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E:\SVN\XBRT\2. DPMdict+AT\1.5.2.c\"/>
    </mc:Choice>
  </mc:AlternateContent>
  <bookViews>
    <workbookView xWindow="0" yWindow="0" windowWidth="25440" windowHeight="11835" tabRatio="717"/>
  </bookViews>
  <sheets>
    <sheet name="Names 2015-mar-10" sheetId="440" r:id="rId1"/>
    <sheet name="FrameworkTaxonomy" sheetId="413" r:id="rId2"/>
    <sheet name="TemplatesTables" sheetId="404" r:id="rId3"/>
    <sheet name="_TCs" sheetId="406" r:id="rId4"/>
    <sheet name="List" sheetId="332" r:id="rId5"/>
    <sheet name="S.01.01.01" sheetId="343" r:id="rId6"/>
    <sheet name="S.01.01.02" sheetId="344" r:id="rId7"/>
    <sheet name="S.01.01.03" sheetId="345" r:id="rId8"/>
    <sheet name="S.01.01.04" sheetId="346" r:id="rId9"/>
    <sheet name="S.01.02.01" sheetId="347" r:id="rId10"/>
    <sheet name="S.01.02.02" sheetId="348" r:id="rId11"/>
    <sheet name="S.02.01.{01,02,07,10}" sheetId="146" r:id="rId12"/>
    <sheet name="S.02.01.{03,04,08,11}" sheetId="12" r:id="rId13"/>
    <sheet name="S.02.01.{05,06,09,12}" sheetId="292" r:id="rId14"/>
    <sheet name="S.02.02.{01,02}" sheetId="16" r:id="rId15"/>
    <sheet name="S.03.01.01" sheetId="376" r:id="rId16"/>
    <sheet name="S.03.01.02" sheetId="399" r:id="rId17"/>
    <sheet name="S.03.02.01" sheetId="377" r:id="rId18"/>
    <sheet name="S.03.02.02" sheetId="397" r:id="rId19"/>
    <sheet name="S.03.03.01" sheetId="378" r:id="rId20"/>
    <sheet name="S.03.03.02" sheetId="398" r:id="rId21"/>
    <sheet name="S.04.01.01" sheetId="248" r:id="rId22"/>
    <sheet name="S.05.01.{01,02}" sheetId="249" r:id="rId23"/>
    <sheet name="S.05.01.{03,04}" sheetId="293" r:id="rId24"/>
    <sheet name="S.05.01.{05,06}" sheetId="250" r:id="rId25"/>
    <sheet name="S.06.01.01" sheetId="233" r:id="rId26"/>
    <sheet name="S.06.02.01" sheetId="360" r:id="rId27"/>
    <sheet name="S.06.02.02" sheetId="361" r:id="rId28"/>
    <sheet name="S.06.03.01" sheetId="238" r:id="rId29"/>
    <sheet name="S.06.03.02" sheetId="239" r:id="rId30"/>
    <sheet name="S.07.01.01" sheetId="379" r:id="rId31"/>
    <sheet name="S.07.01.02" sheetId="380" r:id="rId32"/>
    <sheet name="S.08.01.01" sheetId="362" r:id="rId33"/>
    <sheet name="S.08.01.02" sheetId="363" r:id="rId34"/>
    <sheet name="S.08.02.01" sheetId="300" r:id="rId35"/>
    <sheet name="S.08.02.02" sheetId="301" r:id="rId36"/>
    <sheet name="S.09.01.01" sheetId="236" r:id="rId37"/>
    <sheet name="S.09.01.02" sheetId="237" r:id="rId38"/>
    <sheet name="S.10.01.01" sheetId="381" r:id="rId39"/>
    <sheet name="S.10.01.02" sheetId="396" r:id="rId40"/>
    <sheet name="S.11.01.01" sheetId="383" r:id="rId41"/>
    <sheet name="S.11.01.02" sheetId="384" r:id="rId42"/>
    <sheet name="S.12.01.01" sheetId="41" r:id="rId43"/>
    <sheet name="S.12.01.02" sheetId="73" r:id="rId44"/>
    <sheet name="S.13.01.01" sheetId="261" r:id="rId45"/>
    <sheet name="S.14.01.01" sheetId="263" r:id="rId46"/>
    <sheet name="S.14.01.02" sheetId="262" r:id="rId47"/>
    <sheet name="S.15.01.{01,02}" sheetId="264" r:id="rId48"/>
    <sheet name="S.15.02.{01,02}" sheetId="266" r:id="rId49"/>
    <sheet name="S.16.01.01" sheetId="268" r:id="rId50"/>
    <sheet name="S.17.01.01" sheetId="47" r:id="rId51"/>
    <sheet name="S.17.01.02" sheetId="74" r:id="rId52"/>
    <sheet name="S.18.01.01" sheetId="269" r:id="rId53"/>
    <sheet name="S.19.01.01" sheetId="270" r:id="rId54"/>
    <sheet name="S.19.01.02" sheetId="271" r:id="rId55"/>
    <sheet name="S.20.01.01" sheetId="272" r:id="rId56"/>
    <sheet name="S.21.01.01" sheetId="273" r:id="rId57"/>
    <sheet name="S.22.01.01" sheetId="274" r:id="rId58"/>
    <sheet name="S.22.02.01" sheetId="275" r:id="rId59"/>
    <sheet name="S.23.01.01" sheetId="67" r:id="rId60"/>
    <sheet name="S.23.01.02" sheetId="116" r:id="rId61"/>
    <sheet name="S.23.01.04" sheetId="431" r:id="rId62"/>
    <sheet name="S.23.01.05" sheetId="432" r:id="rId63"/>
    <sheet name="S.24.01.01" sheetId="255" r:id="rId64"/>
    <sheet name="S.25.01.03" sheetId="147" r:id="rId65"/>
    <sheet name="S.25.01.05" sheetId="24" r:id="rId66"/>
    <sheet name="S.25.01.{07,08,09,10}" sheetId="319" r:id="rId67"/>
    <sheet name="S.25.02.{01,02,03,04,05,06}" sheetId="364" r:id="rId68"/>
    <sheet name="S.25.03.{01,04,05}" sheetId="365" r:id="rId69"/>
    <sheet name="S.25.03.{03,06,07}" sheetId="366" r:id="rId70"/>
    <sheet name="S.26.01.{01,02,03,04,05,06}" sheetId="219" r:id="rId71"/>
    <sheet name="S.26.02.{01,02,03,04,05,06}" sheetId="221" r:id="rId72"/>
    <sheet name="S.26.03.{01,02,03,04,05,06}" sheetId="223" r:id="rId73"/>
    <sheet name="S.26.04.{01,02,03,04,05,06}" sheetId="225" r:id="rId74"/>
    <sheet name="S.26.05.{01,02,03,04,05,06}" sheetId="227" r:id="rId75"/>
    <sheet name="S.26.06.{01,02,03,04,05,06}" sheetId="231" r:id="rId76"/>
    <sheet name="S.27.01.{01,02,03,04,05,06}" sheetId="229" r:id="rId77"/>
    <sheet name="S.28.01.01" sheetId="37" r:id="rId78"/>
    <sheet name="S.28.02.01" sheetId="38" r:id="rId79"/>
    <sheet name="S.28.02.02" sheetId="294" r:id="rId80"/>
    <sheet name="S.29.01.01" sheetId="256" r:id="rId81"/>
    <sheet name="S.29.02.01" sheetId="257" r:id="rId82"/>
    <sheet name="S.29.03.01" sheetId="258" r:id="rId83"/>
    <sheet name="S.30.01.01" sheetId="277" r:id="rId84"/>
    <sheet name="S.30.02.01" sheetId="385" r:id="rId85"/>
    <sheet name="S.30.03.{01,02}" sheetId="393" r:id="rId86"/>
    <sheet name="S.30.03.{03,04}" sheetId="394" r:id="rId87"/>
    <sheet name="S.30.04.{01,02}" sheetId="389" r:id="rId88"/>
    <sheet name="S.30.04.{03,04}" sheetId="390" r:id="rId89"/>
    <sheet name="S.31.01.01" sheetId="391" r:id="rId90"/>
    <sheet name="S.31.01.02" sheetId="400" r:id="rId91"/>
    <sheet name="S.31.01.03" sheetId="395" r:id="rId92"/>
    <sheet name="S.31.01.04" sheetId="392" r:id="rId93"/>
    <sheet name="S.32.01.02" sheetId="367" r:id="rId94"/>
    <sheet name="S.33.01.01" sheetId="368" r:id="rId95"/>
    <sheet name="S.34.01.01" sheetId="369" r:id="rId96"/>
    <sheet name="S.35.01.01" sheetId="370" r:id="rId97"/>
    <sheet name="S.36.01.01" sheetId="287" r:id="rId98"/>
    <sheet name="S.36.02.01" sheetId="288" r:id="rId99"/>
    <sheet name="S.36.03.01" sheetId="289" r:id="rId100"/>
    <sheet name="S.36.04.01" sheetId="290" r:id="rId101"/>
    <sheet name="S.37.01.01" sheetId="291" r:id="rId102"/>
    <sheet name="S.38.01.{01,02}" sheetId="276" r:id="rId103"/>
    <sheet name="S.39.01.{01,02}" sheetId="244" r:id="rId104"/>
    <sheet name="S.40.01.{01,02}" sheetId="285" r:id="rId105"/>
    <sheet name="S.41.01.{01,02}" sheetId="286" r:id="rId106"/>
  </sheets>
  <definedNames>
    <definedName name="_xlnm._FilterDatabase" localSheetId="4" hidden="1">List!$B$4:$Q$175</definedName>
    <definedName name="_xlnm._FilterDatabase" localSheetId="0" hidden="1">'Names 2015-mar-10'!$A$1:$L$6290</definedName>
    <definedName name="_List">List!$A$1</definedName>
    <definedName name="MODULE_DATA" localSheetId="4">List!$A$5:$Q$175</definedName>
    <definedName name="MODULE_HEADER" localSheetId="4">List!$A$1:$Q$4</definedName>
    <definedName name="S.01.01.01" localSheetId="5">S.01.01.01!$A$1</definedName>
    <definedName name="S.01.01.01.01" localSheetId="5">S.01.01.01!$A$7</definedName>
    <definedName name="S.01.01.01.01.TC" localSheetId="5">S.01.01.01!$A$4:$A$5</definedName>
    <definedName name="S.01.01.01.01.TD" localSheetId="5">S.01.01.01!$C$12:$C$32</definedName>
    <definedName name="S.01.01.01.01.TL" localSheetId="5">S.01.01.01!$A$12:$A$32</definedName>
    <definedName name="S.01.01.01.01.TLC" localSheetId="5">S.01.01.01!$B$12:$B$32</definedName>
    <definedName name="S.01.01.01.01.TTC" localSheetId="5">S.01.01.01!$C$11</definedName>
    <definedName name="S.01.01.01.01.Y" localSheetId="5">S.01.01.01!$D$12:$D$32</definedName>
    <definedName name="S.01.01.01.01.Z" localSheetId="5">S.01.01.01!$A$8:$A$9</definedName>
    <definedName name="S.01.01.02" localSheetId="6">S.01.01.02!$A$1</definedName>
    <definedName name="S.01.01.02.01" localSheetId="6">S.01.01.02!$A$7</definedName>
    <definedName name="S.01.01.02.01.TC" localSheetId="6">S.01.01.02!$A$4:$A$5</definedName>
    <definedName name="S.01.01.02.01.TD" localSheetId="6">S.01.01.02!$C$11:$C$20</definedName>
    <definedName name="S.01.01.02.01.TL" localSheetId="6">S.01.01.02!$A$11:$A$20</definedName>
    <definedName name="S.01.01.02.01.TLC" localSheetId="6">S.01.01.02!$B$11:$B$20</definedName>
    <definedName name="S.01.01.02.01.TTC" localSheetId="6">S.01.01.02!$C$10</definedName>
    <definedName name="S.01.01.02.01.Y" localSheetId="6">S.01.01.02!$D$11:$D$20</definedName>
    <definedName name="S.01.01.02.01.Z" localSheetId="6">S.01.01.02!$A$8:$A$9</definedName>
    <definedName name="S.01.01.03" localSheetId="7">S.01.01.03!$A$1</definedName>
    <definedName name="S.01.01.03.01" localSheetId="7">S.01.01.03!$A$7</definedName>
    <definedName name="S.01.01.03.01.TC" localSheetId="7">S.01.01.03!$A$4:$A$5</definedName>
    <definedName name="S.01.01.03.01.TD" localSheetId="7">S.01.01.03!$C$11:$C$30</definedName>
    <definedName name="S.01.01.03.01.TL" localSheetId="7">S.01.01.03!$A$11:$A$30</definedName>
    <definedName name="S.01.01.03.01.TLC" localSheetId="7">S.01.01.03!$B$11:$B$30</definedName>
    <definedName name="S.01.01.03.01.TTC" localSheetId="7">S.01.01.03!$C$10</definedName>
    <definedName name="S.01.01.03.01.Y" localSheetId="7">S.01.01.03!$D$11:$D$30</definedName>
    <definedName name="S.01.01.03.01.Z" localSheetId="7">S.01.01.03!$A$8:$A$9</definedName>
    <definedName name="S.01.01.04" localSheetId="8">S.01.01.04!$A$1</definedName>
    <definedName name="S.01.01.04.01" localSheetId="8">S.01.01.04!$A$7</definedName>
    <definedName name="S.01.01.04.01.TC" localSheetId="8">S.01.01.04!$A$4:$A$5</definedName>
    <definedName name="S.01.01.04.01.TD" localSheetId="8">S.01.01.04!$C$11:$C$16</definedName>
    <definedName name="S.01.01.04.01.TL" localSheetId="8">S.01.01.04!$A$11:$A$16</definedName>
    <definedName name="S.01.01.04.01.TLC" localSheetId="8">S.01.01.04!$B$11:$B$16</definedName>
    <definedName name="S.01.01.04.01.TTC" localSheetId="8">S.01.01.04!$C$10</definedName>
    <definedName name="S.01.01.04.01.Y" localSheetId="8">S.01.01.04!$D$11:$D$16</definedName>
    <definedName name="S.01.01.04.01.Z" localSheetId="8">S.01.01.04!$A$8:$A$9</definedName>
    <definedName name="S.01.02.01" localSheetId="9">S.01.02.01!$A$1</definedName>
    <definedName name="S.01.02.01.01" localSheetId="9">S.01.02.01!$A$6</definedName>
    <definedName name="S.01.02.01.01.TC" localSheetId="9">S.01.02.01!$A$4</definedName>
    <definedName name="S.01.02.01.01.TD" localSheetId="9">S.01.02.01!$B$12:$J$12</definedName>
    <definedName name="S.01.02.01.01.TK" localSheetId="9">S.01.02.01!$A$10</definedName>
    <definedName name="S.01.02.01.01.TKC" localSheetId="9">S.01.02.01!$A$11</definedName>
    <definedName name="S.01.02.01.01.TT" localSheetId="9">S.01.02.01!$B$10:$J$10</definedName>
    <definedName name="S.01.02.01.01.TTC" localSheetId="9">S.01.02.01!$B$11:$J$11</definedName>
    <definedName name="S.01.02.01.01.X" localSheetId="9">S.01.02.01!$B$13:$J$14</definedName>
    <definedName name="S.01.02.01.01.Y" localSheetId="9">S.01.02.01!$A$13:$A$14</definedName>
    <definedName name="S.01.02.01.01.Z" localSheetId="9">S.01.02.01!$A$7:$A$8</definedName>
    <definedName name="S.01.02.02" localSheetId="10">S.01.02.02!$A$1</definedName>
    <definedName name="S.01.02.02.01" localSheetId="10">S.01.02.02!$A$6</definedName>
    <definedName name="S.01.02.02.01.TC" localSheetId="10">S.01.02.02!$A$4</definedName>
    <definedName name="S.01.02.02.01.TD" localSheetId="10">S.01.02.02!$B$12:$K$12</definedName>
    <definedName name="S.01.02.02.01.TK" localSheetId="10">S.01.02.02!$A$10</definedName>
    <definedName name="S.01.02.02.01.TKC" localSheetId="10">S.01.02.02!$A$11</definedName>
    <definedName name="S.01.02.02.01.TT" localSheetId="10">S.01.02.02!$B$10:$K$10</definedName>
    <definedName name="S.01.02.02.01.TTC" localSheetId="10">S.01.02.02!$B$11:$K$11</definedName>
    <definedName name="S.01.02.02.01.X" localSheetId="10">S.01.02.02!$B$13:$K$14</definedName>
    <definedName name="S.01.02.02.01.Y" localSheetId="10">S.01.02.02!$A$13:$A$14</definedName>
    <definedName name="S.01.02.02.01.Z" localSheetId="10">S.01.02.02!$A$7:$A$8</definedName>
    <definedName name="S.02.01.01" localSheetId="11">'S.02.01.{01,02,07,10}'!$A$1</definedName>
    <definedName name="S.02.01.01.01" localSheetId="11">'S.02.01.{01,02,07,10}'!$A$9</definedName>
    <definedName name="S.02.01.01.01.TC" localSheetId="11">'S.02.01.{01,02,07,10}'!$A$7</definedName>
    <definedName name="S.02.01.01.01.TD" localSheetId="11">'S.02.01.{01,02,07,10}'!$C$31:$C$124</definedName>
    <definedName name="S.02.01.01.01.TL" localSheetId="11">'S.02.01.{01,02,07,10}'!$A$31:$A$124</definedName>
    <definedName name="S.02.01.01.01.TLC" localSheetId="11">'S.02.01.{01,02,07,10}'!$B$31:$B$124</definedName>
    <definedName name="S.02.01.01.01.TT" localSheetId="11">'S.02.01.{01,02,07,10}'!$C$29</definedName>
    <definedName name="S.02.01.01.01.TTC" localSheetId="11">'S.02.01.{01,02,07,10}'!$C$30</definedName>
    <definedName name="S.02.01.01.01.X" localSheetId="11">'S.02.01.{01,02,07,10}'!$C$125</definedName>
    <definedName name="S.02.01.01.01.Y" localSheetId="11">'S.02.01.{01,02,07,10}'!$D$31:$L$124</definedName>
    <definedName name="S.02.01.01.01.Z" localSheetId="11">'S.02.01.{01,02,07,10}'!$A$10:$A$11</definedName>
    <definedName name="S.02.01.02" localSheetId="11">'S.02.01.{01,02,07,10}'!$A$2</definedName>
    <definedName name="S.02.01.02.01" localSheetId="11">'S.02.01.{01,02,07,10}'!$A$13</definedName>
    <definedName name="S.02.01.02.01.TC" localSheetId="11">'S.02.01.{01,02,07,10}'!$A$7</definedName>
    <definedName name="S.02.01.02.01.TD" localSheetId="11">'S.02.01.{01,02,07,10}'!$C$31:$C$124</definedName>
    <definedName name="S.02.01.02.01.TL" localSheetId="11">'S.02.01.{01,02,07,10}'!$A$31:$A$124</definedName>
    <definedName name="S.02.01.02.01.TLC" localSheetId="11">'S.02.01.{01,02,07,10}'!$B$31:$B$124</definedName>
    <definedName name="S.02.01.02.01.TT" localSheetId="11">'S.02.01.{01,02,07,10}'!$C$29</definedName>
    <definedName name="S.02.01.02.01.TTC" localSheetId="11">'S.02.01.{01,02,07,10}'!$C$30</definedName>
    <definedName name="S.02.01.02.01.X" localSheetId="11">'S.02.01.{01,02,07,10}'!$C$125</definedName>
    <definedName name="S.02.01.02.01.Y" localSheetId="11">'S.02.01.{01,02,07,10}'!$D$31:$L$124</definedName>
    <definedName name="S.02.01.02.01.Z" localSheetId="11">'S.02.01.{01,02,07,10}'!$A$14:$A$15</definedName>
    <definedName name="S.02.01.03" localSheetId="12">'S.02.01.{03,04,08,11}'!$A$1</definedName>
    <definedName name="S.02.01.03.01" localSheetId="12">'S.02.01.{03,04,08,11}'!$A$8</definedName>
    <definedName name="S.02.01.03.01.TC" localSheetId="12">'S.02.01.{03,04,08,11}'!$A$6</definedName>
    <definedName name="S.02.01.03.01.TD" localSheetId="12">'S.02.01.{03,04,08,11}'!$C$30:$D$114</definedName>
    <definedName name="S.02.01.03.01.TL" localSheetId="12">'S.02.01.{03,04,08,11}'!$A$30:$A$114</definedName>
    <definedName name="S.02.01.03.01.TLC" localSheetId="12">'S.02.01.{03,04,08,11}'!$B$30:$B$114</definedName>
    <definedName name="S.02.01.03.01.TT" localSheetId="12">'S.02.01.{03,04,08,11}'!$C$28:$D$28</definedName>
    <definedName name="S.02.01.03.01.TTC" localSheetId="12">'S.02.01.{03,04,08,11}'!$C$29:$D$29</definedName>
    <definedName name="S.02.01.03.01.X" localSheetId="12">'S.02.01.{03,04,08,11}'!$C$115:$D$115</definedName>
    <definedName name="S.02.01.03.01.Y" localSheetId="12">'S.02.01.{03,04,08,11}'!$E$30:$L$114</definedName>
    <definedName name="S.02.01.03.01.Z" localSheetId="12">'S.02.01.{03,04,08,11}'!$A$9:$A$10</definedName>
    <definedName name="S.02.01.04" localSheetId="12">'S.02.01.{03,04,08,11}'!$A$2</definedName>
    <definedName name="S.02.01.04.01" localSheetId="12">'S.02.01.{03,04,08,11}'!$A$12</definedName>
    <definedName name="S.02.01.04.01.TC" localSheetId="12">'S.02.01.{03,04,08,11}'!$A$6</definedName>
    <definedName name="S.02.01.04.01.TD" localSheetId="12">'S.02.01.{03,04,08,11}'!$C$30:$D$114</definedName>
    <definedName name="S.02.01.04.01.TL" localSheetId="12">'S.02.01.{03,04,08,11}'!$A$30:$A$114</definedName>
    <definedName name="S.02.01.04.01.TLC" localSheetId="12">'S.02.01.{03,04,08,11}'!$B$30:$B$114</definedName>
    <definedName name="S.02.01.04.01.TT" localSheetId="12">'S.02.01.{03,04,08,11}'!$C$28:$D$28</definedName>
    <definedName name="S.02.01.04.01.TTC" localSheetId="12">'S.02.01.{03,04,08,11}'!$C$29:$D$29</definedName>
    <definedName name="S.02.01.04.01.X" localSheetId="12">'S.02.01.{03,04,08,11}'!$C$115:$D$115</definedName>
    <definedName name="S.02.01.04.01.Y" localSheetId="12">'S.02.01.{03,04,08,11}'!$E$30:$L$114</definedName>
    <definedName name="S.02.01.04.01.Z" localSheetId="12">'S.02.01.{03,04,08,11}'!$A$13:$A$14</definedName>
    <definedName name="S.02.01.05" localSheetId="13">'S.02.01.{05,06,09,12}'!$A$1</definedName>
    <definedName name="S.02.01.05.01" localSheetId="13">'S.02.01.{05,06,09,12}'!$A$9</definedName>
    <definedName name="S.02.01.05.01.TC" localSheetId="13">'S.02.01.{05,06,09,12}'!$A$7</definedName>
    <definedName name="S.02.01.05.01.TD" localSheetId="13">'S.02.01.{05,06,09,12}'!$C$31:$C$115</definedName>
    <definedName name="S.02.01.05.01.TL" localSheetId="13">'S.02.01.{05,06,09,12}'!$A$31:$A$115</definedName>
    <definedName name="S.02.01.05.01.TLC" localSheetId="13">'S.02.01.{05,06,09,12}'!$B$31:$B$115</definedName>
    <definedName name="S.02.01.05.01.TT" localSheetId="13">'S.02.01.{05,06,09,12}'!$C$29</definedName>
    <definedName name="S.02.01.05.01.TTC" localSheetId="13">'S.02.01.{05,06,09,12}'!$C$30</definedName>
    <definedName name="S.02.01.05.01.X" localSheetId="13">'S.02.01.{05,06,09,12}'!$C$116</definedName>
    <definedName name="S.02.01.05.01.Y" localSheetId="13">'S.02.01.{05,06,09,12}'!$D$31:$K$115</definedName>
    <definedName name="S.02.01.05.01.Z" localSheetId="13">'S.02.01.{05,06,09,12}'!$A$10:$A$11</definedName>
    <definedName name="S.02.01.06" localSheetId="13">'S.02.01.{05,06,09,12}'!$A$2</definedName>
    <definedName name="S.02.01.06.01" localSheetId="13">'S.02.01.{05,06,09,12}'!$A$13</definedName>
    <definedName name="S.02.01.06.01.TC" localSheetId="13">'S.02.01.{05,06,09,12}'!$A$7</definedName>
    <definedName name="S.02.01.06.01.TD" localSheetId="13">'S.02.01.{05,06,09,12}'!$C$31:$C$115</definedName>
    <definedName name="S.02.01.06.01.TL" localSheetId="13">'S.02.01.{05,06,09,12}'!$A$31:$A$115</definedName>
    <definedName name="S.02.01.06.01.TLC" localSheetId="13">'S.02.01.{05,06,09,12}'!$B$31:$B$115</definedName>
    <definedName name="S.02.01.06.01.TT" localSheetId="13">'S.02.01.{05,06,09,12}'!$C$29</definedName>
    <definedName name="S.02.01.06.01.TTC" localSheetId="13">'S.02.01.{05,06,09,12}'!$C$30</definedName>
    <definedName name="S.02.01.06.01.X" localSheetId="13">'S.02.01.{05,06,09,12}'!$C$116</definedName>
    <definedName name="S.02.01.06.01.Y" localSheetId="13">'S.02.01.{05,06,09,12}'!$D$31:$K$115</definedName>
    <definedName name="S.02.01.06.01.Z" localSheetId="13">'S.02.01.{05,06,09,12}'!$A$14:$A$15</definedName>
    <definedName name="S.02.01.07" localSheetId="11">'S.02.01.{01,02,07,10}'!$A$3</definedName>
    <definedName name="S.02.01.07.01" localSheetId="11">'S.02.01.{01,02,07,10}'!$A$17</definedName>
    <definedName name="S.02.01.07.01.TC" localSheetId="11">'S.02.01.{01,02,07,10}'!$A$7</definedName>
    <definedName name="S.02.01.07.01.TD" localSheetId="11">'S.02.01.{01,02,07,10}'!$C$31:$C$124</definedName>
    <definedName name="S.02.01.07.01.TL" localSheetId="11">'S.02.01.{01,02,07,10}'!$A$31:$A$124</definedName>
    <definedName name="S.02.01.07.01.TLC" localSheetId="11">'S.02.01.{01,02,07,10}'!$B$31:$B$124</definedName>
    <definedName name="S.02.01.07.01.TT" localSheetId="11">'S.02.01.{01,02,07,10}'!$C$29</definedName>
    <definedName name="S.02.01.07.01.TTc" localSheetId="11">'S.02.01.{01,02,07,10}'!$C$30</definedName>
    <definedName name="S.02.01.07.01.X" localSheetId="11">'S.02.01.{01,02,07,10}'!$C$125</definedName>
    <definedName name="S.02.01.07.01.Y" localSheetId="11">'S.02.01.{01,02,07,10}'!$D$31:$L$124</definedName>
    <definedName name="S.02.01.07.01.Z" localSheetId="11">'S.02.01.{01,02,07,10}'!$A$18:$A$21</definedName>
    <definedName name="S.02.01.07.01.ZHI" localSheetId="11">'S.02.01.{01,02,07,10}'!$A$21:$D$21</definedName>
    <definedName name="S.02.01.08" localSheetId="12">'S.02.01.{03,04,08,11}'!$A$3</definedName>
    <definedName name="S.02.01.08.01" localSheetId="12">'S.02.01.{03,04,08,11}'!$A$16</definedName>
    <definedName name="S.02.01.08.01.TC" localSheetId="12">'S.02.01.{03,04,08,11}'!$A$6</definedName>
    <definedName name="S.02.01.08.01.TD" localSheetId="12">'S.02.01.{03,04,08,11}'!$C$30:$D$114</definedName>
    <definedName name="S.02.01.08.01.TL" localSheetId="12">'S.02.01.{03,04,08,11}'!$A$30:$A$114</definedName>
    <definedName name="S.02.01.08.01.TLC" localSheetId="12">'S.02.01.{03,04,08,11}'!$B$30:$B$114</definedName>
    <definedName name="S.02.01.08.01.TT" localSheetId="12">'S.02.01.{03,04,08,11}'!$C$28:$D$28</definedName>
    <definedName name="S.02.01.08.01.TTC" localSheetId="12">'S.02.01.{03,04,08,11}'!$C$29:$D$29</definedName>
    <definedName name="S.02.01.08.01.X" localSheetId="12">'S.02.01.{03,04,08,11}'!$C$115:$D$115</definedName>
    <definedName name="S.02.01.08.01.Y" localSheetId="12">'S.02.01.{03,04,08,11}'!$E$30:$L$114</definedName>
    <definedName name="S.02.01.08.01.Z" localSheetId="12">'S.02.01.{03,04,08,11}'!$A$17:$A$20</definedName>
    <definedName name="S.02.01.08.01.ZHI" localSheetId="12">'S.02.01.{03,04,08,11}'!$A$20:$D$20</definedName>
    <definedName name="S.02.01.09" localSheetId="13">'S.02.01.{05,06,09,12}'!$A$3</definedName>
    <definedName name="S.02.01.09.01" localSheetId="13">'S.02.01.{05,06,09,12}'!$A$17</definedName>
    <definedName name="S.02.01.09.01.TC" localSheetId="13">'S.02.01.{05,06,09,12}'!$A$7</definedName>
    <definedName name="S.02.01.09.01.TD" localSheetId="13">'S.02.01.{05,06,09,12}'!$C$31:$C$115</definedName>
    <definedName name="S.02.01.09.01.TL" localSheetId="13">'S.02.01.{05,06,09,12}'!$A$31:$A$115</definedName>
    <definedName name="S.02.01.09.01.TLC" localSheetId="13">'S.02.01.{05,06,09,12}'!$B$31:$B$115</definedName>
    <definedName name="S.02.01.09.01.TT" localSheetId="13">'S.02.01.{05,06,09,12}'!$C$29</definedName>
    <definedName name="S.02.01.09.01.TTC" localSheetId="13">'S.02.01.{05,06,09,12}'!$C$30</definedName>
    <definedName name="S.02.01.09.01.X" localSheetId="13">'S.02.01.{05,06,09,12}'!$C$116</definedName>
    <definedName name="S.02.01.09.01.Y" localSheetId="13">'S.02.01.{05,06,09,12}'!$D$31:$K$115</definedName>
    <definedName name="S.02.01.09.01.Z" localSheetId="13">'S.02.01.{05,06,09,12}'!$A$18:$A$21</definedName>
    <definedName name="S.02.01.09.01.ZHI" localSheetId="13">'S.02.01.{05,06,09,12}'!$A$21:$D$21</definedName>
    <definedName name="S.02.01.10" localSheetId="11">'S.02.01.{01,02,07,10}'!$A$4</definedName>
    <definedName name="S.02.01.10.01" localSheetId="11">'S.02.01.{01,02,07,10}'!$A$23</definedName>
    <definedName name="S.02.01.10.01.TC" localSheetId="11">'S.02.01.{01,02,07,10}'!$A$7</definedName>
    <definedName name="S.02.01.10.01.TD" localSheetId="11">'S.02.01.{01,02,07,10}'!$C$31:$C$124</definedName>
    <definedName name="S.02.01.10.01.TL" localSheetId="11">'S.02.01.{01,02,07,10}'!$A$31:$A$124</definedName>
    <definedName name="S.02.01.10.01.TLC" localSheetId="11">'S.02.01.{01,02,07,10}'!$B$31:$B$124</definedName>
    <definedName name="S.02.01.10.01.TT" localSheetId="11">'S.02.01.{01,02,07,10}'!$C$29</definedName>
    <definedName name="S.02.01.10.01.TTC" localSheetId="11">'S.02.01.{01,02,07,10}'!$C$30</definedName>
    <definedName name="S.02.01.10.01.X" localSheetId="11">'S.02.01.{01,02,07,10}'!$C$125</definedName>
    <definedName name="S.02.01.10.01.Y" localSheetId="11">'S.02.01.{01,02,07,10}'!$D$31:$L$124</definedName>
    <definedName name="S.02.01.10.01.Z" localSheetId="11">'S.02.01.{01,02,07,10}'!$A$24:$A$27</definedName>
    <definedName name="S.02.01.10.01.ZHI" localSheetId="11">'S.02.01.{01,02,07,10}'!$A$27:$D$27</definedName>
    <definedName name="S.02.01.11" localSheetId="12">'S.02.01.{03,04,08,11}'!$A$4</definedName>
    <definedName name="S.02.01.11.01" localSheetId="12">'S.02.01.{03,04,08,11}'!$A$22</definedName>
    <definedName name="S.02.01.11.01.TC" localSheetId="12">'S.02.01.{03,04,08,11}'!$A$6</definedName>
    <definedName name="S.02.01.11.01.TD" localSheetId="12">'S.02.01.{03,04,08,11}'!$C$30:$D$114</definedName>
    <definedName name="S.02.01.11.01.TL" localSheetId="12">'S.02.01.{03,04,08,11}'!$A$30:$A$114</definedName>
    <definedName name="S.02.01.11.01.TLC" localSheetId="12">'S.02.01.{03,04,08,11}'!$B$30:$B$114</definedName>
    <definedName name="S.02.01.11.01.TT" localSheetId="12">'S.02.01.{03,04,08,11}'!$C$28:$D$28</definedName>
    <definedName name="S.02.01.11.01.TTC" localSheetId="12">'S.02.01.{03,04,08,11}'!$C$29:$D$29</definedName>
    <definedName name="S.02.01.11.01.X" localSheetId="12">'S.02.01.{03,04,08,11}'!$C$115:$D$115</definedName>
    <definedName name="S.02.01.11.01.Y" localSheetId="12">'S.02.01.{03,04,08,11}'!$E$30:$L$114</definedName>
    <definedName name="S.02.01.11.01.Z" localSheetId="12">'S.02.01.{03,04,08,11}'!$A$23:$A$26</definedName>
    <definedName name="S.02.01.11.01.ZHI" localSheetId="12">'S.02.01.{03,04,08,11}'!$A$26:$D$26</definedName>
    <definedName name="S.02.01.12" localSheetId="13">'S.02.01.{05,06,09,12}'!$A$4</definedName>
    <definedName name="S.02.01.12.01" localSheetId="13">'S.02.01.{05,06,09,12}'!$A$23</definedName>
    <definedName name="S.02.01.12.01.TC" localSheetId="13">'S.02.01.{05,06,09,12}'!$A$7</definedName>
    <definedName name="S.02.01.12.01.TD" localSheetId="13">'S.02.01.{05,06,09,12}'!$C$31:$C$115</definedName>
    <definedName name="S.02.01.12.01.TL" localSheetId="13">'S.02.01.{05,06,09,12}'!$A$31:$A$115</definedName>
    <definedName name="S.02.01.12.01.TLC" localSheetId="13">'S.02.01.{05,06,09,12}'!$B$31:$B$115</definedName>
    <definedName name="S.02.01.12.01.TT" localSheetId="13">'S.02.01.{05,06,09,12}'!$C$29</definedName>
    <definedName name="S.02.01.12.01.TTC" localSheetId="13">'S.02.01.{05,06,09,12}'!$C$30</definedName>
    <definedName name="S.02.01.12.01.X" localSheetId="13">'S.02.01.{05,06,09,12}'!$C$116</definedName>
    <definedName name="S.02.01.12.01.Y" localSheetId="13">'S.02.01.{05,06,09,12}'!$D$31:$K$115</definedName>
    <definedName name="S.02.01.12.01.Z" localSheetId="13">'S.02.01.{05,06,09,12}'!$A$24:$A$27</definedName>
    <definedName name="S.02.01.12.01.ZHI" localSheetId="13">'S.02.01.{05,06,09,12}'!$A$27:$D$27</definedName>
    <definedName name="S.02.02.01" localSheetId="14">'S.02.02.{01,02}'!$A$1</definedName>
    <definedName name="S.02.02.01.01" localSheetId="14">'S.02.02.{01,02}'!$A$7</definedName>
    <definedName name="S.02.02.01.01.TC" localSheetId="14">'S.02.02.{01,02}'!$A$5</definedName>
    <definedName name="S.02.02.01.01.TD" localSheetId="14">'S.02.02.{01,02}'!$C$26:$C$42</definedName>
    <definedName name="S.02.02.01.01.TL" localSheetId="14">'S.02.02.{01,02}'!$A$26:$A$42</definedName>
    <definedName name="S.02.02.01.01.TLC" localSheetId="14">'S.02.02.{01,02}'!$B$26:$B$42</definedName>
    <definedName name="S.02.02.01.01.TT" localSheetId="14">'S.02.02.{01,02}'!$C$24</definedName>
    <definedName name="S.02.02.01.01.TTC" localSheetId="14">'S.02.02.{01,02}'!$C$25</definedName>
    <definedName name="S.02.02.01.01.Y" localSheetId="14">'S.02.02.{01,02}'!$M$26:$R$42</definedName>
    <definedName name="S.02.02.01.01.Z" localSheetId="14">'S.02.02.{01,02}'!$A$8:$A$10</definedName>
    <definedName name="S.02.02.01.02" localSheetId="14">'S.02.02.{01,02}'!$D$7</definedName>
    <definedName name="S.02.02.01.02.TC" localSheetId="14">'S.02.02.{01,02}'!$A$5</definedName>
    <definedName name="S.02.02.01.02.TD" localSheetId="14">'S.02.02.{01,02}'!$E$26:$E$42</definedName>
    <definedName name="S.02.02.01.02.TL" localSheetId="14">'S.02.02.{01,02}'!$A$26:$A$42</definedName>
    <definedName name="S.02.02.01.02.TLC" localSheetId="14">'S.02.02.{01,02}'!$B$26:$B$42</definedName>
    <definedName name="S.02.02.01.02.TT" localSheetId="14">'S.02.02.{01,02}'!$E$24</definedName>
    <definedName name="S.02.02.01.02.TTC" localSheetId="14">'S.02.02.{01,02}'!$E$25</definedName>
    <definedName name="S.02.02.01.02.X" localSheetId="14">'S.02.02.{01,02}'!$E$43</definedName>
    <definedName name="S.02.02.01.02.Y" localSheetId="14">'S.02.02.{01,02}'!$M$26:$R$42</definedName>
    <definedName name="S.02.02.01.02.Z" localSheetId="14">'S.02.02.{01,02}'!$D$8:$D$11</definedName>
    <definedName name="S.02.02.01.02.ZHI" localSheetId="14">'S.02.02.{01,02}'!$D$11:$G$11</definedName>
    <definedName name="S.02.02.01.03" localSheetId="14">'S.02.02.{01,02}'!$I$7</definedName>
    <definedName name="S.02.02.01.03.TC" localSheetId="14">'S.02.02.{01,02}'!$A$5</definedName>
    <definedName name="S.02.02.01.03.TD" localSheetId="14">'S.02.02.{01,02}'!$J$26:$J$42</definedName>
    <definedName name="S.02.02.01.03.TL" localSheetId="14">'S.02.02.{01,02}'!$A$26:$A$42</definedName>
    <definedName name="S.02.02.01.03.TLC" localSheetId="14">'S.02.02.{01,02}'!$B$26:$B$42</definedName>
    <definedName name="S.02.02.01.03.TT" localSheetId="14">'S.02.02.{01,02}'!$J$24</definedName>
    <definedName name="S.02.02.01.03.TTC" localSheetId="14">'S.02.02.{01,02}'!$J$25</definedName>
    <definedName name="S.02.02.01.03.X" localSheetId="14">'S.02.02.{01,02}'!$J$43:$J$44</definedName>
    <definedName name="S.02.02.01.03.Y" localSheetId="14">'S.02.02.{01,02}'!$M$26:$R$42</definedName>
    <definedName name="S.02.02.01.03.Z" localSheetId="14">'S.02.02.{01,02}'!$I$8:$I$10</definedName>
    <definedName name="S.02.02.01.04" localSheetId="14">'S.02.02.{01,02}'!$K$7</definedName>
    <definedName name="S.02.02.01.04.TC" localSheetId="14">'S.02.02.{01,02}'!$A$5</definedName>
    <definedName name="S.02.02.01.04.TD" localSheetId="14">'S.02.02.{01,02}'!$L$26:$L$42</definedName>
    <definedName name="S.02.02.01.04.TL" localSheetId="14">'S.02.02.{01,02}'!$A$26:$A$42</definedName>
    <definedName name="S.02.02.01.04.TLC" localSheetId="14">'S.02.02.{01,02}'!$B$26:$B$42</definedName>
    <definedName name="S.02.02.01.04.TT" localSheetId="14">'S.02.02.{01,02}'!$L$24</definedName>
    <definedName name="S.02.02.01.04.TTC" localSheetId="14">'S.02.02.{01,02}'!$L$25</definedName>
    <definedName name="S.02.02.01.04.X" localSheetId="14">'S.02.02.{01,02}'!$L$43:$L$44</definedName>
    <definedName name="S.02.02.01.04.XAX" localSheetId="14">'S.02.02.{01,02}'!$K$14:$N$14</definedName>
    <definedName name="S.02.02.01.04.Y" localSheetId="14">'S.02.02.{01,02}'!$M$26:$R$42</definedName>
    <definedName name="S.02.02.01.04.Z" localSheetId="14">'S.02.02.{01,02}'!$K$8:$K$10</definedName>
    <definedName name="S.02.02.02" localSheetId="14">'S.02.02.{01,02}'!$A$2</definedName>
    <definedName name="S.02.02.02.01" localSheetId="14">'S.02.02.{01,02}'!$A$16</definedName>
    <definedName name="S.02.02.02.01.TC" localSheetId="14">'S.02.02.{01,02}'!$A$5</definedName>
    <definedName name="S.02.02.02.01.TD" localSheetId="14">'S.02.02.{01,02}'!$C$26:$C$42</definedName>
    <definedName name="S.02.02.02.01.TL" localSheetId="14">'S.02.02.{01,02}'!$A$26:$A$42</definedName>
    <definedName name="S.02.02.02.01.TLC" localSheetId="14">'S.02.02.{01,02}'!$B$26:$B$42</definedName>
    <definedName name="S.02.02.02.01.TT" localSheetId="14">'S.02.02.{01,02}'!$C$24</definedName>
    <definedName name="S.02.02.02.01.TTC" localSheetId="14">'S.02.02.{01,02}'!$C$25</definedName>
    <definedName name="S.02.02.02.01.Y" localSheetId="14">'S.02.02.{01,02}'!$M$26:$R$42</definedName>
    <definedName name="S.02.02.02.01.Z" localSheetId="14">'S.02.02.{01,02}'!$A$17:$A$19</definedName>
    <definedName name="S.02.02.02.02" localSheetId="14">'S.02.02.{01,02}'!$D$16</definedName>
    <definedName name="S.02.02.02.02.TC" localSheetId="14">'S.02.02.{01,02}'!$A$5</definedName>
    <definedName name="S.02.02.02.02.TD" localSheetId="14">'S.02.02.{01,02}'!$E$26:$E$42</definedName>
    <definedName name="S.02.02.02.02.TL" localSheetId="14">'S.02.02.{01,02}'!$A$26:$A$42</definedName>
    <definedName name="S.02.02.02.02.TLC" localSheetId="14">'S.02.02.{01,02}'!$B$26:$B$42</definedName>
    <definedName name="S.02.02.02.02.TT" localSheetId="14">'S.02.02.{01,02}'!$E$24</definedName>
    <definedName name="S.02.02.02.02.TTC" localSheetId="14">'S.02.02.{01,02}'!$E$25</definedName>
    <definedName name="S.02.02.02.02.X" localSheetId="14">'S.02.02.{01,02}'!$E$43</definedName>
    <definedName name="S.02.02.02.02.Y" localSheetId="14">'S.02.02.{01,02}'!$M$26:$R$42</definedName>
    <definedName name="S.02.02.02.02.Z" localSheetId="14">'S.02.02.{01,02}'!$D$17:$D$20</definedName>
    <definedName name="S.02.02.02.02.ZHI" localSheetId="14">'S.02.02.{01,02}'!$D$20:$G$20</definedName>
    <definedName name="S.02.02.02.03" localSheetId="14">'S.02.02.{01,02}'!$I$16</definedName>
    <definedName name="S.02.02.02.03.TC" localSheetId="14">'S.02.02.{01,02}'!$A$5</definedName>
    <definedName name="S.02.02.02.03.TD" localSheetId="14">'S.02.02.{01,02}'!$J$26:$J$42</definedName>
    <definedName name="S.02.02.02.03.TL" localSheetId="14">'S.02.02.{01,02}'!$A$26:$A$42</definedName>
    <definedName name="S.02.02.02.03.TLC" localSheetId="14">'S.02.02.{01,02}'!$B$26:$B$42</definedName>
    <definedName name="S.02.02.02.03.TT" localSheetId="14">'S.02.02.{01,02}'!$J$24</definedName>
    <definedName name="S.02.02.02.03.TTC" localSheetId="14">'S.02.02.{01,02}'!$J$25</definedName>
    <definedName name="S.02.02.02.03.X" localSheetId="14">'S.02.02.{01,02}'!$J$43:$J$44</definedName>
    <definedName name="S.02.02.02.03.Y" localSheetId="14">'S.02.02.{01,02}'!$M$26:$R$42</definedName>
    <definedName name="S.02.02.02.03.Z" localSheetId="14">'S.02.02.{01,02}'!$I$17:$I$19</definedName>
    <definedName name="S.02.02.02.04" localSheetId="14">'S.02.02.{01,02}'!$K$16</definedName>
    <definedName name="S.02.02.02.04.TC" localSheetId="14">'S.02.02.{01,02}'!$A$5</definedName>
    <definedName name="S.02.02.02.04.TD" localSheetId="14">'S.02.02.{01,02}'!$L$26:$L$42</definedName>
    <definedName name="S.02.02.02.04.TL" localSheetId="14">'S.02.02.{01,02}'!$A$26:$A$42</definedName>
    <definedName name="S.02.02.02.04.TLC" localSheetId="14">'S.02.02.{01,02}'!$B$26:$B$42</definedName>
    <definedName name="S.02.02.02.04.TT" localSheetId="14">'S.02.02.{01,02}'!$L$24</definedName>
    <definedName name="S.02.02.02.04.TTC" localSheetId="14">'S.02.02.{01,02}'!$L$25</definedName>
    <definedName name="S.02.02.02.04.X" localSheetId="14">'S.02.02.{01,02}'!$L$43:$L$44</definedName>
    <definedName name="S.02.02.02.04.XAX" localSheetId="14">'S.02.02.{01,02}'!$K$22:$N$22</definedName>
    <definedName name="S.02.02.02.04.Y" localSheetId="14">'S.02.02.{01,02}'!$M$26:$R$42</definedName>
    <definedName name="S.02.02.02.04.Z" localSheetId="14">'S.02.02.{01,02}'!$K$17:$K$19</definedName>
    <definedName name="S.03.01.01" localSheetId="15">S.03.01.01!$A$1</definedName>
    <definedName name="S.03.01.01.01" localSheetId="15">S.03.01.01!$A$5</definedName>
    <definedName name="S.03.01.01.01.TC" localSheetId="15">S.03.01.01!$A$3</definedName>
    <definedName name="S.03.01.01.01.TD" localSheetId="15">S.03.01.01!$C$11:$D$31</definedName>
    <definedName name="S.03.01.01.01.TL" localSheetId="15">S.03.01.01!$A$11:$A$31</definedName>
    <definedName name="S.03.01.01.01.TLC" localSheetId="15">S.03.01.01!$B$11:$B$31</definedName>
    <definedName name="S.03.01.01.01.TT" localSheetId="15">S.03.01.01!$C$9:$D$9</definedName>
    <definedName name="S.03.01.01.01.TTC" localSheetId="15">S.03.01.01!$C$10:$D$10</definedName>
    <definedName name="S.03.01.01.01.X" localSheetId="15">S.03.01.01!$C$32:$D$32</definedName>
    <definedName name="S.03.01.01.01.Y" localSheetId="15">S.03.01.01!$E$11:$I$31</definedName>
    <definedName name="S.03.01.01.01.Z" localSheetId="15">S.03.01.01!$A$6:$A$7</definedName>
    <definedName name="S.03.01.01.02" localSheetId="15">S.03.01.01!$K$5</definedName>
    <definedName name="S.03.01.01.02.TC" localSheetId="15">S.03.01.01!$A$3</definedName>
    <definedName name="S.03.01.01.02.TD" localSheetId="15">S.03.01.01!$K$11:$L$26</definedName>
    <definedName name="S.03.01.01.02.TL" localSheetId="15">S.03.01.01!$A$11:$A$26</definedName>
    <definedName name="S.03.01.01.02.TLC" localSheetId="15">S.03.01.01!$B$11:$B$26</definedName>
    <definedName name="S.03.01.01.02.TT" localSheetId="15">S.03.01.01!$K$9:$L$9</definedName>
    <definedName name="S.03.01.01.02.TTC" localSheetId="15">S.03.01.01!$K$10:$L$10</definedName>
    <definedName name="S.03.01.01.02.X" localSheetId="15">S.03.01.01!$K$27:$L$28</definedName>
    <definedName name="S.03.01.01.02.Y" localSheetId="15">S.03.01.01!$M$11:$Q$26</definedName>
    <definedName name="S.03.01.01.02.Z" localSheetId="15">S.03.01.01!$K$6:$K$7</definedName>
    <definedName name="S.03.01.02" localSheetId="16">S.03.01.02!$A$1</definedName>
    <definedName name="S.03.01.02.01" localSheetId="16">S.03.01.02!$A$5</definedName>
    <definedName name="S.03.01.02.01.TC" localSheetId="16">S.03.01.02!$A$3</definedName>
    <definedName name="S.03.01.02.01.TD" localSheetId="16">S.03.01.02!$C$11:$D$28</definedName>
    <definedName name="S.03.01.02.01.TL" localSheetId="16">S.03.01.02!$A$11:$A$28</definedName>
    <definedName name="S.03.01.02.01.TLC" localSheetId="16">S.03.01.02!$B$11:$B$28</definedName>
    <definedName name="S.03.01.02.01.TT" localSheetId="16">S.03.01.02!$C$9:$D$9</definedName>
    <definedName name="S.03.01.02.01.TTC" localSheetId="16">S.03.01.02!$C$10:$D$10</definedName>
    <definedName name="S.03.01.02.01.X" localSheetId="16">S.03.01.02!$C$29:$D$29</definedName>
    <definedName name="S.03.01.02.01.Y" localSheetId="16">S.03.01.02!$E$11:$I$28</definedName>
    <definedName name="S.03.01.02.01.Z" localSheetId="16">S.03.01.02!$A$6:$A$7</definedName>
    <definedName name="S.03.01.02.02" localSheetId="16">S.03.01.02!$K$5</definedName>
    <definedName name="S.03.01.02.02.TC" localSheetId="16">S.03.01.02!$A$3</definedName>
    <definedName name="S.03.01.02.02.TD" localSheetId="16">S.03.01.02!$K$11:$L$24</definedName>
    <definedName name="S.03.01.02.02.TL" localSheetId="16">S.03.01.02!$A$11:$A$24</definedName>
    <definedName name="S.03.01.02.02.TLC" localSheetId="16">S.03.01.02!$B$11:$B$24</definedName>
    <definedName name="S.03.01.02.02.TT" localSheetId="16">S.03.01.02!$K$9:$L$9</definedName>
    <definedName name="S.03.01.02.02.TTC" localSheetId="16">S.03.01.02!$K$10:$L$10</definedName>
    <definedName name="S.03.01.02.02.X" localSheetId="16">S.03.01.02!$K$25:$L$26</definedName>
    <definedName name="S.03.01.02.02.Y" localSheetId="16">S.03.01.02!$M$11:$Q$24</definedName>
    <definedName name="S.03.01.02.02.Z" localSheetId="16">S.03.01.02!$K$6:$K$7</definedName>
    <definedName name="S.03.02.01" localSheetId="17">S.03.02.01!$A$1</definedName>
    <definedName name="S.03.02.01.01" localSheetId="17">S.03.02.01!$A$5</definedName>
    <definedName name="S.03.02.01.01.TC" localSheetId="17">S.03.02.01!$A$3</definedName>
    <definedName name="S.03.02.01.01.TD" localSheetId="17">S.03.02.01!$B$11:$H$11</definedName>
    <definedName name="S.03.02.01.01.TK" localSheetId="17">S.03.02.01!$A$9</definedName>
    <definedName name="S.03.02.01.01.TKC" localSheetId="17">S.03.02.01!$A$10</definedName>
    <definedName name="S.03.02.01.01.TT" localSheetId="17">S.03.02.01!$B$9:$H$9</definedName>
    <definedName name="S.03.02.01.01.TTC" localSheetId="17">S.03.02.01!$B$10:$H$10</definedName>
    <definedName name="S.03.02.01.01.X" localSheetId="17">S.03.02.01!$B$12:$H$14</definedName>
    <definedName name="S.03.02.01.01.Y" localSheetId="17">S.03.02.01!$A$12:$A$13</definedName>
    <definedName name="S.03.02.01.01.Z" localSheetId="17">S.03.02.01!$A$6:$A$7</definedName>
    <definedName name="S.03.02.02" localSheetId="18">S.03.02.02!$A$1</definedName>
    <definedName name="S.03.02.02.01" localSheetId="18">S.03.02.02!$A$5</definedName>
    <definedName name="S.03.02.02.01.TC" localSheetId="18">S.03.02.02!$A$3</definedName>
    <definedName name="S.03.02.02.01.TD" localSheetId="18">S.03.02.02!$C$11:$I$11</definedName>
    <definedName name="S.03.02.02.01.TK" localSheetId="18">S.03.02.02!$A$9:$B$9</definedName>
    <definedName name="S.03.02.02.01.TKC" localSheetId="18">S.03.02.02!$A$10:$B$10</definedName>
    <definedName name="S.03.02.02.01.TT" localSheetId="18">S.03.02.02!$C$9:$I$9</definedName>
    <definedName name="S.03.02.02.01.TTC" localSheetId="18">S.03.02.02!$C$10:$I$10</definedName>
    <definedName name="S.03.02.02.01.X" localSheetId="18">S.03.02.02!$C$12:$I$14</definedName>
    <definedName name="S.03.02.02.01.Y" localSheetId="18">S.03.02.02!$A$12:$B$13</definedName>
    <definedName name="S.03.02.02.01.Z" localSheetId="18">S.03.02.02!$A$6:$A$7</definedName>
    <definedName name="S.03.03.01" localSheetId="19">S.03.03.01!$A$1</definedName>
    <definedName name="S.03.03.01.01" localSheetId="19">S.03.03.01!$A$5</definedName>
    <definedName name="S.03.03.01.01.TC" localSheetId="19">S.03.03.01!$A$3</definedName>
    <definedName name="S.03.03.01.01.TD" localSheetId="19">S.03.03.01!$B$11:$G$11</definedName>
    <definedName name="S.03.03.01.01.TK" localSheetId="19">S.03.03.01!$A$9</definedName>
    <definedName name="S.03.03.01.01.TKC" localSheetId="19">S.03.03.01!$A$10</definedName>
    <definedName name="S.03.03.01.01.TT" localSheetId="19">S.03.03.01!$B$9:$G$9</definedName>
    <definedName name="S.03.03.01.01.TTC" localSheetId="19">S.03.03.01!$B$10:$G$10</definedName>
    <definedName name="S.03.03.01.01.X" localSheetId="19">S.03.03.01!$B$12:$G$14</definedName>
    <definedName name="S.03.03.01.01.Y" localSheetId="19">S.03.03.01!$A$12:$A$13</definedName>
    <definedName name="S.03.03.01.01.Z" localSheetId="19">S.03.03.01!$A$6:$A$7</definedName>
    <definedName name="S.03.03.02" localSheetId="20">S.03.03.02!$A$1</definedName>
    <definedName name="S.03.03.02.01" localSheetId="20">S.03.03.02!$A$5</definedName>
    <definedName name="S.03.03.02.01.TC" localSheetId="20">S.03.03.02!$A$3</definedName>
    <definedName name="S.03.03.02.01.TD" localSheetId="20">S.03.03.02!$C$11:$H$11</definedName>
    <definedName name="S.03.03.02.01.TK" localSheetId="20">S.03.03.02!$A$9:$B$9</definedName>
    <definedName name="S.03.03.02.01.TKC" localSheetId="20">S.03.03.02!$A$10:$B$10</definedName>
    <definedName name="S.03.03.02.01.TT" localSheetId="20">S.03.03.02!$C$9:$H$9</definedName>
    <definedName name="S.03.03.02.01.TTC" localSheetId="20">S.03.03.02!$C$10:$H$10</definedName>
    <definedName name="S.03.03.02.01.X" localSheetId="20">S.03.03.02!$C$12:$H$14</definedName>
    <definedName name="S.03.03.02.01.Y" localSheetId="20">S.03.03.02!$A$12:$B$13</definedName>
    <definedName name="S.03.03.02.01.Z" localSheetId="20">S.03.03.02!$A$6:$A$7</definedName>
    <definedName name="S.04.01.01" localSheetId="21">S.04.01.01!$A$1</definedName>
    <definedName name="S.04.01.01.01" localSheetId="21">S.04.01.01!$A$5</definedName>
    <definedName name="S.04.01.01.01.TC" localSheetId="21">S.04.01.01!$A$3</definedName>
    <definedName name="S.04.01.01.01.TD" localSheetId="21">S.04.01.01!$C$18:$C$83</definedName>
    <definedName name="S.04.01.01.01.TL" localSheetId="21">S.04.01.01!$A$18:$A$83</definedName>
    <definedName name="S.04.01.01.01.TLC" localSheetId="21">S.04.01.01!$B$18:$B$83</definedName>
    <definedName name="S.04.01.01.01.TT" localSheetId="21">S.04.01.01!$C$15</definedName>
    <definedName name="S.04.01.01.01.TTC" localSheetId="21">S.04.01.01!$C$17</definedName>
    <definedName name="S.04.01.01.01.Y" localSheetId="21">S.04.01.01!$L$18:$P$83</definedName>
    <definedName name="S.04.01.01.01.Z" localSheetId="21">S.04.01.01!$A$6:$A$11</definedName>
    <definedName name="S.04.01.01.01.ZHI" localSheetId="21">S.04.01.01!$A$11:$D$11</definedName>
    <definedName name="S.04.01.01.02" localSheetId="21">S.04.01.01!$F$5</definedName>
    <definedName name="S.04.01.01.02.TC" localSheetId="21">S.04.01.01!$A$3</definedName>
    <definedName name="S.04.01.01.02.TD" localSheetId="21">S.04.01.01!$F$18:$G$83</definedName>
    <definedName name="S.04.01.01.02.TL" localSheetId="21">S.04.01.01!$A$18:$A$83</definedName>
    <definedName name="S.04.01.01.02.TLC" localSheetId="21">S.04.01.01!$B$18:$B$83</definedName>
    <definedName name="S.04.01.01.02.TT" localSheetId="21">S.04.01.01!$F$15:$G$16</definedName>
    <definedName name="S.04.01.01.02.TTC" localSheetId="21">S.04.01.01!$F$17:$G$17</definedName>
    <definedName name="S.04.01.01.02.X" localSheetId="21">S.04.01.01!$F$84:$G$84</definedName>
    <definedName name="S.04.01.01.02.XAX" localSheetId="21">S.04.01.01!$F$13:$I$13</definedName>
    <definedName name="S.04.01.01.02.Y" localSheetId="21">S.04.01.01!$L$18:$P$83</definedName>
    <definedName name="S.04.01.01.02.Z" localSheetId="21">S.04.01.01!$F$6:$F$10</definedName>
    <definedName name="S.04.01.01.03" localSheetId="21">S.04.01.01!$K$5</definedName>
    <definedName name="S.04.01.01.03.TC" localSheetId="21">S.04.01.01!$A$3</definedName>
    <definedName name="S.04.01.01.03.TD" localSheetId="21">S.04.01.01!$K$18:$K$83</definedName>
    <definedName name="S.04.01.01.03.TL" localSheetId="21">S.04.01.01!$A$18:$A$83</definedName>
    <definedName name="S.04.01.01.03.TLC" localSheetId="21">S.04.01.01!$B$18:$B$83</definedName>
    <definedName name="S.04.01.01.03.TT" localSheetId="21">S.04.01.01!$K$15</definedName>
    <definedName name="S.04.01.01.03.TTC" localSheetId="21">S.04.01.01!$K$17</definedName>
    <definedName name="S.04.01.01.03.XAX" localSheetId="21">S.04.01.01!$K$13:$N$13</definedName>
    <definedName name="S.04.01.01.03.Y" localSheetId="21">S.04.01.01!$L$18:$P$83</definedName>
    <definedName name="S.04.01.01.03.Z" localSheetId="21">S.04.01.01!$K$6:$K$10</definedName>
    <definedName name="S.05.01.01" localSheetId="22">'S.05.01.{01,02}'!$A$1</definedName>
    <definedName name="S.05.01.01.01" localSheetId="22">'S.05.01.{01,02}'!$A$7</definedName>
    <definedName name="S.05.01.01.01.TC" localSheetId="22">'S.05.01.{01,02}'!$A$5</definedName>
    <definedName name="S.05.01.01.01.TD" localSheetId="22">'S.05.01.{01,02}'!$C$25:$S$50</definedName>
    <definedName name="S.05.01.01.01.TL" localSheetId="22">'S.05.01.{01,02}'!$A$25:$A$50</definedName>
    <definedName name="S.05.01.01.01.TLC" localSheetId="22">'S.05.01.{01,02}'!$B$25:$B$51</definedName>
    <definedName name="S.05.01.01.01.TT" localSheetId="22">'S.05.01.{01,02}'!$C$22:$S$23</definedName>
    <definedName name="S.05.01.01.01.TTC" localSheetId="22">'S.05.01.{01,02}'!$C$24:$S$24</definedName>
    <definedName name="S.05.01.01.01.X" localSheetId="22">'S.05.01.{01,02}'!$C$51:$S$51</definedName>
    <definedName name="S.05.01.01.01.Y" localSheetId="22">'S.05.01.{01,02}'!$AB$25:$AH$50</definedName>
    <definedName name="S.05.01.01.01.Z" localSheetId="22">'S.05.01.{01,02}'!$A$8:$A$11</definedName>
    <definedName name="S.05.01.01.02" localSheetId="22">'S.05.01.{01,02}'!$U$7</definedName>
    <definedName name="S.05.01.01.02.TC" localSheetId="22">'S.05.01.{01,02}'!$A$5</definedName>
    <definedName name="S.05.01.01.02.TD" localSheetId="22">'S.05.01.{01,02}'!$U$25:$Y$50</definedName>
    <definedName name="S.05.01.01.02.TL" localSheetId="22">'S.05.01.{01,02}'!$A$25:$A$50</definedName>
    <definedName name="S.05.01.01.02.TLC" localSheetId="22">'S.05.01.{01,02}'!$B$25:$B$50</definedName>
    <definedName name="S.05.01.01.02.TT" localSheetId="22">'S.05.01.{01,02}'!$U$22:$Y$23</definedName>
    <definedName name="S.05.01.01.02.TTC" localSheetId="22">'S.05.01.{01,02}'!$U$24:$Y$24</definedName>
    <definedName name="S.05.01.01.02.X" localSheetId="22">'S.05.01.{01,02}'!$U$51:$Y$53</definedName>
    <definedName name="S.05.01.01.02.Y" localSheetId="22">'S.05.01.{01,02}'!$AB$25:$AH$50</definedName>
    <definedName name="S.05.01.01.02.Z" localSheetId="22">'S.05.01.{01,02}'!$U$8:$U$11</definedName>
    <definedName name="S.05.01.01.03" localSheetId="22">'S.05.01.{01,02}'!$AA$7</definedName>
    <definedName name="S.05.01.01.03.TC" localSheetId="22">'S.05.01.{01,02}'!$A$5</definedName>
    <definedName name="S.05.01.01.03.TD" localSheetId="22">'S.05.01.{01,02}'!$AA$25:$AA$50</definedName>
    <definedName name="S.05.01.01.03.TL" localSheetId="22">'S.05.01.{01,02}'!$A$25:$A$50</definedName>
    <definedName name="S.05.01.01.03.TLC" localSheetId="22">'S.05.01.{01,02}'!$B$25:$B$50</definedName>
    <definedName name="S.05.01.01.03.TT" localSheetId="22">'S.05.01.{01,02}'!$AA$22</definedName>
    <definedName name="S.05.01.01.03.TTC" localSheetId="22">'S.05.01.{01,02}'!$AA$24</definedName>
    <definedName name="S.05.01.01.03.X" localSheetId="22">'S.05.01.{01,02}'!$AA$51:$AA$52</definedName>
    <definedName name="S.05.01.01.03.Y" localSheetId="22">'S.05.01.{01,02}'!$AB$25:$AH$50</definedName>
    <definedName name="S.05.01.01.03.Z" localSheetId="22">'S.05.01.{01,02}'!$AA$8:$AA$11</definedName>
    <definedName name="S.05.01.01.04" localSheetId="22">'S.05.01.{01,02}'!$A$57</definedName>
    <definedName name="S.05.01.01.04.TC" localSheetId="22">'S.05.01.{01,02}'!$A$55</definedName>
    <definedName name="S.05.01.01.04.TD" localSheetId="22">'S.05.01.{01,02}'!$C$75:$K$93</definedName>
    <definedName name="S.05.01.01.04.TL" localSheetId="22">'S.05.01.{01,02}'!$A$75:$A$93</definedName>
    <definedName name="S.05.01.01.04.TLC" localSheetId="22">'S.05.01.{01,02}'!$B$75:$B$93</definedName>
    <definedName name="S.05.01.01.04.TT" localSheetId="22">'S.05.01.{01,02}'!$C$72:$K$73</definedName>
    <definedName name="S.05.01.01.04.TTC" localSheetId="22">'S.05.01.{01,02}'!$C$74:$K$74</definedName>
    <definedName name="S.05.01.01.04.X" localSheetId="22">'S.05.01.{01,02}'!$C$94:$K$95</definedName>
    <definedName name="S.05.01.01.04.Y" localSheetId="22">'S.05.01.{01,02}'!$T$75:$X$93</definedName>
    <definedName name="S.05.01.01.04.Z" localSheetId="22">'S.05.01.{01,02}'!$A$58:$A$61</definedName>
    <definedName name="S.05.01.01.05" localSheetId="22">'S.05.01.{01,02}'!$M$57</definedName>
    <definedName name="S.05.01.01.05.TC" localSheetId="22">'S.05.01.{01,02}'!$A$55</definedName>
    <definedName name="S.05.01.01.05.TD" localSheetId="22">'S.05.01.{01,02}'!$M$75:$Q$93</definedName>
    <definedName name="S.05.01.01.05.TL" localSheetId="22">'S.05.01.{01,02}'!$A$75:$A$93</definedName>
    <definedName name="S.05.01.01.05.TLC" localSheetId="22">'S.05.01.{01,02}'!$B$75:$B$93</definedName>
    <definedName name="S.05.01.01.05.TT" localSheetId="22">'S.05.01.{01,02}'!$M$72:$Q$73</definedName>
    <definedName name="S.05.01.01.05.TTC" localSheetId="22">'S.05.01.{01,02}'!$M$74:$Q$74</definedName>
    <definedName name="S.05.01.01.05.X" localSheetId="22">'S.05.01.{01,02}'!$M$94:$Q$96</definedName>
    <definedName name="S.05.01.01.05.Y" localSheetId="22">'S.05.01.{01,02}'!$T$75:$X$93</definedName>
    <definedName name="S.05.01.01.05.Z" localSheetId="22">'S.05.01.{01,02}'!$M$58:$M$61</definedName>
    <definedName name="S.05.01.01.06" localSheetId="22">'S.05.01.{01,02}'!$S$57</definedName>
    <definedName name="S.05.01.01.06.TC" localSheetId="22">'S.05.01.{01,02}'!$A$55</definedName>
    <definedName name="S.05.01.01.06.TD" localSheetId="22">'S.05.01.{01,02}'!$S$75:$S$93</definedName>
    <definedName name="S.05.01.01.06.TL" localSheetId="22">'S.05.01.{01,02}'!$A$75:$A$93</definedName>
    <definedName name="S.05.01.01.06.TLC" localSheetId="22">'S.05.01.{01,02}'!$B$75:$B$93</definedName>
    <definedName name="S.05.01.01.06.TT" localSheetId="22">'S.05.01.{01,02}'!$S$72</definedName>
    <definedName name="S.05.01.01.06.TTC" localSheetId="22">'S.05.01.{01,02}'!$S$74</definedName>
    <definedName name="S.05.01.01.06.X" localSheetId="22">'S.05.01.{01,02}'!$S$94:$S$95</definedName>
    <definedName name="S.05.01.01.06.Y" localSheetId="22">'S.05.01.{01,02}'!$T$75:$X$93</definedName>
    <definedName name="S.05.01.01.06.Z" localSheetId="22">'S.05.01.{01,02}'!$S$58:$S$61</definedName>
    <definedName name="S.05.01.02" localSheetId="22">'S.05.01.{01,02}'!$A$2</definedName>
    <definedName name="S.05.01.02.01" localSheetId="22">'S.05.01.{01,02}'!$A$13</definedName>
    <definedName name="S.05.01.02.01.TC" localSheetId="22">'S.05.01.{01,02}'!$A$5</definedName>
    <definedName name="S.05.01.02.01.TD" localSheetId="22">'S.05.01.{01,02}'!$C$25:$S$50</definedName>
    <definedName name="S.05.01.02.01.TL" localSheetId="22">'S.05.01.{01,02}'!$A$25:$A$50</definedName>
    <definedName name="S.05.01.02.01.TLC" localSheetId="22">'S.05.01.{01,02}'!$B$25:$B$50</definedName>
    <definedName name="S.05.01.02.01.TT" localSheetId="22">'S.05.01.{01,02}'!$C$22:$S$23</definedName>
    <definedName name="S.05.01.02.01.TTC" localSheetId="22">'S.05.01.{01,02}'!$C$24:$S$24</definedName>
    <definedName name="S.05.01.02.01.X" localSheetId="22">'S.05.01.{01,02}'!$C$51:$S$51</definedName>
    <definedName name="S.05.01.02.01.Y" localSheetId="22">'S.05.01.{01,02}'!$AB$25:$AH$50</definedName>
    <definedName name="S.05.01.02.01.Z" localSheetId="22">'S.05.01.{01,02}'!$A$14:$A$17</definedName>
    <definedName name="S.05.01.02.02" localSheetId="22">'S.05.01.{01,02}'!$U$13</definedName>
    <definedName name="S.05.01.02.02.TC" localSheetId="22">'S.05.01.{01,02}'!$A$5</definedName>
    <definedName name="S.05.01.02.02.TD" localSheetId="22">'S.05.01.{01,02}'!$U$25:$Y$50</definedName>
    <definedName name="S.05.01.02.02.TL" localSheetId="22">'S.05.01.{01,02}'!$A$25:$A$50</definedName>
    <definedName name="S.05.01.02.02.TLC" localSheetId="22">'S.05.01.{01,02}'!$B$25:$B$50</definedName>
    <definedName name="S.05.01.02.02.TT" localSheetId="22">'S.05.01.{01,02}'!$U$22:$Y$23</definedName>
    <definedName name="S.05.01.02.02.TTC" localSheetId="22">'S.05.01.{01,02}'!$U$24:$Y$24</definedName>
    <definedName name="S.05.01.02.02.X" localSheetId="22">'S.05.01.{01,02}'!$U$51:$Y$53</definedName>
    <definedName name="S.05.01.02.02.Y" localSheetId="22">'S.05.01.{01,02}'!$AB$25:$AH$50</definedName>
    <definedName name="S.05.01.02.02.Z" localSheetId="22">'S.05.01.{01,02}'!$U$14:$U$17</definedName>
    <definedName name="S.05.01.02.03" localSheetId="22">'S.05.01.{01,02}'!$AA$13</definedName>
    <definedName name="S.05.01.02.03.TC" localSheetId="22">'S.05.01.{01,02}'!$A$5</definedName>
    <definedName name="S.05.01.02.03.TD" localSheetId="22">'S.05.01.{01,02}'!$AA$25:$AA$50</definedName>
    <definedName name="S.05.01.02.03.TL" localSheetId="22">'S.05.01.{01,02}'!$A$25:$A$50</definedName>
    <definedName name="S.05.01.02.03.TLC" localSheetId="22">'S.05.01.{01,02}'!$B$25:$B$50</definedName>
    <definedName name="S.05.01.02.03.TT" localSheetId="22">'S.05.01.{01,02}'!$AA$22</definedName>
    <definedName name="S.05.01.02.03.TTC" localSheetId="22">'S.05.01.{01,02}'!$AA$24</definedName>
    <definedName name="S.05.01.02.03.X" localSheetId="22">'S.05.01.{01,02}'!$AA$51:$AA$52</definedName>
    <definedName name="S.05.01.02.03.Y" localSheetId="22">'S.05.01.{01,02}'!$AB$25:$AH$50</definedName>
    <definedName name="S.05.01.02.03.Z" localSheetId="22">'S.05.01.{01,02}'!$AA$14:$AA$17</definedName>
    <definedName name="S.05.01.02.04" localSheetId="22">'S.05.01.{01,02}'!$A$63</definedName>
    <definedName name="S.05.01.02.04.TC" localSheetId="22">'S.05.01.{01,02}'!$A$55</definedName>
    <definedName name="S.05.01.02.04.TD" localSheetId="22">'S.05.01.{01,02}'!$C$75:$K$93</definedName>
    <definedName name="S.05.01.02.04.TL" localSheetId="22">'S.05.01.{01,02}'!$A$75:$A$93</definedName>
    <definedName name="S.05.01.02.04.TLC" localSheetId="22">'S.05.01.{01,02}'!$B$75:$B$93</definedName>
    <definedName name="S.05.01.02.04.TT" localSheetId="22">'S.05.01.{01,02}'!$C$72:$K$73</definedName>
    <definedName name="S.05.01.02.04.TTC" localSheetId="22">'S.05.01.{01,02}'!$C$74:$K$74</definedName>
    <definedName name="S.05.01.02.04.X" localSheetId="22">'S.05.01.{01,02}'!$C$94:$K$95</definedName>
    <definedName name="S.05.01.02.04.Y" localSheetId="22">'S.05.01.{01,02}'!$T$75:$X$93</definedName>
    <definedName name="S.05.01.02.04.Z" localSheetId="22">'S.05.01.{01,02}'!$A$64:$A$67</definedName>
    <definedName name="S.05.01.02.05" localSheetId="22">'S.05.01.{01,02}'!$M$63</definedName>
    <definedName name="S.05.01.02.05.TC" localSheetId="22">'S.05.01.{01,02}'!$A$55</definedName>
    <definedName name="S.05.01.02.05.TD" localSheetId="22">'S.05.01.{01,02}'!$M$75:$Q$93</definedName>
    <definedName name="S.05.01.02.05.TL" localSheetId="22">'S.05.01.{01,02}'!$A$75:$A$93</definedName>
    <definedName name="S.05.01.02.05.TLC" localSheetId="22">'S.05.01.{01,02}'!$B$75:$B$93</definedName>
    <definedName name="S.05.01.02.05.TT" localSheetId="22">'S.05.01.{01,02}'!$M$72:$Q$73</definedName>
    <definedName name="S.05.01.02.05.TTC" localSheetId="22">'S.05.01.{01,02}'!$M$74:$Q$74</definedName>
    <definedName name="S.05.01.02.05.X" localSheetId="22">'S.05.01.{01,02}'!$M$94:$Q$96</definedName>
    <definedName name="S.05.01.02.05.Y" localSheetId="22">'S.05.01.{01,02}'!$T$75:$X$93</definedName>
    <definedName name="S.05.01.02.05.Z" localSheetId="22">'S.05.01.{01,02}'!$M$64:$M$67</definedName>
    <definedName name="S.05.01.02.06" localSheetId="22">'S.05.01.{01,02}'!$S$63</definedName>
    <definedName name="S.05.01.02.06.TC" localSheetId="22">'S.05.01.{01,02}'!$A$55</definedName>
    <definedName name="S.05.01.02.06.TD" localSheetId="22">'S.05.01.{01,02}'!$S$75:$S$93</definedName>
    <definedName name="S.05.01.02.06.TL" localSheetId="22">'S.05.01.{01,02}'!$A$75:$A$93</definedName>
    <definedName name="S.05.01.02.06.TLC" localSheetId="22">'S.05.01.{01,02}'!$B$75:$B$93</definedName>
    <definedName name="S.05.01.02.06.TT" localSheetId="22">'S.05.01.{01,02}'!$S$72</definedName>
    <definedName name="S.05.01.02.06.TTC" localSheetId="22">'S.05.01.{01,02}'!$S$74</definedName>
    <definedName name="S.05.01.02.06.X" localSheetId="22">'S.05.01.{01,02}'!$S$94:$S$95</definedName>
    <definedName name="S.05.01.02.06.Y" localSheetId="22">'S.05.01.{01,02}'!$T$75:$X$93</definedName>
    <definedName name="S.05.01.02.06.Z" localSheetId="22">'S.05.01.{01,02}'!$S$64:$S$67</definedName>
    <definedName name="S.05.01.03" localSheetId="23">'S.05.01.{03,04}'!$A$1</definedName>
    <definedName name="S.05.01.03.01" localSheetId="23">'S.05.01.{03,04}'!$A$7</definedName>
    <definedName name="S.05.01.03.01.TC" localSheetId="23">'S.05.01.{03,04}'!$A$5</definedName>
    <definedName name="S.05.01.03.01.TD" localSheetId="23">'S.05.01.{03,04}'!$C$25:$S$44</definedName>
    <definedName name="S.05.01.03.01.TL" localSheetId="23">'S.05.01.{03,04}'!$A$25:$A$44</definedName>
    <definedName name="S.05.01.03.01.TLC" localSheetId="23">'S.05.01.{03,04}'!$B$25:$B$44</definedName>
    <definedName name="S.05.01.03.01.TT" localSheetId="23">'S.05.01.{03,04}'!$C$22:$S$23</definedName>
    <definedName name="S.05.01.03.01.TTC" localSheetId="23">'S.05.01.{03,04}'!$C$24:$S$24</definedName>
    <definedName name="S.05.01.03.01.X" localSheetId="23">'S.05.01.{03,04}'!$C$45:$S$45</definedName>
    <definedName name="S.05.01.03.01.Y" localSheetId="23">'S.05.01.{03,04}'!$AB$25:$AH$44</definedName>
    <definedName name="S.05.01.03.01.Z" localSheetId="23">'S.05.01.{03,04}'!$A$8:$A$11</definedName>
    <definedName name="S.05.01.03.02" localSheetId="23">'S.05.01.{03,04}'!$U$7</definedName>
    <definedName name="S.05.01.03.02.TC" localSheetId="23">'S.05.01.{03,04}'!$A$5</definedName>
    <definedName name="S.05.01.03.02.TD" localSheetId="23">'S.05.01.{03,04}'!$U$25:$Y$44</definedName>
    <definedName name="S.05.01.03.02.TL" localSheetId="23">'S.05.01.{03,04}'!$A$25:$A$44</definedName>
    <definedName name="S.05.01.03.02.TLC" localSheetId="23">'S.05.01.{03,04}'!$B$25:$B$44</definedName>
    <definedName name="S.05.01.03.02.TT" localSheetId="23">'S.05.01.{03,04}'!$U$22:$Y$23</definedName>
    <definedName name="S.05.01.03.02.TTC" localSheetId="23">'S.05.01.{03,04}'!$U$24:$Y$24</definedName>
    <definedName name="S.05.01.03.02.X" localSheetId="23">'S.05.01.{03,04}'!$U$45:$Y$47</definedName>
    <definedName name="S.05.01.03.02.Y" localSheetId="23">'S.05.01.{03,04}'!$AB$25:$AH$44</definedName>
    <definedName name="S.05.01.03.02.Z" localSheetId="23">'S.05.01.{03,04}'!$U$8:$U$11</definedName>
    <definedName name="S.05.01.03.03" localSheetId="23">'S.05.01.{03,04}'!$AA$7</definedName>
    <definedName name="S.05.01.03.03.TC" localSheetId="23">'S.05.01.{03,04}'!$A$5</definedName>
    <definedName name="S.05.01.03.03.TD" localSheetId="23">'S.05.01.{03,04}'!$AA$25:$AA$44</definedName>
    <definedName name="S.05.01.03.03.TL" localSheetId="23">'S.05.01.{03,04}'!$A$25:$A$44</definedName>
    <definedName name="S.05.01.03.03.TLC" localSheetId="23">'S.05.01.{03,04}'!$B$25:$B$44</definedName>
    <definedName name="S.05.01.03.03.TT" localSheetId="23">'S.05.01.{03,04}'!$AA$22</definedName>
    <definedName name="S.05.01.03.03.TTC" localSheetId="23">'S.05.01.{03,04}'!$AA$24</definedName>
    <definedName name="S.05.01.03.03.X" localSheetId="23">'S.05.01.{03,04}'!$AA$45:$AA$46</definedName>
    <definedName name="S.05.01.03.03.Y" localSheetId="23">'S.05.01.{03,04}'!$AB$25:$AH$44</definedName>
    <definedName name="S.05.01.03.03.Z" localSheetId="23">'S.05.01.{03,04}'!$AA$8:$AA$11</definedName>
    <definedName name="S.05.01.03.04" localSheetId="23">'S.05.01.{03,04}'!$A$51</definedName>
    <definedName name="S.05.01.03.04.TC" localSheetId="23">'S.05.01.{03,04}'!$A$49</definedName>
    <definedName name="S.05.01.03.04.TD" localSheetId="23">'S.05.01.{03,04}'!$C$69:$K$83</definedName>
    <definedName name="S.05.01.03.04.TL" localSheetId="23">'S.05.01.{03,04}'!$A$69:$A$83</definedName>
    <definedName name="S.05.01.03.04.TLC" localSheetId="23">'S.05.01.{03,04}'!$B$69:$B$83</definedName>
    <definedName name="S.05.01.03.04.TT" localSheetId="23">'S.05.01.{03,04}'!$C$66:$K$67</definedName>
    <definedName name="S.05.01.03.04.TTC" localSheetId="23">'S.05.01.{03,04}'!$C$68:$K$68</definedName>
    <definedName name="S.05.01.03.04.X" localSheetId="23">'S.05.01.{03,04}'!$C$84:$K$85</definedName>
    <definedName name="S.05.01.03.04.Y" localSheetId="23">'S.05.01.{03,04}'!$T$69:$X$83</definedName>
    <definedName name="S.05.01.03.04.Z" localSheetId="23">'S.05.01.{03,04}'!$A$52:$A$55</definedName>
    <definedName name="S.05.01.03.05" localSheetId="23">'S.05.01.{03,04}'!$M$51</definedName>
    <definedName name="S.05.01.03.05.TC" localSheetId="23">'S.05.01.{03,04}'!$A$49</definedName>
    <definedName name="S.05.01.03.05.TD" localSheetId="23">'S.05.01.{03,04}'!$M$69:$Q$83</definedName>
    <definedName name="S.05.01.03.05.TL" localSheetId="23">'S.05.01.{03,04}'!$A$69:$A$83</definedName>
    <definedName name="S.05.01.03.05.TLC" localSheetId="23">'S.05.01.{03,04}'!$B$69:$B$83</definedName>
    <definedName name="S.05.01.03.05.TT" localSheetId="23">'S.05.01.{03,04}'!$M$66:$Q$67</definedName>
    <definedName name="S.05.01.03.05.TTC" localSheetId="23">'S.05.01.{03,04}'!$M$68:$Q$68</definedName>
    <definedName name="S.05.01.03.05.X" localSheetId="23">'S.05.01.{03,04}'!$M$84:$Q$86</definedName>
    <definedName name="S.05.01.03.05.Y" localSheetId="23">'S.05.01.{03,04}'!$T$69:$X$83</definedName>
    <definedName name="S.05.01.03.05.Z" localSheetId="23">'S.05.01.{03,04}'!$M$52:$M$55</definedName>
    <definedName name="S.05.01.03.06" localSheetId="23">'S.05.01.{03,04}'!$S$51</definedName>
    <definedName name="S.05.01.03.06.TC" localSheetId="23">'S.05.01.{03,04}'!$A$49</definedName>
    <definedName name="S.05.01.03.06.TD" localSheetId="23">'S.05.01.{03,04}'!$S$69:$S$83</definedName>
    <definedName name="S.05.01.03.06.TL" localSheetId="23">'S.05.01.{03,04}'!$A$69:$A$83</definedName>
    <definedName name="S.05.01.03.06.TLC" localSheetId="23">'S.05.01.{03,04}'!$B$69:$B$83</definedName>
    <definedName name="S.05.01.03.06.TT" localSheetId="23">'S.05.01.{03,04}'!$S$66:$S$67</definedName>
    <definedName name="S.05.01.03.06.TTC" localSheetId="23">'S.05.01.{03,04}'!$S$68</definedName>
    <definedName name="S.05.01.03.06.X" localSheetId="23">'S.05.01.{03,04}'!$S$84:$S$85</definedName>
    <definedName name="S.05.01.03.06.Y" localSheetId="23">'S.05.01.{03,04}'!$T$69:$X$83</definedName>
    <definedName name="S.05.01.03.06.Z" localSheetId="23">'S.05.01.{03,04}'!$S$52:$S$55</definedName>
    <definedName name="S.05.01.04" localSheetId="23">'S.05.01.{03,04}'!$A$2</definedName>
    <definedName name="S.05.01.04.01" localSheetId="23">'S.05.01.{03,04}'!$A$13</definedName>
    <definedName name="S.05.01.04.01.TC" localSheetId="23">'S.05.01.{03,04}'!$A$5</definedName>
    <definedName name="S.05.01.04.01.TD" localSheetId="23">'S.05.01.{03,04}'!$C$25:$S$44</definedName>
    <definedName name="S.05.01.04.01.TL" localSheetId="23">'S.05.01.{03,04}'!$A$25:$A$44</definedName>
    <definedName name="S.05.01.04.01.TLC" localSheetId="23">'S.05.01.{03,04}'!$B$25:$B$44</definedName>
    <definedName name="S.05.01.04.01.TT" localSheetId="23">'S.05.01.{03,04}'!$C$22:$S$23</definedName>
    <definedName name="S.05.01.04.01.TTC" localSheetId="23">'S.05.01.{03,04}'!$C$24:$S$24</definedName>
    <definedName name="S.05.01.04.01.X" localSheetId="23">'S.05.01.{03,04}'!$C$45:$S$45</definedName>
    <definedName name="S.05.01.04.01.Y" localSheetId="23">'S.05.01.{03,04}'!$AB$25:$AH$44</definedName>
    <definedName name="S.05.01.04.01.Z" localSheetId="23">'S.05.01.{03,04}'!$A$14:$A$17</definedName>
    <definedName name="S.05.01.04.02" localSheetId="23">'S.05.01.{03,04}'!$U$13</definedName>
    <definedName name="S.05.01.04.02.TC" localSheetId="23">'S.05.01.{03,04}'!$A$5</definedName>
    <definedName name="S.05.01.04.02.TD" localSheetId="23">'S.05.01.{03,04}'!$U$25:$Y$44</definedName>
    <definedName name="S.05.01.04.02.TL" localSheetId="23">'S.05.01.{03,04}'!$A$25:$A$44</definedName>
    <definedName name="S.05.01.04.02.TLC" localSheetId="23">'S.05.01.{03,04}'!$B$25:$B$44</definedName>
    <definedName name="S.05.01.04.02.TT" localSheetId="23">'S.05.01.{03,04}'!$U$22:$Y$23</definedName>
    <definedName name="S.05.01.04.02.TTC" localSheetId="23">'S.05.01.{03,04}'!$U$24:$Y$24</definedName>
    <definedName name="S.05.01.04.02.X" localSheetId="23">'S.05.01.{03,04}'!$U$45:$Y$47</definedName>
    <definedName name="S.05.01.04.02.Y" localSheetId="23">'S.05.01.{03,04}'!$AB$25:$AH$44</definedName>
    <definedName name="S.05.01.04.02.Z" localSheetId="23">'S.05.01.{03,04}'!$U$14:$U$17</definedName>
    <definedName name="S.05.01.04.03" localSheetId="23">'S.05.01.{03,04}'!$AA$13</definedName>
    <definedName name="S.05.01.04.03.TC" localSheetId="23">'S.05.01.{03,04}'!$A$5</definedName>
    <definedName name="S.05.01.04.03.TD" localSheetId="23">'S.05.01.{03,04}'!$AA$25:$AA$44</definedName>
    <definedName name="S.05.01.04.03.TL" localSheetId="23">'S.05.01.{03,04}'!$A$25:$A$44</definedName>
    <definedName name="S.05.01.04.03.TLC" localSheetId="23">'S.05.01.{03,04}'!$B$25:$B$44</definedName>
    <definedName name="S.05.01.04.03.TT" localSheetId="23">'S.05.01.{03,04}'!$AA$22</definedName>
    <definedName name="S.05.01.04.03.TTC" localSheetId="23">'S.05.01.{03,04}'!$AA$24</definedName>
    <definedName name="S.05.01.04.03.X" localSheetId="23">'S.05.01.{03,04}'!$AA$45:$AA$46</definedName>
    <definedName name="S.05.01.04.03.Y" localSheetId="23">'S.05.01.{03,04}'!$AB$25:$AH$44</definedName>
    <definedName name="S.05.01.04.03.Z" localSheetId="23">'S.05.01.{03,04}'!$AA$14:$AA$17</definedName>
    <definedName name="S.05.01.04.04" localSheetId="23">'S.05.01.{03,04}'!$A$57</definedName>
    <definedName name="S.05.01.04.04.TC" localSheetId="23">'S.05.01.{03,04}'!$A$49</definedName>
    <definedName name="S.05.01.04.04.TD" localSheetId="23">'S.05.01.{03,04}'!$C$69:$K$83</definedName>
    <definedName name="S.05.01.04.04.TL" localSheetId="23">'S.05.01.{03,04}'!$A$69:$A$83</definedName>
    <definedName name="S.05.01.04.04.TLC" localSheetId="23">'S.05.01.{03,04}'!$B$69:$B$83</definedName>
    <definedName name="S.05.01.04.04.TT" localSheetId="23">'S.05.01.{03,04}'!$C$66:$K$67</definedName>
    <definedName name="S.05.01.04.04.TTC" localSheetId="23">'S.05.01.{03,04}'!$C$68:$K$68</definedName>
    <definedName name="S.05.01.04.04.X" localSheetId="23">'S.05.01.{03,04}'!$C$84:$K$85</definedName>
    <definedName name="S.05.01.04.04.Y" localSheetId="23">'S.05.01.{03,04}'!$T$69:$X$83</definedName>
    <definedName name="S.05.01.04.04.Z" localSheetId="23">'S.05.01.{03,04}'!$A$58:$A$61</definedName>
    <definedName name="S.05.01.04.05" localSheetId="23">'S.05.01.{03,04}'!$M$57</definedName>
    <definedName name="S.05.01.04.05.TC" localSheetId="23">'S.05.01.{03,04}'!$A$49</definedName>
    <definedName name="S.05.01.04.05.TD" localSheetId="23">'S.05.01.{03,04}'!$M$69:$Q$83</definedName>
    <definedName name="S.05.01.04.05.TL" localSheetId="23">'S.05.01.{03,04}'!$A$69:$A$83</definedName>
    <definedName name="S.05.01.04.05.TLC" localSheetId="23">'S.05.01.{03,04}'!$B$69:$B$83</definedName>
    <definedName name="S.05.01.04.05.TT" localSheetId="23">'S.05.01.{03,04}'!$M$66:$Q$67</definedName>
    <definedName name="S.05.01.04.05.TTC" localSheetId="23">'S.05.01.{03,04}'!$M$68:$Q$68</definedName>
    <definedName name="S.05.01.04.05.X" localSheetId="23">'S.05.01.{03,04}'!$M$84:$Q$86</definedName>
    <definedName name="S.05.01.04.05.Y" localSheetId="23">'S.05.01.{03,04}'!$T$69:$X$83</definedName>
    <definedName name="S.05.01.04.05.Z" localSheetId="23">'S.05.01.{03,04}'!$M$58:$M$61</definedName>
    <definedName name="S.05.01.04.06" localSheetId="23">'S.05.01.{03,04}'!$S$57</definedName>
    <definedName name="S.05.01.04.06.TC" localSheetId="23">'S.05.01.{03,04}'!$A$49</definedName>
    <definedName name="S.05.01.04.06.TD" localSheetId="23">'S.05.01.{03,04}'!$S$69:$S$83</definedName>
    <definedName name="S.05.01.04.06.TL" localSheetId="23">'S.05.01.{03,04}'!$A$69:$A$83</definedName>
    <definedName name="S.05.01.04.06.TLC" localSheetId="23">'S.05.01.{03,04}'!$B$69:$B$83</definedName>
    <definedName name="S.05.01.04.06.TT" localSheetId="23">'S.05.01.{03,04}'!$S$66:$S$67</definedName>
    <definedName name="S.05.01.04.06.TTC" localSheetId="23">'S.05.01.{03,04}'!$S$68</definedName>
    <definedName name="S.05.01.04.06.X" localSheetId="23">'S.05.01.{03,04}'!$S$84:$S$85</definedName>
    <definedName name="S.05.01.04.06.Y" localSheetId="23">'S.05.01.{03,04}'!$T$69:$X$83</definedName>
    <definedName name="S.05.01.04.06.Z" localSheetId="23">'S.05.01.{03,04}'!$S$58:$S$61</definedName>
    <definedName name="S.05.01.05" localSheetId="24">'S.05.01.{05,06}'!$A$1</definedName>
    <definedName name="S.05.01.05.01" localSheetId="24">'S.05.01.{05,06}'!$A$7</definedName>
    <definedName name="S.05.01.05.01.TC" localSheetId="24">'S.05.01.{05,06}'!$A$5</definedName>
    <definedName name="S.05.01.05.01.TD" localSheetId="24">'S.05.01.{05,06}'!$C$25:$S$75</definedName>
    <definedName name="S.05.01.05.01.TL" localSheetId="24">'S.05.01.{05,06}'!$A$25:$A$75</definedName>
    <definedName name="S.05.01.05.01.TLC" localSheetId="24">'S.05.01.{05,06}'!$B$25:$B$75</definedName>
    <definedName name="S.05.01.05.01.TT" localSheetId="24">'S.05.01.{05,06}'!$C$22:$S$23</definedName>
    <definedName name="S.05.01.05.01.TTC" localSheetId="24">'S.05.01.{05,06}'!$C$24:$S$24</definedName>
    <definedName name="S.05.01.05.01.X" localSheetId="24">'S.05.01.{05,06}'!$C$76:$S$76</definedName>
    <definedName name="S.05.01.05.01.Y" localSheetId="24">'S.05.01.{05,06}'!$AB$25:$AG$75</definedName>
    <definedName name="S.05.01.05.01.Z" localSheetId="24">'S.05.01.{05,06}'!$A$8:$A$11</definedName>
    <definedName name="S.05.01.05.02" localSheetId="24">'S.05.01.{05,06}'!$U$7</definedName>
    <definedName name="S.05.01.05.02.TC" localSheetId="24">'S.05.01.{05,06}'!$A$5</definedName>
    <definedName name="S.05.01.05.02.TD" localSheetId="24">'S.05.01.{05,06}'!$U$25:$Y$75</definedName>
    <definedName name="S.05.01.05.02.TL" localSheetId="24">'S.05.01.{05,06}'!$A$25:$A$75</definedName>
    <definedName name="S.05.01.05.02.TLC" localSheetId="24">'S.05.01.{05,06}'!$B$25:$B$75</definedName>
    <definedName name="S.05.01.05.02.TT" localSheetId="24">'S.05.01.{05,06}'!$U$22:$Y$23</definedName>
    <definedName name="S.05.01.05.02.TTC" localSheetId="24">'S.05.01.{05,06}'!$U$24:$Y$24</definedName>
    <definedName name="S.05.01.05.02.X" localSheetId="24">'S.05.01.{05,06}'!$U$76:$Y$78</definedName>
    <definedName name="S.05.01.05.02.Y" localSheetId="24">'S.05.01.{05,06}'!$AB$25:$AG$75</definedName>
    <definedName name="S.05.01.05.02.Z" localSheetId="24">'S.05.01.{05,06}'!$U$8:$U$11</definedName>
    <definedName name="S.05.01.05.03" localSheetId="24">'S.05.01.{05,06}'!$AA$7</definedName>
    <definedName name="S.05.01.05.03.TC" localSheetId="24">'S.05.01.{05,06}'!$A$5</definedName>
    <definedName name="S.05.01.05.03.TD" localSheetId="24">'S.05.01.{05,06}'!$AA$25:$AA$75</definedName>
    <definedName name="S.05.01.05.03.TL" localSheetId="24">'S.05.01.{05,06}'!$A$25:$A$75</definedName>
    <definedName name="S.05.01.05.03.TLC" localSheetId="24">'S.05.01.{05,06}'!$B$25:$B$75</definedName>
    <definedName name="S.05.01.05.03.TT" localSheetId="24">'S.05.01.{05,06}'!$AA$22</definedName>
    <definedName name="S.05.01.05.03.TTC" localSheetId="24">'S.05.01.{05,06}'!$AA$24</definedName>
    <definedName name="S.05.01.05.03.X" localSheetId="24">'S.05.01.{05,06}'!$AA$76:$AA$77</definedName>
    <definedName name="S.05.01.05.03.Y" localSheetId="24">'S.05.01.{05,06}'!$AB$25:$AG$75</definedName>
    <definedName name="S.05.01.05.03.Z" localSheetId="24">'S.05.01.{05,06}'!$AA$8:$AA$11</definedName>
    <definedName name="S.05.01.05.04" localSheetId="24">'S.05.01.{05,06}'!$A$82</definedName>
    <definedName name="S.05.01.05.04.TC" localSheetId="24">'S.05.01.{05,06}'!$A$80</definedName>
    <definedName name="S.05.01.05.04.TD" localSheetId="24">'S.05.01.{05,06}'!$C$100:$K$134</definedName>
    <definedName name="S.05.01.05.04.TL" localSheetId="24">'S.05.01.{05,06}'!$A$100:$A$134</definedName>
    <definedName name="S.05.01.05.04.TLC" localSheetId="24">'S.05.01.{05,06}'!$B$100:$B$134</definedName>
    <definedName name="S.05.01.05.04.TT" localSheetId="24">'S.05.01.{05,06}'!$C$97:$K$98</definedName>
    <definedName name="S.05.01.05.04.TTC" localSheetId="24">'S.05.01.{05,06}'!$C$99:$K$99</definedName>
    <definedName name="S.05.01.05.04.X" localSheetId="24">'S.05.01.{05,06}'!$C$135:$K$136</definedName>
    <definedName name="S.05.01.05.04.Y" localSheetId="24">'S.05.01.{05,06}'!$T$100:$X$134</definedName>
    <definedName name="S.05.01.05.04.Z" localSheetId="24">'S.05.01.{05,06}'!$A$83:$A$86</definedName>
    <definedName name="S.05.01.05.05" localSheetId="24">'S.05.01.{05,06}'!$M$82</definedName>
    <definedName name="S.05.01.05.05.TC" localSheetId="24">'S.05.01.{05,06}'!$A$80</definedName>
    <definedName name="S.05.01.05.05.TD" localSheetId="24">'S.05.01.{05,06}'!$M$100:$Q$134</definedName>
    <definedName name="S.05.01.05.05.TL" localSheetId="24">'S.05.01.{05,06}'!$A$100:$A$134</definedName>
    <definedName name="S.05.01.05.05.TLC" localSheetId="24">'S.05.01.{05,06}'!$B$100:$B$134</definedName>
    <definedName name="S.05.01.05.05.TT" localSheetId="24">'S.05.01.{05,06}'!$M$97:$Q$98</definedName>
    <definedName name="S.05.01.05.05.TTC" localSheetId="24">'S.05.01.{05,06}'!$M$99:$Q$99</definedName>
    <definedName name="S.05.01.05.05.X" localSheetId="24">'S.05.01.{05,06}'!$M$135:$Q$137</definedName>
    <definedName name="S.05.01.05.05.Y" localSheetId="24">'S.05.01.{05,06}'!$T$100:$X$134</definedName>
    <definedName name="S.05.01.05.05.Z" localSheetId="24">'S.05.01.{05,06}'!$M$83:$M$86</definedName>
    <definedName name="S.05.01.05.06" localSheetId="24">'S.05.01.{05,06}'!$S$82</definedName>
    <definedName name="S.05.01.05.06.TC" localSheetId="24">'S.05.01.{05,06}'!$A$80</definedName>
    <definedName name="S.05.01.05.06.TD" localSheetId="24">'S.05.01.{05,06}'!$S$100:$S$134</definedName>
    <definedName name="S.05.01.05.06.TL" localSheetId="24">'S.05.01.{05,06}'!$A$100:$A$134</definedName>
    <definedName name="S.05.01.05.06.TLC" localSheetId="24">'S.05.01.{05,06}'!$B$100:$B$134</definedName>
    <definedName name="S.05.01.05.06.TT" localSheetId="24">'S.05.01.{05,06}'!$S$97:$S$98</definedName>
    <definedName name="S.05.01.05.06.TTC" localSheetId="24">'S.05.01.{05,06}'!$S$99</definedName>
    <definedName name="S.05.01.05.06.X" localSheetId="24">'S.05.01.{05,06}'!$S$135:$S$136</definedName>
    <definedName name="S.05.01.05.06.Y" localSheetId="24">'S.05.01.{05,06}'!$T$100:$X$134</definedName>
    <definedName name="S.05.01.05.06.Z" localSheetId="24">'S.05.01.{05,06}'!$S$83:$S$86</definedName>
    <definedName name="S.05.01.06" localSheetId="24">'S.05.01.{05,06}'!$A$2</definedName>
    <definedName name="S.05.01.06.01" localSheetId="24">'S.05.01.{05,06}'!$A$13</definedName>
    <definedName name="S.05.01.06.01.TC" localSheetId="24">'S.05.01.{05,06}'!$A$5</definedName>
    <definedName name="S.05.01.06.01.TD" localSheetId="24">'S.05.01.{05,06}'!$C$25:$S$75</definedName>
    <definedName name="S.05.01.06.01.TL" localSheetId="24">'S.05.01.{05,06}'!$A$25:$A$75</definedName>
    <definedName name="S.05.01.06.01.TLC" localSheetId="24">'S.05.01.{05,06}'!$B$25:$B$75</definedName>
    <definedName name="S.05.01.06.01.TT" localSheetId="24">'S.05.01.{05,06}'!$C$22:$S$23</definedName>
    <definedName name="S.05.01.06.01.TTC" localSheetId="24">'S.05.01.{05,06}'!$C$24:$S$24</definedName>
    <definedName name="S.05.01.06.01.X" localSheetId="24">'S.05.01.{05,06}'!$C$76:$S$76</definedName>
    <definedName name="S.05.01.06.01.Y" localSheetId="24">'S.05.01.{05,06}'!$AB$25:$AG$75</definedName>
    <definedName name="S.05.01.06.01.Z" localSheetId="24">'S.05.01.{05,06}'!$A$14:$A$17</definedName>
    <definedName name="S.05.01.06.02" localSheetId="24">'S.05.01.{05,06}'!$U$13</definedName>
    <definedName name="S.05.01.06.02.TC" localSheetId="24">'S.05.01.{05,06}'!$A$5</definedName>
    <definedName name="S.05.01.06.02.TD" localSheetId="24">'S.05.01.{05,06}'!$U$25:$Y$75</definedName>
    <definedName name="S.05.01.06.02.TL" localSheetId="24">'S.05.01.{05,06}'!$A$25:$A$75</definedName>
    <definedName name="S.05.01.06.02.TLC" localSheetId="24">'S.05.01.{05,06}'!$B$25:$B$75</definedName>
    <definedName name="S.05.01.06.02.TT" localSheetId="24">'S.05.01.{05,06}'!$U$22:$Y$23</definedName>
    <definedName name="S.05.01.06.02.TTC" localSheetId="24">'S.05.01.{05,06}'!$U$24:$Y$24</definedName>
    <definedName name="S.05.01.06.02.X" localSheetId="24">'S.05.01.{05,06}'!$U$76:$Y$78</definedName>
    <definedName name="S.05.01.06.02.Y" localSheetId="24">'S.05.01.{05,06}'!$AB$25:$AG$75</definedName>
    <definedName name="S.05.01.06.02.Z" localSheetId="24">'S.05.01.{05,06}'!$U$14:$U$17</definedName>
    <definedName name="S.05.01.06.03" localSheetId="24">'S.05.01.{05,06}'!$AA$13</definedName>
    <definedName name="S.05.01.06.03.TC" localSheetId="24">'S.05.01.{05,06}'!$A$5</definedName>
    <definedName name="S.05.01.06.03.TD" localSheetId="24">'S.05.01.{05,06}'!$AA$25:$AA$75</definedName>
    <definedName name="S.05.01.06.03.TL" localSheetId="24">'S.05.01.{05,06}'!$A$25:$A$75</definedName>
    <definedName name="S.05.01.06.03.TLC" localSheetId="24">'S.05.01.{05,06}'!$B$25:$B$75</definedName>
    <definedName name="S.05.01.06.03.TT" localSheetId="24">'S.05.01.{05,06}'!$AA$22</definedName>
    <definedName name="S.05.01.06.03.TTC" localSheetId="24">'S.05.01.{05,06}'!$AA$24</definedName>
    <definedName name="S.05.01.06.03.X" localSheetId="24">'S.05.01.{05,06}'!$AA$76:$AA$77</definedName>
    <definedName name="S.05.01.06.03.Y" localSheetId="24">'S.05.01.{05,06}'!$AB$25:$AG$75</definedName>
    <definedName name="S.05.01.06.03.Z" localSheetId="24">'S.05.01.{05,06}'!$AA$14:$AA$17</definedName>
    <definedName name="S.05.01.06.04" localSheetId="24">'S.05.01.{05,06}'!$A$88</definedName>
    <definedName name="S.05.01.06.04.TC" localSheetId="24">'S.05.01.{05,06}'!$A$80</definedName>
    <definedName name="S.05.01.06.04.TD" localSheetId="24">'S.05.01.{05,06}'!$C$100:$K$134</definedName>
    <definedName name="S.05.01.06.04.TL" localSheetId="24">'S.05.01.{05,06}'!$A$100:$A$134</definedName>
    <definedName name="S.05.01.06.04.TLC" localSheetId="24">'S.05.01.{05,06}'!$B$100:$B$134</definedName>
    <definedName name="S.05.01.06.04.TT" localSheetId="24">'S.05.01.{05,06}'!$C$97:$K$98</definedName>
    <definedName name="S.05.01.06.04.TTC" localSheetId="24">'S.05.01.{05,06}'!$C$99:$K$99</definedName>
    <definedName name="S.05.01.06.04.X" localSheetId="24">'S.05.01.{05,06}'!$C$135:$K$136</definedName>
    <definedName name="S.05.01.06.04.Y" localSheetId="24">'S.05.01.{05,06}'!$T$100:$X$134</definedName>
    <definedName name="S.05.01.06.04.Z" localSheetId="24">'S.05.01.{05,06}'!$A$89:$A$92</definedName>
    <definedName name="S.05.01.06.05" localSheetId="24">'S.05.01.{05,06}'!$M$88</definedName>
    <definedName name="S.05.01.06.05.TC" localSheetId="24">'S.05.01.{05,06}'!$A$80</definedName>
    <definedName name="S.05.01.06.05.TD" localSheetId="24">'S.05.01.{05,06}'!$M$100:$Q$134</definedName>
    <definedName name="S.05.01.06.05.TL" localSheetId="24">'S.05.01.{05,06}'!$A$100:$A$134</definedName>
    <definedName name="S.05.01.06.05.TLC" localSheetId="24">'S.05.01.{05,06}'!$B$100:$B$134</definedName>
    <definedName name="S.05.01.06.05.TT" localSheetId="24">'S.05.01.{05,06}'!$M$97:$Q$98</definedName>
    <definedName name="S.05.01.06.05.TTC" localSheetId="24">'S.05.01.{05,06}'!$M$99:$Q$99</definedName>
    <definedName name="S.05.01.06.05.X" localSheetId="24">'S.05.01.{05,06}'!$M$135:$Q$137</definedName>
    <definedName name="S.05.01.06.05.Y" localSheetId="24">'S.05.01.{05,06}'!$T$100:$X$134</definedName>
    <definedName name="S.05.01.06.05.Z" localSheetId="24">'S.05.01.{05,06}'!$M$89:$M$92</definedName>
    <definedName name="S.05.01.06.06" localSheetId="24">'S.05.01.{05,06}'!$S$88</definedName>
    <definedName name="S.05.01.06.06.TC" localSheetId="24">'S.05.01.{05,06}'!$A$80</definedName>
    <definedName name="S.05.01.06.06.TD" localSheetId="24">'S.05.01.{05,06}'!$S$100:$S$134</definedName>
    <definedName name="S.05.01.06.06.TL" localSheetId="24">'S.05.01.{05,06}'!$A$100:$A$134</definedName>
    <definedName name="S.05.01.06.06.TLC" localSheetId="24">'S.05.01.{05,06}'!$B$100:$B$134</definedName>
    <definedName name="S.05.01.06.06.TT" localSheetId="24">'S.05.01.{05,06}'!$S$97:$S$98</definedName>
    <definedName name="S.05.01.06.06.TTC" localSheetId="24">'S.05.01.{05,06}'!$S$99</definedName>
    <definedName name="S.05.01.06.06.X" localSheetId="24">'S.05.01.{05,06}'!$S$135:$S$136</definedName>
    <definedName name="S.05.01.06.06.Y" localSheetId="24">'S.05.01.{05,06}'!$T$100:$X$134</definedName>
    <definedName name="S.05.01.06.06.Z" localSheetId="24">'S.05.01.{05,06}'!$S$89:$S$92</definedName>
    <definedName name="S.06.01.01" localSheetId="25">S.06.01.01!$A$1</definedName>
    <definedName name="S.06.01.01.01" localSheetId="25">S.06.01.01!$A$7</definedName>
    <definedName name="S.06.01.01.01.TC" localSheetId="25">S.06.01.01!$A$4</definedName>
    <definedName name="S.06.01.01.01.TD" localSheetId="25">S.06.01.01!$C$13:$C$46</definedName>
    <definedName name="S.06.01.01.01.TL" localSheetId="25">S.06.01.01!$A$13:$A$46</definedName>
    <definedName name="S.06.01.01.01.TLC" localSheetId="25">S.06.01.01!$B$13:$B$46</definedName>
    <definedName name="S.06.01.01.01.TT" localSheetId="25">S.06.01.01!$C$11</definedName>
    <definedName name="S.06.01.01.01.TTC" localSheetId="25">S.06.01.01!$C$12</definedName>
    <definedName name="S.06.01.01.01.X" localSheetId="25">S.06.01.01!$C$47</definedName>
    <definedName name="S.06.01.01.01.Y" localSheetId="25">S.06.01.01!$D$13:$J$46</definedName>
    <definedName name="S.06.01.01.01.Z" localSheetId="25">S.06.01.01!$A$8:$A$9</definedName>
    <definedName name="S.06.02.01" localSheetId="26">S.06.02.01!$A$1</definedName>
    <definedName name="S.06.02.01.01" localSheetId="26">S.06.02.01!$A$6</definedName>
    <definedName name="S.06.02.01.01.TC" localSheetId="26">S.06.02.01!$A$4</definedName>
    <definedName name="S.06.02.01.01.TD" localSheetId="26">S.06.02.01!$D$13:$M$13</definedName>
    <definedName name="S.06.02.01.01.TK" localSheetId="26">S.06.02.01!$A$11:$C$11</definedName>
    <definedName name="S.06.02.01.01.TKC" localSheetId="26">S.06.02.01!$A$12:$C$12</definedName>
    <definedName name="S.06.02.01.01.TT" localSheetId="26">S.06.02.01!$D$11:$M$11</definedName>
    <definedName name="S.06.02.01.01.TTC" localSheetId="26">S.06.02.01!$D$12:$M$12</definedName>
    <definedName name="S.06.02.01.01.X" localSheetId="26">S.06.02.01!$D$14:$M$16</definedName>
    <definedName name="S.06.02.01.01.Y" localSheetId="26">S.06.02.01!$A$14:$C$15</definedName>
    <definedName name="S.06.02.01.01.Z" localSheetId="26">S.06.02.01!$A$7:$A$9</definedName>
    <definedName name="S.06.02.01.02" localSheetId="26">S.06.02.01!$A$18</definedName>
    <definedName name="S.06.02.01.02.TC" localSheetId="26">S.06.02.01!$A$4</definedName>
    <definedName name="S.06.02.01.02.TD" localSheetId="26">S.06.02.01!$B$25:$Q$25</definedName>
    <definedName name="S.06.02.01.02.TK" localSheetId="26">S.06.02.01!$A$23</definedName>
    <definedName name="S.06.02.01.02.TKC" localSheetId="26">S.06.02.01!$A$24</definedName>
    <definedName name="S.06.02.01.02.TT" localSheetId="26">S.06.02.01!$B$23:$Q$23</definedName>
    <definedName name="S.06.02.01.02.TTC" localSheetId="26">S.06.02.01!$B$24:$Q$24</definedName>
    <definedName name="S.06.02.01.02.X" localSheetId="26">S.06.02.01!$B$26:$Q$29</definedName>
    <definedName name="S.06.02.01.02.Y" localSheetId="26">S.06.02.01!$A$26:$A$27</definedName>
    <definedName name="S.06.02.01.02.Z" localSheetId="26">S.06.02.01!$A$19:$A$21</definedName>
    <definedName name="S.06.02.02" localSheetId="27">S.06.02.02!$A$1</definedName>
    <definedName name="S.06.02.02.01" localSheetId="27">S.06.02.02!$A$6</definedName>
    <definedName name="S.06.02.02.01.TC" localSheetId="27">S.06.02.02!$A$4</definedName>
    <definedName name="S.06.02.02.01.TD" localSheetId="27">S.06.02.02!$E$13:$N$13</definedName>
    <definedName name="S.06.02.02.01.TK" localSheetId="27">S.06.02.02!$A$11:$D$11</definedName>
    <definedName name="S.06.02.02.01.TKC" localSheetId="27">S.06.02.02!$A$12:$D$12</definedName>
    <definedName name="S.06.02.02.01.TT" localSheetId="27">S.06.02.02!$E$11:$N$11</definedName>
    <definedName name="S.06.02.02.01.TTC" localSheetId="27">S.06.02.02!$E$12:$N$12</definedName>
    <definedName name="S.06.02.02.01.X" localSheetId="27">S.06.02.02!$E$14:$N$16</definedName>
    <definedName name="S.06.02.02.01.Y" localSheetId="27">S.06.02.02!$A$14:$D$15</definedName>
    <definedName name="S.06.02.02.01.Z" localSheetId="27">S.06.02.02!$A$7:$A$9</definedName>
    <definedName name="S.06.02.02.01.ZHI" localSheetId="27">S.06.02.02!$A$9:$D$9</definedName>
    <definedName name="S.06.02.02.02" localSheetId="27">S.06.02.02!$A$18</definedName>
    <definedName name="S.06.02.02.02.TC" localSheetId="27">S.06.02.02!$A$4</definedName>
    <definedName name="S.06.02.02.02.TD" localSheetId="27">S.06.02.02!$C$25:$R$25</definedName>
    <definedName name="S.06.02.02.02.TK" localSheetId="27">S.06.02.02!$A$23:$B$23</definedName>
    <definedName name="S.06.02.02.02.TKC" localSheetId="27">S.06.02.02!$A$24:$B$24</definedName>
    <definedName name="S.06.02.02.02.TT" localSheetId="27">S.06.02.02!$C$23:$R$23</definedName>
    <definedName name="S.06.02.02.02.TTC" localSheetId="27">S.06.02.02!$C$24:$R$24</definedName>
    <definedName name="S.06.02.02.02.X" localSheetId="27">S.06.02.02!$C$26:$R$29</definedName>
    <definedName name="S.06.02.02.02.Y" localSheetId="27">S.06.02.02!$A$26:$B$27</definedName>
    <definedName name="S.06.02.02.02.Z" localSheetId="27">S.06.02.02!$A$19:$A$21</definedName>
    <definedName name="S.06.02.02.02.ZHI" localSheetId="27">S.06.02.02!$A$21:$D$21</definedName>
    <definedName name="S.06.03.01" localSheetId="28">S.06.03.01!$A$1</definedName>
    <definedName name="S.06.03.01.01" localSheetId="28">S.06.03.01!$A$6</definedName>
    <definedName name="S.06.03.01.01.TC" localSheetId="28">S.06.03.01!$A$4</definedName>
    <definedName name="S.06.03.01.01.TD" localSheetId="28">S.06.03.01!$D$12:$G$12</definedName>
    <definedName name="S.06.03.01.01.TK" localSheetId="28">S.06.03.01!$A$10:$C$10</definedName>
    <definedName name="S.06.03.01.01.TKC" localSheetId="28">S.06.03.01!$A$11:$C$11</definedName>
    <definedName name="S.06.03.01.01.TT" localSheetId="28">S.06.03.01!$D$10:$G$10</definedName>
    <definedName name="S.06.03.01.01.TTC" localSheetId="28">S.06.03.01!$D$11:$G$11</definedName>
    <definedName name="S.06.03.01.01.X" localSheetId="28">S.06.03.01!$D$13:$G$17</definedName>
    <definedName name="S.06.03.01.01.Y" localSheetId="28">S.06.03.01!$A$13:$C$14</definedName>
    <definedName name="S.06.03.01.01.Z" localSheetId="28">S.06.03.01!$A$7:$A$8</definedName>
    <definedName name="S.06.03.02" localSheetId="29">S.06.03.02!$A$1</definedName>
    <definedName name="S.06.03.02.01" localSheetId="29">S.06.03.02!$A$6</definedName>
    <definedName name="S.06.03.02.01.TC" localSheetId="29">S.06.03.02!$A$4</definedName>
    <definedName name="S.06.03.02.01.TD" localSheetId="29">S.06.03.02!$D$13:$G$13</definedName>
    <definedName name="S.06.03.02.01.TK" localSheetId="29">S.06.03.02!$A$11:$C$11</definedName>
    <definedName name="S.06.03.02.01.TKC" localSheetId="29">S.06.03.02!$A$12:$C$12</definedName>
    <definedName name="S.06.03.02.01.TT" localSheetId="29">S.06.03.02!$D$11:$G$11</definedName>
    <definedName name="S.06.03.02.01.TTC" localSheetId="29">S.06.03.02!$D$12:$G$12</definedName>
    <definedName name="S.06.03.02.01.X" localSheetId="29">S.06.03.02!$D$14:$G$18</definedName>
    <definedName name="S.06.03.02.01.Y" localSheetId="29">S.06.03.02!$A$14:$C$15</definedName>
    <definedName name="S.06.03.02.01.Z" localSheetId="29">S.06.03.02!$A$8:$A$9</definedName>
    <definedName name="S.06.03.02.01.ZHI" localSheetId="29">S.06.03.02!$A$8:$D$9</definedName>
    <definedName name="S.07.01.01" localSheetId="30">S.07.01.01!$A$1</definedName>
    <definedName name="S.07.01.01.01" localSheetId="30">S.07.01.01!$A$6</definedName>
    <definedName name="S.07.01.01.01.TC" localSheetId="30">S.07.01.01!$A$4</definedName>
    <definedName name="S.07.01.01.01.TD" localSheetId="30">S.07.01.01!$B$12:$O$12</definedName>
    <definedName name="S.07.01.01.01.TK" localSheetId="30">S.07.01.01!$A$10</definedName>
    <definedName name="S.07.01.01.01.TKC" localSheetId="30">S.07.01.01!$A$11</definedName>
    <definedName name="S.07.01.01.01.TT" localSheetId="30">S.07.01.01!$B$10:$O$10</definedName>
    <definedName name="S.07.01.01.01.TTC" localSheetId="30">S.07.01.01!$B$11:$O$11</definedName>
    <definedName name="S.07.01.01.01.X" localSheetId="30">S.07.01.01!$B$13:$O$15</definedName>
    <definedName name="S.07.01.01.01.Y" localSheetId="30">S.07.01.01!$A$13:$A$14</definedName>
    <definedName name="S.07.01.01.01.Z" localSheetId="30">S.07.01.01!$A$7:$A$8</definedName>
    <definedName name="S.07.01.02" localSheetId="31">S.07.01.02!$A$1</definedName>
    <definedName name="S.07.01.02.01" localSheetId="31">S.07.01.02!$A$6</definedName>
    <definedName name="S.07.01.02.01.TC" localSheetId="31">S.07.01.02!$A$4</definedName>
    <definedName name="S.07.01.02.01.TD" localSheetId="31">S.07.01.02!$C$12:$Q$12</definedName>
    <definedName name="S.07.01.02.01.TK" localSheetId="31">S.07.01.02!$A$10:$B$10</definedName>
    <definedName name="S.07.01.02.01.TKC" localSheetId="31">S.07.01.02!$A$11:$B$11</definedName>
    <definedName name="S.07.01.02.01.TT" localSheetId="31">S.07.01.02!$C$10:$Q$10</definedName>
    <definedName name="S.07.01.02.01.TTC" localSheetId="31">S.07.01.02!$C$11:$Q$11</definedName>
    <definedName name="S.07.01.02.01.X" localSheetId="31">S.07.01.02!$C$13:$Q$15</definedName>
    <definedName name="S.07.01.02.01.Y" localSheetId="31">S.07.01.02!$A$13:$B$14</definedName>
    <definedName name="S.07.01.02.01.Z" localSheetId="31">S.07.01.02!$A$8</definedName>
    <definedName name="S.07.01.02.01.ZHI" localSheetId="31">S.07.01.02!$A$8:$D$8</definedName>
    <definedName name="S.08.01.01" localSheetId="32">S.08.01.01!$A$1</definedName>
    <definedName name="S.08.01.01.01" localSheetId="32">S.08.01.01!$A$7</definedName>
    <definedName name="S.08.01.01.01.TC" localSheetId="32">S.08.01.01!$A$4</definedName>
    <definedName name="S.08.01.01.01.TD" localSheetId="32">S.08.01.01!$D$14:$S$14</definedName>
    <definedName name="S.08.01.01.01.TK" localSheetId="32">S.08.01.01!$A$12:$C$12</definedName>
    <definedName name="S.08.01.01.01.TKC" localSheetId="32">S.08.01.01!$A$13:$C$13</definedName>
    <definedName name="S.08.01.01.01.TT" localSheetId="32">S.08.01.01!$D$12:$S$12</definedName>
    <definedName name="S.08.01.01.01.TTC" localSheetId="32">S.08.01.01!$D$13:$S$13</definedName>
    <definedName name="S.08.01.01.01.X" localSheetId="32">S.08.01.01!$D$15:$S$19</definedName>
    <definedName name="S.08.01.01.01.Y" localSheetId="32">S.08.01.01!$A$15:$C$16</definedName>
    <definedName name="S.08.01.01.01.Z" localSheetId="32">S.08.01.01!$A$8:$A$10</definedName>
    <definedName name="S.08.01.01.02" localSheetId="32">S.08.01.01!$A$23</definedName>
    <definedName name="S.08.01.01.02.TC" localSheetId="32">S.08.01.01!$A$21</definedName>
    <definedName name="S.08.01.01.02.TD" localSheetId="32">S.08.01.01!$B$30:$P$30</definedName>
    <definedName name="S.08.01.01.02.TK" localSheetId="32">S.08.01.01!$A$28</definedName>
    <definedName name="S.08.01.01.02.TKC" localSheetId="32">S.08.01.01!$A$29</definedName>
    <definedName name="S.08.01.01.02.TT" localSheetId="32">S.08.01.01!$B$28:$P$28</definedName>
    <definedName name="S.08.01.01.02.TTC" localSheetId="32">S.08.01.01!$B$29:$P$29</definedName>
    <definedName name="S.08.01.01.02.X" localSheetId="32">S.08.01.01!$B$31:$P$32</definedName>
    <definedName name="S.08.01.01.02.Y" localSheetId="32">S.08.01.01!$A$31:$A$32</definedName>
    <definedName name="S.08.01.01.02.Z" localSheetId="32">S.08.01.01!$A$24:$A$26</definedName>
    <definedName name="S.08.01.02" localSheetId="33">S.08.01.02!$A$1</definedName>
    <definedName name="S.08.01.02.01" localSheetId="33">S.08.01.02!$A$7</definedName>
    <definedName name="S.08.01.02.01.TC" localSheetId="33">S.08.01.02!$A$4</definedName>
    <definedName name="S.08.01.02.01.TD" localSheetId="33">S.08.01.02!$E$14:$T$14</definedName>
    <definedName name="S.08.01.02.01.TK" localSheetId="33">S.08.01.02!$A$12:$D$12</definedName>
    <definedName name="S.08.01.02.01.TKC" localSheetId="33">S.08.01.02!$A$13:$D$13</definedName>
    <definedName name="S.08.01.02.01.TT" localSheetId="33">S.08.01.02!$E$12:$T$12</definedName>
    <definedName name="S.08.01.02.01.TTC" localSheetId="33">S.08.01.02!$E$13:$T$13</definedName>
    <definedName name="S.08.01.02.01.X" localSheetId="33">S.08.01.02!$E$15:$T$19</definedName>
    <definedName name="S.08.01.02.01.Y" localSheetId="33">S.08.01.02!$A$15:$D$16</definedName>
    <definedName name="S.08.01.02.01.Z" localSheetId="33">S.08.01.02!$A$8:$A$10</definedName>
    <definedName name="S.08.01.02.01.ZHI" localSheetId="33">S.08.01.02!$A$10:$D$10</definedName>
    <definedName name="S.08.01.02.02" localSheetId="33">S.08.01.02!$A$23</definedName>
    <definedName name="S.08.01.02.02.TC" localSheetId="33">S.08.01.02!$A$21</definedName>
    <definedName name="S.08.01.02.02.TD" localSheetId="33">S.08.01.02!$C$30:$Q$30</definedName>
    <definedName name="S.08.01.02.02.TK" localSheetId="33">S.08.01.02!$A$28:$B$28</definedName>
    <definedName name="S.08.01.02.02.TKC" localSheetId="33">S.08.01.02!$A$29:$B$29</definedName>
    <definedName name="S.08.01.02.02.TT" localSheetId="33">S.08.01.02!$C$28:$Q$28</definedName>
    <definedName name="S.08.01.02.02.TTC" localSheetId="33">S.08.01.02!$C$29:$Q$29</definedName>
    <definedName name="S.08.01.02.02.X" localSheetId="33">S.08.01.02!$C$31:$Q$32</definedName>
    <definedName name="S.08.01.02.02.Y" localSheetId="33">S.08.01.02!$A$31:$B$32</definedName>
    <definedName name="S.08.01.02.02.Z" localSheetId="33">S.08.01.02!$A$24:$A$26</definedName>
    <definedName name="S.08.01.02.02.ZHI" localSheetId="33">S.08.01.02!$A$26:$D$26</definedName>
    <definedName name="S.08.02.01" localSheetId="34">S.08.02.01!$A$1</definedName>
    <definedName name="S.08.02.01.01" localSheetId="34">S.08.02.01!$A$7</definedName>
    <definedName name="S.08.02.01.01.TC" localSheetId="34">S.08.02.01!$A$4</definedName>
    <definedName name="S.08.02.01.01.TD" localSheetId="34">S.08.02.01!$D$14:$P$14</definedName>
    <definedName name="S.08.02.01.01.TK" localSheetId="34">S.08.02.01!$A$12:$C$12</definedName>
    <definedName name="S.08.02.01.01.TKC" localSheetId="34">S.08.02.01!$A$13:$C$13</definedName>
    <definedName name="S.08.02.01.01.TT" localSheetId="34">S.08.02.01!$D$12:$P$12</definedName>
    <definedName name="S.08.02.01.01.TTC" localSheetId="34">S.08.02.01!$D$13:$P$13</definedName>
    <definedName name="S.08.02.01.01.X" localSheetId="34">S.08.02.01!$D$15:$P$19</definedName>
    <definedName name="S.08.02.01.01.Y" localSheetId="34">S.08.02.01!$A$15:$C$16</definedName>
    <definedName name="S.08.02.01.01.Z" localSheetId="34">S.08.02.01!$A$8:$A$10</definedName>
    <definedName name="S.08.02.01.02" localSheetId="34">S.08.02.01!$A$23</definedName>
    <definedName name="S.08.02.01.02.TC" localSheetId="34">S.08.02.01!$A$21</definedName>
    <definedName name="S.08.02.01.02.TD" localSheetId="34">S.08.02.01!$B$30:$L$30</definedName>
    <definedName name="S.08.02.01.02.TK" localSheetId="34">S.08.02.01!$A$28</definedName>
    <definedName name="S.08.02.01.02.TKC" localSheetId="34">S.08.02.01!$A$29</definedName>
    <definedName name="S.08.02.01.02.TT" localSheetId="34">S.08.02.01!$B$28:$L$28</definedName>
    <definedName name="S.08.02.01.02.TTC" localSheetId="34">S.08.02.01!$B$29:$L$29</definedName>
    <definedName name="S.08.02.01.02.X" localSheetId="34">S.08.02.01!$B$31:$L$32</definedName>
    <definedName name="S.08.02.01.02.Y" localSheetId="34">S.08.02.01!$A$31:$A$32</definedName>
    <definedName name="S.08.02.01.02.Z" localSheetId="34">S.08.02.01!$A$24:$A$26</definedName>
    <definedName name="S.08.02.02" localSheetId="35">S.08.02.02!$A$1</definedName>
    <definedName name="S.08.02.02.01" localSheetId="35">S.08.02.02!$A$7</definedName>
    <definedName name="S.08.02.02.01.TC" localSheetId="35">S.08.02.02!$A$4</definedName>
    <definedName name="S.08.02.02.01.TD" localSheetId="35">S.08.02.02!$E$14:$Q$14</definedName>
    <definedName name="S.08.02.02.01.TK" localSheetId="35">S.08.02.02!$A$12:$D$12</definedName>
    <definedName name="S.08.02.02.01.TKC" localSheetId="35">S.08.02.02!$A$13:$D$13</definedName>
    <definedName name="S.08.02.02.01.TT" localSheetId="35">S.08.02.02!$E$12:$Q$12</definedName>
    <definedName name="S.08.02.02.01.TTC" localSheetId="35">S.08.02.02!$E$13:$Q$13</definedName>
    <definedName name="S.08.02.02.01.X" localSheetId="35">S.08.02.02!$E$15:$Q$19</definedName>
    <definedName name="S.08.02.02.01.Y" localSheetId="35">S.08.02.02!$A$15:$D$16</definedName>
    <definedName name="S.08.02.02.01.Z" localSheetId="35">S.08.02.02!$A$8:$A$10</definedName>
    <definedName name="S.08.02.02.01.ZHI" localSheetId="35">S.08.02.02!$A$10:$D$10</definedName>
    <definedName name="S.08.02.02.02" localSheetId="35">S.08.02.02!$A$23</definedName>
    <definedName name="S.08.02.02.02.TC" localSheetId="35">S.08.02.02!$A$21</definedName>
    <definedName name="S.08.02.02.02.TD" localSheetId="35">S.08.02.02!$C$30:$N$30</definedName>
    <definedName name="S.08.02.02.02.TK" localSheetId="35">S.08.02.02!$A$28:$B$28</definedName>
    <definedName name="S.08.02.02.02.TKC" localSheetId="35">S.08.02.02!$A$29:$B$29</definedName>
    <definedName name="S.08.02.02.02.TT" localSheetId="35">S.08.02.02!$C$28:$N$28</definedName>
    <definedName name="S.08.02.02.02.TTC" localSheetId="35">S.08.02.02!$C$29:$N$29</definedName>
    <definedName name="S.08.02.02.02.X" localSheetId="35">S.08.02.02!$C$31:$N$32</definedName>
    <definedName name="S.08.02.02.02.Y" localSheetId="35">S.08.02.02!$A$31:$B$32</definedName>
    <definedName name="S.08.02.02.02.Z" localSheetId="35">S.08.02.02!$A$24:$A$26</definedName>
    <definedName name="S.08.02.02.02.ZHI" localSheetId="35">S.08.02.02!$A$26:$D$26</definedName>
    <definedName name="S.09.01.01" localSheetId="36">S.09.01.01!$A$1</definedName>
    <definedName name="S.09.01.01.01" localSheetId="36">S.09.01.01!$A$6</definedName>
    <definedName name="S.09.01.01.01.TC" localSheetId="36">S.09.01.01!$A$4</definedName>
    <definedName name="S.09.01.01.01.TD" localSheetId="36">S.09.01.01!$B$12:$H$12</definedName>
    <definedName name="S.09.01.01.01.TK" localSheetId="36">S.09.01.01!$A$10</definedName>
    <definedName name="S.09.01.01.01.TKC" localSheetId="36">S.09.01.01!$A$11</definedName>
    <definedName name="S.09.01.01.01.TT" localSheetId="36">S.09.01.01!$B$10:$H$10</definedName>
    <definedName name="S.09.01.01.01.TTC" localSheetId="36">S.09.01.01!$B$11:$H$11</definedName>
    <definedName name="S.09.01.01.01.X" localSheetId="36">S.09.01.01!$B$13:$H$18</definedName>
    <definedName name="S.09.01.01.01.Y" localSheetId="36">S.09.01.01!$A$13:$A$14</definedName>
    <definedName name="S.09.01.01.01.Z" localSheetId="36">S.09.01.01!$A$7:$A$8</definedName>
    <definedName name="S.09.01.02" localSheetId="37">S.09.01.02!$A$1</definedName>
    <definedName name="S.09.01.02.01" localSheetId="37">S.09.01.02!$A$6</definedName>
    <definedName name="S.09.01.02.01.TC" localSheetId="37">S.09.01.02!$A$4</definedName>
    <definedName name="S.09.01.02.01.TD" localSheetId="37">S.09.01.02!$B$13:$H$13</definedName>
    <definedName name="S.09.01.02.01.TK" localSheetId="37">S.09.01.02!$A$11</definedName>
    <definedName name="S.09.01.02.01.TKC" localSheetId="37">S.09.01.02!$A$12</definedName>
    <definedName name="S.09.01.02.01.TT" localSheetId="37">S.09.01.02!$B$11:$H$11</definedName>
    <definedName name="S.09.01.02.01.TTC" localSheetId="37">S.09.01.02!$B$12:$H$12</definedName>
    <definedName name="S.09.01.02.01.X" localSheetId="37">S.09.01.02!$B$14:$H$19</definedName>
    <definedName name="S.09.01.02.01.Y" localSheetId="37">S.09.01.02!$A$14:$A$15</definedName>
    <definedName name="S.09.01.02.01.Z" localSheetId="37">S.09.01.02!$A$8:$A$9</definedName>
    <definedName name="S.09.01.02.01.ZHI" localSheetId="37">S.09.01.02!$A$8:$D$9</definedName>
    <definedName name="S.10.01.01" localSheetId="38">S.10.01.01!$A$1</definedName>
    <definedName name="S.10.01.01.01" localSheetId="38">S.10.01.01!$A$6</definedName>
    <definedName name="S.10.01.01.01.TC" localSheetId="38">S.10.01.01!$A$4</definedName>
    <definedName name="S.10.01.01.01.TD" localSheetId="38">S.10.01.01!$C$12:$N$12</definedName>
    <definedName name="S.10.01.01.01.TK" localSheetId="38">S.10.01.01!$A$10:$B$10</definedName>
    <definedName name="S.10.01.01.01.TKC" localSheetId="38">S.10.01.01!$A$11:$B$11</definedName>
    <definedName name="S.10.01.01.01.TT" localSheetId="38">S.10.01.01!$C$10:$N$10</definedName>
    <definedName name="S.10.01.01.01.TTC" localSheetId="38">S.10.01.01!$C$11:$N$11</definedName>
    <definedName name="S.10.01.01.01.X" localSheetId="38">S.10.01.01!$C$13:$N$15</definedName>
    <definedName name="S.10.01.01.01.Y" localSheetId="38">S.10.01.01!$A$13:$B$14</definedName>
    <definedName name="S.10.01.01.01.Z" localSheetId="38">S.10.01.01!$A$7:$A$8</definedName>
    <definedName name="S.10.01.02" localSheetId="39">S.10.01.02!$A$1</definedName>
    <definedName name="S.10.01.02.01" localSheetId="39">S.10.01.02!$A$6</definedName>
    <definedName name="S.10.01.02.01.TC" localSheetId="39">S.10.01.02!$A$4</definedName>
    <definedName name="S.10.01.02.01.TD" localSheetId="39">S.10.01.02!$D$12:$P$12</definedName>
    <definedName name="S.10.01.02.01.TK" localSheetId="39">S.10.01.02!$A$10:$C$10</definedName>
    <definedName name="S.10.01.02.01.TKC" localSheetId="39">S.10.01.02!$A$11:$C$11</definedName>
    <definedName name="S.10.01.02.01.TT" localSheetId="39">S.10.01.02!$D$10:$P$10</definedName>
    <definedName name="S.10.01.02.01.TTC" localSheetId="39">S.10.01.02!$D$11:$P$11</definedName>
    <definedName name="S.10.01.02.01.X" localSheetId="39">S.10.01.02!$D$13:$P$15</definedName>
    <definedName name="S.10.01.02.01.Y" localSheetId="39">S.10.01.02!$A$13:$C$14</definedName>
    <definedName name="S.10.01.02.01.Z" localSheetId="39">S.10.01.02!$A$8</definedName>
    <definedName name="S.10.01.02.01.ZHI" localSheetId="39">S.10.01.02!$A$8:$D$8</definedName>
    <definedName name="S.11.01.01" localSheetId="40">S.11.01.01!$A$1</definedName>
    <definedName name="S.11.01.01.01" localSheetId="40">S.11.01.01!$A$6</definedName>
    <definedName name="S.11.01.01.01.TC" localSheetId="40">S.11.01.01!$A$4</definedName>
    <definedName name="S.11.01.01.01.TD" localSheetId="40">S.11.01.01!$C$14:$J$14</definedName>
    <definedName name="S.11.01.01.01.TK" localSheetId="40">S.11.01.01!$A$11:$B$12</definedName>
    <definedName name="S.11.01.01.01.TKC" localSheetId="40">S.11.01.01!$A$13:$B$13</definedName>
    <definedName name="S.11.01.01.01.TT" localSheetId="40">S.11.01.01!$C$11:$J$12</definedName>
    <definedName name="S.11.01.01.01.TTC" localSheetId="40">S.11.01.01!$C$13:$J$13</definedName>
    <definedName name="S.11.01.01.01.X" localSheetId="40">S.11.01.01!$C$15:$J$18</definedName>
    <definedName name="S.11.01.01.01.Y" localSheetId="40">S.11.01.01!$A$15:$B$16</definedName>
    <definedName name="S.11.01.01.01.Z" localSheetId="40">S.11.01.01!$A$7:$A$9</definedName>
    <definedName name="S.11.01.01.02" localSheetId="40">S.11.01.01!$A$20</definedName>
    <definedName name="S.11.01.01.02.TC" localSheetId="40">S.11.01.01!$A$4</definedName>
    <definedName name="S.11.01.01.02.TD" localSheetId="40">S.11.01.01!$B$28:$N$28</definedName>
    <definedName name="S.11.01.01.02.TK" localSheetId="40">S.11.01.01!$A$25</definedName>
    <definedName name="S.11.01.01.02.TKC" localSheetId="40">S.11.01.01!$A$27</definedName>
    <definedName name="S.11.01.01.02.TT" localSheetId="40">S.11.01.01!$B$25:$N$26</definedName>
    <definedName name="S.11.01.01.02.TTC" localSheetId="40">S.11.01.01!$B$27:$N$27</definedName>
    <definedName name="S.11.01.01.02.X" localSheetId="40">S.11.01.01!$B$29:$N$32</definedName>
    <definedName name="S.11.01.01.02.Y" localSheetId="40">S.11.01.01!$A$29:$A$30</definedName>
    <definedName name="S.11.01.01.02.Z" localSheetId="40">S.11.01.01!$A$21:$A$23</definedName>
    <definedName name="S.11.01.02" localSheetId="41">S.11.01.02!$A$1</definedName>
    <definedName name="S.11.01.02.01" localSheetId="41">S.11.01.02!$A$6</definedName>
    <definedName name="S.11.01.02.01.TC" localSheetId="41">S.11.01.02!$A$4</definedName>
    <definedName name="S.11.01.02.01.TD" localSheetId="41">S.11.01.02!$D$14:$K$14</definedName>
    <definedName name="S.11.01.02.01.TK" localSheetId="41">S.11.01.02!$A$11:$C$12</definedName>
    <definedName name="S.11.01.02.01.TKC" localSheetId="41">S.11.01.02!$A$13:$C$13</definedName>
    <definedName name="S.11.01.02.01.TT" localSheetId="41">S.11.01.02!$D$11:$K$12</definedName>
    <definedName name="S.11.01.02.01.TTC" localSheetId="41">S.11.01.02!$D$13:$K$13</definedName>
    <definedName name="S.11.01.02.01.X" localSheetId="41">S.11.01.02!$D$15:$K$18</definedName>
    <definedName name="S.11.01.02.01.Y" localSheetId="41">S.11.01.02!$A$15:$C$16</definedName>
    <definedName name="S.11.01.02.01.Z" localSheetId="41">S.11.01.02!$A$7:$A$9</definedName>
    <definedName name="S.11.01.02.01.ZHI" localSheetId="41">S.11.01.02!$A$9:$D$9</definedName>
    <definedName name="S.11.01.02.02" localSheetId="41">S.11.01.02!$A$20</definedName>
    <definedName name="S.11.01.02.02.TC" localSheetId="41">S.11.01.02!$A$4</definedName>
    <definedName name="S.11.01.02.02.TD" localSheetId="41">S.11.01.02!$C$28:$P$28</definedName>
    <definedName name="S.11.01.02.02.TK" localSheetId="41">S.11.01.02!$A$25:$B$26</definedName>
    <definedName name="S.11.01.02.02.TKC" localSheetId="41">S.11.01.02!$A$27:$B$27</definedName>
    <definedName name="S.11.01.02.02.TT" localSheetId="41">S.11.01.02!$C$25:$P$26</definedName>
    <definedName name="S.11.01.02.02.TTC" localSheetId="41">S.11.01.02!$C$27:$P$27</definedName>
    <definedName name="S.11.01.02.02.X" localSheetId="41">S.11.01.02!$C$29:$P$32</definedName>
    <definedName name="S.11.01.02.02.Y" localSheetId="41">S.11.01.02!$A$29:$B$30</definedName>
    <definedName name="S.11.01.02.02.Z" localSheetId="41">S.11.01.02!$A$21:$A$23</definedName>
    <definedName name="S.11.01.02.02.ZHI" localSheetId="41">S.11.01.02!$A$23:$D$23</definedName>
    <definedName name="S.12.01.01" localSheetId="42">S.12.01.01!$A$1</definedName>
    <definedName name="S.12.01.01.01" localSheetId="42">S.12.01.01!$A$6</definedName>
    <definedName name="S.12.01.01.01.TC" localSheetId="42">S.12.01.01!$A$4</definedName>
    <definedName name="S.12.01.01.01.TD" localSheetId="42">S.12.01.01!$C$13:$U$24</definedName>
    <definedName name="S.12.01.01.01.TL" localSheetId="42">S.12.01.01!$A$13:$A$24</definedName>
    <definedName name="S.12.01.01.01.TLC" localSheetId="42">S.12.01.01!$B$13:$B$24</definedName>
    <definedName name="S.12.01.01.01.TT" localSheetId="42">S.12.01.01!$C$10:$U$11</definedName>
    <definedName name="S.12.01.01.01.TTC" localSheetId="42">S.12.01.01!$C$12:$U$12</definedName>
    <definedName name="S.12.01.01.01.X" localSheetId="42">S.12.01.01!$C$67:$U$69</definedName>
    <definedName name="S.12.01.01.01.Y" localSheetId="42">S.12.01.01!$V$13:$AF$24</definedName>
    <definedName name="S.12.01.01.01.Z" localSheetId="42">S.12.01.01!$A$7:$A$8</definedName>
    <definedName name="S.12.01.01.02" localSheetId="42">S.12.01.01!$A$28</definedName>
    <definedName name="S.12.01.01.02.TC" localSheetId="42">S.12.01.01!$A$4</definedName>
    <definedName name="S.12.01.01.02.TD" localSheetId="42">S.12.01.01!$C$33:$U$33</definedName>
    <definedName name="S.12.01.01.02.TL" localSheetId="42">S.12.01.01!$A$33</definedName>
    <definedName name="S.12.01.01.02.TLC" localSheetId="42">S.12.01.01!$B$33</definedName>
    <definedName name="S.12.01.01.02.TT" localSheetId="42">S.12.01.01!$C$10:$U$11</definedName>
    <definedName name="S.12.01.01.02.TTC" localSheetId="42">S.12.01.01!$C$12:$U$12</definedName>
    <definedName name="S.12.01.01.02.X" localSheetId="42">S.12.01.01!$C$67:$U$69</definedName>
    <definedName name="S.12.01.01.02.Y" localSheetId="42">S.12.01.01!$V$33:$AB$33</definedName>
    <definedName name="S.12.01.01.02.Z" localSheetId="42">S.12.01.01!$A$29:$A$31</definedName>
    <definedName name="S.12.01.01.02.ZHI" localSheetId="42">S.12.01.01!$A$31:$D$31</definedName>
    <definedName name="S.12.01.01.03" localSheetId="42">S.12.01.01!$A$35</definedName>
    <definedName name="S.12.01.01.03.TC" localSheetId="42">S.12.01.01!$A$4</definedName>
    <definedName name="S.12.01.01.03.TD" localSheetId="42">S.12.01.01!$C$42:$U$42</definedName>
    <definedName name="S.12.01.01.03.TL" localSheetId="42">S.12.01.01!$A$42</definedName>
    <definedName name="S.12.01.01.03.TLC" localSheetId="42">S.12.01.01!$B$42</definedName>
    <definedName name="S.12.01.01.03.TT" localSheetId="42">S.12.01.01!$C$10:$U$11</definedName>
    <definedName name="S.12.01.01.03.TTC" localSheetId="42">S.12.01.01!$C$12:$U$12</definedName>
    <definedName name="S.12.01.01.03.X" localSheetId="42">S.12.01.01!$C$67:$U$69</definedName>
    <definedName name="S.12.01.01.03.Y" localSheetId="42">S.12.01.01!$V$42:$AB$42</definedName>
    <definedName name="S.12.01.01.03.YAX" localSheetId="42">S.12.01.01!$A$40:$D$40</definedName>
    <definedName name="S.12.01.01.03.Z" localSheetId="42">S.12.01.01!$A$36:$A$37</definedName>
    <definedName name="S.12.01.01.04" localSheetId="42">S.12.01.01!$A$44</definedName>
    <definedName name="S.12.01.01.04.TC" localSheetId="42">S.12.01.01!$A$4</definedName>
    <definedName name="S.12.01.01.04.TD" localSheetId="42">S.12.01.01!$C$48:$U$49</definedName>
    <definedName name="S.12.01.01.04.TL" localSheetId="42">S.12.01.01!$A$48:$A$49</definedName>
    <definedName name="S.12.01.01.04.TLC" localSheetId="42">S.12.01.01!$B$48:$B$49</definedName>
    <definedName name="S.12.01.01.04.TT" localSheetId="42">S.12.01.01!$C$10:$U$11</definedName>
    <definedName name="S.12.01.01.04.TTC" localSheetId="42">S.12.01.01!$C$12:$U$12</definedName>
    <definedName name="S.12.01.01.04.X" localSheetId="42">S.12.01.01!$C$67:$U$69</definedName>
    <definedName name="S.12.01.01.04.Y" localSheetId="42">S.12.01.01!$V$48:$AB$49</definedName>
    <definedName name="S.12.01.01.04.Z" localSheetId="42">S.12.01.01!$A$45:$A$46</definedName>
    <definedName name="S.12.01.01.05" localSheetId="42">S.12.01.01!$A$51</definedName>
    <definedName name="S.12.01.01.05.TC" localSheetId="42">S.12.01.01!$A$26</definedName>
    <definedName name="S.12.01.01.05.TD" localSheetId="42">S.12.01.01!$C$55:$U$66</definedName>
    <definedName name="S.12.01.01.05.TL" localSheetId="42">S.12.01.01!$A$55:$A$66</definedName>
    <definedName name="S.12.01.01.05.TLC" localSheetId="42">S.12.01.01!$B$55:$B$66</definedName>
    <definedName name="S.12.01.01.05.TT" localSheetId="42">S.12.01.01!$C$10:$U$11</definedName>
    <definedName name="S.12.01.01.05.TTC" localSheetId="42">S.12.01.01!$C$12:$U$12</definedName>
    <definedName name="S.12.01.01.05.X" localSheetId="42">S.12.01.01!$C$67:$U$69</definedName>
    <definedName name="S.12.01.01.05.Y" localSheetId="42">S.12.01.01!$V$55:$AD$66</definedName>
    <definedName name="S.12.01.01.05.Z" localSheetId="42">S.12.01.01!$A$52:$A$53</definedName>
    <definedName name="S.12.01.02" localSheetId="43">S.12.01.02!$A$1</definedName>
    <definedName name="S.12.01.02.01" localSheetId="43">S.12.01.02!$A$6</definedName>
    <definedName name="S.12.01.02.01.TC" localSheetId="43">S.12.01.02!$A$4</definedName>
    <definedName name="S.12.01.02.01.TD" localSheetId="43">S.12.01.02!$C$13:$U$18</definedName>
    <definedName name="S.12.01.02.01.TL" localSheetId="43">S.12.01.02!$A$13:$A$18</definedName>
    <definedName name="S.12.01.02.01.TLC" localSheetId="43">S.12.01.02!$B$13:$B$18</definedName>
    <definedName name="S.12.01.02.01.TT" localSheetId="43">S.12.01.02!$C$10:$U$11</definedName>
    <definedName name="S.12.01.02.01.TTC" localSheetId="43">S.12.01.02!$C$12:$U$12</definedName>
    <definedName name="S.12.01.02.01.X" localSheetId="43">S.12.01.02!$C$19:$U$21</definedName>
    <definedName name="S.12.01.02.01.Y" localSheetId="43">S.12.01.02!$V$13:$AB$18</definedName>
    <definedName name="S.12.01.02.01.Z" localSheetId="43">S.12.01.02!$A$7:$A$8</definedName>
    <definedName name="S.13.01.01" localSheetId="44">S.13.01.01!$A$1</definedName>
    <definedName name="S.13.01.01.01" localSheetId="44">S.13.01.01!$A$6</definedName>
    <definedName name="S.13.01.01.01.TC" localSheetId="44">S.13.01.01!$A$4</definedName>
    <definedName name="S.13.01.01.01.TD" localSheetId="44">S.13.01.01!$C$15:$AE$48</definedName>
    <definedName name="S.13.01.01.01.TL" localSheetId="44">S.13.01.01!$A$15:$A$48</definedName>
    <definedName name="S.13.01.01.01.TLC" localSheetId="44">S.13.01.01!$B$15:$B$48</definedName>
    <definedName name="S.13.01.01.01.TT" localSheetId="44">S.13.01.01!$C$10:$AE$13</definedName>
    <definedName name="S.13.01.01.01.TTC" localSheetId="44">S.13.01.01!$C$14:$AE$14</definedName>
    <definedName name="S.13.01.01.01.X" localSheetId="44">S.13.01.01!$C$49:$AE$56</definedName>
    <definedName name="S.13.01.01.01.Y" localSheetId="44">S.13.01.01!$AF$15:$AF$48</definedName>
    <definedName name="S.13.01.01.01.Z" localSheetId="44">S.13.01.01!$A$7:$A$8</definedName>
    <definedName name="S.14.01.01" localSheetId="45">S.14.01.01!$A$1</definedName>
    <definedName name="S.14.01.01.01" localSheetId="45">S.14.01.01!$A$6</definedName>
    <definedName name="S.14.01.01.01.TC" localSheetId="45">S.14.01.01!$A$10</definedName>
    <definedName name="S.14.01.01.01.TD" localSheetId="45">S.14.01.01!$D$14:$I$14</definedName>
    <definedName name="S.14.01.01.01.TK" localSheetId="45">S.14.01.01!$A$12:$C$12</definedName>
    <definedName name="S.14.01.01.01.TKC" localSheetId="45">S.14.01.01!$A$13:$C$13</definedName>
    <definedName name="S.14.01.01.01.TT" localSheetId="45">S.14.01.01!$D$12:$I$12</definedName>
    <definedName name="S.14.01.01.01.TTC" localSheetId="45">S.14.01.01!$D$13:$I$13</definedName>
    <definedName name="S.14.01.01.01.X" localSheetId="45">S.14.01.01!$D$15:$I$18</definedName>
    <definedName name="S.14.01.01.01.Y" localSheetId="45">S.14.01.01!$A$15:$C$16</definedName>
    <definedName name="S.14.01.01.01.Z" localSheetId="45">S.14.01.01!$A$7:$A$8</definedName>
    <definedName name="S.14.01.01.02" localSheetId="45">S.14.01.01!$A$20</definedName>
    <definedName name="S.14.01.01.02.TC" localSheetId="45">S.14.01.01!$A$24</definedName>
    <definedName name="S.14.01.01.02.TD" localSheetId="45">S.14.01.01!$B$28:$G$28</definedName>
    <definedName name="S.14.01.01.02.TK" localSheetId="45">S.14.01.01!$A$26</definedName>
    <definedName name="S.14.01.01.02.TKC" localSheetId="45">S.14.01.01!$A$27</definedName>
    <definedName name="S.14.01.01.02.TT" localSheetId="45">S.14.01.01!$B$26:$G$26</definedName>
    <definedName name="S.14.01.01.02.TTC" localSheetId="45">S.14.01.01!$B$27:$G$27</definedName>
    <definedName name="S.14.01.01.02.X" localSheetId="45">S.14.01.01!$B$29:$G$30</definedName>
    <definedName name="S.14.01.01.02.Y" localSheetId="45">S.14.01.01!$A$29:$A$30</definedName>
    <definedName name="S.14.01.01.02.Z" localSheetId="45">S.14.01.01!$A$21:$A$22</definedName>
    <definedName name="S.14.01.01.03" localSheetId="45">S.14.01.01!$A$32</definedName>
    <definedName name="S.14.01.01.03.TD" localSheetId="45">S.14.01.01!$B$38:$E$38</definedName>
    <definedName name="S.14.01.01.03.TK" localSheetId="45">S.14.01.01!$A$36</definedName>
    <definedName name="S.14.01.01.03.TKC" localSheetId="45">S.14.01.01!$A$37</definedName>
    <definedName name="S.14.01.01.03.TT" localSheetId="45">S.14.01.01!$B$36:$E$36</definedName>
    <definedName name="S.14.01.01.03.TTC" localSheetId="45">S.14.01.01!$B$37:$E$37</definedName>
    <definedName name="S.14.01.01.03.X" localSheetId="45">S.14.01.01!$B$39:$E$43</definedName>
    <definedName name="S.14.01.01.03.Y" localSheetId="45">S.14.01.01!$A$39:$A$40</definedName>
    <definedName name="S.14.01.01.03.Z" localSheetId="45">S.14.01.01!$A$33:$A$34</definedName>
    <definedName name="S.14.01.01.04" localSheetId="45">S.14.01.01!$A$45</definedName>
    <definedName name="S.14.01.01.04.TD" localSheetId="45">S.14.01.01!$C$51</definedName>
    <definedName name="S.14.01.01.04.TK" localSheetId="45">S.14.01.01!$A$49:$B$49</definedName>
    <definedName name="S.14.01.01.04.TKC" localSheetId="45">S.14.01.01!$A$50:$B$50</definedName>
    <definedName name="S.14.01.01.04.TT" localSheetId="45">S.14.01.01!$C$49</definedName>
    <definedName name="S.14.01.01.04.TTC" localSheetId="45">S.14.01.01!$C$50</definedName>
    <definedName name="S.14.01.01.04.X" localSheetId="45">S.14.01.01!$C$52</definedName>
    <definedName name="S.14.01.01.04.Y" localSheetId="45">S.14.01.01!$A$52:$B$53</definedName>
    <definedName name="S.14.01.01.04.Z" localSheetId="45">S.14.01.01!$A$46:$A$47</definedName>
    <definedName name="S.14.01.01.TC" localSheetId="45">S.14.01.01!$A$4</definedName>
    <definedName name="S.14.01.02" localSheetId="46">S.14.01.02!$A$1</definedName>
    <definedName name="S.14.01.02.01" localSheetId="46">S.14.01.02!$A$6</definedName>
    <definedName name="S.14.01.02.01.TC" localSheetId="46">S.14.01.02!$A$4</definedName>
    <definedName name="S.14.01.02.01.TD" localSheetId="46">S.14.01.02!$B$12:$C$12</definedName>
    <definedName name="S.14.01.02.01.TK" localSheetId="46">S.14.01.02!$A$10</definedName>
    <definedName name="S.14.01.02.01.TKC" localSheetId="46">S.14.01.02!$A$11</definedName>
    <definedName name="S.14.01.02.01.TT" localSheetId="46">S.14.01.02!$B$10:$C$10</definedName>
    <definedName name="S.14.01.02.01.TTC" localSheetId="46">S.14.01.02!$B$11:$C$11</definedName>
    <definedName name="S.14.01.02.01.X" localSheetId="46">S.14.01.02!$B$13:$C$17</definedName>
    <definedName name="S.14.01.02.01.Y" localSheetId="46">S.14.01.02!$A$13:$A$14</definedName>
    <definedName name="S.14.01.02.01.Z" localSheetId="46">S.14.01.02!$A$7:$A$8</definedName>
    <definedName name="S.15.01.01" localSheetId="47">'S.15.01.{01,02}'!$A$1</definedName>
    <definedName name="S.15.01.01.01" localSheetId="47">'S.15.01.{01,02}'!$A$7</definedName>
    <definedName name="S.15.01.01.01.TD" localSheetId="47">'S.15.01.{01,02}'!$C$18:$E$18</definedName>
    <definedName name="S.15.01.01.01.TK" localSheetId="47">'S.15.01.{01,02}'!$A$16:$B$16</definedName>
    <definedName name="S.15.01.01.01.TKC" localSheetId="47">'S.15.01.{01,02}'!$A$17:$B$17</definedName>
    <definedName name="S.15.01.01.01.TT" localSheetId="47">'S.15.01.{01,02}'!$C$16:$E$16</definedName>
    <definedName name="S.15.01.01.01.TTC" localSheetId="47">'S.15.01.{01,02}'!$C$17:$E$17</definedName>
    <definedName name="S.15.01.01.01.X" localSheetId="47">'S.15.01.{01,02}'!$C$19:$E$22</definedName>
    <definedName name="S.15.01.01.01.Y" localSheetId="47">'S.15.01.{01,02}'!$A$19:$B$20</definedName>
    <definedName name="S.15.01.01.01.Z" localSheetId="47">'S.15.01.{01,02}'!$A$8:$A$9</definedName>
    <definedName name="S.15.01.01.02" localSheetId="47">'S.15.01.{01,02}'!$A$24</definedName>
    <definedName name="S.15.01.01.02.TD" localSheetId="47">'S.15.01.{01,02}'!$B$35:$D$35</definedName>
    <definedName name="S.15.01.01.02.TK" localSheetId="47">'S.15.01.{01,02}'!$A$33</definedName>
    <definedName name="S.15.01.01.02.TKC" localSheetId="47">'S.15.01.{01,02}'!$A$34</definedName>
    <definedName name="S.15.01.01.02.TT" localSheetId="47">'S.15.01.{01,02}'!$B$33:$D$33</definedName>
    <definedName name="S.15.01.01.02.TTC" localSheetId="47">'S.15.01.{01,02}'!$B$34:$D$34</definedName>
    <definedName name="S.15.01.01.02.X" localSheetId="47">'S.15.01.{01,02}'!$B$36:$D$39</definedName>
    <definedName name="S.15.01.01.02.Y" localSheetId="47">'S.15.01.{01,02}'!$A$36:$A$37</definedName>
    <definedName name="S.15.01.01.02.Z" localSheetId="47">'S.15.01.{01,02}'!$A$25:$A$26</definedName>
    <definedName name="S.15.01.01.TC" localSheetId="47">'S.15.01.{01,02}'!$A$5</definedName>
    <definedName name="S.15.01.02" localSheetId="47">'S.15.01.{01,02}'!$A$2</definedName>
    <definedName name="S.15.01.02.01" localSheetId="47">'S.15.01.{01,02}'!$A$11</definedName>
    <definedName name="S.15.01.02.01.TD" localSheetId="47">'S.15.01.{01,02}'!$C$18:$E$18</definedName>
    <definedName name="S.15.01.02.01.TK" localSheetId="47">'S.15.01.{01,02}'!$A$16:$B$16</definedName>
    <definedName name="S.15.01.02.01.TKC" localSheetId="47">'S.15.01.{01,02}'!$A$17:$B$17</definedName>
    <definedName name="S.15.01.02.01.TT" localSheetId="47">'S.15.01.{01,02}'!$C$16:$E$16</definedName>
    <definedName name="S.15.01.02.01.TTC" localSheetId="47">'S.15.01.{01,02}'!$C$17:$E$17</definedName>
    <definedName name="S.15.01.02.01.X" localSheetId="47">'S.15.01.{01,02}'!$C$19:$E$22</definedName>
    <definedName name="S.15.01.02.01.Y" localSheetId="47">'S.15.01.{01,02}'!$A$19:$B$20</definedName>
    <definedName name="S.15.01.02.01.Z" localSheetId="47">'S.15.01.{01,02}'!$A$12:$A$14</definedName>
    <definedName name="S.15.01.02.01.ZHI" localSheetId="47">'S.15.01.{01,02}'!$A$14:$D$14</definedName>
    <definedName name="S.15.01.02.02" localSheetId="47">'S.15.01.{01,02}'!$A$28</definedName>
    <definedName name="S.15.01.02.02.TD" localSheetId="47">'S.15.01.{01,02}'!$B$35:$D$35</definedName>
    <definedName name="S.15.01.02.02.TK" localSheetId="47">'S.15.01.{01,02}'!$A$33</definedName>
    <definedName name="S.15.01.02.02.TKC" localSheetId="47">'S.15.01.{01,02}'!$A$34</definedName>
    <definedName name="S.15.01.02.02.TT" localSheetId="47">'S.15.01.{01,02}'!$B$33:$D$33</definedName>
    <definedName name="S.15.01.02.02.TTC" localSheetId="47">'S.15.01.{01,02}'!$B$34:$D$34</definedName>
    <definedName name="S.15.01.02.02.X" localSheetId="47">'S.15.01.{01,02}'!$B$36:$D$39</definedName>
    <definedName name="S.15.01.02.02.Y" localSheetId="47">'S.15.01.{01,02}'!$A$36:$A$37</definedName>
    <definedName name="S.15.01.02.02.Z" localSheetId="47">'S.15.01.{01,02}'!$A$29:$A$31</definedName>
    <definedName name="S.15.01.02.02.ZHI" localSheetId="47">'S.15.01.{01,02}'!$A$31:$D$31</definedName>
    <definedName name="S.15.01.02.TC" localSheetId="47">'S.15.01.{01,02}'!$A$5</definedName>
    <definedName name="S.15.02.01" localSheetId="48">'S.15.02.{01,02}'!$A$1</definedName>
    <definedName name="S.15.02.01.01" localSheetId="48">'S.15.02.{01,02}'!$A$7</definedName>
    <definedName name="S.15.02.01.01.TC" localSheetId="48">'S.15.02.{01,02}'!$A$5</definedName>
    <definedName name="S.15.02.01.01.TD" localSheetId="48">'S.15.02.{01,02}'!$B$18:$F$18</definedName>
    <definedName name="S.15.02.01.01.TK" localSheetId="48">'S.15.02.{01,02}'!$A$16</definedName>
    <definedName name="S.15.02.01.01.TKC" localSheetId="48">'S.15.02.{01,02}'!$A$17</definedName>
    <definedName name="S.15.02.01.01.TT" localSheetId="48">'S.15.02.{01,02}'!$B$16:$F$16</definedName>
    <definedName name="S.15.02.01.01.TTC" localSheetId="48">'S.15.02.{01,02}'!$B$17:$F$17</definedName>
    <definedName name="S.15.02.01.01.X" localSheetId="48">'S.15.02.{01,02}'!$B$19:$F$24</definedName>
    <definedName name="S.15.02.01.01.Y" localSheetId="48">'S.15.02.{01,02}'!$A$19:$A$20</definedName>
    <definedName name="S.15.02.01.01.Z" localSheetId="48">'S.15.02.{01,02}'!$A$8:$A$9</definedName>
    <definedName name="S.15.02.01.02" localSheetId="48">'S.15.02.{01,02}'!$A$26</definedName>
    <definedName name="S.15.02.01.02.TC" localSheetId="48">'S.15.02.{01,02}'!$A$5</definedName>
    <definedName name="S.15.02.01.02.TD" localSheetId="48">'S.15.02.{01,02}'!$D$41</definedName>
    <definedName name="S.15.02.01.02.TK" localSheetId="48">'S.15.02.{01,02}'!$A$39:$C$39</definedName>
    <definedName name="S.15.02.01.02.TKC" localSheetId="48">'S.15.02.{01,02}'!$A$40:$C$40</definedName>
    <definedName name="S.15.02.01.02.TT" localSheetId="48">'S.15.02.{01,02}'!$D$39</definedName>
    <definedName name="S.15.02.01.02.TTC" localSheetId="48">'S.15.02.{01,02}'!$D$40</definedName>
    <definedName name="S.15.02.01.02.X" localSheetId="48">'S.15.02.{01,02}'!$D$42</definedName>
    <definedName name="S.15.02.01.02.Y" localSheetId="48">'S.15.02.{01,02}'!$A$42:$C$43</definedName>
    <definedName name="S.15.02.01.02.YHI" localSheetId="48">'S.15.02.{01,02}'!$B$39:$C$44</definedName>
    <definedName name="S.15.02.01.02.Z" localSheetId="48">'S.15.02.{01,02}'!$A$27:$A$30</definedName>
    <definedName name="S.15.02.01.TC" localSheetId="48">'S.15.02.{01,02}'!$A$5</definedName>
    <definedName name="S.15.02.02" localSheetId="48">'S.15.02.{01,02}'!$A$2</definedName>
    <definedName name="S.15.02.02.01" localSheetId="48">'S.15.02.{01,02}'!$A$11</definedName>
    <definedName name="S.15.02.02.01.TC" localSheetId="48">'S.15.02.{01,02}'!$A$5</definedName>
    <definedName name="S.15.02.02.01.TD" localSheetId="48">'S.15.02.{01,02}'!$B$18:$F$18</definedName>
    <definedName name="S.15.02.02.01.TK" localSheetId="48">'S.15.02.{01,02}'!$A$16</definedName>
    <definedName name="S.15.02.02.01.TKC" localSheetId="48">'S.15.02.{01,02}'!$A$17</definedName>
    <definedName name="S.15.02.02.01.TT" localSheetId="48">'S.15.02.{01,02}'!$B$16:$F$16</definedName>
    <definedName name="S.15.02.02.01.TTC" localSheetId="48">'S.15.02.{01,02}'!$B$17:$F$17</definedName>
    <definedName name="S.15.02.02.01.X" localSheetId="48">'S.15.02.{01,02}'!$B$19:$F$24</definedName>
    <definedName name="S.15.02.02.01.Y" localSheetId="48">'S.15.02.{01,02}'!$A$19:$A$20</definedName>
    <definedName name="S.15.02.02.01.Z" localSheetId="48">'S.15.02.{01,02}'!$A$12:$A$14</definedName>
    <definedName name="S.15.02.02.01.ZHI" localSheetId="48">'S.15.02.{01,02}'!$A$14:$D$14</definedName>
    <definedName name="S.15.02.02.02" localSheetId="48">'S.15.02.{01,02}'!$A$32</definedName>
    <definedName name="S.15.02.02.02.TC" localSheetId="48">'S.15.02.{01,02}'!$A$5</definedName>
    <definedName name="S.15.02.02.02.TD" localSheetId="48">'S.15.02.{01,02}'!$D$41</definedName>
    <definedName name="S.15.02.02.02.TK" localSheetId="48">'S.15.02.{01,02}'!$A$39:$C$39</definedName>
    <definedName name="S.15.02.02.02.TKC" localSheetId="48">'S.15.02.{01,02}'!$A$40:$C$40</definedName>
    <definedName name="S.15.02.02.02.TT" localSheetId="48">'S.15.02.{01,02}'!$D$39</definedName>
    <definedName name="S.15.02.02.02.TTC" localSheetId="48">'S.15.02.{01,02}'!$D$40</definedName>
    <definedName name="S.15.02.02.02.X" localSheetId="48">'S.15.02.{01,02}'!$D$42</definedName>
    <definedName name="S.15.02.02.02.Y" localSheetId="48">'S.15.02.{01,02}'!$A$42:$C$43</definedName>
    <definedName name="S.15.02.02.02.YHI" localSheetId="48">'S.15.02.{01,02}'!$B$39:$C$44</definedName>
    <definedName name="S.15.02.02.02.Z" localSheetId="48">'S.15.02.{01,02}'!$A$33:$A$37</definedName>
    <definedName name="S.15.02.02.02.ZHI" localSheetId="48">'S.15.02.{01,02}'!$A$37:$D$37</definedName>
    <definedName name="S.15.02.02.TC" localSheetId="48">'S.15.02.{01,02}'!$A$5</definedName>
    <definedName name="S.16.01.01" localSheetId="49">S.16.01.01!$A$1</definedName>
    <definedName name="S.16.01.01.01" localSheetId="49">S.16.01.01!$A$6</definedName>
    <definedName name="S.16.01.01.01.TC" localSheetId="49">S.16.01.01!$A$4</definedName>
    <definedName name="S.16.01.01.01.TD" localSheetId="49">S.16.01.01!$C$17:$K$33</definedName>
    <definedName name="S.16.01.01.01.TL" localSheetId="49">S.16.01.01!$A$17:$A$33</definedName>
    <definedName name="S.16.01.01.01.TLC" localSheetId="49">S.16.01.01!$B$17:$B$33</definedName>
    <definedName name="S.16.01.01.01.TT" localSheetId="49">S.16.01.01!$C$15:$K$15</definedName>
    <definedName name="S.16.01.01.01.TTC" localSheetId="49">S.16.01.01!$C$16:$K$16</definedName>
    <definedName name="S.16.01.01.01.X" localSheetId="49">S.16.01.01!$C$34:$K$38</definedName>
    <definedName name="S.16.01.01.01.Y" localSheetId="49">S.16.01.01!$L$17:$L$33</definedName>
    <definedName name="S.16.01.01.01.Z" localSheetId="49">S.16.01.01!$A$7:$A$13</definedName>
    <definedName name="S.16.01.01.01.ZHI" localSheetId="49">S.16.01.01!$A$11:$D$13</definedName>
    <definedName name="S.17.01.01" localSheetId="50">S.17.01.01!$A$1</definedName>
    <definedName name="S.17.01.01.01" localSheetId="50">S.17.01.01!$A$6</definedName>
    <definedName name="S.17.01.01.01.TC" localSheetId="50">S.17.01.01!$A$4</definedName>
    <definedName name="S.17.01.01.01.TD" localSheetId="50">S.17.01.01!$C$14:$S$48</definedName>
    <definedName name="S.17.01.01.01.TL" localSheetId="50">S.17.01.01!$A$14:$A$48</definedName>
    <definedName name="S.17.01.01.01.TLC" localSheetId="50">S.17.01.01!$B$14:$B$48</definedName>
    <definedName name="S.17.01.01.01.TT" localSheetId="50">S.17.01.01!$C$10:$S$12</definedName>
    <definedName name="S.17.01.01.01.TTC" localSheetId="50">S.17.01.01!$C$13:$S$13</definedName>
    <definedName name="S.17.01.01.01.X" localSheetId="50">S.17.01.01!$C$78:$S$78</definedName>
    <definedName name="S.17.01.01.01.Y" localSheetId="50">S.17.01.01!$T$14:$AC$48</definedName>
    <definedName name="S.17.01.01.01.Z" localSheetId="50">S.17.01.01!$A$7:$A$8</definedName>
    <definedName name="S.17.01.01.02" localSheetId="50">S.17.01.01!$A$50</definedName>
    <definedName name="S.17.01.01.02.TC" localSheetId="50">S.17.01.01!$A$54</definedName>
    <definedName name="S.17.01.01.02.TD" localSheetId="50">S.17.01.01!$C$56:$S$77</definedName>
    <definedName name="S.17.01.01.02.TL" localSheetId="50">S.17.01.01!$A$56:$A$77</definedName>
    <definedName name="S.17.01.01.02.TLC" localSheetId="50">S.17.01.01!$B$56:$B$77</definedName>
    <definedName name="S.17.01.01.02.TT" localSheetId="50">S.17.01.01!$C$10:$S$12</definedName>
    <definedName name="S.17.01.01.02.TTC" localSheetId="50">S.17.01.01!$C$13:$S$13</definedName>
    <definedName name="S.17.01.01.02.X" localSheetId="50">S.17.01.01!$C$78:$S$78</definedName>
    <definedName name="S.17.01.01.02.Y" localSheetId="50">S.17.01.01!$T$56:$Z$77</definedName>
    <definedName name="S.17.01.01.02.Z" localSheetId="50">S.17.01.01!$A$51:$A$52</definedName>
    <definedName name="S.17.01.01.03" localSheetId="50">S.17.01.01!$A$79</definedName>
    <definedName name="S.17.01.01.03.TC" localSheetId="50">S.17.01.01!$A$4</definedName>
    <definedName name="S.17.01.01.03.TD" localSheetId="50">S.17.01.01!$C$84:$S$84</definedName>
    <definedName name="S.17.01.01.03.TL" localSheetId="50">S.17.01.01!$A$84</definedName>
    <definedName name="S.17.01.01.03.TLC" localSheetId="50">S.17.01.01!$B$84</definedName>
    <definedName name="S.17.01.01.03.TT" localSheetId="50">S.17.01.01!$C$10:$S$12</definedName>
    <definedName name="S.17.01.01.03.TTC" localSheetId="50">S.17.01.01!$C$13:$S$13</definedName>
    <definedName name="S.17.01.01.03.X" localSheetId="50">S.17.01.01!$C$101:$S$101</definedName>
    <definedName name="S.17.01.01.03.Y" localSheetId="50">S.17.01.01!$T$84:$Z$84</definedName>
    <definedName name="S.17.01.01.03.Z" localSheetId="50">S.17.01.01!$A$80:$A$82</definedName>
    <definedName name="S.17.01.01.03.ZHI" localSheetId="50">S.17.01.01!$A$82:$D$82</definedName>
    <definedName name="S.17.01.01.04" localSheetId="50">S.17.01.01!$A$86</definedName>
    <definedName name="S.17.01.01.04.TC" localSheetId="50">S.17.01.01!$A$4</definedName>
    <definedName name="S.17.01.01.04.TD" localSheetId="50">S.17.01.01!$C$90:$S$91</definedName>
    <definedName name="S.17.01.01.04.TL" localSheetId="50">S.17.01.01!$A$90:$A$91</definedName>
    <definedName name="S.17.01.01.04.TLC" localSheetId="50">S.17.01.01!$B$90:$B$91</definedName>
    <definedName name="S.17.01.01.04.TT" localSheetId="50">S.17.01.01!$C$10:$S$12</definedName>
    <definedName name="S.17.01.01.04.TTC" localSheetId="50">S.17.01.01!$C$13:$S$13</definedName>
    <definedName name="S.17.01.01.04.X" localSheetId="50">S.17.01.01!$C$101:$S$101</definedName>
    <definedName name="S.17.01.01.04.Y" localSheetId="50">S.17.01.01!$T$90:$Z$91</definedName>
    <definedName name="S.17.01.01.04.Z" localSheetId="50">S.17.01.01!$A$87:$A$88</definedName>
    <definedName name="S.17.01.01.05" localSheetId="50">S.17.01.01!$A$93</definedName>
    <definedName name="S.17.01.01.05.TC" localSheetId="50">S.17.01.01!$A$4</definedName>
    <definedName name="S.17.01.01.05.TD" localSheetId="50">S.17.01.01!$C$100:$S$100</definedName>
    <definedName name="S.17.01.01.05.TL" localSheetId="50">S.17.01.01!$A$100</definedName>
    <definedName name="S.17.01.01.05.TLC" localSheetId="50">S.17.01.01!$B$100</definedName>
    <definedName name="S.17.01.01.05.TT" localSheetId="50">S.17.01.01!$C$10:$S$12</definedName>
    <definedName name="S.17.01.01.05.TTC" localSheetId="50">S.17.01.01!$C$13:$S$13</definedName>
    <definedName name="S.17.01.01.05.X" localSheetId="50">S.17.01.01!$C$101:$S$101</definedName>
    <definedName name="S.17.01.01.05.Y" localSheetId="50">S.17.01.01!$T$100:$Y$100</definedName>
    <definedName name="S.17.01.01.05.YAX" localSheetId="50">S.17.01.01!$A$98:$D$98</definedName>
    <definedName name="S.17.01.01.05.Z" localSheetId="50">S.17.01.01!$A$94:$A$95</definedName>
    <definedName name="S.17.01.01.TC" localSheetId="50">S.17.01.01!$A$4</definedName>
    <definedName name="S.17.01.02" localSheetId="51">S.17.01.02!$A$1</definedName>
    <definedName name="S.17.01.02.01" localSheetId="51">S.17.01.02!$A$6</definedName>
    <definedName name="S.17.01.02.01.TC" localSheetId="51">S.17.01.02!$A$4</definedName>
    <definedName name="S.17.01.02.01.TD" localSheetId="51">S.17.01.02!$C$14:$S$31</definedName>
    <definedName name="S.17.01.02.01.TL" localSheetId="51">S.17.01.02!$A$14:$A$31</definedName>
    <definedName name="S.17.01.02.01.TLC" localSheetId="51">S.17.01.02!$B$14:$B$31</definedName>
    <definedName name="S.17.01.02.01.TT" localSheetId="51">S.17.01.02!$C$10:$S$12</definedName>
    <definedName name="S.17.01.02.01.TTC" localSheetId="51">S.17.01.02!$C$13:$S$13</definedName>
    <definedName name="S.17.01.02.01.X" localSheetId="51">S.17.01.02!$C$32:$S$32</definedName>
    <definedName name="S.17.01.02.01.Y" localSheetId="51">S.17.01.02!$T$14:$Z$31</definedName>
    <definedName name="S.17.01.02.01.Z" localSheetId="51">S.17.01.02!$A$7:$A$8</definedName>
    <definedName name="S.18.01.01" localSheetId="52">S.18.01.01!$A$1</definedName>
    <definedName name="S.18.01.01.01" localSheetId="52">S.18.01.01!$A$6</definedName>
    <definedName name="S.18.01.01.01.TC" localSheetId="52">S.18.01.01!$A$4</definedName>
    <definedName name="S.18.01.01.01.TD" localSheetId="52">S.18.01.01!$C$15:$K$46</definedName>
    <definedName name="S.18.01.01.01.TL" localSheetId="52">S.18.01.01!$A$15:$A$46</definedName>
    <definedName name="S.18.01.01.01.TLC" localSheetId="52">S.18.01.01!$B$15:$B$46</definedName>
    <definedName name="S.18.01.01.01.TT" localSheetId="52">S.18.01.01!$C$11:$K$13</definedName>
    <definedName name="S.18.01.01.01.TTC" localSheetId="52">S.18.01.01!$C$14:$K$14</definedName>
    <definedName name="S.18.01.01.01.X" localSheetId="52">S.18.01.01!$C$47:$K$54</definedName>
    <definedName name="S.18.01.01.01.Y" localSheetId="52">S.18.01.01!$L$15:$L$46</definedName>
    <definedName name="S.18.01.01.01.Z" localSheetId="52">S.18.01.01!$A$7:$A$9</definedName>
    <definedName name="S.19.01.01" localSheetId="53">S.19.01.01!$A$1</definedName>
    <definedName name="S.19.01.01.01" localSheetId="53">S.19.01.01!$A$7</definedName>
    <definedName name="S.19.01.01.01.TC" localSheetId="53">S.19.01.01!$A$19</definedName>
    <definedName name="S.19.01.01.01.TD" localSheetId="53">S.19.01.01!$C$24:$M$34</definedName>
    <definedName name="S.19.01.01.01.TL" localSheetId="53">S.19.01.01!$A$24:$A$34</definedName>
    <definedName name="S.19.01.01.01.TLC" localSheetId="53">S.19.01.01!$B$24:$B$34</definedName>
    <definedName name="S.19.01.01.01.TT" localSheetId="53">S.19.01.01!$C$22:$M$22</definedName>
    <definedName name="S.19.01.01.01.TTC" localSheetId="53">S.19.01.01!$C$23:$M$23</definedName>
    <definedName name="S.19.01.01.01.X" localSheetId="53">S.19.01.01!$C$35:$M$35</definedName>
    <definedName name="S.19.01.01.01.Y" localSheetId="53">S.19.01.01!$N$24:$N$34</definedName>
    <definedName name="S.19.01.01.01.Z" localSheetId="53">S.19.01.01!$A$8:$A$16</definedName>
    <definedName name="S.19.01.01.01.ZHI" localSheetId="53">S.19.01.01!$A$14:$D$16</definedName>
    <definedName name="S.19.01.01.02" localSheetId="53">S.19.01.01!$O$7</definedName>
    <definedName name="S.19.01.01.02.TC" localSheetId="53">S.19.01.01!$A$19</definedName>
    <definedName name="S.19.01.01.02.TD" localSheetId="53">S.19.01.01!$R$24:$S$35</definedName>
    <definedName name="S.19.01.01.02.TL" localSheetId="53">S.19.01.01!$P$24:$P$35</definedName>
    <definedName name="S.19.01.01.02.TLC" localSheetId="53">S.19.01.01!$Q$24:$Q$35</definedName>
    <definedName name="S.19.01.01.02.TT" localSheetId="53">S.19.01.01!$R$22:$S$22</definedName>
    <definedName name="S.19.01.01.02.TTC" localSheetId="53">S.19.01.01!$R$23:$S$23</definedName>
    <definedName name="S.19.01.01.02.X" localSheetId="53">S.19.01.01!$R$36:$S$36</definedName>
    <definedName name="S.19.01.01.02.Y" localSheetId="53">S.19.01.01!$T$24:$U$35</definedName>
    <definedName name="S.19.01.01.02.Z" localSheetId="53">S.19.01.01!$O$8:$O$15</definedName>
    <definedName name="S.19.01.01.02.ZHI" localSheetId="53">S.19.01.01!$O$13:$R$15</definedName>
    <definedName name="S.19.01.01.03" localSheetId="53">S.19.01.01!$U$7</definedName>
    <definedName name="S.19.01.01.03.TC" localSheetId="53">S.19.01.01!$U$19</definedName>
    <definedName name="S.19.01.01.03.TD" localSheetId="53">S.19.01.01!$Y$24:$AI$34</definedName>
    <definedName name="S.19.01.01.03.TL" localSheetId="53">S.19.01.01!$W$24:$W$34</definedName>
    <definedName name="S.19.01.01.03.TLC" localSheetId="53">S.19.01.01!$X$24:$X$34</definedName>
    <definedName name="S.19.01.01.03.TT" localSheetId="53">S.19.01.01!$Y$22:$AI$22</definedName>
    <definedName name="S.19.01.01.03.TTC" localSheetId="53">S.19.01.01!$Y$23:$AI$23</definedName>
    <definedName name="S.19.01.01.03.X" localSheetId="53">S.19.01.01!$Y$35:$AI$35</definedName>
    <definedName name="S.19.01.01.03.Y" localSheetId="53">S.19.01.01!$AJ$24:$AJ$34</definedName>
    <definedName name="S.19.01.01.03.Z" localSheetId="53">S.19.01.01!$U$8:$U$17</definedName>
    <definedName name="S.19.01.01.03.ZHI" localSheetId="53">S.19.01.01!$U$15:$X$17</definedName>
    <definedName name="S.19.01.01.04" localSheetId="53">S.19.01.01!$AI$7</definedName>
    <definedName name="S.19.01.01.04.TC" localSheetId="53">S.19.01.01!$U$19</definedName>
    <definedName name="S.19.01.01.04.TD" localSheetId="53">S.19.01.01!$AN$24:$AN$35</definedName>
    <definedName name="S.19.01.01.04.TL" localSheetId="53">S.19.01.01!$AL$24:$AL$35</definedName>
    <definedName name="S.19.01.01.04.TLC" localSheetId="53">S.19.01.01!$AM$24:$AM$35</definedName>
    <definedName name="S.19.01.01.04.TT" localSheetId="53">S.19.01.01!$AN$22</definedName>
    <definedName name="S.19.01.01.04.TTC" localSheetId="53">S.19.01.01!$AN$23</definedName>
    <definedName name="S.19.01.01.04.Y" localSheetId="53">S.19.01.01!$AO$24:$AO$35</definedName>
    <definedName name="S.19.01.01.04.Z" localSheetId="53">S.19.01.01!$AI$8:$AI$17</definedName>
    <definedName name="S.19.01.01.04.ZHI" localSheetId="53">S.19.01.01!$AI$15:$AL$17</definedName>
    <definedName name="S.19.01.01.TC" localSheetId="53">S.19.01.01!$A$4</definedName>
    <definedName name="S.19.01.02" localSheetId="54">S.19.01.02!$A$1</definedName>
    <definedName name="S.19.01.02.01" localSheetId="54">S.19.01.02!$A$6</definedName>
    <definedName name="S.19.01.02.01.TC" localSheetId="54">S.19.01.02!$A$18</definedName>
    <definedName name="S.19.01.02.01.TD" localSheetId="54">S.19.01.02!$C$23:$R$38</definedName>
    <definedName name="S.19.01.02.01.TL" localSheetId="54">S.19.01.02!$A$23:$A$38</definedName>
    <definedName name="S.19.01.02.01.TLC" localSheetId="54">S.19.01.02!$B$23:$B$38</definedName>
    <definedName name="S.19.01.02.01.TT" localSheetId="54">S.19.01.02!$C$21:$R$21</definedName>
    <definedName name="S.19.01.02.01.TTC" localSheetId="54">S.19.01.02!$C$22:$R$22</definedName>
    <definedName name="S.19.01.02.01.X" localSheetId="54">S.19.01.02!$C$40:$R$40</definedName>
    <definedName name="S.19.01.02.01.Y" localSheetId="54">S.19.01.02!$S$23:$S$38</definedName>
    <definedName name="S.19.01.02.01.Z" localSheetId="54">S.19.01.02!$A$7:$A$15</definedName>
    <definedName name="S.19.01.02.01.ZHI" localSheetId="54">S.19.01.02!$A$13:$D$15</definedName>
    <definedName name="S.19.01.02.02" localSheetId="54">S.19.01.02!$U$6</definedName>
    <definedName name="S.19.01.02.02.TC" localSheetId="54">S.19.01.02!$A$18</definedName>
    <definedName name="S.19.01.02.02.TD" localSheetId="54">S.19.01.02!$W$23:$X$39</definedName>
    <definedName name="S.19.01.02.02.TL" localSheetId="54">S.19.01.02!$U$23:$U$39</definedName>
    <definedName name="S.19.01.02.02.TLC" localSheetId="54">S.19.01.02!$V$23:$V$39</definedName>
    <definedName name="S.19.01.02.02.TT" localSheetId="54">S.19.01.02!$W$21:$X$21</definedName>
    <definedName name="S.19.01.02.02.TTC" localSheetId="54">S.19.01.02!$W$22:$X$22</definedName>
    <definedName name="S.19.01.02.02.X" localSheetId="54">S.19.01.02!$W$40:$X$40</definedName>
    <definedName name="S.19.01.02.02.Y" localSheetId="54">S.19.01.02!$Y$23:$Z$39</definedName>
    <definedName name="S.19.01.02.02.Z" localSheetId="54">S.19.01.02!$U$7:$U$14</definedName>
    <definedName name="S.19.01.02.02.ZHI" localSheetId="54">S.19.01.02!$U$12:$X$14</definedName>
    <definedName name="S.19.01.02.03" localSheetId="54">S.19.01.02!$AB$6</definedName>
    <definedName name="S.19.01.02.03.TC" localSheetId="54">S.19.01.02!$AB$18</definedName>
    <definedName name="S.19.01.02.03.TD" localSheetId="54">S.19.01.02!$AD$23:$AS$38</definedName>
    <definedName name="S.19.01.02.03.TL" localSheetId="54">S.19.01.02!$AB$23:$AB$38</definedName>
    <definedName name="S.19.01.02.03.TLC" localSheetId="54">S.19.01.02!$AC$23:$AC$38</definedName>
    <definedName name="S.19.01.02.03.TT" localSheetId="54">S.19.01.02!$AD$21:$AS$21</definedName>
    <definedName name="S.19.01.02.03.TTC" localSheetId="54">S.19.01.02!$AD$22:$AS$22</definedName>
    <definedName name="S.19.01.02.03.X" localSheetId="54">S.19.01.02!$AD$40:$AS$40</definedName>
    <definedName name="S.19.01.02.03.Y" localSheetId="54">S.19.01.02!$AT$23:$AT$38</definedName>
    <definedName name="S.19.01.02.03.Z" localSheetId="54">S.19.01.02!$AB$7:$AB$16</definedName>
    <definedName name="S.19.01.02.03.ZHI" localSheetId="54">S.19.01.02!$AB$14:$AF$16</definedName>
    <definedName name="S.19.01.02.04" localSheetId="54">S.19.01.02!$AV$6</definedName>
    <definedName name="S.19.01.02.04.TC" localSheetId="54">S.19.01.02!$AB$18</definedName>
    <definedName name="S.19.01.02.04.TD" localSheetId="54">S.19.01.02!$AX$23:$AX$39</definedName>
    <definedName name="S.19.01.02.04.TL" localSheetId="54">S.19.01.02!$AV$23:$AV$39</definedName>
    <definedName name="S.19.01.02.04.TLC" localSheetId="54">S.19.01.02!$AW$23:$AW$39</definedName>
    <definedName name="S.19.01.02.04.TT" localSheetId="54">S.19.01.02!$AX$21</definedName>
    <definedName name="S.19.01.02.04.TTC" localSheetId="54">S.19.01.02!$AX$22</definedName>
    <definedName name="S.19.01.02.04.Y" localSheetId="54">S.19.01.02!$AY$23:$AY$39</definedName>
    <definedName name="S.19.01.02.04.Z" localSheetId="54">S.19.01.02!$AV$7:$AV$16</definedName>
    <definedName name="S.19.01.02.04.ZHI" localSheetId="54">S.19.01.02!$AV$14:$AY$16</definedName>
    <definedName name="S.19.01.02.05" localSheetId="54">S.19.01.02!$BA$6</definedName>
    <definedName name="S.19.01.02.05.TC" localSheetId="54">S.19.01.02!$BA$18</definedName>
    <definedName name="S.19.01.02.05.TD" localSheetId="54">S.19.01.02!$BC$23:$BR$38</definedName>
    <definedName name="S.19.01.02.05.TL" localSheetId="54">S.19.01.02!$BA$23:$BA$38</definedName>
    <definedName name="S.19.01.02.05.TLC" localSheetId="54">S.19.01.02!$BB$23:$BB$38</definedName>
    <definedName name="S.19.01.02.05.TT" localSheetId="54">S.19.01.02!$BC$21:$BR$21</definedName>
    <definedName name="S.19.01.02.05.TTC" localSheetId="54">S.19.01.02!$BC$22:$BR$22</definedName>
    <definedName name="S.19.01.02.05.X" localSheetId="54">S.19.01.02!$BC$40:$BR$40</definedName>
    <definedName name="S.19.01.02.05.Y" localSheetId="54">S.19.01.02!$BS$23:$BS$38</definedName>
    <definedName name="S.19.01.02.05.Z" localSheetId="54">S.19.01.02!$BA$7:$BA$15</definedName>
    <definedName name="S.19.01.02.05.ZHI" localSheetId="54">S.19.01.02!$BA$13:$BD$15</definedName>
    <definedName name="S.19.01.02.06" localSheetId="54">S.19.01.02!$BU$6</definedName>
    <definedName name="S.19.01.02.06.TC" localSheetId="54">S.19.01.02!$BA$18</definedName>
    <definedName name="S.19.01.02.06.TD" localSheetId="54">S.19.01.02!$BW$23:$BW$39</definedName>
    <definedName name="S.19.01.02.06.TL" localSheetId="54">S.19.01.02!$BU$23:$BU$39</definedName>
    <definedName name="S.19.01.02.06.TLC" localSheetId="54">S.19.01.02!$BV$23:$BV$39</definedName>
    <definedName name="S.19.01.02.06.TT" localSheetId="54">S.19.01.02!$BW$21</definedName>
    <definedName name="S.19.01.02.06.TTC" localSheetId="54">S.19.01.02!$BW$22</definedName>
    <definedName name="S.19.01.02.06.Y" localSheetId="54">S.19.01.02!$BX$23:$BY$39</definedName>
    <definedName name="S.19.01.02.06.Z" localSheetId="54">S.19.01.02!$BU$7:$BU$15</definedName>
    <definedName name="S.19.01.02.06.ZHI" localSheetId="54">S.19.01.02!$BU$13:$BX$15</definedName>
    <definedName name="S.19.01.02.07" localSheetId="54">S.19.01.02!$A$42</definedName>
    <definedName name="S.19.01.02.07.TC" localSheetId="54">S.19.01.02!$A$55</definedName>
    <definedName name="S.19.01.02.07.TD" localSheetId="54">S.19.01.02!$C$60:$R$75</definedName>
    <definedName name="S.19.01.02.07.TL" localSheetId="54">S.19.01.02!$A$60:$A$75</definedName>
    <definedName name="S.19.01.02.07.TLC" localSheetId="54">S.19.01.02!$B$60:$B$75</definedName>
    <definedName name="S.19.01.02.07.TT" localSheetId="54">S.19.01.02!$C$58:$R$58</definedName>
    <definedName name="S.19.01.02.07.TTC" localSheetId="54">S.19.01.02!$C$59:$R$59</definedName>
    <definedName name="S.19.01.02.07.X" localSheetId="54">S.19.01.02!$C$77:$R$77</definedName>
    <definedName name="S.19.01.02.07.Y" localSheetId="54">S.19.01.02!$S$60:$S$75</definedName>
    <definedName name="S.19.01.02.07.Z" localSheetId="54">S.19.01.02!$A$43:$A$52</definedName>
    <definedName name="S.19.01.02.07.ZHI" localSheetId="54">S.19.01.02!$A$50:$D$52</definedName>
    <definedName name="S.19.01.02.08" localSheetId="54">S.19.01.02!$U$42</definedName>
    <definedName name="S.19.01.02.08.TC" localSheetId="54">S.19.01.02!$A$55</definedName>
    <definedName name="S.19.01.02.08.TD" localSheetId="54">S.19.01.02!$W$60:$X$76</definedName>
    <definedName name="S.19.01.02.08.TL" localSheetId="54">S.19.01.02!$U$60:$U$76</definedName>
    <definedName name="S.19.01.02.08.TLC" localSheetId="54">S.19.01.02!$V$60:$V$76</definedName>
    <definedName name="S.19.01.02.08.TT" localSheetId="54">S.19.01.02!$W$58:$X$58</definedName>
    <definedName name="S.19.01.02.08.TTC" localSheetId="54">S.19.01.02!$W$59:$X$59</definedName>
    <definedName name="S.19.01.02.08.X" localSheetId="54">S.19.01.02!$W$77:$X$77</definedName>
    <definedName name="S.19.01.02.08.Y" localSheetId="54">S.19.01.02!$Y$60:$Z$76</definedName>
    <definedName name="S.19.01.02.08.Z" localSheetId="54">S.19.01.02!$U$43:$U$51</definedName>
    <definedName name="S.19.01.02.08.ZHI" localSheetId="54">S.19.01.02!$U$49:$X$51</definedName>
    <definedName name="S.19.01.02.09" localSheetId="54">S.19.01.02!$AB$42</definedName>
    <definedName name="S.19.01.02.09.TC" localSheetId="54">S.19.01.02!$AB$55</definedName>
    <definedName name="S.19.01.02.09.TD" localSheetId="54">S.19.01.02!$AD$60:$AS$75</definedName>
    <definedName name="S.19.01.02.09.TL" localSheetId="54">S.19.01.02!$AB$60:$AB$75</definedName>
    <definedName name="S.19.01.02.09.TLC" localSheetId="54">S.19.01.02!$AC$60:$AC$75</definedName>
    <definedName name="S.19.01.02.09.TT" localSheetId="54">S.19.01.02!$AD$58:$AS$58</definedName>
    <definedName name="S.19.01.02.09.TTC" localSheetId="54">S.19.01.02!$AD$59:$AS$59</definedName>
    <definedName name="S.19.01.02.09.X" localSheetId="54">S.19.01.02!$AD$77:$AS$77</definedName>
    <definedName name="S.19.01.02.09.Y" localSheetId="54">S.19.01.02!$AT$60:$AT$75</definedName>
    <definedName name="S.19.01.02.09.Z" localSheetId="54">S.19.01.02!$AB$43:$AB$53</definedName>
    <definedName name="S.19.01.02.09.ZHI" localSheetId="54">S.19.01.02!$AB$51:$AF$53</definedName>
    <definedName name="S.19.01.02.10" localSheetId="54">S.19.01.02!$AV$42</definedName>
    <definedName name="S.19.01.02.10.TC" localSheetId="54">S.19.01.02!$AB$55</definedName>
    <definedName name="S.19.01.02.10.TD" localSheetId="54">S.19.01.02!$AX$60:$AX$76</definedName>
    <definedName name="S.19.01.02.10.TL" localSheetId="54">S.19.01.02!$AV$60:$AV$76</definedName>
    <definedName name="S.19.01.02.10.TLC" localSheetId="54">S.19.01.02!$AW$60:$AW$76</definedName>
    <definedName name="S.19.01.02.10.TT" localSheetId="54">S.19.01.02!$AX$58</definedName>
    <definedName name="S.19.01.02.10.TTC" localSheetId="54">S.19.01.02!$AX$59</definedName>
    <definedName name="S.19.01.02.10.Y" localSheetId="54">S.19.01.02!$AY$60:$AY$76</definedName>
    <definedName name="S.19.01.02.10.Z" localSheetId="54">S.19.01.02!$AV$43:$AV$53</definedName>
    <definedName name="S.19.01.02.10.ZHI" localSheetId="54">S.19.01.02!$AV$51:$AY$53</definedName>
    <definedName name="S.19.01.02.11" localSheetId="54">S.19.01.02!$BA$42</definedName>
    <definedName name="S.19.01.02.11.TC" localSheetId="54">S.19.01.02!$BA$55</definedName>
    <definedName name="S.19.01.02.11.TD" localSheetId="54">S.19.01.02!$BC$60:$BR$75</definedName>
    <definedName name="S.19.01.02.11.TL" localSheetId="54">S.19.01.02!$BA$60:$BA$75</definedName>
    <definedName name="S.19.01.02.11.TLC" localSheetId="54">S.19.01.02!$BB$60:$BB$75</definedName>
    <definedName name="S.19.01.02.11.TT" localSheetId="54">S.19.01.02!$BC$58:$BR$58</definedName>
    <definedName name="S.19.01.02.11.TTC" localSheetId="54">S.19.01.02!$BC$59:$BR$59</definedName>
    <definedName name="S.19.01.02.11.X" localSheetId="54">S.19.01.02!$BC$77:$BR$77</definedName>
    <definedName name="S.19.01.02.11.Y" localSheetId="54">S.19.01.02!$BS$60:$BS$75</definedName>
    <definedName name="S.19.01.02.11.Z" localSheetId="54">S.19.01.02!$BA$43:$BA$52</definedName>
    <definedName name="S.19.01.02.11.ZHI" localSheetId="54">S.19.01.02!$BA$50:$BE$52</definedName>
    <definedName name="S.19.01.02.12" localSheetId="54">S.19.01.02!$BU$42</definedName>
    <definedName name="S.19.01.02.12.TC" localSheetId="54">S.19.01.02!$BA$55</definedName>
    <definedName name="S.19.01.02.12.TD" localSheetId="54">S.19.01.02!$BW$60:$BW$76</definedName>
    <definedName name="S.19.01.02.12.TL" localSheetId="54">S.19.01.02!$BU$60:$BU$76</definedName>
    <definedName name="S.19.01.02.12.TLC" localSheetId="54">S.19.01.02!$BV$60:$BV$76</definedName>
    <definedName name="S.19.01.02.12.TT" localSheetId="54">S.19.01.02!$BW$58</definedName>
    <definedName name="S.19.01.02.12.TTC" localSheetId="54">S.19.01.02!$BW$59</definedName>
    <definedName name="S.19.01.02.12.Y" localSheetId="54">S.19.01.02!$BX$60:$BY$76</definedName>
    <definedName name="S.19.01.02.12.Z" localSheetId="54">S.19.01.02!$BU$43:$BU$52</definedName>
    <definedName name="S.19.01.02.12.ZHI" localSheetId="54">S.19.01.02!$BU$50:$BX$52</definedName>
    <definedName name="S.19.01.02.13" localSheetId="54">S.19.01.02!$A$79</definedName>
    <definedName name="S.19.01.02.13.TC" localSheetId="54">S.19.01.02!$A$92</definedName>
    <definedName name="S.19.01.02.13.TD" localSheetId="54">S.19.01.02!$C$97:$R$112</definedName>
    <definedName name="S.19.01.02.13.TL" localSheetId="54">S.19.01.02!$A$97:$A$112</definedName>
    <definedName name="S.19.01.02.13.TLC" localSheetId="54">S.19.01.02!$B$97:$B$112</definedName>
    <definedName name="S.19.01.02.13.TT" localSheetId="54">S.19.01.02!$C$95:$R$95</definedName>
    <definedName name="S.19.01.02.13.TTC" localSheetId="54">S.19.01.02!$C$96:$R$96</definedName>
    <definedName name="S.19.01.02.13.X" localSheetId="54">S.19.01.02!$C$114:$R$114</definedName>
    <definedName name="S.19.01.02.13.Y" localSheetId="54">S.19.01.02!$S$97:$S$112</definedName>
    <definedName name="S.19.01.02.13.Z" localSheetId="54">S.19.01.02!$A$80:$A$89</definedName>
    <definedName name="S.19.01.02.13.ZHI" localSheetId="54">S.19.01.02!$A$87:$D$89</definedName>
    <definedName name="S.19.01.02.14" localSheetId="54">S.19.01.02!$U$79</definedName>
    <definedName name="S.19.01.02.14.TC" localSheetId="54">S.19.01.02!$A$92</definedName>
    <definedName name="S.19.01.02.14.TD" localSheetId="54">S.19.01.02!$W$97:$X$113</definedName>
    <definedName name="S.19.01.02.14.TL" localSheetId="54">S.19.01.02!$U$97:$U$113</definedName>
    <definedName name="S.19.01.02.14.TLC" localSheetId="54">S.19.01.02!$V$97:$V$113</definedName>
    <definedName name="S.19.01.02.14.TT" localSheetId="54">S.19.01.02!$W$95:$X$95</definedName>
    <definedName name="S.19.01.02.14.TTC" localSheetId="54">S.19.01.02!$W$96:$X$96</definedName>
    <definedName name="S.19.01.02.14.X" localSheetId="54">S.19.01.02!$W$114:$X$114</definedName>
    <definedName name="S.19.01.02.14.Y" localSheetId="54">S.19.01.02!$Y$97:$Z$113</definedName>
    <definedName name="S.19.01.02.14.Z" localSheetId="54">S.19.01.02!$U$80:$U$88</definedName>
    <definedName name="S.19.01.02.14.ZHI" localSheetId="54">S.19.01.02!$U$86:$X$88</definedName>
    <definedName name="S.19.01.02.15" localSheetId="54">S.19.01.02!$AB$79</definedName>
    <definedName name="S.19.01.02.15.TC" localSheetId="54">S.19.01.02!$AB$92</definedName>
    <definedName name="S.19.01.02.15.TD" localSheetId="54">S.19.01.02!$AD$97:$AS$112</definedName>
    <definedName name="S.19.01.02.15.TL" localSheetId="54">S.19.01.02!$AB$97:$AB$112</definedName>
    <definedName name="S.19.01.02.15.TLC" localSheetId="54">S.19.01.02!$AC$97:$AC$112</definedName>
    <definedName name="S.19.01.02.15.TT" localSheetId="54">S.19.01.02!$AD$95:$AS$95</definedName>
    <definedName name="S.19.01.02.15.TTC" localSheetId="54">S.19.01.02!$AD$96:$AS$96</definedName>
    <definedName name="S.19.01.02.15.X" localSheetId="54">S.19.01.02!$AD$114:$AS$114</definedName>
    <definedName name="S.19.01.02.15.Y" localSheetId="54">S.19.01.02!$AT$97:$AT$112</definedName>
    <definedName name="S.19.01.02.15.Z" localSheetId="54">S.19.01.02!$AB$80:$AB$90</definedName>
    <definedName name="S.19.01.02.15.ZHI" localSheetId="54">S.19.01.02!$AB$88:$AE$90</definedName>
    <definedName name="S.19.01.02.16" localSheetId="54">S.19.01.02!$AV$79</definedName>
    <definedName name="S.19.01.02.16.TC" localSheetId="54">S.19.01.02!$AB$92</definedName>
    <definedName name="S.19.01.02.16.TD" localSheetId="54">S.19.01.02!$AX$97:$AX$113</definedName>
    <definedName name="S.19.01.02.16.TL" localSheetId="54">S.19.01.02!$AV$97:$AV$113</definedName>
    <definedName name="S.19.01.02.16.TLC" localSheetId="54">S.19.01.02!$AW$97:$AW$113</definedName>
    <definedName name="S.19.01.02.16.TT" localSheetId="54">S.19.01.02!$AX$95</definedName>
    <definedName name="S.19.01.02.16.TTC" localSheetId="54">S.19.01.02!$AX$96</definedName>
    <definedName name="S.19.01.02.16.Y" localSheetId="54">S.19.01.02!$AY$97:$AY$113</definedName>
    <definedName name="S.19.01.02.16.Z" localSheetId="54">S.19.01.02!$AV$80:$AV$90</definedName>
    <definedName name="S.19.01.02.16.ZHI" localSheetId="54">S.19.01.02!$AV$88:$AY$90</definedName>
    <definedName name="S.19.01.02.17" localSheetId="54">S.19.01.02!$BA$79</definedName>
    <definedName name="S.19.01.02.17.TC" localSheetId="54">S.19.01.02!$BA$92</definedName>
    <definedName name="S.19.01.02.17.TD" localSheetId="54">S.19.01.02!$BC$97:$BR$112</definedName>
    <definedName name="S.19.01.02.17.TL" localSheetId="54">S.19.01.02!$BA$97:$BA$112</definedName>
    <definedName name="S.19.01.02.17.TLC" localSheetId="54">S.19.01.02!$BB$97:$BB$112</definedName>
    <definedName name="S.19.01.02.17.TT" localSheetId="54">S.19.01.02!$BC$95:$BR$95</definedName>
    <definedName name="S.19.01.02.17.TTC" localSheetId="54">S.19.01.02!$BC$96:$BR$96</definedName>
    <definedName name="S.19.01.02.17.X" localSheetId="54">S.19.01.02!$BC$114:$BR$114</definedName>
    <definedName name="S.19.01.02.17.Y" localSheetId="54">S.19.01.02!$BS$97:$BS$112</definedName>
    <definedName name="S.19.01.02.17.Z" localSheetId="54">S.19.01.02!$BA$80:$BA$89</definedName>
    <definedName name="S.19.01.02.17.ZHI" localSheetId="54">S.19.01.02!$BA$87:$BD$89</definedName>
    <definedName name="S.19.01.02.18" localSheetId="54">S.19.01.02!$BU$79</definedName>
    <definedName name="S.19.01.02.18.TC" localSheetId="54">S.19.01.02!$BA$92</definedName>
    <definedName name="S.19.01.02.18.TD" localSheetId="54">S.19.01.02!$BW$97:$BW$113</definedName>
    <definedName name="S.19.01.02.18.TL" localSheetId="54">S.19.01.02!$BU$97:$BU$113</definedName>
    <definedName name="S.19.01.02.18.TLC" localSheetId="54">S.19.01.02!$BV$97:$BV$113</definedName>
    <definedName name="S.19.01.02.18.TT" localSheetId="54">S.19.01.02!$BW$95</definedName>
    <definedName name="S.19.01.02.18.TTC" localSheetId="54">S.19.01.02!$BW$96</definedName>
    <definedName name="S.19.01.02.18.Y" localSheetId="54">S.19.01.02!$BX$97:$BY$113</definedName>
    <definedName name="S.19.01.02.18.Z" localSheetId="54">S.19.01.02!$BU$80:$BU$89</definedName>
    <definedName name="S.19.01.02.18.ZHI" localSheetId="54">S.19.01.02!$BU$87:$BX$89</definedName>
    <definedName name="S.19.01.02.19" localSheetId="54">S.19.01.02!$A$116</definedName>
    <definedName name="S.19.01.02.19.TC" localSheetId="54">S.19.01.02!$A$124</definedName>
    <definedName name="S.19.01.02.19.TD" localSheetId="54">S.19.01.02!$C$129:$Q$131</definedName>
    <definedName name="S.19.01.02.19.TL" localSheetId="54">S.19.01.02!$A$129:$A$131</definedName>
    <definedName name="S.19.01.02.19.TLC" localSheetId="54">S.19.01.02!$B$129:$B$131</definedName>
    <definedName name="S.19.01.02.19.TT" localSheetId="54">S.19.01.02!$C$127:$Q$127</definedName>
    <definedName name="S.19.01.02.19.TTC" localSheetId="54">S.19.01.02!$C$128:$Q$128</definedName>
    <definedName name="S.19.01.02.19.X" localSheetId="54">S.19.01.02!$C$132:$Q$132</definedName>
    <definedName name="S.19.01.02.19.Y" localSheetId="54">S.19.01.02!$R$129:$U$131</definedName>
    <definedName name="S.19.01.02.19.Z" localSheetId="54">S.19.01.02!$A$117:$A$122</definedName>
    <definedName name="S.19.01.02.19.ZHI" localSheetId="54">S.19.01.02!$A$120:$D$122</definedName>
    <definedName name="S.19.01.02.20" localSheetId="54">S.19.01.02!$A$134</definedName>
    <definedName name="S.19.01.02.20.TC" localSheetId="54">S.19.01.02!$A$124</definedName>
    <definedName name="S.19.01.02.20.TD" localSheetId="54">S.19.01.02!$C$144:$P$146</definedName>
    <definedName name="S.19.01.02.20.TL" localSheetId="54">S.19.01.02!$A$144:$A$146</definedName>
    <definedName name="S.19.01.02.20.TLC" localSheetId="54">S.19.01.02!$B$144:$B$146</definedName>
    <definedName name="S.19.01.02.20.TT" localSheetId="54">S.19.01.02!$C$142:$P$142</definedName>
    <definedName name="S.19.01.02.20.TTC" localSheetId="54">S.19.01.02!$C$143:$P$143</definedName>
    <definedName name="S.19.01.02.20.X" localSheetId="54">S.19.01.02!$C$147:$P$147</definedName>
    <definedName name="S.19.01.02.20.Y" localSheetId="54">S.19.01.02!$Q$144:$S$146</definedName>
    <definedName name="S.19.01.02.20.Z" localSheetId="54">S.19.01.02!$A$135:$A$140</definedName>
    <definedName name="S.19.01.02.20.ZHI" localSheetId="54">S.19.01.02!$A$138:$D$140</definedName>
    <definedName name="S.19.01.02.21" localSheetId="54">S.19.01.02!$A$149</definedName>
    <definedName name="S.19.01.02.21.TC" localSheetId="54">S.19.01.02!$A$124</definedName>
    <definedName name="S.19.01.02.21.TD" localSheetId="54">S.19.01.02!$C$159</definedName>
    <definedName name="S.19.01.02.21.TL" localSheetId="54">S.19.01.02!$A$159</definedName>
    <definedName name="S.19.01.02.21.TLC" localSheetId="54">S.19.01.02!$B$159</definedName>
    <definedName name="S.19.01.02.21.TT" localSheetId="54">S.19.01.02!$C$157</definedName>
    <definedName name="S.19.01.02.21.TTC" localSheetId="54">S.19.01.02!$C$158</definedName>
    <definedName name="S.19.01.02.21.Y" localSheetId="54">S.19.01.02!$D$159:$E$159</definedName>
    <definedName name="S.19.01.02.21.Z" localSheetId="54">S.19.01.02!$A$150:$A$155</definedName>
    <definedName name="S.19.01.02.21.ZHI" localSheetId="54">S.19.01.02!$A$153:$D$155</definedName>
    <definedName name="S.19.01.02.TC" localSheetId="54">S.19.01.02!$A$4</definedName>
    <definedName name="S.20.01.01" localSheetId="55">S.20.01.01!$A$1</definedName>
    <definedName name="S.20.01.01.01" localSheetId="55">S.20.01.01!$A$6</definedName>
    <definedName name="S.20.01.01.01.TC" localSheetId="55">S.20.01.01!$A$4</definedName>
    <definedName name="S.20.01.01.01.TD" localSheetId="55">S.20.01.01!$C$17:$V$34</definedName>
    <definedName name="S.20.01.01.01.TL" localSheetId="55">S.20.01.01!$A$17:$A$34</definedName>
    <definedName name="S.20.01.01.01.TLC" localSheetId="55">S.20.01.01!$B$17:$B$34</definedName>
    <definedName name="S.20.01.01.01.TT" localSheetId="55">S.20.01.01!$C$12:$V$15</definedName>
    <definedName name="S.20.01.01.01.TTC" localSheetId="55">S.20.01.01!$C$16:$V$16</definedName>
    <definedName name="S.20.01.01.01.X" localSheetId="55">S.20.01.01!$C$35:$V$40</definedName>
    <definedName name="S.20.01.01.01.Y" localSheetId="55">S.20.01.01!$W$17:$W$34</definedName>
    <definedName name="S.20.01.01.01.Z" localSheetId="55">S.20.01.01!$A$7:$A$10</definedName>
    <definedName name="S.20.01.01.01.ZHI" localSheetId="55">S.20.01.01!$A$9:$D$10</definedName>
    <definedName name="S.20.01.01.TC" localSheetId="55">S.20.01.01!$A$4</definedName>
    <definedName name="S.21.01.01" localSheetId="56">S.21.01.01!$A$1</definedName>
    <definedName name="S.21.01.01.01" localSheetId="56">S.21.01.01!$A$7</definedName>
    <definedName name="S.21.01.01.01.TC" localSheetId="56">S.21.01.01!$A$4:$A$5</definedName>
    <definedName name="S.21.01.01.01.TD" localSheetId="56">S.21.01.01!$C$15:$AH$36</definedName>
    <definedName name="S.21.01.01.01.TL" localSheetId="56">S.21.01.01!$A$15:$A$36</definedName>
    <definedName name="S.21.01.01.01.TLC" localSheetId="56">S.21.01.01!$B$15:$B$36</definedName>
    <definedName name="S.21.01.01.01.TT" localSheetId="56">S.21.01.01!$C$13:$AH$13</definedName>
    <definedName name="S.21.01.01.01.TTC" localSheetId="56">S.21.01.01!$C$14:$AH$14</definedName>
    <definedName name="S.21.01.01.01.X" localSheetId="56">S.21.01.01!$C$37:$AH$42</definedName>
    <definedName name="S.21.01.01.01.Y" localSheetId="56">S.21.01.01!$AI$15:$AI$36</definedName>
    <definedName name="S.21.01.01.01.Z" localSheetId="56">S.21.01.01!$A$8:$A$11</definedName>
    <definedName name="S.21.01.01.01.ZHI" localSheetId="56">S.21.01.01!$A$10:$D$11</definedName>
    <definedName name="S.21.01.01.TC" localSheetId="56">S.21.01.01!$A$4</definedName>
    <definedName name="S.22.01.01" localSheetId="57">S.22.01.01!$A$1</definedName>
    <definedName name="S.22.01.01.01" localSheetId="57">S.22.01.01!$A$7</definedName>
    <definedName name="S.22.01.01.01.TC" localSheetId="57">S.22.01.01!$A$4:$A$5</definedName>
    <definedName name="S.22.01.01.01.TD" localSheetId="57">S.22.01.01!$B$14:$N$14</definedName>
    <definedName name="S.22.01.01.01.TK" localSheetId="57">S.22.01.01!$A$12</definedName>
    <definedName name="S.22.01.01.01.TKC" localSheetId="57">S.22.01.01!$A$13</definedName>
    <definedName name="S.22.01.01.01.TT" localSheetId="57">S.22.01.01!$B$12:$N$12</definedName>
    <definedName name="S.22.01.01.01.TTC" localSheetId="57">S.22.01.01!$B$13:$N$13</definedName>
    <definedName name="S.22.01.01.01.X" localSheetId="57">S.22.01.01!$B$15:$N$19</definedName>
    <definedName name="S.22.01.01.01.Y" localSheetId="57">S.22.01.01!$A$15:$A$16</definedName>
    <definedName name="S.22.01.01.01.Z" localSheetId="57">S.22.01.01!$A$8:$A$10</definedName>
    <definedName name="S.22.01.01.01.ZHI" localSheetId="57">S.22.01.01!$A$10:$D$10</definedName>
    <definedName name="S.22.01.01.TC" localSheetId="57">S.22.01.01!$A$4</definedName>
    <definedName name="S.22.02.01" localSheetId="58">S.22.02.01!$A$1</definedName>
    <definedName name="S.22.02.01.01" localSheetId="58">S.22.02.01!$A$7</definedName>
    <definedName name="S.22.02.01.01.TC" localSheetId="58">S.22.02.01!$A$4:$A$5</definedName>
    <definedName name="S.22.02.01.01.TD" localSheetId="58">S.22.02.01!$C$14:$G$34</definedName>
    <definedName name="S.22.02.01.01.TL" localSheetId="58">S.22.02.01!$A$14:$A$34</definedName>
    <definedName name="S.22.02.01.01.TLC" localSheetId="58">S.22.02.01!$B$14:$B$34</definedName>
    <definedName name="S.22.02.01.01.TT" localSheetId="58">S.22.02.01!$C$12:$G$12</definedName>
    <definedName name="S.22.02.01.01.TTC" localSheetId="58">S.22.02.01!$C$13:$G$13</definedName>
    <definedName name="S.22.02.01.01.X" localSheetId="58">S.22.02.01!$C$35:$G$38</definedName>
    <definedName name="S.22.02.01.01.Y" localSheetId="58">S.22.02.01!$H$14:$H$34</definedName>
    <definedName name="S.22.02.01.01.Z" localSheetId="58">S.22.02.01!$A$8:$A$10</definedName>
    <definedName name="S.22.02.01.01.ZHI" localSheetId="58">S.22.02.01!$A$10:$D$10</definedName>
    <definedName name="S.22.02.01.TC" localSheetId="58">S.22.02.01!$A$4</definedName>
    <definedName name="S.23.01.01" localSheetId="59">S.23.01.01!$A$1</definedName>
    <definedName name="S.23.01.01.01" localSheetId="59">S.23.01.01!$A$7</definedName>
    <definedName name="S.23.01.01.01.TC" localSheetId="59">S.23.01.01!$A$4</definedName>
    <definedName name="S.23.01.01.01.TD" localSheetId="59">S.23.01.01!$C$13:$G$56</definedName>
    <definedName name="S.23.01.01.01.TL" localSheetId="59">S.23.01.01!$A$13:$A$56</definedName>
    <definedName name="S.23.01.01.01.TLC" localSheetId="59">S.23.01.01!$B$13:$B$56</definedName>
    <definedName name="S.23.01.01.01.TT" localSheetId="59">S.23.01.01!$C$11:$G$11</definedName>
    <definedName name="S.23.01.01.01.TTC" localSheetId="59">S.23.01.01!$C$12:$G$12</definedName>
    <definedName name="S.23.01.01.01.X" localSheetId="59">S.23.01.01!$C$57:$G$57</definedName>
    <definedName name="S.23.01.01.01.Y" localSheetId="59">S.23.01.01!$H$13:$O$56</definedName>
    <definedName name="S.23.01.01.01.Z" localSheetId="59">S.23.01.01!$A$8:$A$9</definedName>
    <definedName name="S.23.01.01.TC" localSheetId="59">S.23.01.01!$A$4</definedName>
    <definedName name="S.23.01.02" localSheetId="60">S.23.01.02!$A$1</definedName>
    <definedName name="S.23.01.02.01" localSheetId="60">S.23.01.02!$A$6</definedName>
    <definedName name="S.23.01.02.01.TC" localSheetId="60">S.23.01.02!$A$4</definedName>
    <definedName name="S.23.01.02.01.TD" localSheetId="60">S.23.01.02!$C$10:$G$79</definedName>
    <definedName name="S.23.01.02.01.TL" localSheetId="60">S.23.01.02!$A$10:$A$79</definedName>
    <definedName name="S.23.01.02.01.TLC" localSheetId="60">S.23.01.02!$B$10:$B$79</definedName>
    <definedName name="S.23.01.02.01.TT" localSheetId="60">S.23.01.02!$C$8:$G$8</definedName>
    <definedName name="S.23.01.02.01.TTC" localSheetId="60">S.23.01.02!$C$9:$G$9</definedName>
    <definedName name="S.23.01.02.01.X" localSheetId="60">S.23.01.02!$C$80:$G$80</definedName>
    <definedName name="S.23.01.02.01.Y" localSheetId="60">S.23.01.02!$H$10:$U$79</definedName>
    <definedName name="S.23.01.02.TC" localSheetId="60">S.23.01.02!$A$4</definedName>
    <definedName name="S.23.01.04" localSheetId="61">S.23.01.04!$A$1</definedName>
    <definedName name="S.23.01.04.01" localSheetId="61">S.23.01.04!$A$6</definedName>
    <definedName name="S.23.01.04.01.TC" localSheetId="61">S.23.01.04!$A$4</definedName>
    <definedName name="S.23.01.04.01.TD" localSheetId="61">S.23.01.04!$C$10:$G$78</definedName>
    <definedName name="S.23.01.04.01.TL" localSheetId="61">S.23.01.04!$A$10:$A$78</definedName>
    <definedName name="S.23.01.04.01.TLC" localSheetId="61">S.23.01.04!$B$10:$B$78</definedName>
    <definedName name="S.23.01.04.01.TT" localSheetId="61">S.23.01.04!$C$8:$G$8</definedName>
    <definedName name="S.23.01.04.01.TTC" localSheetId="61">S.23.01.04!$C$9:$G$9</definedName>
    <definedName name="S.23.01.04.01.X" localSheetId="61">S.23.01.04!$C$79:$G$79</definedName>
    <definedName name="S.23.01.04.01.Y" localSheetId="61">S.23.01.04!$H$10:$S$78</definedName>
    <definedName name="S.23.01.04.02" localSheetId="61">S.23.01.04!$A$81</definedName>
    <definedName name="S.23.01.04.02.TC" localSheetId="61">S.23.01.04!$A$4</definedName>
    <definedName name="S.23.01.04.02.TD" localSheetId="61">S.23.01.04!$C$89:$F$97</definedName>
    <definedName name="S.23.01.04.02.TL" localSheetId="61">S.23.01.04!$A$89:$A$97</definedName>
    <definedName name="S.23.01.04.02.TLC" localSheetId="61">S.23.01.04!$B$89:$B$97</definedName>
    <definedName name="S.23.01.04.02.TT" localSheetId="61">S.23.01.04!$C$87:$F$87</definedName>
    <definedName name="S.23.01.04.02.TTC" localSheetId="61">S.23.01.04!$C$88:$F$88</definedName>
    <definedName name="S.23.01.04.02.X" localSheetId="61">S.23.01.04!$C$98:$F$98</definedName>
    <definedName name="S.23.01.04.02.Y" localSheetId="61">S.23.01.04!$G$89:$L$97</definedName>
    <definedName name="S.23.01.04.02.Z" localSheetId="61">S.23.01.04!$A$82:$A$85</definedName>
    <definedName name="S.23.01.04.03" localSheetId="61">S.23.01.04!$A$100</definedName>
    <definedName name="S.23.01.04.03.TC" localSheetId="61">S.23.01.04!$A$4</definedName>
    <definedName name="S.23.01.04.03.TD" localSheetId="61">S.23.01.04!$C$109:$H$123</definedName>
    <definedName name="S.23.01.04.03.TL" localSheetId="61">S.23.01.04!$A$109:$A$123</definedName>
    <definedName name="S.23.01.04.03.TLC" localSheetId="61">S.23.01.04!$B$109:$B$123</definedName>
    <definedName name="S.23.01.04.03.TT" localSheetId="61">S.23.01.04!$C$106:$H$107</definedName>
    <definedName name="S.23.01.04.03.TTC" localSheetId="61">S.23.01.04!$C$108:$H$108</definedName>
    <definedName name="S.23.01.04.03.X" localSheetId="61">S.23.01.04!$C$124:$H$125</definedName>
    <definedName name="S.23.01.04.03.Y" localSheetId="61">S.23.01.04!$I$109:$N$123</definedName>
    <definedName name="S.23.01.04.03.Z" localSheetId="61">S.23.01.04!$A$101:$A$104</definedName>
    <definedName name="S.23.01.04.04" localSheetId="61">S.23.01.04!$A$126</definedName>
    <definedName name="S.23.01.04.04.TC" localSheetId="61">S.23.01.04!$A$132</definedName>
    <definedName name="S.23.01.04.04.TD" localSheetId="61">S.23.01.04!$C$137:$F$138</definedName>
    <definedName name="S.23.01.04.04.TL" localSheetId="61">S.23.01.04!$A$137:$A$138</definedName>
    <definedName name="S.23.01.04.04.TLC" localSheetId="61">S.23.01.04!$B$137:$B$138</definedName>
    <definedName name="S.23.01.04.04.TT" localSheetId="61">S.23.01.04!$C$134:$F$135</definedName>
    <definedName name="S.23.01.04.04.TTC" localSheetId="61">S.23.01.04!$C$136:$F$136</definedName>
    <definedName name="S.23.01.04.04.X" localSheetId="61">S.23.01.04!$C$139:$F$140</definedName>
    <definedName name="S.23.01.04.04.Y" localSheetId="61">S.23.01.04!$G$137:$K$138</definedName>
    <definedName name="S.23.01.04.04.Z" localSheetId="61">S.23.01.04!$A$127:$A$130</definedName>
    <definedName name="S.23.01.04.05" localSheetId="61">S.23.01.04!$A$142</definedName>
    <definedName name="S.23.01.04.05.TC" localSheetId="61">S.23.01.04!$A$147</definedName>
    <definedName name="S.23.01.04.05.TD" localSheetId="61">S.23.01.04!$C$150:$C$153</definedName>
    <definedName name="S.23.01.04.05.TL" localSheetId="61">S.23.01.04!$A$150:$A$153</definedName>
    <definedName name="S.23.01.04.05.TLC" localSheetId="61">S.23.01.04!$B$150:$B$153</definedName>
    <definedName name="S.23.01.04.05.TTC" localSheetId="61">S.23.01.04!$C$149</definedName>
    <definedName name="S.23.01.04.05.Y" localSheetId="61">S.23.01.04!$D$150:$H$153</definedName>
    <definedName name="S.23.01.04.05.Z" localSheetId="61">S.23.01.04!$A$143:$A$145</definedName>
    <definedName name="S.23.01.04.06" localSheetId="61">S.23.01.04!$A$155</definedName>
    <definedName name="S.23.01.04.06.TC" localSheetId="61">S.23.01.04!$A$147</definedName>
    <definedName name="S.23.01.04.06.TD" localSheetId="61">S.23.01.04!$C$162:$D$162</definedName>
    <definedName name="S.23.01.04.06.TL" localSheetId="61">S.23.01.04!$A$162</definedName>
    <definedName name="S.23.01.04.06.TLC" localSheetId="61">S.23.01.04!$B$162</definedName>
    <definedName name="S.23.01.04.06.TT" localSheetId="61">S.23.01.04!$C$160:$D$160</definedName>
    <definedName name="S.23.01.04.06.TTC" localSheetId="61">S.23.01.04!$C$161:$D$161</definedName>
    <definedName name="S.23.01.04.06.X" localSheetId="61">S.23.01.04!$C$163:$D$165</definedName>
    <definedName name="S.23.01.04.06.Z" localSheetId="61">S.23.01.04!$A$156:$A$158</definedName>
    <definedName name="S.23.01.04.07" localSheetId="61">S.23.01.04!$A$167</definedName>
    <definedName name="S.23.01.04.07.TC" localSheetId="61">S.23.01.04!$A$147</definedName>
    <definedName name="S.23.01.04.07.TD" localSheetId="61">S.23.01.04!$C$173:$C$175</definedName>
    <definedName name="S.23.01.04.07.TL" localSheetId="61">S.23.01.04!$A$173:$A$175</definedName>
    <definedName name="S.23.01.04.07.TLC" localSheetId="61">S.23.01.04!$B$173:$B$175</definedName>
    <definedName name="S.23.01.04.07.TTC" localSheetId="61">S.23.01.04!$C$172</definedName>
    <definedName name="S.23.01.04.07.Y" localSheetId="61">S.23.01.04!$D$173:$K$175</definedName>
    <definedName name="S.23.01.04.07.Z" localSheetId="61">S.23.01.04!$A$168:$A$170</definedName>
    <definedName name="S.23.01.04.TC" localSheetId="61">S.23.01.04!$A$4</definedName>
    <definedName name="S.23.01.05" localSheetId="62">S.23.01.05!$A$1</definedName>
    <definedName name="S.23.01.05.01" localSheetId="62">S.23.01.05!$A$7</definedName>
    <definedName name="S.23.01.05.01.TC" localSheetId="62">S.23.01.05!$A$4</definedName>
    <definedName name="S.23.01.05.01.TD" localSheetId="62">S.23.01.05!$C$14:$G$58</definedName>
    <definedName name="S.23.01.05.01.TL" localSheetId="62">S.23.01.05!$A$14:$A$58</definedName>
    <definedName name="S.23.01.05.01.TLC" localSheetId="62">S.23.01.05!$B$14:$B$58</definedName>
    <definedName name="S.23.01.05.01.TT" localSheetId="62">S.23.01.05!$C$12:$G$12</definedName>
    <definedName name="S.23.01.05.01.TTC" localSheetId="62">S.23.01.05!$C$13:$G$13</definedName>
    <definedName name="S.23.01.05.01.X" localSheetId="62">S.23.01.05!$C$59:$G$59</definedName>
    <definedName name="S.23.01.05.01.Y" localSheetId="62">S.23.01.05!$H$14:$N$58</definedName>
    <definedName name="S.23.01.05.01.Z" localSheetId="62">S.23.01.05!$A$8:$A$10</definedName>
    <definedName name="S.23.01.05.10" localSheetId="62">S.23.01.05!$A$61</definedName>
    <definedName name="S.23.01.05.10.TC" localSheetId="62">S.23.01.05!$A$4</definedName>
    <definedName name="S.23.01.05.10.TD" localSheetId="62">S.23.01.05!$C$68:$F$76</definedName>
    <definedName name="S.23.01.05.10.TL" localSheetId="62">S.23.01.05!$A$68:$A$76</definedName>
    <definedName name="S.23.01.05.10.TLC" localSheetId="62">S.23.01.05!$B$68:$B$76</definedName>
    <definedName name="S.23.01.05.10.TT" localSheetId="62">S.23.01.05!$C$66:$F$66</definedName>
    <definedName name="S.23.01.05.10.TTC" localSheetId="62">S.23.01.05!$C$67:$F$67</definedName>
    <definedName name="S.23.01.05.10.X" localSheetId="62">S.23.01.05!$C$77:$F$77</definedName>
    <definedName name="S.23.01.05.10.Y" localSheetId="62">S.23.01.05!$G$68:$L$76</definedName>
    <definedName name="S.23.01.05.10.Z" localSheetId="62">S.23.01.05!$A$62:$A$64</definedName>
    <definedName name="S.23.01.05.14" localSheetId="62">S.23.01.05!$A$79</definedName>
    <definedName name="S.23.01.05.14.TC" localSheetId="62">S.23.01.05!$A$4</definedName>
    <definedName name="S.23.01.05.14.TD" localSheetId="62">S.23.01.05!$C$87:$H$101</definedName>
    <definedName name="S.23.01.05.14.TL" localSheetId="62">S.23.01.05!$A$87:$A$101</definedName>
    <definedName name="S.23.01.05.14.TLC" localSheetId="62">S.23.01.05!$B$87:$B$101</definedName>
    <definedName name="S.23.01.05.14.TT" localSheetId="62">S.23.01.05!$C$84:$H$85</definedName>
    <definedName name="S.23.01.05.14.TTC" localSheetId="62">S.23.01.05!$C$86:$H$86</definedName>
    <definedName name="S.23.01.05.14.X" localSheetId="62">S.23.01.05!$C$102:$H$103</definedName>
    <definedName name="S.23.01.05.14.Y" localSheetId="62">S.23.01.05!$I$87:$N$101</definedName>
    <definedName name="S.23.01.05.14.Z" localSheetId="62">S.23.01.05!$A$80:$A$82</definedName>
    <definedName name="S.23.01.05.24" localSheetId="62">S.23.01.05!$A$105</definedName>
    <definedName name="S.23.01.05.24.TC" localSheetId="62">S.23.01.05!$A$110</definedName>
    <definedName name="S.23.01.05.24.TD" localSheetId="62">S.23.01.05!$C$115:$F$116</definedName>
    <definedName name="S.23.01.05.24.TL" localSheetId="62">S.23.01.05!$A$115:$A$116</definedName>
    <definedName name="S.23.01.05.24.TLC" localSheetId="62">S.23.01.05!$B$115:$B$116</definedName>
    <definedName name="S.23.01.05.24.TT" localSheetId="62">S.23.01.05!$C$112:$F$113</definedName>
    <definedName name="S.23.01.05.24.TTC" localSheetId="62">S.23.01.05!$C$114:$F$114</definedName>
    <definedName name="S.23.01.05.24.X" localSheetId="62">S.23.01.05!$C$117:$F$118</definedName>
    <definedName name="S.23.01.05.24.Y" localSheetId="62">S.23.01.05!$G$115:$K$116</definedName>
    <definedName name="S.23.01.05.24.Z" localSheetId="62">S.23.01.05!$A$106:$A$108</definedName>
    <definedName name="S.23.01.05.31" localSheetId="62">S.23.01.05!$A$120</definedName>
    <definedName name="S.23.01.05.31.TC" localSheetId="62">S.23.01.05!$A$124</definedName>
    <definedName name="S.23.01.05.31.TD" localSheetId="62">S.23.01.05!$C$128:$C$131</definedName>
    <definedName name="S.23.01.05.31.TL" localSheetId="62">S.23.01.05!$A$128:$A$131</definedName>
    <definedName name="S.23.01.05.31.TLC" localSheetId="62">S.23.01.05!$B$128:$B$131</definedName>
    <definedName name="S.23.01.05.31.TTC" localSheetId="62">S.23.01.05!$C$127</definedName>
    <definedName name="S.23.01.05.31.Y" localSheetId="62">S.23.01.05!$D$128:$H$131</definedName>
    <definedName name="S.23.01.05.31.Z" localSheetId="62">S.23.01.05!$A$121:$A$122</definedName>
    <definedName name="S.23.01.05.36" localSheetId="62">S.23.01.05!$A$133</definedName>
    <definedName name="S.23.01.05.36.TC" localSheetId="62">S.23.01.05!$A$124</definedName>
    <definedName name="S.23.01.05.36.TD" localSheetId="62">S.23.01.05!$C$139:$D$139</definedName>
    <definedName name="S.23.01.05.36.TL" localSheetId="62">S.23.01.05!$A$139</definedName>
    <definedName name="S.23.01.05.36.TLC" localSheetId="62">S.23.01.05!$B$139</definedName>
    <definedName name="S.23.01.05.36.TT" localSheetId="62">S.23.01.05!$C$137:$D$137</definedName>
    <definedName name="S.23.01.05.36.TTC" localSheetId="62">S.23.01.05!$C$138:$D$138</definedName>
    <definedName name="S.23.01.05.36.X" localSheetId="62">S.23.01.05!$C$140:$D$143</definedName>
    <definedName name="S.23.01.05.36.Z" localSheetId="62">S.23.01.05!$A$134:$A$135</definedName>
    <definedName name="S.23.01.05.37" localSheetId="62">S.23.01.05!$A$144</definedName>
    <definedName name="S.23.01.05.37.TC" localSheetId="62">S.23.01.05!$A$124</definedName>
    <definedName name="S.23.01.05.37.TD" localSheetId="62">S.23.01.05!$C$149:$C$151</definedName>
    <definedName name="S.23.01.05.37.TL" localSheetId="62">S.23.01.05!$A$149:$A$151</definedName>
    <definedName name="S.23.01.05.37.TLC" localSheetId="62">S.23.01.05!$B$149:$B$151</definedName>
    <definedName name="S.23.01.05.37.TTC" localSheetId="62">S.23.01.05!$C$148</definedName>
    <definedName name="S.23.01.05.37.Y" localSheetId="62">S.23.01.05!$D$149:$K$151</definedName>
    <definedName name="S.23.01.05.37.Z" localSheetId="62">S.23.01.05!$A$145:$A$146</definedName>
    <definedName name="S.23.01.05.TC" localSheetId="62">S.23.01.05!$A$4</definedName>
    <definedName name="S.24.01.01" localSheetId="63">S.24.01.01!$A$1</definedName>
    <definedName name="S.24.01.01.01" localSheetId="63">S.24.01.01!$A$5</definedName>
    <definedName name="S.24.01.01.01.TC" localSheetId="63">S.24.01.01!$A$10</definedName>
    <definedName name="S.24.01.01.01.TD" localSheetId="63">S.24.01.01!$B$14:$E$14</definedName>
    <definedName name="S.24.01.01.01.TK" localSheetId="63">S.24.01.01!$A$12</definedName>
    <definedName name="S.24.01.01.01.TKC" localSheetId="63">S.24.01.01!$A$13</definedName>
    <definedName name="S.24.01.01.01.TT" localSheetId="63">S.24.01.01!$B$12:$E$12</definedName>
    <definedName name="S.24.01.01.01.TTC" localSheetId="63">S.24.01.01!$B$13:$E$13</definedName>
    <definedName name="S.24.01.01.01.X" localSheetId="63">S.24.01.01!$B$15:$E$20</definedName>
    <definedName name="S.24.01.01.01.Y" localSheetId="63">S.24.01.01!$A$15:$A$16</definedName>
    <definedName name="S.24.01.01.01.Z" localSheetId="63">S.24.01.01!$A$6:$A$8</definedName>
    <definedName name="S.24.01.01.02" localSheetId="63">S.24.01.01!$A$22</definedName>
    <definedName name="S.24.01.01.02.TC" localSheetId="63">S.24.01.01!$A$27</definedName>
    <definedName name="S.24.01.01.02.TD" localSheetId="63">S.24.01.01!$B$31:$E$31</definedName>
    <definedName name="S.24.01.01.02.TK" localSheetId="63">S.24.01.01!$A$29</definedName>
    <definedName name="S.24.01.01.02.TKC" localSheetId="63">S.24.01.01!$A$30</definedName>
    <definedName name="S.24.01.01.02.TT" localSheetId="63">S.24.01.01!$B$29:$E$29</definedName>
    <definedName name="S.24.01.01.02.TTC" localSheetId="63">S.24.01.01!$B$30:$E$30</definedName>
    <definedName name="S.24.01.01.02.X" localSheetId="63">S.24.01.01!$B$32:$E$37</definedName>
    <definedName name="S.24.01.01.02.Y" localSheetId="63">S.24.01.01!$A$32:$A$33</definedName>
    <definedName name="S.24.01.01.02.Z" localSheetId="63">S.24.01.01!$A$23:$A$25</definedName>
    <definedName name="S.24.01.01.03" localSheetId="63">S.24.01.01!$A$39</definedName>
    <definedName name="S.24.01.01.03.TC" localSheetId="63">S.24.01.01!$A$44</definedName>
    <definedName name="S.24.01.01.03.TD" localSheetId="63">S.24.01.01!$B$48:$E$48</definedName>
    <definedName name="S.24.01.01.03.TK" localSheetId="63">S.24.01.01!$A$46</definedName>
    <definedName name="S.24.01.01.03.TKC" localSheetId="63">S.24.01.01!$A$47</definedName>
    <definedName name="S.24.01.01.03.TT" localSheetId="63">S.24.01.01!$B$46:$E$46</definedName>
    <definedName name="S.24.01.01.03.TTC" localSheetId="63">S.24.01.01!$B$47:$E$47</definedName>
    <definedName name="S.24.01.01.03.X" localSheetId="63">S.24.01.01!$B$49:$E$54</definedName>
    <definedName name="S.24.01.01.03.Y" localSheetId="63">S.24.01.01!$A$49:$A$50</definedName>
    <definedName name="S.24.01.01.03.Z" localSheetId="63">S.24.01.01!$A$40:$A$42</definedName>
    <definedName name="S.24.01.01.04" localSheetId="63">S.24.01.01!$A$56</definedName>
    <definedName name="S.24.01.01.04.TC" localSheetId="63">S.24.01.01!$A$61</definedName>
    <definedName name="S.24.01.01.04.TD" localSheetId="63">S.24.01.01!$B$65:$F$65</definedName>
    <definedName name="S.24.01.01.04.TK" localSheetId="63">S.24.01.01!$A$63</definedName>
    <definedName name="S.24.01.01.04.TKC" localSheetId="63">S.24.01.01!$A$64</definedName>
    <definedName name="S.24.01.01.04.TT" localSheetId="63">S.24.01.01!$B$63:$F$63</definedName>
    <definedName name="S.24.01.01.04.TTC" localSheetId="63">S.24.01.01!$B$64:$F$64</definedName>
    <definedName name="S.24.01.01.04.X" localSheetId="63">S.24.01.01!$B$66:$F$70</definedName>
    <definedName name="S.24.01.01.04.Y" localSheetId="63">S.24.01.01!$A$66:$A$67</definedName>
    <definedName name="S.24.01.01.04.Z" localSheetId="63">S.24.01.01!$A$57:$A$59</definedName>
    <definedName name="S.24.01.01.05" localSheetId="63">S.24.01.01!$A$72</definedName>
    <definedName name="S.24.01.01.05.TC" localSheetId="63">S.24.01.01!$A$77</definedName>
    <definedName name="S.24.01.01.05.TD" localSheetId="63">S.24.01.01!$B$81:$F$81</definedName>
    <definedName name="S.24.01.01.05.TK" localSheetId="63">S.24.01.01!$A$79</definedName>
    <definedName name="S.24.01.01.05.TKC" localSheetId="63">S.24.01.01!$A$80</definedName>
    <definedName name="S.24.01.01.05.TT" localSheetId="63">S.24.01.01!$B$79:$F$79</definedName>
    <definedName name="S.24.01.01.05.TTC" localSheetId="63">S.24.01.01!$B$80:$F$80</definedName>
    <definedName name="S.24.01.01.05.X" localSheetId="63">S.24.01.01!$B$82:$F$86</definedName>
    <definedName name="S.24.01.01.05.Y" localSheetId="63">S.24.01.01!$A$82:$A$83</definedName>
    <definedName name="S.24.01.01.05.Z" localSheetId="63">S.24.01.01!$A$73:$A$75</definedName>
    <definedName name="S.24.01.01.06" localSheetId="63">S.24.01.01!$A$88</definedName>
    <definedName name="S.24.01.01.06.TC" localSheetId="63">S.24.01.01!$A$3</definedName>
    <definedName name="S.24.01.01.06.TD" localSheetId="63">S.24.01.01!$C$95:$F$95</definedName>
    <definedName name="S.24.01.01.06.TL" localSheetId="63">S.24.01.01!$A$95</definedName>
    <definedName name="S.24.01.01.06.TLC" localSheetId="63">S.24.01.01!$B$95</definedName>
    <definedName name="S.24.01.01.06.TT" localSheetId="63">S.24.01.01!$C$93:$F$93</definedName>
    <definedName name="S.24.01.01.06.TTC" localSheetId="63">S.24.01.01!$C$94:$F$94</definedName>
    <definedName name="S.24.01.01.06.X" localSheetId="63">S.24.01.01!$C$96:$F$96</definedName>
    <definedName name="S.24.01.01.06.Y" localSheetId="63">S.24.01.01!$G$95:$K$95</definedName>
    <definedName name="S.24.01.01.06.Z" localSheetId="63">S.24.01.01!$A$89:$A$91</definedName>
    <definedName name="S.24.01.01.07" localSheetId="63">S.24.01.01!$A$98</definedName>
    <definedName name="S.24.01.01.07.TC" localSheetId="63">S.24.01.01!$A$3</definedName>
    <definedName name="S.24.01.01.07.TD" localSheetId="63">S.24.01.01!$C$105:$F$107</definedName>
    <definedName name="S.24.01.01.07.TL" localSheetId="63">S.24.01.01!$A$105:$A$107</definedName>
    <definedName name="S.24.01.01.07.TLC" localSheetId="63">S.24.01.01!$B$105:$B$107</definedName>
    <definedName name="S.24.01.01.07.TT" localSheetId="63">S.24.01.01!$C$103:$F$103</definedName>
    <definedName name="S.24.01.01.07.TTC" localSheetId="63">S.24.01.01!$C$104:$F$104</definedName>
    <definedName name="S.24.01.01.07.X" localSheetId="63">S.24.01.01!$C$108:$F$108</definedName>
    <definedName name="S.24.01.01.07.Y" localSheetId="63">S.24.01.01!$G$105:$K$107</definedName>
    <definedName name="S.24.01.01.07.Z" localSheetId="63">S.24.01.01!$A$99:$A$101</definedName>
    <definedName name="S.24.01.01.08" localSheetId="63">S.24.01.01!$A$110</definedName>
    <definedName name="S.24.01.01.08.TC" localSheetId="63">S.24.01.01!$A$3</definedName>
    <definedName name="S.24.01.01.08.TD" localSheetId="63">S.24.01.01!$C$117:$C$118</definedName>
    <definedName name="S.24.01.01.08.TL" localSheetId="63">S.24.01.01!$A$117:$A$118</definedName>
    <definedName name="S.24.01.01.08.TLC" localSheetId="63">S.24.01.01!$B$117:$B$118</definedName>
    <definedName name="S.24.01.01.08.TT" localSheetId="63">S.24.01.01!$C$115</definedName>
    <definedName name="S.24.01.01.08.TTC" localSheetId="63">S.24.01.01!$C$116</definedName>
    <definedName name="S.24.01.01.08.Y" localSheetId="63">S.24.01.01!$D$117:$G$118</definedName>
    <definedName name="S.24.01.01.08.Z" localSheetId="63">S.24.01.01!$A$111:$A$113</definedName>
    <definedName name="S.24.01.01.09" localSheetId="63">S.24.01.01!$A$120</definedName>
    <definedName name="S.24.01.01.09.TC" localSheetId="63">S.24.01.01!$A$125</definedName>
    <definedName name="S.24.01.01.09.TD" localSheetId="63">S.24.01.01!$C$128:$F$130</definedName>
    <definedName name="S.24.01.01.09.TL" localSheetId="63">S.24.01.01!$A$128:$A$130</definedName>
    <definedName name="S.24.01.01.09.TLC" localSheetId="63">S.24.01.01!$B$128:$B$130</definedName>
    <definedName name="S.24.01.01.09.TT" localSheetId="63">S.24.01.01!$C$126:$F$126</definedName>
    <definedName name="S.24.01.01.09.TTC" localSheetId="63">S.24.01.01!$C$127:$F$127</definedName>
    <definedName name="S.24.01.01.09.X" localSheetId="63">S.24.01.01!$C$131:$F$131</definedName>
    <definedName name="S.24.01.01.09.Y" localSheetId="63">S.24.01.01!$G$128:$N$130</definedName>
    <definedName name="S.24.01.01.09.Z" localSheetId="63">S.24.01.01!$A$121:$A$123</definedName>
    <definedName name="S.24.01.01.10" localSheetId="63">S.24.01.01!$A$133</definedName>
    <definedName name="S.24.01.01.10.TC" localSheetId="63">S.24.01.01!$A$138</definedName>
    <definedName name="S.24.01.01.10.TD" localSheetId="63">S.24.01.01!$C$142:$F$143</definedName>
    <definedName name="S.24.01.01.10.TL" localSheetId="63">S.24.01.01!$A$142:$A$143</definedName>
    <definedName name="S.24.01.01.10.TLC" localSheetId="63">S.24.01.01!$B$142:$B$143</definedName>
    <definedName name="S.24.01.01.10.TT" localSheetId="63">S.24.01.01!$C$140:$F$140</definedName>
    <definedName name="S.24.01.01.10.TTC" localSheetId="63">S.24.01.01!$C$141:$F$141</definedName>
    <definedName name="S.24.01.01.10.X" localSheetId="63">S.24.01.01!$C$144:$F$144</definedName>
    <definedName name="S.24.01.01.10.Y" localSheetId="63">S.24.01.01!$G$142:$K$143</definedName>
    <definedName name="S.24.01.01.10.Z" localSheetId="63">S.24.01.01!$A$134:$A$136</definedName>
    <definedName name="S.24.01.01.TC" localSheetId="63">S.24.01.01!$A$3</definedName>
    <definedName name="S.25.01.03" localSheetId="64">S.25.01.03!$A$1</definedName>
    <definedName name="S.25.01.03.01" localSheetId="64">S.25.01.03!$A$6</definedName>
    <definedName name="S.25.01.03.01.TC" localSheetId="64">S.25.01.03!$A$4</definedName>
    <definedName name="S.25.01.03.01.TD" localSheetId="64">S.25.01.03!$C$14:$D$21</definedName>
    <definedName name="S.25.01.03.01.TL" localSheetId="64">S.25.01.03!$A$14:$A$21</definedName>
    <definedName name="S.25.01.03.01.TLC" localSheetId="64">S.25.01.03!$B$14:$B$21</definedName>
    <definedName name="S.25.01.03.01.TT" localSheetId="64">S.25.01.03!$C$12:$D$12</definedName>
    <definedName name="S.25.01.03.01.TTC" localSheetId="64">S.25.01.03!$C$13:$D$13</definedName>
    <definedName name="S.25.01.03.01.X" localSheetId="64">S.25.01.03!$C$22:$D$22</definedName>
    <definedName name="S.25.01.03.01.Y" localSheetId="64">S.25.01.03!$E$14:$J$21</definedName>
    <definedName name="S.25.01.03.01.Z" localSheetId="64">S.25.01.03!$A$7:$A$10</definedName>
    <definedName name="S.25.01.03.01.ZHI" localSheetId="64">S.25.01.03!$A$10:$D$10</definedName>
    <definedName name="S.25.01.03.02" localSheetId="64">S.25.01.03!$A$24</definedName>
    <definedName name="S.25.01.03.02.TC" localSheetId="64">S.25.01.03!$A$4</definedName>
    <definedName name="S.25.01.03.02.TD" localSheetId="64">S.25.01.03!$C$32:$C$46</definedName>
    <definedName name="S.25.01.03.02.TL" localSheetId="64">S.25.01.03!$A$32:$A$46</definedName>
    <definedName name="S.25.01.03.02.TLC" localSheetId="64">S.25.01.03!$B$32:$B$46</definedName>
    <definedName name="S.25.01.03.02.TT" localSheetId="64">S.25.01.03!$C$30</definedName>
    <definedName name="S.25.01.03.02.TTC" localSheetId="64">S.25.01.03!$C$31</definedName>
    <definedName name="S.25.01.03.02.Y" localSheetId="64">S.25.01.03!$D$32:$L$46</definedName>
    <definedName name="S.25.01.03.02.Z" localSheetId="64">S.25.01.03!$A$25:$A$28</definedName>
    <definedName name="S.25.01.03.02.ZHI" localSheetId="64">S.25.01.03!$A$28:$D$28</definedName>
    <definedName name="S.25.01.03.03" localSheetId="64">S.25.01.03!$A$48</definedName>
    <definedName name="S.25.01.03.03.TC" localSheetId="64">S.25.01.03!$A$4</definedName>
    <definedName name="S.25.01.03.03.TD" localSheetId="64">S.25.01.03!$C$55:$C$61</definedName>
    <definedName name="S.25.01.03.03.TL" localSheetId="64">S.25.01.03!$A$55:$A$61</definedName>
    <definedName name="S.25.01.03.03.TLC" localSheetId="64">S.25.01.03!$B$55:$B$61</definedName>
    <definedName name="S.25.01.03.03.TT" localSheetId="64">S.25.01.03!$C$53</definedName>
    <definedName name="S.25.01.03.03.TTC" localSheetId="64">S.25.01.03!$C$54</definedName>
    <definedName name="S.25.01.03.03.Y" localSheetId="64">S.25.01.03!$D$55:$E$61</definedName>
    <definedName name="S.25.01.03.03.Z" localSheetId="64">S.25.01.03!$A$49:$A$51</definedName>
    <definedName name="S.25.01.03.03.ZHI" localSheetId="64">S.25.01.03!$A$51:$D$51</definedName>
    <definedName name="S.25.01.03.TC" localSheetId="64">S.25.01.03!$A$4</definedName>
    <definedName name="S.25.01.05" localSheetId="65">S.25.01.05!$A$1</definedName>
    <definedName name="S.25.01.05.01" localSheetId="65">S.25.01.05!$A$6</definedName>
    <definedName name="S.25.01.05.01.TC" localSheetId="65">S.25.01.05!$A$4</definedName>
    <definedName name="S.25.01.05.01.TD" localSheetId="65">S.25.01.05!$C$15:$D$22</definedName>
    <definedName name="S.25.01.05.01.TL" localSheetId="65">S.25.01.05!$A$15:$A$22</definedName>
    <definedName name="S.25.01.05.01.TLC" localSheetId="65">S.25.01.05!$B$15:$B$22</definedName>
    <definedName name="S.25.01.05.01.TT" localSheetId="65">S.25.01.05!$C$13:$D$13</definedName>
    <definedName name="S.25.01.05.01.TTC" localSheetId="65">S.25.01.05!$C$14:$D$14</definedName>
    <definedName name="S.25.01.05.01.X" localSheetId="65">S.25.01.05!$C$23:$D$23</definedName>
    <definedName name="S.25.01.05.01.Y" localSheetId="65">S.25.01.05!$E$15:$J$22</definedName>
    <definedName name="S.25.01.05.01.Z" localSheetId="65">S.25.01.05!$A$7:$A$11</definedName>
    <definedName name="S.25.01.05.01.ZHI" localSheetId="65">S.25.01.05!$A$11:$D$11</definedName>
    <definedName name="S.25.01.05.02" localSheetId="65">S.25.01.05!$A$25</definedName>
    <definedName name="S.25.01.05.02.TC" localSheetId="65">S.25.01.05!$A$4</definedName>
    <definedName name="S.25.01.05.02.TD" localSheetId="65">S.25.01.05!$C$34:$C$54</definedName>
    <definedName name="S.25.01.05.02.TL" localSheetId="65">S.25.01.05!$A$34:$A$54</definedName>
    <definedName name="S.25.01.05.02.TLC" localSheetId="65">S.25.01.05!$B$34:$B$54</definedName>
    <definedName name="S.25.01.05.02.TT" localSheetId="65">S.25.01.05!$C$32</definedName>
    <definedName name="S.25.01.05.02.TTC" localSheetId="65">S.25.01.05!$C$33</definedName>
    <definedName name="S.25.01.05.02.Y" localSheetId="65">S.25.01.05!$D$34:$M$54</definedName>
    <definedName name="S.25.01.05.02.Z" localSheetId="65">S.25.01.05!$A$26:$A$29</definedName>
    <definedName name="S.25.01.05.02.ZHI" localSheetId="65">S.25.01.05!$A$29:$D$29</definedName>
    <definedName name="S.25.01.05.03" localSheetId="65">S.25.01.05!$A$56</definedName>
    <definedName name="S.25.01.05.03.TC" localSheetId="65">S.25.01.05!$A$4</definedName>
    <definedName name="S.25.01.05.03.TD" localSheetId="65">S.25.01.05!$C$63:$C$69</definedName>
    <definedName name="S.25.01.05.03.TL" localSheetId="65">S.25.01.05!$A$63:$A$69</definedName>
    <definedName name="S.25.01.05.03.TLC" localSheetId="65">S.25.01.05!$B$63:$B$69</definedName>
    <definedName name="S.25.01.05.03.TT" localSheetId="65">S.25.01.05!$C$61</definedName>
    <definedName name="S.25.01.05.03.TTC" localSheetId="65">S.25.01.05!$C$62</definedName>
    <definedName name="S.25.01.05.03.Y" localSheetId="65">S.25.01.05!$D$63:$E$69</definedName>
    <definedName name="S.25.01.05.03.Z" localSheetId="65">S.25.01.05!$A$57:$A$59</definedName>
    <definedName name="S.25.01.05.03.ZHI" localSheetId="65">S.25.01.05!$A$59:$D$59</definedName>
    <definedName name="S.25.01.05.TC" localSheetId="65">S.25.01.05!$A$4</definedName>
    <definedName name="S.25.01.07" localSheetId="66">'S.25.01.{07,08,09,10}'!$A$1</definedName>
    <definedName name="S.25.01.07.01" localSheetId="66">'S.25.01.{07,08,09,10}'!$A$9</definedName>
    <definedName name="S.25.01.07.01.TD" localSheetId="66">'S.25.01.{07,08,09,10}'!$C$43:$D$50</definedName>
    <definedName name="S.25.01.07.01.TL" localSheetId="66">'S.25.01.{07,08,09,10}'!$A$43:$A$50</definedName>
    <definedName name="S.25.01.07.01.TLC" localSheetId="66">'S.25.01.{07,08,09,10}'!$B$43:$B$50</definedName>
    <definedName name="S.25.01.07.01.TT" localSheetId="66">'S.25.01.{07,08,09,10}'!$C$41:$D$41</definedName>
    <definedName name="S.25.01.07.01.TTC" localSheetId="66">'S.25.01.{07,08,09,10}'!$C$42:$D$42</definedName>
    <definedName name="S.25.01.07.01.X" localSheetId="66">'S.25.01.{07,08,09,10}'!$C$51:$D$51</definedName>
    <definedName name="S.25.01.07.01.Y" localSheetId="66">'S.25.01.{07,08,09,10}'!$E$43:$I$50</definedName>
    <definedName name="S.25.01.07.01.Z" localSheetId="66">'S.25.01.{07,08,09,10}'!$A$10:$A$15</definedName>
    <definedName name="S.25.01.07.01.ZHI" localSheetId="66">'S.25.01.{07,08,09,10}'!$A$14:$D$15</definedName>
    <definedName name="S.25.01.07.02" localSheetId="66">'S.25.01.{07,08,09,10}'!$A$53</definedName>
    <definedName name="S.25.01.07.02.TD" localSheetId="66">'S.25.01.{07,08,09,10}'!$C$87:$C$90</definedName>
    <definedName name="S.25.01.07.02.TL" localSheetId="66">'S.25.01.{07,08,09,10}'!$A$87:$A$90</definedName>
    <definedName name="S.25.01.07.02.TLC" localSheetId="66">'S.25.01.{07,08,09,10}'!$B$87:$B$90</definedName>
    <definedName name="S.25.01.07.02.TT" localSheetId="66">'S.25.01.{07,08,09,10}'!$C$85</definedName>
    <definedName name="S.25.01.07.02.TTC" localSheetId="66">'S.25.01.{07,08,09,10}'!$C$86</definedName>
    <definedName name="S.25.01.07.02.Y" localSheetId="66">'S.25.01.{07,08,09,10}'!$D$87:$H$90</definedName>
    <definedName name="S.25.01.07.02.Z" localSheetId="66">'S.25.01.{07,08,09,10}'!$A$54:$A$59</definedName>
    <definedName name="S.25.01.07.02.ZHI" localSheetId="66">'S.25.01.{07,08,09,10}'!$A$58:$D$59</definedName>
    <definedName name="S.25.01.07.03" localSheetId="66">'S.25.01.{07,08,09,10}'!$A$92</definedName>
    <definedName name="S.25.01.07.03.TD" localSheetId="66">'S.25.01.{07,08,09,10}'!$C$122:$C$128</definedName>
    <definedName name="S.25.01.07.03.TL" localSheetId="66">'S.25.01.{07,08,09,10}'!$A$122:$A$128</definedName>
    <definedName name="S.25.01.07.03.TLC" localSheetId="66">'S.25.01.{07,08,09,10}'!$B$122:$B$128</definedName>
    <definedName name="S.25.01.07.03.TT" localSheetId="66">'S.25.01.{07,08,09,10}'!$C$120</definedName>
    <definedName name="S.25.01.07.03.TTC" localSheetId="66">'S.25.01.{07,08,09,10}'!$C$121</definedName>
    <definedName name="S.25.01.07.03.Y" localSheetId="66">'S.25.01.{07,08,09,10}'!$D$122:$E$128</definedName>
    <definedName name="S.25.01.07.03.Z" localSheetId="66">'S.25.01.{07,08,09,10}'!$A$93:$A$97</definedName>
    <definedName name="S.25.01.07.03.ZHI" localSheetId="66">'S.25.01.{07,08,09,10}'!$A$96:$D$97</definedName>
    <definedName name="S.25.01.07.TC" localSheetId="66">'S.25.01.{07,08,09,10}'!$A$7</definedName>
    <definedName name="S.25.01.08" localSheetId="66">'S.25.01.{07,08,09,10}'!$A$2</definedName>
    <definedName name="S.25.01.08.01" localSheetId="66">'S.25.01.{07,08,09,10}'!$A$17</definedName>
    <definedName name="S.25.01.08.01.TD" localSheetId="66">'S.25.01.{07,08,09,10}'!$C$43:$D$50</definedName>
    <definedName name="S.25.01.08.01.TL" localSheetId="66">'S.25.01.{07,08,09,10}'!$A$43:$A$50</definedName>
    <definedName name="S.25.01.08.01.TLC" localSheetId="66">'S.25.01.{07,08,09,10}'!$B$43:$B$50</definedName>
    <definedName name="S.25.01.08.01.TT" localSheetId="66">'S.25.01.{07,08,09,10}'!$C$41:$D$41</definedName>
    <definedName name="S.25.01.08.01.TTC" localSheetId="66">'S.25.01.{07,08,09,10}'!$C$42:$D$42</definedName>
    <definedName name="S.25.01.08.01.X" localSheetId="66">'S.25.01.{07,08,09,10}'!$C$51:$D$51</definedName>
    <definedName name="S.25.01.08.01.Y" localSheetId="66">'S.25.01.{07,08,09,10}'!$E$43:$I$50</definedName>
    <definedName name="S.25.01.08.01.Z" localSheetId="66">'S.25.01.{07,08,09,10}'!$A$18:$A$24</definedName>
    <definedName name="S.25.01.08.01.ZHI" localSheetId="66">'S.25.01.{07,08,09,10}'!$A$23:$D$24</definedName>
    <definedName name="S.25.01.08.02" localSheetId="66">'S.25.01.{07,08,09,10}'!$A$61</definedName>
    <definedName name="S.25.01.08.02.TD" localSheetId="66">'S.25.01.{07,08,09,10}'!$C$87:$C$90</definedName>
    <definedName name="S.25.01.08.02.TL" localSheetId="66">'S.25.01.{07,08,09,10}'!$A$87:$A$90</definedName>
    <definedName name="S.25.01.08.02.TLC" localSheetId="66">'S.25.01.{07,08,09,10}'!$B$87:$B$90</definedName>
    <definedName name="S.25.01.08.02.TT" localSheetId="66">'S.25.01.{07,08,09,10}'!$C$85</definedName>
    <definedName name="S.25.01.08.02.TTC" localSheetId="66">'S.25.01.{07,08,09,10}'!$C$86</definedName>
    <definedName name="S.25.01.08.02.Y" localSheetId="66">'S.25.01.{07,08,09,10}'!$D$87:$H$90</definedName>
    <definedName name="S.25.01.08.02.Z" localSheetId="66">'S.25.01.{07,08,09,10}'!$A$62:$A$68</definedName>
    <definedName name="S.25.01.08.02.ZHI" localSheetId="66">'S.25.01.{07,08,09,10}'!$A$67:$D$68</definedName>
    <definedName name="S.25.01.08.03" localSheetId="66">'S.25.01.{07,08,09,10}'!$A$99</definedName>
    <definedName name="S.25.01.08.03.TD" localSheetId="66">'S.25.01.{07,08,09,10}'!$C$122:$C$128</definedName>
    <definedName name="S.25.01.08.03.TL" localSheetId="66">'S.25.01.{07,08,09,10}'!$A$122:$A$128</definedName>
    <definedName name="S.25.01.08.03.TLC" localSheetId="66">'S.25.01.{07,08,09,10}'!$B$122:$B$128</definedName>
    <definedName name="S.25.01.08.03.TT" localSheetId="66">'S.25.01.{07,08,09,10}'!$C$120</definedName>
    <definedName name="S.25.01.08.03.TTC" localSheetId="66">'S.25.01.{07,08,09,10}'!$C$121</definedName>
    <definedName name="S.25.01.08.03.Y" localSheetId="66">'S.25.01.{07,08,09,10}'!$D$122:$E$128</definedName>
    <definedName name="S.25.01.08.03.Z" localSheetId="66">'S.25.01.{07,08,09,10}'!$A$100:$A$105</definedName>
    <definedName name="S.25.01.08.03.ZHI" localSheetId="66">'S.25.01.{07,08,09,10}'!$A$104:$D$105</definedName>
    <definedName name="S.25.01.08.TC" localSheetId="66">'S.25.01.{07,08,09,10}'!$A$7</definedName>
    <definedName name="S.25.01.09" localSheetId="66">'S.25.01.{07,08,09,10}'!$A$3</definedName>
    <definedName name="S.25.01.09.01" localSheetId="66">'S.25.01.{07,08,09,10}'!$A$26</definedName>
    <definedName name="S.25.01.09.01.TD" localSheetId="66">'S.25.01.{07,08,09,10}'!$C$43:$D$50</definedName>
    <definedName name="S.25.01.09.01.TL" localSheetId="66">'S.25.01.{07,08,09,10}'!$A$43:$A$50</definedName>
    <definedName name="S.25.01.09.01.TLC" localSheetId="66">'S.25.01.{07,08,09,10}'!$B$43:$B$50</definedName>
    <definedName name="S.25.01.09.01.TT" localSheetId="66">'S.25.01.{07,08,09,10}'!$C$41:$D$41</definedName>
    <definedName name="S.25.01.09.01.TTC" localSheetId="66">'S.25.01.{07,08,09,10}'!$C$42:$D$42</definedName>
    <definedName name="S.25.01.09.01.X" localSheetId="66">'S.25.01.{07,08,09,10}'!$C$51:$D$51</definedName>
    <definedName name="S.25.01.09.01.Y" localSheetId="66">'S.25.01.{07,08,09,10}'!$E$43:$I$50</definedName>
    <definedName name="S.25.01.09.01.Z" localSheetId="66">'S.25.01.{07,08,09,10}'!$A$27:$A$31</definedName>
    <definedName name="S.25.01.09.01.ZHI" localSheetId="66">'S.25.01.{07,08,09,10}'!$A$31:$D$31</definedName>
    <definedName name="S.25.01.09.02" localSheetId="66">'S.25.01.{07,08,09,10}'!$A$70</definedName>
    <definedName name="S.25.01.09.02.TD" localSheetId="66">'S.25.01.{07,08,09,10}'!$C$87:$C$90</definedName>
    <definedName name="S.25.01.09.02.TL" localSheetId="66">'S.25.01.{07,08,09,10}'!$A$87:$A$90</definedName>
    <definedName name="S.25.01.09.02.TLC" localSheetId="66">'S.25.01.{07,08,09,10}'!$B$87:$B$90</definedName>
    <definedName name="S.25.01.09.02.TT" localSheetId="66">'S.25.01.{07,08,09,10}'!$C$85</definedName>
    <definedName name="S.25.01.09.02.TTC" localSheetId="66">'S.25.01.{07,08,09,10}'!$C$86</definedName>
    <definedName name="S.25.01.09.02.Y" localSheetId="66">'S.25.01.{07,08,09,10}'!$D$87:$H$90</definedName>
    <definedName name="S.25.01.09.02.Z" localSheetId="66">'S.25.01.{07,08,09,10}'!$A$71:$A$75</definedName>
    <definedName name="S.25.01.09.02.ZHI" localSheetId="66">'S.25.01.{07,08,09,10}'!$A$75:$D$75</definedName>
    <definedName name="S.25.01.09.03" localSheetId="66">'S.25.01.{07,08,09,10}'!$A$107</definedName>
    <definedName name="S.25.01.09.03.TD" localSheetId="66">'S.25.01.{07,08,09,10}'!$C$122:$C$128</definedName>
    <definedName name="S.25.01.09.03.TL" localSheetId="66">'S.25.01.{07,08,09,10}'!$A$122:$A$128</definedName>
    <definedName name="S.25.01.09.03.TLC" localSheetId="66">'S.25.01.{07,08,09,10}'!$B$122:$B$128</definedName>
    <definedName name="S.25.01.09.03.TT" localSheetId="66">'S.25.01.{07,08,09,10}'!$C$120</definedName>
    <definedName name="S.25.01.09.03.TTC" localSheetId="66">'S.25.01.{07,08,09,10}'!$C$121</definedName>
    <definedName name="S.25.01.09.03.Y" localSheetId="66">'S.25.01.{07,08,09,10}'!$D$122:$E$128</definedName>
    <definedName name="S.25.01.09.03.Z" localSheetId="66">'S.25.01.{07,08,09,10}'!$A$108:$A$111</definedName>
    <definedName name="S.25.01.09.03.ZHI" localSheetId="66">'S.25.01.{07,08,09,10}'!$A$111:$D$111</definedName>
    <definedName name="S.25.01.09.TC" localSheetId="66">'S.25.01.{07,08,09,10}'!$A$7</definedName>
    <definedName name="S.25.01.10" localSheetId="66">'S.25.01.{07,08,09,10}'!$A$4</definedName>
    <definedName name="S.25.01.10.01" localSheetId="66">'S.25.01.{07,08,09,10}'!$A$33</definedName>
    <definedName name="S.25.01.10.01.TD" localSheetId="66">'S.25.01.{07,08,09,10}'!$C$43:$D$50</definedName>
    <definedName name="S.25.01.10.01.TL" localSheetId="66">'S.25.01.{07,08,09,10}'!$A$43:$A$50</definedName>
    <definedName name="S.25.01.10.01.TLC" localSheetId="66">'S.25.01.{07,08,09,10}'!$B$43:$B$50</definedName>
    <definedName name="S.25.01.10.01.TT" localSheetId="66">'S.25.01.{07,08,09,10}'!$C$41:$D$41</definedName>
    <definedName name="S.25.01.10.01.TTC" localSheetId="66">'S.25.01.{07,08,09,10}'!$C$42:$D$42</definedName>
    <definedName name="S.25.01.10.01.X" localSheetId="66">'S.25.01.{07,08,09,10}'!$C$51:$D$51</definedName>
    <definedName name="S.25.01.10.01.Y" localSheetId="66">'S.25.01.{07,08,09,10}'!$E$43:$I$50</definedName>
    <definedName name="S.25.01.10.01.Z" localSheetId="66">'S.25.01.{07,08,09,10}'!$A$34:$A$39</definedName>
    <definedName name="S.25.01.10.01.ZHI" localSheetId="66">'S.25.01.{07,08,09,10}'!$A$39:$D$39</definedName>
    <definedName name="S.25.01.10.02" localSheetId="66">'S.25.01.{07,08,09,10}'!$A$77</definedName>
    <definedName name="S.25.01.10.02.TD" localSheetId="66">'S.25.01.{07,08,09,10}'!$C$87:$C$90</definedName>
    <definedName name="S.25.01.10.02.TL" localSheetId="66">'S.25.01.{07,08,09,10}'!$A$87:$A$90</definedName>
    <definedName name="S.25.01.10.02.TLC" localSheetId="66">'S.25.01.{07,08,09,10}'!$B$87:$B$90</definedName>
    <definedName name="S.25.01.10.02.TT" localSheetId="66">'S.25.01.{07,08,09,10}'!$C$85</definedName>
    <definedName name="S.25.01.10.02.TTC" localSheetId="66">'S.25.01.{07,08,09,10}'!$C$86</definedName>
    <definedName name="S.25.01.10.02.Y" localSheetId="66">'S.25.01.{07,08,09,10}'!$D$87:$H$90</definedName>
    <definedName name="S.25.01.10.02.Z" localSheetId="66">'S.25.01.{07,08,09,10}'!$A$78:$A$83</definedName>
    <definedName name="S.25.01.10.02.ZHI" localSheetId="66">'S.25.01.{07,08,09,10}'!$A$83:$D$83</definedName>
    <definedName name="S.25.01.10.03" localSheetId="66">'S.25.01.{07,08,09,10}'!$A$113</definedName>
    <definedName name="S.25.01.10.03.TD" localSheetId="66">'S.25.01.{07,08,09,10}'!$C$122:$C$128</definedName>
    <definedName name="S.25.01.10.03.TL" localSheetId="66">'S.25.01.{07,08,09,10}'!$A$122:$A$128</definedName>
    <definedName name="S.25.01.10.03.TLC" localSheetId="66">'S.25.01.{07,08,09,10}'!$B$122:$B$128</definedName>
    <definedName name="S.25.01.10.03.TT" localSheetId="66">'S.25.01.{07,08,09,10}'!$C$120</definedName>
    <definedName name="S.25.01.10.03.TTC" localSheetId="66">'S.25.01.{07,08,09,10}'!$C$121</definedName>
    <definedName name="S.25.01.10.03.Y" localSheetId="66">'S.25.01.{07,08,09,10}'!$D$122:$E$128</definedName>
    <definedName name="S.25.01.10.03.Z" localSheetId="66">'S.25.01.{07,08,09,10}'!$A$114:$A$118</definedName>
    <definedName name="S.25.01.10.03.ZHI" localSheetId="66">'S.25.01.{07,08,09,10}'!$A$118:$D$118</definedName>
    <definedName name="S.25.01.10.TC" localSheetId="66">'S.25.01.{07,08,09,10}'!$A$7</definedName>
    <definedName name="S.25.02.01" localSheetId="67">'S.25.02.{01,02,03,04,05,06}'!$A$1</definedName>
    <definedName name="S.25.02.01.01" localSheetId="67">'S.25.02.{01,02,03,04,05,06}'!$A$11</definedName>
    <definedName name="S.25.02.01.01.TD" localSheetId="67">'S.25.02.{01,02,03,04,05,06}'!$B$46:$F$46</definedName>
    <definedName name="S.25.02.01.01.TK" localSheetId="67">'S.25.02.{01,02,03,04,05,06}'!$A$44</definedName>
    <definedName name="S.25.02.01.01.TKC" localSheetId="67">'S.25.02.{01,02,03,04,05,06}'!$A$45</definedName>
    <definedName name="S.25.02.01.01.TT" localSheetId="67">'S.25.02.{01,02,03,04,05,06}'!$B$44:$F$44</definedName>
    <definedName name="S.25.02.01.01.TTC" localSheetId="67">'S.25.02.{01,02,03,04,05,06}'!$B$45:$F$45</definedName>
    <definedName name="S.25.02.01.01.X" localSheetId="67">'S.25.02.{01,02,03,04,05,06}'!$B$47:$F$53</definedName>
    <definedName name="S.25.02.01.01.Y" localSheetId="67">'S.25.02.{01,02,03,04,05,06}'!$A$47:$A$48</definedName>
    <definedName name="S.25.02.01.01.Z" localSheetId="67">'S.25.02.{01,02,03,04,05,06}'!$A$12:$A$13</definedName>
    <definedName name="S.25.02.01.02" localSheetId="67">'S.25.02.{01,02,03,04,05,06}'!$A$55</definedName>
    <definedName name="S.25.02.01.02.TD" localSheetId="67">'S.25.02.{01,02,03,04,05,06}'!$C$90:$F$94</definedName>
    <definedName name="S.25.02.01.02.TL" localSheetId="67">'S.25.02.{01,02,03,04,05,06}'!$A$90:$A$94</definedName>
    <definedName name="S.25.02.01.02.TLC" localSheetId="67">'S.25.02.{01,02,03,04,05,06}'!$B$90:$B$94</definedName>
    <definedName name="S.25.02.01.02.TT" localSheetId="67">'S.25.02.{01,02,03,04,05,06}'!$C$88:$F$88</definedName>
    <definedName name="S.25.02.01.02.TTC" localSheetId="67">'S.25.02.{01,02,03,04,05,06}'!$C$89:$F$89</definedName>
    <definedName name="S.25.02.01.02.X" localSheetId="67">'S.25.02.{01,02,03,04,05,06}'!$C$95:$F$95</definedName>
    <definedName name="S.25.02.01.02.Y" localSheetId="67">'S.25.02.{01,02,03,04,05,06}'!$G$90:$M$94</definedName>
    <definedName name="S.25.02.01.02.Z" localSheetId="67">'S.25.02.{01,02,03,04,05,06}'!$A$56:$A$57</definedName>
    <definedName name="S.25.02.01.03" localSheetId="67">'S.25.02.{01,02,03,04,05,06}'!$A$97</definedName>
    <definedName name="S.25.02.01.03.TD" localSheetId="67">'S.25.02.{01,02,03,04,05,06}'!$C$110:$C$115</definedName>
    <definedName name="S.25.02.01.03.TL" localSheetId="67">'S.25.02.{01,02,03,04,05,06}'!$A$110:$A$115</definedName>
    <definedName name="S.25.02.01.03.TLC" localSheetId="67">'S.25.02.{01,02,03,04,05,06}'!$B$110:$B$115</definedName>
    <definedName name="S.25.02.01.03.TT" localSheetId="67">'S.25.02.{01,02,03,04,05,06}'!$C$108</definedName>
    <definedName name="S.25.02.01.03.TTC" localSheetId="67">'S.25.02.{01,02,03,04,05,06}'!$C$109</definedName>
    <definedName name="S.25.02.01.03.Y" localSheetId="67">'S.25.02.{01,02,03,04,05,06}'!$D$110:$M$115</definedName>
    <definedName name="S.25.02.01.03.Z" localSheetId="67">'S.25.02.{01,02,03,04,05,06}'!$A$98:$A$99</definedName>
    <definedName name="S.25.02.01.TC" localSheetId="67">'S.25.02.{01,02,03,04,05,06}'!$A$9</definedName>
    <definedName name="S.25.02.02" localSheetId="67">'S.25.02.{01,02,03,04,05,06}'!$A$2</definedName>
    <definedName name="S.25.02.02.01" localSheetId="67">'S.25.02.{01,02,03,04,05,06}'!$A$15</definedName>
    <definedName name="S.25.02.02.01.TD" localSheetId="67">'S.25.02.{01,02,03,04,05,06}'!$B$46:$F$46</definedName>
    <definedName name="S.25.02.02.01.TK" localSheetId="67">'S.25.02.{01,02,03,04,05,06}'!$A$44</definedName>
    <definedName name="S.25.02.02.01.TKC" localSheetId="67">'S.25.02.{01,02,03,04,05,06}'!$A$45</definedName>
    <definedName name="S.25.02.02.01.TT" localSheetId="67">'S.25.02.{01,02,03,04,05,06}'!$B$44:$F$44</definedName>
    <definedName name="S.25.02.02.01.TTC" localSheetId="67">'S.25.02.{01,02,03,04,05,06}'!$B$45:$F$45</definedName>
    <definedName name="S.25.02.02.01.X" localSheetId="67">'S.25.02.{01,02,03,04,05,06}'!$B$47:$F$53</definedName>
    <definedName name="S.25.02.02.01.Y" localSheetId="67">'S.25.02.{01,02,03,04,05,06}'!$A$47:$A$48</definedName>
    <definedName name="S.25.02.02.01.Z" localSheetId="67">'S.25.02.{01,02,03,04,05,06}'!$A$16:$A$18</definedName>
    <definedName name="S.25.02.02.02" localSheetId="67">'S.25.02.{01,02,03,04,05,06}'!$A$59</definedName>
    <definedName name="S.25.02.02.02.TD" localSheetId="67">'S.25.02.{01,02,03,04,05,06}'!$C$90:$F$94</definedName>
    <definedName name="S.25.02.02.02.TL" localSheetId="67">'S.25.02.{01,02,03,04,05,06}'!$A$90:$A$94</definedName>
    <definedName name="S.25.02.02.02.TLC" localSheetId="67">'S.25.02.{01,02,03,04,05,06}'!$B$90:$B$94</definedName>
    <definedName name="S.25.02.02.02.TT" localSheetId="67">'S.25.02.{01,02,03,04,05,06}'!$C$88:$F$88</definedName>
    <definedName name="S.25.02.02.02.TTC" localSheetId="67">'S.25.02.{01,02,03,04,05,06}'!$C$89:$F$89</definedName>
    <definedName name="S.25.02.02.02.X" localSheetId="67">'S.25.02.{01,02,03,04,05,06}'!$C$95:$F$95</definedName>
    <definedName name="S.25.02.02.02.Y" localSheetId="67">'S.25.02.{01,02,03,04,05,06}'!$G$90:$M$94</definedName>
    <definedName name="S.25.02.02.02.Z" localSheetId="67">'S.25.02.{01,02,03,04,05,06}'!$A$60:$A$62</definedName>
    <definedName name="S.25.02.02.03" localSheetId="67">'S.25.02.{01,02,03,04,05,06}'!$A$101</definedName>
    <definedName name="S.25.02.02.03.TD" localSheetId="67">'S.25.02.{01,02,03,04,05,06}'!$C$110:$C$115</definedName>
    <definedName name="S.25.02.02.03.TL" localSheetId="67">'S.25.02.{01,02,03,04,05,06}'!$A$110:$A$115</definedName>
    <definedName name="S.25.02.02.03.TLC" localSheetId="67">'S.25.02.{01,02,03,04,05,06}'!$B$110:$B$115</definedName>
    <definedName name="S.25.02.02.03.TT" localSheetId="67">'S.25.02.{01,02,03,04,05,06}'!$C$108</definedName>
    <definedName name="S.25.02.02.03.TTC" localSheetId="67">'S.25.02.{01,02,03,04,05,06}'!$C$109</definedName>
    <definedName name="S.25.02.02.03.Y" localSheetId="67">'S.25.02.{01,02,03,04,05,06}'!$D$110:$M$115</definedName>
    <definedName name="S.25.02.02.03.Z" localSheetId="67">'S.25.02.{01,02,03,04,05,06}'!$A$102:$A$104</definedName>
    <definedName name="S.25.02.02.TC" localSheetId="67">'S.25.02.{01,02,03,04,05,06}'!$A$9</definedName>
    <definedName name="S.25.02.03" localSheetId="67">'S.25.02.{01,02,03,04,05,06}'!$A$3</definedName>
    <definedName name="S.25.02.03.01" localSheetId="67">'S.25.02.{01,02,03,04,05,06}'!$A$20</definedName>
    <definedName name="S.25.02.03.01.TD" localSheetId="67">'S.25.02.{01,02,03,04,05,06}'!$B$46:$F$46</definedName>
    <definedName name="S.25.02.03.01.TK" localSheetId="67">'S.25.02.{01,02,03,04,05,06}'!$A$44</definedName>
    <definedName name="S.25.02.03.01.TKC" localSheetId="67">'S.25.02.{01,02,03,04,05,06}'!$A$45</definedName>
    <definedName name="S.25.02.03.01.TT" localSheetId="67">'S.25.02.{01,02,03,04,05,06}'!$B$44:$F$44</definedName>
    <definedName name="S.25.02.03.01.TTC" localSheetId="67">'S.25.02.{01,02,03,04,05,06}'!$B$45:$F$45</definedName>
    <definedName name="S.25.02.03.01.X" localSheetId="67">'S.25.02.{01,02,03,04,05,06}'!$B$47:$F$53</definedName>
    <definedName name="S.25.02.03.01.Y" localSheetId="67">'S.25.02.{01,02,03,04,05,06}'!$A$47:$A$48</definedName>
    <definedName name="S.25.02.03.01.Z" localSheetId="67">'S.25.02.{01,02,03,04,05,06}'!$A$21:$A$24</definedName>
    <definedName name="S.25.02.03.01.ZHI" localSheetId="67">'S.25.02.{01,02,03,04,05,06}'!$A$24:$D$24</definedName>
    <definedName name="S.25.02.03.02" localSheetId="67">'S.25.02.{01,02,03,04,05,06}'!$A$64</definedName>
    <definedName name="S.25.02.03.02.TD" localSheetId="67">'S.25.02.{01,02,03,04,05,06}'!$C$90:$F$94</definedName>
    <definedName name="S.25.02.03.02.TL" localSheetId="67">'S.25.02.{01,02,03,04,05,06}'!$A$90:$A$94</definedName>
    <definedName name="S.25.02.03.02.TLC" localSheetId="67">'S.25.02.{01,02,03,04,05,06}'!$B$90:$B$94</definedName>
    <definedName name="S.25.02.03.02.TT" localSheetId="67">'S.25.02.{01,02,03,04,05,06}'!$C$88:$F$88</definedName>
    <definedName name="S.25.02.03.02.TTC" localSheetId="67">'S.25.02.{01,02,03,04,05,06}'!$C$89:$F$89</definedName>
    <definedName name="S.25.02.03.02.X" localSheetId="67">'S.25.02.{01,02,03,04,05,06}'!$C$95:$F$95</definedName>
    <definedName name="S.25.02.03.02.Y" localSheetId="67">'S.25.02.{01,02,03,04,05,06}'!$G$90:$M$94</definedName>
    <definedName name="S.25.02.03.02.Z" localSheetId="67">'S.25.02.{01,02,03,04,05,06}'!$A$65:$A$68</definedName>
    <definedName name="S.25.02.03.02.ZHI" localSheetId="67">'S.25.02.{01,02,03,04,05,06}'!$A$68:$D$68</definedName>
    <definedName name="S.25.02.03.TC" localSheetId="67">'S.25.02.{01,02,03,04,05,06}'!$A$9</definedName>
    <definedName name="S.25.02.04" localSheetId="67">'S.25.02.{01,02,03,04,05,06}'!$A$4</definedName>
    <definedName name="S.25.02.04.01" localSheetId="67">'S.25.02.{01,02,03,04,05,06}'!$A$26</definedName>
    <definedName name="S.25.02.04.01.TD" localSheetId="67">'S.25.02.{01,02,03,04,05,06}'!$B$46:$F$46</definedName>
    <definedName name="S.25.02.04.01.TK" localSheetId="67">'S.25.02.{01,02,03,04,05,06}'!$A$44</definedName>
    <definedName name="S.25.02.04.01.TKC" localSheetId="67">'S.25.02.{01,02,03,04,05,06}'!$A$45</definedName>
    <definedName name="S.25.02.04.01.TT" localSheetId="67">'S.25.02.{01,02,03,04,05,06}'!$B$44:$F$44</definedName>
    <definedName name="S.25.02.04.01.TTC" localSheetId="67">'S.25.02.{01,02,03,04,05,06}'!$B$45:$F$45</definedName>
    <definedName name="S.25.02.04.01.X" localSheetId="67">'S.25.02.{01,02,03,04,05,06}'!$B$47:$F$53</definedName>
    <definedName name="S.25.02.04.01.Y" localSheetId="67">'S.25.02.{01,02,03,04,05,06}'!$A$47:$A$48</definedName>
    <definedName name="S.25.02.04.01.Z" localSheetId="67">'S.25.02.{01,02,03,04,05,06}'!$A$27:$A$31</definedName>
    <definedName name="S.25.02.04.01.ZHI" localSheetId="67">'S.25.02.{01,02,03,04,05,06}'!$A$31:$D$31</definedName>
    <definedName name="S.25.02.04.02" localSheetId="67">'S.25.02.{01,02,03,04,05,06}'!$A$70</definedName>
    <definedName name="S.25.02.04.02.TD" localSheetId="67">'S.25.02.{01,02,03,04,05,06}'!$C$90:$F$94</definedName>
    <definedName name="S.25.02.04.02.TL" localSheetId="67">'S.25.02.{01,02,03,04,05,06}'!$A$90:$A$94</definedName>
    <definedName name="S.25.02.04.02.TLC" localSheetId="67">'S.25.02.{01,02,03,04,05,06}'!$B$90:$B$94</definedName>
    <definedName name="S.25.02.04.02.TT" localSheetId="67">'S.25.02.{01,02,03,04,05,06}'!$C$88:$F$88</definedName>
    <definedName name="S.25.02.04.02.TTC" localSheetId="67">'S.25.02.{01,02,03,04,05,06}'!$C$89:$F$89</definedName>
    <definedName name="S.25.02.04.02.X" localSheetId="67">'S.25.02.{01,02,03,04,05,06}'!$C$95:$F$95</definedName>
    <definedName name="S.25.02.04.02.Y" localSheetId="67">'S.25.02.{01,02,03,04,05,06}'!$G$90:$M$94</definedName>
    <definedName name="S.25.02.04.02.Z" localSheetId="67">'S.25.02.{01,02,03,04,05,06}'!$A$71:$A$75</definedName>
    <definedName name="S.25.02.04.02.ZHI" localSheetId="67">'S.25.02.{01,02,03,04,05,06}'!$A$75:$D$75</definedName>
    <definedName name="S.25.02.04.TC" localSheetId="67">'S.25.02.{01,02,03,04,05,06}'!$A$9</definedName>
    <definedName name="S.25.02.05" localSheetId="67">'S.25.02.{01,02,03,04,05,06}'!$A$5</definedName>
    <definedName name="S.25.02.05.01" localSheetId="67">'S.25.02.{01,02,03,04,05,06}'!$A$33</definedName>
    <definedName name="S.25.02.05.01.TD" localSheetId="67">'S.25.02.{01,02,03,04,05,06}'!$B$46:$F$46</definedName>
    <definedName name="S.25.02.05.01.TK" localSheetId="67">'S.25.02.{01,02,03,04,05,06}'!$A$44</definedName>
    <definedName name="S.25.02.05.01.TKC" localSheetId="67">'S.25.02.{01,02,03,04,05,06}'!$A$45</definedName>
    <definedName name="S.25.02.05.01.TT" localSheetId="67">'S.25.02.{01,02,03,04,05,06}'!$B$44:$F$44</definedName>
    <definedName name="S.25.02.05.01.TTC" localSheetId="67">'S.25.02.{01,02,03,04,05,06}'!$B$45:$F$45</definedName>
    <definedName name="S.25.02.05.01.X" localSheetId="67">'S.25.02.{01,02,03,04,05,06}'!$B$47:$F$53</definedName>
    <definedName name="S.25.02.05.01.Y" localSheetId="67">'S.25.02.{01,02,03,04,05,06}'!$A$47:$A$48</definedName>
    <definedName name="S.25.02.05.01.Z" localSheetId="67">'S.25.02.{01,02,03,04,05,06}'!$A$34:$A$36</definedName>
    <definedName name="S.25.02.05.02" localSheetId="67">'S.25.02.{01,02,03,04,05,06}'!$A$77</definedName>
    <definedName name="S.25.02.05.02.TD" localSheetId="67">'S.25.02.{01,02,03,04,05,06}'!$C$90:$F$94</definedName>
    <definedName name="S.25.02.05.02.TL" localSheetId="67">'S.25.02.{01,02,03,04,05,06}'!$A$90:$A$94</definedName>
    <definedName name="S.25.02.05.02.TLC" localSheetId="67">'S.25.02.{01,02,03,04,05,06}'!$B$90:$B$94</definedName>
    <definedName name="S.25.02.05.02.TT" localSheetId="67">'S.25.02.{01,02,03,04,05,06}'!$C$88:$F$88</definedName>
    <definedName name="S.25.02.05.02.TTC" localSheetId="67">'S.25.02.{01,02,03,04,05,06}'!$C$89:$F$89</definedName>
    <definedName name="S.25.02.05.02.X" localSheetId="67">'S.25.02.{01,02,03,04,05,06}'!$C$95:$F$95</definedName>
    <definedName name="S.25.02.05.02.Y" localSheetId="67">'S.25.02.{01,02,03,04,05,06}'!$G$90:$M$94</definedName>
    <definedName name="S.25.02.05.02.Z" localSheetId="67">'S.25.02.{01,02,03,04,05,06}'!$A$78:$A$80</definedName>
    <definedName name="S.25.02.05.TC" localSheetId="67">'S.25.02.{01,02,03,04,05,06}'!$A$9</definedName>
    <definedName name="S.25.02.06" localSheetId="67">'S.25.02.{01,02,03,04,05,06}'!$A$6</definedName>
    <definedName name="S.25.02.06.01" localSheetId="67">'S.25.02.{01,02,03,04,05,06}'!$A$38</definedName>
    <definedName name="S.25.02.06.01.TD" localSheetId="67">'S.25.02.{01,02,03,04,05,06}'!$B$46:$F$46</definedName>
    <definedName name="S.25.02.06.01.TK" localSheetId="67">'S.25.02.{01,02,03,04,05,06}'!$A$44</definedName>
    <definedName name="S.25.02.06.01.TKC" localSheetId="67">'S.25.02.{01,02,03,04,05,06}'!$A$45</definedName>
    <definedName name="S.25.02.06.01.TT" localSheetId="67">'S.25.02.{01,02,03,04,05,06}'!$B$44:$F$44</definedName>
    <definedName name="S.25.02.06.01.TTC" localSheetId="67">'S.25.02.{01,02,03,04,05,06}'!$B$45:$F$45</definedName>
    <definedName name="S.25.02.06.01.X" localSheetId="67">'S.25.02.{01,02,03,04,05,06}'!$B$47:$F$53</definedName>
    <definedName name="S.25.02.06.01.Y" localSheetId="67">'S.25.02.{01,02,03,04,05,06}'!$A$47:$A$48</definedName>
    <definedName name="S.25.02.06.01.Z" localSheetId="67">'S.25.02.{01,02,03,04,05,06}'!$A$39:$A$42</definedName>
    <definedName name="S.25.02.06.02" localSheetId="67">'S.25.02.{01,02,03,04,05,06}'!$A$82</definedName>
    <definedName name="S.25.02.06.02.TD" localSheetId="67">'S.25.02.{01,02,03,04,05,06}'!$C$90:$F$94</definedName>
    <definedName name="S.25.02.06.02.TL" localSheetId="67">'S.25.02.{01,02,03,04,05,06}'!$A$90:$A$94</definedName>
    <definedName name="S.25.02.06.02.TLC" localSheetId="67">'S.25.02.{01,02,03,04,05,06}'!$B$90:$B$94</definedName>
    <definedName name="S.25.02.06.02.TT" localSheetId="67">'S.25.02.{01,02,03,04,05,06}'!$C$88:$F$88</definedName>
    <definedName name="S.25.02.06.02.TTC" localSheetId="67">'S.25.02.{01,02,03,04,05,06}'!$C$89:$F$89</definedName>
    <definedName name="S.25.02.06.02.X" localSheetId="67">'S.25.02.{01,02,03,04,05,06}'!$C$95:$F$95</definedName>
    <definedName name="S.25.02.06.02.Y" localSheetId="67">'S.25.02.{01,02,03,04,05,06}'!$G$90:$M$94</definedName>
    <definedName name="S.25.02.06.02.Z" localSheetId="67">'S.25.02.{01,02,03,04,05,06}'!$A$83:$A$86</definedName>
    <definedName name="S.25.02.06.TC" localSheetId="67">'S.25.02.{01,02,03,04,05,06}'!$A$9</definedName>
    <definedName name="S.25.03.01" localSheetId="68">'S.25.03.{01,04,05}'!$A$1</definedName>
    <definedName name="S.25.03.01.01" localSheetId="68">'S.25.03.{01,04,05}'!$A$8</definedName>
    <definedName name="S.25.03.01.01.TD" localSheetId="68">'S.25.03.{01,04,05}'!$B$25:$F$25</definedName>
    <definedName name="S.25.03.01.01.TK" localSheetId="68">'S.25.03.{01,04,05}'!$A$23</definedName>
    <definedName name="S.25.03.01.01.TKC" localSheetId="68">'S.25.03.{01,04,05}'!$A$24</definedName>
    <definedName name="S.25.03.01.01.TT" localSheetId="68">'S.25.03.{01,04,05}'!$B$23:$F$23</definedName>
    <definedName name="S.25.03.01.01.TTC" localSheetId="68">'S.25.03.{01,04,05}'!$B$24:$F$24</definedName>
    <definedName name="S.25.03.01.01.X" localSheetId="68">'S.25.03.{01,04,05}'!$B$26:$F$32</definedName>
    <definedName name="S.25.03.01.01.Y" localSheetId="68">'S.25.03.{01,04,05}'!$A$26:$A$27</definedName>
    <definedName name="S.25.03.01.01.Z" localSheetId="68">'S.25.03.{01,04,05}'!$A$9:$A$10</definedName>
    <definedName name="S.25.03.01.02" localSheetId="68">'S.25.03.{01,04,05}'!$A$34</definedName>
    <definedName name="S.25.03.01.02.TD" localSheetId="68">'S.25.03.{01,04,05}'!$C$51:$F$55</definedName>
    <definedName name="S.25.03.01.02.TL" localSheetId="68">'S.25.03.{01,04,05}'!$A$51:$A$55</definedName>
    <definedName name="S.25.03.01.02.TLC" localSheetId="68">'S.25.03.{01,04,05}'!$B$51:$B$55</definedName>
    <definedName name="S.25.03.01.02.TT" localSheetId="68">'S.25.03.{01,04,05}'!$C$49:$F$49</definedName>
    <definedName name="S.25.03.01.02.TTC" localSheetId="68">'S.25.03.{01,04,05}'!$C$50:$F$50</definedName>
    <definedName name="S.25.03.01.02.X" localSheetId="68">'S.25.03.{01,04,05}'!$C$56:$F$56</definedName>
    <definedName name="S.25.03.01.02.Y" localSheetId="68">'S.25.03.{01,04,05}'!$G$51:$M$55</definedName>
    <definedName name="S.25.03.01.02.Z" localSheetId="68">'S.25.03.{01,04,05}'!$A$35:$A$36</definedName>
    <definedName name="S.25.03.01.03" localSheetId="68">'S.25.03.{01,04,05}'!$A$59</definedName>
    <definedName name="S.25.03.01.03.TD" localSheetId="68">'S.25.03.{01,04,05}'!$C$67:$C$75</definedName>
    <definedName name="S.25.03.01.03.TL" localSheetId="68">'S.25.03.{01,04,05}'!$A$67:$A$75</definedName>
    <definedName name="S.25.03.01.03.TLC" localSheetId="68">'S.25.03.{01,04,05}'!$B$67:$B$75</definedName>
    <definedName name="S.25.03.01.03.TT" localSheetId="68">'S.25.03.{01,04,05}'!$C$65</definedName>
    <definedName name="S.25.03.01.03.TTC" localSheetId="68">'S.25.03.{01,04,05}'!$C$66</definedName>
    <definedName name="S.25.03.01.03.Y" localSheetId="68">'S.25.03.{01,04,05}'!$D$67:$M$75</definedName>
    <definedName name="S.25.03.01.03.Z" localSheetId="68">'S.25.03.{01,04,05}'!$A$60:$A$61</definedName>
    <definedName name="S.25.03.01.TC" localSheetId="68">'S.25.03.{01,04,05}'!$A$6</definedName>
    <definedName name="S.25.03.03" localSheetId="69">'S.25.03.{03,06,07}'!$A$1</definedName>
    <definedName name="S.25.03.03.01" localSheetId="69">'S.25.03.{03,06,07}'!$A$8</definedName>
    <definedName name="S.25.03.03.01.TD" localSheetId="69">'S.25.03.{03,06,07}'!$B$28:$F$28</definedName>
    <definedName name="S.25.03.03.01.TK" localSheetId="69">'S.25.03.{03,06,07}'!$A$26</definedName>
    <definedName name="S.25.03.03.01.TKC" localSheetId="69">'S.25.03.{03,06,07}'!$A$27</definedName>
    <definedName name="S.25.03.03.01.TT" localSheetId="69">'S.25.03.{03,06,07}'!$B$26:$F$26</definedName>
    <definedName name="S.25.03.03.01.TTC" localSheetId="69">'S.25.03.{03,06,07}'!$B$27:$F$27</definedName>
    <definedName name="S.25.03.03.01.X" localSheetId="69">'S.25.03.{03,06,07}'!$B$29:$F$35</definedName>
    <definedName name="S.25.03.03.01.Y" localSheetId="69">'S.25.03.{03,06,07}'!$A$29:$A$30</definedName>
    <definedName name="S.25.03.03.01.Z" localSheetId="69">'S.25.03.{03,06,07}'!$A$9:$A$11</definedName>
    <definedName name="S.25.03.03.02" localSheetId="69">'S.25.03.{03,06,07}'!$A$37</definedName>
    <definedName name="S.25.03.03.02.TD" localSheetId="69">'S.25.03.{03,06,07}'!$C$57:$F$61</definedName>
    <definedName name="S.25.03.03.02.TL" localSheetId="69">'S.25.03.{03,06,07}'!$A$57:$A$61</definedName>
    <definedName name="S.25.03.03.02.TLC" localSheetId="69">'S.25.03.{03,06,07}'!$B$57:$B$61</definedName>
    <definedName name="S.25.03.03.02.TT" localSheetId="69">'S.25.03.{03,06,07}'!$C$55:$F$55</definedName>
    <definedName name="S.25.03.03.02.TTC" localSheetId="69">'S.25.03.{03,06,07}'!$C$56:$F$56</definedName>
    <definedName name="S.25.03.03.02.X" localSheetId="69">'S.25.03.{03,06,07}'!$C$62:$F$62</definedName>
    <definedName name="S.25.03.03.02.Y" localSheetId="69">'S.25.03.{03,06,07}'!$G$57:$M$61</definedName>
    <definedName name="S.25.03.03.02.Z" localSheetId="69">'S.25.03.{03,06,07}'!$A$38:$A$40</definedName>
    <definedName name="S.25.03.03.03" localSheetId="69">'S.25.03.{03,06,07}'!$A$64</definedName>
    <definedName name="S.25.03.03.03.TD" localSheetId="69">'S.25.03.{03,06,07}'!$C$72:$C$87</definedName>
    <definedName name="S.25.03.03.03.TL" localSheetId="69">'S.25.03.{03,06,07}'!$A$72:$A$87</definedName>
    <definedName name="S.25.03.03.03.TLC" localSheetId="69">'S.25.03.{03,06,07}'!$B$72:$B$87</definedName>
    <definedName name="S.25.03.03.03.TT" localSheetId="69">'S.25.03.{03,06,07}'!$C$70</definedName>
    <definedName name="S.25.03.03.03.TTC" localSheetId="69">'S.25.03.{03,06,07}'!$C$71</definedName>
    <definedName name="S.25.03.03.03.Y" localSheetId="69">'S.25.03.{03,06,07}'!$D$72:$N$87</definedName>
    <definedName name="S.25.03.03.03.Z" localSheetId="69">'S.25.03.{03,06,07}'!$A$65:$A$66</definedName>
    <definedName name="S.25.03.03.TC" localSheetId="69">'S.25.03.{03,06,07}'!$A$6</definedName>
    <definedName name="S.25.03.04" localSheetId="68">'S.25.03.{01,04,05}'!$A$2</definedName>
    <definedName name="S.25.03.04.01" localSheetId="68">'S.25.03.{01,04,05}'!$A$12</definedName>
    <definedName name="S.25.03.04.01.TD" localSheetId="68">'S.25.03.{01,04,05}'!$B$25:$F$25</definedName>
    <definedName name="S.25.03.04.01.TK" localSheetId="68">'S.25.03.{01,04,05}'!$A$23</definedName>
    <definedName name="S.25.03.04.01.TKC" localSheetId="68">'S.25.03.{01,04,05}'!$A$24</definedName>
    <definedName name="S.25.03.04.01.TT" localSheetId="68">'S.25.03.{01,04,05}'!$B$23:$F$23</definedName>
    <definedName name="S.25.03.04.01.TTC" localSheetId="68">'S.25.03.{01,04,05}'!$B$24:$F$24</definedName>
    <definedName name="S.25.03.04.01.X" localSheetId="68">'S.25.03.{01,04,05}'!$B$26:$F$32</definedName>
    <definedName name="S.25.03.04.01.Y" localSheetId="68">'S.25.03.{01,04,05}'!$A$26:$A$27</definedName>
    <definedName name="S.25.03.04.01.Z" localSheetId="68">'S.25.03.{01,04,05}'!$A$13:$A$16</definedName>
    <definedName name="S.25.03.04.01.ZHI" localSheetId="68">'S.25.03.{01,04,05}'!$A$16:$D$16</definedName>
    <definedName name="S.25.03.04.02" localSheetId="68">'S.25.03.{01,04,05}'!$A$38</definedName>
    <definedName name="S.25.03.04.02.TD" localSheetId="68">'S.25.03.{01,04,05}'!$C$51:$F$55</definedName>
    <definedName name="S.25.03.04.02.TL" localSheetId="68">'S.25.03.{01,04,05}'!$A$51:$A$55</definedName>
    <definedName name="S.25.03.04.02.TLC" localSheetId="68">'S.25.03.{01,04,05}'!$B$51:$B$55</definedName>
    <definedName name="S.25.03.04.02.TT" localSheetId="68">'S.25.03.{01,04,05}'!$C$49:$F$49</definedName>
    <definedName name="S.25.03.04.02.TTC" localSheetId="68">'S.25.03.{01,04,05}'!$C$50:$F$50</definedName>
    <definedName name="S.25.03.04.02.X" localSheetId="68">'S.25.03.{01,04,05}'!$C$56:$F$56</definedName>
    <definedName name="S.25.03.04.02.Y" localSheetId="68">'S.25.03.{01,04,05}'!$G$51:$M$55</definedName>
    <definedName name="S.25.03.04.02.Z" localSheetId="68">'S.25.03.{01,04,05}'!$A$39:$A$42</definedName>
    <definedName name="S.25.03.04.02.ZHI" localSheetId="68">'S.25.03.{01,04,05}'!$A$42:$D$42</definedName>
    <definedName name="S.25.03.04.TC" localSheetId="68">'S.25.03.{01,04,05}'!$A$6</definedName>
    <definedName name="S.25.03.05" localSheetId="68">'S.25.03.{01,04,05}'!$A$3</definedName>
    <definedName name="S.25.03.05.01" localSheetId="68">'S.25.03.{01,04,05}'!$A$18</definedName>
    <definedName name="S.25.03.05.01.TD" localSheetId="68">'S.25.03.{01,04,05}'!$B$25:$F$25</definedName>
    <definedName name="S.25.03.05.01.TK" localSheetId="68">'S.25.03.{01,04,05}'!$A$23</definedName>
    <definedName name="S.25.03.05.01.TKC" localSheetId="68">'S.25.03.{01,04,05}'!$A$24</definedName>
    <definedName name="S.25.03.05.01.TT" localSheetId="68">'S.25.03.{01,04,05}'!$B$23:$F$23</definedName>
    <definedName name="S.25.03.05.01.TTC" localSheetId="68">'S.25.03.{01,04,05}'!$B$24:$F$24</definedName>
    <definedName name="S.25.03.05.01.X" localSheetId="68">'S.25.03.{01,04,05}'!$B$26:$F$32</definedName>
    <definedName name="S.25.03.05.01.Y" localSheetId="68">'S.25.03.{01,04,05}'!$A$26:$A$27</definedName>
    <definedName name="S.25.03.05.01.Z" localSheetId="68">'S.25.03.{01,04,05}'!$A$19:$A$21</definedName>
    <definedName name="S.25.03.05.02" localSheetId="68">'S.25.03.{01,04,05}'!$A$44</definedName>
    <definedName name="S.25.03.05.02.TD" localSheetId="68">'S.25.03.{01,04,05}'!$C$51:$F$55</definedName>
    <definedName name="S.25.03.05.02.TL" localSheetId="68">'S.25.03.{01,04,05}'!$A$51:$A$55</definedName>
    <definedName name="S.25.03.05.02.TLC" localSheetId="68">'S.25.03.{01,04,05}'!$B$51:$B$55</definedName>
    <definedName name="S.25.03.05.02.TT" localSheetId="68">'S.25.03.{01,04,05}'!$C$49:$F$49</definedName>
    <definedName name="S.25.03.05.02.TTC" localSheetId="68">'S.25.03.{01,04,05}'!$C$50:$F$50</definedName>
    <definedName name="S.25.03.05.02.X" localSheetId="68">'S.25.03.{01,04,05}'!$C$56:$F$56</definedName>
    <definedName name="S.25.03.05.02.Y" localSheetId="68">'S.25.03.{01,04,05}'!$G$51:$M$55</definedName>
    <definedName name="S.25.03.05.02.Z" localSheetId="68">'S.25.03.{01,04,05}'!$A$45:$A$47</definedName>
    <definedName name="S.25.03.05.TC" localSheetId="68">'S.25.03.{01,04,05}'!$A$6</definedName>
    <definedName name="S.25.03.06" localSheetId="69">'S.25.03.{03,06,07}'!$A$2</definedName>
    <definedName name="S.25.03.06.01" localSheetId="69">'S.25.03.{03,06,07}'!$A$13</definedName>
    <definedName name="S.25.03.06.01.TD" localSheetId="69">'S.25.03.{03,06,07}'!$B$28:$F$28</definedName>
    <definedName name="S.25.03.06.01.TK" localSheetId="69">'S.25.03.{03,06,07}'!$A$26</definedName>
    <definedName name="S.25.03.06.01.TKC" localSheetId="69">'S.25.03.{03,06,07}'!$A$27</definedName>
    <definedName name="S.25.03.06.01.TT" localSheetId="69">'S.25.03.{03,06,07}'!$B$26:$F$26</definedName>
    <definedName name="S.25.03.06.01.TTC" localSheetId="69">'S.25.03.{03,06,07}'!$B$27:$F$27</definedName>
    <definedName name="S.25.03.06.01.X" localSheetId="69">'S.25.03.{03,06,07}'!$B$29:$F$35</definedName>
    <definedName name="S.25.03.06.01.Y" localSheetId="69">'S.25.03.{03,06,07}'!$A$29:$A$30</definedName>
    <definedName name="S.25.03.06.01.Z" localSheetId="69">'S.25.03.{03,06,07}'!$A$14:$A$18</definedName>
    <definedName name="S.25.03.06.01.ZHI" localSheetId="69">'S.25.03.{03,06,07}'!$A$18:$D$18</definedName>
    <definedName name="S.25.03.06.02" localSheetId="69">'S.25.03.{03,06,07}'!$A$42</definedName>
    <definedName name="S.25.03.06.02.TD" localSheetId="69">'S.25.03.{03,06,07}'!$C$57:$F$61</definedName>
    <definedName name="S.25.03.06.02.TL" localSheetId="69">'S.25.03.{03,06,07}'!$A$57:$A$61</definedName>
    <definedName name="S.25.03.06.02.TLC" localSheetId="69">'S.25.03.{03,06,07}'!$B$57:$B$61</definedName>
    <definedName name="S.25.03.06.02.TT" localSheetId="69">'S.25.03.{03,06,07}'!$C$55:$F$55</definedName>
    <definedName name="S.25.03.06.02.TTC" localSheetId="69">'S.25.03.{03,06,07}'!$C$56:$F$56</definedName>
    <definedName name="S.25.03.06.02.X" localSheetId="69">'S.25.03.{03,06,07}'!$C$62:$F$62</definedName>
    <definedName name="S.25.03.06.02.Y" localSheetId="69">'S.25.03.{03,06,07}'!$G$57:$M$61</definedName>
    <definedName name="S.25.03.06.02.Z" localSheetId="69">'S.25.03.{03,06,07}'!$A$43:$A$47</definedName>
    <definedName name="S.25.03.06.02.ZHI" localSheetId="69">'S.25.03.{03,06,07}'!$A$47:$D$47</definedName>
    <definedName name="S.25.03.06.TC" localSheetId="69">'S.25.03.{03,06,07}'!$A$6</definedName>
    <definedName name="S.25.03.07" localSheetId="69">'S.25.03.{03,06,07}'!$A$3</definedName>
    <definedName name="S.25.03.07.01" localSheetId="69">'S.25.03.{03,06,07}'!$A$20</definedName>
    <definedName name="S.25.03.07.01.TD" localSheetId="69">'S.25.03.{03,06,07}'!$B$28:$F$28</definedName>
    <definedName name="S.25.03.07.01.TK" localSheetId="69">'S.25.03.{03,06,07}'!$A$26</definedName>
    <definedName name="S.25.03.07.01.TKC" localSheetId="69">'S.25.03.{03,06,07}'!$A$27</definedName>
    <definedName name="S.25.03.07.01.TT" localSheetId="69">'S.25.03.{03,06,07}'!$B$26:$F$26</definedName>
    <definedName name="S.25.03.07.01.TTC" localSheetId="69">'S.25.03.{03,06,07}'!$B$27:$F$27</definedName>
    <definedName name="S.25.03.07.01.X" localSheetId="69">'S.25.03.{03,06,07}'!$B$29:$F$35</definedName>
    <definedName name="S.25.03.07.01.Y" localSheetId="69">'S.25.03.{03,06,07}'!$A$29:$A$30</definedName>
    <definedName name="S.25.03.07.01.Z" localSheetId="69">'S.25.03.{03,06,07}'!$A$21:$A$24</definedName>
    <definedName name="S.25.03.07.02" localSheetId="69">'S.25.03.{03,06,07}'!$A$49</definedName>
    <definedName name="S.25.03.07.02.TD" localSheetId="69">'S.25.03.{03,06,07}'!$C$57:$F$61</definedName>
    <definedName name="S.25.03.07.02.TL" localSheetId="69">'S.25.03.{03,06,07}'!$A$57:$A$61</definedName>
    <definedName name="S.25.03.07.02.TLC" localSheetId="69">'S.25.03.{03,06,07}'!$B$57:$B$61</definedName>
    <definedName name="S.25.03.07.02.TT" localSheetId="69">'S.25.03.{03,06,07}'!$C$55:$F$55</definedName>
    <definedName name="S.25.03.07.02.TTC" localSheetId="69">'S.25.03.{03,06,07}'!$C$56:$F$56</definedName>
    <definedName name="S.25.03.07.02.X" localSheetId="69">'S.25.03.{03,06,07}'!$C$62:$F$62</definedName>
    <definedName name="S.25.03.07.02.Y" localSheetId="69">'S.25.03.{03,06,07}'!$G$57:$M$61</definedName>
    <definedName name="S.25.03.07.02.Z" localSheetId="69">'S.25.03.{03,06,07}'!$A$50:$A$53</definedName>
    <definedName name="S.25.03.07.TC" localSheetId="69">'S.25.03.{03,06,07}'!$A$6</definedName>
    <definedName name="S.26.01.01" localSheetId="70">'S.26.01.{01,02,03,04,05,06}'!$A$1</definedName>
    <definedName name="S.26.01.01.01" localSheetId="70">'S.26.01.{01,02,03,04,05,06}'!$A$57</definedName>
    <definedName name="S.26.01.01.01.TC" localSheetId="70">'S.26.01.{01,02,03,04,05,06}'!$A$102</definedName>
    <definedName name="S.26.01.01.01.TD" localSheetId="70">'S.26.01.{01,02,03,04,05,06}'!$C$107:$G$130</definedName>
    <definedName name="S.26.01.01.01.TL" localSheetId="70">'S.26.01.{01,02,03,04,05,06}'!$A$107:$A$130</definedName>
    <definedName name="S.26.01.01.01.TLC" localSheetId="70">'S.26.01.{01,02,03,04,05,06}'!$B$107:$B$130</definedName>
    <definedName name="S.26.01.01.01.TT" localSheetId="70">'S.26.01.{01,02,03,04,05,06}'!$C$104:$G$105</definedName>
    <definedName name="S.26.01.01.01.TTC" localSheetId="70">'S.26.01.{01,02,03,04,05,06}'!$C$106:$G$106</definedName>
    <definedName name="S.26.01.01.01.X" localSheetId="70">'S.26.01.{01,02,03,04,05,06}'!$C$131:$G$133</definedName>
    <definedName name="S.26.01.01.01.Y" localSheetId="70">'S.26.01.{01,02,03,04,05,06}'!$H$107:$P$130</definedName>
    <definedName name="S.26.01.01.01.Z" localSheetId="70">'S.26.01.{01,02,03,04,05,06}'!$A$58:$A$61</definedName>
    <definedName name="S.26.01.01.01.ZHI" localSheetId="70">'S.26.01.{01,02,03,04,05,06}'!$A$61:$D$61</definedName>
    <definedName name="S.26.01.01.02" localSheetId="70">'S.26.01.{01,02,03,04,05,06}'!$A$135</definedName>
    <definedName name="S.26.01.01.02.TC" localSheetId="70">'S.26.01.{01,02,03,04,05,06}'!$A$182</definedName>
    <definedName name="S.26.01.01.02.TD" localSheetId="70">'S.26.01.{01,02,03,04,05,06}'!$C$187:$D$210</definedName>
    <definedName name="S.26.01.01.02.TL" localSheetId="70">'S.26.01.{01,02,03,04,05,06}'!$A$187:$A$210</definedName>
    <definedName name="S.26.01.01.02.TLC" localSheetId="70">'S.26.01.{01,02,03,04,05,06}'!$B$187:$B$210</definedName>
    <definedName name="S.26.01.01.02.TT" localSheetId="70">'S.26.01.{01,02,03,04,05,06}'!$C$184:$D$185</definedName>
    <definedName name="S.26.01.01.02.TTC" localSheetId="70">'S.26.01.{01,02,03,04,05,06}'!$C$186:$D$186</definedName>
    <definedName name="S.26.01.01.02.X" localSheetId="70">'S.26.01.{01,02,03,04,05,06}'!$C$211:$D$212</definedName>
    <definedName name="S.26.01.01.02.Y" localSheetId="70">'S.26.01.{01,02,03,04,05,06}'!$E$187:$M$210</definedName>
    <definedName name="S.26.01.01.02.Z" localSheetId="70">'S.26.01.{01,02,03,04,05,06}'!$A$136:$A$140</definedName>
    <definedName name="S.26.01.01.02.ZHI" localSheetId="70">'S.26.01.{01,02,03,04,05,06}'!$A$140:$D$140</definedName>
    <definedName name="S.26.01.01.03" localSheetId="70">'S.26.01.{01,02,03,04,05,06}'!$A$11</definedName>
    <definedName name="S.26.01.01.03.TC" localSheetId="70">'S.26.01.{01,02,03,04,05,06}'!$A$9</definedName>
    <definedName name="S.26.01.01.03.TD" localSheetId="70">'S.26.01.{01,02,03,04,05,06}'!$C$52:$C$55</definedName>
    <definedName name="S.26.01.01.03.TL" localSheetId="70">'S.26.01.{01,02,03,04,05,06}'!$A$52:$A$55</definedName>
    <definedName name="S.26.01.01.03.TLC" localSheetId="70">'S.26.01.{01,02,03,04,05,06}'!$B$52:$B$55</definedName>
    <definedName name="S.26.01.01.03.TT" localSheetId="70">'S.26.01.{01,02,03,04,05,06}'!$C$50</definedName>
    <definedName name="S.26.01.01.03.TTC" localSheetId="70">'S.26.01.{01,02,03,04,05,06}'!$C$51</definedName>
    <definedName name="S.26.01.01.03.Y" localSheetId="70">'S.26.01.{01,02,03,04,05,06}'!$D$52:$E$55</definedName>
    <definedName name="S.26.01.01.03.Z" localSheetId="70">'S.26.01.{01,02,03,04,05,06}'!$A$12:$A$14</definedName>
    <definedName name="S.26.01.01.03.ZHI" localSheetId="70">'S.26.01.{01,02,03,04,05,06}'!$A$14:$D$14</definedName>
    <definedName name="S.26.01.01.TC" localSheetId="70">'S.26.01.{01,02,03,04,05,06}'!$A$9</definedName>
    <definedName name="S.26.01.02" localSheetId="70">'S.26.01.{01,02,03,04,05,06}'!$A$2</definedName>
    <definedName name="S.26.01.02.01" localSheetId="70">'S.26.01.{01,02,03,04,05,06}'!$A$63</definedName>
    <definedName name="S.26.01.02.01.TC" localSheetId="70">'S.26.01.{01,02,03,04,05,06}'!$A$102</definedName>
    <definedName name="S.26.01.02.01.TD" localSheetId="70">'S.26.01.{01,02,03,04,05,06}'!$C$107:$G$130</definedName>
    <definedName name="S.26.01.02.01.TL" localSheetId="70">'S.26.01.{01,02,03,04,05,06}'!$A$107:$A$130</definedName>
    <definedName name="S.26.01.02.01.TLC" localSheetId="70">'S.26.01.{01,02,03,04,05,06}'!$B$107:$B$130</definedName>
    <definedName name="S.26.01.02.01.TT" localSheetId="70">'S.26.01.{01,02,03,04,05,06}'!$C$104:$G$105</definedName>
    <definedName name="S.26.01.02.01.TTC" localSheetId="70">'S.26.01.{01,02,03,04,05,06}'!$C$106:$G$106</definedName>
    <definedName name="S.26.01.02.01.X" localSheetId="70">'S.26.01.{01,02,03,04,05,06}'!$C$131:$G$133</definedName>
    <definedName name="S.26.01.02.01.Y" localSheetId="70">'S.26.01.{01,02,03,04,05,06}'!$H$107:$P$130</definedName>
    <definedName name="S.26.01.02.01.Z" localSheetId="70">'S.26.01.{01,02,03,04,05,06}'!$A$64:$A$68</definedName>
    <definedName name="S.26.01.02.01.ZHI" localSheetId="70">'S.26.01.{01,02,03,04,05,06}'!$A$68:$D$68</definedName>
    <definedName name="S.26.01.02.02" localSheetId="70">'S.26.01.{01,02,03,04,05,06}'!$A$142</definedName>
    <definedName name="S.26.01.02.02.TC" localSheetId="70">'S.26.01.{01,02,03,04,05,06}'!$A$182</definedName>
    <definedName name="S.26.01.02.02.TD" localSheetId="70">'S.26.01.{01,02,03,04,05,06}'!$C$187:$D$210</definedName>
    <definedName name="S.26.01.02.02.TL" localSheetId="70">'S.26.01.{01,02,03,04,05,06}'!$A$187:$A$210</definedName>
    <definedName name="S.26.01.02.02.TLC" localSheetId="70">'S.26.01.{01,02,03,04,05,06}'!$B$187:$B$210</definedName>
    <definedName name="S.26.01.02.02.TT" localSheetId="70">'S.26.01.{01,02,03,04,05,06}'!$C$184:$D$185</definedName>
    <definedName name="S.26.01.02.02.TTC" localSheetId="70">'S.26.01.{01,02,03,04,05,06}'!$C$186:$D$186</definedName>
    <definedName name="S.26.01.02.02.X" localSheetId="70">'S.26.01.{01,02,03,04,05,06}'!$C$211:$D$212</definedName>
    <definedName name="S.26.01.02.02.Y" localSheetId="70">'S.26.01.{01,02,03,04,05,06}'!$E$187:$M$210</definedName>
    <definedName name="S.26.01.02.02.Z" localSheetId="70">'S.26.01.{01,02,03,04,05,06}'!$A$143:$A$148</definedName>
    <definedName name="S.26.01.02.02.ZHI" localSheetId="70">'S.26.01.{01,02,03,04,05,06}'!$A$148:$D$148</definedName>
    <definedName name="S.26.01.02.03" localSheetId="70">'S.26.01.{01,02,03,04,05,06}'!$A$16</definedName>
    <definedName name="S.26.01.02.03.TC" localSheetId="70">'S.26.01.{01,02,03,04,05,06}'!$A$9</definedName>
    <definedName name="S.26.01.02.03.TD" localSheetId="70">'S.26.01.{01,02,03,04,05,06}'!$C$52:$C$55</definedName>
    <definedName name="S.26.01.02.03.TL" localSheetId="70">'S.26.01.{01,02,03,04,05,06}'!$A$52:$A$55</definedName>
    <definedName name="S.26.01.02.03.TLC" localSheetId="70">'S.26.01.{01,02,03,04,05,06}'!$B$52:$B$55</definedName>
    <definedName name="S.26.01.02.03.TT" localSheetId="70">'S.26.01.{01,02,03,04,05,06}'!$C$50</definedName>
    <definedName name="S.26.01.02.03.TTC" localSheetId="70">'S.26.01.{01,02,03,04,05,06}'!$C$51</definedName>
    <definedName name="S.26.01.02.03.Y" localSheetId="70">'S.26.01.{01,02,03,04,05,06}'!$D$52:$E$55</definedName>
    <definedName name="S.26.01.02.03.Z" localSheetId="70">'S.26.01.{01,02,03,04,05,06}'!$A$17:$A$20</definedName>
    <definedName name="S.26.01.02.03.ZHI" localSheetId="70">'S.26.01.{01,02,03,04,05,06}'!$A$20:$D$20</definedName>
    <definedName name="S.26.01.02.TC" localSheetId="70">'S.26.01.{01,02,03,04,05,06}'!$A$9</definedName>
    <definedName name="S.26.01.03" localSheetId="70">'S.26.01.{01,02,03,04,05,06}'!$A$3</definedName>
    <definedName name="S.26.01.03.01" localSheetId="70">'S.26.01.{01,02,03,04,05,06}'!$A$70</definedName>
    <definedName name="S.26.01.03.01.TC" localSheetId="70">'S.26.01.{01,02,03,04,05,06}'!$A$102</definedName>
    <definedName name="S.26.01.03.01.TD" localSheetId="70">'S.26.01.{01,02,03,04,05,06}'!$C$107:$G$130</definedName>
    <definedName name="S.26.01.03.01.TL" localSheetId="70">'S.26.01.{01,02,03,04,05,06}'!$A$107:$A$130</definedName>
    <definedName name="S.26.01.03.01.TLC" localSheetId="70">'S.26.01.{01,02,03,04,05,06}'!$B$107:$B$130</definedName>
    <definedName name="S.26.01.03.01.TT" localSheetId="70">'S.26.01.{01,02,03,04,05,06}'!$C$104:$G$105</definedName>
    <definedName name="S.26.01.03.01.TTC" localSheetId="70">'S.26.01.{01,02,03,04,05,06}'!$C$106:$G$106</definedName>
    <definedName name="S.26.01.03.01.X" localSheetId="70">'S.26.01.{01,02,03,04,05,06}'!$C$131:$G$133</definedName>
    <definedName name="S.26.01.03.01.Y" localSheetId="70">'S.26.01.{01,02,03,04,05,06}'!$H$107:$P$130</definedName>
    <definedName name="S.26.01.03.01.Z" localSheetId="70">'S.26.01.{01,02,03,04,05,06}'!$A$71:$A$76</definedName>
    <definedName name="S.26.01.03.01.ZHI" localSheetId="70">'S.26.01.{01,02,03,04,05,06}'!$A$75:$D$76</definedName>
    <definedName name="S.26.01.03.02" localSheetId="70">'S.26.01.{01,02,03,04,05,06}'!$A$150</definedName>
    <definedName name="S.26.01.03.02.TC" localSheetId="70">'S.26.01.{01,02,03,04,05,06}'!$A$182</definedName>
    <definedName name="S.26.01.03.02.TD" localSheetId="70">'S.26.01.{01,02,03,04,05,06}'!$C$187:$D$210</definedName>
    <definedName name="S.26.01.03.02.TL" localSheetId="70">'S.26.01.{01,02,03,04,05,06}'!$A$187:$A$210</definedName>
    <definedName name="S.26.01.03.02.TLC" localSheetId="70">'S.26.01.{01,02,03,04,05,06}'!$B$187:$B$210</definedName>
    <definedName name="S.26.01.03.02.TT" localSheetId="70">'S.26.01.{01,02,03,04,05,06}'!$C$184:$D$185</definedName>
    <definedName name="S.26.01.03.02.TTC" localSheetId="70">'S.26.01.{01,02,03,04,05,06}'!$C$186:$D$186</definedName>
    <definedName name="S.26.01.03.02.X" localSheetId="70">'S.26.01.{01,02,03,04,05,06}'!$C$211:$D$212</definedName>
    <definedName name="S.26.01.03.02.Y" localSheetId="70">'S.26.01.{01,02,03,04,05,06}'!$E$187:$M$210</definedName>
    <definedName name="S.26.01.03.02.Z" localSheetId="70">'S.26.01.{01,02,03,04,05,06}'!$A$151:$A$156</definedName>
    <definedName name="S.26.01.03.02.ZHI" localSheetId="70">'S.26.01.{01,02,03,04,05,06}'!$A$155:$D$156</definedName>
    <definedName name="S.26.01.03.03" localSheetId="70">'S.26.01.{01,02,03,04,05,06}'!$A$22</definedName>
    <definedName name="S.26.01.03.03.TC" localSheetId="70">'S.26.01.{01,02,03,04,05,06}'!$A$9</definedName>
    <definedName name="S.26.01.03.03.TD" localSheetId="70">'S.26.01.{01,02,03,04,05,06}'!$C$52:$C$55</definedName>
    <definedName name="S.26.01.03.03.TL" localSheetId="70">'S.26.01.{01,02,03,04,05,06}'!$A$52:$A$55</definedName>
    <definedName name="S.26.01.03.03.TLC" localSheetId="70">'S.26.01.{01,02,03,04,05,06}'!$B$52:$B$55</definedName>
    <definedName name="S.26.01.03.03.TT" localSheetId="70">'S.26.01.{01,02,03,04,05,06}'!$C$50</definedName>
    <definedName name="S.26.01.03.03.TTC" localSheetId="70">'S.26.01.{01,02,03,04,05,06}'!$C$51</definedName>
    <definedName name="S.26.01.03.03.Y" localSheetId="70">'S.26.01.{01,02,03,04,05,06}'!$D$52:$E$55</definedName>
    <definedName name="S.26.01.03.03.Z" localSheetId="70">'S.26.01.{01,02,03,04,05,06}'!$A$23:$A$27</definedName>
    <definedName name="S.26.01.03.03.ZHI" localSheetId="70">'S.26.01.{01,02,03,04,05,06}'!$A$26:$D$27</definedName>
    <definedName name="S.26.01.03.TC" localSheetId="70">'S.26.01.{01,02,03,04,05,06}'!$A$9</definedName>
    <definedName name="S.26.01.04" localSheetId="70">'S.26.01.{01,02,03,04,05,06}'!$A$4</definedName>
    <definedName name="S.26.01.04.01" localSheetId="70">'S.26.01.{01,02,03,04,05,06}'!$A$78</definedName>
    <definedName name="S.26.01.04.01.TC" localSheetId="70">'S.26.01.{01,02,03,04,05,06}'!$A$102</definedName>
    <definedName name="S.26.01.04.01.TD" localSheetId="70">'S.26.01.{01,02,03,04,05,06}'!$C$107:$G$130</definedName>
    <definedName name="S.26.01.04.01.TL" localSheetId="70">'S.26.01.{01,02,03,04,05,06}'!$A$107:$A$130</definedName>
    <definedName name="S.26.01.04.01.TLC" localSheetId="70">'S.26.01.{01,02,03,04,05,06}'!$B$107:$B$130</definedName>
    <definedName name="S.26.01.04.01.TT" localSheetId="70">'S.26.01.{01,02,03,04,05,06}'!$C$104:$G$105</definedName>
    <definedName name="S.26.01.04.01.TTC" localSheetId="70">'S.26.01.{01,02,03,04,05,06}'!$C$106:$G$106</definedName>
    <definedName name="S.26.01.04.01.X" localSheetId="70">'S.26.01.{01,02,03,04,05,06}'!$C$131:$G$133</definedName>
    <definedName name="S.26.01.04.01.Y" localSheetId="70">'S.26.01.{01,02,03,04,05,06}'!$H$107:$P$130</definedName>
    <definedName name="S.26.01.04.01.Z" localSheetId="70">'S.26.01.{01,02,03,04,05,06}'!$A$79:$A$85</definedName>
    <definedName name="S.26.01.04.01.ZHI" localSheetId="70">'S.26.01.{01,02,03,04,05,06}'!$A$84:$D$85</definedName>
    <definedName name="S.26.01.04.02" localSheetId="70">'S.26.01.{01,02,03,04,05,06}'!$A$158</definedName>
    <definedName name="S.26.01.04.02.TC" localSheetId="70">'S.26.01.{01,02,03,04,05,06}'!$A$182</definedName>
    <definedName name="S.26.01.04.02.TD" localSheetId="70">'S.26.01.{01,02,03,04,05,06}'!$C$187:$D$210</definedName>
    <definedName name="S.26.01.04.02.TL" localSheetId="70">'S.26.01.{01,02,03,04,05,06}'!$A$187:$A$210</definedName>
    <definedName name="S.26.01.04.02.TLC" localSheetId="70">'S.26.01.{01,02,03,04,05,06}'!$B$187:$B$210</definedName>
    <definedName name="S.26.01.04.02.TT" localSheetId="70">'S.26.01.{01,02,03,04,05,06}'!$C$184:$D$185</definedName>
    <definedName name="S.26.01.04.02.TTC" localSheetId="70">'S.26.01.{01,02,03,04,05,06}'!$C$186:$D$186</definedName>
    <definedName name="S.26.01.04.02.X" localSheetId="70">'S.26.01.{01,02,03,04,05,06}'!$C$211:$D$212</definedName>
    <definedName name="S.26.01.04.02.Y" localSheetId="70">'S.26.01.{01,02,03,04,05,06}'!$E$187:$M$210</definedName>
    <definedName name="S.26.01.04.02.Z" localSheetId="70">'S.26.01.{01,02,03,04,05,06}'!$A$159:$A$165</definedName>
    <definedName name="S.26.01.04.02.ZHI" localSheetId="70">'S.26.01.{01,02,03,04,05,06}'!$A$164:$D$165</definedName>
    <definedName name="S.26.01.04.03" localSheetId="70">'S.26.01.{01,02,03,04,05,06}'!$A$29</definedName>
    <definedName name="S.26.01.04.03.TC" localSheetId="70">'S.26.01.{01,02,03,04,05,06}'!$A$9</definedName>
    <definedName name="S.26.01.04.03.TD" localSheetId="70">'S.26.01.{01,02,03,04,05,06}'!$C$52:$C$55</definedName>
    <definedName name="S.26.01.04.03.TL" localSheetId="70">'S.26.01.{01,02,03,04,05,06}'!$A$52:$A$55</definedName>
    <definedName name="S.26.01.04.03.TLC" localSheetId="70">'S.26.01.{01,02,03,04,05,06}'!$B$52:$B$55</definedName>
    <definedName name="S.26.01.04.03.TT" localSheetId="70">'S.26.01.{01,02,03,04,05,06}'!$C$50</definedName>
    <definedName name="S.26.01.04.03.TTC" localSheetId="70">'S.26.01.{01,02,03,04,05,06}'!$C$51</definedName>
    <definedName name="S.26.01.04.03.Y" localSheetId="70">'S.26.01.{01,02,03,04,05,06}'!$D$52:$E$55</definedName>
    <definedName name="S.26.01.04.03.Z" localSheetId="70">'S.26.01.{01,02,03,04,05,06}'!$A$30:$A$35</definedName>
    <definedName name="S.26.01.04.03.ZHI" localSheetId="70">'S.26.01.{01,02,03,04,05,06}'!$A$34:$D$35</definedName>
    <definedName name="S.26.01.04.TC" localSheetId="70">'S.26.01.{01,02,03,04,05,06}'!$A$9</definedName>
    <definedName name="S.26.01.05" localSheetId="70">'S.26.01.{01,02,03,04,05,06}'!$A$5</definedName>
    <definedName name="S.26.01.05.01" localSheetId="70">'S.26.01.{01,02,03,04,05,06}'!$A$87</definedName>
    <definedName name="S.26.01.05.01.TC" localSheetId="70">'S.26.01.{01,02,03,04,05,06}'!$A$102</definedName>
    <definedName name="S.26.01.05.01.TD" localSheetId="70">'S.26.01.{01,02,03,04,05,06}'!$C$107:$G$130</definedName>
    <definedName name="S.26.01.05.01.TL" localSheetId="70">'S.26.01.{01,02,03,04,05,06}'!$A$107:$A$130</definedName>
    <definedName name="S.26.01.05.01.TLC" localSheetId="70">'S.26.01.{01,02,03,04,05,06}'!$B$107:$B$130</definedName>
    <definedName name="S.26.01.05.01.TT" localSheetId="70">'S.26.01.{01,02,03,04,05,06}'!$C$104:$G$105</definedName>
    <definedName name="S.26.01.05.01.TTC" localSheetId="70">'S.26.01.{01,02,03,04,05,06}'!$C$106:$G$106</definedName>
    <definedName name="S.26.01.05.01.X" localSheetId="70">'S.26.01.{01,02,03,04,05,06}'!$C$131:$G$133</definedName>
    <definedName name="S.26.01.05.01.Y" localSheetId="70">'S.26.01.{01,02,03,04,05,06}'!$H$107:$P$130</definedName>
    <definedName name="S.26.01.05.01.Z" localSheetId="70">'S.26.01.{01,02,03,04,05,06}'!$A$88:$A$92</definedName>
    <definedName name="S.26.01.05.01.ZHI" localSheetId="70">'S.26.01.{01,02,03,04,05,06}'!$A$92:$D$92</definedName>
    <definedName name="S.26.01.05.02" localSheetId="70">'S.26.01.{01,02,03,04,05,06}'!$A$167</definedName>
    <definedName name="S.26.01.05.02.TC" localSheetId="70">'S.26.01.{01,02,03,04,05,06}'!$A$182</definedName>
    <definedName name="S.26.01.05.02.TD" localSheetId="70">'S.26.01.{01,02,03,04,05,06}'!$C$187:$D$210</definedName>
    <definedName name="S.26.01.05.02.TL" localSheetId="70">'S.26.01.{01,02,03,04,05,06}'!$A$187:$A$210</definedName>
    <definedName name="S.26.01.05.02.TLC" localSheetId="70">'S.26.01.{01,02,03,04,05,06}'!$B$187:$B$210</definedName>
    <definedName name="S.26.01.05.02.TT" localSheetId="70">'S.26.01.{01,02,03,04,05,06}'!$C$184:$D$185</definedName>
    <definedName name="S.26.01.05.02.TTC" localSheetId="70">'S.26.01.{01,02,03,04,05,06}'!$C$186:$D$186</definedName>
    <definedName name="S.26.01.05.02.X" localSheetId="70">'S.26.01.{01,02,03,04,05,06}'!$C$211:$D$212</definedName>
    <definedName name="S.26.01.05.02.Y" localSheetId="70">'S.26.01.{01,02,03,04,05,06}'!$E$187:$M$210</definedName>
    <definedName name="S.26.01.05.02.Z" localSheetId="70">'S.26.01.{01,02,03,04,05,06}'!$A$168:$A$172</definedName>
    <definedName name="S.26.01.05.02.ZHI" localSheetId="70">'S.26.01.{01,02,03,04,05,06}'!$A$172:$D$172</definedName>
    <definedName name="S.26.01.05.03" localSheetId="70">'S.26.01.{01,02,03,04,05,06}'!$A$37</definedName>
    <definedName name="S.26.01.05.03.TC" localSheetId="70">'S.26.01.{01,02,03,04,05,06}'!$A$9</definedName>
    <definedName name="S.26.01.05.03.TD" localSheetId="70">'S.26.01.{01,02,03,04,05,06}'!$C$52:$C$55</definedName>
    <definedName name="S.26.01.05.03.TL" localSheetId="70">'S.26.01.{01,02,03,04,05,06}'!$A$52:$A$55</definedName>
    <definedName name="S.26.01.05.03.TLC" localSheetId="70">'S.26.01.{01,02,03,04,05,06}'!$B$52:$B$55</definedName>
    <definedName name="S.26.01.05.03.TT" localSheetId="70">'S.26.01.{01,02,03,04,05,06}'!$C$50</definedName>
    <definedName name="S.26.01.05.03.TTC" localSheetId="70">'S.26.01.{01,02,03,04,05,06}'!$C$51</definedName>
    <definedName name="S.26.01.05.03.Y" localSheetId="70">'S.26.01.{01,02,03,04,05,06}'!$D$52:$E$55</definedName>
    <definedName name="S.26.01.05.03.Z" localSheetId="70">'S.26.01.{01,02,03,04,05,06}'!$A$38:$A$41</definedName>
    <definedName name="S.26.01.05.03.ZHI" localSheetId="70">'S.26.01.{01,02,03,04,05,06}'!$A$41:$D$41</definedName>
    <definedName name="S.26.01.05.TC" localSheetId="70">'S.26.01.{01,02,03,04,05,06}'!$A$9</definedName>
    <definedName name="S.26.01.06" localSheetId="70">'S.26.01.{01,02,03,04,05,06}'!$A$6</definedName>
    <definedName name="S.26.01.06.01" localSheetId="70">'S.26.01.{01,02,03,04,05,06}'!$A$94</definedName>
    <definedName name="S.26.01.06.01.TC" localSheetId="70">'S.26.01.{01,02,03,04,05,06}'!$A$102</definedName>
    <definedName name="S.26.01.06.01.TD" localSheetId="70">'S.26.01.{01,02,03,04,05,06}'!$C$107:$G$130</definedName>
    <definedName name="S.26.01.06.01.TL" localSheetId="70">'S.26.01.{01,02,03,04,05,06}'!$A$107:$A$130</definedName>
    <definedName name="S.26.01.06.01.TLC" localSheetId="70">'S.26.01.{01,02,03,04,05,06}'!$B$107:$B$130</definedName>
    <definedName name="S.26.01.06.01.TT" localSheetId="70">'S.26.01.{01,02,03,04,05,06}'!$C$104:$G$105</definedName>
    <definedName name="S.26.01.06.01.TTC" localSheetId="70">'S.26.01.{01,02,03,04,05,06}'!$C$106:$G$106</definedName>
    <definedName name="S.26.01.06.01.X" localSheetId="70">'S.26.01.{01,02,03,04,05,06}'!$C$131:$G$133</definedName>
    <definedName name="S.26.01.06.01.Y" localSheetId="70">'S.26.01.{01,02,03,04,05,06}'!$H$107:$P$130</definedName>
    <definedName name="S.26.01.06.01.Z" localSheetId="70">'S.26.01.{01,02,03,04,05,06}'!$A$95:$A$100</definedName>
    <definedName name="S.26.01.06.01.ZHI" localSheetId="70">'S.26.01.{01,02,03,04,05,06}'!$A$100:$D$100</definedName>
    <definedName name="S.26.01.06.02" localSheetId="70">'S.26.01.{01,02,03,04,05,06}'!$A$174</definedName>
    <definedName name="S.26.01.06.02.TC" localSheetId="70">'S.26.01.{01,02,03,04,05,06}'!$A$182</definedName>
    <definedName name="S.26.01.06.02.TD" localSheetId="70">'S.26.01.{01,02,03,04,05,06}'!$C$187:$D$210</definedName>
    <definedName name="S.26.01.06.02.TL" localSheetId="70">'S.26.01.{01,02,03,04,05,06}'!$A$187:$A$210</definedName>
    <definedName name="S.26.01.06.02.TLC" localSheetId="70">'S.26.01.{01,02,03,04,05,06}'!$B$187:$B$210</definedName>
    <definedName name="S.26.01.06.02.TT" localSheetId="70">'S.26.01.{01,02,03,04,05,06}'!$C$184:$D$185</definedName>
    <definedName name="S.26.01.06.02.TTC" localSheetId="70">'S.26.01.{01,02,03,04,05,06}'!$C$186:$D$186</definedName>
    <definedName name="S.26.01.06.02.X" localSheetId="70">'S.26.01.{01,02,03,04,05,06}'!$C$211:$D$212</definedName>
    <definedName name="S.26.01.06.02.Y" localSheetId="70">'S.26.01.{01,02,03,04,05,06}'!$E$187:$M$210</definedName>
    <definedName name="S.26.01.06.02.Z" localSheetId="70">'S.26.01.{01,02,03,04,05,06}'!$A$175:$A$180</definedName>
    <definedName name="S.26.01.06.02.ZHI" localSheetId="70">'S.26.01.{01,02,03,04,05,06}'!$A$180:$D$180</definedName>
    <definedName name="S.26.01.06.03" localSheetId="70">'S.26.01.{01,02,03,04,05,06}'!$A$43</definedName>
    <definedName name="S.26.01.06.03.TC" localSheetId="70">'S.26.01.{01,02,03,04,05,06}'!$A$9</definedName>
    <definedName name="S.26.01.06.03.TD" localSheetId="70">'S.26.01.{01,02,03,04,05,06}'!$C$52:$C$55</definedName>
    <definedName name="S.26.01.06.03.TL" localSheetId="70">'S.26.01.{01,02,03,04,05,06}'!$A$52:$A$55</definedName>
    <definedName name="S.26.01.06.03.TLC" localSheetId="70">'S.26.01.{01,02,03,04,05,06}'!$B$52:$B$55</definedName>
    <definedName name="S.26.01.06.03.TT" localSheetId="70">'S.26.01.{01,02,03,04,05,06}'!$C$50</definedName>
    <definedName name="S.26.01.06.03.TTC" localSheetId="70">'S.26.01.{01,02,03,04,05,06}'!$C$51</definedName>
    <definedName name="S.26.01.06.03.Y" localSheetId="70">'S.26.01.{01,02,03,04,05,06}'!$D$52:$E$55</definedName>
    <definedName name="S.26.01.06.03.Z" localSheetId="70">'S.26.01.{01,02,03,04,05,06}'!$A$44:$A$48</definedName>
    <definedName name="S.26.01.06.03.ZHI" localSheetId="70">'S.26.01.{01,02,03,04,05,06}'!$A$48:$D$48</definedName>
    <definedName name="S.26.01.06.TC" localSheetId="70">'S.26.01.{01,02,03,04,05,06}'!$A$9</definedName>
    <definedName name="S.26.02.01" localSheetId="71">'S.26.02.{01,02,03,04,05,06}'!$A$1</definedName>
    <definedName name="S.26.02.01.01" localSheetId="71">'S.26.02.{01,02,03,04,05,06}'!$A$54</definedName>
    <definedName name="S.26.02.01.01.TC" localSheetId="71">'S.26.02.{01,02,03,04,05,06}'!$A$101</definedName>
    <definedName name="S.26.02.01.01.TD" localSheetId="71">'S.26.02.{01,02,03,04,05,06}'!$C$105:$H$120</definedName>
    <definedName name="S.26.02.01.01.TL" localSheetId="71">'S.26.02.{01,02,03,04,05,06}'!$A$105:$A$120</definedName>
    <definedName name="S.26.02.01.01.TLC" localSheetId="71">'S.26.02.{01,02,03,04,05,06}'!$B$105:$B$120</definedName>
    <definedName name="S.26.02.01.01.TT" localSheetId="71">'S.26.02.{01,02,03,04,05,06}'!$C$103:$H$103</definedName>
    <definedName name="S.26.02.01.01.TTC" localSheetId="71">'S.26.02.{01,02,03,04,05,06}'!$C$104:$H$104</definedName>
    <definedName name="S.26.02.01.01.X" localSheetId="71">'S.26.02.{01,02,03,04,05,06}'!$C$121:$H$125</definedName>
    <definedName name="S.26.02.01.01.Y" localSheetId="71">'S.26.02.{01,02,03,04,05,06}'!$I$105:$K$120</definedName>
    <definedName name="S.26.02.01.01.Z" localSheetId="71">'S.26.02.{01,02,03,04,05,06}'!$A$55:$A$59</definedName>
    <definedName name="S.26.02.01.01.ZHI" localSheetId="71">'S.26.02.{01,02,03,04,05,06}'!$A$59:$D$59</definedName>
    <definedName name="S.26.02.01.02" localSheetId="71">'S.26.02.{01,02,03,04,05,06}'!$A$11</definedName>
    <definedName name="S.26.02.01.02.TC" localSheetId="71">'S.26.02.{01,02,03,04,05,06}'!$A$9</definedName>
    <definedName name="S.26.02.01.02.TD" localSheetId="71">'S.26.02.{01,02,03,04,05,06}'!$C$52:$C$52</definedName>
    <definedName name="S.26.02.01.02.TL" localSheetId="71">'S.26.02.{01,02,03,04,05,06}'!$A$52:$A$52</definedName>
    <definedName name="S.26.02.01.02.TLC" localSheetId="71">'S.26.02.{01,02,03,04,05,06}'!$B$52:$B$52</definedName>
    <definedName name="S.26.02.01.02.TT" localSheetId="71">'S.26.02.{01,02,03,04,05,06}'!$C$50</definedName>
    <definedName name="S.26.02.01.02.TTC" localSheetId="71">'S.26.02.{01,02,03,04,05,06}'!$C$51</definedName>
    <definedName name="S.26.02.01.02.Y" localSheetId="71">'S.26.02.{01,02,03,04,05,06}'!$D$52:$E$52</definedName>
    <definedName name="S.26.02.01.02.Z" localSheetId="71">'S.26.02.{01,02,03,04,05,06}'!$A$12:$A$14</definedName>
    <definedName name="S.26.02.01.02.ZHI" localSheetId="71">'S.26.02.{01,02,03,04,05,06}'!$A$14:$D$14</definedName>
    <definedName name="S.26.02.01.TC" localSheetId="71">'S.26.02.{01,02,03,04,05,06}'!$A$9</definedName>
    <definedName name="S.26.02.02" localSheetId="71">'S.26.02.{01,02,03,04,05,06}'!$A$2</definedName>
    <definedName name="S.26.02.02.01" localSheetId="71">'S.26.02.{01,02,03,04,05,06}'!$A$61</definedName>
    <definedName name="S.26.02.02.01.TC" localSheetId="71">'S.26.02.{01,02,03,04,05,06}'!$A$101</definedName>
    <definedName name="S.26.02.02.01.TD" localSheetId="71">'S.26.02.{01,02,03,04,05,06}'!$C$105:$H$120</definedName>
    <definedName name="S.26.02.02.01.TL" localSheetId="71">'S.26.02.{01,02,03,04,05,06}'!$A$105:$A$120</definedName>
    <definedName name="S.26.02.02.01.TLC" localSheetId="71">'S.26.02.{01,02,03,04,05,06}'!$B$105:$B$120</definedName>
    <definedName name="S.26.02.02.01.TT" localSheetId="71">'S.26.02.{01,02,03,04,05,06}'!$C$103:$H$103</definedName>
    <definedName name="S.26.02.02.01.TTC" localSheetId="71">'S.26.02.{01,02,03,04,05,06}'!$C$104:$H$104</definedName>
    <definedName name="S.26.02.02.01.X" localSheetId="71">'S.26.02.{01,02,03,04,05,06}'!$C$121:$H$125</definedName>
    <definedName name="S.26.02.02.01.Y" localSheetId="71">'S.26.02.{01,02,03,04,05,06}'!$I$105:$K$120</definedName>
    <definedName name="S.26.02.02.01.Z" localSheetId="71">'S.26.02.{01,02,03,04,05,06}'!$A$62:$A$67</definedName>
    <definedName name="S.26.02.02.01.ZHI" localSheetId="71">'S.26.02.{01,02,03,04,05,06}'!$A$67:$D$67</definedName>
    <definedName name="S.26.02.02.02" localSheetId="71">'S.26.02.{01,02,03,04,05,06}'!$A$16</definedName>
    <definedName name="S.26.02.02.02.TC" localSheetId="71">'S.26.02.{01,02,03,04,05,06}'!$A$9</definedName>
    <definedName name="S.26.02.02.02.TD" localSheetId="71">'S.26.02.{01,02,03,04,05,06}'!$C$52:$C$52</definedName>
    <definedName name="S.26.02.02.02.TL" localSheetId="71">'S.26.02.{01,02,03,04,05,06}'!$A$52:$A$52</definedName>
    <definedName name="S.26.02.02.02.TLC" localSheetId="71">'S.26.02.{01,02,03,04,05,06}'!$B$52:$B$52</definedName>
    <definedName name="S.26.02.02.02.TT" localSheetId="71">'S.26.02.{01,02,03,04,05,06}'!$C$50</definedName>
    <definedName name="S.26.02.02.02.TTC" localSheetId="71">'S.26.02.{01,02,03,04,05,06}'!$C$51</definedName>
    <definedName name="S.26.02.02.02.Y" localSheetId="71">'S.26.02.{01,02,03,04,05,06}'!$D$52:$E$52</definedName>
    <definedName name="S.26.02.02.02.Z" localSheetId="71">'S.26.02.{01,02,03,04,05,06}'!$A$17:$A$20</definedName>
    <definedName name="S.26.02.02.02.ZHI" localSheetId="71">'S.26.02.{01,02,03,04,05,06}'!$A$20:$D$20</definedName>
    <definedName name="S.26.02.02.TC" localSheetId="71">'S.26.02.{01,02,03,04,05,06}'!$A$9</definedName>
    <definedName name="S.26.02.03" localSheetId="71">'S.26.02.{01,02,03,04,05,06}'!$A$3</definedName>
    <definedName name="S.26.02.03.01" localSheetId="71">'S.26.02.{01,02,03,04,05,06}'!$A$69</definedName>
    <definedName name="S.26.02.03.01.TC" localSheetId="71">'S.26.02.{01,02,03,04,05,06}'!$A$101</definedName>
    <definedName name="S.26.02.03.01.TD" localSheetId="71">'S.26.02.{01,02,03,04,05,06}'!$C$105:$H$120</definedName>
    <definedName name="S.26.02.03.01.TL" localSheetId="71">'S.26.02.{01,02,03,04,05,06}'!$A$105:$A$120</definedName>
    <definedName name="S.26.02.03.01.TLC" localSheetId="71">'S.26.02.{01,02,03,04,05,06}'!$B$105:$B$120</definedName>
    <definedName name="S.26.02.03.01.TT" localSheetId="71">'S.26.02.{01,02,03,04,05,06}'!$C$103:$H$103</definedName>
    <definedName name="S.26.02.03.01.TTC" localSheetId="71">'S.26.02.{01,02,03,04,05,06}'!$C$104:$H$104</definedName>
    <definedName name="S.26.02.03.01.X" localSheetId="71">'S.26.02.{01,02,03,04,05,06}'!$C$121:$H$125</definedName>
    <definedName name="S.26.02.03.01.Y" localSheetId="71">'S.26.02.{01,02,03,04,05,06}'!$I$105:$K$120</definedName>
    <definedName name="S.26.02.03.01.Z" localSheetId="71">'S.26.02.{01,02,03,04,05,06}'!$A$70:$A$75</definedName>
    <definedName name="S.26.02.03.01.ZHI" localSheetId="71">'S.26.02.{01,02,03,04,05,06}'!$A$74:$D$75</definedName>
    <definedName name="S.26.02.03.02" localSheetId="71">'S.26.02.{01,02,03,04,05,06}'!$A$22</definedName>
    <definedName name="S.26.02.03.02.TC" localSheetId="71">'S.26.02.{01,02,03,04,05,06}'!$A$9</definedName>
    <definedName name="S.26.02.03.02.TD" localSheetId="71">'S.26.02.{01,02,03,04,05,06}'!$C$52:$C$52</definedName>
    <definedName name="S.26.02.03.02.TL" localSheetId="71">'S.26.02.{01,02,03,04,05,06}'!$A$52:$A$52</definedName>
    <definedName name="S.26.02.03.02.TLC" localSheetId="71">'S.26.02.{01,02,03,04,05,06}'!$B$52:$B$52</definedName>
    <definedName name="S.26.02.03.02.TT" localSheetId="71">'S.26.02.{01,02,03,04,05,06}'!$C$50</definedName>
    <definedName name="S.26.02.03.02.TTC" localSheetId="71">'S.26.02.{01,02,03,04,05,06}'!$C$51</definedName>
    <definedName name="S.26.02.03.02.Y" localSheetId="71">'S.26.02.{01,02,03,04,05,06}'!$D$52:$E$52</definedName>
    <definedName name="S.26.02.03.02.Z" localSheetId="71">'S.26.02.{01,02,03,04,05,06}'!$A$23:$A$27</definedName>
    <definedName name="S.26.02.03.02.ZHI" localSheetId="71">'S.26.02.{01,02,03,04,05,06}'!$A$26:$D$27</definedName>
    <definedName name="S.26.02.03.TC" localSheetId="71">'S.26.02.{01,02,03,04,05,06}'!$A$9</definedName>
    <definedName name="S.26.02.04" localSheetId="71">'S.26.02.{01,02,03,04,05,06}'!$A$4</definedName>
    <definedName name="S.26.02.04.01" localSheetId="71">'S.26.02.{01,02,03,04,05,06}'!$A$77</definedName>
    <definedName name="S.26.02.04.01.TC" localSheetId="71">'S.26.02.{01,02,03,04,05,06}'!$A$101</definedName>
    <definedName name="S.26.02.04.01.TD" localSheetId="71">'S.26.02.{01,02,03,04,05,06}'!$C$105:$H$120</definedName>
    <definedName name="S.26.02.04.01.TL" localSheetId="71">'S.26.02.{01,02,03,04,05,06}'!$A$105:$A$120</definedName>
    <definedName name="S.26.02.04.01.TLC" localSheetId="71">'S.26.02.{01,02,03,04,05,06}'!$B$105:$B$120</definedName>
    <definedName name="S.26.02.04.01.TT" localSheetId="71">'S.26.02.{01,02,03,04,05,06}'!$C$103:$H$103</definedName>
    <definedName name="S.26.02.04.01.TTC" localSheetId="71">'S.26.02.{01,02,03,04,05,06}'!$C$104:$H$104</definedName>
    <definedName name="S.26.02.04.01.X" localSheetId="71">'S.26.02.{01,02,03,04,05,06}'!$C$121:$H$125</definedName>
    <definedName name="S.26.02.04.01.Y" localSheetId="71">'S.26.02.{01,02,03,04,05,06}'!$I$105:$K$120</definedName>
    <definedName name="S.26.02.04.01.Z" localSheetId="71">'S.26.02.{01,02,03,04,05,06}'!$A$78:$A$84</definedName>
    <definedName name="S.26.02.04.01.ZHI" localSheetId="71">'S.26.02.{01,02,03,04,05,06}'!$A$83:$D$84</definedName>
    <definedName name="S.26.02.04.02" localSheetId="71">'S.26.02.{01,02,03,04,05,06}'!$A$29</definedName>
    <definedName name="S.26.02.04.02.TC" localSheetId="71">'S.26.02.{01,02,03,04,05,06}'!$A$9</definedName>
    <definedName name="S.26.02.04.02.TD" localSheetId="71">'S.26.02.{01,02,03,04,05,06}'!$C$52:$C$52</definedName>
    <definedName name="S.26.02.04.02.TL" localSheetId="71">'S.26.02.{01,02,03,04,05,06}'!$A$52:$A$52</definedName>
    <definedName name="S.26.02.04.02.TLC" localSheetId="71">'S.26.02.{01,02,03,04,05,06}'!$B$52:$B$52</definedName>
    <definedName name="S.26.02.04.02.TT" localSheetId="71">'S.26.02.{01,02,03,04,05,06}'!$C$50</definedName>
    <definedName name="S.26.02.04.02.TTC" localSheetId="71">'S.26.02.{01,02,03,04,05,06}'!$C$51</definedName>
    <definedName name="S.26.02.04.02.Y" localSheetId="71">'S.26.02.{01,02,03,04,05,06}'!$D$52:$E$52</definedName>
    <definedName name="S.26.02.04.02.Z" localSheetId="71">'S.26.02.{01,02,03,04,05,06}'!$A$30:$A$35</definedName>
    <definedName name="S.26.02.04.02.ZHI" localSheetId="71">'S.26.02.{01,02,03,04,05,06}'!$A$34:$D$35</definedName>
    <definedName name="S.26.02.04.TC" localSheetId="71">'S.26.02.{01,02,03,04,05,06}'!$A$9</definedName>
    <definedName name="S.26.02.05" localSheetId="71">'S.26.02.{01,02,03,04,05,06}'!$A$5</definedName>
    <definedName name="S.26.02.05.01" localSheetId="71">'S.26.02.{01,02,03,04,05,06}'!$A$86</definedName>
    <definedName name="S.26.02.05.01.TC" localSheetId="71">'S.26.02.{01,02,03,04,05,06}'!$A$101</definedName>
    <definedName name="S.26.02.05.01.TD" localSheetId="71">'S.26.02.{01,02,03,04,05,06}'!$C$105:$H$120</definedName>
    <definedName name="S.26.02.05.01.TL" localSheetId="71">'S.26.02.{01,02,03,04,05,06}'!$A$105:$A$120</definedName>
    <definedName name="S.26.02.05.01.TLC" localSheetId="71">'S.26.02.{01,02,03,04,05,06}'!$B$105:$B$120</definedName>
    <definedName name="S.26.02.05.01.TT" localSheetId="71">'S.26.02.{01,02,03,04,05,06}'!$C$103:$H$103</definedName>
    <definedName name="S.26.02.05.01.TTC" localSheetId="71">'S.26.02.{01,02,03,04,05,06}'!$C$104:$H$104</definedName>
    <definedName name="S.26.02.05.01.X" localSheetId="71">'S.26.02.{01,02,03,04,05,06}'!$C$121:$H$125</definedName>
    <definedName name="S.26.02.05.01.Y" localSheetId="71">'S.26.02.{01,02,03,04,05,06}'!$I$105:$K$120</definedName>
    <definedName name="S.26.02.05.01.Z" localSheetId="71">'S.26.02.{01,02,03,04,05,06}'!$A$87:$A$91</definedName>
    <definedName name="S.26.02.05.01.ZHI" localSheetId="71">'S.26.02.{01,02,03,04,05,06}'!$A$91:$D$91</definedName>
    <definedName name="S.26.02.05.02" localSheetId="71">'S.26.02.{01,02,03,04,05,06}'!$A$37</definedName>
    <definedName name="S.26.02.05.02.TC" localSheetId="71">'S.26.02.{01,02,03,04,05,06}'!$A$9</definedName>
    <definedName name="S.26.02.05.02.TD" localSheetId="71">'S.26.02.{01,02,03,04,05,06}'!$C$52:$C$52</definedName>
    <definedName name="S.26.02.05.02.TL" localSheetId="71">'S.26.02.{01,02,03,04,05,06}'!$A$52:$A$52</definedName>
    <definedName name="S.26.02.05.02.TLC" localSheetId="71">'S.26.02.{01,02,03,04,05,06}'!$B$52:$B$52</definedName>
    <definedName name="S.26.02.05.02.TT" localSheetId="71">'S.26.02.{01,02,03,04,05,06}'!$C$50</definedName>
    <definedName name="S.26.02.05.02.TTC" localSheetId="71">'S.26.02.{01,02,03,04,05,06}'!$C$51</definedName>
    <definedName name="S.26.02.05.02.Y" localSheetId="71">'S.26.02.{01,02,03,04,05,06}'!$D$52:$E$52</definedName>
    <definedName name="S.26.02.05.02.Z" localSheetId="71">'S.26.02.{01,02,03,04,05,06}'!$A$38:$A$41</definedName>
    <definedName name="S.26.02.05.02.ZHI" localSheetId="71">'S.26.02.{01,02,03,04,05,06}'!$A$41:$D$41</definedName>
    <definedName name="S.26.02.05.TC" localSheetId="71">'S.26.02.{01,02,03,04,05,06}'!$A$9</definedName>
    <definedName name="S.26.02.06" localSheetId="71">'S.26.02.{01,02,03,04,05,06}'!$A$6</definedName>
    <definedName name="S.26.02.06.01" localSheetId="71">'S.26.02.{01,02,03,04,05,06}'!$A$93</definedName>
    <definedName name="S.26.02.06.01.TC" localSheetId="71">'S.26.02.{01,02,03,04,05,06}'!$A$101</definedName>
    <definedName name="S.26.02.06.01.TD" localSheetId="71">'S.26.02.{01,02,03,04,05,06}'!$C$105:$H$120</definedName>
    <definedName name="S.26.02.06.01.TL" localSheetId="71">'S.26.02.{01,02,03,04,05,06}'!$A$105:$A$120</definedName>
    <definedName name="S.26.02.06.01.TLC" localSheetId="71">'S.26.02.{01,02,03,04,05,06}'!$B$105:$B$120</definedName>
    <definedName name="S.26.02.06.01.TT" localSheetId="71">'S.26.02.{01,02,03,04,05,06}'!$C$103:$H$103</definedName>
    <definedName name="S.26.02.06.01.TTC" localSheetId="71">'S.26.02.{01,02,03,04,05,06}'!$C$104:$H$104</definedName>
    <definedName name="S.26.02.06.01.X" localSheetId="71">'S.26.02.{01,02,03,04,05,06}'!$C$121:$H$125</definedName>
    <definedName name="S.26.02.06.01.Y" localSheetId="71">'S.26.02.{01,02,03,04,05,06}'!$I$105:$K$120</definedName>
    <definedName name="S.26.02.06.01.Z" localSheetId="71">'S.26.02.{01,02,03,04,05,06}'!$A$94:$A$99</definedName>
    <definedName name="S.26.02.06.01.ZHI" localSheetId="71">'S.26.02.{01,02,03,04,05,06}'!$A$99:$D$99</definedName>
    <definedName name="S.26.02.06.02" localSheetId="71">'S.26.02.{01,02,03,04,05,06}'!$A$43</definedName>
    <definedName name="S.26.02.06.02.TC" localSheetId="71">'S.26.02.{01,02,03,04,05,06}'!$A$9</definedName>
    <definedName name="S.26.02.06.02.TD" localSheetId="71">'S.26.02.{01,02,03,04,05,06}'!$C$52:$C$52</definedName>
    <definedName name="S.26.02.06.02.TL" localSheetId="71">'S.26.02.{01,02,03,04,05,06}'!$A$52:$A$52</definedName>
    <definedName name="S.26.02.06.02.TLC" localSheetId="71">'S.26.02.{01,02,03,04,05,06}'!$B$52:$B$52</definedName>
    <definedName name="S.26.02.06.02.TT" localSheetId="71">'S.26.02.{01,02,03,04,05,06}'!$C$50</definedName>
    <definedName name="S.26.02.06.02.TTC" localSheetId="71">'S.26.02.{01,02,03,04,05,06}'!$C$51</definedName>
    <definedName name="S.26.02.06.02.Y" localSheetId="71">'S.26.02.{01,02,03,04,05,06}'!$D$52:$E$52</definedName>
    <definedName name="S.26.02.06.02.Z" localSheetId="71">'S.26.02.{01,02,03,04,05,06}'!$A$44:$A$48</definedName>
    <definedName name="S.26.02.06.02.ZHI" localSheetId="71">'S.26.02.{01,02,03,04,05,06}'!$A$48:$D$48</definedName>
    <definedName name="S.26.02.06.TC" localSheetId="71">'S.26.02.{01,02,03,04,05,06}'!$A$9</definedName>
    <definedName name="S.26.03.01" localSheetId="72">'S.26.03.{01,02,03,04,05,06}'!$A$1</definedName>
    <definedName name="S.26.03.01.01" localSheetId="72">'S.26.03.{01,02,03,04,05,06}'!$A$59</definedName>
    <definedName name="S.26.03.01.01.TC" localSheetId="72">'S.26.03.{01,02,03,04,05,06}'!$A$106</definedName>
    <definedName name="S.26.03.01.01.TD" localSheetId="72">'S.26.03.{01,02,03,04,05,06}'!$C$111:$I$122</definedName>
    <definedName name="S.26.03.01.01.TL" localSheetId="72">'S.26.03.{01,02,03,04,05,06}'!$A$111:$A$122</definedName>
    <definedName name="S.26.03.01.01.TLC" localSheetId="72">'S.26.03.{01,02,03,04,05,06}'!$B$111:$B$122</definedName>
    <definedName name="S.26.03.01.01.TT" localSheetId="72">'S.26.03.{01,02,03,04,05,06}'!$C$108:$I$109</definedName>
    <definedName name="S.26.03.01.01.TTC" localSheetId="72">'S.26.03.{01,02,03,04,05,06}'!$C$110:$I$110</definedName>
    <definedName name="S.26.03.01.01.X" localSheetId="72">'S.26.03.{01,02,03,04,05,06}'!$C$123:$I$129</definedName>
    <definedName name="S.26.03.01.01.Y" localSheetId="72">'S.26.03.{01,02,03,04,05,06}'!$J$111:$K$122</definedName>
    <definedName name="S.26.03.01.01.Z" localSheetId="72">'S.26.03.{01,02,03,04,05,06}'!$A$60:$A$64</definedName>
    <definedName name="S.26.03.01.01.ZHI" localSheetId="72">'S.26.03.{01,02,03,04,05,06}'!$A$64:$D$64</definedName>
    <definedName name="S.26.03.01.02" localSheetId="72">'S.26.03.{01,02,03,04,05,06}'!$A$130</definedName>
    <definedName name="S.26.03.01.02.TC" localSheetId="72">'S.26.03.{01,02,03,04,05,06}'!$A$170</definedName>
    <definedName name="S.26.03.01.02.TD" localSheetId="72">'S.26.03.{01,02,03,04,05,06}'!$C$174</definedName>
    <definedName name="S.26.03.01.02.TL" localSheetId="72">'S.26.03.{01,02,03,04,05,06}'!$A$174</definedName>
    <definedName name="S.26.03.01.02.TLC" localSheetId="72">'S.26.03.{01,02,03,04,05,06}'!$B$174</definedName>
    <definedName name="S.26.03.01.02.TT" localSheetId="72">'S.26.03.{01,02,03,04,05,06}'!$C$172</definedName>
    <definedName name="S.26.03.01.02.TTC" localSheetId="72">'S.26.03.{01,02,03,04,05,06}'!$C$173</definedName>
    <definedName name="S.26.03.01.02.X" localSheetId="72">'S.26.03.{01,02,03,04,05,06}'!$C$175</definedName>
    <definedName name="S.26.03.01.02.Y" localSheetId="72">'S.26.03.{01,02,03,04,05,06}'!$D$174:$G$174</definedName>
    <definedName name="S.26.03.01.02.Z" localSheetId="72">'S.26.03.{01,02,03,04,05,06}'!$A$131:$A$133</definedName>
    <definedName name="S.26.03.01.02.ZHI" localSheetId="72">'S.26.03.{01,02,03,04,05,06}'!$A$133:$D$133</definedName>
    <definedName name="S.26.03.01.03" localSheetId="72">'S.26.03.{01,02,03,04,05,06}'!$A$11</definedName>
    <definedName name="S.26.03.01.03.TC" localSheetId="72">'S.26.03.{01,02,03,04,05,06}'!$A$9</definedName>
    <definedName name="S.26.03.01.03.TD" localSheetId="72">'S.26.03.{01,02,03,04,05,06}'!$C$52:$C$57</definedName>
    <definedName name="S.26.03.01.03.TL" localSheetId="72">'S.26.03.{01,02,03,04,05,06}'!$A$52:$A$57</definedName>
    <definedName name="S.26.03.01.03.TLC" localSheetId="72">'S.26.03.{01,02,03,04,05,06}'!$B$52:$B$57</definedName>
    <definedName name="S.26.03.01.03.TT" localSheetId="72">'S.26.03.{01,02,03,04,05,06}'!$C$50</definedName>
    <definedName name="S.26.03.01.03.TTC" localSheetId="72">'S.26.03.{01,02,03,04,05,06}'!$C$51</definedName>
    <definedName name="S.26.03.01.03.Y" localSheetId="72">'S.26.03.{01,02,03,04,05,06}'!$D$52:$E$57</definedName>
    <definedName name="S.26.03.01.03.Z" localSheetId="72">'S.26.03.{01,02,03,04,05,06}'!$A$12:$A$14</definedName>
    <definedName name="S.26.03.01.03.ZHI" localSheetId="72">'S.26.03.{01,02,03,04,05,06}'!$A$14:$D$14</definedName>
    <definedName name="S.26.03.01.TC" localSheetId="72">'S.26.03.{01,02,03,04,05,06}'!$A$9</definedName>
    <definedName name="S.26.03.02" localSheetId="72">'S.26.03.{01,02,03,04,05,06}'!$A$2</definedName>
    <definedName name="S.26.03.02.01" localSheetId="72">'S.26.03.{01,02,03,04,05,06}'!$A$66</definedName>
    <definedName name="S.26.03.02.01.TC" localSheetId="72">'S.26.03.{01,02,03,04,05,06}'!$A$106</definedName>
    <definedName name="S.26.03.02.01.TD" localSheetId="72">'S.26.03.{01,02,03,04,05,06}'!$C$111:$I$122</definedName>
    <definedName name="S.26.03.02.01.TL" localSheetId="72">'S.26.03.{01,02,03,04,05,06}'!$A$111:$A$122</definedName>
    <definedName name="S.26.03.02.01.TLC" localSheetId="72">'S.26.03.{01,02,03,04,05,06}'!$B$111:$B$122</definedName>
    <definedName name="S.26.03.02.01.TT" localSheetId="72">'S.26.03.{01,02,03,04,05,06}'!$C$108:$I$109</definedName>
    <definedName name="S.26.03.02.01.TTC" localSheetId="72">'S.26.03.{01,02,03,04,05,06}'!$C$110:$I$110</definedName>
    <definedName name="S.26.03.02.01.X" localSheetId="72">'S.26.03.{01,02,03,04,05,06}'!$C$123:$I$129</definedName>
    <definedName name="S.26.03.02.01.Y" localSheetId="72">'S.26.03.{01,02,03,04,05,06}'!$J$111:$K$122</definedName>
    <definedName name="S.26.03.02.01.Z" localSheetId="72">'S.26.03.{01,02,03,04,05,06}'!$A$67:$A$72</definedName>
    <definedName name="S.26.03.02.01.ZHI" localSheetId="72">'S.26.03.{01,02,03,04,05,06}'!$A$72:$D$72</definedName>
    <definedName name="S.26.03.02.02" localSheetId="72">'S.26.03.{01,02,03,04,05,06}'!$A$136</definedName>
    <definedName name="S.26.03.02.02.TC" localSheetId="72">'S.26.03.{01,02,03,04,05,06}'!$A$170</definedName>
    <definedName name="S.26.03.02.02.TD" localSheetId="72">'S.26.03.{01,02,03,04,05,06}'!$C$174</definedName>
    <definedName name="S.26.03.02.02.TL" localSheetId="72">'S.26.03.{01,02,03,04,05,06}'!$A$174</definedName>
    <definedName name="S.26.03.02.02.TLC" localSheetId="72">'S.26.03.{01,02,03,04,05,06}'!$B$174</definedName>
    <definedName name="S.26.03.02.02.TT" localSheetId="72">'S.26.03.{01,02,03,04,05,06}'!$C$172</definedName>
    <definedName name="S.26.03.02.02.TTC" localSheetId="72">'S.26.03.{01,02,03,04,05,06}'!$C$173</definedName>
    <definedName name="S.26.03.02.02.X" localSheetId="72">'S.26.03.{01,02,03,04,05,06}'!$C$175</definedName>
    <definedName name="S.26.03.02.02.Y" localSheetId="72">'S.26.03.{01,02,03,04,05,06}'!$D$174:$G$174</definedName>
    <definedName name="S.26.03.02.02.Z" localSheetId="72">'S.26.03.{01,02,03,04,05,06}'!$A$137:$A$140</definedName>
    <definedName name="S.26.03.02.02.ZHI" localSheetId="72">'S.26.03.{01,02,03,04,05,06}'!$A$140:$D$140</definedName>
    <definedName name="S.26.03.02.03" localSheetId="72">'S.26.03.{01,02,03,04,05,06}'!$A$16</definedName>
    <definedName name="S.26.03.02.03.TC" localSheetId="72">'S.26.03.{01,02,03,04,05,06}'!$A$9</definedName>
    <definedName name="S.26.03.02.03.TD" localSheetId="72">'S.26.03.{01,02,03,04,05,06}'!$C$52:$C$57</definedName>
    <definedName name="S.26.03.02.03.TL" localSheetId="72">'S.26.03.{01,02,03,04,05,06}'!$A$52:$A$57</definedName>
    <definedName name="S.26.03.02.03.TLC" localSheetId="72">'S.26.03.{01,02,03,04,05,06}'!$B$52:$B$57</definedName>
    <definedName name="S.26.03.02.03.TT" localSheetId="72">'S.26.03.{01,02,03,04,05,06}'!$C$50</definedName>
    <definedName name="S.26.03.02.03.TTC" localSheetId="72">'S.26.03.{01,02,03,04,05,06}'!$C$51</definedName>
    <definedName name="S.26.03.02.03.Y" localSheetId="72">'S.26.03.{01,02,03,04,05,06}'!$D$52:$E$57</definedName>
    <definedName name="S.26.03.02.03.Z" localSheetId="72">'S.26.03.{01,02,03,04,05,06}'!$A$17:$A$20</definedName>
    <definedName name="S.26.03.02.03.ZHI" localSheetId="72">'S.26.03.{01,02,03,04,05,06}'!$A$20:$D$20</definedName>
    <definedName name="S.26.03.02.TC" localSheetId="72">'S.26.03.{01,02,03,04,05,06}'!$A$9</definedName>
    <definedName name="S.26.03.03" localSheetId="72">'S.26.03.{01,02,03,04,05,06}'!$A$3</definedName>
    <definedName name="S.26.03.03.01" localSheetId="72">'S.26.03.{01,02,03,04,05,06}'!$A$74</definedName>
    <definedName name="S.26.03.03.01.TC" localSheetId="72">'S.26.03.{01,02,03,04,05,06}'!$A$106</definedName>
    <definedName name="S.26.03.03.01.TD" localSheetId="72">'S.26.03.{01,02,03,04,05,06}'!$C$111:$I$122</definedName>
    <definedName name="S.26.03.03.01.TL" localSheetId="72">'S.26.03.{01,02,03,04,05,06}'!$A$111:$A$122</definedName>
    <definedName name="S.26.03.03.01.TLC" localSheetId="72">'S.26.03.{01,02,03,04,05,06}'!$B$111:$B$122</definedName>
    <definedName name="S.26.03.03.01.TT" localSheetId="72">'S.26.03.{01,02,03,04,05,06}'!$C$108:$I$109</definedName>
    <definedName name="S.26.03.03.01.TTC" localSheetId="72">'S.26.03.{01,02,03,04,05,06}'!$C$110:$I$110</definedName>
    <definedName name="S.26.03.03.01.X" localSheetId="72">'S.26.03.{01,02,03,04,05,06}'!$C$123:$I$129</definedName>
    <definedName name="S.26.03.03.01.Y" localSheetId="72">'S.26.03.{01,02,03,04,05,06}'!$J$111:$K$122</definedName>
    <definedName name="S.26.03.03.01.Z" localSheetId="72">'S.26.03.{01,02,03,04,05,06}'!$A$75:$A$80</definedName>
    <definedName name="S.26.03.03.01.ZHI" localSheetId="72">'S.26.03.{01,02,03,04,05,06}'!$A$79:$D$80</definedName>
    <definedName name="S.26.03.03.02" localSheetId="72">'S.26.03.{01,02,03,04,05,06}'!$A$142</definedName>
    <definedName name="S.26.03.03.02.TC" localSheetId="72">'S.26.03.{01,02,03,04,05,06}'!$A$170</definedName>
    <definedName name="S.26.03.03.02.TD" localSheetId="72">'S.26.03.{01,02,03,04,05,06}'!$C$174</definedName>
    <definedName name="S.26.03.03.02.TL" localSheetId="72">'S.26.03.{01,02,03,04,05,06}'!$A$174</definedName>
    <definedName name="S.26.03.03.02.TLC" localSheetId="72">'S.26.03.{01,02,03,04,05,06}'!$B$174</definedName>
    <definedName name="S.26.03.03.02.TT" localSheetId="72">'S.26.03.{01,02,03,04,05,06}'!$C$172</definedName>
    <definedName name="S.26.03.03.02.TTC" localSheetId="72">'S.26.03.{01,02,03,04,05,06}'!$C$173</definedName>
    <definedName name="S.26.03.03.02.X" localSheetId="72">'S.26.03.{01,02,03,04,05,06}'!$C$175</definedName>
    <definedName name="S.26.03.03.02.Y" localSheetId="72">'S.26.03.{01,02,03,04,05,06}'!$D$174:$G$174</definedName>
    <definedName name="S.26.03.03.02.Z" localSheetId="72">'S.26.03.{01,02,03,04,05,06}'!$A$143:$A$147</definedName>
    <definedName name="S.26.03.03.02.ZHI" localSheetId="72">'S.26.03.{01,02,03,04,05,06}'!$A$146:$D$147</definedName>
    <definedName name="S.26.03.03.03" localSheetId="72">'S.26.03.{01,02,03,04,05,06}'!$A$22</definedName>
    <definedName name="S.26.03.03.03.TC" localSheetId="72">'S.26.03.{01,02,03,04,05,06}'!$A$9</definedName>
    <definedName name="S.26.03.03.03.TD" localSheetId="72">'S.26.03.{01,02,03,04,05,06}'!$C$52:$C$57</definedName>
    <definedName name="S.26.03.03.03.TL" localSheetId="72">'S.26.03.{01,02,03,04,05,06}'!$A$52:$A$57</definedName>
    <definedName name="S.26.03.03.03.TLC" localSheetId="72">'S.26.03.{01,02,03,04,05,06}'!$B$52:$B$57</definedName>
    <definedName name="S.26.03.03.03.TT" localSheetId="72">'S.26.03.{01,02,03,04,05,06}'!$C$50</definedName>
    <definedName name="S.26.03.03.03.TTC" localSheetId="72">'S.26.03.{01,02,03,04,05,06}'!$C$51</definedName>
    <definedName name="S.26.03.03.03.Y" localSheetId="72">'S.26.03.{01,02,03,04,05,06}'!$D$52:$E$57</definedName>
    <definedName name="S.26.03.03.03.Z" localSheetId="72">'S.26.03.{01,02,03,04,05,06}'!$A$23:$A$27</definedName>
    <definedName name="S.26.03.03.03.ZHI" localSheetId="72">'S.26.03.{01,02,03,04,05,06}'!$A$26:$D$27</definedName>
    <definedName name="S.26.03.03.TC" localSheetId="72">'S.26.03.{01,02,03,04,05,06}'!$A$9</definedName>
    <definedName name="S.26.03.04" localSheetId="72">'S.26.03.{01,02,03,04,05,06}'!$A$4</definedName>
    <definedName name="S.26.03.04.01" localSheetId="72">'S.26.03.{01,02,03,04,05,06}'!$A$82</definedName>
    <definedName name="S.26.03.04.01.TC" localSheetId="72">'S.26.03.{01,02,03,04,05,06}'!$A$106</definedName>
    <definedName name="S.26.03.04.01.TD" localSheetId="72">'S.26.03.{01,02,03,04,05,06}'!$C$111:$I$122</definedName>
    <definedName name="S.26.03.04.01.TL" localSheetId="72">'S.26.03.{01,02,03,04,05,06}'!$A$111:$A$122</definedName>
    <definedName name="S.26.03.04.01.TLC" localSheetId="72">'S.26.03.{01,02,03,04,05,06}'!$B$111:$B$122</definedName>
    <definedName name="S.26.03.04.01.TT" localSheetId="72">'S.26.03.{01,02,03,04,05,06}'!$C$108:$I$109</definedName>
    <definedName name="S.26.03.04.01.TTC" localSheetId="72">'S.26.03.{01,02,03,04,05,06}'!$C$110:$I$110</definedName>
    <definedName name="S.26.03.04.01.X" localSheetId="72">'S.26.03.{01,02,03,04,05,06}'!$C$123:$I$129</definedName>
    <definedName name="S.26.03.04.01.Y" localSheetId="72">'S.26.03.{01,02,03,04,05,06}'!$J$111:$K$122</definedName>
    <definedName name="S.26.03.04.01.Z" localSheetId="72">'S.26.03.{01,02,03,04,05,06}'!$A$83:$A$89</definedName>
    <definedName name="S.26.03.04.01.ZHI" localSheetId="72">'S.26.03.{01,02,03,04,05,06}'!$A$88:$D$89</definedName>
    <definedName name="S.26.03.04.02" localSheetId="72">'S.26.03.{01,02,03,04,05,06}'!$A$149</definedName>
    <definedName name="S.26.03.04.02.TC" localSheetId="72">'S.26.03.{01,02,03,04,05,06}'!$A$170</definedName>
    <definedName name="S.26.03.04.02.TD" localSheetId="72">'S.26.03.{01,02,03,04,05,06}'!$C$174</definedName>
    <definedName name="S.26.03.04.02.TL" localSheetId="72">'S.26.03.{01,02,03,04,05,06}'!$A$174</definedName>
    <definedName name="S.26.03.04.02.TLC" localSheetId="72">'S.26.03.{01,02,03,04,05,06}'!$B$174</definedName>
    <definedName name="S.26.03.04.02.TT" localSheetId="72">'S.26.03.{01,02,03,04,05,06}'!$C$172</definedName>
    <definedName name="S.26.03.04.02.TTC" localSheetId="72">'S.26.03.{01,02,03,04,05,06}'!$C$173</definedName>
    <definedName name="S.26.03.04.02.X" localSheetId="72">'S.26.03.{01,02,03,04,05,06}'!$C$175</definedName>
    <definedName name="S.26.03.04.02.Y" localSheetId="72">'S.26.03.{01,02,03,04,05,06}'!$D$174:$G$174</definedName>
    <definedName name="S.26.03.04.02.Z" localSheetId="72">'S.26.03.{01,02,03,04,05,06}'!$A$150:$A$155</definedName>
    <definedName name="S.26.03.04.02.ZHI" localSheetId="72">'S.26.03.{01,02,03,04,05,06}'!$A$154:$D$155</definedName>
    <definedName name="S.26.03.04.03" localSheetId="72">'S.26.03.{01,02,03,04,05,06}'!$A$29</definedName>
    <definedName name="S.26.03.04.03.TC" localSheetId="72">'S.26.03.{01,02,03,04,05,06}'!$A$9</definedName>
    <definedName name="S.26.03.04.03.TD" localSheetId="72">'S.26.03.{01,02,03,04,05,06}'!$C$52:$C$57</definedName>
    <definedName name="S.26.03.04.03.TL" localSheetId="72">'S.26.03.{01,02,03,04,05,06}'!$A$52:$A$57</definedName>
    <definedName name="S.26.03.04.03.TLC" localSheetId="72">'S.26.03.{01,02,03,04,05,06}'!$B$52:$B$57</definedName>
    <definedName name="S.26.03.04.03.TT" localSheetId="72">'S.26.03.{01,02,03,04,05,06}'!$C$50</definedName>
    <definedName name="S.26.03.04.03.TTC" localSheetId="72">'S.26.03.{01,02,03,04,05,06}'!$C$51</definedName>
    <definedName name="S.26.03.04.03.Y" localSheetId="72">'S.26.03.{01,02,03,04,05,06}'!$D$52:$E$57</definedName>
    <definedName name="S.26.03.04.03.Z" localSheetId="72">'S.26.03.{01,02,03,04,05,06}'!$A$30:$A$35</definedName>
    <definedName name="S.26.03.04.03.ZHI" localSheetId="72">'S.26.03.{01,02,03,04,05,06}'!$A$34:$D$35</definedName>
    <definedName name="S.26.03.04.TC" localSheetId="72">'S.26.03.{01,02,03,04,05,06}'!$A$9</definedName>
    <definedName name="S.26.03.05" localSheetId="72">'S.26.03.{01,02,03,04,05,06}'!$A$5</definedName>
    <definedName name="S.26.03.05.01" localSheetId="72">'S.26.03.{01,02,03,04,05,06}'!$A$91</definedName>
    <definedName name="S.26.03.05.01.TC" localSheetId="72">'S.26.03.{01,02,03,04,05,06}'!$A$106</definedName>
    <definedName name="S.26.03.05.01.TD" localSheetId="72">'S.26.03.{01,02,03,04,05,06}'!$C$111:$I$122</definedName>
    <definedName name="S.26.03.05.01.TL" localSheetId="72">'S.26.03.{01,02,03,04,05,06}'!$A$111:$A$122</definedName>
    <definedName name="S.26.03.05.01.TLC" localSheetId="72">'S.26.03.{01,02,03,04,05,06}'!$B$111:$B$122</definedName>
    <definedName name="S.26.03.05.01.TT" localSheetId="72">'S.26.03.{01,02,03,04,05,06}'!$C$108:$I$109</definedName>
    <definedName name="S.26.03.05.01.TTC" localSheetId="72">'S.26.03.{01,02,03,04,05,06}'!$C$110:$I$110</definedName>
    <definedName name="S.26.03.05.01.X" localSheetId="72">'S.26.03.{01,02,03,04,05,06}'!$C$123:$I$129</definedName>
    <definedName name="S.26.03.05.01.Y" localSheetId="72">'S.26.03.{01,02,03,04,05,06}'!$J$111:$K$122</definedName>
    <definedName name="S.26.03.05.01.Z" localSheetId="72">'S.26.03.{01,02,03,04,05,06}'!$A$92:$A$96</definedName>
    <definedName name="S.26.03.05.01.ZHI" localSheetId="72">'S.26.03.{01,02,03,04,05,06}'!$A$96:$D$96</definedName>
    <definedName name="S.26.03.05.02" localSheetId="72">'S.26.03.{01,02,03,04,05,06}'!$A$157</definedName>
    <definedName name="S.26.03.05.02.TC" localSheetId="72">'S.26.03.{01,02,03,04,05,06}'!$A$170</definedName>
    <definedName name="S.26.03.05.02.TD" localSheetId="72">'S.26.03.{01,02,03,04,05,06}'!$C$174</definedName>
    <definedName name="S.26.03.05.02.TL" localSheetId="72">'S.26.03.{01,02,03,04,05,06}'!$A$174</definedName>
    <definedName name="S.26.03.05.02.TLC" localSheetId="72">'S.26.03.{01,02,03,04,05,06}'!$B$174</definedName>
    <definedName name="S.26.03.05.02.TT" localSheetId="72">'S.26.03.{01,02,03,04,05,06}'!$C$172</definedName>
    <definedName name="S.26.03.05.02.TTC" localSheetId="72">'S.26.03.{01,02,03,04,05,06}'!$C$173</definedName>
    <definedName name="S.26.03.05.02.X" localSheetId="72">'S.26.03.{01,02,03,04,05,06}'!$C$175</definedName>
    <definedName name="S.26.03.05.02.Y" localSheetId="72">'S.26.03.{01,02,03,04,05,06}'!$D$174:$G$174</definedName>
    <definedName name="S.26.03.05.02.Z" localSheetId="72">'S.26.03.{01,02,03,04,05,06}'!$A$158:$A$161</definedName>
    <definedName name="S.26.03.05.02.ZHI" localSheetId="72">'S.26.03.{01,02,03,04,05,06}'!$A$161:$D$161</definedName>
    <definedName name="S.26.03.05.03" localSheetId="72">'S.26.03.{01,02,03,04,05,06}'!$A$37</definedName>
    <definedName name="S.26.03.05.03.TC" localSheetId="72">'S.26.03.{01,02,03,04,05,06}'!$A$9</definedName>
    <definedName name="S.26.03.05.03.TD" localSheetId="72">'S.26.03.{01,02,03,04,05,06}'!$C$52:$C$57</definedName>
    <definedName name="S.26.03.05.03.TL" localSheetId="72">'S.26.03.{01,02,03,04,05,06}'!$A$52:$A$57</definedName>
    <definedName name="S.26.03.05.03.TLC" localSheetId="72">'S.26.03.{01,02,03,04,05,06}'!$B$52:$B$57</definedName>
    <definedName name="S.26.03.05.03.TT" localSheetId="72">'S.26.03.{01,02,03,04,05,06}'!$C$50</definedName>
    <definedName name="S.26.03.05.03.TTC" localSheetId="72">'S.26.03.{01,02,03,04,05,06}'!$C$51</definedName>
    <definedName name="S.26.03.05.03.Y" localSheetId="72">'S.26.03.{01,02,03,04,05,06}'!$D$52:$E$57</definedName>
    <definedName name="S.26.03.05.03.Z" localSheetId="72">'S.26.03.{01,02,03,04,05,06}'!$A$38:$A$41</definedName>
    <definedName name="S.26.03.05.03.ZHI" localSheetId="72">'S.26.03.{01,02,03,04,05,06}'!$A$41:$D$41</definedName>
    <definedName name="S.26.03.05.TC" localSheetId="72">'S.26.03.{01,02,03,04,05,06}'!$A$9</definedName>
    <definedName name="S.26.03.06" localSheetId="72">'S.26.03.{01,02,03,04,05,06}'!$A$6</definedName>
    <definedName name="S.26.03.06.01" localSheetId="72">'S.26.03.{01,02,03,04,05,06}'!$A$98</definedName>
    <definedName name="S.26.03.06.01.TC" localSheetId="72">'S.26.03.{01,02,03,04,05,06}'!$A$106</definedName>
    <definedName name="S.26.03.06.01.TD" localSheetId="72">'S.26.03.{01,02,03,04,05,06}'!$C$111:$I$122</definedName>
    <definedName name="S.26.03.06.01.TL" localSheetId="72">'S.26.03.{01,02,03,04,05,06}'!$A$111:$A$122</definedName>
    <definedName name="S.26.03.06.01.TLC" localSheetId="72">'S.26.03.{01,02,03,04,05,06}'!$B$111:$B$122</definedName>
    <definedName name="S.26.03.06.01.TT" localSheetId="72">'S.26.03.{01,02,03,04,05,06}'!$C$108:$I$109</definedName>
    <definedName name="S.26.03.06.01.TTC" localSheetId="72">'S.26.03.{01,02,03,04,05,06}'!$C$110:$I$110</definedName>
    <definedName name="S.26.03.06.01.X" localSheetId="72">'S.26.03.{01,02,03,04,05,06}'!$C$123:$I$129</definedName>
    <definedName name="S.26.03.06.01.Y" localSheetId="72">'S.26.03.{01,02,03,04,05,06}'!$J$111:$K$122</definedName>
    <definedName name="S.26.03.06.01.Z" localSheetId="72">'S.26.03.{01,02,03,04,05,06}'!$A$99:$A$104</definedName>
    <definedName name="S.26.03.06.01.ZHI" localSheetId="72">'S.26.03.{01,02,03,04,05,06}'!$A$104:$D$104</definedName>
    <definedName name="S.26.03.06.02" localSheetId="72">'S.26.03.{01,02,03,04,05,06}'!$A$163</definedName>
    <definedName name="S.26.03.06.02.TC" localSheetId="72">'S.26.03.{01,02,03,04,05,06}'!$A$170</definedName>
    <definedName name="S.26.03.06.02.TD" localSheetId="72">'S.26.03.{01,02,03,04,05,06}'!$C$174</definedName>
    <definedName name="S.26.03.06.02.TL" localSheetId="72">'S.26.03.{01,02,03,04,05,06}'!$A$174</definedName>
    <definedName name="S.26.03.06.02.TLC" localSheetId="72">'S.26.03.{01,02,03,04,05,06}'!$B$174</definedName>
    <definedName name="S.26.03.06.02.TT" localSheetId="72">'S.26.03.{01,02,03,04,05,06}'!$C$172</definedName>
    <definedName name="S.26.03.06.02.TTC" localSheetId="72">'S.26.03.{01,02,03,04,05,06}'!$C$173</definedName>
    <definedName name="S.26.03.06.02.X" localSheetId="72">'S.26.03.{01,02,03,04,05,06}'!$C$175</definedName>
    <definedName name="S.26.03.06.02.Y" localSheetId="72">'S.26.03.{01,02,03,04,05,06}'!$D$174:$G$174</definedName>
    <definedName name="S.26.03.06.02.Z" localSheetId="72">'S.26.03.{01,02,03,04,05,06}'!$A$164:$A$168</definedName>
    <definedName name="S.26.03.06.02.ZHI" localSheetId="72">'S.26.03.{01,02,03,04,05,06}'!$A$168:$D$168</definedName>
    <definedName name="S.26.03.06.03" localSheetId="72">'S.26.03.{01,02,03,04,05,06}'!$A$43</definedName>
    <definedName name="S.26.03.06.03.TC" localSheetId="72">'S.26.03.{01,02,03,04,05,06}'!$A$9</definedName>
    <definedName name="S.26.03.06.03.TD" localSheetId="72">'S.26.03.{01,02,03,04,05,06}'!$C$52:$C$57</definedName>
    <definedName name="S.26.03.06.03.TL" localSheetId="72">'S.26.03.{01,02,03,04,05,06}'!$A$52:$A$57</definedName>
    <definedName name="S.26.03.06.03.TLC" localSheetId="72">'S.26.03.{01,02,03,04,05,06}'!$B$52:$B$57</definedName>
    <definedName name="S.26.03.06.03.TT" localSheetId="72">'S.26.03.{01,02,03,04,05,06}'!$C$50</definedName>
    <definedName name="S.26.03.06.03.TTC" localSheetId="72">'S.26.03.{01,02,03,04,05,06}'!$C$51</definedName>
    <definedName name="S.26.03.06.03.Y" localSheetId="72">'S.26.03.{01,02,03,04,05,06}'!$D$52:$E$57</definedName>
    <definedName name="S.26.03.06.03.Z" localSheetId="72">'S.26.03.{01,02,03,04,05,06}'!$A$44:$A$48</definedName>
    <definedName name="S.26.03.06.03.ZHI" localSheetId="72">'S.26.03.{01,02,03,04,05,06}'!$A$48:$D$48</definedName>
    <definedName name="S.26.03.06.TC" localSheetId="72">'S.26.03.{01,02,03,04,05,06}'!$A$9</definedName>
    <definedName name="S.26.04.01" localSheetId="73">'S.26.04.{01,02,03,04,05,06}'!$A$1</definedName>
    <definedName name="S.26.04.01.01" localSheetId="73">'S.26.04.{01,02,03,04,05,06}'!$A$58</definedName>
    <definedName name="S.26.04.01.01.TC" localSheetId="73">'S.26.04.{01,02,03,04,05,06}'!$A$105</definedName>
    <definedName name="S.26.04.01.01.TD" localSheetId="73">'S.26.04.{01,02,03,04,05,06}'!$C$110:$I$120</definedName>
    <definedName name="S.26.04.01.01.TL" localSheetId="73">'S.26.04.{01,02,03,04,05,06}'!$A$110:$A$120</definedName>
    <definedName name="S.26.04.01.01.TLC" localSheetId="73">'S.26.04.{01,02,03,04,05,06}'!$B$110:$B$120</definedName>
    <definedName name="S.26.04.01.01.TT" localSheetId="73">'S.26.04.{01,02,03,04,05,06}'!$C$107:$I$108</definedName>
    <definedName name="S.26.04.01.01.TTC" localSheetId="73">'S.26.04.{01,02,03,04,05,06}'!$C$109:$I$109</definedName>
    <definedName name="S.26.04.01.01.X" localSheetId="73">'S.26.04.{01,02,03,04,05,06}'!$C$121:$I$127</definedName>
    <definedName name="S.26.04.01.01.Y" localSheetId="73">'S.26.04.{01,02,03,04,05,06}'!$J$110:$K$120</definedName>
    <definedName name="S.26.04.01.01.Z" localSheetId="73">'S.26.04.{01,02,03,04,05,06}'!$A$59:$A$63</definedName>
    <definedName name="S.26.04.01.01.ZHI" localSheetId="73">'S.26.04.{01,02,03,04,05,06}'!$A$63:$D$63</definedName>
    <definedName name="S.26.04.01.02" localSheetId="73">'S.26.04.{01,02,03,04,05,06}'!$A$129</definedName>
    <definedName name="S.26.04.01.02.TC" localSheetId="73">'S.26.04.{01,02,03,04,05,06}'!$A$168</definedName>
    <definedName name="S.26.04.01.02.TD" localSheetId="73">'S.26.04.{01,02,03,04,05,06}'!$C$172</definedName>
    <definedName name="S.26.04.01.02.TL" localSheetId="73">'S.26.04.{01,02,03,04,05,06}'!$A$172</definedName>
    <definedName name="S.26.04.01.02.TLC" localSheetId="73">'S.26.04.{01,02,03,04,05,06}'!$B$172</definedName>
    <definedName name="S.26.04.01.02.TT" localSheetId="73">'S.26.04.{01,02,03,04,05,06}'!$C$170</definedName>
    <definedName name="S.26.04.01.02.TTC" localSheetId="73">'S.26.04.{01,02,03,04,05,06}'!$C$171</definedName>
    <definedName name="S.26.04.01.02.X" localSheetId="73">'S.26.04.{01,02,03,04,05,06}'!$C$173</definedName>
    <definedName name="S.26.04.01.02.Y" localSheetId="73">'S.26.04.{01,02,03,04,05,06}'!$D$172:$G$172</definedName>
    <definedName name="S.26.04.01.02.Z" localSheetId="73">'S.26.04.{01,02,03,04,05,06}'!$A$130:$A$132</definedName>
    <definedName name="S.26.04.01.02.ZHI" localSheetId="73">'S.26.04.{01,02,03,04,05,06}'!$A$132:$D$132</definedName>
    <definedName name="S.26.04.01.03" localSheetId="73">'S.26.04.{01,02,03,04,05,06}'!$A$175</definedName>
    <definedName name="S.26.04.01.03.TC" localSheetId="73">'S.26.04.{01,02,03,04,05,06}'!$A$222</definedName>
    <definedName name="S.26.04.01.03.TD" localSheetId="73">'S.26.04.{01,02,03,04,05,06}'!$C$227:$I$231</definedName>
    <definedName name="S.26.04.01.03.TL" localSheetId="73">'S.26.04.{01,02,03,04,05,06}'!$A$227:$A$231</definedName>
    <definedName name="S.26.04.01.03.TLC" localSheetId="73">'S.26.04.{01,02,03,04,05,06}'!$B$227:$B$231</definedName>
    <definedName name="S.26.04.01.03.TT" localSheetId="73">'S.26.04.{01,02,03,04,05,06}'!$C$224:$I$225</definedName>
    <definedName name="S.26.04.01.03.TTC" localSheetId="73">'S.26.04.{01,02,03,04,05,06}'!$C$226:$I$226</definedName>
    <definedName name="S.26.04.01.03.X" localSheetId="73">'S.26.04.{01,02,03,04,05,06}'!$C$232:$I$237</definedName>
    <definedName name="S.26.04.01.03.Y" localSheetId="73">'S.26.04.{01,02,03,04,05,06}'!$J$227:$J$231</definedName>
    <definedName name="S.26.04.01.03.Z" localSheetId="73">'S.26.04.{01,02,03,04,05,06}'!$A$176:$A$180</definedName>
    <definedName name="S.26.04.01.03.ZHI" localSheetId="73">'S.26.04.{01,02,03,04,05,06}'!$A$180:$D$180</definedName>
    <definedName name="S.26.04.01.04" localSheetId="73">'S.26.04.{01,02,03,04,05,06}'!$A$239</definedName>
    <definedName name="S.26.04.01.04.TC" localSheetId="73">'S.26.04.{01,02,03,04,05,06}'!$A$222</definedName>
    <definedName name="S.26.04.01.04.TD" localSheetId="73">'S.26.04.{01,02,03,04,05,06}'!$C$282:$C$283</definedName>
    <definedName name="S.26.04.01.04.TL" localSheetId="73">'S.26.04.{01,02,03,04,05,06}'!$A$282:$A$283</definedName>
    <definedName name="S.26.04.01.04.TLC" localSheetId="73">'S.26.04.{01,02,03,04,05,06}'!$B$282:$B$283</definedName>
    <definedName name="S.26.04.01.04.TT" localSheetId="73">'S.26.04.{01,02,03,04,05,06}'!$C$280</definedName>
    <definedName name="S.26.04.01.04.TTC" localSheetId="73">'S.26.04.{01,02,03,04,05,06}'!$C$281</definedName>
    <definedName name="S.26.04.01.04.X" localSheetId="73">'S.26.04.{01,02,03,04,05,06}'!$C$284</definedName>
    <definedName name="S.26.04.01.04.Y" localSheetId="73">'S.26.04.{01,02,03,04,05,06}'!$D$282:$I$283</definedName>
    <definedName name="S.26.04.01.04.Z" localSheetId="73">'S.26.04.{01,02,03,04,05,06}'!$A$240:$A$243</definedName>
    <definedName name="S.26.04.01.04.ZHI" localSheetId="73">'S.26.04.{01,02,03,04,05,06}'!$A$243:$D$243</definedName>
    <definedName name="S.26.04.01.05" localSheetId="73">'S.26.04.{01,02,03,04,05,06}'!$A$286</definedName>
    <definedName name="S.26.04.01.05.TC" localSheetId="73">'S.26.04.{01,02,03,04,05,06}'!$A$222</definedName>
    <definedName name="S.26.04.01.05.TD" localSheetId="73">'S.26.04.{01,02,03,04,05,06}'!$C$336:$G$338</definedName>
    <definedName name="S.26.04.01.05.TL" localSheetId="73">'S.26.04.{01,02,03,04,05,06}'!$A$336:$A$338</definedName>
    <definedName name="S.26.04.01.05.TLC" localSheetId="73">'S.26.04.{01,02,03,04,05,06}'!$B$336:$B$338</definedName>
    <definedName name="S.26.04.01.05.TT" localSheetId="73">'S.26.04.{01,02,03,04,05,06}'!$C$333:$G$334</definedName>
    <definedName name="S.26.04.01.05.TTC" localSheetId="73">'S.26.04.{01,02,03,04,05,06}'!$C$335:$G$335</definedName>
    <definedName name="S.26.04.01.05.X" localSheetId="73">'S.26.04.{01,02,03,04,05,06}'!$C$339:$G$345</definedName>
    <definedName name="S.26.04.01.05.Y" localSheetId="73">'S.26.04.{01,02,03,04,05,06}'!$H$336:$I$338</definedName>
    <definedName name="S.26.04.01.05.Z" localSheetId="73">'S.26.04.{01,02,03,04,05,06}'!$A$287:$A$291</definedName>
    <definedName name="S.26.04.01.05.ZHI" localSheetId="73">'S.26.04.{01,02,03,04,05,06}'!$A$291:$D$291</definedName>
    <definedName name="S.26.04.01.06" localSheetId="73">'S.26.04.{01,02,03,04,05,06}'!$A$347</definedName>
    <definedName name="S.26.04.01.06.TC" localSheetId="73">'S.26.04.{01,02,03,04,05,06}'!$A$394</definedName>
    <definedName name="S.26.04.01.06.TD" localSheetId="73">'S.26.04.{01,02,03,04,05,06}'!$C$398:$D$402</definedName>
    <definedName name="S.26.04.01.06.TL" localSheetId="73">'S.26.04.{01,02,03,04,05,06}'!$A$398:$A$402</definedName>
    <definedName name="S.26.04.01.06.TLC" localSheetId="73">'S.26.04.{01,02,03,04,05,06}'!$B$398:$B$402</definedName>
    <definedName name="S.26.04.01.06.TT" localSheetId="73">'S.26.04.{01,02,03,04,05,06}'!$C$396:$D$396</definedName>
    <definedName name="S.26.04.01.06.TTC" localSheetId="73">'S.26.04.{01,02,03,04,05,06}'!$C$397:$D$397</definedName>
    <definedName name="S.26.04.01.06.X" localSheetId="73">'S.26.04.{01,02,03,04,05,06}'!$C$403:$D$407</definedName>
    <definedName name="S.26.04.01.06.Y" localSheetId="73">'S.26.04.{01,02,03,04,05,06}'!$E$398:$F$402</definedName>
    <definedName name="S.26.04.01.06.Z" localSheetId="73">'S.26.04.{01,02,03,04,05,06}'!$A$348:$A$352</definedName>
    <definedName name="S.26.04.01.06.ZHI" localSheetId="73">'S.26.04.{01,02,03,04,05,06}'!$A$352:$D$352</definedName>
    <definedName name="S.26.04.01.07" localSheetId="73">'S.26.04.{01,02,03,04,05,06}'!$A$409</definedName>
    <definedName name="S.26.04.01.07.TC" localSheetId="73">'S.26.04.{01,02,03,04,05,06}'!$A$394</definedName>
    <definedName name="S.26.04.01.07.TD" localSheetId="73">'S.26.04.{01,02,03,04,05,06}'!$C$458:$D$459</definedName>
    <definedName name="S.26.04.01.07.TL" localSheetId="73">'S.26.04.{01,02,03,04,05,06}'!$A$458:$A$459</definedName>
    <definedName name="S.26.04.01.07.TLC" localSheetId="73">'S.26.04.{01,02,03,04,05,06}'!$B$458:$B$459</definedName>
    <definedName name="S.26.04.01.07.TT" localSheetId="73">'S.26.04.{01,02,03,04,05,06}'!$C$456:$D$456</definedName>
    <definedName name="S.26.04.01.07.TTC" localSheetId="73">'S.26.04.{01,02,03,04,05,06}'!$C$457:$D$457</definedName>
    <definedName name="S.26.04.01.07.X" localSheetId="73">'S.26.04.{01,02,03,04,05,06}'!$C$460:$D$464</definedName>
    <definedName name="S.26.04.01.07.Y" localSheetId="73">'S.26.04.{01,02,03,04,05,06}'!$E$458:$F$459</definedName>
    <definedName name="S.26.04.01.07.Z" localSheetId="73">'S.26.04.{01,02,03,04,05,06}'!$A$410:$A$414</definedName>
    <definedName name="S.26.04.01.07.ZHI" localSheetId="73">'S.26.04.{01,02,03,04,05,06}'!$A$414:$D$414</definedName>
    <definedName name="S.26.04.01.08" localSheetId="73">'S.26.04.{01,02,03,04,05,06}'!$A$11</definedName>
    <definedName name="S.26.04.01.08.TC" localSheetId="73">'S.26.04.{01,02,03,04,05,06}'!$A$9</definedName>
    <definedName name="S.26.04.01.08.TD" localSheetId="73">'S.26.04.{01,02,03,04,05,06}'!$C$52:$C$56</definedName>
    <definedName name="S.26.04.01.08.TL" localSheetId="73">'S.26.04.{01,02,03,04,05,06}'!$A$52:$A$56</definedName>
    <definedName name="S.26.04.01.08.TLC" localSheetId="73">'S.26.04.{01,02,03,04,05,06}'!$B$52:$B$56</definedName>
    <definedName name="S.26.04.01.08.TT" localSheetId="73">'S.26.04.{01,02,03,04,05,06}'!$C$50</definedName>
    <definedName name="S.26.04.01.08.TTC" localSheetId="73">'S.26.04.{01,02,03,04,05,06}'!$C$51</definedName>
    <definedName name="S.26.04.01.08.Y" localSheetId="73">'S.26.04.{01,02,03,04,05,06}'!$D$52:$E$56</definedName>
    <definedName name="S.26.04.01.08.Z" localSheetId="73">'S.26.04.{01,02,03,04,05,06}'!$A$12:$A$14</definedName>
    <definedName name="S.26.04.01.08.ZHI" localSheetId="73">'S.26.04.{01,02,03,04,05,06}'!$A$14:$D$14</definedName>
    <definedName name="S.26.04.01.TC" localSheetId="73">'S.26.04.{01,02,03,04,05,06}'!$A$9</definedName>
    <definedName name="S.26.04.02" localSheetId="73">'S.26.04.{01,02,03,04,05,06}'!$A$2</definedName>
    <definedName name="S.26.04.02.01" localSheetId="73">'S.26.04.{01,02,03,04,05,06}'!$A$65</definedName>
    <definedName name="S.26.04.02.01.TC" localSheetId="73">'S.26.04.{01,02,03,04,05,06}'!$A$105</definedName>
    <definedName name="S.26.04.02.01.TD" localSheetId="73">'S.26.04.{01,02,03,04,05,06}'!$C$110:$I$120</definedName>
    <definedName name="S.26.04.02.01.TL" localSheetId="73">'S.26.04.{01,02,03,04,05,06}'!$A$110:$A$120</definedName>
    <definedName name="S.26.04.02.01.TLC" localSheetId="73">'S.26.04.{01,02,03,04,05,06}'!$B$110:$B$120</definedName>
    <definedName name="S.26.04.02.01.TT" localSheetId="73">'S.26.04.{01,02,03,04,05,06}'!$C$107:$I$108</definedName>
    <definedName name="S.26.04.02.01.TTC" localSheetId="73">'S.26.04.{01,02,03,04,05,06}'!$C$109:$I$109</definedName>
    <definedName name="S.26.04.02.01.X" localSheetId="73">'S.26.04.{01,02,03,04,05,06}'!$C$121:$I$127</definedName>
    <definedName name="S.26.04.02.01.Y" localSheetId="73">'S.26.04.{01,02,03,04,05,06}'!$J$110:$K$120</definedName>
    <definedName name="S.26.04.02.01.Z" localSheetId="73">'S.26.04.{01,02,03,04,05,06}'!$A$66:$A$71</definedName>
    <definedName name="S.26.04.02.01.ZHI" localSheetId="73">'S.26.04.{01,02,03,04,05,06}'!$A$71:$D$71</definedName>
    <definedName name="S.26.04.02.02" localSheetId="73">'S.26.04.{01,02,03,04,05,06}'!$A$134</definedName>
    <definedName name="S.26.04.02.02.TC" localSheetId="73">'S.26.04.{01,02,03,04,05,06}'!$A$168</definedName>
    <definedName name="S.26.04.02.02.TD" localSheetId="73">'S.26.04.{01,02,03,04,05,06}'!$C$172</definedName>
    <definedName name="S.26.04.02.02.TL" localSheetId="73">'S.26.04.{01,02,03,04,05,06}'!$A$172</definedName>
    <definedName name="S.26.04.02.02.TLC" localSheetId="73">'S.26.04.{01,02,03,04,05,06}'!$B$172</definedName>
    <definedName name="S.26.04.02.02.TT" localSheetId="73">'S.26.04.{01,02,03,04,05,06}'!$C$170</definedName>
    <definedName name="S.26.04.02.02.TTC" localSheetId="73">'S.26.04.{01,02,03,04,05,06}'!$C$171</definedName>
    <definedName name="S.26.04.02.02.X" localSheetId="73">'S.26.04.{01,02,03,04,05,06}'!$C$173</definedName>
    <definedName name="S.26.04.02.02.Y" localSheetId="73">'S.26.04.{01,02,03,04,05,06}'!$D$172:$G$172</definedName>
    <definedName name="S.26.04.02.02.Z" localSheetId="73">'S.26.04.{01,02,03,04,05,06}'!$A$135:$A$138</definedName>
    <definedName name="S.26.04.02.02.ZHI" localSheetId="73">'S.26.04.{01,02,03,04,05,06}'!$A$138:$D$138</definedName>
    <definedName name="S.26.04.02.03" localSheetId="73">'S.26.04.{01,02,03,04,05,06}'!$A$182</definedName>
    <definedName name="S.26.04.02.03.TC" localSheetId="73">'S.26.04.{01,02,03,04,05,06}'!$A$222</definedName>
    <definedName name="S.26.04.02.03.TD" localSheetId="73">'S.26.04.{01,02,03,04,05,06}'!$C$227:$I$231</definedName>
    <definedName name="S.26.04.02.03.TL" localSheetId="73">'S.26.04.{01,02,03,04,05,06}'!$A$227:$A$231</definedName>
    <definedName name="S.26.04.02.03.TLC" localSheetId="73">'S.26.04.{01,02,03,04,05,06}'!$B$227:$B$231</definedName>
    <definedName name="S.26.04.02.03.TT" localSheetId="73">'S.26.04.{01,02,03,04,05,06}'!$C$224:$I$225</definedName>
    <definedName name="S.26.04.02.03.TTC" localSheetId="73">'S.26.04.{01,02,03,04,05,06}'!$C$226:$I$226</definedName>
    <definedName name="S.26.04.02.03.X" localSheetId="73">'S.26.04.{01,02,03,04,05,06}'!$C$232:$I$237</definedName>
    <definedName name="S.26.04.02.03.Y" localSheetId="73">'S.26.04.{01,02,03,04,05,06}'!$J$227:$J$231</definedName>
    <definedName name="S.26.04.02.03.Z" localSheetId="73">'S.26.04.{01,02,03,04,05,06}'!$A$183:$A$188</definedName>
    <definedName name="S.26.04.02.03.ZHI" localSheetId="73">'S.26.04.{01,02,03,04,05,06}'!$A$188:$D$188</definedName>
    <definedName name="S.26.04.02.04" localSheetId="73">'S.26.04.{01,02,03,04,05,06}'!$A$245</definedName>
    <definedName name="S.26.04.02.04.TC" localSheetId="73">'S.26.04.{01,02,03,04,05,06}'!$A$222</definedName>
    <definedName name="S.26.04.02.04.TD" localSheetId="73">'S.26.04.{01,02,03,04,05,06}'!$C$282:$C$283</definedName>
    <definedName name="S.26.04.02.04.TL" localSheetId="73">'S.26.04.{01,02,03,04,05,06}'!$A$282:$A$283</definedName>
    <definedName name="S.26.04.02.04.TLC" localSheetId="73">'S.26.04.{01,02,03,04,05,06}'!$B$282:$B$283</definedName>
    <definedName name="S.26.04.02.04.TT" localSheetId="73">'S.26.04.{01,02,03,04,05,06}'!$C$280</definedName>
    <definedName name="S.26.04.02.04.TTC" localSheetId="73">'S.26.04.{01,02,03,04,05,06}'!$C$281</definedName>
    <definedName name="S.26.04.02.04.X" localSheetId="73">'S.26.04.{01,02,03,04,05,06}'!$C$284</definedName>
    <definedName name="S.26.04.02.04.Y" localSheetId="73">'S.26.04.{01,02,03,04,05,06}'!$D$282:$I$283</definedName>
    <definedName name="S.26.04.02.04.Z" localSheetId="73">'S.26.04.{01,02,03,04,05,06}'!$A$246:$A$250</definedName>
    <definedName name="S.26.04.02.04.ZHI" localSheetId="73">'S.26.04.{01,02,03,04,05,06}'!$A$250:$D$250</definedName>
    <definedName name="S.26.04.02.05" localSheetId="73">'S.26.04.{01,02,03,04,05,06}'!$A$293</definedName>
    <definedName name="S.26.04.02.05.TC" localSheetId="73">'S.26.04.{01,02,03,04,05,06}'!$A$222</definedName>
    <definedName name="S.26.04.02.05.TD" localSheetId="73">'S.26.04.{01,02,03,04,05,06}'!$C$336:$G$338</definedName>
    <definedName name="S.26.04.02.05.TL" localSheetId="73">'S.26.04.{01,02,03,04,05,06}'!$A$336:$A$338</definedName>
    <definedName name="S.26.04.02.05.TLC" localSheetId="73">'S.26.04.{01,02,03,04,05,06}'!$B$336:$B$338</definedName>
    <definedName name="S.26.04.02.05.TT" localSheetId="73">'S.26.04.{01,02,03,04,05,06}'!$C$333:$G$334</definedName>
    <definedName name="S.26.04.02.05.TTC" localSheetId="73">'S.26.04.{01,02,03,04,05,06}'!$C$335:$G$335</definedName>
    <definedName name="S.26.04.02.05.X" localSheetId="73">'S.26.04.{01,02,03,04,05,06}'!$C$339:$G$345</definedName>
    <definedName name="S.26.04.02.05.Y" localSheetId="73">'S.26.04.{01,02,03,04,05,06}'!$H$336:$I$338</definedName>
    <definedName name="S.26.04.02.05.Z" localSheetId="73">'S.26.04.{01,02,03,04,05,06}'!$A$294:$A$299</definedName>
    <definedName name="S.26.04.02.05.ZHI" localSheetId="73">'S.26.04.{01,02,03,04,05,06}'!$A$299:$D$299</definedName>
    <definedName name="S.26.04.02.06" localSheetId="73">'S.26.04.{01,02,03,04,05,06}'!$A$354</definedName>
    <definedName name="S.26.04.02.06.TC" localSheetId="73">'S.26.04.{01,02,03,04,05,06}'!$A$394</definedName>
    <definedName name="S.26.04.02.06.TD" localSheetId="73">'S.26.04.{01,02,03,04,05,06}'!$C$398:$D$402</definedName>
    <definedName name="S.26.04.02.06.TL" localSheetId="73">'S.26.04.{01,02,03,04,05,06}'!$A$398:$A$402</definedName>
    <definedName name="S.26.04.02.06.TLC" localSheetId="73">'S.26.04.{01,02,03,04,05,06}'!$B$398:$B$402</definedName>
    <definedName name="S.26.04.02.06.TT" localSheetId="73">'S.26.04.{01,02,03,04,05,06}'!$C$396:$D$396</definedName>
    <definedName name="S.26.04.02.06.TTC" localSheetId="73">'S.26.04.{01,02,03,04,05,06}'!$C$397:$D$397</definedName>
    <definedName name="S.26.04.02.06.X" localSheetId="73">'S.26.04.{01,02,03,04,05,06}'!$C$403:$D$407</definedName>
    <definedName name="S.26.04.02.06.Y" localSheetId="73">'S.26.04.{01,02,03,04,05,06}'!$E$398:$F$402</definedName>
    <definedName name="S.26.04.02.06.Z" localSheetId="73">'S.26.04.{01,02,03,04,05,06}'!$A$355:$A$360</definedName>
    <definedName name="S.26.04.02.06.ZHI" localSheetId="73">'S.26.04.{01,02,03,04,05,06}'!$A$360:$D$360</definedName>
    <definedName name="S.26.04.02.07" localSheetId="73">'S.26.04.{01,02,03,04,05,06}'!$A$416</definedName>
    <definedName name="S.26.04.02.07.TC" localSheetId="73">'S.26.04.{01,02,03,04,05,06}'!$A$394</definedName>
    <definedName name="S.26.04.02.07.TD" localSheetId="73">'S.26.04.{01,02,03,04,05,06}'!$C$458:$D$459</definedName>
    <definedName name="S.26.04.02.07.TL" localSheetId="73">'S.26.04.{01,02,03,04,05,06}'!$A$458:$A$459</definedName>
    <definedName name="S.26.04.02.07.TLC" localSheetId="73">'S.26.04.{01,02,03,04,05,06}'!$B$458:$B$459</definedName>
    <definedName name="S.26.04.02.07.TT" localSheetId="73">'S.26.04.{01,02,03,04,05,06}'!$C$456:$D$456</definedName>
    <definedName name="S.26.04.02.07.TTC" localSheetId="73">'S.26.04.{01,02,03,04,05,06}'!$C$457:$D$457</definedName>
    <definedName name="S.26.04.02.07.X" localSheetId="73">'S.26.04.{01,02,03,04,05,06}'!$C$460:$D$464</definedName>
    <definedName name="S.26.04.02.07.Y" localSheetId="73">'S.26.04.{01,02,03,04,05,06}'!$E$458:$F$459</definedName>
    <definedName name="S.26.04.02.07.Z" localSheetId="73">'S.26.04.{01,02,03,04,05,06}'!$A$417:$A$422</definedName>
    <definedName name="S.26.04.02.07.ZHI" localSheetId="73">'S.26.04.{01,02,03,04,05,06}'!$A$422:$D$422</definedName>
    <definedName name="S.26.04.02.08" localSheetId="73">'S.26.04.{01,02,03,04,05,06}'!$A$16</definedName>
    <definedName name="S.26.04.02.08.TC" localSheetId="73">'S.26.04.{01,02,03,04,05,06}'!$A$9</definedName>
    <definedName name="S.26.04.02.08.TD" localSheetId="73">'S.26.04.{01,02,03,04,05,06}'!$C$52:$C$56</definedName>
    <definedName name="S.26.04.02.08.TL" localSheetId="73">'S.26.04.{01,02,03,04,05,06}'!$A$52:$A$56</definedName>
    <definedName name="S.26.04.02.08.TLC" localSheetId="73">'S.26.04.{01,02,03,04,05,06}'!$B$52:$B$56</definedName>
    <definedName name="S.26.04.02.08.TT" localSheetId="73">'S.26.04.{01,02,03,04,05,06}'!$C$50</definedName>
    <definedName name="S.26.04.02.08.TTC" localSheetId="73">'S.26.04.{01,02,03,04,05,06}'!$C$51</definedName>
    <definedName name="S.26.04.02.08.Y" localSheetId="73">'S.26.04.{01,02,03,04,05,06}'!$D$52:$E$56</definedName>
    <definedName name="S.26.04.02.08.Z" localSheetId="73">'S.26.04.{01,02,03,04,05,06}'!$A$17:$A$20</definedName>
    <definedName name="S.26.04.02.08.ZHI" localSheetId="73">'S.26.04.{01,02,03,04,05,06}'!$A$20:$D$20</definedName>
    <definedName name="S.26.04.02.TC" localSheetId="73">'S.26.04.{01,02,03,04,05,06}'!$A$9</definedName>
    <definedName name="S.26.04.03" localSheetId="73">'S.26.04.{01,02,03,04,05,06}'!$A$3</definedName>
    <definedName name="S.26.04.03.01" localSheetId="73">'S.26.04.{01,02,03,04,05,06}'!$A$73</definedName>
    <definedName name="S.26.04.03.01.TC" localSheetId="73">'S.26.04.{01,02,03,04,05,06}'!$A$105</definedName>
    <definedName name="S.26.04.03.01.TD" localSheetId="73">'S.26.04.{01,02,03,04,05,06}'!$C$110:$I$120</definedName>
    <definedName name="S.26.04.03.01.TL" localSheetId="73">'S.26.04.{01,02,03,04,05,06}'!$A$110:$A$120</definedName>
    <definedName name="S.26.04.03.01.TLC" localSheetId="73">'S.26.04.{01,02,03,04,05,06}'!$B$110:$B$120</definedName>
    <definedName name="S.26.04.03.01.TT" localSheetId="73">'S.26.04.{01,02,03,04,05,06}'!$C$107:$I$108</definedName>
    <definedName name="S.26.04.03.01.TTC" localSheetId="73">'S.26.04.{01,02,03,04,05,06}'!$C$109:$I$109</definedName>
    <definedName name="S.26.04.03.01.X" localSheetId="73">'S.26.04.{01,02,03,04,05,06}'!$C$121:$I$127</definedName>
    <definedName name="S.26.04.03.01.Y" localSheetId="73">'S.26.04.{01,02,03,04,05,06}'!$J$110:$K$120</definedName>
    <definedName name="S.26.04.03.01.Z" localSheetId="73">'S.26.04.{01,02,03,04,05,06}'!$A$74:$A$79</definedName>
    <definedName name="S.26.04.03.01.ZHI" localSheetId="73">'S.26.04.{01,02,03,04,05,06}'!$A$78:$D$79</definedName>
    <definedName name="S.26.04.03.02" localSheetId="73">'S.26.04.{01,02,03,04,05,06}'!$A$140</definedName>
    <definedName name="S.26.04.03.02.TC" localSheetId="73">'S.26.04.{01,02,03,04,05,06}'!$A$168</definedName>
    <definedName name="S.26.04.03.02.TD" localSheetId="73">'S.26.04.{01,02,03,04,05,06}'!$C$172</definedName>
    <definedName name="S.26.04.03.02.TL" localSheetId="73">'S.26.04.{01,02,03,04,05,06}'!$A$172</definedName>
    <definedName name="S.26.04.03.02.TLC" localSheetId="73">'S.26.04.{01,02,03,04,05,06}'!$B$172</definedName>
    <definedName name="S.26.04.03.02.TT" localSheetId="73">'S.26.04.{01,02,03,04,05,06}'!$C$170</definedName>
    <definedName name="S.26.04.03.02.TTC" localSheetId="73">'S.26.04.{01,02,03,04,05,06}'!$C$171</definedName>
    <definedName name="S.26.04.03.02.X" localSheetId="73">'S.26.04.{01,02,03,04,05,06}'!$C$173</definedName>
    <definedName name="S.26.04.03.02.Y" localSheetId="73">'S.26.04.{01,02,03,04,05,06}'!$D$172:$G$172</definedName>
    <definedName name="S.26.04.03.02.Z" localSheetId="73">'S.26.04.{01,02,03,04,05,06}'!$A$141:$A$145</definedName>
    <definedName name="S.26.04.03.02.ZHI" localSheetId="73">'S.26.04.{01,02,03,04,05,06}'!$A$144:$D$145</definedName>
    <definedName name="S.26.04.03.03" localSheetId="73">'S.26.04.{01,02,03,04,05,06}'!$A$190</definedName>
    <definedName name="S.26.04.03.03.TC" localSheetId="73">'S.26.04.{01,02,03,04,05,06}'!$A$222</definedName>
    <definedName name="S.26.04.03.03.TD" localSheetId="73">'S.26.04.{01,02,03,04,05,06}'!$C$227:$I$231</definedName>
    <definedName name="S.26.04.03.03.TL" localSheetId="73">'S.26.04.{01,02,03,04,05,06}'!$A$227:$A$231</definedName>
    <definedName name="S.26.04.03.03.TLC" localSheetId="73">'S.26.04.{01,02,03,04,05,06}'!$B$227:$B$231</definedName>
    <definedName name="S.26.04.03.03.TT" localSheetId="73">'S.26.04.{01,02,03,04,05,06}'!$C$224:$I$225</definedName>
    <definedName name="S.26.04.03.03.TTC" localSheetId="73">'S.26.04.{01,02,03,04,05,06}'!$C$226:$I$226</definedName>
    <definedName name="S.26.04.03.03.X" localSheetId="73">'S.26.04.{01,02,03,04,05,06}'!$C$232:$I$237</definedName>
    <definedName name="S.26.04.03.03.Y" localSheetId="73">'S.26.04.{01,02,03,04,05,06}'!$J$227:$J$231</definedName>
    <definedName name="S.26.04.03.03.Z" localSheetId="73">'S.26.04.{01,02,03,04,05,06}'!$A$191:$A$196</definedName>
    <definedName name="S.26.04.03.03.ZHI" localSheetId="73">'S.26.04.{01,02,03,04,05,06}'!$A$195:$D$196</definedName>
    <definedName name="S.26.04.03.04" localSheetId="73">'S.26.04.{01,02,03,04,05,06}'!$A$252</definedName>
    <definedName name="S.26.04.03.04.TC" localSheetId="73">'S.26.04.{01,02,03,04,05,06}'!$A$222</definedName>
    <definedName name="S.26.04.03.04.TD" localSheetId="73">'S.26.04.{01,02,03,04,05,06}'!$C$282:$C$283</definedName>
    <definedName name="S.26.04.03.04.TL" localSheetId="73">'S.26.04.{01,02,03,04,05,06}'!$A$282:$A$283</definedName>
    <definedName name="S.26.04.03.04.TLC" localSheetId="73">'S.26.04.{01,02,03,04,05,06}'!$B$282:$B$283</definedName>
    <definedName name="S.26.04.03.04.TT" localSheetId="73">'S.26.04.{01,02,03,04,05,06}'!$C$280</definedName>
    <definedName name="S.26.04.03.04.TTC" localSheetId="73">'S.26.04.{01,02,03,04,05,06}'!$C$281</definedName>
    <definedName name="S.26.04.03.04.X" localSheetId="73">'S.26.04.{01,02,03,04,05,06}'!$C$284</definedName>
    <definedName name="S.26.04.03.04.Y" localSheetId="73">'S.26.04.{01,02,03,04,05,06}'!$D$282:$I$283</definedName>
    <definedName name="S.26.04.03.04.Z" localSheetId="73">'S.26.04.{01,02,03,04,05,06}'!$A$253:$A$257</definedName>
    <definedName name="S.26.04.03.04.ZHI" localSheetId="73">'S.26.04.{01,02,03,04,05,06}'!$A$256:$D$257</definedName>
    <definedName name="S.26.04.03.05" localSheetId="73">'S.26.04.{01,02,03,04,05,06}'!$A$301</definedName>
    <definedName name="S.26.04.03.05.TC" localSheetId="73">'S.26.04.{01,02,03,04,05,06}'!$A$222</definedName>
    <definedName name="S.26.04.03.05.TD" localSheetId="73">'S.26.04.{01,02,03,04,05,06}'!$C$336:$G$338</definedName>
    <definedName name="S.26.04.03.05.TL" localSheetId="73">'S.26.04.{01,02,03,04,05,06}'!$A$336:$A$338</definedName>
    <definedName name="S.26.04.03.05.TLC" localSheetId="73">'S.26.04.{01,02,03,04,05,06}'!$B$336:$B$338</definedName>
    <definedName name="S.26.04.03.05.TT" localSheetId="73">'S.26.04.{01,02,03,04,05,06}'!$C$333:$G$334</definedName>
    <definedName name="S.26.04.03.05.TTC" localSheetId="73">'S.26.04.{01,02,03,04,05,06}'!$C$335:$G$335</definedName>
    <definedName name="S.26.04.03.05.X" localSheetId="73">'S.26.04.{01,02,03,04,05,06}'!$C$339:$G$345</definedName>
    <definedName name="S.26.04.03.05.Y" localSheetId="73">'S.26.04.{01,02,03,04,05,06}'!$H$336:$I$338</definedName>
    <definedName name="S.26.04.03.05.Z" localSheetId="73">'S.26.04.{01,02,03,04,05,06}'!$A$302:$A$307</definedName>
    <definedName name="S.26.04.03.05.ZHI" localSheetId="73">'S.26.04.{01,02,03,04,05,06}'!$A$306:$D$307</definedName>
    <definedName name="S.26.04.03.06" localSheetId="73">'S.26.04.{01,02,03,04,05,06}'!$A$362</definedName>
    <definedName name="S.26.04.03.06.TC" localSheetId="73">'S.26.04.{01,02,03,04,05,06}'!$A$394</definedName>
    <definedName name="S.26.04.03.06.TD" localSheetId="73">'S.26.04.{01,02,03,04,05,06}'!$C$398:$D$402</definedName>
    <definedName name="S.26.04.03.06.TL" localSheetId="73">'S.26.04.{01,02,03,04,05,06}'!$A$398:$A$402</definedName>
    <definedName name="S.26.04.03.06.TLC" localSheetId="73">'S.26.04.{01,02,03,04,05,06}'!$B$398:$B$402</definedName>
    <definedName name="S.26.04.03.06.TT" localSheetId="73">'S.26.04.{01,02,03,04,05,06}'!$C$396:$D$396</definedName>
    <definedName name="S.26.04.03.06.TTC" localSheetId="73">'S.26.04.{01,02,03,04,05,06}'!$C$397:$D$397</definedName>
    <definedName name="S.26.04.03.06.X" localSheetId="73">'S.26.04.{01,02,03,04,05,06}'!$C$403:$D$407</definedName>
    <definedName name="S.26.04.03.06.Y" localSheetId="73">'S.26.04.{01,02,03,04,05,06}'!$E$398:$F$402</definedName>
    <definedName name="S.26.04.03.06.Z" localSheetId="73">'S.26.04.{01,02,03,04,05,06}'!$A$363:$A$368</definedName>
    <definedName name="S.26.04.03.06.ZHI" localSheetId="73">'S.26.04.{01,02,03,04,05,06}'!$A$367:$D$368</definedName>
    <definedName name="S.26.04.03.07" localSheetId="73">'S.26.04.{01,02,03,04,05,06}'!$A$424</definedName>
    <definedName name="S.26.04.03.07.TC" localSheetId="73">'S.26.04.{01,02,03,04,05,06}'!$A$394</definedName>
    <definedName name="S.26.04.03.07.TD" localSheetId="73">'S.26.04.{01,02,03,04,05,06}'!$C$458:$D$459</definedName>
    <definedName name="S.26.04.03.07.TL" localSheetId="73">'S.26.04.{01,02,03,04,05,06}'!$A$458:$A$459</definedName>
    <definedName name="S.26.04.03.07.TLC" localSheetId="73">'S.26.04.{01,02,03,04,05,06}'!$B$458:$B$459</definedName>
    <definedName name="S.26.04.03.07.TT" localSheetId="73">'S.26.04.{01,02,03,04,05,06}'!$C$456:$D$456</definedName>
    <definedName name="S.26.04.03.07.TTC" localSheetId="73">'S.26.04.{01,02,03,04,05,06}'!$C$457:$D$457</definedName>
    <definedName name="S.26.04.03.07.X" localSheetId="73">'S.26.04.{01,02,03,04,05,06}'!$C$460:$D$464</definedName>
    <definedName name="S.26.04.03.07.Y" localSheetId="73">'S.26.04.{01,02,03,04,05,06}'!$E$458:$F$459</definedName>
    <definedName name="S.26.04.03.07.Z" localSheetId="73">'S.26.04.{01,02,03,04,05,06}'!$A$425:$A$430</definedName>
    <definedName name="S.26.04.03.07.ZHI" localSheetId="73">'S.26.04.{01,02,03,04,05,06}'!$A$429:$D$430</definedName>
    <definedName name="S.26.04.03.08" localSheetId="73">'S.26.04.{01,02,03,04,05,06}'!$A$22</definedName>
    <definedName name="S.26.04.03.08.TC" localSheetId="73">'S.26.04.{01,02,03,04,05,06}'!$A$9</definedName>
    <definedName name="S.26.04.03.08.TD" localSheetId="73">'S.26.04.{01,02,03,04,05,06}'!$C$52:$C$56</definedName>
    <definedName name="S.26.04.03.08.TL" localSheetId="73">'S.26.04.{01,02,03,04,05,06}'!$A$52:$A$56</definedName>
    <definedName name="S.26.04.03.08.TLC" localSheetId="73">'S.26.04.{01,02,03,04,05,06}'!$B$52:$B$56</definedName>
    <definedName name="S.26.04.03.08.TT" localSheetId="73">'S.26.04.{01,02,03,04,05,06}'!$C$50</definedName>
    <definedName name="S.26.04.03.08.TTC" localSheetId="73">'S.26.04.{01,02,03,04,05,06}'!$C$51</definedName>
    <definedName name="S.26.04.03.08.Y" localSheetId="73">'S.26.04.{01,02,03,04,05,06}'!$D$52:$E$56</definedName>
    <definedName name="S.26.04.03.08.Z" localSheetId="73">'S.26.04.{01,02,03,04,05,06}'!$A$23:$A$27</definedName>
    <definedName name="S.26.04.03.08.ZHI" localSheetId="73">'S.26.04.{01,02,03,04,05,06}'!$A$26:$D$27</definedName>
    <definedName name="S.26.04.03.TC" localSheetId="73">'S.26.04.{01,02,03,04,05,06}'!$A$9</definedName>
    <definedName name="S.26.04.04" localSheetId="73">'S.26.04.{01,02,03,04,05,06}'!$A$4</definedName>
    <definedName name="S.26.04.04.01" localSheetId="73">'S.26.04.{01,02,03,04,05,06}'!$A$81</definedName>
    <definedName name="S.26.04.04.01.TC" localSheetId="73">'S.26.04.{01,02,03,04,05,06}'!$A$105</definedName>
    <definedName name="S.26.04.04.01.TD" localSheetId="73">'S.26.04.{01,02,03,04,05,06}'!$C$110:$I$120</definedName>
    <definedName name="S.26.04.04.01.TL" localSheetId="73">'S.26.04.{01,02,03,04,05,06}'!$A$110:$A$120</definedName>
    <definedName name="S.26.04.04.01.TLC" localSheetId="73">'S.26.04.{01,02,03,04,05,06}'!$B$110:$B$120</definedName>
    <definedName name="S.26.04.04.01.TT" localSheetId="73">'S.26.04.{01,02,03,04,05,06}'!$C$107:$I$108</definedName>
    <definedName name="S.26.04.04.01.TTC" localSheetId="73">'S.26.04.{01,02,03,04,05,06}'!$C$109:$I$109</definedName>
    <definedName name="S.26.04.04.01.X" localSheetId="73">'S.26.04.{01,02,03,04,05,06}'!$C$121:$I$127</definedName>
    <definedName name="S.26.04.04.01.Y" localSheetId="73">'S.26.04.{01,02,03,04,05,06}'!$J$110:$K$120</definedName>
    <definedName name="S.26.04.04.01.Z" localSheetId="73">'S.26.04.{01,02,03,04,05,06}'!$A$82:$A$88</definedName>
    <definedName name="S.26.04.04.01.ZHI" localSheetId="73">'S.26.04.{01,02,03,04,05,06}'!$A$87:$D$88</definedName>
    <definedName name="S.26.04.04.02" localSheetId="73">'S.26.04.{01,02,03,04,05,06}'!$A$147</definedName>
    <definedName name="S.26.04.04.02.TC" localSheetId="73">'S.26.04.{01,02,03,04,05,06}'!$A$168</definedName>
    <definedName name="S.26.04.04.02.TD" localSheetId="73">'S.26.04.{01,02,03,04,05,06}'!$C$172</definedName>
    <definedName name="S.26.04.04.02.TL" localSheetId="73">'S.26.04.{01,02,03,04,05,06}'!$A$172</definedName>
    <definedName name="S.26.04.04.02.TLC" localSheetId="73">'S.26.04.{01,02,03,04,05,06}'!$B$172</definedName>
    <definedName name="S.26.04.04.02.TT" localSheetId="73">'S.26.04.{01,02,03,04,05,06}'!$C$170</definedName>
    <definedName name="S.26.04.04.02.TTC" localSheetId="73">'S.26.04.{01,02,03,04,05,06}'!$C$171</definedName>
    <definedName name="S.26.04.04.02.X" localSheetId="73">'S.26.04.{01,02,03,04,05,06}'!$C$173</definedName>
    <definedName name="S.26.04.04.02.Y" localSheetId="73">'S.26.04.{01,02,03,04,05,06}'!$D$172:$G$172</definedName>
    <definedName name="S.26.04.04.02.Z" localSheetId="73">'S.26.04.{01,02,03,04,05,06}'!$A$148:$A$153</definedName>
    <definedName name="S.26.04.04.02.ZHI" localSheetId="73">'S.26.04.{01,02,03,04,05,06}'!$A$152:$D$153</definedName>
    <definedName name="S.26.04.04.03" localSheetId="73">'S.26.04.{01,02,03,04,05,06}'!$A$198</definedName>
    <definedName name="S.26.04.04.03.TC" localSheetId="73">'S.26.04.{01,02,03,04,05,06}'!$A$222</definedName>
    <definedName name="S.26.04.04.03.TD" localSheetId="73">'S.26.04.{01,02,03,04,05,06}'!$C$227:$I$231</definedName>
    <definedName name="S.26.04.04.03.TL" localSheetId="73">'S.26.04.{01,02,03,04,05,06}'!$A$227:$A$231</definedName>
    <definedName name="S.26.04.04.03.TLC" localSheetId="73">'S.26.04.{01,02,03,04,05,06}'!$B$227:$B$231</definedName>
    <definedName name="S.26.04.04.03.TT" localSheetId="73">'S.26.04.{01,02,03,04,05,06}'!$C$224:$I$225</definedName>
    <definedName name="S.26.04.04.03.TTC" localSheetId="73">'S.26.04.{01,02,03,04,05,06}'!$C$226:$I$226</definedName>
    <definedName name="S.26.04.04.03.X" localSheetId="73">'S.26.04.{01,02,03,04,05,06}'!$C$232:$I$237</definedName>
    <definedName name="S.26.04.04.03.Y" localSheetId="73">'S.26.04.{01,02,03,04,05,06}'!$J$227:$J$231</definedName>
    <definedName name="S.26.04.04.03.Z" localSheetId="73">'S.26.04.{01,02,03,04,05,06}'!$A$199:$A$205</definedName>
    <definedName name="S.26.04.04.03.ZHI" localSheetId="73">'S.26.04.{01,02,03,04,05,06}'!$A$204:$D$205</definedName>
    <definedName name="S.26.04.04.04" localSheetId="73">'S.26.04.{01,02,03,04,05,06}'!$A$259</definedName>
    <definedName name="S.26.04.04.04.TC" localSheetId="73">'S.26.04.{01,02,03,04,05,06}'!$A$222</definedName>
    <definedName name="S.26.04.04.04.TD" localSheetId="73">'S.26.04.{01,02,03,04,05,06}'!$C$282:$C$283</definedName>
    <definedName name="S.26.04.04.04.TL" localSheetId="73">'S.26.04.{01,02,03,04,05,06}'!$A$282:$A$283</definedName>
    <definedName name="S.26.04.04.04.TLC" localSheetId="73">'S.26.04.{01,02,03,04,05,06}'!$B$282:$B$283</definedName>
    <definedName name="S.26.04.04.04.TT" localSheetId="73">'S.26.04.{01,02,03,04,05,06}'!$C$280</definedName>
    <definedName name="S.26.04.04.04.TTC" localSheetId="73">'S.26.04.{01,02,03,04,05,06}'!$C$281</definedName>
    <definedName name="S.26.04.04.04.X" localSheetId="73">'S.26.04.{01,02,03,04,05,06}'!$C$284</definedName>
    <definedName name="S.26.04.04.04.Y" localSheetId="73">'S.26.04.{01,02,03,04,05,06}'!$D$282:$I$283</definedName>
    <definedName name="S.26.04.04.04.Z" localSheetId="73">'S.26.04.{01,02,03,04,05,06}'!$A$260:$A$265</definedName>
    <definedName name="S.26.04.04.04.ZHI" localSheetId="73">'S.26.04.{01,02,03,04,05,06}'!$A$264:$D$265</definedName>
    <definedName name="S.26.04.04.05" localSheetId="73">'S.26.04.{01,02,03,04,05,06}'!$A$309</definedName>
    <definedName name="S.26.04.04.05.TC" localSheetId="73">'S.26.04.{01,02,03,04,05,06}'!$A$222</definedName>
    <definedName name="S.26.04.04.05.TD" localSheetId="73">'S.26.04.{01,02,03,04,05,06}'!$C$336:$G$338</definedName>
    <definedName name="S.26.04.04.05.TL" localSheetId="73">'S.26.04.{01,02,03,04,05,06}'!$A$336:$A$338</definedName>
    <definedName name="S.26.04.04.05.TLC" localSheetId="73">'S.26.04.{01,02,03,04,05,06}'!$B$336:$B$338</definedName>
    <definedName name="S.26.04.04.05.TT" localSheetId="73">'S.26.04.{01,02,03,04,05,06}'!$C$333:$G$334</definedName>
    <definedName name="S.26.04.04.05.TTC" localSheetId="73">'S.26.04.{01,02,03,04,05,06}'!$C$335:$G$335</definedName>
    <definedName name="S.26.04.04.05.X" localSheetId="73">'S.26.04.{01,02,03,04,05,06}'!$C$339:$G$345</definedName>
    <definedName name="S.26.04.04.05.Y" localSheetId="73">'S.26.04.{01,02,03,04,05,06}'!$H$336:$I$338</definedName>
    <definedName name="S.26.04.04.05.Z" localSheetId="73">'S.26.04.{01,02,03,04,05,06}'!$A$310:$A$316</definedName>
    <definedName name="S.26.04.04.05.ZHI" localSheetId="73">'S.26.04.{01,02,03,04,05,06}'!$A$315:$D$316</definedName>
    <definedName name="S.26.04.04.06" localSheetId="73">'S.26.04.{01,02,03,04,05,06}'!$A$370</definedName>
    <definedName name="S.26.04.04.06.TC" localSheetId="73">'S.26.04.{01,02,03,04,05,06}'!$A$394</definedName>
    <definedName name="S.26.04.04.06.TD" localSheetId="73">'S.26.04.{01,02,03,04,05,06}'!$C$398:$D$402</definedName>
    <definedName name="S.26.04.04.06.TL" localSheetId="73">'S.26.04.{01,02,03,04,05,06}'!$A$398:$A$402</definedName>
    <definedName name="S.26.04.04.06.TLC" localSheetId="73">'S.26.04.{01,02,03,04,05,06}'!$B$398:$B$402</definedName>
    <definedName name="S.26.04.04.06.TT" localSheetId="73">'S.26.04.{01,02,03,04,05,06}'!$C$396:$D$396</definedName>
    <definedName name="S.26.04.04.06.TTC" localSheetId="73">'S.26.04.{01,02,03,04,05,06}'!$C$397:$D$397</definedName>
    <definedName name="S.26.04.04.06.X" localSheetId="73">'S.26.04.{01,02,03,04,05,06}'!$C$403:$D$407</definedName>
    <definedName name="S.26.04.04.06.Y" localSheetId="73">'S.26.04.{01,02,03,04,05,06}'!$E$398:$F$402</definedName>
    <definedName name="S.26.04.04.06.Z" localSheetId="73">'S.26.04.{01,02,03,04,05,06}'!$A$371:$A$377</definedName>
    <definedName name="S.26.04.04.06.ZHI" localSheetId="73">'S.26.04.{01,02,03,04,05,06}'!$A$376:$D$377</definedName>
    <definedName name="S.26.04.04.07" localSheetId="73">'S.26.04.{01,02,03,04,05,06}'!$A$432</definedName>
    <definedName name="S.26.04.04.07.TC" localSheetId="73">'S.26.04.{01,02,03,04,05,06}'!$A$394</definedName>
    <definedName name="S.26.04.04.07.TD" localSheetId="73">'S.26.04.{01,02,03,04,05,06}'!$C$458:$D$459</definedName>
    <definedName name="S.26.04.04.07.TL" localSheetId="73">'S.26.04.{01,02,03,04,05,06}'!$A$458:$A$459</definedName>
    <definedName name="S.26.04.04.07.TLC" localSheetId="73">'S.26.04.{01,02,03,04,05,06}'!$B$458:$B$459</definedName>
    <definedName name="S.26.04.04.07.TT" localSheetId="73">'S.26.04.{01,02,03,04,05,06}'!$C$456:$D$456</definedName>
    <definedName name="S.26.04.04.07.TTC" localSheetId="73">'S.26.04.{01,02,03,04,05,06}'!$C$457:$D$457</definedName>
    <definedName name="S.26.04.04.07.X" localSheetId="73">'S.26.04.{01,02,03,04,05,06}'!$C$460:$D$464</definedName>
    <definedName name="S.26.04.04.07.Y" localSheetId="73">'S.26.04.{01,02,03,04,05,06}'!$E$458:$F$459</definedName>
    <definedName name="S.26.04.04.07.Z" localSheetId="73">'S.26.04.{01,02,03,04,05,06}'!$A$433:$A$439</definedName>
    <definedName name="S.26.04.04.07.ZHI" localSheetId="73">'S.26.04.{01,02,03,04,05,06}'!$A$438:$D$439</definedName>
    <definedName name="S.26.04.04.08" localSheetId="73">'S.26.04.{01,02,03,04,05,06}'!$A$29</definedName>
    <definedName name="S.26.04.04.08.TC" localSheetId="73">'S.26.04.{01,02,03,04,05,06}'!$A$9</definedName>
    <definedName name="S.26.04.04.08.TD" localSheetId="73">'S.26.04.{01,02,03,04,05,06}'!$C$52:$C$56</definedName>
    <definedName name="S.26.04.04.08.TL" localSheetId="73">'S.26.04.{01,02,03,04,05,06}'!$A$52:$A$56</definedName>
    <definedName name="S.26.04.04.08.TLC" localSheetId="73">'S.26.04.{01,02,03,04,05,06}'!$B$52:$B$56</definedName>
    <definedName name="S.26.04.04.08.TT" localSheetId="73">'S.26.04.{01,02,03,04,05,06}'!$C$50</definedName>
    <definedName name="S.26.04.04.08.TTC" localSheetId="73">'S.26.04.{01,02,03,04,05,06}'!$C$51</definedName>
    <definedName name="S.26.04.04.08.Y" localSheetId="73">'S.26.04.{01,02,03,04,05,06}'!$D$52:$E$56</definedName>
    <definedName name="S.26.04.04.08.Z" localSheetId="73">'S.26.04.{01,02,03,04,05,06}'!$A$30:$A$35</definedName>
    <definedName name="S.26.04.04.08.ZHI" localSheetId="73">'S.26.04.{01,02,03,04,05,06}'!$A$34:$D$35</definedName>
    <definedName name="S.26.04.04.TC" localSheetId="73">'S.26.04.{01,02,03,04,05,06}'!$A$9</definedName>
    <definedName name="S.26.04.05" localSheetId="73">'S.26.04.{01,02,03,04,05,06}'!$A$5</definedName>
    <definedName name="S.26.04.05.01" localSheetId="73">'S.26.04.{01,02,03,04,05,06}'!$A$90</definedName>
    <definedName name="S.26.04.05.01.TC" localSheetId="73">'S.26.04.{01,02,03,04,05,06}'!$A$105</definedName>
    <definedName name="S.26.04.05.01.TD" localSheetId="73">'S.26.04.{01,02,03,04,05,06}'!$C$110:$I$120</definedName>
    <definedName name="S.26.04.05.01.TL" localSheetId="73">'S.26.04.{01,02,03,04,05,06}'!$A$110:$A$120</definedName>
    <definedName name="S.26.04.05.01.TLC" localSheetId="73">'S.26.04.{01,02,03,04,05,06}'!$B$110:$B$120</definedName>
    <definedName name="S.26.04.05.01.TT" localSheetId="73">'S.26.04.{01,02,03,04,05,06}'!$C$107:$I$108</definedName>
    <definedName name="S.26.04.05.01.TTC" localSheetId="73">'S.26.04.{01,02,03,04,05,06}'!$C$109:$I$109</definedName>
    <definedName name="S.26.04.05.01.X" localSheetId="73">'S.26.04.{01,02,03,04,05,06}'!$C$121:$I$127</definedName>
    <definedName name="S.26.04.05.01.Y" localSheetId="73">'S.26.04.{01,02,03,04,05,06}'!$J$110:$K$120</definedName>
    <definedName name="S.26.04.05.01.Z" localSheetId="73">'S.26.04.{01,02,03,04,05,06}'!$A$91:$A$95</definedName>
    <definedName name="S.26.04.05.01.ZHI" localSheetId="73">'S.26.04.{01,02,03,04,05,06}'!$A$95:$D$95</definedName>
    <definedName name="S.26.04.05.02" localSheetId="73">'S.26.04.{01,02,03,04,05,06}'!$A$155</definedName>
    <definedName name="S.26.04.05.02.TC" localSheetId="73">'S.26.04.{01,02,03,04,05,06}'!$A$168</definedName>
    <definedName name="S.26.04.05.02.TD" localSheetId="73">'S.26.04.{01,02,03,04,05,06}'!$C$172</definedName>
    <definedName name="S.26.04.05.02.TL" localSheetId="73">'S.26.04.{01,02,03,04,05,06}'!$A$172</definedName>
    <definedName name="S.26.04.05.02.TLC" localSheetId="73">'S.26.04.{01,02,03,04,05,06}'!$B$172</definedName>
    <definedName name="S.26.04.05.02.TT" localSheetId="73">'S.26.04.{01,02,03,04,05,06}'!$C$170</definedName>
    <definedName name="S.26.04.05.02.TTC" localSheetId="73">'S.26.04.{01,02,03,04,05,06}'!$C$171</definedName>
    <definedName name="S.26.04.05.02.X" localSheetId="73">'S.26.04.{01,02,03,04,05,06}'!$C$173</definedName>
    <definedName name="S.26.04.05.02.Y" localSheetId="73">'S.26.04.{01,02,03,04,05,06}'!$D$172:$G$172</definedName>
    <definedName name="S.26.04.05.02.Z" localSheetId="73">'S.26.04.{01,02,03,04,05,06}'!$A$156:$A$159</definedName>
    <definedName name="S.26.04.05.02.ZHI" localSheetId="73">'S.26.04.{01,02,03,04,05,06}'!$A$159:$D$159</definedName>
    <definedName name="S.26.04.05.03" localSheetId="73">'S.26.04.{01,02,03,04,05,06}'!$A$207</definedName>
    <definedName name="S.26.04.05.03.TC" localSheetId="73">'S.26.04.{01,02,03,04,05,06}'!$A$222</definedName>
    <definedName name="S.26.04.05.03.TD" localSheetId="73">'S.26.04.{01,02,03,04,05,06}'!$C$227:$I$231</definedName>
    <definedName name="S.26.04.05.03.TL" localSheetId="73">'S.26.04.{01,02,03,04,05,06}'!$A$227:$A$231</definedName>
    <definedName name="S.26.04.05.03.TLC" localSheetId="73">'S.26.04.{01,02,03,04,05,06}'!$B$227:$B$231</definedName>
    <definedName name="S.26.04.05.03.TT" localSheetId="73">'S.26.04.{01,02,03,04,05,06}'!$C$224:$I$225</definedName>
    <definedName name="S.26.04.05.03.TTC" localSheetId="73">'S.26.04.{01,02,03,04,05,06}'!$C$226:$I$226</definedName>
    <definedName name="S.26.04.05.03.X" localSheetId="73">'S.26.04.{01,02,03,04,05,06}'!$C$232:$I$237</definedName>
    <definedName name="S.26.04.05.03.Y" localSheetId="73">'S.26.04.{01,02,03,04,05,06}'!$J$227:$J$231</definedName>
    <definedName name="S.26.04.05.03.Z" localSheetId="73">'S.26.04.{01,02,03,04,05,06}'!$A$208:$A$212</definedName>
    <definedName name="S.26.04.05.03.ZHI" localSheetId="73">'S.26.04.{01,02,03,04,05,06}'!$A$212:$D$212</definedName>
    <definedName name="S.26.04.05.04" localSheetId="73">'S.26.04.{01,02,03,04,05,06}'!$A$267</definedName>
    <definedName name="S.26.04.05.04.TC" localSheetId="73">'S.26.04.{01,02,03,04,05,06}'!$A$222</definedName>
    <definedName name="S.26.04.05.04.TD" localSheetId="73">'S.26.04.{01,02,03,04,05,06}'!$C$282:$C$283</definedName>
    <definedName name="S.26.04.05.04.TL" localSheetId="73">'S.26.04.{01,02,03,04,05,06}'!$A$282:$A$283</definedName>
    <definedName name="S.26.04.05.04.TLC" localSheetId="73">'S.26.04.{01,02,03,04,05,06}'!$B$282:$B$283</definedName>
    <definedName name="S.26.04.05.04.TT" localSheetId="73">'S.26.04.{01,02,03,04,05,06}'!$C$280</definedName>
    <definedName name="S.26.04.05.04.TTC" localSheetId="73">'S.26.04.{01,02,03,04,05,06}'!$C$281</definedName>
    <definedName name="S.26.04.05.04.X" localSheetId="73">'S.26.04.{01,02,03,04,05,06}'!$C$284</definedName>
    <definedName name="S.26.04.05.04.Y" localSheetId="73">'S.26.04.{01,02,03,04,05,06}'!$D$282:$I$283</definedName>
    <definedName name="S.26.04.05.04.Z" localSheetId="73">'S.26.04.{01,02,03,04,05,06}'!$A$268:$A$271</definedName>
    <definedName name="S.26.04.05.04.ZHI" localSheetId="73">'S.26.04.{01,02,03,04,05,06}'!$A$271:$D$271</definedName>
    <definedName name="S.26.04.05.05" localSheetId="73">'S.26.04.{01,02,03,04,05,06}'!$A$318</definedName>
    <definedName name="S.26.04.05.05.TC" localSheetId="73">'S.26.04.{01,02,03,04,05,06}'!$A$222</definedName>
    <definedName name="S.26.04.05.05.TD" localSheetId="73">'S.26.04.{01,02,03,04,05,06}'!$C$336:$G$338</definedName>
    <definedName name="S.26.04.05.05.TL" localSheetId="73">'S.26.04.{01,02,03,04,05,06}'!$A$336:$A$338</definedName>
    <definedName name="S.26.04.05.05.TLC" localSheetId="73">'S.26.04.{01,02,03,04,05,06}'!$B$336:$B$338</definedName>
    <definedName name="S.26.04.05.05.TT" localSheetId="73">'S.26.04.{01,02,03,04,05,06}'!$C$333:$G$334</definedName>
    <definedName name="S.26.04.05.05.TTC" localSheetId="73">'S.26.04.{01,02,03,04,05,06}'!$C$335:$G$335</definedName>
    <definedName name="S.26.04.05.05.X" localSheetId="73">'S.26.04.{01,02,03,04,05,06}'!$C$339:$G$345</definedName>
    <definedName name="S.26.04.05.05.Y" localSheetId="73">'S.26.04.{01,02,03,04,05,06}'!$H$336:$I$338</definedName>
    <definedName name="S.26.04.05.05.Z" localSheetId="73">'S.26.04.{01,02,03,04,05,06}'!$A$319:$A$323</definedName>
    <definedName name="S.26.04.05.05.ZHI" localSheetId="73">'S.26.04.{01,02,03,04,05,06}'!$A$323:$D$323</definedName>
    <definedName name="S.26.04.05.06" localSheetId="73">'S.26.04.{01,02,03,04,05,06}'!$A$379</definedName>
    <definedName name="S.26.04.05.06.TC" localSheetId="73">'S.26.04.{01,02,03,04,05,06}'!$A$394</definedName>
    <definedName name="S.26.04.05.06.TD" localSheetId="73">'S.26.04.{01,02,03,04,05,06}'!$C$398:$D$402</definedName>
    <definedName name="S.26.04.05.06.TL" localSheetId="73">'S.26.04.{01,02,03,04,05,06}'!$A$398:$A$402</definedName>
    <definedName name="S.26.04.05.06.TLC" localSheetId="73">'S.26.04.{01,02,03,04,05,06}'!$B$398:$B$402</definedName>
    <definedName name="S.26.04.05.06.TT" localSheetId="73">'S.26.04.{01,02,03,04,05,06}'!$C$396:$D$396</definedName>
    <definedName name="S.26.04.05.06.TTC" localSheetId="73">'S.26.04.{01,02,03,04,05,06}'!$C$397:$D$397</definedName>
    <definedName name="S.26.04.05.06.X" localSheetId="73">'S.26.04.{01,02,03,04,05,06}'!$C$403:$D$407</definedName>
    <definedName name="S.26.04.05.06.Y" localSheetId="73">'S.26.04.{01,02,03,04,05,06}'!$E$398:$F$402</definedName>
    <definedName name="S.26.04.05.06.Z" localSheetId="73">'S.26.04.{01,02,03,04,05,06}'!$A$380:$A$384</definedName>
    <definedName name="S.26.04.05.06.ZHI" localSheetId="73">'S.26.04.{01,02,03,04,05,06}'!$A$384:$D$384</definedName>
    <definedName name="S.26.04.05.07" localSheetId="73">'S.26.04.{01,02,03,04,05,06}'!$A$441</definedName>
    <definedName name="S.26.04.05.07.TC" localSheetId="73">'S.26.04.{01,02,03,04,05,06}'!$A$394</definedName>
    <definedName name="S.26.04.05.07.TD" localSheetId="73">'S.26.04.{01,02,03,04,05,06}'!$C$458:$D$459</definedName>
    <definedName name="S.26.04.05.07.TL" localSheetId="73">'S.26.04.{01,02,03,04,05,06}'!$A$458:$A$459</definedName>
    <definedName name="S.26.04.05.07.TLC" localSheetId="73">'S.26.04.{01,02,03,04,05,06}'!$B$458:$B$459</definedName>
    <definedName name="S.26.04.05.07.TT" localSheetId="73">'S.26.04.{01,02,03,04,05,06}'!$C$456:$D$456</definedName>
    <definedName name="S.26.04.05.07.TTC" localSheetId="73">'S.26.04.{01,02,03,04,05,06}'!$C$457:$D$457</definedName>
    <definedName name="S.26.04.05.07.X" localSheetId="73">'S.26.04.{01,02,03,04,05,06}'!$C$460:$D$464</definedName>
    <definedName name="S.26.04.05.07.Y" localSheetId="73">'S.26.04.{01,02,03,04,05,06}'!$E$458:$F$459</definedName>
    <definedName name="S.26.04.05.07.Z" localSheetId="73">'S.26.04.{01,02,03,04,05,06}'!$A$442:$A$446</definedName>
    <definedName name="S.26.04.05.07.ZHI" localSheetId="73">'S.26.04.{01,02,03,04,05,06}'!$A$446:$D$446</definedName>
    <definedName name="S.26.04.05.08" localSheetId="73">'S.26.04.{01,02,03,04,05,06}'!$A$37</definedName>
    <definedName name="S.26.04.05.08.TC" localSheetId="73">'S.26.04.{01,02,03,04,05,06}'!$A$9</definedName>
    <definedName name="S.26.04.05.08.TD" localSheetId="73">'S.26.04.{01,02,03,04,05,06}'!$C$52:$C$56</definedName>
    <definedName name="S.26.04.05.08.TL" localSheetId="73">'S.26.04.{01,02,03,04,05,06}'!$A$52:$A$56</definedName>
    <definedName name="S.26.04.05.08.TLC" localSheetId="73">'S.26.04.{01,02,03,04,05,06}'!$B$52:$B$56</definedName>
    <definedName name="S.26.04.05.08.TT" localSheetId="73">'S.26.04.{01,02,03,04,05,06}'!$C$50</definedName>
    <definedName name="S.26.04.05.08.TTC" localSheetId="73">'S.26.04.{01,02,03,04,05,06}'!$C$51</definedName>
    <definedName name="S.26.04.05.08.Y" localSheetId="73">'S.26.04.{01,02,03,04,05,06}'!$D$52:$E$56</definedName>
    <definedName name="S.26.04.05.08.Z" localSheetId="73">'S.26.04.{01,02,03,04,05,06}'!$A$38:$A$41</definedName>
    <definedName name="S.26.04.05.08.ZHI" localSheetId="73">'S.26.04.{01,02,03,04,05,06}'!$A$41:$D$41</definedName>
    <definedName name="S.26.04.05.TC" localSheetId="73">'S.26.04.{01,02,03,04,05,06}'!$A$9</definedName>
    <definedName name="S.26.04.06" localSheetId="73">'S.26.04.{01,02,03,04,05,06}'!$A$6</definedName>
    <definedName name="S.26.04.06.01" localSheetId="73">'S.26.04.{01,02,03,04,05,06}'!$A$97</definedName>
    <definedName name="S.26.04.06.01.TC" localSheetId="73">'S.26.04.{01,02,03,04,05,06}'!$A$105</definedName>
    <definedName name="S.26.04.06.01.TD" localSheetId="73">'S.26.04.{01,02,03,04,05,06}'!$C$110:$I$120</definedName>
    <definedName name="S.26.04.06.01.TL" localSheetId="73">'S.26.04.{01,02,03,04,05,06}'!$A$110:$A$120</definedName>
    <definedName name="S.26.04.06.01.TLC" localSheetId="73">'S.26.04.{01,02,03,04,05,06}'!$B$110:$B$120</definedName>
    <definedName name="S.26.04.06.01.TT" localSheetId="73">'S.26.04.{01,02,03,04,05,06}'!$C$107:$I$108</definedName>
    <definedName name="S.26.04.06.01.TTC" localSheetId="73">'S.26.04.{01,02,03,04,05,06}'!$C$109:$I$109</definedName>
    <definedName name="S.26.04.06.01.X" localSheetId="73">'S.26.04.{01,02,03,04,05,06}'!$C$121:$I$127</definedName>
    <definedName name="S.26.04.06.01.Y" localSheetId="73">'S.26.04.{01,02,03,04,05,06}'!$J$110:$K$120</definedName>
    <definedName name="S.26.04.06.01.Z" localSheetId="73">'S.26.04.{01,02,03,04,05,06}'!$A$98:$A$103</definedName>
    <definedName name="S.26.04.06.01.ZHI" localSheetId="73">'S.26.04.{01,02,03,04,05,06}'!$A$103:$D$103</definedName>
    <definedName name="S.26.04.06.02" localSheetId="73">'S.26.04.{01,02,03,04,05,06}'!$A$161</definedName>
    <definedName name="S.26.04.06.02.TC" localSheetId="73">'S.26.04.{01,02,03,04,05,06}'!$A$168</definedName>
    <definedName name="S.26.04.06.02.TD" localSheetId="73">'S.26.04.{01,02,03,04,05,06}'!$C$172</definedName>
    <definedName name="S.26.04.06.02.TL" localSheetId="73">'S.26.04.{01,02,03,04,05,06}'!$A$172</definedName>
    <definedName name="S.26.04.06.02.TLC" localSheetId="73">'S.26.04.{01,02,03,04,05,06}'!$B$172</definedName>
    <definedName name="S.26.04.06.02.TT" localSheetId="73">'S.26.04.{01,02,03,04,05,06}'!$C$170</definedName>
    <definedName name="S.26.04.06.02.TTC" localSheetId="73">'S.26.04.{01,02,03,04,05,06}'!$C$171</definedName>
    <definedName name="S.26.04.06.02.X" localSheetId="73">'S.26.04.{01,02,03,04,05,06}'!$C$173</definedName>
    <definedName name="S.26.04.06.02.Y" localSheetId="73">'S.26.04.{01,02,03,04,05,06}'!$D$172:$G$172</definedName>
    <definedName name="S.26.04.06.02.Z" localSheetId="73">'S.26.04.{01,02,03,04,05,06}'!$A$162:$A$166</definedName>
    <definedName name="S.26.04.06.02.ZHI" localSheetId="73">'S.26.04.{01,02,03,04,05,06}'!$A$166:$D$166</definedName>
    <definedName name="S.26.04.06.03" localSheetId="73">'S.26.04.{01,02,03,04,05,06}'!$A$214</definedName>
    <definedName name="S.26.04.06.03.TC" localSheetId="73">'S.26.04.{01,02,03,04,05,06}'!$A$222</definedName>
    <definedName name="S.26.04.06.03.TD" localSheetId="73">'S.26.04.{01,02,03,04,05,06}'!$C$227:$I$231</definedName>
    <definedName name="S.26.04.06.03.TL" localSheetId="73">'S.26.04.{01,02,03,04,05,06}'!$A$227:$A$231</definedName>
    <definedName name="S.26.04.06.03.TLC" localSheetId="73">'S.26.04.{01,02,03,04,05,06}'!$B$227:$B$231</definedName>
    <definedName name="S.26.04.06.03.TT" localSheetId="73">'S.26.04.{01,02,03,04,05,06}'!$C$224:$I$225</definedName>
    <definedName name="S.26.04.06.03.TTC" localSheetId="73">'S.26.04.{01,02,03,04,05,06}'!$C$226:$I$226</definedName>
    <definedName name="S.26.04.06.03.X" localSheetId="73">'S.26.04.{01,02,03,04,05,06}'!$C$232:$I$237</definedName>
    <definedName name="S.26.04.06.03.Y" localSheetId="73">'S.26.04.{01,02,03,04,05,06}'!$J$227:$J$231</definedName>
    <definedName name="S.26.04.06.03.Z" localSheetId="73">'S.26.04.{01,02,03,04,05,06}'!$A$215:$A$220</definedName>
    <definedName name="S.26.04.06.03.ZHI" localSheetId="73">'S.26.04.{01,02,03,04,05,06}'!$A$220:$D$220</definedName>
    <definedName name="S.26.04.06.04" localSheetId="73">'S.26.04.{01,02,03,04,05,06}'!$A$273</definedName>
    <definedName name="S.26.04.06.04.TC" localSheetId="73">'S.26.04.{01,02,03,04,05,06}'!$A$222</definedName>
    <definedName name="S.26.04.06.04.TD" localSheetId="73">'S.26.04.{01,02,03,04,05,06}'!$C$282:$C$283</definedName>
    <definedName name="S.26.04.06.04.TL" localSheetId="73">'S.26.04.{01,02,03,04,05,06}'!$A$282:$A$283</definedName>
    <definedName name="S.26.04.06.04.TLC" localSheetId="73">'S.26.04.{01,02,03,04,05,06}'!$B$282:$B$283</definedName>
    <definedName name="S.26.04.06.04.TT" localSheetId="73">'S.26.04.{01,02,03,04,05,06}'!$C$280</definedName>
    <definedName name="S.26.04.06.04.TTC" localSheetId="73">'S.26.04.{01,02,03,04,05,06}'!$C$281</definedName>
    <definedName name="S.26.04.06.04.X" localSheetId="73">'S.26.04.{01,02,03,04,05,06}'!$C$284</definedName>
    <definedName name="S.26.04.06.04.Y" localSheetId="73">'S.26.04.{01,02,03,04,05,06}'!$D$282:$I$283</definedName>
    <definedName name="S.26.04.06.04.Z" localSheetId="73">'S.26.04.{01,02,03,04,05,06}'!$A$274:$A$278</definedName>
    <definedName name="S.26.04.06.04.ZHI" localSheetId="73">'S.26.04.{01,02,03,04,05,06}'!$A$278:$D$278</definedName>
    <definedName name="S.26.04.06.05" localSheetId="73">'S.26.04.{01,02,03,04,05,06}'!$A$325</definedName>
    <definedName name="S.26.04.06.05.TC" localSheetId="73">'S.26.04.{01,02,03,04,05,06}'!$A$222</definedName>
    <definedName name="S.26.04.06.05.TD" localSheetId="73">'S.26.04.{01,02,03,04,05,06}'!$C$336:$G$338</definedName>
    <definedName name="S.26.04.06.05.TL" localSheetId="73">'S.26.04.{01,02,03,04,05,06}'!$A$336:$A$338</definedName>
    <definedName name="S.26.04.06.05.TLC" localSheetId="73">'S.26.04.{01,02,03,04,05,06}'!$B$336:$B$338</definedName>
    <definedName name="S.26.04.06.05.TT" localSheetId="73">'S.26.04.{01,02,03,04,05,06}'!$C$333:$G$334</definedName>
    <definedName name="S.26.04.06.05.TTC" localSheetId="73">'S.26.04.{01,02,03,04,05,06}'!$C$335:$G$335</definedName>
    <definedName name="S.26.04.06.05.X" localSheetId="73">'S.26.04.{01,02,03,04,05,06}'!$C$339:$G$345</definedName>
    <definedName name="S.26.04.06.05.Y" localSheetId="73">'S.26.04.{01,02,03,04,05,06}'!$H$336:$I$338</definedName>
    <definedName name="S.26.04.06.05.Z" localSheetId="73">'S.26.04.{01,02,03,04,05,06}'!$A$326:$A$331</definedName>
    <definedName name="S.26.04.06.05.ZHI" localSheetId="73">'S.26.04.{01,02,03,04,05,06}'!$A$331:$D$331</definedName>
    <definedName name="S.26.04.06.06" localSheetId="73">'S.26.04.{01,02,03,04,05,06}'!$A$386</definedName>
    <definedName name="S.26.04.06.06.TC" localSheetId="73">'S.26.04.{01,02,03,04,05,06}'!$A$394</definedName>
    <definedName name="S.26.04.06.06.TD" localSheetId="73">'S.26.04.{01,02,03,04,05,06}'!$C$398:$D$402</definedName>
    <definedName name="S.26.04.06.06.TL" localSheetId="73">'S.26.04.{01,02,03,04,05,06}'!$A$398:$A$402</definedName>
    <definedName name="S.26.04.06.06.TLC" localSheetId="73">'S.26.04.{01,02,03,04,05,06}'!$B$398:$B$402</definedName>
    <definedName name="S.26.04.06.06.TT" localSheetId="73">'S.26.04.{01,02,03,04,05,06}'!$C$396:$D$396</definedName>
    <definedName name="S.26.04.06.06.TTC" localSheetId="73">'S.26.04.{01,02,03,04,05,06}'!$C$397:$D$397</definedName>
    <definedName name="S.26.04.06.06.X" localSheetId="73">'S.26.04.{01,02,03,04,05,06}'!$C$403:$D$407</definedName>
    <definedName name="S.26.04.06.06.Y" localSheetId="73">'S.26.04.{01,02,03,04,05,06}'!$E$398:$F$402</definedName>
    <definedName name="S.26.04.06.06.Z" localSheetId="73">'S.26.04.{01,02,03,04,05,06}'!$A$387:$A$392</definedName>
    <definedName name="S.26.04.06.06.ZHI" localSheetId="73">'S.26.04.{01,02,03,04,05,06}'!$A$392:$D$392</definedName>
    <definedName name="S.26.04.06.07" localSheetId="73">'S.26.04.{01,02,03,04,05,06}'!$A$448</definedName>
    <definedName name="S.26.04.06.07.TC" localSheetId="73">'S.26.04.{01,02,03,04,05,06}'!$A$394</definedName>
    <definedName name="S.26.04.06.07.TD" localSheetId="73">'S.26.04.{01,02,03,04,05,06}'!$C$458:$D$459</definedName>
    <definedName name="S.26.04.06.07.TL" localSheetId="73">'S.26.04.{01,02,03,04,05,06}'!$A$458:$A$459</definedName>
    <definedName name="S.26.04.06.07.TLC" localSheetId="73">'S.26.04.{01,02,03,04,05,06}'!$B$458:$B$459</definedName>
    <definedName name="S.26.04.06.07.TT" localSheetId="73">'S.26.04.{01,02,03,04,05,06}'!$C$456:$D$456</definedName>
    <definedName name="S.26.04.06.07.TTC" localSheetId="73">'S.26.04.{01,02,03,04,05,06}'!$C$457:$D$457</definedName>
    <definedName name="S.26.04.06.07.X" localSheetId="73">'S.26.04.{01,02,03,04,05,06}'!$C$460:$D$464</definedName>
    <definedName name="S.26.04.06.07.Y" localSheetId="73">'S.26.04.{01,02,03,04,05,06}'!$E$458:$F$459</definedName>
    <definedName name="S.26.04.06.07.Z" localSheetId="73">'S.26.04.{01,02,03,04,05,06}'!$A$449:$A$454</definedName>
    <definedName name="S.26.04.06.07.ZHI" localSheetId="73">'S.26.04.{01,02,03,04,05,06}'!$A$454:$D$454</definedName>
    <definedName name="S.26.04.06.08" localSheetId="73">'S.26.04.{01,02,03,04,05,06}'!$A$43</definedName>
    <definedName name="S.26.04.06.08.TC" localSheetId="73">'S.26.04.{01,02,03,04,05,06}'!$A$9</definedName>
    <definedName name="S.26.04.06.08.TD" localSheetId="73">'S.26.04.{01,02,03,04,05,06}'!$C$52:$C$56</definedName>
    <definedName name="S.26.04.06.08.TL" localSheetId="73">'S.26.04.{01,02,03,04,05,06}'!$A$52:$A$56</definedName>
    <definedName name="S.26.04.06.08.TLC" localSheetId="73">'S.26.04.{01,02,03,04,05,06}'!$B$52:$B$56</definedName>
    <definedName name="S.26.04.06.08.TT" localSheetId="73">'S.26.04.{01,02,03,04,05,06}'!$C$50</definedName>
    <definedName name="S.26.04.06.08.TTC" localSheetId="73">'S.26.04.{01,02,03,04,05,06}'!$C$51</definedName>
    <definedName name="S.26.04.06.08.Y" localSheetId="73">'S.26.04.{01,02,03,04,05,06}'!$D$52:$E$56</definedName>
    <definedName name="S.26.04.06.08.Z" localSheetId="73">'S.26.04.{01,02,03,04,05,06}'!$A$44:$A$48</definedName>
    <definedName name="S.26.04.06.08.ZHI" localSheetId="73">'S.26.04.{01,02,03,04,05,06}'!$A$48:$D$48</definedName>
    <definedName name="S.26.04.06.TC" localSheetId="73">'S.26.04.{01,02,03,04,05,06}'!$A$9</definedName>
    <definedName name="S.26.05.01" localSheetId="74">'S.26.05.{01,02,03,04,05,06}'!$A$1</definedName>
    <definedName name="S.26.05.01.01" localSheetId="74">'S.26.05.{01,02,03,04,05,06}'!$A$54</definedName>
    <definedName name="S.26.05.01.01.TC" localSheetId="74">'S.26.05.{01,02,03,04,05,06}'!$A$101:$A$102</definedName>
    <definedName name="S.26.05.01.01.TD" localSheetId="74">'S.26.05.{01,02,03,04,05,06}'!$C$107:$I$119</definedName>
    <definedName name="S.26.05.01.01.TL" localSheetId="74">'S.26.05.{01,02,03,04,05,06}'!$A$107:$A$119</definedName>
    <definedName name="S.26.05.01.01.TLC" localSheetId="74">'S.26.05.{01,02,03,04,05,06}'!$B$107:$B$119</definedName>
    <definedName name="S.26.05.01.01.TT" localSheetId="74">'S.26.05.{01,02,03,04,05,06}'!$C$104:$I$105</definedName>
    <definedName name="S.26.05.01.01.TTC" localSheetId="74">'S.26.05.{01,02,03,04,05,06}'!$C$106:$I$106</definedName>
    <definedName name="S.26.05.01.01.X" localSheetId="74">'S.26.05.{01,02,03,04,05,06}'!$C$120:$I$125</definedName>
    <definedName name="S.26.05.01.01.Y" localSheetId="74">'S.26.05.{01,02,03,04,05,06}'!$J$107:$J$119</definedName>
    <definedName name="S.26.05.01.01.Z" localSheetId="74">'S.26.05.{01,02,03,04,05,06}'!$A$55:$A$59</definedName>
    <definedName name="S.26.05.01.01.ZHI" localSheetId="74">'S.26.05.{01,02,03,04,05,06}'!$A$59:$D$59</definedName>
    <definedName name="S.26.05.01.02" localSheetId="74">'S.26.05.{01,02,03,04,05,06}'!$A$126</definedName>
    <definedName name="S.26.05.01.02.TD" localSheetId="74">'S.26.05.{01,02,03,04,05,06}'!$C$169:$C$170</definedName>
    <definedName name="S.26.05.01.02.TL" localSheetId="74">'S.26.05.{01,02,03,04,05,06}'!$A$169:$A$170</definedName>
    <definedName name="S.26.05.01.02.TLC" localSheetId="74">'S.26.05.{01,02,03,04,05,06}'!$B$169:$B$170</definedName>
    <definedName name="S.26.05.01.02.TT" localSheetId="74">'S.26.05.{01,02,03,04,05,06}'!$C$167</definedName>
    <definedName name="S.26.05.01.02.TTC" localSheetId="74">'S.26.05.{01,02,03,04,05,06}'!$C$168</definedName>
    <definedName name="S.26.05.01.02.X" localSheetId="74">'S.26.05.{01,02,03,04,05,06}'!$C$171</definedName>
    <definedName name="S.26.05.01.02.Y" localSheetId="74">'S.26.05.{01,02,03,04,05,06}'!$D$169:$I$170</definedName>
    <definedName name="S.26.05.01.02.Z" localSheetId="74">'S.26.05.{01,02,03,04,05,06}'!$A$127:$A$130</definedName>
    <definedName name="S.26.05.01.02.ZHI" localSheetId="74">'S.26.05.{01,02,03,04,05,06}'!$A$130:$D$130</definedName>
    <definedName name="S.26.05.01.03" localSheetId="74">'S.26.05.{01,02,03,04,05,06}'!$A$173</definedName>
    <definedName name="S.26.05.01.03.TD" localSheetId="74">'S.26.05.{01,02,03,04,05,06}'!$C$223:$G$223</definedName>
    <definedName name="S.26.05.01.03.TL" localSheetId="74">'S.26.05.{01,02,03,04,05,06}'!$A$223</definedName>
    <definedName name="S.26.05.01.03.TLC" localSheetId="74">'S.26.05.{01,02,03,04,05,06}'!$B$223</definedName>
    <definedName name="S.26.05.01.03.TT" localSheetId="74">'S.26.05.{01,02,03,04,05,06}'!$C$220:$G$221</definedName>
    <definedName name="S.26.05.01.03.TTC" localSheetId="74">'S.26.05.{01,02,03,04,05,06}'!$C$222:$G$222</definedName>
    <definedName name="S.26.05.01.03.X" localSheetId="74">'S.26.05.{01,02,03,04,05,06}'!$C$224:$G$230</definedName>
    <definedName name="S.26.05.01.03.Y" localSheetId="74">'S.26.05.{01,02,03,04,05,06}'!$H$223</definedName>
    <definedName name="S.26.05.01.03.Z" localSheetId="74">'S.26.05.{01,02,03,04,05,06}'!$A$174:$A$178</definedName>
    <definedName name="S.26.05.01.03.ZHI" localSheetId="74">'S.26.05.{01,02,03,04,05,06}'!$A$178:$D$178</definedName>
    <definedName name="S.26.05.01.04" localSheetId="74">'S.26.05.{01,02,03,04,05,06}'!$A$232</definedName>
    <definedName name="S.26.05.01.04.TD" localSheetId="74">'S.26.05.{01,02,03,04,05,06}'!$C$275:$C$277</definedName>
    <definedName name="S.26.05.01.04.TL" localSheetId="74">'S.26.05.{01,02,03,04,05,06}'!$A$275:$A$277</definedName>
    <definedName name="S.26.05.01.04.TLC" localSheetId="74">'S.26.05.{01,02,03,04,05,06}'!$B$275:$B$277</definedName>
    <definedName name="S.26.05.01.04.TT" localSheetId="74">'S.26.05.{01,02,03,04,05,06}'!$C$273</definedName>
    <definedName name="S.26.05.01.04.TTC" localSheetId="74">'S.26.05.{01,02,03,04,05,06}'!$C$274</definedName>
    <definedName name="S.26.05.01.04.X" localSheetId="74">'S.26.05.{01,02,03,04,05,06}'!$C$278</definedName>
    <definedName name="S.26.05.01.04.Y" localSheetId="74">'S.26.05.{01,02,03,04,05,06}'!$D$275:$I$277</definedName>
    <definedName name="S.26.05.01.04.Z" localSheetId="74">'S.26.05.{01,02,03,04,05,06}'!$A$233:$A$236</definedName>
    <definedName name="S.26.05.01.04.ZHI" localSheetId="74">'S.26.05.{01,02,03,04,05,06}'!$A$236:$D$236</definedName>
    <definedName name="S.26.05.01.05" localSheetId="74">'S.26.05.{01,02,03,04,05,06}'!$A$11</definedName>
    <definedName name="S.26.05.01.05.TD" localSheetId="74">'S.26.05.{01,02,03,04,05,06}'!$C$52</definedName>
    <definedName name="S.26.05.01.05.TL" localSheetId="74">'S.26.05.{01,02,03,04,05,06}'!$A$52</definedName>
    <definedName name="S.26.05.01.05.TLC" localSheetId="74">'S.26.05.{01,02,03,04,05,06}'!$B$52</definedName>
    <definedName name="S.26.05.01.05.TT" localSheetId="74">'S.26.05.{01,02,03,04,05,06}'!$C$50</definedName>
    <definedName name="S.26.05.01.05.TTC" localSheetId="74">'S.26.05.{01,02,03,04,05,06}'!$C$51</definedName>
    <definedName name="S.26.05.01.05.Y" localSheetId="74">'S.26.05.{01,02,03,04,05,06}'!$D$52:$E$52</definedName>
    <definedName name="S.26.05.01.05.Z" localSheetId="74">'S.26.05.{01,02,03,04,05,06}'!$A$12:$A$14</definedName>
    <definedName name="S.26.05.01.05.ZHI" localSheetId="74">'S.26.05.{01,02,03,04,05,06}'!$A$14:$D$14</definedName>
    <definedName name="S.26.05.01.TC" localSheetId="74">'S.26.05.{01,02,03,04,05,06}'!$A$9</definedName>
    <definedName name="S.26.05.02" localSheetId="74">'S.26.05.{01,02,03,04,05,06}'!$A$2</definedName>
    <definedName name="S.26.05.02.01" localSheetId="74">'S.26.05.{01,02,03,04,05,06}'!$A$61</definedName>
    <definedName name="S.26.05.02.01.TC" localSheetId="74">'S.26.05.{01,02,03,04,05,06}'!$A$101:$A$102</definedName>
    <definedName name="S.26.05.02.01.TD" localSheetId="74">'S.26.05.{01,02,03,04,05,06}'!$C$107:$I$119</definedName>
    <definedName name="S.26.05.02.01.TL" localSheetId="74">'S.26.05.{01,02,03,04,05,06}'!$A$107:$A$119</definedName>
    <definedName name="S.26.05.02.01.TLC" localSheetId="74">'S.26.05.{01,02,03,04,05,06}'!$B$107:$B$119</definedName>
    <definedName name="S.26.05.02.01.TT" localSheetId="74">'S.26.05.{01,02,03,04,05,06}'!$C$104:$I$105</definedName>
    <definedName name="S.26.05.02.01.TTC" localSheetId="74">'S.26.05.{01,02,03,04,05,06}'!$C$106:$I$106</definedName>
    <definedName name="S.26.05.02.01.X" localSheetId="74">'S.26.05.{01,02,03,04,05,06}'!$C$120:$I$125</definedName>
    <definedName name="S.26.05.02.01.Y" localSheetId="74">'S.26.05.{01,02,03,04,05,06}'!$J$107:$J$119</definedName>
    <definedName name="S.26.05.02.01.Z" localSheetId="74">'S.26.05.{01,02,03,04,05,06}'!$A$62:$A$67</definedName>
    <definedName name="S.26.05.02.01.ZHI" localSheetId="74">'S.26.05.{01,02,03,04,05,06}'!$A$67:$D$67</definedName>
    <definedName name="S.26.05.02.02" localSheetId="74">'S.26.05.{01,02,03,04,05,06}'!$A$132</definedName>
    <definedName name="S.26.05.02.02.TD" localSheetId="74">'S.26.05.{01,02,03,04,05,06}'!$C$169:$C$170</definedName>
    <definedName name="S.26.05.02.02.TL" localSheetId="74">'S.26.05.{01,02,03,04,05,06}'!$A$169:$A$170</definedName>
    <definedName name="S.26.05.02.02.TLC" localSheetId="74">'S.26.05.{01,02,03,04,05,06}'!$B$169:$B$170</definedName>
    <definedName name="S.26.05.02.02.TT" localSheetId="74">'S.26.05.{01,02,03,04,05,06}'!$C$167</definedName>
    <definedName name="S.26.05.02.02.TTC" localSheetId="74">'S.26.05.{01,02,03,04,05,06}'!$C$168</definedName>
    <definedName name="S.26.05.02.02.X" localSheetId="74">'S.26.05.{01,02,03,04,05,06}'!$C$171</definedName>
    <definedName name="S.26.05.02.02.Y" localSheetId="74">'S.26.05.{01,02,03,04,05,06}'!$D$169:$I$170</definedName>
    <definedName name="S.26.05.02.02.Z" localSheetId="74">'S.26.05.{01,02,03,04,05,06}'!$A$133:$A$137</definedName>
    <definedName name="S.26.05.02.02.ZHI" localSheetId="74">'S.26.05.{01,02,03,04,05,06}'!$A$137:$D$137</definedName>
    <definedName name="S.26.05.02.03" localSheetId="74">'S.26.05.{01,02,03,04,05,06}'!$A$180</definedName>
    <definedName name="S.26.05.02.03.TD" localSheetId="74">'S.26.05.{01,02,03,04,05,06}'!$C$223:$G$223</definedName>
    <definedName name="S.26.05.02.03.TL" localSheetId="74">'S.26.05.{01,02,03,04,05,06}'!$A$223</definedName>
    <definedName name="S.26.05.02.03.TLC" localSheetId="74">'S.26.05.{01,02,03,04,05,06}'!$B$223</definedName>
    <definedName name="S.26.05.02.03.TT" localSheetId="74">'S.26.05.{01,02,03,04,05,06}'!$C$220:$G$221</definedName>
    <definedName name="S.26.05.02.03.TTC" localSheetId="74">'S.26.05.{01,02,03,04,05,06}'!$C$222:$G$222</definedName>
    <definedName name="S.26.05.02.03.X" localSheetId="74">'S.26.05.{01,02,03,04,05,06}'!$C$224:$G$230</definedName>
    <definedName name="S.26.05.02.03.Y" localSheetId="74">'S.26.05.{01,02,03,04,05,06}'!$H$223</definedName>
    <definedName name="S.26.05.02.03.Z" localSheetId="74">'S.26.05.{01,02,03,04,05,06}'!$A$181:$A$186</definedName>
    <definedName name="S.26.05.02.03.ZHI" localSheetId="74">'S.26.05.{01,02,03,04,05,06}'!$A$186:$D$186</definedName>
    <definedName name="S.26.05.02.04" localSheetId="74">'S.26.05.{01,02,03,04,05,06}'!$A$238</definedName>
    <definedName name="S.26.05.02.04.TD" localSheetId="74">'S.26.05.{01,02,03,04,05,06}'!$C$275:$C$277</definedName>
    <definedName name="S.26.05.02.04.TL" localSheetId="74">'S.26.05.{01,02,03,04,05,06}'!$A$275:$A$277</definedName>
    <definedName name="S.26.05.02.04.TLC" localSheetId="74">'S.26.05.{01,02,03,04,05,06}'!$B$275:$B$277</definedName>
    <definedName name="S.26.05.02.04.TT" localSheetId="74">'S.26.05.{01,02,03,04,05,06}'!$C$273</definedName>
    <definedName name="S.26.05.02.04.TTC" localSheetId="74">'S.26.05.{01,02,03,04,05,06}'!$C$274</definedName>
    <definedName name="S.26.05.02.04.X" localSheetId="74">'S.26.05.{01,02,03,04,05,06}'!$C$278</definedName>
    <definedName name="S.26.05.02.04.Y" localSheetId="74">'S.26.05.{01,02,03,04,05,06}'!$D$275:$I$277</definedName>
    <definedName name="S.26.05.02.04.Z" localSheetId="74">'S.26.05.{01,02,03,04,05,06}'!$A$239:$A$243</definedName>
    <definedName name="S.26.05.02.04.ZHI" localSheetId="74">'S.26.05.{01,02,03,04,05,06}'!$A$243:$D$243</definedName>
    <definedName name="S.26.05.02.05" localSheetId="74">'S.26.05.{01,02,03,04,05,06}'!$A$16</definedName>
    <definedName name="S.26.05.02.05.TD" localSheetId="74">'S.26.05.{01,02,03,04,05,06}'!$C$52</definedName>
    <definedName name="S.26.05.02.05.TL" localSheetId="74">'S.26.05.{01,02,03,04,05,06}'!$A$52</definedName>
    <definedName name="S.26.05.02.05.TLC" localSheetId="74">'S.26.05.{01,02,03,04,05,06}'!$B$52</definedName>
    <definedName name="S.26.05.02.05.TT" localSheetId="74">'S.26.05.{01,02,03,04,05,06}'!$C$50</definedName>
    <definedName name="S.26.05.02.05.TTC" localSheetId="74">'S.26.05.{01,02,03,04,05,06}'!$C$51</definedName>
    <definedName name="S.26.05.02.05.Y" localSheetId="74">'S.26.05.{01,02,03,04,05,06}'!$D$52:$E$52</definedName>
    <definedName name="S.26.05.02.05.Z" localSheetId="74">'S.26.05.{01,02,03,04,05,06}'!$A$17:$A$20</definedName>
    <definedName name="S.26.05.02.05.ZHI" localSheetId="74">'S.26.05.{01,02,03,04,05,06}'!$A$20:$D$20</definedName>
    <definedName name="S.26.05.02.TC" localSheetId="74">'S.26.05.{01,02,03,04,05,06}'!$A$9</definedName>
    <definedName name="S.26.05.03" localSheetId="74">'S.26.05.{01,02,03,04,05,06}'!$A$3</definedName>
    <definedName name="S.26.05.03.01" localSheetId="74">'S.26.05.{01,02,03,04,05,06}'!$A$69</definedName>
    <definedName name="S.26.05.03.01.TC" localSheetId="74">'S.26.05.{01,02,03,04,05,06}'!$A$101:$A$102</definedName>
    <definedName name="S.26.05.03.01.TD" localSheetId="74">'S.26.05.{01,02,03,04,05,06}'!$C$107:$I$119</definedName>
    <definedName name="S.26.05.03.01.TL" localSheetId="74">'S.26.05.{01,02,03,04,05,06}'!$A$107:$A$119</definedName>
    <definedName name="S.26.05.03.01.TLC" localSheetId="74">'S.26.05.{01,02,03,04,05,06}'!$B$107:$B$119</definedName>
    <definedName name="S.26.05.03.01.TT" localSheetId="74">'S.26.05.{01,02,03,04,05,06}'!$C$104:$I$105</definedName>
    <definedName name="S.26.05.03.01.TTC" localSheetId="74">'S.26.05.{01,02,03,04,05,06}'!$C$106:$I$106</definedName>
    <definedName name="S.26.05.03.01.X" localSheetId="74">'S.26.05.{01,02,03,04,05,06}'!$C$120:$I$125</definedName>
    <definedName name="S.26.05.03.01.Y" localSheetId="74">'S.26.05.{01,02,03,04,05,06}'!$J$107:$J$119</definedName>
    <definedName name="S.26.05.03.01.Z" localSheetId="74">'S.26.05.{01,02,03,04,05,06}'!$A$70:$A$75</definedName>
    <definedName name="S.26.05.03.01.ZHI" localSheetId="74">'S.26.05.{01,02,03,04,05,06}'!$A$74:$D$75</definedName>
    <definedName name="S.26.05.03.02" localSheetId="74">'S.26.05.{01,02,03,04,05,06}'!$A$139</definedName>
    <definedName name="S.26.05.03.02.TD" localSheetId="74">'S.26.05.{01,02,03,04,05,06}'!$C$169:$C$170</definedName>
    <definedName name="S.26.05.03.02.TL" localSheetId="74">'S.26.05.{01,02,03,04,05,06}'!$A$169:$A$170</definedName>
    <definedName name="S.26.05.03.02.TLC" localSheetId="74">'S.26.05.{01,02,03,04,05,06}'!$B$169:$B$170</definedName>
    <definedName name="S.26.05.03.02.TT" localSheetId="74">'S.26.05.{01,02,03,04,05,06}'!$C$167</definedName>
    <definedName name="S.26.05.03.02.TTC" localSheetId="74">'S.26.05.{01,02,03,04,05,06}'!$C$168</definedName>
    <definedName name="S.26.05.03.02.X" localSheetId="74">'S.26.05.{01,02,03,04,05,06}'!$C$171</definedName>
    <definedName name="S.26.05.03.02.Y" localSheetId="74">'S.26.05.{01,02,03,04,05,06}'!$D$169:$I$170</definedName>
    <definedName name="S.26.05.03.02.Z" localSheetId="74">'S.26.05.{01,02,03,04,05,06}'!$A$140:$A$144</definedName>
    <definedName name="S.26.05.03.02.ZHI" localSheetId="74">'S.26.05.{01,02,03,04,05,06}'!$A$143:$D$144</definedName>
    <definedName name="S.26.05.03.03" localSheetId="74">'S.26.05.{01,02,03,04,05,06}'!$A$188</definedName>
    <definedName name="S.26.05.03.03.TD" localSheetId="74">'S.26.05.{01,02,03,04,05,06}'!$C$223:$G$223</definedName>
    <definedName name="S.26.05.03.03.TL" localSheetId="74">'S.26.05.{01,02,03,04,05,06}'!$A$223</definedName>
    <definedName name="S.26.05.03.03.TLC" localSheetId="74">'S.26.05.{01,02,03,04,05,06}'!$B$223</definedName>
    <definedName name="S.26.05.03.03.TT" localSheetId="74">'S.26.05.{01,02,03,04,05,06}'!$C$220:$G$221</definedName>
    <definedName name="S.26.05.03.03.TTC" localSheetId="74">'S.26.05.{01,02,03,04,05,06}'!$C$222:$G$222</definedName>
    <definedName name="S.26.05.03.03.X" localSheetId="74">'S.26.05.{01,02,03,04,05,06}'!$C$224:$G$230</definedName>
    <definedName name="S.26.05.03.03.Y" localSheetId="74">'S.26.05.{01,02,03,04,05,06}'!$H$223</definedName>
    <definedName name="S.26.05.03.03.Z" localSheetId="74">'S.26.05.{01,02,03,04,05,06}'!$A$189:$A$194</definedName>
    <definedName name="S.26.05.03.03.ZHI" localSheetId="74">'S.26.05.{01,02,03,04,05,06}'!$A$193:$D$194</definedName>
    <definedName name="S.26.05.03.04" localSheetId="74">'S.26.05.{01,02,03,04,05,06}'!$A$245</definedName>
    <definedName name="S.26.05.03.04.TD" localSheetId="74">'S.26.05.{01,02,03,04,05,06}'!$C$275:$C$277</definedName>
    <definedName name="S.26.05.03.04.TL" localSheetId="74">'S.26.05.{01,02,03,04,05,06}'!$A$275:$A$277</definedName>
    <definedName name="S.26.05.03.04.TLC" localSheetId="74">'S.26.05.{01,02,03,04,05,06}'!$B$275:$B$277</definedName>
    <definedName name="S.26.05.03.04.TT" localSheetId="74">'S.26.05.{01,02,03,04,05,06}'!$C$273</definedName>
    <definedName name="S.26.05.03.04.TTC" localSheetId="74">'S.26.05.{01,02,03,04,05,06}'!$C$274</definedName>
    <definedName name="S.26.05.03.04.X" localSheetId="74">'S.26.05.{01,02,03,04,05,06}'!$C$278</definedName>
    <definedName name="S.26.05.03.04.Y" localSheetId="74">'S.26.05.{01,02,03,04,05,06}'!$D$275:$I$277</definedName>
    <definedName name="S.26.05.03.04.Z" localSheetId="74">'S.26.05.{01,02,03,04,05,06}'!$A$246:$A$250</definedName>
    <definedName name="S.26.05.03.04.ZHI" localSheetId="74">'S.26.05.{01,02,03,04,05,06}'!$A$249:$D$250</definedName>
    <definedName name="S.26.05.03.05" localSheetId="74">'S.26.05.{01,02,03,04,05,06}'!$A$22</definedName>
    <definedName name="S.26.05.03.05.TD" localSheetId="74">'S.26.05.{01,02,03,04,05,06}'!$C$52</definedName>
    <definedName name="S.26.05.03.05.TL" localSheetId="74">'S.26.05.{01,02,03,04,05,06}'!$A$52</definedName>
    <definedName name="S.26.05.03.05.TLC" localSheetId="74">'S.26.05.{01,02,03,04,05,06}'!$B$52</definedName>
    <definedName name="S.26.05.03.05.TT" localSheetId="74">'S.26.05.{01,02,03,04,05,06}'!$C$50</definedName>
    <definedName name="S.26.05.03.05.TTC" localSheetId="74">'S.26.05.{01,02,03,04,05,06}'!$C$51</definedName>
    <definedName name="S.26.05.03.05.Y" localSheetId="74">'S.26.05.{01,02,03,04,05,06}'!$D$52:$E$52</definedName>
    <definedName name="S.26.05.03.05.Z" localSheetId="74">'S.26.05.{01,02,03,04,05,06}'!$A$23:$A$27</definedName>
    <definedName name="S.26.05.03.05.ZHI" localSheetId="74">'S.26.05.{01,02,03,04,05,06}'!$A$26:$D$27</definedName>
    <definedName name="S.26.05.03.TC" localSheetId="74">'S.26.05.{01,02,03,04,05,06}'!$A$9</definedName>
    <definedName name="S.26.05.04" localSheetId="74">'S.26.05.{01,02,03,04,05,06}'!$A$4</definedName>
    <definedName name="S.26.05.04.01" localSheetId="74">'S.26.05.{01,02,03,04,05,06}'!$A$77</definedName>
    <definedName name="S.26.05.04.01.TC" localSheetId="74">'S.26.05.{01,02,03,04,05,06}'!$A$101:$A$102</definedName>
    <definedName name="S.26.05.04.01.TD" localSheetId="74">'S.26.05.{01,02,03,04,05,06}'!$C$107:$I$119</definedName>
    <definedName name="S.26.05.04.01.TL" localSheetId="74">'S.26.05.{01,02,03,04,05,06}'!$A$107:$A$119</definedName>
    <definedName name="S.26.05.04.01.TLC" localSheetId="74">'S.26.05.{01,02,03,04,05,06}'!$B$107:$B$119</definedName>
    <definedName name="S.26.05.04.01.TT" localSheetId="74">'S.26.05.{01,02,03,04,05,06}'!$C$104:$I$105</definedName>
    <definedName name="S.26.05.04.01.TTC" localSheetId="74">'S.26.05.{01,02,03,04,05,06}'!$C$106:$I$106</definedName>
    <definedName name="S.26.05.04.01.X" localSheetId="74">'S.26.05.{01,02,03,04,05,06}'!$C$120:$I$125</definedName>
    <definedName name="S.26.05.04.01.Y" localSheetId="74">'S.26.05.{01,02,03,04,05,06}'!$J$107:$J$119</definedName>
    <definedName name="S.26.05.04.01.Z" localSheetId="74">'S.26.05.{01,02,03,04,05,06}'!$A$78:$A$84</definedName>
    <definedName name="S.26.05.04.01.ZHI" localSheetId="74">'S.26.05.{01,02,03,04,05,06}'!$A$83:$D$84</definedName>
    <definedName name="S.26.05.04.02" localSheetId="74">'S.26.05.{01,02,03,04,05,06}'!$A$146</definedName>
    <definedName name="S.26.05.04.02.TD" localSheetId="74">'S.26.05.{01,02,03,04,05,06}'!$C$169:$C$170</definedName>
    <definedName name="S.26.05.04.02.TL" localSheetId="74">'S.26.05.{01,02,03,04,05,06}'!$A$169:$A$170</definedName>
    <definedName name="S.26.05.04.02.TLC" localSheetId="74">'S.26.05.{01,02,03,04,05,06}'!$B$169:$B$170</definedName>
    <definedName name="S.26.05.04.02.TT" localSheetId="74">'S.26.05.{01,02,03,04,05,06}'!$C$167</definedName>
    <definedName name="S.26.05.04.02.TTC" localSheetId="74">'S.26.05.{01,02,03,04,05,06}'!$C$168</definedName>
    <definedName name="S.26.05.04.02.X" localSheetId="74">'S.26.05.{01,02,03,04,05,06}'!$C$171</definedName>
    <definedName name="S.26.05.04.02.Y" localSheetId="74">'S.26.05.{01,02,03,04,05,06}'!$D$169:$I$170</definedName>
    <definedName name="S.26.05.04.02.Z" localSheetId="74">'S.26.05.{01,02,03,04,05,06}'!$A$147:$A$152</definedName>
    <definedName name="S.26.05.04.02.ZHI" localSheetId="74">'S.26.05.{01,02,03,04,05,06}'!$A$151:$D$152</definedName>
    <definedName name="S.26.05.04.03" localSheetId="74">'S.26.05.{01,02,03,04,05,06}'!$A$196</definedName>
    <definedName name="S.26.05.04.03.TD" localSheetId="74">'S.26.05.{01,02,03,04,05,06}'!$C$223:$G$223</definedName>
    <definedName name="S.26.05.04.03.TL" localSheetId="74">'S.26.05.{01,02,03,04,05,06}'!$A$223</definedName>
    <definedName name="S.26.05.04.03.TLC" localSheetId="74">'S.26.05.{01,02,03,04,05,06}'!$B$223</definedName>
    <definedName name="S.26.05.04.03.TT" localSheetId="74">'S.26.05.{01,02,03,04,05,06}'!$C$220:$G$221</definedName>
    <definedName name="S.26.05.04.03.TTC" localSheetId="74">'S.26.05.{01,02,03,04,05,06}'!$C$222:$G$222</definedName>
    <definedName name="S.26.05.04.03.X" localSheetId="74">'S.26.05.{01,02,03,04,05,06}'!$C$224:$G$230</definedName>
    <definedName name="S.26.05.04.03.Y" localSheetId="74">'S.26.05.{01,02,03,04,05,06}'!$H$223</definedName>
    <definedName name="S.26.05.04.03.Z" localSheetId="74">'S.26.05.{01,02,03,04,05,06}'!$A$197:$A$203</definedName>
    <definedName name="S.26.05.04.03.ZHI" localSheetId="74">'S.26.05.{01,02,03,04,05,06}'!$A$202:$D$203</definedName>
    <definedName name="S.26.05.04.04" localSheetId="74">'S.26.05.{01,02,03,04,05,06}'!$A$252</definedName>
    <definedName name="S.26.05.04.04.TD" localSheetId="74">'S.26.05.{01,02,03,04,05,06}'!$C$275:$C$277</definedName>
    <definedName name="S.26.05.04.04.TL" localSheetId="74">'S.26.05.{01,02,03,04,05,06}'!$A$275:$A$277</definedName>
    <definedName name="S.26.05.04.04.TLC" localSheetId="74">'S.26.05.{01,02,03,04,05,06}'!$B$275:$B$277</definedName>
    <definedName name="S.26.05.04.04.TT" localSheetId="74">'S.26.05.{01,02,03,04,05,06}'!$C$273</definedName>
    <definedName name="S.26.05.04.04.TTC" localSheetId="74">'S.26.05.{01,02,03,04,05,06}'!$C$274</definedName>
    <definedName name="S.26.05.04.04.X" localSheetId="74">'S.26.05.{01,02,03,04,05,06}'!$C$278</definedName>
    <definedName name="S.26.05.04.04.Y" localSheetId="74">'S.26.05.{01,02,03,04,05,06}'!$D$275:$I$277</definedName>
    <definedName name="S.26.05.04.04.Z" localSheetId="74">'S.26.05.{01,02,03,04,05,06}'!$A$253:$A$258</definedName>
    <definedName name="S.26.05.04.04.ZHI" localSheetId="74">'S.26.05.{01,02,03,04,05,06}'!$A$257:$D$258</definedName>
    <definedName name="S.26.05.04.05" localSheetId="74">'S.26.05.{01,02,03,04,05,06}'!$A$29</definedName>
    <definedName name="S.26.05.04.05.TD" localSheetId="74">'S.26.05.{01,02,03,04,05,06}'!$C$52</definedName>
    <definedName name="S.26.05.04.05.TL" localSheetId="74">'S.26.05.{01,02,03,04,05,06}'!$A$52</definedName>
    <definedName name="S.26.05.04.05.TLC" localSheetId="74">'S.26.05.{01,02,03,04,05,06}'!$B$52</definedName>
    <definedName name="S.26.05.04.05.TT" localSheetId="74">'S.26.05.{01,02,03,04,05,06}'!$C$50</definedName>
    <definedName name="S.26.05.04.05.TTC" localSheetId="74">'S.26.05.{01,02,03,04,05,06}'!$C$51</definedName>
    <definedName name="S.26.05.04.05.Y" localSheetId="74">'S.26.05.{01,02,03,04,05,06}'!$D$52:$E$52</definedName>
    <definedName name="S.26.05.04.05.Z" localSheetId="74">'S.26.05.{01,02,03,04,05,06}'!$A$30:$A$35</definedName>
    <definedName name="S.26.05.04.05.ZHI" localSheetId="74">'S.26.05.{01,02,03,04,05,06}'!$A$34:$D$35</definedName>
    <definedName name="S.26.05.04.TC" localSheetId="74">'S.26.05.{01,02,03,04,05,06}'!$A$9</definedName>
    <definedName name="S.26.05.05" localSheetId="74">'S.26.05.{01,02,03,04,05,06}'!$A$5</definedName>
    <definedName name="S.26.05.05.01" localSheetId="74">'S.26.05.{01,02,03,04,05,06}'!$A$86</definedName>
    <definedName name="S.26.05.05.01.TC" localSheetId="74">'S.26.05.{01,02,03,04,05,06}'!$A$101:$A$102</definedName>
    <definedName name="S.26.05.05.01.TD" localSheetId="74">'S.26.05.{01,02,03,04,05,06}'!$C$107:$I$119</definedName>
    <definedName name="S.26.05.05.01.TL" localSheetId="74">'S.26.05.{01,02,03,04,05,06}'!$A$107:$A$119</definedName>
    <definedName name="S.26.05.05.01.TLC" localSheetId="74">'S.26.05.{01,02,03,04,05,06}'!$B$107:$B$119</definedName>
    <definedName name="S.26.05.05.01.TT" localSheetId="74">'S.26.05.{01,02,03,04,05,06}'!$C$104:$I$105</definedName>
    <definedName name="S.26.05.05.01.TTC" localSheetId="74">'S.26.05.{01,02,03,04,05,06}'!$C$106:$I$106</definedName>
    <definedName name="S.26.05.05.01.X" localSheetId="74">'S.26.05.{01,02,03,04,05,06}'!$C$120:$I$125</definedName>
    <definedName name="S.26.05.05.01.Y" localSheetId="74">'S.26.05.{01,02,03,04,05,06}'!$J$107:$J$119</definedName>
    <definedName name="S.26.05.05.01.Z" localSheetId="74">'S.26.05.{01,02,03,04,05,06}'!$A$87:$A$91</definedName>
    <definedName name="S.26.05.05.01.ZHI" localSheetId="74">'S.26.05.{01,02,03,04,05,06}'!$A$91:$D$91</definedName>
    <definedName name="S.26.05.05.02" localSheetId="74">'S.26.05.{01,02,03,04,05,06}'!$A$154</definedName>
    <definedName name="S.26.05.05.02.TD" localSheetId="74">'S.26.05.{01,02,03,04,05,06}'!$C$169:$C$170</definedName>
    <definedName name="S.26.05.05.02.TL" localSheetId="74">'S.26.05.{01,02,03,04,05,06}'!$A$169:$A$170</definedName>
    <definedName name="S.26.05.05.02.TLC" localSheetId="74">'S.26.05.{01,02,03,04,05,06}'!$B$169:$B$170</definedName>
    <definedName name="S.26.05.05.02.TT" localSheetId="74">'S.26.05.{01,02,03,04,05,06}'!$C$167</definedName>
    <definedName name="S.26.05.05.02.TTC" localSheetId="74">'S.26.05.{01,02,03,04,05,06}'!$C$168</definedName>
    <definedName name="S.26.05.05.02.X" localSheetId="74">'S.26.05.{01,02,03,04,05,06}'!$C$171</definedName>
    <definedName name="S.26.05.05.02.Y" localSheetId="74">'S.26.05.{01,02,03,04,05,06}'!$D$169:$I$170</definedName>
    <definedName name="S.26.05.05.02.Z" localSheetId="74">'S.26.05.{01,02,03,04,05,06}'!$A$155:$A$158</definedName>
    <definedName name="S.26.05.05.02.ZHI" localSheetId="74">'S.26.05.{01,02,03,04,05,06}'!$A$158:$D$158</definedName>
    <definedName name="S.26.05.05.03" localSheetId="74">'S.26.05.{01,02,03,04,05,06}'!$A$205</definedName>
    <definedName name="S.26.05.05.03.TD" localSheetId="74">'S.26.05.{01,02,03,04,05,06}'!$C$223:$G$223</definedName>
    <definedName name="S.26.05.05.03.TL" localSheetId="74">'S.26.05.{01,02,03,04,05,06}'!$A$223</definedName>
    <definedName name="S.26.05.05.03.TLC" localSheetId="74">'S.26.05.{01,02,03,04,05,06}'!$B$223</definedName>
    <definedName name="S.26.05.05.03.TT" localSheetId="74">'S.26.05.{01,02,03,04,05,06}'!$C$220:$G$221</definedName>
    <definedName name="S.26.05.05.03.TTC" localSheetId="74">'S.26.05.{01,02,03,04,05,06}'!$C$222:$G$222</definedName>
    <definedName name="S.26.05.05.03.X" localSheetId="74">'S.26.05.{01,02,03,04,05,06}'!$C$224:$G$230</definedName>
    <definedName name="S.26.05.05.03.Y" localSheetId="74">'S.26.05.{01,02,03,04,05,06}'!$H$223</definedName>
    <definedName name="S.26.05.05.03.Z" localSheetId="74">'S.26.05.{01,02,03,04,05,06}'!$A$206:$A$210</definedName>
    <definedName name="S.26.05.05.03.ZHI" localSheetId="74">'S.26.05.{01,02,03,04,05,06}'!$A$210:$D$210</definedName>
    <definedName name="S.26.05.05.04" localSheetId="74">'S.26.05.{01,02,03,04,05,06}'!$A$260</definedName>
    <definedName name="S.26.05.05.04.TD" localSheetId="74">'S.26.05.{01,02,03,04,05,06}'!$C$275:$C$277</definedName>
    <definedName name="S.26.05.05.04.TL" localSheetId="74">'S.26.05.{01,02,03,04,05,06}'!$A$275:$A$277</definedName>
    <definedName name="S.26.05.05.04.TLC" localSheetId="74">'S.26.05.{01,02,03,04,05,06}'!$B$275:$B$277</definedName>
    <definedName name="S.26.05.05.04.TT" localSheetId="74">'S.26.05.{01,02,03,04,05,06}'!$C$273</definedName>
    <definedName name="S.26.05.05.04.TTC" localSheetId="74">'S.26.05.{01,02,03,04,05,06}'!$C$274</definedName>
    <definedName name="S.26.05.05.04.X" localSheetId="74">'S.26.05.{01,02,03,04,05,06}'!$C$278</definedName>
    <definedName name="S.26.05.05.04.Y" localSheetId="74">'S.26.05.{01,02,03,04,05,06}'!$D$275:$I$277</definedName>
    <definedName name="S.26.05.05.04.Z" localSheetId="74">'S.26.05.{01,02,03,04,05,06}'!$A$261:$A$264</definedName>
    <definedName name="S.26.05.05.04.ZHI" localSheetId="74">'S.26.05.{01,02,03,04,05,06}'!$A$264:$D$264</definedName>
    <definedName name="S.26.05.05.05" localSheetId="74">'S.26.05.{01,02,03,04,05,06}'!$A$37</definedName>
    <definedName name="S.26.05.05.05.TD" localSheetId="74">'S.26.05.{01,02,03,04,05,06}'!$C$52</definedName>
    <definedName name="S.26.05.05.05.TL" localSheetId="74">'S.26.05.{01,02,03,04,05,06}'!$A$52</definedName>
    <definedName name="S.26.05.05.05.TLC" localSheetId="74">'S.26.05.{01,02,03,04,05,06}'!$B$52</definedName>
    <definedName name="S.26.05.05.05.TT" localSheetId="74">'S.26.05.{01,02,03,04,05,06}'!$C$50</definedName>
    <definedName name="S.26.05.05.05.TTC" localSheetId="74">'S.26.05.{01,02,03,04,05,06}'!$C$51</definedName>
    <definedName name="S.26.05.05.05.Y" localSheetId="74">'S.26.05.{01,02,03,04,05,06}'!$D$52:$E$52</definedName>
    <definedName name="S.26.05.05.05.Z" localSheetId="74">'S.26.05.{01,02,03,04,05,06}'!$A$38:$A$41</definedName>
    <definedName name="S.26.05.05.05.ZHI" localSheetId="74">'S.26.05.{01,02,03,04,05,06}'!$A$41:$D$41</definedName>
    <definedName name="S.26.05.05.TC" localSheetId="74">'S.26.05.{01,02,03,04,05,06}'!$A$9</definedName>
    <definedName name="S.26.05.06" localSheetId="74">'S.26.05.{01,02,03,04,05,06}'!$A$6</definedName>
    <definedName name="S.26.05.06.01" localSheetId="74">'S.26.05.{01,02,03,04,05,06}'!$A$93</definedName>
    <definedName name="S.26.05.06.01.TC" localSheetId="74">'S.26.05.{01,02,03,04,05,06}'!$A$101:$A$102</definedName>
    <definedName name="S.26.05.06.01.TD" localSheetId="74">'S.26.05.{01,02,03,04,05,06}'!$C$107:$I$119</definedName>
    <definedName name="S.26.05.06.01.TL" localSheetId="74">'S.26.05.{01,02,03,04,05,06}'!$A$107:$A$119</definedName>
    <definedName name="S.26.05.06.01.TLC" localSheetId="74">'S.26.05.{01,02,03,04,05,06}'!$B$107:$B$119</definedName>
    <definedName name="S.26.05.06.01.TT" localSheetId="74">'S.26.05.{01,02,03,04,05,06}'!$C$104:$I$105</definedName>
    <definedName name="S.26.05.06.01.TTC" localSheetId="74">'S.26.05.{01,02,03,04,05,06}'!$C$106:$I$106</definedName>
    <definedName name="S.26.05.06.01.X" localSheetId="74">'S.26.05.{01,02,03,04,05,06}'!$C$120:$I$125</definedName>
    <definedName name="S.26.05.06.01.Y" localSheetId="74">'S.26.05.{01,02,03,04,05,06}'!$J$107:$J$119</definedName>
    <definedName name="S.26.05.06.01.Z" localSheetId="74">'S.26.05.{01,02,03,04,05,06}'!$A$94:$A$99</definedName>
    <definedName name="S.26.05.06.01.ZHI" localSheetId="74">'S.26.05.{01,02,03,04,05,06}'!$A$99:$D$99</definedName>
    <definedName name="S.26.05.06.02" localSheetId="74">'S.26.05.{01,02,03,04,05,06}'!$A$160</definedName>
    <definedName name="S.26.05.06.02.TD" localSheetId="74">'S.26.05.{01,02,03,04,05,06}'!$C$169:$C$170</definedName>
    <definedName name="S.26.05.06.02.TL" localSheetId="74">'S.26.05.{01,02,03,04,05,06}'!$A$169:$A$170</definedName>
    <definedName name="S.26.05.06.02.TLC" localSheetId="74">'S.26.05.{01,02,03,04,05,06}'!$B$169:$B$170</definedName>
    <definedName name="S.26.05.06.02.TT" localSheetId="74">'S.26.05.{01,02,03,04,05,06}'!$C$167</definedName>
    <definedName name="S.26.05.06.02.TTC" localSheetId="74">'S.26.05.{01,02,03,04,05,06}'!$C$168</definedName>
    <definedName name="S.26.05.06.02.X" localSheetId="74">'S.26.05.{01,02,03,04,05,06}'!$C$171</definedName>
    <definedName name="S.26.05.06.02.Y" localSheetId="74">'S.26.05.{01,02,03,04,05,06}'!$D$169:$I$170</definedName>
    <definedName name="S.26.05.06.02.Z" localSheetId="74">'S.26.05.{01,02,03,04,05,06}'!$A$161:$A$165</definedName>
    <definedName name="S.26.05.06.02.ZHI" localSheetId="74">'S.26.05.{01,02,03,04,05,06}'!$A$165:$D$165</definedName>
    <definedName name="S.26.05.06.03" localSheetId="74">'S.26.05.{01,02,03,04,05,06}'!$A$212</definedName>
    <definedName name="S.26.05.06.03.TD" localSheetId="74">'S.26.05.{01,02,03,04,05,06}'!$C$223:$G$223</definedName>
    <definedName name="S.26.05.06.03.TL" localSheetId="74">'S.26.05.{01,02,03,04,05,06}'!$A$223</definedName>
    <definedName name="S.26.05.06.03.TLC" localSheetId="74">'S.26.05.{01,02,03,04,05,06}'!$B$223</definedName>
    <definedName name="S.26.05.06.03.TT" localSheetId="74">'S.26.05.{01,02,03,04,05,06}'!$C$220:$G$221</definedName>
    <definedName name="S.26.05.06.03.TTC" localSheetId="74">'S.26.05.{01,02,03,04,05,06}'!$C$222:$G$222</definedName>
    <definedName name="S.26.05.06.03.X" localSheetId="74">'S.26.05.{01,02,03,04,05,06}'!$C$224:$G$230</definedName>
    <definedName name="S.26.05.06.03.Y" localSheetId="74">'S.26.05.{01,02,03,04,05,06}'!$H$223</definedName>
    <definedName name="S.26.05.06.03.Z" localSheetId="74">'S.26.05.{01,02,03,04,05,06}'!$A$213:$A$218</definedName>
    <definedName name="S.26.05.06.03.ZHI" localSheetId="74">'S.26.05.{01,02,03,04,05,06}'!$A$218:$D$218</definedName>
    <definedName name="S.26.05.06.04" localSheetId="74">'S.26.05.{01,02,03,04,05,06}'!$A$266</definedName>
    <definedName name="S.26.05.06.04.TD" localSheetId="74">'S.26.05.{01,02,03,04,05,06}'!$C$275:$C$277</definedName>
    <definedName name="S.26.05.06.04.TL" localSheetId="74">'S.26.05.{01,02,03,04,05,06}'!$A$275:$A$277</definedName>
    <definedName name="S.26.05.06.04.TLC" localSheetId="74">'S.26.05.{01,02,03,04,05,06}'!$B$275:$B$277</definedName>
    <definedName name="S.26.05.06.04.TT" localSheetId="74">'S.26.05.{01,02,03,04,05,06}'!$C$273</definedName>
    <definedName name="S.26.05.06.04.TTC" localSheetId="74">'S.26.05.{01,02,03,04,05,06}'!$C$274</definedName>
    <definedName name="S.26.05.06.04.X" localSheetId="74">'S.26.05.{01,02,03,04,05,06}'!$C$278</definedName>
    <definedName name="S.26.05.06.04.Y" localSheetId="74">'S.26.05.{01,02,03,04,05,06}'!$D$275:$I$277</definedName>
    <definedName name="S.26.05.06.04.Z" localSheetId="74">'S.26.05.{01,02,03,04,05,06}'!$A$267:$A$271</definedName>
    <definedName name="S.26.05.06.04.ZHI" localSheetId="74">'S.26.05.{01,02,03,04,05,06}'!$A$271:$D$271</definedName>
    <definedName name="S.26.05.06.05" localSheetId="74">'S.26.05.{01,02,03,04,05,06}'!$A$43</definedName>
    <definedName name="S.26.05.06.05.TD" localSheetId="74">'S.26.05.{01,02,03,04,05,06}'!$C$52</definedName>
    <definedName name="S.26.05.06.05.TL" localSheetId="74">'S.26.05.{01,02,03,04,05,06}'!$A$52</definedName>
    <definedName name="S.26.05.06.05.TLC" localSheetId="74">'S.26.05.{01,02,03,04,05,06}'!$B$52</definedName>
    <definedName name="S.26.05.06.05.TT" localSheetId="74">'S.26.05.{01,02,03,04,05,06}'!$C$50</definedName>
    <definedName name="S.26.05.06.05.TTC" localSheetId="74">'S.26.05.{01,02,03,04,05,06}'!$C$51</definedName>
    <definedName name="S.26.05.06.05.Y" localSheetId="74">'S.26.05.{01,02,03,04,05,06}'!$D$52:$E$52</definedName>
    <definedName name="S.26.05.06.05.Z" localSheetId="74">'S.26.05.{01,02,03,04,05,06}'!$A$44:$A$48</definedName>
    <definedName name="S.26.05.06.05.ZHI" localSheetId="74">'S.26.05.{01,02,03,04,05,06}'!$A$48:$D$48</definedName>
    <definedName name="S.26.05.06.TC" localSheetId="74">'S.26.05.{01,02,03,04,05,06}'!$A$9</definedName>
    <definedName name="S.26.06.01" localSheetId="75">'S.26.06.{01,02,03,04,05,06}'!$A$1</definedName>
    <definedName name="S.26.06.01.01" localSheetId="75">'S.26.06.{01,02,03,04,05,06}'!$A$11</definedName>
    <definedName name="S.26.06.01.01.TC" localSheetId="75">'S.26.06.{01,02,03,04,05,06}'!$A$52</definedName>
    <definedName name="S.26.06.01.01.TD" localSheetId="75">'S.26.06.{01,02,03,04,05,06}'!$C$56:$C$71</definedName>
    <definedName name="S.26.06.01.01.TL" localSheetId="75">'S.26.06.{01,02,03,04,05,06}'!$A$56:$A$71</definedName>
    <definedName name="S.26.06.01.01.TLC" localSheetId="75">'S.26.06.{01,02,03,04,05,06}'!$B$56:$B$71</definedName>
    <definedName name="S.26.06.01.01.TT" localSheetId="75">'S.26.06.{01,02,03,04,05,06}'!$C$54</definedName>
    <definedName name="S.26.06.01.01.TTC" localSheetId="75">'S.26.06.{01,02,03,04,05,06}'!$C$55</definedName>
    <definedName name="S.26.06.01.01.X" localSheetId="75">'S.26.06.{01,02,03,04,05,06}'!$C$72:$C$73</definedName>
    <definedName name="S.26.06.01.01.Y" localSheetId="75">'S.26.06.{01,02,03,04,05,06}'!$D$56:$J$71</definedName>
    <definedName name="S.26.06.01.01.Z" localSheetId="75">'S.26.06.{01,02,03,04,05,06}'!$A$12:$A$15</definedName>
    <definedName name="S.26.06.01.01.ZHI" localSheetId="75">'S.26.06.{01,02,03,04,05,06}'!$A$15:$D$15</definedName>
    <definedName name="S.26.06.01.TC" localSheetId="75">'S.26.06.{01,02,03,04,05,06}'!$A$9</definedName>
    <definedName name="S.26.06.02" localSheetId="75">'S.26.06.{01,02,03,04,05,06}'!$A$2</definedName>
    <definedName name="S.26.06.02.01" localSheetId="75">'S.26.06.{01,02,03,04,05,06}'!$A$17</definedName>
    <definedName name="S.26.06.02.01.TC" localSheetId="75">'S.26.06.{01,02,03,04,05,06}'!$A$52</definedName>
    <definedName name="S.26.06.02.01.TD" localSheetId="75">'S.26.06.{01,02,03,04,05,06}'!$C$56:$C$71</definedName>
    <definedName name="S.26.06.02.01.TL" localSheetId="75">'S.26.06.{01,02,03,04,05,06}'!$A$56:$A$71</definedName>
    <definedName name="S.26.06.02.01.TLC" localSheetId="75">'S.26.06.{01,02,03,04,05,06}'!$B$56:$B$71</definedName>
    <definedName name="S.26.06.02.01.TT" localSheetId="75">'S.26.06.{01,02,03,04,05,06}'!$C$54</definedName>
    <definedName name="S.26.06.02.01.TTC" localSheetId="75">'S.26.06.{01,02,03,04,05,06}'!$C$55</definedName>
    <definedName name="S.26.06.02.01.X" localSheetId="75">'S.26.06.{01,02,03,04,05,06}'!$C$72:$C$73</definedName>
    <definedName name="S.26.06.02.01.Y" localSheetId="75">'S.26.06.{01,02,03,04,05,06}'!$D$56:$J$71</definedName>
    <definedName name="S.26.06.02.01.Z" localSheetId="75">'S.26.06.{01,02,03,04,05,06}'!$A$18:$A$22</definedName>
    <definedName name="S.26.06.02.01.ZHI" localSheetId="75">'S.26.06.{01,02,03,04,05,06}'!$A$22:$D$22</definedName>
    <definedName name="S.26.06.02.TC" localSheetId="75">'S.26.06.{01,02,03,04,05,06}'!$A$9</definedName>
    <definedName name="S.26.06.03" localSheetId="75">'S.26.06.{01,02,03,04,05,06}'!$A$3</definedName>
    <definedName name="S.26.06.03.01" localSheetId="75">'S.26.06.{01,02,03,04,05,06}'!$A$24</definedName>
    <definedName name="S.26.06.03.01.TC" localSheetId="75">'S.26.06.{01,02,03,04,05,06}'!$A$52</definedName>
    <definedName name="S.26.06.03.01.TD" localSheetId="75">'S.26.06.{01,02,03,04,05,06}'!$C$56:$C$71</definedName>
    <definedName name="S.26.06.03.01.TL" localSheetId="75">'S.26.06.{01,02,03,04,05,06}'!$A$56:$A$71</definedName>
    <definedName name="S.26.06.03.01.TLC" localSheetId="75">'S.26.06.{01,02,03,04,05,06}'!$B$56:$B$71</definedName>
    <definedName name="S.26.06.03.01.TT" localSheetId="75">'S.26.06.{01,02,03,04,05,06}'!$C$54</definedName>
    <definedName name="S.26.06.03.01.TTC" localSheetId="75">'S.26.06.{01,02,03,04,05,06}'!$C$55</definedName>
    <definedName name="S.26.06.03.01.X" localSheetId="75">'S.26.06.{01,02,03,04,05,06}'!$C$72:$C$73</definedName>
    <definedName name="S.26.06.03.01.Y" localSheetId="75">'S.26.06.{01,02,03,04,05,06}'!$D$56:$J$71</definedName>
    <definedName name="S.26.06.03.01.Z" localSheetId="75">'S.26.06.{01,02,03,04,05,06}'!$A$25:$A$29</definedName>
    <definedName name="S.26.06.03.01.ZHI" localSheetId="75">'S.26.06.{01,02,03,04,05,06}'!$A$28:$D$29</definedName>
    <definedName name="S.26.06.03.TC" localSheetId="75">'S.26.06.{01,02,03,04,05,06}'!$A$9</definedName>
    <definedName name="S.26.06.04" localSheetId="75">'S.26.06.{01,02,03,04,05,06}'!$A$4</definedName>
    <definedName name="S.26.06.04.01" localSheetId="75">'S.26.06.{01,02,03,04,05,06}'!$A$31</definedName>
    <definedName name="S.26.06.04.01.TC" localSheetId="75">'S.26.06.{01,02,03,04,05,06}'!$A$52</definedName>
    <definedName name="S.26.06.04.01.TD" localSheetId="75">'S.26.06.{01,02,03,04,05,06}'!$C$56:$C$71</definedName>
    <definedName name="S.26.06.04.01.TL" localSheetId="75">'S.26.06.{01,02,03,04,05,06}'!$A$56:$A$71</definedName>
    <definedName name="S.26.06.04.01.TLC" localSheetId="75">'S.26.06.{01,02,03,04,05,06}'!$B$56:$B$71</definedName>
    <definedName name="S.26.06.04.01.TT" localSheetId="75">'S.26.06.{01,02,03,04,05,06}'!$C$54</definedName>
    <definedName name="S.26.06.04.01.TTC" localSheetId="75">'S.26.06.{01,02,03,04,05,06}'!$C$55</definedName>
    <definedName name="S.26.06.04.01.X" localSheetId="75">'S.26.06.{01,02,03,04,05,06}'!$C$72:$C$73</definedName>
    <definedName name="S.26.06.04.01.Y" localSheetId="75">'S.26.06.{01,02,03,04,05,06}'!$D$56:$J$71</definedName>
    <definedName name="S.26.06.04.01.Z" localSheetId="75">'S.26.06.{01,02,03,04,05,06}'!$A$32:$A$37</definedName>
    <definedName name="S.26.06.04.01.ZHI" localSheetId="75">'S.26.06.{01,02,03,04,05,06}'!$A$36:$D$37</definedName>
    <definedName name="S.26.06.04.TC" localSheetId="75">'S.26.06.{01,02,03,04,05,06}'!$A$9</definedName>
    <definedName name="S.26.06.05" localSheetId="75">'S.26.06.{01,02,03,04,05,06}'!$A$5</definedName>
    <definedName name="S.26.06.05.01" localSheetId="75">'S.26.06.{01,02,03,04,05,06}'!$A$39</definedName>
    <definedName name="S.26.06.05.01.TC" localSheetId="75">'S.26.06.{01,02,03,04,05,06}'!$A$52</definedName>
    <definedName name="S.26.06.05.01.TD" localSheetId="75">'S.26.06.{01,02,03,04,05,06}'!$C$56:$C$71</definedName>
    <definedName name="S.26.06.05.01.TL" localSheetId="75">'S.26.06.{01,02,03,04,05,06}'!$A$56:$A$71</definedName>
    <definedName name="S.26.06.05.01.TLC" localSheetId="75">'S.26.06.{01,02,03,04,05,06}'!$B$56:$B$71</definedName>
    <definedName name="S.26.06.05.01.TT" localSheetId="75">'S.26.06.{01,02,03,04,05,06}'!$C$54</definedName>
    <definedName name="S.26.06.05.01.TTC" localSheetId="75">'S.26.06.{01,02,03,04,05,06}'!$C$55</definedName>
    <definedName name="S.26.06.05.01.X" localSheetId="75">'S.26.06.{01,02,03,04,05,06}'!$C$72:$C$73</definedName>
    <definedName name="S.26.06.05.01.Y" localSheetId="75">'S.26.06.{01,02,03,04,05,06}'!$D$56:$J$71</definedName>
    <definedName name="S.26.06.05.01.Z" localSheetId="75">'S.26.06.{01,02,03,04,05,06}'!$A$40:$A$43</definedName>
    <definedName name="S.26.06.05.01.ZHI" localSheetId="75">'S.26.06.{01,02,03,04,05,06}'!$A$43:$D$43</definedName>
    <definedName name="S.26.06.05.TC" localSheetId="75">'S.26.06.{01,02,03,04,05,06}'!$A$9</definedName>
    <definedName name="S.26.06.06" localSheetId="75">'S.26.06.{01,02,03,04,05,06}'!$A$6</definedName>
    <definedName name="S.26.06.06.01" localSheetId="75">'S.26.06.{01,02,03,04,05,06}'!$A$45</definedName>
    <definedName name="S.26.06.06.01.TC" localSheetId="75">'S.26.06.{01,02,03,04,05,06}'!$A$52</definedName>
    <definedName name="S.26.06.06.01.TD" localSheetId="75">'S.26.06.{01,02,03,04,05,06}'!$C$56:$C$71</definedName>
    <definedName name="S.26.06.06.01.TL" localSheetId="75">'S.26.06.{01,02,03,04,05,06}'!$A$56:$A$71</definedName>
    <definedName name="S.26.06.06.01.TLC" localSheetId="75">'S.26.06.{01,02,03,04,05,06}'!$B$56:$B$71</definedName>
    <definedName name="S.26.06.06.01.TT" localSheetId="75">'S.26.06.{01,02,03,04,05,06}'!$C$54</definedName>
    <definedName name="S.26.06.06.01.TTC" localSheetId="75">'S.26.06.{01,02,03,04,05,06}'!$C$55</definedName>
    <definedName name="S.26.06.06.01.X" localSheetId="75">'S.26.06.{01,02,03,04,05,06}'!$C$72:$C$73</definedName>
    <definedName name="S.26.06.06.01.Y" localSheetId="75">'S.26.06.{01,02,03,04,05,06}'!$D$56:$J$71</definedName>
    <definedName name="S.26.06.06.01.Z" localSheetId="75">'S.26.06.{01,02,03,04,05,06}'!$A$46:$A$50</definedName>
    <definedName name="S.26.06.06.01.ZHI" localSheetId="75">'S.26.06.{01,02,03,04,05,06}'!$A$50:$D$50</definedName>
    <definedName name="S.26.06.06.TC" localSheetId="75">'S.26.06.{01,02,03,04,05,06}'!$A$9</definedName>
    <definedName name="S.27.01.01" localSheetId="76">'S.27.01.{01,02,03,04,05,06}'!$A$1</definedName>
    <definedName name="S.27.01.01.01" localSheetId="76">'S.27.01.{01,02,03,04,05,06}'!$A$11</definedName>
    <definedName name="S.27.01.01.01.TD" localSheetId="76">'S.27.01.{01,02,03,04,05,06}'!$C$60:$E$87</definedName>
    <definedName name="S.27.01.01.01.TL" localSheetId="76">'S.27.01.{01,02,03,04,05,06}'!$A$60:$A$87</definedName>
    <definedName name="S.27.01.01.01.TLC" localSheetId="76">'S.27.01.{01,02,03,04,05,06}'!$B$60:$B$87</definedName>
    <definedName name="S.27.01.01.01.TT" localSheetId="76">'S.27.01.{01,02,03,04,05,06}'!$C$58:$E$58</definedName>
    <definedName name="S.27.01.01.01.TTC" localSheetId="76">'S.27.01.{01,02,03,04,05,06}'!$C$59:$E$59</definedName>
    <definedName name="S.27.01.01.01.X" localSheetId="76">'S.27.01.{01,02,03,04,05,06}'!$C$88:$E$92</definedName>
    <definedName name="S.27.01.01.01.Y" localSheetId="76">'S.27.01.{01,02,03,04,05,06}'!$F$60:$G$87</definedName>
    <definedName name="S.27.01.01.01.Z" localSheetId="76">'S.27.01.{01,02,03,04,05,06}'!$A$12:$A$16</definedName>
    <definedName name="S.27.01.01.01.ZHI" localSheetId="76">'S.27.01.{01,02,03,04,05,06}'!$A$16:$D$16</definedName>
    <definedName name="S.27.01.01.02" localSheetId="76">'S.27.01.{01,02,03,04,05,06}'!$A$94</definedName>
    <definedName name="S.27.01.01.02.TC" localSheetId="76">'S.27.01.{01,02,03,04,05,06}'!$A$147</definedName>
    <definedName name="S.27.01.01.02.TD" localSheetId="76">'S.27.01.{01,02,03,04,05,06}'!$C$151:$K$189</definedName>
    <definedName name="S.27.01.01.02.TL" localSheetId="76">'S.27.01.{01,02,03,04,05,06}'!$A$151:$A$189</definedName>
    <definedName name="S.27.01.01.02.TLC" localSheetId="76">'S.27.01.{01,02,03,04,05,06}'!$B$151:$B$189</definedName>
    <definedName name="S.27.01.01.02.TT" localSheetId="76">'S.27.01.{01,02,03,04,05,06}'!$C$149:$K$149</definedName>
    <definedName name="S.27.01.01.02.TTC" localSheetId="76">'S.27.01.{01,02,03,04,05,06}'!$C$150:$K$150</definedName>
    <definedName name="S.27.01.01.02.X" localSheetId="76">'S.27.01.{01,02,03,04,05,06}'!$C$190:$K$196</definedName>
    <definedName name="S.27.01.01.02.Y" localSheetId="76">'S.27.01.{01,02,03,04,05,06}'!$L$151:$M$189</definedName>
    <definedName name="S.27.01.01.02.Z" localSheetId="76">'S.27.01.{01,02,03,04,05,06}'!$A$95:$A$100</definedName>
    <definedName name="S.27.01.01.02.ZHI" localSheetId="76">'S.27.01.{01,02,03,04,05,06}'!$A$100:$D$100</definedName>
    <definedName name="S.27.01.01.03" localSheetId="76">'S.27.01.{01,02,03,04,05,06}'!$A$198</definedName>
    <definedName name="S.27.01.01.03.TC" localSheetId="76">'S.27.01.{01,02,03,04,05,06}'!$A$251</definedName>
    <definedName name="S.27.01.01.03.TD" localSheetId="76">'S.27.01.{01,02,03,04,05,06}'!$C$255:$J$293</definedName>
    <definedName name="S.27.01.01.03.TL" localSheetId="76">'S.27.01.{01,02,03,04,05,06}'!$A$255:$A$293</definedName>
    <definedName name="S.27.01.01.03.TLC" localSheetId="76">'S.27.01.{01,02,03,04,05,06}'!$B$255:$B$293</definedName>
    <definedName name="S.27.01.01.03.TT" localSheetId="76">'S.27.01.{01,02,03,04,05,06}'!$C$253:$J$253</definedName>
    <definedName name="S.27.01.01.03.TTC" localSheetId="76">'S.27.01.{01,02,03,04,05,06}'!$C$254:$J$254</definedName>
    <definedName name="S.27.01.01.03.X" localSheetId="76">'S.27.01.{01,02,03,04,05,06}'!$C$294:$J$299</definedName>
    <definedName name="S.27.01.01.03.Y" localSheetId="76">'S.27.01.{01,02,03,04,05,06}'!$K$255:$L$293</definedName>
    <definedName name="S.27.01.01.03.Z" localSheetId="76">'S.27.01.{01,02,03,04,05,06}'!$A$199:$A$204</definedName>
    <definedName name="S.27.01.01.03.ZHI" localSheetId="76">'S.27.01.{01,02,03,04,05,06}'!$A$204:$D$204</definedName>
    <definedName name="S.27.01.01.04" localSheetId="76">'S.27.01.{01,02,03,04,05,06}'!$A$301</definedName>
    <definedName name="S.27.01.01.04.TC" localSheetId="76">'S.27.01.{01,02,03,04,05,06}'!$A$354</definedName>
    <definedName name="S.27.01.01.04.TD" localSheetId="76">'S.27.01.{01,02,03,04,05,06}'!$C$358:$K$390</definedName>
    <definedName name="S.27.01.01.04.TL" localSheetId="76">'S.27.01.{01,02,03,04,05,06}'!$A$358:$A$390</definedName>
    <definedName name="S.27.01.01.04.TLC" localSheetId="76">'S.27.01.{01,02,03,04,05,06}'!$B$358:$B$390</definedName>
    <definedName name="S.27.01.01.04.TT" localSheetId="76">'S.27.01.{01,02,03,04,05,06}'!$C$356:$K$356</definedName>
    <definedName name="S.27.01.01.04.TTC" localSheetId="76">'S.27.01.{01,02,03,04,05,06}'!$C$357:$K$357</definedName>
    <definedName name="S.27.01.01.04.X" localSheetId="76">'S.27.01.{01,02,03,04,05,06}'!$C$391:$K$397</definedName>
    <definedName name="S.27.01.01.04.Y" localSheetId="76">'S.27.01.{01,02,03,04,05,06}'!$L$358:$M$390</definedName>
    <definedName name="S.27.01.01.04.Z" localSheetId="76">'S.27.01.{01,02,03,04,05,06}'!$A$302:$A$307</definedName>
    <definedName name="S.27.01.01.04.ZHI" localSheetId="76">'S.27.01.{01,02,03,04,05,06}'!$A$307:$D$307</definedName>
    <definedName name="S.27.01.01.05" localSheetId="76">'S.27.01.{01,02,03,04,05,06}'!$A$399</definedName>
    <definedName name="S.27.01.01.05.TC" localSheetId="76">'S.27.01.{01,02,03,04,05,06}'!$A$452</definedName>
    <definedName name="S.27.01.01.05.TD" localSheetId="76">'S.27.01.{01,02,03,04,05,06}'!$C$456:$K$483</definedName>
    <definedName name="S.27.01.01.05.TL" localSheetId="76">'S.27.01.{01,02,03,04,05,06}'!$A$456:$A$483</definedName>
    <definedName name="S.27.01.01.05.TLC" localSheetId="76">'S.27.01.{01,02,03,04,05,06}'!$B$456:$B$483</definedName>
    <definedName name="S.27.01.01.05.TT" localSheetId="76">'S.27.01.{01,02,03,04,05,06}'!$C$454:$K$454</definedName>
    <definedName name="S.27.01.01.05.TTC" localSheetId="76">'S.27.01.{01,02,03,04,05,06}'!$C$455:$K$455</definedName>
    <definedName name="S.27.01.01.05.X" localSheetId="76">'S.27.01.{01,02,03,04,05,06}'!$C$484:$K$490</definedName>
    <definedName name="S.27.01.01.05.Y" localSheetId="76">'S.27.01.{01,02,03,04,05,06}'!$L$456:$M$483</definedName>
    <definedName name="S.27.01.01.05.Z" localSheetId="76">'S.27.01.{01,02,03,04,05,06}'!$A$400:$A$405</definedName>
    <definedName name="S.27.01.01.05.ZHI" localSheetId="76">'S.27.01.{01,02,03,04,05,06}'!$A$405:$D$405</definedName>
    <definedName name="S.27.01.01.06" localSheetId="76">'S.27.01.{01,02,03,04,05,06}'!$A$492</definedName>
    <definedName name="S.27.01.01.06.TC" localSheetId="76">'S.27.01.{01,02,03,04,05,06}'!$A$545</definedName>
    <definedName name="S.27.01.01.06.TD" localSheetId="76">'S.27.01.{01,02,03,04,05,06}'!$C$549:$J$551</definedName>
    <definedName name="S.27.01.01.06.TL" localSheetId="76">'S.27.01.{01,02,03,04,05,06}'!$A$549:$A$551</definedName>
    <definedName name="S.27.01.01.06.TLC" localSheetId="76">'S.27.01.{01,02,03,04,05,06}'!$B$549:$B$551</definedName>
    <definedName name="S.27.01.01.06.TT" localSheetId="76">'S.27.01.{01,02,03,04,05,06}'!$C$547:$J$547</definedName>
    <definedName name="S.27.01.01.06.TTC" localSheetId="76">'S.27.01.{01,02,03,04,05,06}'!$C$548:$J$548</definedName>
    <definedName name="S.27.01.01.06.X" localSheetId="76">'S.27.01.{01,02,03,04,05,06}'!$C$552:$J$557</definedName>
    <definedName name="S.27.01.01.06.Y" localSheetId="76">'S.27.01.{01,02,03,04,05,06}'!$K$549:$K$551</definedName>
    <definedName name="S.27.01.01.06.Z" localSheetId="76">'S.27.01.{01,02,03,04,05,06}'!$A$493:$A$498</definedName>
    <definedName name="S.27.01.01.06.ZHI" localSheetId="76">'S.27.01.{01,02,03,04,05,06}'!$A$498:$D$498</definedName>
    <definedName name="S.27.01.01.07" localSheetId="76">'S.27.01.{01,02,03,04,05,06}'!$A$559</definedName>
    <definedName name="S.27.01.01.07.TC" localSheetId="76">'S.27.01.{01,02,03,04,05,06}'!$A$606</definedName>
    <definedName name="S.27.01.01.07.TD" localSheetId="76">'S.27.01.{01,02,03,04,05,06}'!$C$610:$G$610</definedName>
    <definedName name="S.27.01.01.07.TL" localSheetId="76">'S.27.01.{01,02,03,04,05,06}'!$A$610</definedName>
    <definedName name="S.27.01.01.07.TLC" localSheetId="76">'S.27.01.{01,02,03,04,05,06}'!$B$610</definedName>
    <definedName name="S.27.01.01.07.TT" localSheetId="76">'S.27.01.{01,02,03,04,05,06}'!$C$608:$G$608</definedName>
    <definedName name="S.27.01.01.07.TTC" localSheetId="76">'S.27.01.{01,02,03,04,05,06}'!$C$609:$G$609</definedName>
    <definedName name="S.27.01.01.07.X" localSheetId="76">'S.27.01.{01,02,03,04,05,06}'!$C$611:$G$616</definedName>
    <definedName name="S.27.01.01.07.Y" localSheetId="76">'S.27.01.{01,02,03,04,05,06}'!$H$610</definedName>
    <definedName name="S.27.01.01.07.Z" localSheetId="76">'S.27.01.{01,02,03,04,05,06}'!$A$560:$A$564</definedName>
    <definedName name="S.27.01.01.07.ZHI" localSheetId="76">'S.27.01.{01,02,03,04,05,06}'!$A$564:$D$564</definedName>
    <definedName name="S.27.01.01.08" localSheetId="76">'S.27.01.{01,02,03,04,05,06}'!$A$618</definedName>
    <definedName name="S.27.01.01.08.TC" localSheetId="76">'S.27.01.{01,02,03,04,05,06}'!$A$665</definedName>
    <definedName name="S.27.01.01.08.TD" localSheetId="76">'S.27.01.{01,02,03,04,05,06}'!$C$669:$H$669</definedName>
    <definedName name="S.27.01.01.08.TL" localSheetId="76">'S.27.01.{01,02,03,04,05,06}'!$A$669</definedName>
    <definedName name="S.27.01.01.08.TLC" localSheetId="76">'S.27.01.{01,02,03,04,05,06}'!$B$669</definedName>
    <definedName name="S.27.01.01.08.TT" localSheetId="76">'S.27.01.{01,02,03,04,05,06}'!$C$667:$H$667</definedName>
    <definedName name="S.27.01.01.08.TTC" localSheetId="76">'S.27.01.{01,02,03,04,05,06}'!$C$668:$H$668</definedName>
    <definedName name="S.27.01.01.08.X" localSheetId="76">'S.27.01.{01,02,03,04,05,06}'!$C$670:$H$674</definedName>
    <definedName name="S.27.01.01.08.Y" localSheetId="76">'S.27.01.{01,02,03,04,05,06}'!$I$669</definedName>
    <definedName name="S.27.01.01.08.Z" localSheetId="76">'S.27.01.{01,02,03,04,05,06}'!$A$619:$A$623</definedName>
    <definedName name="S.27.01.01.08.ZHI" localSheetId="76">'S.27.01.{01,02,03,04,05,06}'!$A$623:$D$623</definedName>
    <definedName name="S.27.01.01.09" localSheetId="76">'S.27.01.{01,02,03,04,05,06}'!$A$676</definedName>
    <definedName name="S.27.01.01.09.TC" localSheetId="76">'S.27.01.{01,02,03,04,05,06}'!$A$723</definedName>
    <definedName name="S.27.01.01.09.TD" localSheetId="76">'S.27.01.{01,02,03,04,05,06}'!$B$727:$H$727</definedName>
    <definedName name="S.27.01.01.09.TK" localSheetId="76">'S.27.01.{01,02,03,04,05,06}'!$A$725</definedName>
    <definedName name="S.27.01.01.09.TKC" localSheetId="76">'S.27.01.{01,02,03,04,05,06}'!$A$726</definedName>
    <definedName name="S.27.01.01.09.TT" localSheetId="76">'S.27.01.{01,02,03,04,05,06}'!$B$725:$H$725</definedName>
    <definedName name="S.27.01.01.09.TTC" localSheetId="76">'S.27.01.{01,02,03,04,05,06}'!$B$726:$H$726</definedName>
    <definedName name="S.27.01.01.09.X" localSheetId="76">'S.27.01.{01,02,03,04,05,06}'!$B$728:$H$733</definedName>
    <definedName name="S.27.01.01.09.Y" localSheetId="76">'S.27.01.{01,02,03,04,05,06}'!$A$728:$A$729</definedName>
    <definedName name="S.27.01.01.09.Z" localSheetId="76">'S.27.01.{01,02,03,04,05,06}'!$A$677:$A$681</definedName>
    <definedName name="S.27.01.01.09.ZHI" localSheetId="76">'S.27.01.{01,02,03,04,05,06}'!$A$681:$D$681</definedName>
    <definedName name="S.27.01.01.10" localSheetId="76">'S.27.01.{01,02,03,04,05,06}'!$A$735</definedName>
    <definedName name="S.27.01.01.10.TC" localSheetId="76">'S.27.01.{01,02,03,04,05,06}'!$A$782</definedName>
    <definedName name="S.27.01.01.10.TD" localSheetId="76">'S.27.01.{01,02,03,04,05,06}'!$B$786:$J$786</definedName>
    <definedName name="S.27.01.01.10.TK" localSheetId="76">'S.27.01.{01,02,03,04,05,06}'!$A$784</definedName>
    <definedName name="S.27.01.01.10.TKC" localSheetId="76">'S.27.01.{01,02,03,04,05,06}'!$A$785</definedName>
    <definedName name="S.27.01.01.10.TT" localSheetId="76">'S.27.01.{01,02,03,04,05,06}'!$B$784:$J$784</definedName>
    <definedName name="S.27.01.01.10.TTC" localSheetId="76">'S.27.01.{01,02,03,04,05,06}'!$B$785:$J$785</definedName>
    <definedName name="S.27.01.01.10.X" localSheetId="76">'S.27.01.{01,02,03,04,05,06}'!$B$787:$J$792</definedName>
    <definedName name="S.27.01.01.10.Y" localSheetId="76">'S.27.01.{01,02,03,04,05,06}'!$A$787:$A$788</definedName>
    <definedName name="S.27.01.01.10.Z" localSheetId="76">'S.27.01.{01,02,03,04,05,06}'!$A$736:$A$740</definedName>
    <definedName name="S.27.01.01.10.ZHI" localSheetId="76">'S.27.01.{01,02,03,04,05,06}'!$A$740:$D$740</definedName>
    <definedName name="S.27.01.01.11" localSheetId="76">'S.27.01.{01,02,03,04,05,06}'!$A$795</definedName>
    <definedName name="S.27.01.01.11.TC" localSheetId="76">'S.27.01.{01,02,03,04,05,06}'!$A$842</definedName>
    <definedName name="S.27.01.01.11.TD" localSheetId="76">'S.27.01.{01,02,03,04,05,06}'!$C$846:$E$848</definedName>
    <definedName name="S.27.01.01.11.TL" localSheetId="76">'S.27.01.{01,02,03,04,05,06}'!$A$846:$A$848</definedName>
    <definedName name="S.27.01.01.11.TLC" localSheetId="76">'S.27.01.{01,02,03,04,05,06}'!$B$846:$B$848</definedName>
    <definedName name="S.27.01.01.11.TT" localSheetId="76">'S.27.01.{01,02,03,04,05,06}'!$C$844:$E$844</definedName>
    <definedName name="S.27.01.01.11.TTC" localSheetId="76">'S.27.01.{01,02,03,04,05,06}'!$C$845:$E$845</definedName>
    <definedName name="S.27.01.01.11.X" localSheetId="76">'S.27.01.{01,02,03,04,05,06}'!$C$849:$E$854</definedName>
    <definedName name="S.27.01.01.11.Y" localSheetId="76">'S.27.01.{01,02,03,04,05,06}'!$F$846:$F$848</definedName>
    <definedName name="S.27.01.01.11.Z" localSheetId="76">'S.27.01.{01,02,03,04,05,06}'!$A$796:$A$800</definedName>
    <definedName name="S.27.01.01.11.ZHI" localSheetId="76">'S.27.01.{01,02,03,04,05,06}'!$A$800:$D$800</definedName>
    <definedName name="S.27.01.01.12" localSheetId="76">'S.27.01.{01,02,03,04,05,06}'!$A$856</definedName>
    <definedName name="S.27.01.01.12.TC" localSheetId="76">'S.27.01.{01,02,03,04,05,06}'!$A$903</definedName>
    <definedName name="S.27.01.01.12.TD" localSheetId="76">'S.27.01.{01,02,03,04,05,06}'!$C$907:$H$907</definedName>
    <definedName name="S.27.01.01.12.TL" localSheetId="76">'S.27.01.{01,02,03,04,05,06}'!$A$907</definedName>
    <definedName name="S.27.01.01.12.TLC" localSheetId="76">'S.27.01.{01,02,03,04,05,06}'!$B$907</definedName>
    <definedName name="S.27.01.01.12.TT" localSheetId="76">'S.27.01.{01,02,03,04,05,06}'!$C$905:$H$905</definedName>
    <definedName name="S.27.01.01.12.TTC" localSheetId="76">'S.27.01.{01,02,03,04,05,06}'!$C$906:$H$906</definedName>
    <definedName name="S.27.01.01.12.X" localSheetId="76">'S.27.01.{01,02,03,04,05,06}'!$C$908:$H$913</definedName>
    <definedName name="S.27.01.01.12.Z" localSheetId="76">'S.27.01.{01,02,03,04,05,06}'!$A$857:$A$861</definedName>
    <definedName name="S.27.01.01.12.ZHI" localSheetId="76">'S.27.01.{01,02,03,04,05,06}'!$A$861:$D$861</definedName>
    <definedName name="S.27.01.01.13" localSheetId="76">'S.27.01.{01,02,03,04,05,06}'!$A$915</definedName>
    <definedName name="S.27.01.01.13.TC" localSheetId="76">'S.27.01.{01,02,03,04,05,06}'!$A$968</definedName>
    <definedName name="S.27.01.01.13.TD" localSheetId="76">'S.27.01.{01,02,03,04,05,06}'!$C$972:$F$972</definedName>
    <definedName name="S.27.01.01.13.TL" localSheetId="76">'S.27.01.{01,02,03,04,05,06}'!$A$972</definedName>
    <definedName name="S.27.01.01.13.TLC" localSheetId="76">'S.27.01.{01,02,03,04,05,06}'!$B$972</definedName>
    <definedName name="S.27.01.01.13.TT" localSheetId="76">'S.27.01.{01,02,03,04,05,06}'!$C$970:$F$970</definedName>
    <definedName name="S.27.01.01.13.TTC" localSheetId="76">'S.27.01.{01,02,03,04,05,06}'!$C$971:$F$971</definedName>
    <definedName name="S.27.01.01.13.X" localSheetId="76">'S.27.01.{01,02,03,04,05,06}'!$C$973:$F$976</definedName>
    <definedName name="S.27.01.01.13.Y" localSheetId="76">'S.27.01.{01,02,03,04,05,06}'!$G$972</definedName>
    <definedName name="S.27.01.01.13.Z" localSheetId="76">'S.27.01.{01,02,03,04,05,06}'!$A$916:$A$921</definedName>
    <definedName name="S.27.01.01.13.ZHI" localSheetId="76">'S.27.01.{01,02,03,04,05,06}'!$A$921:$D$921</definedName>
    <definedName name="S.27.01.01.14" localSheetId="76">'S.27.01.{01,02,03,04,05,06}'!$A$978</definedName>
    <definedName name="S.27.01.01.14.TC" localSheetId="76">'S.27.01.{01,02,03,04,05,06}'!$A$1025</definedName>
    <definedName name="S.27.01.01.14.TD" localSheetId="76">'S.27.01.{01,02,03,04,05,06}'!$C$1029:$I$1034</definedName>
    <definedName name="S.27.01.01.14.TL" localSheetId="76">'S.27.01.{01,02,03,04,05,06}'!$A$1029:$A$1034</definedName>
    <definedName name="S.27.01.01.14.TLC" localSheetId="76">'S.27.01.{01,02,03,04,05,06}'!$B$1029:$B$1034</definedName>
    <definedName name="S.27.01.01.14.TT" localSheetId="76">'S.27.01.{01,02,03,04,05,06}'!$C$1027:$I$1027</definedName>
    <definedName name="S.27.01.01.14.TTC" localSheetId="76">'S.27.01.{01,02,03,04,05,06}'!$C$1028:$I$1028</definedName>
    <definedName name="S.27.01.01.14.X" localSheetId="76">'S.27.01.{01,02,03,04,05,06}'!$C$1035:$I$1040</definedName>
    <definedName name="S.27.01.01.14.Y" localSheetId="76">'S.27.01.{01,02,03,04,05,06}'!$J$1029:$K$1034</definedName>
    <definedName name="S.27.01.01.14.Z" localSheetId="76">'S.27.01.{01,02,03,04,05,06}'!$A$979:$A$983</definedName>
    <definedName name="S.27.01.01.14.ZHI" localSheetId="76">'S.27.01.{01,02,03,04,05,06}'!$A$983:$D$983</definedName>
    <definedName name="S.27.01.01.15" localSheetId="76">'S.27.01.{01,02,03,04,05,06}'!$A$1042</definedName>
    <definedName name="S.27.01.01.15.TC" localSheetId="76">'S.27.01.{01,02,03,04,05,06}'!$A$1101</definedName>
    <definedName name="S.27.01.01.15.TD" localSheetId="76">'S.27.01.{01,02,03,04,05,06}'!$C$1105:$E$1107</definedName>
    <definedName name="S.27.01.01.15.TL" localSheetId="76">'S.27.01.{01,02,03,04,05,06}'!$A$1105:$A$1107</definedName>
    <definedName name="S.27.01.01.15.TLC" localSheetId="76">'S.27.01.{01,02,03,04,05,06}'!$B$1105:$B$1107</definedName>
    <definedName name="S.27.01.01.15.TT" localSheetId="76">'S.27.01.{01,02,03,04,05,06}'!$C$1103:$E$1103</definedName>
    <definedName name="S.27.01.01.15.TTC" localSheetId="76">'S.27.01.{01,02,03,04,05,06}'!$C$1104:$E$1104</definedName>
    <definedName name="S.27.01.01.15.X" localSheetId="76">'S.27.01.{01,02,03,04,05,06}'!$C$1108:$E$1111</definedName>
    <definedName name="S.27.01.01.15.Y" localSheetId="76">'S.27.01.{01,02,03,04,05,06}'!$F$1105:$F$1107</definedName>
    <definedName name="S.27.01.01.15.Z" localSheetId="76">'S.27.01.{01,02,03,04,05,06}'!$A$1043:$A$1049</definedName>
    <definedName name="S.27.01.01.15.ZHI" localSheetId="76">'S.27.01.{01,02,03,04,05,06}'!$A$1049:$D$1049</definedName>
    <definedName name="S.27.01.01.16" localSheetId="76">'S.27.01.{01,02,03,04,05,06}'!$A$1113</definedName>
    <definedName name="S.27.01.01.16.TC" localSheetId="76">'S.27.01.{01,02,03,04,05,06}'!$A$1160</definedName>
    <definedName name="S.27.01.01.16.TD" localSheetId="76">'S.27.01.{01,02,03,04,05,06}'!$C$1164:$H$1166</definedName>
    <definedName name="S.27.01.01.16.TL" localSheetId="76">'S.27.01.{01,02,03,04,05,06}'!$A$1164:$A$1166</definedName>
    <definedName name="S.27.01.01.16.TLC" localSheetId="76">'S.27.01.{01,02,03,04,05,06}'!$B$1164:$B$1166</definedName>
    <definedName name="S.27.01.01.16.TT" localSheetId="76">'S.27.01.{01,02,03,04,05,06}'!$C$1162:$H$1162</definedName>
    <definedName name="S.27.01.01.16.TTC" localSheetId="76">'S.27.01.{01,02,03,04,05,06}'!$C$1163:$H$1163</definedName>
    <definedName name="S.27.01.01.16.X" localSheetId="76">'S.27.01.{01,02,03,04,05,06}'!$C$1167:$H$1171</definedName>
    <definedName name="S.27.01.01.16.Y" localSheetId="76">'S.27.01.{01,02,03,04,05,06}'!$I$1164:$I$1166</definedName>
    <definedName name="S.27.01.01.16.Z" localSheetId="76">'S.27.01.{01,02,03,04,05,06}'!$A$1114:$A$1118</definedName>
    <definedName name="S.27.01.01.16.ZHI" localSheetId="76">'S.27.01.{01,02,03,04,05,06}'!$A$1118:$D$1118</definedName>
    <definedName name="S.27.01.01.17" localSheetId="76">'S.27.01.{01,02,03,04,05,06}'!$A$1173</definedName>
    <definedName name="S.27.01.01.17.TC" localSheetId="76">'S.27.01.{01,02,03,04,05,06}'!$A$1226</definedName>
    <definedName name="S.27.01.01.17.TD" localSheetId="76">'S.27.01.{01,02,03,04,05,06}'!$C$1230:$G$1230</definedName>
    <definedName name="S.27.01.01.17.TL" localSheetId="76">'S.27.01.{01,02,03,04,05,06}'!$A$1230</definedName>
    <definedName name="S.27.01.01.17.TLC" localSheetId="76">'S.27.01.{01,02,03,04,05,06}'!$B$1230</definedName>
    <definedName name="S.27.01.01.17.TT" localSheetId="76">'S.27.01.{01,02,03,04,05,06}'!$C$1228:$G$1228</definedName>
    <definedName name="S.27.01.01.17.TTC" localSheetId="76">'S.27.01.{01,02,03,04,05,06}'!$C$1229:$G$1229</definedName>
    <definedName name="S.27.01.01.17.X" localSheetId="76">'S.27.01.{01,02,03,04,05,06}'!$C$1231:$G$1236</definedName>
    <definedName name="S.27.01.01.17.Z" localSheetId="76">'S.27.01.{01,02,03,04,05,06}'!$A$1174:$A$1179</definedName>
    <definedName name="S.27.01.01.17.ZHI" localSheetId="76">'S.27.01.{01,02,03,04,05,06}'!$A$1179:$D$1179</definedName>
    <definedName name="S.27.01.01.18" localSheetId="76">'S.27.01.{01,02,03,04,05,06}'!$A$1238</definedName>
    <definedName name="S.27.01.01.18.TC" localSheetId="76">'S.27.01.{01,02,03,04,05,06}'!$A$1297</definedName>
    <definedName name="S.27.01.01.18.TD" localSheetId="76">'S.27.01.{01,02,03,04,05,06}'!$C$1301:$E$1303</definedName>
    <definedName name="S.27.01.01.18.TL" localSheetId="76">'S.27.01.{01,02,03,04,05,06}'!$A$1301:$A$1303</definedName>
    <definedName name="S.27.01.01.18.TLC" localSheetId="76">'S.27.01.{01,02,03,04,05,06}'!$B$1301:$B$1303</definedName>
    <definedName name="S.27.01.01.18.TT" localSheetId="76">'S.27.01.{01,02,03,04,05,06}'!$C$1299:$E$1299</definedName>
    <definedName name="S.27.01.01.18.TTC" localSheetId="76">'S.27.01.{01,02,03,04,05,06}'!$C$1300:$E$1300</definedName>
    <definedName name="S.27.01.01.18.X" localSheetId="76">'S.27.01.{01,02,03,04,05,06}'!$C$1304:$E$1307</definedName>
    <definedName name="S.27.01.01.18.Y" localSheetId="76">'S.27.01.{01,02,03,04,05,06}'!$F$1301:$F$1303</definedName>
    <definedName name="S.27.01.01.18.Z" localSheetId="76">'S.27.01.{01,02,03,04,05,06}'!$A$1239:$A$1245</definedName>
    <definedName name="S.27.01.01.18.ZHI" localSheetId="76">'S.27.01.{01,02,03,04,05,06}'!$A$1245:$D$1245</definedName>
    <definedName name="S.27.01.01.19" localSheetId="76">'S.27.01.{01,02,03,04,05,06}'!$A$1309</definedName>
    <definedName name="S.27.01.01.19.TC" localSheetId="76">'S.27.01.{01,02,03,04,05,06}'!$A$1356</definedName>
    <definedName name="S.27.01.01.19.TD" localSheetId="76">'S.27.01.{01,02,03,04,05,06}'!$C$1360:$F$1367</definedName>
    <definedName name="S.27.01.01.19.TL" localSheetId="76">'S.27.01.{01,02,03,04,05,06}'!$A$1360:$A$1367</definedName>
    <definedName name="S.27.01.01.19.TLC" localSheetId="76">'S.27.01.{01,02,03,04,05,06}'!$B$1360:$B$1367</definedName>
    <definedName name="S.27.01.01.19.TT" localSheetId="76">'S.27.01.{01,02,03,04,05,06}'!$C$1358:$F$1358</definedName>
    <definedName name="S.27.01.01.19.TTC" localSheetId="76">'S.27.01.{01,02,03,04,05,06}'!$C$1359:$F$1359</definedName>
    <definedName name="S.27.01.01.19.X" localSheetId="76">'S.27.01.{01,02,03,04,05,06}'!$C$1368:$F$1372</definedName>
    <definedName name="S.27.01.01.19.Y" localSheetId="76">'S.27.01.{01,02,03,04,05,06}'!$G$1360:$H$1367</definedName>
    <definedName name="S.27.01.01.19.Z" localSheetId="76">'S.27.01.{01,02,03,04,05,06}'!$A$1310:$A$1314</definedName>
    <definedName name="S.27.01.01.19.ZHI" localSheetId="76">'S.27.01.{01,02,03,04,05,06}'!$A$1314:$D$1314</definedName>
    <definedName name="S.27.01.01.20" localSheetId="76">'S.27.01.{01,02,03,04,05,06}'!$A$1374</definedName>
    <definedName name="S.27.01.01.20.TC" localSheetId="76">'S.27.01.{01,02,03,04,05,06}'!$A$1421</definedName>
    <definedName name="S.27.01.01.20.TD" localSheetId="76">'S.27.01.{01,02,03,04,05,06}'!$C$1426:$P$1459</definedName>
    <definedName name="S.27.01.01.20.TL" localSheetId="76">'S.27.01.{01,02,03,04,05,06}'!$A$1426:$A$1459</definedName>
    <definedName name="S.27.01.01.20.TLC" localSheetId="76">'S.27.01.{01,02,03,04,05,06}'!$B$1426:$B$1459</definedName>
    <definedName name="S.27.01.01.20.TT" localSheetId="76">'S.27.01.{01,02,03,04,05,06}'!$C$1423:$P$1424</definedName>
    <definedName name="S.27.01.01.20.TTC" localSheetId="76">'S.27.01.{01,02,03,04,05,06}'!$C$1425:$P$1425</definedName>
    <definedName name="S.27.01.01.20.X" localSheetId="76">'S.27.01.{01,02,03,04,05,06}'!$C$1460:$P$1465</definedName>
    <definedName name="S.27.01.01.20.Y" localSheetId="76">'S.27.01.{01,02,03,04,05,06}'!$Q$1426:$Q$1459</definedName>
    <definedName name="S.27.01.01.20.Z" localSheetId="76">'S.27.01.{01,02,03,04,05,06}'!$A$1375:$A$1379</definedName>
    <definedName name="S.27.01.01.20.ZHI" localSheetId="76">'S.27.01.{01,02,03,04,05,06}'!$A$1379:$D$1379</definedName>
    <definedName name="S.27.01.01.21" localSheetId="76">'S.27.01.{01,02,03,04,05,06}'!$A$1467</definedName>
    <definedName name="S.27.01.01.21.TC" localSheetId="76">'S.27.01.{01,02,03,04,05,06}'!$A$1514</definedName>
    <definedName name="S.27.01.01.21.TD" localSheetId="76">'S.27.01.{01,02,03,04,05,06}'!$C$1519:$L$1552</definedName>
    <definedName name="S.27.01.01.21.TL" localSheetId="76">'S.27.01.{01,02,03,04,05,06}'!$A$1519:$A$1552</definedName>
    <definedName name="S.27.01.01.21.TLC" localSheetId="76">'S.27.01.{01,02,03,04,05,06}'!$B$1519:$B$1552</definedName>
    <definedName name="S.27.01.01.21.TT" localSheetId="76">'S.27.01.{01,02,03,04,05,06}'!$C$1516:$L$1517</definedName>
    <definedName name="S.27.01.01.21.TTC" localSheetId="76">'S.27.01.{01,02,03,04,05,06}'!$C$1518:$L$1518</definedName>
    <definedName name="S.27.01.01.21.X" localSheetId="76">'S.27.01.{01,02,03,04,05,06}'!$C$1553:$L$1558</definedName>
    <definedName name="S.27.01.01.21.Y" localSheetId="76">'S.27.01.{01,02,03,04,05,06}'!$M$1519:$M$1552</definedName>
    <definedName name="S.27.01.01.21.Z" localSheetId="76">'S.27.01.{01,02,03,04,05,06}'!$A$1468:$A$1472</definedName>
    <definedName name="S.27.01.01.21.ZHI" localSheetId="76">'S.27.01.{01,02,03,04,05,06}'!$A$1472:$D$1472</definedName>
    <definedName name="S.27.01.01.22" localSheetId="76">'S.27.01.{01,02,03,04,05,06}'!$A$1560</definedName>
    <definedName name="S.27.01.01.22.TC" localSheetId="76">'S.27.01.{01,02,03,04,05,06}'!$A$1607</definedName>
    <definedName name="S.27.01.01.22.TD" localSheetId="76">'S.27.01.{01,02,03,04,05,06}'!$C$1612:$Q$1643</definedName>
    <definedName name="S.27.01.01.22.TL" localSheetId="76">'S.27.01.{01,02,03,04,05,06}'!$A$1612:$A$1643</definedName>
    <definedName name="S.27.01.01.22.TLC" localSheetId="76">'S.27.01.{01,02,03,04,05,06}'!$B$1612:$B$1643</definedName>
    <definedName name="S.27.01.01.22.TT" localSheetId="76">'S.27.01.{01,02,03,04,05,06}'!$C$1609:$Q$1610</definedName>
    <definedName name="S.27.01.01.22.TTC" localSheetId="76">'S.27.01.{01,02,03,04,05,06}'!$C$1611:$Q$1611</definedName>
    <definedName name="S.27.01.01.22.X" localSheetId="76">'S.27.01.{01,02,03,04,05,06}'!$C$1644:$Q$1649</definedName>
    <definedName name="S.27.01.01.22.Y" localSheetId="76">'S.27.01.{01,02,03,04,05,06}'!$R$1612:$R$1643</definedName>
    <definedName name="S.27.01.01.22.Z" localSheetId="76">'S.27.01.{01,02,03,04,05,06}'!$A$1561:$A$1565</definedName>
    <definedName name="S.27.01.01.22.ZHI" localSheetId="76">'S.27.01.{01,02,03,04,05,06}'!$A$1565:$D$1565</definedName>
    <definedName name="S.27.01.01.TC" localSheetId="76">'S.27.01.{01,02,03,04,05,06}'!$A$9</definedName>
    <definedName name="S.27.01.02" localSheetId="76">'S.27.01.{01,02,03,04,05,06}'!$A$2</definedName>
    <definedName name="S.27.01.02.01" localSheetId="76">'S.27.01.{01,02,03,04,05,06}'!$A$18</definedName>
    <definedName name="S.27.01.02.01.TD" localSheetId="76">'S.27.01.{01,02,03,04,05,06}'!$C$60:$E$87</definedName>
    <definedName name="S.27.01.02.01.TL" localSheetId="76">'S.27.01.{01,02,03,04,05,06}'!$A$60:$A$87</definedName>
    <definedName name="S.27.01.02.01.TLC" localSheetId="76">'S.27.01.{01,02,03,04,05,06}'!$B$60:$B$87</definedName>
    <definedName name="S.27.01.02.01.TT" localSheetId="76">'S.27.01.{01,02,03,04,05,06}'!$C$58:$E$58</definedName>
    <definedName name="S.27.01.02.01.TTC" localSheetId="76">'S.27.01.{01,02,03,04,05,06}'!$C$59:$E$59</definedName>
    <definedName name="S.27.01.02.01.X" localSheetId="76">'S.27.01.{01,02,03,04,05,06}'!$C$88:$E$92</definedName>
    <definedName name="S.27.01.02.01.Y" localSheetId="76">'S.27.01.{01,02,03,04,05,06}'!$F$60:$G$87</definedName>
    <definedName name="S.27.01.02.01.Z" localSheetId="76">'S.27.01.{01,02,03,04,05,06}'!$A$19:$A$24</definedName>
    <definedName name="S.27.01.02.01.ZHI" localSheetId="76">'S.27.01.{01,02,03,04,05,06}'!$A$24:$D$24</definedName>
    <definedName name="S.27.01.02.02" localSheetId="76">'S.27.01.{01,02,03,04,05,06}'!$A$102</definedName>
    <definedName name="S.27.01.02.02.TC" localSheetId="76">'S.27.01.{01,02,03,04,05,06}'!$A$147</definedName>
    <definedName name="S.27.01.02.02.TD" localSheetId="76">'S.27.01.{01,02,03,04,05,06}'!$C$151:$K$189</definedName>
    <definedName name="S.27.01.02.02.TL" localSheetId="76">'S.27.01.{01,02,03,04,05,06}'!$A$151:$A$189</definedName>
    <definedName name="S.27.01.02.02.TLC" localSheetId="76">'S.27.01.{01,02,03,04,05,06}'!$B$151:$B$189</definedName>
    <definedName name="S.27.01.02.02.TT" localSheetId="76">'S.27.01.{01,02,03,04,05,06}'!$C$149:$K$149</definedName>
    <definedName name="S.27.01.02.02.TTC" localSheetId="76">'S.27.01.{01,02,03,04,05,06}'!$C$150:$K$150</definedName>
    <definedName name="S.27.01.02.02.X" localSheetId="76">'S.27.01.{01,02,03,04,05,06}'!$C$190:$K$196</definedName>
    <definedName name="S.27.01.02.02.Y" localSheetId="76">'S.27.01.{01,02,03,04,05,06}'!$L$151:$M$189</definedName>
    <definedName name="S.27.01.02.02.Z" localSheetId="76">'S.27.01.{01,02,03,04,05,06}'!$A$103:$A$109</definedName>
    <definedName name="S.27.01.02.02.ZHI" localSheetId="76">'S.27.01.{01,02,03,04,05,06}'!$A$109:$D$109</definedName>
    <definedName name="S.27.01.02.03" localSheetId="76">'S.27.01.{01,02,03,04,05,06}'!$A$206</definedName>
    <definedName name="S.27.01.02.03.TC" localSheetId="76">'S.27.01.{01,02,03,04,05,06}'!$A$251</definedName>
    <definedName name="S.27.01.02.03.TD" localSheetId="76">'S.27.01.{01,02,03,04,05,06}'!$C$255:$J$293</definedName>
    <definedName name="S.27.01.02.03.TL" localSheetId="76">'S.27.01.{01,02,03,04,05,06}'!$A$255:$A$293</definedName>
    <definedName name="S.27.01.02.03.TLC" localSheetId="76">'S.27.01.{01,02,03,04,05,06}'!$B$255:$B$293</definedName>
    <definedName name="S.27.01.02.03.TT" localSheetId="76">'S.27.01.{01,02,03,04,05,06}'!$C$253:$J$253</definedName>
    <definedName name="S.27.01.02.03.TTC" localSheetId="76">'S.27.01.{01,02,03,04,05,06}'!$C$254:$J$254</definedName>
    <definedName name="S.27.01.02.03.X" localSheetId="76">'S.27.01.{01,02,03,04,05,06}'!$C$294:$J$299</definedName>
    <definedName name="S.27.01.02.03.Y" localSheetId="76">'S.27.01.{01,02,03,04,05,06}'!$K$255:$L$293</definedName>
    <definedName name="S.27.01.02.03.Z" localSheetId="76">'S.27.01.{01,02,03,04,05,06}'!$A$207:$A$213</definedName>
    <definedName name="S.27.01.02.03.ZHI" localSheetId="76">'S.27.01.{01,02,03,04,05,06}'!$A$213:$D$213</definedName>
    <definedName name="S.27.01.02.04" localSheetId="76">'S.27.01.{01,02,03,04,05,06}'!$A$309</definedName>
    <definedName name="S.27.01.02.04.TC" localSheetId="76">'S.27.01.{01,02,03,04,05,06}'!$A$354</definedName>
    <definedName name="S.27.01.02.04.TD" localSheetId="76">'S.27.01.{01,02,03,04,05,06}'!$C$358:$K$390</definedName>
    <definedName name="S.27.01.02.04.TL" localSheetId="76">'S.27.01.{01,02,03,04,05,06}'!$A$358:$A$390</definedName>
    <definedName name="S.27.01.02.04.TLC" localSheetId="76">'S.27.01.{01,02,03,04,05,06}'!$B$358:$B$390</definedName>
    <definedName name="S.27.01.02.04.TT" localSheetId="76">'S.27.01.{01,02,03,04,05,06}'!$C$356:$K$356</definedName>
    <definedName name="S.27.01.02.04.TTC" localSheetId="76">'S.27.01.{01,02,03,04,05,06}'!$C$357:$K$357</definedName>
    <definedName name="S.27.01.02.04.X" localSheetId="76">'S.27.01.{01,02,03,04,05,06}'!$C$391:$K$397</definedName>
    <definedName name="S.27.01.02.04.Y" localSheetId="76">'S.27.01.{01,02,03,04,05,06}'!$L$358:$M$390</definedName>
    <definedName name="S.27.01.02.04.Z" localSheetId="76">'S.27.01.{01,02,03,04,05,06}'!$A$310:$A$316</definedName>
    <definedName name="S.27.01.02.04.ZHI" localSheetId="76">'S.27.01.{01,02,03,04,05,06}'!$A$316:$D$316</definedName>
    <definedName name="S.27.01.02.05" localSheetId="76">'S.27.01.{01,02,03,04,05,06}'!$A$407</definedName>
    <definedName name="S.27.01.02.05.TC" localSheetId="76">'S.27.01.{01,02,03,04,05,06}'!$A$452</definedName>
    <definedName name="S.27.01.02.05.TD" localSheetId="76">'S.27.01.{01,02,03,04,05,06}'!$C$456:$K$483</definedName>
    <definedName name="S.27.01.02.05.TL" localSheetId="76">'S.27.01.{01,02,03,04,05,06}'!$A$456:$A$483</definedName>
    <definedName name="S.27.01.02.05.TLC" localSheetId="76">'S.27.01.{01,02,03,04,05,06}'!$B$456:$B$483</definedName>
    <definedName name="S.27.01.02.05.TT" localSheetId="76">'S.27.01.{01,02,03,04,05,06}'!$C$454:$K$454</definedName>
    <definedName name="S.27.01.02.05.TTC" localSheetId="76">'S.27.01.{01,02,03,04,05,06}'!$C$455:$K$455</definedName>
    <definedName name="S.27.01.02.05.X" localSheetId="76">'S.27.01.{01,02,03,04,05,06}'!$C$484:$K$490</definedName>
    <definedName name="S.27.01.02.05.Y" localSheetId="76">'S.27.01.{01,02,03,04,05,06}'!$L$456:$M$483</definedName>
    <definedName name="S.27.01.02.05.Z" localSheetId="76">'S.27.01.{01,02,03,04,05,06}'!$A$408:$A$414</definedName>
    <definedName name="S.27.01.02.05.ZHI" localSheetId="76">'S.27.01.{01,02,03,04,05,06}'!$A$414:$D$414</definedName>
    <definedName name="S.27.01.02.06" localSheetId="76">'S.27.01.{01,02,03,04,05,06}'!$A$500</definedName>
    <definedName name="S.27.01.02.06.TC" localSheetId="76">'S.27.01.{01,02,03,04,05,06}'!$A$545</definedName>
    <definedName name="S.27.01.02.06.TD" localSheetId="76">'S.27.01.{01,02,03,04,05,06}'!$C$549:$J$551</definedName>
    <definedName name="S.27.01.02.06.TL" localSheetId="76">'S.27.01.{01,02,03,04,05,06}'!$A$549:$A$551</definedName>
    <definedName name="S.27.01.02.06.TLC" localSheetId="76">'S.27.01.{01,02,03,04,05,06}'!$B$549:$B$551</definedName>
    <definedName name="S.27.01.02.06.TT" localSheetId="76">'S.27.01.{01,02,03,04,05,06}'!$C$547:$J$547</definedName>
    <definedName name="S.27.01.02.06.TTC" localSheetId="76">'S.27.01.{01,02,03,04,05,06}'!$C$548:$J$548</definedName>
    <definedName name="S.27.01.02.06.X" localSheetId="76">'S.27.01.{01,02,03,04,05,06}'!$C$552:$J$557</definedName>
    <definedName name="S.27.01.02.06.Y" localSheetId="76">'S.27.01.{01,02,03,04,05,06}'!$K$549:$K$551</definedName>
    <definedName name="S.27.01.02.06.Z" localSheetId="76">'S.27.01.{01,02,03,04,05,06}'!$A$501:$A$507</definedName>
    <definedName name="S.27.01.02.06.ZHI" localSheetId="76">'S.27.01.{01,02,03,04,05,06}'!$A$507:$D$507</definedName>
    <definedName name="S.27.01.02.07" localSheetId="76">'S.27.01.{01,02,03,04,05,06}'!$A$566</definedName>
    <definedName name="S.27.01.02.07.TC" localSheetId="76">'S.27.01.{01,02,03,04,05,06}'!$A$606</definedName>
    <definedName name="S.27.01.02.07.TD" localSheetId="76">'S.27.01.{01,02,03,04,05,06}'!$C$610:$G$610</definedName>
    <definedName name="S.27.01.02.07.TL" localSheetId="76">'S.27.01.{01,02,03,04,05,06}'!$A$610</definedName>
    <definedName name="S.27.01.02.07.TLC" localSheetId="76">'S.27.01.{01,02,03,04,05,06}'!$B$610</definedName>
    <definedName name="S.27.01.02.07.TT" localSheetId="76">'S.27.01.{01,02,03,04,05,06}'!$C$608:$G$608</definedName>
    <definedName name="S.27.01.02.07.TTC" localSheetId="76">'S.27.01.{01,02,03,04,05,06}'!$C$609:$G$609</definedName>
    <definedName name="S.27.01.02.07.X" localSheetId="76">'S.27.01.{01,02,03,04,05,06}'!$C$611:$G$616</definedName>
    <definedName name="S.27.01.02.07.Y" localSheetId="76">'S.27.01.{01,02,03,04,05,06}'!$H$610</definedName>
    <definedName name="S.27.01.02.07.Z" localSheetId="76">'S.27.01.{01,02,03,04,05,06}'!$A$567:$A$572</definedName>
    <definedName name="S.27.01.02.07.ZHI" localSheetId="76">'S.27.01.{01,02,03,04,05,06}'!$A$572:$D$572</definedName>
    <definedName name="S.27.01.02.08" localSheetId="76">'S.27.01.{01,02,03,04,05,06}'!$A$625</definedName>
    <definedName name="S.27.01.02.08.TC" localSheetId="76">'S.27.01.{01,02,03,04,05,06}'!$A$665</definedName>
    <definedName name="S.27.01.02.08.TD" localSheetId="76">'S.27.01.{01,02,03,04,05,06}'!$C$669:$H$669</definedName>
    <definedName name="S.27.01.02.08.TL" localSheetId="76">'S.27.01.{01,02,03,04,05,06}'!$A$669</definedName>
    <definedName name="S.27.01.02.08.TLC" localSheetId="76">'S.27.01.{01,02,03,04,05,06}'!$B$669</definedName>
    <definedName name="S.27.01.02.08.TT" localSheetId="76">'S.27.01.{01,02,03,04,05,06}'!$C$667:$H$667</definedName>
    <definedName name="S.27.01.02.08.TTC" localSheetId="76">'S.27.01.{01,02,03,04,05,06}'!$C$668:$H$668</definedName>
    <definedName name="S.27.01.02.08.X" localSheetId="76">'S.27.01.{01,02,03,04,05,06}'!$C$670:$H$674</definedName>
    <definedName name="S.27.01.02.08.Y" localSheetId="76">'S.27.01.{01,02,03,04,05,06}'!$I$669</definedName>
    <definedName name="S.27.01.02.08.Z" localSheetId="76">'S.27.01.{01,02,03,04,05,06}'!$A$626:$A$631</definedName>
    <definedName name="S.27.01.02.08.ZHI" localSheetId="76">'S.27.01.{01,02,03,04,05,06}'!$A$631:$D$631</definedName>
    <definedName name="S.27.01.02.09" localSheetId="76">'S.27.01.{01,02,03,04,05,06}'!$A$683</definedName>
    <definedName name="S.27.01.02.09.TC" localSheetId="76">'S.27.01.{01,02,03,04,05,06}'!$A$723</definedName>
    <definedName name="S.27.01.02.09.TD" localSheetId="76">'S.27.01.{01,02,03,04,05,06}'!$B$727:$H$727</definedName>
    <definedName name="S.27.01.02.09.TK" localSheetId="76">'S.27.01.{01,02,03,04,05,06}'!$A$725</definedName>
    <definedName name="S.27.01.02.09.TKC" localSheetId="76">'S.27.01.{01,02,03,04,05,06}'!$A$726</definedName>
    <definedName name="S.27.01.02.09.TT" localSheetId="76">'S.27.01.{01,02,03,04,05,06}'!$B$725:$H$725</definedName>
    <definedName name="S.27.01.02.09.TTC" localSheetId="76">'S.27.01.{01,02,03,04,05,06}'!$B$726:$H$726</definedName>
    <definedName name="S.27.01.02.09.X" localSheetId="76">'S.27.01.{01,02,03,04,05,06}'!$B$728:$H$733</definedName>
    <definedName name="S.27.01.02.09.Y" localSheetId="76">'S.27.01.{01,02,03,04,05,06}'!$A$728:$A$729</definedName>
    <definedName name="S.27.01.02.09.Z" localSheetId="76">'S.27.01.{01,02,03,04,05,06}'!$A$684:$A$689</definedName>
    <definedName name="S.27.01.02.09.ZHI" localSheetId="76">'S.27.01.{01,02,03,04,05,06}'!$A$689:$D$689</definedName>
    <definedName name="S.27.01.02.10" localSheetId="76">'S.27.01.{01,02,03,04,05,06}'!$A$742</definedName>
    <definedName name="S.27.01.02.10.TC" localSheetId="76">'S.27.01.{01,02,03,04,05,06}'!$A$782</definedName>
    <definedName name="S.27.01.02.10.TD" localSheetId="76">'S.27.01.{01,02,03,04,05,06}'!$B$786:$J$786</definedName>
    <definedName name="S.27.01.02.10.TK" localSheetId="76">'S.27.01.{01,02,03,04,05,06}'!$A$784</definedName>
    <definedName name="S.27.01.02.10.TKC" localSheetId="76">'S.27.01.{01,02,03,04,05,06}'!$A$785</definedName>
    <definedName name="S.27.01.02.10.TT" localSheetId="76">'S.27.01.{01,02,03,04,05,06}'!$B$784:$J$784</definedName>
    <definedName name="S.27.01.02.10.TTC" localSheetId="76">'S.27.01.{01,02,03,04,05,06}'!$B$785:$J$785</definedName>
    <definedName name="S.27.01.02.10.X" localSheetId="76">'S.27.01.{01,02,03,04,05,06}'!$B$787:$J$792</definedName>
    <definedName name="S.27.01.02.10.Y" localSheetId="76">'S.27.01.{01,02,03,04,05,06}'!$A$787:$A$788</definedName>
    <definedName name="S.27.01.02.10.Z" localSheetId="76">'S.27.01.{01,02,03,04,05,06}'!$A$743:$A$748</definedName>
    <definedName name="S.27.01.02.10.ZHI" localSheetId="76">'S.27.01.{01,02,03,04,05,06}'!$A$748:$D$748</definedName>
    <definedName name="S.27.01.02.11" localSheetId="76">'S.27.01.{01,02,03,04,05,06}'!$A$802</definedName>
    <definedName name="S.27.01.02.11.TC" localSheetId="76">'S.27.01.{01,02,03,04,05,06}'!$A$842</definedName>
    <definedName name="S.27.01.02.11.TD" localSheetId="76">'S.27.01.{01,02,03,04,05,06}'!$C$846:$E$848</definedName>
    <definedName name="S.27.01.02.11.TL" localSheetId="76">'S.27.01.{01,02,03,04,05,06}'!$A$846:$A$848</definedName>
    <definedName name="S.27.01.02.11.TLC" localSheetId="76">'S.27.01.{01,02,03,04,05,06}'!$B$846:$B$848</definedName>
    <definedName name="S.27.01.02.11.TT" localSheetId="76">'S.27.01.{01,02,03,04,05,06}'!$C$844:$E$844</definedName>
    <definedName name="S.27.01.02.11.TTC" localSheetId="76">'S.27.01.{01,02,03,04,05,06}'!$C$845:$E$845</definedName>
    <definedName name="S.27.01.02.11.X" localSheetId="76">'S.27.01.{01,02,03,04,05,06}'!$C$849:$E$854</definedName>
    <definedName name="S.27.01.02.11.Y" localSheetId="76">'S.27.01.{01,02,03,04,05,06}'!$F$846:$F$848</definedName>
    <definedName name="S.27.01.02.11.Z" localSheetId="76">'S.27.01.{01,02,03,04,05,06}'!$A$803:$A$808</definedName>
    <definedName name="S.27.01.02.11.ZHI" localSheetId="76">'S.27.01.{01,02,03,04,05,06}'!$A$808:$D$808</definedName>
    <definedName name="S.27.01.02.12" localSheetId="76">'S.27.01.{01,02,03,04,05,06}'!$A$863</definedName>
    <definedName name="S.27.01.02.12.TC" localSheetId="76">'S.27.01.{01,02,03,04,05,06}'!$A$903</definedName>
    <definedName name="S.27.01.02.12.TD" localSheetId="76">'S.27.01.{01,02,03,04,05,06}'!$C$907:$H$907</definedName>
    <definedName name="S.27.01.02.12.TL" localSheetId="76">'S.27.01.{01,02,03,04,05,06}'!$A$907</definedName>
    <definedName name="S.27.01.02.12.TLC" localSheetId="76">'S.27.01.{01,02,03,04,05,06}'!$B$907</definedName>
    <definedName name="S.27.01.02.12.TT" localSheetId="76">'S.27.01.{01,02,03,04,05,06}'!$C$905:$H$905</definedName>
    <definedName name="S.27.01.02.12.TTC" localSheetId="76">'S.27.01.{01,02,03,04,05,06}'!$C$906:$H$906</definedName>
    <definedName name="S.27.01.02.12.X" localSheetId="76">'S.27.01.{01,02,03,04,05,06}'!$C$908:$H$913</definedName>
    <definedName name="S.27.01.02.12.Z" localSheetId="76">'S.27.01.{01,02,03,04,05,06}'!$A$864:$A$869</definedName>
    <definedName name="S.27.01.02.12.ZHI" localSheetId="76">'S.27.01.{01,02,03,04,05,06}'!$A$869:$D$869</definedName>
    <definedName name="S.27.01.02.13" localSheetId="76">'S.27.01.{01,02,03,04,05,06}'!$A$923</definedName>
    <definedName name="S.27.01.02.13.TC" localSheetId="76">'S.27.01.{01,02,03,04,05,06}'!$A$968</definedName>
    <definedName name="S.27.01.02.13.TD" localSheetId="76">'S.27.01.{01,02,03,04,05,06}'!$C$972:$F$972</definedName>
    <definedName name="S.27.01.02.13.TL" localSheetId="76">'S.27.01.{01,02,03,04,05,06}'!$A$972</definedName>
    <definedName name="S.27.01.02.13.TLC" localSheetId="76">'S.27.01.{01,02,03,04,05,06}'!$B$972</definedName>
    <definedName name="S.27.01.02.13.TT" localSheetId="76">'S.27.01.{01,02,03,04,05,06}'!$C$970:$F$970</definedName>
    <definedName name="S.27.01.02.13.TTC" localSheetId="76">'S.27.01.{01,02,03,04,05,06}'!$C$971:$F$971</definedName>
    <definedName name="S.27.01.02.13.X" localSheetId="76">'S.27.01.{01,02,03,04,05,06}'!$C$973:$F$976</definedName>
    <definedName name="S.27.01.02.13.Y" localSheetId="76">'S.27.01.{01,02,03,04,05,06}'!$G$972</definedName>
    <definedName name="S.27.01.02.13.Z" localSheetId="76">'S.27.01.{01,02,03,04,05,06}'!$A$924:$A$930</definedName>
    <definedName name="S.27.01.02.13.ZHI" localSheetId="76">'S.27.01.{01,02,03,04,05,06}'!$A$930:$D$930</definedName>
    <definedName name="S.27.01.02.14" localSheetId="76">'S.27.01.{01,02,03,04,05,06}'!$A$985</definedName>
    <definedName name="S.27.01.02.14.TC" localSheetId="76">'S.27.01.{01,02,03,04,05,06}'!$A$1025</definedName>
    <definedName name="S.27.01.02.14.TD" localSheetId="76">'S.27.01.{01,02,03,04,05,06}'!$C$1029:$I$1034</definedName>
    <definedName name="S.27.01.02.14.TL" localSheetId="76">'S.27.01.{01,02,03,04,05,06}'!$A$1029:$A$1034</definedName>
    <definedName name="S.27.01.02.14.TLC" localSheetId="76">'S.27.01.{01,02,03,04,05,06}'!$B$1029:$B$1034</definedName>
    <definedName name="S.27.01.02.14.TT" localSheetId="76">'S.27.01.{01,02,03,04,05,06}'!$C$1027:$I$1027</definedName>
    <definedName name="S.27.01.02.14.TTC" localSheetId="76">'S.27.01.{01,02,03,04,05,06}'!$C$1028:$I$1028</definedName>
    <definedName name="S.27.01.02.14.X" localSheetId="76">'S.27.01.{01,02,03,04,05,06}'!$C$1035:$I$1040</definedName>
    <definedName name="S.27.01.02.14.Y" localSheetId="76">'S.27.01.{01,02,03,04,05,06}'!$J$1029:$K$1034</definedName>
    <definedName name="S.27.01.02.14.Z" localSheetId="76">'S.27.01.{01,02,03,04,05,06}'!$A$986:$A$991</definedName>
    <definedName name="S.27.01.02.14.ZHI" localSheetId="76">'S.27.01.{01,02,03,04,05,06}'!$A$991:$D$991</definedName>
    <definedName name="S.27.01.02.15" localSheetId="76">'S.27.01.{01,02,03,04,05,06}'!$A$1051</definedName>
    <definedName name="S.27.01.02.15.TC" localSheetId="76">'S.27.01.{01,02,03,04,05,06}'!$A$1101</definedName>
    <definedName name="S.27.01.02.15.TD" localSheetId="76">'S.27.01.{01,02,03,04,05,06}'!$C$1105:$E$1107</definedName>
    <definedName name="S.27.01.02.15.TL" localSheetId="76">'S.27.01.{01,02,03,04,05,06}'!$A$1105:$A$1107</definedName>
    <definedName name="S.27.01.02.15.TLC" localSheetId="76">'S.27.01.{01,02,03,04,05,06}'!$B$1105:$B$1107</definedName>
    <definedName name="S.27.01.02.15.TT" localSheetId="76">'S.27.01.{01,02,03,04,05,06}'!$C$1103:$E$1103</definedName>
    <definedName name="S.27.01.02.15.TTC" localSheetId="76">'S.27.01.{01,02,03,04,05,06}'!$C$1104:$E$1104</definedName>
    <definedName name="S.27.01.02.15.X" localSheetId="76">'S.27.01.{01,02,03,04,05,06}'!$C$1108:$E$1111</definedName>
    <definedName name="S.27.01.02.15.Y" localSheetId="76">'S.27.01.{01,02,03,04,05,06}'!$F$1105:$F$1107</definedName>
    <definedName name="S.27.01.02.15.Z" localSheetId="76">'S.27.01.{01,02,03,04,05,06}'!$A$1052:$A$1059</definedName>
    <definedName name="S.27.01.02.15.ZHI" localSheetId="76">'S.27.01.{01,02,03,04,05,06}'!$A$1059:$D$1059</definedName>
    <definedName name="S.27.01.02.16" localSheetId="76">'S.27.01.{01,02,03,04,05,06}'!$A$1120</definedName>
    <definedName name="S.27.01.02.16.TC" localSheetId="76">'S.27.01.{01,02,03,04,05,06}'!$A$1160</definedName>
    <definedName name="S.27.01.02.16.TD" localSheetId="76">'S.27.01.{01,02,03,04,05,06}'!$C$1164:$H$1166</definedName>
    <definedName name="S.27.01.02.16.TL" localSheetId="76">'S.27.01.{01,02,03,04,05,06}'!$A$1164:$A$1166</definedName>
    <definedName name="S.27.01.02.16.TLC" localSheetId="76">'S.27.01.{01,02,03,04,05,06}'!$B$1164:$B$1166</definedName>
    <definedName name="S.27.01.02.16.TT" localSheetId="76">'S.27.01.{01,02,03,04,05,06}'!$C$1162:$H$1162</definedName>
    <definedName name="S.27.01.02.16.TTC" localSheetId="76">'S.27.01.{01,02,03,04,05,06}'!$C$1163:$H$1163</definedName>
    <definedName name="S.27.01.02.16.X" localSheetId="76">'S.27.01.{01,02,03,04,05,06}'!$C$1167:$H$1171</definedName>
    <definedName name="S.27.01.02.16.Y" localSheetId="76">'S.27.01.{01,02,03,04,05,06}'!$I$1164:$I$1166</definedName>
    <definedName name="S.27.01.02.16.Z" localSheetId="76">'S.27.01.{01,02,03,04,05,06}'!$A$1121:$A$1126</definedName>
    <definedName name="S.27.01.02.16.ZHI" localSheetId="76">'S.27.01.{01,02,03,04,05,06}'!$A$1126:$D$1126</definedName>
    <definedName name="S.27.01.02.17" localSheetId="76">'S.27.01.{01,02,03,04,05,06}'!$A$1181</definedName>
    <definedName name="S.27.01.02.17.TC" localSheetId="76">'S.27.01.{01,02,03,04,05,06}'!$A$1226</definedName>
    <definedName name="S.27.01.02.17.TD" localSheetId="76">'S.27.01.{01,02,03,04,05,06}'!$C$1230:$G$1230</definedName>
    <definedName name="S.27.01.02.17.TL" localSheetId="76">'S.27.01.{01,02,03,04,05,06}'!$A$1230</definedName>
    <definedName name="S.27.01.02.17.TLC" localSheetId="76">'S.27.01.{01,02,03,04,05,06}'!$B$1230</definedName>
    <definedName name="S.27.01.02.17.TT" localSheetId="76">'S.27.01.{01,02,03,04,05,06}'!$C$1228:$G$1228</definedName>
    <definedName name="S.27.01.02.17.TTC" localSheetId="76">'S.27.01.{01,02,03,04,05,06}'!$C$1229:$G$1229</definedName>
    <definedName name="S.27.01.02.17.X" localSheetId="76">'S.27.01.{01,02,03,04,05,06}'!$C$1231:$G$1236</definedName>
    <definedName name="S.27.01.02.17.Z" localSheetId="76">'S.27.01.{01,02,03,04,05,06}'!$A$1182:$A$1188</definedName>
    <definedName name="S.27.01.02.17.ZHI" localSheetId="76">'S.27.01.{01,02,03,04,05,06}'!$A$1188:$D$1188</definedName>
    <definedName name="S.27.01.02.18" localSheetId="76">'S.27.01.{01,02,03,04,05,06}'!$A$1247</definedName>
    <definedName name="S.27.01.02.18.TC" localSheetId="76">'S.27.01.{01,02,03,04,05,06}'!$A$1297</definedName>
    <definedName name="S.27.01.02.18.TD" localSheetId="76">'S.27.01.{01,02,03,04,05,06}'!$C$1301:$E$1303</definedName>
    <definedName name="S.27.01.02.18.TL" localSheetId="76">'S.27.01.{01,02,03,04,05,06}'!$A$1301:$A$1303</definedName>
    <definedName name="S.27.01.02.18.TLC" localSheetId="76">'S.27.01.{01,02,03,04,05,06}'!$B$1301:$B$1303</definedName>
    <definedName name="S.27.01.02.18.TT" localSheetId="76">'S.27.01.{01,02,03,04,05,06}'!$C$1299:$E$1299</definedName>
    <definedName name="S.27.01.02.18.TTC" localSheetId="76">'S.27.01.{01,02,03,04,05,06}'!$C$1300:$E$1300</definedName>
    <definedName name="S.27.01.02.18.X" localSheetId="76">'S.27.01.{01,02,03,04,05,06}'!$C$1304:$E$1307</definedName>
    <definedName name="S.27.01.02.18.Y" localSheetId="76">'S.27.01.{01,02,03,04,05,06}'!$F$1301:$F$1303</definedName>
    <definedName name="S.27.01.02.18.Z" localSheetId="76">'S.27.01.{01,02,03,04,05,06}'!$A$1248:$A$1255</definedName>
    <definedName name="S.27.01.02.18.ZHI" localSheetId="76">'S.27.01.{01,02,03,04,05,06}'!$A$1255:$D$1255</definedName>
    <definedName name="S.27.01.02.19" localSheetId="76">'S.27.01.{01,02,03,04,05,06}'!$A$1316</definedName>
    <definedName name="S.27.01.02.19.TC" localSheetId="76">'S.27.01.{01,02,03,04,05,06}'!$A$1356</definedName>
    <definedName name="S.27.01.02.19.TD" localSheetId="76">'S.27.01.{01,02,03,04,05,06}'!$C$1360:$F$1367</definedName>
    <definedName name="S.27.01.02.19.TL" localSheetId="76">'S.27.01.{01,02,03,04,05,06}'!$A$1360:$A$1367</definedName>
    <definedName name="S.27.01.02.19.TLC" localSheetId="76">'S.27.01.{01,02,03,04,05,06}'!$B$1360:$B$1367</definedName>
    <definedName name="S.27.01.02.19.TT" localSheetId="76">'S.27.01.{01,02,03,04,05,06}'!$C$1358:$F$1358</definedName>
    <definedName name="S.27.01.02.19.TTC" localSheetId="76">'S.27.01.{01,02,03,04,05,06}'!$C$1359:$F$1359</definedName>
    <definedName name="S.27.01.02.19.X" localSheetId="76">'S.27.01.{01,02,03,04,05,06}'!$C$1368:$F$1372</definedName>
    <definedName name="S.27.01.02.19.Y" localSheetId="76">'S.27.01.{01,02,03,04,05,06}'!$G$1360:$H$1367</definedName>
    <definedName name="S.27.01.02.19.Z" localSheetId="76">'S.27.01.{01,02,03,04,05,06}'!$A$1317:$A$1322</definedName>
    <definedName name="S.27.01.02.19.ZHI" localSheetId="76">'S.27.01.{01,02,03,04,05,06}'!$A$1322:$D$1322</definedName>
    <definedName name="S.27.01.02.20" localSheetId="76">'S.27.01.{01,02,03,04,05,06}'!$A$1381</definedName>
    <definedName name="S.27.01.02.20.TC" localSheetId="76">'S.27.01.{01,02,03,04,05,06}'!$A$1421</definedName>
    <definedName name="S.27.01.02.20.TD" localSheetId="76">'S.27.01.{01,02,03,04,05,06}'!$C$1426:$P$1459</definedName>
    <definedName name="S.27.01.02.20.TL" localSheetId="76">'S.27.01.{01,02,03,04,05,06}'!$A$1426:$A$1459</definedName>
    <definedName name="S.27.01.02.20.TLC" localSheetId="76">'S.27.01.{01,02,03,04,05,06}'!$B$1426:$B$1459</definedName>
    <definedName name="S.27.01.02.20.TT" localSheetId="76">'S.27.01.{01,02,03,04,05,06}'!$C$1423:$P$1424</definedName>
    <definedName name="S.27.01.02.20.TTC" localSheetId="76">'S.27.01.{01,02,03,04,05,06}'!$C$1425:$P$1425</definedName>
    <definedName name="S.27.01.02.20.X" localSheetId="76">'S.27.01.{01,02,03,04,05,06}'!$C$1460:$P$1465</definedName>
    <definedName name="S.27.01.02.20.Y" localSheetId="76">'S.27.01.{01,02,03,04,05,06}'!$Q$1426:$Q$1459</definedName>
    <definedName name="S.27.01.02.20.Z" localSheetId="76">'S.27.01.{01,02,03,04,05,06}'!$A$1382:$A$1387</definedName>
    <definedName name="S.27.01.02.20.ZHI" localSheetId="76">'S.27.01.{01,02,03,04,05,06}'!$A$1387:$D$1387</definedName>
    <definedName name="S.27.01.02.21" localSheetId="76">'S.27.01.{01,02,03,04,05,06}'!$A$1474</definedName>
    <definedName name="S.27.01.02.21.TC" localSheetId="76">'S.27.01.{01,02,03,04,05,06}'!$A$1514</definedName>
    <definedName name="S.27.01.02.21.TD" localSheetId="76">'S.27.01.{01,02,03,04,05,06}'!$C$1519:$L$1552</definedName>
    <definedName name="S.27.01.02.21.TL" localSheetId="76">'S.27.01.{01,02,03,04,05,06}'!$A$1519:$A$1552</definedName>
    <definedName name="S.27.01.02.21.TLC" localSheetId="76">'S.27.01.{01,02,03,04,05,06}'!$B$1519:$B$1552</definedName>
    <definedName name="S.27.01.02.21.TT" localSheetId="76">'S.27.01.{01,02,03,04,05,06}'!$C$1516:$L$1517</definedName>
    <definedName name="S.27.01.02.21.TTC" localSheetId="76">'S.27.01.{01,02,03,04,05,06}'!$C$1518:$L$1518</definedName>
    <definedName name="S.27.01.02.21.X" localSheetId="76">'S.27.01.{01,02,03,04,05,06}'!$C$1553:$L$1558</definedName>
    <definedName name="S.27.01.02.21.Y" localSheetId="76">'S.27.01.{01,02,03,04,05,06}'!$M$1519:$M$1552</definedName>
    <definedName name="S.27.01.02.21.Z" localSheetId="76">'S.27.01.{01,02,03,04,05,06}'!$A$1475:$A$1480</definedName>
    <definedName name="S.27.01.02.21.ZHI" localSheetId="76">'S.27.01.{01,02,03,04,05,06}'!$A$1480:$D$1480</definedName>
    <definedName name="S.27.01.02.22" localSheetId="76">'S.27.01.{01,02,03,04,05,06}'!$A$1567</definedName>
    <definedName name="S.27.01.02.22.TC" localSheetId="76">'S.27.01.{01,02,03,04,05,06}'!$A$1607</definedName>
    <definedName name="S.27.01.02.22.TD" localSheetId="76">'S.27.01.{01,02,03,04,05,06}'!$C$1612:$Q$1643</definedName>
    <definedName name="S.27.01.02.22.TL" localSheetId="76">'S.27.01.{01,02,03,04,05,06}'!$A$1612:$A$1643</definedName>
    <definedName name="S.27.01.02.22.TLC" localSheetId="76">'S.27.01.{01,02,03,04,05,06}'!$B$1612:$B$1643</definedName>
    <definedName name="S.27.01.02.22.TT" localSheetId="76">'S.27.01.{01,02,03,04,05,06}'!$C$1609:$Q$1610</definedName>
    <definedName name="S.27.01.02.22.TTC" localSheetId="76">'S.27.01.{01,02,03,04,05,06}'!$C$1611:$Q$1611</definedName>
    <definedName name="S.27.01.02.22.X" localSheetId="76">'S.27.01.{01,02,03,04,05,06}'!$C$1644:$Q$1649</definedName>
    <definedName name="S.27.01.02.22.Y" localSheetId="76">'S.27.01.{01,02,03,04,05,06}'!$R$1612:$R$1643</definedName>
    <definedName name="S.27.01.02.22.Z" localSheetId="76">'S.27.01.{01,02,03,04,05,06}'!$A$1568:$A$1573</definedName>
    <definedName name="S.27.01.02.22.ZHI" localSheetId="76">'S.27.01.{01,02,03,04,05,06}'!$A$1573:$D$1573</definedName>
    <definedName name="S.27.01.02.TC" localSheetId="76">'S.27.01.{01,02,03,04,05,06}'!$A$9</definedName>
    <definedName name="S.27.01.03" localSheetId="76">'S.27.01.{01,02,03,04,05,06}'!$A$3</definedName>
    <definedName name="S.27.01.03.01" localSheetId="76">'S.27.01.{01,02,03,04,05,06}'!$A$26</definedName>
    <definedName name="S.27.01.03.01.TD" localSheetId="76">'S.27.01.{01,02,03,04,05,06}'!$C$60:$E$87</definedName>
    <definedName name="S.27.01.03.01.TL" localSheetId="76">'S.27.01.{01,02,03,04,05,06}'!$A$60:$A$87</definedName>
    <definedName name="S.27.01.03.01.TLC" localSheetId="76">'S.27.01.{01,02,03,04,05,06}'!$B$60:$B$87</definedName>
    <definedName name="S.27.01.03.01.TT" localSheetId="76">'S.27.01.{01,02,03,04,05,06}'!$C$58:$E$58</definedName>
    <definedName name="S.27.01.03.01.TTC" localSheetId="76">'S.27.01.{01,02,03,04,05,06}'!$C$59:$E$59</definedName>
    <definedName name="S.27.01.03.01.X" localSheetId="76">'S.27.01.{01,02,03,04,05,06}'!$C$88:$E$92</definedName>
    <definedName name="S.27.01.03.01.Y" localSheetId="76">'S.27.01.{01,02,03,04,05,06}'!$F$60:$G$87</definedName>
    <definedName name="S.27.01.03.01.Z" localSheetId="76">'S.27.01.{01,02,03,04,05,06}'!$A$27:$A$32</definedName>
    <definedName name="S.27.01.03.01.ZHI" localSheetId="76">'S.27.01.{01,02,03,04,05,06}'!$A$31:$D$32</definedName>
    <definedName name="S.27.01.03.02" localSheetId="76">'S.27.01.{01,02,03,04,05,06}'!$A$111</definedName>
    <definedName name="S.27.01.03.02.TC" localSheetId="76">'S.27.01.{01,02,03,04,05,06}'!$A$147</definedName>
    <definedName name="S.27.01.03.02.TD" localSheetId="76">'S.27.01.{01,02,03,04,05,06}'!$C$151:$K$189</definedName>
    <definedName name="S.27.01.03.02.TL" localSheetId="76">'S.27.01.{01,02,03,04,05,06}'!$A$151:$A$189</definedName>
    <definedName name="S.27.01.03.02.TLC" localSheetId="76">'S.27.01.{01,02,03,04,05,06}'!$B$151:$B$189</definedName>
    <definedName name="S.27.01.03.02.TT" localSheetId="76">'S.27.01.{01,02,03,04,05,06}'!$C$149:$K$149</definedName>
    <definedName name="S.27.01.03.02.TTC" localSheetId="76">'S.27.01.{01,02,03,04,05,06}'!$C$150:$K$150</definedName>
    <definedName name="S.27.01.03.02.X" localSheetId="76">'S.27.01.{01,02,03,04,05,06}'!$C$190:$K$196</definedName>
    <definedName name="S.27.01.03.02.Y" localSheetId="76">'S.27.01.{01,02,03,04,05,06}'!$L$151:$M$189</definedName>
    <definedName name="S.27.01.03.02.Z" localSheetId="76">'S.27.01.{01,02,03,04,05,06}'!$A$112:$A$118</definedName>
    <definedName name="S.27.01.03.02.ZHI" localSheetId="76">'S.27.01.{01,02,03,04,05,06}'!$A$117:$D$118</definedName>
    <definedName name="S.27.01.03.03" localSheetId="76">'S.27.01.{01,02,03,04,05,06}'!$A$215</definedName>
    <definedName name="S.27.01.03.03.TC" localSheetId="76">'S.27.01.{01,02,03,04,05,06}'!$A$251</definedName>
    <definedName name="S.27.01.03.03.TD" localSheetId="76">'S.27.01.{01,02,03,04,05,06}'!$C$255:$J$293</definedName>
    <definedName name="S.27.01.03.03.TL" localSheetId="76">'S.27.01.{01,02,03,04,05,06}'!$A$255:$A$293</definedName>
    <definedName name="S.27.01.03.03.TLC" localSheetId="76">'S.27.01.{01,02,03,04,05,06}'!$B$255:$B$293</definedName>
    <definedName name="S.27.01.03.03.TT" localSheetId="76">'S.27.01.{01,02,03,04,05,06}'!$C$253:$J$253</definedName>
    <definedName name="S.27.01.03.03.TTC" localSheetId="76">'S.27.01.{01,02,03,04,05,06}'!$C$254:$J$254</definedName>
    <definedName name="S.27.01.03.03.X" localSheetId="76">'S.27.01.{01,02,03,04,05,06}'!$C$294:$J$299</definedName>
    <definedName name="S.27.01.03.03.Y" localSheetId="76">'S.27.01.{01,02,03,04,05,06}'!$K$255:$L$293</definedName>
    <definedName name="S.27.01.03.03.Z" localSheetId="76">'S.27.01.{01,02,03,04,05,06}'!$A$216:$A$222</definedName>
    <definedName name="S.27.01.03.03.ZHI" localSheetId="76">'S.27.01.{01,02,03,04,05,06}'!$A$221:$D$222</definedName>
    <definedName name="S.27.01.03.04" localSheetId="76">'S.27.01.{01,02,03,04,05,06}'!$A$318</definedName>
    <definedName name="S.27.01.03.04.TC" localSheetId="76">'S.27.01.{01,02,03,04,05,06}'!$A$354</definedName>
    <definedName name="S.27.01.03.04.TD" localSheetId="76">'S.27.01.{01,02,03,04,05,06}'!$C$358:$K$390</definedName>
    <definedName name="S.27.01.03.04.TL" localSheetId="76">'S.27.01.{01,02,03,04,05,06}'!$A$358:$A$390</definedName>
    <definedName name="S.27.01.03.04.TLC" localSheetId="76">'S.27.01.{01,02,03,04,05,06}'!$B$358:$B$390</definedName>
    <definedName name="S.27.01.03.04.TT" localSheetId="76">'S.27.01.{01,02,03,04,05,06}'!$C$356:$K$356</definedName>
    <definedName name="S.27.01.03.04.TTC" localSheetId="76">'S.27.01.{01,02,03,04,05,06}'!$C$357:$K$357</definedName>
    <definedName name="S.27.01.03.04.X" localSheetId="76">'S.27.01.{01,02,03,04,05,06}'!$C$391:$K$397</definedName>
    <definedName name="S.27.01.03.04.Y" localSheetId="76">'S.27.01.{01,02,03,04,05,06}'!$L$358:$M$390</definedName>
    <definedName name="S.27.01.03.04.Z" localSheetId="76">'S.27.01.{01,02,03,04,05,06}'!$A$319:$A$325</definedName>
    <definedName name="S.27.01.03.04.ZHI" localSheetId="76">'S.27.01.{01,02,03,04,05,06}'!$A$324:$D$325</definedName>
    <definedName name="S.27.01.03.05" localSheetId="76">'S.27.01.{01,02,03,04,05,06}'!$A$416</definedName>
    <definedName name="S.27.01.03.05.TC" localSheetId="76">'S.27.01.{01,02,03,04,05,06}'!$A$452</definedName>
    <definedName name="S.27.01.03.05.TD" localSheetId="76">'S.27.01.{01,02,03,04,05,06}'!$C$456:$K$483</definedName>
    <definedName name="S.27.01.03.05.TL" localSheetId="76">'S.27.01.{01,02,03,04,05,06}'!$A$456:$A$483</definedName>
    <definedName name="S.27.01.03.05.TLC" localSheetId="76">'S.27.01.{01,02,03,04,05,06}'!$B$456:$B$483</definedName>
    <definedName name="S.27.01.03.05.TT" localSheetId="76">'S.27.01.{01,02,03,04,05,06}'!$C$454:$K$454</definedName>
    <definedName name="S.27.01.03.05.TTC" localSheetId="76">'S.27.01.{01,02,03,04,05,06}'!$C$455:$K$455</definedName>
    <definedName name="S.27.01.03.05.X" localSheetId="76">'S.27.01.{01,02,03,04,05,06}'!$C$484:$K$490</definedName>
    <definedName name="S.27.01.03.05.Y" localSheetId="76">'S.27.01.{01,02,03,04,05,06}'!$L$456:$M$483</definedName>
    <definedName name="S.27.01.03.05.Z" localSheetId="76">'S.27.01.{01,02,03,04,05,06}'!$A$417:$A$423</definedName>
    <definedName name="S.27.01.03.05.ZHI" localSheetId="76">'S.27.01.{01,02,03,04,05,06}'!$A$422:$D$423</definedName>
    <definedName name="S.27.01.03.06" localSheetId="76">'S.27.01.{01,02,03,04,05,06}'!$A$509</definedName>
    <definedName name="S.27.01.03.06.TC" localSheetId="76">'S.27.01.{01,02,03,04,05,06}'!$A$545</definedName>
    <definedName name="S.27.01.03.06.TD" localSheetId="76">'S.27.01.{01,02,03,04,05,06}'!$C$549:$J$551</definedName>
    <definedName name="S.27.01.03.06.TL" localSheetId="76">'S.27.01.{01,02,03,04,05,06}'!$A$549:$A$551</definedName>
    <definedName name="S.27.01.03.06.TLC" localSheetId="76">'S.27.01.{01,02,03,04,05,06}'!$B$549:$B$551</definedName>
    <definedName name="S.27.01.03.06.TT" localSheetId="76">'S.27.01.{01,02,03,04,05,06}'!$C$547:$J$547</definedName>
    <definedName name="S.27.01.03.06.TTC" localSheetId="76">'S.27.01.{01,02,03,04,05,06}'!$C$548:$J$548</definedName>
    <definedName name="S.27.01.03.06.X" localSheetId="76">'S.27.01.{01,02,03,04,05,06}'!$C$552:$J$557</definedName>
    <definedName name="S.27.01.03.06.Y" localSheetId="76">'S.27.01.{01,02,03,04,05,06}'!$K$549:$K$551</definedName>
    <definedName name="S.27.01.03.06.Z" localSheetId="76">'S.27.01.{01,02,03,04,05,06}'!$A$510:$A$516</definedName>
    <definedName name="S.27.01.03.06.ZHI" localSheetId="76">'S.27.01.{01,02,03,04,05,06}'!$A$515:$D$516</definedName>
    <definedName name="S.27.01.03.07" localSheetId="76">'S.27.01.{01,02,03,04,05,06}'!$A$574</definedName>
    <definedName name="S.27.01.03.07.TC" localSheetId="76">'S.27.01.{01,02,03,04,05,06}'!$A$606</definedName>
    <definedName name="S.27.01.03.07.TD" localSheetId="76">'S.27.01.{01,02,03,04,05,06}'!$C$610:$G$610</definedName>
    <definedName name="S.27.01.03.07.TL" localSheetId="76">'S.27.01.{01,02,03,04,05,06}'!$A$610</definedName>
    <definedName name="S.27.01.03.07.TLC" localSheetId="76">'S.27.01.{01,02,03,04,05,06}'!$B$610</definedName>
    <definedName name="S.27.01.03.07.TT" localSheetId="76">'S.27.01.{01,02,03,04,05,06}'!$C$608:$G$608</definedName>
    <definedName name="S.27.01.03.07.TTC" localSheetId="76">'S.27.01.{01,02,03,04,05,06}'!$C$609:$G$609</definedName>
    <definedName name="S.27.01.03.07.X" localSheetId="76">'S.27.01.{01,02,03,04,05,06}'!$C$611:$G$616</definedName>
    <definedName name="S.27.01.03.07.Y" localSheetId="76">'S.27.01.{01,02,03,04,05,06}'!$H$610</definedName>
    <definedName name="S.27.01.03.07.Z" localSheetId="76">'S.27.01.{01,02,03,04,05,06}'!$A$575:$A$580</definedName>
    <definedName name="S.27.01.03.07.ZHI" localSheetId="76">'S.27.01.{01,02,03,04,05,06}'!$A$579:$D$580</definedName>
    <definedName name="S.27.01.03.08" localSheetId="76">'S.27.01.{01,02,03,04,05,06}'!$A$633</definedName>
    <definedName name="S.27.01.03.08.TC" localSheetId="76">'S.27.01.{01,02,03,04,05,06}'!$A$665</definedName>
    <definedName name="S.27.01.03.08.TD" localSheetId="76">'S.27.01.{01,02,03,04,05,06}'!$C$669:$H$669</definedName>
    <definedName name="S.27.01.03.08.TL" localSheetId="76">'S.27.01.{01,02,03,04,05,06}'!$A$669</definedName>
    <definedName name="S.27.01.03.08.TLC" localSheetId="76">'S.27.01.{01,02,03,04,05,06}'!$B$669</definedName>
    <definedName name="S.27.01.03.08.TT" localSheetId="76">'S.27.01.{01,02,03,04,05,06}'!$C$667:$H$667</definedName>
    <definedName name="S.27.01.03.08.TTC" localSheetId="76">'S.27.01.{01,02,03,04,05,06}'!$C$668:$H$668</definedName>
    <definedName name="S.27.01.03.08.X" localSheetId="76">'S.27.01.{01,02,03,04,05,06}'!$C$670:$H$674</definedName>
    <definedName name="S.27.01.03.08.Y" localSheetId="76">'S.27.01.{01,02,03,04,05,06}'!$I$669</definedName>
    <definedName name="S.27.01.03.08.Z" localSheetId="76">'S.27.01.{01,02,03,04,05,06}'!$A$634:$A$639</definedName>
    <definedName name="S.27.01.03.08.ZHI" localSheetId="76">'S.27.01.{01,02,03,04,05,06}'!$A$638:$D$639</definedName>
    <definedName name="S.27.01.03.09" localSheetId="76">'S.27.01.{01,02,03,04,05,06}'!$A$691</definedName>
    <definedName name="S.27.01.03.09.TC" localSheetId="76">'S.27.01.{01,02,03,04,05,06}'!$A$723</definedName>
    <definedName name="S.27.01.03.09.TD" localSheetId="76">'S.27.01.{01,02,03,04,05,06}'!$B$727:$H$727</definedName>
    <definedName name="S.27.01.03.09.TK" localSheetId="76">'S.27.01.{01,02,03,04,05,06}'!$A$725</definedName>
    <definedName name="S.27.01.03.09.TKC" localSheetId="76">'S.27.01.{01,02,03,04,05,06}'!$A$726</definedName>
    <definedName name="S.27.01.03.09.TT" localSheetId="76">'S.27.01.{01,02,03,04,05,06}'!$B$725:$H$725</definedName>
    <definedName name="S.27.01.03.09.TTC" localSheetId="76">'S.27.01.{01,02,03,04,05,06}'!$B$726:$H$726</definedName>
    <definedName name="S.27.01.03.09.X" localSheetId="76">'S.27.01.{01,02,03,04,05,06}'!$B$728:$H$733</definedName>
    <definedName name="S.27.01.03.09.Y" localSheetId="76">'S.27.01.{01,02,03,04,05,06}'!$A$728:$A$729</definedName>
    <definedName name="S.27.01.03.09.Z" localSheetId="76">'S.27.01.{01,02,03,04,05,06}'!$A$692:$A$697</definedName>
    <definedName name="S.27.01.03.09.ZHI" localSheetId="76">'S.27.01.{01,02,03,04,05,06}'!$A$696:$D$697</definedName>
    <definedName name="S.27.01.03.10" localSheetId="76">'S.27.01.{01,02,03,04,05,06}'!$A$750</definedName>
    <definedName name="S.27.01.03.10.TC" localSheetId="76">'S.27.01.{01,02,03,04,05,06}'!$A$782</definedName>
    <definedName name="S.27.01.03.10.TD" localSheetId="76">'S.27.01.{01,02,03,04,05,06}'!$B$786:$J$786</definedName>
    <definedName name="S.27.01.03.10.TK" localSheetId="76">'S.27.01.{01,02,03,04,05,06}'!$A$784</definedName>
    <definedName name="S.27.01.03.10.TKC" localSheetId="76">'S.27.01.{01,02,03,04,05,06}'!$A$785</definedName>
    <definedName name="S.27.01.03.10.TT" localSheetId="76">'S.27.01.{01,02,03,04,05,06}'!$B$784:$J$784</definedName>
    <definedName name="S.27.01.03.10.TTC" localSheetId="76">'S.27.01.{01,02,03,04,05,06}'!$B$785:$J$785</definedName>
    <definedName name="S.27.01.03.10.X" localSheetId="76">'S.27.01.{01,02,03,04,05,06}'!$B$787:$J$792</definedName>
    <definedName name="S.27.01.03.10.Y" localSheetId="76">'S.27.01.{01,02,03,04,05,06}'!$A$787:$A$788</definedName>
    <definedName name="S.27.01.03.10.Z" localSheetId="76">'S.27.01.{01,02,03,04,05,06}'!$A$751:$A$756</definedName>
    <definedName name="S.27.01.03.10.ZHI" localSheetId="76">'S.27.01.{01,02,03,04,05,06}'!$A$755:$D$756</definedName>
    <definedName name="S.27.01.03.11" localSheetId="76">'S.27.01.{01,02,03,04,05,06}'!$A$810</definedName>
    <definedName name="S.27.01.03.11.TC" localSheetId="76">'S.27.01.{01,02,03,04,05,06}'!$A$842</definedName>
    <definedName name="S.27.01.03.11.TD" localSheetId="76">'S.27.01.{01,02,03,04,05,06}'!$C$846:$E$848</definedName>
    <definedName name="S.27.01.03.11.TL" localSheetId="76">'S.27.01.{01,02,03,04,05,06}'!$A$846:$A$848</definedName>
    <definedName name="S.27.01.03.11.TLC" localSheetId="76">'S.27.01.{01,02,03,04,05,06}'!$B$846:$B$848</definedName>
    <definedName name="S.27.01.03.11.TT" localSheetId="76">'S.27.01.{01,02,03,04,05,06}'!$C$844:$E$844</definedName>
    <definedName name="S.27.01.03.11.TTC" localSheetId="76">'S.27.01.{01,02,03,04,05,06}'!$C$845:$E$845</definedName>
    <definedName name="S.27.01.03.11.X" localSheetId="76">'S.27.01.{01,02,03,04,05,06}'!$C$849:$E$854</definedName>
    <definedName name="S.27.01.03.11.Y" localSheetId="76">'S.27.01.{01,02,03,04,05,06}'!$F$846:$F$848</definedName>
    <definedName name="S.27.01.03.11.Z" localSheetId="76">'S.27.01.{01,02,03,04,05,06}'!$A$811:$A$816</definedName>
    <definedName name="S.27.01.03.11.ZHI" localSheetId="76">'S.27.01.{01,02,03,04,05,06}'!$A$815:$D$816</definedName>
    <definedName name="S.27.01.03.12" localSheetId="76">'S.27.01.{01,02,03,04,05,06}'!$A$871</definedName>
    <definedName name="S.27.01.03.12.TC" localSheetId="76">'S.27.01.{01,02,03,04,05,06}'!$A$903</definedName>
    <definedName name="S.27.01.03.12.TD" localSheetId="76">'S.27.01.{01,02,03,04,05,06}'!$C$907:$H$907</definedName>
    <definedName name="S.27.01.03.12.TL" localSheetId="76">'S.27.01.{01,02,03,04,05,06}'!$A$907</definedName>
    <definedName name="S.27.01.03.12.TLC" localSheetId="76">'S.27.01.{01,02,03,04,05,06}'!$B$907</definedName>
    <definedName name="S.27.01.03.12.TT" localSheetId="76">'S.27.01.{01,02,03,04,05,06}'!$C$905:$H$905</definedName>
    <definedName name="S.27.01.03.12.TTC" localSheetId="76">'S.27.01.{01,02,03,04,05,06}'!$C$906:$H$906</definedName>
    <definedName name="S.27.01.03.12.X" localSheetId="76">'S.27.01.{01,02,03,04,05,06}'!$C$908:$H$913</definedName>
    <definedName name="S.27.01.03.12.Z" localSheetId="76">'S.27.01.{01,02,03,04,05,06}'!$A$872:$A$877</definedName>
    <definedName name="S.27.01.03.12.ZHI" localSheetId="76">'S.27.01.{01,02,03,04,05,06}'!$A$876:$D$877</definedName>
    <definedName name="S.27.01.03.13" localSheetId="76">'S.27.01.{01,02,03,04,05,06}'!$A$932</definedName>
    <definedName name="S.27.01.03.13.TC" localSheetId="76">'S.27.01.{01,02,03,04,05,06}'!$A$968</definedName>
    <definedName name="S.27.01.03.13.TD" localSheetId="76">'S.27.01.{01,02,03,04,05,06}'!$C$972:$F$972</definedName>
    <definedName name="S.27.01.03.13.TL" localSheetId="76">'S.27.01.{01,02,03,04,05,06}'!$A$972</definedName>
    <definedName name="S.27.01.03.13.TLC" localSheetId="76">'S.27.01.{01,02,03,04,05,06}'!$B$972</definedName>
    <definedName name="S.27.01.03.13.TT" localSheetId="76">'S.27.01.{01,02,03,04,05,06}'!$C$970:$F$970</definedName>
    <definedName name="S.27.01.03.13.TTC" localSheetId="76">'S.27.01.{01,02,03,04,05,06}'!$C$971:$F$971</definedName>
    <definedName name="S.27.01.03.13.X" localSheetId="76">'S.27.01.{01,02,03,04,05,06}'!$C$973:$F$976</definedName>
    <definedName name="S.27.01.03.13.Y" localSheetId="76">'S.27.01.{01,02,03,04,05,06}'!$G$972</definedName>
    <definedName name="S.27.01.03.13.Z" localSheetId="76">'S.27.01.{01,02,03,04,05,06}'!$A$933:$A$939</definedName>
    <definedName name="S.27.01.03.13.ZHI" localSheetId="76">'S.27.01.{01,02,03,04,05,06}'!$A$938:$D$939</definedName>
    <definedName name="S.27.01.03.14" localSheetId="76">'S.27.01.{01,02,03,04,05,06}'!$A$993</definedName>
    <definedName name="S.27.01.03.14.TC" localSheetId="76">'S.27.01.{01,02,03,04,05,06}'!$A$1025</definedName>
    <definedName name="S.27.01.03.14.TD" localSheetId="76">'S.27.01.{01,02,03,04,05,06}'!$C$1029:$I$1034</definedName>
    <definedName name="S.27.01.03.14.TL" localSheetId="76">'S.27.01.{01,02,03,04,05,06}'!$A$1029:$A$1034</definedName>
    <definedName name="S.27.01.03.14.TLC" localSheetId="76">'S.27.01.{01,02,03,04,05,06}'!$B$1029:$B$1034</definedName>
    <definedName name="S.27.01.03.14.TT" localSheetId="76">'S.27.01.{01,02,03,04,05,06}'!$C$1027:$I$1027</definedName>
    <definedName name="S.27.01.03.14.TTC" localSheetId="76">'S.27.01.{01,02,03,04,05,06}'!$C$1028:$I$1028</definedName>
    <definedName name="S.27.01.03.14.X" localSheetId="76">'S.27.01.{01,02,03,04,05,06}'!$C$1035:$I$1040</definedName>
    <definedName name="S.27.01.03.14.Y" localSheetId="76">'S.27.01.{01,02,03,04,05,06}'!$J$1029:$K$1034</definedName>
    <definedName name="S.27.01.03.14.Z" localSheetId="76">'S.27.01.{01,02,03,04,05,06}'!$A$994:$A$999</definedName>
    <definedName name="S.27.01.03.14.ZHI" localSheetId="76">'S.27.01.{01,02,03,04,05,06}'!$A$998:$D$999</definedName>
    <definedName name="S.27.01.03.15" localSheetId="76">'S.27.01.{01,02,03,04,05,06}'!$A$1061</definedName>
    <definedName name="S.27.01.03.15.TC" localSheetId="76">'S.27.01.{01,02,03,04,05,06}'!$A$1101</definedName>
    <definedName name="S.27.01.03.15.TD" localSheetId="76">'S.27.01.{01,02,03,04,05,06}'!$C$1105:$E$1107</definedName>
    <definedName name="S.27.01.03.15.TL" localSheetId="76">'S.27.01.{01,02,03,04,05,06}'!$A$1105:$A$1107</definedName>
    <definedName name="S.27.01.03.15.TLC" localSheetId="76">'S.27.01.{01,02,03,04,05,06}'!$B$1105:$B$1107</definedName>
    <definedName name="S.27.01.03.15.TT" localSheetId="76">'S.27.01.{01,02,03,04,05,06}'!$C$1103:$E$1103</definedName>
    <definedName name="S.27.01.03.15.TTC" localSheetId="76">'S.27.01.{01,02,03,04,05,06}'!$C$1104:$E$1104</definedName>
    <definedName name="S.27.01.03.15.X" localSheetId="76">'S.27.01.{01,02,03,04,05,06}'!$C$1108:$E$1111</definedName>
    <definedName name="S.27.01.03.15.Y" localSheetId="76">'S.27.01.{01,02,03,04,05,06}'!$F$1105:$F$1107</definedName>
    <definedName name="S.27.01.03.15.Z" localSheetId="76">'S.27.01.{01,02,03,04,05,06}'!$A$1062:$A$1069</definedName>
    <definedName name="S.27.01.03.15.ZHI" localSheetId="76">'S.27.01.{01,02,03,04,05,06}'!$A$1068:$D$1069</definedName>
    <definedName name="S.27.01.03.16" localSheetId="76">'S.27.01.{01,02,03,04,05,06}'!$A$1128</definedName>
    <definedName name="S.27.01.03.16.TC" localSheetId="76">'S.27.01.{01,02,03,04,05,06}'!$A$1160</definedName>
    <definedName name="S.27.01.03.16.TD" localSheetId="76">'S.27.01.{01,02,03,04,05,06}'!$C$1164:$H$1166</definedName>
    <definedName name="S.27.01.03.16.TL" localSheetId="76">'S.27.01.{01,02,03,04,05,06}'!$A$1164:$A$1166</definedName>
    <definedName name="S.27.01.03.16.TLC" localSheetId="76">'S.27.01.{01,02,03,04,05,06}'!$B$1164:$B$1166</definedName>
    <definedName name="S.27.01.03.16.TT" localSheetId="76">'S.27.01.{01,02,03,04,05,06}'!$C$1162:$H$1162</definedName>
    <definedName name="S.27.01.03.16.TTC" localSheetId="76">'S.27.01.{01,02,03,04,05,06}'!$C$1163:$H$1163</definedName>
    <definedName name="S.27.01.03.16.X" localSheetId="76">'S.27.01.{01,02,03,04,05,06}'!$C$1167:$H$1171</definedName>
    <definedName name="S.27.01.03.16.Y" localSheetId="76">'S.27.01.{01,02,03,04,05,06}'!$I$1164:$I$1166</definedName>
    <definedName name="S.27.01.03.16.Z" localSheetId="76">'S.27.01.{01,02,03,04,05,06}'!$A$1129:$A$1134</definedName>
    <definedName name="S.27.01.03.16.ZHI" localSheetId="76">'S.27.01.{01,02,03,04,05,06}'!$A$1133:$D$1134</definedName>
    <definedName name="S.27.01.03.17" localSheetId="76">'S.27.01.{01,02,03,04,05,06}'!$A$1190</definedName>
    <definedName name="S.27.01.03.17.TC" localSheetId="76">'S.27.01.{01,02,03,04,05,06}'!$A$1226</definedName>
    <definedName name="S.27.01.03.17.TD" localSheetId="76">'S.27.01.{01,02,03,04,05,06}'!$C$1230:$G$1230</definedName>
    <definedName name="S.27.01.03.17.TL" localSheetId="76">'S.27.01.{01,02,03,04,05,06}'!$A$1230</definedName>
    <definedName name="S.27.01.03.17.TLC" localSheetId="76">'S.27.01.{01,02,03,04,05,06}'!$B$1230</definedName>
    <definedName name="S.27.01.03.17.TT" localSheetId="76">'S.27.01.{01,02,03,04,05,06}'!$C$1228:$G$1228</definedName>
    <definedName name="S.27.01.03.17.TTC" localSheetId="76">'S.27.01.{01,02,03,04,05,06}'!$C$1229:$G$1229</definedName>
    <definedName name="S.27.01.03.17.X" localSheetId="76">'S.27.01.{01,02,03,04,05,06}'!$C$1231:$G$1236</definedName>
    <definedName name="S.27.01.03.17.Z" localSheetId="76">'S.27.01.{01,02,03,04,05,06}'!$A$1191:$A$1197</definedName>
    <definedName name="S.27.01.03.17.ZHI" localSheetId="76">'S.27.01.{01,02,03,04,05,06}'!$A$1196:$D$1197</definedName>
    <definedName name="S.27.01.03.18" localSheetId="76">'S.27.01.{01,02,03,04,05,06}'!$A$1257</definedName>
    <definedName name="S.27.01.03.18.TC" localSheetId="76">'S.27.01.{01,02,03,04,05,06}'!$A$1297</definedName>
    <definedName name="S.27.01.03.18.TD" localSheetId="76">'S.27.01.{01,02,03,04,05,06}'!$C$1301:$E$1303</definedName>
    <definedName name="S.27.01.03.18.TL" localSheetId="76">'S.27.01.{01,02,03,04,05,06}'!$A$1301:$A$1303</definedName>
    <definedName name="S.27.01.03.18.TLC" localSheetId="76">'S.27.01.{01,02,03,04,05,06}'!$B$1301:$B$1303</definedName>
    <definedName name="S.27.01.03.18.TT" localSheetId="76">'S.27.01.{01,02,03,04,05,06}'!$C$1299:$E$1299</definedName>
    <definedName name="S.27.01.03.18.TTC" localSheetId="76">'S.27.01.{01,02,03,04,05,06}'!$C$1300:$E$1300</definedName>
    <definedName name="S.27.01.03.18.X" localSheetId="76">'S.27.01.{01,02,03,04,05,06}'!$C$1304:$E$1307</definedName>
    <definedName name="S.27.01.03.18.Y" localSheetId="76">'S.27.01.{01,02,03,04,05,06}'!$F$1301:$F$1303</definedName>
    <definedName name="S.27.01.03.18.Z" localSheetId="76">'S.27.01.{01,02,03,04,05,06}'!$A$1258:$A$1265</definedName>
    <definedName name="S.27.01.03.18.ZHI" localSheetId="76">'S.27.01.{01,02,03,04,05,06}'!$A$1264:$D$1265</definedName>
    <definedName name="S.27.01.03.19" localSheetId="76">'S.27.01.{01,02,03,04,05,06}'!$A$1324</definedName>
    <definedName name="S.27.01.03.19.TC" localSheetId="76">'S.27.01.{01,02,03,04,05,06}'!$A$1356</definedName>
    <definedName name="S.27.01.03.19.TD" localSheetId="76">'S.27.01.{01,02,03,04,05,06}'!$C$1360:$F$1367</definedName>
    <definedName name="S.27.01.03.19.TL" localSheetId="76">'S.27.01.{01,02,03,04,05,06}'!$A$1360:$A$1367</definedName>
    <definedName name="S.27.01.03.19.TLC" localSheetId="76">'S.27.01.{01,02,03,04,05,06}'!$B$1360:$B$1367</definedName>
    <definedName name="S.27.01.03.19.TT" localSheetId="76">'S.27.01.{01,02,03,04,05,06}'!$C$1358:$F$1358</definedName>
    <definedName name="S.27.01.03.19.TTC" localSheetId="76">'S.27.01.{01,02,03,04,05,06}'!$C$1359:$F$1359</definedName>
    <definedName name="S.27.01.03.19.X" localSheetId="76">'S.27.01.{01,02,03,04,05,06}'!$C$1368:$F$1372</definedName>
    <definedName name="S.27.01.03.19.Y" localSheetId="76">'S.27.01.{01,02,03,04,05,06}'!$G$1360:$H$1367</definedName>
    <definedName name="S.27.01.03.19.Z" localSheetId="76">'S.27.01.{01,02,03,04,05,06}'!$A$1325:$A$1330</definedName>
    <definedName name="S.27.01.03.19.ZHI" localSheetId="76">'S.27.01.{01,02,03,04,05,06}'!$A$1329:$D$1330</definedName>
    <definedName name="S.27.01.03.20" localSheetId="76">'S.27.01.{01,02,03,04,05,06}'!$A$1389</definedName>
    <definedName name="S.27.01.03.20.TC" localSheetId="76">'S.27.01.{01,02,03,04,05,06}'!$A$1421</definedName>
    <definedName name="S.27.01.03.20.TD" localSheetId="76">'S.27.01.{01,02,03,04,05,06}'!$C$1426:$P$1459</definedName>
    <definedName name="S.27.01.03.20.TL" localSheetId="76">'S.27.01.{01,02,03,04,05,06}'!$A$1426:$A$1459</definedName>
    <definedName name="S.27.01.03.20.TLC" localSheetId="76">'S.27.01.{01,02,03,04,05,06}'!$B$1426:$B$1459</definedName>
    <definedName name="S.27.01.03.20.TT" localSheetId="76">'S.27.01.{01,02,03,04,05,06}'!$C$1423:$P$1424</definedName>
    <definedName name="S.27.01.03.20.TTC" localSheetId="76">'S.27.01.{01,02,03,04,05,06}'!$C$1425:$P$1425</definedName>
    <definedName name="S.27.01.03.20.X" localSheetId="76">'S.27.01.{01,02,03,04,05,06}'!$C$1460:$P$1465</definedName>
    <definedName name="S.27.01.03.20.Y" localSheetId="76">'S.27.01.{01,02,03,04,05,06}'!$Q$1426:$Q$1459</definedName>
    <definedName name="S.27.01.03.20.Z" localSheetId="76">'S.27.01.{01,02,03,04,05,06}'!$A$1390:$A$1395</definedName>
    <definedName name="S.27.01.03.20.ZHI" localSheetId="76">'S.27.01.{01,02,03,04,05,06}'!$A$1394:$D$1395</definedName>
    <definedName name="S.27.01.03.21" localSheetId="76">'S.27.01.{01,02,03,04,05,06}'!$A$1482</definedName>
    <definedName name="S.27.01.03.21.TC" localSheetId="76">'S.27.01.{01,02,03,04,05,06}'!$A$1514</definedName>
    <definedName name="S.27.01.03.21.TD" localSheetId="76">'S.27.01.{01,02,03,04,05,06}'!$C$1519:$L$1552</definedName>
    <definedName name="S.27.01.03.21.TL" localSheetId="76">'S.27.01.{01,02,03,04,05,06}'!$A$1519:$A$1552</definedName>
    <definedName name="S.27.01.03.21.TLC" localSheetId="76">'S.27.01.{01,02,03,04,05,06}'!$B$1519:$B$1552</definedName>
    <definedName name="S.27.01.03.21.TT" localSheetId="76">'S.27.01.{01,02,03,04,05,06}'!$C$1516:$L$1517</definedName>
    <definedName name="S.27.01.03.21.TTC" localSheetId="76">'S.27.01.{01,02,03,04,05,06}'!$C$1518:$L$1518</definedName>
    <definedName name="S.27.01.03.21.X" localSheetId="76">'S.27.01.{01,02,03,04,05,06}'!$C$1553:$L$1558</definedName>
    <definedName name="S.27.01.03.21.Y" localSheetId="76">'S.27.01.{01,02,03,04,05,06}'!$M$1519:$M$1552</definedName>
    <definedName name="S.27.01.03.21.Z" localSheetId="76">'S.27.01.{01,02,03,04,05,06}'!$A$1483:$A$1488</definedName>
    <definedName name="S.27.01.03.21.ZHI" localSheetId="76">'S.27.01.{01,02,03,04,05,06}'!$A$1487:$D$1488</definedName>
    <definedName name="S.27.01.03.22" localSheetId="76">'S.27.01.{01,02,03,04,05,06}'!$A$1575</definedName>
    <definedName name="S.27.01.03.22.TC" localSheetId="76">'S.27.01.{01,02,03,04,05,06}'!$A$1607</definedName>
    <definedName name="S.27.01.03.22.TD" localSheetId="76">'S.27.01.{01,02,03,04,05,06}'!$C$1612:$Q$1643</definedName>
    <definedName name="S.27.01.03.22.TL" localSheetId="76">'S.27.01.{01,02,03,04,05,06}'!$A$1612:$A$1643</definedName>
    <definedName name="S.27.01.03.22.TLC" localSheetId="76">'S.27.01.{01,02,03,04,05,06}'!$B$1612:$B$1643</definedName>
    <definedName name="S.27.01.03.22.TT" localSheetId="76">'S.27.01.{01,02,03,04,05,06}'!$C$1609:$Q$1610</definedName>
    <definedName name="S.27.01.03.22.TTC" localSheetId="76">'S.27.01.{01,02,03,04,05,06}'!$C$1611:$Q$1611</definedName>
    <definedName name="S.27.01.03.22.X" localSheetId="76">'S.27.01.{01,02,03,04,05,06}'!$C$1644:$Q$1649</definedName>
    <definedName name="S.27.01.03.22.Y" localSheetId="76">'S.27.01.{01,02,03,04,05,06}'!$R$1612:$R$1643</definedName>
    <definedName name="S.27.01.03.22.Z" localSheetId="76">'S.27.01.{01,02,03,04,05,06}'!$A$1576:$A$1581</definedName>
    <definedName name="S.27.01.03.22.ZHI" localSheetId="76">'S.27.01.{01,02,03,04,05,06}'!$A$1580:$D$1581</definedName>
    <definedName name="S.27.01.03.TC" localSheetId="76">'S.27.01.{01,02,03,04,05,06}'!$A$9</definedName>
    <definedName name="S.27.01.04" localSheetId="76">'S.27.01.{01,02,03,04,05,06}'!$A$4</definedName>
    <definedName name="S.27.01.04.01" localSheetId="76">'S.27.01.{01,02,03,04,05,06}'!$A$34</definedName>
    <definedName name="S.27.01.04.01.TD" localSheetId="76">'S.27.01.{01,02,03,04,05,06}'!$C$60:$E$87</definedName>
    <definedName name="S.27.01.04.01.TL" localSheetId="76">'S.27.01.{01,02,03,04,05,06}'!$A$60:$A$87</definedName>
    <definedName name="S.27.01.04.01.TLC" localSheetId="76">'S.27.01.{01,02,03,04,05,06}'!$B$60:$B$87</definedName>
    <definedName name="S.27.01.04.01.TT" localSheetId="76">'S.27.01.{01,02,03,04,05,06}'!$C$58:$E$58</definedName>
    <definedName name="S.27.01.04.01.TTC" localSheetId="76">'S.27.01.{01,02,03,04,05,06}'!$C$59:$E$59</definedName>
    <definedName name="S.27.01.04.01.X" localSheetId="76">'S.27.01.{01,02,03,04,05,06}'!$C$88:$E$92</definedName>
    <definedName name="S.27.01.04.01.Y" localSheetId="76">'S.27.01.{01,02,03,04,05,06}'!$F$60:$G$87</definedName>
    <definedName name="S.27.01.04.01.Z" localSheetId="76">'S.27.01.{01,02,03,04,05,06}'!$A$35:$A$41</definedName>
    <definedName name="S.27.01.04.01.ZHI" localSheetId="76">'S.27.01.{01,02,03,04,05,06}'!$A$40:$D$41</definedName>
    <definedName name="S.27.01.04.02" localSheetId="76">'S.27.01.{01,02,03,04,05,06}'!$A$120</definedName>
    <definedName name="S.27.01.04.02.TC" localSheetId="76">'S.27.01.{01,02,03,04,05,06}'!$A$147</definedName>
    <definedName name="S.27.01.04.02.TD" localSheetId="76">'S.27.01.{01,02,03,04,05,06}'!$C$151:$K$189</definedName>
    <definedName name="S.27.01.04.02.TL" localSheetId="76">'S.27.01.{01,02,03,04,05,06}'!$A$151:$A$189</definedName>
    <definedName name="S.27.01.04.02.TLC" localSheetId="76">'S.27.01.{01,02,03,04,05,06}'!$B$151:$B$189</definedName>
    <definedName name="S.27.01.04.02.TT" localSheetId="76">'S.27.01.{01,02,03,04,05,06}'!$C$149:$K$149</definedName>
    <definedName name="S.27.01.04.02.TTC" localSheetId="76">'S.27.01.{01,02,03,04,05,06}'!$C$150:$K$150</definedName>
    <definedName name="S.27.01.04.02.X" localSheetId="76">'S.27.01.{01,02,03,04,05,06}'!$C$190:$K$196</definedName>
    <definedName name="S.27.01.04.02.Y" localSheetId="76">'S.27.01.{01,02,03,04,05,06}'!$L$151:$M$189</definedName>
    <definedName name="S.27.01.04.02.Z" localSheetId="76">'S.27.01.{01,02,03,04,05,06}'!$A$121:$A$128</definedName>
    <definedName name="S.27.01.04.02.ZHI" localSheetId="76">'S.27.01.{01,02,03,04,05,06}'!$A$127:$D$128</definedName>
    <definedName name="S.27.01.04.03" localSheetId="76">'S.27.01.{01,02,03,04,05,06}'!$A$224</definedName>
    <definedName name="S.27.01.04.03.TC" localSheetId="76">'S.27.01.{01,02,03,04,05,06}'!$A$251</definedName>
    <definedName name="S.27.01.04.03.TD" localSheetId="76">'S.27.01.{01,02,03,04,05,06}'!$C$255:$J$293</definedName>
    <definedName name="S.27.01.04.03.TL" localSheetId="76">'S.27.01.{01,02,03,04,05,06}'!$A$255:$A$293</definedName>
    <definedName name="S.27.01.04.03.TLC" localSheetId="76">'S.27.01.{01,02,03,04,05,06}'!$B$255:$B$293</definedName>
    <definedName name="S.27.01.04.03.TT" localSheetId="76">'S.27.01.{01,02,03,04,05,06}'!$C$253:$J$253</definedName>
    <definedName name="S.27.01.04.03.TTC" localSheetId="76">'S.27.01.{01,02,03,04,05,06}'!$C$254:$J$254</definedName>
    <definedName name="S.27.01.04.03.X" localSheetId="76">'S.27.01.{01,02,03,04,05,06}'!$C$294:$J$299</definedName>
    <definedName name="S.27.01.04.03.Y" localSheetId="76">'S.27.01.{01,02,03,04,05,06}'!$K$255:$L$293</definedName>
    <definedName name="S.27.01.04.03.Z" localSheetId="76">'S.27.01.{01,02,03,04,05,06}'!$A$225:$A$232</definedName>
    <definedName name="S.27.01.04.03.ZHI" localSheetId="76">'S.27.01.{01,02,03,04,05,06}'!$A$231:$D$232</definedName>
    <definedName name="S.27.01.04.04" localSheetId="76">'S.27.01.{01,02,03,04,05,06}'!$A$327</definedName>
    <definedName name="S.27.01.04.04.TC" localSheetId="76">'S.27.01.{01,02,03,04,05,06}'!$A$354</definedName>
    <definedName name="S.27.01.04.04.TD" localSheetId="76">'S.27.01.{01,02,03,04,05,06}'!$C$358:$K$390</definedName>
    <definedName name="S.27.01.04.04.TL" localSheetId="76">'S.27.01.{01,02,03,04,05,06}'!$A$358:$A$390</definedName>
    <definedName name="S.27.01.04.04.TLC" localSheetId="76">'S.27.01.{01,02,03,04,05,06}'!$B$358:$B$390</definedName>
    <definedName name="S.27.01.04.04.TT" localSheetId="76">'S.27.01.{01,02,03,04,05,06}'!$C$356:$K$356</definedName>
    <definedName name="S.27.01.04.04.TTC" localSheetId="76">'S.27.01.{01,02,03,04,05,06}'!$C$357:$K$357</definedName>
    <definedName name="S.27.01.04.04.X" localSheetId="76">'S.27.01.{01,02,03,04,05,06}'!$C$391:$K$397</definedName>
    <definedName name="S.27.01.04.04.Y" localSheetId="76">'S.27.01.{01,02,03,04,05,06}'!$L$358:$M$390</definedName>
    <definedName name="S.27.01.04.04.Z" localSheetId="76">'S.27.01.{01,02,03,04,05,06}'!$A$328:$A$335</definedName>
    <definedName name="S.27.01.04.04.ZHI" localSheetId="76">'S.27.01.{01,02,03,04,05,06}'!$A$334:$D$335</definedName>
    <definedName name="S.27.01.04.05" localSheetId="76">'S.27.01.{01,02,03,04,05,06}'!$A$425</definedName>
    <definedName name="S.27.01.04.05.TC" localSheetId="76">'S.27.01.{01,02,03,04,05,06}'!$A$452</definedName>
    <definedName name="S.27.01.04.05.TD" localSheetId="76">'S.27.01.{01,02,03,04,05,06}'!$C$456:$K$483</definedName>
    <definedName name="S.27.01.04.05.TL" localSheetId="76">'S.27.01.{01,02,03,04,05,06}'!$A$456:$A$483</definedName>
    <definedName name="S.27.01.04.05.TLC" localSheetId="76">'S.27.01.{01,02,03,04,05,06}'!$B$456:$B$483</definedName>
    <definedName name="S.27.01.04.05.TT" localSheetId="76">'S.27.01.{01,02,03,04,05,06}'!$C$454:$K$454</definedName>
    <definedName name="S.27.01.04.05.TTC" localSheetId="76">'S.27.01.{01,02,03,04,05,06}'!$C$455:$K$455</definedName>
    <definedName name="S.27.01.04.05.X" localSheetId="76">'S.27.01.{01,02,03,04,05,06}'!$C$484:$K$490</definedName>
    <definedName name="S.27.01.04.05.Y" localSheetId="76">'S.27.01.{01,02,03,04,05,06}'!$L$456:$M$483</definedName>
    <definedName name="S.27.01.04.05.Z" localSheetId="76">'S.27.01.{01,02,03,04,05,06}'!$A$426:$A$433</definedName>
    <definedName name="S.27.01.04.05.ZHI" localSheetId="76">'S.27.01.{01,02,03,04,05,06}'!$A$432:$D$433</definedName>
    <definedName name="S.27.01.04.06" localSheetId="76">'S.27.01.{01,02,03,04,05,06}'!$A$518</definedName>
    <definedName name="S.27.01.04.06.TC" localSheetId="76">'S.27.01.{01,02,03,04,05,06}'!$A$545</definedName>
    <definedName name="S.27.01.04.06.TD" localSheetId="76">'S.27.01.{01,02,03,04,05,06}'!$C$549:$J$551</definedName>
    <definedName name="S.27.01.04.06.TL" localSheetId="76">'S.27.01.{01,02,03,04,05,06}'!$A$549:$A$551</definedName>
    <definedName name="S.27.01.04.06.TLC" localSheetId="76">'S.27.01.{01,02,03,04,05,06}'!$B$549:$B$551</definedName>
    <definedName name="S.27.01.04.06.TT" localSheetId="76">'S.27.01.{01,02,03,04,05,06}'!$C$547:$J$547</definedName>
    <definedName name="S.27.01.04.06.TTC" localSheetId="76">'S.27.01.{01,02,03,04,05,06}'!$C$548:$J$548</definedName>
    <definedName name="S.27.01.04.06.X" localSheetId="76">'S.27.01.{01,02,03,04,05,06}'!$C$552:$J$557</definedName>
    <definedName name="S.27.01.04.06.Y" localSheetId="76">'S.27.01.{01,02,03,04,05,06}'!$K$549:$K$551</definedName>
    <definedName name="S.27.01.04.06.Z" localSheetId="76">'S.27.01.{01,02,03,04,05,06}'!$A$519:$A$526</definedName>
    <definedName name="S.27.01.04.06.ZHI" localSheetId="76">'S.27.01.{01,02,03,04,05,06}'!$A$525:$D$526</definedName>
    <definedName name="S.27.01.04.07" localSheetId="76">'S.27.01.{01,02,03,04,05,06}'!$A$582</definedName>
    <definedName name="S.27.01.04.07.TC" localSheetId="76">'S.27.01.{01,02,03,04,05,06}'!$A$606</definedName>
    <definedName name="S.27.01.04.07.TD" localSheetId="76">'S.27.01.{01,02,03,04,05,06}'!$C$610:$G$610</definedName>
    <definedName name="S.27.01.04.07.TL" localSheetId="76">'S.27.01.{01,02,03,04,05,06}'!$A$610</definedName>
    <definedName name="S.27.01.04.07.TLC" localSheetId="76">'S.27.01.{01,02,03,04,05,06}'!$B$610</definedName>
    <definedName name="S.27.01.04.07.TT" localSheetId="76">'S.27.01.{01,02,03,04,05,06}'!$C$608:$G$608</definedName>
    <definedName name="S.27.01.04.07.TTC" localSheetId="76">'S.27.01.{01,02,03,04,05,06}'!$C$609:$G$609</definedName>
    <definedName name="S.27.01.04.07.X" localSheetId="76">'S.27.01.{01,02,03,04,05,06}'!$C$611:$G$616</definedName>
    <definedName name="S.27.01.04.07.Y" localSheetId="76">'S.27.01.{01,02,03,04,05,06}'!$H$610</definedName>
    <definedName name="S.27.01.04.07.Z" localSheetId="76">'S.27.01.{01,02,03,04,05,06}'!$A$583:$A$589</definedName>
    <definedName name="S.27.01.04.07.ZHI" localSheetId="76">'S.27.01.{01,02,03,04,05,06}'!$A$588:$D$589</definedName>
    <definedName name="S.27.01.04.08" localSheetId="76">'S.27.01.{01,02,03,04,05,06}'!$A$641</definedName>
    <definedName name="S.27.01.04.08.TC" localSheetId="76">'S.27.01.{01,02,03,04,05,06}'!$A$665</definedName>
    <definedName name="S.27.01.04.08.TD" localSheetId="76">'S.27.01.{01,02,03,04,05,06}'!$C$669:$H$669</definedName>
    <definedName name="S.27.01.04.08.TL" localSheetId="76">'S.27.01.{01,02,03,04,05,06}'!$A$669</definedName>
    <definedName name="S.27.01.04.08.TLC" localSheetId="76">'S.27.01.{01,02,03,04,05,06}'!$B$669</definedName>
    <definedName name="S.27.01.04.08.TT" localSheetId="76">'S.27.01.{01,02,03,04,05,06}'!$C$667:$H$667</definedName>
    <definedName name="S.27.01.04.08.TTC" localSheetId="76">'S.27.01.{01,02,03,04,05,06}'!$C$668:$H$668</definedName>
    <definedName name="S.27.01.04.08.X" localSheetId="76">'S.27.01.{01,02,03,04,05,06}'!$C$670:$H$674</definedName>
    <definedName name="S.27.01.04.08.Y" localSheetId="76">'S.27.01.{01,02,03,04,05,06}'!$I$669</definedName>
    <definedName name="S.27.01.04.08.Z" localSheetId="76">'S.27.01.{01,02,03,04,05,06}'!$A$642:$A$648</definedName>
    <definedName name="S.27.01.04.08.ZHI" localSheetId="76">'S.27.01.{01,02,03,04,05,06}'!$A$647:$D$648</definedName>
    <definedName name="S.27.01.04.09" localSheetId="76">'S.27.01.{01,02,03,04,05,06}'!$A$699</definedName>
    <definedName name="S.27.01.04.09.TC" localSheetId="76">'S.27.01.{01,02,03,04,05,06}'!$A$723</definedName>
    <definedName name="S.27.01.04.09.TD" localSheetId="76">'S.27.01.{01,02,03,04,05,06}'!$B$727:$H$727</definedName>
    <definedName name="S.27.01.04.09.TK" localSheetId="76">'S.27.01.{01,02,03,04,05,06}'!$A$725</definedName>
    <definedName name="S.27.01.04.09.TKC" localSheetId="76">'S.27.01.{01,02,03,04,05,06}'!$A$726</definedName>
    <definedName name="S.27.01.04.09.TT" localSheetId="76">'S.27.01.{01,02,03,04,05,06}'!$B$725:$H$725</definedName>
    <definedName name="S.27.01.04.09.TTC" localSheetId="76">'S.27.01.{01,02,03,04,05,06}'!$B$726:$H$726</definedName>
    <definedName name="S.27.01.04.09.X" localSheetId="76">'S.27.01.{01,02,03,04,05,06}'!$B$728:$H$733</definedName>
    <definedName name="S.27.01.04.09.Y" localSheetId="76">'S.27.01.{01,02,03,04,05,06}'!$A$728:$A$729</definedName>
    <definedName name="S.27.01.04.09.Z" localSheetId="76">'S.27.01.{01,02,03,04,05,06}'!$A$700:$A$706</definedName>
    <definedName name="S.27.01.04.09.ZHI" localSheetId="76">'S.27.01.{01,02,03,04,05,06}'!$A$705:$D$706</definedName>
    <definedName name="S.27.01.04.10" localSheetId="76">'S.27.01.{01,02,03,04,05,06}'!$A$758</definedName>
    <definedName name="S.27.01.04.10.TC" localSheetId="76">'S.27.01.{01,02,03,04,05,06}'!$A$782</definedName>
    <definedName name="S.27.01.04.10.TD" localSheetId="76">'S.27.01.{01,02,03,04,05,06}'!$B$786:$J$786</definedName>
    <definedName name="S.27.01.04.10.TK" localSheetId="76">'S.27.01.{01,02,03,04,05,06}'!$A$784</definedName>
    <definedName name="S.27.01.04.10.TKC" localSheetId="76">'S.27.01.{01,02,03,04,05,06}'!$A$785</definedName>
    <definedName name="S.27.01.04.10.TT" localSheetId="76">'S.27.01.{01,02,03,04,05,06}'!$B$784:$J$784</definedName>
    <definedName name="S.27.01.04.10.TTC" localSheetId="76">'S.27.01.{01,02,03,04,05,06}'!$B$785:$J$785</definedName>
    <definedName name="S.27.01.04.10.X" localSheetId="76">'S.27.01.{01,02,03,04,05,06}'!$B$787:$J$792</definedName>
    <definedName name="S.27.01.04.10.Y" localSheetId="76">'S.27.01.{01,02,03,04,05,06}'!$A$787:$A$788</definedName>
    <definedName name="S.27.01.04.10.Z" localSheetId="76">'S.27.01.{01,02,03,04,05,06}'!$A$759:$A$765</definedName>
    <definedName name="S.27.01.04.10.ZHI" localSheetId="76">'S.27.01.{01,02,03,04,05,06}'!$A$764:$D$765</definedName>
    <definedName name="S.27.01.04.11" localSheetId="76">'S.27.01.{01,02,03,04,05,06}'!$A$818</definedName>
    <definedName name="S.27.01.04.11.TC" localSheetId="76">'S.27.01.{01,02,03,04,05,06}'!$A$842</definedName>
    <definedName name="S.27.01.04.11.TD" localSheetId="76">'S.27.01.{01,02,03,04,05,06}'!$C$846:$E$848</definedName>
    <definedName name="S.27.01.04.11.TL" localSheetId="76">'S.27.01.{01,02,03,04,05,06}'!$A$846:$A$848</definedName>
    <definedName name="S.27.01.04.11.TLC" localSheetId="76">'S.27.01.{01,02,03,04,05,06}'!$B$846:$B$848</definedName>
    <definedName name="S.27.01.04.11.TT" localSheetId="76">'S.27.01.{01,02,03,04,05,06}'!$C$844:$E$844</definedName>
    <definedName name="S.27.01.04.11.TTC" localSheetId="76">'S.27.01.{01,02,03,04,05,06}'!$C$845:$E$845</definedName>
    <definedName name="S.27.01.04.11.X" localSheetId="76">'S.27.01.{01,02,03,04,05,06}'!$C$849:$E$854</definedName>
    <definedName name="S.27.01.04.11.Y" localSheetId="76">'S.27.01.{01,02,03,04,05,06}'!$F$846:$F$848</definedName>
    <definedName name="S.27.01.04.11.Z" localSheetId="76">'S.27.01.{01,02,03,04,05,06}'!$A$819:$A$825</definedName>
    <definedName name="S.27.01.04.11.ZHI" localSheetId="76">'S.27.01.{01,02,03,04,05,06}'!$A$824:$D$825</definedName>
    <definedName name="S.27.01.04.12" localSheetId="76">'S.27.01.{01,02,03,04,05,06}'!$A$879</definedName>
    <definedName name="S.27.01.04.12.TC" localSheetId="76">'S.27.01.{01,02,03,04,05,06}'!$A$903</definedName>
    <definedName name="S.27.01.04.12.TD" localSheetId="76">'S.27.01.{01,02,03,04,05,06}'!$C$907:$H$907</definedName>
    <definedName name="S.27.01.04.12.TL" localSheetId="76">'S.27.01.{01,02,03,04,05,06}'!$A$907</definedName>
    <definedName name="S.27.01.04.12.TLC" localSheetId="76">'S.27.01.{01,02,03,04,05,06}'!$B$907</definedName>
    <definedName name="S.27.01.04.12.TT" localSheetId="76">'S.27.01.{01,02,03,04,05,06}'!$C$905:$H$905</definedName>
    <definedName name="S.27.01.04.12.TTC" localSheetId="76">'S.27.01.{01,02,03,04,05,06}'!$C$906:$H$906</definedName>
    <definedName name="S.27.01.04.12.X" localSheetId="76">'S.27.01.{01,02,03,04,05,06}'!$C$908:$H$913</definedName>
    <definedName name="S.27.01.04.12.Z" localSheetId="76">'S.27.01.{01,02,03,04,05,06}'!$A$880:$A$886</definedName>
    <definedName name="S.27.01.04.12.ZHI" localSheetId="76">'S.27.01.{01,02,03,04,05,06}'!$A$885:$D$886</definedName>
    <definedName name="S.27.01.04.13" localSheetId="76">'S.27.01.{01,02,03,04,05,06}'!$A$941</definedName>
    <definedName name="S.27.01.04.13.TC" localSheetId="76">'S.27.01.{01,02,03,04,05,06}'!$A$968</definedName>
    <definedName name="S.27.01.04.13.TD" localSheetId="76">'S.27.01.{01,02,03,04,05,06}'!$C$972:$F$972</definedName>
    <definedName name="S.27.01.04.13.TL" localSheetId="76">'S.27.01.{01,02,03,04,05,06}'!$A$972</definedName>
    <definedName name="S.27.01.04.13.TLC" localSheetId="76">'S.27.01.{01,02,03,04,05,06}'!$B$972</definedName>
    <definedName name="S.27.01.04.13.TT" localSheetId="76">'S.27.01.{01,02,03,04,05,06}'!$C$970:$F$970</definedName>
    <definedName name="S.27.01.04.13.TTC" localSheetId="76">'S.27.01.{01,02,03,04,05,06}'!$C$971:$F$971</definedName>
    <definedName name="S.27.01.04.13.X" localSheetId="76">'S.27.01.{01,02,03,04,05,06}'!$C$973:$F$976</definedName>
    <definedName name="S.27.01.04.13.Y" localSheetId="76">'S.27.01.{01,02,03,04,05,06}'!$G$972</definedName>
    <definedName name="S.27.01.04.13.Z" localSheetId="76">'S.27.01.{01,02,03,04,05,06}'!$A$942:$A$949</definedName>
    <definedName name="S.27.01.04.13.ZHI" localSheetId="76">'S.27.01.{01,02,03,04,05,06}'!$A$948:$D$949</definedName>
    <definedName name="S.27.01.04.14" localSheetId="76">'S.27.01.{01,02,03,04,05,06}'!$A$1001</definedName>
    <definedName name="S.27.01.04.14.TC" localSheetId="76">'S.27.01.{01,02,03,04,05,06}'!$A$1025</definedName>
    <definedName name="S.27.01.04.14.TD" localSheetId="76">'S.27.01.{01,02,03,04,05,06}'!$C$1029:$I$1034</definedName>
    <definedName name="S.27.01.04.14.TL" localSheetId="76">'S.27.01.{01,02,03,04,05,06}'!$A$1029:$A$1034</definedName>
    <definedName name="S.27.01.04.14.TLC" localSheetId="76">'S.27.01.{01,02,03,04,05,06}'!$B$1029:$B$1034</definedName>
    <definedName name="S.27.01.04.14.TT" localSheetId="76">'S.27.01.{01,02,03,04,05,06}'!$C$1027:$I$1027</definedName>
    <definedName name="S.27.01.04.14.TTC" localSheetId="76">'S.27.01.{01,02,03,04,05,06}'!$C$1028:$I$1028</definedName>
    <definedName name="S.27.01.04.14.X" localSheetId="76">'S.27.01.{01,02,03,04,05,06}'!$C$1035:$I$1040</definedName>
    <definedName name="S.27.01.04.14.Y" localSheetId="76">'S.27.01.{01,02,03,04,05,06}'!$J$1029:$K$1034</definedName>
    <definedName name="S.27.01.04.14.Z" localSheetId="76">'S.27.01.{01,02,03,04,05,06}'!$A$1002:$A$1008</definedName>
    <definedName name="S.27.01.04.14.ZHI" localSheetId="76">'S.27.01.{01,02,03,04,05,06}'!$A$1007:$D$1008</definedName>
    <definedName name="S.27.01.04.15" localSheetId="76">'S.27.01.{01,02,03,04,05,06}'!$A$1071</definedName>
    <definedName name="S.27.01.04.15.TC" localSheetId="76">'S.27.01.{01,02,03,04,05,06}'!$A$1101</definedName>
    <definedName name="S.27.01.04.15.TD" localSheetId="76">'S.27.01.{01,02,03,04,05,06}'!$C$1105:$E$1107</definedName>
    <definedName name="S.27.01.04.15.TL" localSheetId="76">'S.27.01.{01,02,03,04,05,06}'!$A$1105:$A$1107</definedName>
    <definedName name="S.27.01.04.15.TLC" localSheetId="76">'S.27.01.{01,02,03,04,05,06}'!$B$1105:$B$1107</definedName>
    <definedName name="S.27.01.04.15.TT" localSheetId="76">'S.27.01.{01,02,03,04,05,06}'!$C$1103:$E$1103</definedName>
    <definedName name="S.27.01.04.15.TTC" localSheetId="76">'S.27.01.{01,02,03,04,05,06}'!$C$1104:$E$1104</definedName>
    <definedName name="S.27.01.04.15.X" localSheetId="76">'S.27.01.{01,02,03,04,05,06}'!$C$1108:$E$1111</definedName>
    <definedName name="S.27.01.04.15.Y" localSheetId="76">'S.27.01.{01,02,03,04,05,06}'!$F$1105:$F$1107</definedName>
    <definedName name="S.27.01.04.15.Z" localSheetId="76">'S.27.01.{01,02,03,04,05,06}'!$A$1072:$A$1080</definedName>
    <definedName name="S.27.01.04.15.ZHI" localSheetId="76">'S.27.01.{01,02,03,04,05,06}'!$A$1079:$D$1080</definedName>
    <definedName name="S.27.01.04.16" localSheetId="76">'S.27.01.{01,02,03,04,05,06}'!$A$1136</definedName>
    <definedName name="S.27.01.04.16.TC" localSheetId="76">'S.27.01.{01,02,03,04,05,06}'!$A$1160</definedName>
    <definedName name="S.27.01.04.16.TD" localSheetId="76">'S.27.01.{01,02,03,04,05,06}'!$C$1164:$H$1166</definedName>
    <definedName name="S.27.01.04.16.TL" localSheetId="76">'S.27.01.{01,02,03,04,05,06}'!$A$1164:$A$1166</definedName>
    <definedName name="S.27.01.04.16.TLC" localSheetId="76">'S.27.01.{01,02,03,04,05,06}'!$B$1164:$B$1166</definedName>
    <definedName name="S.27.01.04.16.TT" localSheetId="76">'S.27.01.{01,02,03,04,05,06}'!$C$1162:$H$1162</definedName>
    <definedName name="S.27.01.04.16.TTC" localSheetId="76">'S.27.01.{01,02,03,04,05,06}'!$C$1163:$H$1163</definedName>
    <definedName name="S.27.01.04.16.X" localSheetId="76">'S.27.01.{01,02,03,04,05,06}'!$C$1167:$H$1171</definedName>
    <definedName name="S.27.01.04.16.Y" localSheetId="76">'S.27.01.{01,02,03,04,05,06}'!$I$1164:$I$1166</definedName>
    <definedName name="S.27.01.04.16.Z" localSheetId="76">'S.27.01.{01,02,03,04,05,06}'!$A$1137:$A$1143</definedName>
    <definedName name="S.27.01.04.16.ZHI" localSheetId="76">'S.27.01.{01,02,03,04,05,06}'!$A$1142:$D$1143</definedName>
    <definedName name="S.27.01.04.17" localSheetId="76">'S.27.01.{01,02,03,04,05,06}'!$A$1199</definedName>
    <definedName name="S.27.01.04.17.TC" localSheetId="76">'S.27.01.{01,02,03,04,05,06}'!$A$1226</definedName>
    <definedName name="S.27.01.04.17.TD" localSheetId="76">'S.27.01.{01,02,03,04,05,06}'!$C$1230:$G$1230</definedName>
    <definedName name="S.27.01.04.17.TL" localSheetId="76">'S.27.01.{01,02,03,04,05,06}'!$A$1230</definedName>
    <definedName name="S.27.01.04.17.TLC" localSheetId="76">'S.27.01.{01,02,03,04,05,06}'!$B$1230</definedName>
    <definedName name="S.27.01.04.17.TT" localSheetId="76">'S.27.01.{01,02,03,04,05,06}'!$C$1228:$G$1228</definedName>
    <definedName name="S.27.01.04.17.TTC" localSheetId="76">'S.27.01.{01,02,03,04,05,06}'!$C$1229:$G$1229</definedName>
    <definedName name="S.27.01.04.17.X" localSheetId="76">'S.27.01.{01,02,03,04,05,06}'!$C$1231:$G$1236</definedName>
    <definedName name="S.27.01.04.17.Z" localSheetId="76">'S.27.01.{01,02,03,04,05,06}'!$A$1200:$A$1207</definedName>
    <definedName name="S.27.01.04.17.ZHI" localSheetId="76">'S.27.01.{01,02,03,04,05,06}'!$A$1206:$D$1207</definedName>
    <definedName name="S.27.01.04.18" localSheetId="76">'S.27.01.{01,02,03,04,05,06}'!$A$1267</definedName>
    <definedName name="S.27.01.04.18.TC" localSheetId="76">'S.27.01.{01,02,03,04,05,06}'!$A$1297</definedName>
    <definedName name="S.27.01.04.18.TD" localSheetId="76">'S.27.01.{01,02,03,04,05,06}'!$C$1301:$E$1303</definedName>
    <definedName name="S.27.01.04.18.TL" localSheetId="76">'S.27.01.{01,02,03,04,05,06}'!$A$1301:$A$1303</definedName>
    <definedName name="S.27.01.04.18.TLC" localSheetId="76">'S.27.01.{01,02,03,04,05,06}'!$B$1301:$B$1303</definedName>
    <definedName name="S.27.01.04.18.TT" localSheetId="76">'S.27.01.{01,02,03,04,05,06}'!$C$1299:$E$1299</definedName>
    <definedName name="S.27.01.04.18.TTC" localSheetId="76">'S.27.01.{01,02,03,04,05,06}'!$C$1300:$E$1300</definedName>
    <definedName name="S.27.01.04.18.X" localSheetId="76">'S.27.01.{01,02,03,04,05,06}'!$C$1304:$E$1307</definedName>
    <definedName name="S.27.01.04.18.Y" localSheetId="76">'S.27.01.{01,02,03,04,05,06}'!$F$1301:$F$1303</definedName>
    <definedName name="S.27.01.04.18.Z" localSheetId="76">'S.27.01.{01,02,03,04,05,06}'!$A$1268:$A$1276</definedName>
    <definedName name="S.27.01.04.18.ZHI" localSheetId="76">'S.27.01.{01,02,03,04,05,06}'!$A$1275:$D$1276</definedName>
    <definedName name="S.27.01.04.19" localSheetId="76">'S.27.01.{01,02,03,04,05,06}'!$A$1332</definedName>
    <definedName name="S.27.01.04.19.TC" localSheetId="76">'S.27.01.{01,02,03,04,05,06}'!$A$1356</definedName>
    <definedName name="S.27.01.04.19.TD" localSheetId="76">'S.27.01.{01,02,03,04,05,06}'!$C$1360:$F$1367</definedName>
    <definedName name="S.27.01.04.19.TL" localSheetId="76">'S.27.01.{01,02,03,04,05,06}'!$A$1360:$A$1367</definedName>
    <definedName name="S.27.01.04.19.TLC" localSheetId="76">'S.27.01.{01,02,03,04,05,06}'!$B$1360:$B$1367</definedName>
    <definedName name="S.27.01.04.19.TT" localSheetId="76">'S.27.01.{01,02,03,04,05,06}'!$C$1358:$F$1358</definedName>
    <definedName name="S.27.01.04.19.TTC" localSheetId="76">'S.27.01.{01,02,03,04,05,06}'!$C$1359:$F$1359</definedName>
    <definedName name="S.27.01.04.19.X" localSheetId="76">'S.27.01.{01,02,03,04,05,06}'!$C$1368:$F$1372</definedName>
    <definedName name="S.27.01.04.19.Y" localSheetId="76">'S.27.01.{01,02,03,04,05,06}'!$G$1360:$H$1367</definedName>
    <definedName name="S.27.01.04.19.Z" localSheetId="76">'S.27.01.{01,02,03,04,05,06}'!$A$1333:$A$1339</definedName>
    <definedName name="S.27.01.04.19.ZHI" localSheetId="76">'S.27.01.{01,02,03,04,05,06}'!$A$1338:$D$1339</definedName>
    <definedName name="S.27.01.04.20" localSheetId="76">'S.27.01.{01,02,03,04,05,06}'!$A$1397</definedName>
    <definedName name="S.27.01.04.20.TC" localSheetId="76">'S.27.01.{01,02,03,04,05,06}'!$A$1421</definedName>
    <definedName name="S.27.01.04.20.TD" localSheetId="76">'S.27.01.{01,02,03,04,05,06}'!$C$1426:$P$1459</definedName>
    <definedName name="S.27.01.04.20.TL" localSheetId="76">'S.27.01.{01,02,03,04,05,06}'!$A$1426:$A$1459</definedName>
    <definedName name="S.27.01.04.20.TLC" localSheetId="76">'S.27.01.{01,02,03,04,05,06}'!$B$1426:$B$1459</definedName>
    <definedName name="S.27.01.04.20.TT" localSheetId="76">'S.27.01.{01,02,03,04,05,06}'!$C$1423:$P$1424</definedName>
    <definedName name="S.27.01.04.20.TTC" localSheetId="76">'S.27.01.{01,02,03,04,05,06}'!$C$1425:$P$1425</definedName>
    <definedName name="S.27.01.04.20.X" localSheetId="76">'S.27.01.{01,02,03,04,05,06}'!$C$1460:$P$1465</definedName>
    <definedName name="S.27.01.04.20.Y" localSheetId="76">'S.27.01.{01,02,03,04,05,06}'!$Q$1426:$Q$1459</definedName>
    <definedName name="S.27.01.04.20.Z" localSheetId="76">'S.27.01.{01,02,03,04,05,06}'!$A$1398:$A$1404</definedName>
    <definedName name="S.27.01.04.20.ZHI" localSheetId="76">'S.27.01.{01,02,03,04,05,06}'!$A$1403:$D$1404</definedName>
    <definedName name="S.27.01.04.21" localSheetId="76">'S.27.01.{01,02,03,04,05,06}'!$A$1490</definedName>
    <definedName name="S.27.01.04.21.TC" localSheetId="76">'S.27.01.{01,02,03,04,05,06}'!$A$1514</definedName>
    <definedName name="S.27.01.04.21.TD" localSheetId="76">'S.27.01.{01,02,03,04,05,06}'!$C$1519:$L$1552</definedName>
    <definedName name="S.27.01.04.21.TL" localSheetId="76">'S.27.01.{01,02,03,04,05,06}'!$A$1519:$A$1552</definedName>
    <definedName name="S.27.01.04.21.TLC" localSheetId="76">'S.27.01.{01,02,03,04,05,06}'!$B$1519:$B$1552</definedName>
    <definedName name="S.27.01.04.21.TT" localSheetId="76">'S.27.01.{01,02,03,04,05,06}'!$C$1516:$L$1517</definedName>
    <definedName name="S.27.01.04.21.TTC" localSheetId="76">'S.27.01.{01,02,03,04,05,06}'!$C$1518:$L$1518</definedName>
    <definedName name="S.27.01.04.21.X" localSheetId="76">'S.27.01.{01,02,03,04,05,06}'!$C$1553:$L$1558</definedName>
    <definedName name="S.27.01.04.21.Y" localSheetId="76">'S.27.01.{01,02,03,04,05,06}'!$M$1519:$M$1552</definedName>
    <definedName name="S.27.01.04.21.Z" localSheetId="76">'S.27.01.{01,02,03,04,05,06}'!$A$1491:$A$1497</definedName>
    <definedName name="S.27.01.04.21.ZHI" localSheetId="76">'S.27.01.{01,02,03,04,05,06}'!$A$1496:$D$1497</definedName>
    <definedName name="S.27.01.04.22" localSheetId="76">'S.27.01.{01,02,03,04,05,06}'!$A$1583</definedName>
    <definedName name="S.27.01.04.22.TC" localSheetId="76">'S.27.01.{01,02,03,04,05,06}'!$A$1607</definedName>
    <definedName name="S.27.01.04.22.TD" localSheetId="76">'S.27.01.{01,02,03,04,05,06}'!$C$1612:$Q$1643</definedName>
    <definedName name="S.27.01.04.22.TL" localSheetId="76">'S.27.01.{01,02,03,04,05,06}'!$A$1612:$A$1643</definedName>
    <definedName name="S.27.01.04.22.TLC" localSheetId="76">'S.27.01.{01,02,03,04,05,06}'!$B$1612:$B$1643</definedName>
    <definedName name="S.27.01.04.22.TT" localSheetId="76">'S.27.01.{01,02,03,04,05,06}'!$C$1609:$Q$1610</definedName>
    <definedName name="S.27.01.04.22.TTC" localSheetId="76">'S.27.01.{01,02,03,04,05,06}'!$C$1611:$Q$1611</definedName>
    <definedName name="S.27.01.04.22.X" localSheetId="76">'S.27.01.{01,02,03,04,05,06}'!$C$1644:$Q$1649</definedName>
    <definedName name="S.27.01.04.22.Y" localSheetId="76">'S.27.01.{01,02,03,04,05,06}'!$R$1612:$R$1643</definedName>
    <definedName name="S.27.01.04.22.Z" localSheetId="76">'S.27.01.{01,02,03,04,05,06}'!$A$1584:$A$1590</definedName>
    <definedName name="S.27.01.04.22.ZHI" localSheetId="76">'S.27.01.{01,02,03,04,05,06}'!$A$1589:$D$1590</definedName>
    <definedName name="S.27.01.04.TC" localSheetId="76">'S.27.01.{01,02,03,04,05,06}'!$A$9</definedName>
    <definedName name="S.27.01.05" localSheetId="76">'S.27.01.{01,02,03,04,05,06}'!$A$5</definedName>
    <definedName name="S.27.01.05.01" localSheetId="76">'S.27.01.{01,02,03,04,05,06}'!$A$43</definedName>
    <definedName name="S.27.01.05.01.TD" localSheetId="76">'S.27.01.{01,02,03,04,05,06}'!$C$60:$E$87</definedName>
    <definedName name="S.27.01.05.01.TL" localSheetId="76">'S.27.01.{01,02,03,04,05,06}'!$A$60:$A$87</definedName>
    <definedName name="S.27.01.05.01.TLC" localSheetId="76">'S.27.01.{01,02,03,04,05,06}'!$B$60:$B$87</definedName>
    <definedName name="S.27.01.05.01.TT" localSheetId="76">'S.27.01.{01,02,03,04,05,06}'!$C$58:$E$58</definedName>
    <definedName name="S.27.01.05.01.TTC" localSheetId="76">'S.27.01.{01,02,03,04,05,06}'!$C$59:$E$59</definedName>
    <definedName name="S.27.01.05.01.X" localSheetId="76">'S.27.01.{01,02,03,04,05,06}'!$C$88:$E$92</definedName>
    <definedName name="S.27.01.05.01.Y" localSheetId="76">'S.27.01.{01,02,03,04,05,06}'!$F$60:$G$87</definedName>
    <definedName name="S.27.01.05.01.Z" localSheetId="76">'S.27.01.{01,02,03,04,05,06}'!$A$44:$A$48</definedName>
    <definedName name="S.27.01.05.01.ZHI" localSheetId="76">'S.27.01.{01,02,03,04,05,06}'!$A$48:$D$48</definedName>
    <definedName name="S.27.01.05.02" localSheetId="76">'S.27.01.{01,02,03,04,05,06}'!$A$130</definedName>
    <definedName name="S.27.01.05.02.TC" localSheetId="76">'S.27.01.{01,02,03,04,05,06}'!$A$147</definedName>
    <definedName name="S.27.01.05.02.TD" localSheetId="76">'S.27.01.{01,02,03,04,05,06}'!$C$151:$K$189</definedName>
    <definedName name="S.27.01.05.02.TL" localSheetId="76">'S.27.01.{01,02,03,04,05,06}'!$A$151:$A$189</definedName>
    <definedName name="S.27.01.05.02.TLC" localSheetId="76">'S.27.01.{01,02,03,04,05,06}'!$B$151:$B$189</definedName>
    <definedName name="S.27.01.05.02.TT" localSheetId="76">'S.27.01.{01,02,03,04,05,06}'!$C$149:$K$149</definedName>
    <definedName name="S.27.01.05.02.TTC" localSheetId="76">'S.27.01.{01,02,03,04,05,06}'!$C$150:$K$150</definedName>
    <definedName name="S.27.01.05.02.X" localSheetId="76">'S.27.01.{01,02,03,04,05,06}'!$C$190:$K$196</definedName>
    <definedName name="S.27.01.05.02.Y" localSheetId="76">'S.27.01.{01,02,03,04,05,06}'!$L$151:$M$189</definedName>
    <definedName name="S.27.01.05.02.Z" localSheetId="76">'S.27.01.{01,02,03,04,05,06}'!$A$131:$A$136</definedName>
    <definedName name="S.27.01.05.02.ZHI" localSheetId="76">'S.27.01.{01,02,03,04,05,06}'!$A$136:$D$136</definedName>
    <definedName name="S.27.01.05.03" localSheetId="76">'S.27.01.{01,02,03,04,05,06}'!$A$234</definedName>
    <definedName name="S.27.01.05.03.TC" localSheetId="76">'S.27.01.{01,02,03,04,05,06}'!$A$251</definedName>
    <definedName name="S.27.01.05.03.TD" localSheetId="76">'S.27.01.{01,02,03,04,05,06}'!$C$255:$J$293</definedName>
    <definedName name="S.27.01.05.03.TL" localSheetId="76">'S.27.01.{01,02,03,04,05,06}'!$A$255:$A$293</definedName>
    <definedName name="S.27.01.05.03.TLC" localSheetId="76">'S.27.01.{01,02,03,04,05,06}'!$B$255:$B$293</definedName>
    <definedName name="S.27.01.05.03.TT" localSheetId="76">'S.27.01.{01,02,03,04,05,06}'!$C$253:$J$253</definedName>
    <definedName name="S.27.01.05.03.TTC" localSheetId="76">'S.27.01.{01,02,03,04,05,06}'!$C$254:$J$254</definedName>
    <definedName name="S.27.01.05.03.X" localSheetId="76">'S.27.01.{01,02,03,04,05,06}'!$C$294:$J$299</definedName>
    <definedName name="S.27.01.05.03.Y" localSheetId="76">'S.27.01.{01,02,03,04,05,06}'!$K$255:$L$293</definedName>
    <definedName name="S.27.01.05.03.Z" localSheetId="76">'S.27.01.{01,02,03,04,05,06}'!$A$235:$A$240</definedName>
    <definedName name="S.27.01.05.03.ZHI" localSheetId="76">'S.27.01.{01,02,03,04,05,06}'!$A$240:$D$240</definedName>
    <definedName name="S.27.01.05.04" localSheetId="76">'S.27.01.{01,02,03,04,05,06}'!$A$337</definedName>
    <definedName name="S.27.01.05.04.TC" localSheetId="76">'S.27.01.{01,02,03,04,05,06}'!$A$354</definedName>
    <definedName name="S.27.01.05.04.TD" localSheetId="76">'S.27.01.{01,02,03,04,05,06}'!$C$358:$K$390</definedName>
    <definedName name="S.27.01.05.04.TL" localSheetId="76">'S.27.01.{01,02,03,04,05,06}'!$A$358:$A$390</definedName>
    <definedName name="S.27.01.05.04.TLC" localSheetId="76">'S.27.01.{01,02,03,04,05,06}'!$B$358:$B$390</definedName>
    <definedName name="S.27.01.05.04.TT" localSheetId="76">'S.27.01.{01,02,03,04,05,06}'!$C$356:$K$356</definedName>
    <definedName name="S.27.01.05.04.TTC" localSheetId="76">'S.27.01.{01,02,03,04,05,06}'!$C$357:$K$357</definedName>
    <definedName name="S.27.01.05.04.X" localSheetId="76">'S.27.01.{01,02,03,04,05,06}'!$C$391:$K$397</definedName>
    <definedName name="S.27.01.05.04.Y" localSheetId="76">'S.27.01.{01,02,03,04,05,06}'!$L$358:$M$390</definedName>
    <definedName name="S.27.01.05.04.Z" localSheetId="76">'S.27.01.{01,02,03,04,05,06}'!$A$338:$A$343</definedName>
    <definedName name="S.27.01.05.04.ZHI" localSheetId="76">'S.27.01.{01,02,03,04,05,06}'!$A$343:$D$343</definedName>
    <definedName name="S.27.01.05.05" localSheetId="76">'S.27.01.{01,02,03,04,05,06}'!$A$435</definedName>
    <definedName name="S.27.01.05.05.TC" localSheetId="76">'S.27.01.{01,02,03,04,05,06}'!$A$452</definedName>
    <definedName name="S.27.01.05.05.TD" localSheetId="76">'S.27.01.{01,02,03,04,05,06}'!$C$456:$K$483</definedName>
    <definedName name="S.27.01.05.05.TL" localSheetId="76">'S.27.01.{01,02,03,04,05,06}'!$A$456:$A$483</definedName>
    <definedName name="S.27.01.05.05.TLC" localSheetId="76">'S.27.01.{01,02,03,04,05,06}'!$B$456:$B$483</definedName>
    <definedName name="S.27.01.05.05.TT" localSheetId="76">'S.27.01.{01,02,03,04,05,06}'!$C$454:$K$454</definedName>
    <definedName name="S.27.01.05.05.TTC" localSheetId="76">'S.27.01.{01,02,03,04,05,06}'!$C$455:$K$455</definedName>
    <definedName name="S.27.01.05.05.X" localSheetId="76">'S.27.01.{01,02,03,04,05,06}'!$C$484:$K$490</definedName>
    <definedName name="S.27.01.05.05.Y" localSheetId="76">'S.27.01.{01,02,03,04,05,06}'!$L$456:$M$483</definedName>
    <definedName name="S.27.01.05.05.Z" localSheetId="76">'S.27.01.{01,02,03,04,05,06}'!$A$436:$A$441</definedName>
    <definedName name="S.27.01.05.05.ZHI" localSheetId="76">'S.27.01.{01,02,03,04,05,06}'!$A$441:$D$441</definedName>
    <definedName name="S.27.01.05.06" localSheetId="76">'S.27.01.{01,02,03,04,05,06}'!$A$528</definedName>
    <definedName name="S.27.01.05.06.TC" localSheetId="76">'S.27.01.{01,02,03,04,05,06}'!$A$545</definedName>
    <definedName name="S.27.01.05.06.TD" localSheetId="76">'S.27.01.{01,02,03,04,05,06}'!$C$549:$J$551</definedName>
    <definedName name="S.27.01.05.06.TL" localSheetId="76">'S.27.01.{01,02,03,04,05,06}'!$A$549:$A$551</definedName>
    <definedName name="S.27.01.05.06.TLC" localSheetId="76">'S.27.01.{01,02,03,04,05,06}'!$B$549:$B$551</definedName>
    <definedName name="S.27.01.05.06.TT" localSheetId="76">'S.27.01.{01,02,03,04,05,06}'!$C$547:$J$547</definedName>
    <definedName name="S.27.01.05.06.TTC" localSheetId="76">'S.27.01.{01,02,03,04,05,06}'!$C$548:$J$548</definedName>
    <definedName name="S.27.01.05.06.X" localSheetId="76">'S.27.01.{01,02,03,04,05,06}'!$C$552:$J$557</definedName>
    <definedName name="S.27.01.05.06.Y" localSheetId="76">'S.27.01.{01,02,03,04,05,06}'!$K$549:$K$551</definedName>
    <definedName name="S.27.01.05.06.Z" localSheetId="76">'S.27.01.{01,02,03,04,05,06}'!$A$529:$A$534</definedName>
    <definedName name="S.27.01.05.06.ZHI" localSheetId="76">'S.27.01.{01,02,03,04,05,06}'!$A$534:$D$534</definedName>
    <definedName name="S.27.01.05.07" localSheetId="76">'S.27.01.{01,02,03,04,05,06}'!$A$591</definedName>
    <definedName name="S.27.01.05.07.TC" localSheetId="76">'S.27.01.{01,02,03,04,05,06}'!$A$606</definedName>
    <definedName name="S.27.01.05.07.TD" localSheetId="76">'S.27.01.{01,02,03,04,05,06}'!$C$610:$G$610</definedName>
    <definedName name="S.27.01.05.07.TL" localSheetId="76">'S.27.01.{01,02,03,04,05,06}'!$A$610</definedName>
    <definedName name="S.27.01.05.07.TLC" localSheetId="76">'S.27.01.{01,02,03,04,05,06}'!$B$610</definedName>
    <definedName name="S.27.01.05.07.TT" localSheetId="76">'S.27.01.{01,02,03,04,05,06}'!$C$608:$G$608</definedName>
    <definedName name="S.27.01.05.07.TTC" localSheetId="76">'S.27.01.{01,02,03,04,05,06}'!$C$609:$G$609</definedName>
    <definedName name="S.27.01.05.07.X" localSheetId="76">'S.27.01.{01,02,03,04,05,06}'!$C$611:$G$616</definedName>
    <definedName name="S.27.01.05.07.Y" localSheetId="76">'S.27.01.{01,02,03,04,05,06}'!$H$610</definedName>
    <definedName name="S.27.01.05.07.Z" localSheetId="76">'S.27.01.{01,02,03,04,05,06}'!$A$592:$A$596</definedName>
    <definedName name="S.27.01.05.07.ZHI" localSheetId="76">'S.27.01.{01,02,03,04,05,06}'!$A$596:$D$596</definedName>
    <definedName name="S.27.01.05.08" localSheetId="76">'S.27.01.{01,02,03,04,05,06}'!$A$650</definedName>
    <definedName name="S.27.01.05.08.TC" localSheetId="76">'S.27.01.{01,02,03,04,05,06}'!$A$665</definedName>
    <definedName name="S.27.01.05.08.TD" localSheetId="76">'S.27.01.{01,02,03,04,05,06}'!$C$669:$H$669</definedName>
    <definedName name="S.27.01.05.08.TL" localSheetId="76">'S.27.01.{01,02,03,04,05,06}'!$A$669</definedName>
    <definedName name="S.27.01.05.08.TLC" localSheetId="76">'S.27.01.{01,02,03,04,05,06}'!$B$669</definedName>
    <definedName name="S.27.01.05.08.TT" localSheetId="76">'S.27.01.{01,02,03,04,05,06}'!$C$667:$H$667</definedName>
    <definedName name="S.27.01.05.08.TTC" localSheetId="76">'S.27.01.{01,02,03,04,05,06}'!$C$668:$H$668</definedName>
    <definedName name="S.27.01.05.08.X" localSheetId="76">'S.27.01.{01,02,03,04,05,06}'!$C$670:$H$674</definedName>
    <definedName name="S.27.01.05.08.Y" localSheetId="76">'S.27.01.{01,02,03,04,05,06}'!$I$669</definedName>
    <definedName name="S.27.01.05.08.Z" localSheetId="76">'S.27.01.{01,02,03,04,05,06}'!$A$651:$A$655</definedName>
    <definedName name="S.27.01.05.08.ZHI" localSheetId="76">'S.27.01.{01,02,03,04,05,06}'!$A$655:$D$655</definedName>
    <definedName name="S.27.01.05.09" localSheetId="76">'S.27.01.{01,02,03,04,05,06}'!$A$708</definedName>
    <definedName name="S.27.01.05.09.TC" localSheetId="76">'S.27.01.{01,02,03,04,05,06}'!$A$723</definedName>
    <definedName name="S.27.01.05.09.TD" localSheetId="76">'S.27.01.{01,02,03,04,05,06}'!$B$727:$H$727</definedName>
    <definedName name="S.27.01.05.09.TK" localSheetId="76">'S.27.01.{01,02,03,04,05,06}'!$A$725</definedName>
    <definedName name="S.27.01.05.09.TKC" localSheetId="76">'S.27.01.{01,02,03,04,05,06}'!$A$726</definedName>
    <definedName name="S.27.01.05.09.TT" localSheetId="76">'S.27.01.{01,02,03,04,05,06}'!$B$725:$H$725</definedName>
    <definedName name="S.27.01.05.09.TTC" localSheetId="76">'S.27.01.{01,02,03,04,05,06}'!$B$726:$H$726</definedName>
    <definedName name="S.27.01.05.09.X" localSheetId="76">'S.27.01.{01,02,03,04,05,06}'!$B$728:$H$733</definedName>
    <definedName name="S.27.01.05.09.Y" localSheetId="76">'S.27.01.{01,02,03,04,05,06}'!$A$728:$A$729</definedName>
    <definedName name="S.27.01.05.09.Z" localSheetId="76">'S.27.01.{01,02,03,04,05,06}'!$A$709:$A$713</definedName>
    <definedName name="S.27.01.05.09.ZHI" localSheetId="76">'S.27.01.{01,02,03,04,05,06}'!$A$713:$D$713</definedName>
    <definedName name="S.27.01.05.10" localSheetId="76">'S.27.01.{01,02,03,04,05,06}'!$A$767</definedName>
    <definedName name="S.27.01.05.10.TC" localSheetId="76">'S.27.01.{01,02,03,04,05,06}'!$A$782</definedName>
    <definedName name="S.27.01.05.10.TD" localSheetId="76">'S.27.01.{01,02,03,04,05,06}'!$B$786:$J$786</definedName>
    <definedName name="S.27.01.05.10.TK" localSheetId="76">'S.27.01.{01,02,03,04,05,06}'!$A$784</definedName>
    <definedName name="S.27.01.05.10.TKC" localSheetId="76">'S.27.01.{01,02,03,04,05,06}'!$A$785</definedName>
    <definedName name="S.27.01.05.10.TT" localSheetId="76">'S.27.01.{01,02,03,04,05,06}'!$B$784:$J$784</definedName>
    <definedName name="S.27.01.05.10.TTC" localSheetId="76">'S.27.01.{01,02,03,04,05,06}'!$B$785:$J$785</definedName>
    <definedName name="S.27.01.05.10.X" localSheetId="76">'S.27.01.{01,02,03,04,05,06}'!$B$787:$J$792</definedName>
    <definedName name="S.27.01.05.10.Y" localSheetId="76">'S.27.01.{01,02,03,04,05,06}'!$A$787:$A$788</definedName>
    <definedName name="S.27.01.05.10.Z" localSheetId="76">'S.27.01.{01,02,03,04,05,06}'!$A$768:$A$772</definedName>
    <definedName name="S.27.01.05.10.ZHI" localSheetId="76">'S.27.01.{01,02,03,04,05,06}'!$A$772:$D$772</definedName>
    <definedName name="S.27.01.05.11" localSheetId="76">'S.27.01.{01,02,03,04,05,06}'!$A$827</definedName>
    <definedName name="S.27.01.05.11.TC" localSheetId="76">'S.27.01.{01,02,03,04,05,06}'!$A$842</definedName>
    <definedName name="S.27.01.05.11.TD" localSheetId="76">'S.27.01.{01,02,03,04,05,06}'!$C$846:$E$848</definedName>
    <definedName name="S.27.01.05.11.TL" localSheetId="76">'S.27.01.{01,02,03,04,05,06}'!$A$846:$A$848</definedName>
    <definedName name="S.27.01.05.11.TLC" localSheetId="76">'S.27.01.{01,02,03,04,05,06}'!$B$846:$B$848</definedName>
    <definedName name="S.27.01.05.11.TT" localSheetId="76">'S.27.01.{01,02,03,04,05,06}'!$C$844:$E$844</definedName>
    <definedName name="S.27.01.05.11.TTC" localSheetId="76">'S.27.01.{01,02,03,04,05,06}'!$C$845:$E$845</definedName>
    <definedName name="S.27.01.05.11.X" localSheetId="76">'S.27.01.{01,02,03,04,05,06}'!$C$849:$E$854</definedName>
    <definedName name="S.27.01.05.11.Y" localSheetId="76">'S.27.01.{01,02,03,04,05,06}'!$F$846:$F$848</definedName>
    <definedName name="S.27.01.05.11.Z" localSheetId="76">'S.27.01.{01,02,03,04,05,06}'!$A$828:$A$832</definedName>
    <definedName name="S.27.01.05.11.ZHI" localSheetId="76">'S.27.01.{01,02,03,04,05,06}'!$A$832:$D$832</definedName>
    <definedName name="S.27.01.05.12" localSheetId="76">'S.27.01.{01,02,03,04,05,06}'!$A$888</definedName>
    <definedName name="S.27.01.05.12.TC" localSheetId="76">'S.27.01.{01,02,03,04,05,06}'!$A$903</definedName>
    <definedName name="S.27.01.05.12.TD" localSheetId="76">'S.27.01.{01,02,03,04,05,06}'!$C$907:$H$907</definedName>
    <definedName name="S.27.01.05.12.TL" localSheetId="76">'S.27.01.{01,02,03,04,05,06}'!$A$907</definedName>
    <definedName name="S.27.01.05.12.TLC" localSheetId="76">'S.27.01.{01,02,03,04,05,06}'!$B$907</definedName>
    <definedName name="S.27.01.05.12.TT" localSheetId="76">'S.27.01.{01,02,03,04,05,06}'!$C$905:$H$905</definedName>
    <definedName name="S.27.01.05.12.TTC" localSheetId="76">'S.27.01.{01,02,03,04,05,06}'!$C$906:$H$906</definedName>
    <definedName name="S.27.01.05.12.X" localSheetId="76">'S.27.01.{01,02,03,04,05,06}'!$C$908:$H$913</definedName>
    <definedName name="S.27.01.05.12.Z" localSheetId="76">'S.27.01.{01,02,03,04,05,06}'!$A$889:$A$893</definedName>
    <definedName name="S.27.01.05.12.ZHI" localSheetId="76">'S.27.01.{01,02,03,04,05,06}'!$A$893:$D$893</definedName>
    <definedName name="S.27.01.05.13" localSheetId="76">'S.27.01.{01,02,03,04,05,06}'!$A$951</definedName>
    <definedName name="S.27.01.05.13.TC" localSheetId="76">'S.27.01.{01,02,03,04,05,06}'!$A$968</definedName>
    <definedName name="S.27.01.05.13.TD" localSheetId="76">'S.27.01.{01,02,03,04,05,06}'!$C$972:$F$972</definedName>
    <definedName name="S.27.01.05.13.TL" localSheetId="76">'S.27.01.{01,02,03,04,05,06}'!$A$972</definedName>
    <definedName name="S.27.01.05.13.TLC" localSheetId="76">'S.27.01.{01,02,03,04,05,06}'!$B$972</definedName>
    <definedName name="S.27.01.05.13.TT" localSheetId="76">'S.27.01.{01,02,03,04,05,06}'!$C$970:$F$970</definedName>
    <definedName name="S.27.01.05.13.TTC" localSheetId="76">'S.27.01.{01,02,03,04,05,06}'!$C$971:$F$971</definedName>
    <definedName name="S.27.01.05.13.X" localSheetId="76">'S.27.01.{01,02,03,04,05,06}'!$C$973:$F$976</definedName>
    <definedName name="S.27.01.05.13.Y" localSheetId="76">'S.27.01.{01,02,03,04,05,06}'!$G$972</definedName>
    <definedName name="S.27.01.05.13.Z" localSheetId="76">'S.27.01.{01,02,03,04,05,06}'!$A$952:$A$957</definedName>
    <definedName name="S.27.01.05.13.ZHI" localSheetId="76">'S.27.01.{01,02,03,04,05,06}'!$A$957:$D$957</definedName>
    <definedName name="S.27.01.05.14" localSheetId="76">'S.27.01.{01,02,03,04,05,06}'!$A$1010</definedName>
    <definedName name="S.27.01.05.14.TC" localSheetId="76">'S.27.01.{01,02,03,04,05,06}'!$A$1025</definedName>
    <definedName name="S.27.01.05.14.TD" localSheetId="76">'S.27.01.{01,02,03,04,05,06}'!$C$1029:$I$1034</definedName>
    <definedName name="S.27.01.05.14.TL" localSheetId="76">'S.27.01.{01,02,03,04,05,06}'!$A$1029:$A$1034</definedName>
    <definedName name="S.27.01.05.14.TLC" localSheetId="76">'S.27.01.{01,02,03,04,05,06}'!$B$1029:$B$1034</definedName>
    <definedName name="S.27.01.05.14.TT" localSheetId="76">'S.27.01.{01,02,03,04,05,06}'!$C$1027:$I$1027</definedName>
    <definedName name="S.27.01.05.14.TTC" localSheetId="76">'S.27.01.{01,02,03,04,05,06}'!$C$1028:$I$1028</definedName>
    <definedName name="S.27.01.05.14.X" localSheetId="76">'S.27.01.{01,02,03,04,05,06}'!$C$1035:$I$1040</definedName>
    <definedName name="S.27.01.05.14.Y" localSheetId="76">'S.27.01.{01,02,03,04,05,06}'!$J$1029:$K$1034</definedName>
    <definedName name="S.27.01.05.14.Z" localSheetId="76">'S.27.01.{01,02,03,04,05,06}'!$A$1011:$A$1015</definedName>
    <definedName name="S.27.01.05.14.ZHI" localSheetId="76">'S.27.01.{01,02,03,04,05,06}'!$A$1015:$D$1015</definedName>
    <definedName name="S.27.01.05.15" localSheetId="76">'S.27.01.{01,02,03,04,05,06}'!$A$1082</definedName>
    <definedName name="S.27.01.05.15.TC" localSheetId="76">'S.27.01.{01,02,03,04,05,06}'!$A$1101</definedName>
    <definedName name="S.27.01.05.15.TD" localSheetId="76">'S.27.01.{01,02,03,04,05,06}'!$C$1105:$E$1107</definedName>
    <definedName name="S.27.01.05.15.TL" localSheetId="76">'S.27.01.{01,02,03,04,05,06}'!$A$1105:$A$1107</definedName>
    <definedName name="S.27.01.05.15.TLC" localSheetId="76">'S.27.01.{01,02,03,04,05,06}'!$B$1105:$B$1107</definedName>
    <definedName name="S.27.01.05.15.TT" localSheetId="76">'S.27.01.{01,02,03,04,05,06}'!$C$1103:$E$1103</definedName>
    <definedName name="S.27.01.05.15.TTC" localSheetId="76">'S.27.01.{01,02,03,04,05,06}'!$C$1104:$E$1104</definedName>
    <definedName name="S.27.01.05.15.X" localSheetId="76">'S.27.01.{01,02,03,04,05,06}'!$C$1108:$E$1111</definedName>
    <definedName name="S.27.01.05.15.Y" localSheetId="76">'S.27.01.{01,02,03,04,05,06}'!$F$1105:$F$1107</definedName>
    <definedName name="S.27.01.05.15.Z" localSheetId="76">'S.27.01.{01,02,03,04,05,06}'!$A$1083:$A$1089</definedName>
    <definedName name="S.27.01.05.15.ZHI" localSheetId="76">'S.27.01.{01,02,03,04,05,06}'!$A$1089:$D$1089</definedName>
    <definedName name="S.27.01.05.16" localSheetId="76">'S.27.01.{01,02,03,04,05,06}'!$A$1145</definedName>
    <definedName name="S.27.01.05.16.TC" localSheetId="76">'S.27.01.{01,02,03,04,05,06}'!$A$1160</definedName>
    <definedName name="S.27.01.05.16.TD" localSheetId="76">'S.27.01.{01,02,03,04,05,06}'!$C$1164:$H$1166</definedName>
    <definedName name="S.27.01.05.16.TL" localSheetId="76">'S.27.01.{01,02,03,04,05,06}'!$A$1164:$A$1166</definedName>
    <definedName name="S.27.01.05.16.TLC" localSheetId="76">'S.27.01.{01,02,03,04,05,06}'!$B$1164:$B$1166</definedName>
    <definedName name="S.27.01.05.16.TT" localSheetId="76">'S.27.01.{01,02,03,04,05,06}'!$C$1162:$H$1162</definedName>
    <definedName name="S.27.01.05.16.TTC" localSheetId="76">'S.27.01.{01,02,03,04,05,06}'!$C$1163:$H$1163</definedName>
    <definedName name="S.27.01.05.16.X" localSheetId="76">'S.27.01.{01,02,03,04,05,06}'!$C$1167:$H$1171</definedName>
    <definedName name="S.27.01.05.16.Y" localSheetId="76">'S.27.01.{01,02,03,04,05,06}'!$I$1164:$I$1166</definedName>
    <definedName name="S.27.01.05.16.Z" localSheetId="76">'S.27.01.{01,02,03,04,05,06}'!$A$1146:$A$1150</definedName>
    <definedName name="S.27.01.05.16.ZHI" localSheetId="76">'S.27.01.{01,02,03,04,05,06}'!$A$1150:$D$1150</definedName>
    <definedName name="S.27.01.05.17" localSheetId="76">'S.27.01.{01,02,03,04,05,06}'!$A$1209</definedName>
    <definedName name="S.27.01.05.17.TC" localSheetId="76">'S.27.01.{01,02,03,04,05,06}'!$A$1226</definedName>
    <definedName name="S.27.01.05.17.TD" localSheetId="76">'S.27.01.{01,02,03,04,05,06}'!$C$1230:$G$1230</definedName>
    <definedName name="S.27.01.05.17.TL" localSheetId="76">'S.27.01.{01,02,03,04,05,06}'!$A$1230</definedName>
    <definedName name="S.27.01.05.17.TLC" localSheetId="76">'S.27.01.{01,02,03,04,05,06}'!$B$1230</definedName>
    <definedName name="S.27.01.05.17.TT" localSheetId="76">'S.27.01.{01,02,03,04,05,06}'!$C$1228:$G$1228</definedName>
    <definedName name="S.27.01.05.17.TTC" localSheetId="76">'S.27.01.{01,02,03,04,05,06}'!$C$1229:$G$1229</definedName>
    <definedName name="S.27.01.05.17.X" localSheetId="76">'S.27.01.{01,02,03,04,05,06}'!$C$1231:$G$1236</definedName>
    <definedName name="S.27.01.05.17.Z" localSheetId="76">'S.27.01.{01,02,03,04,05,06}'!$A$1210:$A$1215</definedName>
    <definedName name="S.27.01.05.17.ZHI" localSheetId="76">'S.27.01.{01,02,03,04,05,06}'!$A$1215:$D$1215</definedName>
    <definedName name="S.27.01.05.18" localSheetId="76">'S.27.01.{01,02,03,04,05,06}'!$A$1278</definedName>
    <definedName name="S.27.01.05.18.TC" localSheetId="76">'S.27.01.{01,02,03,04,05,06}'!$A$1297</definedName>
    <definedName name="S.27.01.05.18.TD" localSheetId="76">'S.27.01.{01,02,03,04,05,06}'!$C$1301:$E$1303</definedName>
    <definedName name="S.27.01.05.18.TL" localSheetId="76">'S.27.01.{01,02,03,04,05,06}'!$A$1301:$A$1303</definedName>
    <definedName name="S.27.01.05.18.TLC" localSheetId="76">'S.27.01.{01,02,03,04,05,06}'!$B$1301:$B$1303</definedName>
    <definedName name="S.27.01.05.18.TT" localSheetId="76">'S.27.01.{01,02,03,04,05,06}'!$C$1299:$E$1299</definedName>
    <definedName name="S.27.01.05.18.TTC" localSheetId="76">'S.27.01.{01,02,03,04,05,06}'!$C$1300:$E$1300</definedName>
    <definedName name="S.27.01.05.18.X" localSheetId="76">'S.27.01.{01,02,03,04,05,06}'!$C$1304:$E$1307</definedName>
    <definedName name="S.27.01.05.18.Y" localSheetId="76">'S.27.01.{01,02,03,04,05,06}'!$F$1301:$F$1303</definedName>
    <definedName name="S.27.01.05.18.Z" localSheetId="76">'S.27.01.{01,02,03,04,05,06}'!$A$1279:$A$1285</definedName>
    <definedName name="S.27.01.05.18.ZHI" localSheetId="76">'S.27.01.{01,02,03,04,05,06}'!$A$1285:$D$1285</definedName>
    <definedName name="S.27.01.05.19" localSheetId="76">'S.27.01.{01,02,03,04,05,06}'!$A$1341</definedName>
    <definedName name="S.27.01.05.19.TC" localSheetId="76">'S.27.01.{01,02,03,04,05,06}'!$A$1356</definedName>
    <definedName name="S.27.01.05.19.TD" localSheetId="76">'S.27.01.{01,02,03,04,05,06}'!$C$1360:$F$1367</definedName>
    <definedName name="S.27.01.05.19.TL" localSheetId="76">'S.27.01.{01,02,03,04,05,06}'!$A$1360:$A$1367</definedName>
    <definedName name="S.27.01.05.19.TLC" localSheetId="76">'S.27.01.{01,02,03,04,05,06}'!$B$1360:$B$1367</definedName>
    <definedName name="S.27.01.05.19.TT" localSheetId="76">'S.27.01.{01,02,03,04,05,06}'!$C$1358:$F$1358</definedName>
    <definedName name="S.27.01.05.19.TTC" localSheetId="76">'S.27.01.{01,02,03,04,05,06}'!$C$1359:$F$1359</definedName>
    <definedName name="S.27.01.05.19.X" localSheetId="76">'S.27.01.{01,02,03,04,05,06}'!$C$1368:$F$1372</definedName>
    <definedName name="S.27.01.05.19.Y" localSheetId="76">'S.27.01.{01,02,03,04,05,06}'!$G$1360:$H$1367</definedName>
    <definedName name="S.27.01.05.19.Z" localSheetId="76">'S.27.01.{01,02,03,04,05,06}'!$A$1342:$A$1346</definedName>
    <definedName name="S.27.01.05.19.ZHI" localSheetId="76">'S.27.01.{01,02,03,04,05,06}'!$A$1346:$D$1346</definedName>
    <definedName name="S.27.01.05.20" localSheetId="76">'S.27.01.{01,02,03,04,05,06}'!$A$1406</definedName>
    <definedName name="S.27.01.05.20.TC" localSheetId="76">'S.27.01.{01,02,03,04,05,06}'!$A$1421</definedName>
    <definedName name="S.27.01.05.20.TD" localSheetId="76">'S.27.01.{01,02,03,04,05,06}'!$C$1426:$P$1459</definedName>
    <definedName name="S.27.01.05.20.TL" localSheetId="76">'S.27.01.{01,02,03,04,05,06}'!$A$1426:$A$1459</definedName>
    <definedName name="S.27.01.05.20.TLC" localSheetId="76">'S.27.01.{01,02,03,04,05,06}'!$B$1426:$B$1459</definedName>
    <definedName name="S.27.01.05.20.TT" localSheetId="76">'S.27.01.{01,02,03,04,05,06}'!$C$1423:$P$1424</definedName>
    <definedName name="S.27.01.05.20.TTC" localSheetId="76">'S.27.01.{01,02,03,04,05,06}'!$C$1425:$P$1425</definedName>
    <definedName name="S.27.01.05.20.X" localSheetId="76">'S.27.01.{01,02,03,04,05,06}'!$C$1460:$P$1465</definedName>
    <definedName name="S.27.01.05.20.Y" localSheetId="76">'S.27.01.{01,02,03,04,05,06}'!$Q$1426:$Q$1459</definedName>
    <definedName name="S.27.01.05.20.Z" localSheetId="76">'S.27.01.{01,02,03,04,05,06}'!$A$1407:$A$1411</definedName>
    <definedName name="S.27.01.05.20.ZHI" localSheetId="76">'S.27.01.{01,02,03,04,05,06}'!$A$1411:$D$1411</definedName>
    <definedName name="S.27.01.05.21" localSheetId="76">'S.27.01.{01,02,03,04,05,06}'!$A$1499</definedName>
    <definedName name="S.27.01.05.21.TC" localSheetId="76">'S.27.01.{01,02,03,04,05,06}'!$A$1514</definedName>
    <definedName name="S.27.01.05.21.TD" localSheetId="76">'S.27.01.{01,02,03,04,05,06}'!$C$1519:$L$1552</definedName>
    <definedName name="S.27.01.05.21.TL" localSheetId="76">'S.27.01.{01,02,03,04,05,06}'!$A$1519:$A$1552</definedName>
    <definedName name="S.27.01.05.21.TLC" localSheetId="76">'S.27.01.{01,02,03,04,05,06}'!$B$1519:$B$1552</definedName>
    <definedName name="S.27.01.05.21.TT" localSheetId="76">'S.27.01.{01,02,03,04,05,06}'!$C$1516:$L$1517</definedName>
    <definedName name="S.27.01.05.21.TTC" localSheetId="76">'S.27.01.{01,02,03,04,05,06}'!$C$1518:$L$1518</definedName>
    <definedName name="S.27.01.05.21.X" localSheetId="76">'S.27.01.{01,02,03,04,05,06}'!$C$1553:$L$1558</definedName>
    <definedName name="S.27.01.05.21.Y" localSheetId="76">'S.27.01.{01,02,03,04,05,06}'!$M$1519:$M$1552</definedName>
    <definedName name="S.27.01.05.21.Z" localSheetId="76">'S.27.01.{01,02,03,04,05,06}'!$A$1500:$A$1504</definedName>
    <definedName name="S.27.01.05.21.ZHI" localSheetId="76">'S.27.01.{01,02,03,04,05,06}'!$A$1504:$D$1504</definedName>
    <definedName name="S.27.01.05.22" localSheetId="76">'S.27.01.{01,02,03,04,05,06}'!$A$1592</definedName>
    <definedName name="S.27.01.05.22.TC" localSheetId="76">'S.27.01.{01,02,03,04,05,06}'!$A$1607</definedName>
    <definedName name="S.27.01.05.22.TD" localSheetId="76">'S.27.01.{01,02,03,04,05,06}'!$C$1612:$Q$1643</definedName>
    <definedName name="S.27.01.05.22.TL" localSheetId="76">'S.27.01.{01,02,03,04,05,06}'!$A$1612:$A$1643</definedName>
    <definedName name="S.27.01.05.22.TLC" localSheetId="76">'S.27.01.{01,02,03,04,05,06}'!$B$1612:$B$1643</definedName>
    <definedName name="S.27.01.05.22.TT" localSheetId="76">'S.27.01.{01,02,03,04,05,06}'!$C$1609:$Q$1610</definedName>
    <definedName name="S.27.01.05.22.TTC" localSheetId="76">'S.27.01.{01,02,03,04,05,06}'!$C$1611:$Q$1611</definedName>
    <definedName name="S.27.01.05.22.X" localSheetId="76">'S.27.01.{01,02,03,04,05,06}'!$C$1644:$Q$1649</definedName>
    <definedName name="S.27.01.05.22.Y" localSheetId="76">'S.27.01.{01,02,03,04,05,06}'!$R$1612:$R$1643</definedName>
    <definedName name="S.27.01.05.22.Z" localSheetId="76">'S.27.01.{01,02,03,04,05,06}'!$A$1593:$A$1597</definedName>
    <definedName name="S.27.01.05.22.ZHI" localSheetId="76">'S.27.01.{01,02,03,04,05,06}'!$A$1597:$D$1597</definedName>
    <definedName name="S.27.01.05.TC" localSheetId="76">'S.27.01.{01,02,03,04,05,06}'!$A$9</definedName>
    <definedName name="S.27.01.06" localSheetId="76">'S.27.01.{01,02,03,04,05,06}'!$A$6</definedName>
    <definedName name="S.27.01.06.01" localSheetId="76">'S.27.01.{01,02,03,04,05,06}'!$A$50</definedName>
    <definedName name="S.27.01.06.01.TD" localSheetId="76">'S.27.01.{01,02,03,04,05,06}'!$C$60:$E$87</definedName>
    <definedName name="S.27.01.06.01.TL" localSheetId="76">'S.27.01.{01,02,03,04,05,06}'!$A$60:$A$87</definedName>
    <definedName name="S.27.01.06.01.TLC" localSheetId="76">'S.27.01.{01,02,03,04,05,06}'!$B$60:$B$87</definedName>
    <definedName name="S.27.01.06.01.TT" localSheetId="76">'S.27.01.{01,02,03,04,05,06}'!$C$58:$E$58</definedName>
    <definedName name="S.27.01.06.01.TTC" localSheetId="76">'S.27.01.{01,02,03,04,05,06}'!$C$59:$E$59</definedName>
    <definedName name="S.27.01.06.01.X" localSheetId="76">'S.27.01.{01,02,03,04,05,06}'!$C$88:$E$92</definedName>
    <definedName name="S.27.01.06.01.Y" localSheetId="76">'S.27.01.{01,02,03,04,05,06}'!$F$60:$G$87</definedName>
    <definedName name="S.27.01.06.01.Z" localSheetId="76">'S.27.01.{01,02,03,04,05,06}'!$A$51:$A$56</definedName>
    <definedName name="S.27.01.06.01.ZHI" localSheetId="76">'S.27.01.{01,02,03,04,05,06}'!$A$56:$D$56</definedName>
    <definedName name="S.27.01.06.02" localSheetId="76">'S.27.01.{01,02,03,04,05,06}'!$A$138</definedName>
    <definedName name="S.27.01.06.02.TC" localSheetId="76">'S.27.01.{01,02,03,04,05,06}'!$A$147</definedName>
    <definedName name="S.27.01.06.02.TD" localSheetId="76">'S.27.01.{01,02,03,04,05,06}'!$C$151:$K$189</definedName>
    <definedName name="S.27.01.06.02.TL" localSheetId="76">'S.27.01.{01,02,03,04,05,06}'!$A$151:$A$189</definedName>
    <definedName name="S.27.01.06.02.TLC" localSheetId="76">'S.27.01.{01,02,03,04,05,06}'!$B$151:$B$189</definedName>
    <definedName name="S.27.01.06.02.TT" localSheetId="76">'S.27.01.{01,02,03,04,05,06}'!$C$149:$K$149</definedName>
    <definedName name="S.27.01.06.02.TTC" localSheetId="76">'S.27.01.{01,02,03,04,05,06}'!$C$150:$K$150</definedName>
    <definedName name="S.27.01.06.02.X" localSheetId="76">'S.27.01.{01,02,03,04,05,06}'!$C$190:$K$196</definedName>
    <definedName name="S.27.01.06.02.Y" localSheetId="76">'S.27.01.{01,02,03,04,05,06}'!$L$151:$M$189</definedName>
    <definedName name="S.27.01.06.02.Z" localSheetId="76">'S.27.01.{01,02,03,04,05,06}'!$A$139:$A$145</definedName>
    <definedName name="S.27.01.06.02.ZHI" localSheetId="76">'S.27.01.{01,02,03,04,05,06}'!$A$145:$D$145</definedName>
    <definedName name="S.27.01.06.03" localSheetId="76">'S.27.01.{01,02,03,04,05,06}'!$A$242</definedName>
    <definedName name="S.27.01.06.03.TC" localSheetId="76">'S.27.01.{01,02,03,04,05,06}'!$A$251</definedName>
    <definedName name="S.27.01.06.03.TD" localSheetId="76">'S.27.01.{01,02,03,04,05,06}'!$C$255:$J$293</definedName>
    <definedName name="S.27.01.06.03.TL" localSheetId="76">'S.27.01.{01,02,03,04,05,06}'!$A$255:$A$293</definedName>
    <definedName name="S.27.01.06.03.TLC" localSheetId="76">'S.27.01.{01,02,03,04,05,06}'!$B$255:$B$293</definedName>
    <definedName name="S.27.01.06.03.TT" localSheetId="76">'S.27.01.{01,02,03,04,05,06}'!$C$253:$J$253</definedName>
    <definedName name="S.27.01.06.03.TTC" localSheetId="76">'S.27.01.{01,02,03,04,05,06}'!$C$254:$J$254</definedName>
    <definedName name="S.27.01.06.03.X" localSheetId="76">'S.27.01.{01,02,03,04,05,06}'!$C$294:$J$299</definedName>
    <definedName name="S.27.01.06.03.Y" localSheetId="76">'S.27.01.{01,02,03,04,05,06}'!$K$255:$L$293</definedName>
    <definedName name="S.27.01.06.03.Z" localSheetId="76">'S.27.01.{01,02,03,04,05,06}'!$A$243:$A$249</definedName>
    <definedName name="S.27.01.06.03.ZHI" localSheetId="76">'S.27.01.{01,02,03,04,05,06}'!$A$249:$D$249</definedName>
    <definedName name="S.27.01.06.04" localSheetId="76">'S.27.01.{01,02,03,04,05,06}'!$A$345</definedName>
    <definedName name="S.27.01.06.04.TC" localSheetId="76">'S.27.01.{01,02,03,04,05,06}'!$A$354</definedName>
    <definedName name="S.27.01.06.04.TD" localSheetId="76">'S.27.01.{01,02,03,04,05,06}'!$C$358:$K$390</definedName>
    <definedName name="S.27.01.06.04.TL" localSheetId="76">'S.27.01.{01,02,03,04,05,06}'!$A$358:$A$390</definedName>
    <definedName name="S.27.01.06.04.TLC" localSheetId="76">'S.27.01.{01,02,03,04,05,06}'!$B$358:$B$390</definedName>
    <definedName name="S.27.01.06.04.TT" localSheetId="76">'S.27.01.{01,02,03,04,05,06}'!$C$356:$K$356</definedName>
    <definedName name="S.27.01.06.04.TTC" localSheetId="76">'S.27.01.{01,02,03,04,05,06}'!$C$357:$K$357</definedName>
    <definedName name="S.27.01.06.04.X" localSheetId="76">'S.27.01.{01,02,03,04,05,06}'!$C$391:$K$397</definedName>
    <definedName name="S.27.01.06.04.Y" localSheetId="76">'S.27.01.{01,02,03,04,05,06}'!$L$358:$M$390</definedName>
    <definedName name="S.27.01.06.04.Z" localSheetId="76">'S.27.01.{01,02,03,04,05,06}'!$A$346:$A$352</definedName>
    <definedName name="S.27.01.06.04.ZHI" localSheetId="76">'S.27.01.{01,02,03,04,05,06}'!$A$352:$D$352</definedName>
    <definedName name="S.27.01.06.05" localSheetId="76">'S.27.01.{01,02,03,04,05,06}'!$A$443</definedName>
    <definedName name="S.27.01.06.05.TC" localSheetId="76">'S.27.01.{01,02,03,04,05,06}'!$A$452</definedName>
    <definedName name="S.27.01.06.05.TD" localSheetId="76">'S.27.01.{01,02,03,04,05,06}'!$C$456:$K$483</definedName>
    <definedName name="S.27.01.06.05.TL" localSheetId="76">'S.27.01.{01,02,03,04,05,06}'!$A$456:$A$483</definedName>
    <definedName name="S.27.01.06.05.TLC" localSheetId="76">'S.27.01.{01,02,03,04,05,06}'!$B$456:$B$483</definedName>
    <definedName name="S.27.01.06.05.TT" localSheetId="76">'S.27.01.{01,02,03,04,05,06}'!$C$454:$K$454</definedName>
    <definedName name="S.27.01.06.05.TTC" localSheetId="76">'S.27.01.{01,02,03,04,05,06}'!$C$455:$K$455</definedName>
    <definedName name="S.27.01.06.05.X" localSheetId="76">'S.27.01.{01,02,03,04,05,06}'!$C$484:$K$490</definedName>
    <definedName name="S.27.01.06.05.Y" localSheetId="76">'S.27.01.{01,02,03,04,05,06}'!$L$456:$M$483</definedName>
    <definedName name="S.27.01.06.05.Z" localSheetId="76">'S.27.01.{01,02,03,04,05,06}'!$A$444:$A$450</definedName>
    <definedName name="S.27.01.06.05.ZHI" localSheetId="76">'S.27.01.{01,02,03,04,05,06}'!$A$450:$D$450</definedName>
    <definedName name="S.27.01.06.06" localSheetId="76">'S.27.01.{01,02,03,04,05,06}'!$A$536</definedName>
    <definedName name="S.27.01.06.06.TC" localSheetId="76">'S.27.01.{01,02,03,04,05,06}'!$A$545</definedName>
    <definedName name="S.27.01.06.06.TD" localSheetId="76">'S.27.01.{01,02,03,04,05,06}'!$C$549:$J$551</definedName>
    <definedName name="S.27.01.06.06.TL" localSheetId="76">'S.27.01.{01,02,03,04,05,06}'!$A$549:$A$551</definedName>
    <definedName name="S.27.01.06.06.TLC" localSheetId="76">'S.27.01.{01,02,03,04,05,06}'!$B$549:$B$551</definedName>
    <definedName name="S.27.01.06.06.TT" localSheetId="76">'S.27.01.{01,02,03,04,05,06}'!$C$547:$J$547</definedName>
    <definedName name="S.27.01.06.06.TTC" localSheetId="76">'S.27.01.{01,02,03,04,05,06}'!$C$548:$J$548</definedName>
    <definedName name="S.27.01.06.06.X" localSheetId="76">'S.27.01.{01,02,03,04,05,06}'!$C$552:$J$557</definedName>
    <definedName name="S.27.01.06.06.Y" localSheetId="76">'S.27.01.{01,02,03,04,05,06}'!$K$549:$K$551</definedName>
    <definedName name="S.27.01.06.06.Z" localSheetId="76">'S.27.01.{01,02,03,04,05,06}'!$A$537:$A$543</definedName>
    <definedName name="S.27.01.06.06.ZHI" localSheetId="76">'S.27.01.{01,02,03,04,05,06}'!$A$543:$D$543</definedName>
    <definedName name="S.27.01.06.07" localSheetId="76">'S.27.01.{01,02,03,04,05,06}'!$A$598</definedName>
    <definedName name="S.27.01.06.07.TC" localSheetId="76">'S.27.01.{01,02,03,04,05,06}'!$A$606</definedName>
    <definedName name="S.27.01.06.07.TD" localSheetId="76">'S.27.01.{01,02,03,04,05,06}'!$C$610:$G$610</definedName>
    <definedName name="S.27.01.06.07.TL" localSheetId="76">'S.27.01.{01,02,03,04,05,06}'!$A$610</definedName>
    <definedName name="S.27.01.06.07.TLC" localSheetId="76">'S.27.01.{01,02,03,04,05,06}'!$B$610</definedName>
    <definedName name="S.27.01.06.07.TT" localSheetId="76">'S.27.01.{01,02,03,04,05,06}'!$C$608:$G$608</definedName>
    <definedName name="S.27.01.06.07.TTC" localSheetId="76">'S.27.01.{01,02,03,04,05,06}'!$C$609:$G$609</definedName>
    <definedName name="S.27.01.06.07.X" localSheetId="76">'S.27.01.{01,02,03,04,05,06}'!$C$611:$G$616</definedName>
    <definedName name="S.27.01.06.07.Y" localSheetId="76">'S.27.01.{01,02,03,04,05,06}'!$H$610</definedName>
    <definedName name="S.27.01.06.07.Z" localSheetId="76">'S.27.01.{01,02,03,04,05,06}'!$A$599:$A$604</definedName>
    <definedName name="S.27.01.06.07.ZHI" localSheetId="76">'S.27.01.{01,02,03,04,05,06}'!$A$604:$D$604</definedName>
    <definedName name="S.27.01.06.08" localSheetId="76">'S.27.01.{01,02,03,04,05,06}'!$A$657</definedName>
    <definedName name="S.27.01.06.08.TC" localSheetId="76">'S.27.01.{01,02,03,04,05,06}'!$A$665</definedName>
    <definedName name="S.27.01.06.08.TD" localSheetId="76">'S.27.01.{01,02,03,04,05,06}'!$C$669:$H$669</definedName>
    <definedName name="S.27.01.06.08.TL" localSheetId="76">'S.27.01.{01,02,03,04,05,06}'!$A$669</definedName>
    <definedName name="S.27.01.06.08.TLC" localSheetId="76">'S.27.01.{01,02,03,04,05,06}'!$B$669</definedName>
    <definedName name="S.27.01.06.08.TT" localSheetId="76">'S.27.01.{01,02,03,04,05,06}'!$C$667:$H$667</definedName>
    <definedName name="S.27.01.06.08.TTC" localSheetId="76">'S.27.01.{01,02,03,04,05,06}'!$C$668:$H$668</definedName>
    <definedName name="S.27.01.06.08.X" localSheetId="76">'S.27.01.{01,02,03,04,05,06}'!$C$670:$H$674</definedName>
    <definedName name="S.27.01.06.08.Y" localSheetId="76">'S.27.01.{01,02,03,04,05,06}'!$I$669</definedName>
    <definedName name="S.27.01.06.08.Z" localSheetId="76">'S.27.01.{01,02,03,04,05,06}'!$A$658:$A$663</definedName>
    <definedName name="S.27.01.06.08.ZHI" localSheetId="76">'S.27.01.{01,02,03,04,05,06}'!$A$663:$D$663</definedName>
    <definedName name="S.27.01.06.09" localSheetId="76">'S.27.01.{01,02,03,04,05,06}'!$A$715</definedName>
    <definedName name="S.27.01.06.09.TC" localSheetId="76">'S.27.01.{01,02,03,04,05,06}'!$A$723</definedName>
    <definedName name="S.27.01.06.09.TD" localSheetId="76">'S.27.01.{01,02,03,04,05,06}'!$B$727:$H$727</definedName>
    <definedName name="S.27.01.06.09.TK" localSheetId="76">'S.27.01.{01,02,03,04,05,06}'!$A$725</definedName>
    <definedName name="S.27.01.06.09.TKC" localSheetId="76">'S.27.01.{01,02,03,04,05,06}'!$A$726</definedName>
    <definedName name="S.27.01.06.09.TT" localSheetId="76">'S.27.01.{01,02,03,04,05,06}'!$B$725:$H$725</definedName>
    <definedName name="S.27.01.06.09.TTC" localSheetId="76">'S.27.01.{01,02,03,04,05,06}'!$B$726:$H$726</definedName>
    <definedName name="S.27.01.06.09.X" localSheetId="76">'S.27.01.{01,02,03,04,05,06}'!$B$728:$H$733</definedName>
    <definedName name="S.27.01.06.09.Y" localSheetId="76">'S.27.01.{01,02,03,04,05,06}'!$A$728:$A$729</definedName>
    <definedName name="S.27.01.06.09.Z" localSheetId="76">'S.27.01.{01,02,03,04,05,06}'!$A$716:$A$721</definedName>
    <definedName name="S.27.01.06.09.ZHI" localSheetId="76">'S.27.01.{01,02,03,04,05,06}'!$A$721:$D$721</definedName>
    <definedName name="S.27.01.06.10" localSheetId="76">'S.27.01.{01,02,03,04,05,06}'!$A$774</definedName>
    <definedName name="S.27.01.06.10.TC" localSheetId="76">'S.27.01.{01,02,03,04,05,06}'!$A$782</definedName>
    <definedName name="S.27.01.06.10.TD" localSheetId="76">'S.27.01.{01,02,03,04,05,06}'!$B$786:$J$786</definedName>
    <definedName name="S.27.01.06.10.TK" localSheetId="76">'S.27.01.{01,02,03,04,05,06}'!$A$784</definedName>
    <definedName name="S.27.01.06.10.TKC" localSheetId="76">'S.27.01.{01,02,03,04,05,06}'!$A$785</definedName>
    <definedName name="S.27.01.06.10.TT" localSheetId="76">'S.27.01.{01,02,03,04,05,06}'!$B$784:$J$784</definedName>
    <definedName name="S.27.01.06.10.TTC" localSheetId="76">'S.27.01.{01,02,03,04,05,06}'!$B$785:$J$785</definedName>
    <definedName name="S.27.01.06.10.X" localSheetId="76">'S.27.01.{01,02,03,04,05,06}'!$B$787:$J$792</definedName>
    <definedName name="S.27.01.06.10.Y" localSheetId="76">'S.27.01.{01,02,03,04,05,06}'!$A$787:$A$788</definedName>
    <definedName name="S.27.01.06.10.Z" localSheetId="76">'S.27.01.{01,02,03,04,05,06}'!$A$775:$A$780</definedName>
    <definedName name="S.27.01.06.10.ZHI" localSheetId="76">'S.27.01.{01,02,03,04,05,06}'!$A$780:$D$780</definedName>
    <definedName name="S.27.01.06.11" localSheetId="76">'S.27.01.{01,02,03,04,05,06}'!$A$834</definedName>
    <definedName name="S.27.01.06.11.TC" localSheetId="76">'S.27.01.{01,02,03,04,05,06}'!$A$842</definedName>
    <definedName name="S.27.01.06.11.TD" localSheetId="76">'S.27.01.{01,02,03,04,05,06}'!$C$846:$E$848</definedName>
    <definedName name="S.27.01.06.11.TL" localSheetId="76">'S.27.01.{01,02,03,04,05,06}'!$A$846:$A$848</definedName>
    <definedName name="S.27.01.06.11.TLC" localSheetId="76">'S.27.01.{01,02,03,04,05,06}'!$B$846:$B$848</definedName>
    <definedName name="S.27.01.06.11.TT" localSheetId="76">'S.27.01.{01,02,03,04,05,06}'!$C$844:$E$844</definedName>
    <definedName name="S.27.01.06.11.TTC" localSheetId="76">'S.27.01.{01,02,03,04,05,06}'!$C$845:$E$845</definedName>
    <definedName name="S.27.01.06.11.X" localSheetId="76">'S.27.01.{01,02,03,04,05,06}'!$C$849:$E$854</definedName>
    <definedName name="S.27.01.06.11.Y" localSheetId="76">'S.27.01.{01,02,03,04,05,06}'!$F$846:$F$848</definedName>
    <definedName name="S.27.01.06.11.Z" localSheetId="76">'S.27.01.{01,02,03,04,05,06}'!$A$835:$A$840</definedName>
    <definedName name="S.27.01.06.11.ZHI" localSheetId="76">'S.27.01.{01,02,03,04,05,06}'!$A$840:$D$840</definedName>
    <definedName name="S.27.01.06.12" localSheetId="76">'S.27.01.{01,02,03,04,05,06}'!$A$895</definedName>
    <definedName name="S.27.01.06.12.TC" localSheetId="76">'S.27.01.{01,02,03,04,05,06}'!$A$903</definedName>
    <definedName name="S.27.01.06.12.TD" localSheetId="76">'S.27.01.{01,02,03,04,05,06}'!$C$907:$H$907</definedName>
    <definedName name="S.27.01.06.12.TL" localSheetId="76">'S.27.01.{01,02,03,04,05,06}'!$A$907</definedName>
    <definedName name="S.27.01.06.12.TLC" localSheetId="76">'S.27.01.{01,02,03,04,05,06}'!$B$907</definedName>
    <definedName name="S.27.01.06.12.TT" localSheetId="76">'S.27.01.{01,02,03,04,05,06}'!$C$905:$H$905</definedName>
    <definedName name="S.27.01.06.12.TTC" localSheetId="76">'S.27.01.{01,02,03,04,05,06}'!$C$906:$H$906</definedName>
    <definedName name="S.27.01.06.12.X" localSheetId="76">'S.27.01.{01,02,03,04,05,06}'!$C$908:$H$913</definedName>
    <definedName name="S.27.01.06.12.Z" localSheetId="76">'S.27.01.{01,02,03,04,05,06}'!$A$896:$A$901</definedName>
    <definedName name="S.27.01.06.12.ZHI" localSheetId="76">'S.27.01.{01,02,03,04,05,06}'!$A$901:$D$901</definedName>
    <definedName name="S.27.01.06.13" localSheetId="76">'S.27.01.{01,02,03,04,05,06}'!$A$959</definedName>
    <definedName name="S.27.01.06.13.TC" localSheetId="76">'S.27.01.{01,02,03,04,05,06}'!$A$968</definedName>
    <definedName name="S.27.01.06.13.TD" localSheetId="76">'S.27.01.{01,02,03,04,05,06}'!$C$972:$F$972</definedName>
    <definedName name="S.27.01.06.13.TL" localSheetId="76">'S.27.01.{01,02,03,04,05,06}'!$A$972</definedName>
    <definedName name="S.27.01.06.13.TLC" localSheetId="76">'S.27.01.{01,02,03,04,05,06}'!$B$972</definedName>
    <definedName name="S.27.01.06.13.TT" localSheetId="76">'S.27.01.{01,02,03,04,05,06}'!$C$970:$F$970</definedName>
    <definedName name="S.27.01.06.13.TTC" localSheetId="76">'S.27.01.{01,02,03,04,05,06}'!$C$971:$F$971</definedName>
    <definedName name="S.27.01.06.13.X" localSheetId="76">'S.27.01.{01,02,03,04,05,06}'!$C$973:$F$976</definedName>
    <definedName name="S.27.01.06.13.Y" localSheetId="76">'S.27.01.{01,02,03,04,05,06}'!$G$972</definedName>
    <definedName name="S.27.01.06.13.Z" localSheetId="76">'S.27.01.{01,02,03,04,05,06}'!$A$960:$A$966</definedName>
    <definedName name="S.27.01.06.13.ZHI" localSheetId="76">'S.27.01.{01,02,03,04,05,06}'!$A$966:$D$966</definedName>
    <definedName name="S.27.01.06.14" localSheetId="76">'S.27.01.{01,02,03,04,05,06}'!$A$1017</definedName>
    <definedName name="S.27.01.06.14.TC" localSheetId="76">'S.27.01.{01,02,03,04,05,06}'!$A$1025</definedName>
    <definedName name="S.27.01.06.14.TD" localSheetId="76">'S.27.01.{01,02,03,04,05,06}'!$C$1029:$I$1034</definedName>
    <definedName name="S.27.01.06.14.TL" localSheetId="76">'S.27.01.{01,02,03,04,05,06}'!$A$1029:$A$1034</definedName>
    <definedName name="S.27.01.06.14.TLC" localSheetId="76">'S.27.01.{01,02,03,04,05,06}'!$B$1029:$B$1034</definedName>
    <definedName name="S.27.01.06.14.TT" localSheetId="76">'S.27.01.{01,02,03,04,05,06}'!$C$1027:$I$1027</definedName>
    <definedName name="S.27.01.06.14.TTC" localSheetId="76">'S.27.01.{01,02,03,04,05,06}'!$C$1028:$I$1028</definedName>
    <definedName name="S.27.01.06.14.X" localSheetId="76">'S.27.01.{01,02,03,04,05,06}'!$C$1035:$I$1040</definedName>
    <definedName name="S.27.01.06.14.Y" localSheetId="76">'S.27.01.{01,02,03,04,05,06}'!$J$1029:$K$1034</definedName>
    <definedName name="S.27.01.06.14.Z" localSheetId="76">'S.27.01.{01,02,03,04,05,06}'!$A$1018:$A$1023</definedName>
    <definedName name="S.27.01.06.14.ZHI" localSheetId="76">'S.27.01.{01,02,03,04,05,06}'!$A$1023:$D$1023</definedName>
    <definedName name="S.27.01.06.15" localSheetId="76">'S.27.01.{01,02,03,04,05,06}'!$A$1091</definedName>
    <definedName name="S.27.01.06.15.TC" localSheetId="76">'S.27.01.{01,02,03,04,05,06}'!$A$1101</definedName>
    <definedName name="S.27.01.06.15.TD" localSheetId="76">'S.27.01.{01,02,03,04,05,06}'!$C$1105:$E$1107</definedName>
    <definedName name="S.27.01.06.15.TL" localSheetId="76">'S.27.01.{01,02,03,04,05,06}'!$A$1105:$A$1107</definedName>
    <definedName name="S.27.01.06.15.TLC" localSheetId="76">'S.27.01.{01,02,03,04,05,06}'!$B$1105:$B$1107</definedName>
    <definedName name="S.27.01.06.15.TT" localSheetId="76">'S.27.01.{01,02,03,04,05,06}'!$C$1103:$E$1103</definedName>
    <definedName name="S.27.01.06.15.TTC" localSheetId="76">'S.27.01.{01,02,03,04,05,06}'!$C$1104:$E$1104</definedName>
    <definedName name="S.27.01.06.15.X" localSheetId="76">'S.27.01.{01,02,03,04,05,06}'!$C$1108:$E$1111</definedName>
    <definedName name="S.27.01.06.15.Y" localSheetId="76">'S.27.01.{01,02,03,04,05,06}'!$F$1105:$F$1107</definedName>
    <definedName name="S.27.01.06.15.Z" localSheetId="76">'S.27.01.{01,02,03,04,05,06}'!$A$1092:$A$1099</definedName>
    <definedName name="S.27.01.06.15.ZHI" localSheetId="76">'S.27.01.{01,02,03,04,05,06}'!$A$1099:$D$1099</definedName>
    <definedName name="S.27.01.06.16" localSheetId="76">'S.27.01.{01,02,03,04,05,06}'!$A$1152</definedName>
    <definedName name="S.27.01.06.16.TC" localSheetId="76">'S.27.01.{01,02,03,04,05,06}'!$A$1160</definedName>
    <definedName name="S.27.01.06.16.TD" localSheetId="76">'S.27.01.{01,02,03,04,05,06}'!$C$1164:$H$1166</definedName>
    <definedName name="S.27.01.06.16.TL" localSheetId="76">'S.27.01.{01,02,03,04,05,06}'!$A$1164:$A$1166</definedName>
    <definedName name="S.27.01.06.16.TLC" localSheetId="76">'S.27.01.{01,02,03,04,05,06}'!$B$1164:$B$1166</definedName>
    <definedName name="S.27.01.06.16.TT" localSheetId="76">'S.27.01.{01,02,03,04,05,06}'!$C$1162:$H$1162</definedName>
    <definedName name="S.27.01.06.16.TTC" localSheetId="76">'S.27.01.{01,02,03,04,05,06}'!$C$1163:$H$1163</definedName>
    <definedName name="S.27.01.06.16.X" localSheetId="76">'S.27.01.{01,02,03,04,05,06}'!$C$1167:$H$1171</definedName>
    <definedName name="S.27.01.06.16.Y" localSheetId="76">'S.27.01.{01,02,03,04,05,06}'!$I$1164:$I$1166</definedName>
    <definedName name="S.27.01.06.16.Z" localSheetId="76">'S.27.01.{01,02,03,04,05,06}'!$A$1153:$A$1158</definedName>
    <definedName name="S.27.01.06.16.ZHI" localSheetId="76">'S.27.01.{01,02,03,04,05,06}'!$A$1158:$D$1158</definedName>
    <definedName name="S.27.01.06.17" localSheetId="76">'S.27.01.{01,02,03,04,05,06}'!$A$1217</definedName>
    <definedName name="S.27.01.06.17.TC" localSheetId="76">'S.27.01.{01,02,03,04,05,06}'!$A$1226</definedName>
    <definedName name="S.27.01.06.17.TD" localSheetId="76">'S.27.01.{01,02,03,04,05,06}'!$C$1230:$G$1230</definedName>
    <definedName name="S.27.01.06.17.TL" localSheetId="76">'S.27.01.{01,02,03,04,05,06}'!$A$1230</definedName>
    <definedName name="S.27.01.06.17.TLC" localSheetId="76">'S.27.01.{01,02,03,04,05,06}'!$B$1230</definedName>
    <definedName name="S.27.01.06.17.TT" localSheetId="76">'S.27.01.{01,02,03,04,05,06}'!$C$1228:$G$1228</definedName>
    <definedName name="S.27.01.06.17.TTC" localSheetId="76">'S.27.01.{01,02,03,04,05,06}'!$C$1229:$G$1229</definedName>
    <definedName name="S.27.01.06.17.X" localSheetId="76">'S.27.01.{01,02,03,04,05,06}'!$C$1231:$G$1236</definedName>
    <definedName name="S.27.01.06.17.Z" localSheetId="76">'S.27.01.{01,02,03,04,05,06}'!$A$1218:$A$1224</definedName>
    <definedName name="S.27.01.06.17.ZHI" localSheetId="76">'S.27.01.{01,02,03,04,05,06}'!$A$1224:$D$1224</definedName>
    <definedName name="S.27.01.06.18" localSheetId="76">'S.27.01.{01,02,03,04,05,06}'!$A$1287</definedName>
    <definedName name="S.27.01.06.18.TC" localSheetId="76">'S.27.01.{01,02,03,04,05,06}'!$A$1297</definedName>
    <definedName name="S.27.01.06.18.TD" localSheetId="76">'S.27.01.{01,02,03,04,05,06}'!$C$1301:$E$1303</definedName>
    <definedName name="S.27.01.06.18.TL" localSheetId="76">'S.27.01.{01,02,03,04,05,06}'!$A$1301:$A$1303</definedName>
    <definedName name="S.27.01.06.18.TLC" localSheetId="76">'S.27.01.{01,02,03,04,05,06}'!$B$1301:$B$1303</definedName>
    <definedName name="S.27.01.06.18.TT" localSheetId="76">'S.27.01.{01,02,03,04,05,06}'!$C$1299:$E$1299</definedName>
    <definedName name="S.27.01.06.18.TTC" localSheetId="76">'S.27.01.{01,02,03,04,05,06}'!$C$1300:$E$1300</definedName>
    <definedName name="S.27.01.06.18.X" localSheetId="76">'S.27.01.{01,02,03,04,05,06}'!$C$1304:$E$1307</definedName>
    <definedName name="S.27.01.06.18.Y" localSheetId="76">'S.27.01.{01,02,03,04,05,06}'!$F$1301:$F$1303</definedName>
    <definedName name="S.27.01.06.18.Z" localSheetId="76">'S.27.01.{01,02,03,04,05,06}'!$A$1288:$A$1295</definedName>
    <definedName name="S.27.01.06.18.ZHI" localSheetId="76">'S.27.01.{01,02,03,04,05,06}'!$A$1295:$D$1295</definedName>
    <definedName name="S.27.01.06.19" localSheetId="76">'S.27.01.{01,02,03,04,05,06}'!$A$1348</definedName>
    <definedName name="S.27.01.06.19.TC" localSheetId="76">'S.27.01.{01,02,03,04,05,06}'!$A$1356</definedName>
    <definedName name="S.27.01.06.19.TD" localSheetId="76">'S.27.01.{01,02,03,04,05,06}'!$C$1360:$F$1367</definedName>
    <definedName name="S.27.01.06.19.TL" localSheetId="76">'S.27.01.{01,02,03,04,05,06}'!$A$1360:$A$1367</definedName>
    <definedName name="S.27.01.06.19.TLC" localSheetId="76">'S.27.01.{01,02,03,04,05,06}'!$B$1360:$B$1367</definedName>
    <definedName name="S.27.01.06.19.TT" localSheetId="76">'S.27.01.{01,02,03,04,05,06}'!$C$1358:$F$1358</definedName>
    <definedName name="S.27.01.06.19.TTC" localSheetId="76">'S.27.01.{01,02,03,04,05,06}'!$C$1359:$F$1359</definedName>
    <definedName name="S.27.01.06.19.X" localSheetId="76">'S.27.01.{01,02,03,04,05,06}'!$C$1368:$F$1372</definedName>
    <definedName name="S.27.01.06.19.Y" localSheetId="76">'S.27.01.{01,02,03,04,05,06}'!$G$1360:$H$1367</definedName>
    <definedName name="S.27.01.06.19.Z" localSheetId="76">'S.27.01.{01,02,03,04,05,06}'!$A$1349:$A$1354</definedName>
    <definedName name="S.27.01.06.19.ZHI" localSheetId="76">'S.27.01.{01,02,03,04,05,06}'!$A$1354:$D$1354</definedName>
    <definedName name="S.27.01.06.20" localSheetId="76">'S.27.01.{01,02,03,04,05,06}'!$A$1413</definedName>
    <definedName name="S.27.01.06.20.TC" localSheetId="76">'S.27.01.{01,02,03,04,05,06}'!$A$1421</definedName>
    <definedName name="S.27.01.06.20.TD" localSheetId="76">'S.27.01.{01,02,03,04,05,06}'!$C$1426:$P$1459</definedName>
    <definedName name="S.27.01.06.20.TL" localSheetId="76">'S.27.01.{01,02,03,04,05,06}'!$A$1426:$A$1459</definedName>
    <definedName name="S.27.01.06.20.TLC" localSheetId="76">'S.27.01.{01,02,03,04,05,06}'!$B$1426:$B$1459</definedName>
    <definedName name="S.27.01.06.20.TT" localSheetId="76">'S.27.01.{01,02,03,04,05,06}'!$C$1423:$P$1424</definedName>
    <definedName name="S.27.01.06.20.TTC" localSheetId="76">'S.27.01.{01,02,03,04,05,06}'!$C$1425:$P$1425</definedName>
    <definedName name="S.27.01.06.20.X" localSheetId="76">'S.27.01.{01,02,03,04,05,06}'!$C$1460:$P$1465</definedName>
    <definedName name="S.27.01.06.20.Y" localSheetId="76">'S.27.01.{01,02,03,04,05,06}'!$Q$1426:$Q$1459</definedName>
    <definedName name="S.27.01.06.20.Z" localSheetId="76">'S.27.01.{01,02,03,04,05,06}'!$A$1414:$A$1419</definedName>
    <definedName name="S.27.01.06.20.ZHI" localSheetId="76">'S.27.01.{01,02,03,04,05,06}'!$A$1419:$D$1419</definedName>
    <definedName name="S.27.01.06.21" localSheetId="76">'S.27.01.{01,02,03,04,05,06}'!$A$1506</definedName>
    <definedName name="S.27.01.06.21.TC" localSheetId="76">'S.27.01.{01,02,03,04,05,06}'!$A$1514</definedName>
    <definedName name="S.27.01.06.21.TD" localSheetId="76">'S.27.01.{01,02,03,04,05,06}'!$C$1519:$L$1552</definedName>
    <definedName name="S.27.01.06.21.TL" localSheetId="76">'S.27.01.{01,02,03,04,05,06}'!$A$1519:$A$1552</definedName>
    <definedName name="S.27.01.06.21.TLC" localSheetId="76">'S.27.01.{01,02,03,04,05,06}'!$B$1519:$B$1552</definedName>
    <definedName name="S.27.01.06.21.TT" localSheetId="76">'S.27.01.{01,02,03,04,05,06}'!$C$1516:$L$1517</definedName>
    <definedName name="S.27.01.06.21.TTC" localSheetId="76">'S.27.01.{01,02,03,04,05,06}'!$C$1518:$L$1518</definedName>
    <definedName name="S.27.01.06.21.X" localSheetId="76">'S.27.01.{01,02,03,04,05,06}'!$C$1553:$L$1558</definedName>
    <definedName name="S.27.01.06.21.Y" localSheetId="76">'S.27.01.{01,02,03,04,05,06}'!$M$1519:$M$1552</definedName>
    <definedName name="S.27.01.06.21.Z" localSheetId="76">'S.27.01.{01,02,03,04,05,06}'!$A$1507:$A$1512</definedName>
    <definedName name="S.27.01.06.21.ZHI" localSheetId="76">'S.27.01.{01,02,03,04,05,06}'!$A$1512:$D$1512</definedName>
    <definedName name="S.27.01.06.22" localSheetId="76">'S.27.01.{01,02,03,04,05,06}'!$A$1599</definedName>
    <definedName name="S.27.01.06.22.TC" localSheetId="76">'S.27.01.{01,02,03,04,05,06}'!$A$1607</definedName>
    <definedName name="S.27.01.06.22.TD" localSheetId="76">'S.27.01.{01,02,03,04,05,06}'!$C$1612:$Q$1643</definedName>
    <definedName name="S.27.01.06.22.TL" localSheetId="76">'S.27.01.{01,02,03,04,05,06}'!$A$1612:$A$1643</definedName>
    <definedName name="S.27.01.06.22.TLC" localSheetId="76">'S.27.01.{01,02,03,04,05,06}'!$B$1612:$B$1643</definedName>
    <definedName name="S.27.01.06.22.TT" localSheetId="76">'S.27.01.{01,02,03,04,05,06}'!$C$1609:$Q$1610</definedName>
    <definedName name="S.27.01.06.22.TTC" localSheetId="76">'S.27.01.{01,02,03,04,05,06}'!$C$1611:$Q$1611</definedName>
    <definedName name="S.27.01.06.22.X" localSheetId="76">'S.27.01.{01,02,03,04,05,06}'!$C$1644:$Q$1649</definedName>
    <definedName name="S.27.01.06.22.Y" localSheetId="76">'S.27.01.{01,02,03,04,05,06}'!$R$1612:$R$1643</definedName>
    <definedName name="S.27.01.06.22.Z" localSheetId="76">'S.27.01.{01,02,03,04,05,06}'!$A$1600:$A$1605</definedName>
    <definedName name="S.27.01.06.22.ZHI" localSheetId="76">'S.27.01.{01,02,03,04,05,06}'!$A$1605:$D$1605</definedName>
    <definedName name="S.27.01.06.TC" localSheetId="76">'S.27.01.{01,02,03,04,05,06}'!$A$9</definedName>
    <definedName name="S.28.01.01" localSheetId="77">S.28.01.01!$A$1</definedName>
    <definedName name="S.28.01.01.01" localSheetId="77">S.28.01.01!$A$6</definedName>
    <definedName name="S.28.01.01.01.TC" localSheetId="77">S.28.01.01!$A$8</definedName>
    <definedName name="S.28.01.01.01.TD" localSheetId="77">S.28.01.01!$C$11</definedName>
    <definedName name="S.28.01.01.01.TL" localSheetId="77">S.28.01.01!$A$11</definedName>
    <definedName name="S.28.01.01.01.TLC" localSheetId="77">S.28.01.01!$B$11</definedName>
    <definedName name="S.28.01.01.01.TT" localSheetId="77">S.28.01.01!$C$9</definedName>
    <definedName name="S.28.01.01.01.TTC" localSheetId="77">S.28.01.01!$C$10</definedName>
    <definedName name="S.28.01.01.01.Y" localSheetId="77">S.28.01.01!$D$11:$I$11</definedName>
    <definedName name="S.28.01.01.02" localSheetId="77">S.28.01.01!$A$13</definedName>
    <definedName name="S.28.01.01.02.TC" localSheetId="77">S.28.01.01!$A$18</definedName>
    <definedName name="S.28.01.01.02.TD" localSheetId="77">S.28.01.01!$C$22:$D$37</definedName>
    <definedName name="S.28.01.01.02.TL" localSheetId="77">S.28.01.01!$A$22:$A$37</definedName>
    <definedName name="S.28.01.01.02.TLC" localSheetId="77">S.28.01.01!$B$22:$B$37</definedName>
    <definedName name="S.28.01.01.02.TT" localSheetId="77">S.28.01.01!$C$20:$D$20</definedName>
    <definedName name="S.28.01.01.02.TTC" localSheetId="77">S.28.01.01!$C$21:$D$21</definedName>
    <definedName name="S.28.01.01.02.X" localSheetId="77">S.28.01.01!$C$38:$D$44</definedName>
    <definedName name="S.28.01.01.02.Y" localSheetId="77">S.28.01.01!$E$22:$E$37</definedName>
    <definedName name="S.28.01.01.02.Z" localSheetId="77">S.28.01.01!$A$14:$A$16</definedName>
    <definedName name="S.28.01.01.03" localSheetId="77">S.28.01.01!$A$46</definedName>
    <definedName name="S.28.01.01.03.TD" localSheetId="77">S.28.01.01!$C$50</definedName>
    <definedName name="S.28.01.01.03.TL" localSheetId="77">S.28.01.01!$A$50</definedName>
    <definedName name="S.28.01.01.03.TLC" localSheetId="77">S.28.01.01!$B$50</definedName>
    <definedName name="S.28.01.01.03.TT" localSheetId="77">S.28.01.01!$C$48</definedName>
    <definedName name="S.28.01.01.03.TTC" localSheetId="77">S.28.01.01!$C$49</definedName>
    <definedName name="S.28.01.01.03.Y" localSheetId="77">S.28.01.01!$D$50:$I$50</definedName>
    <definedName name="S.28.01.01.04" localSheetId="77">S.28.01.01!$A$52</definedName>
    <definedName name="S.28.01.01.04.TD" localSheetId="77">S.28.01.01!$C$59:$D$63</definedName>
    <definedName name="S.28.01.01.04.TL" localSheetId="77">S.28.01.01!$A$59:$A$63</definedName>
    <definedName name="S.28.01.01.04.TLC" localSheetId="77">S.28.01.01!$B$59:$B$63</definedName>
    <definedName name="S.28.01.01.04.TT" localSheetId="77">S.28.01.01!$C$57:$D$57</definedName>
    <definedName name="S.28.01.01.04.TTC" localSheetId="77">S.28.01.01!$C$58:$D$58</definedName>
    <definedName name="S.28.01.01.04.X" localSheetId="77">S.28.01.01!$C$64:$D$68</definedName>
    <definedName name="S.28.01.01.04.Y" localSheetId="77">S.28.01.01!$E$59:$E$63</definedName>
    <definedName name="S.28.01.01.04.Z" localSheetId="77">S.28.01.01!$A$53:$A$55</definedName>
    <definedName name="S.28.01.01.05" localSheetId="77">S.28.01.01!$A$70</definedName>
    <definedName name="S.28.01.01.05.TC" localSheetId="77">S.28.01.01!$A$75</definedName>
    <definedName name="S.28.01.01.05.TD" localSheetId="77">S.28.01.01!$C$78:$C$84</definedName>
    <definedName name="S.28.01.01.05.TL" localSheetId="77">S.28.01.01!$A$78:$A$84</definedName>
    <definedName name="S.28.01.01.05.TLC" localSheetId="77">S.28.01.01!$B$78:$B$84</definedName>
    <definedName name="S.28.01.01.05.TTC" localSheetId="77">S.28.01.01!$C$77</definedName>
    <definedName name="S.28.01.01.05.Y" localSheetId="77">S.28.01.01!$D$78:$F$84</definedName>
    <definedName name="S.28.01.01.05.Z" localSheetId="77">S.28.01.01!$A$71:$A$73</definedName>
    <definedName name="S.28.01.01.TC" localSheetId="77">S.28.01.01!$A$4</definedName>
    <definedName name="S.28.02.01" localSheetId="78">S.28.02.01!$A$1</definedName>
    <definedName name="S.28.02.01.01" localSheetId="78">S.28.02.01!$A$6</definedName>
    <definedName name="S.28.02.01.01.TC" localSheetId="78">S.28.02.01!$A$8</definedName>
    <definedName name="S.28.02.01.01.TD" localSheetId="78">S.28.02.01!$C$13:$D$13</definedName>
    <definedName name="S.28.02.01.01.TL" localSheetId="78">S.28.02.01!$A$13</definedName>
    <definedName name="S.28.02.01.01.TLC" localSheetId="78">S.28.02.01!$B$13</definedName>
    <definedName name="S.28.02.01.01.TT" localSheetId="78">S.28.02.01!$C$10:$D$11</definedName>
    <definedName name="S.28.02.01.01.TTC" localSheetId="78">S.28.02.01!$C$12:$D$12</definedName>
    <definedName name="S.28.02.01.01.X" localSheetId="78">S.28.02.01!$C$14:$D$14</definedName>
    <definedName name="S.28.02.01.01.Y" localSheetId="78">S.28.02.01!$E$13:$I$13</definedName>
    <definedName name="S.28.02.01.02" localSheetId="78">S.28.02.01!$A$16</definedName>
    <definedName name="S.28.02.01.02.TC" localSheetId="78">S.28.02.01!$A$20</definedName>
    <definedName name="S.28.02.01.02.TD" localSheetId="78">S.28.02.01!$C$25:$F$40</definedName>
    <definedName name="S.28.02.01.02.TL" localSheetId="78">S.28.02.01!$A$25:$A$40</definedName>
    <definedName name="S.28.02.01.02.TLC" localSheetId="78">S.28.02.01!$B$25:$B$40</definedName>
    <definedName name="S.28.02.01.02.TT" localSheetId="78">S.28.02.01!$C$22:$F$23</definedName>
    <definedName name="S.28.02.01.02.TTC" localSheetId="78">S.28.02.01!$C$24:$F$24</definedName>
    <definedName name="S.28.02.01.02.X" localSheetId="78">S.28.02.01!$C$41:$F$49</definedName>
    <definedName name="S.28.02.01.02.Y" localSheetId="78">S.28.02.01!$G$25:$G$40</definedName>
    <definedName name="S.28.02.01.02.Z" localSheetId="78">S.28.02.01!$A$17:$A$18</definedName>
    <definedName name="S.28.02.01.03" localSheetId="78">S.28.02.01!$A$51</definedName>
    <definedName name="S.28.02.01.03.TD" localSheetId="78">S.28.02.01!$C$56:$D$56</definedName>
    <definedName name="S.28.02.01.03.TL" localSheetId="78">S.28.02.01!$A$56</definedName>
    <definedName name="S.28.02.01.03.TLC" localSheetId="78">S.28.02.01!$B$56</definedName>
    <definedName name="S.28.02.01.03.TT" localSheetId="78">S.28.02.01!$C$53:$D$54</definedName>
    <definedName name="S.28.02.01.03.TTC" localSheetId="78">S.28.02.01!$C$55:$D$55</definedName>
    <definedName name="S.28.02.01.03.X" localSheetId="78">S.28.02.01!$C$57:$D$57</definedName>
    <definedName name="S.28.02.01.03.Y" localSheetId="78">S.28.02.01!$E$56:$I$56</definedName>
    <definedName name="S.28.02.01.04" localSheetId="78">S.28.02.01!$A$58</definedName>
    <definedName name="S.28.02.01.04.TD" localSheetId="78">S.28.02.01!$C$65:$F$69</definedName>
    <definedName name="S.28.02.01.04.TL" localSheetId="78">S.28.02.01!$A$65:$A$69</definedName>
    <definedName name="S.28.02.01.04.TLC" localSheetId="78">S.28.02.01!$B$65:$B$69</definedName>
    <definedName name="S.28.02.01.04.TT" localSheetId="78">S.28.02.01!$C$62:$F$63</definedName>
    <definedName name="S.28.02.01.04.TTC" localSheetId="78">S.28.02.01!$C$64:$F$64</definedName>
    <definedName name="S.28.02.01.04.X" localSheetId="78">S.28.02.01!$C$70:$F$75</definedName>
    <definedName name="S.28.02.01.04.Y" localSheetId="78">S.28.02.01!$G$65:$G$69</definedName>
    <definedName name="S.28.02.01.04.Z" localSheetId="78">S.28.02.01!$A$59:$A$60</definedName>
    <definedName name="S.28.02.01.05" localSheetId="78">S.28.02.01!$A$77</definedName>
    <definedName name="S.28.02.01.05.TC" localSheetId="78">S.28.02.01!$A$82</definedName>
    <definedName name="S.28.02.01.05.TD" localSheetId="78">S.28.02.01!$C$85:$C$91</definedName>
    <definedName name="S.28.02.01.05.TL" localSheetId="78">S.28.02.01!$A$85:$A$91</definedName>
    <definedName name="S.28.02.01.05.TLC" localSheetId="78">S.28.02.01!$B$85:$B$91</definedName>
    <definedName name="S.28.02.01.05.TTC" localSheetId="78">S.28.02.01!$C$84</definedName>
    <definedName name="S.28.02.01.05.Y" localSheetId="78">S.28.02.01!$D$85:$F$91</definedName>
    <definedName name="S.28.02.01.05.Z" localSheetId="78">S.28.02.01!$A$78:$A$80</definedName>
    <definedName name="S.28.02.01.06" localSheetId="78">S.28.02.01!$A$93</definedName>
    <definedName name="S.28.02.01.06.TC" localSheetId="78">S.28.02.01!$A$97</definedName>
    <definedName name="S.28.02.01.06.TD" localSheetId="78">S.28.02.01!$C$101:$D$107</definedName>
    <definedName name="S.28.02.01.06.TL" localSheetId="78">S.28.02.01!$A$101:$A$107</definedName>
    <definedName name="S.28.02.01.06.TLC" localSheetId="78">S.28.02.01!$B$101:$B$107</definedName>
    <definedName name="S.28.02.01.06.TT" localSheetId="78">S.28.02.01!$C$99:$D$99</definedName>
    <definedName name="S.28.02.01.06.TTC" localSheetId="78">S.28.02.01!$C$100:$D$100</definedName>
    <definedName name="S.28.02.01.06.X" localSheetId="78">S.28.02.01!$C$108:$D$108</definedName>
    <definedName name="S.28.02.01.06.Y" localSheetId="78">S.28.02.01!$E$101:$G$107</definedName>
    <definedName name="S.28.02.01.06.Z" localSheetId="78">S.28.02.01!$A$94:$A$95</definedName>
    <definedName name="S.28.02.01.TC" localSheetId="78">S.28.02.01!$A$4</definedName>
    <definedName name="S.28.02.02" localSheetId="79">S.28.02.02!$A$1</definedName>
    <definedName name="S.28.02.02.01" localSheetId="79">S.28.02.02!$A$6</definedName>
    <definedName name="S.28.02.02.01.TC" localSheetId="79">S.28.02.02!$A$8</definedName>
    <definedName name="S.28.02.02.01.TD" localSheetId="79">S.28.02.02!$C$13:$D$13</definedName>
    <definedName name="S.28.02.02.01.TL" localSheetId="79">S.28.02.02!$A$13</definedName>
    <definedName name="S.28.02.02.01.TLC" localSheetId="79">S.28.02.02!$B$13</definedName>
    <definedName name="S.28.02.02.01.TT" localSheetId="79">S.28.02.02!$C$10:$D$11</definedName>
    <definedName name="S.28.02.02.01.TTC" localSheetId="79">S.28.02.02!$C$12:$D$12</definedName>
    <definedName name="S.28.02.02.01.X" localSheetId="79">S.28.02.02!$C$14:$D$14</definedName>
    <definedName name="S.28.02.02.01.Y" localSheetId="79">S.28.02.02!$E$13:$I$13</definedName>
    <definedName name="S.28.02.02.02" localSheetId="79">S.28.02.02!$A$16</definedName>
    <definedName name="S.28.02.02.02.TC" localSheetId="79">S.28.02.02!$A$20</definedName>
    <definedName name="S.28.02.02.02.TD" localSheetId="79">S.28.02.02!$C$25:$F$40</definedName>
    <definedName name="S.28.02.02.02.TL" localSheetId="79">S.28.02.02!$A$25:$A$40</definedName>
    <definedName name="S.28.02.02.02.TLC" localSheetId="79">S.28.02.02!$B$25:$B$40</definedName>
    <definedName name="S.28.02.02.02.TT" localSheetId="79">S.28.02.02!$C$22:$F$23</definedName>
    <definedName name="S.28.02.02.02.TTC" localSheetId="79">S.28.02.02!$C$24:$F$24</definedName>
    <definedName name="S.28.02.02.02.X" localSheetId="79">S.28.02.02!$C$41:$F$49</definedName>
    <definedName name="S.28.02.02.02.Y" localSheetId="79">S.28.02.02!$G$25:$G$40</definedName>
    <definedName name="S.28.02.02.02.Z" localSheetId="79">S.28.02.02!$A$17:$A$18</definedName>
    <definedName name="S.28.02.02.03" localSheetId="79">S.28.02.02!$A$51</definedName>
    <definedName name="S.28.02.02.03.TD" localSheetId="79">S.28.02.02!$C$56:$D$56</definedName>
    <definedName name="S.28.02.02.03.TL" localSheetId="79">S.28.02.02!$A$56</definedName>
    <definedName name="S.28.02.02.03.TLC" localSheetId="79">S.28.02.02!$B$56</definedName>
    <definedName name="S.28.02.02.03.TT" localSheetId="79">S.28.02.02!$C$53:$D$54</definedName>
    <definedName name="S.28.02.02.03.TTC" localSheetId="79">S.28.02.02!$C$55:$D$55</definedName>
    <definedName name="S.28.02.02.03.X" localSheetId="79">S.28.02.02!$C$57:$D$57</definedName>
    <definedName name="S.28.02.02.03.Y" localSheetId="79">S.28.02.02!$E$56:$I$56</definedName>
    <definedName name="S.28.02.02.04" localSheetId="79">S.28.02.02!$A$59</definedName>
    <definedName name="S.28.02.02.04.TD" localSheetId="79">S.28.02.02!$C$66:$F$70</definedName>
    <definedName name="S.28.02.02.04.TL" localSheetId="79">S.28.02.02!$A$66:$A$70</definedName>
    <definedName name="S.28.02.02.04.TLC" localSheetId="79">S.28.02.02!$B$66:$B$70</definedName>
    <definedName name="S.28.02.02.04.TT" localSheetId="79">S.28.02.02!$C$63:$F$64</definedName>
    <definedName name="S.28.02.02.04.TTC" localSheetId="79">S.28.02.02!$C$65:$F$65</definedName>
    <definedName name="S.28.02.02.04.X" localSheetId="79">S.28.02.02!$C$71:$F$76</definedName>
    <definedName name="S.28.02.02.04.Y" localSheetId="79">S.28.02.02!$G$66:$G$70</definedName>
    <definedName name="S.28.02.02.04.Z" localSheetId="79">S.28.02.02!$A$60:$A$61</definedName>
    <definedName name="S.28.02.02.05" localSheetId="79">S.28.02.02!$A$78</definedName>
    <definedName name="S.28.02.02.05.TC" localSheetId="79">S.28.02.02!$A$83</definedName>
    <definedName name="S.28.02.02.05.TD" localSheetId="79">S.28.02.02!$C$86:$C$92</definedName>
    <definedName name="S.28.02.02.05.TL" localSheetId="79">S.28.02.02!$A$86:$A$92</definedName>
    <definedName name="S.28.02.02.05.TLC" localSheetId="79">S.28.02.02!$B$86:$B$92</definedName>
    <definedName name="S.28.02.02.05.TTC" localSheetId="79">S.28.02.02!$C$85</definedName>
    <definedName name="S.28.02.02.05.Y" localSheetId="79">S.28.02.02!$D$86:$F$92</definedName>
    <definedName name="S.28.02.02.05.Z" localSheetId="79">S.28.02.02!$A$79:$A$81</definedName>
    <definedName name="S.28.02.02.TC" localSheetId="79">S.28.02.02!$A$4</definedName>
    <definedName name="S.29.01.01" localSheetId="80">S.29.01.01!$A$1</definedName>
    <definedName name="S.29.01.01.01" localSheetId="80">S.29.01.01!$A$6</definedName>
    <definedName name="S.29.01.01.01.TC" localSheetId="80">S.29.01.01!$A$11</definedName>
    <definedName name="S.29.01.01.01.TD" localSheetId="80">S.29.01.01!$C$14:$E$25</definedName>
    <definedName name="S.29.01.01.01.TL" localSheetId="80">S.29.01.01!$A$14:$A$25</definedName>
    <definedName name="S.29.01.01.01.TLC" localSheetId="80">S.29.01.01!$B$14:$B$25</definedName>
    <definedName name="S.29.01.01.01.TT" localSheetId="80">S.29.01.01!$C$12:$E$12</definedName>
    <definedName name="S.29.01.01.01.TTC" localSheetId="80">S.29.01.01!$C$13:$E$13</definedName>
    <definedName name="S.29.01.01.01.X" localSheetId="80">S.29.01.01!$C$26:$E$26</definedName>
    <definedName name="S.29.01.01.01.Y" localSheetId="80">S.29.01.01!$F$14:$I$25</definedName>
    <definedName name="S.29.01.01.01.Z" localSheetId="80">S.29.01.01!$A$7:$A$9</definedName>
    <definedName name="S.29.01.01.02" localSheetId="80">S.29.01.01!$A$28</definedName>
    <definedName name="S.29.01.01.02.TC" localSheetId="80">S.29.01.01!$A$33</definedName>
    <definedName name="S.29.01.01.02.TD" localSheetId="80">S.29.01.01!$C$37:$C$42</definedName>
    <definedName name="S.29.01.01.02.TL" localSheetId="80">S.29.01.01!$A$37:$A$42</definedName>
    <definedName name="S.29.01.01.02.TLC" localSheetId="80">S.29.01.01!$B$37:$B$42</definedName>
    <definedName name="S.29.01.01.02.TT" localSheetId="80">S.29.01.01!$C$35</definedName>
    <definedName name="S.29.01.01.02.TTC" localSheetId="80">S.29.01.01!$C$36</definedName>
    <definedName name="S.29.01.01.02.X" localSheetId="80">S.29.01.01!$C$43:$C$44</definedName>
    <definedName name="S.29.01.01.02.Y" localSheetId="80">S.29.01.01!$D$37:$H$42</definedName>
    <definedName name="S.29.01.01.02.Z" localSheetId="80">S.29.01.01!$A$29:$A$31</definedName>
    <definedName name="S.29.01.01.03" localSheetId="80">S.29.01.01!$A$46</definedName>
    <definedName name="S.29.01.01.03.TC" localSheetId="80">S.29.01.01!$A$50</definedName>
    <definedName name="S.29.01.01.03.TD" localSheetId="80">S.29.01.01!$C$54:$C$60</definedName>
    <definedName name="S.29.01.01.03.TL" localSheetId="80">S.29.01.01!$A$54:$A$60</definedName>
    <definedName name="S.29.01.01.03.TLC" localSheetId="80">S.29.01.01!$B$54:$B$60</definedName>
    <definedName name="S.29.01.01.03.TT" localSheetId="80">S.29.01.01!$C$52</definedName>
    <definedName name="S.29.01.01.03.TTC" localSheetId="80">S.29.01.01!$C$53</definedName>
    <definedName name="S.29.01.01.03.X" localSheetId="80">S.29.01.01!$C$61:$C$62</definedName>
    <definedName name="S.29.01.01.03.Y" localSheetId="80">S.29.01.01!$E$54:$G$60</definedName>
    <definedName name="S.29.01.01.03.Z" localSheetId="80">S.29.01.01!$A$47:$A$48</definedName>
    <definedName name="S.29.01.01.TC" localSheetId="80">S.29.01.01!$A$4</definedName>
    <definedName name="S.29.02.01" localSheetId="81">S.29.02.01!$A$1</definedName>
    <definedName name="S.29.02.01.01" localSheetId="81">S.29.02.01!$A$6</definedName>
    <definedName name="S.29.02.01.01.TC" localSheetId="81">S.29.02.01!$A$12</definedName>
    <definedName name="S.29.02.01.01.TD" localSheetId="81">S.29.02.01!$C$16:$E$22</definedName>
    <definedName name="S.29.02.01.01.TL" localSheetId="81">S.29.02.01!$A$16:$A$22</definedName>
    <definedName name="S.29.02.01.01.TLC" localSheetId="81">S.29.02.01!$B$16:$B$22</definedName>
    <definedName name="S.29.02.01.01.TT" localSheetId="81">S.29.02.01!$C$14:$E$14</definedName>
    <definedName name="S.29.02.01.01.TTC" localSheetId="81">S.29.02.01!$C$15:$E$15</definedName>
    <definedName name="S.29.02.01.01.X" localSheetId="81">S.29.02.01!$C$23:$E$23</definedName>
    <definedName name="S.29.02.01.01.Y" localSheetId="81">S.29.02.01!$F$16:$J$22</definedName>
    <definedName name="S.29.02.01.01.Z" localSheetId="81">S.29.02.01!$A$7:$A$9</definedName>
    <definedName name="S.29.02.01.02" localSheetId="81">S.29.02.01!$A$25</definedName>
    <definedName name="S.29.02.01.02.TC" localSheetId="81">S.29.02.01!$A$30</definedName>
    <definedName name="S.29.02.01.02.TD" localSheetId="81">S.29.02.01!$C$34:$C$41</definedName>
    <definedName name="S.29.02.01.02.TL" localSheetId="81">S.29.02.01!$A$34:$A$41</definedName>
    <definedName name="S.29.02.01.02.TLC" localSheetId="81">S.29.02.01!$B$34:$B$41</definedName>
    <definedName name="S.29.02.01.02.TT" localSheetId="81">S.29.02.01!$C$32</definedName>
    <definedName name="S.29.02.01.02.TTC" localSheetId="81">S.29.02.01!$C$33</definedName>
    <definedName name="S.29.02.01.02.X" localSheetId="81">S.29.02.01!$C$42</definedName>
    <definedName name="S.29.02.01.02.Y" localSheetId="81">S.29.02.01!$D$34:$G$41</definedName>
    <definedName name="S.29.02.01.02.Z" localSheetId="81">S.29.02.01!$A$26:$A$28</definedName>
    <definedName name="S.29.02.01.03" localSheetId="81">S.29.02.01!$A$43</definedName>
    <definedName name="S.29.02.01.03.TC" localSheetId="81">S.29.02.01!$A$48</definedName>
    <definedName name="S.29.02.01.03.TD" localSheetId="81">S.29.02.01!$C$52:$C$56</definedName>
    <definedName name="S.29.02.01.03.TL" localSheetId="81">S.29.02.01!$A$52:$A$56</definedName>
    <definedName name="S.29.02.01.03.TLC" localSheetId="81">S.29.02.01!$B$52:$B$56</definedName>
    <definedName name="S.29.02.01.03.TT" localSheetId="81">S.29.02.01!$C$50</definedName>
    <definedName name="S.29.02.01.03.TTC" localSheetId="81">S.29.02.01!$C$51</definedName>
    <definedName name="S.29.02.01.03.X" localSheetId="81">S.29.02.01!$C$57:$C$57</definedName>
    <definedName name="S.29.02.01.03.Y" localSheetId="81">S.29.02.01!$D$52:$F$56</definedName>
    <definedName name="S.29.02.01.03.Z" localSheetId="81">S.29.02.01!$A$44:$A$46</definedName>
    <definedName name="S.29.02.01.TC" localSheetId="81">S.29.02.01!$A$4:$A$4</definedName>
    <definedName name="S.29.03.01" localSheetId="82">S.29.03.01!$A$1</definedName>
    <definedName name="S.29.03.01.01" localSheetId="82">S.29.03.01!$A$6</definedName>
    <definedName name="S.29.03.01.01.TC" localSheetId="82">S.29.03.01!$A$11:$A$12</definedName>
    <definedName name="S.29.03.01.01.TD" localSheetId="82">S.29.03.01!$C$15:$E$25</definedName>
    <definedName name="S.29.03.01.01.TL" localSheetId="82">S.29.03.01!$A$15:$A$25</definedName>
    <definedName name="S.29.03.01.01.TLC" localSheetId="82">S.29.03.01!$B$15:$B$25</definedName>
    <definedName name="S.29.03.01.01.TT" localSheetId="82">S.29.03.01!$C$13:$E$13</definedName>
    <definedName name="S.29.03.01.01.TTC" localSheetId="82">S.29.03.01!$C$14:$E$14</definedName>
    <definedName name="S.29.03.01.01.X" localSheetId="82">S.29.03.01!$C$26:$E$26</definedName>
    <definedName name="S.29.03.01.01.Y" localSheetId="82">S.29.03.01!$F$15:$L$25</definedName>
    <definedName name="S.29.03.01.01.Z" localSheetId="82">S.29.03.01!$A$7:$A$9</definedName>
    <definedName name="S.29.03.01.02" localSheetId="82">S.29.03.01!$A$28</definedName>
    <definedName name="S.29.03.01.02.TC" localSheetId="82">S.29.03.01!$A$35:$A$36</definedName>
    <definedName name="S.29.03.01.02.TD" localSheetId="82">S.29.03.01!$C$41:$F$51</definedName>
    <definedName name="S.29.03.01.02.TL" localSheetId="82">S.29.03.01!$A$41:$A$51</definedName>
    <definedName name="S.29.03.01.02.TLC" localSheetId="82">S.29.03.01!$B$41:$B$51</definedName>
    <definedName name="S.29.03.01.02.TT" localSheetId="82">S.29.03.01!$C$38:$F$39</definedName>
    <definedName name="S.29.03.01.02.TTC" localSheetId="82">S.29.03.01!$C$40:$F$40</definedName>
    <definedName name="S.29.03.01.02.X" localSheetId="82">S.29.03.01!$C$52:$F$58</definedName>
    <definedName name="S.29.03.01.02.Y" localSheetId="82">S.29.03.01!$G$41:$I$51</definedName>
    <definedName name="S.29.03.01.02.Z" localSheetId="82">S.29.03.01!$A$29:$A$33</definedName>
    <definedName name="S.29.03.01.03" localSheetId="82">S.29.03.01!$A$60</definedName>
    <definedName name="S.29.03.01.03.TC" localSheetId="82">S.29.03.01!$A$67:$A$68</definedName>
    <definedName name="S.29.03.01.03.TD" localSheetId="82">S.29.03.01!$C$73:$F$84</definedName>
    <definedName name="S.29.03.01.03.TL" localSheetId="82">S.29.03.01!$A$73:$A$84</definedName>
    <definedName name="S.29.03.01.03.TLC" localSheetId="82">S.29.03.01!$B$73:$B$84</definedName>
    <definedName name="S.29.03.01.03.TT" localSheetId="82">S.29.03.01!$C$70:$F$71</definedName>
    <definedName name="S.29.03.01.03.TTC" localSheetId="82">S.29.03.01!$C$72:$F$72</definedName>
    <definedName name="S.29.03.01.03.X" localSheetId="82">S.29.03.01!$C$85:$F$91</definedName>
    <definedName name="S.29.03.01.03.Y" localSheetId="82">S.29.03.01!$G$73:$I$84</definedName>
    <definedName name="S.29.03.01.03.Z" localSheetId="82">S.29.03.01!$A$61:$A$65</definedName>
    <definedName name="S.29.03.01.04" localSheetId="82">S.29.03.01!$A$93</definedName>
    <definedName name="S.29.03.01.04.TC" localSheetId="82">S.29.03.01!$A$95:$A$96</definedName>
    <definedName name="S.29.03.01.04.TD" localSheetId="82">S.29.03.01!$C$100</definedName>
    <definedName name="S.29.03.01.04.TL" localSheetId="82">S.29.03.01!$A$100</definedName>
    <definedName name="S.29.03.01.04.TLC" localSheetId="82">S.29.03.01!$B$100</definedName>
    <definedName name="S.29.03.01.04.TT" localSheetId="82">S.29.03.01!$C$98</definedName>
    <definedName name="S.29.03.01.04.TTC" localSheetId="82">S.29.03.01!$C$99</definedName>
    <definedName name="S.29.03.01.04.Y" localSheetId="82">S.29.03.01!$D$100:$K$100</definedName>
    <definedName name="S.29.03.01.05" localSheetId="82">S.29.03.01!$A$102</definedName>
    <definedName name="S.29.03.01.05.TC" localSheetId="82">S.29.03.01!$A$108</definedName>
    <definedName name="S.29.03.01.05.TD" localSheetId="82">S.29.03.01!$C$112:$D$116</definedName>
    <definedName name="S.29.03.01.05.TL" localSheetId="82">S.29.03.01!$A$112:$A$116</definedName>
    <definedName name="S.29.03.01.05.TLC" localSheetId="82">S.29.03.01!$B$112:$B$116</definedName>
    <definedName name="S.29.03.01.05.TT" localSheetId="82">S.29.03.01!$C$110:$D$110</definedName>
    <definedName name="S.29.03.01.05.TTC" localSheetId="82">S.29.03.01!$C$111:$D$111</definedName>
    <definedName name="S.29.03.01.05.X" localSheetId="82">S.29.03.01!$C$117:$D$117</definedName>
    <definedName name="S.29.03.01.05.Y" localSheetId="82">S.29.03.01!$E$112:$H$116</definedName>
    <definedName name="S.29.03.01.05.Z" localSheetId="82">S.29.03.01!$A$103:$A$106</definedName>
    <definedName name="S.29.03.01.06" localSheetId="82">S.29.03.01!$A$119</definedName>
    <definedName name="S.29.03.01.06.TC" localSheetId="82">S.29.03.01!$A$125</definedName>
    <definedName name="S.29.03.01.06.TD" localSheetId="82">S.29.03.01!$C$129:$D$130</definedName>
    <definedName name="S.29.03.01.06.TL" localSheetId="82">S.29.03.01!$A$129:$A$130</definedName>
    <definedName name="S.29.03.01.06.TLC" localSheetId="82">S.29.03.01!$B$129:$B$130</definedName>
    <definedName name="S.29.03.01.06.TT" localSheetId="82">S.29.03.01!$C$127:$D$127</definedName>
    <definedName name="S.29.03.01.06.TTC" localSheetId="82">S.29.03.01!$C$128:$D$128</definedName>
    <definedName name="S.29.03.01.06.X" localSheetId="82">S.29.03.01!$C$131:$D$131</definedName>
    <definedName name="S.29.03.01.06.Y" localSheetId="82">S.29.03.01!$E$129:$J$130</definedName>
    <definedName name="S.29.03.01.06.Z" localSheetId="82">S.29.03.01!$A$120:$A$123</definedName>
    <definedName name="S.29.03.01.07" localSheetId="82">S.29.03.01!$A$133</definedName>
    <definedName name="S.29.03.01.07.TC" localSheetId="82">S.29.03.01!$A$141</definedName>
    <definedName name="S.29.03.01.07.TD" localSheetId="82">S.29.03.01!$C$145:$D$153</definedName>
    <definedName name="S.29.03.01.07.TL" localSheetId="82">S.29.03.01!$A$145:$A$153</definedName>
    <definedName name="S.29.03.01.07.TLC" localSheetId="82">S.29.03.01!$B$145:$B$153</definedName>
    <definedName name="S.29.03.01.07.TT" localSheetId="82">S.29.03.01!$C$143:$D$143</definedName>
    <definedName name="S.29.03.01.07.TTC" localSheetId="82">S.29.03.01!$C$144:$D$144</definedName>
    <definedName name="S.29.03.01.07.X" localSheetId="82">S.29.03.01!$C$154:$D$154</definedName>
    <definedName name="S.29.03.01.07.Y" localSheetId="82">S.29.03.01!$E$145:$J$153</definedName>
    <definedName name="S.29.03.01.07.Z" localSheetId="82">S.29.03.01!$A$134:$A$139</definedName>
    <definedName name="S.29.03.01.07.ZHI" localSheetId="82">S.29.03.01!$A$139:$E$139</definedName>
    <definedName name="S.29.03.01.08" localSheetId="82">S.29.03.01!$A$156</definedName>
    <definedName name="S.29.03.01.08.TC" localSheetId="82">S.29.03.01!$A$164</definedName>
    <definedName name="S.29.03.01.08.TD" localSheetId="82">S.29.03.01!$C$168:$E$176</definedName>
    <definedName name="S.29.03.01.08.TL" localSheetId="82">S.29.03.01!$A$168:$A$176</definedName>
    <definedName name="S.29.03.01.08.TLC" localSheetId="82">S.29.03.01!$B$168:$B$176</definedName>
    <definedName name="S.29.03.01.08.TT" localSheetId="82">S.29.03.01!$C$166:$E$166</definedName>
    <definedName name="S.29.03.01.08.TTC" localSheetId="82">S.29.03.01!$C$167:$E$167</definedName>
    <definedName name="S.29.03.01.08.X" localSheetId="82">S.29.03.01!$C$177:$E$177</definedName>
    <definedName name="S.29.03.01.08.Y" localSheetId="82">S.29.03.01!$F$168:$K$176</definedName>
    <definedName name="S.29.03.01.08.Z" localSheetId="82">S.29.03.01!$A$157:$A$162</definedName>
    <definedName name="S.29.03.01.08.ZHI" localSheetId="82">S.29.03.01!$A$162:$E$162</definedName>
    <definedName name="S.29.03.01.TC" localSheetId="82">S.29.03.01!$A$4</definedName>
    <definedName name="S.30.01.01" localSheetId="83">S.30.01.01!$A$1</definedName>
    <definedName name="S.30.01.01.01" localSheetId="83">S.30.01.01!$A$6</definedName>
    <definedName name="S.30.01.01.01.TC" localSheetId="83">S.30.01.01!$A$12</definedName>
    <definedName name="S.30.01.01.01.TD" localSheetId="83">S.30.01.01!$D$16:$Q$16</definedName>
    <definedName name="S.30.01.01.01.TK" localSheetId="83">S.30.01.01!$A$14:$C$14</definedName>
    <definedName name="S.30.01.01.01.TKC" localSheetId="83">S.30.01.01!$A$15:$C$15</definedName>
    <definedName name="S.30.01.01.01.TT" localSheetId="83">S.30.01.01!$D$14:$Q$14</definedName>
    <definedName name="S.30.01.01.01.TTC" localSheetId="83">S.30.01.01!$D$15:$Q$15</definedName>
    <definedName name="S.30.01.01.01.X" localSheetId="83">S.30.01.01!$D$17:$Q$22</definedName>
    <definedName name="S.30.01.01.01.Y" localSheetId="83">S.30.01.01!$A$17:$C$18</definedName>
    <definedName name="S.30.01.01.01.Z" localSheetId="83">S.30.01.01!$A$7:$A$10</definedName>
    <definedName name="S.30.01.01.01.ZHI" localSheetId="83">S.30.01.01!$A$10:$D$10</definedName>
    <definedName name="S.30.01.01.02" localSheetId="83">S.30.01.01!$A$24</definedName>
    <definedName name="S.30.01.01.02.TC" localSheetId="83">S.30.01.01!$A$30</definedName>
    <definedName name="S.30.01.01.02.TD" localSheetId="83">S.30.01.01!$D$34:$O$34</definedName>
    <definedName name="S.30.01.01.02.TK" localSheetId="83">S.30.01.01!$A$32:$C$32</definedName>
    <definedName name="S.30.01.01.02.TKC" localSheetId="83">S.30.01.01!$A$33:$C$33</definedName>
    <definedName name="S.30.01.01.02.TT" localSheetId="83">S.30.01.01!$D$32:$O$32</definedName>
    <definedName name="S.30.01.01.02.TTC" localSheetId="83">S.30.01.01!$D$33:$O$33</definedName>
    <definedName name="S.30.01.01.02.X" localSheetId="83">S.30.01.01!$D$35:$O$40</definedName>
    <definedName name="S.30.01.01.02.Y" localSheetId="83">S.30.01.01!$A$35:$C$36</definedName>
    <definedName name="S.30.01.01.02.Z" localSheetId="83">S.30.01.01!$A$25:$A$28</definedName>
    <definedName name="S.30.01.01.02.ZHI" localSheetId="83">S.30.01.01!$A$28:$D$28</definedName>
    <definedName name="S.30.01.01.TC" localSheetId="83">S.30.01.01!$A$4</definedName>
    <definedName name="S.30.02.01" localSheetId="84">S.30.02.01!$A$1</definedName>
    <definedName name="S.30.02.01.01" localSheetId="84">S.30.02.01!$A$6</definedName>
    <definedName name="S.30.02.01.01.TC" localSheetId="84">S.30.02.01!$A$12</definedName>
    <definedName name="S.30.02.01.01.TD" localSheetId="84">S.30.02.01!$F$17:$K$17</definedName>
    <definedName name="S.30.02.01.01.TK" localSheetId="84">S.30.02.01!$A$15:$E$15</definedName>
    <definedName name="S.30.02.01.01.TKC" localSheetId="84">S.30.02.01!$A$16:$E$16</definedName>
    <definedName name="S.30.02.01.01.TT" localSheetId="84">S.30.02.01!$F$15:$K$15</definedName>
    <definedName name="S.30.02.01.01.TTC" localSheetId="84">S.30.02.01!$F$16:$K$16</definedName>
    <definedName name="S.30.02.01.01.X" localSheetId="84">S.30.02.01!$F$18:$K$22</definedName>
    <definedName name="S.30.02.01.01.Y" localSheetId="84">S.30.02.01!$A$18:$E$19</definedName>
    <definedName name="S.30.02.01.01.Z" localSheetId="84">S.30.02.01!$A$7:$A$10</definedName>
    <definedName name="S.30.02.01.01.ZHI" localSheetId="84">S.30.02.01!$A$10:$D$10</definedName>
    <definedName name="S.30.02.01.02" localSheetId="84">S.30.02.01!$A$24</definedName>
    <definedName name="S.30.02.01.02.TC" localSheetId="84">S.30.02.01!$A$30</definedName>
    <definedName name="S.30.02.01.02.TD" localSheetId="84">S.30.02.01!$F$34:$K$34</definedName>
    <definedName name="S.30.02.01.02.TK" localSheetId="84">S.30.02.01!$A$32:$E$32</definedName>
    <definedName name="S.30.02.01.02.TKC" localSheetId="84">S.30.02.01!$A$33:$E$33</definedName>
    <definedName name="S.30.02.01.02.TT" localSheetId="84">S.30.02.01!$F$32:$K$32</definedName>
    <definedName name="S.30.02.01.02.TTC" localSheetId="84">S.30.02.01!$F$33:$K$33</definedName>
    <definedName name="S.30.02.01.02.X" localSheetId="84">S.30.02.01!$F$35:$K$39</definedName>
    <definedName name="S.30.02.01.02.Y" localSheetId="84">S.30.02.01!$A$35:$E$36</definedName>
    <definedName name="S.30.02.01.02.Z" localSheetId="84">S.30.02.01!$A$25:$A$28</definedName>
    <definedName name="S.30.02.01.02.ZHI" localSheetId="84">S.30.02.01!$A$28:$D$28</definedName>
    <definedName name="S.30.02.01.03" localSheetId="84">S.30.02.01!$A$41</definedName>
    <definedName name="S.30.02.01.03.TC" localSheetId="84">S.30.02.01!$A$30</definedName>
    <definedName name="S.30.02.01.03.TD" localSheetId="84">S.30.02.01!$B$48:$H$48</definedName>
    <definedName name="S.30.02.01.03.TK" localSheetId="84">S.30.02.01!$A$46</definedName>
    <definedName name="S.30.02.01.03.TKC" localSheetId="84">S.30.02.01!$A$47</definedName>
    <definedName name="S.30.02.01.03.TT" localSheetId="84">S.30.02.01!$B$46:$H$46</definedName>
    <definedName name="S.30.02.01.03.TTC" localSheetId="84">S.30.02.01!$B$47:$H$47</definedName>
    <definedName name="S.30.02.01.03.X" localSheetId="84">S.30.02.01!$B$49:$H$50</definedName>
    <definedName name="S.30.02.01.03.Y" localSheetId="84">S.30.02.01!$A$49:$A$50</definedName>
    <definedName name="S.30.02.01.03.Z" localSheetId="84">S.30.02.01!$A$42:$A$44</definedName>
    <definedName name="S.30.02.01.04" localSheetId="84">S.30.02.01!$A$52</definedName>
    <definedName name="S.30.02.01.04.TC" localSheetId="84">S.30.02.01!$A$30</definedName>
    <definedName name="S.30.02.01.04.TD" localSheetId="84">S.30.02.01!$B$59</definedName>
    <definedName name="S.30.02.01.04.TK" localSheetId="84">S.30.02.01!$A$57</definedName>
    <definedName name="S.30.02.01.04.TKC" localSheetId="84">S.30.02.01!$A$58</definedName>
    <definedName name="S.30.02.01.04.TT" localSheetId="84">S.30.02.01!$B$57</definedName>
    <definedName name="S.30.02.01.04.TTC" localSheetId="84">S.30.02.01!$B$58</definedName>
    <definedName name="S.30.02.01.04.X" localSheetId="84">S.30.02.01!$B$60:$B$61</definedName>
    <definedName name="S.30.02.01.04.Y" localSheetId="84">S.30.02.01!$A$60:$A$61</definedName>
    <definedName name="S.30.02.01.04.Z" localSheetId="84">S.30.02.01!$A$53:$A$55</definedName>
    <definedName name="S.30.02.01.TC" localSheetId="84">S.30.02.01!$A$4</definedName>
    <definedName name="S.30.03.01" localSheetId="85">'S.30.03.{01,02}'!$A$1</definedName>
    <definedName name="S.30.03.01.01" localSheetId="85">'S.30.03.{01,02}'!$A$7</definedName>
    <definedName name="S.30.03.01.01.TC" localSheetId="85">'S.30.03.{01,02}'!$A$17</definedName>
    <definedName name="S.30.03.01.01.TD" localSheetId="85">'S.30.03.{01,02}'!$F$21:$AL$21</definedName>
    <definedName name="S.30.03.01.01.TK" localSheetId="85">'S.30.03.{01,02}'!$A$19:$E$19</definedName>
    <definedName name="S.30.03.01.01.TKC" localSheetId="85">'S.30.03.{01,02}'!$A$20:$E$20</definedName>
    <definedName name="S.30.03.01.01.TT" localSheetId="85">'S.30.03.{01,02}'!$F$19:$AL$19</definedName>
    <definedName name="S.30.03.01.01.TTC" localSheetId="85">'S.30.03.{01,02}'!$F$20:$AL$20</definedName>
    <definedName name="S.30.03.01.01.X" localSheetId="85">'S.30.03.{01,02}'!$F$22:$AL$26</definedName>
    <definedName name="S.30.03.01.01.Y" localSheetId="85">'S.30.03.{01,02}'!$A$22:$E$23</definedName>
    <definedName name="S.30.03.01.01.Z" localSheetId="85">'S.30.03.{01,02}'!$A$8:$A$10</definedName>
    <definedName name="S.30.03.01.TC" localSheetId="85">'S.30.03.{01,02}'!$A$5</definedName>
    <definedName name="S.30.03.02" localSheetId="85">'S.30.03.{01,02}'!$A$2</definedName>
    <definedName name="S.30.03.02.01" localSheetId="85">'S.30.03.{01,02}'!$A$12</definedName>
    <definedName name="S.30.03.02.01.TC" localSheetId="85">'S.30.03.{01,02}'!$A$17</definedName>
    <definedName name="S.30.03.02.01.TD" localSheetId="85">'S.30.03.{01,02}'!$F$21:$AL$21</definedName>
    <definedName name="S.30.03.02.01.TK" localSheetId="85">'S.30.03.{01,02}'!$A$19:$E$19</definedName>
    <definedName name="S.30.03.02.01.TKC" localSheetId="85">'S.30.03.{01,02}'!$A$20:$E$20</definedName>
    <definedName name="S.30.03.02.01.TT" localSheetId="85">'S.30.03.{01,02}'!$F$19:$AL$19</definedName>
    <definedName name="S.30.03.02.01.TTC" localSheetId="85">'S.30.03.{01,02}'!$F$20:$AL$20</definedName>
    <definedName name="S.30.03.02.01.X" localSheetId="85">'S.30.03.{01,02}'!$F$22:$AL$26</definedName>
    <definedName name="S.30.03.02.01.Y" localSheetId="85">'S.30.03.{01,02}'!$A$22:$E$23</definedName>
    <definedName name="S.30.03.02.01.YHI" localSheetId="85">'S.30.03.{01,02}'!$E$19:$E$24</definedName>
    <definedName name="S.30.03.02.01.Z" localSheetId="85">'S.30.03.{01,02}'!$A$13:$A$15</definedName>
    <definedName name="S.30.03.02.TC" localSheetId="85">'S.30.03.{01,02}'!$A$5</definedName>
    <definedName name="S.30.03.03" localSheetId="86">'S.30.03.{03,04}'!$A$1</definedName>
    <definedName name="S.30.03.03.01" localSheetId="86">'S.30.03.{03,04}'!$A$7</definedName>
    <definedName name="S.30.03.03.01.TC" localSheetId="86">'S.30.03.{03,04}'!$A$17</definedName>
    <definedName name="S.30.03.03.01.TD" localSheetId="86">'S.30.03.{03,04}'!$F$21:$G$21</definedName>
    <definedName name="S.30.03.03.01.TK" localSheetId="86">'S.30.03.{03,04}'!$A$19:$E$19</definedName>
    <definedName name="S.30.03.03.01.TKC" localSheetId="86">'S.30.03.{03,04}'!$A$20:$E$20</definedName>
    <definedName name="S.30.03.03.01.TT" localSheetId="86">'S.30.03.{03,04}'!$F$19:$G$19</definedName>
    <definedName name="S.30.03.03.01.TTC" localSheetId="86">'S.30.03.{03,04}'!$F$20:$G$20</definedName>
    <definedName name="S.30.03.03.01.X" localSheetId="86">'S.30.03.{03,04}'!$F$22:$G$24</definedName>
    <definedName name="S.30.03.03.01.Y" localSheetId="86">'S.30.03.{03,04}'!$A$22:$E$23</definedName>
    <definedName name="S.30.03.03.01.YHI" localSheetId="86">'S.30.03.{03,04}'!$E$19:$E$24</definedName>
    <definedName name="S.30.03.03.01.Z" localSheetId="86">'S.30.03.{03,04}'!$A$8:$A$10</definedName>
    <definedName name="S.30.03.03.TC" localSheetId="86">'S.30.03.{03,04}'!$A$5</definedName>
    <definedName name="S.30.03.04" localSheetId="86">'S.30.03.{03,04}'!$A$2</definedName>
    <definedName name="S.30.03.04.01" localSheetId="86">'S.30.03.{03,04}'!$A$12</definedName>
    <definedName name="S.30.03.04.01.TC" localSheetId="86">'S.30.03.{03,04}'!$A$17</definedName>
    <definedName name="S.30.03.04.01.TD" localSheetId="86">'S.30.03.{03,04}'!$F$21:$G$21</definedName>
    <definedName name="S.30.03.04.01.TK" localSheetId="86">'S.30.03.{03,04}'!$A$19:$E$19</definedName>
    <definedName name="S.30.03.04.01.TKC" localSheetId="86">'S.30.03.{03,04}'!$A$20:$E$20</definedName>
    <definedName name="S.30.03.04.01.TT" localSheetId="86">'S.30.03.{03,04}'!$F$19:$G$19</definedName>
    <definedName name="S.30.03.04.01.TTC" localSheetId="86">'S.30.03.{03,04}'!$F$20:$G$20</definedName>
    <definedName name="S.30.03.04.01.X" localSheetId="86">'S.30.03.{03,04}'!$F$22:$G$24</definedName>
    <definedName name="S.30.03.04.01.Y" localSheetId="86">'S.30.03.{03,04}'!$A$22:$E$23</definedName>
    <definedName name="S.30.03.04.01.YHI" localSheetId="86">'S.30.03.{03,04}'!$E$19:$E$24</definedName>
    <definedName name="S.30.03.04.01.Z" localSheetId="86">'S.30.03.{03,04}'!$A$13:$A$15</definedName>
    <definedName name="S.30.03.04.TC" localSheetId="86">'S.30.03.{03,04}'!$A$5</definedName>
    <definedName name="S.30.04.01" localSheetId="87">'S.30.04.{01,02}'!$A$1</definedName>
    <definedName name="S.30.04.01.01" localSheetId="87">'S.30.04.{01,02}'!$A$7</definedName>
    <definedName name="S.30.04.01.01.TC" localSheetId="87">'S.30.04.{01,02}'!$A$17</definedName>
    <definedName name="S.30.04.01.01.TD" localSheetId="87">'S.30.04.{01,02}'!$H$22:$N$22</definedName>
    <definedName name="S.30.04.01.01.TK" localSheetId="87">'S.30.04.{01,02}'!$A$20:$G$20</definedName>
    <definedName name="S.30.04.01.01.TKC" localSheetId="87">'S.30.04.{01,02}'!$A$21:$G$21</definedName>
    <definedName name="S.30.04.01.01.TT" localSheetId="87">'S.30.04.{01,02}'!$H$20:$N$20</definedName>
    <definedName name="S.30.04.01.01.TTC" localSheetId="87">'S.30.04.{01,02}'!$H$21:$N$21</definedName>
    <definedName name="S.30.04.01.01.X" localSheetId="87">'S.30.04.{01,02}'!$H$23:$N$27</definedName>
    <definedName name="S.30.04.01.01.Y" localSheetId="87">'S.30.04.{01,02}'!$A$23:$G$24</definedName>
    <definedName name="S.30.04.01.01.Z" localSheetId="87">'S.30.04.{01,02}'!$A$8:$A$10</definedName>
    <definedName name="S.30.04.01.02" localSheetId="87">'S.30.04.{01,02}'!$A$29</definedName>
    <definedName name="S.30.04.01.02.TC" localSheetId="87">'S.30.04.{01,02}'!$A$39</definedName>
    <definedName name="S.30.04.01.02.TD" localSheetId="87">'S.30.04.{01,02}'!$B$43:$H$43</definedName>
    <definedName name="S.30.04.01.02.TK" localSheetId="87">'S.30.04.{01,02}'!$A$41</definedName>
    <definedName name="S.30.04.01.02.TKC" localSheetId="87">'S.30.04.{01,02}'!$A$42</definedName>
    <definedName name="S.30.04.01.02.TT" localSheetId="87">'S.30.04.{01,02}'!$B$41:$H$41</definedName>
    <definedName name="S.30.04.01.02.TTC" localSheetId="87">'S.30.04.{01,02}'!$B$42:$H$42</definedName>
    <definedName name="S.30.04.01.02.X" localSheetId="87">'S.30.04.{01,02}'!$B$44:$H$45</definedName>
    <definedName name="S.30.04.01.02.Y" localSheetId="87">'S.30.04.{01,02}'!$A$44:$A$45</definedName>
    <definedName name="S.30.04.01.02.Z" localSheetId="87">'S.30.04.{01,02}'!$A$30:$A$32</definedName>
    <definedName name="S.30.04.01.03" localSheetId="87">'S.30.04.{01,02}'!$A$47</definedName>
    <definedName name="S.30.04.01.03.TC" localSheetId="87">'S.30.04.{01,02}'!$A$39</definedName>
    <definedName name="S.30.04.01.03.TD" localSheetId="87">'S.30.04.{01,02}'!$B$59</definedName>
    <definedName name="S.30.04.01.03.TK" localSheetId="87">'S.30.04.{01,02}'!$A$57</definedName>
    <definedName name="S.30.04.01.03.TKC" localSheetId="87">'S.30.04.{01,02}'!$A$58</definedName>
    <definedName name="S.30.04.01.03.TT" localSheetId="87">'S.30.04.{01,02}'!$B$57</definedName>
    <definedName name="S.30.04.01.03.TTC" localSheetId="87">'S.30.04.{01,02}'!$B$58</definedName>
    <definedName name="S.30.04.01.03.X" localSheetId="87">'S.30.04.{01,02}'!$B$60:$B$61</definedName>
    <definedName name="S.30.04.01.03.Y" localSheetId="87">'S.30.04.{01,02}'!$A$60:$A$61</definedName>
    <definedName name="S.30.04.01.03.Z" localSheetId="87">'S.30.04.{01,02}'!$A$48:$A$50</definedName>
    <definedName name="S.30.04.01.04" localSheetId="87">'S.30.04.{01,02}'!$A$63</definedName>
    <definedName name="S.30.04.01.04.TC" localSheetId="87">'S.30.04.{01,02}'!$A$39</definedName>
    <definedName name="S.30.04.01.04.TD" localSheetId="87">'S.30.04.{01,02}'!$B$75</definedName>
    <definedName name="S.30.04.01.04.TK" localSheetId="87">'S.30.04.{01,02}'!$A$73</definedName>
    <definedName name="S.30.04.01.04.TKC" localSheetId="87">'S.30.04.{01,02}'!$A$74</definedName>
    <definedName name="S.30.04.01.04.TT" localSheetId="87">'S.30.04.{01,02}'!$B$73</definedName>
    <definedName name="S.30.04.01.04.TTC" localSheetId="87">'S.30.04.{01,02}'!$B$74</definedName>
    <definedName name="S.30.04.01.04.X" localSheetId="87">'S.30.04.{01,02}'!$B$76:$B$77</definedName>
    <definedName name="S.30.04.01.04.Y" localSheetId="87">'S.30.04.{01,02}'!$A$76:$A$77</definedName>
    <definedName name="S.30.04.01.04.Z" localSheetId="87">'S.30.04.{01,02}'!$A$64:$A$66</definedName>
    <definedName name="S.30.04.01.TC" localSheetId="87">'S.30.04.{01,02}'!$A$5</definedName>
    <definedName name="S.30.04.02" localSheetId="87">'S.30.04.{01,02}'!$A$2</definedName>
    <definedName name="S.30.04.02.01" localSheetId="87">'S.30.04.{01,02}'!$A$12</definedName>
    <definedName name="S.30.04.02.01.TC" localSheetId="87">'S.30.04.{01,02}'!$A$17</definedName>
    <definedName name="S.30.04.02.01.TD" localSheetId="87">'S.30.04.{01,02}'!$H$22:$N$22</definedName>
    <definedName name="S.30.04.02.01.TK" localSheetId="87">'S.30.04.{01,02}'!$A$20:$G$20</definedName>
    <definedName name="S.30.04.02.01.TKC" localSheetId="87">'S.30.04.{01,02}'!$A$21:$G$21</definedName>
    <definedName name="S.30.04.02.01.TT" localSheetId="87">'S.30.04.{01,02}'!$H$20:$N$20</definedName>
    <definedName name="S.30.04.02.01.TTC" localSheetId="87">'S.30.04.{01,02}'!$H$21:$N$21</definedName>
    <definedName name="S.30.04.02.01.X" localSheetId="87">'S.30.04.{01,02}'!$H$23:$N$27</definedName>
    <definedName name="S.30.04.02.01.Y" localSheetId="87">'S.30.04.{01,02}'!$A$23:$G$24</definedName>
    <definedName name="S.30.04.02.01.Z" localSheetId="87">'S.30.04.{01,02}'!$A$13:$A$15</definedName>
    <definedName name="S.30.04.02.02" localSheetId="87">'S.30.04.{01,02}'!$A$34</definedName>
    <definedName name="S.30.04.02.02.TC" localSheetId="87">'S.30.04.{01,02}'!$A$39</definedName>
    <definedName name="S.30.04.02.02.TD" localSheetId="87">'S.30.04.{01,02}'!$B$43:$H$43</definedName>
    <definedName name="S.30.04.02.02.TK" localSheetId="87">'S.30.04.{01,02}'!$A$41</definedName>
    <definedName name="S.30.04.02.02.TKC" localSheetId="87">'S.30.04.{01,02}'!$A$42</definedName>
    <definedName name="S.30.04.02.02.TT" localSheetId="87">'S.30.04.{01,02}'!$B$41:$H$41</definedName>
    <definedName name="S.30.04.02.02.TTC" localSheetId="87">'S.30.04.{01,02}'!$B$42:$H$42</definedName>
    <definedName name="S.30.04.02.02.X" localSheetId="87">'S.30.04.{01,02}'!$B$44:$H$45</definedName>
    <definedName name="S.30.04.02.02.Y" localSheetId="87">'S.30.04.{01,02}'!$A$44:$A$45</definedName>
    <definedName name="S.30.04.02.02.Z" localSheetId="87">'S.30.04.{01,02}'!$A$35:$A$37</definedName>
    <definedName name="S.30.04.02.03" localSheetId="87">'S.30.04.{01,02}'!$A$52</definedName>
    <definedName name="S.30.04.02.03.TC" localSheetId="87">'S.30.04.{01,02}'!$A$39</definedName>
    <definedName name="S.30.04.02.03.TD" localSheetId="87">'S.30.04.{01,02}'!$B$59</definedName>
    <definedName name="S.30.04.02.03.TK" localSheetId="87">'S.30.04.{01,02}'!$A$57</definedName>
    <definedName name="S.30.04.02.03.TKC" localSheetId="87">'S.30.04.{01,02}'!$A$58</definedName>
    <definedName name="S.30.04.02.03.TT" localSheetId="87">'S.30.04.{01,02}'!$B$57</definedName>
    <definedName name="S.30.04.02.03.TTC" localSheetId="87">'S.30.04.{01,02}'!$B$58</definedName>
    <definedName name="S.30.04.02.03.X" localSheetId="87">'S.30.04.{01,02}'!$B$60:$B$61</definedName>
    <definedName name="S.30.04.02.03.Y" localSheetId="87">'S.30.04.{01,02}'!$A$60:$A$61</definedName>
    <definedName name="S.30.04.02.03.Z" localSheetId="87">'S.30.04.{01,02}'!$A$53:$A$55</definedName>
    <definedName name="S.30.04.02.04" localSheetId="87">'S.30.04.{01,02}'!$A$68</definedName>
    <definedName name="S.30.04.02.04.TC" localSheetId="87">'S.30.04.{01,02}'!$A$39</definedName>
    <definedName name="S.30.04.02.04.TD" localSheetId="87">'S.30.04.{01,02}'!$B$75</definedName>
    <definedName name="S.30.04.02.04.TK" localSheetId="87">'S.30.04.{01,02}'!$A$73</definedName>
    <definedName name="S.30.04.02.04.TKC" localSheetId="87">'S.30.04.{01,02}'!$A$74</definedName>
    <definedName name="S.30.04.02.04.TT" localSheetId="87">'S.30.04.{01,02}'!$B$73</definedName>
    <definedName name="S.30.04.02.04.TTC" localSheetId="87">'S.30.04.{01,02}'!$B$74</definedName>
    <definedName name="S.30.04.02.04.X" localSheetId="87">'S.30.04.{01,02}'!$B$76:$B$77</definedName>
    <definedName name="S.30.04.02.04.Y" localSheetId="87">'S.30.04.{01,02}'!$A$76:$A$77</definedName>
    <definedName name="S.30.04.02.04.Z" localSheetId="87">'S.30.04.{01,02}'!$A$69:$A$71</definedName>
    <definedName name="S.30.04.02.TC" localSheetId="87">'S.30.04.{01,02}'!$A$5</definedName>
    <definedName name="S.30.04.03" localSheetId="88">'S.30.04.{03,04}'!$A$1</definedName>
    <definedName name="S.30.04.03.01" localSheetId="88">'S.30.04.{03,04}'!$A$7</definedName>
    <definedName name="S.30.04.03.01.TC" localSheetId="88">'S.30.04.{03,04}'!$A$17</definedName>
    <definedName name="S.30.04.03.01.TD" localSheetId="88">'S.30.04.{03,04}'!$E$22</definedName>
    <definedName name="S.30.04.03.01.TK" localSheetId="88">'S.30.04.{03,04}'!$A$20:$D$20</definedName>
    <definedName name="S.30.04.03.01.TKC" localSheetId="88">'S.30.04.{03,04}'!$A$21:$D$21</definedName>
    <definedName name="S.30.04.03.01.TT" localSheetId="88">'S.30.04.{03,04}'!$E$20</definedName>
    <definedName name="S.30.04.03.01.TTC" localSheetId="88">'S.30.04.{03,04}'!$E$21</definedName>
    <definedName name="S.30.04.03.01.X" localSheetId="88">'S.30.04.{03,04}'!$E$23:$E$24</definedName>
    <definedName name="S.30.04.03.01.Y" localSheetId="88">'S.30.04.{03,04}'!$A$23:$D$24</definedName>
    <definedName name="S.30.04.03.01.Z" localSheetId="88">'S.30.04.{03,04}'!$A$8:$A$10</definedName>
    <definedName name="S.30.04.03.02" localSheetId="88">'S.30.04.{03,04}'!$A$26</definedName>
    <definedName name="S.30.04.03.02.TC" localSheetId="88">'S.30.04.{03,04}'!$A$36</definedName>
    <definedName name="S.30.04.03.02.TD" localSheetId="88">'S.30.04.{03,04}'!$B$40</definedName>
    <definedName name="S.30.04.03.02.TK" localSheetId="88">'S.30.04.{03,04}'!$A$38</definedName>
    <definedName name="S.30.04.03.02.TKC" localSheetId="88">'S.30.04.{03,04}'!$A$39</definedName>
    <definedName name="S.30.04.03.02.TT" localSheetId="88">'S.30.04.{03,04}'!$B$38</definedName>
    <definedName name="S.30.04.03.02.TTC" localSheetId="88">'S.30.04.{03,04}'!$B$39</definedName>
    <definedName name="S.30.04.03.02.X" localSheetId="88">'S.30.04.{03,04}'!$B$41:$B$42</definedName>
    <definedName name="S.30.04.03.02.Y" localSheetId="88">'S.30.04.{03,04}'!$A$41:$A$42</definedName>
    <definedName name="S.30.04.03.02.Z" localSheetId="88">'S.30.04.{03,04}'!$A$27:$A$29</definedName>
    <definedName name="S.30.04.03.TC" localSheetId="88">'S.30.04.{03,04}'!$A$5</definedName>
    <definedName name="S.30.04.04" localSheetId="88">'S.30.04.{03,04}'!$A$2</definedName>
    <definedName name="S.30.04.04.01" localSheetId="88">'S.30.04.{03,04}'!$A$12</definedName>
    <definedName name="S.30.04.04.01.TC" localSheetId="88">'S.30.04.{03,04}'!$A$17</definedName>
    <definedName name="S.30.04.04.01.TD" localSheetId="88">'S.30.04.{03,04}'!$E$22</definedName>
    <definedName name="S.30.04.04.01.TK" localSheetId="88">'S.30.04.{03,04}'!$A$20:$D$20</definedName>
    <definedName name="S.30.04.04.01.TKC" localSheetId="88">'S.30.04.{03,04}'!$A$21:$D$21</definedName>
    <definedName name="S.30.04.04.01.TT" localSheetId="88">'S.30.04.{03,04}'!$E$20</definedName>
    <definedName name="S.30.04.04.01.TTC" localSheetId="88">'S.30.04.{03,04}'!$E$21</definedName>
    <definedName name="S.30.04.04.01.X" localSheetId="88">'S.30.04.{03,04}'!$E$23:$E$24</definedName>
    <definedName name="S.30.04.04.01.Y" localSheetId="88">'S.30.04.{03,04}'!$A$23:$D$24</definedName>
    <definedName name="S.30.04.04.01.Z" localSheetId="88">'S.30.04.{03,04}'!$A$13:$A$15</definedName>
    <definedName name="S.30.04.04.02" localSheetId="88">'S.30.04.{03,04}'!$A$31</definedName>
    <definedName name="S.30.04.04.02.TC" localSheetId="88">'S.30.04.{03,04}'!$A$36</definedName>
    <definedName name="S.30.04.04.02.TD" localSheetId="88">'S.30.04.{03,04}'!$B$40</definedName>
    <definedName name="S.30.04.04.02.TK" localSheetId="88">'S.30.04.{03,04}'!$A$38</definedName>
    <definedName name="S.30.04.04.02.TKC" localSheetId="88">'S.30.04.{03,04}'!$A$39</definedName>
    <definedName name="S.30.04.04.02.TT" localSheetId="88">'S.30.04.{03,04}'!$B$38</definedName>
    <definedName name="S.30.04.04.02.TTC" localSheetId="88">'S.30.04.{03,04}'!$B$39</definedName>
    <definedName name="S.30.04.04.02.X" localSheetId="88">'S.30.04.{03,04}'!$B$41:$B$42</definedName>
    <definedName name="S.30.04.04.02.Y" localSheetId="88">'S.30.04.{03,04}'!$A$41:$A$42</definedName>
    <definedName name="S.30.04.04.02.Z" localSheetId="88">'S.30.04.{03,04}'!$A$32:$A$34</definedName>
    <definedName name="S.30.04.04.TC" localSheetId="88">'S.30.04.{03,04}'!$A$5</definedName>
    <definedName name="S.31.01.01" localSheetId="89">S.31.01.01!$A$1</definedName>
    <definedName name="S.31.01.01.01" localSheetId="89">S.31.01.01!$A$6</definedName>
    <definedName name="S.31.01.01.01.TC" localSheetId="89">S.31.01.01!$A$11</definedName>
    <definedName name="S.31.01.01.01.TD" localSheetId="89">S.31.01.01!$B$15:$D$15</definedName>
    <definedName name="S.31.01.01.01.TK" localSheetId="89">S.31.01.01!$A$13</definedName>
    <definedName name="S.31.01.01.01.TKC" localSheetId="89">S.31.01.01!$A$14</definedName>
    <definedName name="S.31.01.01.01.TT" localSheetId="89">S.31.01.01!$B$13:$D$13</definedName>
    <definedName name="S.31.01.01.01.TTC" localSheetId="89">S.31.01.01!$B$14:$D$14</definedName>
    <definedName name="S.31.01.01.01.X" localSheetId="89">S.31.01.01!$B$16:$D$22</definedName>
    <definedName name="S.31.01.01.01.Y" localSheetId="89">S.31.01.01!$A$16:$A$17</definedName>
    <definedName name="S.31.01.01.01.Z" localSheetId="89">S.31.01.01!$A$7:$A$9</definedName>
    <definedName name="S.31.01.01.02" localSheetId="89">S.31.01.01!$A$24</definedName>
    <definedName name="S.31.01.01.02.TC" localSheetId="89">S.31.01.01!$A$29</definedName>
    <definedName name="S.31.01.01.02.TD" localSheetId="89">S.31.01.01!$B$33</definedName>
    <definedName name="S.31.01.01.02.TK" localSheetId="89">S.31.01.01!$A$31</definedName>
    <definedName name="S.31.01.01.02.TKC" localSheetId="89">S.31.01.01!$A$32</definedName>
    <definedName name="S.31.01.01.02.TT" localSheetId="89">S.31.01.01!$B$31</definedName>
    <definedName name="S.31.01.01.02.TTC" localSheetId="89">S.31.01.01!$B$32</definedName>
    <definedName name="S.31.01.01.02.X" localSheetId="89">S.31.01.01!$B$34:$B$35</definedName>
    <definedName name="S.31.01.01.02.Y" localSheetId="89">S.31.01.01!$A$34:$A$35</definedName>
    <definedName name="S.31.01.01.02.Z" localSheetId="89">S.31.01.01!$A$25:$A$27</definedName>
    <definedName name="S.31.01.01.TC" localSheetId="89">S.31.01.01!$A$4</definedName>
    <definedName name="S.31.01.02" localSheetId="90">S.31.01.02!$A$1</definedName>
    <definedName name="S.31.01.02.01" localSheetId="90">S.31.01.02!$A$7</definedName>
    <definedName name="S.31.01.02.01.TC" localSheetId="90">S.31.01.02!$A$12</definedName>
    <definedName name="S.31.01.02.01.TD" localSheetId="90">S.31.01.02!$C$16:$E$16</definedName>
    <definedName name="S.31.01.02.01.TK" localSheetId="90">S.31.01.02!$A$14:$B$14</definedName>
    <definedName name="S.31.01.02.01.TKC" localSheetId="90">S.31.01.02!$A$15:$B$15</definedName>
    <definedName name="S.31.01.02.01.TT" localSheetId="90">S.31.01.02!$C$14:$E$14</definedName>
    <definedName name="S.31.01.02.01.TTC" localSheetId="90">S.31.01.02!$C$15:$E$15</definedName>
    <definedName name="S.31.01.02.01.X" localSheetId="90">S.31.01.02!$C$17:$E$23</definedName>
    <definedName name="S.31.01.02.01.Y" localSheetId="90">S.31.01.02!$A$17:$B$18</definedName>
    <definedName name="S.31.01.02.01.Z" localSheetId="90">S.31.01.02!$A$8:$A$10</definedName>
    <definedName name="S.31.01.02.02" localSheetId="90">S.31.01.02!$A$25</definedName>
    <definedName name="S.31.01.02.02.TC" localSheetId="90">S.31.01.02!$A$30</definedName>
    <definedName name="S.31.01.02.02.TD" localSheetId="90">S.31.01.02!$B$34</definedName>
    <definedName name="S.31.01.02.02.TK" localSheetId="90">S.31.01.02!$A$32</definedName>
    <definedName name="S.31.01.02.02.TKC" localSheetId="90">S.31.01.02!$A$33</definedName>
    <definedName name="S.31.01.02.02.TT" localSheetId="90">S.31.01.02!$B$32</definedName>
    <definedName name="S.31.01.02.02.TTC" localSheetId="90">S.31.01.02!$B$33</definedName>
    <definedName name="S.31.01.02.02.X" localSheetId="90">S.31.01.02!$B$35:$B$36</definedName>
    <definedName name="S.31.01.02.02.Y" localSheetId="90">S.31.01.02!$A$35:$A$36</definedName>
    <definedName name="S.31.01.02.02.Z" localSheetId="90">S.31.01.02!$A$26:$A$28</definedName>
    <definedName name="S.31.01.02.TC" localSheetId="90">S.31.01.02!$A$4</definedName>
    <definedName name="S.31.01.03" localSheetId="91">S.31.01.03!$A$1</definedName>
    <definedName name="S.31.01.03.01" localSheetId="91">S.31.01.03!$A$6</definedName>
    <definedName name="S.31.01.03.01.TC" localSheetId="91">S.31.01.03!$A$11</definedName>
    <definedName name="S.31.01.03.01.TD" localSheetId="91">S.31.01.03!$B$15:$K$15</definedName>
    <definedName name="S.31.01.03.01.TK" localSheetId="91">S.31.01.03!$A$13</definedName>
    <definedName name="S.31.01.03.01.TKC" localSheetId="91">S.31.01.03!$A$14</definedName>
    <definedName name="S.31.01.03.01.TT" localSheetId="91">S.31.01.03!$B$13:$K$13</definedName>
    <definedName name="S.31.01.03.01.TTC" localSheetId="91">S.31.01.03!$B$14:$K$14</definedName>
    <definedName name="S.31.01.03.01.X" localSheetId="91">S.31.01.03!$B$16:$K$22</definedName>
    <definedName name="S.31.01.03.01.Y" localSheetId="91">S.31.01.03!$A$16:$A$17</definedName>
    <definedName name="S.31.01.03.01.Z" localSheetId="91">S.31.01.03!$A$7:$A$9</definedName>
    <definedName name="S.31.01.03.02" localSheetId="91">S.31.01.03!$A$24</definedName>
    <definedName name="S.31.01.03.02.TC" localSheetId="91">S.31.01.03!$A$29</definedName>
    <definedName name="S.31.01.03.02.TD" localSheetId="91">S.31.01.03!$B$33:$H$33</definedName>
    <definedName name="S.31.01.03.02.TK" localSheetId="91">S.31.01.03!$A$31</definedName>
    <definedName name="S.31.01.03.02.TKC" localSheetId="91">S.31.01.03!$A$32</definedName>
    <definedName name="S.31.01.03.02.TT" localSheetId="91">S.31.01.03!$B$31:$H$31</definedName>
    <definedName name="S.31.01.03.02.TTC" localSheetId="91">S.31.01.03!$B$32:$H$32</definedName>
    <definedName name="S.31.01.03.02.X" localSheetId="91">S.31.01.03!$B$34:$H$35</definedName>
    <definedName name="S.31.01.03.02.Y" localSheetId="91">S.31.01.03!$A$34:$A$35</definedName>
    <definedName name="S.31.01.03.02.Z" localSheetId="91">S.31.01.03!$A$25:$A$27</definedName>
    <definedName name="S.31.01.03.TC" localSheetId="91">S.31.01.03!$A$4</definedName>
    <definedName name="S.31.01.04" localSheetId="92">S.31.01.04!$A$1</definedName>
    <definedName name="S.31.01.04.01" localSheetId="92">S.31.01.04!$A$6</definedName>
    <definedName name="S.31.01.04.01.TC" localSheetId="92">S.31.01.04!$A$11</definedName>
    <definedName name="S.31.01.04.01.TD" localSheetId="92">S.31.01.04!$C$15:$L$15</definedName>
    <definedName name="S.31.01.04.01.TK" localSheetId="92">S.31.01.04!$A$13:$B$13</definedName>
    <definedName name="S.31.01.04.01.TKC" localSheetId="92">S.31.01.04!$A$14:$B$14</definedName>
    <definedName name="S.31.01.04.01.TT" localSheetId="92">S.31.01.04!$C$13:$L$13</definedName>
    <definedName name="S.31.01.04.01.TTC" localSheetId="92">S.31.01.04!$C$14:$L$14</definedName>
    <definedName name="S.31.01.04.01.X" localSheetId="92">S.31.01.04!$C$16:$L$22</definedName>
    <definedName name="S.31.01.04.01.Y" localSheetId="92">S.31.01.04!$A$16:$B$17</definedName>
    <definedName name="S.31.01.04.01.Z" localSheetId="92">S.31.01.04!$A$7:$A$9</definedName>
    <definedName name="S.31.01.04.02" localSheetId="92">S.31.01.04!$A$24</definedName>
    <definedName name="S.31.01.04.02.TC" localSheetId="92">S.31.01.04!$A$29</definedName>
    <definedName name="S.31.01.04.02.TD" localSheetId="92">S.31.01.04!$B$33:$H$33</definedName>
    <definedName name="S.31.01.04.02.TK" localSheetId="92">S.31.01.04!$A$31</definedName>
    <definedName name="S.31.01.04.02.TKC" localSheetId="92">S.31.01.04!$A$32</definedName>
    <definedName name="S.31.01.04.02.TT" localSheetId="92">S.31.01.04!$B$31:$H$31</definedName>
    <definedName name="S.31.01.04.02.TTC" localSheetId="92">S.31.01.04!$B$32:$H$32</definedName>
    <definedName name="S.31.01.04.02.X" localSheetId="92">S.31.01.04!$B$34:$H$35</definedName>
    <definedName name="S.31.01.04.02.Y" localSheetId="92">S.31.01.04!$A$34:$A$35</definedName>
    <definedName name="S.31.01.04.02.Z" localSheetId="92">S.31.01.04!$A$25:$A$27</definedName>
    <definedName name="S.31.01.04.TC" localSheetId="92">S.31.01.04!$A$4</definedName>
    <definedName name="S.32.01.02" localSheetId="93">S.32.01.02!$A$1</definedName>
    <definedName name="S.32.01.02.01" localSheetId="93">S.32.01.02!$A$6</definedName>
    <definedName name="S.32.01.02.01.TC" localSheetId="93">S.32.01.02!$A$4</definedName>
    <definedName name="S.32.01.02.01.TD" localSheetId="93">S.32.01.02!$B$10:$X$10</definedName>
    <definedName name="S.32.01.02.01.TK" localSheetId="93">S.32.01.02!$A$8</definedName>
    <definedName name="S.32.01.02.01.TKC" localSheetId="93">S.32.01.02!$A$9</definedName>
    <definedName name="S.32.01.02.01.TT" localSheetId="93">S.32.01.02!$B$8:$X$8</definedName>
    <definedName name="S.32.01.02.01.TTC" localSheetId="93">S.32.01.02!$B$9:$X$9</definedName>
    <definedName name="S.32.01.02.01.X" localSheetId="93">S.32.01.02!$B$11:$X$16</definedName>
    <definedName name="S.32.01.02.01.Y" localSheetId="93">S.32.01.02!$A$11:$A$12</definedName>
    <definedName name="S.32.01.02.TC" localSheetId="93">S.32.01.02!$A$4</definedName>
    <definedName name="S.33.01.01" localSheetId="94">S.33.01.01!$A$1</definedName>
    <definedName name="S.33.01.01.01" localSheetId="94">S.33.01.01!$A$6</definedName>
    <definedName name="S.33.01.01.01.TC" localSheetId="94">S.33.01.01!$A$12</definedName>
    <definedName name="S.33.01.01.01.TD" localSheetId="94">S.33.01.01!$D$17:$V$17</definedName>
    <definedName name="S.33.01.01.01.TK" localSheetId="94">S.33.01.01!$A$14:$C$15</definedName>
    <definedName name="S.33.01.01.01.TKC" localSheetId="94">S.33.01.01!$A$16:$C$16</definedName>
    <definedName name="S.33.01.01.01.TT" localSheetId="94">S.33.01.01!$D$14:$V$15</definedName>
    <definedName name="S.33.01.01.01.TTC" localSheetId="94">S.33.01.01!$D$16:$V$16</definedName>
    <definedName name="S.33.01.01.01.X" localSheetId="94">S.33.01.01!$D$18:$V$21</definedName>
    <definedName name="S.33.01.01.01.Y" localSheetId="94">S.33.01.01!$A$18:$C$19</definedName>
    <definedName name="S.33.01.01.01.YHI" localSheetId="94">S.33.01.01!$B$14:$B$20</definedName>
    <definedName name="S.33.01.01.01.Z" localSheetId="94">S.33.01.01!$A$7:$A$10</definedName>
    <definedName name="S.33.01.01.02" localSheetId="94">S.33.01.01!$A$23</definedName>
    <definedName name="S.33.01.01.02.TC" localSheetId="94">S.33.01.01!$A$29</definedName>
    <definedName name="S.33.01.01.02.TD" localSheetId="94">S.33.01.01!$B$33:$E$33</definedName>
    <definedName name="S.33.01.01.02.TK" localSheetId="94">S.33.01.01!$A$31</definedName>
    <definedName name="S.33.01.01.02.TKC" localSheetId="94">S.33.01.01!$A$32</definedName>
    <definedName name="S.33.01.01.02.TT" localSheetId="94">S.33.01.01!$B$31:$E$31</definedName>
    <definedName name="S.33.01.01.02.TTC" localSheetId="94">S.33.01.01!$B$32:$E$32</definedName>
    <definedName name="S.33.01.01.02.X" localSheetId="94">S.33.01.01!$B$34:$E$35</definedName>
    <definedName name="S.33.01.01.02.Y" localSheetId="94">S.33.01.01!$A$34:$A$35</definedName>
    <definedName name="S.33.01.01.02.Z" localSheetId="94">S.33.01.01!$A$24:$A$27</definedName>
    <definedName name="S.33.01.01.TC" localSheetId="94">S.33.01.01!$A$4</definedName>
    <definedName name="S.34.01.01" localSheetId="95">S.34.01.01!$A$1</definedName>
    <definedName name="S.34.01.01.01" localSheetId="95">S.34.01.01!$A$6</definedName>
    <definedName name="S.34.01.01.01.TC" localSheetId="95">S.34.01.01!$A$4</definedName>
    <definedName name="S.34.01.01.01.TD" localSheetId="95">S.34.01.01!$B$13:$G$13</definedName>
    <definedName name="S.34.01.01.01.TK" localSheetId="95">S.34.01.01!$A$11</definedName>
    <definedName name="S.34.01.01.01.TKC" localSheetId="95">S.34.01.01!$A$12</definedName>
    <definedName name="S.34.01.01.01.TT" localSheetId="95">S.34.01.01!$B$11:$G$11</definedName>
    <definedName name="S.34.01.01.01.TTC" localSheetId="95">S.34.01.01!$B$12:$G$12</definedName>
    <definedName name="S.34.01.01.01.X" localSheetId="95">S.34.01.01!$B$14:$G$15</definedName>
    <definedName name="S.34.01.01.01.Y" localSheetId="95">S.34.01.01!$A$14:$A$15</definedName>
    <definedName name="S.34.01.01.01.Z" localSheetId="95">S.34.01.01!$A$7:$A$9</definedName>
    <definedName name="S.34.01.01.TC" localSheetId="95">S.34.01.01!$A$4</definedName>
    <definedName name="S.35.01.01" localSheetId="96">S.35.01.01!$A$1</definedName>
    <definedName name="S.35.01.01.01" localSheetId="96">S.35.01.01!$A$6</definedName>
    <definedName name="S.35.01.01.01.TC" localSheetId="96">S.35.01.01!$A$4</definedName>
    <definedName name="S.35.01.01.01.TD" localSheetId="96">S.35.01.01!$B$13:$S$13</definedName>
    <definedName name="S.35.01.01.01.TK" localSheetId="96">S.35.01.01!$A$10</definedName>
    <definedName name="S.35.01.01.01.TKC" localSheetId="96">S.35.01.01!$A$12</definedName>
    <definedName name="S.35.01.01.01.TT" localSheetId="96">S.35.01.01!$B$10:$S$11</definedName>
    <definedName name="S.35.01.01.01.TTC" localSheetId="96">S.35.01.01!$B$12:$S$12</definedName>
    <definedName name="S.35.01.01.01.X" localSheetId="96">S.35.01.01!$B$14:$S$18</definedName>
    <definedName name="S.35.01.01.01.Y" localSheetId="96">S.35.01.01!$A$14:$A$15</definedName>
    <definedName name="S.35.01.01.01.Z" localSheetId="96">S.35.01.01!$A$7:$A$8</definedName>
    <definedName name="S.35.01.01.TC" localSheetId="96">S.35.01.01!$A$4</definedName>
    <definedName name="S.36.01.01" localSheetId="97">S.36.01.01!$A$1</definedName>
    <definedName name="S.36.01.01.01" localSheetId="97">S.36.01.01!$A$6</definedName>
    <definedName name="S.36.01.01.01.TC" localSheetId="97">S.36.01.01!$A$4</definedName>
    <definedName name="S.36.01.01.01.TD" localSheetId="97">S.36.01.01!$E$12:$N$12</definedName>
    <definedName name="S.36.01.01.01.TK" localSheetId="97">S.36.01.01!$A$10:$D$10</definedName>
    <definedName name="S.36.01.01.01.TKC" localSheetId="97">S.36.01.01!$A$11:$D$11</definedName>
    <definedName name="S.36.01.01.01.TT" localSheetId="97">S.36.01.01!$E$10:$N$10</definedName>
    <definedName name="S.36.01.01.01.TTC" localSheetId="97">S.36.01.01!$E$11:$N$11</definedName>
    <definedName name="S.36.01.01.01.X" localSheetId="97">S.36.01.01!$E$13:$N$17</definedName>
    <definedName name="S.36.01.01.01.Y" localSheetId="97">S.36.01.01!$A$13:$D$14</definedName>
    <definedName name="S.36.01.01.01.Z" localSheetId="97">S.36.01.01!$A$7:$A$8</definedName>
    <definedName name="S.36.01.01.02" localSheetId="97">S.36.01.01!$A$19</definedName>
    <definedName name="S.36.01.01.02.TC" localSheetId="97">S.36.01.01!$A$4</definedName>
    <definedName name="S.36.01.01.02.TD" localSheetId="97">S.36.01.01!$B$25</definedName>
    <definedName name="S.36.01.01.02.TK" localSheetId="97">S.36.01.01!$A$23</definedName>
    <definedName name="S.36.01.01.02.TKC" localSheetId="97">S.36.01.01!$A$24</definedName>
    <definedName name="S.36.01.01.02.TT" localSheetId="97">S.36.01.01!$B$23</definedName>
    <definedName name="S.36.01.01.02.TTC" localSheetId="97">S.36.01.01!$B$24</definedName>
    <definedName name="S.36.01.01.02.X" localSheetId="97">S.36.01.01!$B$26:$B$27</definedName>
    <definedName name="S.36.01.01.02.Y" localSheetId="97">S.36.01.01!$A$26:$A$27</definedName>
    <definedName name="S.36.01.01.02.Z" localSheetId="97">S.36.01.01!$A$20:$A$21</definedName>
    <definedName name="S.36.01.01.03" localSheetId="97">S.36.01.01!$A$29</definedName>
    <definedName name="S.36.01.01.03.TC" localSheetId="97">S.36.01.01!$A$4</definedName>
    <definedName name="S.36.01.01.03.TD" localSheetId="97">S.36.01.01!$B$35</definedName>
    <definedName name="S.36.01.01.03.TK" localSheetId="97">S.36.01.01!$A$33</definedName>
    <definedName name="S.36.01.01.03.TKC" localSheetId="97">S.36.01.01!$A$34</definedName>
    <definedName name="S.36.01.01.03.TT" localSheetId="97">S.36.01.01!$B$33</definedName>
    <definedName name="S.36.01.01.03.TTC" localSheetId="97">S.36.01.01!$B$34</definedName>
    <definedName name="S.36.01.01.03.X" localSheetId="97">S.36.01.01!$B$36:$B$37</definedName>
    <definedName name="S.36.01.01.03.Y" localSheetId="97">S.36.01.01!$A$36:$A$37</definedName>
    <definedName name="S.36.01.01.03.Z" localSheetId="97">S.36.01.01!$A$30:$A$31</definedName>
    <definedName name="S.36.01.01.TC" localSheetId="97">S.36.01.01!$A$4</definedName>
    <definedName name="S.36.02.01" localSheetId="98">S.36.02.01!$A$1</definedName>
    <definedName name="S.36.02.01.01" localSheetId="98">S.36.02.01!$A$6</definedName>
    <definedName name="S.36.02.01.01.TC" localSheetId="98">S.36.02.01!$A$4</definedName>
    <definedName name="S.36.02.01.01.TD" localSheetId="98">S.36.02.01!$E$12:$K$12</definedName>
    <definedName name="S.36.02.01.01.TK" localSheetId="98">S.36.02.01!$A$10:$D$10</definedName>
    <definedName name="S.36.02.01.01.TKC" localSheetId="98">S.36.02.01!$A$11:$D$11</definedName>
    <definedName name="S.36.02.01.01.TT" localSheetId="98">S.36.02.01!$E$10:$K$10</definedName>
    <definedName name="S.36.02.01.01.TTC" localSheetId="98">S.36.02.01!$E$11:$K$11</definedName>
    <definedName name="S.36.02.01.01.X" localSheetId="98">S.36.02.01!$E$13:$K$16</definedName>
    <definedName name="S.36.02.01.01.Y" localSheetId="98">S.36.02.01!$A$13:$D$14</definedName>
    <definedName name="S.36.02.01.01.Z" localSheetId="98">S.36.02.01!$A$7:$A$8</definedName>
    <definedName name="S.36.02.01.02" localSheetId="98">S.36.02.01!$A$18</definedName>
    <definedName name="S.36.02.01.02.TC" localSheetId="98">S.36.02.01!$A$4</definedName>
    <definedName name="S.36.02.01.02.TD" localSheetId="98">S.36.02.01!$B$24</definedName>
    <definedName name="S.36.02.01.02.TK" localSheetId="98">S.36.02.01!$A$22</definedName>
    <definedName name="S.36.02.01.02.TKC" localSheetId="98">S.36.02.01!$A$23</definedName>
    <definedName name="S.36.02.01.02.TT" localSheetId="98">S.36.02.01!$B$22</definedName>
    <definedName name="S.36.02.01.02.TTC" localSheetId="98">S.36.02.01!$B$23</definedName>
    <definedName name="S.36.02.01.02.X" localSheetId="98">S.36.02.01!$B$25:$B$26</definedName>
    <definedName name="S.36.02.01.02.Y" localSheetId="98">S.36.02.01!$A$25:$A$26</definedName>
    <definedName name="S.36.02.01.02.Z" localSheetId="98">S.36.02.01!$A$19:$A$20</definedName>
    <definedName name="S.36.02.01.03" localSheetId="98">S.36.02.01!$A$28</definedName>
    <definedName name="S.36.02.01.03.TC" localSheetId="98">S.36.02.01!$A$4</definedName>
    <definedName name="S.36.02.01.03.TD" localSheetId="98">S.36.02.01!$B$34</definedName>
    <definedName name="S.36.02.01.03.TK" localSheetId="98">S.36.02.01!$A$32</definedName>
    <definedName name="S.36.02.01.03.TKC" localSheetId="98">S.36.02.01!$A$33</definedName>
    <definedName name="S.36.02.01.03.TT" localSheetId="98">S.36.02.01!$B$32</definedName>
    <definedName name="S.36.02.01.03.TTC" localSheetId="98">S.36.02.01!$B$33</definedName>
    <definedName name="S.36.02.01.03.X" localSheetId="98">S.36.02.01!$B$35:$B$36</definedName>
    <definedName name="S.36.02.01.03.Y" localSheetId="98">S.36.02.01!$A$35:$A$36</definedName>
    <definedName name="S.36.02.01.03.Z" localSheetId="98">S.36.02.01!$A$29:$A$30</definedName>
    <definedName name="S.36.02.01.04" localSheetId="98">S.36.02.01!$A$38</definedName>
    <definedName name="S.36.02.01.04.TC" localSheetId="98">S.36.02.01!$A$4</definedName>
    <definedName name="S.36.02.01.04.TD" localSheetId="98">S.36.02.01!$D$44:$F$44</definedName>
    <definedName name="S.36.02.01.04.TK" localSheetId="98">S.36.02.01!$A$42:$C$42</definedName>
    <definedName name="S.36.02.01.04.TKC" localSheetId="98">S.36.02.01!$A$43:$C$43</definedName>
    <definedName name="S.36.02.01.04.TT" localSheetId="98">S.36.02.01!$D$42:$F$42</definedName>
    <definedName name="S.36.02.01.04.TTC" localSheetId="98">S.36.02.01!$D$43:$F$43</definedName>
    <definedName name="S.36.02.01.04.X" localSheetId="98">S.36.02.01!$D$45:$F$48</definedName>
    <definedName name="S.36.02.01.04.Y" localSheetId="98">S.36.02.01!$A$45:$C$46</definedName>
    <definedName name="S.36.02.01.04.Z" localSheetId="98">S.36.02.01!$A$39:$A$40</definedName>
    <definedName name="S.36.02.01.05" localSheetId="98">S.36.02.01!$A$50</definedName>
    <definedName name="S.36.02.01.05.TC" localSheetId="98">S.36.02.01!$A$4</definedName>
    <definedName name="S.36.02.01.05.TD" localSheetId="98">S.36.02.01!$D$56:$E$56</definedName>
    <definedName name="S.36.02.01.05.TK" localSheetId="98">S.36.02.01!$A$54:$C$54</definedName>
    <definedName name="S.36.02.01.05.TKC" localSheetId="98">S.36.02.01!$A$55:$C$55</definedName>
    <definedName name="S.36.02.01.05.TT" localSheetId="98">S.36.02.01!$D$54:$E$54</definedName>
    <definedName name="S.36.02.01.05.TTC" localSheetId="98">S.36.02.01!$D$55:$E$55</definedName>
    <definedName name="S.36.02.01.05.X" localSheetId="98">S.36.02.01!$D$57:$E$60</definedName>
    <definedName name="S.36.02.01.05.Y" localSheetId="98">S.36.02.01!$A$57:$C$58</definedName>
    <definedName name="S.36.02.01.05.Z" localSheetId="98">S.36.02.01!$A$51:$A$52</definedName>
    <definedName name="S.36.02.01.06" localSheetId="98">S.36.02.01!$A$62</definedName>
    <definedName name="S.36.02.01.06.TC" localSheetId="98">S.36.02.01!$A$4</definedName>
    <definedName name="S.36.02.01.06.TD" localSheetId="98">S.36.02.01!$D$68:$F$68</definedName>
    <definedName name="S.36.02.01.06.TK" localSheetId="98">S.36.02.01!$A$66:$C$66</definedName>
    <definedName name="S.36.02.01.06.TKC" localSheetId="98">S.36.02.01!$A$67:$C$67</definedName>
    <definedName name="S.36.02.01.06.TT" localSheetId="98">S.36.02.01!$D$66:$F$66</definedName>
    <definedName name="S.36.02.01.06.TTC" localSheetId="98">S.36.02.01!$D$67:$F$67</definedName>
    <definedName name="S.36.02.01.06.X" localSheetId="98">S.36.02.01!$D$69:$F$72</definedName>
    <definedName name="S.36.02.01.06.Y" localSheetId="98">S.36.02.01!$A$69:$C$70</definedName>
    <definedName name="S.36.02.01.06.Z" localSheetId="98">S.36.02.01!$A$63:$A$64</definedName>
    <definedName name="S.36.02.01.07" localSheetId="98">S.36.02.01!$A$74</definedName>
    <definedName name="S.36.02.01.07.TC" localSheetId="98">S.36.02.01!$A$4</definedName>
    <definedName name="S.36.02.01.07.TD" localSheetId="98">S.36.02.01!$G$80</definedName>
    <definedName name="S.36.02.01.07.TK" localSheetId="98">S.36.02.01!$A$78:$F$78</definedName>
    <definedName name="S.36.02.01.07.TKC" localSheetId="98">S.36.02.01!$A$79:$F$79</definedName>
    <definedName name="S.36.02.01.07.TT" localSheetId="98">S.36.02.01!$G$78</definedName>
    <definedName name="S.36.02.01.07.TTC" localSheetId="98">S.36.02.01!$G$79</definedName>
    <definedName name="S.36.02.01.07.X" localSheetId="98">S.36.02.01!$G$81</definedName>
    <definedName name="S.36.02.01.07.Y" localSheetId="98">S.36.02.01!$A$81:$F$82</definedName>
    <definedName name="S.36.02.01.07.YHI" localSheetId="98">S.36.02.01!$D$78:$F$83</definedName>
    <definedName name="S.36.02.01.07.Z" localSheetId="98">S.36.02.01!$A$75:$A$76</definedName>
    <definedName name="S.36.02.01.TC" localSheetId="98">S.36.02.01!$A$4</definedName>
    <definedName name="S.36.03.01" localSheetId="99">S.36.03.01!$A$1</definedName>
    <definedName name="S.36.03.01.01" localSheetId="99">S.36.03.01!$A$6</definedName>
    <definedName name="S.36.03.01.01.TC" localSheetId="99">S.36.03.01!$A$4</definedName>
    <definedName name="S.36.03.01.01.TD" localSheetId="99">S.36.03.01!$D$12:$K$12</definedName>
    <definedName name="S.36.03.01.01.TK" localSheetId="99">S.36.03.01!$A$10:$C$10</definedName>
    <definedName name="S.36.03.01.01.TKC" localSheetId="99">S.36.03.01!$A$11:$C$11</definedName>
    <definedName name="S.36.03.01.01.TT" localSheetId="99">S.36.03.01!$D$10:$K$10</definedName>
    <definedName name="S.36.03.01.01.TTC" localSheetId="99">S.36.03.01!$D$11:$K$11</definedName>
    <definedName name="S.36.03.01.01.X" localSheetId="99">S.36.03.01!$D$13:$K$18</definedName>
    <definedName name="S.36.03.01.01.Y" localSheetId="99">S.36.03.01!$A$13:$C$14</definedName>
    <definedName name="S.36.03.01.01.Z" localSheetId="99">S.36.03.01!$A$7:$A$8</definedName>
    <definedName name="S.36.03.01.02" localSheetId="99">S.36.03.01!$A$20</definedName>
    <definedName name="S.36.03.01.02.TC" localSheetId="99">S.36.03.01!$A$4</definedName>
    <definedName name="S.36.03.01.02.TD" localSheetId="99">S.36.03.01!$B$26</definedName>
    <definedName name="S.36.03.01.02.TK" localSheetId="99">S.36.03.01!$A$24</definedName>
    <definedName name="S.36.03.01.02.TKC" localSheetId="99">S.36.03.01!$A$25</definedName>
    <definedName name="S.36.03.01.02.TT" localSheetId="99">S.36.03.01!$B$24</definedName>
    <definedName name="S.36.03.01.02.TTC" localSheetId="99">S.36.03.01!$B$25</definedName>
    <definedName name="S.36.03.01.02.X" localSheetId="99">S.36.03.01!$B$27:$B$28</definedName>
    <definedName name="S.36.03.01.02.Y" localSheetId="99">S.36.03.01!$A$27:$A$28</definedName>
    <definedName name="S.36.03.01.02.Z" localSheetId="99">S.36.03.01!$A$21:$A$22</definedName>
    <definedName name="S.36.03.01.03" localSheetId="99">S.36.03.01!$A$30</definedName>
    <definedName name="S.36.03.01.03.TC" localSheetId="99">S.36.03.01!$A$4</definedName>
    <definedName name="S.36.03.01.03.TD" localSheetId="99">S.36.03.01!$B$36</definedName>
    <definedName name="S.36.03.01.03.TK" localSheetId="99">S.36.03.01!$A$34</definedName>
    <definedName name="S.36.03.01.03.TKC" localSheetId="99">S.36.03.01!$A$35</definedName>
    <definedName name="S.36.03.01.03.TT" localSheetId="99">S.36.03.01!$B$34</definedName>
    <definedName name="S.36.03.01.03.TTC" localSheetId="99">S.36.03.01!$B$35</definedName>
    <definedName name="S.36.03.01.03.X" localSheetId="99">S.36.03.01!$B$37:$B$38</definedName>
    <definedName name="S.36.03.01.03.Y" localSheetId="99">S.36.03.01!$A$37:$A$38</definedName>
    <definedName name="S.36.03.01.03.Z" localSheetId="99">S.36.03.01!$A$31:$A$32</definedName>
    <definedName name="S.36.03.01.TC" localSheetId="99">S.36.03.01!$A$4</definedName>
    <definedName name="S.36.04.01" localSheetId="100">S.36.04.01!$A$1</definedName>
    <definedName name="S.36.04.01.01" localSheetId="100">S.36.04.01!$A$6</definedName>
    <definedName name="S.36.04.01.01.TC" localSheetId="100">S.36.04.01!$A$4</definedName>
    <definedName name="S.36.04.01.01.TD" localSheetId="100">S.36.04.01!$D$12:$J$12</definedName>
    <definedName name="S.36.04.01.01.TK" localSheetId="100">S.36.04.01!$A$10:$C$10</definedName>
    <definedName name="S.36.04.01.01.TKC" localSheetId="100">S.36.04.01!$A$11:$C$11</definedName>
    <definedName name="S.36.04.01.01.TT" localSheetId="100">S.36.04.01!$D$10:$J$10</definedName>
    <definedName name="S.36.04.01.01.TTC" localSheetId="100">S.36.04.01!$D$11:$J$11</definedName>
    <definedName name="S.36.04.01.01.X" localSheetId="100">S.36.04.01!$D$13:$J$16</definedName>
    <definedName name="S.36.04.01.01.Y" localSheetId="100">S.36.04.01!$A$13:$C$14</definedName>
    <definedName name="S.36.04.01.01.Z" localSheetId="100">S.36.04.01!$A$7:$A$8</definedName>
    <definedName name="S.36.04.01.02" localSheetId="100">S.36.04.01!$A$18</definedName>
    <definedName name="S.36.04.01.02.TC" localSheetId="100">S.36.04.01!$A$4</definedName>
    <definedName name="S.36.04.01.02.TD" localSheetId="100">S.36.04.01!$B$24</definedName>
    <definedName name="S.36.04.01.02.TK" localSheetId="100">S.36.04.01!$A$22</definedName>
    <definedName name="S.36.04.01.02.TKC" localSheetId="100">S.36.04.01!$A$23</definedName>
    <definedName name="S.36.04.01.02.TT" localSheetId="100">S.36.04.01!$B$22</definedName>
    <definedName name="S.36.04.01.02.TTC" localSheetId="100">S.36.04.01!$B$23</definedName>
    <definedName name="S.36.04.01.02.X" localSheetId="100">S.36.04.01!$B$25:$B$26</definedName>
    <definedName name="S.36.04.01.02.Y" localSheetId="100">S.36.04.01!$A$25:$A$26</definedName>
    <definedName name="S.36.04.01.02.Z" localSheetId="100">S.36.04.01!$A$19:$A$20</definedName>
    <definedName name="S.36.04.01.03" localSheetId="100">S.36.04.01!$A$28</definedName>
    <definedName name="S.36.04.01.03.TC" localSheetId="100">S.36.04.01!$A$4</definedName>
    <definedName name="S.36.04.01.03.TD" localSheetId="100">S.36.04.01!$B$34</definedName>
    <definedName name="S.36.04.01.03.TK" localSheetId="100">S.36.04.01!$A$32</definedName>
    <definedName name="S.36.04.01.03.TKC" localSheetId="100">S.36.04.01!$A$33</definedName>
    <definedName name="S.36.04.01.03.TT" localSheetId="100">S.36.04.01!$B$32</definedName>
    <definedName name="S.36.04.01.03.TTC" localSheetId="100">S.36.04.01!$B$33</definedName>
    <definedName name="S.36.04.01.03.X" localSheetId="100">S.36.04.01!$B$35:$B$36</definedName>
    <definedName name="S.36.04.01.03.Y" localSheetId="100">S.36.04.01!$A$35:$A$36</definedName>
    <definedName name="S.36.04.01.03.Z" localSheetId="100">S.36.04.01!$A$29:$A$30</definedName>
    <definedName name="S.36.04.01.04" localSheetId="100">S.36.04.01!$A$38</definedName>
    <definedName name="S.36.04.01.04.TC" localSheetId="100">S.36.04.01!$A$4</definedName>
    <definedName name="S.36.04.01.04.TD" localSheetId="100">S.36.04.01!$C$44:$E$44</definedName>
    <definedName name="S.36.04.01.04.TK" localSheetId="100">S.36.04.01!$A$42:$B$42</definedName>
    <definedName name="S.36.04.01.04.TKC" localSheetId="100">S.36.04.01!$A$43:$B$43</definedName>
    <definedName name="S.36.04.01.04.TT" localSheetId="100">S.36.04.01!$C$42:$E$42</definedName>
    <definedName name="S.36.04.01.04.TTC" localSheetId="100">S.36.04.01!$C$43:$E$43</definedName>
    <definedName name="S.36.04.01.04.X" localSheetId="100">S.36.04.01!$C$45:$E$51</definedName>
    <definedName name="S.36.04.01.04.Y" localSheetId="100">S.36.04.01!$A$45:$B$46</definedName>
    <definedName name="S.36.04.01.04.Z" localSheetId="100">S.36.04.01!$A$39:$A$40</definedName>
    <definedName name="S.36.04.01.TC" localSheetId="100">S.36.04.01!$A$4</definedName>
    <definedName name="S.37.01.01" localSheetId="101">S.37.01.01!$A$1</definedName>
    <definedName name="S.37.01.01.01" localSheetId="101">S.37.01.01!$A$6</definedName>
    <definedName name="S.37.01.01.01.TC" localSheetId="101">S.37.01.01!$A$4</definedName>
    <definedName name="S.37.01.01.01.TD" localSheetId="101">S.37.01.01!$C$12:$O$12</definedName>
    <definedName name="S.37.01.01.01.TK" localSheetId="101">S.37.01.01!$A$10:$B$10</definedName>
    <definedName name="S.37.01.01.01.TKC" localSheetId="101">S.37.01.01!$A$11:$B$11</definedName>
    <definedName name="S.37.01.01.01.TT" localSheetId="101">S.37.01.01!$C$10:$O$10</definedName>
    <definedName name="S.37.01.01.01.TTC" localSheetId="101">S.37.01.01!$C$11:$O$11</definedName>
    <definedName name="S.37.01.01.01.X" localSheetId="101">S.37.01.01!$C$13:$O$16</definedName>
    <definedName name="S.37.01.01.01.Y" localSheetId="101">S.37.01.01!$A$13:$B$14</definedName>
    <definedName name="S.37.01.01.01.Z" localSheetId="101">S.37.01.01!$A$7:$A$8</definedName>
    <definedName name="S.37.01.01.02" localSheetId="101">S.37.01.01!$A$18</definedName>
    <definedName name="S.37.01.01.02.TC" localSheetId="101">S.37.01.01!$A$4</definedName>
    <definedName name="S.37.01.01.02.TD" localSheetId="101">S.37.01.01!$B$24</definedName>
    <definedName name="S.37.01.01.02.TK" localSheetId="101">S.37.01.01!$A$22</definedName>
    <definedName name="S.37.01.01.02.TKC" localSheetId="101">S.37.01.01!$A$23</definedName>
    <definedName name="S.37.01.01.02.TT" localSheetId="101">S.37.01.01!$B$22</definedName>
    <definedName name="S.37.01.01.02.TTC" localSheetId="101">S.37.01.01!$B$23</definedName>
    <definedName name="S.37.01.01.02.X" localSheetId="101">S.37.01.01!$B$25:$B$26</definedName>
    <definedName name="S.37.01.01.02.Y" localSheetId="101">S.37.01.01!$A$25:$A$26</definedName>
    <definedName name="S.37.01.01.02.Z" localSheetId="101">S.37.01.01!$A$19:$A$20</definedName>
    <definedName name="S.37.01.01.TC" localSheetId="101">S.37.01.01!$A$4</definedName>
    <definedName name="S.38.01.01" localSheetId="102">'S.38.01.{01,02}'!$A$1</definedName>
    <definedName name="S.38.01.01.01" localSheetId="102">'S.38.01.{01,02}'!$A$6</definedName>
    <definedName name="S.38.01.01.01.TC" localSheetId="102">'S.38.01.{01,02}'!$A$4</definedName>
    <definedName name="S.38.01.01.01.TD" localSheetId="102">'S.38.01.{01,02}'!$C$16:$C$17</definedName>
    <definedName name="S.38.01.01.01.TL" localSheetId="102">'S.38.01.{01,02}'!$A$16:$A$17</definedName>
    <definedName name="S.38.01.01.01.TLC" localSheetId="102">'S.38.01.{01,02}'!$B$16:$B$17</definedName>
    <definedName name="S.38.01.01.01.TT" localSheetId="102">'S.38.01.{01,02}'!$C$14</definedName>
    <definedName name="S.38.01.01.01.TTC" localSheetId="102">'S.38.01.{01,02}'!$C$15</definedName>
    <definedName name="S.38.01.01.01.X" localSheetId="102">'S.38.01.{01,02}'!$C$18:$C$20</definedName>
    <definedName name="S.38.01.01.01.Y" localSheetId="102">'S.38.01.{01,02}'!$D$16:$D$17</definedName>
    <definedName name="S.38.01.01.01.Z" localSheetId="102">'S.38.01.{01,02}'!$A$7:$A$8</definedName>
    <definedName name="S.38.01.01.TC" localSheetId="102">'S.38.01.{01,02}'!$A$4</definedName>
    <definedName name="S.38.01.02" localSheetId="102">'S.38.01.{01,02}'!$A$2</definedName>
    <definedName name="S.38.01.02.01" localSheetId="102">'S.38.01.{01,02}'!$A$10</definedName>
    <definedName name="S.38.01.02.01.TC" localSheetId="102">'S.38.01.{01,02}'!$A$4</definedName>
    <definedName name="S.38.01.02.01.TD" localSheetId="102">'S.38.01.{01,02}'!$C$16:$C$17</definedName>
    <definedName name="S.38.01.02.01.TL" localSheetId="102">'S.38.01.{01,02}'!$A$16:$A$17</definedName>
    <definedName name="S.38.01.02.01.TLC" localSheetId="102">'S.38.01.{01,02}'!$B$16:$B$17</definedName>
    <definedName name="S.38.01.02.01.TT" localSheetId="102">'S.38.01.{01,02}'!$C$14</definedName>
    <definedName name="S.38.01.02.01.TTC" localSheetId="102">'S.38.01.{01,02}'!$C$15</definedName>
    <definedName name="S.38.01.02.01.X" localSheetId="102">'S.38.01.{01,02}'!$C$18:$C$20</definedName>
    <definedName name="S.38.01.02.01.Y" localSheetId="102">'S.38.01.{01,02}'!$D$16:$D$17</definedName>
    <definedName name="S.38.01.02.01.Z" localSheetId="102">'S.38.01.{01,02}'!$A$11:$A$12</definedName>
    <definedName name="S.38.01.02.TC" localSheetId="102">'S.38.01.{01,02}'!$A$4</definedName>
    <definedName name="S.39.01.01" localSheetId="103">'S.39.01.{01,02}'!$A$1</definedName>
    <definedName name="S.39.01.01.01" localSheetId="103">'S.39.01.{01,02}'!$A$6</definedName>
    <definedName name="S.39.01.01.01.TC" localSheetId="103">'S.39.01.{01,02}'!$A$4</definedName>
    <definedName name="S.39.01.01.01.TD" localSheetId="103">'S.39.01.{01,02}'!$C$16</definedName>
    <definedName name="S.39.01.01.01.TL" localSheetId="103">'S.39.01.{01,02}'!$A$16</definedName>
    <definedName name="S.39.01.01.01.TLC" localSheetId="103">'S.39.01.{01,02}'!$B$16</definedName>
    <definedName name="S.39.01.01.01.TT" localSheetId="103">'S.39.01.{01,02}'!$C$14</definedName>
    <definedName name="S.39.01.01.01.TTC" localSheetId="103">'S.39.01.{01,02}'!$C$15</definedName>
    <definedName name="S.39.01.01.01.Y" localSheetId="103">'S.39.01.{01,02}'!$D$16:$F$16</definedName>
    <definedName name="S.39.01.01.01.Z" localSheetId="103">'S.39.01.{01,02}'!$A$7:$A$8</definedName>
    <definedName name="S.39.01.01.TC" localSheetId="103">'S.39.01.{01,02}'!$A$4</definedName>
    <definedName name="S.39.01.02" localSheetId="103">'S.39.01.{01,02}'!$A$2</definedName>
    <definedName name="S.39.01.02.01" localSheetId="103">'S.39.01.{01,02}'!$A$10</definedName>
    <definedName name="S.39.01.02.01.TC" localSheetId="103">'S.39.01.{01,02}'!$A$4</definedName>
    <definedName name="S.39.01.02.01.TD" localSheetId="103">'S.39.01.{01,02}'!$C$16</definedName>
    <definedName name="S.39.01.02.01.TL" localSheetId="103">'S.39.01.{01,02}'!$A$16</definedName>
    <definedName name="S.39.01.02.01.TLC" localSheetId="103">'S.39.01.{01,02}'!$B$16</definedName>
    <definedName name="S.39.01.02.01.TT" localSheetId="103">'S.39.01.{01,02}'!$C$14</definedName>
    <definedName name="S.39.01.02.01.TTC" localSheetId="103">'S.39.01.{01,02}'!$C$15</definedName>
    <definedName name="S.39.01.02.01.Y" localSheetId="103">'S.39.01.{01,02}'!$D$16:$F$16</definedName>
    <definedName name="S.39.01.02.01.Z" localSheetId="103">'S.39.01.{01,02}'!$A$11:$A$12</definedName>
    <definedName name="S.39.01.02.TC" localSheetId="103">'S.39.01.{01,02}'!$A$4</definedName>
    <definedName name="S.40.01.01" localSheetId="104">'S.40.01.{01,02}'!$A$1</definedName>
    <definedName name="S.40.01.01.01" localSheetId="104">'S.40.01.{01,02}'!$A$6</definedName>
    <definedName name="S.40.01.01.01.TC" localSheetId="104">'S.40.01.{01,02}'!$A$4</definedName>
    <definedName name="S.40.01.01.01.TD" localSheetId="104">'S.40.01.{01,02}'!$C$16</definedName>
    <definedName name="S.40.01.01.01.TL" localSheetId="104">'S.40.01.{01,02}'!$A$16</definedName>
    <definedName name="S.40.01.01.01.TLC" localSheetId="104">'S.40.01.{01,02}'!$B$16</definedName>
    <definedName name="S.40.01.01.01.TT" localSheetId="104">'S.40.01.{01,02}'!$C$14</definedName>
    <definedName name="S.40.01.01.01.TTC" localSheetId="104">'S.40.01.{01,02}'!$C$15</definedName>
    <definedName name="S.40.01.01.01.Y" localSheetId="104">'S.40.01.{01,02}'!$D$16:$E$16</definedName>
    <definedName name="S.40.01.01.01.Z" localSheetId="104">'S.40.01.{01,02}'!$A$7:$A$8</definedName>
    <definedName name="S.40.01.01.TC" localSheetId="104">'S.40.01.{01,02}'!$A$4</definedName>
    <definedName name="S.40.01.02" localSheetId="104">'S.40.01.{01,02}'!$A$2</definedName>
    <definedName name="S.40.01.02.01" localSheetId="104">'S.40.01.{01,02}'!$A$10</definedName>
    <definedName name="S.40.01.02.01.TC" localSheetId="104">'S.40.01.{01,02}'!$A$4</definedName>
    <definedName name="S.40.01.02.01.TD" localSheetId="104">'S.40.01.{01,02}'!$C$16</definedName>
    <definedName name="S.40.01.02.01.TL" localSheetId="104">'S.40.01.{01,02}'!$A$16</definedName>
    <definedName name="S.40.01.02.01.TLC" localSheetId="104">'S.40.01.{01,02}'!$B$16</definedName>
    <definedName name="S.40.01.02.01.TT" localSheetId="104">'S.40.01.{01,02}'!$C$14</definedName>
    <definedName name="S.40.01.02.01.TTC" localSheetId="104">'S.40.01.{01,02}'!$C$15</definedName>
    <definedName name="S.40.01.02.01.Y" localSheetId="104">'S.40.01.{01,02}'!$D$16:$E$16</definedName>
    <definedName name="S.40.01.02.01.Z" localSheetId="104">'S.40.01.{01,02}'!$A$11:$A$12</definedName>
    <definedName name="S.40.01.02.TC" localSheetId="104">'S.40.01.{01,02}'!$A$4</definedName>
    <definedName name="S.41.01.01" localSheetId="105">'S.41.01.{01,02}'!$A$1</definedName>
    <definedName name="S.41.01.01.01" localSheetId="105">'S.41.01.{01,02}'!$A$6</definedName>
    <definedName name="S.41.01.01.01.TC" localSheetId="105">'S.41.01.{01,02}'!$A$4</definedName>
    <definedName name="S.41.01.01.01.TD" localSheetId="105">'S.41.01.{01,02}'!$C$16:$C$17</definedName>
    <definedName name="S.41.01.01.01.TL" localSheetId="105">'S.41.01.{01,02}'!$A$16:$A$17</definedName>
    <definedName name="S.41.01.01.01.TLC" localSheetId="105">'S.41.01.{01,02}'!$B$16:$B$17</definedName>
    <definedName name="S.41.01.01.01.TT" localSheetId="105">'S.41.01.{01,02}'!$C$14</definedName>
    <definedName name="S.41.01.01.01.TTC" localSheetId="105">'S.41.01.{01,02}'!$C$15</definedName>
    <definedName name="S.41.01.01.01.Y" localSheetId="105">'S.41.01.{01,02}'!$D$16:$G$17</definedName>
    <definedName name="S.41.01.01.01.Z" localSheetId="105">'S.41.01.{01,02}'!$A$7:$A$8</definedName>
    <definedName name="S.41.01.01.TC" localSheetId="105">'S.41.01.{01,02}'!$A$4</definedName>
    <definedName name="S.41.01.02" localSheetId="105">'S.41.01.{01,02}'!$A$2</definedName>
    <definedName name="S.41.01.02.01" localSheetId="105">'S.41.01.{01,02}'!$A$10</definedName>
    <definedName name="S.41.01.02.01.TC" localSheetId="105">'S.41.01.{01,02}'!$A$4</definedName>
    <definedName name="S.41.01.02.01.TD" localSheetId="105">'S.41.01.{01,02}'!$C$16:$C$17</definedName>
    <definedName name="S.41.01.02.01.TL" localSheetId="105">'S.41.01.{01,02}'!$A$16:$A$17</definedName>
    <definedName name="S.41.01.02.01.TLC" localSheetId="105">'S.41.01.{01,02}'!$B$16:$B$17</definedName>
    <definedName name="S.41.01.02.01.TT" localSheetId="105">'S.41.01.{01,02}'!$C$14</definedName>
    <definedName name="S.41.01.02.01.TTC" localSheetId="105">'S.41.01.{01,02}'!$C$15</definedName>
    <definedName name="S.41.01.02.01.Y" localSheetId="105">'S.41.01.{01,02}'!$D$16:$G$17</definedName>
    <definedName name="S.41.01.02.01.Z" localSheetId="105">'S.41.01.{01,02}'!$A$11:$A$12</definedName>
    <definedName name="S.41.01.02.TC" localSheetId="105">'S.41.01.{01,02}'!$A$4</definedName>
  </definedNames>
  <calcPr calcId="152511"/>
</workbook>
</file>

<file path=xl/calcChain.xml><?xml version="1.0" encoding="utf-8"?>
<calcChain xmlns="http://schemas.openxmlformats.org/spreadsheetml/2006/main">
  <c r="B3" i="365" l="1"/>
  <c r="B2" i="365"/>
  <c r="B3" i="366"/>
  <c r="B2" i="366"/>
  <c r="K228" i="404"/>
  <c r="K227" i="404"/>
  <c r="K226" i="404"/>
  <c r="K225" i="404"/>
  <c r="K224" i="404"/>
  <c r="K223" i="404"/>
  <c r="K222" i="404"/>
  <c r="K221" i="404"/>
  <c r="K214" i="404" l="1"/>
  <c r="K207" i="404"/>
  <c r="K208" i="404"/>
  <c r="K209" i="404"/>
  <c r="K210" i="404"/>
  <c r="K211" i="404"/>
  <c r="K212" i="404"/>
  <c r="K213" i="404"/>
  <c r="A96" i="332"/>
  <c r="A95" i="332"/>
  <c r="A92" i="332"/>
  <c r="A94" i="332"/>
  <c r="A93" i="332"/>
  <c r="A91" i="332"/>
  <c r="A90" i="332"/>
  <c r="A89" i="332"/>
  <c r="A88" i="332"/>
  <c r="A87" i="332"/>
  <c r="A86" i="332"/>
  <c r="A85" i="332"/>
  <c r="B6" i="364"/>
  <c r="B5" i="364"/>
  <c r="B4" i="364"/>
  <c r="B3" i="364"/>
  <c r="A75" i="332" l="1"/>
  <c r="B1" i="432" l="1"/>
  <c r="B1" i="431"/>
  <c r="K129" i="404" l="1"/>
  <c r="K128" i="404"/>
  <c r="K127" i="404"/>
  <c r="K105" i="404"/>
  <c r="B6" i="229" l="1"/>
  <c r="B5" i="229"/>
  <c r="B4" i="229"/>
  <c r="B3" i="229"/>
  <c r="B6" i="231"/>
  <c r="B5" i="231"/>
  <c r="B4" i="231"/>
  <c r="B3" i="231"/>
  <c r="B5" i="227"/>
  <c r="B6" i="227"/>
  <c r="B4" i="227"/>
  <c r="B3" i="227"/>
  <c r="B6" i="225"/>
  <c r="B5" i="225"/>
  <c r="B4" i="225"/>
  <c r="B3" i="225"/>
  <c r="B6" i="223"/>
  <c r="B5" i="223"/>
  <c r="B4" i="223"/>
  <c r="B3" i="223"/>
  <c r="B6" i="221"/>
  <c r="B5" i="221"/>
  <c r="B4" i="221"/>
  <c r="B3" i="221"/>
  <c r="B6" i="219"/>
  <c r="B5" i="219"/>
  <c r="B4" i="219"/>
  <c r="B3" i="219"/>
  <c r="B4" i="319"/>
  <c r="B3" i="319"/>
  <c r="B2" i="319"/>
  <c r="B1" i="319"/>
  <c r="K3" i="404" l="1"/>
  <c r="K4" i="404"/>
  <c r="K5" i="404"/>
  <c r="K6" i="404"/>
  <c r="K7" i="404"/>
  <c r="K8" i="404"/>
  <c r="K9" i="404"/>
  <c r="K10" i="404"/>
  <c r="K11" i="404"/>
  <c r="K12" i="404"/>
  <c r="K13" i="404"/>
  <c r="K14" i="404"/>
  <c r="K15" i="404"/>
  <c r="K16" i="404"/>
  <c r="K17" i="404"/>
  <c r="K18" i="404"/>
  <c r="K19" i="404"/>
  <c r="K20" i="404"/>
  <c r="K21" i="404"/>
  <c r="K22" i="404"/>
  <c r="K23" i="404"/>
  <c r="K24" i="404"/>
  <c r="K25" i="404"/>
  <c r="K26" i="404"/>
  <c r="K27" i="404"/>
  <c r="K28" i="404"/>
  <c r="K29" i="404"/>
  <c r="K30" i="404"/>
  <c r="K31" i="404"/>
  <c r="K32" i="404"/>
  <c r="K33" i="404"/>
  <c r="K34" i="404"/>
  <c r="K35" i="404"/>
  <c r="K36" i="404"/>
  <c r="K37" i="404"/>
  <c r="K38" i="404"/>
  <c r="K39" i="404"/>
  <c r="K40" i="404"/>
  <c r="K41" i="404"/>
  <c r="K42" i="404"/>
  <c r="K43" i="404"/>
  <c r="K44" i="404"/>
  <c r="K45" i="404"/>
  <c r="K46" i="404"/>
  <c r="K47" i="404"/>
  <c r="K48" i="404"/>
  <c r="K49" i="404"/>
  <c r="K50" i="404"/>
  <c r="K51" i="404"/>
  <c r="K52" i="404"/>
  <c r="K53" i="404"/>
  <c r="K54" i="404"/>
  <c r="K55" i="404"/>
  <c r="K56" i="404"/>
  <c r="K57" i="404"/>
  <c r="K58" i="404"/>
  <c r="K59" i="404"/>
  <c r="K60" i="404"/>
  <c r="K61" i="404"/>
  <c r="K62" i="404"/>
  <c r="K63" i="404"/>
  <c r="K64" i="404"/>
  <c r="K65" i="404"/>
  <c r="K66" i="404"/>
  <c r="K67" i="404"/>
  <c r="K68" i="404"/>
  <c r="K69" i="404"/>
  <c r="K70" i="404"/>
  <c r="K71" i="404"/>
  <c r="K72" i="404"/>
  <c r="K73" i="404"/>
  <c r="K74" i="404"/>
  <c r="K75" i="404"/>
  <c r="K76" i="404"/>
  <c r="K77" i="404"/>
  <c r="K78" i="404"/>
  <c r="K79" i="404"/>
  <c r="K80" i="404"/>
  <c r="K81" i="404"/>
  <c r="K82" i="404"/>
  <c r="K83" i="404"/>
  <c r="K84" i="404"/>
  <c r="K85" i="404"/>
  <c r="K86" i="404"/>
  <c r="K87" i="404"/>
  <c r="K88" i="404"/>
  <c r="K89" i="404"/>
  <c r="K90" i="404"/>
  <c r="K91" i="404"/>
  <c r="K92" i="404"/>
  <c r="K93" i="404"/>
  <c r="K94" i="404"/>
  <c r="K95" i="404"/>
  <c r="K96" i="404"/>
  <c r="K97" i="404"/>
  <c r="K98" i="404"/>
  <c r="K99" i="404"/>
  <c r="K100" i="404"/>
  <c r="K101" i="404"/>
  <c r="K102" i="404"/>
  <c r="K103" i="404"/>
  <c r="K106" i="404"/>
  <c r="K107" i="404"/>
  <c r="K108" i="404"/>
  <c r="K109" i="404"/>
  <c r="K110" i="404"/>
  <c r="K111" i="404"/>
  <c r="K112" i="404"/>
  <c r="K113" i="404"/>
  <c r="K114" i="404"/>
  <c r="K115" i="404"/>
  <c r="K116" i="404"/>
  <c r="K117" i="404"/>
  <c r="K118" i="404"/>
  <c r="K119" i="404"/>
  <c r="K120" i="404"/>
  <c r="K121" i="404"/>
  <c r="K122" i="404"/>
  <c r="K123" i="404"/>
  <c r="K124" i="404"/>
  <c r="K125" i="404"/>
  <c r="K126" i="404"/>
  <c r="K130" i="404"/>
  <c r="K131" i="404"/>
  <c r="K132" i="404"/>
  <c r="K133" i="404"/>
  <c r="K134" i="404"/>
  <c r="K135" i="404"/>
  <c r="K136" i="404"/>
  <c r="K137" i="404"/>
  <c r="K138" i="404"/>
  <c r="K139" i="404"/>
  <c r="K140" i="404"/>
  <c r="K141" i="404"/>
  <c r="K142" i="404"/>
  <c r="K143" i="404"/>
  <c r="K144" i="404"/>
  <c r="K145" i="404"/>
  <c r="K146" i="404"/>
  <c r="K147" i="404"/>
  <c r="K148" i="404"/>
  <c r="K149" i="404"/>
  <c r="K150" i="404"/>
  <c r="K151" i="404"/>
  <c r="K152" i="404"/>
  <c r="K153" i="404"/>
  <c r="K154" i="404"/>
  <c r="K155" i="404"/>
  <c r="K156" i="404"/>
  <c r="K157" i="404"/>
  <c r="K158" i="404"/>
  <c r="K159" i="404"/>
  <c r="K160" i="404"/>
  <c r="K161" i="404"/>
  <c r="K162" i="404"/>
  <c r="K163" i="404"/>
  <c r="K164" i="404"/>
  <c r="K165" i="404"/>
  <c r="K166" i="404"/>
  <c r="K167" i="404"/>
  <c r="K168" i="404"/>
  <c r="K169" i="404"/>
  <c r="K170" i="404"/>
  <c r="K171" i="404"/>
  <c r="K172" i="404"/>
  <c r="K173" i="404"/>
  <c r="K174" i="404"/>
  <c r="K175" i="404"/>
  <c r="K176" i="404"/>
  <c r="K177" i="404"/>
  <c r="K178" i="404"/>
  <c r="K179" i="404"/>
  <c r="K180" i="404"/>
  <c r="K181" i="404"/>
  <c r="K182" i="404"/>
  <c r="K183" i="404"/>
  <c r="K184" i="404"/>
  <c r="K185" i="404"/>
  <c r="K186" i="404"/>
  <c r="K187" i="404"/>
  <c r="K188" i="404"/>
  <c r="K189" i="404"/>
  <c r="K190" i="404"/>
  <c r="K191" i="404"/>
  <c r="K192" i="404"/>
  <c r="K193" i="404"/>
  <c r="K194" i="404"/>
  <c r="K195" i="404"/>
  <c r="K196" i="404"/>
  <c r="K197" i="404"/>
  <c r="K198" i="404"/>
  <c r="K199" i="404"/>
  <c r="K200" i="404"/>
  <c r="K201" i="404"/>
  <c r="K202" i="404"/>
  <c r="K203" i="404"/>
  <c r="K204" i="404"/>
  <c r="K205" i="404"/>
  <c r="K206" i="404"/>
  <c r="K215" i="404"/>
  <c r="K216" i="404"/>
  <c r="K217" i="404"/>
  <c r="K218" i="404"/>
  <c r="K219" i="404"/>
  <c r="K220" i="404"/>
  <c r="K229" i="404"/>
  <c r="K230" i="404"/>
  <c r="K231" i="404"/>
  <c r="K232" i="404"/>
  <c r="K233" i="404"/>
  <c r="K234" i="404"/>
  <c r="K235" i="404"/>
  <c r="K236" i="404"/>
  <c r="K237" i="404"/>
  <c r="K238" i="404"/>
  <c r="K239" i="404"/>
  <c r="K240" i="404"/>
  <c r="K241" i="404"/>
  <c r="K242" i="404"/>
  <c r="K243" i="404"/>
  <c r="K244" i="404"/>
  <c r="K245" i="404"/>
  <c r="K246" i="404"/>
  <c r="K247" i="404"/>
  <c r="K248" i="404"/>
  <c r="K249" i="404"/>
  <c r="K250" i="404"/>
  <c r="K251" i="404"/>
  <c r="K252" i="404"/>
  <c r="K253" i="404"/>
  <c r="K254" i="404"/>
  <c r="K255" i="404"/>
  <c r="K256" i="404"/>
  <c r="K257" i="404"/>
  <c r="K258" i="404"/>
  <c r="K259" i="404"/>
  <c r="K260" i="404"/>
  <c r="K261" i="404"/>
  <c r="K262" i="404"/>
  <c r="K263" i="404"/>
  <c r="K264" i="404"/>
  <c r="K265" i="404"/>
  <c r="K266" i="404"/>
  <c r="K267" i="404"/>
  <c r="K268" i="404"/>
  <c r="K269" i="404"/>
  <c r="K270" i="404"/>
  <c r="K271" i="404"/>
  <c r="K272" i="404"/>
  <c r="K273" i="404"/>
  <c r="K274" i="404"/>
  <c r="K275" i="404"/>
  <c r="K276" i="404"/>
  <c r="K277" i="404"/>
  <c r="K278" i="404"/>
  <c r="K279" i="404"/>
  <c r="K280" i="404"/>
  <c r="K281" i="404"/>
  <c r="K282" i="404"/>
  <c r="K283" i="404"/>
  <c r="K284" i="404"/>
  <c r="K285" i="404"/>
  <c r="K286" i="404"/>
  <c r="K287" i="404"/>
  <c r="K288" i="404"/>
  <c r="K289" i="404"/>
  <c r="K290" i="404"/>
  <c r="K291" i="404"/>
  <c r="K292" i="404"/>
  <c r="K293" i="404"/>
  <c r="K294" i="404"/>
  <c r="K295" i="404"/>
  <c r="K296" i="404"/>
  <c r="K297" i="404"/>
  <c r="K298" i="404"/>
  <c r="K299" i="404"/>
  <c r="K300" i="404"/>
  <c r="K301" i="404"/>
  <c r="K302" i="404"/>
  <c r="K303" i="404"/>
  <c r="K304" i="404"/>
  <c r="K305" i="404"/>
  <c r="K306" i="404"/>
  <c r="K307" i="404"/>
  <c r="K308" i="404"/>
  <c r="K309" i="404"/>
  <c r="K310" i="404"/>
  <c r="K311" i="404"/>
  <c r="K312" i="404"/>
  <c r="K313" i="404"/>
  <c r="K314" i="404"/>
  <c r="K315" i="404"/>
  <c r="K316" i="404"/>
  <c r="K317" i="404"/>
  <c r="K318" i="404"/>
  <c r="K319" i="404"/>
  <c r="K320" i="404"/>
  <c r="K321" i="404"/>
  <c r="K322" i="404"/>
  <c r="K323" i="404"/>
  <c r="K324" i="404"/>
  <c r="K325" i="404"/>
  <c r="K326" i="404"/>
  <c r="K327" i="404"/>
  <c r="K328" i="404"/>
  <c r="K329" i="404"/>
  <c r="K330" i="404"/>
  <c r="K331" i="404"/>
  <c r="K332" i="404"/>
  <c r="K333" i="404"/>
  <c r="K334" i="404"/>
  <c r="K335" i="404"/>
  <c r="K336" i="404"/>
  <c r="K337" i="404"/>
  <c r="K338" i="404"/>
  <c r="K339" i="404"/>
  <c r="K340" i="404"/>
  <c r="K341" i="404"/>
  <c r="K342" i="404"/>
  <c r="K343" i="404"/>
  <c r="K344" i="404"/>
  <c r="K345" i="404"/>
  <c r="K346" i="404"/>
  <c r="K347" i="404"/>
  <c r="K348" i="404"/>
  <c r="K349" i="404"/>
  <c r="K350" i="404"/>
  <c r="K351" i="404"/>
  <c r="K352" i="404"/>
  <c r="K353" i="404"/>
  <c r="K354" i="404"/>
  <c r="K355" i="404"/>
  <c r="K356" i="404"/>
  <c r="K357" i="404"/>
  <c r="K358" i="404"/>
  <c r="K359" i="404"/>
  <c r="K360" i="404"/>
  <c r="K361" i="404"/>
  <c r="K362" i="404"/>
  <c r="K363" i="404"/>
  <c r="K364" i="404"/>
  <c r="K365" i="404"/>
  <c r="K366" i="404"/>
  <c r="K367" i="404"/>
  <c r="K368" i="404"/>
  <c r="K369" i="404"/>
  <c r="K370" i="404"/>
  <c r="K371" i="404"/>
  <c r="K372" i="404"/>
  <c r="K373" i="404"/>
  <c r="K374" i="404"/>
  <c r="K375" i="404"/>
  <c r="K376" i="404"/>
  <c r="K377" i="404"/>
  <c r="K378" i="404"/>
  <c r="K379" i="404"/>
  <c r="K380" i="404"/>
  <c r="K381" i="404"/>
  <c r="K382" i="404"/>
  <c r="K383" i="404"/>
  <c r="K384" i="404"/>
  <c r="K385" i="404"/>
  <c r="K386" i="404"/>
  <c r="K387" i="404"/>
  <c r="K388" i="404"/>
  <c r="K389" i="404"/>
  <c r="K390" i="404"/>
  <c r="K391" i="404"/>
  <c r="K392" i="404"/>
  <c r="K393" i="404"/>
  <c r="K394" i="404"/>
  <c r="K395" i="404"/>
  <c r="K396" i="404"/>
  <c r="K397" i="404"/>
  <c r="K398" i="404"/>
  <c r="K399" i="404"/>
  <c r="K400" i="404"/>
  <c r="K401" i="404"/>
  <c r="K402" i="404"/>
  <c r="K403" i="404"/>
  <c r="K404" i="404"/>
  <c r="K405" i="404"/>
  <c r="K406" i="404"/>
  <c r="K407" i="404"/>
  <c r="K408" i="404"/>
  <c r="K409" i="404"/>
  <c r="K410" i="404"/>
  <c r="K411" i="404"/>
  <c r="K412" i="404"/>
  <c r="K413" i="404"/>
  <c r="K414" i="404"/>
  <c r="K415" i="404"/>
  <c r="K416" i="404"/>
  <c r="K417" i="404"/>
  <c r="K418" i="404"/>
  <c r="K419" i="404"/>
  <c r="K420" i="404"/>
  <c r="K421" i="404"/>
  <c r="K422" i="404"/>
  <c r="K423" i="404"/>
  <c r="K424" i="404"/>
  <c r="K425" i="404"/>
  <c r="K426" i="404"/>
  <c r="K427" i="404"/>
  <c r="K428" i="404"/>
  <c r="K429" i="404"/>
  <c r="K430" i="404"/>
  <c r="K431" i="404"/>
  <c r="K432" i="404"/>
  <c r="K433" i="404"/>
  <c r="K434" i="404"/>
  <c r="K435" i="404"/>
  <c r="K436" i="404"/>
  <c r="K437" i="404"/>
  <c r="K438" i="404"/>
  <c r="K439" i="404"/>
  <c r="K440" i="404"/>
  <c r="K441" i="404"/>
  <c r="K442" i="404"/>
  <c r="K443" i="404"/>
  <c r="K444" i="404"/>
  <c r="K445" i="404"/>
  <c r="K446" i="404"/>
  <c r="K447" i="404"/>
  <c r="K448" i="404"/>
  <c r="K449" i="404"/>
  <c r="K450" i="404"/>
  <c r="K451" i="404"/>
  <c r="K452" i="404"/>
  <c r="K453" i="404"/>
  <c r="K454" i="404"/>
  <c r="K455" i="404"/>
  <c r="K456" i="404"/>
  <c r="K457" i="404"/>
  <c r="K458" i="404"/>
  <c r="K459" i="404"/>
  <c r="K460" i="404"/>
  <c r="K461" i="404"/>
  <c r="K462" i="404"/>
  <c r="K463" i="404"/>
  <c r="K464" i="404"/>
  <c r="K465" i="404"/>
  <c r="K466" i="404"/>
  <c r="K467" i="404"/>
  <c r="K468" i="404"/>
  <c r="K469" i="404"/>
  <c r="K470" i="404"/>
  <c r="K471" i="404"/>
  <c r="K472" i="404"/>
  <c r="K473" i="404"/>
  <c r="K474" i="404"/>
  <c r="K475" i="404"/>
  <c r="K476" i="404"/>
  <c r="K477" i="404"/>
  <c r="K478" i="404"/>
  <c r="K479" i="404"/>
  <c r="K480" i="404"/>
  <c r="K481" i="404"/>
  <c r="K482" i="404"/>
  <c r="K483" i="404"/>
  <c r="K484" i="404"/>
  <c r="K485" i="404"/>
  <c r="K486" i="404"/>
  <c r="K487" i="404"/>
  <c r="K488" i="404"/>
  <c r="K489" i="404"/>
  <c r="K490" i="404"/>
  <c r="K491" i="404"/>
  <c r="K492" i="404"/>
  <c r="K493" i="404"/>
  <c r="K494" i="404"/>
  <c r="K495" i="404"/>
  <c r="K496" i="404"/>
  <c r="K497" i="404"/>
  <c r="K498" i="404"/>
  <c r="K499" i="404"/>
  <c r="K500" i="404"/>
  <c r="K501" i="404"/>
  <c r="K502" i="404"/>
  <c r="K503" i="404"/>
  <c r="K504" i="404"/>
  <c r="K505" i="404"/>
  <c r="K506" i="404"/>
  <c r="K507" i="404"/>
  <c r="K508" i="404"/>
  <c r="K509" i="404"/>
  <c r="K510" i="404"/>
  <c r="K511" i="404"/>
  <c r="K512" i="404"/>
  <c r="K513" i="404"/>
  <c r="K514" i="404"/>
  <c r="K515" i="404"/>
  <c r="K516" i="404"/>
  <c r="K517" i="404"/>
  <c r="K518" i="404"/>
  <c r="K519" i="404"/>
  <c r="K520" i="404"/>
  <c r="K521" i="404"/>
  <c r="K522" i="404"/>
  <c r="K523" i="404"/>
  <c r="K524" i="404"/>
  <c r="K525" i="404"/>
  <c r="K526" i="404"/>
  <c r="K527" i="404"/>
  <c r="K528" i="404"/>
  <c r="K529" i="404"/>
  <c r="K530" i="404"/>
  <c r="K531" i="404"/>
  <c r="K532" i="404"/>
  <c r="K533" i="404"/>
  <c r="K534" i="404"/>
  <c r="K535" i="404"/>
  <c r="K536" i="404"/>
  <c r="K537" i="404"/>
  <c r="K538" i="404"/>
  <c r="K539" i="404"/>
  <c r="K540" i="404"/>
  <c r="K541" i="404"/>
  <c r="K542" i="404"/>
  <c r="K543" i="404"/>
  <c r="K544" i="404"/>
  <c r="K545" i="404"/>
  <c r="K546" i="404"/>
  <c r="K547" i="404"/>
  <c r="K548" i="404"/>
  <c r="K549" i="404"/>
  <c r="K550" i="404"/>
  <c r="K551" i="404"/>
  <c r="K552" i="404"/>
  <c r="K553" i="404"/>
  <c r="K554" i="404"/>
  <c r="K555" i="404"/>
  <c r="K556" i="404"/>
  <c r="K557" i="404"/>
  <c r="K558" i="404"/>
  <c r="K559" i="404"/>
  <c r="K560" i="404"/>
  <c r="K561" i="404"/>
  <c r="K562" i="404"/>
  <c r="K563" i="404"/>
  <c r="K564" i="404"/>
  <c r="K565" i="404"/>
  <c r="K566" i="404"/>
  <c r="K567" i="404"/>
  <c r="K568" i="404"/>
  <c r="K569" i="404"/>
  <c r="K570" i="404"/>
  <c r="K571" i="404"/>
  <c r="K572" i="404"/>
  <c r="K573" i="404"/>
  <c r="K574" i="404"/>
  <c r="K575" i="404"/>
  <c r="K576" i="404"/>
  <c r="K577" i="404"/>
  <c r="K578" i="404"/>
  <c r="K579" i="404"/>
  <c r="K580" i="404"/>
  <c r="K581" i="404"/>
  <c r="K582" i="404"/>
  <c r="K583" i="404"/>
  <c r="K584" i="404"/>
  <c r="K2" i="404"/>
  <c r="A138" i="332" l="1"/>
  <c r="A137" i="332"/>
  <c r="A136" i="332"/>
  <c r="A135" i="332"/>
  <c r="A134" i="332"/>
  <c r="A133" i="332"/>
  <c r="A132" i="332"/>
  <c r="A131" i="332"/>
  <c r="A130" i="332"/>
  <c r="A129" i="332"/>
  <c r="A128" i="332"/>
  <c r="A127" i="332"/>
  <c r="A126" i="332"/>
  <c r="A125" i="332"/>
  <c r="A124" i="332"/>
  <c r="A123" i="332"/>
  <c r="A122" i="332"/>
  <c r="A121" i="332"/>
  <c r="A120" i="332"/>
  <c r="A119" i="332"/>
  <c r="A118" i="332"/>
  <c r="A117" i="332"/>
  <c r="A116" i="332"/>
  <c r="A115" i="332"/>
  <c r="A114" i="332"/>
  <c r="A113" i="332"/>
  <c r="A112" i="332"/>
  <c r="A111" i="332"/>
  <c r="A110" i="332"/>
  <c r="A109" i="332"/>
  <c r="A108" i="332"/>
  <c r="A107" i="332"/>
  <c r="A106" i="332"/>
  <c r="A105" i="332"/>
  <c r="A104" i="332"/>
  <c r="A103" i="332"/>
  <c r="A102" i="332"/>
  <c r="A101" i="332"/>
  <c r="A100" i="332"/>
  <c r="A99" i="332"/>
  <c r="A98" i="332"/>
  <c r="A97" i="332"/>
  <c r="A82" i="332"/>
  <c r="A83" i="332"/>
  <c r="A84" i="332"/>
  <c r="A81" i="332"/>
  <c r="A63" i="332"/>
  <c r="A62" i="332"/>
  <c r="A61" i="332"/>
  <c r="A60" i="332"/>
  <c r="B1" i="255"/>
  <c r="B1" i="275"/>
  <c r="B1" i="274"/>
  <c r="B1" i="273"/>
  <c r="B1" i="272"/>
  <c r="B1" i="271"/>
  <c r="B1" i="270"/>
  <c r="B1" i="269"/>
  <c r="B1" i="268"/>
  <c r="B2" i="266"/>
  <c r="B1" i="266"/>
  <c r="B2" i="264"/>
  <c r="B1" i="264"/>
  <c r="B1" i="262"/>
  <c r="B1" i="263"/>
  <c r="B1" i="261"/>
  <c r="B1" i="384"/>
  <c r="B1" i="383"/>
  <c r="B1" i="396"/>
  <c r="B1" i="381"/>
  <c r="B1" i="237"/>
  <c r="B1" i="236"/>
  <c r="B1" i="301"/>
  <c r="B1" i="300"/>
  <c r="B1" i="380"/>
  <c r="B1" i="379"/>
  <c r="B1" i="239"/>
  <c r="B1" i="238"/>
  <c r="B1" i="233"/>
  <c r="B2" i="250"/>
  <c r="B1" i="250"/>
  <c r="B2" i="293"/>
  <c r="B1" i="293"/>
  <c r="B2" i="249"/>
  <c r="B1" i="249"/>
  <c r="B1" i="248"/>
  <c r="B1" i="398"/>
  <c r="B1" i="378"/>
  <c r="B1" i="397"/>
  <c r="B1" i="377"/>
  <c r="B1" i="399"/>
  <c r="B1" i="376"/>
  <c r="B2" i="16"/>
  <c r="B3" i="292"/>
  <c r="B4" i="292"/>
  <c r="B4" i="12"/>
  <c r="B3" i="12"/>
  <c r="B4" i="146"/>
  <c r="B3" i="146"/>
  <c r="B2" i="146"/>
  <c r="B1" i="146"/>
  <c r="B1" i="294"/>
  <c r="B1" i="256"/>
  <c r="B1" i="257"/>
  <c r="B1" i="258"/>
  <c r="B1" i="277"/>
  <c r="B1" i="385"/>
  <c r="B2" i="393"/>
  <c r="B1" i="393"/>
  <c r="B2" i="394"/>
  <c r="B1" i="394"/>
  <c r="B2" i="389"/>
  <c r="B1" i="389"/>
  <c r="B2" i="390"/>
  <c r="B1" i="390"/>
  <c r="B1" i="391"/>
  <c r="B1" i="400"/>
  <c r="B1" i="395"/>
  <c r="B1" i="392"/>
  <c r="B1" i="287"/>
  <c r="B1" i="288"/>
  <c r="B1" i="289"/>
  <c r="B1" i="290"/>
  <c r="B1" i="291"/>
  <c r="B2" i="276"/>
  <c r="B1" i="276"/>
  <c r="B2" i="244"/>
  <c r="B1" i="244"/>
  <c r="B2" i="285"/>
  <c r="B1" i="285"/>
  <c r="B2" i="286"/>
  <c r="B1" i="286"/>
  <c r="B1" i="370"/>
  <c r="B1" i="369"/>
  <c r="B1" i="368"/>
  <c r="B1" i="367"/>
  <c r="B1" i="38"/>
  <c r="B1" i="37"/>
  <c r="B2" i="229"/>
  <c r="B1" i="229"/>
  <c r="B2" i="231"/>
  <c r="B1" i="231"/>
  <c r="B1" i="227"/>
  <c r="B2" i="227"/>
  <c r="B1" i="225"/>
  <c r="B2" i="225"/>
  <c r="B1" i="223"/>
  <c r="B2" i="223"/>
  <c r="B2" i="221"/>
  <c r="B1" i="221"/>
  <c r="B2" i="219"/>
  <c r="B1" i="219"/>
  <c r="B1" i="366"/>
  <c r="B1" i="365"/>
  <c r="B2" i="364"/>
  <c r="B1" i="364"/>
  <c r="B1" i="24"/>
  <c r="B1" i="147"/>
  <c r="B1" i="116"/>
  <c r="B1" i="67"/>
  <c r="B1" i="74"/>
  <c r="B1" i="47"/>
  <c r="B1" i="73"/>
  <c r="B1" i="41"/>
  <c r="B1" i="363"/>
  <c r="B1" i="362"/>
  <c r="B1" i="361"/>
  <c r="B1" i="360"/>
  <c r="B1" i="16"/>
  <c r="B2" i="292"/>
  <c r="B1" i="292"/>
  <c r="B2" i="12"/>
  <c r="B1" i="12"/>
  <c r="B1" i="348"/>
  <c r="B1" i="347"/>
  <c r="B1" i="346"/>
  <c r="B1" i="345"/>
  <c r="B1" i="344"/>
  <c r="B1" i="343"/>
  <c r="B24" i="361" l="1"/>
  <c r="A24" i="361"/>
  <c r="A156" i="332" l="1"/>
  <c r="A155" i="332"/>
  <c r="A175" i="332" l="1"/>
  <c r="A174" i="332"/>
  <c r="A173" i="332"/>
  <c r="A172" i="332"/>
  <c r="A171" i="332"/>
  <c r="A170" i="332"/>
  <c r="A169" i="332"/>
  <c r="A168" i="332"/>
  <c r="A167" i="332"/>
  <c r="A166" i="332"/>
  <c r="A165" i="332"/>
  <c r="A164" i="332"/>
  <c r="A163" i="332"/>
  <c r="A162" i="332"/>
  <c r="A161" i="332"/>
  <c r="A160" i="332"/>
  <c r="A159" i="332"/>
  <c r="A158" i="332"/>
  <c r="A157" i="332"/>
  <c r="A154" i="332"/>
  <c r="A153" i="332"/>
  <c r="A152" i="332"/>
  <c r="A151" i="332"/>
  <c r="A150" i="332"/>
  <c r="A149" i="332"/>
  <c r="A148" i="332"/>
  <c r="A147" i="332"/>
  <c r="A146" i="332"/>
  <c r="A145" i="332"/>
  <c r="A144" i="332"/>
  <c r="A143" i="332"/>
  <c r="A142" i="332"/>
  <c r="A141" i="332"/>
  <c r="A140" i="332"/>
  <c r="A139" i="332"/>
  <c r="A80" i="332"/>
  <c r="A79" i="332"/>
  <c r="A78" i="332"/>
  <c r="A77" i="332"/>
  <c r="A76" i="332"/>
  <c r="A74" i="332"/>
  <c r="A73" i="332"/>
  <c r="A72" i="332"/>
  <c r="A71" i="332"/>
  <c r="A70" i="332"/>
  <c r="A69" i="332"/>
  <c r="A68" i="332"/>
  <c r="A67" i="332"/>
  <c r="A66" i="332"/>
  <c r="A65" i="332"/>
  <c r="A64" i="332"/>
  <c r="A59" i="332"/>
  <c r="A58" i="332"/>
  <c r="A57" i="332"/>
  <c r="A56" i="332"/>
  <c r="A55" i="332"/>
  <c r="A54" i="332"/>
  <c r="A53" i="332"/>
  <c r="A52" i="332"/>
  <c r="A51" i="332"/>
  <c r="A50" i="332"/>
  <c r="A49" i="332"/>
  <c r="A48" i="332"/>
  <c r="A47" i="332"/>
  <c r="A46" i="332"/>
  <c r="A45" i="332"/>
  <c r="A44" i="332"/>
  <c r="A43" i="332"/>
  <c r="A42" i="332"/>
  <c r="A41" i="332"/>
  <c r="A40" i="332"/>
  <c r="A39" i="332"/>
  <c r="A38" i="332"/>
  <c r="A37" i="332"/>
  <c r="A36" i="332"/>
  <c r="A35" i="332"/>
  <c r="A34" i="332"/>
  <c r="A33" i="332"/>
  <c r="A32" i="332"/>
  <c r="A31" i="332"/>
  <c r="A30" i="332"/>
  <c r="A29" i="332"/>
  <c r="A28" i="332"/>
  <c r="A27" i="332"/>
  <c r="A26" i="332"/>
  <c r="A25" i="332"/>
  <c r="A24" i="332"/>
  <c r="A23" i="332"/>
  <c r="A22" i="332"/>
  <c r="A21" i="332"/>
  <c r="A20" i="332"/>
  <c r="A19" i="332"/>
  <c r="A18" i="332"/>
  <c r="A17" i="332"/>
  <c r="A16" i="332"/>
  <c r="A15" i="332"/>
  <c r="A14" i="332"/>
  <c r="A13" i="332"/>
  <c r="A12" i="332"/>
  <c r="A11" i="332"/>
  <c r="A10" i="332"/>
  <c r="A9" i="332"/>
  <c r="A8" i="332"/>
  <c r="A7" i="332"/>
  <c r="A6" i="332"/>
  <c r="A5" i="332"/>
</calcChain>
</file>

<file path=xl/sharedStrings.xml><?xml version="1.0" encoding="utf-8"?>
<sst xmlns="http://schemas.openxmlformats.org/spreadsheetml/2006/main" count="67466" uniqueCount="22512">
  <si>
    <t>D1</t>
  </si>
  <si>
    <t>Portfolio</t>
  </si>
  <si>
    <t>Fund number</t>
  </si>
  <si>
    <t>Asset held in unit linked and index linked funds (Y/N)</t>
  </si>
  <si>
    <t>ID Code</t>
  </si>
  <si>
    <t>Asset pledged as collateral</t>
  </si>
  <si>
    <t>Issuer Name</t>
  </si>
  <si>
    <t>Issuer Sector</t>
  </si>
  <si>
    <t>Issuer Country</t>
  </si>
  <si>
    <t>Country of custody</t>
  </si>
  <si>
    <t>Currency (ISO code)</t>
  </si>
  <si>
    <t>CIC</t>
  </si>
  <si>
    <t>Participation</t>
  </si>
  <si>
    <t>External rating</t>
  </si>
  <si>
    <t>Rating agency</t>
  </si>
  <si>
    <t>Duration</t>
  </si>
  <si>
    <t>Quantity</t>
  </si>
  <si>
    <t>Unit SII price</t>
  </si>
  <si>
    <t>Valuation method SII</t>
  </si>
  <si>
    <t>Acquisition price</t>
  </si>
  <si>
    <t>Total SII amount</t>
  </si>
  <si>
    <t>Maturity date</t>
  </si>
  <si>
    <t>Accrued interest</t>
  </si>
  <si>
    <t>A1</t>
  </si>
  <si>
    <t>A2</t>
  </si>
  <si>
    <t>A3</t>
  </si>
  <si>
    <t>A4</t>
  </si>
  <si>
    <t>A5</t>
  </si>
  <si>
    <t>A6</t>
  </si>
  <si>
    <t>A7</t>
  </si>
  <si>
    <t>A8</t>
  </si>
  <si>
    <t>A9</t>
  </si>
  <si>
    <t>A10</t>
  </si>
  <si>
    <t>A11</t>
  </si>
  <si>
    <t>A12</t>
  </si>
  <si>
    <t>A13</t>
  </si>
  <si>
    <t>A15</t>
  </si>
  <si>
    <t>A16</t>
  </si>
  <si>
    <t>A17</t>
  </si>
  <si>
    <t>A18</t>
  </si>
  <si>
    <t>A20</t>
  </si>
  <si>
    <t>A22</t>
  </si>
  <si>
    <t>A23</t>
  </si>
  <si>
    <t>A24</t>
  </si>
  <si>
    <t>A25</t>
  </si>
  <si>
    <t>A28</t>
  </si>
  <si>
    <t>A30</t>
  </si>
  <si>
    <t>Total par amount</t>
  </si>
  <si>
    <t>Z Axis:</t>
  </si>
  <si>
    <t>Item Title</t>
  </si>
  <si>
    <t>Percentage of par SII value</t>
  </si>
  <si>
    <t>A23A</t>
  </si>
  <si>
    <t>L16</t>
  </si>
  <si>
    <t>Derivatives</t>
  </si>
  <si>
    <t>Solvency II value</t>
  </si>
  <si>
    <t>Liabilities</t>
  </si>
  <si>
    <t>Total assets</t>
  </si>
  <si>
    <t>A27</t>
  </si>
  <si>
    <t>Cash and cash equivalents</t>
  </si>
  <si>
    <t>Deposits to cedants</t>
  </si>
  <si>
    <t>A14C</t>
  </si>
  <si>
    <t>A14B</t>
  </si>
  <si>
    <t>Other investments</t>
  </si>
  <si>
    <t>A10B</t>
  </si>
  <si>
    <t>Deposits other than cash equivalents</t>
  </si>
  <si>
    <t>A10A</t>
  </si>
  <si>
    <t>A9A</t>
  </si>
  <si>
    <t>Investment funds</t>
  </si>
  <si>
    <t>A8D</t>
  </si>
  <si>
    <t>Collateralised securities</t>
  </si>
  <si>
    <t>A8C</t>
  </si>
  <si>
    <t>Structured notes</t>
  </si>
  <si>
    <t>A8A</t>
  </si>
  <si>
    <t>Corporate Bonds</t>
  </si>
  <si>
    <t>Government Bonds</t>
  </si>
  <si>
    <t>A7A</t>
  </si>
  <si>
    <t>Equities - unlisted</t>
  </si>
  <si>
    <t>Equities - listed</t>
  </si>
  <si>
    <t>Participations</t>
  </si>
  <si>
    <t>Property (other than for own use)</t>
  </si>
  <si>
    <t>Assets</t>
  </si>
  <si>
    <t>A21</t>
  </si>
  <si>
    <t>A31</t>
  </si>
  <si>
    <t>Trigger value</t>
  </si>
  <si>
    <t>Counterparty ID</t>
  </si>
  <si>
    <t>Contract name</t>
  </si>
  <si>
    <t>Swap received currency</t>
  </si>
  <si>
    <t>Swap delivered currency</t>
  </si>
  <si>
    <t>Unwind trigger of contract</t>
  </si>
  <si>
    <t>Asset or liability underlying the derivative</t>
  </si>
  <si>
    <t>List of derivatives [open and closed]</t>
  </si>
  <si>
    <t>A26</t>
  </si>
  <si>
    <t>A32</t>
  </si>
  <si>
    <t>A19</t>
  </si>
  <si>
    <t>SII value</t>
  </si>
  <si>
    <t>Trade date</t>
  </si>
  <si>
    <t>Swap inflow amount</t>
  </si>
  <si>
    <t>Swap outflow amount</t>
  </si>
  <si>
    <t>Maximum loss under unwinding event</t>
  </si>
  <si>
    <t>Contract dimension</t>
  </si>
  <si>
    <t>Number of contracts</t>
  </si>
  <si>
    <t>Premium paid/received to date</t>
  </si>
  <si>
    <t>Notional amount</t>
  </si>
  <si>
    <t>Long or short position</t>
  </si>
  <si>
    <t>Derivatives held in unit linked and index linked funds (Y/N)</t>
  </si>
  <si>
    <t>Use of derivative</t>
  </si>
  <si>
    <t xml:space="preserve"> </t>
  </si>
  <si>
    <t>A33</t>
  </si>
  <si>
    <t>A14</t>
  </si>
  <si>
    <t>A29</t>
  </si>
  <si>
    <t>Delta</t>
  </si>
  <si>
    <t>A35</t>
  </si>
  <si>
    <t>A34</t>
  </si>
  <si>
    <t>Purpose: it is required to report the cumulative and net position of all the derivatives hold at the time of the reporting period on a securities-by-securities approach.</t>
  </si>
  <si>
    <t>Derivatives data: open positions</t>
  </si>
  <si>
    <t>D2O</t>
  </si>
  <si>
    <t>D3</t>
  </si>
  <si>
    <t>D4</t>
  </si>
  <si>
    <t>D5</t>
  </si>
  <si>
    <t>Excess of assets over liabilities</t>
  </si>
  <si>
    <t>Total liabilities</t>
  </si>
  <si>
    <t>L25</t>
  </si>
  <si>
    <t>Any other liabilities, not elsewhere shown</t>
  </si>
  <si>
    <t>L26</t>
  </si>
  <si>
    <t>Subordinated liabilities in BOF</t>
  </si>
  <si>
    <t>L15D</t>
  </si>
  <si>
    <t>Subordinated liabilities not in BOF</t>
  </si>
  <si>
    <t>Subordinated liabilities</t>
  </si>
  <si>
    <t>L15C</t>
  </si>
  <si>
    <t>Payables (trade, not insurance)</t>
  </si>
  <si>
    <t>L15B</t>
  </si>
  <si>
    <t>Reinsurance payables</t>
  </si>
  <si>
    <t>L15A</t>
  </si>
  <si>
    <t>Insurance &amp; intermediaries payables</t>
  </si>
  <si>
    <t>L20</t>
  </si>
  <si>
    <t>Financial liabilities other than debts owed to credit institutions</t>
  </si>
  <si>
    <t>L19</t>
  </si>
  <si>
    <t>Debts owed to credit institutions</t>
  </si>
  <si>
    <t>L17</t>
  </si>
  <si>
    <t>Deferred tax liabilities</t>
  </si>
  <si>
    <t>L13</t>
  </si>
  <si>
    <t>Deposits from reinsurers</t>
  </si>
  <si>
    <t>L22</t>
  </si>
  <si>
    <t>Pension benefit obligations</t>
  </si>
  <si>
    <t>L18</t>
  </si>
  <si>
    <t>Provisions other than technical provisions</t>
  </si>
  <si>
    <t>L23</t>
  </si>
  <si>
    <t>Contingent liabilities</t>
  </si>
  <si>
    <t>LS14</t>
  </si>
  <si>
    <t>Other technical provisions</t>
  </si>
  <si>
    <t>L12</t>
  </si>
  <si>
    <t>Risk margin</t>
  </si>
  <si>
    <t>L11</t>
  </si>
  <si>
    <t>Best Estimate</t>
  </si>
  <si>
    <t>L10A</t>
  </si>
  <si>
    <t>TP calculated as a whole</t>
  </si>
  <si>
    <t>Technical provisions – index-linked and unit-linked</t>
  </si>
  <si>
    <t>L9</t>
  </si>
  <si>
    <t>L8</t>
  </si>
  <si>
    <t>L7A</t>
  </si>
  <si>
    <t>Technical provisions – life (excluding health and index-linked and unit-linked)</t>
  </si>
  <si>
    <t>L6E</t>
  </si>
  <si>
    <t>L6D</t>
  </si>
  <si>
    <t>L6C</t>
  </si>
  <si>
    <t>Technical provisions - health (similar to life)</t>
  </si>
  <si>
    <t>Technical provisions - life (excluding index-linked and unit-linked)</t>
  </si>
  <si>
    <t>L6</t>
  </si>
  <si>
    <t>L5</t>
  </si>
  <si>
    <t>L4A</t>
  </si>
  <si>
    <t>Technical provisions - health (similar to non-life)</t>
  </si>
  <si>
    <t>L3</t>
  </si>
  <si>
    <t>L2</t>
  </si>
  <si>
    <t>L1A</t>
  </si>
  <si>
    <t>Technical provisions – non-life (excluding health)</t>
  </si>
  <si>
    <t>Technical provisions – non-life</t>
  </si>
  <si>
    <t>Statutory accounts value</t>
  </si>
  <si>
    <t>Any other assets, not elsewhere shown</t>
  </si>
  <si>
    <t>A28B</t>
  </si>
  <si>
    <t>Amounts due in respect of own fund items or initial fund called up but not yet paid in</t>
  </si>
  <si>
    <t>A28A</t>
  </si>
  <si>
    <t>Own shares</t>
  </si>
  <si>
    <t>Receivables (trade, not insurance)</t>
  </si>
  <si>
    <t>Reinsurance receivables</t>
  </si>
  <si>
    <t>Insurance &amp; intermediaries receivables</t>
  </si>
  <si>
    <t>A19A</t>
  </si>
  <si>
    <t>Life index-linked and unit-linked</t>
  </si>
  <si>
    <t>Life excluding health and index-linked and unit-linked</t>
  </si>
  <si>
    <t>A18A</t>
  </si>
  <si>
    <t>Health similar to life</t>
  </si>
  <si>
    <t>Life and health similar to life, excluding health and index-linked and unit-linked</t>
  </si>
  <si>
    <t>Health similar to non-life</t>
  </si>
  <si>
    <t>Non-life excluding health</t>
  </si>
  <si>
    <t>Reinsurance recoverables from:</t>
  </si>
  <si>
    <t>A14A</t>
  </si>
  <si>
    <t>Loans on policies</t>
  </si>
  <si>
    <t>Assets held for index-linked and unit-linked funds</t>
  </si>
  <si>
    <t>Bonds</t>
  </si>
  <si>
    <t>Equities</t>
  </si>
  <si>
    <t xml:space="preserve">Investments (other than assets held for index-linked and unit-linked funds) </t>
  </si>
  <si>
    <t>A25B</t>
  </si>
  <si>
    <t>Pension benefit surplus</t>
  </si>
  <si>
    <t>Deferred tax assets</t>
  </si>
  <si>
    <t>Intangible assets</t>
  </si>
  <si>
    <t>AS24</t>
  </si>
  <si>
    <t>Deferred acquisition costs</t>
  </si>
  <si>
    <t>AS1</t>
  </si>
  <si>
    <t>Goodwill</t>
  </si>
  <si>
    <t>Balance sheet</t>
  </si>
  <si>
    <t>C1</t>
  </si>
  <si>
    <t>B17A</t>
  </si>
  <si>
    <t>B17</t>
  </si>
  <si>
    <t>B15A</t>
  </si>
  <si>
    <t>B14</t>
  </si>
  <si>
    <t>B3B</t>
  </si>
  <si>
    <t>B19</t>
  </si>
  <si>
    <t>A17A</t>
  </si>
  <si>
    <t>A15A</t>
  </si>
  <si>
    <t>A3A</t>
  </si>
  <si>
    <t>B9B</t>
  </si>
  <si>
    <t>Any other liabilities</t>
  </si>
  <si>
    <t>Financial liabilities</t>
  </si>
  <si>
    <t>Deposits from reinsurers and insurance, intermediaries and reinsurance payables</t>
  </si>
  <si>
    <t>Any other assets</t>
  </si>
  <si>
    <t>A5A</t>
  </si>
  <si>
    <t>Reinsurance recoverables</t>
  </si>
  <si>
    <t>Other</t>
  </si>
  <si>
    <t>E1</t>
  </si>
  <si>
    <t>B1</t>
  </si>
  <si>
    <t>Total</t>
  </si>
  <si>
    <t>Assets and liabilities by currency</t>
  </si>
  <si>
    <t>C1D</t>
  </si>
  <si>
    <t>H3</t>
  </si>
  <si>
    <t>H2</t>
  </si>
  <si>
    <t>H1</t>
  </si>
  <si>
    <t>E4</t>
  </si>
  <si>
    <t>E3</t>
  </si>
  <si>
    <t>E2</t>
  </si>
  <si>
    <t>C4</t>
  </si>
  <si>
    <t>C3</t>
  </si>
  <si>
    <t>C2</t>
  </si>
  <si>
    <t>Home country</t>
  </si>
  <si>
    <t>K1</t>
  </si>
  <si>
    <t>P1</t>
  </si>
  <si>
    <t>O1</t>
  </si>
  <si>
    <t>M1</t>
  </si>
  <si>
    <t>L1</t>
  </si>
  <si>
    <t>J1</t>
  </si>
  <si>
    <t>I11</t>
  </si>
  <si>
    <t>I10</t>
  </si>
  <si>
    <t>I9</t>
  </si>
  <si>
    <t>I8</t>
  </si>
  <si>
    <t>I7</t>
  </si>
  <si>
    <t>I6</t>
  </si>
  <si>
    <t>I4</t>
  </si>
  <si>
    <t>I5</t>
  </si>
  <si>
    <t>I3</t>
  </si>
  <si>
    <t>I2</t>
  </si>
  <si>
    <t>I1</t>
  </si>
  <si>
    <t>Country 5</t>
  </si>
  <si>
    <t>Country 4</t>
  </si>
  <si>
    <t>Country 3</t>
  </si>
  <si>
    <t>Country 2</t>
  </si>
  <si>
    <t>Country 1</t>
  </si>
  <si>
    <t>Other life insurance</t>
  </si>
  <si>
    <t>Insurance with profit participation</t>
  </si>
  <si>
    <t>G1</t>
  </si>
  <si>
    <t>F1</t>
  </si>
  <si>
    <t>C1A</t>
  </si>
  <si>
    <t>B1A</t>
  </si>
  <si>
    <t>A1A</t>
  </si>
  <si>
    <t>B16</t>
  </si>
  <si>
    <t>B15</t>
  </si>
  <si>
    <t>B13</t>
  </si>
  <si>
    <t>…</t>
  </si>
  <si>
    <t>B2</t>
  </si>
  <si>
    <t>Q5</t>
  </si>
  <si>
    <t>Q4</t>
  </si>
  <si>
    <t>Tier 2</t>
  </si>
  <si>
    <t>Amount</t>
  </si>
  <si>
    <t>Tier 3</t>
  </si>
  <si>
    <t>Ancillary own funds</t>
  </si>
  <si>
    <t>Own funds from the financial statements that should not be represented by the reconciliation reserve and do not meet the criteria to be classified as Solvency II own funds</t>
  </si>
  <si>
    <t>An amount equal to the value of net deferred tax assets</t>
  </si>
  <si>
    <t>Preference shares</t>
  </si>
  <si>
    <t>Surplus funds</t>
  </si>
  <si>
    <t>Total EPIFP</t>
  </si>
  <si>
    <t>B31</t>
  </si>
  <si>
    <t>B30</t>
  </si>
  <si>
    <t>Expected profits included in future premiums (EPIFP) - Life business</t>
  </si>
  <si>
    <t>Reconciliation reserve (total solo)</t>
  </si>
  <si>
    <t xml:space="preserve">Other basic own fund items </t>
  </si>
  <si>
    <t>B25</t>
  </si>
  <si>
    <t>Own shares (included as assets on the balance sheet)</t>
  </si>
  <si>
    <t>Reconciliation reserve</t>
  </si>
  <si>
    <t>Ratio of Eligible own funds to MCR</t>
  </si>
  <si>
    <t>Ratio of Eligible own funds to SCR</t>
  </si>
  <si>
    <t>A53</t>
  </si>
  <si>
    <t>MCR</t>
  </si>
  <si>
    <t>A52</t>
  </si>
  <si>
    <t>SCR</t>
  </si>
  <si>
    <t>Total eligible own funds to meet the MCR</t>
  </si>
  <si>
    <t>Total eligible own funds to meet the SCR</t>
  </si>
  <si>
    <t>Total available own funds to meet the MCR (solo)</t>
  </si>
  <si>
    <t>Total available own funds to meet the SCR (solo)</t>
  </si>
  <si>
    <t>Total ancillary own funds (solo)</t>
  </si>
  <si>
    <t>D42</t>
  </si>
  <si>
    <t>C42</t>
  </si>
  <si>
    <t>Other ancillary own funds</t>
  </si>
  <si>
    <t>D40</t>
  </si>
  <si>
    <t>C40</t>
  </si>
  <si>
    <t>Supplementary members calls - other than under Article 96(3) of the Framework Directive</t>
  </si>
  <si>
    <t>C39</t>
  </si>
  <si>
    <t>Supplementary members calls under Article 96(3) of the Framework Directive</t>
  </si>
  <si>
    <t>D38</t>
  </si>
  <si>
    <t>C38</t>
  </si>
  <si>
    <t>Letters of credit and guarantees other than under Article 96(2) of the Framework Directive</t>
  </si>
  <si>
    <t>C37</t>
  </si>
  <si>
    <t>Letters of credit and guarantees under Article 96(2) of the Framework Directive</t>
  </si>
  <si>
    <t>D36</t>
  </si>
  <si>
    <t>C36</t>
  </si>
  <si>
    <t xml:space="preserve">A legally binding commitment to subscribe and pay for subordinated liabilities on demand </t>
  </si>
  <si>
    <t>D35</t>
  </si>
  <si>
    <t>C35</t>
  </si>
  <si>
    <t>Unpaid and uncalled preference shares callable on demand</t>
  </si>
  <si>
    <t>C34</t>
  </si>
  <si>
    <t>Unpaid and uncalled initial funds, members' contributions or the equivalent basic own fund item for mutual and mutual - type undertakings, callable on demand</t>
  </si>
  <si>
    <t>C33</t>
  </si>
  <si>
    <t>Unpaid and uncalled ordinary share capital callable on demand</t>
  </si>
  <si>
    <t>Total basic own funds after adjustments (solo)</t>
  </si>
  <si>
    <t>Deductions for participations in financial and credit institutions</t>
  </si>
  <si>
    <t xml:space="preserve">Other items approved by supervisory authority as basic own funds not specified above  </t>
  </si>
  <si>
    <t>Reconciliation reserve (solo)</t>
  </si>
  <si>
    <t>Share premium account related to preference shares</t>
  </si>
  <si>
    <t>Subordinated mutual member accounts</t>
  </si>
  <si>
    <t>Share premium account related to ordinary share capital</t>
  </si>
  <si>
    <t>Ordinary share capital (gross of own shares)</t>
  </si>
  <si>
    <t>Basic own funds</t>
  </si>
  <si>
    <t>D15</t>
  </si>
  <si>
    <t>C15</t>
  </si>
  <si>
    <t>D14</t>
  </si>
  <si>
    <t>C14</t>
  </si>
  <si>
    <t>D13</t>
  </si>
  <si>
    <t>C13</t>
  </si>
  <si>
    <t>C1.1</t>
  </si>
  <si>
    <t>B1.1</t>
  </si>
  <si>
    <t>A1.1</t>
  </si>
  <si>
    <t>O10</t>
  </si>
  <si>
    <t>N10</t>
  </si>
  <si>
    <t>O9</t>
  </si>
  <si>
    <t>N9</t>
  </si>
  <si>
    <t>O8</t>
  </si>
  <si>
    <t>N8</t>
  </si>
  <si>
    <t>O7</t>
  </si>
  <si>
    <t>N7</t>
  </si>
  <si>
    <t>O6</t>
  </si>
  <si>
    <t>N6</t>
  </si>
  <si>
    <t>O5</t>
  </si>
  <si>
    <t>N5</t>
  </si>
  <si>
    <t>O4</t>
  </si>
  <si>
    <t>N4</t>
  </si>
  <si>
    <t>O3</t>
  </si>
  <si>
    <t>N3</t>
  </si>
  <si>
    <t>O2</t>
  </si>
  <si>
    <t>N2</t>
  </si>
  <si>
    <t>N1</t>
  </si>
  <si>
    <t>AA2</t>
  </si>
  <si>
    <t>P5</t>
  </si>
  <si>
    <t>P4</t>
  </si>
  <si>
    <t>Q3</t>
  </si>
  <si>
    <t>P3</t>
  </si>
  <si>
    <t>Q2</t>
  </si>
  <si>
    <t>P2</t>
  </si>
  <si>
    <t>Q1</t>
  </si>
  <si>
    <t>DD2</t>
  </si>
  <si>
    <t>BB2</t>
  </si>
  <si>
    <t>CC11</t>
  </si>
  <si>
    <t>CC10</t>
  </si>
  <si>
    <t>CC9</t>
  </si>
  <si>
    <t>CC7</t>
  </si>
  <si>
    <t>CC6</t>
  </si>
  <si>
    <t>CC5</t>
  </si>
  <si>
    <t>CC4</t>
  </si>
  <si>
    <t>CC3</t>
  </si>
  <si>
    <t>AA3</t>
  </si>
  <si>
    <t>CC2</t>
  </si>
  <si>
    <t>DD1</t>
  </si>
  <si>
    <t>CC1</t>
  </si>
  <si>
    <t>BB1</t>
  </si>
  <si>
    <t>AA1</t>
  </si>
  <si>
    <t>D2</t>
  </si>
  <si>
    <t>C10</t>
  </si>
  <si>
    <t>C9</t>
  </si>
  <si>
    <t>C8</t>
  </si>
  <si>
    <t>C7</t>
  </si>
  <si>
    <t>C6</t>
  </si>
  <si>
    <t>C5</t>
  </si>
  <si>
    <t>Solvency capital requirement floor (groups only)</t>
  </si>
  <si>
    <t>Capital add-ons already set</t>
  </si>
  <si>
    <t xml:space="preserve">Solvency capital requirement, excluding capital add-on </t>
  </si>
  <si>
    <t>Capital requirement for business operated in accordance with Art. 4 of Directive 2003/41/EC (transitional)</t>
  </si>
  <si>
    <t>Non-controlled participation requirements (groups only)</t>
  </si>
  <si>
    <t>A15C</t>
  </si>
  <si>
    <t>A15B</t>
  </si>
  <si>
    <t>Institutions for occupational retirement provision</t>
  </si>
  <si>
    <t>Credit institution &amp; investment firms and financial institutions</t>
  </si>
  <si>
    <t>Diversification between ring fenced funds and between ring fenced funds and remaining part</t>
  </si>
  <si>
    <t>Notional Solvency Capital Requirement for the remaining part</t>
  </si>
  <si>
    <t xml:space="preserve">Operational risk </t>
  </si>
  <si>
    <t xml:space="preserve">Net solvency capital requirement (including the loss absorbing capacity of technical provisions and/or deferred taxes when applicable) </t>
  </si>
  <si>
    <t>Loss-absorbing capacity of deferred taxes</t>
  </si>
  <si>
    <t>Loss-absorbing capacity of technical provisions</t>
  </si>
  <si>
    <t>A11B</t>
  </si>
  <si>
    <t>Net future discretionary benefits</t>
  </si>
  <si>
    <t>A11A</t>
  </si>
  <si>
    <t xml:space="preserve">Gross future discretionary benefits </t>
  </si>
  <si>
    <t xml:space="preserve">Basic Solvency Capital Requirement </t>
  </si>
  <si>
    <t>B9</t>
  </si>
  <si>
    <t>Diversification (between Standard Formula and Partial Internal Model components)</t>
  </si>
  <si>
    <t>B8</t>
  </si>
  <si>
    <t>Intangible asset risk</t>
  </si>
  <si>
    <t>B6</t>
  </si>
  <si>
    <t xml:space="preserve">Diversification </t>
  </si>
  <si>
    <t>Non-life underwriting risk</t>
  </si>
  <si>
    <t>Health underwriting risk</t>
  </si>
  <si>
    <t>B3</t>
  </si>
  <si>
    <r>
      <t>Life underwriting risk</t>
    </r>
    <r>
      <rPr>
        <strike/>
        <sz val="10"/>
        <rFont val="Arial"/>
        <family val="2"/>
      </rPr>
      <t/>
    </r>
  </si>
  <si>
    <r>
      <t>Counterparty default risk</t>
    </r>
    <r>
      <rPr>
        <strike/>
        <sz val="10"/>
        <rFont val="Arial"/>
        <family val="2"/>
      </rPr>
      <t/>
    </r>
  </si>
  <si>
    <t>Gross solvency capital requirement (excluding the loss-absorbing capacity of technical provisions)</t>
  </si>
  <si>
    <t>Solvency Capital Requirement - for undertakings on Standard Formula or Partial Internal Models</t>
  </si>
  <si>
    <t>SCR-B2A</t>
  </si>
  <si>
    <t>Date of formal approval of partial internal model</t>
  </si>
  <si>
    <t>B8A</t>
  </si>
  <si>
    <t>For information only:</t>
  </si>
  <si>
    <t>Loss absorbing capacity for deferred taxes</t>
  </si>
  <si>
    <t>B5</t>
  </si>
  <si>
    <t>Gross solvency capital requirement (excluding the loss-absorbing capacity of technical provisions and/or deferred taxes when applicable)</t>
  </si>
  <si>
    <t>Diversification</t>
  </si>
  <si>
    <t>Total undiversified components</t>
  </si>
  <si>
    <t>Unique number of component</t>
  </si>
  <si>
    <t>Solvency Capital Requirement - for undertakings on Partial Internal Models</t>
  </si>
  <si>
    <t xml:space="preserve">SCR-B2B </t>
  </si>
  <si>
    <t>Date of formal approval of internal model</t>
  </si>
  <si>
    <t>B14A</t>
  </si>
  <si>
    <t>B11</t>
  </si>
  <si>
    <t xml:space="preserve">B8 </t>
  </si>
  <si>
    <t>Non-controlled participations requirements (groups only):</t>
  </si>
  <si>
    <t>B7C</t>
  </si>
  <si>
    <t>B7B</t>
  </si>
  <si>
    <t>B7A</t>
  </si>
  <si>
    <t>Capital requirements of other financial sectors (Non-insurance capital requirements) (groups only):</t>
  </si>
  <si>
    <t>Solvency Capital Requirement - for undertakings on Full Internal Models</t>
  </si>
  <si>
    <t>SCR-B2C</t>
  </si>
  <si>
    <t>D23</t>
  </si>
  <si>
    <t>C23</t>
  </si>
  <si>
    <t>Total capital requirement for market risk</t>
  </si>
  <si>
    <t>D22</t>
  </si>
  <si>
    <t>C22</t>
  </si>
  <si>
    <t>B21B</t>
  </si>
  <si>
    <t>B21A</t>
  </si>
  <si>
    <t>B21</t>
  </si>
  <si>
    <t>A21A</t>
  </si>
  <si>
    <t>Counter-cyclical premium risk</t>
  </si>
  <si>
    <t>D20</t>
  </si>
  <si>
    <t>C20</t>
  </si>
  <si>
    <t>A20A</t>
  </si>
  <si>
    <t>Currency risk</t>
  </si>
  <si>
    <t>D19</t>
  </si>
  <si>
    <t>C19</t>
  </si>
  <si>
    <t>B18B</t>
  </si>
  <si>
    <t>B18A</t>
  </si>
  <si>
    <t>B18</t>
  </si>
  <si>
    <t>tradable securities or other financial instruments based on repackaged loans</t>
  </si>
  <si>
    <t>B17B</t>
  </si>
  <si>
    <t>upward shock on credit derivatives</t>
  </si>
  <si>
    <t>B16B</t>
  </si>
  <si>
    <t>B16A</t>
  </si>
  <si>
    <t>A16A</t>
  </si>
  <si>
    <t>downward shock on credit derivatives</t>
  </si>
  <si>
    <t>credit derivatives</t>
  </si>
  <si>
    <t>B14B</t>
  </si>
  <si>
    <t>bonds and loans</t>
  </si>
  <si>
    <t>Spread risk</t>
  </si>
  <si>
    <t>B12B</t>
  </si>
  <si>
    <t>B12A</t>
  </si>
  <si>
    <t>B12</t>
  </si>
  <si>
    <t>A12A</t>
  </si>
  <si>
    <t>Property risk</t>
  </si>
  <si>
    <t>duration-based (type 2 equities)</t>
  </si>
  <si>
    <t>B10</t>
  </si>
  <si>
    <t>strategic participations (type 2 equities)</t>
  </si>
  <si>
    <t>B8B</t>
  </si>
  <si>
    <t>type 2 equities</t>
  </si>
  <si>
    <t>B7</t>
  </si>
  <si>
    <t>duration-based (type 1 equities)</t>
  </si>
  <si>
    <t>strategic participations (type 1 equities)</t>
  </si>
  <si>
    <t>type 1 equity</t>
  </si>
  <si>
    <t>B4B</t>
  </si>
  <si>
    <t>B4A</t>
  </si>
  <si>
    <t>A4A</t>
  </si>
  <si>
    <t>type 1 equities</t>
  </si>
  <si>
    <t>Equity risk</t>
  </si>
  <si>
    <t>B2B</t>
  </si>
  <si>
    <t>B2A</t>
  </si>
  <si>
    <t>interest rate up shock</t>
  </si>
  <si>
    <t>B1B</t>
  </si>
  <si>
    <t>interest rate down shock</t>
  </si>
  <si>
    <t>Interest rate risk</t>
  </si>
  <si>
    <t>Liabilities (excluding the loss-absorbing capacity of technical provisions)</t>
  </si>
  <si>
    <t>Net solvency capital requirement (including the loss-absorbing capacity of technical provisions)</t>
  </si>
  <si>
    <t>Liabilities (including the loss absorbing capacity of technical provisions)</t>
  </si>
  <si>
    <t xml:space="preserve">Assets </t>
  </si>
  <si>
    <t xml:space="preserve">Liabilities </t>
  </si>
  <si>
    <t>Absolute values after shock</t>
  </si>
  <si>
    <t>Initial absolute values before shock</t>
  </si>
  <si>
    <t>Market risk - basic information</t>
  </si>
  <si>
    <t>Solvency Capital Requirement - Market risk</t>
  </si>
  <si>
    <t xml:space="preserve">SCR-B3A </t>
  </si>
  <si>
    <t>Total capital requirement for counterparty default risk</t>
  </si>
  <si>
    <t>All type 2 exposures other than receivables from Intermediaries due for more than 3 months</t>
  </si>
  <si>
    <t>Receivables from Intermediaries due for more than 3 months</t>
  </si>
  <si>
    <t>Type 2 exposures</t>
  </si>
  <si>
    <t>Single name exposure 10</t>
  </si>
  <si>
    <t>Single name exposure 9</t>
  </si>
  <si>
    <t>Single name exposure 8</t>
  </si>
  <si>
    <t>Single name exposure 7</t>
  </si>
  <si>
    <t>Single name exposure 6</t>
  </si>
  <si>
    <t>Single name exposure 5</t>
  </si>
  <si>
    <t>Single name exposure 4</t>
  </si>
  <si>
    <t>Single name exposure 3</t>
  </si>
  <si>
    <t>Single name exposure 2</t>
  </si>
  <si>
    <t>Single name exposure 1</t>
  </si>
  <si>
    <t>C0</t>
  </si>
  <si>
    <t>Type 1 exposures</t>
  </si>
  <si>
    <t>Probability of Default</t>
  </si>
  <si>
    <t>Loss Given Default</t>
  </si>
  <si>
    <t>Counterparty default risk - basic information</t>
  </si>
  <si>
    <t>SCR-B3B</t>
  </si>
  <si>
    <t>Factor applied for the revision shock</t>
  </si>
  <si>
    <t>USP</t>
  </si>
  <si>
    <t>Further details on revision risk</t>
  </si>
  <si>
    <t>D11</t>
  </si>
  <si>
    <t>C11</t>
  </si>
  <si>
    <t>Total capital requirement for life underwriting risk</t>
  </si>
  <si>
    <t>B9A</t>
  </si>
  <si>
    <t>Revision risk</t>
  </si>
  <si>
    <t>Life expense risk</t>
  </si>
  <si>
    <t>B6B</t>
  </si>
  <si>
    <t>B6A</t>
  </si>
  <si>
    <t>A6A</t>
  </si>
  <si>
    <t>mass lapse risk</t>
  </si>
  <si>
    <t>B5B</t>
  </si>
  <si>
    <t>B5A</t>
  </si>
  <si>
    <t>risk of decrease in lapse rates</t>
  </si>
  <si>
    <t>B4</t>
  </si>
  <si>
    <t xml:space="preserve">risk of increase in lapse rates </t>
  </si>
  <si>
    <t>Lapse risk</t>
  </si>
  <si>
    <t>B3A</t>
  </si>
  <si>
    <t>Disability-morbidity risk</t>
  </si>
  <si>
    <t>A2A</t>
  </si>
  <si>
    <t>Longevity risk</t>
  </si>
  <si>
    <t>Mortality risk</t>
  </si>
  <si>
    <t>Life underwriting risk - basic information</t>
  </si>
  <si>
    <t xml:space="preserve">SCR-B3C </t>
  </si>
  <si>
    <t>Total capital requirement for health underwriting risk (Net)</t>
  </si>
  <si>
    <t>Total capital requirement for health catastrophe risk</t>
  </si>
  <si>
    <t>Diversification within health catastrophe risk</t>
  </si>
  <si>
    <t>Pandemic risk</t>
  </si>
  <si>
    <t>Accident concentration risk</t>
  </si>
  <si>
    <t>Mass accident risk</t>
  </si>
  <si>
    <t xml:space="preserve">Health catastrophe risk - basic information </t>
  </si>
  <si>
    <t>Total NSLT health underwriting risk</t>
  </si>
  <si>
    <t>Diversification within NSLT health underwriting risk</t>
  </si>
  <si>
    <t>Total NSLT health premium and reserve risk</t>
  </si>
  <si>
    <t>Combined standard deviation</t>
  </si>
  <si>
    <t>Total Volume measure</t>
  </si>
  <si>
    <t>E15</t>
  </si>
  <si>
    <t>Non-proportional health reinsurance</t>
  </si>
  <si>
    <t>E14</t>
  </si>
  <si>
    <t xml:space="preserve">Worker's compensation insurance and proportional reinsurance </t>
  </si>
  <si>
    <t>E13</t>
  </si>
  <si>
    <t>A13A</t>
  </si>
  <si>
    <t xml:space="preserve">Income protection insurance and proportional reinsurance </t>
  </si>
  <si>
    <t>E12</t>
  </si>
  <si>
    <t>D12</t>
  </si>
  <si>
    <t>C12</t>
  </si>
  <si>
    <t xml:space="preserve">Medical expenses insurance and proportional reinsurance </t>
  </si>
  <si>
    <t>V</t>
  </si>
  <si>
    <t xml:space="preserve">Geographical Diversification </t>
  </si>
  <si>
    <t>NSLT Health premium and reserve risk - basic information</t>
  </si>
  <si>
    <t>Volume measure for premium and reserve risk</t>
  </si>
  <si>
    <t>Standard deviation for reserve risk</t>
  </si>
  <si>
    <t>Standard deviation for premium risk</t>
  </si>
  <si>
    <t>D10</t>
  </si>
  <si>
    <t>Total capital requirement for SLT health underwriting risk</t>
  </si>
  <si>
    <t>Diversification within SLT health underwriting risk</t>
  </si>
  <si>
    <t>Health revision risk</t>
  </si>
  <si>
    <t>Health expense risk</t>
  </si>
  <si>
    <t>risk of increase in lapse rates</t>
  </si>
  <si>
    <t>SLT health lapse risk</t>
  </si>
  <si>
    <t>Health disability-morbidity risk</t>
  </si>
  <si>
    <t>Health longevity risk</t>
  </si>
  <si>
    <t>Health mortality risk</t>
  </si>
  <si>
    <t>SLT health underwriting risk - basic information</t>
  </si>
  <si>
    <t xml:space="preserve">SCR-B3D </t>
  </si>
  <si>
    <t>Total capital requirement for non-life underwriting risk</t>
  </si>
  <si>
    <t>Non-life lapse risk</t>
  </si>
  <si>
    <t>Solvency capital requirement</t>
  </si>
  <si>
    <t>Non-proportional reinsurance - MAT</t>
  </si>
  <si>
    <t>E11</t>
  </si>
  <si>
    <t>Non-proportional reinsurance - casualty</t>
  </si>
  <si>
    <t>E10</t>
  </si>
  <si>
    <t>Non-proportional reinsurance - property</t>
  </si>
  <si>
    <t>E9</t>
  </si>
  <si>
    <t>D9</t>
  </si>
  <si>
    <t>Miscellaneous</t>
  </si>
  <si>
    <t>E8</t>
  </si>
  <si>
    <t>D8</t>
  </si>
  <si>
    <t>Assistance</t>
  </si>
  <si>
    <t>E7</t>
  </si>
  <si>
    <t>D7</t>
  </si>
  <si>
    <t>Legal expenses</t>
  </si>
  <si>
    <t>E6</t>
  </si>
  <si>
    <t>D6</t>
  </si>
  <si>
    <t>Credit and suretyship</t>
  </si>
  <si>
    <t>E5</t>
  </si>
  <si>
    <t>Third-party liability</t>
  </si>
  <si>
    <t>Fire and other property damage</t>
  </si>
  <si>
    <t>Marine, aviation, transport (MAT)</t>
  </si>
  <si>
    <t>Motor, other classes</t>
  </si>
  <si>
    <t>Motor vehicle liability</t>
  </si>
  <si>
    <t xml:space="preserve">USP </t>
  </si>
  <si>
    <t>Premium and reserve Risk - Basic information</t>
  </si>
  <si>
    <t xml:space="preserve">Non-life underwriting risk </t>
  </si>
  <si>
    <t xml:space="preserve">SCR-B3E </t>
  </si>
  <si>
    <t>Total Pandemic all countries</t>
  </si>
  <si>
    <t>PJ20</t>
  </si>
  <si>
    <t>PI20</t>
  </si>
  <si>
    <t>PH20</t>
  </si>
  <si>
    <t>PG20</t>
  </si>
  <si>
    <t>PF20</t>
  </si>
  <si>
    <t>PE20</t>
  </si>
  <si>
    <t>PD20</t>
  </si>
  <si>
    <t>PC20</t>
  </si>
  <si>
    <t>Country 31</t>
  </si>
  <si>
    <t>Country 30</t>
  </si>
  <si>
    <t>Country 29</t>
  </si>
  <si>
    <t>Country 28</t>
  </si>
  <si>
    <t>Country 27</t>
  </si>
  <si>
    <t>Country 26</t>
  </si>
  <si>
    <t>Country 25</t>
  </si>
  <si>
    <t>Country 24</t>
  </si>
  <si>
    <t>Country 23</t>
  </si>
  <si>
    <t>Country 22</t>
  </si>
  <si>
    <t>Country 21</t>
  </si>
  <si>
    <t>Country 20</t>
  </si>
  <si>
    <t>Country 19</t>
  </si>
  <si>
    <t>Country 18</t>
  </si>
  <si>
    <t>Country 17</t>
  </si>
  <si>
    <t>Country 16</t>
  </si>
  <si>
    <t>Country 15</t>
  </si>
  <si>
    <t>Country 14</t>
  </si>
  <si>
    <t>Country 13</t>
  </si>
  <si>
    <t>Country 12</t>
  </si>
  <si>
    <t>Country 11</t>
  </si>
  <si>
    <t>Country 10</t>
  </si>
  <si>
    <t>Country 9</t>
  </si>
  <si>
    <t>Country 8</t>
  </si>
  <si>
    <t>Country 7</t>
  </si>
  <si>
    <t>Country 6</t>
  </si>
  <si>
    <t>PJ3</t>
  </si>
  <si>
    <t>PI3</t>
  </si>
  <si>
    <t>PH3</t>
  </si>
  <si>
    <t>PG3</t>
  </si>
  <si>
    <t>PF3</t>
  </si>
  <si>
    <t>PE3</t>
  </si>
  <si>
    <t>PD3</t>
  </si>
  <si>
    <t>PC3</t>
  </si>
  <si>
    <t>PJ2</t>
  </si>
  <si>
    <t>PI2</t>
  </si>
  <si>
    <t>PH2</t>
  </si>
  <si>
    <t>PG2</t>
  </si>
  <si>
    <t>PF2</t>
  </si>
  <si>
    <t>PE2</t>
  </si>
  <si>
    <t>PD2</t>
  </si>
  <si>
    <t>PC2</t>
  </si>
  <si>
    <t>PJ1</t>
  </si>
  <si>
    <t>PI1</t>
  </si>
  <si>
    <t>PH1</t>
  </si>
  <si>
    <t>PG1</t>
  </si>
  <si>
    <t>PF1</t>
  </si>
  <si>
    <t>PE1</t>
  </si>
  <si>
    <t>PD1</t>
  </si>
  <si>
    <t>PC1</t>
  </si>
  <si>
    <t>Expected number of uses no formal medical care</t>
  </si>
  <si>
    <t>Unit claim cost no formal medical care</t>
  </si>
  <si>
    <t>Expected number of uses medical practitioner</t>
  </si>
  <si>
    <t>Unit claim cost medical practitioner</t>
  </si>
  <si>
    <t>Expected number of uses hospitalisation</t>
  </si>
  <si>
    <t>Unit claim cost hospitalisation</t>
  </si>
  <si>
    <t>Number of insured people</t>
  </si>
  <si>
    <t>Total pandemic exposure</t>
  </si>
  <si>
    <t>Health Catastrophe risk - Pandemic</t>
  </si>
  <si>
    <t>Gross Catastrophe Risk Charge</t>
  </si>
  <si>
    <t>Estimated Reinstatement Premiums</t>
  </si>
  <si>
    <t>Estimated Risk Mitigation</t>
  </si>
  <si>
    <t>Net Catastrophe Risk Charge</t>
  </si>
  <si>
    <t>Medical expense</t>
  </si>
  <si>
    <t>Income protection</t>
  </si>
  <si>
    <t>OG18</t>
  </si>
  <si>
    <t>OJ18</t>
  </si>
  <si>
    <t>Total Concentration accident all countries after diversification</t>
  </si>
  <si>
    <t>Diversification effect between countries</t>
  </si>
  <si>
    <t>Total Concentration accident all countries before diversification</t>
  </si>
  <si>
    <t>OG20</t>
  </si>
  <si>
    <t>OI20</t>
  </si>
  <si>
    <t>OH20</t>
  </si>
  <si>
    <t>OF20</t>
  </si>
  <si>
    <t>OE20</t>
  </si>
  <si>
    <t>OD20</t>
  </si>
  <si>
    <t>OC20</t>
  </si>
  <si>
    <t>OB20</t>
  </si>
  <si>
    <t>OA20</t>
  </si>
  <si>
    <t>OG3</t>
  </si>
  <si>
    <t>OI3</t>
  </si>
  <si>
    <t>OH3</t>
  </si>
  <si>
    <t>OF3</t>
  </si>
  <si>
    <t>OE3</t>
  </si>
  <si>
    <t>OD3</t>
  </si>
  <si>
    <t>OC3</t>
  </si>
  <si>
    <t>OB3</t>
  </si>
  <si>
    <t>OA3</t>
  </si>
  <si>
    <t>OG2</t>
  </si>
  <si>
    <t>OI2</t>
  </si>
  <si>
    <t>OH2</t>
  </si>
  <si>
    <t>OF2</t>
  </si>
  <si>
    <t>OE2</t>
  </si>
  <si>
    <t>OD2</t>
  </si>
  <si>
    <t>OC2</t>
  </si>
  <si>
    <t>OB2</t>
  </si>
  <si>
    <t>OA2</t>
  </si>
  <si>
    <t>OG1</t>
  </si>
  <si>
    <t>OI1</t>
  </si>
  <si>
    <t>OH1</t>
  </si>
  <si>
    <t>OF1</t>
  </si>
  <si>
    <t>OE1</t>
  </si>
  <si>
    <t>OD1</t>
  </si>
  <si>
    <t>OC1</t>
  </si>
  <si>
    <t>OB1</t>
  </si>
  <si>
    <t>OA1</t>
  </si>
  <si>
    <t>Medical treatment</t>
  </si>
  <si>
    <t>Disability 12 months</t>
  </si>
  <si>
    <t>Disability 10 years</t>
  </si>
  <si>
    <t>Permanent disability</t>
  </si>
  <si>
    <t>Accidental death</t>
  </si>
  <si>
    <t>Average sum insured</t>
  </si>
  <si>
    <t>Largest known accident risk concentration</t>
  </si>
  <si>
    <t>Health Catastrophe risk - Concentration accident</t>
  </si>
  <si>
    <t>NK34</t>
  </si>
  <si>
    <t>NN34</t>
  </si>
  <si>
    <t>Total Mass accident all countries after diversification</t>
  </si>
  <si>
    <t>Total Mass accident all countries before diversification</t>
  </si>
  <si>
    <t>NK31</t>
  </si>
  <si>
    <t>NM31</t>
  </si>
  <si>
    <t>NL31</t>
  </si>
  <si>
    <t>NJ31</t>
  </si>
  <si>
    <t>NI31</t>
  </si>
  <si>
    <t>NH31</t>
  </si>
  <si>
    <t>NG31</t>
  </si>
  <si>
    <t>NF31</t>
  </si>
  <si>
    <t>NE31</t>
  </si>
  <si>
    <t>ND31</t>
  </si>
  <si>
    <t>NC31</t>
  </si>
  <si>
    <t>NB31</t>
  </si>
  <si>
    <t>NA31</t>
  </si>
  <si>
    <t>NK3</t>
  </si>
  <si>
    <t>NM3</t>
  </si>
  <si>
    <t>NL3</t>
  </si>
  <si>
    <t>NJ3</t>
  </si>
  <si>
    <t>NI3</t>
  </si>
  <si>
    <t>NH3</t>
  </si>
  <si>
    <t>NG3</t>
  </si>
  <si>
    <t>NF3</t>
  </si>
  <si>
    <t>NE3</t>
  </si>
  <si>
    <t>ND3</t>
  </si>
  <si>
    <t>NC3</t>
  </si>
  <si>
    <t>NB3</t>
  </si>
  <si>
    <t>NA3</t>
  </si>
  <si>
    <t>NK2</t>
  </si>
  <si>
    <t>NM2</t>
  </si>
  <si>
    <t>NL2</t>
  </si>
  <si>
    <t>NJ2</t>
  </si>
  <si>
    <t>NI2</t>
  </si>
  <si>
    <t>NH2</t>
  </si>
  <si>
    <t>NG2</t>
  </si>
  <si>
    <t>NF2</t>
  </si>
  <si>
    <t>NE2</t>
  </si>
  <si>
    <t>ND2</t>
  </si>
  <si>
    <t>NC2</t>
  </si>
  <si>
    <t>NB2</t>
  </si>
  <si>
    <t>NA2</t>
  </si>
  <si>
    <t>NK1</t>
  </si>
  <si>
    <t>NM1</t>
  </si>
  <si>
    <t>NL1</t>
  </si>
  <si>
    <t>NJ1</t>
  </si>
  <si>
    <t>NI1</t>
  </si>
  <si>
    <t>NH1</t>
  </si>
  <si>
    <t>NG1</t>
  </si>
  <si>
    <t>NF1</t>
  </si>
  <si>
    <t>NE1</t>
  </si>
  <si>
    <t>ND1</t>
  </si>
  <si>
    <t>NC1</t>
  </si>
  <si>
    <t>NB1</t>
  </si>
  <si>
    <t>NA1</t>
  </si>
  <si>
    <t>Total value of benefits payable</t>
  </si>
  <si>
    <t># Policyholders</t>
  </si>
  <si>
    <t>Health Catastrophe risk - Mass accident</t>
  </si>
  <si>
    <t>MH2</t>
  </si>
  <si>
    <t>MH4</t>
  </si>
  <si>
    <t>Total after diversification</t>
  </si>
  <si>
    <t>Diversification between groups of obligations</t>
  </si>
  <si>
    <t>MF3</t>
  </si>
  <si>
    <t>MF4</t>
  </si>
  <si>
    <t>Total before diversification</t>
  </si>
  <si>
    <t>ME2</t>
  </si>
  <si>
    <t>ME1</t>
  </si>
  <si>
    <t>Non-proportional Credit &amp; Surety reinsurance</t>
  </si>
  <si>
    <t>MD2</t>
  </si>
  <si>
    <t>MD1</t>
  </si>
  <si>
    <t>Non-proportional Casualty reinsurance other than General liability</t>
  </si>
  <si>
    <t>MC2</t>
  </si>
  <si>
    <t>MC1</t>
  </si>
  <si>
    <t>Miscellaneous financial loss</t>
  </si>
  <si>
    <t>MB2</t>
  </si>
  <si>
    <t>MB1</t>
  </si>
  <si>
    <t>Non-proportional MAT reinsurance other than Marine and Aviation</t>
  </si>
  <si>
    <t>MA2</t>
  </si>
  <si>
    <t>MA1</t>
  </si>
  <si>
    <t>MAT other than Marine and Aviation</t>
  </si>
  <si>
    <t>Gross Cat Risk Charge Other non-life catastrophe risk</t>
  </si>
  <si>
    <t>Estimated Total Risk Mitigation</t>
  </si>
  <si>
    <t>Net Cat Risk Charge Other non-life catastrophe risk</t>
  </si>
  <si>
    <t>Estimation of the gross premiums to be earned</t>
  </si>
  <si>
    <t>Man made catastrophe risk - Other non-life catastrophe risk</t>
  </si>
  <si>
    <t>LC12</t>
  </si>
  <si>
    <t>LC14</t>
  </si>
  <si>
    <t>Diversification between type of event</t>
  </si>
  <si>
    <t>Gross Cat Risk Charge Credit &amp; Suretyship</t>
  </si>
  <si>
    <t>Net Cat Risk Charge Credit &amp; Suretyship</t>
  </si>
  <si>
    <t>Man made catastrophe risk - Credit &amp; Suretyship</t>
  </si>
  <si>
    <t>LA8</t>
  </si>
  <si>
    <t>LA10</t>
  </si>
  <si>
    <t>LA9</t>
  </si>
  <si>
    <t>LA7</t>
  </si>
  <si>
    <t>Gross Cat Risk Charge Credit &amp; Suretyship - Recession Risk</t>
  </si>
  <si>
    <t>Net Cat Risk Charge Credit &amp; Suretyship - Recession Risk</t>
  </si>
  <si>
    <t>Earned premium last 12 months</t>
  </si>
  <si>
    <t>Man made catastrophe risk - Credit &amp; Suretyship - Recession Risk</t>
  </si>
  <si>
    <t>LB5</t>
  </si>
  <si>
    <t>LB4</t>
  </si>
  <si>
    <t>LB2</t>
  </si>
  <si>
    <t>LB1</t>
  </si>
  <si>
    <t>Largest exposure 2</t>
  </si>
  <si>
    <t>LA5</t>
  </si>
  <si>
    <t>LA4</t>
  </si>
  <si>
    <t>LA2</t>
  </si>
  <si>
    <t>LA1</t>
  </si>
  <si>
    <t>Largest exposure 1</t>
  </si>
  <si>
    <t>Gross Cat Risk Charge Credit &amp; Surety - Large Credit Default</t>
  </si>
  <si>
    <t>Net Cat Risk Charge Credit &amp; Surety - Large Credit Default</t>
  </si>
  <si>
    <t>Proportion of damage caused by scenario</t>
  </si>
  <si>
    <t>Exposure (individual or group)</t>
  </si>
  <si>
    <t>Man made catastrophe risk - Credit &amp; Suretyship - Large Credit Default</t>
  </si>
  <si>
    <t>KC8</t>
  </si>
  <si>
    <t>KC10</t>
  </si>
  <si>
    <t>Diversification between type of cover</t>
  </si>
  <si>
    <t>Gross Cat Risk Charge Liability</t>
  </si>
  <si>
    <t>Net Cat Risk Charge Liability</t>
  </si>
  <si>
    <t>Man made catastrophe risk - Liability</t>
  </si>
  <si>
    <t>KE4</t>
  </si>
  <si>
    <t>KE6</t>
  </si>
  <si>
    <t>KE5</t>
  </si>
  <si>
    <t>KE3</t>
  </si>
  <si>
    <t>KE2</t>
  </si>
  <si>
    <t>KE1</t>
  </si>
  <si>
    <t>Non-proportional reinsurance</t>
  </si>
  <si>
    <t>KD4</t>
  </si>
  <si>
    <t>KD6</t>
  </si>
  <si>
    <t>KD5</t>
  </si>
  <si>
    <t>KD3</t>
  </si>
  <si>
    <t>KD2</t>
  </si>
  <si>
    <t>KD1</t>
  </si>
  <si>
    <t>Other liability</t>
  </si>
  <si>
    <t>KC4</t>
  </si>
  <si>
    <t>KC6</t>
  </si>
  <si>
    <t>KC5</t>
  </si>
  <si>
    <t>KC3</t>
  </si>
  <si>
    <t>KC2</t>
  </si>
  <si>
    <t>KC1</t>
  </si>
  <si>
    <t>Directors and officers liability</t>
  </si>
  <si>
    <t>KB4</t>
  </si>
  <si>
    <t>KB6</t>
  </si>
  <si>
    <t>KB5</t>
  </si>
  <si>
    <t>KB3</t>
  </si>
  <si>
    <t>KB2</t>
  </si>
  <si>
    <t>KB1</t>
  </si>
  <si>
    <t>Employers liability</t>
  </si>
  <si>
    <t>KA4</t>
  </si>
  <si>
    <t>KA6</t>
  </si>
  <si>
    <t>KA5</t>
  </si>
  <si>
    <t>KA3</t>
  </si>
  <si>
    <t>KA2</t>
  </si>
  <si>
    <t>KA1</t>
  </si>
  <si>
    <t>Professional malpractice liability</t>
  </si>
  <si>
    <t>Gross Cat Risk Charge  Liability</t>
  </si>
  <si>
    <t>Number of claims</t>
  </si>
  <si>
    <t>Largest liability limit provided</t>
  </si>
  <si>
    <t>JA1</t>
  </si>
  <si>
    <t>JA3</t>
  </si>
  <si>
    <t>JA2</t>
  </si>
  <si>
    <t>Gross Cat Risk Charge Fire</t>
  </si>
  <si>
    <t>Net Cat Risk Charge Fire</t>
  </si>
  <si>
    <t>Man made catastrophe risk - Fire</t>
  </si>
  <si>
    <t>IE1</t>
  </si>
  <si>
    <t>ID1</t>
  </si>
  <si>
    <t>IB1</t>
  </si>
  <si>
    <t>IA1</t>
  </si>
  <si>
    <t>Gross Cat Risk Charge Aviation</t>
  </si>
  <si>
    <t>Net Cat Risk Charge Aviation</t>
  </si>
  <si>
    <t>Gross Cat risk Charge Aviation liability</t>
  </si>
  <si>
    <t>Gross Cat risk Charge Aviation hull</t>
  </si>
  <si>
    <t>Man made catastrophe risk - Aviation</t>
  </si>
  <si>
    <t>HC3</t>
  </si>
  <si>
    <t>HC5</t>
  </si>
  <si>
    <t>Gross Cat Risk Charge Marine</t>
  </si>
  <si>
    <t>Net Cat Risk Charge Marine</t>
  </si>
  <si>
    <t>Man made catastrophe risk - Marine</t>
  </si>
  <si>
    <t>HH2</t>
  </si>
  <si>
    <t>HG2</t>
  </si>
  <si>
    <t>HE2</t>
  </si>
  <si>
    <t>HD2</t>
  </si>
  <si>
    <t>HC2</t>
  </si>
  <si>
    <t>HB2</t>
  </si>
  <si>
    <t>HA2</t>
  </si>
  <si>
    <t>HJ2</t>
  </si>
  <si>
    <t>Gross Cat Risk Charge Marine Platform Explosion</t>
  </si>
  <si>
    <t>Net Cat Risk Charge Marine Platform Explosion</t>
  </si>
  <si>
    <t>Gross Cat Risk Charge Capping of the well or making the well secure</t>
  </si>
  <si>
    <t>Gross Cat Risk Charge Loss of production income</t>
  </si>
  <si>
    <t>Gross Cat Risk Charge Removal of wreckage</t>
  </si>
  <si>
    <t>Gross Cat Risk Charge Property damage</t>
  </si>
  <si>
    <t>Man made catastrophe risk - Marine Platform Explosion</t>
  </si>
  <si>
    <t>HF1</t>
  </si>
  <si>
    <t>HE1</t>
  </si>
  <si>
    <t>HC1</t>
  </si>
  <si>
    <t>HB1</t>
  </si>
  <si>
    <t>HA1</t>
  </si>
  <si>
    <t>HH1</t>
  </si>
  <si>
    <t>Gross Cat Risk Charge Marine Tanker Collision</t>
  </si>
  <si>
    <t>Net Cat Risk Charge Marine Tanker Collision</t>
  </si>
  <si>
    <t>Gross Cat Risk Charge Share marine oil pollution liability in tanker t</t>
  </si>
  <si>
    <t>Gross Cat Risk Charge Share marine liability in tanker t</t>
  </si>
  <si>
    <t>Gross Cat Risk Charge Share marine hull  in tanker t</t>
  </si>
  <si>
    <t>Man made catastrophe risk - Marine Tanker Collision</t>
  </si>
  <si>
    <t>GA3</t>
  </si>
  <si>
    <t>GA5</t>
  </si>
  <si>
    <t>GA4</t>
  </si>
  <si>
    <t>GA2</t>
  </si>
  <si>
    <t>GA1</t>
  </si>
  <si>
    <t>Gross Cat Risk Charge Motor Vehicle Liability</t>
  </si>
  <si>
    <t>Net Cat Risk Charge Motor Vehicle Liability</t>
  </si>
  <si>
    <t>Number of vehicles policy limit below or equal to 24M€</t>
  </si>
  <si>
    <t>Number of vehicles policy limit above 24M€</t>
  </si>
  <si>
    <t>Man made catastrophe risk - Motor Vehicle Liability</t>
  </si>
  <si>
    <t>FB1</t>
  </si>
  <si>
    <t>FD1</t>
  </si>
  <si>
    <t>FC1</t>
  </si>
  <si>
    <t>FA1</t>
  </si>
  <si>
    <t>Estimation of the premiums to be earned</t>
  </si>
  <si>
    <t>Natural Catastrophe risk - Non-proportional property reinsurance</t>
  </si>
  <si>
    <t>EE3</t>
  </si>
  <si>
    <t>EH3</t>
  </si>
  <si>
    <t>Total Subsidence after diversification</t>
  </si>
  <si>
    <t>Diversification effect between zones</t>
  </si>
  <si>
    <t>EG1</t>
  </si>
  <si>
    <t>EF1</t>
  </si>
  <si>
    <t>EC1</t>
  </si>
  <si>
    <t>EB1</t>
  </si>
  <si>
    <t>EA1</t>
  </si>
  <si>
    <t>Total Subsidence before diversification</t>
  </si>
  <si>
    <t>Gross Cat Risk Charge Factor</t>
  </si>
  <si>
    <t>Specified Gross Loss</t>
  </si>
  <si>
    <t>Exposure</t>
  </si>
  <si>
    <t>Natural Catastrophe risk -Subsidence</t>
  </si>
  <si>
    <t>DF28</t>
  </si>
  <si>
    <t>DI28</t>
  </si>
  <si>
    <t>Total Hail after diversification</t>
  </si>
  <si>
    <t>Diversification effect between regions</t>
  </si>
  <si>
    <t>Total Hail all Regions before diversification</t>
  </si>
  <si>
    <t>DF25</t>
  </si>
  <si>
    <t>DH25</t>
  </si>
  <si>
    <t>DG25</t>
  </si>
  <si>
    <t>Total Hail Other Regions before diversifications</t>
  </si>
  <si>
    <t>DB24</t>
  </si>
  <si>
    <t>DA24</t>
  </si>
  <si>
    <t>Other Regions 14</t>
  </si>
  <si>
    <t>Other Regions 13</t>
  </si>
  <si>
    <t>Other Regions 12</t>
  </si>
  <si>
    <t>Other Regions 11</t>
  </si>
  <si>
    <t>Other Regions 10</t>
  </si>
  <si>
    <t>Other Regions 9</t>
  </si>
  <si>
    <t>Other Regions 8</t>
  </si>
  <si>
    <t>Other Regions 7</t>
  </si>
  <si>
    <t>Other Regions 6</t>
  </si>
  <si>
    <t>Other Regions 5</t>
  </si>
  <si>
    <t>Other Regions 4</t>
  </si>
  <si>
    <t>DB13</t>
  </si>
  <si>
    <t>DA13</t>
  </si>
  <si>
    <t>Other Regions 3</t>
  </si>
  <si>
    <t>DB12</t>
  </si>
  <si>
    <t>DA12</t>
  </si>
  <si>
    <t>Other Regions 2</t>
  </si>
  <si>
    <t>DB11</t>
  </si>
  <si>
    <t>DA11</t>
  </si>
  <si>
    <t>Other Regions 1</t>
  </si>
  <si>
    <t>Total Hail EEA Regions before diversification</t>
  </si>
  <si>
    <t>DF9</t>
  </si>
  <si>
    <t>DH9</t>
  </si>
  <si>
    <t>DG9</t>
  </si>
  <si>
    <t>DC9</t>
  </si>
  <si>
    <t>DB9</t>
  </si>
  <si>
    <t>DA9</t>
  </si>
  <si>
    <t>EEA Region 9</t>
  </si>
  <si>
    <t>EEA Region 8</t>
  </si>
  <si>
    <t>EEA Region 7</t>
  </si>
  <si>
    <t>EEA Region 6</t>
  </si>
  <si>
    <t>EEA Region 5</t>
  </si>
  <si>
    <t>EEA Region 4</t>
  </si>
  <si>
    <t>DF3</t>
  </si>
  <si>
    <t>DH3</t>
  </si>
  <si>
    <t>DG3</t>
  </si>
  <si>
    <t>DC3</t>
  </si>
  <si>
    <t>DB3</t>
  </si>
  <si>
    <t>DA3</t>
  </si>
  <si>
    <t>EEA Region 3</t>
  </si>
  <si>
    <t>DF2</t>
  </si>
  <si>
    <t>DH2</t>
  </si>
  <si>
    <t>DG2</t>
  </si>
  <si>
    <t>DC2</t>
  </si>
  <si>
    <t>DB2</t>
  </si>
  <si>
    <t>DA2</t>
  </si>
  <si>
    <t>EEA Region 2</t>
  </si>
  <si>
    <t>DF1</t>
  </si>
  <si>
    <t>DH1</t>
  </si>
  <si>
    <t>DG1</t>
  </si>
  <si>
    <t>DC1</t>
  </si>
  <si>
    <t>DB1</t>
  </si>
  <si>
    <t>DA1</t>
  </si>
  <si>
    <t>EEA Region 1</t>
  </si>
  <si>
    <t>Natural Catastrophe risk - Hail</t>
  </si>
  <si>
    <t>CF33</t>
  </si>
  <si>
    <t>CI33</t>
  </si>
  <si>
    <t>Total Flood after diversification</t>
  </si>
  <si>
    <t>Total Flood all Regions before diversification</t>
  </si>
  <si>
    <t>CF30</t>
  </si>
  <si>
    <t>CH30</t>
  </si>
  <si>
    <t>CG30</t>
  </si>
  <si>
    <t>Total Flood Other Regions before diversifications</t>
  </si>
  <si>
    <t>CB29</t>
  </si>
  <si>
    <t>CA29</t>
  </si>
  <si>
    <t>CB18</t>
  </si>
  <si>
    <t>CA18</t>
  </si>
  <si>
    <t>CB17</t>
  </si>
  <si>
    <t>CA17</t>
  </si>
  <si>
    <t>CB16</t>
  </si>
  <si>
    <t>CA16</t>
  </si>
  <si>
    <t>Total Flood EEA Regions before diversification</t>
  </si>
  <si>
    <t>CF14</t>
  </si>
  <si>
    <t>CH14</t>
  </si>
  <si>
    <t>CG14</t>
  </si>
  <si>
    <t>CC14</t>
  </si>
  <si>
    <t>CB14</t>
  </si>
  <si>
    <t>CA14</t>
  </si>
  <si>
    <t>EEA Region 14</t>
  </si>
  <si>
    <t>EEA Region 13</t>
  </si>
  <si>
    <t>EEA Region 12</t>
  </si>
  <si>
    <t>EEA Region 11</t>
  </si>
  <si>
    <t>EEA Region 10</t>
  </si>
  <si>
    <t>CF3</t>
  </si>
  <si>
    <t>CH3</t>
  </si>
  <si>
    <t>CG3</t>
  </si>
  <si>
    <t>CB3</t>
  </si>
  <si>
    <t>CA3</t>
  </si>
  <si>
    <t>CF2</t>
  </si>
  <si>
    <t>CH2</t>
  </si>
  <si>
    <t>CG2</t>
  </si>
  <si>
    <t>CB2</t>
  </si>
  <si>
    <t>CA2</t>
  </si>
  <si>
    <t>CF1</t>
  </si>
  <si>
    <t>CH1</t>
  </si>
  <si>
    <t>CG1</t>
  </si>
  <si>
    <t>CB1</t>
  </si>
  <si>
    <t>CA1</t>
  </si>
  <si>
    <t>Natural Catastrophe risk - Flood</t>
  </si>
  <si>
    <t>BE39</t>
  </si>
  <si>
    <t>BH39</t>
  </si>
  <si>
    <t>Total Earthquake after diversification</t>
  </si>
  <si>
    <t>Total Earthquake all Regions before diversification</t>
  </si>
  <si>
    <t>BE36</t>
  </si>
  <si>
    <t>BG36</t>
  </si>
  <si>
    <t>BF36</t>
  </si>
  <si>
    <t>Total Earthquake Other Regions before diversifications</t>
  </si>
  <si>
    <t>BB35</t>
  </si>
  <si>
    <t>BA35</t>
  </si>
  <si>
    <t>BB24</t>
  </si>
  <si>
    <t>BA24</t>
  </si>
  <si>
    <t>BB18</t>
  </si>
  <si>
    <t>BA18</t>
  </si>
  <si>
    <t>BB22</t>
  </si>
  <si>
    <t>BA22</t>
  </si>
  <si>
    <t>Total Earthquake EEA Regions before diversification</t>
  </si>
  <si>
    <t>BE20</t>
  </si>
  <si>
    <t>BG20</t>
  </si>
  <si>
    <t>BF20</t>
  </si>
  <si>
    <t>BC20</t>
  </si>
  <si>
    <t>BB20</t>
  </si>
  <si>
    <t>BA20</t>
  </si>
  <si>
    <t>EEA Region 20</t>
  </si>
  <si>
    <t>EEA Region 19</t>
  </si>
  <si>
    <t>EEA Region 18</t>
  </si>
  <si>
    <t>EEA Region 17</t>
  </si>
  <si>
    <t>EEA Region 16</t>
  </si>
  <si>
    <t>EEA Region 15</t>
  </si>
  <si>
    <t>BE3</t>
  </si>
  <si>
    <t>BG3</t>
  </si>
  <si>
    <t>BF3</t>
  </si>
  <si>
    <t>BC3</t>
  </si>
  <si>
    <t>BB3</t>
  </si>
  <si>
    <t>BA3</t>
  </si>
  <si>
    <t>BE2</t>
  </si>
  <si>
    <t>BG2</t>
  </si>
  <si>
    <t>BF2</t>
  </si>
  <si>
    <t>BC2</t>
  </si>
  <si>
    <t>BA2</t>
  </si>
  <si>
    <t>BE1</t>
  </si>
  <si>
    <t>BG1</t>
  </si>
  <si>
    <t>BF1</t>
  </si>
  <si>
    <t>BC1</t>
  </si>
  <si>
    <t>BA1</t>
  </si>
  <si>
    <t>Natural Catastrophe risk - Earthquake</t>
  </si>
  <si>
    <t>AF39</t>
  </si>
  <si>
    <t>AI39</t>
  </si>
  <si>
    <t>Total Windstorm after diversification</t>
  </si>
  <si>
    <t>Total Windstorm all Regions before diversification</t>
  </si>
  <si>
    <t>AF36</t>
  </si>
  <si>
    <t>AH36</t>
  </si>
  <si>
    <t>AG36</t>
  </si>
  <si>
    <t>Total Windstorm Other Regions before diversifications</t>
  </si>
  <si>
    <t>AB35</t>
  </si>
  <si>
    <t>AA35</t>
  </si>
  <si>
    <t>AB24</t>
  </si>
  <si>
    <t>AA24</t>
  </si>
  <si>
    <t>AB18</t>
  </si>
  <si>
    <t>AA18</t>
  </si>
  <si>
    <t>AB22</t>
  </si>
  <si>
    <t>AA22</t>
  </si>
  <si>
    <t>Total Windstorm EEA Regions before diversification</t>
  </si>
  <si>
    <t>AF20</t>
  </si>
  <si>
    <t>AH20</t>
  </si>
  <si>
    <t>AG20</t>
  </si>
  <si>
    <t>AC20</t>
  </si>
  <si>
    <t>AB20</t>
  </si>
  <si>
    <t>AA20</t>
  </si>
  <si>
    <t>AF3</t>
  </si>
  <si>
    <t>AH3</t>
  </si>
  <si>
    <t>AG3</t>
  </si>
  <si>
    <t>AC3</t>
  </si>
  <si>
    <t>AB3</t>
  </si>
  <si>
    <t>AF2</t>
  </si>
  <si>
    <t>AH2</t>
  </si>
  <si>
    <t>AG2</t>
  </si>
  <si>
    <t>AC2</t>
  </si>
  <si>
    <t>AB2</t>
  </si>
  <si>
    <t>AF1</t>
  </si>
  <si>
    <t>AH1</t>
  </si>
  <si>
    <t>AG1</t>
  </si>
  <si>
    <t>AC1</t>
  </si>
  <si>
    <t>AB1</t>
  </si>
  <si>
    <t>Natural Catastrophe risk - Windstorm</t>
  </si>
  <si>
    <t>Diversification between sub-modules</t>
  </si>
  <si>
    <t>Pandemic</t>
  </si>
  <si>
    <t>Accident concentration</t>
  </si>
  <si>
    <t>Mass accident</t>
  </si>
  <si>
    <t>Health catastrophe risk</t>
  </si>
  <si>
    <t>Gross SCR</t>
  </si>
  <si>
    <t>Total risk mitigation</t>
  </si>
  <si>
    <t>Net SCR</t>
  </si>
  <si>
    <t>Health catastrophe risk - Summary</t>
  </si>
  <si>
    <t>Total Non-life catastrophe risk after diversification</t>
  </si>
  <si>
    <t>Total Non-life catastrophe risk before diversification</t>
  </si>
  <si>
    <t>Diversification between perils</t>
  </si>
  <si>
    <t>C17</t>
  </si>
  <si>
    <t>Other non-life catastrophe risk</t>
  </si>
  <si>
    <t>Credit &amp; Suretyship</t>
  </si>
  <si>
    <t>Liability</t>
  </si>
  <si>
    <t>Fire</t>
  </si>
  <si>
    <t>Aviation</t>
  </si>
  <si>
    <t>Marine</t>
  </si>
  <si>
    <t>Man-made catastrophe risk</t>
  </si>
  <si>
    <t>Catastrophe risk non-proportional property reinsurance</t>
  </si>
  <si>
    <t>Subsidence</t>
  </si>
  <si>
    <t>Hail</t>
  </si>
  <si>
    <t>Flood</t>
  </si>
  <si>
    <t>Earthquake</t>
  </si>
  <si>
    <t>Windstorm</t>
  </si>
  <si>
    <t>Natural catastrophe risk</t>
  </si>
  <si>
    <t>Non-life catastrophe risk - Summary</t>
  </si>
  <si>
    <t>SCR-B3F</t>
  </si>
  <si>
    <t>Non-proportional property reinsurance</t>
  </si>
  <si>
    <t>Capital requirement for operational risk charge after capping</t>
  </si>
  <si>
    <t>Capital requirement</t>
  </si>
  <si>
    <t>SCR-B3G</t>
  </si>
  <si>
    <t>Minimum Capital Requirement</t>
  </si>
  <si>
    <t>Absolute floor of the MCR</t>
  </si>
  <si>
    <t>Combined MCR</t>
  </si>
  <si>
    <t>MCR floor</t>
  </si>
  <si>
    <t>MCR cap</t>
  </si>
  <si>
    <t>Linear MCR</t>
  </si>
  <si>
    <t>Overall MCR calculation</t>
  </si>
  <si>
    <t>Capital at risk for all life (re)insurance obligations</t>
  </si>
  <si>
    <t>B22</t>
  </si>
  <si>
    <t>B20</t>
  </si>
  <si>
    <t>Obligations with profit participation - future discretionary benefits</t>
  </si>
  <si>
    <t>Obligations with profit participation - guaranteed benefits</t>
  </si>
  <si>
    <t>Net (of reinsurance) best estimate provisions</t>
  </si>
  <si>
    <t>Linear formula component for life insurance and reinsurance obligations</t>
  </si>
  <si>
    <t>C16</t>
  </si>
  <si>
    <t xml:space="preserve">Non-proportional marine, aviation and transport reinsurance </t>
  </si>
  <si>
    <t>Non-proportional casualty reinsurance</t>
  </si>
  <si>
    <t>Miscellaneous financial loss insurance and proportional reinsurance</t>
  </si>
  <si>
    <t>Assistance and its proportional reinsurance</t>
  </si>
  <si>
    <t>Legal expenses insurance and proportional reinsurance</t>
  </si>
  <si>
    <t>Credit and suretyship insurance and proportional reinsurance</t>
  </si>
  <si>
    <t>General liability insurance and proportional reinsurance</t>
  </si>
  <si>
    <t>Fire and other damage to property insurance and proportional reinsurance</t>
  </si>
  <si>
    <t>Marine, aviation and transport insurance and proportional reinsurance</t>
  </si>
  <si>
    <t>Other motor insurance and proportional reinsurance</t>
  </si>
  <si>
    <t>Motor vehicle liability insurance and proportional reinsurance</t>
  </si>
  <si>
    <t xml:space="preserve">Workers' compensation insurance </t>
  </si>
  <si>
    <t xml:space="preserve">Income protection insurance </t>
  </si>
  <si>
    <t>Medical expenses</t>
  </si>
  <si>
    <t>Net (of reinsurance) written premiums in the last 12 months</t>
  </si>
  <si>
    <t>Linear formula component for non-life insurance and reinsurance obligations</t>
  </si>
  <si>
    <t>Background information</t>
  </si>
  <si>
    <t>MCR components</t>
  </si>
  <si>
    <t>MCR-B4A</t>
  </si>
  <si>
    <t>B38</t>
  </si>
  <si>
    <t>B37</t>
  </si>
  <si>
    <t>B36</t>
  </si>
  <si>
    <t>B35</t>
  </si>
  <si>
    <t>B34</t>
  </si>
  <si>
    <t>B33</t>
  </si>
  <si>
    <t>C32</t>
  </si>
  <si>
    <t>B32</t>
  </si>
  <si>
    <t>Life activities</t>
  </si>
  <si>
    <t>Non-life activities</t>
  </si>
  <si>
    <t>G23</t>
  </si>
  <si>
    <t>E23</t>
  </si>
  <si>
    <t>F22</t>
  </si>
  <si>
    <t>Other life (re)insurance obligations</t>
  </si>
  <si>
    <t>F21</t>
  </si>
  <si>
    <t>D21</t>
  </si>
  <si>
    <t xml:space="preserve">Index-linked and unit-linked obligations </t>
  </si>
  <si>
    <t>F20</t>
  </si>
  <si>
    <t>F19</t>
  </si>
  <si>
    <t>Net (of reinsurance) capital at risk</t>
  </si>
  <si>
    <t>C18</t>
  </si>
  <si>
    <t>Linear formula component for life insurance or reinsurance obligations</t>
  </si>
  <si>
    <t>G17</t>
  </si>
  <si>
    <t>F17</t>
  </si>
  <si>
    <t>E17</t>
  </si>
  <si>
    <t>D17</t>
  </si>
  <si>
    <t>G16</t>
  </si>
  <si>
    <t>F16</t>
  </si>
  <si>
    <t>E16</t>
  </si>
  <si>
    <t>D16</t>
  </si>
  <si>
    <t>G15</t>
  </si>
  <si>
    <t>F15</t>
  </si>
  <si>
    <t>G14</t>
  </si>
  <si>
    <t>F14</t>
  </si>
  <si>
    <t>G13</t>
  </si>
  <si>
    <t>F13</t>
  </si>
  <si>
    <t>G12</t>
  </si>
  <si>
    <t>F12</t>
  </si>
  <si>
    <t>G11</t>
  </si>
  <si>
    <t>F11</t>
  </si>
  <si>
    <t>G10</t>
  </si>
  <si>
    <t>F10</t>
  </si>
  <si>
    <t>G9</t>
  </si>
  <si>
    <t>F9</t>
  </si>
  <si>
    <t>G8</t>
  </si>
  <si>
    <t>F8</t>
  </si>
  <si>
    <t>G7</t>
  </si>
  <si>
    <t>F7</t>
  </si>
  <si>
    <t>G6</t>
  </si>
  <si>
    <t>F6</t>
  </si>
  <si>
    <t>G5</t>
  </si>
  <si>
    <t>F5</t>
  </si>
  <si>
    <t>G4</t>
  </si>
  <si>
    <t>F4</t>
  </si>
  <si>
    <t xml:space="preserve">Workers' compensation insurance and proportional reinsurance </t>
  </si>
  <si>
    <t>G3</t>
  </si>
  <si>
    <t>F3</t>
  </si>
  <si>
    <t>G2</t>
  </si>
  <si>
    <t>F2</t>
  </si>
  <si>
    <t xml:space="preserve">Medical expense insurance and proportional reinsurance </t>
  </si>
  <si>
    <t>Linear formula component for non-life insurance or reinsurance obligations</t>
  </si>
  <si>
    <t>Minimum capital Requirement - Composite undertakings</t>
  </si>
  <si>
    <t>MCR-B4B</t>
  </si>
  <si>
    <t>Q13</t>
  </si>
  <si>
    <t>Q12</t>
  </si>
  <si>
    <t>Q10</t>
  </si>
  <si>
    <t>Q7</t>
  </si>
  <si>
    <t>Q6</t>
  </si>
  <si>
    <t xml:space="preserve">Additional information in case of use of discount rates other than risk free rates </t>
  </si>
  <si>
    <t>P13</t>
  </si>
  <si>
    <t>P12</t>
  </si>
  <si>
    <t>P10</t>
  </si>
  <si>
    <t>P7</t>
  </si>
  <si>
    <t>P6</t>
  </si>
  <si>
    <t>O13</t>
  </si>
  <si>
    <t>O12</t>
  </si>
  <si>
    <t>BF13</t>
  </si>
  <si>
    <t>BF12</t>
  </si>
  <si>
    <t>BF10</t>
  </si>
  <si>
    <t>BF7</t>
  </si>
  <si>
    <t>BF6</t>
  </si>
  <si>
    <t>BF4</t>
  </si>
  <si>
    <t>BD13</t>
  </si>
  <si>
    <t>BD12</t>
  </si>
  <si>
    <t>BD10</t>
  </si>
  <si>
    <t>BD7</t>
  </si>
  <si>
    <t>BD6</t>
  </si>
  <si>
    <t>BD4</t>
  </si>
  <si>
    <t>BD2</t>
  </si>
  <si>
    <t>BD1</t>
  </si>
  <si>
    <t>Cash in-flows</t>
  </si>
  <si>
    <t>BC13</t>
  </si>
  <si>
    <t>BC12</t>
  </si>
  <si>
    <t>BC10</t>
  </si>
  <si>
    <t>BC7</t>
  </si>
  <si>
    <t>BC6</t>
  </si>
  <si>
    <t>BC4</t>
  </si>
  <si>
    <t>BA13</t>
  </si>
  <si>
    <t>BA12</t>
  </si>
  <si>
    <t>BA10</t>
  </si>
  <si>
    <t>BA7</t>
  </si>
  <si>
    <t>BA6</t>
  </si>
  <si>
    <t>BA4</t>
  </si>
  <si>
    <t>Gross BE for Cash flow</t>
  </si>
  <si>
    <t>JE13</t>
  </si>
  <si>
    <t>JE12</t>
  </si>
  <si>
    <t>JE10</t>
  </si>
  <si>
    <t>JE7</t>
  </si>
  <si>
    <t>JE6</t>
  </si>
  <si>
    <t>JE4</t>
  </si>
  <si>
    <t>JE2</t>
  </si>
  <si>
    <t>JE1</t>
  </si>
  <si>
    <t>JA13</t>
  </si>
  <si>
    <t>JA12</t>
  </si>
  <si>
    <t>JA10</t>
  </si>
  <si>
    <t>JA7</t>
  </si>
  <si>
    <t>JA6</t>
  </si>
  <si>
    <t>JA4</t>
  </si>
  <si>
    <t>J13</t>
  </si>
  <si>
    <t>J12</t>
  </si>
  <si>
    <t>J10</t>
  </si>
  <si>
    <t>J7</t>
  </si>
  <si>
    <t>J6</t>
  </si>
  <si>
    <t>J4</t>
  </si>
  <si>
    <t>J2</t>
  </si>
  <si>
    <t>ADDITIONAL INFORMATION</t>
  </si>
  <si>
    <t>IA12</t>
  </si>
  <si>
    <t>IA10</t>
  </si>
  <si>
    <t>IA6</t>
  </si>
  <si>
    <t>IA4</t>
  </si>
  <si>
    <t>IA2</t>
  </si>
  <si>
    <t>Best Estimate of products with a surrender option</t>
  </si>
  <si>
    <t>FB7C</t>
  </si>
  <si>
    <t>FB7B</t>
  </si>
  <si>
    <t>FB7A</t>
  </si>
  <si>
    <t>Technical provisions minus recoverables from reinsurance and SPV - total</t>
  </si>
  <si>
    <t>Technical provisions - total</t>
  </si>
  <si>
    <t>Risk Margin</t>
  </si>
  <si>
    <t>Best estimate minus recoverables from reinsurance and SPV - total</t>
  </si>
  <si>
    <t>CD13</t>
  </si>
  <si>
    <t>CD12</t>
  </si>
  <si>
    <t>CD11</t>
  </si>
  <si>
    <t>CD10</t>
  </si>
  <si>
    <t>CD7</t>
  </si>
  <si>
    <t>CD6</t>
  </si>
  <si>
    <t>CD5</t>
  </si>
  <si>
    <t>CD4</t>
  </si>
  <si>
    <t>CD3</t>
  </si>
  <si>
    <t>CD2</t>
  </si>
  <si>
    <t>CD1</t>
  </si>
  <si>
    <t>CC13</t>
  </si>
  <si>
    <t>CC12</t>
  </si>
  <si>
    <t>CB13</t>
  </si>
  <si>
    <t>CB12</t>
  </si>
  <si>
    <t>CB11</t>
  </si>
  <si>
    <t>CB10</t>
  </si>
  <si>
    <t>CB7</t>
  </si>
  <si>
    <t>CB6</t>
  </si>
  <si>
    <t>CB5</t>
  </si>
  <si>
    <t>CB4</t>
  </si>
  <si>
    <t>Gross</t>
  </si>
  <si>
    <t>A7C</t>
  </si>
  <si>
    <t>Of which OL (Other life insurance on Accepted reinsurance (Gross))</t>
  </si>
  <si>
    <t>Technical provisions calculated as a sum of BE and RM (Non-Replicable portfolio)</t>
  </si>
  <si>
    <t>A7B</t>
  </si>
  <si>
    <t>Of which UL (Index-linked and unit-linked insurance on Accepted reinsurance (Gross))</t>
  </si>
  <si>
    <t>Of which WP (Insurance with profit participation on Accepted reinsurance (Gross))</t>
  </si>
  <si>
    <t>Technical provisions calculated as a whole (Replicable portfolio)</t>
  </si>
  <si>
    <t>Contracts with options and guarantees</t>
  </si>
  <si>
    <t>Contracts without options and guarantees</t>
  </si>
  <si>
    <t>Total (Health similar to life insurance)</t>
  </si>
  <si>
    <t>Health reinsurance (reinsurance accepted)</t>
  </si>
  <si>
    <t>Annuities stemming from non-life insurance contracts and relating to health insurance obligations</t>
  </si>
  <si>
    <t>Health insurance (direct business)</t>
  </si>
  <si>
    <t>Total (Life other than health insurance, incl. Unit-Linked)</t>
  </si>
  <si>
    <t>Accepted reinsurance</t>
  </si>
  <si>
    <t>Annuities stemming from non-life insurance contracts and relating to insurance obligation other than health insurance obligations</t>
  </si>
  <si>
    <t>Index-linked and unit-linked insurance</t>
  </si>
  <si>
    <t>Life and Health SLT Technical Provisions (Annual)</t>
  </si>
  <si>
    <t>Q35</t>
  </si>
  <si>
    <t>P35</t>
  </si>
  <si>
    <t>O35</t>
  </si>
  <si>
    <t>N35</t>
  </si>
  <si>
    <t>M35</t>
  </si>
  <si>
    <t>L35</t>
  </si>
  <si>
    <t>K35</t>
  </si>
  <si>
    <t>J35</t>
  </si>
  <si>
    <t>I35</t>
  </si>
  <si>
    <t>F35</t>
  </si>
  <si>
    <t>Q34</t>
  </si>
  <si>
    <t>P34</t>
  </si>
  <si>
    <t>O34</t>
  </si>
  <si>
    <t>N34</t>
  </si>
  <si>
    <t>M34</t>
  </si>
  <si>
    <t>L34</t>
  </si>
  <si>
    <t>K34</t>
  </si>
  <si>
    <t>J34</t>
  </si>
  <si>
    <t>I34</t>
  </si>
  <si>
    <t>F34</t>
  </si>
  <si>
    <t>D34</t>
  </si>
  <si>
    <t>P33</t>
  </si>
  <si>
    <t>O33</t>
  </si>
  <si>
    <t>N33</t>
  </si>
  <si>
    <t>M33</t>
  </si>
  <si>
    <t>L33</t>
  </si>
  <si>
    <t>K33</t>
  </si>
  <si>
    <t>J33</t>
  </si>
  <si>
    <t>I33</t>
  </si>
  <si>
    <t>F33</t>
  </si>
  <si>
    <t>D33</t>
  </si>
  <si>
    <t>P30</t>
  </si>
  <si>
    <t>O30</t>
  </si>
  <si>
    <t>N30</t>
  </si>
  <si>
    <t>M30</t>
  </si>
  <si>
    <t>L30</t>
  </si>
  <si>
    <t>K30</t>
  </si>
  <si>
    <t>J30</t>
  </si>
  <si>
    <t>I30</t>
  </si>
  <si>
    <t>F30</t>
  </si>
  <si>
    <t>D30</t>
  </si>
  <si>
    <t>C30</t>
  </si>
  <si>
    <t>P29</t>
  </si>
  <si>
    <t>O29</t>
  </si>
  <si>
    <t>N29</t>
  </si>
  <si>
    <t>M29</t>
  </si>
  <si>
    <t>L29</t>
  </si>
  <si>
    <t>K29</t>
  </si>
  <si>
    <t>J29</t>
  </si>
  <si>
    <t>I29</t>
  </si>
  <si>
    <t>F29</t>
  </si>
  <si>
    <t>D29</t>
  </si>
  <si>
    <t>C29</t>
  </si>
  <si>
    <t>Q28</t>
  </si>
  <si>
    <t>P28</t>
  </si>
  <si>
    <t>O28</t>
  </si>
  <si>
    <t>N28</t>
  </si>
  <si>
    <t>M28</t>
  </si>
  <si>
    <t>L28</t>
  </si>
  <si>
    <t>K28</t>
  </si>
  <si>
    <t>J28</t>
  </si>
  <si>
    <t>I28</t>
  </si>
  <si>
    <t>F28</t>
  </si>
  <si>
    <t>D28</t>
  </si>
  <si>
    <t>C28</t>
  </si>
  <si>
    <t>Q27</t>
  </si>
  <si>
    <t>P27</t>
  </si>
  <si>
    <t>O27</t>
  </si>
  <si>
    <t>N27</t>
  </si>
  <si>
    <t>M27</t>
  </si>
  <si>
    <t>L27</t>
  </si>
  <si>
    <t>K27</t>
  </si>
  <si>
    <t>J27</t>
  </si>
  <si>
    <t>I27</t>
  </si>
  <si>
    <t>F27</t>
  </si>
  <si>
    <t>D27</t>
  </si>
  <si>
    <t>C27</t>
  </si>
  <si>
    <t>DH26</t>
  </si>
  <si>
    <t>Q26</t>
  </si>
  <si>
    <t>P26</t>
  </si>
  <si>
    <t>O26</t>
  </si>
  <si>
    <t>N26</t>
  </si>
  <si>
    <t>M26</t>
  </si>
  <si>
    <t>K26</t>
  </si>
  <si>
    <t>J26</t>
  </si>
  <si>
    <t>I26</t>
  </si>
  <si>
    <t>F26</t>
  </si>
  <si>
    <t>D26</t>
  </si>
  <si>
    <t>C26</t>
  </si>
  <si>
    <t>Q25</t>
  </si>
  <si>
    <t>P25</t>
  </si>
  <si>
    <t>O25</t>
  </si>
  <si>
    <t>N25</t>
  </si>
  <si>
    <t>M25</t>
  </si>
  <si>
    <t>K25</t>
  </si>
  <si>
    <t>J25</t>
  </si>
  <si>
    <t>I25</t>
  </si>
  <si>
    <t>F25</t>
  </si>
  <si>
    <t>D25</t>
  </si>
  <si>
    <t>C25</t>
  </si>
  <si>
    <t>Q24</t>
  </si>
  <si>
    <t>P24</t>
  </si>
  <si>
    <t>O24</t>
  </si>
  <si>
    <t>N24</t>
  </si>
  <si>
    <t>M24</t>
  </si>
  <si>
    <t>L24</t>
  </si>
  <si>
    <t>K24</t>
  </si>
  <si>
    <t>J24</t>
  </si>
  <si>
    <t>I24</t>
  </si>
  <si>
    <t>F24</t>
  </si>
  <si>
    <t>D24</t>
  </si>
  <si>
    <t>C24</t>
  </si>
  <si>
    <t>Q23</t>
  </si>
  <si>
    <t>P23</t>
  </si>
  <si>
    <t>O23</t>
  </si>
  <si>
    <t>N23</t>
  </si>
  <si>
    <t>M23</t>
  </si>
  <si>
    <t>K23</t>
  </si>
  <si>
    <t>J23</t>
  </si>
  <si>
    <t>I23</t>
  </si>
  <si>
    <t>F23</t>
  </si>
  <si>
    <t>Q22</t>
  </si>
  <si>
    <t>P22</t>
  </si>
  <si>
    <t>O22</t>
  </si>
  <si>
    <t>N22</t>
  </si>
  <si>
    <t>M22</t>
  </si>
  <si>
    <t>K22</t>
  </si>
  <si>
    <t>J22</t>
  </si>
  <si>
    <t>I22</t>
  </si>
  <si>
    <t>Q21</t>
  </si>
  <si>
    <t>P21</t>
  </si>
  <si>
    <t>O21</t>
  </si>
  <si>
    <t>N21</t>
  </si>
  <si>
    <t>M21</t>
  </si>
  <si>
    <t>L21</t>
  </si>
  <si>
    <t>K21</t>
  </si>
  <si>
    <t>J21</t>
  </si>
  <si>
    <t>I21</t>
  </si>
  <si>
    <t>C21</t>
  </si>
  <si>
    <t>Q20</t>
  </si>
  <si>
    <t>P20</t>
  </si>
  <si>
    <t>O20</t>
  </si>
  <si>
    <t>N20</t>
  </si>
  <si>
    <t>M20</t>
  </si>
  <si>
    <t>K20</t>
  </si>
  <si>
    <t>J20</t>
  </si>
  <si>
    <t>I20</t>
  </si>
  <si>
    <t>Q19</t>
  </si>
  <si>
    <t>P19</t>
  </si>
  <si>
    <t>O19</t>
  </si>
  <si>
    <t>N19</t>
  </si>
  <si>
    <t>M19</t>
  </si>
  <si>
    <t>K19</t>
  </si>
  <si>
    <t>J19</t>
  </si>
  <si>
    <t>I19</t>
  </si>
  <si>
    <t>Q18</t>
  </si>
  <si>
    <t>P18</t>
  </si>
  <si>
    <t>O18</t>
  </si>
  <si>
    <t>N18</t>
  </si>
  <si>
    <t>M18</t>
  </si>
  <si>
    <t>K18</t>
  </si>
  <si>
    <t>J18</t>
  </si>
  <si>
    <t>I18</t>
  </si>
  <si>
    <t>F18</t>
  </si>
  <si>
    <t>D18</t>
  </si>
  <si>
    <t>Q17</t>
  </si>
  <si>
    <t>P17</t>
  </si>
  <si>
    <t>O17</t>
  </si>
  <si>
    <t>N17</t>
  </si>
  <si>
    <t>M17</t>
  </si>
  <si>
    <t>K17</t>
  </si>
  <si>
    <t>J17</t>
  </si>
  <si>
    <t>I17</t>
  </si>
  <si>
    <t>Q16</t>
  </si>
  <si>
    <t>P16</t>
  </si>
  <si>
    <t>O16</t>
  </si>
  <si>
    <t>N16</t>
  </si>
  <si>
    <t>M16</t>
  </si>
  <si>
    <t>CH15</t>
  </si>
  <si>
    <t>Q15</t>
  </si>
  <si>
    <t>L15</t>
  </si>
  <si>
    <t>K15</t>
  </si>
  <si>
    <t>J15</t>
  </si>
  <si>
    <t>I15</t>
  </si>
  <si>
    <t>Q14</t>
  </si>
  <si>
    <t>P14</t>
  </si>
  <si>
    <t>L14</t>
  </si>
  <si>
    <t>K14</t>
  </si>
  <si>
    <t>J14</t>
  </si>
  <si>
    <t>I14</t>
  </si>
  <si>
    <t>R13</t>
  </si>
  <si>
    <t>N13</t>
  </si>
  <si>
    <t>M13</t>
  </si>
  <si>
    <t>K13</t>
  </si>
  <si>
    <t>I13</t>
  </si>
  <si>
    <t>R12</t>
  </si>
  <si>
    <t>N12</t>
  </si>
  <si>
    <t>M12</t>
  </si>
  <si>
    <t>K12</t>
  </si>
  <si>
    <t>I12</t>
  </si>
  <si>
    <t>R11</t>
  </si>
  <si>
    <t>Q11</t>
  </si>
  <si>
    <t>P11</t>
  </si>
  <si>
    <t>O11</t>
  </si>
  <si>
    <t>N11</t>
  </si>
  <si>
    <t>M11</t>
  </si>
  <si>
    <t>K11</t>
  </si>
  <si>
    <t>J11</t>
  </si>
  <si>
    <t>DH10</t>
  </si>
  <si>
    <t>R10</t>
  </si>
  <si>
    <t>M10</t>
  </si>
  <si>
    <t>L10</t>
  </si>
  <si>
    <t>K10</t>
  </si>
  <si>
    <t>R9</t>
  </si>
  <si>
    <t>Q9</t>
  </si>
  <si>
    <t>P9</t>
  </si>
  <si>
    <t>M9</t>
  </si>
  <si>
    <t>K9</t>
  </si>
  <si>
    <t>J9</t>
  </si>
  <si>
    <t>R8</t>
  </si>
  <si>
    <t>Q8</t>
  </si>
  <si>
    <t>P8</t>
  </si>
  <si>
    <t>M8</t>
  </si>
  <si>
    <t>K8</t>
  </si>
  <si>
    <t>J8</t>
  </si>
  <si>
    <t>R7</t>
  </si>
  <si>
    <t>M7</t>
  </si>
  <si>
    <t>L7</t>
  </si>
  <si>
    <t>R6</t>
  </si>
  <si>
    <t>M6</t>
  </si>
  <si>
    <t>K6</t>
  </si>
  <si>
    <t>R5</t>
  </si>
  <si>
    <t>M5</t>
  </si>
  <si>
    <t>K5</t>
  </si>
  <si>
    <t>J5</t>
  </si>
  <si>
    <t>R4</t>
  </si>
  <si>
    <t>M4</t>
  </si>
  <si>
    <t>L4</t>
  </si>
  <si>
    <t>R3</t>
  </si>
  <si>
    <t>M3</t>
  </si>
  <si>
    <t>K3</t>
  </si>
  <si>
    <t>J3</t>
  </si>
  <si>
    <t>R2</t>
  </si>
  <si>
    <t>M2</t>
  </si>
  <si>
    <t>K2</t>
  </si>
  <si>
    <t>U1</t>
  </si>
  <si>
    <t>R1</t>
  </si>
  <si>
    <t>Other cash in-flows</t>
  </si>
  <si>
    <t>Future premiums</t>
  </si>
  <si>
    <t>Future expenses and other cash out-flows</t>
  </si>
  <si>
    <t>Cash out-flows</t>
  </si>
  <si>
    <t>A41</t>
  </si>
  <si>
    <t>Country</t>
  </si>
  <si>
    <t>Description</t>
  </si>
  <si>
    <t>A55</t>
  </si>
  <si>
    <t>A54</t>
  </si>
  <si>
    <t>D51</t>
  </si>
  <si>
    <t>C51</t>
  </si>
  <si>
    <t>B51</t>
  </si>
  <si>
    <t>A51</t>
  </si>
  <si>
    <t>E50</t>
  </si>
  <si>
    <t>D50</t>
  </si>
  <si>
    <t>C50</t>
  </si>
  <si>
    <t>B50</t>
  </si>
  <si>
    <t>A50</t>
  </si>
  <si>
    <t>D49</t>
  </si>
  <si>
    <t>C49</t>
  </si>
  <si>
    <t>B49</t>
  </si>
  <si>
    <t>A49</t>
  </si>
  <si>
    <t>E48</t>
  </si>
  <si>
    <t>D48</t>
  </si>
  <si>
    <t>C48</t>
  </si>
  <si>
    <t>B48</t>
  </si>
  <si>
    <t>A48</t>
  </si>
  <si>
    <t>D47</t>
  </si>
  <si>
    <t>C47</t>
  </si>
  <si>
    <t>B47</t>
  </si>
  <si>
    <t>A47</t>
  </si>
  <si>
    <t>L46</t>
  </si>
  <si>
    <t>K46</t>
  </si>
  <si>
    <t>J46</t>
  </si>
  <si>
    <t>I46</t>
  </si>
  <si>
    <t>H46</t>
  </si>
  <si>
    <t>G46</t>
  </si>
  <si>
    <t>F46</t>
  </si>
  <si>
    <t>E46</t>
  </si>
  <si>
    <t>D46</t>
  </si>
  <si>
    <t>C46</t>
  </si>
  <si>
    <t>B46</t>
  </si>
  <si>
    <t>A46</t>
  </si>
  <si>
    <t>L45</t>
  </si>
  <si>
    <t>K45</t>
  </si>
  <si>
    <t>J45</t>
  </si>
  <si>
    <t>I45</t>
  </si>
  <si>
    <t>H45</t>
  </si>
  <si>
    <t>G45</t>
  </si>
  <si>
    <t>F45</t>
  </si>
  <si>
    <t>E45</t>
  </si>
  <si>
    <t>D45</t>
  </si>
  <si>
    <t>C45</t>
  </si>
  <si>
    <t>B45</t>
  </si>
  <si>
    <t>A45</t>
  </si>
  <si>
    <t>L44</t>
  </si>
  <si>
    <t>K44</t>
  </si>
  <si>
    <t>J44</t>
  </si>
  <si>
    <t>I44</t>
  </si>
  <si>
    <t>H44</t>
  </si>
  <si>
    <t>G44</t>
  </si>
  <si>
    <t>F44</t>
  </si>
  <si>
    <t>E44</t>
  </si>
  <si>
    <t>D44</t>
  </si>
  <si>
    <t>C44</t>
  </si>
  <si>
    <t>B44</t>
  </si>
  <si>
    <t>A44</t>
  </si>
  <si>
    <t>L43</t>
  </si>
  <si>
    <t>K43</t>
  </si>
  <si>
    <t>J43</t>
  </si>
  <si>
    <t>I43</t>
  </si>
  <si>
    <t>H43</t>
  </si>
  <si>
    <t>G43</t>
  </si>
  <si>
    <t>F43</t>
  </si>
  <si>
    <t>E43</t>
  </si>
  <si>
    <t>D43</t>
  </si>
  <si>
    <t>C43</t>
  </si>
  <si>
    <t>B43</t>
  </si>
  <si>
    <t>A43</t>
  </si>
  <si>
    <t>P42</t>
  </si>
  <si>
    <t>O42</t>
  </si>
  <si>
    <t>N42</t>
  </si>
  <si>
    <t>M42</t>
  </si>
  <si>
    <t>L42</t>
  </si>
  <si>
    <t>K42</t>
  </si>
  <si>
    <t>J42</t>
  </si>
  <si>
    <t>I42</t>
  </si>
  <si>
    <t>H42</t>
  </si>
  <si>
    <t>G42</t>
  </si>
  <si>
    <t>F42</t>
  </si>
  <si>
    <t>E42</t>
  </si>
  <si>
    <t>B42</t>
  </si>
  <si>
    <t>A42</t>
  </si>
  <si>
    <t>Use of simplified methods and techniques to calculate technical provisions</t>
  </si>
  <si>
    <t>P41</t>
  </si>
  <si>
    <t>O41</t>
  </si>
  <si>
    <t>N41</t>
  </si>
  <si>
    <t>M41</t>
  </si>
  <si>
    <t>L41</t>
  </si>
  <si>
    <t>K41</t>
  </si>
  <si>
    <t>J41</t>
  </si>
  <si>
    <t>I41</t>
  </si>
  <si>
    <t>H41</t>
  </si>
  <si>
    <t>G41</t>
  </si>
  <si>
    <t>F41</t>
  </si>
  <si>
    <t>E41</t>
  </si>
  <si>
    <t>D41</t>
  </si>
  <si>
    <t>C41</t>
  </si>
  <si>
    <t>B41</t>
  </si>
  <si>
    <t>Other cash-in flows (incl. Recoverable from salvages and subrogations)</t>
  </si>
  <si>
    <t>P40</t>
  </si>
  <si>
    <t>O40</t>
  </si>
  <si>
    <t>N40</t>
  </si>
  <si>
    <t>M40</t>
  </si>
  <si>
    <t>L40</t>
  </si>
  <si>
    <t>K40</t>
  </si>
  <si>
    <t>J40</t>
  </si>
  <si>
    <t>I40</t>
  </si>
  <si>
    <t>H40</t>
  </si>
  <si>
    <t>G40</t>
  </si>
  <si>
    <t>F40</t>
  </si>
  <si>
    <t>E40</t>
  </si>
  <si>
    <t>B40</t>
  </si>
  <si>
    <t>A40</t>
  </si>
  <si>
    <t>P39</t>
  </si>
  <si>
    <t>O39</t>
  </si>
  <si>
    <t>N39</t>
  </si>
  <si>
    <t>M39</t>
  </si>
  <si>
    <t>L39</t>
  </si>
  <si>
    <t>K39</t>
  </si>
  <si>
    <t>J39</t>
  </si>
  <si>
    <t>I39</t>
  </si>
  <si>
    <t>H39</t>
  </si>
  <si>
    <t>G39</t>
  </si>
  <si>
    <t>F39</t>
  </si>
  <si>
    <t>E39</t>
  </si>
  <si>
    <t>D39</t>
  </si>
  <si>
    <t>B39</t>
  </si>
  <si>
    <t>A39</t>
  </si>
  <si>
    <t>Future expenses and other cash-out flows</t>
  </si>
  <si>
    <t>P38</t>
  </si>
  <si>
    <t>O38</t>
  </si>
  <si>
    <t>N38</t>
  </si>
  <si>
    <t>M38</t>
  </si>
  <si>
    <t>L38</t>
  </si>
  <si>
    <t>K38</t>
  </si>
  <si>
    <t>J38</t>
  </si>
  <si>
    <t>I38</t>
  </si>
  <si>
    <t>H38</t>
  </si>
  <si>
    <t>G38</t>
  </si>
  <si>
    <t>F38</t>
  </si>
  <si>
    <t>E38</t>
  </si>
  <si>
    <t>A38</t>
  </si>
  <si>
    <t>Future benefits and claims</t>
  </si>
  <si>
    <t>Best estimate of Claims Provisions (Gross)</t>
  </si>
  <si>
    <t>P37</t>
  </si>
  <si>
    <t>O37</t>
  </si>
  <si>
    <t>N37</t>
  </si>
  <si>
    <t>M37</t>
  </si>
  <si>
    <t>L37</t>
  </si>
  <si>
    <t>K37</t>
  </si>
  <si>
    <t>J37</t>
  </si>
  <si>
    <t>I37</t>
  </si>
  <si>
    <t>H37</t>
  </si>
  <si>
    <t>G37</t>
  </si>
  <si>
    <t>F37</t>
  </si>
  <si>
    <t>E37</t>
  </si>
  <si>
    <t>D37</t>
  </si>
  <si>
    <t>A37</t>
  </si>
  <si>
    <t>P36</t>
  </si>
  <si>
    <t>O36</t>
  </si>
  <si>
    <t>N36</t>
  </si>
  <si>
    <t>M36</t>
  </si>
  <si>
    <t>L36</t>
  </si>
  <si>
    <t>K36</t>
  </si>
  <si>
    <t>J36</t>
  </si>
  <si>
    <t>I36</t>
  </si>
  <si>
    <t>H36</t>
  </si>
  <si>
    <t>G36</t>
  </si>
  <si>
    <t>F36</t>
  </si>
  <si>
    <t>E36</t>
  </si>
  <si>
    <t>A36</t>
  </si>
  <si>
    <t>H35</t>
  </si>
  <si>
    <t>G35</t>
  </si>
  <si>
    <t>E35</t>
  </si>
  <si>
    <t>H34</t>
  </si>
  <si>
    <t>G34</t>
  </si>
  <si>
    <t>E34</t>
  </si>
  <si>
    <t>Best estimate of Premium Provisions (Gross)</t>
  </si>
  <si>
    <t>H33</t>
  </si>
  <si>
    <t>G33</t>
  </si>
  <si>
    <t>E33</t>
  </si>
  <si>
    <t>b) Claims provisions</t>
  </si>
  <si>
    <t>P31</t>
  </si>
  <si>
    <t>O31</t>
  </si>
  <si>
    <t>N31</t>
  </si>
  <si>
    <t>M31</t>
  </si>
  <si>
    <t>L31</t>
  </si>
  <si>
    <t>K31</t>
  </si>
  <si>
    <t>J31</t>
  </si>
  <si>
    <t>I31</t>
  </si>
  <si>
    <t>H31</t>
  </si>
  <si>
    <t>G31</t>
  </si>
  <si>
    <t>F31</t>
  </si>
  <si>
    <t>E31</t>
  </si>
  <si>
    <t>D31</t>
  </si>
  <si>
    <t>C31</t>
  </si>
  <si>
    <t>H30</t>
  </si>
  <si>
    <t>G30</t>
  </si>
  <si>
    <t>E30</t>
  </si>
  <si>
    <t>a) Premium provisions</t>
  </si>
  <si>
    <t>Line of Business (LoB): further segmentation (Homogeneous Risk Groups - HRG)</t>
  </si>
  <si>
    <t>H29</t>
  </si>
  <si>
    <t>G29</t>
  </si>
  <si>
    <t>E29</t>
  </si>
  <si>
    <t>B29</t>
  </si>
  <si>
    <t>ADDITIONAL INFORMATION:</t>
  </si>
  <si>
    <t>H25</t>
  </si>
  <si>
    <t>G25</t>
  </si>
  <si>
    <t>E25</t>
  </si>
  <si>
    <t>Total Best estimate - net</t>
  </si>
  <si>
    <t>Total Best estimate - gross</t>
  </si>
  <si>
    <t>Net Best Estimate of Claims Provisions</t>
  </si>
  <si>
    <t>H21</t>
  </si>
  <si>
    <t>G21</t>
  </si>
  <si>
    <t>E21</t>
  </si>
  <si>
    <t>H20</t>
  </si>
  <si>
    <t>G20</t>
  </si>
  <si>
    <t>E20</t>
  </si>
  <si>
    <t>H19</t>
  </si>
  <si>
    <t>G19</t>
  </si>
  <si>
    <t>E19</t>
  </si>
  <si>
    <t>H18</t>
  </si>
  <si>
    <t>G18</t>
  </si>
  <si>
    <t>E18</t>
  </si>
  <si>
    <t>Gross - accepted non-proportional reinsurance business</t>
  </si>
  <si>
    <t>H15</t>
  </si>
  <si>
    <t>Gross - accepted proportional reinsurance business</t>
  </si>
  <si>
    <t>H14</t>
  </si>
  <si>
    <t>Gross - direct business</t>
  </si>
  <si>
    <t>Claims provisions</t>
  </si>
  <si>
    <t>Net Best Estimate of Premium Provisions</t>
  </si>
  <si>
    <t>H12</t>
  </si>
  <si>
    <t>H11</t>
  </si>
  <si>
    <t>H10</t>
  </si>
  <si>
    <t>H9</t>
  </si>
  <si>
    <t>H6</t>
  </si>
  <si>
    <t>H5</t>
  </si>
  <si>
    <t>Premium provisions</t>
  </si>
  <si>
    <t>Best estimate</t>
  </si>
  <si>
    <t>Technical provisions calculated as a sum of BE and RM (NON-REPL.)</t>
  </si>
  <si>
    <t>Accepted non-proportional reinsurance</t>
  </si>
  <si>
    <t>Accepted proportional reinsurance business</t>
  </si>
  <si>
    <t>Direct business</t>
  </si>
  <si>
    <t>Technical provisions calculated as a whole (REPL.)</t>
  </si>
  <si>
    <t>Total Non-Life obligation</t>
  </si>
  <si>
    <t>Segmentation for:</t>
  </si>
  <si>
    <t>H28</t>
  </si>
  <si>
    <t>G28</t>
  </si>
  <si>
    <t>E28</t>
  </si>
  <si>
    <t>B28</t>
  </si>
  <si>
    <t>H27</t>
  </si>
  <si>
    <t>G27</t>
  </si>
  <si>
    <t>E27</t>
  </si>
  <si>
    <t>B27</t>
  </si>
  <si>
    <t>H26</t>
  </si>
  <si>
    <t>G26</t>
  </si>
  <si>
    <t>E26</t>
  </si>
  <si>
    <t>B26</t>
  </si>
  <si>
    <t>H24</t>
  </si>
  <si>
    <t>G24</t>
  </si>
  <si>
    <t>E24</t>
  </si>
  <si>
    <t>B24</t>
  </si>
  <si>
    <t>H23</t>
  </si>
  <si>
    <t>B23</t>
  </si>
  <si>
    <t>H22</t>
  </si>
  <si>
    <t>G22</t>
  </si>
  <si>
    <t>E22</t>
  </si>
  <si>
    <t>H17</t>
  </si>
  <si>
    <t>H13</t>
  </si>
  <si>
    <t>H8</t>
  </si>
  <si>
    <t>H7</t>
  </si>
  <si>
    <t>H4</t>
  </si>
  <si>
    <t>AI21</t>
  </si>
  <si>
    <t>AH21</t>
  </si>
  <si>
    <t>AG21</t>
  </si>
  <si>
    <t>AF21</t>
  </si>
  <si>
    <t>AI20</t>
  </si>
  <si>
    <t>AI3</t>
  </si>
  <si>
    <t>AI2</t>
  </si>
  <si>
    <t>AI1</t>
  </si>
  <si>
    <t>AD1</t>
  </si>
  <si>
    <t>D503</t>
  </si>
  <si>
    <t>C503</t>
  </si>
  <si>
    <t>B503</t>
  </si>
  <si>
    <t>B502</t>
  </si>
  <si>
    <t>Life and Health SLT Technical Provisions (Quarterly)</t>
  </si>
  <si>
    <t>F1Q</t>
  </si>
  <si>
    <t>Net</t>
  </si>
  <si>
    <t>The amount equal to the value of net deferred tax assets not available at the group level</t>
  </si>
  <si>
    <t>Reconciliation reserve (total group)</t>
  </si>
  <si>
    <t>Other non available own funds</t>
  </si>
  <si>
    <t>Ratio of Eligible own funds to SCR including other financial sectors' own funds and capital requirements</t>
  </si>
  <si>
    <t>A53B</t>
  </si>
  <si>
    <t>SCR for entities included with D&amp;A method</t>
  </si>
  <si>
    <t>Ratio of Eligible own funds to Minimum Group SCR</t>
  </si>
  <si>
    <t>Ratio of Eligible own funds to SCR (excluding other financial sectors)</t>
  </si>
  <si>
    <t>Minimum consolidated Group SCR (Article 230)</t>
  </si>
  <si>
    <t>Consolidated Group SCR</t>
  </si>
  <si>
    <t>Total available own funds to meet the minimum group SCR (group)</t>
  </si>
  <si>
    <t>Total available own funds to meet the SCR (group) (excluding other financial sector's own funds)</t>
  </si>
  <si>
    <t>E45E</t>
  </si>
  <si>
    <t>D45E</t>
  </si>
  <si>
    <t>C45E</t>
  </si>
  <si>
    <t>B45E</t>
  </si>
  <si>
    <t>Own funds of related undertakings when using the D&amp;A and a combination of method without IGT</t>
  </si>
  <si>
    <t>E45D</t>
  </si>
  <si>
    <t>D45D</t>
  </si>
  <si>
    <t>C45D</t>
  </si>
  <si>
    <t>B45D</t>
  </si>
  <si>
    <t>Own funds aggregated when using the D&amp;A and combination of method</t>
  </si>
  <si>
    <t>Total own funds of other financial sectors</t>
  </si>
  <si>
    <t>A45B</t>
  </si>
  <si>
    <t>Non regulated entities carrying out financial activities</t>
  </si>
  <si>
    <t>A45A</t>
  </si>
  <si>
    <t>Total ancillary own funds (group)</t>
  </si>
  <si>
    <t>Non available ancillary own funds at group level</t>
  </si>
  <si>
    <t>Total basic own funds after adjustments (group)</t>
  </si>
  <si>
    <t>Total deductions</t>
  </si>
  <si>
    <t>Total of non-available own fund items</t>
  </si>
  <si>
    <t>E605</t>
  </si>
  <si>
    <t>D605</t>
  </si>
  <si>
    <t>C605</t>
  </si>
  <si>
    <t>B605</t>
  </si>
  <si>
    <t>A605</t>
  </si>
  <si>
    <t>Deduction for participations when using D&amp;A or combination of methods (Article 233)</t>
  </si>
  <si>
    <t>E604</t>
  </si>
  <si>
    <t>D604</t>
  </si>
  <si>
    <t>C604</t>
  </si>
  <si>
    <t>B604</t>
  </si>
  <si>
    <t>A604</t>
  </si>
  <si>
    <t>Deductions for participations where there is non-availability of information (Article 229)</t>
  </si>
  <si>
    <t>D603</t>
  </si>
  <si>
    <t>C603</t>
  </si>
  <si>
    <t>B603</t>
  </si>
  <si>
    <t>A603</t>
  </si>
  <si>
    <t>Deductions for participations related credit institutions, investment firms and financial institutions (Level I Article 228)</t>
  </si>
  <si>
    <t>B19A</t>
  </si>
  <si>
    <t>Non-available minority interests at group level</t>
  </si>
  <si>
    <t>Minority interests (if not reported as part of another own fund item)</t>
  </si>
  <si>
    <t>Non-available subordinated liabilities at group level</t>
  </si>
  <si>
    <t>Reconciliation reserve (group)</t>
  </si>
  <si>
    <t>Non-available share premium account related to preference shares at group level</t>
  </si>
  <si>
    <t>Non-available preference shares at group level</t>
  </si>
  <si>
    <t>Non-available surplus funds at group level</t>
  </si>
  <si>
    <t>Non-available subordinated mutual member accounts at group level</t>
  </si>
  <si>
    <t>Non-available called but not paid in ordinary share capital at group level</t>
  </si>
  <si>
    <t>I1b</t>
  </si>
  <si>
    <t>I1a</t>
  </si>
  <si>
    <t>H1c</t>
  </si>
  <si>
    <t>H1b</t>
  </si>
  <si>
    <t>H1a</t>
  </si>
  <si>
    <t>% voting rights</t>
  </si>
  <si>
    <t>% used for the establishment of accounting  consolidated accounts</t>
  </si>
  <si>
    <t>% capital share</t>
  </si>
  <si>
    <t>Total Balance Sheet (non-regulated undertakings)</t>
  </si>
  <si>
    <t>Total Balance Sheet (for other regulated undertakings)</t>
  </si>
  <si>
    <t>Total Balance Sheet (for (re)insurance undertakings)</t>
  </si>
  <si>
    <t>Supervisory Authority</t>
  </si>
  <si>
    <t>Legal Name of the undertaking</t>
  </si>
  <si>
    <t>Category (mutual/non mutual)</t>
  </si>
  <si>
    <t>Type of undertaking</t>
  </si>
  <si>
    <t>Identification code</t>
  </si>
  <si>
    <t xml:space="preserve">  T1</t>
  </si>
  <si>
    <t xml:space="preserve"> S1</t>
  </si>
  <si>
    <t>Level of influence</t>
  </si>
  <si>
    <t>Other criteria</t>
  </si>
  <si>
    <t>Undertakings in the scope of the group</t>
  </si>
  <si>
    <t>G01</t>
  </si>
  <si>
    <t>Eligible Own Funds</t>
  </si>
  <si>
    <t>Type of capital requirement (closed list)</t>
  </si>
  <si>
    <t>Aggregated or not
Y/N</t>
  </si>
  <si>
    <t>Reason</t>
  </si>
  <si>
    <t>Date of decision</t>
  </si>
  <si>
    <t>Date of approval of latest major change</t>
  </si>
  <si>
    <t>Date of initial approval</t>
  </si>
  <si>
    <t>Group or solo internal model</t>
  </si>
  <si>
    <t>if Partial Internal Model used specify where</t>
  </si>
  <si>
    <t>if Simplifications used specify where</t>
  </si>
  <si>
    <t>if undertaking specific parameters used specify where</t>
  </si>
  <si>
    <t>SCR 
Operational Risk</t>
  </si>
  <si>
    <t>SCR Non-life Underwriting Risk</t>
  </si>
  <si>
    <t>Group or solo Internal Model Used</t>
  </si>
  <si>
    <t>Solo Capital Add-On</t>
  </si>
  <si>
    <t>Standard Formula used</t>
  </si>
  <si>
    <t>Eligible Solo Own Funds to cover the SCR</t>
  </si>
  <si>
    <t>Solo MCR</t>
  </si>
  <si>
    <t>Solo SCR</t>
  </si>
  <si>
    <t>EEA entities and non EEA entities (using SII rules) included only via D&amp;A</t>
  </si>
  <si>
    <t>(Re)insurance Solo requirements</t>
  </si>
  <si>
    <t>G03</t>
  </si>
  <si>
    <t>Other regulated financial entities and other non-regulated financial entities including insurance holding companies</t>
  </si>
  <si>
    <t>G04</t>
  </si>
  <si>
    <t>Contribution to Group TP (excluding IGT) (%)</t>
  </si>
  <si>
    <t>Technical Provisions - Life (excluding health and index-linked and unit-linked)</t>
  </si>
  <si>
    <t>Technical Provisions - Health (similar to life)</t>
  </si>
  <si>
    <t>Technical Provisions - Health (similar to non-life)</t>
  </si>
  <si>
    <t>Technical Provisions - Non-Life (excluding Health)</t>
  </si>
  <si>
    <t>RC</t>
  </si>
  <si>
    <t>Inclusion in the scope of Group supervision  [YES/NO]</t>
  </si>
  <si>
    <t>Inclusion in the scope of Group supervision [date of decision if art. 214 is applied]</t>
  </si>
  <si>
    <t>Group solvency assessment [method chosen and under method 1, treatment of the undertaking]</t>
  </si>
  <si>
    <t xml:space="preserve">B16A </t>
  </si>
  <si>
    <t>D15A</t>
  </si>
  <si>
    <t>Total (treated per components)</t>
  </si>
  <si>
    <t>Total (not treated per components)</t>
  </si>
  <si>
    <t>BI-Solo</t>
  </si>
  <si>
    <t>Reference date</t>
  </si>
  <si>
    <t>Reporting date</t>
  </si>
  <si>
    <t>Group identification code</t>
  </si>
  <si>
    <t>Currency used for reporting</t>
  </si>
  <si>
    <t>Accounting standard</t>
  </si>
  <si>
    <t xml:space="preserve">(Re)insurance Solo requirements for non EEA entities [both using SII rules and not using SII rules] regardless of the method used </t>
  </si>
  <si>
    <t>Operational risk - basic information</t>
  </si>
  <si>
    <t>Metric: Decimal</t>
  </si>
  <si>
    <t>Metric: Monetary</t>
  </si>
  <si>
    <t>Metric: String</t>
  </si>
  <si>
    <t>Metric: Date</t>
  </si>
  <si>
    <t>Metric: Integer</t>
  </si>
  <si>
    <t>Metric: Boolean</t>
  </si>
  <si>
    <t>A8E</t>
  </si>
  <si>
    <t>A19B</t>
  </si>
  <si>
    <t>L6B</t>
  </si>
  <si>
    <t>L15E</t>
  </si>
  <si>
    <t>L25A</t>
  </si>
  <si>
    <t>LS6F</t>
  </si>
  <si>
    <t>A503</t>
  </si>
  <si>
    <t>A606</t>
  </si>
  <si>
    <t>A607</t>
  </si>
  <si>
    <t>B606</t>
  </si>
  <si>
    <t>B607</t>
  </si>
  <si>
    <t>C606</t>
  </si>
  <si>
    <t>C607</t>
  </si>
  <si>
    <t>D606</t>
  </si>
  <si>
    <t>D607</t>
  </si>
  <si>
    <t>E606</t>
  </si>
  <si>
    <t>E607</t>
  </si>
  <si>
    <t>A45C</t>
  </si>
  <si>
    <t>A45D</t>
  </si>
  <si>
    <t>A50A</t>
  </si>
  <si>
    <t>A51A</t>
  </si>
  <si>
    <t>B50A</t>
  </si>
  <si>
    <t>B51A</t>
  </si>
  <si>
    <t>C50A</t>
  </si>
  <si>
    <t>C51A</t>
  </si>
  <si>
    <t>D50A</t>
  </si>
  <si>
    <t>D51A</t>
  </si>
  <si>
    <t>E50A</t>
  </si>
  <si>
    <t>A52A</t>
  </si>
  <si>
    <t>A53A</t>
  </si>
  <si>
    <t>A54A</t>
  </si>
  <si>
    <t>A55A</t>
  </si>
  <si>
    <t>A55B</t>
  </si>
  <si>
    <t>B29A</t>
  </si>
  <si>
    <t>B20A</t>
  </si>
  <si>
    <t>D0</t>
  </si>
  <si>
    <t>C04</t>
  </si>
  <si>
    <t>D04</t>
  </si>
  <si>
    <t>Q36</t>
  </si>
  <si>
    <t>Q37</t>
  </si>
  <si>
    <t>Q38</t>
  </si>
  <si>
    <t>Q39</t>
  </si>
  <si>
    <t>Q40</t>
  </si>
  <si>
    <t>Q41</t>
  </si>
  <si>
    <t>Q42</t>
  </si>
  <si>
    <t>Q43</t>
  </si>
  <si>
    <t>Q44</t>
  </si>
  <si>
    <t>FB2</t>
  </si>
  <si>
    <t>FB4</t>
  </si>
  <si>
    <t>CA4</t>
  </si>
  <si>
    <t>CA5</t>
  </si>
  <si>
    <t>CA6</t>
  </si>
  <si>
    <t>FB6</t>
  </si>
  <si>
    <t>CA7</t>
  </si>
  <si>
    <t>FB7</t>
  </si>
  <si>
    <t>CA9</t>
  </si>
  <si>
    <t>CB9</t>
  </si>
  <si>
    <t>CD9</t>
  </si>
  <si>
    <t>IA9</t>
  </si>
  <si>
    <t>FB9</t>
  </si>
  <si>
    <t>JA9</t>
  </si>
  <si>
    <t>JE9</t>
  </si>
  <si>
    <t>BC9</t>
  </si>
  <si>
    <t>BD9</t>
  </si>
  <si>
    <t>BF9</t>
  </si>
  <si>
    <t>FB10</t>
  </si>
  <si>
    <t>CA10</t>
  </si>
  <si>
    <t>CA11</t>
  </si>
  <si>
    <t>CA12</t>
  </si>
  <si>
    <t>FB12</t>
  </si>
  <si>
    <t>CA13</t>
  </si>
  <si>
    <t>FB13</t>
  </si>
  <si>
    <t>CD14</t>
  </si>
  <si>
    <t>FB14</t>
  </si>
  <si>
    <t>IA14</t>
  </si>
  <si>
    <t>JA14</t>
  </si>
  <si>
    <t>JE14</t>
  </si>
  <si>
    <t>BC14</t>
  </si>
  <si>
    <t>BD14</t>
  </si>
  <si>
    <t>BF14</t>
  </si>
  <si>
    <t>AD2</t>
  </si>
  <si>
    <t>AD3</t>
  </si>
  <si>
    <t>AD20</t>
  </si>
  <si>
    <t>AA21</t>
  </si>
  <si>
    <t>AB21</t>
  </si>
  <si>
    <t>AC21</t>
  </si>
  <si>
    <t>AD21</t>
  </si>
  <si>
    <t>AA36</t>
  </si>
  <si>
    <t>AB36</t>
  </si>
  <si>
    <t>AA37</t>
  </si>
  <si>
    <t>AB37</t>
  </si>
  <si>
    <t>AI36</t>
  </si>
  <si>
    <t>AI37</t>
  </si>
  <si>
    <t>AI38</t>
  </si>
  <si>
    <t>AG37</t>
  </si>
  <si>
    <t>AH37</t>
  </si>
  <si>
    <t>AF37</t>
  </si>
  <si>
    <t>AF38</t>
  </si>
  <si>
    <t>BD3</t>
  </si>
  <si>
    <t>BH1</t>
  </si>
  <si>
    <t>BH2</t>
  </si>
  <si>
    <t>BH3</t>
  </si>
  <si>
    <t>BD20</t>
  </si>
  <si>
    <t>BD21</t>
  </si>
  <si>
    <t>BH20</t>
  </si>
  <si>
    <t>BH21</t>
  </si>
  <si>
    <t>BA21</t>
  </si>
  <si>
    <t>BB21</t>
  </si>
  <si>
    <t>BC21</t>
  </si>
  <si>
    <t>BF21</t>
  </si>
  <si>
    <t>BG21</t>
  </si>
  <si>
    <t>BE21</t>
  </si>
  <si>
    <t>BA36</t>
  </si>
  <si>
    <t>BA37</t>
  </si>
  <si>
    <t>BB36</t>
  </si>
  <si>
    <t>BB37</t>
  </si>
  <si>
    <t>BH36</t>
  </si>
  <si>
    <t>BH37</t>
  </si>
  <si>
    <t>BH38</t>
  </si>
  <si>
    <t>BF37</t>
  </si>
  <si>
    <t>BG37</t>
  </si>
  <si>
    <t>BE37</t>
  </si>
  <si>
    <t>BE38</t>
  </si>
  <si>
    <t>CI1</t>
  </si>
  <si>
    <t>CI2</t>
  </si>
  <si>
    <t>CI3</t>
  </si>
  <si>
    <t>CD15</t>
  </si>
  <si>
    <t>CA15</t>
  </si>
  <si>
    <t>CB15</t>
  </si>
  <si>
    <t>CC15</t>
  </si>
  <si>
    <t>CI14</t>
  </si>
  <si>
    <t>CI15</t>
  </si>
  <si>
    <t>CG15</t>
  </si>
  <si>
    <t>CF15</t>
  </si>
  <si>
    <t>CA30</t>
  </si>
  <si>
    <t>CA31</t>
  </si>
  <si>
    <t>CB30</t>
  </si>
  <si>
    <t>CB31</t>
  </si>
  <si>
    <t>CI30</t>
  </si>
  <si>
    <t>CI31</t>
  </si>
  <si>
    <t>CI32</t>
  </si>
  <si>
    <t>CG31</t>
  </si>
  <si>
    <t>CH31</t>
  </si>
  <si>
    <t>CF31</t>
  </si>
  <si>
    <t>CF32</t>
  </si>
  <si>
    <t>DD3</t>
  </si>
  <si>
    <t>DI1</t>
  </si>
  <si>
    <t>DI2</t>
  </si>
  <si>
    <t>DI3</t>
  </si>
  <si>
    <t>DA10</t>
  </si>
  <si>
    <t>DB10</t>
  </si>
  <si>
    <t>DC10</t>
  </si>
  <si>
    <t>DD9</t>
  </si>
  <si>
    <t>DD10</t>
  </si>
  <si>
    <t>DI9</t>
  </si>
  <si>
    <t>DI10</t>
  </si>
  <si>
    <t>DG10</t>
  </si>
  <si>
    <t>DF10</t>
  </si>
  <si>
    <t>DA25</t>
  </si>
  <si>
    <t>DA26</t>
  </si>
  <si>
    <t>DB25</t>
  </si>
  <si>
    <t>DB26</t>
  </si>
  <si>
    <t>DI25</t>
  </si>
  <si>
    <t>DI26</t>
  </si>
  <si>
    <t>DI27</t>
  </si>
  <si>
    <t>DG26</t>
  </si>
  <si>
    <t>DF26</t>
  </si>
  <si>
    <t>DF27</t>
  </si>
  <si>
    <t>ED1</t>
  </si>
  <si>
    <t>EH1</t>
  </si>
  <si>
    <t>EH2</t>
  </si>
  <si>
    <t>EE1</t>
  </si>
  <si>
    <t>EE2</t>
  </si>
  <si>
    <t>FE1</t>
  </si>
  <si>
    <t>GA6</t>
  </si>
  <si>
    <t>HG1</t>
  </si>
  <si>
    <t>HD1</t>
  </si>
  <si>
    <t>HI2</t>
  </si>
  <si>
    <t>HF2</t>
  </si>
  <si>
    <t>HA5</t>
  </si>
  <si>
    <t>HB5</t>
  </si>
  <si>
    <t>HA4</t>
  </si>
  <si>
    <t>HB4</t>
  </si>
  <si>
    <t>HC4</t>
  </si>
  <si>
    <t>HA3</t>
  </si>
  <si>
    <t>HB3</t>
  </si>
  <si>
    <t>IF1</t>
  </si>
  <si>
    <t>IC1</t>
  </si>
  <si>
    <t>KF1</t>
  </si>
  <si>
    <t>KA7</t>
  </si>
  <si>
    <t>KB7</t>
  </si>
  <si>
    <t>KC7</t>
  </si>
  <si>
    <t>KD7</t>
  </si>
  <si>
    <t>KE7</t>
  </si>
  <si>
    <t>KF7</t>
  </si>
  <si>
    <t>KF5</t>
  </si>
  <si>
    <t>KF6</t>
  </si>
  <si>
    <t>KF4</t>
  </si>
  <si>
    <t>KA10</t>
  </si>
  <si>
    <t>KB10</t>
  </si>
  <si>
    <t>KA9</t>
  </si>
  <si>
    <t>KB9</t>
  </si>
  <si>
    <t>KC9</t>
  </si>
  <si>
    <t>KA8</t>
  </si>
  <si>
    <t>KB8</t>
  </si>
  <si>
    <t>LC1</t>
  </si>
  <si>
    <t>LC2</t>
  </si>
  <si>
    <t>LA6</t>
  </si>
  <si>
    <t>LB6</t>
  </si>
  <si>
    <t>LC6</t>
  </si>
  <si>
    <t>LC4</t>
  </si>
  <si>
    <t>LC5</t>
  </si>
  <si>
    <t>LA3</t>
  </si>
  <si>
    <t>LB3</t>
  </si>
  <si>
    <t>LC3</t>
  </si>
  <si>
    <t>LA11</t>
  </si>
  <si>
    <t>LA14</t>
  </si>
  <si>
    <t>LB14</t>
  </si>
  <si>
    <t>LA13</t>
  </si>
  <si>
    <t>LB13</t>
  </si>
  <si>
    <t>LC13</t>
  </si>
  <si>
    <t>LA12</t>
  </si>
  <si>
    <t>LB12</t>
  </si>
  <si>
    <t>MF2</t>
  </si>
  <si>
    <t>MG2</t>
  </si>
  <si>
    <t>MG4</t>
  </si>
  <si>
    <t>MG3</t>
  </si>
  <si>
    <t>MH3</t>
  </si>
  <si>
    <t>NN1</t>
  </si>
  <si>
    <t>NN2</t>
  </si>
  <si>
    <t>NN3</t>
  </si>
  <si>
    <t>NN31</t>
  </si>
  <si>
    <t>NN32</t>
  </si>
  <si>
    <t>NN33</t>
  </si>
  <si>
    <t>NL32</t>
  </si>
  <si>
    <t>NM32</t>
  </si>
  <si>
    <t>NK32</t>
  </si>
  <si>
    <t>NK33</t>
  </si>
  <si>
    <t>OJ1</t>
  </si>
  <si>
    <t>OJ2</t>
  </si>
  <si>
    <t>OJ3</t>
  </si>
  <si>
    <t>OJ20</t>
  </si>
  <si>
    <t>OJ21</t>
  </si>
  <si>
    <t>OJ22</t>
  </si>
  <si>
    <t>OH21</t>
  </si>
  <si>
    <t>OI21</t>
  </si>
  <si>
    <t>OG21</t>
  </si>
  <si>
    <t>OG22</t>
  </si>
  <si>
    <t>PJ21</t>
  </si>
  <si>
    <t>Basic information</t>
  </si>
  <si>
    <t>Model used</t>
  </si>
  <si>
    <t>A26=A22*A23 +A30</t>
  </si>
  <si>
    <t>Life catastrophe risk</t>
  </si>
  <si>
    <t>Minimum Capital Requirement (except for composite undertakings)</t>
  </si>
  <si>
    <t xml:space="preserve">Index-linked and unit-linked insurance  obligations </t>
  </si>
  <si>
    <t>Other life (re)insurance and health obligations</t>
  </si>
  <si>
    <t>SCR with add-on</t>
  </si>
  <si>
    <t>Composite undertaking? (Y/N)</t>
  </si>
  <si>
    <t>RFF? (Y/N)</t>
  </si>
  <si>
    <t>BI-Group</t>
  </si>
  <si>
    <t>F1=A1+B1+E1</t>
  </si>
  <si>
    <t>F2=A3+B2+B3+E2</t>
  </si>
  <si>
    <t>F4=A5+B4+B5+E4</t>
  </si>
  <si>
    <t>F6=A6+B6+E6</t>
  </si>
  <si>
    <t>F7=A7+B7+E7</t>
  </si>
  <si>
    <t>F9=SUM(F1:F7)</t>
  </si>
  <si>
    <t>F10=A10+B10+B11+E10</t>
  </si>
  <si>
    <t>F12=A12+B12+E12</t>
  </si>
  <si>
    <t>F13=A13+B13+E13</t>
  </si>
  <si>
    <t>F14=SUM(F10:F13)</t>
  </si>
  <si>
    <t>Loans &amp; mortgages</t>
  </si>
  <si>
    <t>Loans &amp; mortgages to individuals</t>
  </si>
  <si>
    <t>Other loans &amp; mortgages</t>
  </si>
  <si>
    <t>Notional SCR or Sectoral capital requirement</t>
  </si>
  <si>
    <t>Notional MCR or Sectoral minimum capital requirement</t>
  </si>
  <si>
    <t>Legal form (Annex III L1)</t>
  </si>
  <si>
    <t>Underwriting performance</t>
  </si>
  <si>
    <t>Investment performance</t>
  </si>
  <si>
    <t>Total performance</t>
  </si>
  <si>
    <t>type 2 equity</t>
  </si>
  <si>
    <t>Market risk concentrations</t>
  </si>
  <si>
    <t>Value</t>
  </si>
  <si>
    <t>SCR Market Risk</t>
  </si>
  <si>
    <t>SCR Counterparty Default Risk</t>
  </si>
  <si>
    <t>SCR Life Underwriting Risk</t>
  </si>
  <si>
    <t>SCR Health Underwriting Risk</t>
  </si>
  <si>
    <t>Local capital requirement</t>
  </si>
  <si>
    <t>Local minimum capital requirement</t>
  </si>
  <si>
    <t>Eligible own funds in accordance with local rules</t>
  </si>
  <si>
    <t>USP Standard Deviation</t>
  </si>
  <si>
    <t>USP Adjustment factor for non-proportional reinsurance</t>
  </si>
  <si>
    <t>NSLT health lapse risk</t>
  </si>
  <si>
    <t>Capital at risk</t>
  </si>
  <si>
    <t>Gross Cat Risk Charge Liability insurance and reinsurance obligations</t>
  </si>
  <si>
    <t>Recoverables from reinsurance (except SPV and Finite Reinsurance) before adjustment for expected losses</t>
  </si>
  <si>
    <t>Recoverables from SPV before adjustment for expected losses</t>
  </si>
  <si>
    <t>Recoverables from Finite Reinsurance before adjustment for expected losses</t>
  </si>
  <si>
    <t>Notional Solvency Capital Requirement for ring fenced funds other than capital requirement for business operated in accordance with Art. 4 of Directive 2003/41/EC (transitional)</t>
  </si>
  <si>
    <t>Future guaranteed and discretionary benefits</t>
  </si>
  <si>
    <t>Future guaranteed benefits</t>
  </si>
  <si>
    <t>Future discretionary benefits</t>
  </si>
  <si>
    <t xml:space="preserve">Initial funds, members' contributions or the equivalent basic own - fund item for mutual and mutual-type undertakings </t>
  </si>
  <si>
    <t>Surrender value</t>
  </si>
  <si>
    <t>Legal name of the undertaking</t>
  </si>
  <si>
    <t>Simplifications - spread risk - bonds and loans ? (Y/N)</t>
  </si>
  <si>
    <t>A00</t>
  </si>
  <si>
    <t>Captives simplifications - interest rate risk ?(Y/N)</t>
  </si>
  <si>
    <t>AA01</t>
  </si>
  <si>
    <t>AA02</t>
  </si>
  <si>
    <t>Captives simplifications - market concentration risk ?(Y/N)</t>
  </si>
  <si>
    <t>AA03</t>
  </si>
  <si>
    <t>Simplifications? (Y/N)</t>
  </si>
  <si>
    <t>A001</t>
  </si>
  <si>
    <t>Simplifications - mortality risk ? (Y/N)</t>
  </si>
  <si>
    <t>A01</t>
  </si>
  <si>
    <t>A02</t>
  </si>
  <si>
    <t>Simplifications - disability-morbidity risk? (Y/N)</t>
  </si>
  <si>
    <t>A03</t>
  </si>
  <si>
    <t>Simplifications - lapse risk? (Y/N)</t>
  </si>
  <si>
    <t>A04</t>
  </si>
  <si>
    <t>Simplifications - life expense risk ? (Y/N)</t>
  </si>
  <si>
    <t>A05</t>
  </si>
  <si>
    <t>Simplifications - life catastrophe risk? (Y/N)</t>
  </si>
  <si>
    <t>A06</t>
  </si>
  <si>
    <t>Simplifications - health disability-morbidity risk? (Y/N)</t>
  </si>
  <si>
    <t>Captives simplifications - premium and reserve risk (Y/N)</t>
  </si>
  <si>
    <t>Solvency Capital Requirement - Counterparty default risk</t>
  </si>
  <si>
    <t>Solvency Capital Requirement - Life underwriting risk</t>
  </si>
  <si>
    <t>Solvency Capital Requirement - Health underwriting risk</t>
  </si>
  <si>
    <t>Solvency Capital Requirement - Non-life underwriting risk</t>
  </si>
  <si>
    <t>Solvency Capital Requirement - Non-life catastrophe risk</t>
  </si>
  <si>
    <t>Solvency Capital Requirement - Operational risk</t>
  </si>
  <si>
    <t>Additional information in case of use of discount rates other than risk-free rates</t>
  </si>
  <si>
    <t>Name of single name exposure</t>
  </si>
  <si>
    <t>Diversification within counterparty default risk  module</t>
  </si>
  <si>
    <t>Diversification within life underwriting risk module</t>
  </si>
  <si>
    <t>Net capital requirement (including the loss-absorbing capacity of technical provisions)</t>
  </si>
  <si>
    <t>Gross capital requirement (excluding the loss-absorbing capacity of technical provisions)</t>
  </si>
  <si>
    <t>Total  capital requirement for non-life premium and reserve risk</t>
  </si>
  <si>
    <t>Capital requirement for non-life catastrophe risk</t>
  </si>
  <si>
    <t>Diversification within non - life underwriting risk module</t>
  </si>
  <si>
    <t>Medical expense insurance</t>
  </si>
  <si>
    <t>Workers' compensation insurance</t>
  </si>
  <si>
    <t>Motor vehicle liability insurance</t>
  </si>
  <si>
    <t>Other motor insurance</t>
  </si>
  <si>
    <t>Marine, aviation and transport insurance</t>
  </si>
  <si>
    <t>Fire and other damage to property insurance</t>
  </si>
  <si>
    <t>General liability insurance</t>
  </si>
  <si>
    <t>Credit and suretyship insurance</t>
  </si>
  <si>
    <t>Legal expenses insurance</t>
  </si>
  <si>
    <t>Available and eligible own funds (group)</t>
  </si>
  <si>
    <t>Legal  expenses insurance</t>
  </si>
  <si>
    <t>Non-proportional marine, aviation and transport reinsurance</t>
  </si>
  <si>
    <t>Diversification within market risk module</t>
  </si>
  <si>
    <t>Life gross technical provisions (excluding risk margin)</t>
  </si>
  <si>
    <t>Life gross technical provisions unit-linked (excluding risk margin)</t>
  </si>
  <si>
    <t>Non-life gross technical provisions (excluding risk margin)</t>
  </si>
  <si>
    <r>
      <t>Capital requirement for operational risk based on technical provisions</t>
    </r>
    <r>
      <rPr>
        <b/>
        <i/>
        <sz val="11"/>
        <rFont val="Calibri"/>
        <family val="2"/>
        <charset val="238"/>
        <scheme val="minor"/>
      </rPr>
      <t/>
    </r>
  </si>
  <si>
    <t>Earned life gross premiums (previous 12 months)</t>
  </si>
  <si>
    <t>Earned life gross premiums unit-linked  (previous 12 months)</t>
  </si>
  <si>
    <t>Earned non-life gross premiums  (previous 12 months)</t>
  </si>
  <si>
    <t>Earned life gross premiums unit-linked (12 months prior to the previous 12 months)</t>
  </si>
  <si>
    <t>Earned non-life gross premiums  (12 months prior to the previous 12 months)</t>
  </si>
  <si>
    <t>Capital requirement for operational risk based on earned premiums</t>
  </si>
  <si>
    <t>Capital requirement for operational risk charge before capping</t>
  </si>
  <si>
    <t>Percentage of Basic Solvency Capital Requirement</t>
  </si>
  <si>
    <t>Expenses incurred in respect of unit linked business (previous 12 months)</t>
  </si>
  <si>
    <t>Total capital requirement for operational risk</t>
  </si>
  <si>
    <t>Legal name of the entity</t>
  </si>
  <si>
    <t>Solo</t>
  </si>
  <si>
    <t>Groups</t>
  </si>
  <si>
    <t>Quarterly</t>
  </si>
  <si>
    <t>x</t>
  </si>
  <si>
    <t>Elements of the risks covered by partial internal model (Y/N)</t>
  </si>
  <si>
    <t xml:space="preserve">Market risk </t>
  </si>
  <si>
    <t>Counterparty default risk</t>
  </si>
  <si>
    <t>Life underwriting risk</t>
  </si>
  <si>
    <t>Individual Notional Solvency Capital Requirement for the ring fenced fund/remaining  part</t>
  </si>
  <si>
    <t>Net solvency capital requirement (including the loss absorbing capacity of technical provisions and/or deferred taxes when applicable)</t>
  </si>
  <si>
    <t>Net Solvency Capital Requirements  calculated using  standard formula</t>
  </si>
  <si>
    <t>The overall Solvency Capital Requirement</t>
  </si>
  <si>
    <t xml:space="preserve">Modelling approach to calculation of loss absorbing capacity of technical provisions </t>
  </si>
  <si>
    <t>Modelling approach to calculation of loss absorbing capacity of deferred taxes</t>
  </si>
  <si>
    <t>Total amount of Notional Solvency Capital Requirements for  remaining part</t>
  </si>
  <si>
    <t>B8AA</t>
  </si>
  <si>
    <t>B14AA</t>
  </si>
  <si>
    <t xml:space="preserve">Solvency capital requirement calculated using full internal model </t>
  </si>
  <si>
    <t xml:space="preserve">Tier 1 - unrestricted </t>
  </si>
  <si>
    <t xml:space="preserve">Tier 1 - restricted </t>
  </si>
  <si>
    <t>Adjustment for restricted own fund items in respect of ring fenced funds due to ring fencing</t>
  </si>
  <si>
    <t>JF1</t>
  </si>
  <si>
    <t>JF2</t>
  </si>
  <si>
    <t>JF4</t>
  </si>
  <si>
    <t>JF6</t>
  </si>
  <si>
    <t>JF7</t>
  </si>
  <si>
    <t>JF9</t>
  </si>
  <si>
    <t>JF10</t>
  </si>
  <si>
    <t>JF12</t>
  </si>
  <si>
    <t>JF13</t>
  </si>
  <si>
    <t>JF14</t>
  </si>
  <si>
    <t>D1Q</t>
  </si>
  <si>
    <t>Equity funds</t>
  </si>
  <si>
    <t>Debt funds</t>
  </si>
  <si>
    <t>A9B</t>
  </si>
  <si>
    <t>Money market funds</t>
  </si>
  <si>
    <t>A9C</t>
  </si>
  <si>
    <t>Asset allocation funds</t>
  </si>
  <si>
    <t>A9D</t>
  </si>
  <si>
    <t>Real estate funds</t>
  </si>
  <si>
    <t>A9E</t>
  </si>
  <si>
    <t>Alternative funds</t>
  </si>
  <si>
    <t>A9F</t>
  </si>
  <si>
    <t>Private equity funds</t>
  </si>
  <si>
    <t>A9G</t>
  </si>
  <si>
    <t>Infrastructure funds</t>
  </si>
  <si>
    <t>A9H</t>
  </si>
  <si>
    <t>A9I</t>
  </si>
  <si>
    <t>D1S</t>
  </si>
  <si>
    <t>Structured products Data - Portfolio list</t>
  </si>
  <si>
    <t>Collateral type</t>
  </si>
  <si>
    <t>Type of structured product</t>
  </si>
  <si>
    <t>Capital protection</t>
  </si>
  <si>
    <t>Underlying security/index/portfolio</t>
  </si>
  <si>
    <t>Callable or Putable</t>
  </si>
  <si>
    <t>Collateral</t>
  </si>
  <si>
    <t>Fixed Annual Return</t>
  </si>
  <si>
    <t>Variable Annual Return</t>
  </si>
  <si>
    <t>Loss given default</t>
  </si>
  <si>
    <t>Attachment point</t>
  </si>
  <si>
    <t>Detachment point</t>
  </si>
  <si>
    <t>Underlying security / index / portfolio</t>
  </si>
  <si>
    <t>Return on investment assets (by asset category)</t>
  </si>
  <si>
    <t>Asset category</t>
  </si>
  <si>
    <t>Dividends</t>
  </si>
  <si>
    <t>Interest</t>
  </si>
  <si>
    <t>Rent</t>
  </si>
  <si>
    <t>Net gains and losses</t>
  </si>
  <si>
    <t>Investment funds (look-through approach)</t>
  </si>
  <si>
    <t>Underlying asset category</t>
  </si>
  <si>
    <t>Geographical zone of issue</t>
  </si>
  <si>
    <t>Currency - Local or foreign</t>
  </si>
  <si>
    <t>Total amount</t>
  </si>
  <si>
    <t>Securities lending and repos</t>
  </si>
  <si>
    <t>Near leg amount</t>
  </si>
  <si>
    <t>Far leg amount</t>
  </si>
  <si>
    <t>Start date</t>
  </si>
  <si>
    <t>Assets held as collateral</t>
  </si>
  <si>
    <t>Profit and loss</t>
  </si>
  <si>
    <t>Statutory Accounting: Profit&amp;Loss</t>
  </si>
  <si>
    <t>A3B</t>
  </si>
  <si>
    <t>Collateral held</t>
  </si>
  <si>
    <t>Collateral held for loans made or bonds purchased</t>
  </si>
  <si>
    <t>Collateral held for derivatives</t>
  </si>
  <si>
    <t>Assets pledged by reinsurers for ceded technical provisions</t>
  </si>
  <si>
    <t>Other collateral held</t>
  </si>
  <si>
    <t>Total collateral held</t>
  </si>
  <si>
    <t>A13B</t>
  </si>
  <si>
    <t>Collateral pledged</t>
  </si>
  <si>
    <t>Collateral pledged for loans received or bonds issued</t>
  </si>
  <si>
    <t>Collateral pledged for derivatives</t>
  </si>
  <si>
    <t>Assets pledged to cedants for technical provisions (reinsurance accepted)</t>
  </si>
  <si>
    <t>Other collateral pledged</t>
  </si>
  <si>
    <t>Total collateral pledged</t>
  </si>
  <si>
    <t>A17B</t>
  </si>
  <si>
    <t>Value of guaranteed assets</t>
  </si>
  <si>
    <t>B13A</t>
  </si>
  <si>
    <t>B13B</t>
  </si>
  <si>
    <t>Value of guaranteed liabilities</t>
  </si>
  <si>
    <t>Code of guarantee</t>
  </si>
  <si>
    <t>Triggering event(s) of guarantee</t>
  </si>
  <si>
    <t>Name of provider of guarantee</t>
  </si>
  <si>
    <t>A0</t>
  </si>
  <si>
    <t>B3C</t>
  </si>
  <si>
    <t>E3C</t>
  </si>
  <si>
    <t>D3C</t>
  </si>
  <si>
    <t>A3C</t>
  </si>
  <si>
    <t>C3C</t>
  </si>
  <si>
    <t>Name of receiver of guarantee</t>
  </si>
  <si>
    <t>D9B</t>
  </si>
  <si>
    <t>C9B</t>
  </si>
  <si>
    <t>Activity by country</t>
  </si>
  <si>
    <t>Branch</t>
  </si>
  <si>
    <t>FPS</t>
  </si>
  <si>
    <t>Premiums written</t>
  </si>
  <si>
    <t>Claims incurred</t>
  </si>
  <si>
    <t>Commissions</t>
  </si>
  <si>
    <t>Frequency of claims for Motor Vehicle Liability (except carrier's liability)</t>
  </si>
  <si>
    <t>Average cost of claims for Motor Vehicle Liability (except carrier's liability)</t>
  </si>
  <si>
    <t>H1A</t>
  </si>
  <si>
    <t>H2A</t>
  </si>
  <si>
    <t>H3A</t>
  </si>
  <si>
    <t>A1Q</t>
  </si>
  <si>
    <t>Top 5 countries (by amount of gross premiums written)</t>
  </si>
  <si>
    <t>Income protection insurance</t>
  </si>
  <si>
    <t>Health</t>
  </si>
  <si>
    <t>Property</t>
  </si>
  <si>
    <t>Casualty</t>
  </si>
  <si>
    <t>Marine, aviation, transport</t>
  </si>
  <si>
    <t>Gross - Direct Business</t>
  </si>
  <si>
    <t>Gross - Proportional reinsurance accepted</t>
  </si>
  <si>
    <t xml:space="preserve">Gross - Non-proportional reinsurance accepted </t>
  </si>
  <si>
    <t>Reinsurers' share</t>
  </si>
  <si>
    <t>Premiums earned</t>
  </si>
  <si>
    <t xml:space="preserve">Gross - Proportional reinsurance accepted </t>
  </si>
  <si>
    <t>D1A</t>
  </si>
  <si>
    <t>Expenses incurred</t>
  </si>
  <si>
    <t>E1Z</t>
  </si>
  <si>
    <t>F1Z</t>
  </si>
  <si>
    <t>G1Z</t>
  </si>
  <si>
    <t>H1Z</t>
  </si>
  <si>
    <t>Other expenses</t>
  </si>
  <si>
    <t>H1F</t>
  </si>
  <si>
    <t>Total expenses</t>
  </si>
  <si>
    <t>H1G</t>
  </si>
  <si>
    <t>H2G</t>
  </si>
  <si>
    <t>Life</t>
  </si>
  <si>
    <t>Life reinsurance obligations</t>
  </si>
  <si>
    <t>Annuities stemming from non-life insurance contracts and relating to insurance obligations other than health insurance obligations</t>
  </si>
  <si>
    <t>Health insurance</t>
  </si>
  <si>
    <t>Health reinsurance</t>
  </si>
  <si>
    <t>I3A</t>
  </si>
  <si>
    <t>I3B</t>
  </si>
  <si>
    <t>I1A</t>
  </si>
  <si>
    <t>J1A</t>
  </si>
  <si>
    <t>K1A</t>
  </si>
  <si>
    <t>L1Z</t>
  </si>
  <si>
    <t>M1Z</t>
  </si>
  <si>
    <t>N1Z</t>
  </si>
  <si>
    <t>S1</t>
  </si>
  <si>
    <t>S2</t>
  </si>
  <si>
    <t>Total amount of surrenders</t>
  </si>
  <si>
    <t>Z1</t>
  </si>
  <si>
    <t>Z2</t>
  </si>
  <si>
    <t>Z4</t>
  </si>
  <si>
    <t>Z12</t>
  </si>
  <si>
    <t>Z6</t>
  </si>
  <si>
    <t>Z7</t>
  </si>
  <si>
    <t>Z10</t>
  </si>
  <si>
    <t>Z13</t>
  </si>
  <si>
    <t>Premiums, claims &amp; expenses - annual data</t>
  </si>
  <si>
    <t>Medical expense insurance (1)</t>
  </si>
  <si>
    <t>Income protection insurance (2)</t>
  </si>
  <si>
    <t>Workers' compensation insurance (3)</t>
  </si>
  <si>
    <t>Motor vehicle liability insurance (4)</t>
  </si>
  <si>
    <t>Other motor insurance (5)</t>
  </si>
  <si>
    <t>Marine, aviation and transport insurance (6)</t>
  </si>
  <si>
    <t>Fire and other damage to property insurance (7)</t>
  </si>
  <si>
    <t>General liability insurance (8)</t>
  </si>
  <si>
    <t>Credit and suretyship insurance (9)</t>
  </si>
  <si>
    <t>Legal expenses insurance (10)</t>
  </si>
  <si>
    <t>Assistance (11)</t>
  </si>
  <si>
    <t>Miscellaneous financial loss (12)</t>
  </si>
  <si>
    <t>Health (13)</t>
  </si>
  <si>
    <t>Property (14)</t>
  </si>
  <si>
    <t>Casualty (15)</t>
  </si>
  <si>
    <t>Marine, aviation, transport (16)</t>
  </si>
  <si>
    <t>Administrative expenses</t>
  </si>
  <si>
    <t>E1A</t>
  </si>
  <si>
    <t>F1A</t>
  </si>
  <si>
    <t>G1A</t>
  </si>
  <si>
    <t>Investment management expenses</t>
  </si>
  <si>
    <t>E1B</t>
  </si>
  <si>
    <t>F1B</t>
  </si>
  <si>
    <t>G1B</t>
  </si>
  <si>
    <t>H1B</t>
  </si>
  <si>
    <t>Claims management expenses</t>
  </si>
  <si>
    <t>E1C</t>
  </si>
  <si>
    <t>F1C</t>
  </si>
  <si>
    <t>G1C</t>
  </si>
  <si>
    <t>H1C</t>
  </si>
  <si>
    <t>Acquisition expenses</t>
  </si>
  <si>
    <t>E1D</t>
  </si>
  <si>
    <t>F1D</t>
  </si>
  <si>
    <t>G1D</t>
  </si>
  <si>
    <t>H1D</t>
  </si>
  <si>
    <t>Overhead expenses</t>
  </si>
  <si>
    <t>E1E</t>
  </si>
  <si>
    <t>F1E</t>
  </si>
  <si>
    <t>G1E</t>
  </si>
  <si>
    <t>H1E</t>
  </si>
  <si>
    <t>H1H</t>
  </si>
  <si>
    <t>M1A</t>
  </si>
  <si>
    <t>N1A</t>
  </si>
  <si>
    <t>O1A</t>
  </si>
  <si>
    <t>P1A</t>
  </si>
  <si>
    <t>Q1A</t>
  </si>
  <si>
    <t>O1B</t>
  </si>
  <si>
    <t>P1B</t>
  </si>
  <si>
    <t>Q1B</t>
  </si>
  <si>
    <t>O1C</t>
  </si>
  <si>
    <t>P1C</t>
  </si>
  <si>
    <t>Q1C</t>
  </si>
  <si>
    <t>`</t>
  </si>
  <si>
    <t>Tier 1</t>
  </si>
  <si>
    <t>Restricted own fund items due to ring fencing</t>
  </si>
  <si>
    <t>B502 = SUM(B501.1:B501.n)</t>
  </si>
  <si>
    <t>Ordinary share capital</t>
  </si>
  <si>
    <t>Paid in</t>
  </si>
  <si>
    <t>A56</t>
  </si>
  <si>
    <t>B56</t>
  </si>
  <si>
    <t xml:space="preserve">Called up but not yet paid in </t>
  </si>
  <si>
    <t>A57</t>
  </si>
  <si>
    <t>C57</t>
  </si>
  <si>
    <t>Own shares held</t>
  </si>
  <si>
    <t>A58</t>
  </si>
  <si>
    <t>B58</t>
  </si>
  <si>
    <t>Total ordinary share capital</t>
  </si>
  <si>
    <t>A59</t>
  </si>
  <si>
    <t>B59</t>
  </si>
  <si>
    <t>C59</t>
  </si>
  <si>
    <t>The initial fund  members' contributions or the equivalent basic own - fund item for mutual and mutual - type undertakings</t>
  </si>
  <si>
    <t>A67</t>
  </si>
  <si>
    <t>B67</t>
  </si>
  <si>
    <t>Called up but not yet paid in</t>
  </si>
  <si>
    <t>A68</t>
  </si>
  <si>
    <t>C68</t>
  </si>
  <si>
    <t>Total initial fund</t>
  </si>
  <si>
    <t>A69</t>
  </si>
  <si>
    <t>B69</t>
  </si>
  <si>
    <t>C69</t>
  </si>
  <si>
    <t>Subordinated mutual members accounts (MMA)</t>
  </si>
  <si>
    <t>Of which counted under transitionals</t>
  </si>
  <si>
    <t>Dated subordinated MMA</t>
  </si>
  <si>
    <t>A73</t>
  </si>
  <si>
    <t>B73</t>
  </si>
  <si>
    <t>C73</t>
  </si>
  <si>
    <t>D73</t>
  </si>
  <si>
    <t>E73</t>
  </si>
  <si>
    <t>F73</t>
  </si>
  <si>
    <t>Undated subordinated MMA with a call option</t>
  </si>
  <si>
    <t>A74</t>
  </si>
  <si>
    <t>B74</t>
  </si>
  <si>
    <t>C74</t>
  </si>
  <si>
    <t>D74</t>
  </si>
  <si>
    <t>E74</t>
  </si>
  <si>
    <t>F74</t>
  </si>
  <si>
    <t>Undated subordinated MMA with no contractual opportunity to redeem</t>
  </si>
  <si>
    <t>A75</t>
  </si>
  <si>
    <t>B75</t>
  </si>
  <si>
    <t>C75</t>
  </si>
  <si>
    <t>D75</t>
  </si>
  <si>
    <t>E75</t>
  </si>
  <si>
    <t>F75</t>
  </si>
  <si>
    <t>Total subordinated MMA</t>
  </si>
  <si>
    <t>A76</t>
  </si>
  <si>
    <t>B76</t>
  </si>
  <si>
    <t>C76</t>
  </si>
  <si>
    <t>D76</t>
  </si>
  <si>
    <t>E76</t>
  </si>
  <si>
    <t>F76</t>
  </si>
  <si>
    <t>Dated preference shares</t>
  </si>
  <si>
    <t>A79</t>
  </si>
  <si>
    <t>B79</t>
  </si>
  <si>
    <t>C79</t>
  </si>
  <si>
    <t>D79</t>
  </si>
  <si>
    <t>E79</t>
  </si>
  <si>
    <t>F79</t>
  </si>
  <si>
    <t>Undated preference shares with a call option</t>
  </si>
  <si>
    <t>A80</t>
  </si>
  <si>
    <t>B80</t>
  </si>
  <si>
    <t>C80</t>
  </si>
  <si>
    <t>D80</t>
  </si>
  <si>
    <t>E80</t>
  </si>
  <si>
    <t>F80</t>
  </si>
  <si>
    <t>Undated preference shares with no contractual opportunity to redeem</t>
  </si>
  <si>
    <t>A81</t>
  </si>
  <si>
    <t>B81</t>
  </si>
  <si>
    <t>C81</t>
  </si>
  <si>
    <t>D81</t>
  </si>
  <si>
    <t>E81</t>
  </si>
  <si>
    <t>F81</t>
  </si>
  <si>
    <t>Total preference shares</t>
  </si>
  <si>
    <t>A82</t>
  </si>
  <si>
    <t>B82</t>
  </si>
  <si>
    <t>C82</t>
  </si>
  <si>
    <t>D82</t>
  </si>
  <si>
    <t>E82</t>
  </si>
  <si>
    <t>F82</t>
  </si>
  <si>
    <t>Dated subordinated liabilities</t>
  </si>
  <si>
    <t>A92</t>
  </si>
  <si>
    <t>B92</t>
  </si>
  <si>
    <t>C92</t>
  </si>
  <si>
    <t>D92</t>
  </si>
  <si>
    <t>E92</t>
  </si>
  <si>
    <t>F92</t>
  </si>
  <si>
    <t>Undated subordinated liabilities with a contractual opportunity to redeem</t>
  </si>
  <si>
    <t>A93</t>
  </si>
  <si>
    <t>B93</t>
  </si>
  <si>
    <t>C93</t>
  </si>
  <si>
    <t>D93</t>
  </si>
  <si>
    <t>E93</t>
  </si>
  <si>
    <t>F93</t>
  </si>
  <si>
    <t>Undated subordinated liabilities with no contractual opportunity to redeem</t>
  </si>
  <si>
    <t>A94</t>
  </si>
  <si>
    <t>B94</t>
  </si>
  <si>
    <t>C94</t>
  </si>
  <si>
    <t>D94</t>
  </si>
  <si>
    <t>E94</t>
  </si>
  <si>
    <t>F94</t>
  </si>
  <si>
    <t xml:space="preserve">Total subordinated liabilities </t>
  </si>
  <si>
    <t>A95</t>
  </si>
  <si>
    <t>B95</t>
  </si>
  <si>
    <t>C95</t>
  </si>
  <si>
    <t>D95</t>
  </si>
  <si>
    <t>E95</t>
  </si>
  <si>
    <t>F95</t>
  </si>
  <si>
    <t>Initial amounts approved</t>
  </si>
  <si>
    <t>Current amounts</t>
  </si>
  <si>
    <t>Items for which an amount was approved</t>
  </si>
  <si>
    <t>A108</t>
  </si>
  <si>
    <t>B108</t>
  </si>
  <si>
    <t>C108</t>
  </si>
  <si>
    <t>D108</t>
  </si>
  <si>
    <t>Items for which a method was approved</t>
  </si>
  <si>
    <t>B109</t>
  </si>
  <si>
    <t>D109</t>
  </si>
  <si>
    <t>Excess of assets over liabilities - attribution of valuation differences</t>
  </si>
  <si>
    <t>Difference in the valuation of assets</t>
  </si>
  <si>
    <t>Difference in the valuation of technical provisions</t>
  </si>
  <si>
    <t>Difference in the valuation of other liabilities</t>
  </si>
  <si>
    <t>Total of reserves and retained earnings from financial statements</t>
  </si>
  <si>
    <t>Explanation</t>
  </si>
  <si>
    <t>Reserves from financial statements adjusted for Solvency II valuation differences</t>
  </si>
  <si>
    <t>Excess of assets over liabilities attributable to basic own fund items (excluding the reconciliation reserve)</t>
  </si>
  <si>
    <t>Article 71 POF1 (1) financial and credit institutions (&gt;10% of items included in (a), (b), (d) and (f) of Article 58(1), not including consolidated strategic participations)</t>
  </si>
  <si>
    <t>Name of related undertaking</t>
  </si>
  <si>
    <t>Common Equity Tier 1</t>
  </si>
  <si>
    <t>Additional Tier 1</t>
  </si>
  <si>
    <t>D1.1</t>
  </si>
  <si>
    <t>E1.1</t>
  </si>
  <si>
    <t>Article 71 POF1 (2) financial and credit institutions (&lt;10% of items included in (a), (b), (d) and (f) of Article 58(1), not including consolidated strategic participations)</t>
  </si>
  <si>
    <t>A2.1</t>
  </si>
  <si>
    <t>B2.1</t>
  </si>
  <si>
    <t>C2.1</t>
  </si>
  <si>
    <t>D2.1</t>
  </si>
  <si>
    <t>E2.1</t>
  </si>
  <si>
    <t>Article 71 POF1 (3) financial and credit institutions (consolidated strategic participations)</t>
  </si>
  <si>
    <t>Type 1 Equity</t>
  </si>
  <si>
    <t>Type 2 Equity</t>
  </si>
  <si>
    <t>A3.1</t>
  </si>
  <si>
    <t>B3.1</t>
  </si>
  <si>
    <t>C3.1</t>
  </si>
  <si>
    <t>D3.1</t>
  </si>
  <si>
    <t>E3.1</t>
  </si>
  <si>
    <t xml:space="preserve">Other strategic participations, not included in A1.1 to A1.n, A2.1 to A2.n and A2.1 to A2.n </t>
  </si>
  <si>
    <t>Undertaking type</t>
  </si>
  <si>
    <t>A4.1</t>
  </si>
  <si>
    <t>F4.1</t>
  </si>
  <si>
    <t>B4.1</t>
  </si>
  <si>
    <t>C4.1</t>
  </si>
  <si>
    <t>D4.1</t>
  </si>
  <si>
    <t>E4.1</t>
  </si>
  <si>
    <t xml:space="preserve">Other non-strategic participations, not included in A1.1 to A1.n, A2.1 to A2.n and A2.1 to A2.n </t>
  </si>
  <si>
    <t>F5.1</t>
  </si>
  <si>
    <t>B5.1</t>
  </si>
  <si>
    <t>C5.1</t>
  </si>
  <si>
    <t>D5.1</t>
  </si>
  <si>
    <t>E5.1</t>
  </si>
  <si>
    <t>Total participations in financial and credit institutions</t>
  </si>
  <si>
    <t>Total participations in related undertakings that are not financial and credit institutions</t>
  </si>
  <si>
    <t>of which strategic</t>
  </si>
  <si>
    <t>of which non-strategic</t>
  </si>
  <si>
    <t>Total of all participations</t>
  </si>
  <si>
    <t>Participations from balance sheet</t>
  </si>
  <si>
    <t>Own funds deductions</t>
  </si>
  <si>
    <t>Article 71 POF1 (1)  deduction</t>
  </si>
  <si>
    <t>Article 71 POF1 (2)  deduction</t>
  </si>
  <si>
    <t>Participations not deducted from own funds</t>
  </si>
  <si>
    <t>Remainder following POF1 (2) deductions which are strategic</t>
  </si>
  <si>
    <t>Remainder following POF1 (2) deductions which are not strategic</t>
  </si>
  <si>
    <t>C2A</t>
  </si>
  <si>
    <t>Summary analysis of changes in BOF</t>
  </si>
  <si>
    <t>Basic Own funds items</t>
  </si>
  <si>
    <t>Year N</t>
  </si>
  <si>
    <t>Year N-1</t>
  </si>
  <si>
    <t>Var</t>
  </si>
  <si>
    <t>V1</t>
  </si>
  <si>
    <t>Share premium account (both related to preference shares and to ordinary share capital)</t>
  </si>
  <si>
    <t>V2</t>
  </si>
  <si>
    <t>V3</t>
  </si>
  <si>
    <t>V4</t>
  </si>
  <si>
    <t>V5</t>
  </si>
  <si>
    <t>V6</t>
  </si>
  <si>
    <t>V7</t>
  </si>
  <si>
    <t>Subordinated liabilities (in Basic Own Funds)</t>
  </si>
  <si>
    <t>V8</t>
  </si>
  <si>
    <t>V9</t>
  </si>
  <si>
    <t xml:space="preserve">Other items approved by supervisory authority as basic own funds not specified above (Article 67 COF10 of the Delegated Acts)  </t>
  </si>
  <si>
    <t>V10</t>
  </si>
  <si>
    <t>Variation of total BOF items  before adjustments</t>
  </si>
  <si>
    <t>=sum</t>
  </si>
  <si>
    <t>V11=sum(V1:V10)</t>
  </si>
  <si>
    <t>Variation of components of reconciliation reserve</t>
  </si>
  <si>
    <t xml:space="preserve">V12 </t>
  </si>
  <si>
    <t>V13</t>
  </si>
  <si>
    <t>V14</t>
  </si>
  <si>
    <t>Other basic own fund items</t>
  </si>
  <si>
    <t>V15</t>
  </si>
  <si>
    <t>V16</t>
  </si>
  <si>
    <t>Total variation of Reconciliation Reserve</t>
  </si>
  <si>
    <t>Summary Analysis of Variation of Excess of Assets over Liabilities</t>
  </si>
  <si>
    <t>Changes due to investments and financial liabilities</t>
  </si>
  <si>
    <t>V17</t>
  </si>
  <si>
    <t>Changes due to technical provisions</t>
  </si>
  <si>
    <t>V18</t>
  </si>
  <si>
    <t>V19</t>
  </si>
  <si>
    <t>V20</t>
  </si>
  <si>
    <t>Income Tax of the reporting period</t>
  </si>
  <si>
    <t>V21</t>
  </si>
  <si>
    <t>Dividend distribution</t>
  </si>
  <si>
    <t>V22</t>
  </si>
  <si>
    <t>Other changes in Excess of Assets over Liabilities</t>
  </si>
  <si>
    <t>V23</t>
  </si>
  <si>
    <t>VA C2B</t>
  </si>
  <si>
    <t>Analysis of changes due to investments and financial liabilities</t>
  </si>
  <si>
    <t>Overview</t>
  </si>
  <si>
    <t>Subordinated liabilities (whether or not in BOF)</t>
  </si>
  <si>
    <t>Analysis of movements affecting Excess of Assets over Liabilities</t>
  </si>
  <si>
    <t>Of which movements in valuation with an impact on Excess of Assets over Liabilities</t>
  </si>
  <si>
    <t xml:space="preserve">Valuation movements on investments </t>
  </si>
  <si>
    <t>Valuation movements on own shares</t>
  </si>
  <si>
    <t>O4A</t>
  </si>
  <si>
    <t>Valuation movements on financial liabilities and subordinated liabilities</t>
  </si>
  <si>
    <t>O4B</t>
  </si>
  <si>
    <t>Of which Investments revenues and expenses with an impact on Excess of Assets over Liabilities</t>
  </si>
  <si>
    <t>Investment revenues</t>
  </si>
  <si>
    <t xml:space="preserve">Investments expenses incl. Interest charges on subordinated and financial liabilities </t>
  </si>
  <si>
    <t>Variation in Excess of Assets over Liabilities explained by Investments and financial liabilities management</t>
  </si>
  <si>
    <t xml:space="preserve"> AA3</t>
  </si>
  <si>
    <t>Detail of Investment revenues</t>
  </si>
  <si>
    <t>Interests</t>
  </si>
  <si>
    <t>Rents</t>
  </si>
  <si>
    <t>Total Investment Revenues</t>
  </si>
  <si>
    <t>C2C</t>
  </si>
  <si>
    <t>Analysis of changes due to technical provisions</t>
  </si>
  <si>
    <t>TP calculated as a whole - Life</t>
  </si>
  <si>
    <t>Best Estimate - Life</t>
  </si>
  <si>
    <t>Risk margin - Life</t>
  </si>
  <si>
    <t xml:space="preserve">TP calculated as a whole - Non Life </t>
  </si>
  <si>
    <t>Best Estimate - Non Life</t>
  </si>
  <si>
    <t>Risk margin - Non Life</t>
  </si>
  <si>
    <t>Reinsurance recoverables - Life</t>
  </si>
  <si>
    <t>Reinsurance recoverables - Non Life</t>
  </si>
  <si>
    <t>Of which the following breakdown of Variation in Best Estimate - analysis per UWY if applicable</t>
  </si>
  <si>
    <t>Gross of reinsurance</t>
  </si>
  <si>
    <t xml:space="preserve">BE of reinsurance recoverables </t>
  </si>
  <si>
    <t>Opening Best estimate</t>
  </si>
  <si>
    <t>Exceptional elements triggering restating of opening BE</t>
  </si>
  <si>
    <t>Changes in perimeter</t>
  </si>
  <si>
    <t>Foreign exchange variation</t>
  </si>
  <si>
    <t>BE on risk accepted during the period</t>
  </si>
  <si>
    <t>Variation of BE due to unwinding of discount rate - risks accepted prior to period</t>
  </si>
  <si>
    <t>Variation of BE due to year N projected in and out flows - risks accepted prior to period</t>
  </si>
  <si>
    <t>Variation of BE due to experience and other sources - risks accepted prior to period</t>
  </si>
  <si>
    <t>Variation of BE due to changes in non economic assumptions - risks accepted prior to period</t>
  </si>
  <si>
    <t>Variation of BE due to changes in economic environment - risks accepted prior to period</t>
  </si>
  <si>
    <t>Closing Best Estimate</t>
  </si>
  <si>
    <t>Of which the following breakdown of Variation in Best Estimate - analysis per AY if applicable</t>
  </si>
  <si>
    <t>BE of reinsurance recoverables</t>
  </si>
  <si>
    <t>AA4</t>
  </si>
  <si>
    <t>Variation of BE on risk covered after the period</t>
  </si>
  <si>
    <t>AA5</t>
  </si>
  <si>
    <t>Variation of BE on risks covered during the period</t>
  </si>
  <si>
    <t>AA6</t>
  </si>
  <si>
    <t>Variation of BE due to unwinding of discount rate - risks covered prior to period</t>
  </si>
  <si>
    <t>AA7</t>
  </si>
  <si>
    <t>Variation of BE due to year N projected in and out flows - risks covered prior to period</t>
  </si>
  <si>
    <t>AA8</t>
  </si>
  <si>
    <t>CC8</t>
  </si>
  <si>
    <t>Variation of BE due to experience and other sources - risks covered prior to period</t>
  </si>
  <si>
    <t>AA9</t>
  </si>
  <si>
    <t>Variation of BE due to changes in non economic assumptions - risks covered prior to period</t>
  </si>
  <si>
    <t>AA10</t>
  </si>
  <si>
    <t>Variation of BE due to changes in economic environment - risks covered prior to period</t>
  </si>
  <si>
    <t>AA11</t>
  </si>
  <si>
    <t>AA12</t>
  </si>
  <si>
    <t>Of which adjustments in Technical Provisions related to valuation of Unit linked contracts, with theoretically a neutralizing impact on Assets over Liabilities</t>
  </si>
  <si>
    <t>Variation in Investments in U-L</t>
  </si>
  <si>
    <t xml:space="preserve"> U1</t>
  </si>
  <si>
    <t xml:space="preserve">Technical flows affecting Technical provisions </t>
  </si>
  <si>
    <t>Premiums written during the period</t>
  </si>
  <si>
    <t>CF1L</t>
  </si>
  <si>
    <t>CF1NL</t>
  </si>
  <si>
    <t xml:space="preserve">Claims &amp; benefits during the period, net of salvages and subrogations </t>
  </si>
  <si>
    <t>CF2L*</t>
  </si>
  <si>
    <t>CF2NL*</t>
  </si>
  <si>
    <t xml:space="preserve">Expenses (excl Investment expenses) </t>
  </si>
  <si>
    <t>CF3L</t>
  </si>
  <si>
    <t>CF3NL</t>
  </si>
  <si>
    <t>CF5L</t>
  </si>
  <si>
    <t>CF5NL</t>
  </si>
  <si>
    <t>Technical flows related to reinsurance during the period (recoverables received net of premiums paid)</t>
  </si>
  <si>
    <t>CF4L</t>
  </si>
  <si>
    <t>CF4NL</t>
  </si>
  <si>
    <t>Variation in Excess of Assets over Liabilities explained by Technical provisions</t>
  </si>
  <si>
    <t>Gross TP</t>
  </si>
  <si>
    <t>AA5L</t>
  </si>
  <si>
    <t>AA5NL</t>
  </si>
  <si>
    <t>AA6L</t>
  </si>
  <si>
    <t>AA6NL</t>
  </si>
  <si>
    <t>Detailed analysis per period - Technical flows versus Technical provisions - UWY</t>
  </si>
  <si>
    <t>Line of business</t>
  </si>
  <si>
    <t>A0A</t>
  </si>
  <si>
    <t>Risks accepted during period</t>
  </si>
  <si>
    <t>Risks accepted prior to period</t>
  </si>
  <si>
    <t>Written premiums on contract underwritten during period</t>
  </si>
  <si>
    <t>UW1</t>
  </si>
  <si>
    <t>UW12</t>
  </si>
  <si>
    <t>Claims &amp; benefits - net of salvages and subrogations recovered</t>
  </si>
  <si>
    <t>UW2</t>
  </si>
  <si>
    <t>UW13</t>
  </si>
  <si>
    <t>Expenses (related to insurance &amp; reinsurance obligations)</t>
  </si>
  <si>
    <t>UW3</t>
  </si>
  <si>
    <t>UW14</t>
  </si>
  <si>
    <t>UW4</t>
  </si>
  <si>
    <t>Variation of BE due to experience and other sources on risks accepted prior to period (gross of reinsurance)</t>
  </si>
  <si>
    <t>UW15</t>
  </si>
  <si>
    <t>TP as a whole on risks accepted during the period</t>
  </si>
  <si>
    <t>UW5</t>
  </si>
  <si>
    <t>Variation of TP as a whole on risks accepted prior to period</t>
  </si>
  <si>
    <t>UW16</t>
  </si>
  <si>
    <t xml:space="preserve">Adjustment of valuation of Assets held for unit-linked funds </t>
  </si>
  <si>
    <t>UW6</t>
  </si>
  <si>
    <t>UW17</t>
  </si>
  <si>
    <t>UW7</t>
  </si>
  <si>
    <t>UW18</t>
  </si>
  <si>
    <t>Detailed analysis per period - Technical flows versus Technical provisions - AY</t>
  </si>
  <si>
    <t>Risks covered after the period</t>
  </si>
  <si>
    <t>Risks covered during the period</t>
  </si>
  <si>
    <t xml:space="preserve">Risks covered prior to period </t>
  </si>
  <si>
    <t>AY11</t>
  </si>
  <si>
    <t>Unearned premiums</t>
  </si>
  <si>
    <t>AY1</t>
  </si>
  <si>
    <t>AY12</t>
  </si>
  <si>
    <t>AY23</t>
  </si>
  <si>
    <t>AY3</t>
  </si>
  <si>
    <t>AY13</t>
  </si>
  <si>
    <t>AY24</t>
  </si>
  <si>
    <t>Variation of BE (gross of reinsurance)</t>
  </si>
  <si>
    <t>AY4</t>
  </si>
  <si>
    <t>AY14</t>
  </si>
  <si>
    <t>Variation of BE due to experience and other sources on risks covered prior to period (gross of reinsurance)</t>
  </si>
  <si>
    <t>AY25</t>
  </si>
  <si>
    <t xml:space="preserve">Variation of TP as a whole </t>
  </si>
  <si>
    <t>AY15</t>
  </si>
  <si>
    <t>AY26</t>
  </si>
  <si>
    <t>AY5</t>
  </si>
  <si>
    <t>AY16</t>
  </si>
  <si>
    <t>AY27</t>
  </si>
  <si>
    <t>AY6</t>
  </si>
  <si>
    <t>AY17</t>
  </si>
  <si>
    <t>AY28</t>
  </si>
  <si>
    <t>Projection of future cash flows (Best Estimate - Life)</t>
  </si>
  <si>
    <t>Year (projection of undiscounted expected cash-flows)</t>
  </si>
  <si>
    <t>Index linked and unit-linked insurance</t>
  </si>
  <si>
    <t>Annuities stemming from non-life contracts</t>
  </si>
  <si>
    <r>
      <t>Gross</t>
    </r>
    <r>
      <rPr>
        <b/>
        <strike/>
        <sz val="10"/>
        <rFont val="Arial"/>
        <family val="2"/>
      </rPr>
      <t/>
    </r>
  </si>
  <si>
    <t>Future Benefits</t>
  </si>
  <si>
    <t>AU1</t>
  </si>
  <si>
    <t>CU1</t>
  </si>
  <si>
    <t>DU1</t>
  </si>
  <si>
    <t>FU1</t>
  </si>
  <si>
    <t>T1</t>
  </si>
  <si>
    <t>FH1</t>
  </si>
  <si>
    <t>X1</t>
  </si>
  <si>
    <t>Y1</t>
  </si>
  <si>
    <t>GH1</t>
  </si>
  <si>
    <t>AU2</t>
  </si>
  <si>
    <t>CU2</t>
  </si>
  <si>
    <t>DU2</t>
  </si>
  <si>
    <t>FU2</t>
  </si>
  <si>
    <t>T2</t>
  </si>
  <si>
    <t>U2</t>
  </si>
  <si>
    <t>FH2</t>
  </si>
  <si>
    <t>X2</t>
  </si>
  <si>
    <t>Y2</t>
  </si>
  <si>
    <t>GH2</t>
  </si>
  <si>
    <t>AU3</t>
  </si>
  <si>
    <t>CU3</t>
  </si>
  <si>
    <t>DU3</t>
  </si>
  <si>
    <t>FU3</t>
  </si>
  <si>
    <t>S3</t>
  </si>
  <si>
    <t>T3</t>
  </si>
  <si>
    <t>U3</t>
  </si>
  <si>
    <t>FH3</t>
  </si>
  <si>
    <t>X3</t>
  </si>
  <si>
    <t>Y3</t>
  </si>
  <si>
    <t>Z3</t>
  </si>
  <si>
    <t>GH3</t>
  </si>
  <si>
    <t>AU4</t>
  </si>
  <si>
    <t>CU4</t>
  </si>
  <si>
    <t>DU4</t>
  </si>
  <si>
    <t>FU4</t>
  </si>
  <si>
    <t>K4</t>
  </si>
  <si>
    <t>S4</t>
  </si>
  <si>
    <t>T4</t>
  </si>
  <si>
    <t>U4</t>
  </si>
  <si>
    <t>CH4</t>
  </si>
  <si>
    <t>DH4</t>
  </si>
  <si>
    <t>FH4</t>
  </si>
  <si>
    <t>X4</t>
  </si>
  <si>
    <t>Y4</t>
  </si>
  <si>
    <t>GH4</t>
  </si>
  <si>
    <t>AU5</t>
  </si>
  <si>
    <t>CU5</t>
  </si>
  <si>
    <t>DU5</t>
  </si>
  <si>
    <t>FU5</t>
  </si>
  <si>
    <t>S5</t>
  </si>
  <si>
    <t>T5</t>
  </si>
  <si>
    <t>U5</t>
  </si>
  <si>
    <t>CH5</t>
  </si>
  <si>
    <t>DH5</t>
  </si>
  <si>
    <t>FH5</t>
  </si>
  <si>
    <t>X5</t>
  </si>
  <si>
    <t>Y5</t>
  </si>
  <si>
    <t>Z5</t>
  </si>
  <si>
    <t>GH5</t>
  </si>
  <si>
    <t>AU6</t>
  </si>
  <si>
    <t>CU6</t>
  </si>
  <si>
    <t>DU6</t>
  </si>
  <si>
    <t>FU6</t>
  </si>
  <si>
    <t>S6</t>
  </si>
  <si>
    <t>T6</t>
  </si>
  <si>
    <t>U6</t>
  </si>
  <si>
    <t>CH6</t>
  </si>
  <si>
    <t>DH6</t>
  </si>
  <si>
    <t>FH6</t>
  </si>
  <si>
    <t>X6</t>
  </si>
  <si>
    <t>Y6</t>
  </si>
  <si>
    <t>GH6</t>
  </si>
  <si>
    <t>AU7</t>
  </si>
  <si>
    <t>CU7</t>
  </si>
  <si>
    <t>DU7</t>
  </si>
  <si>
    <t>FU7</t>
  </si>
  <si>
    <t>K7</t>
  </si>
  <si>
    <t>S7</t>
  </si>
  <si>
    <t>T7</t>
  </si>
  <si>
    <t>U7</t>
  </si>
  <si>
    <t>CH7</t>
  </si>
  <si>
    <t>DH7</t>
  </si>
  <si>
    <t>FH7</t>
  </si>
  <si>
    <t>X7</t>
  </si>
  <si>
    <t>Y7</t>
  </si>
  <si>
    <t>GH7</t>
  </si>
  <si>
    <t>AU8</t>
  </si>
  <si>
    <t>CU8</t>
  </si>
  <si>
    <t>DU8</t>
  </si>
  <si>
    <t>FU8</t>
  </si>
  <si>
    <t>S8</t>
  </si>
  <si>
    <t>T8</t>
  </si>
  <si>
    <t>U8</t>
  </si>
  <si>
    <t>CH8</t>
  </si>
  <si>
    <t>DH8</t>
  </si>
  <si>
    <t>FH8</t>
  </si>
  <si>
    <t>X8</t>
  </si>
  <si>
    <t>Y8</t>
  </si>
  <si>
    <t>Z8</t>
  </si>
  <si>
    <t>GH8</t>
  </si>
  <si>
    <t>AU9</t>
  </si>
  <si>
    <t>CU9</t>
  </si>
  <si>
    <t>DU9</t>
  </si>
  <si>
    <t>FU9</t>
  </si>
  <si>
    <t>S9</t>
  </si>
  <si>
    <t>T9</t>
  </si>
  <si>
    <t>U9</t>
  </si>
  <si>
    <t>CH9</t>
  </si>
  <si>
    <t>FH9</t>
  </si>
  <si>
    <t>X9</t>
  </si>
  <si>
    <t>Y9</t>
  </si>
  <si>
    <t>Z9</t>
  </si>
  <si>
    <t>GH9</t>
  </si>
  <si>
    <t>AU10</t>
  </si>
  <si>
    <t>CU10</t>
  </si>
  <si>
    <t>DU10</t>
  </si>
  <si>
    <t>FU10</t>
  </si>
  <si>
    <t>S10</t>
  </si>
  <si>
    <t>T10</t>
  </si>
  <si>
    <t>U10</t>
  </si>
  <si>
    <t>CH10</t>
  </si>
  <si>
    <t>FH10</t>
  </si>
  <si>
    <t>X10</t>
  </si>
  <si>
    <t>Y10</t>
  </si>
  <si>
    <t>GH10</t>
  </si>
  <si>
    <t>AU11</t>
  </si>
  <si>
    <t>CU11</t>
  </si>
  <si>
    <t>DU11</t>
  </si>
  <si>
    <t>FU11</t>
  </si>
  <si>
    <t>S11</t>
  </si>
  <si>
    <t>T11</t>
  </si>
  <si>
    <t>U11</t>
  </si>
  <si>
    <t>CH11</t>
  </si>
  <si>
    <t>DH11</t>
  </si>
  <si>
    <t>FH11</t>
  </si>
  <si>
    <t>V11</t>
  </si>
  <si>
    <t>X11</t>
  </si>
  <si>
    <t>Y11</t>
  </si>
  <si>
    <t>Z11</t>
  </si>
  <si>
    <t>GH11</t>
  </si>
  <si>
    <t>AU12</t>
  </si>
  <si>
    <t>CU12</t>
  </si>
  <si>
    <t>DU12</t>
  </si>
  <si>
    <t>FU12</t>
  </si>
  <si>
    <t>S12</t>
  </si>
  <si>
    <t>T12</t>
  </si>
  <si>
    <t>U12</t>
  </si>
  <si>
    <t>CH12</t>
  </si>
  <si>
    <t>DH12</t>
  </si>
  <si>
    <t>FH12</t>
  </si>
  <si>
    <t>V12</t>
  </si>
  <si>
    <t>X12</t>
  </si>
  <si>
    <t>Y12</t>
  </si>
  <si>
    <t>GH12</t>
  </si>
  <si>
    <t>AU13</t>
  </si>
  <si>
    <t>CU13</t>
  </si>
  <si>
    <t>DU13</t>
  </si>
  <si>
    <t>FU13</t>
  </si>
  <si>
    <t>S13</t>
  </si>
  <si>
    <t>T13</t>
  </si>
  <si>
    <t>U13</t>
  </si>
  <si>
    <t>CH13</t>
  </si>
  <si>
    <t>DH13</t>
  </si>
  <si>
    <t>FH13</t>
  </si>
  <si>
    <t>X13</t>
  </si>
  <si>
    <t>Y13</t>
  </si>
  <si>
    <t>GH13</t>
  </si>
  <si>
    <t>AU14</t>
  </si>
  <si>
    <t>CU14</t>
  </si>
  <si>
    <t>DU14</t>
  </si>
  <si>
    <t>FU14</t>
  </si>
  <si>
    <t>M14</t>
  </si>
  <si>
    <t>N14</t>
  </si>
  <si>
    <t>O14</t>
  </si>
  <si>
    <t>R14</t>
  </si>
  <si>
    <t>S14</t>
  </si>
  <si>
    <t>T14</t>
  </si>
  <si>
    <t>U14</t>
  </si>
  <si>
    <t>DH14</t>
  </si>
  <si>
    <t>FH14</t>
  </si>
  <si>
    <t>X14</t>
  </si>
  <si>
    <t>Y14</t>
  </si>
  <si>
    <t>Z14</t>
  </si>
  <si>
    <t>GH14</t>
  </si>
  <si>
    <t>AU15</t>
  </si>
  <si>
    <t>CU15</t>
  </si>
  <si>
    <t>DU15</t>
  </si>
  <si>
    <t>FU15</t>
  </si>
  <si>
    <t>M15</t>
  </si>
  <si>
    <t>N15</t>
  </si>
  <si>
    <t>O15</t>
  </si>
  <si>
    <t>P15</t>
  </si>
  <si>
    <t>R15</t>
  </si>
  <si>
    <t>S15</t>
  </si>
  <si>
    <t>T15</t>
  </si>
  <si>
    <t>U15</t>
  </si>
  <si>
    <t>DH15</t>
  </si>
  <si>
    <t>FH15</t>
  </si>
  <si>
    <t>X15</t>
  </si>
  <si>
    <t>Y15</t>
  </si>
  <si>
    <t>Z15</t>
  </si>
  <si>
    <t>GH15</t>
  </si>
  <si>
    <t>AU16</t>
  </si>
  <si>
    <t>CU16</t>
  </si>
  <si>
    <t>DU16</t>
  </si>
  <si>
    <t>FU16</t>
  </si>
  <si>
    <t>I16</t>
  </si>
  <si>
    <t>J16</t>
  </si>
  <si>
    <t>K16</t>
  </si>
  <si>
    <t>R16</t>
  </si>
  <si>
    <t>S16</t>
  </si>
  <si>
    <t>T16</t>
  </si>
  <si>
    <t>U16</t>
  </si>
  <si>
    <t>CH16</t>
  </si>
  <si>
    <t>DH16</t>
  </si>
  <si>
    <t>FH16</t>
  </si>
  <si>
    <t>X16</t>
  </si>
  <si>
    <t>Y16</t>
  </si>
  <si>
    <t>Z16</t>
  </si>
  <si>
    <t>GH16</t>
  </si>
  <si>
    <t>AU17</t>
  </si>
  <si>
    <t>CU17</t>
  </si>
  <si>
    <t>DU17</t>
  </si>
  <si>
    <t>FU17</t>
  </si>
  <si>
    <t>R17</t>
  </si>
  <si>
    <t>S17</t>
  </si>
  <si>
    <t>T17</t>
  </si>
  <si>
    <t>U17</t>
  </si>
  <si>
    <t>CH17</t>
  </si>
  <si>
    <t>DH17</t>
  </si>
  <si>
    <t>FH17</t>
  </si>
  <si>
    <t>X17</t>
  </si>
  <si>
    <t>Y17</t>
  </si>
  <si>
    <t>Z17</t>
  </si>
  <si>
    <t>GH17</t>
  </si>
  <si>
    <t>AU18</t>
  </si>
  <si>
    <t>CU18</t>
  </si>
  <si>
    <t>DU18</t>
  </si>
  <si>
    <t>FU18</t>
  </si>
  <si>
    <t>R18</t>
  </si>
  <si>
    <t>S18</t>
  </si>
  <si>
    <t>T18</t>
  </si>
  <si>
    <t>U18</t>
  </si>
  <si>
    <t>CH18</t>
  </si>
  <si>
    <t>DH18</t>
  </si>
  <si>
    <t>FH18</t>
  </si>
  <si>
    <t>X18</t>
  </si>
  <si>
    <t>Y18</t>
  </si>
  <si>
    <t>Z18</t>
  </si>
  <si>
    <t>GH18</t>
  </si>
  <si>
    <t>AU19</t>
  </si>
  <si>
    <t>CU19</t>
  </si>
  <si>
    <t>DU19</t>
  </si>
  <si>
    <t>FU19</t>
  </si>
  <si>
    <t>R19</t>
  </si>
  <si>
    <t>S19</t>
  </si>
  <si>
    <t>T19</t>
  </si>
  <si>
    <t>U19</t>
  </si>
  <si>
    <t>CH19</t>
  </si>
  <si>
    <t>DH19</t>
  </si>
  <si>
    <t>FH19</t>
  </si>
  <si>
    <t>X19</t>
  </si>
  <si>
    <t>Y19</t>
  </si>
  <si>
    <t>Z19</t>
  </si>
  <si>
    <t>GH19</t>
  </si>
  <si>
    <t>AU20</t>
  </si>
  <si>
    <t>CU20</t>
  </si>
  <si>
    <t>DU20</t>
  </si>
  <si>
    <t>FU20</t>
  </si>
  <si>
    <t>R20</t>
  </si>
  <si>
    <t>S20</t>
  </si>
  <si>
    <t>T20</t>
  </si>
  <si>
    <t>U20</t>
  </si>
  <si>
    <t>CH20</t>
  </si>
  <si>
    <t>DH20</t>
  </si>
  <si>
    <t>FH20</t>
  </si>
  <si>
    <t>X20</t>
  </si>
  <si>
    <t>Y20</t>
  </si>
  <si>
    <t>Z20</t>
  </si>
  <si>
    <t>GH20</t>
  </si>
  <si>
    <t>AU21</t>
  </si>
  <si>
    <t>CU21</t>
  </si>
  <si>
    <t>DU21</t>
  </si>
  <si>
    <t>FU21</t>
  </si>
  <si>
    <t>R21</t>
  </si>
  <si>
    <t>S21</t>
  </si>
  <si>
    <t>T21</t>
  </si>
  <si>
    <t>U21</t>
  </si>
  <si>
    <t>CH21</t>
  </si>
  <si>
    <t>DH21</t>
  </si>
  <si>
    <t>FH21</t>
  </si>
  <si>
    <t>X21</t>
  </si>
  <si>
    <t>Y21</t>
  </si>
  <si>
    <t>Z21</t>
  </si>
  <si>
    <t>GH21</t>
  </si>
  <si>
    <t>AU22</t>
  </si>
  <si>
    <t>CU22</t>
  </si>
  <si>
    <t>DU22</t>
  </si>
  <si>
    <t>FU22</t>
  </si>
  <si>
    <t>R22</t>
  </si>
  <si>
    <t>S22</t>
  </si>
  <si>
    <t>T22</t>
  </si>
  <si>
    <t>U22</t>
  </si>
  <si>
    <t>CH22</t>
  </si>
  <si>
    <t>DH22</t>
  </si>
  <si>
    <t>FH22</t>
  </si>
  <si>
    <t>X22</t>
  </si>
  <si>
    <t>Y22</t>
  </si>
  <si>
    <t>Z22</t>
  </si>
  <si>
    <t>GH22</t>
  </si>
  <si>
    <t>AU23</t>
  </si>
  <si>
    <t>CU23</t>
  </si>
  <si>
    <t>DU23</t>
  </si>
  <si>
    <t>FU23</t>
  </si>
  <si>
    <t>R23</t>
  </si>
  <si>
    <t>S23</t>
  </si>
  <si>
    <t>T23</t>
  </si>
  <si>
    <t>U23</t>
  </si>
  <si>
    <t>CH23</t>
  </si>
  <si>
    <t>DH23</t>
  </si>
  <si>
    <t>FH23</t>
  </si>
  <si>
    <t>X23</t>
  </si>
  <si>
    <t>Y23</t>
  </si>
  <si>
    <t>Z23</t>
  </si>
  <si>
    <t>GH23</t>
  </si>
  <si>
    <t>AU24</t>
  </si>
  <si>
    <t>CU24</t>
  </si>
  <si>
    <t>DU24</t>
  </si>
  <si>
    <t>FU24</t>
  </si>
  <si>
    <t>R24</t>
  </si>
  <si>
    <t>S24</t>
  </si>
  <si>
    <t>T24</t>
  </si>
  <si>
    <t>U24</t>
  </si>
  <si>
    <t>CH24</t>
  </si>
  <si>
    <t>DH24</t>
  </si>
  <si>
    <t>FH24</t>
  </si>
  <si>
    <t>V24</t>
  </si>
  <si>
    <t>X24</t>
  </si>
  <si>
    <t>Y24</t>
  </si>
  <si>
    <t>Z24</t>
  </si>
  <si>
    <t>GH24</t>
  </si>
  <si>
    <t>AU25</t>
  </si>
  <si>
    <t>CU25</t>
  </si>
  <si>
    <t>DU25</t>
  </si>
  <si>
    <t>FU25</t>
  </si>
  <si>
    <t>R25</t>
  </si>
  <si>
    <t>S25</t>
  </si>
  <si>
    <t>T25</t>
  </si>
  <si>
    <t>U25</t>
  </si>
  <si>
    <t>CH25</t>
  </si>
  <si>
    <t>FH25</t>
  </si>
  <si>
    <t>V25</t>
  </si>
  <si>
    <t>X25</t>
  </si>
  <si>
    <t>Y25</t>
  </si>
  <si>
    <t>Z25</t>
  </si>
  <si>
    <t>GH25</t>
  </si>
  <si>
    <t>AU26</t>
  </si>
  <si>
    <t>CU26</t>
  </si>
  <si>
    <t>DU26</t>
  </si>
  <si>
    <t>FU26</t>
  </si>
  <si>
    <t>R26</t>
  </si>
  <si>
    <t>S26</t>
  </si>
  <si>
    <t>T26</t>
  </si>
  <si>
    <t>U26</t>
  </si>
  <si>
    <t>CH26</t>
  </si>
  <si>
    <t>FH26</t>
  </si>
  <si>
    <t>V26</t>
  </si>
  <si>
    <t>X26</t>
  </si>
  <si>
    <t>Y26</t>
  </si>
  <si>
    <t>Z26</t>
  </si>
  <si>
    <t>GH26</t>
  </si>
  <si>
    <t>AU27</t>
  </si>
  <si>
    <t>CU27</t>
  </si>
  <si>
    <t>DU27</t>
  </si>
  <si>
    <t>FU27</t>
  </si>
  <si>
    <t>R27</t>
  </si>
  <si>
    <t>S27</t>
  </si>
  <si>
    <t>T27</t>
  </si>
  <si>
    <t>U27</t>
  </si>
  <si>
    <t>CH27</t>
  </si>
  <si>
    <t>DH27</t>
  </si>
  <si>
    <t>FH27</t>
  </si>
  <si>
    <t>V27</t>
  </si>
  <si>
    <t>X27</t>
  </si>
  <si>
    <t>Y27</t>
  </si>
  <si>
    <t>Z27</t>
  </si>
  <si>
    <t>GH27</t>
  </si>
  <si>
    <t>AU28</t>
  </si>
  <si>
    <t>CU28</t>
  </si>
  <si>
    <t>DU28</t>
  </si>
  <si>
    <t>FU28</t>
  </si>
  <si>
    <t>R28</t>
  </si>
  <si>
    <t>S28</t>
  </si>
  <si>
    <t>T28</t>
  </si>
  <si>
    <t>U28</t>
  </si>
  <si>
    <t>CH28</t>
  </si>
  <si>
    <t>DH28</t>
  </si>
  <si>
    <t>FH28</t>
  </si>
  <si>
    <t>V28</t>
  </si>
  <si>
    <t>X28</t>
  </si>
  <si>
    <t>Y28</t>
  </si>
  <si>
    <t>Z28</t>
  </si>
  <si>
    <t>GH28</t>
  </si>
  <si>
    <t>AU29</t>
  </si>
  <si>
    <t>CU29</t>
  </si>
  <si>
    <t>DU29</t>
  </si>
  <si>
    <t>FU29</t>
  </si>
  <si>
    <t>Q29</t>
  </si>
  <si>
    <t>R29</t>
  </si>
  <si>
    <t>S29</t>
  </si>
  <si>
    <t>T29</t>
  </si>
  <si>
    <t>U29</t>
  </si>
  <si>
    <t>CH29</t>
  </si>
  <si>
    <t>DH29</t>
  </si>
  <si>
    <t>FH29</t>
  </si>
  <si>
    <t>V29</t>
  </si>
  <si>
    <t>X29</t>
  </si>
  <si>
    <t>Y29</t>
  </si>
  <si>
    <t>Z29</t>
  </si>
  <si>
    <t>GH29</t>
  </si>
  <si>
    <t>AU30</t>
  </si>
  <si>
    <t>CU30</t>
  </si>
  <si>
    <t>DU30</t>
  </si>
  <si>
    <t>FU30</t>
  </si>
  <si>
    <t>Q30</t>
  </si>
  <si>
    <t>R30</t>
  </si>
  <si>
    <t>S30</t>
  </si>
  <si>
    <t>T30</t>
  </si>
  <si>
    <t>U30</t>
  </si>
  <si>
    <t>DH30</t>
  </si>
  <si>
    <t>FH30</t>
  </si>
  <si>
    <t>V30</t>
  </si>
  <si>
    <t>X30</t>
  </si>
  <si>
    <t>Y30</t>
  </si>
  <si>
    <t>Z30</t>
  </si>
  <si>
    <t>GH30</t>
  </si>
  <si>
    <t>31-40</t>
  </si>
  <si>
    <t>AU33</t>
  </si>
  <si>
    <t>CU33</t>
  </si>
  <si>
    <t>DU33</t>
  </si>
  <si>
    <t>FU33</t>
  </si>
  <si>
    <t>Q33</t>
  </si>
  <si>
    <t>R33</t>
  </si>
  <si>
    <t>S33</t>
  </si>
  <si>
    <t>T33</t>
  </si>
  <si>
    <t>U33</t>
  </si>
  <si>
    <t>CH33</t>
  </si>
  <si>
    <t>DH33</t>
  </si>
  <si>
    <t>FH33</t>
  </si>
  <si>
    <t>V33</t>
  </si>
  <si>
    <t>X33</t>
  </si>
  <si>
    <t>Y33</t>
  </si>
  <si>
    <t>Z33</t>
  </si>
  <si>
    <t>GH33</t>
  </si>
  <si>
    <t>41-50</t>
  </si>
  <si>
    <t>AU34</t>
  </si>
  <si>
    <t>CU34</t>
  </si>
  <si>
    <t>DU34</t>
  </si>
  <si>
    <t>FU34</t>
  </si>
  <si>
    <t>R34</t>
  </si>
  <si>
    <t>S34</t>
  </si>
  <si>
    <t>T34</t>
  </si>
  <si>
    <t>U34</t>
  </si>
  <si>
    <t>CH34</t>
  </si>
  <si>
    <t>DH34</t>
  </si>
  <si>
    <t>FH34</t>
  </si>
  <si>
    <t>V34</t>
  </si>
  <si>
    <t>X34</t>
  </si>
  <si>
    <t>Y34</t>
  </si>
  <si>
    <t>Z34</t>
  </si>
  <si>
    <t>GH34</t>
  </si>
  <si>
    <t>51 &amp; after</t>
  </si>
  <si>
    <t>AU35</t>
  </si>
  <si>
    <t>CU35</t>
  </si>
  <si>
    <t>DU35</t>
  </si>
  <si>
    <t>FU35</t>
  </si>
  <si>
    <t>R35</t>
  </si>
  <si>
    <t>S35</t>
  </si>
  <si>
    <t>T35</t>
  </si>
  <si>
    <t>U35</t>
  </si>
  <si>
    <t>CH35</t>
  </si>
  <si>
    <t>DH35</t>
  </si>
  <si>
    <t>FH35</t>
  </si>
  <si>
    <t>V35</t>
  </si>
  <si>
    <t>X35</t>
  </si>
  <si>
    <t>Y35</t>
  </si>
  <si>
    <t>Z35</t>
  </si>
  <si>
    <t>GH35</t>
  </si>
  <si>
    <t>Life obligations analysis</t>
  </si>
  <si>
    <t>Best Estimate (by HRG)</t>
  </si>
  <si>
    <t>Annualized guaranteed rate</t>
  </si>
  <si>
    <t>ID code</t>
  </si>
  <si>
    <t>Ring fenced fund or other internal funds (ID of fund or Not Ring-fenced)</t>
  </si>
  <si>
    <t>Line of Business</t>
  </si>
  <si>
    <t>Number of contracts at the end of the year</t>
  </si>
  <si>
    <t>Number of new contracts during year</t>
  </si>
  <si>
    <t>Total amount of premiums written</t>
  </si>
  <si>
    <t>Total amount of claims paid during year</t>
  </si>
  <si>
    <t>Product classification ID (harmonized code)</t>
  </si>
  <si>
    <t xml:space="preserve">Product still commercialized ? (Y/N) </t>
  </si>
  <si>
    <t>Type of premium</t>
  </si>
  <si>
    <t>Product denomination</t>
  </si>
  <si>
    <t>Type of product</t>
  </si>
  <si>
    <t>Capital-at-risk (by HRG)</t>
  </si>
  <si>
    <t>Surrender value (where available) (by HRG)</t>
  </si>
  <si>
    <t>Annualized guaranteed rate (by HRG)</t>
  </si>
  <si>
    <t>HRG code</t>
  </si>
  <si>
    <t>Link</t>
  </si>
  <si>
    <t>F3A</t>
  </si>
  <si>
    <t>Only for Variable Annuities - Description of guarantees by product</t>
  </si>
  <si>
    <t>Types of guarantee</t>
  </si>
  <si>
    <t>Level</t>
  </si>
  <si>
    <t>Product Denomination</t>
  </si>
  <si>
    <t>General Description</t>
  </si>
  <si>
    <t>Cover Term</t>
  </si>
  <si>
    <t>F3B</t>
  </si>
  <si>
    <t>Only for Variable Annuities - Hedging of guarantees</t>
  </si>
  <si>
    <t>Type of strategy</t>
  </si>
  <si>
    <t>Other hedged risks</t>
  </si>
  <si>
    <t>Economic result without hedging</t>
  </si>
  <si>
    <t>Economic result with hedging</t>
  </si>
  <si>
    <t>Types of hedged risks</t>
  </si>
  <si>
    <t>Hedge application</t>
  </si>
  <si>
    <t xml:space="preserve">F4 </t>
  </si>
  <si>
    <t>Information on annuities stemming from Non-Life Insurance obligations</t>
  </si>
  <si>
    <t>Undiscounted annuity claims provisions at the start of year N</t>
  </si>
  <si>
    <t>Undiscounted annuity claims provisions set up during year N</t>
  </si>
  <si>
    <t>Annuity payments paid during year N</t>
  </si>
  <si>
    <t>Undiscounted annuity claims provisions at the end of year N</t>
  </si>
  <si>
    <t>Number of annuities obligations at the end of year N</t>
  </si>
  <si>
    <t>Best Estimate for annuity claims provisions at the end of year N (discounted basis)</t>
  </si>
  <si>
    <t>The average duration of the obligations (end of year N)</t>
  </si>
  <si>
    <t>The weighted average age of the beneficiaries (end of year N)</t>
  </si>
  <si>
    <t>Prior years</t>
  </si>
  <si>
    <t>N-14</t>
  </si>
  <si>
    <t>N-13</t>
  </si>
  <si>
    <t>N-12</t>
  </si>
  <si>
    <t>N-11</t>
  </si>
  <si>
    <t>N-10</t>
  </si>
  <si>
    <t>N-9</t>
  </si>
  <si>
    <t>N-8</t>
  </si>
  <si>
    <t>N-7</t>
  </si>
  <si>
    <t>N-6</t>
  </si>
  <si>
    <t>N-5</t>
  </si>
  <si>
    <t>N-4</t>
  </si>
  <si>
    <t>N-3</t>
  </si>
  <si>
    <t>N-2</t>
  </si>
  <si>
    <t>N-1</t>
  </si>
  <si>
    <t>N</t>
  </si>
  <si>
    <t>SUM</t>
  </si>
  <si>
    <t>Total recoverable from reinsurance
(after the adjustment)</t>
  </si>
  <si>
    <t>Future benefits</t>
  </si>
  <si>
    <t>Other cash-in flows</t>
  </si>
  <si>
    <t>H16</t>
  </si>
  <si>
    <t>31 &amp; after</t>
  </si>
  <si>
    <t>Gross Claims Paid (non-cumulative)</t>
  </si>
  <si>
    <t>Gross undiscounted Best Estimate Claims Provisions</t>
  </si>
  <si>
    <t>(absolute amount)</t>
  </si>
  <si>
    <t>10 &amp; +</t>
  </si>
  <si>
    <t>In Current year</t>
  </si>
  <si>
    <t>Sum of years (cumulative)</t>
  </si>
  <si>
    <t>Year end (discounted data)</t>
  </si>
  <si>
    <t>Prior</t>
  </si>
  <si>
    <t>Gross Reported but not Settled Claims (RBNS)</t>
  </si>
  <si>
    <t>15 &amp; +</t>
  </si>
  <si>
    <t>Year end</t>
  </si>
  <si>
    <t>J0</t>
  </si>
  <si>
    <t>J0.1</t>
  </si>
  <si>
    <t>=Somma(A1:O1)</t>
  </si>
  <si>
    <t>W1</t>
  </si>
  <si>
    <t>AD1.1</t>
  </si>
  <si>
    <t>AE1</t>
  </si>
  <si>
    <t>AJ1</t>
  </si>
  <si>
    <t>AK1</t>
  </si>
  <si>
    <t>AL1</t>
  </si>
  <si>
    <t>AM1</t>
  </si>
  <si>
    <t>AN1</t>
  </si>
  <si>
    <t>AO1</t>
  </si>
  <si>
    <t>AP1</t>
  </si>
  <si>
    <t>AQ1</t>
  </si>
  <si>
    <t>AR1</t>
  </si>
  <si>
    <t>=Somma(A2:N2)</t>
  </si>
  <si>
    <t>W2</t>
  </si>
  <si>
    <t>AC2.1</t>
  </si>
  <si>
    <t>AE2</t>
  </si>
  <si>
    <t>AJ2</t>
  </si>
  <si>
    <t>AK2</t>
  </si>
  <si>
    <t>AL2</t>
  </si>
  <si>
    <t>AM2</t>
  </si>
  <si>
    <t>AN2</t>
  </si>
  <si>
    <t>AO2</t>
  </si>
  <si>
    <t>AP2</t>
  </si>
  <si>
    <t>AQ2</t>
  </si>
  <si>
    <t>AR2</t>
  </si>
  <si>
    <t>=Somma(A3:M3)</t>
  </si>
  <si>
    <t>W3</t>
  </si>
  <si>
    <t>AB3.1</t>
  </si>
  <si>
    <t>AE3</t>
  </si>
  <si>
    <t>AJ3</t>
  </si>
  <si>
    <t>AK3</t>
  </si>
  <si>
    <t>AL3</t>
  </si>
  <si>
    <t>AM3</t>
  </si>
  <si>
    <t>AN3</t>
  </si>
  <si>
    <t>AO3</t>
  </si>
  <si>
    <t>AP3</t>
  </si>
  <si>
    <t>AQ3</t>
  </si>
  <si>
    <t>=Somma(A4:L4)</t>
  </si>
  <si>
    <t>W4</t>
  </si>
  <si>
    <t>AA4.1</t>
  </si>
  <si>
    <t>AE4</t>
  </si>
  <si>
    <t>AF4</t>
  </si>
  <si>
    <t>AG4</t>
  </si>
  <si>
    <t>AH4</t>
  </si>
  <si>
    <t>AI4</t>
  </si>
  <si>
    <t>AJ4</t>
  </si>
  <si>
    <t>AK4</t>
  </si>
  <si>
    <t>AL4</t>
  </si>
  <si>
    <t>AM4</t>
  </si>
  <si>
    <t>AN4</t>
  </si>
  <si>
    <t>AO4</t>
  </si>
  <si>
    <t>AP4</t>
  </si>
  <si>
    <t>=Somma(A5:K4)</t>
  </si>
  <si>
    <t>W5</t>
  </si>
  <si>
    <t>Z5.1</t>
  </si>
  <si>
    <t>AE5</t>
  </si>
  <si>
    <t>AF5</t>
  </si>
  <si>
    <t>AG5</t>
  </si>
  <si>
    <t>AH5</t>
  </si>
  <si>
    <t>AI5</t>
  </si>
  <si>
    <t>AJ5</t>
  </si>
  <si>
    <t>AK5</t>
  </si>
  <si>
    <t>AL5</t>
  </si>
  <si>
    <t>AM5</t>
  </si>
  <si>
    <t>AN5</t>
  </si>
  <si>
    <t>AO5</t>
  </si>
  <si>
    <t>=Somma(A6:J6)</t>
  </si>
  <si>
    <t>W6</t>
  </si>
  <si>
    <t>Y6.1</t>
  </si>
  <si>
    <t>AE6</t>
  </si>
  <si>
    <t>AF6</t>
  </si>
  <si>
    <t>AG6</t>
  </si>
  <si>
    <t>AH6</t>
  </si>
  <si>
    <t>AI6</t>
  </si>
  <si>
    <t>AJ6</t>
  </si>
  <si>
    <t>AK6</t>
  </si>
  <si>
    <t>AL6</t>
  </si>
  <si>
    <t>AM6</t>
  </si>
  <si>
    <t>AN6</t>
  </si>
  <si>
    <t>=Somma(A7:I7)</t>
  </si>
  <si>
    <t>W7</t>
  </si>
  <si>
    <t>X7.1</t>
  </si>
  <si>
    <t>AE7</t>
  </si>
  <si>
    <t>AF7</t>
  </si>
  <si>
    <t>AG7</t>
  </si>
  <si>
    <t>AH7</t>
  </si>
  <si>
    <t>AI7</t>
  </si>
  <si>
    <t>AJ7</t>
  </si>
  <si>
    <t>AK7</t>
  </si>
  <si>
    <t>AL7</t>
  </si>
  <si>
    <t>AM7</t>
  </si>
  <si>
    <t>=Somma(A8:H8)</t>
  </si>
  <si>
    <t>W8</t>
  </si>
  <si>
    <t>W8.1</t>
  </si>
  <si>
    <t>AE8</t>
  </si>
  <si>
    <t>AF8</t>
  </si>
  <si>
    <t>AG8</t>
  </si>
  <si>
    <t>AH8</t>
  </si>
  <si>
    <t>AI8</t>
  </si>
  <si>
    <t>AJ8</t>
  </si>
  <si>
    <t>AK8</t>
  </si>
  <si>
    <t>AL8</t>
  </si>
  <si>
    <t>=Somma(A9:G9)</t>
  </si>
  <si>
    <t>V9.1</t>
  </si>
  <si>
    <t>AE9</t>
  </si>
  <si>
    <t>AF9</t>
  </si>
  <si>
    <t>AG9</t>
  </si>
  <si>
    <t>AH9</t>
  </si>
  <si>
    <t>AI9</t>
  </si>
  <si>
    <t>AJ9</t>
  </si>
  <si>
    <t>AK9</t>
  </si>
  <si>
    <t>=Somma(A10:F10)</t>
  </si>
  <si>
    <t>U10.1</t>
  </si>
  <si>
    <t>AE10</t>
  </si>
  <si>
    <t>AF10</t>
  </si>
  <si>
    <t>AG10</t>
  </si>
  <si>
    <t>AH10</t>
  </si>
  <si>
    <t>AI10</t>
  </si>
  <si>
    <t>AJ10</t>
  </si>
  <si>
    <t>=Somma(A11:E11)</t>
  </si>
  <si>
    <t>T11.1</t>
  </si>
  <si>
    <t>AE11</t>
  </si>
  <si>
    <t>AF11</t>
  </si>
  <si>
    <t>AG11</t>
  </si>
  <si>
    <t>AH11</t>
  </si>
  <si>
    <t>AI11</t>
  </si>
  <si>
    <t>=Somma(A12:D12)</t>
  </si>
  <si>
    <t>S12.1</t>
  </si>
  <si>
    <t>AE12</t>
  </si>
  <si>
    <t>AF12</t>
  </si>
  <si>
    <t>AG12</t>
  </si>
  <si>
    <t>AH12</t>
  </si>
  <si>
    <t>=Somma(A13:C13)</t>
  </si>
  <si>
    <t>R13.1</t>
  </si>
  <si>
    <t>AE13</t>
  </si>
  <si>
    <t>AF13</t>
  </si>
  <si>
    <t>AG13</t>
  </si>
  <si>
    <t>=Somma(A14;B14)</t>
  </si>
  <si>
    <t>Q14.1</t>
  </si>
  <si>
    <t>AE14</t>
  </si>
  <si>
    <t>AF14</t>
  </si>
  <si>
    <t>P15.1</t>
  </si>
  <si>
    <t>AE15</t>
  </si>
  <si>
    <t>=O1+…A15</t>
  </si>
  <si>
    <t>formula=SOMMA</t>
  </si>
  <si>
    <t>=JO.1+…Q14.1</t>
  </si>
  <si>
    <t>=J0+…+AE15</t>
  </si>
  <si>
    <t>Reinsurance Recoveries received (non-cumulative)</t>
  </si>
  <si>
    <t>Undiscounted Best Estimate Claims Provisions - Reinsurance recoverable</t>
  </si>
  <si>
    <t>Reinsurance RBNS Claims</t>
  </si>
  <si>
    <t>J16.1</t>
  </si>
  <si>
    <t>=Somma(A17:O17)</t>
  </si>
  <si>
    <t>W17</t>
  </si>
  <si>
    <t>AA17</t>
  </si>
  <si>
    <t>AB17</t>
  </si>
  <si>
    <t>AC17</t>
  </si>
  <si>
    <t>AD17</t>
  </si>
  <si>
    <t>AD17.1</t>
  </si>
  <si>
    <t>AE17</t>
  </si>
  <si>
    <t>AF17</t>
  </si>
  <si>
    <t>AG17</t>
  </si>
  <si>
    <t>AH17</t>
  </si>
  <si>
    <t>AI17</t>
  </si>
  <si>
    <t>AJ17</t>
  </si>
  <si>
    <t>AK17</t>
  </si>
  <si>
    <t>AL17</t>
  </si>
  <si>
    <t>AM17</t>
  </si>
  <si>
    <t>AN17</t>
  </si>
  <si>
    <t>AO17</t>
  </si>
  <si>
    <t>AP17</t>
  </si>
  <si>
    <t>AQ17</t>
  </si>
  <si>
    <t>AR17</t>
  </si>
  <si>
    <t>AS17</t>
  </si>
  <si>
    <t>=Somma(A18:N18)</t>
  </si>
  <si>
    <t>W18</t>
  </si>
  <si>
    <t>AC18</t>
  </si>
  <si>
    <t>AC18.1</t>
  </si>
  <si>
    <t>AE18</t>
  </si>
  <si>
    <t>AF18</t>
  </si>
  <si>
    <t>AG18</t>
  </si>
  <si>
    <t>AH18</t>
  </si>
  <si>
    <t>AI18</t>
  </si>
  <si>
    <t>AJ18</t>
  </si>
  <si>
    <t>AK18</t>
  </si>
  <si>
    <t>AL18</t>
  </si>
  <si>
    <t>AM18</t>
  </si>
  <si>
    <t>AN18</t>
  </si>
  <si>
    <t>AO18</t>
  </si>
  <si>
    <t>AP18</t>
  </si>
  <si>
    <t>AQ18</t>
  </si>
  <si>
    <t>AR18</t>
  </si>
  <si>
    <t>=Somma(A19:M19)</t>
  </si>
  <si>
    <t>W19</t>
  </si>
  <si>
    <t>AA19</t>
  </si>
  <si>
    <t>AB19</t>
  </si>
  <si>
    <t>AB19.1</t>
  </si>
  <si>
    <t>AE19</t>
  </si>
  <si>
    <t>AF19</t>
  </si>
  <si>
    <t>AG19</t>
  </si>
  <si>
    <t>AH19</t>
  </si>
  <si>
    <t>AI19</t>
  </si>
  <si>
    <t>AJ19</t>
  </si>
  <si>
    <t>AK19</t>
  </si>
  <si>
    <t>AL19</t>
  </si>
  <si>
    <t>AM19</t>
  </si>
  <si>
    <t>AN19</t>
  </si>
  <si>
    <t>AO19</t>
  </si>
  <si>
    <t>AP19</t>
  </si>
  <si>
    <t>AQ19</t>
  </si>
  <si>
    <t>=Somma(A20:L20)</t>
  </si>
  <si>
    <t>W20</t>
  </si>
  <si>
    <t>AA20.1</t>
  </si>
  <si>
    <t>AE20</t>
  </si>
  <si>
    <t>AJ20</t>
  </si>
  <si>
    <t>AK20</t>
  </si>
  <si>
    <t>AL20</t>
  </si>
  <si>
    <t>AM20</t>
  </si>
  <si>
    <t>AN20</t>
  </si>
  <si>
    <t>AO20</t>
  </si>
  <si>
    <t>AP20</t>
  </si>
  <si>
    <t>=Somma(A21:K21)</t>
  </si>
  <si>
    <t>W21</t>
  </si>
  <si>
    <t>Z21.1</t>
  </si>
  <si>
    <t>AE21</t>
  </si>
  <si>
    <t>AJ21</t>
  </si>
  <si>
    <t>AK21</t>
  </si>
  <si>
    <t>AL21</t>
  </si>
  <si>
    <t>AM21</t>
  </si>
  <si>
    <t>AN21</t>
  </si>
  <si>
    <t>AO21</t>
  </si>
  <si>
    <t>=Somma(A22:J22)</t>
  </si>
  <si>
    <t>W22</t>
  </si>
  <si>
    <t>Y22.1</t>
  </si>
  <si>
    <t>AE22</t>
  </si>
  <si>
    <t>AF22</t>
  </si>
  <si>
    <t>AG22</t>
  </si>
  <si>
    <t>AH22</t>
  </si>
  <si>
    <t>AI22</t>
  </si>
  <si>
    <t>AJ22</t>
  </si>
  <si>
    <t>AK22</t>
  </si>
  <si>
    <t>AL22</t>
  </si>
  <si>
    <t>AM22</t>
  </si>
  <si>
    <t>AN22</t>
  </si>
  <si>
    <t>=Somma(A23:I23)</t>
  </si>
  <si>
    <t>W23</t>
  </si>
  <si>
    <t>X23.1</t>
  </si>
  <si>
    <t>AE23</t>
  </si>
  <si>
    <t>AF23</t>
  </si>
  <si>
    <t>AG23</t>
  </si>
  <si>
    <t>AH23</t>
  </si>
  <si>
    <t>AI23</t>
  </si>
  <si>
    <t>AJ23</t>
  </si>
  <si>
    <t>AK23</t>
  </si>
  <si>
    <t>AL23</t>
  </si>
  <si>
    <t>AM23</t>
  </si>
  <si>
    <t>=Somma(A24:H24)</t>
  </si>
  <si>
    <t>W24</t>
  </si>
  <si>
    <t>W24.1</t>
  </si>
  <si>
    <t>AE24</t>
  </si>
  <si>
    <t>AF24</t>
  </si>
  <si>
    <t>AG24</t>
  </si>
  <si>
    <t>AH24</t>
  </si>
  <si>
    <t>AI24</t>
  </si>
  <si>
    <t>AJ24</t>
  </si>
  <si>
    <t>AK24</t>
  </si>
  <si>
    <t>AL24</t>
  </si>
  <si>
    <t>=Somma(A25:G25)</t>
  </si>
  <si>
    <t>V25.1</t>
  </si>
  <si>
    <t>AE25</t>
  </si>
  <si>
    <t>AF25</t>
  </si>
  <si>
    <t>AG25</t>
  </si>
  <si>
    <t>AH25</t>
  </si>
  <si>
    <t>AI25</t>
  </si>
  <si>
    <t>AJ25</t>
  </si>
  <si>
    <t>AK25</t>
  </si>
  <si>
    <t>=Somma(A26:F26)</t>
  </si>
  <si>
    <t>U26.1</t>
  </si>
  <si>
    <t>AE26</t>
  </si>
  <si>
    <t>AF26</t>
  </si>
  <si>
    <t>AG26</t>
  </si>
  <si>
    <t>AH26</t>
  </si>
  <si>
    <t>AI26</t>
  </si>
  <si>
    <t>AJ26</t>
  </si>
  <si>
    <t>=Somma(A27:E27)</t>
  </si>
  <si>
    <t>T27.1</t>
  </si>
  <si>
    <t>AE27</t>
  </si>
  <si>
    <t>AF27</t>
  </si>
  <si>
    <t>AG27</t>
  </si>
  <si>
    <t>AH27</t>
  </si>
  <si>
    <t>AI27</t>
  </si>
  <si>
    <t>=Somma(A28:D28)</t>
  </si>
  <si>
    <t>S28.1</t>
  </si>
  <si>
    <t>AE28</t>
  </si>
  <si>
    <t>AF28</t>
  </si>
  <si>
    <t>AG28</t>
  </si>
  <si>
    <t>AH28</t>
  </si>
  <si>
    <t>=Somma(A29:C29)</t>
  </si>
  <si>
    <t>R29.1</t>
  </si>
  <si>
    <t>AE29</t>
  </si>
  <si>
    <t>AF29</t>
  </si>
  <si>
    <t>AG29</t>
  </si>
  <si>
    <t>=Somma(A30:B30)</t>
  </si>
  <si>
    <t>Q30.1</t>
  </si>
  <si>
    <t>AE30</t>
  </si>
  <si>
    <t>AF30</t>
  </si>
  <si>
    <t>=A31</t>
  </si>
  <si>
    <t>P31.1</t>
  </si>
  <si>
    <t>AE31</t>
  </si>
  <si>
    <t>=O17+…+A31</t>
  </si>
  <si>
    <t>=J16.1+…P31.1</t>
  </si>
  <si>
    <t>=J0+…+AE31</t>
  </si>
  <si>
    <t>Net Claims Paid (non-cumulative)</t>
  </si>
  <si>
    <t>Net Undiscounted Best Estimate Claims Provisions</t>
  </si>
  <si>
    <t>Net RBNS Claims</t>
  </si>
  <si>
    <t>formula</t>
  </si>
  <si>
    <t>Historic inflation rate - total</t>
  </si>
  <si>
    <t>Historic inflation rate:  external inflation</t>
  </si>
  <si>
    <t>Historic inflation rate:  endogenous inflation</t>
  </si>
  <si>
    <t>N+1</t>
  </si>
  <si>
    <t>N+2</t>
  </si>
  <si>
    <t>N+3</t>
  </si>
  <si>
    <t>N+4</t>
  </si>
  <si>
    <t>N+5</t>
  </si>
  <si>
    <t>N+6</t>
  </si>
  <si>
    <t>N+7</t>
  </si>
  <si>
    <t>N+8</t>
  </si>
  <si>
    <t>N+9</t>
  </si>
  <si>
    <t>N+10</t>
  </si>
  <si>
    <t>N+11</t>
  </si>
  <si>
    <t>N+12</t>
  </si>
  <si>
    <t>N+13</t>
  </si>
  <si>
    <t>N+14</t>
  </si>
  <si>
    <t>Expected inflation rate - total</t>
  </si>
  <si>
    <t>Expected inflation rate:  external inflation</t>
  </si>
  <si>
    <t>Expected inflation rate:  endogenous inflation</t>
  </si>
  <si>
    <t>Description of inflation rate used:</t>
  </si>
  <si>
    <t>RBNS claims. Open Claims at the beginning of the year</t>
  </si>
  <si>
    <t>Claims reported during the year</t>
  </si>
  <si>
    <t>Reopen Claims during the year</t>
  </si>
  <si>
    <t>Open Claims at the end of the period</t>
  </si>
  <si>
    <t>Closed Claims at the end of the period:</t>
  </si>
  <si>
    <t>settled</t>
  </si>
  <si>
    <t>settled without any payment</t>
  </si>
  <si>
    <t>Gross RBNS at the beginning of the year</t>
  </si>
  <si>
    <t>Gross payments made during the current year</t>
  </si>
  <si>
    <t>Gross RBNS at the end of the period</t>
  </si>
  <si>
    <t>Number of claims ended with payments</t>
  </si>
  <si>
    <t>Number of claims ended without any payments</t>
  </si>
  <si>
    <t>Gross RBNS at the beginning of the year referred to claim settled without any payment</t>
  </si>
  <si>
    <t>Total previous year</t>
  </si>
  <si>
    <t>=Somma(A1:A14)</t>
  </si>
  <si>
    <t>=Somma(B1:B14)</t>
  </si>
  <si>
    <t>=Somma(C1:C14)</t>
  </si>
  <si>
    <t>=Somma(D1:D14)</t>
  </si>
  <si>
    <t>=Somma(E1:E10)</t>
  </si>
  <si>
    <t>=Somma(F1:F14)</t>
  </si>
  <si>
    <t>=Somma(G1:G14)</t>
  </si>
  <si>
    <t>=Somma(H1:H14)</t>
  </si>
  <si>
    <t>=Somma(I1:I14)</t>
  </si>
  <si>
    <t>=Somma(J1:J14)</t>
  </si>
  <si>
    <t>=Somma(K1:K14)</t>
  </si>
  <si>
    <t>=Somma(L1:L14)</t>
  </si>
  <si>
    <t>=Somma(M1:M14)</t>
  </si>
  <si>
    <t>=Somma(N1:N14)</t>
  </si>
  <si>
    <t>=Somma(O1:O14)</t>
  </si>
  <si>
    <t>=Somma(P1:P14)</t>
  </si>
  <si>
    <t>=Somma(Q1:Q14)</t>
  </si>
  <si>
    <t>=Somma(R1:R14)</t>
  </si>
  <si>
    <t>=Somma(S1:S14)</t>
  </si>
  <si>
    <t>=Somma(T1:T14)</t>
  </si>
  <si>
    <t>=Somma(J1:J14)+J15</t>
  </si>
  <si>
    <t>=Somma(K1:K14)+K15</t>
  </si>
  <si>
    <t>=Somma(L1:L14)+L11</t>
  </si>
  <si>
    <t>=Somma(M1:M14)+M14</t>
  </si>
  <si>
    <t>=Somma(N1:N14)+N15</t>
  </si>
  <si>
    <t>=Somma(O1:O14)+O15</t>
  </si>
  <si>
    <t>Loss distribution profile non-life</t>
  </si>
  <si>
    <t>Start claims incurred</t>
  </si>
  <si>
    <t>End claims incurred</t>
  </si>
  <si>
    <t>Number of claims UWY/AY N</t>
  </si>
  <si>
    <t>Total claims incurred UWY/AY N</t>
  </si>
  <si>
    <t>Number of claims UWY/AY N-1</t>
  </si>
  <si>
    <t>Total claims incurred UWY/AY N-1</t>
  </si>
  <si>
    <t>Number of claims UWY/AY N-2</t>
  </si>
  <si>
    <t>Total claims incurred UWY/AY N-2</t>
  </si>
  <si>
    <t>Number of claims UWY/AY N-3</t>
  </si>
  <si>
    <t>Total claims incurred UWY/AY N-3</t>
  </si>
  <si>
    <t>Number of claims UWY/AY N-4</t>
  </si>
  <si>
    <t>Total claims incurred UWY/AY N-4</t>
  </si>
  <si>
    <t>Number of claims UWY/AY N-5</t>
  </si>
  <si>
    <t>Total claims incurred UWY/AY N-5</t>
  </si>
  <si>
    <t>Number of claims UWY/AY N-6</t>
  </si>
  <si>
    <t>Total claims incurred UWY/AY N-6</t>
  </si>
  <si>
    <t>Number of claims UWY/AY N-7</t>
  </si>
  <si>
    <t>Total claims incurred UWY/AY N-7</t>
  </si>
  <si>
    <t>Number of claims UWY/AY N-8</t>
  </si>
  <si>
    <t>Total claims incurred UWY/AY N-8</t>
  </si>
  <si>
    <t>Number of claims UWY/AY N-9</t>
  </si>
  <si>
    <t>Total claims incurred UWY/AY N-9</t>
  </si>
  <si>
    <t>Number of claims UWY/AY N-10</t>
  </si>
  <si>
    <t>Total claims incurred UWY/AY N-10</t>
  </si>
  <si>
    <t>Number of claims UWY/AY N-11</t>
  </si>
  <si>
    <t>Total claims incurred UWY/AY N-11</t>
  </si>
  <si>
    <t>Number of claims UWY/AY N-12</t>
  </si>
  <si>
    <t>Total claims incurred UWY/AY N-12</t>
  </si>
  <si>
    <t>Number of claims UWY/AY N-13</t>
  </si>
  <si>
    <t>Total claims incurred UWY/AY N-13</t>
  </si>
  <si>
    <t>Number of claims UWY/AY N-14</t>
  </si>
  <si>
    <t>Total claims incurred UWY/AY N-14</t>
  </si>
  <si>
    <t>sum(C1..C21)</t>
  </si>
  <si>
    <t>sum(D1..D21)</t>
  </si>
  <si>
    <t>sum(E1..E21)</t>
  </si>
  <si>
    <t>sum(F1..F21)</t>
  </si>
  <si>
    <t>sum(G1..G21)</t>
  </si>
  <si>
    <t>sum(H1..H21)</t>
  </si>
  <si>
    <t>sum(I1..I21)</t>
  </si>
  <si>
    <t>sum(J1..J21)</t>
  </si>
  <si>
    <t>sum(K1..K21)</t>
  </si>
  <si>
    <t>sum(L1..L21)</t>
  </si>
  <si>
    <t>sum(AE1..AE21)</t>
  </si>
  <si>
    <t>sum(AF1..AF21)</t>
  </si>
  <si>
    <t>Underwriting risks non-life</t>
  </si>
  <si>
    <t>Risk identification code</t>
  </si>
  <si>
    <t>Currency</t>
  </si>
  <si>
    <t>Type of underwriting model (SI, MPL, PML, EML or Other)</t>
  </si>
  <si>
    <t>(Policy number) Insured</t>
  </si>
  <si>
    <t>Description risk</t>
  </si>
  <si>
    <t>Description risk category covered</t>
  </si>
  <si>
    <t>Validity period (start date)</t>
  </si>
  <si>
    <t>Validity period (expiry date)</t>
  </si>
  <si>
    <t>Sum insured (SI)</t>
  </si>
  <si>
    <t>Original deductible policyholder</t>
  </si>
  <si>
    <t>Amount underwriting model</t>
  </si>
  <si>
    <t>Amount share sum insured facultative reinsurers</t>
  </si>
  <si>
    <t>Amount share sum insured other reinsurers</t>
  </si>
  <si>
    <t>Net retention of the insurer</t>
  </si>
  <si>
    <t>Start sum insured</t>
  </si>
  <si>
    <t>End sum insured</t>
  </si>
  <si>
    <t>Number of underwriting risks</t>
  </si>
  <si>
    <t>Total sum insured</t>
  </si>
  <si>
    <t>Total annual premium</t>
  </si>
  <si>
    <t>Duration of liabilities</t>
  </si>
  <si>
    <t>Duration of liabilities, Life</t>
  </si>
  <si>
    <t>Duration of liabilities, Non-Life</t>
  </si>
  <si>
    <t>Facultative covers non-life (10 most important risks in terms of reinsured exposure)</t>
  </si>
  <si>
    <t>Reinsurance program code</t>
  </si>
  <si>
    <t>Facultative reinsurance placement identification code</t>
  </si>
  <si>
    <t>Facultative reinsurance commission</t>
  </si>
  <si>
    <t>Facultative covers life (10 most important risks in terms of reinsured exposure)</t>
  </si>
  <si>
    <t>Code reinsurer</t>
  </si>
  <si>
    <t>Code broker</t>
  </si>
  <si>
    <t>Activity code broker</t>
  </si>
  <si>
    <t>Share reinsurer (%)</t>
  </si>
  <si>
    <t>Facultative ceded reinsurance premium</t>
  </si>
  <si>
    <t>Annotations</t>
  </si>
  <si>
    <t>Rating</t>
  </si>
  <si>
    <t>Type of reinsurer</t>
  </si>
  <si>
    <t>Country of residency</t>
  </si>
  <si>
    <t>Legal name reinsurer</t>
  </si>
  <si>
    <t>Date rating assigned</t>
  </si>
  <si>
    <t>Legal name broker</t>
  </si>
  <si>
    <t>Outgoing Reinsurance Program in the next reporting year</t>
  </si>
  <si>
    <t>Maximum cover per risk or event</t>
  </si>
  <si>
    <t>Maximum cover per treaty</t>
  </si>
  <si>
    <t>Progressive number of surplus/layer in program</t>
  </si>
  <si>
    <t>Treaty identification code</t>
  </si>
  <si>
    <t>Progressive section number in treaty</t>
  </si>
  <si>
    <t>Type of reinsurance treaty</t>
  </si>
  <si>
    <t>Type of underwriting model (SI, MPL, PML, EML)</t>
  </si>
  <si>
    <t>Estimated Subject Premium income (XL-ESPI)</t>
  </si>
  <si>
    <t>Gross Estimated Treaty Premium Income (proportional and non proportional)</t>
  </si>
  <si>
    <t>Aggregate deductibles (amount)</t>
  </si>
  <si>
    <t>Aggregate deductibles (%)</t>
  </si>
  <si>
    <t>Retention or priority (amount)</t>
  </si>
  <si>
    <t>Retention or priority (%)</t>
  </si>
  <si>
    <t>Limit (amount)</t>
  </si>
  <si>
    <t>Limit (%)</t>
  </si>
  <si>
    <t>XL rate 1</t>
  </si>
  <si>
    <t>XL rate 2</t>
  </si>
  <si>
    <t>Quantity of surplus/layers in program</t>
  </si>
  <si>
    <t>Focuses not on individual risks (as Re-J1) but on treaties</t>
  </si>
  <si>
    <t>Exposure ceded for reinsurer's share
 (amount)</t>
  </si>
  <si>
    <t>Estimated outgoing reinsurance premium for reinsurer's share</t>
  </si>
  <si>
    <t>Reinsurance recoverables: Total reinsurance recoverables</t>
  </si>
  <si>
    <t>Net receivables</t>
  </si>
  <si>
    <t>Total guarantees received</t>
  </si>
  <si>
    <t>Assets pledged by reinsurer</t>
  </si>
  <si>
    <t>Financial guarantees</t>
  </si>
  <si>
    <t>Cash deposits</t>
  </si>
  <si>
    <t>Reinsurance recoverables: Premium provision Non-life including Non-SLT Health</t>
  </si>
  <si>
    <t>Reinsurance recoverables: Claims provisions Non-life including Non-SLT Health</t>
  </si>
  <si>
    <t>Reinsurance recoverables: Technical provisions Life including SLT Health</t>
  </si>
  <si>
    <t>Profit or loss sharing</t>
  </si>
  <si>
    <t>Share</t>
  </si>
  <si>
    <t>Average profit (or loss) sharing (i.e. own fund share of gain/loss)</t>
  </si>
  <si>
    <t>Lapses</t>
  </si>
  <si>
    <t>Ratio</t>
  </si>
  <si>
    <t>Lapse/surrender rate contracts</t>
  </si>
  <si>
    <t>Lapse/surrender rate volume</t>
  </si>
  <si>
    <t>IGT1</t>
  </si>
  <si>
    <t>IGT involving equity-type transactions, debt and asset transfer</t>
  </si>
  <si>
    <t>ID of intergroup transaction</t>
  </si>
  <si>
    <t>Identification code (transferee)</t>
  </si>
  <si>
    <t>Identification code (transferor)</t>
  </si>
  <si>
    <t>Transaction type</t>
  </si>
  <si>
    <t>Currency of transaction (ISO code)</t>
  </si>
  <si>
    <t>Transaction/ Issue date</t>
  </si>
  <si>
    <t>Maturity date of transaction if applicable</t>
  </si>
  <si>
    <t>Contractual amount of transaction/ Transaction price</t>
  </si>
  <si>
    <t>S2 value of collateral/ asset at reporting date if applicable</t>
  </si>
  <si>
    <t>Amount of redemptions/ prepayments/ paybacks during reporting period
if applicable</t>
  </si>
  <si>
    <t>Amount of top-ups during reporting period if applicable</t>
  </si>
  <si>
    <t>Balance of contractual amount of transaction at reporting date if applicable</t>
  </si>
  <si>
    <t>Coupon/ Interest rate if applicable</t>
  </si>
  <si>
    <t>Investor/ Buyer/ Transferee name</t>
  </si>
  <si>
    <t>Issuer/ Seller/ Transferor name</t>
  </si>
  <si>
    <t>IGT2</t>
  </si>
  <si>
    <t>Currency if applicable (ISO code)</t>
  </si>
  <si>
    <t>Transaction/ Trade date</t>
  </si>
  <si>
    <t xml:space="preserve">Maturity date </t>
  </si>
  <si>
    <t>Notional amount at transaction date</t>
  </si>
  <si>
    <t>Notional amount at reporting date</t>
  </si>
  <si>
    <t>S2 value of collateral at reporting date if applicable</t>
  </si>
  <si>
    <t>Investor/ Buyer/Payer name</t>
  </si>
  <si>
    <t>Issuer/ Seller/ Receiver name</t>
  </si>
  <si>
    <t>Use of derivatives (by buyer)</t>
  </si>
  <si>
    <t>Asset / Liability underlying the derivative</t>
  </si>
  <si>
    <t>Counterparty name for which credit protection is purchased</t>
  </si>
  <si>
    <t>Swap delivered interest rate (for buyer)</t>
  </si>
  <si>
    <t>Swap received interest rate (for buyer)</t>
  </si>
  <si>
    <t>Swap delivered currency (for buyer)</t>
  </si>
  <si>
    <t>Swap received currency (for buyer)</t>
  </si>
  <si>
    <t>IGT3</t>
  </si>
  <si>
    <t>IGT - Internal Reinsurance</t>
  </si>
  <si>
    <t xml:space="preserve">Currency of contract/treaty (ISO code) </t>
  </si>
  <si>
    <t xml:space="preserve">Type of reinsurance contract/treaty </t>
  </si>
  <si>
    <t xml:space="preserve">Maximum cover by reinsurer under contract/treaty </t>
  </si>
  <si>
    <t>Total reinsurance recoverables at reporting date</t>
  </si>
  <si>
    <t>Reinsurance result (for reinsured entity)</t>
  </si>
  <si>
    <r>
      <t>H6</t>
    </r>
    <r>
      <rPr>
        <sz val="10"/>
        <rFont val="Arial"/>
        <family val="2"/>
        <charset val="238"/>
      </rPr>
      <t/>
    </r>
  </si>
  <si>
    <t>Name of reinsured entity</t>
  </si>
  <si>
    <t>Legal name of reinsurer</t>
  </si>
  <si>
    <t>IGT4</t>
  </si>
  <si>
    <t>Effective date of agreement/ contract underlying transaction if applicable</t>
  </si>
  <si>
    <t>Expiry date of agreement/ contract underlying transaction if applicable</t>
  </si>
  <si>
    <t>Trigger event if applicable</t>
  </si>
  <si>
    <t>Investor/ Buyer/ Beneficiary name</t>
  </si>
  <si>
    <t>Issuer/ Seller/ Provider name</t>
  </si>
  <si>
    <t>Maximum possible value of contingent liabilities included in S2 BS</t>
  </si>
  <si>
    <t>Maximum possible value of contingent liabilities NOT included in S2 BS if applicable</t>
  </si>
  <si>
    <t>Risk concentration</t>
  </si>
  <si>
    <t>Nature of the exposure</t>
  </si>
  <si>
    <t>Country of exposure (closed list)</t>
  </si>
  <si>
    <t>Sector (closed list for sectors)</t>
  </si>
  <si>
    <t>Name of the counterparty of the Group</t>
  </si>
  <si>
    <t>Maturity (asset side)/ Validity (liability side)</t>
  </si>
  <si>
    <t>Solvency II value of the exposure</t>
  </si>
  <si>
    <t>Maximum amount to be paid by the reinsurer (for reinsurance exposures)</t>
  </si>
  <si>
    <t>Maximum exposure (for exposures other than reinsurance)</t>
  </si>
  <si>
    <t>Ceded Technical Provisions</t>
  </si>
  <si>
    <t>Impact on: Assets / Liability / Off Balance Sheet</t>
  </si>
  <si>
    <t>Group entity subject to the exposure</t>
  </si>
  <si>
    <t>Premiums, claims &amp; expenses - quarterly data</t>
  </si>
  <si>
    <t>Percentage of gross TP calculated using simplified methods</t>
  </si>
  <si>
    <t>Use of financial instrument for replication ? (Y/N/P)</t>
  </si>
  <si>
    <t>Undiscounted development result</t>
  </si>
  <si>
    <t>TD/Maturity date</t>
  </si>
  <si>
    <t>TD/Application date of guarantee</t>
  </si>
  <si>
    <t>TD/Reporting date</t>
  </si>
  <si>
    <t>TD/Reference date</t>
  </si>
  <si>
    <t>TD/Trade date</t>
  </si>
  <si>
    <t>TD/Start date</t>
  </si>
  <si>
    <t>TD/End date</t>
  </si>
  <si>
    <t>TD/Transaction/issue date</t>
  </si>
  <si>
    <t>TD/Date of formal approval of partial internal model</t>
  </si>
  <si>
    <t>TD/Date of formal approval of internal model</t>
  </si>
  <si>
    <t>TD/Date rating assigned</t>
  </si>
  <si>
    <t>TD/Date of inclusion in the scope of group supervision</t>
  </si>
  <si>
    <t>TD/Date of initial approval of internal model</t>
  </si>
  <si>
    <t>TD/Date of approval of latest major change in internal model</t>
  </si>
  <si>
    <t>BC/Assets</t>
  </si>
  <si>
    <t>BC/Liability</t>
  </si>
  <si>
    <t>BC/Off-balance sheet</t>
  </si>
  <si>
    <t>BC/Assets and/or liabilities</t>
  </si>
  <si>
    <t>BC/Income</t>
  </si>
  <si>
    <t>BC/Repo and securities lending</t>
  </si>
  <si>
    <t>BC/Profit/(loss)[after tax]</t>
  </si>
  <si>
    <t>BC/Excess of assets over liabilities</t>
  </si>
  <si>
    <t>BC/Premiums written</t>
  </si>
  <si>
    <t xml:space="preserve">BC/Claims incurred </t>
  </si>
  <si>
    <t>BC/Expenses</t>
  </si>
  <si>
    <t>BC/Claims incurred</t>
  </si>
  <si>
    <t>BC/Claims paid or due to be paid regarding surrender [full or partial] by policyholders</t>
  </si>
  <si>
    <t>BC/Own funds</t>
  </si>
  <si>
    <t>BC/Solvency capital requirement [SCR]</t>
  </si>
  <si>
    <t>BC/Minimum capital requirement [MCR]</t>
  </si>
  <si>
    <t>BC/Expected profits included in future premiums</t>
  </si>
  <si>
    <t>BC/Additional item</t>
  </si>
  <si>
    <t>BC/Restricted own fund items due to ring fencing</t>
  </si>
  <si>
    <t>BC/Valuation movements on investments</t>
  </si>
  <si>
    <t>BC/Valuation movements on own shares</t>
  </si>
  <si>
    <t>BC/Valuation movements on financial liabilities and subordinated liabilities</t>
  </si>
  <si>
    <t>BC/Technical flows</t>
  </si>
  <si>
    <t>BC/Excess of technical flow over technical provisions</t>
  </si>
  <si>
    <t>BC/Exposure</t>
  </si>
  <si>
    <t>BC/Loss</t>
  </si>
  <si>
    <t>BC/Largest liability limit provided</t>
  </si>
  <si>
    <t>BC/Largest known accident risk concentration</t>
  </si>
  <si>
    <t>BC/Cost of claims</t>
  </si>
  <si>
    <t>BC/Projection of future cash flows</t>
  </si>
  <si>
    <t>BC/Claims paid</t>
  </si>
  <si>
    <t>BC/Economical result</t>
  </si>
  <si>
    <t>BC/Reported but not settled claims [RBNS]</t>
  </si>
  <si>
    <t>BC/Payments for reported but not settled claims [RBNS]</t>
  </si>
  <si>
    <t>BC/Sum insured</t>
  </si>
  <si>
    <t>BC/Annual premium</t>
  </si>
  <si>
    <t>BC/Reinsurance contract/treaty cover conditions</t>
  </si>
  <si>
    <t>BC/Premium income</t>
  </si>
  <si>
    <t>BC/Guarantees received [on- and off-balance]</t>
  </si>
  <si>
    <t>BC/Performance</t>
  </si>
  <si>
    <t xml:space="preserve">BC/Local capital requirement </t>
  </si>
  <si>
    <t xml:space="preserve">BC/Local minimum capital requirement </t>
  </si>
  <si>
    <t xml:space="preserve">BC/Eligible own funds in accordance with local rules </t>
  </si>
  <si>
    <t>BC/Transaction</t>
  </si>
  <si>
    <t>AS/Property, plant and equipment</t>
  </si>
  <si>
    <t>AS/Financial [other than receivables/payables and recoverables]</t>
  </si>
  <si>
    <t>AS/Equity instruments [listed]</t>
  </si>
  <si>
    <t>AS/Equity instruments [unlisted]</t>
  </si>
  <si>
    <t>AS/Bonds securities other than structured notes and collateralised securities</t>
  </si>
  <si>
    <t>AS/Structured notes</t>
  </si>
  <si>
    <t>AS/Collateralised securities</t>
  </si>
  <si>
    <t>AS/Equity instruments</t>
  </si>
  <si>
    <t>AS/Derivatives</t>
  </si>
  <si>
    <t>AS/Deposits</t>
  </si>
  <si>
    <t>AS/Loans</t>
  </si>
  <si>
    <t>AS/Reinsurance deposits</t>
  </si>
  <si>
    <t>LB/Derivatives</t>
  </si>
  <si>
    <t>AS/Goodwill</t>
  </si>
  <si>
    <t>AS/Intangible other than goodwill and deferred acquisition costs</t>
  </si>
  <si>
    <t>AS/Deferred tax</t>
  </si>
  <si>
    <t>AS/Pension benefit</t>
  </si>
  <si>
    <t>AS/Recoverables</t>
  </si>
  <si>
    <t>AS/Receivables/payables [insurance/reinsurance accepted]</t>
  </si>
  <si>
    <t>AS/Receivables/payables [reinsurance ceded]</t>
  </si>
  <si>
    <t>AS/Receivables/payables [trade]</t>
  </si>
  <si>
    <t>AS/Shares</t>
  </si>
  <si>
    <t>AS/Due in respect of own fund items or initial fund called up but not yet paid in</t>
  </si>
  <si>
    <t>LB/Gross technical provisions [other than local GAAP specific]</t>
  </si>
  <si>
    <t>LB/Gross technical provisions [local GAAP specific]</t>
  </si>
  <si>
    <t>LB/Contingent</t>
  </si>
  <si>
    <t>LB/Provisions other than technical provisions</t>
  </si>
  <si>
    <t>LB/Pension benefit</t>
  </si>
  <si>
    <t>LB/Reinsurance deposits</t>
  </si>
  <si>
    <t>LB/Deferred tax</t>
  </si>
  <si>
    <t>LB/Debt instruments [not subordinated]</t>
  </si>
  <si>
    <t>LB/Receivables/payables [insurance/reinsurance accepted]</t>
  </si>
  <si>
    <t>LB/Receivables/payables [reinsurance ceded]</t>
  </si>
  <si>
    <t>LB/Receivables/payables [trade]</t>
  </si>
  <si>
    <t>LB/Subordinated debt instruments</t>
  </si>
  <si>
    <t>LB/Other than provisions, pension benefit, contingent, deferred tax, reinsurance deposit and financial</t>
  </si>
  <si>
    <t>AS/Loans and bonds</t>
  </si>
  <si>
    <t>AS/Other than loans, bonds, derivatives and reinsurance deposits</t>
  </si>
  <si>
    <t>LB/Other than debt instruments [not subordinated], derivatives and reinsurance deposit</t>
  </si>
  <si>
    <t>AS/Reinsurance deposits and receivables/payables [insurance/reinsurance related]</t>
  </si>
  <si>
    <t>AS/Other than property, plant and equipment, financial [other than receivables/payables insurance/reinsurance related and reinsurance deposits]</t>
  </si>
  <si>
    <t>LB/Reinsurance deposits and receivables/payables [insurance/reinsurance related]</t>
  </si>
  <si>
    <t>LB/Other than technical provisions, contingent, financial [receivables/payables [trade]] and reinsurance deposit</t>
  </si>
  <si>
    <t>OF/Ordinary shares</t>
  </si>
  <si>
    <t>OF/Share premium related to ordinary shares</t>
  </si>
  <si>
    <t>OF/Initial funds [members' contributions or the equivalent basic own fund item for mutual and mutual-type undertakings]</t>
  </si>
  <si>
    <t>OF/Subordinated mutual member accounts</t>
  </si>
  <si>
    <t>OF/Surplus funds</t>
  </si>
  <si>
    <t>OF/Preference shares</t>
  </si>
  <si>
    <t>OF/Share premium related to  preference shares</t>
  </si>
  <si>
    <t>OF/Reconciliation reserve</t>
  </si>
  <si>
    <t>OF/Subordinated debt instruments</t>
  </si>
  <si>
    <t>OF/Own funds equivalent to the value of net deferred tax assets</t>
  </si>
  <si>
    <t>OF/Other items approved by supervisory authority</t>
  </si>
  <si>
    <t>OF/Deductions</t>
  </si>
  <si>
    <t>OF/Legally binding commitment to subscribe and pay for subordinated liabilities</t>
  </si>
  <si>
    <t>OF/Letters of credit and guarantees under Article 96[2] of the Framework Directive [received]</t>
  </si>
  <si>
    <t>OF/Letters of credit and guarantees other than under Article 96[2] of the Framework Directive [received]</t>
  </si>
  <si>
    <t>OF/Supplementary members calls under Article 96[3] of the Framework Directive</t>
  </si>
  <si>
    <t>OF/Supplementary members calls - other than under Article 96[3] of the Framework Directive</t>
  </si>
  <si>
    <t>OF/Other items of own funds</t>
  </si>
  <si>
    <t>AS/Ordinary shares</t>
  </si>
  <si>
    <t>OF/Own funds [before deductions] other than reconciliation reserve</t>
  </si>
  <si>
    <t>OF/Article 228 deduction</t>
  </si>
  <si>
    <t>OF/Article 229 deduction</t>
  </si>
  <si>
    <t>OF/Article 223 deduction</t>
  </si>
  <si>
    <t>OF/Own funds [before deductions]</t>
  </si>
  <si>
    <t>OF/Own funds [before deductions] other than other items of own funds</t>
  </si>
  <si>
    <t>LB/Technical provisions</t>
  </si>
  <si>
    <t>LB/Other than technical provisions</t>
  </si>
  <si>
    <t>LB/Reserves and retained earnings</t>
  </si>
  <si>
    <t>OF/Article 71 POF1 [1]  deduction</t>
  </si>
  <si>
    <t>OF/Article 71 POF1 [2]  deduction</t>
  </si>
  <si>
    <t>OF/Preference shares and share premium related to preference shares</t>
  </si>
  <si>
    <t>AL/Equity instruments, loans and bonds</t>
  </si>
  <si>
    <t>AL/Loans and bonds other than structured notes and collateralised securities</t>
  </si>
  <si>
    <t>AL/Credit derivatives</t>
  </si>
  <si>
    <t>AL/Structured notes and collateralised securities [tradable that are based on repackaged loans]</t>
  </si>
  <si>
    <t>LB/Claim provisions [other than local GAAP specific]</t>
  </si>
  <si>
    <t>LB/New claim provisions [other than local GAAP specific]</t>
  </si>
  <si>
    <t>LB/Premium provisions [other than local GAAP specific]</t>
  </si>
  <si>
    <t>AS/Premium recoverables</t>
  </si>
  <si>
    <t>AS/Claims recoverables</t>
  </si>
  <si>
    <t>OS/Retained by policyholder</t>
  </si>
  <si>
    <t>OS/Other than retained by policyholder</t>
  </si>
  <si>
    <t>OS/Sum insured by the reporting entity not including technical provisions [other than local GAAP specific]</t>
  </si>
  <si>
    <t>GR/Collateral held</t>
  </si>
  <si>
    <t>GR/Financial guarantees</t>
  </si>
  <si>
    <t>GR/Reinsurance deposits</t>
  </si>
  <si>
    <t>PF/Underwriting</t>
  </si>
  <si>
    <t>PF/Investment</t>
  </si>
  <si>
    <t>TT/Futures, forwards, options and other derivatives</t>
  </si>
  <si>
    <t>TT/Credit protection derivatives</t>
  </si>
  <si>
    <t>TT/Swaps - interest rate</t>
  </si>
  <si>
    <t>TT/Reinsurance contracts</t>
  </si>
  <si>
    <t>TT/Contingent liabilities</t>
  </si>
  <si>
    <t>TA/Average [arithmetic]</t>
  </si>
  <si>
    <t>TA/Notional amount</t>
  </si>
  <si>
    <t>VG/Solvency II</t>
  </si>
  <si>
    <t>VG/Accrued interests</t>
  </si>
  <si>
    <t>TA/Unit price</t>
  </si>
  <si>
    <t>VG/Solvency II without accrued interests</t>
  </si>
  <si>
    <t>TA/Premium paid/received to date</t>
  </si>
  <si>
    <t>TA/Maximum loss under unwinding event</t>
  </si>
  <si>
    <t>TA/Outflow amount</t>
  </si>
  <si>
    <t>TA/Inflow amount</t>
  </si>
  <si>
    <t>TA/Realized and not realized</t>
  </si>
  <si>
    <t>TA/Realized</t>
  </si>
  <si>
    <t>TA/Near leg</t>
  </si>
  <si>
    <t>TA/Far leg</t>
  </si>
  <si>
    <t>VG/Statutory accounts</t>
  </si>
  <si>
    <t>TA/Maximum value</t>
  </si>
  <si>
    <t>TA/Collateralized value</t>
  </si>
  <si>
    <t>TA/Floor</t>
  </si>
  <si>
    <t>TA/Initial amount approved</t>
  </si>
  <si>
    <t>TA/Current amount</t>
  </si>
  <si>
    <t>VG/Difference between Solvency II and statutory account</t>
  </si>
  <si>
    <t>VG/Statutory accounts values adjusted for Solvency II valuation differences</t>
  </si>
  <si>
    <t>AX/Underwriting year [UWY]</t>
  </si>
  <si>
    <t>AX/Accident year [AY]</t>
  </si>
  <si>
    <t xml:space="preserve">TA/Adjustment of valuation of assets held for unit-linked funds </t>
  </si>
  <si>
    <t>DD/Discounted</t>
  </si>
  <si>
    <t>VP/Future discretionary benefits</t>
  </si>
  <si>
    <t>TA/Absolute value before shock</t>
  </si>
  <si>
    <t>TA/Absolute value after shock</t>
  </si>
  <si>
    <t>TA/Estimation</t>
  </si>
  <si>
    <t>TA/Specified</t>
  </si>
  <si>
    <t>TA/Before capping</t>
  </si>
  <si>
    <t>TA/Percentage [30%]</t>
  </si>
  <si>
    <t>TA/After capping</t>
  </si>
  <si>
    <t>TA/Linear</t>
  </si>
  <si>
    <t>TA/Cap</t>
  </si>
  <si>
    <t>TA/Combined</t>
  </si>
  <si>
    <t>TA/Absolute floor</t>
  </si>
  <si>
    <t>VP/Future guaranteed and discretionary benefits</t>
  </si>
  <si>
    <t>VP/Future guaranteed benefits</t>
  </si>
  <si>
    <t>VP/Future expenses and cash out-flows other than guaranteed and discretionary benefits</t>
  </si>
  <si>
    <t>VP/Future premiums</t>
  </si>
  <si>
    <t>VP/Cash in-flows other than future premiums</t>
  </si>
  <si>
    <t>TA/Surrender value</t>
  </si>
  <si>
    <t>DD/Undiscounted</t>
  </si>
  <si>
    <t>TA/Excess/(shortage)</t>
  </si>
  <si>
    <t>TA/Average [weighted]</t>
  </si>
  <si>
    <t>AX/All members</t>
  </si>
  <si>
    <t>TA/Non-cumulative</t>
  </si>
  <si>
    <t>TA/Accumulated</t>
  </si>
  <si>
    <t>TA/Historical</t>
  </si>
  <si>
    <t>TA/Historical [external]</t>
  </si>
  <si>
    <t>TA/Historical [endogenous]</t>
  </si>
  <si>
    <t>TA/Expected</t>
  </si>
  <si>
    <t>TA/Expected [external]</t>
  </si>
  <si>
    <t>TA/Expected [endogenous]</t>
  </si>
  <si>
    <t>TA/Start amount of the interval</t>
  </si>
  <si>
    <t>TA/End amount of the interval</t>
  </si>
  <si>
    <t>TA/Maximum cover</t>
  </si>
  <si>
    <t>TA/Maximum cover per treaty</t>
  </si>
  <si>
    <t>TA/Estimated subject</t>
  </si>
  <si>
    <t>TA/Estimated treaty</t>
  </si>
  <si>
    <t>TA/Aggregate deductibles</t>
  </si>
  <si>
    <t>TA/Retention or priority</t>
  </si>
  <si>
    <t>TA/Limit</t>
  </si>
  <si>
    <t>VG/Prudential other than Solvency II</t>
  </si>
  <si>
    <t>TA/Redemptions/prepayments/paybacks</t>
  </si>
  <si>
    <t>TA/Notional amount [at transaction date]</t>
  </si>
  <si>
    <t>TA/Result of transaction</t>
  </si>
  <si>
    <t>VL/Calculated as a whole</t>
  </si>
  <si>
    <t>VL/Best estimate</t>
  </si>
  <si>
    <t>VL/Risk margin</t>
  </si>
  <si>
    <t>SY/Callable on demand</t>
  </si>
  <si>
    <t>SY/Called up but not yet paid in</t>
  </si>
  <si>
    <t>IG/Excluding intra-group transactions</t>
  </si>
  <si>
    <t>SY/Paid in</t>
  </si>
  <si>
    <t>DU/Dated</t>
  </si>
  <si>
    <t>DU/Undated with a call option</t>
  </si>
  <si>
    <t>DU/Undated with no contractual opportunity to redeem</t>
  </si>
  <si>
    <t>XS/Variation explained by investments and financial liabilities management</t>
  </si>
  <si>
    <t>XS/Variation explained by technical provisions</t>
  </si>
  <si>
    <t>XS/Variation explained by capital basic own fund items and other items approved</t>
  </si>
  <si>
    <t>XS/Variation explained by dividend distribution</t>
  </si>
  <si>
    <t>XS/Other variation</t>
  </si>
  <si>
    <t>HH/Exceptional elements triggering restating of opening BE</t>
  </si>
  <si>
    <t>HH/Changes in perimeter</t>
  </si>
  <si>
    <t>HH/Foreign exchange variation</t>
  </si>
  <si>
    <t>HH/Variation due to unwinding of discount rate</t>
  </si>
  <si>
    <t>HH/Variation due to year N projected in and out flows</t>
  </si>
  <si>
    <t>HH/Variation due to experience and other sources</t>
  </si>
  <si>
    <t>HH/Variation due to changes in non economic assumptions</t>
  </si>
  <si>
    <t>HH/Variation due to changes in economic environment</t>
  </si>
  <si>
    <t>HH/Variation</t>
  </si>
  <si>
    <t>EA/Including the loss-absorbing capacity of technical provisions</t>
  </si>
  <si>
    <t>EA/Excluding the loss-absorbing capacity of technical provisions</t>
  </si>
  <si>
    <t>EA/Loss-absorbing capacity of technical provisions</t>
  </si>
  <si>
    <t>EA/Loss-absorbing capacity of deferred taxes</t>
  </si>
  <si>
    <t>EA/Including the loss-absorbing capacity of technical provisions and deferred taxes</t>
  </si>
  <si>
    <t>EA/Capital requirement for business operated in accordance with Art. 4 of Directive 2003/41/EC [transitional]</t>
  </si>
  <si>
    <t>EA/SCR before capital add-on</t>
  </si>
  <si>
    <t>EA/Capital add-on</t>
  </si>
  <si>
    <t>VL/Calculated as a whole and best estimate</t>
  </si>
  <si>
    <t>RR/Before the adjustment for expected losses due to counterparty default</t>
  </si>
  <si>
    <t>IG/Intragroup transactions</t>
  </si>
  <si>
    <t>DI/Duration</t>
  </si>
  <si>
    <t>DI/Beginning</t>
  </si>
  <si>
    <t>IT/After risk mitigation effect</t>
  </si>
  <si>
    <t>IT/After risk mitigation effect other than from finite reinsurance</t>
  </si>
  <si>
    <t>IT/After risk mitigation [risk mitigation cost for reinstalment premium and other than from finite reinsurance]</t>
  </si>
  <si>
    <t>IT/Risk mitigation effect other than from finite reinsurance and risk mitigation cost for reinstalment premiums</t>
  </si>
  <si>
    <t>IT/Risk mitigation effect other than from finite reinsurance</t>
  </si>
  <si>
    <t>IT/Risk mitigation cost for reinstalment premiums</t>
  </si>
  <si>
    <t>CC/Ceded</t>
  </si>
  <si>
    <t>CC/Not ceded</t>
  </si>
  <si>
    <t>CC/Facultative</t>
  </si>
  <si>
    <t>CC/Reinsurance other than facultative</t>
  </si>
  <si>
    <t>IO/Own use</t>
  </si>
  <si>
    <t>IO/Investment</t>
  </si>
  <si>
    <t>IO/Participations</t>
  </si>
  <si>
    <t>IO/Investments other than participations</t>
  </si>
  <si>
    <t>IO/Other than investment, own use, own instruments and cash and cash equivalents</t>
  </si>
  <si>
    <t>IO/Cash and cash equivalents</t>
  </si>
  <si>
    <t>IO/Own instruments</t>
  </si>
  <si>
    <t>IO/Other than investment, cash and cash equivalents and own use</t>
  </si>
  <si>
    <t>IO/Other than own instrument</t>
  </si>
  <si>
    <t>IO/Participations which individually exceed 10% of items included in [a], [b], [d] and [f] of Article 58[1] [excluding consolidated strategic participations]</t>
  </si>
  <si>
    <t>IO/Participations which when aggregated exceed 10% of items included in [a], [b], [d] and [f] of Article 58[1] [excluding consolidated strategic participations]</t>
  </si>
  <si>
    <t>IO/Participations which are considered strategic as defined in Article 152 ER4 of the [Delegated Acts] and which are included in the calculation of the group solvency on the basis of method 1</t>
  </si>
  <si>
    <t>IO/Strategic participation</t>
  </si>
  <si>
    <t>IO/Non-strategic participation</t>
  </si>
  <si>
    <t>OU/To be deducted</t>
  </si>
  <si>
    <t>OU/Not to be deducted</t>
  </si>
  <si>
    <t>PO/Ring fenced funds</t>
  </si>
  <si>
    <t>PO/Other than ring fenced funds</t>
  </si>
  <si>
    <t>IO/Participations [controlling]</t>
  </si>
  <si>
    <t>IO/Participations [non-controlling]</t>
  </si>
  <si>
    <t>IO/Non-strategic participation and investments other than participations</t>
  </si>
  <si>
    <t>CT/Equity funds</t>
  </si>
  <si>
    <t>CT/Debt funds</t>
  </si>
  <si>
    <t>CT/Money market funds</t>
  </si>
  <si>
    <t>CT/Asset allocation funds</t>
  </si>
  <si>
    <t>CT/Real estate funds</t>
  </si>
  <si>
    <t>CT/Alternative funds</t>
  </si>
  <si>
    <t>CT/Private equity funds</t>
  </si>
  <si>
    <t>CT/Infrastructure funds</t>
  </si>
  <si>
    <t>CT/Investment funds other than equity funds, debt funds, money market funds, asset allocation funds, real estate funds, alternative funds, private equity funds and infrastructure funds</t>
  </si>
  <si>
    <t>CT/Households</t>
  </si>
  <si>
    <t>CT/Other than households</t>
  </si>
  <si>
    <t>CT/Other than credit institutions</t>
  </si>
  <si>
    <t>CT/Financial and credit institutions</t>
  </si>
  <si>
    <t>SO/Insurance/reinsurance sector</t>
  </si>
  <si>
    <t>SO/Credit institution, investment firms and financial institutions</t>
  </si>
  <si>
    <t>SO/Institutions for occupational retirement provision</t>
  </si>
  <si>
    <t>SO/Other than insurance/reinsurance sector</t>
  </si>
  <si>
    <t>CT/Other than financial and credit institutions</t>
  </si>
  <si>
    <t>CT/Insurance/reinsurance undertakings</t>
  </si>
  <si>
    <t>CT/Reinsurance counterparties</t>
  </si>
  <si>
    <t>CT/Reinsurance undertakings</t>
  </si>
  <si>
    <t>CT/Finite reinsurance</t>
  </si>
  <si>
    <t>CG/Guaranteed</t>
  </si>
  <si>
    <t>CG/Collateralised</t>
  </si>
  <si>
    <t>TB/Reinsurance accepted</t>
  </si>
  <si>
    <t>BL/Neither unit-linked nor index-linked</t>
  </si>
  <si>
    <t>BL/Annuities stemming from non-life insurance contracts and relating to insurance obligations other than health insurance obligations</t>
  </si>
  <si>
    <t>TB/Direct Business</t>
  </si>
  <si>
    <t>BL/Life and Health SLT</t>
  </si>
  <si>
    <t>BL/Non-life and  Health non-SLT</t>
  </si>
  <si>
    <t>BL/Medical expense insurance [direct business and accepted proportional reinsurance]</t>
  </si>
  <si>
    <t>BL/Income protection insurance [direct business and accepted proportional reinsurance]</t>
  </si>
  <si>
    <t>BL/Workers' compensation insurance [direct business and accepted proportional reinsurance]</t>
  </si>
  <si>
    <t>BL/Health [accepted non-proportional reinsurance]</t>
  </si>
  <si>
    <t>BL/Health non-SLT</t>
  </si>
  <si>
    <t>BL/Motor vehicle liability insurance [direct business and accepted proportional reinsurance]</t>
  </si>
  <si>
    <t>BL/Other motor insurance [direct business and accepted proportional reinsurance]</t>
  </si>
  <si>
    <t>BL/Marine, aviation and transport insurance [direct business and accepted proportional reinsurance]</t>
  </si>
  <si>
    <t>BL/Fire and other damage to property insurance [direct business and accepted proportional reinsurance]</t>
  </si>
  <si>
    <t>BL/General liability insurance [direct business and accepted proportional reinsurance]</t>
  </si>
  <si>
    <t>BL/Credit and suretyship insurance [direct business and accepted proportional reinsurance]</t>
  </si>
  <si>
    <t>BL/Legal  expenses insurance [direct business and accepted proportional reinsurance]</t>
  </si>
  <si>
    <t>BL/Assistance [direct business and accepted proportional reinsurance]</t>
  </si>
  <si>
    <t>BL/Miscellaneous financial loss [direct business and accepted proportional reinsurance]</t>
  </si>
  <si>
    <t>BL/Property [accepted non-proportional reinsurance]</t>
  </si>
  <si>
    <t>BL/Casualty [accepted non-proportional reinsurance]</t>
  </si>
  <si>
    <t>BL/Marine, aviation, transport [accepted non-proportional reinsurance]</t>
  </si>
  <si>
    <t>BL/Non-life</t>
  </si>
  <si>
    <t>BL/Life [other than unit-linked or index-linked]</t>
  </si>
  <si>
    <t>BL/Unit-linked or index-linked</t>
  </si>
  <si>
    <t>BL/Insurance with profit participation [guaranteed benefits]</t>
  </si>
  <si>
    <t>BL/Insurance with profit participation [future discretionary benefits]</t>
  </si>
  <si>
    <t>BL/Other life, annuities and Health SLT</t>
  </si>
  <si>
    <t>SX/Product with surrender option</t>
  </si>
  <si>
    <t>RZ/Contracts without options and guarantees</t>
  </si>
  <si>
    <t>RZ/Contracts with options and guarantees</t>
  </si>
  <si>
    <t>BL/Variable annuities</t>
  </si>
  <si>
    <t>BL/Annuities stemming from non-life insurance contracts</t>
  </si>
  <si>
    <t>RB/All members (Non-life and  Health non-SLT)</t>
  </si>
  <si>
    <t>TB/Proportional reinsurance accepted</t>
  </si>
  <si>
    <t>TB/Non-proportional reinsurance accepted</t>
  </si>
  <si>
    <t>BL/All members (Non-life and  Health non-SLT)</t>
  </si>
  <si>
    <t>BL/Life and  Health SLT</t>
  </si>
  <si>
    <t>BE/Other than basic own funds</t>
  </si>
  <si>
    <t>BE/Basic own funds</t>
  </si>
  <si>
    <t>EI/Not restricted</t>
  </si>
  <si>
    <t>TX/Common Equity Tier 1</t>
  </si>
  <si>
    <t>TX/Additional Tier 1</t>
  </si>
  <si>
    <t>TX/Tier 2</t>
  </si>
  <si>
    <t>TX/Tier 3</t>
  </si>
  <si>
    <t>BE/Not basic nor ancillary own funds</t>
  </si>
  <si>
    <t>BE/Ancillary own funds</t>
  </si>
  <si>
    <t>BE/Basic or ancillary own funds</t>
  </si>
  <si>
    <t>MS/Available to meet SCR criteria</t>
  </si>
  <si>
    <t>MX/Available to meet MCR criteria</t>
  </si>
  <si>
    <t>MS/Eligible to meet SCR criteria</t>
  </si>
  <si>
    <t>MX/Eligible to meet MCR criteria</t>
  </si>
  <si>
    <t>EI/Restricted</t>
  </si>
  <si>
    <t>MS/Not available to meet SCR criteria</t>
  </si>
  <si>
    <t>MS/Eligible to meet minimum SCR criteria</t>
  </si>
  <si>
    <t>TX/Tier 1</t>
  </si>
  <si>
    <t>LV/Counted under transitionals</t>
  </si>
  <si>
    <t>BE/Items for which an amount was approved</t>
  </si>
  <si>
    <t>BE/Items for which a method was approved</t>
  </si>
  <si>
    <t>TX/Tier 1 and Tier 2</t>
  </si>
  <si>
    <t>OE/Type 1 Equity</t>
  </si>
  <si>
    <t>OE/Type 2 Equity</t>
  </si>
  <si>
    <t>OE/Subordinated liabilities</t>
  </si>
  <si>
    <t>CS/Solo</t>
  </si>
  <si>
    <t>CS/All members (Group)</t>
  </si>
  <si>
    <t>CS/Group</t>
  </si>
  <si>
    <t>RO/Belonging to the same group</t>
  </si>
  <si>
    <t>CS/Deduction and aggregation method [method 2]</t>
  </si>
  <si>
    <t>CS/Solo [non-life activity]</t>
  </si>
  <si>
    <t>CS/Solo [life activity]</t>
  </si>
  <si>
    <t>LL/Controlling interests</t>
  </si>
  <si>
    <t>LL/Minority interests</t>
  </si>
  <si>
    <t>CD/All members</t>
  </si>
  <si>
    <t>CD/All members (Total/NA)</t>
  </si>
  <si>
    <t>CR/All members (Total/NA)</t>
  </si>
  <si>
    <t>LX/Republic of Austria</t>
  </si>
  <si>
    <t>LX/Kingdom of Belgium</t>
  </si>
  <si>
    <t>LX/Swiss Confederation; Principality of Lichtenstein</t>
  </si>
  <si>
    <t>LX/Kingdom of Denmark</t>
  </si>
  <si>
    <t xml:space="preserve">LX/French Republic [except Guadeloupe, Martinique, the Collectivity of Saint Martin and Réunion] </t>
  </si>
  <si>
    <t>LX/Federal Republic of Germany</t>
  </si>
  <si>
    <t>LX/Republic of Iceland</t>
  </si>
  <si>
    <t>LX/Grand Duchy of Luxemburg</t>
  </si>
  <si>
    <t>LX/Kingdom of the Netherlands</t>
  </si>
  <si>
    <t>LX/Kingdom of Norway</t>
  </si>
  <si>
    <t>LX/Republic of Poland</t>
  </si>
  <si>
    <t>LX/Kingdom of Spain; Principality of Andorra</t>
  </si>
  <si>
    <t>LX/Kingdom of Sweden</t>
  </si>
  <si>
    <t>LX/United Kingdom of Great Britain and Northern Ireland</t>
  </si>
  <si>
    <t>LX/Collectivity of Saint Martin</t>
  </si>
  <si>
    <t>LX/EEA</t>
  </si>
  <si>
    <t>LX/Central and Western Asia</t>
  </si>
  <si>
    <t>LX/Eastern Asia</t>
  </si>
  <si>
    <t>LX/South and South-Eastern Asia</t>
  </si>
  <si>
    <t>LX/Oceania</t>
  </si>
  <si>
    <t>LX/Northern Africa</t>
  </si>
  <si>
    <t>LX/Southern Africa</t>
  </si>
  <si>
    <t>LX/Northern America excluding the United States of America</t>
  </si>
  <si>
    <t>LX/Caribbean and Central America</t>
  </si>
  <si>
    <t>LX/Eastern South America</t>
  </si>
  <si>
    <t>LX/Northern, southern and western South America</t>
  </si>
  <si>
    <t>LX/North-east United States of America</t>
  </si>
  <si>
    <t>LX/South-east United States of America</t>
  </si>
  <si>
    <t>LX/Mid-west United States of America</t>
  </si>
  <si>
    <t>LX/Western United States of America</t>
  </si>
  <si>
    <t>LX/Non-EEA</t>
  </si>
  <si>
    <t>LX/Republic of Bulgaria</t>
  </si>
  <si>
    <t>LX/Republic of Croatia</t>
  </si>
  <si>
    <t>LX/Republic of Cyprus</t>
  </si>
  <si>
    <t>LX/French Republic [except Guadeloupe, Martinique, the Collectivity of Saint Martin and Réunion]</t>
  </si>
  <si>
    <t>LX/Hellenic Republic</t>
  </si>
  <si>
    <t>LX/Republic of Hungary</t>
  </si>
  <si>
    <t>LX/Italian Republic; Republic of San Marino; Vatican City State</t>
  </si>
  <si>
    <t>LX/Republic of Malta</t>
  </si>
  <si>
    <t>LX/Portuguese Republic</t>
  </si>
  <si>
    <t>LX/Slovak Republic</t>
  </si>
  <si>
    <t>LX/Republic of Slovenia</t>
  </si>
  <si>
    <t>LX/Swiss Confederation;  Principality of Lichtenstein</t>
  </si>
  <si>
    <t>LX/French Republic [except Guadeloupe, Martinique, the Collectivity of Saint Martin and Réunion]; Principality of Monaco</t>
  </si>
  <si>
    <t>LX/Republic of Estonia</t>
  </si>
  <si>
    <t>LX/Republic of Finland</t>
  </si>
  <si>
    <t>LX/French Republic</t>
  </si>
  <si>
    <t>LX/Italian Republic</t>
  </si>
  <si>
    <t>LX/Republic of Latvia</t>
  </si>
  <si>
    <t>LX/Republic of Lithuania</t>
  </si>
  <si>
    <t>LX/Kingdom of Spain</t>
  </si>
  <si>
    <t>LX/Swiss Confederation</t>
  </si>
  <si>
    <t>PI/&gt; 90%</t>
  </si>
  <si>
    <t>TS/Contract name</t>
  </si>
  <si>
    <t>TS/Counterparty ID</t>
  </si>
  <si>
    <t>TS/Variable annual return</t>
  </si>
  <si>
    <t>TS/Name of investor/buyer/transferee/payer/reinsured/beneficiary</t>
  </si>
  <si>
    <t>TS/Name of Supervisory Authority</t>
  </si>
  <si>
    <t>TS/Description of additional item</t>
  </si>
  <si>
    <t>TS/Description of component</t>
  </si>
  <si>
    <t>TS/Single name exposure</t>
  </si>
  <si>
    <t xml:space="preserve">TS/Additional information in case of use of discount rates other than risk free rates </t>
  </si>
  <si>
    <t>TS/Description of countries or group of countries</t>
  </si>
  <si>
    <t>TS/Product denomination</t>
  </si>
  <si>
    <t>TS/Description of type of product</t>
  </si>
  <si>
    <t>TS/Description of average guaranteed rate to the policy holder over the life time of the contract</t>
  </si>
  <si>
    <t>TS/Description of guarantees [general]</t>
  </si>
  <si>
    <t>TS/Description of guarantees [cover term]</t>
  </si>
  <si>
    <t>TS/Names of hedged risks</t>
  </si>
  <si>
    <t>TS/Description of inflation rate used</t>
  </si>
  <si>
    <t>TS/Name of insured entity</t>
  </si>
  <si>
    <t>TS/Description of risk</t>
  </si>
  <si>
    <t>TS/Description risk category covered</t>
  </si>
  <si>
    <t>TS/Description of cases where either the reinsurer's participation is at conditions different from those of the standard facultative or treaty placement, or to provide any other information that the undertaking has to bring to the attention of the Supervisor</t>
  </si>
  <si>
    <t>TS/Name of reinsurer</t>
  </si>
  <si>
    <t>TS/Name of broker</t>
  </si>
  <si>
    <t>TS/Description of inclusion of catastrophic guarantees</t>
  </si>
  <si>
    <t>TS/Legal name of undertaking</t>
  </si>
  <si>
    <t>TS/Legal form</t>
  </si>
  <si>
    <t>TS/Description, where undertaking specific parameters were used in standard formula [if anywhere]</t>
  </si>
  <si>
    <t>TS/Description, where simplifications were used in standard formula [if anywhere]</t>
  </si>
  <si>
    <t>TS/Description, where partial internal model was used in standard formula [if anywhere]</t>
  </si>
  <si>
    <t xml:space="preserve">TS/Description, if approval of full internal model for calculating solo SCR regards a solo internal model or group internal model </t>
  </si>
  <si>
    <t>TS/Coupon/interest rate</t>
  </si>
  <si>
    <t>TS/Description of asset/liability underlying the derivative</t>
  </si>
  <si>
    <t>TS/Name of counterparty for which credit protection is purchased</t>
  </si>
  <si>
    <t>TS/Swap delivered interest rate [for buyer]</t>
  </si>
  <si>
    <t>TS/Swap received interest rate [for buyer]</t>
  </si>
  <si>
    <t>TS/Description of trigger event</t>
  </si>
  <si>
    <t>TS/Name of the counterparty of the Group</t>
  </si>
  <si>
    <t>TS/Names of group entities subject to the exposure</t>
  </si>
  <si>
    <t>NT/Number of contracts</t>
  </si>
  <si>
    <t>NT/Number of underlying assets</t>
  </si>
  <si>
    <t>NT/Frequency of claims</t>
  </si>
  <si>
    <t>NT/Number of vehicles policy limit above 24M€</t>
  </si>
  <si>
    <t>NT/Number of vehicles policy limit below or equal to 24M€</t>
  </si>
  <si>
    <t>NT/Number of claims</t>
  </si>
  <si>
    <t>NT/Number of policyholders</t>
  </si>
  <si>
    <t>NT/Number of new contracts</t>
  </si>
  <si>
    <t>NT/Number of obligations</t>
  </si>
  <si>
    <t>NT/Number of HRGs</t>
  </si>
  <si>
    <t>NT/Number of underwriting risks</t>
  </si>
  <si>
    <t>NT/Number of surplus/layers in program</t>
  </si>
  <si>
    <t>NB/1</t>
  </si>
  <si>
    <t>NB/2</t>
  </si>
  <si>
    <t>NB/3</t>
  </si>
  <si>
    <t>NB/4</t>
  </si>
  <si>
    <t>NB/5</t>
  </si>
  <si>
    <t>NB/6</t>
  </si>
  <si>
    <t>NB/7</t>
  </si>
  <si>
    <t>NB/8</t>
  </si>
  <si>
    <t>NB/9</t>
  </si>
  <si>
    <t>NB/10</t>
  </si>
  <si>
    <t>NB/11</t>
  </si>
  <si>
    <t>NB/12</t>
  </si>
  <si>
    <t>NB/13</t>
  </si>
  <si>
    <t>NB/14</t>
  </si>
  <si>
    <t>NB/15</t>
  </si>
  <si>
    <t>NB/16</t>
  </si>
  <si>
    <t>NB/17</t>
  </si>
  <si>
    <t>NB/18</t>
  </si>
  <si>
    <t>NB/19</t>
  </si>
  <si>
    <t>NB/20</t>
  </si>
  <si>
    <t>NB/21</t>
  </si>
  <si>
    <t>NZ/1</t>
  </si>
  <si>
    <t>NZ/2</t>
  </si>
  <si>
    <t>NZ/3</t>
  </si>
  <si>
    <t>NZ/4</t>
  </si>
  <si>
    <t>NZ/5</t>
  </si>
  <si>
    <t>NZ/6</t>
  </si>
  <si>
    <t>NZ/7</t>
  </si>
  <si>
    <t>NZ/8</t>
  </si>
  <si>
    <t>NZ/9</t>
  </si>
  <si>
    <t>NZ/10</t>
  </si>
  <si>
    <t>NZ/11</t>
  </si>
  <si>
    <t>NZ/12</t>
  </si>
  <si>
    <t>NZ/13</t>
  </si>
  <si>
    <t>NZ/14</t>
  </si>
  <si>
    <t>NZ/15</t>
  </si>
  <si>
    <t>NZ/16</t>
  </si>
  <si>
    <t>NZ/17</t>
  </si>
  <si>
    <t>NZ/18</t>
  </si>
  <si>
    <t>NZ/19</t>
  </si>
  <si>
    <t>NZ/20</t>
  </si>
  <si>
    <t>NZ/21</t>
  </si>
  <si>
    <t xml:space="preserve">PP/Percentage of par value </t>
  </si>
  <si>
    <t>PP/Fixed annual return</t>
  </si>
  <si>
    <t>PP/Loss given default</t>
  </si>
  <si>
    <t>PP/Attachment point</t>
  </si>
  <si>
    <t>PP/Detachment point</t>
  </si>
  <si>
    <t>PP/Ratio of Eligible own funds to SCR</t>
  </si>
  <si>
    <t>PP/Ratio of Eligible own funds to MCR</t>
  </si>
  <si>
    <t>PP/Ratio of Eligible own funds to minimum Group SCR</t>
  </si>
  <si>
    <t>PP/Probability of default</t>
  </si>
  <si>
    <t>PP/Factor applied for the revision shock</t>
  </si>
  <si>
    <t>PP/Standard deviation [undertaking-specific parameter]</t>
  </si>
  <si>
    <t>PP/Standard deviation - adjustment factor for non-proportional reinsurance [undertaking-specific parameter]</t>
  </si>
  <si>
    <t>PP/Risk charge factor</t>
  </si>
  <si>
    <t>PP/Proportion of damage caused by scenario</t>
  </si>
  <si>
    <t>PP/Percentage of gross Technical Provisions concerned by used of simplified methods for calculation</t>
  </si>
  <si>
    <t>PP/Percentage of the level of guarantee</t>
  </si>
  <si>
    <t>PP/Inflation rate</t>
  </si>
  <si>
    <t>PP/Percentage of share reinsurer</t>
  </si>
  <si>
    <t xml:space="preserve">PP/XL rate 1 </t>
  </si>
  <si>
    <t>PP/XL rate 2</t>
  </si>
  <si>
    <t>PP/Average profit [or loss] sharing [i.e. own fund share of gain/loss]</t>
  </si>
  <si>
    <t>PP/Lapse/surrender rate contracts</t>
  </si>
  <si>
    <t>PP/Lapse/surrender rate volume</t>
  </si>
  <si>
    <t>PP/Proportion of the subscribed capital that is held, directly or indirectly, by the participating undertaking  in the undertaking</t>
  </si>
  <si>
    <t>PP/Percent used for the establishment of accounting  consolidated accounts</t>
  </si>
  <si>
    <t>PP/Percent of voting rights</t>
  </si>
  <si>
    <t>PP/Proportional share retained</t>
  </si>
  <si>
    <t>DC/Delta</t>
  </si>
  <si>
    <t>DC/Residual modified duration</t>
  </si>
  <si>
    <t>DC/Age of beneficiaries [years]</t>
  </si>
  <si>
    <t>TE/Dividends</t>
  </si>
  <si>
    <t>TE/Interests</t>
  </si>
  <si>
    <t>TE/Rent</t>
  </si>
  <si>
    <t>TE/Administration, investments management, claims management, acquisition and overhead</t>
  </si>
  <si>
    <t>TE/Administration</t>
  </si>
  <si>
    <t>TE/Investment management</t>
  </si>
  <si>
    <t>TE/Claims management</t>
  </si>
  <si>
    <t>TE/Acquisition</t>
  </si>
  <si>
    <t>TE/Overhead</t>
  </si>
  <si>
    <t>TE/Investment</t>
  </si>
  <si>
    <t>TE/Investment other than dividends, rent and interests</t>
  </si>
  <si>
    <t>TE/Other than investment</t>
  </si>
  <si>
    <t>RM/N</t>
  </si>
  <si>
    <t>RM/N-1</t>
  </si>
  <si>
    <t>RM/1-12 previous months</t>
  </si>
  <si>
    <t>RM/13-24 previous months</t>
  </si>
  <si>
    <t>PY/1</t>
  </si>
  <si>
    <t>PY/2</t>
  </si>
  <si>
    <t>PY/3</t>
  </si>
  <si>
    <t>PY/4</t>
  </si>
  <si>
    <t>PY/5</t>
  </si>
  <si>
    <t>PY/6</t>
  </si>
  <si>
    <t>PY/7</t>
  </si>
  <si>
    <t>PY/8</t>
  </si>
  <si>
    <t>PY/9</t>
  </si>
  <si>
    <t>PY/10</t>
  </si>
  <si>
    <t>PY/11</t>
  </si>
  <si>
    <t>PY/12</t>
  </si>
  <si>
    <t>PY/13</t>
  </si>
  <si>
    <t>PY/14</t>
  </si>
  <si>
    <t>PY/15</t>
  </si>
  <si>
    <t>PY/16</t>
  </si>
  <si>
    <t>PY/17</t>
  </si>
  <si>
    <t>PY/18</t>
  </si>
  <si>
    <t>PY/19</t>
  </si>
  <si>
    <t>PY/20</t>
  </si>
  <si>
    <t>PY/21</t>
  </si>
  <si>
    <t>PY/22</t>
  </si>
  <si>
    <t>PY/23</t>
  </si>
  <si>
    <t>PY/24</t>
  </si>
  <si>
    <t>PY/25</t>
  </si>
  <si>
    <t>PY/26</t>
  </si>
  <si>
    <t>PY/27</t>
  </si>
  <si>
    <t>PY/28</t>
  </si>
  <si>
    <t>PY/29</t>
  </si>
  <si>
    <t>PY/30</t>
  </si>
  <si>
    <t>PY/31-40</t>
  </si>
  <si>
    <t>PY/41-50</t>
  </si>
  <si>
    <t>PY/51 and more</t>
  </si>
  <si>
    <t>RM/N-15 and prior years</t>
  </si>
  <si>
    <t>RM/N-14</t>
  </si>
  <si>
    <t>RM/N-13</t>
  </si>
  <si>
    <t>RM/N-12</t>
  </si>
  <si>
    <t>RM/N-11</t>
  </si>
  <si>
    <t>RM/N-10</t>
  </si>
  <si>
    <t>RM/N-9</t>
  </si>
  <si>
    <t>RM/N-8</t>
  </si>
  <si>
    <t>RM/N-7</t>
  </si>
  <si>
    <t>RM/N-6</t>
  </si>
  <si>
    <t>RM/N-5</t>
  </si>
  <si>
    <t>RM/N-4</t>
  </si>
  <si>
    <t>RM/N-3</t>
  </si>
  <si>
    <t>RM/N-2</t>
  </si>
  <si>
    <t>PY/31 and more</t>
  </si>
  <si>
    <t>RM/N-10 and prior years</t>
  </si>
  <si>
    <t>DY/10 and more</t>
  </si>
  <si>
    <t>DY/9</t>
  </si>
  <si>
    <t>DY/8</t>
  </si>
  <si>
    <t>DY/7</t>
  </si>
  <si>
    <t>DY/6</t>
  </si>
  <si>
    <t>DY/5</t>
  </si>
  <si>
    <t>DY/4</t>
  </si>
  <si>
    <t>DY/3</t>
  </si>
  <si>
    <t>DY/2</t>
  </si>
  <si>
    <t>DY/1</t>
  </si>
  <si>
    <t>DY/0</t>
  </si>
  <si>
    <t>DY/15 and more</t>
  </si>
  <si>
    <t>DY/14</t>
  </si>
  <si>
    <t>DY/13</t>
  </si>
  <si>
    <t>DY/12</t>
  </si>
  <si>
    <t>DY/11</t>
  </si>
  <si>
    <t>DY/10</t>
  </si>
  <si>
    <t>RM/N-1 and prior years</t>
  </si>
  <si>
    <t>IZ/Accepted during the period</t>
  </si>
  <si>
    <t>IZ/Covered during the period</t>
  </si>
  <si>
    <t>IZ/Accepted prior to the period</t>
  </si>
  <si>
    <t>IZ/Covered after the period</t>
  </si>
  <si>
    <t>IZ/Covered prior to the period</t>
  </si>
  <si>
    <t>RT/Market risk</t>
  </si>
  <si>
    <t>UG/Before diversification effect</t>
  </si>
  <si>
    <t>RT/Counterparty default risk</t>
  </si>
  <si>
    <t>RT/Life underwriting risk</t>
  </si>
  <si>
    <t>RT/Health underwriting risk</t>
  </si>
  <si>
    <t>RT/Non-life underwriting risk</t>
  </si>
  <si>
    <t>RT/Risks other than operational and intangible asset risk</t>
  </si>
  <si>
    <t>DV/Diversification effect</t>
  </si>
  <si>
    <t>RT/Intangible asset risk</t>
  </si>
  <si>
    <t>RT/Risks other than operational</t>
  </si>
  <si>
    <t>DV/Before diversification effect</t>
  </si>
  <si>
    <t>RT/Operational risk</t>
  </si>
  <si>
    <t>UG/Diversification effect</t>
  </si>
  <si>
    <t>TV/Treated per components</t>
  </si>
  <si>
    <t>TV/Not treated per components</t>
  </si>
  <si>
    <t>RT/Interest rate risk</t>
  </si>
  <si>
    <t>RT/Interest rate down shock</t>
  </si>
  <si>
    <t>RT/Interest rate up shock</t>
  </si>
  <si>
    <t>RT/Equity risk</t>
  </si>
  <si>
    <t>RT/Equity risk [other than duration based]</t>
  </si>
  <si>
    <t>RT/Equity risk [duration based]</t>
  </si>
  <si>
    <t>RT/Property risk</t>
  </si>
  <si>
    <t>RT/Spread risk</t>
  </si>
  <si>
    <t>RT/Spread risk downward shock</t>
  </si>
  <si>
    <t>RT/Spread risk upward shock</t>
  </si>
  <si>
    <t>RT/Currency risk</t>
  </si>
  <si>
    <t>RT/Counter-cyclical premium risk</t>
  </si>
  <si>
    <t>RT/Type 1 exposures</t>
  </si>
  <si>
    <t>RT/Type 2 exposures</t>
  </si>
  <si>
    <t>RT/Receivables from intermediaries due for more than 3 months</t>
  </si>
  <si>
    <t>RT/Type 2 exposures other than receivables from intermediaries due for more than 3 months</t>
  </si>
  <si>
    <t>RT/Life mortality risk</t>
  </si>
  <si>
    <t>RT/Life longevity risk</t>
  </si>
  <si>
    <t>RT/Life disability-morbidity risk</t>
  </si>
  <si>
    <t>RT/Life lapse risk</t>
  </si>
  <si>
    <t xml:space="preserve">RT/Life risk of increase in lapse rates </t>
  </si>
  <si>
    <t>RT/Life risk of decrease in lapse rates</t>
  </si>
  <si>
    <t>RT/Life mass lapse risk</t>
  </si>
  <si>
    <t>RT/Life expense risk</t>
  </si>
  <si>
    <t>RT/Life revision risk</t>
  </si>
  <si>
    <t>RT/Life catastrophe risk</t>
  </si>
  <si>
    <t>RT/Health mortality risk</t>
  </si>
  <si>
    <t>RT/Health longevity risk</t>
  </si>
  <si>
    <t>RT/Health disability-morbidity risk</t>
  </si>
  <si>
    <t>RT/SLT health lapse risk</t>
  </si>
  <si>
    <t>RT/SLT health risk of increase in lapse rates</t>
  </si>
  <si>
    <t>RT/SLT health risk of decrease in lapse rates</t>
  </si>
  <si>
    <t>RT/Health expense risk</t>
  </si>
  <si>
    <t>RT/Health revision risk</t>
  </si>
  <si>
    <t>RT/SLT health underwriting risk</t>
  </si>
  <si>
    <t>RT/NSLT health premium risk</t>
  </si>
  <si>
    <t>RT/NSLT health reserve risk</t>
  </si>
  <si>
    <t>RT/NSLT health premium and reserve risk</t>
  </si>
  <si>
    <t>RT/NSLT health lapse risk</t>
  </si>
  <si>
    <t>RT/Health mass accident risk</t>
  </si>
  <si>
    <t>RT/Health accident concentration risk</t>
  </si>
  <si>
    <t>RT/Health pandemic risk</t>
  </si>
  <si>
    <t>RT/Health catastrophe risk</t>
  </si>
  <si>
    <t>RT/Non-life underwriting premium and reserve risk</t>
  </si>
  <si>
    <t>RT/Non-life lapse risk</t>
  </si>
  <si>
    <t>RT/Non-life catastrophe risk</t>
  </si>
  <si>
    <t>RT/Natural catastrophe risk</t>
  </si>
  <si>
    <t>RT/Windstorm</t>
  </si>
  <si>
    <t>RT/Earthquake</t>
  </si>
  <si>
    <t>RT/Flood</t>
  </si>
  <si>
    <t>RT/Hail</t>
  </si>
  <si>
    <t>RT/Subsidence</t>
  </si>
  <si>
    <t>RT/Catastrophe risk non-proportional property reinsurance</t>
  </si>
  <si>
    <t>RT/Man-made catastrophe risk</t>
  </si>
  <si>
    <t>RT/Motor vehicle liability</t>
  </si>
  <si>
    <t>RT/Marine</t>
  </si>
  <si>
    <t>RT/Aviation</t>
  </si>
  <si>
    <t>RT/Fire</t>
  </si>
  <si>
    <t>RT/Liability</t>
  </si>
  <si>
    <t>RT/Credit &amp; Suretyship</t>
  </si>
  <si>
    <t>RT/Other non-life catastrophe risk</t>
  </si>
  <si>
    <t>RT/Marine tanker collision [hull]</t>
  </si>
  <si>
    <t>RT/Marine tanker collision [liability]</t>
  </si>
  <si>
    <t>RT/Marine tanker collision [oil pollution liability]</t>
  </si>
  <si>
    <t>RT/Marine tanker collision</t>
  </si>
  <si>
    <t>RT/Marine platform explosion [property damage]</t>
  </si>
  <si>
    <t>RT/Marine platform explosion [removal of wreckage]</t>
  </si>
  <si>
    <t>RT/Marine platform explosion [loss of production income]</t>
  </si>
  <si>
    <t>RT/Marine platform explosion [capping of the well or making the well secure]</t>
  </si>
  <si>
    <t>RT/Marine platform explosion [liability insurance and reinsurance obligations]</t>
  </si>
  <si>
    <t>RT/Marine platform explosion</t>
  </si>
  <si>
    <t>RT/Aviation [hull]</t>
  </si>
  <si>
    <t>RT/Aviation [liability]</t>
  </si>
  <si>
    <t>RT/Professional malpractice liability</t>
  </si>
  <si>
    <t>RT/Employers liability</t>
  </si>
  <si>
    <t>RT/Directors and officers liability</t>
  </si>
  <si>
    <t>RT/Liability other than professional malpractice, employers, directors and officers liability</t>
  </si>
  <si>
    <t>RT/Non-proportional liability reinsurance</t>
  </si>
  <si>
    <t>RT/Credit &amp; Suretyship [large credit default] 1st biggest</t>
  </si>
  <si>
    <t>RT/Credit &amp; Suretyship [large credit default] 2nd biggest</t>
  </si>
  <si>
    <t>RT/Credit &amp; Suretyship [recession risk]</t>
  </si>
  <si>
    <t>RT/MAT other than marine and aviation</t>
  </si>
  <si>
    <t>RT/Non-proportional MAT reinsurance other than marine and aviation</t>
  </si>
  <si>
    <t>RT/Miscellaneous financial loss</t>
  </si>
  <si>
    <t>RT/Non-proportional casualty reinsurance other than general liability</t>
  </si>
  <si>
    <t>RT/Non-proportional credit &amp; surety reinsurance</t>
  </si>
  <si>
    <t>RT/Health mass accident risk [accidental death]</t>
  </si>
  <si>
    <t>RT/Health mass accident risk [permanent disability]</t>
  </si>
  <si>
    <t>RT/Health mass accident risk [disability 10 years]</t>
  </si>
  <si>
    <t>RT/Health mass accident risk [disability 12 months]</t>
  </si>
  <si>
    <t>RT/Health mass accident risk [medical treatment]</t>
  </si>
  <si>
    <t>RT/Health accident concentration risk [accidental death]</t>
  </si>
  <si>
    <t>RT/Health accident concentration risk [permanent disability]</t>
  </si>
  <si>
    <t>RT/Health accident concentration risk [disability 10 years]</t>
  </si>
  <si>
    <t>RT/Health accident concentration risk [disability 12 months]</t>
  </si>
  <si>
    <t>RT/Health accident concentration risk [medical treatment]</t>
  </si>
  <si>
    <t>RT/Health pandemic risk [income protection]</t>
  </si>
  <si>
    <t>RT/Health pandemic risk [medical expenses]</t>
  </si>
  <si>
    <t>RT/Health pandemic risk [hospitalisation cost]</t>
  </si>
  <si>
    <t>RT/Health pandemic risk [medical practitioner]</t>
  </si>
  <si>
    <t>RT/Health pandemic risk [no formal medical care]</t>
  </si>
  <si>
    <t>RT/Operational risk [based on technical provisions]</t>
  </si>
  <si>
    <t>RT/Operational risk [based on earned premiums]</t>
  </si>
  <si>
    <t>RT/Operational risk [standard approach]</t>
  </si>
  <si>
    <t>HD/Hedged risks other than delta, rho, gamma, vega and FX</t>
  </si>
  <si>
    <t>SH/Not assuming hedging</t>
  </si>
  <si>
    <t>SH/Assuming hedging</t>
  </si>
  <si>
    <t>AI/Other than salvages and subrogations</t>
  </si>
  <si>
    <t>SB/Open</t>
  </si>
  <si>
    <t>CH/Newly reported</t>
  </si>
  <si>
    <t>CH/Reopened</t>
  </si>
  <si>
    <t>SD/Open</t>
  </si>
  <si>
    <t>SD/Settled [with payment]</t>
  </si>
  <si>
    <t>SD/Settled [without payment]</t>
  </si>
  <si>
    <t>CH/Open and settled [with payment]</t>
  </si>
  <si>
    <t>EX/Assets exposure</t>
  </si>
  <si>
    <t>EX/Liabilities exposure</t>
  </si>
  <si>
    <t>EX/1st biggest</t>
  </si>
  <si>
    <t>EX/2nd biggest</t>
  </si>
  <si>
    <t>EX/3rd biggest</t>
  </si>
  <si>
    <t>EX/4th biggest</t>
  </si>
  <si>
    <t>EX/5th biggest</t>
  </si>
  <si>
    <t>EX/6th biggest</t>
  </si>
  <si>
    <t>EX/7th biggest</t>
  </si>
  <si>
    <t>EX/8th biggest</t>
  </si>
  <si>
    <t>EX/9th biggest</t>
  </si>
  <si>
    <t>EX/10th biggest</t>
  </si>
  <si>
    <t>EX/Reinsurance exposure</t>
  </si>
  <si>
    <t>EX/Exposure other than reinsurance</t>
  </si>
  <si>
    <t>II/Standard formula or partial internal model</t>
  </si>
  <si>
    <t>II/Full internal model</t>
  </si>
  <si>
    <t>II/Partial internal model</t>
  </si>
  <si>
    <t>BX/Elements of market risk covered by partial internal model</t>
  </si>
  <si>
    <t>BX/Elements of counterparty default risk covered by partial internal model</t>
  </si>
  <si>
    <t>BX/Elements of life underwriting risk covered by partial internal model</t>
  </si>
  <si>
    <t>BX/Elements of health underwriting risk covered by partial internal model</t>
  </si>
  <si>
    <t>BX/Elements of non-life underwriting risk covered by partial internal model</t>
  </si>
  <si>
    <t>BX/Elements of intangible asset risk covered by partial internal model</t>
  </si>
  <si>
    <t>BX/Elements of operational risk covered by partial internal model</t>
  </si>
  <si>
    <t>BX/Simplifications for spread risk used - bonds and loans</t>
  </si>
  <si>
    <t>BX/Captives simplifications used, interest rate risk</t>
  </si>
  <si>
    <t>BX/Captives simplifications used, spread risk</t>
  </si>
  <si>
    <t>BX/Captives simplifications used, market concentration risk</t>
  </si>
  <si>
    <t>BX/Simplifications for counterparty default risk used</t>
  </si>
  <si>
    <t>BX/Simplifications for mortality risk used</t>
  </si>
  <si>
    <t>BX/Simplifications for longevity risk used</t>
  </si>
  <si>
    <t>BX/Simplifications for disability-morbidity risk used</t>
  </si>
  <si>
    <t>BX/Simplifications for lapse risk used</t>
  </si>
  <si>
    <t>BX/Simplifications for life expense risk used</t>
  </si>
  <si>
    <t>BX/Simplifications for life catastrophe risk used</t>
  </si>
  <si>
    <t>BX/Simplifications for health mortality risk used</t>
  </si>
  <si>
    <t>BX/Simplifications for health longevity risk used</t>
  </si>
  <si>
    <t>BX/Simplifications for health disability-morbidity risk used</t>
  </si>
  <si>
    <t>BX/Simplifications for SLT lapse risk used</t>
  </si>
  <si>
    <t>BX/Simplifications for health expense risk used</t>
  </si>
  <si>
    <t>BX/Captives simplifications used, premium and reserve risk</t>
  </si>
  <si>
    <t>Notional non-life and life MCR calculation</t>
  </si>
  <si>
    <t>Notional linear MCR</t>
  </si>
  <si>
    <t>Notional SCR with add-on (annual or latest calculation)</t>
  </si>
  <si>
    <t>Notional MCR cap</t>
  </si>
  <si>
    <t>Notional MCR floor</t>
  </si>
  <si>
    <t>Notional Combined MCR</t>
  </si>
  <si>
    <t>Absolute floor of the notional MCR</t>
  </si>
  <si>
    <t xml:space="preserve">Notional MCR </t>
  </si>
  <si>
    <t>D2T</t>
  </si>
  <si>
    <t>Derivatives data: historical derivatives trades</t>
  </si>
  <si>
    <t>Full scope reporting</t>
  </si>
  <si>
    <t>OF-B1A</t>
  </si>
  <si>
    <t>Other, please explain why you need to use this line</t>
  </si>
  <si>
    <t>TA/Original contractual amount</t>
  </si>
  <si>
    <t>Name of platform</t>
  </si>
  <si>
    <t>Name of vessel</t>
  </si>
  <si>
    <t>NT/Number of people insured</t>
  </si>
  <si>
    <t>AS/Bonds</t>
  </si>
  <si>
    <t>AS/Deferred acquisition costs</t>
  </si>
  <si>
    <t>AS/Property, plant and equipment and financial [other than receivables/payables and recoverables]</t>
  </si>
  <si>
    <t>AS/Financial other than receivables/payables, recoverables, cash, derivatives, deposits, loans, bonds and equity instruments</t>
  </si>
  <si>
    <t>TE/Other than administration, investments management, claims management, acquisition and overhead</t>
  </si>
  <si>
    <t>TD/Effective date of agreement/contract underlying transaction if applicable</t>
  </si>
  <si>
    <t>TD/Expiry date of agreement/contract underlying transaction if applicable</t>
  </si>
  <si>
    <t>AL/Derivatives</t>
  </si>
  <si>
    <t>TS/Description of impact on: assets/liability/off-balance sheet</t>
  </si>
  <si>
    <t>DC/Quantity</t>
  </si>
  <si>
    <t>TS/Item title</t>
  </si>
  <si>
    <t>TS/Issuer group</t>
  </si>
  <si>
    <t>CG/Other than on policies and not collateralised</t>
  </si>
  <si>
    <t>CG/On policies</t>
  </si>
  <si>
    <t>CT/Corporate other than investment funds</t>
  </si>
  <si>
    <t>CT/General government</t>
  </si>
  <si>
    <t>CT/Investment funds</t>
  </si>
  <si>
    <t>OB/Collateral held</t>
  </si>
  <si>
    <t>TS/Counterparty group</t>
  </si>
  <si>
    <t>TS/Trigger value</t>
  </si>
  <si>
    <t>CT/Credit institutions</t>
  </si>
  <si>
    <t>BL/Health SLT</t>
  </si>
  <si>
    <t>BL/Life [other than Index-linked and unit-linked insurance and Health SLT]</t>
  </si>
  <si>
    <t>OB/Contingent liabilities</t>
  </si>
  <si>
    <t>OB/Unlimited guarantees and letters of credit given</t>
  </si>
  <si>
    <t>OB/Collateral pledged</t>
  </si>
  <si>
    <t>TS/Name of receiver of guarantee</t>
  </si>
  <si>
    <t>PI/≤ 10%</t>
  </si>
  <si>
    <t>EE/EEA countries [other than home country]</t>
  </si>
  <si>
    <t>TZ/Branch</t>
  </si>
  <si>
    <t>TZ/Freedom to provide services [FPS]</t>
  </si>
  <si>
    <t>CB/Motor vehicle liability insurance [except carrier's liability]</t>
  </si>
  <si>
    <t>EE/Home country</t>
  </si>
  <si>
    <t>BL/Other life</t>
  </si>
  <si>
    <t>BL/Annuities stemming from non-life insurance contracts and relating to health insurance obligations</t>
  </si>
  <si>
    <t>BL/Life</t>
  </si>
  <si>
    <t>BI/1st biggest</t>
  </si>
  <si>
    <t>LX/All members</t>
  </si>
  <si>
    <t>BI/2nd biggest</t>
  </si>
  <si>
    <t>BI/3rd biggest</t>
  </si>
  <si>
    <t>BI/4th biggest</t>
  </si>
  <si>
    <t>BI/5th biggest</t>
  </si>
  <si>
    <t>BI/5 biggest</t>
  </si>
  <si>
    <t>BL/Insurance with profit participation</t>
  </si>
  <si>
    <t xml:space="preserve">RT/Market risk concentrations </t>
  </si>
  <si>
    <t>BL/Life [other than annuities stemming from non-life insurance contracts and relating to health insurance obligations]</t>
  </si>
  <si>
    <t>BL/Health SLT and annuities stemming from non-life insurance contracts and relating to health insurance obligations</t>
  </si>
  <si>
    <t>LX/All members (Not applicable/All geographical areas)</t>
  </si>
  <si>
    <t>TA/Top-ups</t>
  </si>
  <si>
    <t>TA/Balance of contractual amount</t>
  </si>
  <si>
    <t>AS/Other than intangible, deferred tax, pension benefit, property, plant and equipment, financial, reinsurance deposits, receivables/payables and due in respect of own fund items or initial fund called up but not yet paid in</t>
  </si>
  <si>
    <t>DI/End</t>
  </si>
  <si>
    <t>HD/All members (Delta, rho, gamma, vega and FX hedged risks)</t>
  </si>
  <si>
    <t>Identification code of the counterparty of the group</t>
  </si>
  <si>
    <t>Identification code of the group entity subject to the exposure</t>
  </si>
  <si>
    <t>Simplification Used</t>
  </si>
  <si>
    <t>TS/Name of issuer/seller/transferor/receiver/reinsurer/provider</t>
  </si>
  <si>
    <t>TS/Name of collateral/guarantee provider</t>
  </si>
  <si>
    <t>TE/Commissions</t>
  </si>
  <si>
    <t>XS/Variation explained by deferred tax position</t>
  </si>
  <si>
    <t>XS/Variation explained by income tax [not deferred]</t>
  </si>
  <si>
    <t>CT/Special purpose vehicle [SPV]</t>
  </si>
  <si>
    <t>TD/Date of decision related to solo capital add-on</t>
  </si>
  <si>
    <t>Foreseeable dividends and distributions</t>
  </si>
  <si>
    <t>BC/Foreseeable dividends and distributions</t>
  </si>
  <si>
    <t>SO/Non regulated entities carrying out financial activities</t>
  </si>
  <si>
    <t>SO/Entities carrying out financial activities</t>
  </si>
  <si>
    <t xml:space="preserve">Non regulated entities carrying out financial activities </t>
  </si>
  <si>
    <t>TS/Description of criteria of influence other than percent of capital share, percent used for the establishment of accounting  consolidated accounts and percent of voting rights</t>
  </si>
  <si>
    <t>PI/≤  10%</t>
  </si>
  <si>
    <t>RT/SLT health mass lapse risk</t>
  </si>
  <si>
    <t>CY/Non-EEA</t>
  </si>
  <si>
    <t>CS/Deduction and aggregation method [method 2 and part of combination of methods 1 and 2]</t>
  </si>
  <si>
    <t>Identification code of entity</t>
  </si>
  <si>
    <t>ID code of product</t>
  </si>
  <si>
    <t>Property, plant &amp; equipment held for own use</t>
  </si>
  <si>
    <t>Purpose: it is required to report all the derivatives trades executed over the reporting period (e.g. from the 1th Jan to the 31th Dec) on a trade-by-trade approach, i.e. each transaction (buy, partial/total sell, unwind, exercise of options, etc) should be reported separately and do not off-set.</t>
  </si>
  <si>
    <t>Non-life and health similar to non-life</t>
  </si>
  <si>
    <t>Deductions not included in the reconciliation reserve</t>
  </si>
  <si>
    <t>Variation in Deferred Tax position (var DTA-DTL)</t>
  </si>
  <si>
    <t>Characteristics of product</t>
  </si>
  <si>
    <t>Proportional Share retained (art.221)</t>
  </si>
  <si>
    <t>Reinsurance claims paid by reinsurer during reporting year</t>
  </si>
  <si>
    <t>IGT - Internal Cost Sharing, Contingent Liabilities (other than derivatives) &amp; Off Balance Sheet Items and Other Types of IGT</t>
  </si>
  <si>
    <t>S2 value of transaction/ collateral at reporting date if applicable</t>
  </si>
  <si>
    <t>Quarterly assets summary. This is to be reported quarterly by every undertaking that doesn’t fall into the eligibility criteria for reporting S.06.02 “Investment Data – Portfolio List”.</t>
  </si>
  <si>
    <t>References to S.02.01, refer to the balance sheet template</t>
  </si>
  <si>
    <t>Reconciliation with S.23.01</t>
  </si>
  <si>
    <t>Template S.29.02</t>
  </si>
  <si>
    <t>Template S.29.03</t>
  </si>
  <si>
    <t>Already mostly explained in S.23.01</t>
  </si>
  <si>
    <t>Variations in capital basic own fund items and other items approved explained in S.23.01</t>
  </si>
  <si>
    <t>From S.02.01</t>
  </si>
  <si>
    <t>Reconciliation with S.02.01</t>
  </si>
  <si>
    <t>IGT - Derivatives (include guarantees but exclude other contingent liabilities and off balance sheet items which are to be reported in S.36.04)</t>
  </si>
  <si>
    <t>S.01.02.01</t>
  </si>
  <si>
    <t>S.01.02.02</t>
  </si>
  <si>
    <t>S.06.02.01</t>
  </si>
  <si>
    <t>S.06.02.02</t>
  </si>
  <si>
    <t>S.06.01.01</t>
  </si>
  <si>
    <t>S.07.01.01</t>
  </si>
  <si>
    <t>S.07.01.02</t>
  </si>
  <si>
    <t>S.08.01.01</t>
  </si>
  <si>
    <t>S.08.01.02</t>
  </si>
  <si>
    <t>S.08.02.01</t>
  </si>
  <si>
    <t>S.08.02.02</t>
  </si>
  <si>
    <t>S.09.01.01</t>
  </si>
  <si>
    <t>S.09.01.02</t>
  </si>
  <si>
    <t>S.06.03.01</t>
  </si>
  <si>
    <t>S.06.03.02</t>
  </si>
  <si>
    <t>S.10.01.01</t>
  </si>
  <si>
    <t>S.10.01.02</t>
  </si>
  <si>
    <t>S.11.01.01</t>
  </si>
  <si>
    <t>S.11.01.02</t>
  </si>
  <si>
    <t>S.39.01.01</t>
  </si>
  <si>
    <t>S.39.01.02</t>
  </si>
  <si>
    <t>S.02.01.01</t>
  </si>
  <si>
    <t>S.02.01.02</t>
  </si>
  <si>
    <t>S.02.01.03</t>
  </si>
  <si>
    <t>S.02.01.04</t>
  </si>
  <si>
    <t>S.02.01.05</t>
  </si>
  <si>
    <t>S.02.01.06</t>
  </si>
  <si>
    <t>S.03.01.01</t>
  </si>
  <si>
    <t>S.03.01.02</t>
  </si>
  <si>
    <t>S.02.02.01</t>
  </si>
  <si>
    <t>S.02.02.02</t>
  </si>
  <si>
    <t>S.04.01.01</t>
  </si>
  <si>
    <t>S.05.01.01</t>
  </si>
  <si>
    <t>S.05.01.02</t>
  </si>
  <si>
    <t>S.05.01.03</t>
  </si>
  <si>
    <t>S.05.01.04</t>
  </si>
  <si>
    <t>S.05.01.05</t>
  </si>
  <si>
    <t>S.05.01.06</t>
  </si>
  <si>
    <t>S.23.01.01</t>
  </si>
  <si>
    <t>S.23.01.02</t>
  </si>
  <si>
    <t>S.23.01.04</t>
  </si>
  <si>
    <t>S.23.01.05.10</t>
  </si>
  <si>
    <t>S.23.01.05.14</t>
  </si>
  <si>
    <t>S.23.01.05.24</t>
  </si>
  <si>
    <t>S.23.01.05.31</t>
  </si>
  <si>
    <t>S.23.01.05.36</t>
  </si>
  <si>
    <t>S.23.01.05.37</t>
  </si>
  <si>
    <t>S.23.01.05</t>
  </si>
  <si>
    <t>S.24.01.01.10</t>
  </si>
  <si>
    <t>S.24.01.01</t>
  </si>
  <si>
    <t>S.29.01.01</t>
  </si>
  <si>
    <t>S.29.02.01</t>
  </si>
  <si>
    <t>S.29.03.01</t>
  </si>
  <si>
    <t>S.25.01.03</t>
  </si>
  <si>
    <t>S.25.01.05</t>
  </si>
  <si>
    <t>S.25.02.01</t>
  </si>
  <si>
    <t>S.25.02.02</t>
  </si>
  <si>
    <t>S.25.03.01</t>
  </si>
  <si>
    <t>S.25.03.03</t>
  </si>
  <si>
    <t>S.26.01.01</t>
  </si>
  <si>
    <t>S.26.01.02</t>
  </si>
  <si>
    <t>S.26.02.02</t>
  </si>
  <si>
    <t>S.26.02.01</t>
  </si>
  <si>
    <t>S.26.03.01</t>
  </si>
  <si>
    <t>S.26.03.02</t>
  </si>
  <si>
    <t>S.26.04.02</t>
  </si>
  <si>
    <t>S.26.04.01</t>
  </si>
  <si>
    <t>S.26.05.01</t>
  </si>
  <si>
    <t>S.26.05.02</t>
  </si>
  <si>
    <t>S.26.06.02</t>
  </si>
  <si>
    <t>S.26.06.01</t>
  </si>
  <si>
    <t>S.27.01.01.10</t>
  </si>
  <si>
    <t>S.27.01.01.11</t>
  </si>
  <si>
    <t>S.27.01.01.12</t>
  </si>
  <si>
    <t>S.27.01.01.13</t>
  </si>
  <si>
    <t>S.27.01.01.14</t>
  </si>
  <si>
    <t>S.27.01.01.15</t>
  </si>
  <si>
    <t>S.27.01.01.16</t>
  </si>
  <si>
    <t>S.27.01.01.17</t>
  </si>
  <si>
    <t>S.27.01.01.18</t>
  </si>
  <si>
    <t>S.27.01.01.19</t>
  </si>
  <si>
    <t>S.27.01.01.20</t>
  </si>
  <si>
    <t>S.27.01.01.21</t>
  </si>
  <si>
    <t>S.27.01.01.22</t>
  </si>
  <si>
    <t>S.27.01.01</t>
  </si>
  <si>
    <t>S.27.01.02.10</t>
  </si>
  <si>
    <t>S.27.01.02.11</t>
  </si>
  <si>
    <t>S.27.01.02.12</t>
  </si>
  <si>
    <t>S.27.01.02.13</t>
  </si>
  <si>
    <t>S.27.01.02.14</t>
  </si>
  <si>
    <t>S.27.01.02.15</t>
  </si>
  <si>
    <t>S.27.01.02.16</t>
  </si>
  <si>
    <t>S.27.01.02.17</t>
  </si>
  <si>
    <t>S.27.01.02.18</t>
  </si>
  <si>
    <t>S.27.01.02.19</t>
  </si>
  <si>
    <t>S.27.01.02.20</t>
  </si>
  <si>
    <t>S.27.01.02.21</t>
  </si>
  <si>
    <t>S.27.01.02.22</t>
  </si>
  <si>
    <t>S.27.01.02</t>
  </si>
  <si>
    <t>S.28.01.01</t>
  </si>
  <si>
    <t>S.28.02.01</t>
  </si>
  <si>
    <t>S.28.02.02</t>
  </si>
  <si>
    <t>S.12.01.01</t>
  </si>
  <si>
    <t>S.12.01.02</t>
  </si>
  <si>
    <t>S.13.01.01</t>
  </si>
  <si>
    <t>S.14.01.01</t>
  </si>
  <si>
    <t>S.14.01.02</t>
  </si>
  <si>
    <t>S.15.01.01</t>
  </si>
  <si>
    <t>S.15.01.02</t>
  </si>
  <si>
    <t>S.15.02.01</t>
  </si>
  <si>
    <t>S.15.02.02</t>
  </si>
  <si>
    <t>S.16.01.01</t>
  </si>
  <si>
    <t>S.17.01.01</t>
  </si>
  <si>
    <t>S.17.01.02</t>
  </si>
  <si>
    <t>S.18.01.01</t>
  </si>
  <si>
    <t>S.19.01.01</t>
  </si>
  <si>
    <t>S.19.01.02.10</t>
  </si>
  <si>
    <t>S.19.01.02.11</t>
  </si>
  <si>
    <t>S.19.01.02.12</t>
  </si>
  <si>
    <t>S.19.01.02.13</t>
  </si>
  <si>
    <t>S.19.01.02.14</t>
  </si>
  <si>
    <t>S.19.01.02.15</t>
  </si>
  <si>
    <t>S.19.01.02.16</t>
  </si>
  <si>
    <t>S.19.01.02.17</t>
  </si>
  <si>
    <t>S.19.01.02.18</t>
  </si>
  <si>
    <t>S.19.01.02.19</t>
  </si>
  <si>
    <t>S.19.01.02.20</t>
  </si>
  <si>
    <t>S.19.01.02.21</t>
  </si>
  <si>
    <t>S.19.01.02</t>
  </si>
  <si>
    <t>S.20.01.01</t>
  </si>
  <si>
    <t>S.21.01.01</t>
  </si>
  <si>
    <t>S.22.01.01</t>
  </si>
  <si>
    <t>S.22.02.01</t>
  </si>
  <si>
    <t>S.38.01.01</t>
  </si>
  <si>
    <t>S.38.01.02</t>
  </si>
  <si>
    <t>S.30.01.01</t>
  </si>
  <si>
    <t>S.30.02.01</t>
  </si>
  <si>
    <t>S.30.03.01</t>
  </si>
  <si>
    <t>S.30.03.02</t>
  </si>
  <si>
    <t>S.30.03.03</t>
  </si>
  <si>
    <t>S.30.03.04</t>
  </si>
  <si>
    <t>S.30.04.01</t>
  </si>
  <si>
    <t>S.30.04.02</t>
  </si>
  <si>
    <t>S.40.01.01</t>
  </si>
  <si>
    <t>S.40.01.02</t>
  </si>
  <si>
    <t>S.41.01.01</t>
  </si>
  <si>
    <t>S.41.01.02</t>
  </si>
  <si>
    <t>S.32.01.02</t>
  </si>
  <si>
    <t>S.33.01.01</t>
  </si>
  <si>
    <t>S.34.01.01</t>
  </si>
  <si>
    <t>S.35.01.01</t>
  </si>
  <si>
    <t>S.36.01.01</t>
  </si>
  <si>
    <t>S.36.02.01</t>
  </si>
  <si>
    <t>S.36.03.01</t>
  </si>
  <si>
    <t>S.36.04.01</t>
  </si>
  <si>
    <t>S.37.01.01</t>
  </si>
  <si>
    <t>Non-available own funds related to non-EEA entities, due to local restrictions: regulatory or otherwise,  at group level</t>
  </si>
  <si>
    <t>A45E</t>
  </si>
  <si>
    <t>LS0</t>
  </si>
  <si>
    <t>AA04</t>
  </si>
  <si>
    <t>AA05</t>
  </si>
  <si>
    <t>AA07</t>
  </si>
  <si>
    <t>AA013</t>
  </si>
  <si>
    <t>A1B</t>
  </si>
  <si>
    <t>A1C</t>
  </si>
  <si>
    <t>AA13</t>
  </si>
  <si>
    <t>AA14</t>
  </si>
  <si>
    <t>AA15</t>
  </si>
  <si>
    <t>AA16</t>
  </si>
  <si>
    <t>AA23</t>
  </si>
  <si>
    <t>AA25</t>
  </si>
  <si>
    <t>AA26</t>
  </si>
  <si>
    <t>AA27</t>
  </si>
  <si>
    <t>AA28</t>
  </si>
  <si>
    <t>AA29</t>
  </si>
  <si>
    <t>AA30</t>
  </si>
  <si>
    <t>AA31</t>
  </si>
  <si>
    <t>AA32</t>
  </si>
  <si>
    <t>AA33</t>
  </si>
  <si>
    <t>AA34</t>
  </si>
  <si>
    <t>AB4</t>
  </si>
  <si>
    <t>AB5</t>
  </si>
  <si>
    <t>AB6</t>
  </si>
  <si>
    <t>AB7</t>
  </si>
  <si>
    <t>AB8</t>
  </si>
  <si>
    <t>AB9</t>
  </si>
  <si>
    <t>AB10</t>
  </si>
  <si>
    <t>AB11</t>
  </si>
  <si>
    <t>AB12</t>
  </si>
  <si>
    <t>AB13</t>
  </si>
  <si>
    <t>AB14</t>
  </si>
  <si>
    <t>AB15</t>
  </si>
  <si>
    <t>AB16</t>
  </si>
  <si>
    <t>AB23</t>
  </si>
  <si>
    <t>AB25</t>
  </si>
  <si>
    <t>AB26</t>
  </si>
  <si>
    <t>AB27</t>
  </si>
  <si>
    <t>AB28</t>
  </si>
  <si>
    <t>AB29</t>
  </si>
  <si>
    <t>AB30</t>
  </si>
  <si>
    <t>AB31</t>
  </si>
  <si>
    <t>AB32</t>
  </si>
  <si>
    <t>AB33</t>
  </si>
  <si>
    <t>AB34</t>
  </si>
  <si>
    <t>AC4</t>
  </si>
  <si>
    <t>AC5</t>
  </si>
  <si>
    <t>AC6</t>
  </si>
  <si>
    <t>AC7</t>
  </si>
  <si>
    <t>AC8</t>
  </si>
  <si>
    <t>AC9</t>
  </si>
  <si>
    <t>AC10</t>
  </si>
  <si>
    <t>AC11</t>
  </si>
  <si>
    <t>AC12</t>
  </si>
  <si>
    <t>AC13</t>
  </si>
  <si>
    <t>AC14</t>
  </si>
  <si>
    <t>AC15</t>
  </si>
  <si>
    <t>AC16</t>
  </si>
  <si>
    <t>AC19</t>
  </si>
  <si>
    <t>AD4</t>
  </si>
  <si>
    <t>AD5</t>
  </si>
  <si>
    <t>AD6</t>
  </si>
  <si>
    <t>AD7</t>
  </si>
  <si>
    <t>AD8</t>
  </si>
  <si>
    <t>AD9</t>
  </si>
  <si>
    <t>AD10</t>
  </si>
  <si>
    <t>AD11</t>
  </si>
  <si>
    <t>AD12</t>
  </si>
  <si>
    <t>AD13</t>
  </si>
  <si>
    <t>AD14</t>
  </si>
  <si>
    <t>AD15</t>
  </si>
  <si>
    <t>AD16</t>
  </si>
  <si>
    <t>AD18</t>
  </si>
  <si>
    <t>AD19</t>
  </si>
  <si>
    <t>AI12</t>
  </si>
  <si>
    <t>AI13</t>
  </si>
  <si>
    <t>AI14</t>
  </si>
  <si>
    <t>AI15</t>
  </si>
  <si>
    <t>AI16</t>
  </si>
  <si>
    <t>AG14</t>
  </si>
  <si>
    <t>AG15</t>
  </si>
  <si>
    <t>AG16</t>
  </si>
  <si>
    <t>AH13</t>
  </si>
  <si>
    <t>AH14</t>
  </si>
  <si>
    <t>AH15</t>
  </si>
  <si>
    <t>AH16</t>
  </si>
  <si>
    <t>AF15</t>
  </si>
  <si>
    <t>AF16</t>
  </si>
  <si>
    <t>BB4</t>
  </si>
  <si>
    <t>BA5</t>
  </si>
  <si>
    <t>BB5</t>
  </si>
  <si>
    <t>BB6</t>
  </si>
  <si>
    <t>BB7</t>
  </si>
  <si>
    <t>BA8</t>
  </si>
  <si>
    <t>BB8</t>
  </si>
  <si>
    <t>BA9</t>
  </si>
  <si>
    <t>BB9</t>
  </si>
  <si>
    <t>BB10</t>
  </si>
  <si>
    <t>BA11</t>
  </si>
  <si>
    <t>BB11</t>
  </si>
  <si>
    <t>BB12</t>
  </si>
  <si>
    <t>BB13</t>
  </si>
  <si>
    <t>BA14</t>
  </si>
  <si>
    <t>BB14</t>
  </si>
  <si>
    <t>BA15</t>
  </si>
  <si>
    <t>BB15</t>
  </si>
  <si>
    <t>BA16</t>
  </si>
  <si>
    <t>BB16</t>
  </si>
  <si>
    <t>BA17</t>
  </si>
  <si>
    <t>BB17</t>
  </si>
  <si>
    <t>BA19</t>
  </si>
  <si>
    <t>BB19</t>
  </si>
  <si>
    <t>BA23</t>
  </si>
  <si>
    <t>BB23</t>
  </si>
  <si>
    <t>BA25</t>
  </si>
  <si>
    <t>BB25</t>
  </si>
  <si>
    <t>BA26</t>
  </si>
  <si>
    <t>BB26</t>
  </si>
  <si>
    <t>BA27</t>
  </si>
  <si>
    <t>BB27</t>
  </si>
  <si>
    <t>BA28</t>
  </si>
  <si>
    <t>BB28</t>
  </si>
  <si>
    <t>BA29</t>
  </si>
  <si>
    <t>BB29</t>
  </si>
  <si>
    <t>BA30</t>
  </si>
  <si>
    <t>BB30</t>
  </si>
  <si>
    <t>BA31</t>
  </si>
  <si>
    <t>BB31</t>
  </si>
  <si>
    <t>BA32</t>
  </si>
  <si>
    <t>BB32</t>
  </si>
  <si>
    <t>BA33</t>
  </si>
  <si>
    <t>BB33</t>
  </si>
  <si>
    <t>BA34</t>
  </si>
  <si>
    <t>BB34</t>
  </si>
  <si>
    <t>BH4</t>
  </si>
  <si>
    <t>BG4</t>
  </si>
  <si>
    <t>BE4</t>
  </si>
  <si>
    <t>BC5</t>
  </si>
  <si>
    <t>BD5</t>
  </si>
  <si>
    <t>BH5</t>
  </si>
  <si>
    <t>BF5</t>
  </si>
  <si>
    <t>BG5</t>
  </si>
  <si>
    <t>BE5</t>
  </si>
  <si>
    <t>BH6</t>
  </si>
  <si>
    <t>BG6</t>
  </si>
  <si>
    <t>BE6</t>
  </si>
  <si>
    <t>BH7</t>
  </si>
  <si>
    <t>BG7</t>
  </si>
  <si>
    <t>BE7</t>
  </si>
  <si>
    <t>BC8</t>
  </si>
  <si>
    <t>BD8</t>
  </si>
  <si>
    <t>BH8</t>
  </si>
  <si>
    <t>BF8</t>
  </si>
  <si>
    <t>BG8</t>
  </si>
  <si>
    <t>BE8</t>
  </si>
  <si>
    <t>BH9</t>
  </si>
  <si>
    <t>BG9</t>
  </si>
  <si>
    <t>BE9</t>
  </si>
  <si>
    <t>BH10</t>
  </si>
  <si>
    <t>BG10</t>
  </si>
  <si>
    <t>BE10</t>
  </si>
  <si>
    <t>BC11</t>
  </si>
  <si>
    <t>BD11</t>
  </si>
  <si>
    <t>BH11</t>
  </si>
  <si>
    <t>BF11</t>
  </si>
  <si>
    <t>BG11</t>
  </si>
  <si>
    <t>BE11</t>
  </si>
  <si>
    <t>BH12</t>
  </si>
  <si>
    <t>BG12</t>
  </si>
  <si>
    <t>BE12</t>
  </si>
  <si>
    <t>BH13</t>
  </si>
  <si>
    <t>BG13</t>
  </si>
  <si>
    <t>BE13</t>
  </si>
  <si>
    <t>BH14</t>
  </si>
  <si>
    <t>BG14</t>
  </si>
  <si>
    <t>BE14</t>
  </si>
  <si>
    <t>BC15</t>
  </si>
  <si>
    <t>BD15</t>
  </si>
  <si>
    <t>BH15</t>
  </si>
  <si>
    <t>BF15</t>
  </si>
  <si>
    <t>BG15</t>
  </si>
  <si>
    <t>BE15</t>
  </si>
  <si>
    <t>BC16</t>
  </si>
  <si>
    <t>BD16</t>
  </si>
  <si>
    <t>BH16</t>
  </si>
  <si>
    <t>BF16</t>
  </si>
  <si>
    <t>BG16</t>
  </si>
  <si>
    <t>BE16</t>
  </si>
  <si>
    <t>BC17</t>
  </si>
  <si>
    <t>BD17</t>
  </si>
  <si>
    <t>BH17</t>
  </si>
  <si>
    <t>BF17</t>
  </si>
  <si>
    <t>BG17</t>
  </si>
  <si>
    <t>BE17</t>
  </si>
  <si>
    <t>BC18</t>
  </si>
  <si>
    <t>BD18</t>
  </si>
  <si>
    <t>BH18</t>
  </si>
  <si>
    <t>BF18</t>
  </si>
  <si>
    <t>BG18</t>
  </si>
  <si>
    <t>BE18</t>
  </si>
  <si>
    <t>BC19</t>
  </si>
  <si>
    <t>BD19</t>
  </si>
  <si>
    <t>BH19</t>
  </si>
  <si>
    <t>BF19</t>
  </si>
  <si>
    <t>BG19</t>
  </si>
  <si>
    <t>BE19</t>
  </si>
  <si>
    <t>CI4</t>
  </si>
  <si>
    <t>CG4</t>
  </si>
  <si>
    <t>CF4</t>
  </si>
  <si>
    <t>CI5</t>
  </si>
  <si>
    <t>CG5</t>
  </si>
  <si>
    <t>CF5</t>
  </si>
  <si>
    <t>CI6</t>
  </si>
  <si>
    <t>CG6</t>
  </si>
  <si>
    <t>CF6</t>
  </si>
  <si>
    <t>CI7</t>
  </si>
  <si>
    <t>CG7</t>
  </si>
  <si>
    <t>CF7</t>
  </si>
  <si>
    <t>CA8</t>
  </si>
  <si>
    <t>CB8</t>
  </si>
  <si>
    <t>CD8</t>
  </si>
  <si>
    <t>CI8</t>
  </si>
  <si>
    <t>CG8</t>
  </si>
  <si>
    <t>CF8</t>
  </si>
  <si>
    <t>CI9</t>
  </si>
  <si>
    <t>CG9</t>
  </si>
  <si>
    <t>CF9</t>
  </si>
  <si>
    <t>CI10</t>
  </si>
  <si>
    <t>CG10</t>
  </si>
  <si>
    <t>CF10</t>
  </si>
  <si>
    <t>CI11</t>
  </si>
  <si>
    <t>CG11</t>
  </si>
  <si>
    <t>CF11</t>
  </si>
  <si>
    <t>CI12</t>
  </si>
  <si>
    <t>CG12</t>
  </si>
  <si>
    <t>CF12</t>
  </si>
  <si>
    <t>CI13</t>
  </si>
  <si>
    <t>CG13</t>
  </si>
  <si>
    <t>CF13</t>
  </si>
  <si>
    <t>CA19</t>
  </si>
  <si>
    <t>CB19</t>
  </si>
  <si>
    <t>CA20</t>
  </si>
  <si>
    <t>CB20</t>
  </si>
  <si>
    <t>CA21</t>
  </si>
  <si>
    <t>CB21</t>
  </si>
  <si>
    <t>CA22</t>
  </si>
  <si>
    <t>CB22</t>
  </si>
  <si>
    <t>CA23</t>
  </si>
  <si>
    <t>CB23</t>
  </si>
  <si>
    <t>CA24</t>
  </si>
  <si>
    <t>CB24</t>
  </si>
  <si>
    <t>CA25</t>
  </si>
  <si>
    <t>CB25</t>
  </si>
  <si>
    <t>CA26</t>
  </si>
  <si>
    <t>CB26</t>
  </si>
  <si>
    <t>CA27</t>
  </si>
  <si>
    <t>CB27</t>
  </si>
  <si>
    <t>CA28</t>
  </si>
  <si>
    <t>CB28</t>
  </si>
  <si>
    <t>DA4</t>
  </si>
  <si>
    <t>DB4</t>
  </si>
  <si>
    <t>DC4</t>
  </si>
  <si>
    <t>DD4</t>
  </si>
  <si>
    <t>DI4</t>
  </si>
  <si>
    <t>DG4</t>
  </si>
  <si>
    <t>DF4</t>
  </si>
  <si>
    <t>DA5</t>
  </si>
  <si>
    <t>DB5</t>
  </si>
  <si>
    <t>DC5</t>
  </si>
  <si>
    <t>DD5</t>
  </si>
  <si>
    <t>DI5</t>
  </si>
  <si>
    <t>DG5</t>
  </si>
  <si>
    <t>DF5</t>
  </si>
  <si>
    <t>DA6</t>
  </si>
  <si>
    <t>DB6</t>
  </si>
  <si>
    <t>DC6</t>
  </si>
  <si>
    <t>DD6</t>
  </si>
  <si>
    <t>DI6</t>
  </si>
  <si>
    <t>DG6</t>
  </si>
  <si>
    <t>DF6</t>
  </si>
  <si>
    <t>DA7</t>
  </si>
  <si>
    <t>DB7</t>
  </si>
  <si>
    <t>DC7</t>
  </si>
  <si>
    <t>DD7</t>
  </si>
  <si>
    <t>DI7</t>
  </si>
  <si>
    <t>DG7</t>
  </si>
  <si>
    <t>DF7</t>
  </si>
  <si>
    <t>DA8</t>
  </si>
  <si>
    <t>DB8</t>
  </si>
  <si>
    <t>DC8</t>
  </si>
  <si>
    <t>DD8</t>
  </si>
  <si>
    <t>DI8</t>
  </si>
  <si>
    <t>DG8</t>
  </si>
  <si>
    <t>DF8</t>
  </si>
  <si>
    <t>DA14</t>
  </si>
  <si>
    <t>DB14</t>
  </si>
  <si>
    <t>DA15</t>
  </si>
  <si>
    <t>DB15</t>
  </si>
  <si>
    <t>DA16</t>
  </si>
  <si>
    <t>DB16</t>
  </si>
  <si>
    <t>DA17</t>
  </si>
  <si>
    <t>DB17</t>
  </si>
  <si>
    <t>DA18</t>
  </si>
  <si>
    <t>DB18</t>
  </si>
  <si>
    <t>DA19</t>
  </si>
  <si>
    <t>DB19</t>
  </si>
  <si>
    <t>DA20</t>
  </si>
  <si>
    <t>DB20</t>
  </si>
  <si>
    <t>DA21</t>
  </si>
  <si>
    <t>DB21</t>
  </si>
  <si>
    <t>DA22</t>
  </si>
  <si>
    <t>DB22</t>
  </si>
  <si>
    <t>DA23</t>
  </si>
  <si>
    <t>DB23</t>
  </si>
  <si>
    <t>NA4</t>
  </si>
  <si>
    <t>NB4</t>
  </si>
  <si>
    <t>NC4</t>
  </si>
  <si>
    <t>ND4</t>
  </si>
  <si>
    <t>NE4</t>
  </si>
  <si>
    <t>NF4</t>
  </si>
  <si>
    <t>NG4</t>
  </si>
  <si>
    <t>NH4</t>
  </si>
  <si>
    <t>NI4</t>
  </si>
  <si>
    <t>NJ4</t>
  </si>
  <si>
    <t>NN4</t>
  </si>
  <si>
    <t>NL4</t>
  </si>
  <si>
    <t>NM4</t>
  </si>
  <si>
    <t>NK4</t>
  </si>
  <si>
    <t>NA5</t>
  </si>
  <si>
    <t>NB5</t>
  </si>
  <si>
    <t>NC5</t>
  </si>
  <si>
    <t>ND5</t>
  </si>
  <si>
    <t>NE5</t>
  </si>
  <si>
    <t>NF5</t>
  </si>
  <si>
    <t>NG5</t>
  </si>
  <si>
    <t>NH5</t>
  </si>
  <si>
    <t>NI5</t>
  </si>
  <si>
    <t>NJ5</t>
  </si>
  <si>
    <t>NN5</t>
  </si>
  <si>
    <t>NL5</t>
  </si>
  <si>
    <t>NM5</t>
  </si>
  <si>
    <t>NK5</t>
  </si>
  <si>
    <t>NA6</t>
  </si>
  <si>
    <t>NB6</t>
  </si>
  <si>
    <t>NC6</t>
  </si>
  <si>
    <t>ND6</t>
  </si>
  <si>
    <t>NE6</t>
  </si>
  <si>
    <t>NF6</t>
  </si>
  <si>
    <t>NG6</t>
  </si>
  <si>
    <t>NH6</t>
  </si>
  <si>
    <t>NI6</t>
  </si>
  <si>
    <t>NJ6</t>
  </si>
  <si>
    <t>NN6</t>
  </si>
  <si>
    <t>NL6</t>
  </si>
  <si>
    <t>NM6</t>
  </si>
  <si>
    <t>NK6</t>
  </si>
  <si>
    <t>NA7</t>
  </si>
  <si>
    <t>NB7</t>
  </si>
  <si>
    <t>NC7</t>
  </si>
  <si>
    <t>ND7</t>
  </si>
  <si>
    <t>NE7</t>
  </si>
  <si>
    <t>NF7</t>
  </si>
  <si>
    <t>NG7</t>
  </si>
  <si>
    <t>NH7</t>
  </si>
  <si>
    <t>NI7</t>
  </si>
  <si>
    <t>NJ7</t>
  </si>
  <si>
    <t>NN7</t>
  </si>
  <si>
    <t>NL7</t>
  </si>
  <si>
    <t>NM7</t>
  </si>
  <si>
    <t>NK7</t>
  </si>
  <si>
    <t>NA8</t>
  </si>
  <si>
    <t>NB8</t>
  </si>
  <si>
    <t>NC8</t>
  </si>
  <si>
    <t>ND8</t>
  </si>
  <si>
    <t>NE8</t>
  </si>
  <si>
    <t>NF8</t>
  </si>
  <si>
    <t>NG8</t>
  </si>
  <si>
    <t>NH8</t>
  </si>
  <si>
    <t>NI8</t>
  </si>
  <si>
    <t>NJ8</t>
  </si>
  <si>
    <t>NN8</t>
  </si>
  <si>
    <t>NL8</t>
  </si>
  <si>
    <t>NM8</t>
  </si>
  <si>
    <t>NK8</t>
  </si>
  <si>
    <t>NA9</t>
  </si>
  <si>
    <t>NB9</t>
  </si>
  <si>
    <t>NC9</t>
  </si>
  <si>
    <t>ND9</t>
  </si>
  <si>
    <t>NE9</t>
  </si>
  <si>
    <t>NF9</t>
  </si>
  <si>
    <t>NG9</t>
  </si>
  <si>
    <t>NH9</t>
  </si>
  <si>
    <t>NI9</t>
  </si>
  <si>
    <t>NJ9</t>
  </si>
  <si>
    <t>NN9</t>
  </si>
  <si>
    <t>NL9</t>
  </si>
  <si>
    <t>NM9</t>
  </si>
  <si>
    <t>NK9</t>
  </si>
  <si>
    <t>NA10</t>
  </si>
  <si>
    <t>NB10</t>
  </si>
  <si>
    <t>NC10</t>
  </si>
  <si>
    <t>ND10</t>
  </si>
  <si>
    <t>NE10</t>
  </si>
  <si>
    <t>NF10</t>
  </si>
  <si>
    <t>NG10</t>
  </si>
  <si>
    <t>NH10</t>
  </si>
  <si>
    <t>NI10</t>
  </si>
  <si>
    <t>NJ10</t>
  </si>
  <si>
    <t>NN10</t>
  </si>
  <si>
    <t>NL10</t>
  </si>
  <si>
    <t>NM10</t>
  </si>
  <si>
    <t>NK10</t>
  </si>
  <si>
    <t>NA11</t>
  </si>
  <si>
    <t>NB11</t>
  </si>
  <si>
    <t>NC11</t>
  </si>
  <si>
    <t>ND11</t>
  </si>
  <si>
    <t>NE11</t>
  </si>
  <si>
    <t>NF11</t>
  </si>
  <si>
    <t>NG11</t>
  </si>
  <si>
    <t>NH11</t>
  </si>
  <si>
    <t>NI11</t>
  </si>
  <si>
    <t>NJ11</t>
  </si>
  <si>
    <t>NN11</t>
  </si>
  <si>
    <t>NL11</t>
  </si>
  <si>
    <t>NM11</t>
  </si>
  <si>
    <t>NK11</t>
  </si>
  <si>
    <t>NA12</t>
  </si>
  <si>
    <t>NB12</t>
  </si>
  <si>
    <t>NC12</t>
  </si>
  <si>
    <t>ND12</t>
  </si>
  <si>
    <t>NE12</t>
  </si>
  <si>
    <t>NF12</t>
  </si>
  <si>
    <t>NG12</t>
  </si>
  <si>
    <t>NH12</t>
  </si>
  <si>
    <t>NI12</t>
  </si>
  <si>
    <t>NJ12</t>
  </si>
  <si>
    <t>NN12</t>
  </si>
  <si>
    <t>NL12</t>
  </si>
  <si>
    <t>NM12</t>
  </si>
  <si>
    <t>NK12</t>
  </si>
  <si>
    <t>NA13</t>
  </si>
  <si>
    <t>NB13</t>
  </si>
  <si>
    <t>NC13</t>
  </si>
  <si>
    <t>ND13</t>
  </si>
  <si>
    <t>NE13</t>
  </si>
  <si>
    <t>NF13</t>
  </si>
  <si>
    <t>NG13</t>
  </si>
  <si>
    <t>NH13</t>
  </si>
  <si>
    <t>NI13</t>
  </si>
  <si>
    <t>NJ13</t>
  </si>
  <si>
    <t>NN13</t>
  </si>
  <si>
    <t>NL13</t>
  </si>
  <si>
    <t>NM13</t>
  </si>
  <si>
    <t>NK13</t>
  </si>
  <si>
    <t>NA14</t>
  </si>
  <si>
    <t>NB14</t>
  </si>
  <si>
    <t>NC14</t>
  </si>
  <si>
    <t>ND14</t>
  </si>
  <si>
    <t>NE14</t>
  </si>
  <si>
    <t>NF14</t>
  </si>
  <si>
    <t>NG14</t>
  </si>
  <si>
    <t>NH14</t>
  </si>
  <si>
    <t>NI14</t>
  </si>
  <si>
    <t>NJ14</t>
  </si>
  <si>
    <t>NN14</t>
  </si>
  <si>
    <t>NL14</t>
  </si>
  <si>
    <t>NM14</t>
  </si>
  <si>
    <t>NK14</t>
  </si>
  <si>
    <t>NA15</t>
  </si>
  <si>
    <t>NB15</t>
  </si>
  <si>
    <t>NC15</t>
  </si>
  <si>
    <t>ND15</t>
  </si>
  <si>
    <t>NE15</t>
  </si>
  <si>
    <t>NF15</t>
  </si>
  <si>
    <t>NG15</t>
  </si>
  <si>
    <t>NH15</t>
  </si>
  <si>
    <t>NI15</t>
  </si>
  <si>
    <t>NJ15</t>
  </si>
  <si>
    <t>NN15</t>
  </si>
  <si>
    <t>NL15</t>
  </si>
  <si>
    <t>NM15</t>
  </si>
  <si>
    <t>NK15</t>
  </si>
  <si>
    <t>NA16</t>
  </si>
  <si>
    <t>NB16</t>
  </si>
  <si>
    <t>NC16</t>
  </si>
  <si>
    <t>ND16</t>
  </si>
  <si>
    <t>NE16</t>
  </si>
  <si>
    <t>NF16</t>
  </si>
  <si>
    <t>NG16</t>
  </si>
  <si>
    <t>NH16</t>
  </si>
  <si>
    <t>NI16</t>
  </si>
  <si>
    <t>NJ16</t>
  </si>
  <si>
    <t>NN16</t>
  </si>
  <si>
    <t>NL16</t>
  </si>
  <si>
    <t>NM16</t>
  </si>
  <si>
    <t>NK16</t>
  </si>
  <si>
    <t>NA17</t>
  </si>
  <si>
    <t>NB17</t>
  </si>
  <si>
    <t>NC17</t>
  </si>
  <si>
    <t>ND17</t>
  </si>
  <si>
    <t>NE17</t>
  </si>
  <si>
    <t>NF17</t>
  </si>
  <si>
    <t>NG17</t>
  </si>
  <si>
    <t>NH17</t>
  </si>
  <si>
    <t>NI17</t>
  </si>
  <si>
    <t>NJ17</t>
  </si>
  <si>
    <t>NN17</t>
  </si>
  <si>
    <t>NL17</t>
  </si>
  <si>
    <t>NM17</t>
  </si>
  <si>
    <t>NK17</t>
  </si>
  <si>
    <t>NA18</t>
  </si>
  <si>
    <t>NB18</t>
  </si>
  <si>
    <t>NC18</t>
  </si>
  <si>
    <t>ND18</t>
  </si>
  <si>
    <t>NE18</t>
  </si>
  <si>
    <t>NF18</t>
  </si>
  <si>
    <t>NG18</t>
  </si>
  <si>
    <t>NH18</t>
  </si>
  <si>
    <t>NI18</t>
  </si>
  <si>
    <t>NJ18</t>
  </si>
  <si>
    <t>NN18</t>
  </si>
  <si>
    <t>NL18</t>
  </si>
  <si>
    <t>NM18</t>
  </si>
  <si>
    <t>NK18</t>
  </si>
  <si>
    <t>NA19</t>
  </si>
  <si>
    <t>NB19</t>
  </si>
  <si>
    <t>NC19</t>
  </si>
  <si>
    <t>ND19</t>
  </si>
  <si>
    <t>NE19</t>
  </si>
  <si>
    <t>NF19</t>
  </si>
  <si>
    <t>NG19</t>
  </si>
  <si>
    <t>NH19</t>
  </si>
  <si>
    <t>NI19</t>
  </si>
  <si>
    <t>NJ19</t>
  </si>
  <si>
    <t>NN19</t>
  </si>
  <si>
    <t>NL19</t>
  </si>
  <si>
    <t>NM19</t>
  </si>
  <si>
    <t>NK19</t>
  </si>
  <si>
    <t>NA20</t>
  </si>
  <si>
    <t>NB20</t>
  </si>
  <si>
    <t>NC20</t>
  </si>
  <si>
    <t>ND20</t>
  </si>
  <si>
    <t>NE20</t>
  </si>
  <si>
    <t>NF20</t>
  </si>
  <si>
    <t>NG20</t>
  </si>
  <si>
    <t>NH20</t>
  </si>
  <si>
    <t>NI20</t>
  </si>
  <si>
    <t>NJ20</t>
  </si>
  <si>
    <t>NN20</t>
  </si>
  <si>
    <t>NL20</t>
  </si>
  <si>
    <t>NM20</t>
  </si>
  <si>
    <t>NK20</t>
  </si>
  <si>
    <t>NA21</t>
  </si>
  <si>
    <t>NB21</t>
  </si>
  <si>
    <t>NC21</t>
  </si>
  <si>
    <t>ND21</t>
  </si>
  <si>
    <t>NE21</t>
  </si>
  <si>
    <t>NF21</t>
  </si>
  <si>
    <t>NG21</t>
  </si>
  <si>
    <t>NH21</t>
  </si>
  <si>
    <t>NI21</t>
  </si>
  <si>
    <t>NJ21</t>
  </si>
  <si>
    <t>NN21</t>
  </si>
  <si>
    <t>NL21</t>
  </si>
  <si>
    <t>NM21</t>
  </si>
  <si>
    <t>NK21</t>
  </si>
  <si>
    <t>NA22</t>
  </si>
  <si>
    <t>NB22</t>
  </si>
  <si>
    <t>NC22</t>
  </si>
  <si>
    <t>ND22</t>
  </si>
  <si>
    <t>NE22</t>
  </si>
  <si>
    <t>NF22</t>
  </si>
  <si>
    <t>NG22</t>
  </si>
  <si>
    <t>NH22</t>
  </si>
  <si>
    <t>NI22</t>
  </si>
  <si>
    <t>NJ22</t>
  </si>
  <si>
    <t>NN22</t>
  </si>
  <si>
    <t>NL22</t>
  </si>
  <si>
    <t>NM22</t>
  </si>
  <si>
    <t>NK22</t>
  </si>
  <si>
    <t>NA23</t>
  </si>
  <si>
    <t>NB23</t>
  </si>
  <si>
    <t>NC23</t>
  </si>
  <si>
    <t>ND23</t>
  </si>
  <si>
    <t>NE23</t>
  </si>
  <si>
    <t>NF23</t>
  </si>
  <si>
    <t>NG23</t>
  </si>
  <si>
    <t>NH23</t>
  </si>
  <si>
    <t>NI23</t>
  </si>
  <si>
    <t>NJ23</t>
  </si>
  <si>
    <t>NN23</t>
  </si>
  <si>
    <t>NL23</t>
  </si>
  <si>
    <t>NM23</t>
  </si>
  <si>
    <t>NK23</t>
  </si>
  <si>
    <t>NA24</t>
  </si>
  <si>
    <t>NB24</t>
  </si>
  <si>
    <t>NC24</t>
  </si>
  <si>
    <t>ND24</t>
  </si>
  <si>
    <t>NE24</t>
  </si>
  <si>
    <t>NF24</t>
  </si>
  <si>
    <t>NG24</t>
  </si>
  <si>
    <t>NH24</t>
  </si>
  <si>
    <t>NI24</t>
  </si>
  <si>
    <t>NJ24</t>
  </si>
  <si>
    <t>NN24</t>
  </si>
  <si>
    <t>NL24</t>
  </si>
  <si>
    <t>NM24</t>
  </si>
  <si>
    <t>NK24</t>
  </si>
  <si>
    <t>NA25</t>
  </si>
  <si>
    <t>NB25</t>
  </si>
  <si>
    <t>NC25</t>
  </si>
  <si>
    <t>ND25</t>
  </si>
  <si>
    <t>NE25</t>
  </si>
  <si>
    <t>NF25</t>
  </si>
  <si>
    <t>NG25</t>
  </si>
  <si>
    <t>NH25</t>
  </si>
  <si>
    <t>NI25</t>
  </si>
  <si>
    <t>NJ25</t>
  </si>
  <si>
    <t>NN25</t>
  </si>
  <si>
    <t>NL25</t>
  </si>
  <si>
    <t>NM25</t>
  </si>
  <si>
    <t>NK25</t>
  </si>
  <si>
    <t>NA26</t>
  </si>
  <si>
    <t>NB26</t>
  </si>
  <si>
    <t>NC26</t>
  </si>
  <si>
    <t>ND26</t>
  </si>
  <si>
    <t>NE26</t>
  </si>
  <si>
    <t>NF26</t>
  </si>
  <si>
    <t>NG26</t>
  </si>
  <si>
    <t>NH26</t>
  </si>
  <si>
    <t>NI26</t>
  </si>
  <si>
    <t>NJ26</t>
  </si>
  <si>
    <t>NN26</t>
  </si>
  <si>
    <t>NL26</t>
  </si>
  <si>
    <t>NM26</t>
  </si>
  <si>
    <t>NK26</t>
  </si>
  <si>
    <t>NA27</t>
  </si>
  <si>
    <t>NB27</t>
  </si>
  <si>
    <t>NC27</t>
  </si>
  <si>
    <t>ND27</t>
  </si>
  <si>
    <t>NE27</t>
  </si>
  <si>
    <t>NF27</t>
  </si>
  <si>
    <t>NG27</t>
  </si>
  <si>
    <t>NH27</t>
  </si>
  <si>
    <t>NI27</t>
  </si>
  <si>
    <t>NJ27</t>
  </si>
  <si>
    <t>NN27</t>
  </si>
  <si>
    <t>NL27</t>
  </si>
  <si>
    <t>NM27</t>
  </si>
  <si>
    <t>NK27</t>
  </si>
  <si>
    <t>NA28</t>
  </si>
  <si>
    <t>NB28</t>
  </si>
  <si>
    <t>NC28</t>
  </si>
  <si>
    <t>ND28</t>
  </si>
  <si>
    <t>NE28</t>
  </si>
  <si>
    <t>NF28</t>
  </si>
  <si>
    <t>NG28</t>
  </si>
  <si>
    <t>NH28</t>
  </si>
  <si>
    <t>NI28</t>
  </si>
  <si>
    <t>NJ28</t>
  </si>
  <si>
    <t>NN28</t>
  </si>
  <si>
    <t>NL28</t>
  </si>
  <si>
    <t>NM28</t>
  </si>
  <si>
    <t>NK28</t>
  </si>
  <si>
    <t>NA29</t>
  </si>
  <si>
    <t>NB29</t>
  </si>
  <si>
    <t>NC29</t>
  </si>
  <si>
    <t>ND29</t>
  </si>
  <si>
    <t>NE29</t>
  </si>
  <si>
    <t>NF29</t>
  </si>
  <si>
    <t>NG29</t>
  </si>
  <si>
    <t>NH29</t>
  </si>
  <si>
    <t>NI29</t>
  </si>
  <si>
    <t>NJ29</t>
  </si>
  <si>
    <t>NN29</t>
  </si>
  <si>
    <t>NL29</t>
  </si>
  <si>
    <t>NM29</t>
  </si>
  <si>
    <t>NK29</t>
  </si>
  <si>
    <t>NA30</t>
  </si>
  <si>
    <t>NB30</t>
  </si>
  <si>
    <t>NC30</t>
  </si>
  <si>
    <t>ND30</t>
  </si>
  <si>
    <t>NE30</t>
  </si>
  <si>
    <t>NF30</t>
  </si>
  <si>
    <t>NG30</t>
  </si>
  <si>
    <t>NH30</t>
  </si>
  <si>
    <t>NI30</t>
  </si>
  <si>
    <t>NJ30</t>
  </si>
  <si>
    <t>NN30</t>
  </si>
  <si>
    <t>NL30</t>
  </si>
  <si>
    <t>NM30</t>
  </si>
  <si>
    <t>NK30</t>
  </si>
  <si>
    <t>OA4</t>
  </si>
  <si>
    <t>OB4</t>
  </si>
  <si>
    <t>OC4</t>
  </si>
  <si>
    <t>OD4</t>
  </si>
  <si>
    <t>OE4</t>
  </si>
  <si>
    <t>OF4</t>
  </si>
  <si>
    <t>OJ4</t>
  </si>
  <si>
    <t>OH4</t>
  </si>
  <si>
    <t>OI4</t>
  </si>
  <si>
    <t>OG4</t>
  </si>
  <si>
    <t>OA5</t>
  </si>
  <si>
    <t>OB5</t>
  </si>
  <si>
    <t>OC5</t>
  </si>
  <si>
    <t>OD5</t>
  </si>
  <si>
    <t>OE5</t>
  </si>
  <si>
    <t>OF5</t>
  </si>
  <si>
    <t>OJ5</t>
  </si>
  <si>
    <t>OH5</t>
  </si>
  <si>
    <t>OI5</t>
  </si>
  <si>
    <t>OG5</t>
  </si>
  <si>
    <t>OA6</t>
  </si>
  <si>
    <t>OB6</t>
  </si>
  <si>
    <t>OC6</t>
  </si>
  <si>
    <t>OD6</t>
  </si>
  <si>
    <t>OE6</t>
  </si>
  <si>
    <t>OF6</t>
  </si>
  <si>
    <t>OJ6</t>
  </si>
  <si>
    <t>OH6</t>
  </si>
  <si>
    <t>OI6</t>
  </si>
  <si>
    <t>OG6</t>
  </si>
  <si>
    <t>OA7</t>
  </si>
  <si>
    <t>OB7</t>
  </si>
  <si>
    <t>OC7</t>
  </si>
  <si>
    <t>OD7</t>
  </si>
  <si>
    <t>OE7</t>
  </si>
  <si>
    <t>OF7</t>
  </si>
  <si>
    <t>OJ7</t>
  </si>
  <si>
    <t>OH7</t>
  </si>
  <si>
    <t>OI7</t>
  </si>
  <si>
    <t>OG7</t>
  </si>
  <si>
    <t>OA8</t>
  </si>
  <si>
    <t>OB8</t>
  </si>
  <si>
    <t>OC8</t>
  </si>
  <si>
    <t>OD8</t>
  </si>
  <si>
    <t>OE8</t>
  </si>
  <si>
    <t>OF8</t>
  </si>
  <si>
    <t>OJ8</t>
  </si>
  <si>
    <t>OH8</t>
  </si>
  <si>
    <t>OI8</t>
  </si>
  <si>
    <t>OG8</t>
  </si>
  <si>
    <t>OA9</t>
  </si>
  <si>
    <t>OB9</t>
  </si>
  <si>
    <t>OC9</t>
  </si>
  <si>
    <t>OD9</t>
  </si>
  <si>
    <t>OE9</t>
  </si>
  <si>
    <t>OF9</t>
  </si>
  <si>
    <t>OJ9</t>
  </si>
  <si>
    <t>OH9</t>
  </si>
  <si>
    <t>OI9</t>
  </si>
  <si>
    <t>OG9</t>
  </si>
  <si>
    <t>OA10</t>
  </si>
  <si>
    <t>OB10</t>
  </si>
  <si>
    <t>OC10</t>
  </si>
  <si>
    <t>OD10</t>
  </si>
  <si>
    <t>OE10</t>
  </si>
  <si>
    <t>OF10</t>
  </si>
  <si>
    <t>OJ10</t>
  </si>
  <si>
    <t>OH10</t>
  </si>
  <si>
    <t>OI10</t>
  </si>
  <si>
    <t>OG10</t>
  </si>
  <si>
    <t>OA11</t>
  </si>
  <si>
    <t>OB11</t>
  </si>
  <si>
    <t>OC11</t>
  </si>
  <si>
    <t>OD11</t>
  </si>
  <si>
    <t>OE11</t>
  </si>
  <si>
    <t>OF11</t>
  </si>
  <si>
    <t>OJ11</t>
  </si>
  <si>
    <t>OH11</t>
  </si>
  <si>
    <t>OI11</t>
  </si>
  <si>
    <t>OG11</t>
  </si>
  <si>
    <t>OA12</t>
  </si>
  <si>
    <t>OB12</t>
  </si>
  <si>
    <t>OC12</t>
  </si>
  <si>
    <t>OD12</t>
  </si>
  <si>
    <t>OE12</t>
  </si>
  <si>
    <t>OF12</t>
  </si>
  <si>
    <t>OJ12</t>
  </si>
  <si>
    <t>OH12</t>
  </si>
  <si>
    <t>OI12</t>
  </si>
  <si>
    <t>OG12</t>
  </si>
  <si>
    <t>OA13</t>
  </si>
  <si>
    <t>OB13</t>
  </si>
  <si>
    <t>OC13</t>
  </si>
  <si>
    <t>OD13</t>
  </si>
  <si>
    <t>OE13</t>
  </si>
  <si>
    <t>OF13</t>
  </si>
  <si>
    <t>OJ13</t>
  </si>
  <si>
    <t>OH13</t>
  </si>
  <si>
    <t>OI13</t>
  </si>
  <si>
    <t>OG13</t>
  </si>
  <si>
    <t>OA14</t>
  </si>
  <si>
    <t>OB14</t>
  </si>
  <si>
    <t>OC14</t>
  </si>
  <si>
    <t>OD14</t>
  </si>
  <si>
    <t>OE14</t>
  </si>
  <si>
    <t>OF14</t>
  </si>
  <si>
    <t>OJ14</t>
  </si>
  <si>
    <t>OH14</t>
  </si>
  <si>
    <t>OI14</t>
  </si>
  <si>
    <t>OG14</t>
  </si>
  <si>
    <t>OA15</t>
  </si>
  <si>
    <t>OB15</t>
  </si>
  <si>
    <t>OC15</t>
  </si>
  <si>
    <t>OD15</t>
  </si>
  <si>
    <t>OE15</t>
  </si>
  <si>
    <t>OF15</t>
  </si>
  <si>
    <t>OJ15</t>
  </si>
  <si>
    <t>OH15</t>
  </si>
  <si>
    <t>OI15</t>
  </si>
  <si>
    <t>OG15</t>
  </si>
  <si>
    <t>OA16</t>
  </si>
  <si>
    <t>OB16</t>
  </si>
  <si>
    <t>OC16</t>
  </si>
  <si>
    <t>OD16</t>
  </si>
  <si>
    <t>OE16</t>
  </si>
  <si>
    <t>OF16</t>
  </si>
  <si>
    <t>OJ16</t>
  </si>
  <si>
    <t>OH16</t>
  </si>
  <si>
    <t>OI16</t>
  </si>
  <si>
    <t>OG16</t>
  </si>
  <si>
    <t>OA17</t>
  </si>
  <si>
    <t>OB17</t>
  </si>
  <si>
    <t>OC17</t>
  </si>
  <si>
    <t>OD17</t>
  </si>
  <si>
    <t>OE17</t>
  </si>
  <si>
    <t>OF17</t>
  </si>
  <si>
    <t>OJ17</t>
  </si>
  <si>
    <t>OH17</t>
  </si>
  <si>
    <t>OI17</t>
  </si>
  <si>
    <t>OG17</t>
  </si>
  <si>
    <t>OA18</t>
  </si>
  <si>
    <t>OB18</t>
  </si>
  <si>
    <t>OC18</t>
  </si>
  <si>
    <t>OD18</t>
  </si>
  <si>
    <t>OE18</t>
  </si>
  <si>
    <t>OF18</t>
  </si>
  <si>
    <t>OH18</t>
  </si>
  <si>
    <t>OI18</t>
  </si>
  <si>
    <t>OA19</t>
  </si>
  <si>
    <t>OB19</t>
  </si>
  <si>
    <t>OC19</t>
  </si>
  <si>
    <t>OD19</t>
  </si>
  <si>
    <t>OE19</t>
  </si>
  <si>
    <t>OF19</t>
  </si>
  <si>
    <t>OJ19</t>
  </si>
  <si>
    <t>OH19</t>
  </si>
  <si>
    <t>OI19</t>
  </si>
  <si>
    <t>OG19</t>
  </si>
  <si>
    <t>OA21</t>
  </si>
  <si>
    <t>OB21</t>
  </si>
  <si>
    <t>OC21</t>
  </si>
  <si>
    <t>OD21</t>
  </si>
  <si>
    <t>OE21</t>
  </si>
  <si>
    <t>OF21</t>
  </si>
  <si>
    <t>OA22</t>
  </si>
  <si>
    <t>OB22</t>
  </si>
  <si>
    <t>OC22</t>
  </si>
  <si>
    <t>OD22</t>
  </si>
  <si>
    <t>OE22</t>
  </si>
  <si>
    <t>OF22</t>
  </si>
  <si>
    <t>OH22</t>
  </si>
  <si>
    <t>OI22</t>
  </si>
  <si>
    <t>OA23</t>
  </si>
  <si>
    <t>OB23</t>
  </si>
  <si>
    <t>OC23</t>
  </si>
  <si>
    <t>OD23</t>
  </si>
  <si>
    <t>OE23</t>
  </si>
  <si>
    <t>OF23</t>
  </si>
  <si>
    <t>OJ23</t>
  </si>
  <si>
    <t>OH23</t>
  </si>
  <si>
    <t>OI23</t>
  </si>
  <si>
    <t>OG23</t>
  </si>
  <si>
    <t>OA24</t>
  </si>
  <si>
    <t>OB24</t>
  </si>
  <si>
    <t>OC24</t>
  </si>
  <si>
    <t>OD24</t>
  </si>
  <si>
    <t>OE24</t>
  </si>
  <si>
    <t>OF24</t>
  </si>
  <si>
    <t>OJ24</t>
  </si>
  <si>
    <t>OH24</t>
  </si>
  <si>
    <t>OI24</t>
  </si>
  <si>
    <t>OG24</t>
  </si>
  <si>
    <t>OA25</t>
  </si>
  <si>
    <t>OB25</t>
  </si>
  <si>
    <t>OC25</t>
  </si>
  <si>
    <t>OD25</t>
  </si>
  <si>
    <t>OE25</t>
  </si>
  <si>
    <t>OF25</t>
  </si>
  <si>
    <t>OJ25</t>
  </si>
  <si>
    <t>OH25</t>
  </si>
  <si>
    <t>OI25</t>
  </si>
  <si>
    <t>OG25</t>
  </si>
  <si>
    <t>OA26</t>
  </si>
  <si>
    <t>OB26</t>
  </si>
  <si>
    <t>OC26</t>
  </si>
  <si>
    <t>OD26</t>
  </si>
  <si>
    <t>OE26</t>
  </si>
  <si>
    <t>OF26</t>
  </si>
  <si>
    <t>OJ26</t>
  </si>
  <si>
    <t>OH26</t>
  </si>
  <si>
    <t>OI26</t>
  </si>
  <si>
    <t>OG26</t>
  </si>
  <si>
    <t>OA27</t>
  </si>
  <si>
    <t>OB27</t>
  </si>
  <si>
    <t>OC27</t>
  </si>
  <si>
    <t>OD27</t>
  </si>
  <si>
    <t>OE27</t>
  </si>
  <si>
    <t>OF27</t>
  </si>
  <si>
    <t>OJ27</t>
  </si>
  <si>
    <t>OH27</t>
  </si>
  <si>
    <t>OI27</t>
  </si>
  <si>
    <t>OG27</t>
  </si>
  <si>
    <t>OA28</t>
  </si>
  <si>
    <t>OB28</t>
  </si>
  <si>
    <t>OC28</t>
  </si>
  <si>
    <t>OD28</t>
  </si>
  <si>
    <t>OE28</t>
  </si>
  <si>
    <t>OF28</t>
  </si>
  <si>
    <t>OJ28</t>
  </si>
  <si>
    <t>OH28</t>
  </si>
  <si>
    <t>OI28</t>
  </si>
  <si>
    <t>OG28</t>
  </si>
  <si>
    <t>OA29</t>
  </si>
  <si>
    <t>OB29</t>
  </si>
  <si>
    <t>OC29</t>
  </si>
  <si>
    <t>OD29</t>
  </si>
  <si>
    <t>OE29</t>
  </si>
  <si>
    <t>OF29</t>
  </si>
  <si>
    <t>OJ29</t>
  </si>
  <si>
    <t>OH29</t>
  </si>
  <si>
    <t>OI29</t>
  </si>
  <si>
    <t>OG29</t>
  </si>
  <si>
    <t>OA30</t>
  </si>
  <si>
    <t>OB30</t>
  </si>
  <si>
    <t>OC30</t>
  </si>
  <si>
    <t>OD30</t>
  </si>
  <si>
    <t>OE30</t>
  </si>
  <si>
    <t>OF30</t>
  </si>
  <si>
    <t>OJ30</t>
  </si>
  <si>
    <t>OH30</t>
  </si>
  <si>
    <t>OI30</t>
  </si>
  <si>
    <t>OG30</t>
  </si>
  <si>
    <t>OA31</t>
  </si>
  <si>
    <t>OB31</t>
  </si>
  <si>
    <t>OC31</t>
  </si>
  <si>
    <t>OD31</t>
  </si>
  <si>
    <t>OE31</t>
  </si>
  <si>
    <t>OF31</t>
  </si>
  <si>
    <t>OJ31</t>
  </si>
  <si>
    <t>OH31</t>
  </si>
  <si>
    <t>OI31</t>
  </si>
  <si>
    <t>OG31</t>
  </si>
  <si>
    <t>OJ32</t>
  </si>
  <si>
    <t>OJ33</t>
  </si>
  <si>
    <t>OJ34</t>
  </si>
  <si>
    <t>OG32</t>
  </si>
  <si>
    <t>OG33</t>
  </si>
  <si>
    <t>OG34</t>
  </si>
  <si>
    <t>OH32</t>
  </si>
  <si>
    <t>OI32</t>
  </si>
  <si>
    <t>PM33</t>
  </si>
  <si>
    <t>PK33</t>
  </si>
  <si>
    <t>PL33</t>
  </si>
  <si>
    <t>PC4</t>
  </si>
  <si>
    <t>PD4</t>
  </si>
  <si>
    <t>PE4</t>
  </si>
  <si>
    <t>PF4</t>
  </si>
  <si>
    <t>PG4</t>
  </si>
  <si>
    <t>PH4</t>
  </si>
  <si>
    <t>PI4</t>
  </si>
  <si>
    <t>PC5</t>
  </si>
  <si>
    <t>PD5</t>
  </si>
  <si>
    <t>PE5</t>
  </si>
  <si>
    <t>PF5</t>
  </si>
  <si>
    <t>PG5</t>
  </si>
  <si>
    <t>PH5</t>
  </si>
  <si>
    <t>PI5</t>
  </si>
  <si>
    <t>PC6</t>
  </si>
  <si>
    <t>PD6</t>
  </si>
  <si>
    <t>PE6</t>
  </si>
  <si>
    <t>PF6</t>
  </si>
  <si>
    <t>PG6</t>
  </si>
  <si>
    <t>PH6</t>
  </si>
  <si>
    <t>PI6</t>
  </si>
  <si>
    <t>PC7</t>
  </si>
  <si>
    <t>PD7</t>
  </si>
  <si>
    <t>PE7</t>
  </si>
  <si>
    <t>PF7</t>
  </si>
  <si>
    <t>PG7</t>
  </si>
  <si>
    <t>PH7</t>
  </si>
  <si>
    <t>PI7</t>
  </si>
  <si>
    <t>PC8</t>
  </si>
  <si>
    <t>PD8</t>
  </si>
  <si>
    <t>PE8</t>
  </si>
  <si>
    <t>PF8</t>
  </si>
  <si>
    <t>PG8</t>
  </si>
  <si>
    <t>PH8</t>
  </si>
  <si>
    <t>PI8</t>
  </si>
  <si>
    <t>PC9</t>
  </si>
  <si>
    <t>PD9</t>
  </si>
  <si>
    <t>PE9</t>
  </si>
  <si>
    <t>PF9</t>
  </si>
  <si>
    <t>PG9</t>
  </si>
  <si>
    <t>PH9</t>
  </si>
  <si>
    <t>PI9</t>
  </si>
  <si>
    <t>PC10</t>
  </si>
  <si>
    <t>PD10</t>
  </si>
  <si>
    <t>PE10</t>
  </si>
  <si>
    <t>PF10</t>
  </si>
  <si>
    <t>PG10</t>
  </si>
  <si>
    <t>PH10</t>
  </si>
  <si>
    <t>PI10</t>
  </si>
  <si>
    <t>PC11</t>
  </si>
  <si>
    <t>PD11</t>
  </si>
  <si>
    <t>PE11</t>
  </si>
  <si>
    <t>PF11</t>
  </si>
  <si>
    <t>PG11</t>
  </si>
  <si>
    <t>PH11</t>
  </si>
  <si>
    <t>PI11</t>
  </si>
  <si>
    <t>PC12</t>
  </si>
  <si>
    <t>PD12</t>
  </si>
  <si>
    <t>PE12</t>
  </si>
  <si>
    <t>PF12</t>
  </si>
  <si>
    <t>PG12</t>
  </si>
  <si>
    <t>PH12</t>
  </si>
  <si>
    <t>PI12</t>
  </si>
  <si>
    <t>PC13</t>
  </si>
  <si>
    <t>PD13</t>
  </si>
  <si>
    <t>PE13</t>
  </si>
  <si>
    <t>PF13</t>
  </si>
  <si>
    <t>PG13</t>
  </si>
  <si>
    <t>PH13</t>
  </si>
  <si>
    <t>PI13</t>
  </si>
  <si>
    <t>PC14</t>
  </si>
  <si>
    <t>PD14</t>
  </si>
  <si>
    <t>PE14</t>
  </si>
  <si>
    <t>PF14</t>
  </si>
  <si>
    <t>PG14</t>
  </si>
  <si>
    <t>PH14</t>
  </si>
  <si>
    <t>PI14</t>
  </si>
  <si>
    <t>PC15</t>
  </si>
  <si>
    <t>PD15</t>
  </si>
  <si>
    <t>PE15</t>
  </si>
  <si>
    <t>PF15</t>
  </si>
  <si>
    <t>PG15</t>
  </si>
  <si>
    <t>PH15</t>
  </si>
  <si>
    <t>PI15</t>
  </si>
  <si>
    <t>PC16</t>
  </si>
  <si>
    <t>PD16</t>
  </si>
  <si>
    <t>PE16</t>
  </si>
  <si>
    <t>PF16</t>
  </si>
  <si>
    <t>PG16</t>
  </si>
  <si>
    <t>PH16</t>
  </si>
  <si>
    <t>PI16</t>
  </si>
  <si>
    <t>PC17</t>
  </si>
  <si>
    <t>PD17</t>
  </si>
  <si>
    <t>PE17</t>
  </si>
  <si>
    <t>PF17</t>
  </si>
  <si>
    <t>PG17</t>
  </si>
  <si>
    <t>PH17</t>
  </si>
  <si>
    <t>PI17</t>
  </si>
  <si>
    <t>PC18</t>
  </si>
  <si>
    <t>PD18</t>
  </si>
  <si>
    <t>PE18</t>
  </si>
  <si>
    <t>PF18</t>
  </si>
  <si>
    <t>PG18</t>
  </si>
  <si>
    <t>PH18</t>
  </si>
  <si>
    <t>PI18</t>
  </si>
  <si>
    <t>PC19</t>
  </si>
  <si>
    <t>PD19</t>
  </si>
  <si>
    <t>PE19</t>
  </si>
  <si>
    <t>PF19</t>
  </si>
  <si>
    <t>PG19</t>
  </si>
  <si>
    <t>PH19</t>
  </si>
  <si>
    <t>PI19</t>
  </si>
  <si>
    <t>PC21</t>
  </si>
  <si>
    <t>PD21</t>
  </si>
  <si>
    <t>PE21</t>
  </si>
  <si>
    <t>PF21</t>
  </si>
  <si>
    <t>PG21</t>
  </si>
  <si>
    <t>PH21</t>
  </si>
  <si>
    <t>PI21</t>
  </si>
  <si>
    <t>PC22</t>
  </si>
  <si>
    <t>PD22</t>
  </si>
  <si>
    <t>PE22</t>
  </si>
  <si>
    <t>PF22</t>
  </si>
  <si>
    <t>PG22</t>
  </si>
  <si>
    <t>PH22</t>
  </si>
  <si>
    <t>PI22</t>
  </si>
  <si>
    <t>PC23</t>
  </si>
  <si>
    <t>PD23</t>
  </si>
  <si>
    <t>PE23</t>
  </si>
  <si>
    <t>PF23</t>
  </si>
  <si>
    <t>PG23</t>
  </si>
  <si>
    <t>PH23</t>
  </si>
  <si>
    <t>PI23</t>
  </si>
  <si>
    <t>PC24</t>
  </si>
  <si>
    <t>PD24</t>
  </si>
  <si>
    <t>PE24</t>
  </si>
  <si>
    <t>PF24</t>
  </si>
  <si>
    <t>PG24</t>
  </si>
  <si>
    <t>PH24</t>
  </si>
  <si>
    <t>PI24</t>
  </si>
  <si>
    <t>PC25</t>
  </si>
  <si>
    <t>PD25</t>
  </si>
  <si>
    <t>PE25</t>
  </si>
  <si>
    <t>PF25</t>
  </si>
  <si>
    <t>PG25</t>
  </si>
  <si>
    <t>PH25</t>
  </si>
  <si>
    <t>PI25</t>
  </si>
  <si>
    <t>PC26</t>
  </si>
  <si>
    <t>PD26</t>
  </si>
  <si>
    <t>PE26</t>
  </si>
  <si>
    <t>PF26</t>
  </si>
  <si>
    <t>PG26</t>
  </si>
  <si>
    <t>PH26</t>
  </si>
  <si>
    <t>PI26</t>
  </si>
  <si>
    <t>PC27</t>
  </si>
  <si>
    <t>PD27</t>
  </si>
  <si>
    <t>PE27</t>
  </si>
  <si>
    <t>PF27</t>
  </si>
  <si>
    <t>PG27</t>
  </si>
  <si>
    <t>PH27</t>
  </si>
  <si>
    <t>PI27</t>
  </si>
  <si>
    <t>PC28</t>
  </si>
  <si>
    <t>PD28</t>
  </si>
  <si>
    <t>PE28</t>
  </si>
  <si>
    <t>PF28</t>
  </si>
  <si>
    <t>PG28</t>
  </si>
  <si>
    <t>PH28</t>
  </si>
  <si>
    <t>PI28</t>
  </si>
  <si>
    <t>PC29</t>
  </si>
  <si>
    <t>PD29</t>
  </si>
  <si>
    <t>PE29</t>
  </si>
  <si>
    <t>PF29</t>
  </si>
  <si>
    <t>PG29</t>
  </si>
  <si>
    <t>PH29</t>
  </si>
  <si>
    <t>PI29</t>
  </si>
  <si>
    <t>PC30</t>
  </si>
  <si>
    <t>PD30</t>
  </si>
  <si>
    <t>PE30</t>
  </si>
  <si>
    <t>PF30</t>
  </si>
  <si>
    <t>PG30</t>
  </si>
  <si>
    <t>PH30</t>
  </si>
  <si>
    <t>PI30</t>
  </si>
  <si>
    <t>PC31</t>
  </si>
  <si>
    <t>PD31</t>
  </si>
  <si>
    <t>PE31</t>
  </si>
  <si>
    <t>PF31</t>
  </si>
  <si>
    <t>PG31</t>
  </si>
  <si>
    <t>PH31</t>
  </si>
  <si>
    <t>PI31</t>
  </si>
  <si>
    <t>PJ4</t>
  </si>
  <si>
    <t>PJ5</t>
  </si>
  <si>
    <t>PJ6</t>
  </si>
  <si>
    <t>PJ7</t>
  </si>
  <si>
    <t>PJ8</t>
  </si>
  <si>
    <t>PJ9</t>
  </si>
  <si>
    <t>PJ10</t>
  </si>
  <si>
    <t>PJ11</t>
  </si>
  <si>
    <t>PJ12</t>
  </si>
  <si>
    <t>PJ13</t>
  </si>
  <si>
    <t>PJ14</t>
  </si>
  <si>
    <t>PJ15</t>
  </si>
  <si>
    <t>PJ16</t>
  </si>
  <si>
    <t>PJ17</t>
  </si>
  <si>
    <t>PJ18</t>
  </si>
  <si>
    <t>PJ19</t>
  </si>
  <si>
    <t>PJ22</t>
  </si>
  <si>
    <t>PJ23</t>
  </si>
  <si>
    <t>PJ24</t>
  </si>
  <si>
    <t>PJ25</t>
  </si>
  <si>
    <t>PJ26</t>
  </si>
  <si>
    <t>PJ27</t>
  </si>
  <si>
    <t>PJ28</t>
  </si>
  <si>
    <t>PJ29</t>
  </si>
  <si>
    <t>PJ30</t>
  </si>
  <si>
    <t>PJ31</t>
  </si>
  <si>
    <t>PJ33</t>
  </si>
  <si>
    <t>Content of the submission</t>
  </si>
  <si>
    <t>S.01.01.b</t>
  </si>
  <si>
    <t>Template name</t>
  </si>
  <si>
    <t>Life and Health SLT Technical Provisions</t>
  </si>
  <si>
    <t>Non-Life Technical Provisions</t>
  </si>
  <si>
    <t>Own funds</t>
  </si>
  <si>
    <t>S.01.01.a</t>
  </si>
  <si>
    <t>S.01.01.g</t>
  </si>
  <si>
    <t>S.01.01.f</t>
  </si>
  <si>
    <t>S.01.01.01</t>
  </si>
  <si>
    <t>S.01.01.02</t>
  </si>
  <si>
    <t>S.01.01.03</t>
  </si>
  <si>
    <t>S.01.01.04</t>
  </si>
  <si>
    <t xml:space="preserve">Gross - Total </t>
  </si>
  <si>
    <t>C5A</t>
  </si>
  <si>
    <t>D5A</t>
  </si>
  <si>
    <t>E5A</t>
  </si>
  <si>
    <t>F5A</t>
  </si>
  <si>
    <t>G5A</t>
  </si>
  <si>
    <t>H5A</t>
  </si>
  <si>
    <t>I5A</t>
  </si>
  <si>
    <t>J5A</t>
  </si>
  <si>
    <t>K5A</t>
  </si>
  <si>
    <t>L5A</t>
  </si>
  <si>
    <t>M5A</t>
  </si>
  <si>
    <t>N5A</t>
  </si>
  <si>
    <t>O5A</t>
  </si>
  <si>
    <t>P5A</t>
  </si>
  <si>
    <t>Q5A</t>
  </si>
  <si>
    <t>C14A</t>
  </si>
  <si>
    <t>D14A</t>
  </si>
  <si>
    <t>E14A</t>
  </si>
  <si>
    <t>F14A</t>
  </si>
  <si>
    <t>G14A</t>
  </si>
  <si>
    <t>H14A</t>
  </si>
  <si>
    <t>I14A</t>
  </si>
  <si>
    <t>J14A</t>
  </si>
  <si>
    <t>K14A</t>
  </si>
  <si>
    <t>L14A</t>
  </si>
  <si>
    <t>M14A</t>
  </si>
  <si>
    <t>N14A</t>
  </si>
  <si>
    <t>O14A</t>
  </si>
  <si>
    <t>P14A</t>
  </si>
  <si>
    <t>Q14A</t>
  </si>
  <si>
    <t>Counterparty Name</t>
  </si>
  <si>
    <t>TS/Name of counterparty</t>
  </si>
  <si>
    <t>Written premiums net of reinsurance ceded under IFRS or local GAAP for insurance undertakings</t>
  </si>
  <si>
    <t>Turn over defined as the gross revenue under IFRS or local GAAP for other types of undertakings or insurance holding companies</t>
  </si>
  <si>
    <t>Method of group solvency calculation used</t>
  </si>
  <si>
    <t xml:space="preserve">Amount of gross TP (gross of IGT) </t>
  </si>
  <si>
    <t xml:space="preserve">Amount of gross TP (net of IGT) </t>
  </si>
  <si>
    <t>Total amount of TP (excluding IGT)</t>
  </si>
  <si>
    <t>Total number of homogeneous risk groups (HRGs)</t>
  </si>
  <si>
    <t>HC/All members</t>
  </si>
  <si>
    <t>S.01.02</t>
  </si>
  <si>
    <t>S.25.02</t>
  </si>
  <si>
    <t>A5/A4</t>
  </si>
  <si>
    <t>Issuer Group</t>
  </si>
  <si>
    <t>Issuer Code</t>
  </si>
  <si>
    <t>A33/A31</t>
  </si>
  <si>
    <t>Issuer Group Code</t>
  </si>
  <si>
    <t>A33/A32</t>
  </si>
  <si>
    <t>Counterparty Group</t>
  </si>
  <si>
    <t>Counterparty Group Code</t>
  </si>
  <si>
    <t>A38/A36</t>
  </si>
  <si>
    <t>A38/A37</t>
  </si>
  <si>
    <t>Counterparty Code</t>
  </si>
  <si>
    <t>A11/A1</t>
  </si>
  <si>
    <t>V1/B1</t>
  </si>
  <si>
    <t>Q1/A2</t>
  </si>
  <si>
    <t>F1/A2</t>
  </si>
  <si>
    <t>S.25.01.07</t>
  </si>
  <si>
    <t>S.25.01.08</t>
  </si>
  <si>
    <t>Component Description</t>
  </si>
  <si>
    <t>Capital add-ons</t>
  </si>
  <si>
    <t>S.26.01.03</t>
  </si>
  <si>
    <t>S.26.01.04</t>
  </si>
  <si>
    <t>Code of single name exposure</t>
  </si>
  <si>
    <t>AB10/AA10</t>
  </si>
  <si>
    <t>TS/Single name exposure code</t>
  </si>
  <si>
    <t>S.26.02.03</t>
  </si>
  <si>
    <t>S.26.02.04</t>
  </si>
  <si>
    <t>S.26.03.03</t>
  </si>
  <si>
    <t>S.26.03.04</t>
  </si>
  <si>
    <t>S.26.04.03</t>
  </si>
  <si>
    <t>S.26.04.04</t>
  </si>
  <si>
    <t>S.26.05.03</t>
  </si>
  <si>
    <t>S.26.05.04</t>
  </si>
  <si>
    <t>S.26.06.03</t>
  </si>
  <si>
    <t>S.26.06.04</t>
  </si>
  <si>
    <t>S.27.01.03</t>
  </si>
  <si>
    <t>S.27.01.04</t>
  </si>
  <si>
    <t>Entity Level/RFF/ Remaining Part</t>
  </si>
  <si>
    <t>Fund Number</t>
  </si>
  <si>
    <t>S.02.02</t>
  </si>
  <si>
    <t>EE/Not EEA countries</t>
  </si>
  <si>
    <t>S.27.01.03.10</t>
  </si>
  <si>
    <t>S.27.01.04.10</t>
  </si>
  <si>
    <t>S.27.01.03.11</t>
  </si>
  <si>
    <t>S.27.01.04.11</t>
  </si>
  <si>
    <t>S.27.01.03.12</t>
  </si>
  <si>
    <t>S.27.01.04.12</t>
  </si>
  <si>
    <t>S.27.01.03.13</t>
  </si>
  <si>
    <t>S.27.01.04.13</t>
  </si>
  <si>
    <t>S.27.01.03.14</t>
  </si>
  <si>
    <t>S.27.01.04.14</t>
  </si>
  <si>
    <t>S.27.01.03.15</t>
  </si>
  <si>
    <t>S.27.01.04.15</t>
  </si>
  <si>
    <t>S.27.01.03.16</t>
  </si>
  <si>
    <t>S.27.01.04.16</t>
  </si>
  <si>
    <t>S.27.01.03.17</t>
  </si>
  <si>
    <t>S.27.01.04.17</t>
  </si>
  <si>
    <t>S.27.01.03.18</t>
  </si>
  <si>
    <t>S.27.01.04.18</t>
  </si>
  <si>
    <t>S.27.01.03.19</t>
  </si>
  <si>
    <t>S.27.01.04.19</t>
  </si>
  <si>
    <t>S.27.01.03.20</t>
  </si>
  <si>
    <t>S.27.01.04.20</t>
  </si>
  <si>
    <t>S.27.01.03.21</t>
  </si>
  <si>
    <t>S.27.01.04.21</t>
  </si>
  <si>
    <t>S.27.01.03.22</t>
  </si>
  <si>
    <t>S.27.01.04.22</t>
  </si>
  <si>
    <t>S.27.01</t>
  </si>
  <si>
    <t>S.06.02</t>
  </si>
  <si>
    <t>PA32</t>
  </si>
  <si>
    <t>PB32</t>
  </si>
  <si>
    <t>Income protection - Gross Catastrophe Risk Charge</t>
  </si>
  <si>
    <t>Q45</t>
  </si>
  <si>
    <t>Q46</t>
  </si>
  <si>
    <t>AO/All members</t>
  </si>
  <si>
    <t>II/Standard formula</t>
  </si>
  <si>
    <t>PO/All members</t>
  </si>
  <si>
    <t>Number of fund</t>
  </si>
  <si>
    <t>S.25.01.09</t>
  </si>
  <si>
    <t>S.25.01.10</t>
  </si>
  <si>
    <t>S.26.01.05</t>
  </si>
  <si>
    <t>S.26.01.06</t>
  </si>
  <si>
    <t>S.26.03.05</t>
  </si>
  <si>
    <t>S.26.03.06</t>
  </si>
  <si>
    <t>S.26.02.05</t>
  </si>
  <si>
    <t>S.26.02.06</t>
  </si>
  <si>
    <t>S.26.04.05</t>
  </si>
  <si>
    <t>S.26.04.06</t>
  </si>
  <si>
    <t>S.26.06.05</t>
  </si>
  <si>
    <t>S.26.06.06</t>
  </si>
  <si>
    <t>S.26.05.05</t>
  </si>
  <si>
    <t>S.26.05.06</t>
  </si>
  <si>
    <t>S.27.01.06.22</t>
  </si>
  <si>
    <t>S.27.01.05.22</t>
  </si>
  <si>
    <t>S.27.01.06.21</t>
  </si>
  <si>
    <t>S.27.01.05.21</t>
  </si>
  <si>
    <t>S.27.01.06.20</t>
  </si>
  <si>
    <t>S.27.01.05.20</t>
  </si>
  <si>
    <t>S.27.01.06.19</t>
  </si>
  <si>
    <t>S.27.01.05.19</t>
  </si>
  <si>
    <t>S.27.01.06.18</t>
  </si>
  <si>
    <t>S.27.01.05.18</t>
  </si>
  <si>
    <t>S.27.01.06.17</t>
  </si>
  <si>
    <t>S.27.01.05.17</t>
  </si>
  <si>
    <t>S.27.01.06.16</t>
  </si>
  <si>
    <t>S.27.01.05.16</t>
  </si>
  <si>
    <t>S.27.01.06.15</t>
  </si>
  <si>
    <t>S.27.01.05.15</t>
  </si>
  <si>
    <t>S.27.01.06.14</t>
  </si>
  <si>
    <t>S.27.01.05.14</t>
  </si>
  <si>
    <t>S.27.01.06.13</t>
  </si>
  <si>
    <t>S.27.01.05.13</t>
  </si>
  <si>
    <t>S.27.01.06.12</t>
  </si>
  <si>
    <t>S.27.01.05.12</t>
  </si>
  <si>
    <t>S.27.01.06.11</t>
  </si>
  <si>
    <t>S.27.01.05.11</t>
  </si>
  <si>
    <t>S.27.01.06.10</t>
  </si>
  <si>
    <t>S.27.01.05.10</t>
  </si>
  <si>
    <t>S.27.01.05</t>
  </si>
  <si>
    <t>S.27.01.06</t>
  </si>
  <si>
    <t>CS/Accounting consolidation-based method [method 1 and part of combination of methods 1 and 2]</t>
  </si>
  <si>
    <t>S.02.01.07</t>
  </si>
  <si>
    <t>S.02.01.08</t>
  </si>
  <si>
    <t>S.02.01.09</t>
  </si>
  <si>
    <t>Total amount of Notional Solvency Capital Requirements for ring fenced funds (other than those related to business operated in accordance with Art. 4 of Directive 2003/41/EC (transitional))</t>
  </si>
  <si>
    <t>S.23.01</t>
  </si>
  <si>
    <t>Expected profits included in future premiums (EPIFP) - Non-life business</t>
  </si>
  <si>
    <t>Simplifications - longevity risk? (Y/N)</t>
  </si>
  <si>
    <t>Simplifications - health longevity risk? (Y/N)</t>
  </si>
  <si>
    <t>S.26.04</t>
  </si>
  <si>
    <t>Simplifications - health mortality risk ? (Y/N)</t>
  </si>
  <si>
    <t>Simplifications - health expense risk ? (Y/N)</t>
  </si>
  <si>
    <t>S.26.01</t>
  </si>
  <si>
    <t>Captives simplifications - spread risk ?(Y/N)</t>
  </si>
  <si>
    <t>Simplifications - SLT  lapse risk? (Y/N)</t>
  </si>
  <si>
    <t>Technical Provisions - Index-linked and unit-linked insurance</t>
  </si>
  <si>
    <t>TS/Description of reason[s] stated by the supervisor in it’s decision related to capital add-on</t>
  </si>
  <si>
    <t>A22A</t>
  </si>
  <si>
    <t>Home Country</t>
  </si>
  <si>
    <t>Name</t>
  </si>
  <si>
    <t>TS/Legal name of group</t>
  </si>
  <si>
    <t>Reporting country</t>
  </si>
  <si>
    <t>S.01.01.01.01</t>
  </si>
  <si>
    <t>S.01.01.02.01</t>
  </si>
  <si>
    <t>S.01.01.03.01</t>
  </si>
  <si>
    <t>S.01.01.04.01</t>
  </si>
  <si>
    <t>S.01.02.01.01</t>
  </si>
  <si>
    <t>S.01.02.02.01</t>
  </si>
  <si>
    <t>S.02.01.01.01</t>
  </si>
  <si>
    <t>S.02.01.02.01</t>
  </si>
  <si>
    <t>S.02.01.03.01</t>
  </si>
  <si>
    <t>S.02.01.04.01</t>
  </si>
  <si>
    <t>S.02.01.05.01</t>
  </si>
  <si>
    <t>S.02.01.06.01</t>
  </si>
  <si>
    <t>S.02.01.07.01</t>
  </si>
  <si>
    <t>S.02.01.08.01</t>
  </si>
  <si>
    <t>S.02.01.09.01</t>
  </si>
  <si>
    <t>S.02.02.01.01</t>
  </si>
  <si>
    <t>S.02.02.02.01</t>
  </si>
  <si>
    <t>S.03.01.01.01</t>
  </si>
  <si>
    <t>S.03.01.02.01</t>
  </si>
  <si>
    <t>S.03.01.01.02</t>
  </si>
  <si>
    <t>S.03.01.02.02</t>
  </si>
  <si>
    <t>S.04.01.01.01</t>
  </si>
  <si>
    <t>S.04.01.01.02</t>
  </si>
  <si>
    <t>S.04.01.01.03</t>
  </si>
  <si>
    <t>S.05.01.01.01</t>
  </si>
  <si>
    <t>S.05.01.02.01</t>
  </si>
  <si>
    <t>S.05.01.01.02</t>
  </si>
  <si>
    <t>S.05.01.01.03</t>
  </si>
  <si>
    <t>S.05.01.02.03</t>
  </si>
  <si>
    <t>S.05.01.02.02</t>
  </si>
  <si>
    <t>S.05.01.01.04</t>
  </si>
  <si>
    <t>S.05.01.02.04</t>
  </si>
  <si>
    <t>S.05.01.02.05</t>
  </si>
  <si>
    <t>S.05.01.01.05</t>
  </si>
  <si>
    <t>S.05.01.01.06</t>
  </si>
  <si>
    <t>S.05.01.02.06</t>
  </si>
  <si>
    <t>S.05.01.03.01</t>
  </si>
  <si>
    <t>S.05.01.04.01</t>
  </si>
  <si>
    <t>S.05.01.03.02</t>
  </si>
  <si>
    <t>S.05.01.04.02</t>
  </si>
  <si>
    <t>S.05.01.03.03</t>
  </si>
  <si>
    <t>S.05.01.04.03</t>
  </si>
  <si>
    <t>S.05.01.03.04</t>
  </si>
  <si>
    <t>S.05.01.04.04</t>
  </si>
  <si>
    <t>S.05.01.04.05</t>
  </si>
  <si>
    <t>S.05.01.03.05</t>
  </si>
  <si>
    <t>S.05.01.03.06</t>
  </si>
  <si>
    <t>S.05.01.04.06</t>
  </si>
  <si>
    <t>S.05.01.05.01</t>
  </si>
  <si>
    <t>S.05.01.06.01</t>
  </si>
  <si>
    <t>S.05.01.05.02</t>
  </si>
  <si>
    <t>S.05.01.06.02</t>
  </si>
  <si>
    <t>S.05.01.06.03</t>
  </si>
  <si>
    <t>S.05.01.05.03</t>
  </si>
  <si>
    <t>S.05.01.05.04</t>
  </si>
  <si>
    <t>S.05.01.06.04</t>
  </si>
  <si>
    <t>S.05.01.06.05</t>
  </si>
  <si>
    <t>S.05.01.05.05</t>
  </si>
  <si>
    <t>S.05.01.05.06</t>
  </si>
  <si>
    <t>S.05.01.06.06</t>
  </si>
  <si>
    <t>S.06.01.01.01</t>
  </si>
  <si>
    <t>S.06.02.01.01</t>
  </si>
  <si>
    <t>S.06.02.01.02</t>
  </si>
  <si>
    <t>S.06.02.02.01</t>
  </si>
  <si>
    <t>S.06.02.02.02</t>
  </si>
  <si>
    <t>S.06.03.01.01</t>
  </si>
  <si>
    <t>S.06.03.02.01</t>
  </si>
  <si>
    <t>S.07.01.01.01</t>
  </si>
  <si>
    <t>S.07.01.02.01</t>
  </si>
  <si>
    <t>S.08.01.01.01</t>
  </si>
  <si>
    <t>S.08.01.01.02</t>
  </si>
  <si>
    <t>S.08.01.02.01</t>
  </si>
  <si>
    <t>S.08.01.02.02</t>
  </si>
  <si>
    <t>S.08.02.01.01</t>
  </si>
  <si>
    <t>S.08.02.01.02</t>
  </si>
  <si>
    <t>S.08.02.02.01</t>
  </si>
  <si>
    <t>S.08.02.02.02</t>
  </si>
  <si>
    <t>S.09.01.01.01</t>
  </si>
  <si>
    <t>S.09.01.02.01</t>
  </si>
  <si>
    <t>S.10.01.01.01</t>
  </si>
  <si>
    <t>S.10.01.02.01</t>
  </si>
  <si>
    <t>S.11.01.01.01</t>
  </si>
  <si>
    <t>S.11.01.01.02</t>
  </si>
  <si>
    <t>S.11.01.02.01</t>
  </si>
  <si>
    <t>S.11.01.02.02</t>
  </si>
  <si>
    <t>S.12.01.01.01</t>
  </si>
  <si>
    <t>S.12.01.01.02</t>
  </si>
  <si>
    <t>S.12.01.01.03</t>
  </si>
  <si>
    <t>S.12.01.01.04</t>
  </si>
  <si>
    <t>S.12.01.02.01</t>
  </si>
  <si>
    <t>S.13.01.01.01</t>
  </si>
  <si>
    <t>S.14.01.01.01</t>
  </si>
  <si>
    <t>S.14.01.01.02</t>
  </si>
  <si>
    <t>S.14.01.01.03</t>
  </si>
  <si>
    <t>S.14.01.01.04</t>
  </si>
  <si>
    <t>S.14.01.02.01</t>
  </si>
  <si>
    <t>S.15.01.01.01</t>
  </si>
  <si>
    <t>S.15.01.01.02</t>
  </si>
  <si>
    <t>S.15.01.02.01</t>
  </si>
  <si>
    <t>S.15.01.02.02</t>
  </si>
  <si>
    <t>S.15.02.01.01</t>
  </si>
  <si>
    <t>S.15.02.02.01</t>
  </si>
  <si>
    <t>S.16.01.01.01</t>
  </si>
  <si>
    <t>S.17.01.01.01</t>
  </si>
  <si>
    <t>S.17.01.01.02</t>
  </si>
  <si>
    <t>S.17.01.02.01</t>
  </si>
  <si>
    <t>S.18.01.01.01</t>
  </si>
  <si>
    <t>S.19.01.01.01</t>
  </si>
  <si>
    <t>S.19.01.01.02</t>
  </si>
  <si>
    <t>S.19.01.01.03</t>
  </si>
  <si>
    <t>S.19.01.01.04</t>
  </si>
  <si>
    <t>S.19.01.02.01</t>
  </si>
  <si>
    <t>S.19.01.02.02</t>
  </si>
  <si>
    <t>S.19.01.02.03</t>
  </si>
  <si>
    <t>S.19.01.02.04</t>
  </si>
  <si>
    <t>S.19.01.02.05</t>
  </si>
  <si>
    <t>S.19.01.02.06</t>
  </si>
  <si>
    <t>S.19.01.02.07</t>
  </si>
  <si>
    <t>S.19.01.02.08</t>
  </si>
  <si>
    <t>S.19.01.02.09</t>
  </si>
  <si>
    <t>S.20.01.01.01</t>
  </si>
  <si>
    <t>S.21.01.01.01</t>
  </si>
  <si>
    <t>S.22.01.01.01</t>
  </si>
  <si>
    <t>S.22.02.01.01</t>
  </si>
  <si>
    <t>S.23.01.01.01</t>
  </si>
  <si>
    <t>S.23.01.02.01</t>
  </si>
  <si>
    <t>S.23.01.04.01</t>
  </si>
  <si>
    <t>S.23.01.04.02</t>
  </si>
  <si>
    <t>S.23.01.04.03</t>
  </si>
  <si>
    <t>S.23.01.04.04</t>
  </si>
  <si>
    <t>S.23.01.04.05</t>
  </si>
  <si>
    <t>S.23.01.04.06</t>
  </si>
  <si>
    <t>S.23.01.04.07</t>
  </si>
  <si>
    <t>S.23.01.05.01</t>
  </si>
  <si>
    <t>S.24.01.01.01</t>
  </si>
  <si>
    <t>S.24.01.01.02</t>
  </si>
  <si>
    <t>S.24.01.01.03</t>
  </si>
  <si>
    <t>S.24.01.01.04</t>
  </si>
  <si>
    <t>S.24.01.01.05</t>
  </si>
  <si>
    <t>S.24.01.01.06</t>
  </si>
  <si>
    <t>S.24.01.01.07</t>
  </si>
  <si>
    <t>S.24.01.01.08</t>
  </si>
  <si>
    <t>S.24.01.01.09</t>
  </si>
  <si>
    <t>S.25.01.03.01</t>
  </si>
  <si>
    <t>S.25.01.03.02</t>
  </si>
  <si>
    <t>S.25.01.03.03</t>
  </si>
  <si>
    <t>S.25.01.05.01</t>
  </si>
  <si>
    <t>S.25.01.05.02</t>
  </si>
  <si>
    <t>S.25.01.05.03</t>
  </si>
  <si>
    <t>S.25.01.07.01</t>
  </si>
  <si>
    <t>S.25.01.07.02</t>
  </si>
  <si>
    <t>S.25.01.07.03</t>
  </si>
  <si>
    <t>S.25.01.08.01</t>
  </si>
  <si>
    <t>S.25.01.08.02</t>
  </si>
  <si>
    <t>S.25.01.08.03</t>
  </si>
  <si>
    <t>S.25.01.09.01</t>
  </si>
  <si>
    <t>S.25.01.09.02</t>
  </si>
  <si>
    <t>S.25.01.09.03</t>
  </si>
  <si>
    <t>S.25.01.10.01</t>
  </si>
  <si>
    <t>S.25.01.10.02</t>
  </si>
  <si>
    <t>S.25.01.10.03</t>
  </si>
  <si>
    <t>S.25.02.01.01</t>
  </si>
  <si>
    <t>S.25.02.02.01</t>
  </si>
  <si>
    <t>S.25.02.01.02</t>
  </si>
  <si>
    <t>S.25.02.02.02</t>
  </si>
  <si>
    <t>S.25.02.01.03</t>
  </si>
  <si>
    <t>S.25.02.02.03</t>
  </si>
  <si>
    <t>S.25.03.01.01</t>
  </si>
  <si>
    <t>S.25.03.01.02</t>
  </si>
  <si>
    <t>S.25.03.01.03</t>
  </si>
  <si>
    <t>S.25.03.03.01</t>
  </si>
  <si>
    <t>S.25.03.03.02</t>
  </si>
  <si>
    <t>S.25.03.03.03</t>
  </si>
  <si>
    <t>S.26.01.01.03</t>
  </si>
  <si>
    <t>S.26.01.02.03</t>
  </si>
  <si>
    <t>S.26.01.01.01</t>
  </si>
  <si>
    <t>S.26.01.02.01</t>
  </si>
  <si>
    <t>S.26.01.01.02</t>
  </si>
  <si>
    <t>S.26.01.02.02</t>
  </si>
  <si>
    <t>S.26.01.03.03</t>
  </si>
  <si>
    <t>S.26.01.04.03</t>
  </si>
  <si>
    <t>S.26.01.03.01</t>
  </si>
  <si>
    <t>S.26.01.04.01</t>
  </si>
  <si>
    <t>S.26.01.03.02</t>
  </si>
  <si>
    <t>S.26.01.04.02</t>
  </si>
  <si>
    <t>S.26.01.05.03</t>
  </si>
  <si>
    <t>S.26.01.06.03</t>
  </si>
  <si>
    <t>S.26.01.05.01</t>
  </si>
  <si>
    <t>S.26.01.06.01</t>
  </si>
  <si>
    <t>S.26.01.05.02</t>
  </si>
  <si>
    <t>S.26.01.06.02</t>
  </si>
  <si>
    <t>S.26.02.01.02</t>
  </si>
  <si>
    <t>S.26.02.02.02</t>
  </si>
  <si>
    <t>S.26.02.01.01</t>
  </si>
  <si>
    <t>S.26.02.02.01</t>
  </si>
  <si>
    <t>S.26.02.03.02</t>
  </si>
  <si>
    <t>S.26.02.04.02</t>
  </si>
  <si>
    <t>S.26.02.04.01</t>
  </si>
  <si>
    <t>S.26.02.03.01</t>
  </si>
  <si>
    <t>S.26.02.05.02</t>
  </si>
  <si>
    <t>S.26.02.06.02</t>
  </si>
  <si>
    <t>S.26.02.06.01</t>
  </si>
  <si>
    <t>S.26.02.05.01</t>
  </si>
  <si>
    <t>S.26.03.02.02</t>
  </si>
  <si>
    <t>S.26.03.01.02</t>
  </si>
  <si>
    <t>S.26.03.01.03</t>
  </si>
  <si>
    <t>S.26.03.02.03</t>
  </si>
  <si>
    <t>S.26.03.02.01</t>
  </si>
  <si>
    <t>S.26.03.01.01</t>
  </si>
  <si>
    <t>S.26.03.03.03</t>
  </si>
  <si>
    <t>S.26.03.04.03</t>
  </si>
  <si>
    <t>S.26.03.03.01</t>
  </si>
  <si>
    <t>S.26.03.04.01</t>
  </si>
  <si>
    <t>S.26.03.03.02</t>
  </si>
  <si>
    <t>S.26.03.04.02</t>
  </si>
  <si>
    <t>S.26.03.05.03</t>
  </si>
  <si>
    <t>S.26.03.06.03</t>
  </si>
  <si>
    <t>S.26.03.05.01</t>
  </si>
  <si>
    <t>S.26.03.06.01</t>
  </si>
  <si>
    <t>S.26.03.05.02</t>
  </si>
  <si>
    <t>S.26.03.06.02</t>
  </si>
  <si>
    <t>S.26.04.01.08</t>
  </si>
  <si>
    <t>S.26.04.02.08</t>
  </si>
  <si>
    <t>S.26.04.01.01</t>
  </si>
  <si>
    <t>S.26.04.02.01</t>
  </si>
  <si>
    <t>S.26.04.01.02</t>
  </si>
  <si>
    <t>S.26.04.02.02</t>
  </si>
  <si>
    <t>S.26.04.01.03</t>
  </si>
  <si>
    <t>S.26.04.02.03</t>
  </si>
  <si>
    <t>S.26.04.01.04</t>
  </si>
  <si>
    <t>S.26.04.02.04</t>
  </si>
  <si>
    <t>S.26.04.01.05</t>
  </si>
  <si>
    <t>S.26.04.02.05</t>
  </si>
  <si>
    <t>S.26.04.01.06</t>
  </si>
  <si>
    <t>S.26.04.02.06</t>
  </si>
  <si>
    <t>S.26.04.01.07</t>
  </si>
  <si>
    <t>S.26.04.02.07</t>
  </si>
  <si>
    <t>S.26.04.03.08</t>
  </si>
  <si>
    <t>S.26.04.04.08</t>
  </si>
  <si>
    <t>S.26.04.03.01</t>
  </si>
  <si>
    <t>S.26.04.04.01</t>
  </si>
  <si>
    <t>S.26.04.03.02</t>
  </si>
  <si>
    <t>S.26.04.04.02</t>
  </si>
  <si>
    <t>S.26.04.03.03</t>
  </si>
  <si>
    <t>S.26.04.04.03</t>
  </si>
  <si>
    <t>S.26.04.04.04</t>
  </si>
  <si>
    <t>S.26.04.03.04</t>
  </si>
  <si>
    <t>S.26.04.03.05</t>
  </si>
  <si>
    <t>S.26.04.04.05</t>
  </si>
  <si>
    <t>S.26.04.03.06</t>
  </si>
  <si>
    <t>S.26.04.04.06</t>
  </si>
  <si>
    <t>S.26.04.03.07</t>
  </si>
  <si>
    <t>S.26.04.04.07</t>
  </si>
  <si>
    <t>S.26.04.05.08</t>
  </si>
  <si>
    <t>S.26.04.06.08</t>
  </si>
  <si>
    <t>S.26.04.05.01</t>
  </si>
  <si>
    <t>S.26.04.06.01</t>
  </si>
  <si>
    <t>S.26.04.05.02</t>
  </si>
  <si>
    <t>S.26.04.06.02</t>
  </si>
  <si>
    <t>S.26.04.05.03</t>
  </si>
  <si>
    <t>S.26.04.06.03</t>
  </si>
  <si>
    <t>S.26.04.05.04</t>
  </si>
  <si>
    <t>S.26.04.06.04</t>
  </si>
  <si>
    <t>S.26.04.05.05</t>
  </si>
  <si>
    <t>S.26.04.06.05</t>
  </si>
  <si>
    <t>S.26.04.05.06</t>
  </si>
  <si>
    <t>S.26.04.06.06</t>
  </si>
  <si>
    <t>S.26.04.05.07</t>
  </si>
  <si>
    <t>S.26.04.06.07</t>
  </si>
  <si>
    <t>S.26.05.01.05</t>
  </si>
  <si>
    <t>S.26.05.02.05</t>
  </si>
  <si>
    <t>S.26.05.01.01</t>
  </si>
  <si>
    <t>S.26.05.02.01</t>
  </si>
  <si>
    <t>S.26.05.01.02</t>
  </si>
  <si>
    <t>S.26.05.02.02</t>
  </si>
  <si>
    <t>S.26.05.01.03</t>
  </si>
  <si>
    <t>S.26.05.02.03</t>
  </si>
  <si>
    <t>S.26.05.01.04</t>
  </si>
  <si>
    <t>S.26.05.02.04</t>
  </si>
  <si>
    <t>S.26.05.03.05</t>
  </si>
  <si>
    <t>S.26.05.04.05</t>
  </si>
  <si>
    <t>S.26.05.03.01</t>
  </si>
  <si>
    <t>S.26.05.04.01</t>
  </si>
  <si>
    <t>S.26.05.03.02</t>
  </si>
  <si>
    <t>S.26.05.04.02</t>
  </si>
  <si>
    <t>S.26.05.03.03</t>
  </si>
  <si>
    <t>S.26.05.04.03</t>
  </si>
  <si>
    <t>S.26.05.03.04</t>
  </si>
  <si>
    <t>S.26.05.04.04</t>
  </si>
  <si>
    <t>S.26.05.05.05</t>
  </si>
  <si>
    <t>S.26.05.06.05</t>
  </si>
  <si>
    <t>S.26.05.05.01</t>
  </si>
  <si>
    <t>S.26.05.06.01</t>
  </si>
  <si>
    <t>S.26.05.05.02</t>
  </si>
  <si>
    <t>S.26.05.06.02</t>
  </si>
  <si>
    <t>S.26.05.05.03</t>
  </si>
  <si>
    <t>S.26.05.06.03</t>
  </si>
  <si>
    <t>S.26.05.05.04</t>
  </si>
  <si>
    <t>S.26.05.06.04</t>
  </si>
  <si>
    <t>S.26.06.01.01</t>
  </si>
  <si>
    <t>S.26.06.02.01</t>
  </si>
  <si>
    <t>S.26.06.03.01</t>
  </si>
  <si>
    <t>S.26.06.04.01</t>
  </si>
  <si>
    <t>S.26.06.05.01</t>
  </si>
  <si>
    <t>S.26.06.06.01</t>
  </si>
  <si>
    <t>S.27.01.02.01</t>
  </si>
  <si>
    <t>S.27.01.01.01</t>
  </si>
  <si>
    <t>S.27.01.01.02</t>
  </si>
  <si>
    <t>S.27.01.02.02</t>
  </si>
  <si>
    <t>S.27.01.01.03</t>
  </si>
  <si>
    <t>S.27.01.02.03</t>
  </si>
  <si>
    <t>S.27.01.01.04</t>
  </si>
  <si>
    <t>S.27.01.02.04</t>
  </si>
  <si>
    <t>S.27.01.01.05</t>
  </si>
  <si>
    <t>S.27.01.02.05</t>
  </si>
  <si>
    <t>S.27.01.01.06</t>
  </si>
  <si>
    <t>S.27.01.02.06</t>
  </si>
  <si>
    <t>S.27.01.02.07</t>
  </si>
  <si>
    <t>S.27.01.01.07</t>
  </si>
  <si>
    <t>S.27.01.01.08</t>
  </si>
  <si>
    <t>S.27.01.02.08</t>
  </si>
  <si>
    <t>S.27.01.01.09</t>
  </si>
  <si>
    <t>S.27.01.02.09</t>
  </si>
  <si>
    <t>S.27.01.04.01</t>
  </si>
  <si>
    <t>S.27.01.03.01</t>
  </si>
  <si>
    <t>S.27.01.03.02</t>
  </si>
  <si>
    <t>S.27.01.04.02</t>
  </si>
  <si>
    <t>S.27.01.03.03</t>
  </si>
  <si>
    <t>S.27.01.04.03</t>
  </si>
  <si>
    <t>S.27.01.03.04</t>
  </si>
  <si>
    <t>S.27.01.04.04</t>
  </si>
  <si>
    <t>S.27.01.04.05</t>
  </si>
  <si>
    <t>S.27.01.03.05</t>
  </si>
  <si>
    <t>S.27.01.03.06</t>
  </si>
  <si>
    <t>S.27.01.04.06</t>
  </si>
  <si>
    <t>S.27.01.04.07</t>
  </si>
  <si>
    <t>S.27.01.03.07</t>
  </si>
  <si>
    <t>S.27.01.03.08</t>
  </si>
  <si>
    <t>S.27.01.04.08</t>
  </si>
  <si>
    <t>S.27.01.03.09</t>
  </si>
  <si>
    <t>S.27.01.04.09</t>
  </si>
  <si>
    <t>S.27.01.05.01</t>
  </si>
  <si>
    <t>S.27.01.06.01</t>
  </si>
  <si>
    <t>S.27.01.05.02</t>
  </si>
  <si>
    <t>S.27.01.06.02</t>
  </si>
  <si>
    <t>S.27.01.05.03</t>
  </si>
  <si>
    <t>S.27.01.06.03</t>
  </si>
  <si>
    <t>S.27.01.05.04</t>
  </si>
  <si>
    <t>S.27.01.06.04</t>
  </si>
  <si>
    <t>S.27.01.06.05</t>
  </si>
  <si>
    <t>S.27.01.05.05</t>
  </si>
  <si>
    <t>S.27.01.06.06</t>
  </si>
  <si>
    <t>S.27.01.05.06</t>
  </si>
  <si>
    <t>S.27.01.06.07</t>
  </si>
  <si>
    <t>S.27.01.05.07</t>
  </si>
  <si>
    <t>S.27.01.05.08</t>
  </si>
  <si>
    <t>S.27.01.06.08</t>
  </si>
  <si>
    <t>S.27.01.05.09</t>
  </si>
  <si>
    <t>S.27.01.06.09</t>
  </si>
  <si>
    <t>S.28.01.01.01</t>
  </si>
  <si>
    <t>S.28.01.01.02</t>
  </si>
  <si>
    <t>S.28.01.01.03</t>
  </si>
  <si>
    <t>S.28.01.01.04</t>
  </si>
  <si>
    <t>S.28.01.01.05</t>
  </si>
  <si>
    <t>S.28.02.01.01</t>
  </si>
  <si>
    <t>S.28.02.01.02</t>
  </si>
  <si>
    <t>S.28.02.01.04</t>
  </si>
  <si>
    <t>S.28.02.01.03</t>
  </si>
  <si>
    <t>S.28.02.01.05</t>
  </si>
  <si>
    <t>S.28.02.01.06</t>
  </si>
  <si>
    <t>S.28.02.02.01</t>
  </si>
  <si>
    <t>S.28.02.02.02</t>
  </si>
  <si>
    <t>S.28.02.02.03</t>
  </si>
  <si>
    <t>S.28.02.02.04</t>
  </si>
  <si>
    <t>S.28.02.02.05</t>
  </si>
  <si>
    <t>S.29.01.01.03</t>
  </si>
  <si>
    <t>S.29.01.01.02</t>
  </si>
  <si>
    <t>S.29.01.01.01</t>
  </si>
  <si>
    <t>S.29.02.01.01</t>
  </si>
  <si>
    <t>S.29.02.01.02</t>
  </si>
  <si>
    <t>S.29.02.01.03</t>
  </si>
  <si>
    <t>S.29.03.01.01</t>
  </si>
  <si>
    <t>S.29.03.01.02</t>
  </si>
  <si>
    <t>S.29.03.01.03</t>
  </si>
  <si>
    <t>S.29.03.01.04</t>
  </si>
  <si>
    <t>S.29.03.01.05</t>
  </si>
  <si>
    <t>S.29.03.01.06</t>
  </si>
  <si>
    <t>S.29.03.01.07</t>
  </si>
  <si>
    <t>S.29.03.01.08</t>
  </si>
  <si>
    <t>S.30.01.01.01</t>
  </si>
  <si>
    <t>S.30.01.01.02</t>
  </si>
  <si>
    <t>S.30.02.01.01</t>
  </si>
  <si>
    <t>S.30.02.01.02</t>
  </si>
  <si>
    <t>S.30.02.01.03</t>
  </si>
  <si>
    <t>S.30.02.01.04</t>
  </si>
  <si>
    <t>S.30.03.01.01</t>
  </si>
  <si>
    <t>S.30.03.02.01</t>
  </si>
  <si>
    <t>S.30.03.03.01</t>
  </si>
  <si>
    <t>S.30.03.04.01</t>
  </si>
  <si>
    <t>S.30.04.01.01</t>
  </si>
  <si>
    <t>S.30.04.02.01</t>
  </si>
  <si>
    <t>S.30.04.01.02</t>
  </si>
  <si>
    <t>S.30.04.02.02</t>
  </si>
  <si>
    <t>S.30.04.02.03</t>
  </si>
  <si>
    <t>S.30.04.01.03</t>
  </si>
  <si>
    <t>S.32.01.02.01</t>
  </si>
  <si>
    <t>S.33.01.01.01</t>
  </si>
  <si>
    <t>S.33.01.01.02</t>
  </si>
  <si>
    <t>S.34.01.01.01</t>
  </si>
  <si>
    <t>S.35.01.01.01</t>
  </si>
  <si>
    <t>S.36.01.01.01</t>
  </si>
  <si>
    <t>S.36.01.01.02</t>
  </si>
  <si>
    <t>S.36.01.01.03</t>
  </si>
  <si>
    <t>S.36.02.01.01</t>
  </si>
  <si>
    <t>S.36.02.01.02</t>
  </si>
  <si>
    <t>S.36.02.01.03</t>
  </si>
  <si>
    <t>S.36.02.01.04</t>
  </si>
  <si>
    <t>S.36.02.01.06</t>
  </si>
  <si>
    <t>S.36.02.01.05</t>
  </si>
  <si>
    <t>S.36.02.01.07</t>
  </si>
  <si>
    <t>S.36.03.01.01</t>
  </si>
  <si>
    <t>S.36.03.01.02</t>
  </si>
  <si>
    <t>S.36.03.01.03</t>
  </si>
  <si>
    <t>S.36.04.01.01</t>
  </si>
  <si>
    <t>S.36.04.01.02</t>
  </si>
  <si>
    <t>S.36.04.01.03</t>
  </si>
  <si>
    <t>S.36.04.01.04</t>
  </si>
  <si>
    <t>S.37.01.01.01</t>
  </si>
  <si>
    <t>S.37.01.01.02</t>
  </si>
  <si>
    <t>S.38.01.01.01</t>
  </si>
  <si>
    <t>S.38.01.02.01</t>
  </si>
  <si>
    <t>S.39.01.01.01</t>
  </si>
  <si>
    <t>S.39.01.02.01</t>
  </si>
  <si>
    <t>S.40.01.01.01</t>
  </si>
  <si>
    <t>S.40.01.02.01</t>
  </si>
  <si>
    <t>S.41.01.01.01</t>
  </si>
  <si>
    <t>S.41.01.02.01</t>
  </si>
  <si>
    <t>Line identification</t>
  </si>
  <si>
    <t>*key*</t>
  </si>
  <si>
    <t>S.02.01.10.01</t>
  </si>
  <si>
    <t>S.02.01.11.01</t>
  </si>
  <si>
    <t>S.02.01.12.01</t>
  </si>
  <si>
    <t>S.02.01.10</t>
  </si>
  <si>
    <t>S.02.01.11</t>
  </si>
  <si>
    <t>S.02.01.12</t>
  </si>
  <si>
    <t>S.15.02.01.02</t>
  </si>
  <si>
    <t>S.15.02.02.02</t>
  </si>
  <si>
    <t>RT/Non-life underwriting premium risk</t>
  </si>
  <si>
    <t>RT/Non-life underwriting reserve risk</t>
  </si>
  <si>
    <t>Medical expense - Gross Catastrophe Risk Charge</t>
  </si>
  <si>
    <t>RT/Credit &amp; Suretyship [large credit default] Sum of 1st and 2nd biggest</t>
  </si>
  <si>
    <t>Annual</t>
  </si>
  <si>
    <t>Investments Data - Portfolio list (detailed list of investments)</t>
  </si>
  <si>
    <t>A11/A9</t>
  </si>
  <si>
    <t>Credit Institutions, investment firms and financial institutions</t>
  </si>
  <si>
    <t>VG/Prudential</t>
  </si>
  <si>
    <t>MS/Not available to meet SCR criteria [other than due to local restrictions]</t>
  </si>
  <si>
    <t>MS/Not available to meet SCR criteria [due to local restrictions]</t>
  </si>
  <si>
    <t>DI/Year to Date</t>
  </si>
  <si>
    <t>DI/12 Months</t>
  </si>
  <si>
    <t>S.02.01</t>
  </si>
  <si>
    <t>H4A</t>
  </si>
  <si>
    <t>LA/All members (Not applicable/All geographical areas) [1]</t>
  </si>
  <si>
    <t>EEA country</t>
  </si>
  <si>
    <t>Not EEA country</t>
  </si>
  <si>
    <t>Metric: Link</t>
  </si>
  <si>
    <t>S.01.01</t>
  </si>
  <si>
    <t>Metric: URI</t>
  </si>
  <si>
    <t>Scenario A or B</t>
  </si>
  <si>
    <t>AE16</t>
  </si>
  <si>
    <t>Metric: Pure</t>
  </si>
  <si>
    <t>CE1</t>
  </si>
  <si>
    <t>CE2</t>
  </si>
  <si>
    <t>CE3</t>
  </si>
  <si>
    <t>CE4</t>
  </si>
  <si>
    <t>CE5</t>
  </si>
  <si>
    <t>CE6</t>
  </si>
  <si>
    <t>CE7</t>
  </si>
  <si>
    <t>CE8</t>
  </si>
  <si>
    <t>CE9</t>
  </si>
  <si>
    <t>CE10</t>
  </si>
  <si>
    <t>CE11</t>
  </si>
  <si>
    <t>CE12</t>
  </si>
  <si>
    <t>CE13</t>
  </si>
  <si>
    <t>CE14</t>
  </si>
  <si>
    <t>DE1</t>
  </si>
  <si>
    <t>DE2</t>
  </si>
  <si>
    <t>DE3</t>
  </si>
  <si>
    <t>DE4</t>
  </si>
  <si>
    <t>DE5</t>
  </si>
  <si>
    <t>DE6</t>
  </si>
  <si>
    <t>DE7</t>
  </si>
  <si>
    <t>DE8</t>
  </si>
  <si>
    <t>DE9</t>
  </si>
  <si>
    <t xml:space="preserve">OC/All members (Total/NA) </t>
  </si>
  <si>
    <t>TS/Issuer code</t>
  </si>
  <si>
    <t>TS/Issuer group code</t>
  </si>
  <si>
    <t>TS/CIC code</t>
  </si>
  <si>
    <t>TS/External rating</t>
  </si>
  <si>
    <t>TS/Rating agency</t>
  </si>
  <si>
    <t>TS/Issuer Group code</t>
  </si>
  <si>
    <t>TS/Counterparty code</t>
  </si>
  <si>
    <t>TS/ID code of underlying</t>
  </si>
  <si>
    <t>TS/Counterparty group code</t>
  </si>
  <si>
    <t>TS/Composite limited CIC code of underlying</t>
  </si>
  <si>
    <t>TS/ Limited CIC code</t>
  </si>
  <si>
    <t>TS/Limited CIC code</t>
  </si>
  <si>
    <t>TS/CIC code [third digit] of most significant collateral</t>
  </si>
  <si>
    <t>TS/Name of debtor pledging the collateral</t>
  </si>
  <si>
    <t>TS/Code of group of debtor pledging the collateral</t>
  </si>
  <si>
    <t>TS/Product classification ID</t>
  </si>
  <si>
    <t>TS/Nature of exposure</t>
  </si>
  <si>
    <t>SU/Derivatives - Open</t>
  </si>
  <si>
    <t>SU/Derivatives - Transactions</t>
  </si>
  <si>
    <t>SU/Assets held as collateral</t>
  </si>
  <si>
    <t>Off-balance sheet items - General</t>
  </si>
  <si>
    <t>Off-balance sheet items - List of unlimited guarantees received by the undertaking</t>
  </si>
  <si>
    <t>Off-balance sheet items - List of unlimited guarantees provided by the undertaking</t>
  </si>
  <si>
    <t>S.03.02.01</t>
  </si>
  <si>
    <t>S.03.02.02</t>
  </si>
  <si>
    <t>S.03.02.01.01</t>
  </si>
  <si>
    <t>S.03.02.02.01</t>
  </si>
  <si>
    <t>S.03.03.01</t>
  </si>
  <si>
    <t>S.03.03.02</t>
  </si>
  <si>
    <t>S.03.03.01.01</t>
  </si>
  <si>
    <t>S.03.03.02.01</t>
  </si>
  <si>
    <t>Financial Stability</t>
  </si>
  <si>
    <t>S.31.01.01</t>
  </si>
  <si>
    <t>S.31.01.02</t>
  </si>
  <si>
    <t>S.31.01.01.01</t>
  </si>
  <si>
    <t>S.31.01.02.01</t>
  </si>
  <si>
    <t>S.31.01.03</t>
  </si>
  <si>
    <t>S.31.01.04</t>
  </si>
  <si>
    <t>S.31.01.03.01</t>
  </si>
  <si>
    <t>S.31.01.04.01</t>
  </si>
  <si>
    <t>S.30.04.03</t>
  </si>
  <si>
    <t>S.30.04.04</t>
  </si>
  <si>
    <t>S.30.04.03.01</t>
  </si>
  <si>
    <t>S.30.04.04.01</t>
  </si>
  <si>
    <t>S.30.04.03.02</t>
  </si>
  <si>
    <t>S.30.04.04.02</t>
  </si>
  <si>
    <t>AD/Retrospective</t>
  </si>
  <si>
    <t>AD/Prospective</t>
  </si>
  <si>
    <t>BC/Sum reinsured</t>
  </si>
  <si>
    <t>Sum reinsured on a facultative basis, with all reinsurers</t>
  </si>
  <si>
    <t>Finite reinsurance or similar arrangements</t>
  </si>
  <si>
    <t>Proportional</t>
  </si>
  <si>
    <t>Identification of the company/person to which the risk relates</t>
  </si>
  <si>
    <t>Facultative reinsurance premium ceded to all reinsurers for 100% of the reinsurance placement</t>
  </si>
  <si>
    <t>Sum Insured</t>
  </si>
  <si>
    <t>0030</t>
  </si>
  <si>
    <t>0020</t>
  </si>
  <si>
    <t>0010</t>
  </si>
  <si>
    <t>Sum reinsured to facultative reinsurer</t>
  </si>
  <si>
    <t>Value of the reporting currency</t>
  </si>
  <si>
    <t>Total value of all currencies</t>
  </si>
  <si>
    <t>Value of material currencies</t>
  </si>
  <si>
    <t>Inclusion of catastrophic reinsurance cover</t>
  </si>
  <si>
    <t>Number of reinstatements</t>
  </si>
  <si>
    <t>Descriptions of reinstatements</t>
  </si>
  <si>
    <t>XL premium flat</t>
  </si>
  <si>
    <t>NT/Number of reinstatements</t>
  </si>
  <si>
    <t>TS/Descriptions of reinstatements</t>
  </si>
  <si>
    <t xml:space="preserve">Credit quality step </t>
  </si>
  <si>
    <t>S.30.03</t>
  </si>
  <si>
    <t>Type of collateral (if applicable)</t>
  </si>
  <si>
    <t xml:space="preserve">Percentage of the reinsurers limit collateralised </t>
  </si>
  <si>
    <t>Code collateral provider (if applicable)</t>
  </si>
  <si>
    <t>PP/Percentage of the reinsurers limit collateralised</t>
  </si>
  <si>
    <t>Collateral provider name (if applicable)</t>
  </si>
  <si>
    <t>S.30.04.01.04</t>
  </si>
  <si>
    <t>S.30.04.02.04</t>
  </si>
  <si>
    <t>TA/Reinsurance Commission [Minimum]</t>
  </si>
  <si>
    <t>Maximum Reinsurance Commission</t>
  </si>
  <si>
    <t>Minimum Reinsurance Commission</t>
  </si>
  <si>
    <t>Expected Reinsurance Commission</t>
  </si>
  <si>
    <t>TA/Reinsurance Commission [Expected]</t>
  </si>
  <si>
    <t>TA/Reinsurance Commission [Maximum]</t>
  </si>
  <si>
    <t>Maximum Overriding Commission</t>
  </si>
  <si>
    <t>Minimum Overriding Commission</t>
  </si>
  <si>
    <t>Expected Overriding Commission</t>
  </si>
  <si>
    <t>TA/Overriding Commission [Maximum]</t>
  </si>
  <si>
    <t>TA/Overriding Commission [Minimum]</t>
  </si>
  <si>
    <t>TA/Overriding Commission [Expected]</t>
  </si>
  <si>
    <t>Maximum Profit Commission</t>
  </si>
  <si>
    <t>Minimum Profit Commission</t>
  </si>
  <si>
    <t>Expected Profit Commission</t>
  </si>
  <si>
    <t>TA/Profit Commission [Maximum]</t>
  </si>
  <si>
    <t>TA/Profit Commission [Minimum]</t>
  </si>
  <si>
    <t>TA/Profit Commission [Expected]</t>
  </si>
  <si>
    <t>Adjustment for expected losses due to counterparty default</t>
  </si>
  <si>
    <t>S.31.01</t>
  </si>
  <si>
    <t>RR/Adjustment for expected losses due to counterparty default</t>
  </si>
  <si>
    <t>S.31.01.03.02</t>
  </si>
  <si>
    <t>S.31.01.04.02</t>
  </si>
  <si>
    <t>S.31.01.01.02</t>
  </si>
  <si>
    <t>S.31.01.02.02</t>
  </si>
  <si>
    <t>Synthetic structured product</t>
  </si>
  <si>
    <t>Prepayment structured product</t>
  </si>
  <si>
    <t>Collateral portfolio</t>
  </si>
  <si>
    <t>Identification code of the undertaking</t>
  </si>
  <si>
    <t>S.07.01</t>
  </si>
  <si>
    <t>Asset held in unit-linked and index-linked contracts</t>
  </si>
  <si>
    <t>Solvency II Value</t>
  </si>
  <si>
    <t>Counterparty code</t>
  </si>
  <si>
    <t>TL/Counterparty Code</t>
  </si>
  <si>
    <t>S.10.01</t>
  </si>
  <si>
    <t>Level 2 Preparatory</t>
  </si>
  <si>
    <t>A34/A32</t>
  </si>
  <si>
    <t>Valuation method</t>
  </si>
  <si>
    <t>Name of counterparty pledging the collateral</t>
  </si>
  <si>
    <t>Name of the group of the counterparty pledging the collateral</t>
  </si>
  <si>
    <t>Information on the asset for which collateral is held</t>
  </si>
  <si>
    <t>Information on the assets held</t>
  </si>
  <si>
    <t>Unit price</t>
  </si>
  <si>
    <t>S.11.01</t>
  </si>
  <si>
    <t>Code of provider of guarantee</t>
  </si>
  <si>
    <t>Provider of guarantee belonging to the same group</t>
  </si>
  <si>
    <t>Effective date of guarantee</t>
  </si>
  <si>
    <t xml:space="preserve">Specific triggering event(s) of guarantee </t>
  </si>
  <si>
    <t>F3C</t>
  </si>
  <si>
    <t>Ancillary Own Funds</t>
  </si>
  <si>
    <t>Receiver of guarantee belonging to the same group</t>
  </si>
  <si>
    <t>Code of receiver of guarantee</t>
  </si>
  <si>
    <t>TL/Code of receiver of guarantee</t>
  </si>
  <si>
    <t>TL/Code of provider of guarantee</t>
  </si>
  <si>
    <t>Financial guarantees provided by the undertaking, including letters of credit</t>
  </si>
  <si>
    <t xml:space="preserve"> Of which, financial guarantees, including letters of credit provided to other undertakings of the same group</t>
  </si>
  <si>
    <t>Financial guarantees received by the undertaking, including letters of credit</t>
  </si>
  <si>
    <t xml:space="preserve"> Of which, financial guarantees, including letters of credit received from other undertakings of the same group</t>
  </si>
  <si>
    <t>Maximum value of letters of credit/guarantees</t>
  </si>
  <si>
    <t>Solvency II value of guaranteed assets</t>
  </si>
  <si>
    <t>Solvency II value of guaranteed liabilities</t>
  </si>
  <si>
    <t>A3AA</t>
  </si>
  <si>
    <t>Contingent liabilities not in Solvency II Balance Sheet</t>
  </si>
  <si>
    <t>Of which contingent liabilities toward entities of the same group</t>
  </si>
  <si>
    <t>Contingent liabilities in SII Balance Sheet</t>
  </si>
  <si>
    <t>Total contingent liabilities</t>
  </si>
  <si>
    <t>Financial guarantees provided by the group, including letters of credit</t>
  </si>
  <si>
    <t>Financial guarantees received by the group, including letters of credit</t>
  </si>
  <si>
    <t>OB/Guarantees and letters of credit given</t>
  </si>
  <si>
    <t>OB/Guarantees and letters of credit received</t>
  </si>
  <si>
    <t>S.03.01</t>
  </si>
  <si>
    <t>OC/All members (Total/NA)</t>
  </si>
  <si>
    <t>RC/Other than reporting currency</t>
  </si>
  <si>
    <t>RC/Reporting currency</t>
  </si>
  <si>
    <t>S.02.02.01.02</t>
  </si>
  <si>
    <t>S.02.02.02.02</t>
  </si>
  <si>
    <t>S.02.02.02.03</t>
  </si>
  <si>
    <t>S.02.02.01.03</t>
  </si>
  <si>
    <t>S.02.02.01.04</t>
  </si>
  <si>
    <t>S.02.02.02.04</t>
  </si>
  <si>
    <t>IO/Other than investment</t>
  </si>
  <si>
    <t>OB/Unlimited guarantees and letters of credit received</t>
  </si>
  <si>
    <t>Value of remaining other currencies</t>
  </si>
  <si>
    <t>SU/Assets other than derivatives and Assets held as collateral</t>
  </si>
  <si>
    <t>RR/Total/NA</t>
  </si>
  <si>
    <t>BC/Liability and Off-balance sheet liabilities</t>
  </si>
  <si>
    <t>Position in the Contract</t>
  </si>
  <si>
    <t>Type of asset for which the collateral is held</t>
  </si>
  <si>
    <t>Percentage of par  value</t>
  </si>
  <si>
    <t>Percentage of par value</t>
  </si>
  <si>
    <t>Invested par amount</t>
  </si>
  <si>
    <t>S.12.01</t>
  </si>
  <si>
    <t>Metric: Relation to group (guarantees received)</t>
  </si>
  <si>
    <t>Metric: Types of triggering events of guarantee (guarantees received)</t>
  </si>
  <si>
    <t>Metric: Relation to group (guarantees given)</t>
  </si>
  <si>
    <t>Metric: Types of triggering events of guarantee (guarantees given)</t>
  </si>
  <si>
    <t xml:space="preserve">  </t>
  </si>
  <si>
    <t>Metric: Basic Information</t>
  </si>
  <si>
    <t>Metric: Balance Sheet</t>
  </si>
  <si>
    <t>Metric: Assets and liabilities by currency</t>
  </si>
  <si>
    <t>Metric: List of assets</t>
  </si>
  <si>
    <t>Metric: Open derivatives</t>
  </si>
  <si>
    <t>Metric: Life and Health SLT Technical Provisions</t>
  </si>
  <si>
    <t>Metric: Non-Life Technical Provisions</t>
  </si>
  <si>
    <t>Metric: Own funds</t>
  </si>
  <si>
    <t>Metric: Solvency Capital Requirement - SF</t>
  </si>
  <si>
    <t>Metric: Solvency Capital Requirement - PIM</t>
  </si>
  <si>
    <t>Metric: Solvency Capital Requirement - IM</t>
  </si>
  <si>
    <t>Metric: Solvency Capital Requirement - Market risk</t>
  </si>
  <si>
    <t>Metric: Solvency Capital Requirement - Counterparty default risk</t>
  </si>
  <si>
    <t>Metric: Solvency Capital Requirement - Life underwriting risk</t>
  </si>
  <si>
    <t>Metric: Solvency Capital Requirement - Health underwriting risk</t>
  </si>
  <si>
    <t>Metric: Solvency Capital Requirement - Non-Life underwriting risk</t>
  </si>
  <si>
    <t>Metric: Solvency Capital Requirement - Operational risk</t>
  </si>
  <si>
    <t>Metric: Solvency Capital Requirement - Non-Life Catastrophe risk</t>
  </si>
  <si>
    <t>Metric: Minimum Capital Requirement</t>
  </si>
  <si>
    <t>Metric: Minimum Capital Requirement - Composite</t>
  </si>
  <si>
    <t>Metric: Entities in the scope of the group</t>
  </si>
  <si>
    <t>Metric: (Re)insurance Solo requirements</t>
  </si>
  <si>
    <t>Metric: Non-(re)insurance Solo requirements</t>
  </si>
  <si>
    <t>Metric: Group - contribution of TP</t>
  </si>
  <si>
    <t>T1/A1</t>
  </si>
  <si>
    <t>LX/CZECH REPUBLIC</t>
  </si>
  <si>
    <t>LX/IRELAND</t>
  </si>
  <si>
    <t>LX/GUADELOUPE</t>
  </si>
  <si>
    <t>LX/MARTINIQUE</t>
  </si>
  <si>
    <t>LX/RÉUNION</t>
  </si>
  <si>
    <t>LX/ROMANIA</t>
  </si>
  <si>
    <t>Metric: Type of capital requirement</t>
  </si>
  <si>
    <t>Metric: Aggregation of capital requirement</t>
  </si>
  <si>
    <t>Metric: Level of influence</t>
  </si>
  <si>
    <t>Metric: Category</t>
  </si>
  <si>
    <t>Metric: Composite undertaking</t>
  </si>
  <si>
    <t>Metric: Type of undertakings</t>
  </si>
  <si>
    <t>Metric: Loss-absorbing capacity of deferred taxes</t>
  </si>
  <si>
    <t>Metric: Long or short position (open)</t>
  </si>
  <si>
    <t>Metric: Loss-absorbing capacity of technical provisions</t>
  </si>
  <si>
    <t>Metric: Asset pledged as collateral</t>
  </si>
  <si>
    <t>Metric: Participation (Group)</t>
  </si>
  <si>
    <t>Metric: Reporting country</t>
  </si>
  <si>
    <t>Metric: Model used</t>
  </si>
  <si>
    <t>Metric: Currency used for reporting</t>
  </si>
  <si>
    <t>Metric: Home Country</t>
  </si>
  <si>
    <t>Metric: Inclusion in the scope of Group supervision</t>
  </si>
  <si>
    <t>Metric: Valuation method</t>
  </si>
  <si>
    <t>Metric: Valuation method (derivatives)</t>
  </si>
  <si>
    <t>Metric: Swap received currency</t>
  </si>
  <si>
    <t>Metric: Country of custody</t>
  </si>
  <si>
    <t>Metric: Geographical zone of issue</t>
  </si>
  <si>
    <t>Metric: Use of derivative</t>
  </si>
  <si>
    <t>Metric: Participation (Solo)</t>
  </si>
  <si>
    <t>Metric: Long or short position (closed)</t>
  </si>
  <si>
    <t>Metric: Issuer Country (including not applicable)</t>
  </si>
  <si>
    <t>Metric: Issuer country/country of residence</t>
  </si>
  <si>
    <t>Metric: RFF</t>
  </si>
  <si>
    <t>Metric: Consolidation method 1 used for group solvency assessment of at least one undertaking in the scope</t>
  </si>
  <si>
    <t>Metric: Scenario A or B</t>
  </si>
  <si>
    <t>Metric: Held in unit linked and index linked funds</t>
  </si>
  <si>
    <t>Metric: Original currency of exposure/transaction/instrument</t>
  </si>
  <si>
    <t>Metric: Swap delivered currency</t>
  </si>
  <si>
    <t>Metric: Unwind trigger of contract</t>
  </si>
  <si>
    <t>Metric: Method of group solvency calculation used</t>
  </si>
  <si>
    <t>Metric: Group solvency assessment [method chosen and under method 1, treatment of the undertaking]</t>
  </si>
  <si>
    <t>Metric: Portfolio (investment, securities lending and repo)</t>
  </si>
  <si>
    <t>Metric: Portfolio (derivatives)</t>
  </si>
  <si>
    <t>Metric: Capital protection</t>
  </si>
  <si>
    <t>Metric: Ancillary Own Funds</t>
  </si>
  <si>
    <t>Metric: Type of structured product</t>
  </si>
  <si>
    <t>Metric: Currency - Local or foreign</t>
  </si>
  <si>
    <t>Metric: Activity code broker</t>
  </si>
  <si>
    <t>Metric: Type of repo/securities lending; Buyer or seller/Lender or borrower</t>
  </si>
  <si>
    <t>Metric: Issuer sector</t>
  </si>
  <si>
    <t>Metric: Underlying security</t>
  </si>
  <si>
    <t>Metric: Callable or Putable</t>
  </si>
  <si>
    <t>Metric: Synthetic structured product</t>
  </si>
  <si>
    <t>Metric: Prepayments for structured products</t>
  </si>
  <si>
    <t>Metric: Use of financial instrument for replication ? (Y/N/P)</t>
  </si>
  <si>
    <t>Metric: Type of premium</t>
  </si>
  <si>
    <t>Metric: Line of Business (Life and Health SLT)</t>
  </si>
  <si>
    <t>Metric: Products commercialized or not</t>
  </si>
  <si>
    <t>Metric: Types of hedging strategies</t>
  </si>
  <si>
    <t>Metric: Type of reinsurance contract/treaty</t>
  </si>
  <si>
    <t>Metric: Type of underwriting model (SI, MPL, PML, EML or Other)</t>
  </si>
  <si>
    <t>Metric: Placement currency/currency of contract</t>
  </si>
  <si>
    <t>Metric: XL premium flat</t>
  </si>
  <si>
    <t>Metric: Proportional</t>
  </si>
  <si>
    <t>Metric: Type of IGT (Derivatives)</t>
  </si>
  <si>
    <t>Metric: Type of IGT (Equity-type, debt and asset transfer)</t>
  </si>
  <si>
    <t>Metric: Type of IGT (Cost sharing, contingent liabilities [other than derivatives] and off-balance sheet items and other)</t>
  </si>
  <si>
    <t>Metric: Type of reinsurer</t>
  </si>
  <si>
    <t>Metric: Undertaking type</t>
  </si>
  <si>
    <t>Metric: Types of guarantee</t>
  </si>
  <si>
    <t>Metric: Type of collateral (if applicable)</t>
  </si>
  <si>
    <t>Metric: Collateral portfolio</t>
  </si>
  <si>
    <t>Metric: Types of Asset for which collateral is held</t>
  </si>
  <si>
    <t>Metric: Credit quality step</t>
  </si>
  <si>
    <t>Metric: Finite reinsurance or similar arrangements</t>
  </si>
  <si>
    <t>Metric: Accounting standard</t>
  </si>
  <si>
    <t>Metric: Issuer sector - NACE</t>
  </si>
  <si>
    <t>Metric: Country of custody  (including not applicable)</t>
  </si>
  <si>
    <t>S.26.02</t>
  </si>
  <si>
    <t>BC/Loss given default</t>
  </si>
  <si>
    <t>Investments (other than assets held for index-linked and unit-linked funds)</t>
  </si>
  <si>
    <t>Other assets within scope of Assets-D1 (other than index-linked and unit-linked funds)</t>
  </si>
  <si>
    <t>Deposits to cedants, insurance and intermediaries receivables and reinsurance receivables</t>
  </si>
  <si>
    <t>Technical provisions (excluding index-linked and unit-linked funds)</t>
  </si>
  <si>
    <t>Consolidation method 1 or a combination of methods is used for calculating group solvency of at least one undertaking in the scope? (Y/N)</t>
  </si>
  <si>
    <t>Amount/estimate of loss-absorbing capacity of technical provisions if modelled within components</t>
  </si>
  <si>
    <t>Amount/estimate of loss-absorbing capacity ot deferred tax if modelled within components</t>
  </si>
  <si>
    <t>Net (of reinsurance/SPV) best estimate and TP calculated as a whole provisions</t>
  </si>
  <si>
    <t>Reporting currency</t>
  </si>
  <si>
    <t>Material currency</t>
  </si>
  <si>
    <t>CU_1</t>
  </si>
  <si>
    <t>NF</t>
  </si>
  <si>
    <t>Accident and sickness</t>
  </si>
  <si>
    <t>Motor</t>
  </si>
  <si>
    <t>Fire and other damage to property</t>
  </si>
  <si>
    <t>Aviation, marine and transport</t>
  </si>
  <si>
    <t>General liability</t>
  </si>
  <si>
    <t>Non-life other than accident and sickness, motor, fire and other damage to property, aviation, marine and transport, general liability, credit and suretyship</t>
  </si>
  <si>
    <t>The life insurance referred to in points [a][i], [ii] and [iii] of Article 2[3] excluding those referred to in II and III</t>
  </si>
  <si>
    <t>Marriage assurance, birth assurance</t>
  </si>
  <si>
    <t>The insurance referred to in points [a][i] and [ii] of Article 2[3], which are linked to investment funds</t>
  </si>
  <si>
    <t>Permanent health insurance, referred to in point [a][iv] of Article 2[3]</t>
  </si>
  <si>
    <t>Tontines, referred to in point [b][i] of Article 2[3]</t>
  </si>
  <si>
    <t>Capital redemption operations, referred to in point [b][ii] of Article 2[3]</t>
  </si>
  <si>
    <t>Management of group pension funds, referred to in point [b][iii] and [iv] of Article 2[3]</t>
  </si>
  <si>
    <t>The operations referred to in point [b][v] of Article 2[3]</t>
  </si>
  <si>
    <t>The operations referred to in Article 2[3][c]</t>
  </si>
  <si>
    <t>CB/Accident and sickness</t>
  </si>
  <si>
    <t>CB/Motor</t>
  </si>
  <si>
    <t>CB/Fire and other damage to property</t>
  </si>
  <si>
    <t>CB/Aviation, marine and transport</t>
  </si>
  <si>
    <t>CB/General liability</t>
  </si>
  <si>
    <t>CB/Credit and suretyship</t>
  </si>
  <si>
    <t>CB/Non-life other than accident and sickness, motor, fire and other damage to property, aviation, marine and transport, general liability, credit and suretyship</t>
  </si>
  <si>
    <t>CB/The operations referred to in Article 2[3][c]</t>
  </si>
  <si>
    <t>CB/The life insurance referred to in points [a][i], [ii] and [iii] of Article 2[3] excluding those referred to in II and III;</t>
  </si>
  <si>
    <t>CB/Marriage assurance, birth assurance;</t>
  </si>
  <si>
    <t>CB/The insurance referred to in points [a][i] and [ii] of Article 2[3], which are linked to investment funds;</t>
  </si>
  <si>
    <t>CB/Permanent health insurance, referred to in point [a][iv] of Article 2[3];</t>
  </si>
  <si>
    <t>CB/Tontines, referred to in point [b][i] of Article 2[3];</t>
  </si>
  <si>
    <t>CB/Capital redemption operations, referred to in point [b][ii] of Article 2[3];</t>
  </si>
  <si>
    <t>CB/Management of group pension funds, referred to in point [b][iii] and [iv] of Article 2[3];</t>
  </si>
  <si>
    <t>CB/The operations referred to in point [b][v] of Article 2[3];</t>
  </si>
  <si>
    <t>GA_1</t>
  </si>
  <si>
    <t>Non-EEA country</t>
  </si>
  <si>
    <r>
      <t>Life</t>
    </r>
    <r>
      <rPr>
        <strike/>
        <sz val="10"/>
        <rFont val="Calibri"/>
        <family val="2"/>
        <charset val="238"/>
        <scheme val="minor"/>
      </rPr>
      <t xml:space="preserve"> </t>
    </r>
    <r>
      <rPr>
        <sz val="10"/>
        <rFont val="Calibri"/>
        <family val="2"/>
        <charset val="238"/>
        <scheme val="minor"/>
      </rPr>
      <t>reinsurance</t>
    </r>
  </si>
  <si>
    <t>Total for top 5 countries (by amount of gross premiums written)</t>
  </si>
  <si>
    <t>Line of Business for: life obligations</t>
  </si>
  <si>
    <t>Line of Business for: non-life obligations</t>
  </si>
  <si>
    <t>Line of business for: accepted non-proportional reinsurance</t>
  </si>
  <si>
    <t>Premiums, claims &amp; expenses - annual disclosure</t>
  </si>
  <si>
    <t>Total Net</t>
  </si>
  <si>
    <t xml:space="preserve">Appendix I: Quantitative reporting templates
</t>
  </si>
  <si>
    <t>Assets - Quarterly Summary</t>
  </si>
  <si>
    <t>Consolidation scope</t>
  </si>
  <si>
    <t>CS_7</t>
  </si>
  <si>
    <t>CE</t>
  </si>
  <si>
    <t>Gross BE for home country</t>
  </si>
  <si>
    <t>Gross BE for countries in the materiality threshold</t>
  </si>
  <si>
    <t>Gross BE for EEA countries outside the materiality threshold</t>
  </si>
  <si>
    <t>Gross BE for non-EEA countries outside the materiality threshold</t>
  </si>
  <si>
    <t>Gross Best Estimate</t>
  </si>
  <si>
    <r>
      <t xml:space="preserve">Total recoverables from reinsurance and SPV </t>
    </r>
    <r>
      <rPr>
        <u/>
        <sz val="10"/>
        <rFont val="Calibri"/>
        <family val="2"/>
        <charset val="238"/>
        <scheme val="minor"/>
      </rPr>
      <t>before</t>
    </r>
    <r>
      <rPr>
        <sz val="10"/>
        <rFont val="Calibri"/>
        <family val="2"/>
        <charset val="238"/>
        <scheme val="minor"/>
      </rPr>
      <t xml:space="preserve"> the adjustment for expected losses due to counterparty default</t>
    </r>
  </si>
  <si>
    <r>
      <t xml:space="preserve">Total Recoverables from reinsurance and SPV </t>
    </r>
    <r>
      <rPr>
        <u/>
        <sz val="10"/>
        <rFont val="Calibri"/>
        <family val="2"/>
        <charset val="238"/>
        <scheme val="minor"/>
      </rPr>
      <t xml:space="preserve">after </t>
    </r>
    <r>
      <rPr>
        <sz val="10"/>
        <rFont val="Calibri"/>
        <family val="2"/>
        <charset val="238"/>
        <scheme val="minor"/>
      </rPr>
      <t>the adjustment for expected losses due to counterparty default</t>
    </r>
  </si>
  <si>
    <t>Gross BE</t>
  </si>
  <si>
    <t>Country in materiality threshold</t>
  </si>
  <si>
    <r>
      <t>Total recoverable from reinsurance</t>
    </r>
    <r>
      <rPr>
        <sz val="10"/>
        <color indexed="10"/>
        <rFont val="Calibri"/>
        <family val="2"/>
        <charset val="238"/>
        <scheme val="minor"/>
      </rPr>
      <t xml:space="preserve"> </t>
    </r>
    <r>
      <rPr>
        <sz val="10"/>
        <rFont val="Calibri"/>
        <family val="2"/>
        <charset val="238"/>
        <scheme val="minor"/>
      </rPr>
      <t>(after the adjustment)</t>
    </r>
  </si>
  <si>
    <t>Related line of business</t>
  </si>
  <si>
    <t>Applicable standard</t>
  </si>
  <si>
    <t>AM_8</t>
  </si>
  <si>
    <t>LB_7</t>
  </si>
  <si>
    <t>Gross Best estimate for home country</t>
  </si>
  <si>
    <t>Gross Best estimate for countries in the materiality threshold</t>
  </si>
  <si>
    <t>Gross Best estimate for EEA countries outside the materiality threshold</t>
  </si>
  <si>
    <t>Gross Best estimate for non-EEA countries outside the materiality threshold</t>
  </si>
  <si>
    <r>
      <t xml:space="preserve">Income protection </t>
    </r>
    <r>
      <rPr>
        <sz val="10"/>
        <rFont val="Calibri"/>
        <family val="2"/>
        <charset val="238"/>
        <scheme val="minor"/>
      </rPr>
      <t>insurance</t>
    </r>
  </si>
  <si>
    <t>Total recoverable from reinsurance/SPV before the adjustment for expected losses due to counterparty default</t>
  </si>
  <si>
    <t>Total recoverable from reinsurance/SPV after the adjustment for expected losses due to counterparty default</t>
  </si>
  <si>
    <r>
      <t xml:space="preserve">Total recoverable from reinsurance/SPV </t>
    </r>
    <r>
      <rPr>
        <sz val="10"/>
        <rFont val="Calibri"/>
        <family val="2"/>
        <charset val="238"/>
        <scheme val="minor"/>
      </rPr>
      <t>after the adjustment for expected losses due to counterparty default</t>
    </r>
  </si>
  <si>
    <r>
      <t xml:space="preserve">Recoverable from reinsurance contract/SPV </t>
    </r>
    <r>
      <rPr>
        <sz val="10"/>
        <rFont val="Calibri"/>
        <family val="2"/>
        <charset val="238"/>
        <scheme val="minor"/>
      </rPr>
      <t>after</t>
    </r>
    <r>
      <rPr>
        <sz val="10"/>
        <color indexed="8"/>
        <rFont val="Calibri"/>
        <family val="2"/>
        <charset val="238"/>
        <scheme val="minor"/>
      </rPr>
      <t xml:space="preserve"> the adjustment for expected losses due to counterparty default - total</t>
    </r>
  </si>
  <si>
    <t>direct business and accepted proportional reinsurance</t>
  </si>
  <si>
    <t>accepted non-proportional reinsurance</t>
  </si>
  <si>
    <r>
      <t xml:space="preserve">Total recoverable from reinsurance/SPV </t>
    </r>
    <r>
      <rPr>
        <sz val="10"/>
        <rFont val="Calibri"/>
        <family val="2"/>
        <charset val="238"/>
        <scheme val="minor"/>
      </rPr>
      <t>after</t>
    </r>
    <r>
      <rPr>
        <sz val="10"/>
        <color theme="1"/>
        <rFont val="Calibri"/>
        <family val="2"/>
        <charset val="238"/>
        <scheme val="minor"/>
      </rPr>
      <t xml:space="preserve"> the adjustment for expected losses due to counterparty default</t>
    </r>
  </si>
  <si>
    <r>
      <rPr>
        <sz val="10"/>
        <color theme="1"/>
        <rFont val="Calibri"/>
        <family val="2"/>
        <charset val="238"/>
        <scheme val="minor"/>
      </rPr>
      <t xml:space="preserve">Recoverable from reinsurance contract/SPV </t>
    </r>
    <r>
      <rPr>
        <sz val="10"/>
        <rFont val="Calibri"/>
        <family val="2"/>
        <charset val="238"/>
        <scheme val="minor"/>
      </rPr>
      <t>after</t>
    </r>
    <r>
      <rPr>
        <sz val="10"/>
        <color theme="1"/>
        <rFont val="Calibri"/>
        <family val="2"/>
        <charset val="238"/>
        <scheme val="minor"/>
      </rPr>
      <t xml:space="preserve"> the adjustment for expected losses due to counterparty default - total</t>
    </r>
  </si>
  <si>
    <t>Best Estimate Premium Provision (Gross)</t>
  </si>
  <si>
    <t>Best Estimate Claim Provision (Gross)</t>
  </si>
  <si>
    <t>Projection of future cash flows (Best Estimate - Non Life)</t>
  </si>
  <si>
    <t>Non-Life Technical Provisions (quarterly)</t>
  </si>
  <si>
    <t>E1Q</t>
  </si>
  <si>
    <t>Non-Life Technical Provisions (annual)</t>
  </si>
  <si>
    <t>LB_6</t>
  </si>
  <si>
    <t>(only in the case of using methods that take into account inflation to adjust data)</t>
  </si>
  <si>
    <t>Non-life Insurance Claims Information</t>
  </si>
  <si>
    <t>(simplified template for the public disclosure)</t>
  </si>
  <si>
    <t>Movements of RBNS Claims</t>
  </si>
  <si>
    <t>Technical provisions non-life</t>
  </si>
  <si>
    <t>E7A</t>
  </si>
  <si>
    <t>E7B</t>
  </si>
  <si>
    <t>(quarterly template - for solo entities)</t>
  </si>
  <si>
    <t>for group entities (quarterly)</t>
  </si>
  <si>
    <t>OF-B1</t>
  </si>
  <si>
    <r>
      <t>Total</t>
    </r>
    <r>
      <rPr>
        <strike/>
        <sz val="10"/>
        <rFont val="Calibri"/>
        <family val="2"/>
        <charset val="238"/>
        <scheme val="minor"/>
      </rPr>
      <t xml:space="preserve"> </t>
    </r>
    <r>
      <rPr>
        <sz val="10"/>
        <rFont val="Calibri"/>
        <family val="2"/>
        <charset val="238"/>
        <scheme val="minor"/>
      </rPr>
      <t>eligible own funds to meet the minimum group SCR (group)</t>
    </r>
  </si>
  <si>
    <t>for group entities (annual)</t>
  </si>
  <si>
    <t>(annual template - for solo entities)</t>
  </si>
  <si>
    <r>
      <t>Market risk</t>
    </r>
    <r>
      <rPr>
        <strike/>
        <sz val="10"/>
        <rFont val="Calibri"/>
        <family val="2"/>
        <charset val="238"/>
        <scheme val="minor"/>
      </rPr>
      <t xml:space="preserve"> </t>
    </r>
  </si>
  <si>
    <t>AO_1</t>
  </si>
  <si>
    <r>
      <rPr>
        <sz val="10"/>
        <color theme="1"/>
        <rFont val="Calibri"/>
        <family val="2"/>
        <charset val="238"/>
        <scheme val="minor"/>
      </rPr>
      <t>Capital requirements of other financial sectors (Non-insurance capital requirements) (groups only):</t>
    </r>
  </si>
  <si>
    <t>X Axis:</t>
  </si>
  <si>
    <t>XA: S.06.02 line identification</t>
  </si>
  <si>
    <t>CE: Identification code of entity</t>
  </si>
  <si>
    <t>UI: URI</t>
  </si>
  <si>
    <t>NF: Number of fund</t>
  </si>
  <si>
    <r>
      <t>V</t>
    </r>
    <r>
      <rPr>
        <vertAlign val="subscript"/>
        <sz val="10"/>
        <rFont val="Calibri"/>
        <family val="2"/>
        <charset val="238"/>
        <scheme val="minor"/>
      </rPr>
      <t>prem</t>
    </r>
  </si>
  <si>
    <r>
      <t>V</t>
    </r>
    <r>
      <rPr>
        <vertAlign val="subscript"/>
        <sz val="10"/>
        <rFont val="Calibri"/>
        <family val="2"/>
        <charset val="238"/>
        <scheme val="minor"/>
      </rPr>
      <t>res</t>
    </r>
  </si>
  <si>
    <t>Diversification within health underwriting risk module (Net)</t>
  </si>
  <si>
    <r>
      <t>Earned life gross premiums</t>
    </r>
    <r>
      <rPr>
        <i/>
        <sz val="10"/>
        <rFont val="Calibri"/>
        <family val="2"/>
        <charset val="238"/>
        <scheme val="minor"/>
      </rPr>
      <t xml:space="preserve"> </t>
    </r>
    <r>
      <rPr>
        <sz val="10"/>
        <rFont val="Calibri"/>
        <family val="2"/>
        <charset val="238"/>
        <scheme val="minor"/>
      </rPr>
      <t xml:space="preserve"> (12 months prior to the previous 12 months)</t>
    </r>
  </si>
  <si>
    <r>
      <t>MCR</t>
    </r>
    <r>
      <rPr>
        <vertAlign val="subscript"/>
        <sz val="10"/>
        <rFont val="Calibri"/>
        <family val="2"/>
        <charset val="238"/>
        <scheme val="minor"/>
      </rPr>
      <t>NL</t>
    </r>
    <r>
      <rPr>
        <sz val="10"/>
        <rFont val="Calibri"/>
        <family val="2"/>
        <charset val="238"/>
        <scheme val="minor"/>
      </rPr>
      <t xml:space="preserve"> Result</t>
    </r>
  </si>
  <si>
    <r>
      <t>MCR</t>
    </r>
    <r>
      <rPr>
        <vertAlign val="subscript"/>
        <sz val="10"/>
        <rFont val="Calibri"/>
        <family val="2"/>
        <charset val="238"/>
        <scheme val="minor"/>
      </rPr>
      <t>L</t>
    </r>
    <r>
      <rPr>
        <sz val="10"/>
        <rFont val="Calibri"/>
        <family val="2"/>
        <charset val="238"/>
        <scheme val="minor"/>
      </rPr>
      <t xml:space="preserve"> Result</t>
    </r>
  </si>
  <si>
    <r>
      <t>MCR</t>
    </r>
    <r>
      <rPr>
        <vertAlign val="subscript"/>
        <sz val="10"/>
        <rFont val="Calibri"/>
        <family val="2"/>
        <charset val="238"/>
        <scheme val="minor"/>
      </rPr>
      <t xml:space="preserve">(NL, NL) </t>
    </r>
    <r>
      <rPr>
        <sz val="10"/>
        <rFont val="Calibri"/>
        <family val="2"/>
        <charset val="238"/>
        <scheme val="minor"/>
      </rPr>
      <t>Result</t>
    </r>
  </si>
  <si>
    <r>
      <t>MCR</t>
    </r>
    <r>
      <rPr>
        <vertAlign val="subscript"/>
        <sz val="10"/>
        <rFont val="Calibri"/>
        <family val="2"/>
        <charset val="238"/>
        <scheme val="minor"/>
      </rPr>
      <t>(NL, L)</t>
    </r>
    <r>
      <rPr>
        <sz val="10"/>
        <rFont val="Calibri"/>
        <family val="2"/>
        <charset val="238"/>
        <scheme val="minor"/>
      </rPr>
      <t>Result</t>
    </r>
  </si>
  <si>
    <r>
      <t>MCR</t>
    </r>
    <r>
      <rPr>
        <vertAlign val="subscript"/>
        <sz val="10"/>
        <rFont val="Calibri"/>
        <family val="2"/>
        <charset val="238"/>
        <scheme val="minor"/>
      </rPr>
      <t xml:space="preserve">(L, NL) </t>
    </r>
    <r>
      <rPr>
        <sz val="10"/>
        <rFont val="Calibri"/>
        <family val="2"/>
        <charset val="238"/>
        <scheme val="minor"/>
      </rPr>
      <t>Result</t>
    </r>
  </si>
  <si>
    <r>
      <t>MCR</t>
    </r>
    <r>
      <rPr>
        <vertAlign val="subscript"/>
        <sz val="10"/>
        <rFont val="Calibri"/>
        <family val="2"/>
        <charset val="238"/>
        <scheme val="minor"/>
      </rPr>
      <t xml:space="preserve">(L, L) </t>
    </r>
    <r>
      <rPr>
        <sz val="10"/>
        <rFont val="Calibri"/>
        <family val="2"/>
        <charset val="238"/>
        <scheme val="minor"/>
      </rPr>
      <t>Result</t>
    </r>
  </si>
  <si>
    <r>
      <t>Total</t>
    </r>
    <r>
      <rPr>
        <strike/>
        <sz val="10"/>
        <color rgb="FFFF0000"/>
        <rFont val="Calibri"/>
        <family val="2"/>
        <charset val="238"/>
        <scheme val="minor"/>
      </rPr>
      <t xml:space="preserve"> </t>
    </r>
  </si>
  <si>
    <t>Non life</t>
  </si>
  <si>
    <t>Total technical flows on gross technical provisions</t>
  </si>
  <si>
    <t>BL/All members (Total/NA)</t>
  </si>
  <si>
    <t>J1_basic</t>
  </si>
  <si>
    <t>Reinsurance</t>
  </si>
  <si>
    <t>J1_shares</t>
  </si>
  <si>
    <t>J2_basic</t>
  </si>
  <si>
    <t>J2_shares</t>
  </si>
  <si>
    <t>Share of reinsurers - Part 1</t>
  </si>
  <si>
    <t>Share of reinsurers - Part 2</t>
  </si>
  <si>
    <t>Outgoing Reinsurance Program in the next reporting year - Part 1</t>
  </si>
  <si>
    <t>Outgoing Reinsurance Program in the next reporting year - Part 2</t>
  </si>
  <si>
    <r>
      <t>Technical Provisions</t>
    </r>
    <r>
      <rPr>
        <sz val="10"/>
        <rFont val="Calibri"/>
        <family val="2"/>
        <charset val="238"/>
        <scheme val="minor"/>
      </rPr>
      <t>:</t>
    </r>
    <r>
      <rPr>
        <sz val="10"/>
        <color indexed="8"/>
        <rFont val="Calibri"/>
        <family val="2"/>
        <charset val="238"/>
        <scheme val="minor"/>
      </rPr>
      <t xml:space="preserve"> Contribution to group TP</t>
    </r>
  </si>
  <si>
    <t>AZ: Group identification code</t>
  </si>
  <si>
    <t>CI: Code of guarantee</t>
  </si>
  <si>
    <t>IX: Identification code of investor/buyer/transferee/payer/reinsured/beneficiary</t>
  </si>
  <si>
    <t>ZS: Identification code of issuer/seller/transferor/receiver/reinsurer/provider</t>
  </si>
  <si>
    <t>GX: ID of intergroup transaction</t>
  </si>
  <si>
    <t>RF: Code reinsurer</t>
  </si>
  <si>
    <t>CA: Code broker</t>
  </si>
  <si>
    <t>CV: Code collateral provider</t>
  </si>
  <si>
    <t>LP: Progressive number of surplus/layer in program</t>
  </si>
  <si>
    <t>ST: Section code in the treaty</t>
  </si>
  <si>
    <t>OD: Treaty identification code</t>
  </si>
  <si>
    <t>RE: Reinsurance program code</t>
  </si>
  <si>
    <t>RD: Risk identification code</t>
  </si>
  <si>
    <t>FC: Facultative reinsurance placement identification code</t>
  </si>
  <si>
    <t>XE: S.06.03 line identification</t>
  </si>
  <si>
    <t>XB: S.08.01 line identification</t>
  </si>
  <si>
    <t>XC: S.08.02 line identification</t>
  </si>
  <si>
    <t>XD: S.09.01 line identification</t>
  </si>
  <si>
    <t>XF: S.10.01 line identification</t>
  </si>
  <si>
    <t>XG: S.11.01 line identification</t>
  </si>
  <si>
    <t>XH: S.14.01 line identification</t>
  </si>
  <si>
    <t>IP: ID code of product</t>
  </si>
  <si>
    <t>HX: ID code of HRG</t>
  </si>
  <si>
    <t>XI: S.15.01 line identification</t>
  </si>
  <si>
    <t>NS: Name of reinsured entity</t>
  </si>
  <si>
    <t>NX: Code of component</t>
  </si>
  <si>
    <t>NP: Name of platform</t>
  </si>
  <si>
    <t>NR: Name of related party</t>
  </si>
  <si>
    <t>VN: Name of vessel</t>
  </si>
  <si>
    <t>Y Axis:</t>
  </si>
  <si>
    <t>Preparatory reporting</t>
  </si>
  <si>
    <t>Template code</t>
  </si>
  <si>
    <t>Template variant code</t>
  </si>
  <si>
    <t>Templates group code</t>
  </si>
  <si>
    <t>S.01</t>
  </si>
  <si>
    <t>Basic information and Content of the submission</t>
  </si>
  <si>
    <t>S.02</t>
  </si>
  <si>
    <t>Balance sheet (including by currency)</t>
  </si>
  <si>
    <t>S.03</t>
  </si>
  <si>
    <t>Off-balance sheet items</t>
  </si>
  <si>
    <t>S.04</t>
  </si>
  <si>
    <t>S.05</t>
  </si>
  <si>
    <t>Premiums, claims &amp; expenses</t>
  </si>
  <si>
    <t>S.06</t>
  </si>
  <si>
    <t>Assets, investment data and funds</t>
  </si>
  <si>
    <t>S.07</t>
  </si>
  <si>
    <t>Structured products data</t>
  </si>
  <si>
    <t>S.08</t>
  </si>
  <si>
    <t>Derivatives data</t>
  </si>
  <si>
    <t>S.09</t>
  </si>
  <si>
    <t>S.10</t>
  </si>
  <si>
    <t>S.11</t>
  </si>
  <si>
    <t>S.12</t>
  </si>
  <si>
    <t>S.13</t>
  </si>
  <si>
    <t>S.14</t>
  </si>
  <si>
    <t>S.15</t>
  </si>
  <si>
    <t>Only for Variable Annuities</t>
  </si>
  <si>
    <t>S.16</t>
  </si>
  <si>
    <t>S.17</t>
  </si>
  <si>
    <t>S.18</t>
  </si>
  <si>
    <t>S.19</t>
  </si>
  <si>
    <t>S.20</t>
  </si>
  <si>
    <t>S.21</t>
  </si>
  <si>
    <t>Technical provisions non-life - Loss distribution profile non-life</t>
  </si>
  <si>
    <t>S.22</t>
  </si>
  <si>
    <t>Technical provisions non-life - Underwriting risks non-life</t>
  </si>
  <si>
    <t>S.23</t>
  </si>
  <si>
    <t>S.24</t>
  </si>
  <si>
    <t>S.25</t>
  </si>
  <si>
    <t>Solvency Capital Requirement 1</t>
  </si>
  <si>
    <t>S.26</t>
  </si>
  <si>
    <t>S.27</t>
  </si>
  <si>
    <t>Solvency Capital Requirement 2</t>
  </si>
  <si>
    <t>S.28</t>
  </si>
  <si>
    <t>S.29</t>
  </si>
  <si>
    <t>Analysis of changes</t>
  </si>
  <si>
    <t>S.30</t>
  </si>
  <si>
    <t>Reinsurance 1</t>
  </si>
  <si>
    <t>S.31</t>
  </si>
  <si>
    <t>Reinsurance 2</t>
  </si>
  <si>
    <t>S.32</t>
  </si>
  <si>
    <t>S.33</t>
  </si>
  <si>
    <t>S.34</t>
  </si>
  <si>
    <t>S.35</t>
  </si>
  <si>
    <t>Technical Provisions: Contribution to group TP</t>
  </si>
  <si>
    <t>S.36</t>
  </si>
  <si>
    <t>IGT</t>
  </si>
  <si>
    <t>S.37</t>
  </si>
  <si>
    <t>S.38</t>
  </si>
  <si>
    <t>S.39</t>
  </si>
  <si>
    <t>S.40</t>
  </si>
  <si>
    <t>S.41</t>
  </si>
  <si>
    <t>Balance sheet, RFF</t>
  </si>
  <si>
    <t>Assets - Summary</t>
  </si>
  <si>
    <t>Reinsurance - Shares</t>
  </si>
  <si>
    <t>Reinsurance - Basic</t>
  </si>
  <si>
    <t>Reinsurance - Share of reinsurers</t>
  </si>
  <si>
    <t>S.03.02</t>
  </si>
  <si>
    <t>S.03.03</t>
  </si>
  <si>
    <t>S.04.01</t>
  </si>
  <si>
    <t>S.05.01</t>
  </si>
  <si>
    <t>S.06.01</t>
  </si>
  <si>
    <t>S.06.03</t>
  </si>
  <si>
    <t>S.08.01</t>
  </si>
  <si>
    <t>S.08.02</t>
  </si>
  <si>
    <t>S.09.01</t>
  </si>
  <si>
    <t>S.13.01</t>
  </si>
  <si>
    <t>S.14.01</t>
  </si>
  <si>
    <t>S.15.01</t>
  </si>
  <si>
    <t>S.15.02</t>
  </si>
  <si>
    <t>S.16.01</t>
  </si>
  <si>
    <t>S.17.01</t>
  </si>
  <si>
    <t>S.18.01</t>
  </si>
  <si>
    <t>S.19.01</t>
  </si>
  <si>
    <t>S.20.01</t>
  </si>
  <si>
    <t>S.21.01</t>
  </si>
  <si>
    <t>S.22.01</t>
  </si>
  <si>
    <t>S.22.02</t>
  </si>
  <si>
    <t>S.24.01</t>
  </si>
  <si>
    <t>S.25.01</t>
  </si>
  <si>
    <t>S.25.03</t>
  </si>
  <si>
    <t>S.26.03</t>
  </si>
  <si>
    <t>S.26.05</t>
  </si>
  <si>
    <t>S.26.06</t>
  </si>
  <si>
    <t>S.28.01</t>
  </si>
  <si>
    <t>S.28.02</t>
  </si>
  <si>
    <t>S.29.01</t>
  </si>
  <si>
    <t>S.29.02</t>
  </si>
  <si>
    <t>S.29.03</t>
  </si>
  <si>
    <t>S.30.01</t>
  </si>
  <si>
    <t>S.30.02</t>
  </si>
  <si>
    <t>S.30.04</t>
  </si>
  <si>
    <t>S.32.01</t>
  </si>
  <si>
    <t>S.33.01</t>
  </si>
  <si>
    <t>S.34.01</t>
  </si>
  <si>
    <t>S.35.01</t>
  </si>
  <si>
    <t>S.36.01</t>
  </si>
  <si>
    <t>S.36.02</t>
  </si>
  <si>
    <t>S.36.03</t>
  </si>
  <si>
    <t>S.36.04</t>
  </si>
  <si>
    <t>S.37.01</t>
  </si>
  <si>
    <t>S.38.01</t>
  </si>
  <si>
    <t>S.39.01</t>
  </si>
  <si>
    <t>S.40.01</t>
  </si>
  <si>
    <t>S.41.01</t>
  </si>
  <si>
    <t>Template variant name</t>
  </si>
  <si>
    <t>Template Variant Code</t>
  </si>
  <si>
    <t>Annotated Table Code</t>
  </si>
  <si>
    <t>Business Table Code</t>
  </si>
  <si>
    <t>S.19.01.01.01_02</t>
  </si>
  <si>
    <t>S.19.01.01.03_04</t>
  </si>
  <si>
    <t>S.19.01.02.01_02</t>
  </si>
  <si>
    <t>S.19.01.02.03_04</t>
  </si>
  <si>
    <t>S.19.01.02.05_06</t>
  </si>
  <si>
    <t>S.19.01.02.07_08</t>
  </si>
  <si>
    <t>S.19.01.02.09_10</t>
  </si>
  <si>
    <t>S.19.01.02.11_12</t>
  </si>
  <si>
    <t>S.19.01.02.13_14</t>
  </si>
  <si>
    <t>S.19.01.02.15_16</t>
  </si>
  <si>
    <t>S.19.01.02.17_18</t>
  </si>
  <si>
    <t>Business Table Name</t>
  </si>
  <si>
    <t>Annotated Table Name</t>
  </si>
  <si>
    <t>Additional information: inflation rates</t>
  </si>
  <si>
    <t>Appendix I: Quantitative reporting templates, Content of the submission</t>
  </si>
  <si>
    <t>Technical provisions non-life, Loss distribution profile non-life</t>
  </si>
  <si>
    <t>Technical provisions non-life, Underwriting risks non-life</t>
  </si>
  <si>
    <t>Non-life underwriting risk, Premium and reserve Risk - Basic information</t>
  </si>
  <si>
    <t>Overview, Reconciliation with S.02.01</t>
  </si>
  <si>
    <t>Analysis of movements affecting Excess of Assets over Liabilities, Of which the following breakdown of Variation in Best Estimate - analysis per UWY if applicable</t>
  </si>
  <si>
    <t>Analysis of movements affecting Excess of Assets over Liabilities, Of which the following breakdown of Variation in Best Estimate - analysis per AY if applicable</t>
  </si>
  <si>
    <t>Analysis of movements affecting Excess of Assets over Liabilities, Of which adjustments in Technical Provisions related to valuation of Unit linked contracts, with theoretically a neutralizing impact on Assets over Liabilities</t>
  </si>
  <si>
    <t>Article 112</t>
  </si>
  <si>
    <t>Version</t>
  </si>
  <si>
    <t>Publication Date</t>
  </si>
  <si>
    <t>ars</t>
  </si>
  <si>
    <t>qrs</t>
  </si>
  <si>
    <t>arg</t>
  </si>
  <si>
    <t>qrg</t>
  </si>
  <si>
    <t>ars_level2</t>
  </si>
  <si>
    <t>qrs_level2</t>
  </si>
  <si>
    <t>arg_level2</t>
  </si>
  <si>
    <t>qrg_level2</t>
  </si>
  <si>
    <t>ars_full</t>
  </si>
  <si>
    <t>qrs_full</t>
  </si>
  <si>
    <t>arg_full</t>
  </si>
  <si>
    <t>qrg_full</t>
  </si>
  <si>
    <t>TC Title</t>
  </si>
  <si>
    <t>S.02.02.02,03</t>
  </si>
  <si>
    <t>S.05.01.02,03</t>
  </si>
  <si>
    <t>S.19.01.02,03</t>
  </si>
  <si>
    <t>S.26.01.02,03</t>
  </si>
  <si>
    <t>S.26.02,03.01</t>
  </si>
  <si>
    <t>S.26.02,03.02</t>
  </si>
  <si>
    <t>S.26.03.02,03</t>
  </si>
  <si>
    <t>S.26.04.02,03</t>
  </si>
  <si>
    <t>S.27.01.02,03</t>
  </si>
  <si>
    <t>S.30.04.02,03</t>
  </si>
  <si>
    <t>Template Variant or Table</t>
  </si>
  <si>
    <t>S.26.02,03</t>
  </si>
  <si>
    <t>Table name from TC</t>
  </si>
  <si>
    <t>afs_full</t>
  </si>
  <si>
    <t>qfs_full</t>
  </si>
  <si>
    <t>afg_full</t>
  </si>
  <si>
    <t>qfg_full</t>
  </si>
  <si>
    <t>sol</t>
  </si>
  <si>
    <t>Framework code</t>
  </si>
  <si>
    <t>Framework name</t>
  </si>
  <si>
    <t>solvency</t>
  </si>
  <si>
    <t>Taxonomy code</t>
  </si>
  <si>
    <t>sol2</t>
  </si>
  <si>
    <t>Taxonomy name</t>
  </si>
  <si>
    <t>solvency2</t>
  </si>
  <si>
    <t>Owner</t>
  </si>
  <si>
    <t>s2md</t>
  </si>
  <si>
    <t>CG_7</t>
  </si>
  <si>
    <t>BL/All members</t>
  </si>
  <si>
    <t>RT_1</t>
  </si>
  <si>
    <t>Z0010</t>
  </si>
  <si>
    <t>Z0030</t>
  </si>
  <si>
    <t>R0010</t>
  </si>
  <si>
    <t>R0020</t>
  </si>
  <si>
    <t>R0030</t>
  </si>
  <si>
    <t>R0040</t>
  </si>
  <si>
    <t>C0010</t>
  </si>
  <si>
    <t>R0100</t>
  </si>
  <si>
    <t>R0110</t>
  </si>
  <si>
    <t>R0120</t>
  </si>
  <si>
    <t>R0200</t>
  </si>
  <si>
    <t>R0210</t>
  </si>
  <si>
    <t>R0220</t>
  </si>
  <si>
    <t>R0230</t>
  </si>
  <si>
    <t>R0240</t>
  </si>
  <si>
    <t>R0250</t>
  </si>
  <si>
    <t>R0260</t>
  </si>
  <si>
    <t>R0270</t>
  </si>
  <si>
    <t>R0280</t>
  </si>
  <si>
    <t>R0300</t>
  </si>
  <si>
    <t>R0400</t>
  </si>
  <si>
    <t>R0410</t>
  </si>
  <si>
    <t>R0420</t>
  </si>
  <si>
    <t>R0430</t>
  </si>
  <si>
    <t>R0440</t>
  </si>
  <si>
    <t>R0450</t>
  </si>
  <si>
    <t>R0500</t>
  </si>
  <si>
    <t>R0600</t>
  </si>
  <si>
    <t>R0700</t>
  </si>
  <si>
    <t>R0800</t>
  </si>
  <si>
    <t>C0020</t>
  </si>
  <si>
    <t>C0030</t>
  </si>
  <si>
    <t>C0040</t>
  </si>
  <si>
    <t>C0050</t>
  </si>
  <si>
    <t>C0060</t>
  </si>
  <si>
    <t>C0070</t>
  </si>
  <si>
    <t>C0080</t>
  </si>
  <si>
    <t>R0130</t>
  </si>
  <si>
    <t>R0140</t>
  </si>
  <si>
    <t>R0150</t>
  </si>
  <si>
    <t>R0160</t>
  </si>
  <si>
    <t>R0170</t>
  </si>
  <si>
    <t>R0180</t>
  </si>
  <si>
    <t>R0190</t>
  </si>
  <si>
    <t>R0310</t>
  </si>
  <si>
    <t>R0320</t>
  </si>
  <si>
    <t>R0330</t>
  </si>
  <si>
    <t>R0050</t>
  </si>
  <si>
    <t>R0060</t>
  </si>
  <si>
    <t>R0070</t>
  </si>
  <si>
    <t>R0900</t>
  </si>
  <si>
    <t>C0090</t>
  </si>
  <si>
    <t>R1000</t>
  </si>
  <si>
    <t>R1010</t>
  </si>
  <si>
    <t>R1020</t>
  </si>
  <si>
    <t>R1030</t>
  </si>
  <si>
    <t>R1040</t>
  </si>
  <si>
    <t>R1050</t>
  </si>
  <si>
    <t>C0100</t>
  </si>
  <si>
    <t>C0110</t>
  </si>
  <si>
    <t>C0120</t>
  </si>
  <si>
    <t>C0130</t>
  </si>
  <si>
    <t>C0140</t>
  </si>
  <si>
    <t>C0150</t>
  </si>
  <si>
    <t>C0160</t>
  </si>
  <si>
    <t>R1100</t>
  </si>
  <si>
    <t>C0170</t>
  </si>
  <si>
    <t>C0180</t>
  </si>
  <si>
    <t>C0190</t>
  </si>
  <si>
    <t>C0200</t>
  </si>
  <si>
    <t>R1300</t>
  </si>
  <si>
    <t>R1400</t>
  </si>
  <si>
    <t>R1200</t>
  </si>
  <si>
    <t>R1500</t>
  </si>
  <si>
    <t>R1510</t>
  </si>
  <si>
    <t>R1520</t>
  </si>
  <si>
    <t>R1530</t>
  </si>
  <si>
    <t>R1540</t>
  </si>
  <si>
    <t>C0230</t>
  </si>
  <si>
    <t>C0240</t>
  </si>
  <si>
    <t>C0250</t>
  </si>
  <si>
    <t>C0260</t>
  </si>
  <si>
    <t>R1600</t>
  </si>
  <si>
    <t>R1700</t>
  </si>
  <si>
    <t>R0340</t>
  </si>
  <si>
    <t>R0080</t>
  </si>
  <si>
    <t>R0090</t>
  </si>
  <si>
    <t>R0460</t>
  </si>
  <si>
    <t>R0470</t>
  </si>
  <si>
    <t>R0480</t>
  </si>
  <si>
    <t>R0490</t>
  </si>
  <si>
    <t>R0510</t>
  </si>
  <si>
    <t>R0520</t>
  </si>
  <si>
    <t>R0530</t>
  </si>
  <si>
    <t>R0540</t>
  </si>
  <si>
    <t>R0550</t>
  </si>
  <si>
    <t>R0560</t>
  </si>
  <si>
    <t>R0570</t>
  </si>
  <si>
    <t>R0580</t>
  </si>
  <si>
    <t>R0590</t>
  </si>
  <si>
    <t>R0610</t>
  </si>
  <si>
    <t>R0620</t>
  </si>
  <si>
    <t>R0630</t>
  </si>
  <si>
    <t>R0640</t>
  </si>
  <si>
    <t>R0650</t>
  </si>
  <si>
    <t>R0660</t>
  </si>
  <si>
    <t>R0670</t>
  </si>
  <si>
    <t>R0680</t>
  </si>
  <si>
    <t>R0690</t>
  </si>
  <si>
    <t>R0710</t>
  </si>
  <si>
    <t>R0720</t>
  </si>
  <si>
    <t>R0730</t>
  </si>
  <si>
    <t>R0740</t>
  </si>
  <si>
    <t>R0750</t>
  </si>
  <si>
    <t>R0760</t>
  </si>
  <si>
    <t>R0770</t>
  </si>
  <si>
    <t>R0780</t>
  </si>
  <si>
    <t>R0810</t>
  </si>
  <si>
    <t>R0820</t>
  </si>
  <si>
    <t>R0830</t>
  </si>
  <si>
    <t>R0840</t>
  </si>
  <si>
    <t>R0850</t>
  </si>
  <si>
    <t>R0860</t>
  </si>
  <si>
    <t>R0870</t>
  </si>
  <si>
    <t>R0880</t>
  </si>
  <si>
    <t>R0890</t>
  </si>
  <si>
    <t>R0910</t>
  </si>
  <si>
    <t>R0920</t>
  </si>
  <si>
    <t>R0930</t>
  </si>
  <si>
    <t>R0940</t>
  </si>
  <si>
    <t>R0950</t>
  </si>
  <si>
    <t>R0960</t>
  </si>
  <si>
    <t>R0970</t>
  </si>
  <si>
    <t>R0980</t>
  </si>
  <si>
    <t>R0990</t>
  </si>
  <si>
    <t>R1060</t>
  </si>
  <si>
    <t>R1070</t>
  </si>
  <si>
    <t>R1080</t>
  </si>
  <si>
    <t>R1090</t>
  </si>
  <si>
    <t>R1110</t>
  </si>
  <si>
    <t>R1120</t>
  </si>
  <si>
    <t>R1130</t>
  </si>
  <si>
    <t>R1140</t>
  </si>
  <si>
    <t>R1150</t>
  </si>
  <si>
    <t>R1160</t>
  </si>
  <si>
    <t>R1170</t>
  </si>
  <si>
    <t>R1180</t>
  </si>
  <si>
    <t>R1210</t>
  </si>
  <si>
    <t>R1220</t>
  </si>
  <si>
    <t>R1230</t>
  </si>
  <si>
    <t>R1240</t>
  </si>
  <si>
    <t>R1250</t>
  </si>
  <si>
    <t>R1260</t>
  </si>
  <si>
    <t>R1270</t>
  </si>
  <si>
    <t>R1280</t>
  </si>
  <si>
    <t>R1290</t>
  </si>
  <si>
    <t>R1310</t>
  </si>
  <si>
    <t>R1320</t>
  </si>
  <si>
    <t>R1330</t>
  </si>
  <si>
    <t>R1340</t>
  </si>
  <si>
    <t>R1350</t>
  </si>
  <si>
    <t>R1360</t>
  </si>
  <si>
    <t>R1370</t>
  </si>
  <si>
    <t>R1380</t>
  </si>
  <si>
    <t>R1390</t>
  </si>
  <si>
    <t>R1410</t>
  </si>
  <si>
    <t>R1420</t>
  </si>
  <si>
    <t>R1430</t>
  </si>
  <si>
    <t>R1440</t>
  </si>
  <si>
    <t>R1450</t>
  </si>
  <si>
    <t>R1460</t>
  </si>
  <si>
    <t>R1470</t>
  </si>
  <si>
    <t>R1480</t>
  </si>
  <si>
    <t>R1490</t>
  </si>
  <si>
    <t>C0210</t>
  </si>
  <si>
    <t>C0220</t>
  </si>
  <si>
    <t>C0270</t>
  </si>
  <si>
    <t>C0280</t>
  </si>
  <si>
    <t>C0290</t>
  </si>
  <si>
    <t>R1610</t>
  </si>
  <si>
    <t>R1620</t>
  </si>
  <si>
    <t>R1630</t>
  </si>
  <si>
    <t>R1640</t>
  </si>
  <si>
    <t>R1650</t>
  </si>
  <si>
    <t>R1660</t>
  </si>
  <si>
    <t>R1670</t>
  </si>
  <si>
    <t>R1680</t>
  </si>
  <si>
    <t>R1690</t>
  </si>
  <si>
    <t>R1710</t>
  </si>
  <si>
    <t>R1720</t>
  </si>
  <si>
    <t>R1730</t>
  </si>
  <si>
    <t>R1740</t>
  </si>
  <si>
    <t>R1750</t>
  </si>
  <si>
    <t>R1760</t>
  </si>
  <si>
    <t>R1770</t>
  </si>
  <si>
    <t>R1780</t>
  </si>
  <si>
    <t>R1790</t>
  </si>
  <si>
    <t>R1800</t>
  </si>
  <si>
    <t>R1810</t>
  </si>
  <si>
    <t>R1820</t>
  </si>
  <si>
    <t>R1830</t>
  </si>
  <si>
    <t>R1840</t>
  </si>
  <si>
    <t>R1850</t>
  </si>
  <si>
    <t>R1860</t>
  </si>
  <si>
    <t>R1870</t>
  </si>
  <si>
    <t>C0300</t>
  </si>
  <si>
    <t>C0310</t>
  </si>
  <si>
    <t>C0320</t>
  </si>
  <si>
    <t>C0330</t>
  </si>
  <si>
    <t>C0340</t>
  </si>
  <si>
    <t>C0350</t>
  </si>
  <si>
    <t>C0360</t>
  </si>
  <si>
    <t>C0370</t>
  </si>
  <si>
    <t>C0380</t>
  </si>
  <si>
    <t>R1900</t>
  </si>
  <si>
    <t>R1910</t>
  </si>
  <si>
    <t>R1920</t>
  </si>
  <si>
    <t>C0390</t>
  </si>
  <si>
    <t>C0400</t>
  </si>
  <si>
    <t>C0410</t>
  </si>
  <si>
    <t>C0420</t>
  </si>
  <si>
    <t>C0430</t>
  </si>
  <si>
    <t>C0440</t>
  </si>
  <si>
    <t>C0450</t>
  </si>
  <si>
    <t>C0460</t>
  </si>
  <si>
    <t>R2000</t>
  </si>
  <si>
    <t>C0470</t>
  </si>
  <si>
    <t>C0480</t>
  </si>
  <si>
    <t>C0490</t>
  </si>
  <si>
    <t>C0500</t>
  </si>
  <si>
    <t>C0510</t>
  </si>
  <si>
    <t>R2100</t>
  </si>
  <si>
    <t>C0520</t>
  </si>
  <si>
    <t>C0530</t>
  </si>
  <si>
    <t>C0540</t>
  </si>
  <si>
    <t>C0550</t>
  </si>
  <si>
    <t>C0560</t>
  </si>
  <si>
    <t>C0570</t>
  </si>
  <si>
    <t>C0580</t>
  </si>
  <si>
    <t>C0590</t>
  </si>
  <si>
    <t>C0600</t>
  </si>
  <si>
    <t>C0610</t>
  </si>
  <si>
    <t>C0620</t>
  </si>
  <si>
    <t>C0630</t>
  </si>
  <si>
    <t>C0640</t>
  </si>
  <si>
    <t>C0650</t>
  </si>
  <si>
    <t>C0660</t>
  </si>
  <si>
    <t>C0670</t>
  </si>
  <si>
    <t>C0680</t>
  </si>
  <si>
    <t>C0690</t>
  </si>
  <si>
    <t>C0700</t>
  </si>
  <si>
    <t>C0710</t>
  </si>
  <si>
    <t>C0720</t>
  </si>
  <si>
    <t>C0730</t>
  </si>
  <si>
    <t>C0740</t>
  </si>
  <si>
    <t>C0750</t>
  </si>
  <si>
    <t>R2400</t>
  </si>
  <si>
    <t>R2410</t>
  </si>
  <si>
    <t>R2420</t>
  </si>
  <si>
    <t>C0760</t>
  </si>
  <si>
    <t>C0770</t>
  </si>
  <si>
    <t>C0780</t>
  </si>
  <si>
    <t>C0790</t>
  </si>
  <si>
    <t>C0800</t>
  </si>
  <si>
    <t>C0810</t>
  </si>
  <si>
    <t>C0820</t>
  </si>
  <si>
    <t>C0830</t>
  </si>
  <si>
    <t>C0840</t>
  </si>
  <si>
    <t>R2500</t>
  </si>
  <si>
    <t>R2600</t>
  </si>
  <si>
    <t>C0850</t>
  </si>
  <si>
    <t>C0860</t>
  </si>
  <si>
    <t>C0870</t>
  </si>
  <si>
    <t>C0880</t>
  </si>
  <si>
    <t>C0890</t>
  </si>
  <si>
    <t>C0900</t>
  </si>
  <si>
    <t>C0910</t>
  </si>
  <si>
    <t>C0920</t>
  </si>
  <si>
    <t>C0930</t>
  </si>
  <si>
    <t>C0940</t>
  </si>
  <si>
    <t>C0950</t>
  </si>
  <si>
    <t>R2700</t>
  </si>
  <si>
    <t>R2710</t>
  </si>
  <si>
    <t>R2720</t>
  </si>
  <si>
    <t>R2730</t>
  </si>
  <si>
    <t>R2740</t>
  </si>
  <si>
    <t>R2750</t>
  </si>
  <si>
    <t>R2800</t>
  </si>
  <si>
    <t>R2810</t>
  </si>
  <si>
    <t>R2820</t>
  </si>
  <si>
    <t>C0960</t>
  </si>
  <si>
    <t>C0970</t>
  </si>
  <si>
    <t>C0980</t>
  </si>
  <si>
    <t>C0990</t>
  </si>
  <si>
    <t>C1000</t>
  </si>
  <si>
    <t>C1010</t>
  </si>
  <si>
    <t>C1020</t>
  </si>
  <si>
    <t>C1030</t>
  </si>
  <si>
    <t>C1040</t>
  </si>
  <si>
    <t>R2900</t>
  </si>
  <si>
    <t>R2910</t>
  </si>
  <si>
    <t>R2920</t>
  </si>
  <si>
    <t>C1050</t>
  </si>
  <si>
    <t>C1060</t>
  </si>
  <si>
    <t>C1070</t>
  </si>
  <si>
    <t>C1080</t>
  </si>
  <si>
    <t>C1090</t>
  </si>
  <si>
    <t>R3000</t>
  </si>
  <si>
    <t>C1100</t>
  </si>
  <si>
    <t>C1110</t>
  </si>
  <si>
    <t>C1120</t>
  </si>
  <si>
    <t>R3100</t>
  </si>
  <si>
    <t>R3110</t>
  </si>
  <si>
    <t>R3120</t>
  </si>
  <si>
    <t>C1130</t>
  </si>
  <si>
    <t>C1140</t>
  </si>
  <si>
    <t>C1150</t>
  </si>
  <si>
    <t>C1160</t>
  </si>
  <si>
    <t>R3200</t>
  </si>
  <si>
    <t>R3210</t>
  </si>
  <si>
    <t>R3220</t>
  </si>
  <si>
    <t>R3230</t>
  </si>
  <si>
    <t>R3240</t>
  </si>
  <si>
    <t>R3250</t>
  </si>
  <si>
    <t>R3260</t>
  </si>
  <si>
    <t>R3270</t>
  </si>
  <si>
    <t>C1170</t>
  </si>
  <si>
    <t>C1180</t>
  </si>
  <si>
    <t>C1190</t>
  </si>
  <si>
    <t>C1200</t>
  </si>
  <si>
    <t>C1210</t>
  </si>
  <si>
    <t>C1220</t>
  </si>
  <si>
    <t>C1230</t>
  </si>
  <si>
    <t>C1240</t>
  </si>
  <si>
    <t>C1250</t>
  </si>
  <si>
    <t>C1260</t>
  </si>
  <si>
    <t>C1270</t>
  </si>
  <si>
    <t>C1280</t>
  </si>
  <si>
    <t>C1290</t>
  </si>
  <si>
    <t>C1300</t>
  </si>
  <si>
    <t>R3300</t>
  </si>
  <si>
    <t>R3310</t>
  </si>
  <si>
    <t>R3320</t>
  </si>
  <si>
    <t>R3330</t>
  </si>
  <si>
    <t>R3340</t>
  </si>
  <si>
    <t>R3350</t>
  </si>
  <si>
    <t>R3360</t>
  </si>
  <si>
    <t>R3370</t>
  </si>
  <si>
    <t>R3380</t>
  </si>
  <si>
    <t>R3390</t>
  </si>
  <si>
    <t>R3400</t>
  </si>
  <si>
    <t>R3410</t>
  </si>
  <si>
    <t>R3420</t>
  </si>
  <si>
    <t>R3430</t>
  </si>
  <si>
    <t>R3440</t>
  </si>
  <si>
    <t>R3450</t>
  </si>
  <si>
    <t>R3460</t>
  </si>
  <si>
    <t>R3470</t>
  </si>
  <si>
    <t>R3480</t>
  </si>
  <si>
    <t>R3490</t>
  </si>
  <si>
    <t>R3500</t>
  </si>
  <si>
    <t>R3510</t>
  </si>
  <si>
    <t>R3520</t>
  </si>
  <si>
    <t>R3530</t>
  </si>
  <si>
    <t>R3540</t>
  </si>
  <si>
    <t>R3550</t>
  </si>
  <si>
    <t>R3560</t>
  </si>
  <si>
    <t>R3570</t>
  </si>
  <si>
    <t>R3580</t>
  </si>
  <si>
    <t>R3590</t>
  </si>
  <si>
    <t>R3600</t>
  </si>
  <si>
    <t>R3610</t>
  </si>
  <si>
    <t>R3620</t>
  </si>
  <si>
    <t>R3630</t>
  </si>
  <si>
    <t>C1310</t>
  </si>
  <si>
    <t>C1320</t>
  </si>
  <si>
    <t>C1330</t>
  </si>
  <si>
    <t>C1340</t>
  </si>
  <si>
    <t>C1350</t>
  </si>
  <si>
    <t>C1360</t>
  </si>
  <si>
    <t>C1370</t>
  </si>
  <si>
    <t>C1380</t>
  </si>
  <si>
    <t>C1390</t>
  </si>
  <si>
    <t>C1400</t>
  </si>
  <si>
    <t>R3700</t>
  </si>
  <si>
    <t>R3710</t>
  </si>
  <si>
    <t>R3720</t>
  </si>
  <si>
    <t>R3730</t>
  </si>
  <si>
    <t>R3740</t>
  </si>
  <si>
    <t>R3750</t>
  </si>
  <si>
    <t>R3760</t>
  </si>
  <si>
    <t>R3770</t>
  </si>
  <si>
    <t>R3780</t>
  </si>
  <si>
    <t>R3790</t>
  </si>
  <si>
    <t>R3800</t>
  </si>
  <si>
    <t>R3810</t>
  </si>
  <si>
    <t>R3820</t>
  </si>
  <si>
    <t>R3830</t>
  </si>
  <si>
    <t>R3840</t>
  </si>
  <si>
    <t>R3850</t>
  </si>
  <si>
    <t>R3860</t>
  </si>
  <si>
    <t>R3870</t>
  </si>
  <si>
    <t>R3880</t>
  </si>
  <si>
    <t>R3890</t>
  </si>
  <si>
    <t>R3900</t>
  </si>
  <si>
    <t>R3910</t>
  </si>
  <si>
    <t>R3920</t>
  </si>
  <si>
    <t>R3930</t>
  </si>
  <si>
    <t>R3940</t>
  </si>
  <si>
    <t>R3950</t>
  </si>
  <si>
    <t>R3960</t>
  </si>
  <si>
    <t>R3970</t>
  </si>
  <si>
    <t>R3980</t>
  </si>
  <si>
    <t>R3990</t>
  </si>
  <si>
    <t>R4000</t>
  </si>
  <si>
    <t>R4020</t>
  </si>
  <si>
    <t>R4030</t>
  </si>
  <si>
    <t>R4040</t>
  </si>
  <si>
    <t>R4100</t>
  </si>
  <si>
    <t>R4110</t>
  </si>
  <si>
    <t>R4120</t>
  </si>
  <si>
    <t>R4130</t>
  </si>
  <si>
    <t>R4140</t>
  </si>
  <si>
    <t>R4150</t>
  </si>
  <si>
    <t>R4160</t>
  </si>
  <si>
    <t>R4170</t>
  </si>
  <si>
    <t>R4180</t>
  </si>
  <si>
    <t>R4190</t>
  </si>
  <si>
    <t>R4200</t>
  </si>
  <si>
    <t>R4210</t>
  </si>
  <si>
    <t>R4220</t>
  </si>
  <si>
    <t>R4230</t>
  </si>
  <si>
    <t>R4240</t>
  </si>
  <si>
    <t>R4250</t>
  </si>
  <si>
    <t>R4260</t>
  </si>
  <si>
    <t>R4270</t>
  </si>
  <si>
    <t>R4280</t>
  </si>
  <si>
    <t>R4290</t>
  </si>
  <si>
    <t>R4300</t>
  </si>
  <si>
    <t>R4310</t>
  </si>
  <si>
    <t>R4320</t>
  </si>
  <si>
    <t>R4330</t>
  </si>
  <si>
    <t>R4340</t>
  </si>
  <si>
    <t>R4350</t>
  </si>
  <si>
    <t>R4360</t>
  </si>
  <si>
    <t>R4370</t>
  </si>
  <si>
    <t>R4380</t>
  </si>
  <si>
    <t>R4390</t>
  </si>
  <si>
    <t>R4400</t>
  </si>
  <si>
    <t>R4430</t>
  </si>
  <si>
    <t>C1410</t>
  </si>
  <si>
    <t>C1420</t>
  </si>
  <si>
    <t>C1430</t>
  </si>
  <si>
    <t>C1440</t>
  </si>
  <si>
    <t>C1450</t>
  </si>
  <si>
    <t>C1460</t>
  </si>
  <si>
    <t>C1470</t>
  </si>
  <si>
    <t>C1480</t>
  </si>
  <si>
    <t>C1490</t>
  </si>
  <si>
    <t>C1500</t>
  </si>
  <si>
    <t>C1510</t>
  </si>
  <si>
    <t>C1520</t>
  </si>
  <si>
    <t>C1530</t>
  </si>
  <si>
    <t>R0350</t>
  </si>
  <si>
    <t>R0290</t>
  </si>
  <si>
    <t>R0360</t>
  </si>
  <si>
    <t>R0370</t>
  </si>
  <si>
    <t>R0380</t>
  </si>
  <si>
    <t>R0390</t>
  </si>
  <si>
    <t>R0790</t>
  </si>
  <si>
    <t>PZ0010</t>
  </si>
  <si>
    <t>PC0010</t>
  </si>
  <si>
    <t>PZ0020</t>
  </si>
  <si>
    <t>PC0220</t>
  </si>
  <si>
    <t>PC0230</t>
  </si>
  <si>
    <t>PC0240</t>
  </si>
  <si>
    <t>PR0181</t>
  </si>
  <si>
    <t>PR0182</t>
  </si>
  <si>
    <t>PR0183</t>
  </si>
  <si>
    <t>PR0184</t>
  </si>
  <si>
    <t>PR0185</t>
  </si>
  <si>
    <t>PR0186</t>
  </si>
  <si>
    <t>PR0187</t>
  </si>
  <si>
    <t>PR0188</t>
  </si>
  <si>
    <t>PR0189</t>
  </si>
  <si>
    <t>PC0100</t>
  </si>
  <si>
    <t>PC0110</t>
  </si>
  <si>
    <t>PC0020</t>
  </si>
  <si>
    <t>PC0050</t>
  </si>
  <si>
    <t>PC0290</t>
  </si>
  <si>
    <t>PC0440</t>
  </si>
  <si>
    <t>PR0360</t>
  </si>
  <si>
    <t>PC0250</t>
  </si>
  <si>
    <t>PC0130</t>
  </si>
  <si>
    <t>PC0140</t>
  </si>
  <si>
    <t>PC0150</t>
  </si>
  <si>
    <t>Z0040</t>
  </si>
  <si>
    <t>Z0020</t>
  </si>
  <si>
    <t>PC0090</t>
  </si>
  <si>
    <t>PR0460</t>
  </si>
  <si>
    <t>PR0470</t>
  </si>
  <si>
    <t>PR0500</t>
  </si>
  <si>
    <t>C1800</t>
  </si>
  <si>
    <t>C1810</t>
  </si>
  <si>
    <t>C1820</t>
  </si>
  <si>
    <t>C1830</t>
  </si>
  <si>
    <t>C1840</t>
  </si>
  <si>
    <t>C1850</t>
  </si>
  <si>
    <t>C1860</t>
  </si>
  <si>
    <t>C1870</t>
  </si>
  <si>
    <t>C1880</t>
  </si>
  <si>
    <t>C1890</t>
  </si>
  <si>
    <t>C1900</t>
  </si>
  <si>
    <t>C1910</t>
  </si>
  <si>
    <t>C1920</t>
  </si>
  <si>
    <t>C1930</t>
  </si>
  <si>
    <t>C1940</t>
  </si>
  <si>
    <t>C2000</t>
  </si>
  <si>
    <t>C2010</t>
  </si>
  <si>
    <t>C2020</t>
  </si>
  <si>
    <t>C2030</t>
  </si>
  <si>
    <t>C2040</t>
  </si>
  <si>
    <t>C2050</t>
  </si>
  <si>
    <t>C2060</t>
  </si>
  <si>
    <t>C2070</t>
  </si>
  <si>
    <t>C2080</t>
  </si>
  <si>
    <t>C2090</t>
  </si>
  <si>
    <t>C2100</t>
  </si>
  <si>
    <t>C2110</t>
  </si>
  <si>
    <t>C2120</t>
  </si>
  <si>
    <t>C2130</t>
  </si>
  <si>
    <t>PC0030</t>
  </si>
  <si>
    <t>PC0040</t>
  </si>
  <si>
    <t>PC0060</t>
  </si>
  <si>
    <t>PC0070</t>
  </si>
  <si>
    <t>PC0080</t>
  </si>
  <si>
    <t>PR0010</t>
  </si>
  <si>
    <t>PR0020</t>
  </si>
  <si>
    <t>PR0030</t>
  </si>
  <si>
    <t>PR0040</t>
  </si>
  <si>
    <t>PR0050</t>
  </si>
  <si>
    <t>PR0060</t>
  </si>
  <si>
    <t>PR0070</t>
  </si>
  <si>
    <t>PR0080</t>
  </si>
  <si>
    <t>PR0090</t>
  </si>
  <si>
    <t>PR0100</t>
  </si>
  <si>
    <t>PR0110</t>
  </si>
  <si>
    <t>PC0120</t>
  </si>
  <si>
    <t>PR0120</t>
  </si>
  <si>
    <t>PC0200</t>
  </si>
  <si>
    <t>PC0210</t>
  </si>
  <si>
    <t>C01360</t>
  </si>
  <si>
    <t>C01370</t>
  </si>
  <si>
    <t>PC0260</t>
  </si>
  <si>
    <t>PC0270</t>
  </si>
  <si>
    <t>PC0280</t>
  </si>
  <si>
    <t>PC0300</t>
  </si>
  <si>
    <t>PC0310</t>
  </si>
  <si>
    <t>C1700</t>
  </si>
  <si>
    <t>C1760</t>
  </si>
  <si>
    <t>C1600</t>
  </si>
  <si>
    <t>C1610</t>
  </si>
  <si>
    <t>C1620</t>
  </si>
  <si>
    <t>C1630</t>
  </si>
  <si>
    <t>C1640</t>
  </si>
  <si>
    <t>C1650</t>
  </si>
  <si>
    <t>C1660</t>
  </si>
  <si>
    <t>C1670</t>
  </si>
  <si>
    <t>C1680</t>
  </si>
  <si>
    <t>C1690</t>
  </si>
  <si>
    <t>C1710</t>
  </si>
  <si>
    <t>C1720</t>
  </si>
  <si>
    <t>C1730</t>
  </si>
  <si>
    <t>C1740</t>
  </si>
  <si>
    <t>C1750</t>
  </si>
  <si>
    <t>C1540</t>
  </si>
  <si>
    <t>C1550</t>
  </si>
  <si>
    <t>C1560</t>
  </si>
  <si>
    <t>PR0810</t>
  </si>
  <si>
    <t>PR0160</t>
  </si>
  <si>
    <t>PR0200</t>
  </si>
  <si>
    <t>PR0210</t>
  </si>
  <si>
    <t>PR0220</t>
  </si>
  <si>
    <t>C190</t>
  </si>
  <si>
    <t>PC1550</t>
  </si>
  <si>
    <t>PC1560</t>
  </si>
  <si>
    <t>PR0440</t>
  </si>
  <si>
    <t>PR0420</t>
  </si>
  <si>
    <t>PR0410</t>
  </si>
  <si>
    <t>PR0510</t>
  </si>
  <si>
    <t>PR0520</t>
  </si>
  <si>
    <t>PR0530</t>
  </si>
  <si>
    <t>PR0540</t>
  </si>
  <si>
    <t>PR0560</t>
  </si>
  <si>
    <t>PR0570</t>
  </si>
  <si>
    <t>PR0580</t>
  </si>
  <si>
    <t>PR0590</t>
  </si>
  <si>
    <t>PR0600</t>
  </si>
  <si>
    <t>PR0610</t>
  </si>
  <si>
    <t>PR0620</t>
  </si>
  <si>
    <t>PR0630</t>
  </si>
  <si>
    <t>PR0130</t>
  </si>
  <si>
    <t>PR0140</t>
  </si>
  <si>
    <t>PR1800</t>
  </si>
  <si>
    <t>PR0710</t>
  </si>
  <si>
    <t>PC0180</t>
  </si>
  <si>
    <t>PR0640</t>
  </si>
  <si>
    <t>PR0650</t>
  </si>
  <si>
    <t>PU_13</t>
  </si>
  <si>
    <t>PR0660</t>
  </si>
  <si>
    <t>PR0670</t>
  </si>
  <si>
    <t>PR0230</t>
  </si>
  <si>
    <t>PR0300</t>
  </si>
  <si>
    <t>PR0310</t>
  </si>
  <si>
    <t>PR0320</t>
  </si>
  <si>
    <t>PR0330</t>
  </si>
  <si>
    <t>PR0400</t>
  </si>
  <si>
    <t>PR0430</t>
  </si>
  <si>
    <t>PR0700</t>
  </si>
  <si>
    <t>S.12.01.01.05</t>
  </si>
  <si>
    <t>S.17.01.01.03</t>
  </si>
  <si>
    <t>S.17.01.01.04</t>
  </si>
  <si>
    <t>S.17.01.01.05</t>
  </si>
  <si>
    <t>BL/Medical expense insurance [direct business]</t>
  </si>
  <si>
    <t>BL/Income protection insurance [direct business]</t>
  </si>
  <si>
    <t>BL/Workers' compensation insurance [direct business]</t>
  </si>
  <si>
    <t>BL/Motor vehicle liability insurance [direct business]</t>
  </si>
  <si>
    <t>BL/Other motor insurance [direct business]</t>
  </si>
  <si>
    <t>BL/Marine, aviation and transport insurance [direct business]</t>
  </si>
  <si>
    <t>BL/Fire and other damage to property insurance [direct business]</t>
  </si>
  <si>
    <t>BL/General liability insurance [direct business]</t>
  </si>
  <si>
    <t>BL/Credit and suretyship insurance [direct business]</t>
  </si>
  <si>
    <t>BL/Legal expenses insurance [direct business]</t>
  </si>
  <si>
    <t>BL/Assistance [direct business]</t>
  </si>
  <si>
    <t>BL/Miscellaneous financial loss [direct business]</t>
  </si>
  <si>
    <t>BL/Non-life and Health non-SLT [direct business]</t>
  </si>
  <si>
    <t>PP/Contribution to group technical provisions [%]</t>
  </si>
  <si>
    <t>RefersToLocal</t>
  </si>
  <si>
    <t>Visible</t>
  </si>
  <si>
    <t>Local name</t>
  </si>
  <si>
    <t>Error</t>
  </si>
  <si>
    <t>External link</t>
  </si>
  <si>
    <t>Relative</t>
  </si>
  <si>
    <t>3-D</t>
  </si>
  <si>
    <t>Areas</t>
  </si>
  <si>
    <t>Cells</t>
  </si>
  <si>
    <t>UnUsed</t>
  </si>
  <si>
    <t>RefersToRange</t>
  </si>
  <si>
    <t>List!_FilterDatabase</t>
  </si>
  <si>
    <t>Not checked</t>
  </si>
  <si>
    <t>_List</t>
  </si>
  <si>
    <t>=List!$A$1</t>
  </si>
  <si>
    <t>List!MODULE_DATA</t>
  </si>
  <si>
    <t>List!MODULE_HEADER</t>
  </si>
  <si>
    <t>S.01.01.01!S.01.01.01</t>
  </si>
  <si>
    <t>=S.01.01.01!$A$1</t>
  </si>
  <si>
    <t>S.01.01.01!S.01.01.01.01</t>
  </si>
  <si>
    <t>=S.01.01.01!$A$7</t>
  </si>
  <si>
    <t>S.01.01.01!S.01.01.01.01.TC</t>
  </si>
  <si>
    <t>=S.01.01.01!$A$4:$A$5</t>
  </si>
  <si>
    <t>S.01.01.01!S.01.01.01.01.TD</t>
  </si>
  <si>
    <t>=S.01.01.01!$C$12:$C$32</t>
  </si>
  <si>
    <t>S.01.01.01!S.01.01.01.01.TL</t>
  </si>
  <si>
    <t>=S.01.01.01!$A$12:$A$32</t>
  </si>
  <si>
    <t>S.01.01.01!S.01.01.01.01.TLC</t>
  </si>
  <si>
    <t>=S.01.01.01!$B$12:$B$32</t>
  </si>
  <si>
    <t>S.01.01.01!S.01.01.01.01.TTC</t>
  </si>
  <si>
    <t>=S.01.01.01!$C$11</t>
  </si>
  <si>
    <t>S.01.01.01!S.01.01.01.01.Y</t>
  </si>
  <si>
    <t>=S.01.01.01!$D$12:$D$32</t>
  </si>
  <si>
    <t>S.01.01.01!S.01.01.01.01.Z</t>
  </si>
  <si>
    <t>=S.01.01.01!$A$8:$A$9</t>
  </si>
  <si>
    <t>S.01.01.02!S.01.01.02</t>
  </si>
  <si>
    <t>=S.01.01.02!$A$1</t>
  </si>
  <si>
    <t>S.01.01.02!S.01.01.02.01</t>
  </si>
  <si>
    <t>=S.01.01.02!$A$7</t>
  </si>
  <si>
    <t>S.01.01.02!S.01.01.02.01.TC</t>
  </si>
  <si>
    <t>=S.01.01.02!$A$4:$A$5</t>
  </si>
  <si>
    <t>S.01.01.02!S.01.01.02.01.TD</t>
  </si>
  <si>
    <t>=S.01.01.02!$C$11:$C$20</t>
  </si>
  <si>
    <t>S.01.01.02!S.01.01.02.01.TL</t>
  </si>
  <si>
    <t>=S.01.01.02!$A$11:$A$20</t>
  </si>
  <si>
    <t>S.01.01.02!S.01.01.02.01.TLC</t>
  </si>
  <si>
    <t>=S.01.01.02!$B$11:$B$20</t>
  </si>
  <si>
    <t>S.01.01.02!S.01.01.02.01.TTC</t>
  </si>
  <si>
    <t>=S.01.01.02!$C$10</t>
  </si>
  <si>
    <t>S.01.01.02!S.01.01.02.01.Y</t>
  </si>
  <si>
    <t>=S.01.01.02!$D$11:$D$20</t>
  </si>
  <si>
    <t>S.01.01.02!S.01.01.02.01.Z</t>
  </si>
  <si>
    <t>=S.01.01.02!$A$8:$A$9</t>
  </si>
  <si>
    <t>S.01.01.03!S.01.01.03</t>
  </si>
  <si>
    <t>=S.01.01.03!$A$1</t>
  </si>
  <si>
    <t>S.01.01.03!S.01.01.03.01</t>
  </si>
  <si>
    <t>=S.01.01.03!$A$7</t>
  </si>
  <si>
    <t>S.01.01.03!S.01.01.03.01.TC</t>
  </si>
  <si>
    <t>=S.01.01.03!$A$4:$A$5</t>
  </si>
  <si>
    <t>S.01.01.03!S.01.01.03.01.TD</t>
  </si>
  <si>
    <t>=S.01.01.03!$C$11:$C$30</t>
  </si>
  <si>
    <t>S.01.01.03!S.01.01.03.01.TL</t>
  </si>
  <si>
    <t>=S.01.01.03!$A$11:$A$30</t>
  </si>
  <si>
    <t>S.01.01.03!S.01.01.03.01.TLC</t>
  </si>
  <si>
    <t>=S.01.01.03!$B$11:$B$30</t>
  </si>
  <si>
    <t>S.01.01.03!S.01.01.03.01.TTC</t>
  </si>
  <si>
    <t>=S.01.01.03!$C$10</t>
  </si>
  <si>
    <t>S.01.01.03!S.01.01.03.01.Y</t>
  </si>
  <si>
    <t>=S.01.01.03!$D$11:$D$30</t>
  </si>
  <si>
    <t>S.01.01.03!S.01.01.03.01.Z</t>
  </si>
  <si>
    <t>=S.01.01.03!$A$8:$A$9</t>
  </si>
  <si>
    <t>S.01.01.04!S.01.01.04</t>
  </si>
  <si>
    <t>=S.01.01.04!$A$1</t>
  </si>
  <si>
    <t>S.01.01.04!S.01.01.04.01</t>
  </si>
  <si>
    <t>=S.01.01.04!$A$7</t>
  </si>
  <si>
    <t>S.01.01.04!S.01.01.04.01.TC</t>
  </si>
  <si>
    <t>=S.01.01.04!$A$4:$A$5</t>
  </si>
  <si>
    <t>S.01.01.04!S.01.01.04.01.TD</t>
  </si>
  <si>
    <t>=S.01.01.04!$C$11:$C$16</t>
  </si>
  <si>
    <t>S.01.01.04!S.01.01.04.01.TL</t>
  </si>
  <si>
    <t>=S.01.01.04!$A$11:$A$16</t>
  </si>
  <si>
    <t>S.01.01.04!S.01.01.04.01.TLC</t>
  </si>
  <si>
    <t>=S.01.01.04!$B$11:$B$16</t>
  </si>
  <si>
    <t>S.01.01.04!S.01.01.04.01.TTC</t>
  </si>
  <si>
    <t>=S.01.01.04!$C$10</t>
  </si>
  <si>
    <t>S.01.01.04!S.01.01.04.01.Y</t>
  </si>
  <si>
    <t>=S.01.01.04!$D$11:$D$16</t>
  </si>
  <si>
    <t>S.01.01.04!S.01.01.04.01.Z</t>
  </si>
  <si>
    <t>=S.01.01.04!$A$8:$A$9</t>
  </si>
  <si>
    <t>S.01.02.01!S.01.02.01</t>
  </si>
  <si>
    <t>=S.01.02.01!$A$1</t>
  </si>
  <si>
    <t>S.01.02.01!S.01.02.01.01</t>
  </si>
  <si>
    <t>=S.01.02.01!$A$6</t>
  </si>
  <si>
    <t>S.01.02.01!S.01.02.01.01.TC</t>
  </si>
  <si>
    <t>=S.01.02.01!$A$4</t>
  </si>
  <si>
    <t>S.01.02.01!S.01.02.01.01.TD</t>
  </si>
  <si>
    <t>=S.01.02.01!$B$12:$J$12</t>
  </si>
  <si>
    <t>S.01.02.01!S.01.02.01.01.TK</t>
  </si>
  <si>
    <t>=S.01.02.01!$A$10</t>
  </si>
  <si>
    <t>S.01.02.01!S.01.02.01.01.TKC</t>
  </si>
  <si>
    <t>=S.01.02.01!$A$11</t>
  </si>
  <si>
    <t>S.01.02.01!S.01.02.01.01.TT</t>
  </si>
  <si>
    <t>=S.01.02.01!$B$10:$J$10</t>
  </si>
  <si>
    <t>S.01.02.01!S.01.02.01.01.TTC</t>
  </si>
  <si>
    <t>=S.01.02.01!$B$11:$J$11</t>
  </si>
  <si>
    <t>S.01.02.01!S.01.02.01.01.X</t>
  </si>
  <si>
    <t>=S.01.02.01!$B$13:$J$14</t>
  </si>
  <si>
    <t>S.01.02.01!S.01.02.01.01.Y</t>
  </si>
  <si>
    <t>=S.01.02.01!$A$13:$A$14</t>
  </si>
  <si>
    <t>S.01.02.01!S.01.02.01.01.Z</t>
  </si>
  <si>
    <t>=S.01.02.01!$A$7:$A$8</t>
  </si>
  <si>
    <t>S.01.02.02!S.01.02.02</t>
  </si>
  <si>
    <t>=S.01.02.02!$A$1</t>
  </si>
  <si>
    <t>S.01.02.02!S.01.02.02.01</t>
  </si>
  <si>
    <t>=S.01.02.02!$A$6</t>
  </si>
  <si>
    <t>S.01.02.02!S.01.02.02.01.TC</t>
  </si>
  <si>
    <t>=S.01.02.02!$A$4</t>
  </si>
  <si>
    <t>S.01.02.02!S.01.02.02.01.TD</t>
  </si>
  <si>
    <t>=S.01.02.02!$B$12:$K$12</t>
  </si>
  <si>
    <t>S.01.02.02!S.01.02.02.01.TK</t>
  </si>
  <si>
    <t>=S.01.02.02!$A$10</t>
  </si>
  <si>
    <t>S.01.02.02!S.01.02.02.01.TKC</t>
  </si>
  <si>
    <t>=S.01.02.02!$A$11</t>
  </si>
  <si>
    <t>S.01.02.02!S.01.02.02.01.TT</t>
  </si>
  <si>
    <t>=S.01.02.02!$B$10:$K$10</t>
  </si>
  <si>
    <t>S.01.02.02!S.01.02.02.01.TTC</t>
  </si>
  <si>
    <t>=S.01.02.02!$B$11:$K$11</t>
  </si>
  <si>
    <t>S.01.02.02!S.01.02.02.01.X</t>
  </si>
  <si>
    <t>=S.01.02.02!$B$13:$K$14</t>
  </si>
  <si>
    <t>S.01.02.02!S.01.02.02.01.Y</t>
  </si>
  <si>
    <t>=S.01.02.02!$A$13:$A$14</t>
  </si>
  <si>
    <t>S.01.02.02!S.01.02.02.01.Z</t>
  </si>
  <si>
    <t>=S.01.02.02!$A$7:$A$8</t>
  </si>
  <si>
    <t>S.02.01.{01,02,07,10}'!S.02.01.01</t>
  </si>
  <si>
    <t>='S.02.01.{01,02,07,10}'!$A$1</t>
  </si>
  <si>
    <t>S.02.01.{01,02,07,10}'!S.02.01.01.01</t>
  </si>
  <si>
    <t>='S.02.01.{01,02,07,10}'!$A$9</t>
  </si>
  <si>
    <t>S.02.01.{01,02,07,10}'!S.02.01.01.01.TC</t>
  </si>
  <si>
    <t>='S.02.01.{01,02,07,10}'!$A$7</t>
  </si>
  <si>
    <t>S.02.01.{01,02,07,10}'!S.02.01.01.01.TD</t>
  </si>
  <si>
    <t>='S.02.01.{01,02,07,10}'!$C$31:$C$124</t>
  </si>
  <si>
    <t>S.02.01.{01,02,07,10}'!S.02.01.01.01.TL</t>
  </si>
  <si>
    <t>='S.02.01.{01,02,07,10}'!$A$31:$A$124</t>
  </si>
  <si>
    <t>S.02.01.{01,02,07,10}'!S.02.01.01.01.TLC</t>
  </si>
  <si>
    <t>='S.02.01.{01,02,07,10}'!$B$31:$B$124</t>
  </si>
  <si>
    <t>S.02.01.{01,02,07,10}'!S.02.01.01.01.TT</t>
  </si>
  <si>
    <t>='S.02.01.{01,02,07,10}'!$C$29</t>
  </si>
  <si>
    <t>S.02.01.{01,02,07,10}'!S.02.01.01.01.TTC</t>
  </si>
  <si>
    <t>='S.02.01.{01,02,07,10}'!$C$30</t>
  </si>
  <si>
    <t>S.02.01.{01,02,07,10}'!S.02.01.01.01.X</t>
  </si>
  <si>
    <t>='S.02.01.{01,02,07,10}'!$C$125</t>
  </si>
  <si>
    <t>S.02.01.{01,02,07,10}'!S.02.01.01.01.Y</t>
  </si>
  <si>
    <t>='S.02.01.{01,02,07,10}'!$D$31:$L$124</t>
  </si>
  <si>
    <t>S.02.01.{01,02,07,10}'!S.02.01.01.01.Z</t>
  </si>
  <si>
    <t>='S.02.01.{01,02,07,10}'!$A$10:$A$11</t>
  </si>
  <si>
    <t>S.02.01.{01,02,07,10}'!S.02.01.02</t>
  </si>
  <si>
    <t>='S.02.01.{01,02,07,10}'!$A$2</t>
  </si>
  <si>
    <t>S.02.01.{01,02,07,10}'!S.02.01.02.01</t>
  </si>
  <si>
    <t>='S.02.01.{01,02,07,10}'!$A$13</t>
  </si>
  <si>
    <t>S.02.01.{01,02,07,10}'!S.02.01.02.01.TC</t>
  </si>
  <si>
    <t>S.02.01.{01,02,07,10}'!S.02.01.02.01.TD</t>
  </si>
  <si>
    <t>S.02.01.{01,02,07,10}'!S.02.01.02.01.TL</t>
  </si>
  <si>
    <t>S.02.01.{01,02,07,10}'!S.02.01.02.01.TLC</t>
  </si>
  <si>
    <t>S.02.01.{01,02,07,10}'!S.02.01.02.01.TT</t>
  </si>
  <si>
    <t>S.02.01.{01,02,07,10}'!S.02.01.02.01.TTC</t>
  </si>
  <si>
    <t>S.02.01.{01,02,07,10}'!S.02.01.02.01.X</t>
  </si>
  <si>
    <t>S.02.01.{01,02,07,10}'!S.02.01.02.01.Y</t>
  </si>
  <si>
    <t>S.02.01.{01,02,07,10}'!S.02.01.02.01.Z</t>
  </si>
  <si>
    <t>='S.02.01.{01,02,07,10}'!$A$14:$A$15</t>
  </si>
  <si>
    <t>S.02.01.{03,04,08,11}'!S.02.01.03</t>
  </si>
  <si>
    <t>='S.02.01.{03,04,08,11}'!$A$1</t>
  </si>
  <si>
    <t>S.02.01.{03,04,08,11}'!S.02.01.03.01</t>
  </si>
  <si>
    <t>='S.02.01.{03,04,08,11}'!$A$8</t>
  </si>
  <si>
    <t>S.02.01.{03,04,08,11}'!S.02.01.03.01.TC</t>
  </si>
  <si>
    <t>='S.02.01.{03,04,08,11}'!$A$6</t>
  </si>
  <si>
    <t>S.02.01.{03,04,08,11}'!S.02.01.03.01.TD</t>
  </si>
  <si>
    <t>='S.02.01.{03,04,08,11}'!$C$30:$D$114</t>
  </si>
  <si>
    <t>S.02.01.{03,04,08,11}'!S.02.01.03.01.TL</t>
  </si>
  <si>
    <t>='S.02.01.{03,04,08,11}'!$A$30:$A$114</t>
  </si>
  <si>
    <t>S.02.01.{03,04,08,11}'!S.02.01.03.01.TLC</t>
  </si>
  <si>
    <t>='S.02.01.{03,04,08,11}'!$B$30:$B$114</t>
  </si>
  <si>
    <t>S.02.01.{03,04,08,11}'!S.02.01.03.01.TT</t>
  </si>
  <si>
    <t>='S.02.01.{03,04,08,11}'!$C$28:$D$28</t>
  </si>
  <si>
    <t>S.02.01.{03,04,08,11}'!S.02.01.03.01.TTC</t>
  </si>
  <si>
    <t>='S.02.01.{03,04,08,11}'!$C$29:$D$29</t>
  </si>
  <si>
    <t>S.02.01.{03,04,08,11}'!S.02.01.03.01.X</t>
  </si>
  <si>
    <t>='S.02.01.{03,04,08,11}'!$C$115:$D$115</t>
  </si>
  <si>
    <t>S.02.01.{03,04,08,11}'!S.02.01.03.01.Y</t>
  </si>
  <si>
    <t>='S.02.01.{03,04,08,11}'!$E$30:$L$114</t>
  </si>
  <si>
    <t>S.02.01.{03,04,08,11}'!S.02.01.03.01.Z</t>
  </si>
  <si>
    <t>='S.02.01.{03,04,08,11}'!$A$9:$A$10</t>
  </si>
  <si>
    <t>S.02.01.{03,04,08,11}'!S.02.01.04</t>
  </si>
  <si>
    <t>='S.02.01.{03,04,08,11}'!$A$2</t>
  </si>
  <si>
    <t>S.02.01.{03,04,08,11}'!S.02.01.04.01</t>
  </si>
  <si>
    <t>='S.02.01.{03,04,08,11}'!$A$12</t>
  </si>
  <si>
    <t>S.02.01.{03,04,08,11}'!S.02.01.04.01.TC</t>
  </si>
  <si>
    <t>S.02.01.{03,04,08,11}'!S.02.01.04.01.TD</t>
  </si>
  <si>
    <t>S.02.01.{03,04,08,11}'!S.02.01.04.01.TL</t>
  </si>
  <si>
    <t>S.02.01.{03,04,08,11}'!S.02.01.04.01.TLC</t>
  </si>
  <si>
    <t>S.02.01.{03,04,08,11}'!S.02.01.04.01.TT</t>
  </si>
  <si>
    <t>S.02.01.{03,04,08,11}'!S.02.01.04.01.TTC</t>
  </si>
  <si>
    <t>S.02.01.{03,04,08,11}'!S.02.01.04.01.X</t>
  </si>
  <si>
    <t>S.02.01.{03,04,08,11}'!S.02.01.04.01.Y</t>
  </si>
  <si>
    <t>S.02.01.{03,04,08,11}'!S.02.01.04.01.Z</t>
  </si>
  <si>
    <t>='S.02.01.{03,04,08,11}'!$A$13:$A$14</t>
  </si>
  <si>
    <t>S.02.01.{05,06,09,12}'!S.02.01.05</t>
  </si>
  <si>
    <t>='S.02.01.{05,06,09,12}'!$A$1</t>
  </si>
  <si>
    <t>S.02.01.{05,06,09,12}'!S.02.01.05.01</t>
  </si>
  <si>
    <t>='S.02.01.{05,06,09,12}'!$A$9</t>
  </si>
  <si>
    <t>S.02.01.{05,06,09,12}'!S.02.01.05.01.TC</t>
  </si>
  <si>
    <t>='S.02.01.{05,06,09,12}'!$A$7</t>
  </si>
  <si>
    <t>S.02.01.{05,06,09,12}'!S.02.01.05.01.TD</t>
  </si>
  <si>
    <t>='S.02.01.{05,06,09,12}'!$C$31:$C$115</t>
  </si>
  <si>
    <t>S.02.01.{05,06,09,12}'!S.02.01.05.01.TL</t>
  </si>
  <si>
    <t>='S.02.01.{05,06,09,12}'!$A$31:$A$115</t>
  </si>
  <si>
    <t>S.02.01.{05,06,09,12}'!S.02.01.05.01.TLC</t>
  </si>
  <si>
    <t>='S.02.01.{05,06,09,12}'!$B$31:$B$115</t>
  </si>
  <si>
    <t>S.02.01.{05,06,09,12}'!S.02.01.05.01.TT</t>
  </si>
  <si>
    <t>='S.02.01.{05,06,09,12}'!$C$29</t>
  </si>
  <si>
    <t>S.02.01.{05,06,09,12}'!S.02.01.05.01.TTC</t>
  </si>
  <si>
    <t>='S.02.01.{05,06,09,12}'!$C$30</t>
  </si>
  <si>
    <t>S.02.01.{05,06,09,12}'!S.02.01.05.01.X</t>
  </si>
  <si>
    <t>='S.02.01.{05,06,09,12}'!$C$116</t>
  </si>
  <si>
    <t>S.02.01.{05,06,09,12}'!S.02.01.05.01.Y</t>
  </si>
  <si>
    <t>='S.02.01.{05,06,09,12}'!$D$31:$K$115</t>
  </si>
  <si>
    <t>S.02.01.{05,06,09,12}'!S.02.01.05.01.Z</t>
  </si>
  <si>
    <t>='S.02.01.{05,06,09,12}'!$A$10:$A$11</t>
  </si>
  <si>
    <t>S.02.01.{05,06,09,12}'!S.02.01.06</t>
  </si>
  <si>
    <t>='S.02.01.{05,06,09,12}'!$A$2</t>
  </si>
  <si>
    <t>S.02.01.{05,06,09,12}'!S.02.01.06.01</t>
  </si>
  <si>
    <t>='S.02.01.{05,06,09,12}'!$A$13</t>
  </si>
  <si>
    <t>S.02.01.{05,06,09,12}'!S.02.01.06.01.TC</t>
  </si>
  <si>
    <t>S.02.01.{05,06,09,12}'!S.02.01.06.01.TD</t>
  </si>
  <si>
    <t>S.02.01.{05,06,09,12}'!S.02.01.06.01.TL</t>
  </si>
  <si>
    <t>S.02.01.{05,06,09,12}'!S.02.01.06.01.TLC</t>
  </si>
  <si>
    <t>S.02.01.{05,06,09,12}'!S.02.01.06.01.TT</t>
  </si>
  <si>
    <t>S.02.01.{05,06,09,12}'!S.02.01.06.01.TTC</t>
  </si>
  <si>
    <t>S.02.01.{05,06,09,12}'!S.02.01.06.01.X</t>
  </si>
  <si>
    <t>S.02.01.{05,06,09,12}'!S.02.01.06.01.Y</t>
  </si>
  <si>
    <t>S.02.01.{05,06,09,12}'!S.02.01.06.01.Z</t>
  </si>
  <si>
    <t>='S.02.01.{05,06,09,12}'!$A$14:$A$15</t>
  </si>
  <si>
    <t>S.02.01.{01,02,07,10}'!S.02.01.07</t>
  </si>
  <si>
    <t>='S.02.01.{01,02,07,10}'!$A$3</t>
  </si>
  <si>
    <t>S.02.01.{01,02,07,10}'!S.02.01.07.01</t>
  </si>
  <si>
    <t>='S.02.01.{01,02,07,10}'!$A$17</t>
  </si>
  <si>
    <t>S.02.01.{01,02,07,10}'!S.02.01.07.01.TC</t>
  </si>
  <si>
    <t>S.02.01.{01,02,07,10}'!S.02.01.07.01.TD</t>
  </si>
  <si>
    <t>S.02.01.{01,02,07,10}'!S.02.01.07.01.TL</t>
  </si>
  <si>
    <t>S.02.01.{01,02,07,10}'!S.02.01.07.01.TLC</t>
  </si>
  <si>
    <t>S.02.01.{01,02,07,10}'!S.02.01.07.01.TT</t>
  </si>
  <si>
    <t>S.02.01.{01,02,07,10}'!S.02.01.07.01.TTc</t>
  </si>
  <si>
    <t>S.02.01.{01,02,07,10}'!S.02.01.07.01.X</t>
  </si>
  <si>
    <t>S.02.01.{01,02,07,10}'!S.02.01.07.01.Y</t>
  </si>
  <si>
    <t>S.02.01.{01,02,07,10}'!S.02.01.07.01.Z</t>
  </si>
  <si>
    <t>='S.02.01.{01,02,07,10}'!$A$18:$A$21</t>
  </si>
  <si>
    <t>S.02.01.{01,02,07,10}'!S.02.01.07.01.ZHI</t>
  </si>
  <si>
    <t>='S.02.01.{01,02,07,10}'!$A$21:$D$21</t>
  </si>
  <si>
    <t>S.02.01.{03,04,08,11}'!S.02.01.08</t>
  </si>
  <si>
    <t>='S.02.01.{03,04,08,11}'!$A$3</t>
  </si>
  <si>
    <t>S.02.01.{03,04,08,11}'!S.02.01.08.01</t>
  </si>
  <si>
    <t>='S.02.01.{03,04,08,11}'!$A$16</t>
  </si>
  <si>
    <t>S.02.01.{03,04,08,11}'!S.02.01.08.01.TC</t>
  </si>
  <si>
    <t>S.02.01.{03,04,08,11}'!S.02.01.08.01.TD</t>
  </si>
  <si>
    <t>S.02.01.{03,04,08,11}'!S.02.01.08.01.TL</t>
  </si>
  <si>
    <t>S.02.01.{03,04,08,11}'!S.02.01.08.01.TLC</t>
  </si>
  <si>
    <t>S.02.01.{03,04,08,11}'!S.02.01.08.01.TT</t>
  </si>
  <si>
    <t>S.02.01.{03,04,08,11}'!S.02.01.08.01.TTC</t>
  </si>
  <si>
    <t>S.02.01.{03,04,08,11}'!S.02.01.08.01.X</t>
  </si>
  <si>
    <t>S.02.01.{03,04,08,11}'!S.02.01.08.01.Y</t>
  </si>
  <si>
    <t>S.02.01.{03,04,08,11}'!S.02.01.08.01.Z</t>
  </si>
  <si>
    <t>='S.02.01.{03,04,08,11}'!$A$17:$A$20</t>
  </si>
  <si>
    <t>S.02.01.{03,04,08,11}'!S.02.01.08.01.ZHI</t>
  </si>
  <si>
    <t>='S.02.01.{03,04,08,11}'!$A$20:$D$20</t>
  </si>
  <si>
    <t>S.02.01.{05,06,09,12}'!S.02.01.09</t>
  </si>
  <si>
    <t>='S.02.01.{05,06,09,12}'!$A$3</t>
  </si>
  <si>
    <t>S.02.01.{05,06,09,12}'!S.02.01.09.01</t>
  </si>
  <si>
    <t>='S.02.01.{05,06,09,12}'!$A$17</t>
  </si>
  <si>
    <t>S.02.01.{05,06,09,12}'!S.02.01.09.01.TC</t>
  </si>
  <si>
    <t>S.02.01.{05,06,09,12}'!S.02.01.09.01.TD</t>
  </si>
  <si>
    <t>S.02.01.{05,06,09,12}'!S.02.01.09.01.TL</t>
  </si>
  <si>
    <t>S.02.01.{05,06,09,12}'!S.02.01.09.01.TLC</t>
  </si>
  <si>
    <t>S.02.01.{05,06,09,12}'!S.02.01.09.01.TT</t>
  </si>
  <si>
    <t>S.02.01.{05,06,09,12}'!S.02.01.09.01.TTC</t>
  </si>
  <si>
    <t>S.02.01.{05,06,09,12}'!S.02.01.09.01.X</t>
  </si>
  <si>
    <t>S.02.01.{05,06,09,12}'!S.02.01.09.01.Y</t>
  </si>
  <si>
    <t>S.02.01.{05,06,09,12}'!S.02.01.09.01.Z</t>
  </si>
  <si>
    <t>='S.02.01.{05,06,09,12}'!$A$18:$A$21</t>
  </si>
  <si>
    <t>S.02.01.{05,06,09,12}'!S.02.01.09.01.ZHI</t>
  </si>
  <si>
    <t>='S.02.01.{05,06,09,12}'!$A$21:$D$21</t>
  </si>
  <si>
    <t>S.02.01.{01,02,07,10}'!S.02.01.10</t>
  </si>
  <si>
    <t>='S.02.01.{01,02,07,10}'!$A$4</t>
  </si>
  <si>
    <t>S.02.01.{01,02,07,10}'!S.02.01.10.01</t>
  </si>
  <si>
    <t>='S.02.01.{01,02,07,10}'!$A$23</t>
  </si>
  <si>
    <t>S.02.01.{01,02,07,10}'!S.02.01.10.01.TC</t>
  </si>
  <si>
    <t>S.02.01.{01,02,07,10}'!S.02.01.10.01.TD</t>
  </si>
  <si>
    <t>S.02.01.{01,02,07,10}'!S.02.01.10.01.TL</t>
  </si>
  <si>
    <t>S.02.01.{01,02,07,10}'!S.02.01.10.01.TLC</t>
  </si>
  <si>
    <t>S.02.01.{01,02,07,10}'!S.02.01.10.01.TT</t>
  </si>
  <si>
    <t>S.02.01.{01,02,07,10}'!S.02.01.10.01.TTC</t>
  </si>
  <si>
    <t>S.02.01.{01,02,07,10}'!S.02.01.10.01.X</t>
  </si>
  <si>
    <t>S.02.01.{01,02,07,10}'!S.02.01.10.01.Y</t>
  </si>
  <si>
    <t>S.02.01.{01,02,07,10}'!S.02.01.10.01.Z</t>
  </si>
  <si>
    <t>='S.02.01.{01,02,07,10}'!$A$24:$A$27</t>
  </si>
  <si>
    <t>S.02.01.{01,02,07,10}'!S.02.01.10.01.ZHI</t>
  </si>
  <si>
    <t>='S.02.01.{01,02,07,10}'!$A$27:$D$27</t>
  </si>
  <si>
    <t>S.02.01.{03,04,08,11}'!S.02.01.11</t>
  </si>
  <si>
    <t>='S.02.01.{03,04,08,11}'!$A$4</t>
  </si>
  <si>
    <t>S.02.01.{03,04,08,11}'!S.02.01.11.01</t>
  </si>
  <si>
    <t>='S.02.01.{03,04,08,11}'!$A$22</t>
  </si>
  <si>
    <t>S.02.01.{03,04,08,11}'!S.02.01.11.01.TC</t>
  </si>
  <si>
    <t>S.02.01.{03,04,08,11}'!S.02.01.11.01.TD</t>
  </si>
  <si>
    <t>S.02.01.{03,04,08,11}'!S.02.01.11.01.TL</t>
  </si>
  <si>
    <t>S.02.01.{03,04,08,11}'!S.02.01.11.01.TLC</t>
  </si>
  <si>
    <t>S.02.01.{03,04,08,11}'!S.02.01.11.01.TT</t>
  </si>
  <si>
    <t>S.02.01.{03,04,08,11}'!S.02.01.11.01.TTC</t>
  </si>
  <si>
    <t>S.02.01.{03,04,08,11}'!S.02.01.11.01.X</t>
  </si>
  <si>
    <t>S.02.01.{03,04,08,11}'!S.02.01.11.01.Y</t>
  </si>
  <si>
    <t>S.02.01.{03,04,08,11}'!S.02.01.11.01.Z</t>
  </si>
  <si>
    <t>='S.02.01.{03,04,08,11}'!$A$23:$A$26</t>
  </si>
  <si>
    <t>S.02.01.{03,04,08,11}'!S.02.01.11.01.ZHI</t>
  </si>
  <si>
    <t>='S.02.01.{03,04,08,11}'!$A$26:$D$26</t>
  </si>
  <si>
    <t>S.02.01.{05,06,09,12}'!S.02.01.12</t>
  </si>
  <si>
    <t>='S.02.01.{05,06,09,12}'!$A$4</t>
  </si>
  <si>
    <t>S.02.01.{05,06,09,12}'!S.02.01.12.01</t>
  </si>
  <si>
    <t>='S.02.01.{05,06,09,12}'!$A$23</t>
  </si>
  <si>
    <t>S.02.01.{05,06,09,12}'!S.02.01.12.01.TC</t>
  </si>
  <si>
    <t>S.02.01.{05,06,09,12}'!S.02.01.12.01.TD</t>
  </si>
  <si>
    <t>S.02.01.{05,06,09,12}'!S.02.01.12.01.TL</t>
  </si>
  <si>
    <t>S.02.01.{05,06,09,12}'!S.02.01.12.01.TLC</t>
  </si>
  <si>
    <t>S.02.01.{05,06,09,12}'!S.02.01.12.01.TT</t>
  </si>
  <si>
    <t>S.02.01.{05,06,09,12}'!S.02.01.12.01.TTC</t>
  </si>
  <si>
    <t>S.02.01.{05,06,09,12}'!S.02.01.12.01.X</t>
  </si>
  <si>
    <t>S.02.01.{05,06,09,12}'!S.02.01.12.01.Y</t>
  </si>
  <si>
    <t>S.02.01.{05,06,09,12}'!S.02.01.12.01.Z</t>
  </si>
  <si>
    <t>='S.02.01.{05,06,09,12}'!$A$24:$A$27</t>
  </si>
  <si>
    <t>S.02.01.{05,06,09,12}'!S.02.01.12.01.ZHI</t>
  </si>
  <si>
    <t>='S.02.01.{05,06,09,12}'!$A$27:$D$27</t>
  </si>
  <si>
    <t>S.02.02.{01,02}'!S.02.02.01</t>
  </si>
  <si>
    <t>='S.02.02.{01,02}'!$A$1</t>
  </si>
  <si>
    <t>S.02.02.{01,02}'!S.02.02.01.01</t>
  </si>
  <si>
    <t>='S.02.02.{01,02}'!$A$7</t>
  </si>
  <si>
    <t>S.02.02.{01,02}'!S.02.02.01.01.TC</t>
  </si>
  <si>
    <t>='S.02.02.{01,02}'!$A$5</t>
  </si>
  <si>
    <t>S.02.02.{01,02}'!S.02.02.01.01.TD</t>
  </si>
  <si>
    <t>='S.02.02.{01,02}'!$C$26:$C$42</t>
  </si>
  <si>
    <t>S.02.02.{01,02}'!S.02.02.01.01.TL</t>
  </si>
  <si>
    <t>='S.02.02.{01,02}'!$A$26:$A$42</t>
  </si>
  <si>
    <t>S.02.02.{01,02}'!S.02.02.01.01.TLC</t>
  </si>
  <si>
    <t>='S.02.02.{01,02}'!$B$26:$B$42</t>
  </si>
  <si>
    <t>S.02.02.{01,02}'!S.02.02.01.01.TT</t>
  </si>
  <si>
    <t>='S.02.02.{01,02}'!$C$24</t>
  </si>
  <si>
    <t>S.02.02.{01,02}'!S.02.02.01.01.TTC</t>
  </si>
  <si>
    <t>='S.02.02.{01,02}'!$C$25</t>
  </si>
  <si>
    <t>S.02.02.{01,02}'!S.02.02.01.01.Y</t>
  </si>
  <si>
    <t>S.02.02.{01,02}'!S.02.02.01.01.Z</t>
  </si>
  <si>
    <t>='S.02.02.{01,02}'!$A$8:$A$10</t>
  </si>
  <si>
    <t>S.02.02.{01,02}'!S.02.02.01.02</t>
  </si>
  <si>
    <t>='S.02.02.{01,02}'!$D$7</t>
  </si>
  <si>
    <t>S.02.02.{01,02}'!S.02.02.01.02.TC</t>
  </si>
  <si>
    <t>S.02.02.{01,02}'!S.02.02.01.02.TD</t>
  </si>
  <si>
    <t>='S.02.02.{01,02}'!$E$26:$E$42</t>
  </si>
  <si>
    <t>S.02.02.{01,02}'!S.02.02.01.02.TL</t>
  </si>
  <si>
    <t>S.02.02.{01,02}'!S.02.02.01.02.TLC</t>
  </si>
  <si>
    <t>S.02.02.{01,02}'!S.02.02.01.02.TT</t>
  </si>
  <si>
    <t>='S.02.02.{01,02}'!$E$24</t>
  </si>
  <si>
    <t>S.02.02.{01,02}'!S.02.02.01.02.TTC</t>
  </si>
  <si>
    <t>='S.02.02.{01,02}'!$E$25</t>
  </si>
  <si>
    <t>S.02.02.{01,02}'!S.02.02.01.02.X</t>
  </si>
  <si>
    <t>='S.02.02.{01,02}'!$E$43</t>
  </si>
  <si>
    <t>S.02.02.{01,02}'!S.02.02.01.02.Y</t>
  </si>
  <si>
    <t>S.02.02.{01,02}'!S.02.02.01.02.Z</t>
  </si>
  <si>
    <t>='S.02.02.{01,02}'!$D$8:$D$11</t>
  </si>
  <si>
    <t>S.02.02.{01,02}'!S.02.02.01.02.ZHI</t>
  </si>
  <si>
    <t>='S.02.02.{01,02}'!$D$11:$G$11</t>
  </si>
  <si>
    <t>S.02.02.{01,02}'!S.02.02.01.03</t>
  </si>
  <si>
    <t>='S.02.02.{01,02}'!$I$7</t>
  </si>
  <si>
    <t>S.02.02.{01,02}'!S.02.02.01.03.TC</t>
  </si>
  <si>
    <t>S.02.02.{01,02}'!S.02.02.01.03.TD</t>
  </si>
  <si>
    <t>='S.02.02.{01,02}'!$J$26:$J$42</t>
  </si>
  <si>
    <t>S.02.02.{01,02}'!S.02.02.01.03.TL</t>
  </si>
  <si>
    <t>S.02.02.{01,02}'!S.02.02.01.03.TLC</t>
  </si>
  <si>
    <t>S.02.02.{01,02}'!S.02.02.01.03.TT</t>
  </si>
  <si>
    <t>='S.02.02.{01,02}'!$J$24</t>
  </si>
  <si>
    <t>S.02.02.{01,02}'!S.02.02.01.03.TTC</t>
  </si>
  <si>
    <t>='S.02.02.{01,02}'!$J$25</t>
  </si>
  <si>
    <t>S.02.02.{01,02}'!S.02.02.01.03.X</t>
  </si>
  <si>
    <t>='S.02.02.{01,02}'!$J$43:$J$44</t>
  </si>
  <si>
    <t>S.02.02.{01,02}'!S.02.02.01.03.Y</t>
  </si>
  <si>
    <t>S.02.02.{01,02}'!S.02.02.01.03.Z</t>
  </si>
  <si>
    <t>='S.02.02.{01,02}'!$I$8:$I$10</t>
  </si>
  <si>
    <t>S.02.02.{01,02}'!S.02.02.01.04</t>
  </si>
  <si>
    <t>='S.02.02.{01,02}'!$K$7</t>
  </si>
  <si>
    <t>S.02.02.{01,02}'!S.02.02.01.04.TC</t>
  </si>
  <si>
    <t>S.02.02.{01,02}'!S.02.02.01.04.TD</t>
  </si>
  <si>
    <t>='S.02.02.{01,02}'!$L$26:$L$42</t>
  </si>
  <si>
    <t>S.02.02.{01,02}'!S.02.02.01.04.TL</t>
  </si>
  <si>
    <t>S.02.02.{01,02}'!S.02.02.01.04.TLC</t>
  </si>
  <si>
    <t>S.02.02.{01,02}'!S.02.02.01.04.TT</t>
  </si>
  <si>
    <t>='S.02.02.{01,02}'!$L$24</t>
  </si>
  <si>
    <t>S.02.02.{01,02}'!S.02.02.01.04.TTC</t>
  </si>
  <si>
    <t>='S.02.02.{01,02}'!$L$25</t>
  </si>
  <si>
    <t>S.02.02.{01,02}'!S.02.02.01.04.X</t>
  </si>
  <si>
    <t>='S.02.02.{01,02}'!$L$43:$L$44</t>
  </si>
  <si>
    <t>S.02.02.{01,02}'!S.02.02.01.04.XAX</t>
  </si>
  <si>
    <t>='S.02.02.{01,02}'!$K$14:$N$14</t>
  </si>
  <si>
    <t>S.02.02.{01,02}'!S.02.02.01.04.Y</t>
  </si>
  <si>
    <t>S.02.02.{01,02}'!S.02.02.01.04.Z</t>
  </si>
  <si>
    <t>='S.02.02.{01,02}'!$K$8:$K$10</t>
  </si>
  <si>
    <t>S.02.02.{01,02}'!S.02.02.02</t>
  </si>
  <si>
    <t>='S.02.02.{01,02}'!$A$2</t>
  </si>
  <si>
    <t>S.02.02.{01,02}'!S.02.02.02.01</t>
  </si>
  <si>
    <t>='S.02.02.{01,02}'!$A$16</t>
  </si>
  <si>
    <t>S.02.02.{01,02}'!S.02.02.02.01.TC</t>
  </si>
  <si>
    <t>S.02.02.{01,02}'!S.02.02.02.01.TD</t>
  </si>
  <si>
    <t>S.02.02.{01,02}'!S.02.02.02.01.TL</t>
  </si>
  <si>
    <t>S.02.02.{01,02}'!S.02.02.02.01.TLC</t>
  </si>
  <si>
    <t>S.02.02.{01,02}'!S.02.02.02.01.TT</t>
  </si>
  <si>
    <t>S.02.02.{01,02}'!S.02.02.02.01.TTC</t>
  </si>
  <si>
    <t>S.02.02.{01,02}'!S.02.02.02.01.Y</t>
  </si>
  <si>
    <t>S.02.02.{01,02}'!S.02.02.02.01.Z</t>
  </si>
  <si>
    <t>='S.02.02.{01,02}'!$A$17:$A$19</t>
  </si>
  <si>
    <t>S.02.02.{01,02}'!S.02.02.02.02</t>
  </si>
  <si>
    <t>='S.02.02.{01,02}'!$D$16</t>
  </si>
  <si>
    <t>S.02.02.{01,02}'!S.02.02.02.02.TC</t>
  </si>
  <si>
    <t>S.02.02.{01,02}'!S.02.02.02.02.TD</t>
  </si>
  <si>
    <t>S.02.02.{01,02}'!S.02.02.02.02.TL</t>
  </si>
  <si>
    <t>S.02.02.{01,02}'!S.02.02.02.02.TLC</t>
  </si>
  <si>
    <t>S.02.02.{01,02}'!S.02.02.02.02.TT</t>
  </si>
  <si>
    <t>S.02.02.{01,02}'!S.02.02.02.02.TTC</t>
  </si>
  <si>
    <t>S.02.02.{01,02}'!S.02.02.02.02.X</t>
  </si>
  <si>
    <t>S.02.02.{01,02}'!S.02.02.02.02.Y</t>
  </si>
  <si>
    <t>S.02.02.{01,02}'!S.02.02.02.02.Z</t>
  </si>
  <si>
    <t>='S.02.02.{01,02}'!$D$17:$D$20</t>
  </si>
  <si>
    <t>S.02.02.{01,02}'!S.02.02.02.02.ZHI</t>
  </si>
  <si>
    <t>='S.02.02.{01,02}'!$D$20:$G$20</t>
  </si>
  <si>
    <t>S.02.02.{01,02}'!S.02.02.02.03</t>
  </si>
  <si>
    <t>='S.02.02.{01,02}'!$I$16</t>
  </si>
  <si>
    <t>S.02.02.{01,02}'!S.02.02.02.03.TC</t>
  </si>
  <si>
    <t>S.02.02.{01,02}'!S.02.02.02.03.TD</t>
  </si>
  <si>
    <t>S.02.02.{01,02}'!S.02.02.02.03.TL</t>
  </si>
  <si>
    <t>S.02.02.{01,02}'!S.02.02.02.03.TLC</t>
  </si>
  <si>
    <t>S.02.02.{01,02}'!S.02.02.02.03.TT</t>
  </si>
  <si>
    <t>S.02.02.{01,02}'!S.02.02.02.03.TTC</t>
  </si>
  <si>
    <t>S.02.02.{01,02}'!S.02.02.02.03.X</t>
  </si>
  <si>
    <t>S.02.02.{01,02}'!S.02.02.02.03.Y</t>
  </si>
  <si>
    <t>S.02.02.{01,02}'!S.02.02.02.03.Z</t>
  </si>
  <si>
    <t>='S.02.02.{01,02}'!$I$17:$I$19</t>
  </si>
  <si>
    <t>S.02.02.{01,02}'!S.02.02.02.04</t>
  </si>
  <si>
    <t>='S.02.02.{01,02}'!$K$16</t>
  </si>
  <si>
    <t>S.02.02.{01,02}'!S.02.02.02.04.TC</t>
  </si>
  <si>
    <t>S.02.02.{01,02}'!S.02.02.02.04.TD</t>
  </si>
  <si>
    <t>S.02.02.{01,02}'!S.02.02.02.04.TL</t>
  </si>
  <si>
    <t>S.02.02.{01,02}'!S.02.02.02.04.TLC</t>
  </si>
  <si>
    <t>S.02.02.{01,02}'!S.02.02.02.04.TT</t>
  </si>
  <si>
    <t>S.02.02.{01,02}'!S.02.02.02.04.TTC</t>
  </si>
  <si>
    <t>S.02.02.{01,02}'!S.02.02.02.04.X</t>
  </si>
  <si>
    <t>S.02.02.{01,02}'!S.02.02.02.04.XAX</t>
  </si>
  <si>
    <t>='S.02.02.{01,02}'!$K$22:$N$22</t>
  </si>
  <si>
    <t>S.02.02.{01,02}'!S.02.02.02.04.Y</t>
  </si>
  <si>
    <t>S.02.02.{01,02}'!S.02.02.02.04.Z</t>
  </si>
  <si>
    <t>='S.02.02.{01,02}'!$K$17:$K$19</t>
  </si>
  <si>
    <t>S.03.01.01!S.03.01.01</t>
  </si>
  <si>
    <t>=S.03.01.01!$A$1</t>
  </si>
  <si>
    <t>S.03.01.01!S.03.01.01.01</t>
  </si>
  <si>
    <t>=S.03.01.01!$A$5</t>
  </si>
  <si>
    <t>S.03.01.01!S.03.01.01.01.TC</t>
  </si>
  <si>
    <t>=S.03.01.01!$A$3</t>
  </si>
  <si>
    <t>S.03.01.01!S.03.01.01.01.TD</t>
  </si>
  <si>
    <t>=S.03.01.01!$C$11:$D$31</t>
  </si>
  <si>
    <t>S.03.01.01!S.03.01.01.01.TL</t>
  </si>
  <si>
    <t>=S.03.01.01!$A$11:$A$31</t>
  </si>
  <si>
    <t>S.03.01.01!S.03.01.01.01.TLC</t>
  </si>
  <si>
    <t>=S.03.01.01!$B$11:$B$31</t>
  </si>
  <si>
    <t>S.03.01.01!S.03.01.01.01.TT</t>
  </si>
  <si>
    <t>=S.03.01.01!$C$9:$D$9</t>
  </si>
  <si>
    <t>S.03.01.01!S.03.01.01.01.TTC</t>
  </si>
  <si>
    <t>=S.03.01.01!$C$10:$D$10</t>
  </si>
  <si>
    <t>S.03.01.01!S.03.01.01.01.X</t>
  </si>
  <si>
    <t>=S.03.01.01!$C$32:$D$32</t>
  </si>
  <si>
    <t>S.03.01.01!S.03.01.01.01.Y</t>
  </si>
  <si>
    <t>=S.03.01.01!$E$11:$I$31</t>
  </si>
  <si>
    <t>S.03.01.01!S.03.01.01.01.Z</t>
  </si>
  <si>
    <t>=S.03.01.01!$A$6:$A$7</t>
  </si>
  <si>
    <t>S.03.01.01!S.03.01.01.02</t>
  </si>
  <si>
    <t>=S.03.01.01!$K$5</t>
  </si>
  <si>
    <t>S.03.01.01!S.03.01.01.02.TC</t>
  </si>
  <si>
    <t>S.03.01.01!S.03.01.01.02.TD</t>
  </si>
  <si>
    <t>=S.03.01.01!$K$11:$L$26</t>
  </si>
  <si>
    <t>S.03.01.01!S.03.01.01.02.TL</t>
  </si>
  <si>
    <t>=S.03.01.01!$A$11:$A$26</t>
  </si>
  <si>
    <t>S.03.01.01!S.03.01.01.02.TLC</t>
  </si>
  <si>
    <t>=S.03.01.01!$B$11:$B$26</t>
  </si>
  <si>
    <t>S.03.01.01!S.03.01.01.02.TT</t>
  </si>
  <si>
    <t>=S.03.01.01!$K$9:$L$9</t>
  </si>
  <si>
    <t>S.03.01.01!S.03.01.01.02.TTC</t>
  </si>
  <si>
    <t>=S.03.01.01!$K$10:$L$10</t>
  </si>
  <si>
    <t>S.03.01.01!S.03.01.01.02.X</t>
  </si>
  <si>
    <t>=S.03.01.01!$K$27:$L$28</t>
  </si>
  <si>
    <t>S.03.01.01!S.03.01.01.02.Y</t>
  </si>
  <si>
    <t>=S.03.01.01!$M$11:$Q$26</t>
  </si>
  <si>
    <t>S.03.01.01!S.03.01.01.02.Z</t>
  </si>
  <si>
    <t>=S.03.01.01!$K$6:$K$7</t>
  </si>
  <si>
    <t>S.03.01.02!S.03.01.02</t>
  </si>
  <si>
    <t>=S.03.01.02!$A$1</t>
  </si>
  <si>
    <t>S.03.01.02!S.03.01.02.01</t>
  </si>
  <si>
    <t>=S.03.01.02!$A$5</t>
  </si>
  <si>
    <t>S.03.01.02!S.03.01.02.01.TC</t>
  </si>
  <si>
    <t>=S.03.01.02!$A$3</t>
  </si>
  <si>
    <t>S.03.01.02!S.03.01.02.01.TD</t>
  </si>
  <si>
    <t>=S.03.01.02!$C$11:$D$28</t>
  </si>
  <si>
    <t>S.03.01.02!S.03.01.02.01.TL</t>
  </si>
  <si>
    <t>=S.03.01.02!$A$11:$A$28</t>
  </si>
  <si>
    <t>S.03.01.02!S.03.01.02.01.TLC</t>
  </si>
  <si>
    <t>=S.03.01.02!$B$11:$B$28</t>
  </si>
  <si>
    <t>S.03.01.02!S.03.01.02.01.TT</t>
  </si>
  <si>
    <t>=S.03.01.02!$C$9:$D$9</t>
  </si>
  <si>
    <t>S.03.01.02!S.03.01.02.01.TTC</t>
  </si>
  <si>
    <t>=S.03.01.02!$C$10:$D$10</t>
  </si>
  <si>
    <t>S.03.01.02!S.03.01.02.01.X</t>
  </si>
  <si>
    <t>=S.03.01.02!$C$29:$D$29</t>
  </si>
  <si>
    <t>S.03.01.02!S.03.01.02.01.Y</t>
  </si>
  <si>
    <t>=S.03.01.02!$E$11:$I$28</t>
  </si>
  <si>
    <t>S.03.01.02!S.03.01.02.01.Z</t>
  </si>
  <si>
    <t>=S.03.01.02!$A$6:$A$7</t>
  </si>
  <si>
    <t>S.03.01.02!S.03.01.02.02</t>
  </si>
  <si>
    <t>=S.03.01.02!$K$5</t>
  </si>
  <si>
    <t>S.03.01.02!S.03.01.02.02.TC</t>
  </si>
  <si>
    <t>S.03.01.02!S.03.01.02.02.TD</t>
  </si>
  <si>
    <t>=S.03.01.02!$K$11:$L$24</t>
  </si>
  <si>
    <t>S.03.01.02!S.03.01.02.02.TL</t>
  </si>
  <si>
    <t>=S.03.01.02!$A$11:$A$24</t>
  </si>
  <si>
    <t>S.03.01.02!S.03.01.02.02.TLC</t>
  </si>
  <si>
    <t>=S.03.01.02!$B$11:$B$24</t>
  </si>
  <si>
    <t>S.03.01.02!S.03.01.02.02.TT</t>
  </si>
  <si>
    <t>=S.03.01.02!$K$9:$L$9</t>
  </si>
  <si>
    <t>S.03.01.02!S.03.01.02.02.TTC</t>
  </si>
  <si>
    <t>=S.03.01.02!$K$10:$L$10</t>
  </si>
  <si>
    <t>S.03.01.02!S.03.01.02.02.X</t>
  </si>
  <si>
    <t>=S.03.01.02!$K$25:$L$26</t>
  </si>
  <si>
    <t>S.03.01.02!S.03.01.02.02.Y</t>
  </si>
  <si>
    <t>=S.03.01.02!$M$11:$Q$24</t>
  </si>
  <si>
    <t>S.03.01.02!S.03.01.02.02.Z</t>
  </si>
  <si>
    <t>=S.03.01.02!$K$6:$K$7</t>
  </si>
  <si>
    <t>S.03.02.01!S.03.02.01</t>
  </si>
  <si>
    <t>=S.03.02.01!$A$1</t>
  </si>
  <si>
    <t>S.03.02.01!S.03.02.01.01</t>
  </si>
  <si>
    <t>=S.03.02.01!$A$5</t>
  </si>
  <si>
    <t>S.03.02.01!S.03.02.01.01.TC</t>
  </si>
  <si>
    <t>=S.03.02.01!$A$3</t>
  </si>
  <si>
    <t>S.03.02.01!S.03.02.01.01.TD</t>
  </si>
  <si>
    <t>=S.03.02.01!$B$11:$H$11</t>
  </si>
  <si>
    <t>S.03.02.01!S.03.02.01.01.TK</t>
  </si>
  <si>
    <t>=S.03.02.01!$A$9</t>
  </si>
  <si>
    <t>S.03.02.01!S.03.02.01.01.TKC</t>
  </si>
  <si>
    <t>=S.03.02.01!$A$10</t>
  </si>
  <si>
    <t>S.03.02.01!S.03.02.01.01.TT</t>
  </si>
  <si>
    <t>=S.03.02.01!$B$9:$H$9</t>
  </si>
  <si>
    <t>S.03.02.01!S.03.02.01.01.TTC</t>
  </si>
  <si>
    <t>=S.03.02.01!$B$10:$H$10</t>
  </si>
  <si>
    <t>S.03.02.01!S.03.02.01.01.X</t>
  </si>
  <si>
    <t>=S.03.02.01!$B$12:$H$14</t>
  </si>
  <si>
    <t>S.03.02.01!S.03.02.01.01.Y</t>
  </si>
  <si>
    <t>=S.03.02.01!$A$12:$A$13</t>
  </si>
  <si>
    <t>S.03.02.01!S.03.02.01.01.Z</t>
  </si>
  <si>
    <t>=S.03.02.01!$A$6:$A$7</t>
  </si>
  <si>
    <t>S.03.02.02!S.03.02.02</t>
  </si>
  <si>
    <t>=S.03.02.02!$A$1</t>
  </si>
  <si>
    <t>S.03.02.02!S.03.02.02.01</t>
  </si>
  <si>
    <t>=S.03.02.02!$A$5</t>
  </si>
  <si>
    <t>S.03.02.02!S.03.02.02.01.TC</t>
  </si>
  <si>
    <t>=S.03.02.02!$A$3</t>
  </si>
  <si>
    <t>S.03.02.02!S.03.02.02.01.TD</t>
  </si>
  <si>
    <t>=S.03.02.02!$C$11:$I$11</t>
  </si>
  <si>
    <t>S.03.02.02!S.03.02.02.01.TK</t>
  </si>
  <si>
    <t>=S.03.02.02!$A$9:$B$9</t>
  </si>
  <si>
    <t>S.03.02.02!S.03.02.02.01.TKC</t>
  </si>
  <si>
    <t>=S.03.02.02!$A$10:$B$10</t>
  </si>
  <si>
    <t>S.03.02.02!S.03.02.02.01.TT</t>
  </si>
  <si>
    <t>=S.03.02.02!$C$9:$I$9</t>
  </si>
  <si>
    <t>S.03.02.02!S.03.02.02.01.TTC</t>
  </si>
  <si>
    <t>=S.03.02.02!$C$10:$I$10</t>
  </si>
  <si>
    <t>S.03.02.02!S.03.02.02.01.X</t>
  </si>
  <si>
    <t>=S.03.02.02!$C$12:$I$14</t>
  </si>
  <si>
    <t>S.03.02.02!S.03.02.02.01.Y</t>
  </si>
  <si>
    <t>=S.03.02.02!$A$12:$B$13</t>
  </si>
  <si>
    <t>S.03.02.02!S.03.02.02.01.Z</t>
  </si>
  <si>
    <t>=S.03.02.02!$A$6:$A$7</t>
  </si>
  <si>
    <t>S.03.03.01!S.03.03.01</t>
  </si>
  <si>
    <t>=S.03.03.01!$A$1</t>
  </si>
  <si>
    <t>S.03.03.01!S.03.03.01.01</t>
  </si>
  <si>
    <t>=S.03.03.01!$A$5</t>
  </si>
  <si>
    <t>S.03.03.01!S.03.03.01.01.TC</t>
  </si>
  <si>
    <t>=S.03.03.01!$A$3</t>
  </si>
  <si>
    <t>S.03.03.01!S.03.03.01.01.TD</t>
  </si>
  <si>
    <t>=S.03.03.01!$B$11:$G$11</t>
  </si>
  <si>
    <t>S.03.03.01!S.03.03.01.01.TK</t>
  </si>
  <si>
    <t>=S.03.03.01!$A$9</t>
  </si>
  <si>
    <t>S.03.03.01!S.03.03.01.01.TKC</t>
  </si>
  <si>
    <t>=S.03.03.01!$A$10</t>
  </si>
  <si>
    <t>S.03.03.01!S.03.03.01.01.TT</t>
  </si>
  <si>
    <t>=S.03.03.01!$B$9:$G$9</t>
  </si>
  <si>
    <t>S.03.03.01!S.03.03.01.01.TTC</t>
  </si>
  <si>
    <t>=S.03.03.01!$B$10:$G$10</t>
  </si>
  <si>
    <t>S.03.03.01!S.03.03.01.01.X</t>
  </si>
  <si>
    <t>=S.03.03.01!$B$12:$G$14</t>
  </si>
  <si>
    <t>S.03.03.01!S.03.03.01.01.Y</t>
  </si>
  <si>
    <t>=S.03.03.01!$A$12:$A$13</t>
  </si>
  <si>
    <t>S.03.03.01!S.03.03.01.01.Z</t>
  </si>
  <si>
    <t>=S.03.03.01!$A$6:$A$7</t>
  </si>
  <si>
    <t>S.03.03.02!S.03.03.02</t>
  </si>
  <si>
    <t>=S.03.03.02!$A$1</t>
  </si>
  <si>
    <t>S.03.03.02!S.03.03.02.01</t>
  </si>
  <si>
    <t>=S.03.03.02!$A$5</t>
  </si>
  <si>
    <t>S.03.03.02!S.03.03.02.01.TC</t>
  </si>
  <si>
    <t>=S.03.03.02!$A$3</t>
  </si>
  <si>
    <t>S.03.03.02!S.03.03.02.01.TD</t>
  </si>
  <si>
    <t>=S.03.03.02!$C$11:$H$11</t>
  </si>
  <si>
    <t>S.03.03.02!S.03.03.02.01.TK</t>
  </si>
  <si>
    <t>=S.03.03.02!$A$9:$B$9</t>
  </si>
  <si>
    <t>S.03.03.02!S.03.03.02.01.TKC</t>
  </si>
  <si>
    <t>=S.03.03.02!$A$10:$B$10</t>
  </si>
  <si>
    <t>S.03.03.02!S.03.03.02.01.TT</t>
  </si>
  <si>
    <t>=S.03.03.02!$C$9:$H$9</t>
  </si>
  <si>
    <t>S.03.03.02!S.03.03.02.01.TTC</t>
  </si>
  <si>
    <t>=S.03.03.02!$C$10:$H$10</t>
  </si>
  <si>
    <t>S.03.03.02!S.03.03.02.01.X</t>
  </si>
  <si>
    <t>=S.03.03.02!$C$12:$H$14</t>
  </si>
  <si>
    <t>S.03.03.02!S.03.03.02.01.Y</t>
  </si>
  <si>
    <t>=S.03.03.02!$A$12:$B$13</t>
  </si>
  <si>
    <t>S.03.03.02!S.03.03.02.01.Z</t>
  </si>
  <si>
    <t>=S.03.03.02!$A$6:$A$7</t>
  </si>
  <si>
    <t>S.04.01.01!S.04.01.01</t>
  </si>
  <si>
    <t>=S.04.01.01!$A$1</t>
  </si>
  <si>
    <t>S.04.01.01!S.04.01.01.01</t>
  </si>
  <si>
    <t>=S.04.01.01!$A$5</t>
  </si>
  <si>
    <t>S.04.01.01!S.04.01.01.01.TC</t>
  </si>
  <si>
    <t>=S.04.01.01!$A$3</t>
  </si>
  <si>
    <t>S.04.01.01!S.04.01.01.01.TD</t>
  </si>
  <si>
    <t>=S.04.01.01!$C$18:$C$83</t>
  </si>
  <si>
    <t>S.04.01.01!S.04.01.01.01.TL</t>
  </si>
  <si>
    <t>=S.04.01.01!$A$18:$A$83</t>
  </si>
  <si>
    <t>S.04.01.01!S.04.01.01.01.TLC</t>
  </si>
  <si>
    <t>=S.04.01.01!$B$18:$B$83</t>
  </si>
  <si>
    <t>S.04.01.01!S.04.01.01.01.TT</t>
  </si>
  <si>
    <t>=S.04.01.01!$C$15</t>
  </si>
  <si>
    <t>S.04.01.01!S.04.01.01.01.TTC</t>
  </si>
  <si>
    <t>=S.04.01.01!$C$17</t>
  </si>
  <si>
    <t>S.04.01.01!S.04.01.01.01.Y</t>
  </si>
  <si>
    <t>=S.04.01.01!$L$18:$P$83</t>
  </si>
  <si>
    <t>S.04.01.01!S.04.01.01.01.Z</t>
  </si>
  <si>
    <t>=S.04.01.01!$A$6:$A$11</t>
  </si>
  <si>
    <t>S.04.01.01!S.04.01.01.01.ZHI</t>
  </si>
  <si>
    <t>=S.04.01.01!$A$11:$D$11</t>
  </si>
  <si>
    <t>S.04.01.01!S.04.01.01.02</t>
  </si>
  <si>
    <t>=S.04.01.01!$F$5</t>
  </si>
  <si>
    <t>S.04.01.01!S.04.01.01.02.TC</t>
  </si>
  <si>
    <t>S.04.01.01!S.04.01.01.02.TD</t>
  </si>
  <si>
    <t>=S.04.01.01!$F$18:$G$83</t>
  </si>
  <si>
    <t>S.04.01.01!S.04.01.01.02.TL</t>
  </si>
  <si>
    <t>S.04.01.01!S.04.01.01.02.TLC</t>
  </si>
  <si>
    <t>S.04.01.01!S.04.01.01.02.TT</t>
  </si>
  <si>
    <t>=S.04.01.01!$F$15:$G$16</t>
  </si>
  <si>
    <t>S.04.01.01!S.04.01.01.02.TTC</t>
  </si>
  <si>
    <t>=S.04.01.01!$F$17:$G$17</t>
  </si>
  <si>
    <t>S.04.01.01!S.04.01.01.02.X</t>
  </si>
  <si>
    <t>=S.04.01.01!$F$84:$G$84</t>
  </si>
  <si>
    <t>S.04.01.01!S.04.01.01.02.XAX</t>
  </si>
  <si>
    <t>=S.04.01.01!$F$13:$I$13</t>
  </si>
  <si>
    <t>S.04.01.01!S.04.01.01.02.Y</t>
  </si>
  <si>
    <t>S.04.01.01!S.04.01.01.02.Z</t>
  </si>
  <si>
    <t>=S.04.01.01!$F$6:$F$10</t>
  </si>
  <si>
    <t>S.04.01.01!S.04.01.01.03</t>
  </si>
  <si>
    <t>=S.04.01.01!$K$5</t>
  </si>
  <si>
    <t>S.04.01.01!S.04.01.01.03.TC</t>
  </si>
  <si>
    <t>S.04.01.01!S.04.01.01.03.TD</t>
  </si>
  <si>
    <t>=S.04.01.01!$K$18:$K$83</t>
  </si>
  <si>
    <t>S.04.01.01!S.04.01.01.03.TL</t>
  </si>
  <si>
    <t>S.04.01.01!S.04.01.01.03.TLC</t>
  </si>
  <si>
    <t>S.04.01.01!S.04.01.01.03.TT</t>
  </si>
  <si>
    <t>=S.04.01.01!$K$15</t>
  </si>
  <si>
    <t>S.04.01.01!S.04.01.01.03.TTC</t>
  </si>
  <si>
    <t>=S.04.01.01!$K$17</t>
  </si>
  <si>
    <t>S.04.01.01!S.04.01.01.03.XAX</t>
  </si>
  <si>
    <t>=S.04.01.01!$K$13:$N$13</t>
  </si>
  <si>
    <t>S.04.01.01!S.04.01.01.03.Y</t>
  </si>
  <si>
    <t>S.04.01.01!S.04.01.01.03.Z</t>
  </si>
  <si>
    <t>=S.04.01.01!$K$6:$K$10</t>
  </si>
  <si>
    <t>S.05.01.{01,02}'!S.05.01.01</t>
  </si>
  <si>
    <t>='S.05.01.{01,02}'!$A$1</t>
  </si>
  <si>
    <t>S.05.01.{01,02}'!S.05.01.01.01</t>
  </si>
  <si>
    <t>='S.05.01.{01,02}'!$A$7</t>
  </si>
  <si>
    <t>S.05.01.{01,02}'!S.05.01.01.01.TC</t>
  </si>
  <si>
    <t>='S.05.01.{01,02}'!$A$5</t>
  </si>
  <si>
    <t>S.05.01.{01,02}'!S.05.01.01.01.TD</t>
  </si>
  <si>
    <t>='S.05.01.{01,02}'!$C$25:$S$50</t>
  </si>
  <si>
    <t>S.05.01.{01,02}'!S.05.01.01.01.TL</t>
  </si>
  <si>
    <t>='S.05.01.{01,02}'!$A$25:$A$50</t>
  </si>
  <si>
    <t>S.05.01.{01,02}'!S.05.01.01.01.TLC</t>
  </si>
  <si>
    <t>='S.05.01.{01,02}'!$B$25:$B$50</t>
  </si>
  <si>
    <t>S.05.01.{01,02}'!S.05.01.01.01.TT</t>
  </si>
  <si>
    <t>='S.05.01.{01,02}'!$C$22:$S$23</t>
  </si>
  <si>
    <t>S.05.01.{01,02}'!S.05.01.01.01.TTC</t>
  </si>
  <si>
    <t>='S.05.01.{01,02}'!$C$24:$S$24</t>
  </si>
  <si>
    <t>S.05.01.{01,02}'!S.05.01.01.01.X</t>
  </si>
  <si>
    <t>='S.05.01.{01,02}'!$C$51:$S$51</t>
  </si>
  <si>
    <t>S.05.01.{01,02}'!S.05.01.01.01.Y</t>
  </si>
  <si>
    <t>='S.05.01.{01,02}'!$AB$25:$AH$50</t>
  </si>
  <si>
    <t>S.05.01.{01,02}'!S.05.01.01.01.Z</t>
  </si>
  <si>
    <t>='S.05.01.{01,02}'!$A$8:$A$11</t>
  </si>
  <si>
    <t>S.05.01.{01,02}'!S.05.01.01.02</t>
  </si>
  <si>
    <t>='S.05.01.{01,02}'!$U$7</t>
  </si>
  <si>
    <t>S.05.01.{01,02}'!S.05.01.01.02.TC</t>
  </si>
  <si>
    <t>S.05.01.{01,02}'!S.05.01.01.02.TD</t>
  </si>
  <si>
    <t>='S.05.01.{01,02}'!$U$25:$Y$50</t>
  </si>
  <si>
    <t>S.05.01.{01,02}'!S.05.01.01.02.TL</t>
  </si>
  <si>
    <t>S.05.01.{01,02}'!S.05.01.01.02.TLC</t>
  </si>
  <si>
    <t>S.05.01.{01,02}'!S.05.01.01.02.TT</t>
  </si>
  <si>
    <t>='S.05.01.{01,02}'!$U$22:$Y$23</t>
  </si>
  <si>
    <t>S.05.01.{01,02}'!S.05.01.01.02.TTC</t>
  </si>
  <si>
    <t>='S.05.01.{01,02}'!$U$24:$Y$24</t>
  </si>
  <si>
    <t>S.05.01.{01,02}'!S.05.01.01.02.X</t>
  </si>
  <si>
    <t>='S.05.01.{01,02}'!$U$51:$Y$53</t>
  </si>
  <si>
    <t>S.05.01.{01,02}'!S.05.01.01.02.Y</t>
  </si>
  <si>
    <t>S.05.01.{01,02}'!S.05.01.01.02.Z</t>
  </si>
  <si>
    <t>='S.05.01.{01,02}'!$U$8:$U$11</t>
  </si>
  <si>
    <t>S.05.01.{01,02}'!S.05.01.01.03</t>
  </si>
  <si>
    <t>='S.05.01.{01,02}'!$AA$7</t>
  </si>
  <si>
    <t>S.05.01.{01,02}'!S.05.01.01.03.TC</t>
  </si>
  <si>
    <t>S.05.01.{01,02}'!S.05.01.01.03.TD</t>
  </si>
  <si>
    <t>='S.05.01.{01,02}'!$AA$25:$AA$50</t>
  </si>
  <si>
    <t>S.05.01.{01,02}'!S.05.01.01.03.TL</t>
  </si>
  <si>
    <t>S.05.01.{01,02}'!S.05.01.01.03.TLC</t>
  </si>
  <si>
    <t>S.05.01.{01,02}'!S.05.01.01.03.TT</t>
  </si>
  <si>
    <t>='S.05.01.{01,02}'!$AA$22</t>
  </si>
  <si>
    <t>S.05.01.{01,02}'!S.05.01.01.03.TTC</t>
  </si>
  <si>
    <t>='S.05.01.{01,02}'!$AA$24</t>
  </si>
  <si>
    <t>S.05.01.{01,02}'!S.05.01.01.03.X</t>
  </si>
  <si>
    <t>='S.05.01.{01,02}'!$AA$51:$AA$52</t>
  </si>
  <si>
    <t>S.05.01.{01,02}'!S.05.01.01.03.Y</t>
  </si>
  <si>
    <t>S.05.01.{01,02}'!S.05.01.01.03.Z</t>
  </si>
  <si>
    <t>='S.05.01.{01,02}'!$AA$8:$AA$11</t>
  </si>
  <si>
    <t>S.05.01.{01,02}'!S.05.01.01.04</t>
  </si>
  <si>
    <t>='S.05.01.{01,02}'!$A$57</t>
  </si>
  <si>
    <t>S.05.01.{01,02}'!S.05.01.01.04.TC</t>
  </si>
  <si>
    <t>='S.05.01.{01,02}'!$A$55</t>
  </si>
  <si>
    <t>S.05.01.{01,02}'!S.05.01.01.04.TD</t>
  </si>
  <si>
    <t>='S.05.01.{01,02}'!$C$75:$K$93</t>
  </si>
  <si>
    <t>S.05.01.{01,02}'!S.05.01.01.04.TL</t>
  </si>
  <si>
    <t>='S.05.01.{01,02}'!$A$75:$A$93</t>
  </si>
  <si>
    <t>S.05.01.{01,02}'!S.05.01.01.04.TLC</t>
  </si>
  <si>
    <t>='S.05.01.{01,02}'!$B$75:$B$93</t>
  </si>
  <si>
    <t>S.05.01.{01,02}'!S.05.01.01.04.TT</t>
  </si>
  <si>
    <t>='S.05.01.{01,02}'!$C$72:$K$73</t>
  </si>
  <si>
    <t>S.05.01.{01,02}'!S.05.01.01.04.TTC</t>
  </si>
  <si>
    <t>='S.05.01.{01,02}'!$C$74:$K$74</t>
  </si>
  <si>
    <t>S.05.01.{01,02}'!S.05.01.01.04.X</t>
  </si>
  <si>
    <t>='S.05.01.{01,02}'!$C$94:$K$95</t>
  </si>
  <si>
    <t>S.05.01.{01,02}'!S.05.01.01.04.Y</t>
  </si>
  <si>
    <t>='S.05.01.{01,02}'!$T$75:$X$93</t>
  </si>
  <si>
    <t>S.05.01.{01,02}'!S.05.01.01.04.Z</t>
  </si>
  <si>
    <t>='S.05.01.{01,02}'!$A$58:$A$61</t>
  </si>
  <si>
    <t>S.05.01.{01,02}'!S.05.01.01.05</t>
  </si>
  <si>
    <t>='S.05.01.{01,02}'!$M$57</t>
  </si>
  <si>
    <t>S.05.01.{01,02}'!S.05.01.01.05.TC</t>
  </si>
  <si>
    <t>S.05.01.{01,02}'!S.05.01.01.05.TD</t>
  </si>
  <si>
    <t>='S.05.01.{01,02}'!$M$75:$Q$93</t>
  </si>
  <si>
    <t>S.05.01.{01,02}'!S.05.01.01.05.TL</t>
  </si>
  <si>
    <t>S.05.01.{01,02}'!S.05.01.01.05.TLC</t>
  </si>
  <si>
    <t>S.05.01.{01,02}'!S.05.01.01.05.TT</t>
  </si>
  <si>
    <t>='S.05.01.{01,02}'!$M$72:$Q$73</t>
  </si>
  <si>
    <t>S.05.01.{01,02}'!S.05.01.01.05.TTC</t>
  </si>
  <si>
    <t>='S.05.01.{01,02}'!$M$74:$Q$74</t>
  </si>
  <si>
    <t>S.05.01.{01,02}'!S.05.01.01.05.X</t>
  </si>
  <si>
    <t>='S.05.01.{01,02}'!$M$94:$Q$96</t>
  </si>
  <si>
    <t>S.05.01.{01,02}'!S.05.01.01.05.Y</t>
  </si>
  <si>
    <t>S.05.01.{01,02}'!S.05.01.01.05.Z</t>
  </si>
  <si>
    <t>='S.05.01.{01,02}'!$M$58:$M$61</t>
  </si>
  <si>
    <t>S.05.01.{01,02}'!S.05.01.01.06</t>
  </si>
  <si>
    <t>='S.05.01.{01,02}'!$S$57</t>
  </si>
  <si>
    <t>S.05.01.{01,02}'!S.05.01.01.06.TC</t>
  </si>
  <si>
    <t>S.05.01.{01,02}'!S.05.01.01.06.TD</t>
  </si>
  <si>
    <t>='S.05.01.{01,02}'!$S$75:$S$93</t>
  </si>
  <si>
    <t>S.05.01.{01,02}'!S.05.01.01.06.TL</t>
  </si>
  <si>
    <t>S.05.01.{01,02}'!S.05.01.01.06.TLC</t>
  </si>
  <si>
    <t>S.05.01.{01,02}'!S.05.01.01.06.TT</t>
  </si>
  <si>
    <t>='S.05.01.{01,02}'!$S$72</t>
  </si>
  <si>
    <t>S.05.01.{01,02}'!S.05.01.01.06.TTC</t>
  </si>
  <si>
    <t>='S.05.01.{01,02}'!$S$74</t>
  </si>
  <si>
    <t>S.05.01.{01,02}'!S.05.01.01.06.X</t>
  </si>
  <si>
    <t>='S.05.01.{01,02}'!$S$94:$S$95</t>
  </si>
  <si>
    <t>S.05.01.{01,02}'!S.05.01.01.06.Y</t>
  </si>
  <si>
    <t>S.05.01.{01,02}'!S.05.01.01.06.Z</t>
  </si>
  <si>
    <t>='S.05.01.{01,02}'!$S$58:$S$61</t>
  </si>
  <si>
    <t>S.05.01.{01,02}'!S.05.01.02</t>
  </si>
  <si>
    <t>='S.05.01.{01,02}'!$A$2</t>
  </si>
  <si>
    <t>S.05.01.{01,02}'!S.05.01.02.01</t>
  </si>
  <si>
    <t>='S.05.01.{01,02}'!$A$13</t>
  </si>
  <si>
    <t>S.05.01.{01,02}'!S.05.01.02.01.TC</t>
  </si>
  <si>
    <t>S.05.01.{01,02}'!S.05.01.02.01.TD</t>
  </si>
  <si>
    <t>S.05.01.{01,02}'!S.05.01.02.01.TL</t>
  </si>
  <si>
    <t>S.05.01.{01,02}'!S.05.01.02.01.TLC</t>
  </si>
  <si>
    <t>S.05.01.{01,02}'!S.05.01.02.01.TT</t>
  </si>
  <si>
    <t>S.05.01.{01,02}'!S.05.01.02.01.TTC</t>
  </si>
  <si>
    <t>S.05.01.{01,02}'!S.05.01.02.01.X</t>
  </si>
  <si>
    <t>S.05.01.{01,02}'!S.05.01.02.01.Y</t>
  </si>
  <si>
    <t>S.05.01.{01,02}'!S.05.01.02.01.Z</t>
  </si>
  <si>
    <t>='S.05.01.{01,02}'!$A$14:$A$17</t>
  </si>
  <si>
    <t>S.05.01.{01,02}'!S.05.01.02.02</t>
  </si>
  <si>
    <t>='S.05.01.{01,02}'!$U$13</t>
  </si>
  <si>
    <t>S.05.01.{01,02}'!S.05.01.02.02.TC</t>
  </si>
  <si>
    <t>S.05.01.{01,02}'!S.05.01.02.02.TD</t>
  </si>
  <si>
    <t>S.05.01.{01,02}'!S.05.01.02.02.TL</t>
  </si>
  <si>
    <t>S.05.01.{01,02}'!S.05.01.02.02.TLC</t>
  </si>
  <si>
    <t>S.05.01.{01,02}'!S.05.01.02.02.TT</t>
  </si>
  <si>
    <t>S.05.01.{01,02}'!S.05.01.02.02.TTC</t>
  </si>
  <si>
    <t>S.05.01.{01,02}'!S.05.01.02.02.X</t>
  </si>
  <si>
    <t>S.05.01.{01,02}'!S.05.01.02.02.Y</t>
  </si>
  <si>
    <t>S.05.01.{01,02}'!S.05.01.02.02.Z</t>
  </si>
  <si>
    <t>='S.05.01.{01,02}'!$U$14:$U$17</t>
  </si>
  <si>
    <t>S.05.01.{01,02}'!S.05.01.02.03</t>
  </si>
  <si>
    <t>='S.05.01.{01,02}'!$AA$13</t>
  </si>
  <si>
    <t>S.05.01.{01,02}'!S.05.01.02.03.TC</t>
  </si>
  <si>
    <t>S.05.01.{01,02}'!S.05.01.02.03.TD</t>
  </si>
  <si>
    <t>S.05.01.{01,02}'!S.05.01.02.03.TL</t>
  </si>
  <si>
    <t>S.05.01.{01,02}'!S.05.01.02.03.TLC</t>
  </si>
  <si>
    <t>S.05.01.{01,02}'!S.05.01.02.03.TT</t>
  </si>
  <si>
    <t>S.05.01.{01,02}'!S.05.01.02.03.TTC</t>
  </si>
  <si>
    <t>S.05.01.{01,02}'!S.05.01.02.03.X</t>
  </si>
  <si>
    <t>S.05.01.{01,02}'!S.05.01.02.03.Y</t>
  </si>
  <si>
    <t>S.05.01.{01,02}'!S.05.01.02.03.Z</t>
  </si>
  <si>
    <t>='S.05.01.{01,02}'!$AA$14:$AA$17</t>
  </si>
  <si>
    <t>S.05.01.{01,02}'!S.05.01.02.04</t>
  </si>
  <si>
    <t>='S.05.01.{01,02}'!$A$63</t>
  </si>
  <si>
    <t>S.05.01.{01,02}'!S.05.01.02.04.TC</t>
  </si>
  <si>
    <t>S.05.01.{01,02}'!S.05.01.02.04.TD</t>
  </si>
  <si>
    <t>S.05.01.{01,02}'!S.05.01.02.04.TL</t>
  </si>
  <si>
    <t>S.05.01.{01,02}'!S.05.01.02.04.TLC</t>
  </si>
  <si>
    <t>S.05.01.{01,02}'!S.05.01.02.04.TT</t>
  </si>
  <si>
    <t>S.05.01.{01,02}'!S.05.01.02.04.TTC</t>
  </si>
  <si>
    <t>S.05.01.{01,02}'!S.05.01.02.04.X</t>
  </si>
  <si>
    <t>S.05.01.{01,02}'!S.05.01.02.04.Y</t>
  </si>
  <si>
    <t>S.05.01.{01,02}'!S.05.01.02.04.Z</t>
  </si>
  <si>
    <t>='S.05.01.{01,02}'!$A$64:$A$67</t>
  </si>
  <si>
    <t>S.05.01.{01,02}'!S.05.01.02.05</t>
  </si>
  <si>
    <t>='S.05.01.{01,02}'!$M$63</t>
  </si>
  <si>
    <t>S.05.01.{01,02}'!S.05.01.02.05.TC</t>
  </si>
  <si>
    <t>S.05.01.{01,02}'!S.05.01.02.05.TD</t>
  </si>
  <si>
    <t>S.05.01.{01,02}'!S.05.01.02.05.TL</t>
  </si>
  <si>
    <t>S.05.01.{01,02}'!S.05.01.02.05.TLC</t>
  </si>
  <si>
    <t>S.05.01.{01,02}'!S.05.01.02.05.TT</t>
  </si>
  <si>
    <t>S.05.01.{01,02}'!S.05.01.02.05.TTC</t>
  </si>
  <si>
    <t>S.05.01.{01,02}'!S.05.01.02.05.X</t>
  </si>
  <si>
    <t>S.05.01.{01,02}'!S.05.01.02.05.Y</t>
  </si>
  <si>
    <t>S.05.01.{01,02}'!S.05.01.02.05.Z</t>
  </si>
  <si>
    <t>='S.05.01.{01,02}'!$M$64:$M$67</t>
  </si>
  <si>
    <t>S.05.01.{01,02}'!S.05.01.02.06</t>
  </si>
  <si>
    <t>='S.05.01.{01,02}'!$S$63</t>
  </si>
  <si>
    <t>S.05.01.{01,02}'!S.05.01.02.06.TC</t>
  </si>
  <si>
    <t>S.05.01.{01,02}'!S.05.01.02.06.TD</t>
  </si>
  <si>
    <t>S.05.01.{01,02}'!S.05.01.02.06.TL</t>
  </si>
  <si>
    <t>S.05.01.{01,02}'!S.05.01.02.06.TLC</t>
  </si>
  <si>
    <t>S.05.01.{01,02}'!S.05.01.02.06.TT</t>
  </si>
  <si>
    <t>S.05.01.{01,02}'!S.05.01.02.06.TTC</t>
  </si>
  <si>
    <t>S.05.01.{01,02}'!S.05.01.02.06.X</t>
  </si>
  <si>
    <t>S.05.01.{01,02}'!S.05.01.02.06.Y</t>
  </si>
  <si>
    <t>S.05.01.{01,02}'!S.05.01.02.06.Z</t>
  </si>
  <si>
    <t>='S.05.01.{01,02}'!$S$64:$S$67</t>
  </si>
  <si>
    <t>S.05.01.{03,04}'!S.05.01.03</t>
  </si>
  <si>
    <t>='S.05.01.{03,04}'!$A$1</t>
  </si>
  <si>
    <t>S.05.01.{03,04}'!S.05.01.03.01</t>
  </si>
  <si>
    <t>='S.05.01.{03,04}'!$A$7</t>
  </si>
  <si>
    <t>S.05.01.{03,04}'!S.05.01.03.01.TC</t>
  </si>
  <si>
    <t>='S.05.01.{03,04}'!$A$5</t>
  </si>
  <si>
    <t>S.05.01.{03,04}'!S.05.01.03.01.TD</t>
  </si>
  <si>
    <t>='S.05.01.{03,04}'!$C$25:$S$44</t>
  </si>
  <si>
    <t>S.05.01.{03,04}'!S.05.01.03.01.TL</t>
  </si>
  <si>
    <t>='S.05.01.{03,04}'!$A$25:$A$44</t>
  </si>
  <si>
    <t>S.05.01.{03,04}'!S.05.01.03.01.TLC</t>
  </si>
  <si>
    <t>='S.05.01.{03,04}'!$B$25:$B$44</t>
  </si>
  <si>
    <t>S.05.01.{03,04}'!S.05.01.03.01.TT</t>
  </si>
  <si>
    <t>='S.05.01.{03,04}'!$C$22:$S$23</t>
  </si>
  <si>
    <t>S.05.01.{03,04}'!S.05.01.03.01.TTC</t>
  </si>
  <si>
    <t>='S.05.01.{03,04}'!$C$24:$S$24</t>
  </si>
  <si>
    <t>S.05.01.{03,04}'!S.05.01.03.01.X</t>
  </si>
  <si>
    <t>='S.05.01.{03,04}'!$C$45:$S$45</t>
  </si>
  <si>
    <t>S.05.01.{03,04}'!S.05.01.03.01.Y</t>
  </si>
  <si>
    <t>='S.05.01.{03,04}'!$AB$25:$AH$44</t>
  </si>
  <si>
    <t>S.05.01.{03,04}'!S.05.01.03.01.Z</t>
  </si>
  <si>
    <t>='S.05.01.{03,04}'!$A$8:$A$11</t>
  </si>
  <si>
    <t>S.05.01.{03,04}'!S.05.01.03.02</t>
  </si>
  <si>
    <t>='S.05.01.{03,04}'!$U$7</t>
  </si>
  <si>
    <t>S.05.01.{03,04}'!S.05.01.03.02.TC</t>
  </si>
  <si>
    <t>S.05.01.{03,04}'!S.05.01.03.02.TD</t>
  </si>
  <si>
    <t>='S.05.01.{03,04}'!$U$25:$Y$44</t>
  </si>
  <si>
    <t>S.05.01.{03,04}'!S.05.01.03.02.TL</t>
  </si>
  <si>
    <t>S.05.01.{03,04}'!S.05.01.03.02.TLC</t>
  </si>
  <si>
    <t>S.05.01.{03,04}'!S.05.01.03.02.TT</t>
  </si>
  <si>
    <t>='S.05.01.{03,04}'!$U$22:$Y$23</t>
  </si>
  <si>
    <t>S.05.01.{03,04}'!S.05.01.03.02.TTC</t>
  </si>
  <si>
    <t>='S.05.01.{03,04}'!$U$24:$Y$24</t>
  </si>
  <si>
    <t>S.05.01.{03,04}'!S.05.01.03.02.X</t>
  </si>
  <si>
    <t>='S.05.01.{03,04}'!$U$45:$Y$47</t>
  </si>
  <si>
    <t>S.05.01.{03,04}'!S.05.01.03.02.Y</t>
  </si>
  <si>
    <t>S.05.01.{03,04}'!S.05.01.03.02.Z</t>
  </si>
  <si>
    <t>='S.05.01.{03,04}'!$U$8:$U$11</t>
  </si>
  <si>
    <t>S.05.01.{03,04}'!S.05.01.03.03</t>
  </si>
  <si>
    <t>='S.05.01.{03,04}'!$AA$7</t>
  </si>
  <si>
    <t>S.05.01.{03,04}'!S.05.01.03.03.TC</t>
  </si>
  <si>
    <t>S.05.01.{03,04}'!S.05.01.03.03.TD</t>
  </si>
  <si>
    <t>='S.05.01.{03,04}'!$AA$25:$AA$44</t>
  </si>
  <si>
    <t>S.05.01.{03,04}'!S.05.01.03.03.TL</t>
  </si>
  <si>
    <t>S.05.01.{03,04}'!S.05.01.03.03.TLC</t>
  </si>
  <si>
    <t>S.05.01.{03,04}'!S.05.01.03.03.TT</t>
  </si>
  <si>
    <t>='S.05.01.{03,04}'!$AA$22</t>
  </si>
  <si>
    <t>S.05.01.{03,04}'!S.05.01.03.03.TTC</t>
  </si>
  <si>
    <t>='S.05.01.{03,04}'!$AA$24</t>
  </si>
  <si>
    <t>S.05.01.{03,04}'!S.05.01.03.03.X</t>
  </si>
  <si>
    <t>='S.05.01.{03,04}'!$AA$45:$AA$46</t>
  </si>
  <si>
    <t>S.05.01.{03,04}'!S.05.01.03.03.Y</t>
  </si>
  <si>
    <t>S.05.01.{03,04}'!S.05.01.03.03.Z</t>
  </si>
  <si>
    <t>='S.05.01.{03,04}'!$AA$8:$AA$11</t>
  </si>
  <si>
    <t>S.05.01.{03,04}'!S.05.01.03.04</t>
  </si>
  <si>
    <t>='S.05.01.{03,04}'!$A$51</t>
  </si>
  <si>
    <t>S.05.01.{03,04}'!S.05.01.03.04.TC</t>
  </si>
  <si>
    <t>='S.05.01.{03,04}'!$A$49</t>
  </si>
  <si>
    <t>S.05.01.{03,04}'!S.05.01.03.04.TD</t>
  </si>
  <si>
    <t>='S.05.01.{03,04}'!$C$69:$K$83</t>
  </si>
  <si>
    <t>S.05.01.{03,04}'!S.05.01.03.04.TL</t>
  </si>
  <si>
    <t>='S.05.01.{03,04}'!$A$69:$A$83</t>
  </si>
  <si>
    <t>S.05.01.{03,04}'!S.05.01.03.04.TLC</t>
  </si>
  <si>
    <t>='S.05.01.{03,04}'!$B$69:$B$83</t>
  </si>
  <si>
    <t>S.05.01.{03,04}'!S.05.01.03.04.TT</t>
  </si>
  <si>
    <t>='S.05.01.{03,04}'!$C$66:$K$67</t>
  </si>
  <si>
    <t>S.05.01.{03,04}'!S.05.01.03.04.TTC</t>
  </si>
  <si>
    <t>='S.05.01.{03,04}'!$C$68:$K$68</t>
  </si>
  <si>
    <t>S.05.01.{03,04}'!S.05.01.03.04.X</t>
  </si>
  <si>
    <t>='S.05.01.{03,04}'!$C$84:$K$85</t>
  </si>
  <si>
    <t>S.05.01.{03,04}'!S.05.01.03.04.Y</t>
  </si>
  <si>
    <t>='S.05.01.{03,04}'!$T$69:$X$83</t>
  </si>
  <si>
    <t>S.05.01.{03,04}'!S.05.01.03.04.Z</t>
  </si>
  <si>
    <t>='S.05.01.{03,04}'!$A$52:$A$55</t>
  </si>
  <si>
    <t>S.05.01.{03,04}'!S.05.01.03.05</t>
  </si>
  <si>
    <t>='S.05.01.{03,04}'!$M$51</t>
  </si>
  <si>
    <t>S.05.01.{03,04}'!S.05.01.03.05.TC</t>
  </si>
  <si>
    <t>S.05.01.{03,04}'!S.05.01.03.05.TD</t>
  </si>
  <si>
    <t>='S.05.01.{03,04}'!$M$69:$Q$83</t>
  </si>
  <si>
    <t>S.05.01.{03,04}'!S.05.01.03.05.TL</t>
  </si>
  <si>
    <t>S.05.01.{03,04}'!S.05.01.03.05.TLC</t>
  </si>
  <si>
    <t>S.05.01.{03,04}'!S.05.01.03.05.TT</t>
  </si>
  <si>
    <t>='S.05.01.{03,04}'!$M$66:$Q$67</t>
  </si>
  <si>
    <t>S.05.01.{03,04}'!S.05.01.03.05.TTC</t>
  </si>
  <si>
    <t>='S.05.01.{03,04}'!$M$68:$Q$68</t>
  </si>
  <si>
    <t>S.05.01.{03,04}'!S.05.01.03.05.X</t>
  </si>
  <si>
    <t>='S.05.01.{03,04}'!$M$84:$Q$86</t>
  </si>
  <si>
    <t>S.05.01.{03,04}'!S.05.01.03.05.Y</t>
  </si>
  <si>
    <t>S.05.01.{03,04}'!S.05.01.03.05.Z</t>
  </si>
  <si>
    <t>='S.05.01.{03,04}'!$M$52:$M$55</t>
  </si>
  <si>
    <t>S.05.01.{03,04}'!S.05.01.03.06</t>
  </si>
  <si>
    <t>='S.05.01.{03,04}'!$S$51</t>
  </si>
  <si>
    <t>S.05.01.{03,04}'!S.05.01.03.06.TC</t>
  </si>
  <si>
    <t>S.05.01.{03,04}'!S.05.01.03.06.TD</t>
  </si>
  <si>
    <t>='S.05.01.{03,04}'!$S$69:$S$83</t>
  </si>
  <si>
    <t>S.05.01.{03,04}'!S.05.01.03.06.TL</t>
  </si>
  <si>
    <t>S.05.01.{03,04}'!S.05.01.03.06.TLC</t>
  </si>
  <si>
    <t>S.05.01.{03,04}'!S.05.01.03.06.TT</t>
  </si>
  <si>
    <t>='S.05.01.{03,04}'!$S$66:$S$67</t>
  </si>
  <si>
    <t>S.05.01.{03,04}'!S.05.01.03.06.TTC</t>
  </si>
  <si>
    <t>='S.05.01.{03,04}'!$S$68</t>
  </si>
  <si>
    <t>S.05.01.{03,04}'!S.05.01.03.06.X</t>
  </si>
  <si>
    <t>='S.05.01.{03,04}'!$S$84:$S$85</t>
  </si>
  <si>
    <t>S.05.01.{03,04}'!S.05.01.03.06.Y</t>
  </si>
  <si>
    <t>S.05.01.{03,04}'!S.05.01.03.06.Z</t>
  </si>
  <si>
    <t>='S.05.01.{03,04}'!$S$52:$S$55</t>
  </si>
  <si>
    <t>S.05.01.{03,04}'!S.05.01.04</t>
  </si>
  <si>
    <t>='S.05.01.{03,04}'!$A$2</t>
  </si>
  <si>
    <t>S.05.01.{03,04}'!S.05.01.04.01</t>
  </si>
  <si>
    <t>='S.05.01.{03,04}'!$A$13</t>
  </si>
  <si>
    <t>S.05.01.{03,04}'!S.05.01.04.01.TC</t>
  </si>
  <si>
    <t>S.05.01.{03,04}'!S.05.01.04.01.TD</t>
  </si>
  <si>
    <t>S.05.01.{03,04}'!S.05.01.04.01.TL</t>
  </si>
  <si>
    <t>S.05.01.{03,04}'!S.05.01.04.01.TLC</t>
  </si>
  <si>
    <t>S.05.01.{03,04}'!S.05.01.04.01.TT</t>
  </si>
  <si>
    <t>S.05.01.{03,04}'!S.05.01.04.01.TTC</t>
  </si>
  <si>
    <t>S.05.01.{03,04}'!S.05.01.04.01.X</t>
  </si>
  <si>
    <t>S.05.01.{03,04}'!S.05.01.04.01.Y</t>
  </si>
  <si>
    <t>S.05.01.{03,04}'!S.05.01.04.01.Z</t>
  </si>
  <si>
    <t>='S.05.01.{03,04}'!$A$14:$A$17</t>
  </si>
  <si>
    <t>S.05.01.{03,04}'!S.05.01.04.02</t>
  </si>
  <si>
    <t>='S.05.01.{03,04}'!$U$13</t>
  </si>
  <si>
    <t>S.05.01.{03,04}'!S.05.01.04.02.TC</t>
  </si>
  <si>
    <t>S.05.01.{03,04}'!S.05.01.04.02.TD</t>
  </si>
  <si>
    <t>S.05.01.{03,04}'!S.05.01.04.02.TL</t>
  </si>
  <si>
    <t>S.05.01.{03,04}'!S.05.01.04.02.TLC</t>
  </si>
  <si>
    <t>S.05.01.{03,04}'!S.05.01.04.02.TT</t>
  </si>
  <si>
    <t>S.05.01.{03,04}'!S.05.01.04.02.TTC</t>
  </si>
  <si>
    <t>S.05.01.{03,04}'!S.05.01.04.02.X</t>
  </si>
  <si>
    <t>S.05.01.{03,04}'!S.05.01.04.02.Y</t>
  </si>
  <si>
    <t>S.05.01.{03,04}'!S.05.01.04.02.Z</t>
  </si>
  <si>
    <t>='S.05.01.{03,04}'!$U$14:$U$17</t>
  </si>
  <si>
    <t>S.05.01.{03,04}'!S.05.01.04.03</t>
  </si>
  <si>
    <t>='S.05.01.{03,04}'!$AA$13</t>
  </si>
  <si>
    <t>S.05.01.{03,04}'!S.05.01.04.03.TC</t>
  </si>
  <si>
    <t>S.05.01.{03,04}'!S.05.01.04.03.TD</t>
  </si>
  <si>
    <t>S.05.01.{03,04}'!S.05.01.04.03.TL</t>
  </si>
  <si>
    <t>S.05.01.{03,04}'!S.05.01.04.03.TLC</t>
  </si>
  <si>
    <t>S.05.01.{03,04}'!S.05.01.04.03.TT</t>
  </si>
  <si>
    <t>S.05.01.{03,04}'!S.05.01.04.03.TTC</t>
  </si>
  <si>
    <t>S.05.01.{03,04}'!S.05.01.04.03.X</t>
  </si>
  <si>
    <t>S.05.01.{03,04}'!S.05.01.04.03.Y</t>
  </si>
  <si>
    <t>S.05.01.{03,04}'!S.05.01.04.03.Z</t>
  </si>
  <si>
    <t>='S.05.01.{03,04}'!$AA$14:$AA$17</t>
  </si>
  <si>
    <t>S.05.01.{03,04}'!S.05.01.04.04</t>
  </si>
  <si>
    <t>='S.05.01.{03,04}'!$A$57</t>
  </si>
  <si>
    <t>S.05.01.{03,04}'!S.05.01.04.04.TC</t>
  </si>
  <si>
    <t>S.05.01.{03,04}'!S.05.01.04.04.TD</t>
  </si>
  <si>
    <t>S.05.01.{03,04}'!S.05.01.04.04.TL</t>
  </si>
  <si>
    <t>S.05.01.{03,04}'!S.05.01.04.04.TLC</t>
  </si>
  <si>
    <t>S.05.01.{03,04}'!S.05.01.04.04.TT</t>
  </si>
  <si>
    <t>S.05.01.{03,04}'!S.05.01.04.04.TTC</t>
  </si>
  <si>
    <t>S.05.01.{03,04}'!S.05.01.04.04.X</t>
  </si>
  <si>
    <t>S.05.01.{03,04}'!S.05.01.04.04.Y</t>
  </si>
  <si>
    <t>S.05.01.{03,04}'!S.05.01.04.04.Z</t>
  </si>
  <si>
    <t>='S.05.01.{03,04}'!$A$58:$A$61</t>
  </si>
  <si>
    <t>S.05.01.{03,04}'!S.05.01.04.05</t>
  </si>
  <si>
    <t>='S.05.01.{03,04}'!$M$57</t>
  </si>
  <si>
    <t>S.05.01.{03,04}'!S.05.01.04.05.TC</t>
  </si>
  <si>
    <t>S.05.01.{03,04}'!S.05.01.04.05.TD</t>
  </si>
  <si>
    <t>S.05.01.{03,04}'!S.05.01.04.05.TL</t>
  </si>
  <si>
    <t>S.05.01.{03,04}'!S.05.01.04.05.TLC</t>
  </si>
  <si>
    <t>S.05.01.{03,04}'!S.05.01.04.05.TT</t>
  </si>
  <si>
    <t>S.05.01.{03,04}'!S.05.01.04.05.TTC</t>
  </si>
  <si>
    <t>S.05.01.{03,04}'!S.05.01.04.05.X</t>
  </si>
  <si>
    <t>S.05.01.{03,04}'!S.05.01.04.05.Y</t>
  </si>
  <si>
    <t>S.05.01.{03,04}'!S.05.01.04.05.Z</t>
  </si>
  <si>
    <t>='S.05.01.{03,04}'!$M$58:$M$61</t>
  </si>
  <si>
    <t>S.05.01.{03,04}'!S.05.01.04.06</t>
  </si>
  <si>
    <t>='S.05.01.{03,04}'!$S$57</t>
  </si>
  <si>
    <t>S.05.01.{03,04}'!S.05.01.04.06.TC</t>
  </si>
  <si>
    <t>S.05.01.{03,04}'!S.05.01.04.06.TD</t>
  </si>
  <si>
    <t>S.05.01.{03,04}'!S.05.01.04.06.TL</t>
  </si>
  <si>
    <t>S.05.01.{03,04}'!S.05.01.04.06.TLC</t>
  </si>
  <si>
    <t>S.05.01.{03,04}'!S.05.01.04.06.TT</t>
  </si>
  <si>
    <t>S.05.01.{03,04}'!S.05.01.04.06.TTC</t>
  </si>
  <si>
    <t>S.05.01.{03,04}'!S.05.01.04.06.X</t>
  </si>
  <si>
    <t>S.05.01.{03,04}'!S.05.01.04.06.Y</t>
  </si>
  <si>
    <t>S.05.01.{03,04}'!S.05.01.04.06.Z</t>
  </si>
  <si>
    <t>='S.05.01.{03,04}'!$S$58:$S$61</t>
  </si>
  <si>
    <t>S.05.01.{05,06}'!S.05.01.05</t>
  </si>
  <si>
    <t>='S.05.01.{05,06}'!$A$1</t>
  </si>
  <si>
    <t>S.05.01.{05,06}'!S.05.01.05.01</t>
  </si>
  <si>
    <t>='S.05.01.{05,06}'!$A$7</t>
  </si>
  <si>
    <t>S.05.01.{05,06}'!S.05.01.05.01.TC</t>
  </si>
  <si>
    <t>='S.05.01.{05,06}'!$A$5</t>
  </si>
  <si>
    <t>S.05.01.{05,06}'!S.05.01.05.01.TD</t>
  </si>
  <si>
    <t>='S.05.01.{05,06}'!$C$25:$S$75</t>
  </si>
  <si>
    <t>S.05.01.{05,06}'!S.05.01.05.01.TL</t>
  </si>
  <si>
    <t>='S.05.01.{05,06}'!$A$25:$A$75</t>
  </si>
  <si>
    <t>S.05.01.{05,06}'!S.05.01.05.01.TLC</t>
  </si>
  <si>
    <t>='S.05.01.{05,06}'!$B$25:$B$75</t>
  </si>
  <si>
    <t>S.05.01.{05,06}'!S.05.01.05.01.TT</t>
  </si>
  <si>
    <t>='S.05.01.{05,06}'!$C$22:$S$23</t>
  </si>
  <si>
    <t>S.05.01.{05,06}'!S.05.01.05.01.TTC</t>
  </si>
  <si>
    <t>='S.05.01.{05,06}'!$C$24:$S$24</t>
  </si>
  <si>
    <t>S.05.01.{05,06}'!S.05.01.05.01.X</t>
  </si>
  <si>
    <t>='S.05.01.{05,06}'!$C$76:$S$76</t>
  </si>
  <si>
    <t>S.05.01.{05,06}'!S.05.01.05.01.Y</t>
  </si>
  <si>
    <t>='S.05.01.{05,06}'!$AB$25:$AG$75</t>
  </si>
  <si>
    <t>S.05.01.{05,06}'!S.05.01.05.01.Z</t>
  </si>
  <si>
    <t>='S.05.01.{05,06}'!$A$8:$A$11</t>
  </si>
  <si>
    <t>S.05.01.{05,06}'!S.05.01.05.02</t>
  </si>
  <si>
    <t>='S.05.01.{05,06}'!$U$7</t>
  </si>
  <si>
    <t>S.05.01.{05,06}'!S.05.01.05.02.TC</t>
  </si>
  <si>
    <t>S.05.01.{05,06}'!S.05.01.05.02.TD</t>
  </si>
  <si>
    <t>='S.05.01.{05,06}'!$U$25:$Y$75</t>
  </si>
  <si>
    <t>S.05.01.{05,06}'!S.05.01.05.02.TL</t>
  </si>
  <si>
    <t>S.05.01.{05,06}'!S.05.01.05.02.TLC</t>
  </si>
  <si>
    <t>S.05.01.{05,06}'!S.05.01.05.02.TT</t>
  </si>
  <si>
    <t>='S.05.01.{05,06}'!$U$22:$Y$23</t>
  </si>
  <si>
    <t>S.05.01.{05,06}'!S.05.01.05.02.TTC</t>
  </si>
  <si>
    <t>='S.05.01.{05,06}'!$U$24:$Y$24</t>
  </si>
  <si>
    <t>S.05.01.{05,06}'!S.05.01.05.02.X</t>
  </si>
  <si>
    <t>='S.05.01.{05,06}'!$U$76:$Y$78</t>
  </si>
  <si>
    <t>S.05.01.{05,06}'!S.05.01.05.02.Y</t>
  </si>
  <si>
    <t>S.05.01.{05,06}'!S.05.01.05.02.Z</t>
  </si>
  <si>
    <t>='S.05.01.{05,06}'!$U$8:$U$11</t>
  </si>
  <si>
    <t>S.05.01.{05,06}'!S.05.01.05.03</t>
  </si>
  <si>
    <t>='S.05.01.{05,06}'!$AA$7</t>
  </si>
  <si>
    <t>S.05.01.{05,06}'!S.05.01.05.03.TC</t>
  </si>
  <si>
    <t>S.05.01.{05,06}'!S.05.01.05.03.TD</t>
  </si>
  <si>
    <t>='S.05.01.{05,06}'!$AA$25:$AA$75</t>
  </si>
  <si>
    <t>S.05.01.{05,06}'!S.05.01.05.03.TL</t>
  </si>
  <si>
    <t>S.05.01.{05,06}'!S.05.01.05.03.TLC</t>
  </si>
  <si>
    <t>S.05.01.{05,06}'!S.05.01.05.03.TT</t>
  </si>
  <si>
    <t>='S.05.01.{05,06}'!$AA$22</t>
  </si>
  <si>
    <t>S.05.01.{05,06}'!S.05.01.05.03.TTC</t>
  </si>
  <si>
    <t>='S.05.01.{05,06}'!$AA$24</t>
  </si>
  <si>
    <t>S.05.01.{05,06}'!S.05.01.05.03.X</t>
  </si>
  <si>
    <t>='S.05.01.{05,06}'!$AA$76:$AA$77</t>
  </si>
  <si>
    <t>S.05.01.{05,06}'!S.05.01.05.03.Y</t>
  </si>
  <si>
    <t>S.05.01.{05,06}'!S.05.01.05.03.Z</t>
  </si>
  <si>
    <t>='S.05.01.{05,06}'!$AA$8:$AA$11</t>
  </si>
  <si>
    <t>S.05.01.{05,06}'!S.05.01.05.04</t>
  </si>
  <si>
    <t>='S.05.01.{05,06}'!$A$82</t>
  </si>
  <si>
    <t>S.05.01.{05,06}'!S.05.01.05.04.TC</t>
  </si>
  <si>
    <t>='S.05.01.{05,06}'!$A$80</t>
  </si>
  <si>
    <t>S.05.01.{05,06}'!S.05.01.05.04.TD</t>
  </si>
  <si>
    <t>='S.05.01.{05,06}'!$C$100:$K$134</t>
  </si>
  <si>
    <t>S.05.01.{05,06}'!S.05.01.05.04.TL</t>
  </si>
  <si>
    <t>='S.05.01.{05,06}'!$A$100:$A$134</t>
  </si>
  <si>
    <t>S.05.01.{05,06}'!S.05.01.05.04.TLC</t>
  </si>
  <si>
    <t>='S.05.01.{05,06}'!$B$100:$B$134</t>
  </si>
  <si>
    <t>S.05.01.{05,06}'!S.05.01.05.04.TT</t>
  </si>
  <si>
    <t>='S.05.01.{05,06}'!$C$97:$K$98</t>
  </si>
  <si>
    <t>S.05.01.{05,06}'!S.05.01.05.04.TTC</t>
  </si>
  <si>
    <t>='S.05.01.{05,06}'!$C$99:$K$99</t>
  </si>
  <si>
    <t>S.05.01.{05,06}'!S.05.01.05.04.X</t>
  </si>
  <si>
    <t>='S.05.01.{05,06}'!$C$135:$K$136</t>
  </si>
  <si>
    <t>S.05.01.{05,06}'!S.05.01.05.04.Y</t>
  </si>
  <si>
    <t>='S.05.01.{05,06}'!$T$100:$X$134</t>
  </si>
  <si>
    <t>S.05.01.{05,06}'!S.05.01.05.04.Z</t>
  </si>
  <si>
    <t>='S.05.01.{05,06}'!$A$83:$A$86</t>
  </si>
  <si>
    <t>S.05.01.{05,06}'!S.05.01.05.05</t>
  </si>
  <si>
    <t>='S.05.01.{05,06}'!$M$82</t>
  </si>
  <si>
    <t>S.05.01.{05,06}'!S.05.01.05.05.TC</t>
  </si>
  <si>
    <t>S.05.01.{05,06}'!S.05.01.05.05.TD</t>
  </si>
  <si>
    <t>='S.05.01.{05,06}'!$M$100:$Q$134</t>
  </si>
  <si>
    <t>S.05.01.{05,06}'!S.05.01.05.05.TL</t>
  </si>
  <si>
    <t>S.05.01.{05,06}'!S.05.01.05.05.TLC</t>
  </si>
  <si>
    <t>S.05.01.{05,06}'!S.05.01.05.05.TT</t>
  </si>
  <si>
    <t>='S.05.01.{05,06}'!$M$97:$Q$98</t>
  </si>
  <si>
    <t>S.05.01.{05,06}'!S.05.01.05.05.TTC</t>
  </si>
  <si>
    <t>='S.05.01.{05,06}'!$M$99:$Q$99</t>
  </si>
  <si>
    <t>S.05.01.{05,06}'!S.05.01.05.05.X</t>
  </si>
  <si>
    <t>='S.05.01.{05,06}'!$M$135:$Q$137</t>
  </si>
  <si>
    <t>S.05.01.{05,06}'!S.05.01.05.05.Y</t>
  </si>
  <si>
    <t>S.05.01.{05,06}'!S.05.01.05.05.Z</t>
  </si>
  <si>
    <t>='S.05.01.{05,06}'!$M$83:$M$86</t>
  </si>
  <si>
    <t>S.05.01.{05,06}'!S.05.01.05.06</t>
  </si>
  <si>
    <t>='S.05.01.{05,06}'!$S$82</t>
  </si>
  <si>
    <t>S.05.01.{05,06}'!S.05.01.05.06.TC</t>
  </si>
  <si>
    <t>S.05.01.{05,06}'!S.05.01.05.06.TD</t>
  </si>
  <si>
    <t>='S.05.01.{05,06}'!$S$100:$S$134</t>
  </si>
  <si>
    <t>S.05.01.{05,06}'!S.05.01.05.06.TL</t>
  </si>
  <si>
    <t>S.05.01.{05,06}'!S.05.01.05.06.TLC</t>
  </si>
  <si>
    <t>S.05.01.{05,06}'!S.05.01.05.06.TT</t>
  </si>
  <si>
    <t>='S.05.01.{05,06}'!$S$97:$S$98</t>
  </si>
  <si>
    <t>S.05.01.{05,06}'!S.05.01.05.06.TTC</t>
  </si>
  <si>
    <t>='S.05.01.{05,06}'!$S$99</t>
  </si>
  <si>
    <t>S.05.01.{05,06}'!S.05.01.05.06.X</t>
  </si>
  <si>
    <t>='S.05.01.{05,06}'!$S$135:$S$136</t>
  </si>
  <si>
    <t>S.05.01.{05,06}'!S.05.01.05.06.Y</t>
  </si>
  <si>
    <t>S.05.01.{05,06}'!S.05.01.05.06.Z</t>
  </si>
  <si>
    <t>='S.05.01.{05,06}'!$S$83:$S$86</t>
  </si>
  <si>
    <t>S.05.01.{05,06}'!S.05.01.06</t>
  </si>
  <si>
    <t>='S.05.01.{05,06}'!$A$2</t>
  </si>
  <si>
    <t>S.05.01.{05,06}'!S.05.01.06.01</t>
  </si>
  <si>
    <t>='S.05.01.{05,06}'!$A$13</t>
  </si>
  <si>
    <t>S.05.01.{05,06}'!S.05.01.06.01.TC</t>
  </si>
  <si>
    <t>S.05.01.{05,06}'!S.05.01.06.01.TD</t>
  </si>
  <si>
    <t>S.05.01.{05,06}'!S.05.01.06.01.TL</t>
  </si>
  <si>
    <t>S.05.01.{05,06}'!S.05.01.06.01.TLC</t>
  </si>
  <si>
    <t>S.05.01.{05,06}'!S.05.01.06.01.TT</t>
  </si>
  <si>
    <t>S.05.01.{05,06}'!S.05.01.06.01.TTC</t>
  </si>
  <si>
    <t>S.05.01.{05,06}'!S.05.01.06.01.X</t>
  </si>
  <si>
    <t>S.05.01.{05,06}'!S.05.01.06.01.Y</t>
  </si>
  <si>
    <t>S.05.01.{05,06}'!S.05.01.06.01.Z</t>
  </si>
  <si>
    <t>='S.05.01.{05,06}'!$A$14:$A$17</t>
  </si>
  <si>
    <t>S.05.01.{05,06}'!S.05.01.06.02</t>
  </si>
  <si>
    <t>='S.05.01.{05,06}'!$U$13</t>
  </si>
  <si>
    <t>S.05.01.{05,06}'!S.05.01.06.02.TC</t>
  </si>
  <si>
    <t>S.05.01.{05,06}'!S.05.01.06.02.TD</t>
  </si>
  <si>
    <t>S.05.01.{05,06}'!S.05.01.06.02.TL</t>
  </si>
  <si>
    <t>S.05.01.{05,06}'!S.05.01.06.02.TLC</t>
  </si>
  <si>
    <t>S.05.01.{05,06}'!S.05.01.06.02.TT</t>
  </si>
  <si>
    <t>S.05.01.{05,06}'!S.05.01.06.02.TTC</t>
  </si>
  <si>
    <t>S.05.01.{05,06}'!S.05.01.06.02.X</t>
  </si>
  <si>
    <t>S.05.01.{05,06}'!S.05.01.06.02.Y</t>
  </si>
  <si>
    <t>S.05.01.{05,06}'!S.05.01.06.02.Z</t>
  </si>
  <si>
    <t>='S.05.01.{05,06}'!$U$14:$U$17</t>
  </si>
  <si>
    <t>S.05.01.{05,06}'!S.05.01.06.03</t>
  </si>
  <si>
    <t>='S.05.01.{05,06}'!$AA$13</t>
  </si>
  <si>
    <t>S.05.01.{05,06}'!S.05.01.06.03.TC</t>
  </si>
  <si>
    <t>S.05.01.{05,06}'!S.05.01.06.03.TD</t>
  </si>
  <si>
    <t>S.05.01.{05,06}'!S.05.01.06.03.TL</t>
  </si>
  <si>
    <t>S.05.01.{05,06}'!S.05.01.06.03.TLC</t>
  </si>
  <si>
    <t>S.05.01.{05,06}'!S.05.01.06.03.TT</t>
  </si>
  <si>
    <t>S.05.01.{05,06}'!S.05.01.06.03.TTC</t>
  </si>
  <si>
    <t>S.05.01.{05,06}'!S.05.01.06.03.X</t>
  </si>
  <si>
    <t>S.05.01.{05,06}'!S.05.01.06.03.Y</t>
  </si>
  <si>
    <t>S.05.01.{05,06}'!S.05.01.06.03.Z</t>
  </si>
  <si>
    <t>='S.05.01.{05,06}'!$AA$14:$AA$17</t>
  </si>
  <si>
    <t>S.05.01.{05,06}'!S.05.01.06.04</t>
  </si>
  <si>
    <t>='S.05.01.{05,06}'!$A$88</t>
  </si>
  <si>
    <t>S.05.01.{05,06}'!S.05.01.06.04.TC</t>
  </si>
  <si>
    <t>S.05.01.{05,06}'!S.05.01.06.04.TD</t>
  </si>
  <si>
    <t>S.05.01.{05,06}'!S.05.01.06.04.TL</t>
  </si>
  <si>
    <t>S.05.01.{05,06}'!S.05.01.06.04.TLC</t>
  </si>
  <si>
    <t>S.05.01.{05,06}'!S.05.01.06.04.TT</t>
  </si>
  <si>
    <t>S.05.01.{05,06}'!S.05.01.06.04.TTC</t>
  </si>
  <si>
    <t>S.05.01.{05,06}'!S.05.01.06.04.X</t>
  </si>
  <si>
    <t>S.05.01.{05,06}'!S.05.01.06.04.Y</t>
  </si>
  <si>
    <t>S.05.01.{05,06}'!S.05.01.06.04.Z</t>
  </si>
  <si>
    <t>='S.05.01.{05,06}'!$A$89:$A$92</t>
  </si>
  <si>
    <t>S.05.01.{05,06}'!S.05.01.06.05</t>
  </si>
  <si>
    <t>='S.05.01.{05,06}'!$M$88</t>
  </si>
  <si>
    <t>S.05.01.{05,06}'!S.05.01.06.05.TC</t>
  </si>
  <si>
    <t>S.05.01.{05,06}'!S.05.01.06.05.TD</t>
  </si>
  <si>
    <t>S.05.01.{05,06}'!S.05.01.06.05.TL</t>
  </si>
  <si>
    <t>S.05.01.{05,06}'!S.05.01.06.05.TLC</t>
  </si>
  <si>
    <t>S.05.01.{05,06}'!S.05.01.06.05.TT</t>
  </si>
  <si>
    <t>S.05.01.{05,06}'!S.05.01.06.05.TTC</t>
  </si>
  <si>
    <t>S.05.01.{05,06}'!S.05.01.06.05.X</t>
  </si>
  <si>
    <t>S.05.01.{05,06}'!S.05.01.06.05.Y</t>
  </si>
  <si>
    <t>S.05.01.{05,06}'!S.05.01.06.05.Z</t>
  </si>
  <si>
    <t>='S.05.01.{05,06}'!$M$89:$M$92</t>
  </si>
  <si>
    <t>S.05.01.{05,06}'!S.05.01.06.06</t>
  </si>
  <si>
    <t>='S.05.01.{05,06}'!$S$88</t>
  </si>
  <si>
    <t>S.05.01.{05,06}'!S.05.01.06.06.TC</t>
  </si>
  <si>
    <t>S.05.01.{05,06}'!S.05.01.06.06.TD</t>
  </si>
  <si>
    <t>S.05.01.{05,06}'!S.05.01.06.06.TL</t>
  </si>
  <si>
    <t>S.05.01.{05,06}'!S.05.01.06.06.TLC</t>
  </si>
  <si>
    <t>S.05.01.{05,06}'!S.05.01.06.06.TT</t>
  </si>
  <si>
    <t>S.05.01.{05,06}'!S.05.01.06.06.TTC</t>
  </si>
  <si>
    <t>S.05.01.{05,06}'!S.05.01.06.06.X</t>
  </si>
  <si>
    <t>S.05.01.{05,06}'!S.05.01.06.06.Y</t>
  </si>
  <si>
    <t>S.05.01.{05,06}'!S.05.01.06.06.Z</t>
  </si>
  <si>
    <t>='S.05.01.{05,06}'!$S$89:$S$92</t>
  </si>
  <si>
    <t>S.06.01.01!S.06.01.01</t>
  </si>
  <si>
    <t>=S.06.01.01!$A$1</t>
  </si>
  <si>
    <t>S.06.01.01!S.06.01.01.01</t>
  </si>
  <si>
    <t>=S.06.01.01!$A$7</t>
  </si>
  <si>
    <t>S.06.01.01!S.06.01.01.01.TC</t>
  </si>
  <si>
    <t>=S.06.01.01!$A$4</t>
  </si>
  <si>
    <t>S.06.01.01!S.06.01.01.01.TD</t>
  </si>
  <si>
    <t>=S.06.01.01!$C$13:$C$46</t>
  </si>
  <si>
    <t>S.06.01.01!S.06.01.01.01.TL</t>
  </si>
  <si>
    <t>=S.06.01.01!$A$13:$A$46</t>
  </si>
  <si>
    <t>S.06.01.01!S.06.01.01.01.TLC</t>
  </si>
  <si>
    <t>=S.06.01.01!$B$13:$B$46</t>
  </si>
  <si>
    <t>S.06.01.01!S.06.01.01.01.TT</t>
  </si>
  <si>
    <t>=S.06.01.01!$C$11</t>
  </si>
  <si>
    <t>S.06.01.01!S.06.01.01.01.TTC</t>
  </si>
  <si>
    <t>=S.06.01.01!$C$12</t>
  </si>
  <si>
    <t>S.06.01.01!S.06.01.01.01.X</t>
  </si>
  <si>
    <t>=S.06.01.01!$C$47</t>
  </si>
  <si>
    <t>S.06.01.01!S.06.01.01.01.Y</t>
  </si>
  <si>
    <t>=S.06.01.01!$D$13:$J$46</t>
  </si>
  <si>
    <t>S.06.01.01!S.06.01.01.01.Z</t>
  </si>
  <si>
    <t>=S.06.01.01!$A$8:$A$9</t>
  </si>
  <si>
    <t>S.06.02.01!S.06.02.01</t>
  </si>
  <si>
    <t>=S.06.02.01!$A$1</t>
  </si>
  <si>
    <t>S.06.02.01!S.06.02.01.01</t>
  </si>
  <si>
    <t>=S.06.02.01!$A$6</t>
  </si>
  <si>
    <t>S.06.02.01!S.06.02.01.01.TC</t>
  </si>
  <si>
    <t>=S.06.02.01!$A$4</t>
  </si>
  <si>
    <t>S.06.02.01!S.06.02.01.01.TD</t>
  </si>
  <si>
    <t>=S.06.02.01!$D$13:$M$13</t>
  </si>
  <si>
    <t>S.06.02.01!S.06.02.01.01.TK</t>
  </si>
  <si>
    <t>=S.06.02.01!$A$11:$C$11</t>
  </si>
  <si>
    <t>S.06.02.01!S.06.02.01.01.TKC</t>
  </si>
  <si>
    <t>=S.06.02.01!$A$12:$C$12</t>
  </si>
  <si>
    <t>S.06.02.01!S.06.02.01.01.TT</t>
  </si>
  <si>
    <t>=S.06.02.01!$D$11:$M$11</t>
  </si>
  <si>
    <t>S.06.02.01!S.06.02.01.01.TTC</t>
  </si>
  <si>
    <t>=S.06.02.01!$D$12:$M$12</t>
  </si>
  <si>
    <t>S.06.02.01!S.06.02.01.01.X</t>
  </si>
  <si>
    <t>=S.06.02.01!$D$14:$M$16</t>
  </si>
  <si>
    <t>S.06.02.01!S.06.02.01.01.Y</t>
  </si>
  <si>
    <t>=S.06.02.01!$A$14:$C$15</t>
  </si>
  <si>
    <t>S.06.02.01!S.06.02.01.01.Z</t>
  </si>
  <si>
    <t>=S.06.02.01!$A$7:$A$9</t>
  </si>
  <si>
    <t>S.06.02.01!S.06.02.01.02</t>
  </si>
  <si>
    <t>=S.06.02.01!$A$18</t>
  </si>
  <si>
    <t>S.06.02.01!S.06.02.01.02.TC</t>
  </si>
  <si>
    <t>S.06.02.01!S.06.02.01.02.TD</t>
  </si>
  <si>
    <t>=S.06.02.01!$B$25:$Q$25</t>
  </si>
  <si>
    <t>S.06.02.01!S.06.02.01.02.TK</t>
  </si>
  <si>
    <t>=S.06.02.01!$A$23</t>
  </si>
  <si>
    <t>S.06.02.01!S.06.02.01.02.TKC</t>
  </si>
  <si>
    <t>=S.06.02.01!$A$24</t>
  </si>
  <si>
    <t>S.06.02.01!S.06.02.01.02.TT</t>
  </si>
  <si>
    <t>=S.06.02.01!$B$23:$Q$23</t>
  </si>
  <si>
    <t>S.06.02.01!S.06.02.01.02.TTC</t>
  </si>
  <si>
    <t>=S.06.02.01!$B$24:$Q$24</t>
  </si>
  <si>
    <t>S.06.02.01!S.06.02.01.02.X</t>
  </si>
  <si>
    <t>=S.06.02.01!$B$26:$Q$29</t>
  </si>
  <si>
    <t>S.06.02.01!S.06.02.01.02.Y</t>
  </si>
  <si>
    <t>=S.06.02.01!$A$26:$A$27</t>
  </si>
  <si>
    <t>S.06.02.01!S.06.02.01.02.Z</t>
  </si>
  <si>
    <t>=S.06.02.01!$A$19:$A$21</t>
  </si>
  <si>
    <t>S.06.02.02!S.06.02.02</t>
  </si>
  <si>
    <t>=S.06.02.02!$A$1</t>
  </si>
  <si>
    <t>S.06.02.02!S.06.02.02.01</t>
  </si>
  <si>
    <t>=S.06.02.02!$A$6</t>
  </si>
  <si>
    <t>S.06.02.02!S.06.02.02.01.TC</t>
  </si>
  <si>
    <t>=S.06.02.02!$A$4</t>
  </si>
  <si>
    <t>S.06.02.02!S.06.02.02.01.TD</t>
  </si>
  <si>
    <t>=S.06.02.02!$E$13:$N$13</t>
  </si>
  <si>
    <t>S.06.02.02!S.06.02.02.01.TK</t>
  </si>
  <si>
    <t>=S.06.02.02!$A$11:$D$11</t>
  </si>
  <si>
    <t>S.06.02.02!S.06.02.02.01.TKC</t>
  </si>
  <si>
    <t>=S.06.02.02!$A$12:$D$12</t>
  </si>
  <si>
    <t>S.06.02.02!S.06.02.02.01.TT</t>
  </si>
  <si>
    <t>=S.06.02.02!$E$11:$N$11</t>
  </si>
  <si>
    <t>S.06.02.02!S.06.02.02.01.TTC</t>
  </si>
  <si>
    <t>=S.06.02.02!$E$12:$N$12</t>
  </si>
  <si>
    <t>S.06.02.02!S.06.02.02.01.X</t>
  </si>
  <si>
    <t>=S.06.02.02!$E$14:$N$16</t>
  </si>
  <si>
    <t>S.06.02.02!S.06.02.02.01.Y</t>
  </si>
  <si>
    <t>=S.06.02.02!$A$14:$D$15</t>
  </si>
  <si>
    <t>S.06.02.02!S.06.02.02.01.Z</t>
  </si>
  <si>
    <t>=S.06.02.02!$A$7:$A$9</t>
  </si>
  <si>
    <t>S.06.02.02!S.06.02.02.01.ZHI</t>
  </si>
  <si>
    <t>=S.06.02.02!$A$9:$D$9</t>
  </si>
  <si>
    <t>S.06.02.02!S.06.02.02.02</t>
  </si>
  <si>
    <t>=S.06.02.02!$A$18</t>
  </si>
  <si>
    <t>S.06.02.02!S.06.02.02.02.TC</t>
  </si>
  <si>
    <t>S.06.02.02!S.06.02.02.02.TD</t>
  </si>
  <si>
    <t>=S.06.02.02!$C$25:$R$25</t>
  </si>
  <si>
    <t>S.06.02.02!S.06.02.02.02.TK</t>
  </si>
  <si>
    <t>=S.06.02.02!$A$23:$B$23</t>
  </si>
  <si>
    <t>S.06.02.02!S.06.02.02.02.TKC</t>
  </si>
  <si>
    <t>=S.06.02.02!$A$24:$B$24</t>
  </si>
  <si>
    <t>S.06.02.02!S.06.02.02.02.TT</t>
  </si>
  <si>
    <t>=S.06.02.02!$C$23:$R$23</t>
  </si>
  <si>
    <t>S.06.02.02!S.06.02.02.02.TTC</t>
  </si>
  <si>
    <t>=S.06.02.02!$C$24:$R$24</t>
  </si>
  <si>
    <t>S.06.02.02!S.06.02.02.02.X</t>
  </si>
  <si>
    <t>=S.06.02.02!$C$26:$R$29</t>
  </si>
  <si>
    <t>S.06.02.02!S.06.02.02.02.Y</t>
  </si>
  <si>
    <t>=S.06.02.02!$A$26:$B$27</t>
  </si>
  <si>
    <t>S.06.02.02!S.06.02.02.02.Z</t>
  </si>
  <si>
    <t>=S.06.02.02!$A$19:$A$21</t>
  </si>
  <si>
    <t>S.06.02.02!S.06.02.02.02.ZHI</t>
  </si>
  <si>
    <t>=S.06.02.02!$A$21:$D$21</t>
  </si>
  <si>
    <t>S.06.03.01!S.06.03.01</t>
  </si>
  <si>
    <t>=S.06.03.01!$A$1</t>
  </si>
  <si>
    <t>S.06.03.01!S.06.03.01.01</t>
  </si>
  <si>
    <t>=S.06.03.01!$A$6</t>
  </si>
  <si>
    <t>S.06.03.01!S.06.03.01.01.TC</t>
  </si>
  <si>
    <t>=S.06.03.01!$A$4</t>
  </si>
  <si>
    <t>S.06.03.01!S.06.03.01.01.TD</t>
  </si>
  <si>
    <t>=S.06.03.01!$D$12:$G$12</t>
  </si>
  <si>
    <t>S.06.03.01!S.06.03.01.01.TK</t>
  </si>
  <si>
    <t>=S.06.03.01!$A$10:$C$10</t>
  </si>
  <si>
    <t>S.06.03.01!S.06.03.01.01.TKC</t>
  </si>
  <si>
    <t>=S.06.03.01!$A$11:$C$11</t>
  </si>
  <si>
    <t>S.06.03.01!S.06.03.01.01.TT</t>
  </si>
  <si>
    <t>=S.06.03.01!$D$10:$G$10</t>
  </si>
  <si>
    <t>S.06.03.01!S.06.03.01.01.TTC</t>
  </si>
  <si>
    <t>=S.06.03.01!$D$11:$G$11</t>
  </si>
  <si>
    <t>S.06.03.01!S.06.03.01.01.X</t>
  </si>
  <si>
    <t>=S.06.03.01!$D$13:$G$17</t>
  </si>
  <si>
    <t>S.06.03.01!S.06.03.01.01.Y</t>
  </si>
  <si>
    <t>=S.06.03.01!$A$13:$C$14</t>
  </si>
  <si>
    <t>S.06.03.01!S.06.03.01.01.Z</t>
  </si>
  <si>
    <t>=S.06.03.01!$A$7:$A$8</t>
  </si>
  <si>
    <t>S.06.03.02!S.06.03.02</t>
  </si>
  <si>
    <t>=S.06.03.02!$A$1</t>
  </si>
  <si>
    <t>S.06.03.02!S.06.03.02.01</t>
  </si>
  <si>
    <t>=S.06.03.02!$A$6</t>
  </si>
  <si>
    <t>S.06.03.02!S.06.03.02.01.TC</t>
  </si>
  <si>
    <t>=S.06.03.02!$A$4</t>
  </si>
  <si>
    <t>S.06.03.02!S.06.03.02.01.TD</t>
  </si>
  <si>
    <t>=S.06.03.02!$D$13:$G$13</t>
  </si>
  <si>
    <t>S.06.03.02!S.06.03.02.01.TK</t>
  </si>
  <si>
    <t>=S.06.03.02!$A$11:$C$11</t>
  </si>
  <si>
    <t>S.06.03.02!S.06.03.02.01.TKC</t>
  </si>
  <si>
    <t>=S.06.03.02!$A$12:$C$12</t>
  </si>
  <si>
    <t>S.06.03.02!S.06.03.02.01.TT</t>
  </si>
  <si>
    <t>=S.06.03.02!$D$11:$G$11</t>
  </si>
  <si>
    <t>S.06.03.02!S.06.03.02.01.TTC</t>
  </si>
  <si>
    <t>=S.06.03.02!$D$12:$G$12</t>
  </si>
  <si>
    <t>S.06.03.02!S.06.03.02.01.X</t>
  </si>
  <si>
    <t>=S.06.03.02!$D$14:$G$18</t>
  </si>
  <si>
    <t>S.06.03.02!S.06.03.02.01.Y</t>
  </si>
  <si>
    <t>=S.06.03.02!$A$14:$C$15</t>
  </si>
  <si>
    <t>S.06.03.02!S.06.03.02.01.Z</t>
  </si>
  <si>
    <t>=S.06.03.02!$A$8:$A$9</t>
  </si>
  <si>
    <t>S.06.03.02!S.06.03.02.01.ZHI</t>
  </si>
  <si>
    <t>=S.06.03.02!$A$8:$D$9</t>
  </si>
  <si>
    <t>S.07.01.01!S.07.01.01</t>
  </si>
  <si>
    <t>=S.07.01.01!$A$1</t>
  </si>
  <si>
    <t>S.07.01.01!S.07.01.01.01</t>
  </si>
  <si>
    <t>=S.07.01.01!$A$6</t>
  </si>
  <si>
    <t>S.07.01.01!S.07.01.01.01.TC</t>
  </si>
  <si>
    <t>=S.07.01.01!$A$4</t>
  </si>
  <si>
    <t>S.07.01.01!S.07.01.01.01.TD</t>
  </si>
  <si>
    <t>=S.07.01.01!$B$12:$O$12</t>
  </si>
  <si>
    <t>S.07.01.01!S.07.01.01.01.TK</t>
  </si>
  <si>
    <t>=S.07.01.01!$A$10</t>
  </si>
  <si>
    <t>S.07.01.01!S.07.01.01.01.TKC</t>
  </si>
  <si>
    <t>=S.07.01.01!$A$11</t>
  </si>
  <si>
    <t>S.07.01.01!S.07.01.01.01.TT</t>
  </si>
  <si>
    <t>=S.07.01.01!$B$10:$O$10</t>
  </si>
  <si>
    <t>S.07.01.01!S.07.01.01.01.TTC</t>
  </si>
  <si>
    <t>=S.07.01.01!$B$11:$O$11</t>
  </si>
  <si>
    <t>S.07.01.01!S.07.01.01.01.X</t>
  </si>
  <si>
    <t>=S.07.01.01!$B$13:$O$15</t>
  </si>
  <si>
    <t>S.07.01.01!S.07.01.01.01.Y</t>
  </si>
  <si>
    <t>=S.07.01.01!$A$13:$A$14</t>
  </si>
  <si>
    <t>S.07.01.01!S.07.01.01.01.Z</t>
  </si>
  <si>
    <t>=S.07.01.01!$A$7:$A$8</t>
  </si>
  <si>
    <t>S.07.01.02!S.07.01.02</t>
  </si>
  <si>
    <t>=S.07.01.02!$A$1</t>
  </si>
  <si>
    <t>S.07.01.02!S.07.01.02.01</t>
  </si>
  <si>
    <t>=S.07.01.02!$A$6</t>
  </si>
  <si>
    <t>S.07.01.02!S.07.01.02.01.TC</t>
  </si>
  <si>
    <t>=S.07.01.02!$A$4</t>
  </si>
  <si>
    <t>S.07.01.02!S.07.01.02.01.TD</t>
  </si>
  <si>
    <t>=S.07.01.02!$C$12:$Q$12</t>
  </si>
  <si>
    <t>S.07.01.02!S.07.01.02.01.TK</t>
  </si>
  <si>
    <t>=S.07.01.02!$A$10:$B$10</t>
  </si>
  <si>
    <t>S.07.01.02!S.07.01.02.01.TKC</t>
  </si>
  <si>
    <t>=S.07.01.02!$A$11:$B$11</t>
  </si>
  <si>
    <t>S.07.01.02!S.07.01.02.01.TT</t>
  </si>
  <si>
    <t>=S.07.01.02!$C$10:$Q$10</t>
  </si>
  <si>
    <t>S.07.01.02!S.07.01.02.01.TTC</t>
  </si>
  <si>
    <t>=S.07.01.02!$C$11:$Q$11</t>
  </si>
  <si>
    <t>S.07.01.02!S.07.01.02.01.X</t>
  </si>
  <si>
    <t>=S.07.01.02!$C$13:$Q$15</t>
  </si>
  <si>
    <t>S.07.01.02!S.07.01.02.01.Y</t>
  </si>
  <si>
    <t>=S.07.01.02!$A$13:$B$14</t>
  </si>
  <si>
    <t>S.07.01.02!S.07.01.02.01.Z</t>
  </si>
  <si>
    <t>=S.07.01.02!$A$8</t>
  </si>
  <si>
    <t>S.07.01.02!S.07.01.02.01.ZHI</t>
  </si>
  <si>
    <t>=S.07.01.02!$A$8:$D$8</t>
  </si>
  <si>
    <t>S.08.01.01!S.08.01.01</t>
  </si>
  <si>
    <t>=S.08.01.01!$A$1</t>
  </si>
  <si>
    <t>S.08.01.01!S.08.01.01.01</t>
  </si>
  <si>
    <t>=S.08.01.01!$A$7</t>
  </si>
  <si>
    <t>S.08.01.01!S.08.01.01.01.TC</t>
  </si>
  <si>
    <t>=S.08.01.01!$A$4</t>
  </si>
  <si>
    <t>S.08.01.01!S.08.01.01.01.TD</t>
  </si>
  <si>
    <t>=S.08.01.01!$D$14:$S$14</t>
  </si>
  <si>
    <t>S.08.01.01!S.08.01.01.01.TK</t>
  </si>
  <si>
    <t>=S.08.01.01!$A$12:$C$12</t>
  </si>
  <si>
    <t>S.08.01.01!S.08.01.01.01.TKC</t>
  </si>
  <si>
    <t>=S.08.01.01!$A$13:$C$13</t>
  </si>
  <si>
    <t>S.08.01.01!S.08.01.01.01.TT</t>
  </si>
  <si>
    <t>=S.08.01.01!$D$12:$S$12</t>
  </si>
  <si>
    <t>S.08.01.01!S.08.01.01.01.TTC</t>
  </si>
  <si>
    <t>=S.08.01.01!$D$13:$S$13</t>
  </si>
  <si>
    <t>S.08.01.01!S.08.01.01.01.X</t>
  </si>
  <si>
    <t>=S.08.01.01!$D$15:$S$19</t>
  </si>
  <si>
    <t>S.08.01.01!S.08.01.01.01.Y</t>
  </si>
  <si>
    <t>=S.08.01.01!$A$15:$C$16</t>
  </si>
  <si>
    <t>S.08.01.01!S.08.01.01.01.Z</t>
  </si>
  <si>
    <t>=S.08.01.01!$A$8:$A$10</t>
  </si>
  <si>
    <t>S.08.01.01!S.08.01.01.02</t>
  </si>
  <si>
    <t>=S.08.01.01!$A$23</t>
  </si>
  <si>
    <t>S.08.01.01!S.08.01.01.02.TC</t>
  </si>
  <si>
    <t>=S.08.01.01!$A$21</t>
  </si>
  <si>
    <t>S.08.01.01!S.08.01.01.02.TD</t>
  </si>
  <si>
    <t>=S.08.01.01!$B$30:$P$30</t>
  </si>
  <si>
    <t>S.08.01.01!S.08.01.01.02.TK</t>
  </si>
  <si>
    <t>=S.08.01.01!$A$28</t>
  </si>
  <si>
    <t>S.08.01.01!S.08.01.01.02.TKC</t>
  </si>
  <si>
    <t>=S.08.01.01!$A$29</t>
  </si>
  <si>
    <t>S.08.01.01!S.08.01.01.02.TT</t>
  </si>
  <si>
    <t>=S.08.01.01!$B$28:$P$28</t>
  </si>
  <si>
    <t>S.08.01.01!S.08.01.01.02.TTC</t>
  </si>
  <si>
    <t>=S.08.01.01!$B$29:$P$29</t>
  </si>
  <si>
    <t>S.08.01.01!S.08.01.01.02.X</t>
  </si>
  <si>
    <t>=S.08.01.01!$B$31:$P$32</t>
  </si>
  <si>
    <t>S.08.01.01!S.08.01.01.02.Y</t>
  </si>
  <si>
    <t>=S.08.01.01!$A$31:$A$32</t>
  </si>
  <si>
    <t>S.08.01.01!S.08.01.01.02.Z</t>
  </si>
  <si>
    <t>=S.08.01.01!$A$24:$A$26</t>
  </si>
  <si>
    <t>S.08.01.02!S.08.01.02</t>
  </si>
  <si>
    <t>=S.08.01.02!$A$1</t>
  </si>
  <si>
    <t>S.08.01.02!S.08.01.02.01</t>
  </si>
  <si>
    <t>=S.08.01.02!$A$7</t>
  </si>
  <si>
    <t>S.08.01.02!S.08.01.02.01.TC</t>
  </si>
  <si>
    <t>=S.08.01.02!$A$4</t>
  </si>
  <si>
    <t>S.08.01.02!S.08.01.02.01.TD</t>
  </si>
  <si>
    <t>=S.08.01.02!$E$14:$T$14</t>
  </si>
  <si>
    <t>S.08.01.02!S.08.01.02.01.TK</t>
  </si>
  <si>
    <t>=S.08.01.02!$A$12:$D$12</t>
  </si>
  <si>
    <t>S.08.01.02!S.08.01.02.01.TKC</t>
  </si>
  <si>
    <t>=S.08.01.02!$A$13:$D$13</t>
  </si>
  <si>
    <t>S.08.01.02!S.08.01.02.01.TT</t>
  </si>
  <si>
    <t>=S.08.01.02!$E$12:$T$12</t>
  </si>
  <si>
    <t>S.08.01.02!S.08.01.02.01.TTC</t>
  </si>
  <si>
    <t>=S.08.01.02!$E$13:$T$13</t>
  </si>
  <si>
    <t>S.08.01.02!S.08.01.02.01.X</t>
  </si>
  <si>
    <t>=S.08.01.02!$E$15:$T$19</t>
  </si>
  <si>
    <t>S.08.01.02!S.08.01.02.01.Y</t>
  </si>
  <si>
    <t>=S.08.01.02!$A$15:$D$16</t>
  </si>
  <si>
    <t>S.08.01.02!S.08.01.02.01.Z</t>
  </si>
  <si>
    <t>=S.08.01.02!$A$8:$A$10</t>
  </si>
  <si>
    <t>S.08.01.02!S.08.01.02.01.ZHI</t>
  </si>
  <si>
    <t>=S.08.01.02!$A$10:$D$10</t>
  </si>
  <si>
    <t>S.08.01.02!S.08.01.02.02</t>
  </si>
  <si>
    <t>=S.08.01.02!$A$23</t>
  </si>
  <si>
    <t>S.08.01.02!S.08.01.02.02.TC</t>
  </si>
  <si>
    <t>=S.08.01.02!$A$21</t>
  </si>
  <si>
    <t>S.08.01.02!S.08.01.02.02.TD</t>
  </si>
  <si>
    <t>=S.08.01.02!$C$30:$Q$30</t>
  </si>
  <si>
    <t>S.08.01.02!S.08.01.02.02.TK</t>
  </si>
  <si>
    <t>=S.08.01.02!$A$28:$B$28</t>
  </si>
  <si>
    <t>S.08.01.02!S.08.01.02.02.TKC</t>
  </si>
  <si>
    <t>=S.08.01.02!$A$29:$B$29</t>
  </si>
  <si>
    <t>S.08.01.02!S.08.01.02.02.TT</t>
  </si>
  <si>
    <t>=S.08.01.02!$C$28:$Q$28</t>
  </si>
  <si>
    <t>S.08.01.02!S.08.01.02.02.TTC</t>
  </si>
  <si>
    <t>=S.08.01.02!$C$29:$Q$29</t>
  </si>
  <si>
    <t>S.08.01.02!S.08.01.02.02.X</t>
  </si>
  <si>
    <t>=S.08.01.02!$C$31:$Q$32</t>
  </si>
  <si>
    <t>S.08.01.02!S.08.01.02.02.Y</t>
  </si>
  <si>
    <t>=S.08.01.02!$A$31:$B$32</t>
  </si>
  <si>
    <t>S.08.01.02!S.08.01.02.02.Z</t>
  </si>
  <si>
    <t>=S.08.01.02!$A$24:$A$26</t>
  </si>
  <si>
    <t>S.08.01.02!S.08.01.02.02.ZHI</t>
  </si>
  <si>
    <t>=S.08.01.02!$A$26:$D$26</t>
  </si>
  <si>
    <t>S.08.02.01!S.08.02.01</t>
  </si>
  <si>
    <t>=S.08.02.01!$A$1</t>
  </si>
  <si>
    <t>S.08.02.01!S.08.02.01.01</t>
  </si>
  <si>
    <t>=S.08.02.01!$A$7</t>
  </si>
  <si>
    <t>S.08.02.01!S.08.02.01.01.TC</t>
  </si>
  <si>
    <t>=S.08.02.01!$A$4</t>
  </si>
  <si>
    <t>S.08.02.01!S.08.02.01.01.TD</t>
  </si>
  <si>
    <t>=S.08.02.01!$D$14:$P$14</t>
  </si>
  <si>
    <t>S.08.02.01!S.08.02.01.01.TK</t>
  </si>
  <si>
    <t>=S.08.02.01!$A$12:$C$12</t>
  </si>
  <si>
    <t>S.08.02.01!S.08.02.01.01.TKC</t>
  </si>
  <si>
    <t>=S.08.02.01!$A$13:$C$13</t>
  </si>
  <si>
    <t>S.08.02.01!S.08.02.01.01.TT</t>
  </si>
  <si>
    <t>=S.08.02.01!$D$12:$P$12</t>
  </si>
  <si>
    <t>S.08.02.01!S.08.02.01.01.TTC</t>
  </si>
  <si>
    <t>=S.08.02.01!$D$13:$P$13</t>
  </si>
  <si>
    <t>S.08.02.01!S.08.02.01.01.X</t>
  </si>
  <si>
    <t>=S.08.02.01!$D$15:$P$19</t>
  </si>
  <si>
    <t>S.08.02.01!S.08.02.01.01.Y</t>
  </si>
  <si>
    <t>=S.08.02.01!$A$15:$C$16</t>
  </si>
  <si>
    <t>S.08.02.01!S.08.02.01.01.Z</t>
  </si>
  <si>
    <t>=S.08.02.01!$A$8:$A$10</t>
  </si>
  <si>
    <t>S.08.02.01!S.08.02.01.02</t>
  </si>
  <si>
    <t>=S.08.02.01!$A$23</t>
  </si>
  <si>
    <t>S.08.02.01!S.08.02.01.02.TC</t>
  </si>
  <si>
    <t>=S.08.02.01!$A$21</t>
  </si>
  <si>
    <t>S.08.02.01!S.08.02.01.02.TD</t>
  </si>
  <si>
    <t>=S.08.02.01!$B$30:$L$30</t>
  </si>
  <si>
    <t>S.08.02.01!S.08.02.01.02.TK</t>
  </si>
  <si>
    <t>=S.08.02.01!$A$28</t>
  </si>
  <si>
    <t>S.08.02.01!S.08.02.01.02.TKC</t>
  </si>
  <si>
    <t>=S.08.02.01!$A$29</t>
  </si>
  <si>
    <t>S.08.02.01!S.08.02.01.02.TT</t>
  </si>
  <si>
    <t>=S.08.02.01!$B$28:$L$28</t>
  </si>
  <si>
    <t>S.08.02.01!S.08.02.01.02.TTC</t>
  </si>
  <si>
    <t>=S.08.02.01!$B$29:$L$29</t>
  </si>
  <si>
    <t>S.08.02.01!S.08.02.01.02.X</t>
  </si>
  <si>
    <t>=S.08.02.01!$B$31:$L$32</t>
  </si>
  <si>
    <t>S.08.02.01!S.08.02.01.02.Y</t>
  </si>
  <si>
    <t>=S.08.02.01!$A$31:$A$32</t>
  </si>
  <si>
    <t>S.08.02.01!S.08.02.01.02.Z</t>
  </si>
  <si>
    <t>=S.08.02.01!$A$24:$A$26</t>
  </si>
  <si>
    <t>S.08.02.02!S.08.02.02</t>
  </si>
  <si>
    <t>=S.08.02.02!$A$1</t>
  </si>
  <si>
    <t>S.08.02.02!S.08.02.02.01</t>
  </si>
  <si>
    <t>=S.08.02.02!$A$7</t>
  </si>
  <si>
    <t>S.08.02.02!S.08.02.02.01.TC</t>
  </si>
  <si>
    <t>=S.08.02.02!$A$4</t>
  </si>
  <si>
    <t>S.08.02.02!S.08.02.02.01.TD</t>
  </si>
  <si>
    <t>=S.08.02.02!$E$14:$Q$14</t>
  </si>
  <si>
    <t>S.08.02.02!S.08.02.02.01.TK</t>
  </si>
  <si>
    <t>=S.08.02.02!$A$12:$D$12</t>
  </si>
  <si>
    <t>S.08.02.02!S.08.02.02.01.TKC</t>
  </si>
  <si>
    <t>=S.08.02.02!$A$13:$D$13</t>
  </si>
  <si>
    <t>S.08.02.02!S.08.02.02.01.TT</t>
  </si>
  <si>
    <t>=S.08.02.02!$E$12:$Q$12</t>
  </si>
  <si>
    <t>S.08.02.02!S.08.02.02.01.TTC</t>
  </si>
  <si>
    <t>S.08.02.02!S.08.02.02.01.X</t>
  </si>
  <si>
    <t>=S.08.02.02!$E$15:$Q$19</t>
  </si>
  <si>
    <t>S.08.02.02!S.08.02.02.01.Y</t>
  </si>
  <si>
    <t>=S.08.02.02!$A$15:$D$16</t>
  </si>
  <si>
    <t>S.08.02.02!S.08.02.02.01.Z</t>
  </si>
  <si>
    <t>=S.08.02.02!$A$8:$A$10</t>
  </si>
  <si>
    <t>S.08.02.02!S.08.02.02.01.ZHI</t>
  </si>
  <si>
    <t>=S.08.02.02!$A$10:$D$10</t>
  </si>
  <si>
    <t>S.08.02.02!S.08.02.02.02</t>
  </si>
  <si>
    <t>=S.08.02.02!$A$23</t>
  </si>
  <si>
    <t>S.08.02.02!S.08.02.02.02.TC</t>
  </si>
  <si>
    <t>=S.08.02.02!$A$21</t>
  </si>
  <si>
    <t>S.08.02.02!S.08.02.02.02.TD</t>
  </si>
  <si>
    <t>=S.08.02.02!$C$30:$N$30</t>
  </si>
  <si>
    <t>S.08.02.02!S.08.02.02.02.TK</t>
  </si>
  <si>
    <t>=S.08.02.02!$A$28:$B$28</t>
  </si>
  <si>
    <t>S.08.02.02!S.08.02.02.02.TKC</t>
  </si>
  <si>
    <t>=S.08.02.02!$A$29:$B$29</t>
  </si>
  <si>
    <t>S.08.02.02!S.08.02.02.02.TT</t>
  </si>
  <si>
    <t>=S.08.02.02!$C$28:$N$28</t>
  </si>
  <si>
    <t>S.08.02.02!S.08.02.02.02.TTC</t>
  </si>
  <si>
    <t>=S.08.02.02!$C$29:$N$29</t>
  </si>
  <si>
    <t>S.08.02.02!S.08.02.02.02.X</t>
  </si>
  <si>
    <t>=S.08.02.02!$C$31:$N$32</t>
  </si>
  <si>
    <t>S.08.02.02!S.08.02.02.02.Y</t>
  </si>
  <si>
    <t>=S.08.02.02!$A$31:$B$32</t>
  </si>
  <si>
    <t>S.08.02.02!S.08.02.02.02.Z</t>
  </si>
  <si>
    <t>=S.08.02.02!$A$24:$A$26</t>
  </si>
  <si>
    <t>S.08.02.02!S.08.02.02.02.ZHI</t>
  </si>
  <si>
    <t>=S.08.02.02!$A$26:$D$26</t>
  </si>
  <si>
    <t>S.09.01.01!S.09.01.01</t>
  </si>
  <si>
    <t>=S.09.01.01!$A$1</t>
  </si>
  <si>
    <t>S.09.01.01!S.09.01.01.01</t>
  </si>
  <si>
    <t>=S.09.01.01!$A$6</t>
  </si>
  <si>
    <t>S.09.01.01!S.09.01.01.01.TC</t>
  </si>
  <si>
    <t>=S.09.01.01!$A$4</t>
  </si>
  <si>
    <t>S.09.01.01!S.09.01.01.01.TD</t>
  </si>
  <si>
    <t>=S.09.01.01!$B$12:$H$12</t>
  </si>
  <si>
    <t>S.09.01.01!S.09.01.01.01.TK</t>
  </si>
  <si>
    <t>=S.09.01.01!$A$10</t>
  </si>
  <si>
    <t>S.09.01.01!S.09.01.01.01.TKC</t>
  </si>
  <si>
    <t>=S.09.01.01!$A$11</t>
  </si>
  <si>
    <t>S.09.01.01!S.09.01.01.01.TT</t>
  </si>
  <si>
    <t>=S.09.01.01!$B$10:$H$10</t>
  </si>
  <si>
    <t>S.09.01.01!S.09.01.01.01.TTC</t>
  </si>
  <si>
    <t>=S.09.01.01!$B$11:$H$11</t>
  </si>
  <si>
    <t>S.09.01.01!S.09.01.01.01.X</t>
  </si>
  <si>
    <t>=S.09.01.01!$B$13:$H$18</t>
  </si>
  <si>
    <t>S.09.01.01!S.09.01.01.01.Y</t>
  </si>
  <si>
    <t>=S.09.01.01!$A$13:$A$14</t>
  </si>
  <si>
    <t>S.09.01.01!S.09.01.01.01.Z</t>
  </si>
  <si>
    <t>=S.09.01.01!$A$7:$A$8</t>
  </si>
  <si>
    <t>S.09.01.02!S.09.01.02</t>
  </si>
  <si>
    <t>=S.09.01.02!$A$1</t>
  </si>
  <si>
    <t>S.09.01.02!S.09.01.02.01</t>
  </si>
  <si>
    <t>=S.09.01.02!$A$6</t>
  </si>
  <si>
    <t>S.09.01.02!S.09.01.02.01.TC</t>
  </si>
  <si>
    <t>=S.09.01.02!$A$4</t>
  </si>
  <si>
    <t>S.09.01.02!S.09.01.02.01.TD</t>
  </si>
  <si>
    <t>=S.09.01.02!$B$13:$H$13</t>
  </si>
  <si>
    <t>S.09.01.02!S.09.01.02.01.TK</t>
  </si>
  <si>
    <t>=S.09.01.02!$A$11</t>
  </si>
  <si>
    <t>S.09.01.02!S.09.01.02.01.TKC</t>
  </si>
  <si>
    <t>=S.09.01.02!$A$12</t>
  </si>
  <si>
    <t>S.09.01.02!S.09.01.02.01.TT</t>
  </si>
  <si>
    <t>=S.09.01.02!$B$11:$H$11</t>
  </si>
  <si>
    <t>S.09.01.02!S.09.01.02.01.TTC</t>
  </si>
  <si>
    <t>=S.09.01.02!$B$12:$H$12</t>
  </si>
  <si>
    <t>S.09.01.02!S.09.01.02.01.X</t>
  </si>
  <si>
    <t>=S.09.01.02!$B$14:$H$19</t>
  </si>
  <si>
    <t>S.09.01.02!S.09.01.02.01.Y</t>
  </si>
  <si>
    <t>=S.09.01.02!$A$14:$A$15</t>
  </si>
  <si>
    <t>S.09.01.02!S.09.01.02.01.Z</t>
  </si>
  <si>
    <t>=S.09.01.02!$A$8:$A$9</t>
  </si>
  <si>
    <t>S.09.01.02!S.09.01.02.01.ZHI</t>
  </si>
  <si>
    <t>=S.09.01.02!$A$8:$D$9</t>
  </si>
  <si>
    <t>S.10.01.01!S.10.01.01</t>
  </si>
  <si>
    <t>=S.10.01.01!$A$1</t>
  </si>
  <si>
    <t>S.10.01.01!S.10.01.01.01</t>
  </si>
  <si>
    <t>=S.10.01.01!$A$6</t>
  </si>
  <si>
    <t>S.10.01.01!S.10.01.01.01.TC</t>
  </si>
  <si>
    <t>=S.10.01.01!$A$4</t>
  </si>
  <si>
    <t>S.10.01.01!S.10.01.01.01.TD</t>
  </si>
  <si>
    <t>=S.10.01.01!$C$12:$N$12</t>
  </si>
  <si>
    <t>S.10.01.01!S.10.01.01.01.TK</t>
  </si>
  <si>
    <t>=S.10.01.01!$A$10:$B$10</t>
  </si>
  <si>
    <t>S.10.01.01!S.10.01.01.01.TKC</t>
  </si>
  <si>
    <t>=S.10.01.01!$A$11:$B$11</t>
  </si>
  <si>
    <t>S.10.01.01!S.10.01.01.01.TT</t>
  </si>
  <si>
    <t>=S.10.01.01!$C$10:$N$10</t>
  </si>
  <si>
    <t>S.10.01.01!S.10.01.01.01.TTC</t>
  </si>
  <si>
    <t>=S.10.01.01!$C$11:$N$11</t>
  </si>
  <si>
    <t>S.10.01.01!S.10.01.01.01.X</t>
  </si>
  <si>
    <t>=S.10.01.01!$C$13:$N$15</t>
  </si>
  <si>
    <t>S.10.01.01!S.10.01.01.01.Y</t>
  </si>
  <si>
    <t>=S.10.01.01!$A$13:$B$14</t>
  </si>
  <si>
    <t>S.10.01.01!S.10.01.01.01.Z</t>
  </si>
  <si>
    <t>=S.10.01.01!$A$7:$A$8</t>
  </si>
  <si>
    <t>S.10.01.02!S.10.01.02</t>
  </si>
  <si>
    <t>=S.10.01.02!$A$1</t>
  </si>
  <si>
    <t>S.10.01.02!S.10.01.02.01</t>
  </si>
  <si>
    <t>=S.10.01.02!$A$6</t>
  </si>
  <si>
    <t>S.10.01.02!S.10.01.02.01.TC</t>
  </si>
  <si>
    <t>=S.10.01.02!$A$4</t>
  </si>
  <si>
    <t>S.10.01.02!S.10.01.02.01.TD</t>
  </si>
  <si>
    <t>=S.10.01.02!$D$12:$P$12</t>
  </si>
  <si>
    <t>S.10.01.02!S.10.01.02.01.TK</t>
  </si>
  <si>
    <t>=S.10.01.02!$A$10:$C$10</t>
  </si>
  <si>
    <t>S.10.01.02!S.10.01.02.01.TKC</t>
  </si>
  <si>
    <t>=S.10.01.02!$A$11:$C$11</t>
  </si>
  <si>
    <t>S.10.01.02!S.10.01.02.01.TT</t>
  </si>
  <si>
    <t>=S.10.01.02!$D$10:$P$10</t>
  </si>
  <si>
    <t>S.10.01.02!S.10.01.02.01.TTC</t>
  </si>
  <si>
    <t>=S.10.01.02!$D$11:$P$11</t>
  </si>
  <si>
    <t>S.10.01.02!S.10.01.02.01.X</t>
  </si>
  <si>
    <t>=S.10.01.02!$D$13:$P$15</t>
  </si>
  <si>
    <t>S.10.01.02!S.10.01.02.01.Y</t>
  </si>
  <si>
    <t>=S.10.01.02!$A$13:$C$14</t>
  </si>
  <si>
    <t>S.10.01.02!S.10.01.02.01.Z</t>
  </si>
  <si>
    <t>=S.10.01.02!$A$8</t>
  </si>
  <si>
    <t>S.10.01.02!S.10.01.02.01.ZHI</t>
  </si>
  <si>
    <t>=S.10.01.02!$A$8:$D$8</t>
  </si>
  <si>
    <t>S.11.01.01!S.11.01.01</t>
  </si>
  <si>
    <t>=S.11.01.01!$A$1</t>
  </si>
  <si>
    <t>S.11.01.01!S.11.01.01.01</t>
  </si>
  <si>
    <t>=S.11.01.01!$A$6</t>
  </si>
  <si>
    <t>S.11.01.01!S.11.01.01.01.TC</t>
  </si>
  <si>
    <t>=S.11.01.01!$A$4</t>
  </si>
  <si>
    <t>S.11.01.01!S.11.01.01.01.TD</t>
  </si>
  <si>
    <t>=S.11.01.01!$C$14:$J$14</t>
  </si>
  <si>
    <t>S.11.01.01!S.11.01.01.01.TK</t>
  </si>
  <si>
    <t>=S.11.01.01!$A$11:$B$12</t>
  </si>
  <si>
    <t>S.11.01.01!S.11.01.01.01.TKC</t>
  </si>
  <si>
    <t>=S.11.01.01!$A$13:$B$13</t>
  </si>
  <si>
    <t>S.11.01.01!S.11.01.01.01.TT</t>
  </si>
  <si>
    <t>=S.11.01.01!$C$11:$J$12</t>
  </si>
  <si>
    <t>S.11.01.01!S.11.01.01.01.TTC</t>
  </si>
  <si>
    <t>=S.11.01.01!$C$13:$J$13</t>
  </si>
  <si>
    <t>S.11.01.01!S.11.01.01.01.X</t>
  </si>
  <si>
    <t>=S.11.01.01!$C$15:$J$18</t>
  </si>
  <si>
    <t>S.11.01.01!S.11.01.01.01.Y</t>
  </si>
  <si>
    <t>=S.11.01.01!$A$15:$B$16</t>
  </si>
  <si>
    <t>S.11.01.01!S.11.01.01.01.Z</t>
  </si>
  <si>
    <t>=S.11.01.01!$A$7:$A$9</t>
  </si>
  <si>
    <t>S.11.01.01!S.11.01.01.02</t>
  </si>
  <si>
    <t>=S.11.01.01!$A$20</t>
  </si>
  <si>
    <t>S.11.01.01!S.11.01.01.02.TC</t>
  </si>
  <si>
    <t>S.11.01.01!S.11.01.01.02.TD</t>
  </si>
  <si>
    <t>=S.11.01.01!$B$28:$N$28</t>
  </si>
  <si>
    <t>S.11.01.01!S.11.01.01.02.TK</t>
  </si>
  <si>
    <t>=S.11.01.01!$A$25</t>
  </si>
  <si>
    <t>S.11.01.01!S.11.01.01.02.TKC</t>
  </si>
  <si>
    <t>=S.11.01.01!$A$27</t>
  </si>
  <si>
    <t>S.11.01.01!S.11.01.01.02.TT</t>
  </si>
  <si>
    <t>=S.11.01.01!$B$25:$N$26</t>
  </si>
  <si>
    <t>S.11.01.01!S.11.01.01.02.TTC</t>
  </si>
  <si>
    <t>=S.11.01.01!$B$27:$N$27</t>
  </si>
  <si>
    <t>S.11.01.01!S.11.01.01.02.X</t>
  </si>
  <si>
    <t>=S.11.01.01!$B$29:$N$32</t>
  </si>
  <si>
    <t>S.11.01.01!S.11.01.01.02.Y</t>
  </si>
  <si>
    <t>=S.11.01.01!$A$29:$A$30</t>
  </si>
  <si>
    <t>S.11.01.01!S.11.01.01.02.Z</t>
  </si>
  <si>
    <t>=S.11.01.01!$A$21:$A$23</t>
  </si>
  <si>
    <t>S.11.01.02!S.11.01.02</t>
  </si>
  <si>
    <t>=S.11.01.02!$A$1</t>
  </si>
  <si>
    <t>S.11.01.02!S.11.01.02.01</t>
  </si>
  <si>
    <t>=S.11.01.02!$A$6</t>
  </si>
  <si>
    <t>S.11.01.02!S.11.01.02.01.TC</t>
  </si>
  <si>
    <t>=S.11.01.02!$A$4</t>
  </si>
  <si>
    <t>S.11.01.02!S.11.01.02.01.TD</t>
  </si>
  <si>
    <t>=S.11.01.02!$D$14:$K$14</t>
  </si>
  <si>
    <t>S.11.01.02!S.11.01.02.01.TK</t>
  </si>
  <si>
    <t>=S.11.01.02!$A$11:$C$12</t>
  </si>
  <si>
    <t>S.11.01.02!S.11.01.02.01.TKC</t>
  </si>
  <si>
    <t>=S.11.01.02!$A$13:$C$13</t>
  </si>
  <si>
    <t>S.11.01.02!S.11.01.02.01.TT</t>
  </si>
  <si>
    <t>=S.11.01.02!$D$11:$K$12</t>
  </si>
  <si>
    <t>S.11.01.02!S.11.01.02.01.TTC</t>
  </si>
  <si>
    <t>=S.11.01.02!$D$13:$K$13</t>
  </si>
  <si>
    <t>S.11.01.02!S.11.01.02.01.X</t>
  </si>
  <si>
    <t>=S.11.01.02!$D$15:$K$18</t>
  </si>
  <si>
    <t>S.11.01.02!S.11.01.02.01.Y</t>
  </si>
  <si>
    <t>=S.11.01.02!$A$15:$C$16</t>
  </si>
  <si>
    <t>S.11.01.02!S.11.01.02.01.Z</t>
  </si>
  <si>
    <t>=S.11.01.02!$A$7:$A$9</t>
  </si>
  <si>
    <t>S.11.01.02!S.11.01.02.01.ZHI</t>
  </si>
  <si>
    <t>=S.11.01.02!$A$9:$D$9</t>
  </si>
  <si>
    <t>S.11.01.02!S.11.01.02.02</t>
  </si>
  <si>
    <t>=S.11.01.02!$A$20</t>
  </si>
  <si>
    <t>S.11.01.02!S.11.01.02.02.TC</t>
  </si>
  <si>
    <t>S.11.01.02!S.11.01.02.02.TD</t>
  </si>
  <si>
    <t>=S.11.01.02!$C$28:$P$28</t>
  </si>
  <si>
    <t>S.11.01.02!S.11.01.02.02.TK</t>
  </si>
  <si>
    <t>=S.11.01.02!$A$25:$B$26</t>
  </si>
  <si>
    <t>S.11.01.02!S.11.01.02.02.TKC</t>
  </si>
  <si>
    <t>=S.11.01.02!$A$27:$B$27</t>
  </si>
  <si>
    <t>S.11.01.02!S.11.01.02.02.TT</t>
  </si>
  <si>
    <t>=S.11.01.02!$C$25:$P$26</t>
  </si>
  <si>
    <t>S.11.01.02!S.11.01.02.02.TTC</t>
  </si>
  <si>
    <t>=S.11.01.02!$C$27:$P$27</t>
  </si>
  <si>
    <t>S.11.01.02!S.11.01.02.02.X</t>
  </si>
  <si>
    <t>=S.11.01.02!$C$29:$P$32</t>
  </si>
  <si>
    <t>S.11.01.02!S.11.01.02.02.Y</t>
  </si>
  <si>
    <t>=S.11.01.02!$A$29:$B$30</t>
  </si>
  <si>
    <t>S.11.01.02!S.11.01.02.02.Z</t>
  </si>
  <si>
    <t>=S.11.01.02!$A$21:$A$23</t>
  </si>
  <si>
    <t>S.11.01.02!S.11.01.02.02.ZHI</t>
  </si>
  <si>
    <t>=S.11.01.02!$A$23:$D$23</t>
  </si>
  <si>
    <t>S.12.01.01!S.12.01.01</t>
  </si>
  <si>
    <t>=S.12.01.01!$A$1</t>
  </si>
  <si>
    <t>S.12.01.01!S.12.01.01.01</t>
  </si>
  <si>
    <t>=S.12.01.01!$A$6</t>
  </si>
  <si>
    <t>S.12.01.01!S.12.01.01.01.TC</t>
  </si>
  <si>
    <t>=S.12.01.01!$A$4</t>
  </si>
  <si>
    <t>S.12.01.01!S.12.01.01.01.TD</t>
  </si>
  <si>
    <t>=S.12.01.01!$C$13:$U$24</t>
  </si>
  <si>
    <t>S.12.01.01!S.12.01.01.01.TL</t>
  </si>
  <si>
    <t>=S.12.01.01!$A$13:$A$24</t>
  </si>
  <si>
    <t>S.12.01.01!S.12.01.01.01.TLC</t>
  </si>
  <si>
    <t>=S.12.01.01!$B$13:$B$24</t>
  </si>
  <si>
    <t>S.12.01.01!S.12.01.01.01.TT</t>
  </si>
  <si>
    <t>=S.12.01.01!$C$10:$U$11</t>
  </si>
  <si>
    <t>S.12.01.01!S.12.01.01.01.TTC</t>
  </si>
  <si>
    <t>=S.12.01.01!$C$12:$U$12</t>
  </si>
  <si>
    <t>S.12.01.01!S.12.01.01.01.X</t>
  </si>
  <si>
    <t>=S.12.01.01!$C$67:$U$69</t>
  </si>
  <si>
    <t>S.12.01.01!S.12.01.01.01.Y</t>
  </si>
  <si>
    <t>=S.12.01.01!$V$13:$AF$24</t>
  </si>
  <si>
    <t>S.12.01.01!S.12.01.01.01.Z</t>
  </si>
  <si>
    <t>=S.12.01.01!$A$7:$A$8</t>
  </si>
  <si>
    <t>S.12.01.01!S.12.01.01.02</t>
  </si>
  <si>
    <t>=S.12.01.01!$A$28</t>
  </si>
  <si>
    <t>S.12.01.01!S.12.01.01.02.TC</t>
  </si>
  <si>
    <t>S.12.01.01!S.12.01.01.02.TD</t>
  </si>
  <si>
    <t>=S.12.01.01!$C$33:$U$33</t>
  </si>
  <si>
    <t>S.12.01.01!S.12.01.01.02.TL</t>
  </si>
  <si>
    <t>=S.12.01.01!$A$33</t>
  </si>
  <si>
    <t>S.12.01.01!S.12.01.01.02.TLC</t>
  </si>
  <si>
    <t>=S.12.01.01!$B$33</t>
  </si>
  <si>
    <t>S.12.01.01!S.12.01.01.02.TT</t>
  </si>
  <si>
    <t>S.12.01.01!S.12.01.01.02.TTC</t>
  </si>
  <si>
    <t>S.12.01.01!S.12.01.01.02.X</t>
  </si>
  <si>
    <t>S.12.01.01!S.12.01.01.02.Y</t>
  </si>
  <si>
    <t>=S.12.01.01!$V$33:$AB$33</t>
  </si>
  <si>
    <t>S.12.01.01!S.12.01.01.02.Z</t>
  </si>
  <si>
    <t>=S.12.01.01!$A$29:$A$31</t>
  </si>
  <si>
    <t>S.12.01.01!S.12.01.01.02.ZHI</t>
  </si>
  <si>
    <t>=S.12.01.01!$A$31:$D$31</t>
  </si>
  <si>
    <t>S.12.01.01!S.12.01.01.03</t>
  </si>
  <si>
    <t>=S.12.01.01!$A$35</t>
  </si>
  <si>
    <t>S.12.01.01!S.12.01.01.03.TC</t>
  </si>
  <si>
    <t>S.12.01.01!S.12.01.01.03.TD</t>
  </si>
  <si>
    <t>=S.12.01.01!$C$42:$U$42</t>
  </si>
  <si>
    <t>S.12.01.01!S.12.01.01.03.TL</t>
  </si>
  <si>
    <t>=S.12.01.01!$A$42</t>
  </si>
  <si>
    <t>S.12.01.01!S.12.01.01.03.TLC</t>
  </si>
  <si>
    <t>=S.12.01.01!$B$42</t>
  </si>
  <si>
    <t>S.12.01.01!S.12.01.01.03.TT</t>
  </si>
  <si>
    <t>S.12.01.01!S.12.01.01.03.TTC</t>
  </si>
  <si>
    <t>S.12.01.01!S.12.01.01.03.X</t>
  </si>
  <si>
    <t>S.12.01.01!S.12.01.01.03.Y</t>
  </si>
  <si>
    <t>=S.12.01.01!$V$42:$AB$42</t>
  </si>
  <si>
    <t>S.12.01.01!S.12.01.01.03.YAX</t>
  </si>
  <si>
    <t>=S.12.01.01!$A$40:$D$40</t>
  </si>
  <si>
    <t>S.12.01.01!S.12.01.01.03.Z</t>
  </si>
  <si>
    <t>=S.12.01.01!$A$36:$A$37</t>
  </si>
  <si>
    <t>S.12.01.01!S.12.01.01.04</t>
  </si>
  <si>
    <t>=S.12.01.01!$A$44</t>
  </si>
  <si>
    <t>S.12.01.01!S.12.01.01.04.TC</t>
  </si>
  <si>
    <t>S.12.01.01!S.12.01.01.04.TD</t>
  </si>
  <si>
    <t>=S.12.01.01!$C$48:$U$49</t>
  </si>
  <si>
    <t>S.12.01.01!S.12.01.01.04.TL</t>
  </si>
  <si>
    <t>=S.12.01.01!$A$48:$A$49</t>
  </si>
  <si>
    <t>S.12.01.01!S.12.01.01.04.TLC</t>
  </si>
  <si>
    <t>=S.12.01.01!$B$48:$B$49</t>
  </si>
  <si>
    <t>S.12.01.01!S.12.01.01.04.TT</t>
  </si>
  <si>
    <t>S.12.01.01!S.12.01.01.04.TTC</t>
  </si>
  <si>
    <t>S.12.01.01!S.12.01.01.04.X</t>
  </si>
  <si>
    <t>S.12.01.01!S.12.01.01.04.Y</t>
  </si>
  <si>
    <t>=S.12.01.01!$V$48:$AB$49</t>
  </si>
  <si>
    <t>S.12.01.01!S.12.01.01.04.Z</t>
  </si>
  <si>
    <t>=S.12.01.01!$A$45:$A$46</t>
  </si>
  <si>
    <t>S.12.01.01!S.12.01.01.05</t>
  </si>
  <si>
    <t>=S.12.01.01!$A$51</t>
  </si>
  <si>
    <t>S.12.01.01!S.12.01.01.05.TC</t>
  </si>
  <si>
    <t>=S.12.01.01!$A$26</t>
  </si>
  <si>
    <t>S.12.01.01!S.12.01.01.05.TD</t>
  </si>
  <si>
    <t>=S.12.01.01!$C$55:$U$66</t>
  </si>
  <si>
    <t>S.12.01.01!S.12.01.01.05.TL</t>
  </si>
  <si>
    <t>=S.12.01.01!$A$55:$A$66</t>
  </si>
  <si>
    <t>S.12.01.01!S.12.01.01.05.TLC</t>
  </si>
  <si>
    <t>=S.12.01.01!$B$55:$B$66</t>
  </si>
  <si>
    <t>S.12.01.01!S.12.01.01.05.TT</t>
  </si>
  <si>
    <t>S.12.01.01!S.12.01.01.05.TTC</t>
  </si>
  <si>
    <t>S.12.01.01!S.12.01.01.05.X</t>
  </si>
  <si>
    <t>S.12.01.01!S.12.01.01.05.Y</t>
  </si>
  <si>
    <t>=S.12.01.01!$V$55:$AD$66</t>
  </si>
  <si>
    <t>S.12.01.01!S.12.01.01.05.Z</t>
  </si>
  <si>
    <t>=S.12.01.01!$A$52:$A$53</t>
  </si>
  <si>
    <t>S.12.01.02!S.12.01.02</t>
  </si>
  <si>
    <t>=S.12.01.02!$A$1</t>
  </si>
  <si>
    <t>S.12.01.02!S.12.01.02.01</t>
  </si>
  <si>
    <t>=S.12.01.02!$A$6</t>
  </si>
  <si>
    <t>S.12.01.02!S.12.01.02.01.TC</t>
  </si>
  <si>
    <t>=S.12.01.02!$A$4</t>
  </si>
  <si>
    <t>S.12.01.02!S.12.01.02.01.TD</t>
  </si>
  <si>
    <t>=S.12.01.02!$C$13:$U$18</t>
  </si>
  <si>
    <t>S.12.01.02!S.12.01.02.01.TL</t>
  </si>
  <si>
    <t>=S.12.01.02!$A$13:$A$18</t>
  </si>
  <si>
    <t>S.12.01.02!S.12.01.02.01.TLC</t>
  </si>
  <si>
    <t>=S.12.01.02!$B$13:$B$18</t>
  </si>
  <si>
    <t>S.12.01.02!S.12.01.02.01.TT</t>
  </si>
  <si>
    <t>=S.12.01.02!$C$10:$U$11</t>
  </si>
  <si>
    <t>S.12.01.02!S.12.01.02.01.TTC</t>
  </si>
  <si>
    <t>=S.12.01.02!$C$12:$U$12</t>
  </si>
  <si>
    <t>S.12.01.02!S.12.01.02.01.X</t>
  </si>
  <si>
    <t>=S.12.01.02!$C$19:$U$21</t>
  </si>
  <si>
    <t>S.12.01.02!S.12.01.02.01.Y</t>
  </si>
  <si>
    <t>=S.12.01.02!$V$13:$AB$18</t>
  </si>
  <si>
    <t>S.12.01.02!S.12.01.02.01.Z</t>
  </si>
  <si>
    <t>=S.12.01.02!$A$7:$A$8</t>
  </si>
  <si>
    <t>S.13.01.01!S.13.01.01</t>
  </si>
  <si>
    <t>=S.13.01.01!$A$1</t>
  </si>
  <si>
    <t>S.13.01.01!S.13.01.01.01</t>
  </si>
  <si>
    <t>=S.13.01.01!$A$6</t>
  </si>
  <si>
    <t>S.13.01.01!S.13.01.01.01.TC</t>
  </si>
  <si>
    <t>=S.13.01.01!$A$4</t>
  </si>
  <si>
    <t>S.13.01.01!S.13.01.01.01.TD</t>
  </si>
  <si>
    <t>=S.13.01.01!$C$15:$AE$48</t>
  </si>
  <si>
    <t>S.13.01.01!S.13.01.01.01.TL</t>
  </si>
  <si>
    <t>=S.13.01.01!$A$15:$A$48</t>
  </si>
  <si>
    <t>S.13.01.01!S.13.01.01.01.TLC</t>
  </si>
  <si>
    <t>=S.13.01.01!$B$15:$B$48</t>
  </si>
  <si>
    <t>S.13.01.01!S.13.01.01.01.TT</t>
  </si>
  <si>
    <t>=S.13.01.01!$C$10:$AE$13</t>
  </si>
  <si>
    <t>S.13.01.01!S.13.01.01.01.TTC</t>
  </si>
  <si>
    <t>=S.13.01.01!$C$14:$AE$14</t>
  </si>
  <si>
    <t>S.13.01.01!S.13.01.01.01.X</t>
  </si>
  <si>
    <t>=S.13.01.01!$C$49:$AE$56</t>
  </si>
  <si>
    <t>S.13.01.01!S.13.01.01.01.Y</t>
  </si>
  <si>
    <t>=S.13.01.01!$AF$15:$AF$48</t>
  </si>
  <si>
    <t>S.13.01.01!S.13.01.01.01.Z</t>
  </si>
  <si>
    <t>=S.13.01.01!$A$7:$A$8</t>
  </si>
  <si>
    <t>S.14.01.01!S.14.01.01</t>
  </si>
  <si>
    <t>=S.14.01.01!$A$1</t>
  </si>
  <si>
    <t>S.14.01.01!S.14.01.01.01</t>
  </si>
  <si>
    <t>=S.14.01.01!$A$6</t>
  </si>
  <si>
    <t>S.14.01.01!S.14.01.01.01.TC</t>
  </si>
  <si>
    <t>=S.14.01.01!$A$10</t>
  </si>
  <si>
    <t>S.14.01.01!S.14.01.01.01.TD</t>
  </si>
  <si>
    <t>=S.14.01.01!$D$14:$I$14</t>
  </si>
  <si>
    <t>S.14.01.01!S.14.01.01.01.TK</t>
  </si>
  <si>
    <t>=S.14.01.01!$A$12:$C$12</t>
  </si>
  <si>
    <t>S.14.01.01!S.14.01.01.01.TKC</t>
  </si>
  <si>
    <t>=S.14.01.01!$A$13:$C$13</t>
  </si>
  <si>
    <t>S.14.01.01!S.14.01.01.01.TT</t>
  </si>
  <si>
    <t>=S.14.01.01!$D$12:$I$12</t>
  </si>
  <si>
    <t>S.14.01.01!S.14.01.01.01.TTC</t>
  </si>
  <si>
    <t>=S.14.01.01!$D$13:$I$13</t>
  </si>
  <si>
    <t>S.14.01.01!S.14.01.01.01.X</t>
  </si>
  <si>
    <t>=S.14.01.01!$D$15:$I$18</t>
  </si>
  <si>
    <t>S.14.01.01!S.14.01.01.01.Y</t>
  </si>
  <si>
    <t>=S.14.01.01!$A$15:$C$16</t>
  </si>
  <si>
    <t>S.14.01.01!S.14.01.01.01.Z</t>
  </si>
  <si>
    <t>=S.14.01.01!$A$7:$A$8</t>
  </si>
  <si>
    <t>S.14.01.01!S.14.01.01.02</t>
  </si>
  <si>
    <t>=S.14.01.01!$A$20</t>
  </si>
  <si>
    <t>S.14.01.01!S.14.01.01.02.TC</t>
  </si>
  <si>
    <t>=S.14.01.01!$A$24</t>
  </si>
  <si>
    <t>S.14.01.01!S.14.01.01.02.TD</t>
  </si>
  <si>
    <t>=S.14.01.01!$B$28:$G$28</t>
  </si>
  <si>
    <t>S.14.01.01!S.14.01.01.02.TK</t>
  </si>
  <si>
    <t>=S.14.01.01!$A$26</t>
  </si>
  <si>
    <t>S.14.01.01!S.14.01.01.02.TKC</t>
  </si>
  <si>
    <t>=S.14.01.01!$A$27</t>
  </si>
  <si>
    <t>S.14.01.01!S.14.01.01.02.TT</t>
  </si>
  <si>
    <t>=S.14.01.01!$B$26:$G$26</t>
  </si>
  <si>
    <t>S.14.01.01!S.14.01.01.02.TTC</t>
  </si>
  <si>
    <t>=S.14.01.01!$B$27:$G$27</t>
  </si>
  <si>
    <t>S.14.01.01!S.14.01.01.02.X</t>
  </si>
  <si>
    <t>=S.14.01.01!$B$29:$G$30</t>
  </si>
  <si>
    <t>S.14.01.01!S.14.01.01.02.Y</t>
  </si>
  <si>
    <t>=S.14.01.01!$A$29:$A$30</t>
  </si>
  <si>
    <t>S.14.01.01!S.14.01.01.02.Z</t>
  </si>
  <si>
    <t>=S.14.01.01!$A$21:$A$22</t>
  </si>
  <si>
    <t>S.14.01.01!S.14.01.01.03</t>
  </si>
  <si>
    <t>=S.14.01.01!$A$32</t>
  </si>
  <si>
    <t>S.14.01.01!S.14.01.01.03.TD</t>
  </si>
  <si>
    <t>=S.14.01.01!$B$38:$E$38</t>
  </si>
  <si>
    <t>S.14.01.01!S.14.01.01.03.TK</t>
  </si>
  <si>
    <t>=S.14.01.01!$A$36</t>
  </si>
  <si>
    <t>S.14.01.01!S.14.01.01.03.TKC</t>
  </si>
  <si>
    <t>=S.14.01.01!$A$37</t>
  </si>
  <si>
    <t>S.14.01.01!S.14.01.01.03.TT</t>
  </si>
  <si>
    <t>=S.14.01.01!$B$36:$E$36</t>
  </si>
  <si>
    <t>S.14.01.01!S.14.01.01.03.TTC</t>
  </si>
  <si>
    <t>=S.14.01.01!$B$37:$E$37</t>
  </si>
  <si>
    <t>S.14.01.01!S.14.01.01.03.X</t>
  </si>
  <si>
    <t>=S.14.01.01!$B$39:$E$43</t>
  </si>
  <si>
    <t>S.14.01.01!S.14.01.01.03.Y</t>
  </si>
  <si>
    <t>=S.14.01.01!$A$39:$A$40</t>
  </si>
  <si>
    <t>S.14.01.01!S.14.01.01.03.Z</t>
  </si>
  <si>
    <t>=S.14.01.01!$A$33:$A$34</t>
  </si>
  <si>
    <t>S.14.01.01!S.14.01.01.04</t>
  </si>
  <si>
    <t>=S.14.01.01!$A$45</t>
  </si>
  <si>
    <t>S.14.01.01!S.14.01.01.04.TD</t>
  </si>
  <si>
    <t>=S.14.01.01!$C$51</t>
  </si>
  <si>
    <t>S.14.01.01!S.14.01.01.04.TK</t>
  </si>
  <si>
    <t>=S.14.01.01!$A$49:$B$49</t>
  </si>
  <si>
    <t>S.14.01.01!S.14.01.01.04.TKC</t>
  </si>
  <si>
    <t>=S.14.01.01!$A$50:$B$50</t>
  </si>
  <si>
    <t>S.14.01.01!S.14.01.01.04.TT</t>
  </si>
  <si>
    <t>=S.14.01.01!$C$49</t>
  </si>
  <si>
    <t>S.14.01.01!S.14.01.01.04.TTC</t>
  </si>
  <si>
    <t>=S.14.01.01!$C$50</t>
  </si>
  <si>
    <t>S.14.01.01!S.14.01.01.04.X</t>
  </si>
  <si>
    <t>=S.14.01.01!$C$52</t>
  </si>
  <si>
    <t>S.14.01.01!S.14.01.01.04.Y</t>
  </si>
  <si>
    <t>=S.14.01.01!$A$52:$B$53</t>
  </si>
  <si>
    <t>S.14.01.01!S.14.01.01.04.Z</t>
  </si>
  <si>
    <t>=S.14.01.01!$A$46:$A$47</t>
  </si>
  <si>
    <t>S.14.01.01!S.14.01.01.TC</t>
  </si>
  <si>
    <t>=S.14.01.01!$A$4</t>
  </si>
  <si>
    <t>S.14.01.02!S.14.01.02</t>
  </si>
  <si>
    <t>=S.14.01.02!$A$1</t>
  </si>
  <si>
    <t>S.14.01.02!S.14.01.02.01</t>
  </si>
  <si>
    <t>=S.14.01.02!$A$6</t>
  </si>
  <si>
    <t>S.14.01.02!S.14.01.02.01.TC</t>
  </si>
  <si>
    <t>=S.14.01.02!$A$4</t>
  </si>
  <si>
    <t>S.14.01.02!S.14.01.02.01.TD</t>
  </si>
  <si>
    <t>=S.14.01.02!$B$12:$C$12</t>
  </si>
  <si>
    <t>S.14.01.02!S.14.01.02.01.TK</t>
  </si>
  <si>
    <t>=S.14.01.02!$A$10</t>
  </si>
  <si>
    <t>S.14.01.02!S.14.01.02.01.TKC</t>
  </si>
  <si>
    <t>=S.14.01.02!$A$11</t>
  </si>
  <si>
    <t>S.14.01.02!S.14.01.02.01.TT</t>
  </si>
  <si>
    <t>=S.14.01.02!$B$10:$C$10</t>
  </si>
  <si>
    <t>S.14.01.02!S.14.01.02.01.TTC</t>
  </si>
  <si>
    <t>=S.14.01.02!$B$11:$C$11</t>
  </si>
  <si>
    <t>S.14.01.02!S.14.01.02.01.X</t>
  </si>
  <si>
    <t>=S.14.01.02!$B$13:$C$17</t>
  </si>
  <si>
    <t>S.14.01.02!S.14.01.02.01.Y</t>
  </si>
  <si>
    <t>=S.14.01.02!$A$13:$A$14</t>
  </si>
  <si>
    <t>S.14.01.02!S.14.01.02.01.Z</t>
  </si>
  <si>
    <t>=S.14.01.02!$A$7:$A$8</t>
  </si>
  <si>
    <t>S.15.01.{01,02}'!S.15.01.01</t>
  </si>
  <si>
    <t>='S.15.01.{01,02}'!$A$1</t>
  </si>
  <si>
    <t>S.15.01.{01,02}'!S.15.01.01.01</t>
  </si>
  <si>
    <t>='S.15.01.{01,02}'!$A$7</t>
  </si>
  <si>
    <t>S.15.01.{01,02}'!S.15.01.01.01.TD</t>
  </si>
  <si>
    <t>='S.15.01.{01,02}'!$C$18:$E$18</t>
  </si>
  <si>
    <t>S.15.01.{01,02}'!S.15.01.01.01.TK</t>
  </si>
  <si>
    <t>='S.15.01.{01,02}'!$A$16:$B$16</t>
  </si>
  <si>
    <t>S.15.01.{01,02}'!S.15.01.01.01.TKC</t>
  </si>
  <si>
    <t>='S.15.01.{01,02}'!$A$17:$B$17</t>
  </si>
  <si>
    <t>S.15.01.{01,02}'!S.15.01.01.01.TT</t>
  </si>
  <si>
    <t>='S.15.01.{01,02}'!$C$16:$E$16</t>
  </si>
  <si>
    <t>S.15.01.{01,02}'!S.15.01.01.01.TTC</t>
  </si>
  <si>
    <t>='S.15.01.{01,02}'!$C$17:$E$17</t>
  </si>
  <si>
    <t>S.15.01.{01,02}'!S.15.01.01.01.X</t>
  </si>
  <si>
    <t>='S.15.01.{01,02}'!$C$19:$E$22</t>
  </si>
  <si>
    <t>S.15.01.{01,02}'!S.15.01.01.01.Y</t>
  </si>
  <si>
    <t>='S.15.01.{01,02}'!$A$19:$B$20</t>
  </si>
  <si>
    <t>S.15.01.{01,02}'!S.15.01.01.01.Z</t>
  </si>
  <si>
    <t>='S.15.01.{01,02}'!$A$8:$A$9</t>
  </si>
  <si>
    <t>S.15.01.{01,02}'!S.15.01.01.02</t>
  </si>
  <si>
    <t>='S.15.01.{01,02}'!$A$24</t>
  </si>
  <si>
    <t>S.15.01.{01,02}'!S.15.01.01.02.TD</t>
  </si>
  <si>
    <t>='S.15.01.{01,02}'!$B$35:$D$35</t>
  </si>
  <si>
    <t>S.15.01.{01,02}'!S.15.01.01.02.TK</t>
  </si>
  <si>
    <t>='S.15.01.{01,02}'!$A$33</t>
  </si>
  <si>
    <t>S.15.01.{01,02}'!S.15.01.01.02.TKC</t>
  </si>
  <si>
    <t>='S.15.01.{01,02}'!$A$34</t>
  </si>
  <si>
    <t>S.15.01.{01,02}'!S.15.01.01.02.TT</t>
  </si>
  <si>
    <t>='S.15.01.{01,02}'!$B$33:$D$33</t>
  </si>
  <si>
    <t>S.15.01.{01,02}'!S.15.01.01.02.TTC</t>
  </si>
  <si>
    <t>='S.15.01.{01,02}'!$B$34:$D$34</t>
  </si>
  <si>
    <t>S.15.01.{01,02}'!S.15.01.01.02.X</t>
  </si>
  <si>
    <t>='S.15.01.{01,02}'!$B$36:$D$39</t>
  </si>
  <si>
    <t>S.15.01.{01,02}'!S.15.01.01.02.Y</t>
  </si>
  <si>
    <t>='S.15.01.{01,02}'!$A$36:$A$37</t>
  </si>
  <si>
    <t>S.15.01.{01,02}'!S.15.01.01.02.Z</t>
  </si>
  <si>
    <t>='S.15.01.{01,02}'!$A$25:$A$26</t>
  </si>
  <si>
    <t>S.15.01.{01,02}'!S.15.01.01.TC</t>
  </si>
  <si>
    <t>='S.15.01.{01,02}'!$A$5</t>
  </si>
  <si>
    <t>S.15.01.{01,02}'!S.15.01.02</t>
  </si>
  <si>
    <t>='S.15.01.{01,02}'!$A$2</t>
  </si>
  <si>
    <t>S.15.01.{01,02}'!S.15.01.02.01</t>
  </si>
  <si>
    <t>='S.15.01.{01,02}'!$A$11</t>
  </si>
  <si>
    <t>S.15.01.{01,02}'!S.15.01.02.01.TD</t>
  </si>
  <si>
    <t>S.15.01.{01,02}'!S.15.01.02.01.TK</t>
  </si>
  <si>
    <t>S.15.01.{01,02}'!S.15.01.02.01.TKC</t>
  </si>
  <si>
    <t>S.15.01.{01,02}'!S.15.01.02.01.TT</t>
  </si>
  <si>
    <t>S.15.01.{01,02}'!S.15.01.02.01.TTC</t>
  </si>
  <si>
    <t>S.15.01.{01,02}'!S.15.01.02.01.X</t>
  </si>
  <si>
    <t>S.15.01.{01,02}'!S.15.01.02.01.Y</t>
  </si>
  <si>
    <t>S.15.01.{01,02}'!S.15.01.02.01.Z</t>
  </si>
  <si>
    <t>='S.15.01.{01,02}'!$A$12:$A$14</t>
  </si>
  <si>
    <t>S.15.01.{01,02}'!S.15.01.02.01.ZHI</t>
  </si>
  <si>
    <t>='S.15.01.{01,02}'!$A$14:$D$14</t>
  </si>
  <si>
    <t>S.15.01.{01,02}'!S.15.01.02.02</t>
  </si>
  <si>
    <t>='S.15.01.{01,02}'!$A$28</t>
  </si>
  <si>
    <t>S.15.01.{01,02}'!S.15.01.02.02.TD</t>
  </si>
  <si>
    <t>S.15.01.{01,02}'!S.15.01.02.02.TK</t>
  </si>
  <si>
    <t>S.15.01.{01,02}'!S.15.01.02.02.TKC</t>
  </si>
  <si>
    <t>S.15.01.{01,02}'!S.15.01.02.02.TT</t>
  </si>
  <si>
    <t>S.15.01.{01,02}'!S.15.01.02.02.TTC</t>
  </si>
  <si>
    <t>S.15.01.{01,02}'!S.15.01.02.02.X</t>
  </si>
  <si>
    <t>S.15.01.{01,02}'!S.15.01.02.02.Y</t>
  </si>
  <si>
    <t>S.15.01.{01,02}'!S.15.01.02.02.Z</t>
  </si>
  <si>
    <t>='S.15.01.{01,02}'!$A$29:$A$31</t>
  </si>
  <si>
    <t>S.15.01.{01,02}'!S.15.01.02.02.ZHI</t>
  </si>
  <si>
    <t>='S.15.01.{01,02}'!$A$31:$D$31</t>
  </si>
  <si>
    <t>S.15.01.{01,02}'!S.15.01.02.TC</t>
  </si>
  <si>
    <t>S.15.02.{01,02}'!S.15.02.01</t>
  </si>
  <si>
    <t>='S.15.02.{01,02}'!$A$1</t>
  </si>
  <si>
    <t>S.15.02.{01,02}'!S.15.02.01.01</t>
  </si>
  <si>
    <t>='S.15.02.{01,02}'!$A$7</t>
  </si>
  <si>
    <t>S.15.02.{01,02}'!S.15.02.01.01.TC</t>
  </si>
  <si>
    <t>='S.15.02.{01,02}'!$A$5</t>
  </si>
  <si>
    <t>S.15.02.{01,02}'!S.15.02.01.01.TD</t>
  </si>
  <si>
    <t>='S.15.02.{01,02}'!$B$18:$F$18</t>
  </si>
  <si>
    <t>S.15.02.{01,02}'!S.15.02.01.01.TK</t>
  </si>
  <si>
    <t>='S.15.02.{01,02}'!$A$16</t>
  </si>
  <si>
    <t>S.15.02.{01,02}'!S.15.02.01.01.TKC</t>
  </si>
  <si>
    <t>='S.15.02.{01,02}'!$A$17</t>
  </si>
  <si>
    <t>S.15.02.{01,02}'!S.15.02.01.01.TT</t>
  </si>
  <si>
    <t>='S.15.02.{01,02}'!$B$16:$F$16</t>
  </si>
  <si>
    <t>S.15.02.{01,02}'!S.15.02.01.01.TTC</t>
  </si>
  <si>
    <t>='S.15.02.{01,02}'!$B$17:$F$17</t>
  </si>
  <si>
    <t>S.15.02.{01,02}'!S.15.02.01.01.X</t>
  </si>
  <si>
    <t>='S.15.02.{01,02}'!$B$19:$F$24</t>
  </si>
  <si>
    <t>S.15.02.{01,02}'!S.15.02.01.01.Y</t>
  </si>
  <si>
    <t>='S.15.02.{01,02}'!$A$19:$A$20</t>
  </si>
  <si>
    <t>S.15.02.{01,02}'!S.15.02.01.01.Z</t>
  </si>
  <si>
    <t>='S.15.02.{01,02}'!$A$8:$A$9</t>
  </si>
  <si>
    <t>S.15.02.{01,02}'!S.15.02.01.02</t>
  </si>
  <si>
    <t>='S.15.02.{01,02}'!$A$26</t>
  </si>
  <si>
    <t>S.15.02.{01,02}'!S.15.02.01.02.TC</t>
  </si>
  <si>
    <t>S.15.02.{01,02}'!S.15.02.01.02.TD</t>
  </si>
  <si>
    <t>='S.15.02.{01,02}'!$D$41</t>
  </si>
  <si>
    <t>S.15.02.{01,02}'!S.15.02.01.02.TK</t>
  </si>
  <si>
    <t>='S.15.02.{01,02}'!$A$39:$C$39</t>
  </si>
  <si>
    <t>S.15.02.{01,02}'!S.15.02.01.02.TKC</t>
  </si>
  <si>
    <t>='S.15.02.{01,02}'!$A$40:$C$40</t>
  </si>
  <si>
    <t>S.15.02.{01,02}'!S.15.02.01.02.TT</t>
  </si>
  <si>
    <t>='S.15.02.{01,02}'!$D$39</t>
  </si>
  <si>
    <t>S.15.02.{01,02}'!S.15.02.01.02.TTC</t>
  </si>
  <si>
    <t>='S.15.02.{01,02}'!$D$40</t>
  </si>
  <si>
    <t>S.15.02.{01,02}'!S.15.02.01.02.X</t>
  </si>
  <si>
    <t>='S.15.02.{01,02}'!$D$42</t>
  </si>
  <si>
    <t>S.15.02.{01,02}'!S.15.02.01.02.Y</t>
  </si>
  <si>
    <t>='S.15.02.{01,02}'!$A$42:$C$43</t>
  </si>
  <si>
    <t>S.15.02.{01,02}'!S.15.02.01.02.YHI</t>
  </si>
  <si>
    <t>='S.15.02.{01,02}'!$B$39:$C$44</t>
  </si>
  <si>
    <t>S.15.02.{01,02}'!S.15.02.01.02.Z</t>
  </si>
  <si>
    <t>='S.15.02.{01,02}'!$A$27:$A$30</t>
  </si>
  <si>
    <t>S.15.02.{01,02}'!S.15.02.01.TC</t>
  </si>
  <si>
    <t>S.15.02.{01,02}'!S.15.02.02</t>
  </si>
  <si>
    <t>='S.15.02.{01,02}'!$A$2</t>
  </si>
  <si>
    <t>S.15.02.{01,02}'!S.15.02.02.01</t>
  </si>
  <si>
    <t>='S.15.02.{01,02}'!$A$11</t>
  </si>
  <si>
    <t>S.15.02.{01,02}'!S.15.02.02.01.TC</t>
  </si>
  <si>
    <t>S.15.02.{01,02}'!S.15.02.02.01.TD</t>
  </si>
  <si>
    <t>S.15.02.{01,02}'!S.15.02.02.01.TK</t>
  </si>
  <si>
    <t>S.15.02.{01,02}'!S.15.02.02.01.TKC</t>
  </si>
  <si>
    <t>S.15.02.{01,02}'!S.15.02.02.01.TT</t>
  </si>
  <si>
    <t>S.15.02.{01,02}'!S.15.02.02.01.TTC</t>
  </si>
  <si>
    <t>S.15.02.{01,02}'!S.15.02.02.01.X</t>
  </si>
  <si>
    <t>S.15.02.{01,02}'!S.15.02.02.01.Y</t>
  </si>
  <si>
    <t>S.15.02.{01,02}'!S.15.02.02.01.Z</t>
  </si>
  <si>
    <t>='S.15.02.{01,02}'!$A$12:$A$14</t>
  </si>
  <si>
    <t>S.15.02.{01,02}'!S.15.02.02.01.ZHI</t>
  </si>
  <si>
    <t>='S.15.02.{01,02}'!$A$14:$D$14</t>
  </si>
  <si>
    <t>S.15.02.{01,02}'!S.15.02.02.02</t>
  </si>
  <si>
    <t>='S.15.02.{01,02}'!$A$32</t>
  </si>
  <si>
    <t>S.15.02.{01,02}'!S.15.02.02.02.TC</t>
  </si>
  <si>
    <t>S.15.02.{01,02}'!S.15.02.02.02.TD</t>
  </si>
  <si>
    <t>S.15.02.{01,02}'!S.15.02.02.02.TK</t>
  </si>
  <si>
    <t>S.15.02.{01,02}'!S.15.02.02.02.TKC</t>
  </si>
  <si>
    <t>S.15.02.{01,02}'!S.15.02.02.02.TT</t>
  </si>
  <si>
    <t>S.15.02.{01,02}'!S.15.02.02.02.TTC</t>
  </si>
  <si>
    <t>S.15.02.{01,02}'!S.15.02.02.02.X</t>
  </si>
  <si>
    <t>S.15.02.{01,02}'!S.15.02.02.02.Y</t>
  </si>
  <si>
    <t>S.15.02.{01,02}'!S.15.02.02.02.YHI</t>
  </si>
  <si>
    <t>S.15.02.{01,02}'!S.15.02.02.02.Z</t>
  </si>
  <si>
    <t>='S.15.02.{01,02}'!$A$33:$A$37</t>
  </si>
  <si>
    <t>S.15.02.{01,02}'!S.15.02.02.02.ZHI</t>
  </si>
  <si>
    <t>='S.15.02.{01,02}'!$A$37:$D$37</t>
  </si>
  <si>
    <t>S.15.02.{01,02}'!S.15.02.02.TC</t>
  </si>
  <si>
    <t>S.16.01.01!S.16.01.01</t>
  </si>
  <si>
    <t>=S.16.01.01!$A$1</t>
  </si>
  <si>
    <t>S.16.01.01!S.16.01.01.01</t>
  </si>
  <si>
    <t>=S.16.01.01!$A$6</t>
  </si>
  <si>
    <t>S.16.01.01!S.16.01.01.01.TC</t>
  </si>
  <si>
    <t>=S.16.01.01!$A$4</t>
  </si>
  <si>
    <t>S.16.01.01!S.16.01.01.01.TD</t>
  </si>
  <si>
    <t>=S.16.01.01!$C$17:$K$33</t>
  </si>
  <si>
    <t>S.16.01.01!S.16.01.01.01.TL</t>
  </si>
  <si>
    <t>=S.16.01.01!$A$17:$A$33</t>
  </si>
  <si>
    <t>S.16.01.01!S.16.01.01.01.TLC</t>
  </si>
  <si>
    <t>=S.16.01.01!$B$17:$B$33</t>
  </si>
  <si>
    <t>S.16.01.01!S.16.01.01.01.TT</t>
  </si>
  <si>
    <t>=S.16.01.01!$C$15:$K$15</t>
  </si>
  <si>
    <t>S.16.01.01!S.16.01.01.01.TTC</t>
  </si>
  <si>
    <t>=S.16.01.01!$C$16:$K$16</t>
  </si>
  <si>
    <t>S.16.01.01!S.16.01.01.01.X</t>
  </si>
  <si>
    <t>=S.16.01.01!$C$34:$K$38</t>
  </si>
  <si>
    <t>S.16.01.01!S.16.01.01.01.Y</t>
  </si>
  <si>
    <t>=S.16.01.01!$L$17:$L$33</t>
  </si>
  <si>
    <t>S.16.01.01!S.16.01.01.01.Z</t>
  </si>
  <si>
    <t>=S.16.01.01!$A$7:$A$13</t>
  </si>
  <si>
    <t>S.16.01.01!S.16.01.01.01.ZHI</t>
  </si>
  <si>
    <t>=S.16.01.01!$A$11:$D$13</t>
  </si>
  <si>
    <t>S.17.01.01!S.17.01.01</t>
  </si>
  <si>
    <t>=S.17.01.01!$A$1</t>
  </si>
  <si>
    <t>S.17.01.01!S.17.01.01.01</t>
  </si>
  <si>
    <t>=S.17.01.01!$A$6</t>
  </si>
  <si>
    <t>S.17.01.01!S.17.01.01.01.TC</t>
  </si>
  <si>
    <t>=S.17.01.01!$A$4</t>
  </si>
  <si>
    <t>S.17.01.01!S.17.01.01.01.TD</t>
  </si>
  <si>
    <t>=S.17.01.01!$C$14:$S$48</t>
  </si>
  <si>
    <t>S.17.01.01!S.17.01.01.01.TL</t>
  </si>
  <si>
    <t>=S.17.01.01!$A$14:$A$48</t>
  </si>
  <si>
    <t>S.17.01.01!S.17.01.01.01.TLC</t>
  </si>
  <si>
    <t>=S.17.01.01!$B$14:$B$48</t>
  </si>
  <si>
    <t>S.17.01.01!S.17.01.01.01.TT</t>
  </si>
  <si>
    <t>=S.17.01.01!$C$10:$S$12</t>
  </si>
  <si>
    <t>S.17.01.01!S.17.01.01.01.TTC</t>
  </si>
  <si>
    <t>=S.17.01.01!$C$13:$S$13</t>
  </si>
  <si>
    <t>S.17.01.01!S.17.01.01.01.X</t>
  </si>
  <si>
    <t>=S.17.01.01!$C$78:$S$78</t>
  </si>
  <si>
    <t>S.17.01.01!S.17.01.01.01.Y</t>
  </si>
  <si>
    <t>=S.17.01.01!$T$14:$AC$48</t>
  </si>
  <si>
    <t>S.17.01.01!S.17.01.01.01.Z</t>
  </si>
  <si>
    <t>=S.17.01.01!$A$7:$A$8</t>
  </si>
  <si>
    <t>S.17.01.01!S.17.01.01.02</t>
  </si>
  <si>
    <t>=S.17.01.01!$A$50</t>
  </si>
  <si>
    <t>S.17.01.01!S.17.01.01.02.TC</t>
  </si>
  <si>
    <t>=S.17.01.01!$A$54</t>
  </si>
  <si>
    <t>S.17.01.01!S.17.01.01.02.TD</t>
  </si>
  <si>
    <t>=S.17.01.01!$C$56:$S$77</t>
  </si>
  <si>
    <t>S.17.01.01!S.17.01.01.02.TL</t>
  </si>
  <si>
    <t>=S.17.01.01!$A$56:$A$77</t>
  </si>
  <si>
    <t>S.17.01.01!S.17.01.01.02.TLC</t>
  </si>
  <si>
    <t>=S.17.01.01!$B$56:$B$77</t>
  </si>
  <si>
    <t>S.17.01.01!S.17.01.01.02.TT</t>
  </si>
  <si>
    <t>S.17.01.01!S.17.01.01.02.TTC</t>
  </si>
  <si>
    <t>S.17.01.01!S.17.01.01.02.X</t>
  </si>
  <si>
    <t>S.17.01.01!S.17.01.01.02.Y</t>
  </si>
  <si>
    <t>=S.17.01.01!$T$56:$Z$77</t>
  </si>
  <si>
    <t>S.17.01.01!S.17.01.01.02.Z</t>
  </si>
  <si>
    <t>=S.17.01.01!$A$51:$A$52</t>
  </si>
  <si>
    <t>S.17.01.01!S.17.01.01.03</t>
  </si>
  <si>
    <t>=S.17.01.01!$A$79</t>
  </si>
  <si>
    <t>S.17.01.01!S.17.01.01.03.TC</t>
  </si>
  <si>
    <t>S.17.01.01!S.17.01.01.03.TD</t>
  </si>
  <si>
    <t>=S.17.01.01!$C$84:$S$84</t>
  </si>
  <si>
    <t>S.17.01.01!S.17.01.01.03.TL</t>
  </si>
  <si>
    <t>=S.17.01.01!$A$84</t>
  </si>
  <si>
    <t>S.17.01.01!S.17.01.01.03.TLC</t>
  </si>
  <si>
    <t>=S.17.01.01!$B$84</t>
  </si>
  <si>
    <t>S.17.01.01!S.17.01.01.03.TT</t>
  </si>
  <si>
    <t>S.17.01.01!S.17.01.01.03.TTC</t>
  </si>
  <si>
    <t>S.17.01.01!S.17.01.01.03.X</t>
  </si>
  <si>
    <t>=S.17.01.01!$C$101:$S$101</t>
  </si>
  <si>
    <t>S.17.01.01!S.17.01.01.03.Y</t>
  </si>
  <si>
    <t>=S.17.01.01!$T$84:$Z$84</t>
  </si>
  <si>
    <t>S.17.01.01!S.17.01.01.03.Z</t>
  </si>
  <si>
    <t>=S.17.01.01!$A$80:$A$82</t>
  </si>
  <si>
    <t>S.17.01.01!S.17.01.01.03.ZHI</t>
  </si>
  <si>
    <t>=S.17.01.01!$A$82:$D$82</t>
  </si>
  <si>
    <t>S.17.01.01!S.17.01.01.04</t>
  </si>
  <si>
    <t>=S.17.01.01!$A$86</t>
  </si>
  <si>
    <t>S.17.01.01!S.17.01.01.04.TC</t>
  </si>
  <si>
    <t>S.17.01.01!S.17.01.01.04.TD</t>
  </si>
  <si>
    <t>=S.17.01.01!$C$90:$S$91</t>
  </si>
  <si>
    <t>S.17.01.01!S.17.01.01.04.TL</t>
  </si>
  <si>
    <t>=S.17.01.01!$A$90:$A$91</t>
  </si>
  <si>
    <t>S.17.01.01!S.17.01.01.04.TLC</t>
  </si>
  <si>
    <t>=S.17.01.01!$B$90:$B$91</t>
  </si>
  <si>
    <t>S.17.01.01!S.17.01.01.04.TT</t>
  </si>
  <si>
    <t>S.17.01.01!S.17.01.01.04.TTC</t>
  </si>
  <si>
    <t>S.17.01.01!S.17.01.01.04.X</t>
  </si>
  <si>
    <t>S.17.01.01!S.17.01.01.04.Y</t>
  </si>
  <si>
    <t>=S.17.01.01!$T$90:$Z$91</t>
  </si>
  <si>
    <t>S.17.01.01!S.17.01.01.04.Z</t>
  </si>
  <si>
    <t>=S.17.01.01!$A$87:$A$88</t>
  </si>
  <si>
    <t>S.17.01.01!S.17.01.01.05</t>
  </si>
  <si>
    <t>=S.17.01.01!$A$93</t>
  </si>
  <si>
    <t>S.17.01.01!S.17.01.01.05.TC</t>
  </si>
  <si>
    <t>S.17.01.01!S.17.01.01.05.TD</t>
  </si>
  <si>
    <t>=S.17.01.01!$C$100:$S$100</t>
  </si>
  <si>
    <t>S.17.01.01!S.17.01.01.05.TL</t>
  </si>
  <si>
    <t>=S.17.01.01!$A$100</t>
  </si>
  <si>
    <t>S.17.01.01!S.17.01.01.05.TLC</t>
  </si>
  <si>
    <t>=S.17.01.01!$B$100</t>
  </si>
  <si>
    <t>S.17.01.01!S.17.01.01.05.TT</t>
  </si>
  <si>
    <t>S.17.01.01!S.17.01.01.05.TTC</t>
  </si>
  <si>
    <t>S.17.01.01!S.17.01.01.05.X</t>
  </si>
  <si>
    <t>S.17.01.01!S.17.01.01.05.Y</t>
  </si>
  <si>
    <t>=S.17.01.01!$T$100:$Y$100</t>
  </si>
  <si>
    <t>S.17.01.01!S.17.01.01.05.YAX</t>
  </si>
  <si>
    <t>=S.17.01.01!$A$98:$D$98</t>
  </si>
  <si>
    <t>S.17.01.01!S.17.01.01.05.Z</t>
  </si>
  <si>
    <t>=S.17.01.01!$A$94:$A$95</t>
  </si>
  <si>
    <t>S.17.01.01!S.17.01.01.TC</t>
  </si>
  <si>
    <t>S.17.01.02!S.17.01.02</t>
  </si>
  <si>
    <t>=S.17.01.02!$A$1</t>
  </si>
  <si>
    <t>S.17.01.02!S.17.01.02.01</t>
  </si>
  <si>
    <t>=S.17.01.02!$A$6</t>
  </si>
  <si>
    <t>S.17.01.02!S.17.01.02.01.TC</t>
  </si>
  <si>
    <t>=S.17.01.02!$A$4</t>
  </si>
  <si>
    <t>S.17.01.02!S.17.01.02.01.TD</t>
  </si>
  <si>
    <t>=S.17.01.02!$C$14:$S$31</t>
  </si>
  <si>
    <t>S.17.01.02!S.17.01.02.01.TL</t>
  </si>
  <si>
    <t>=S.17.01.02!$A$14:$A$31</t>
  </si>
  <si>
    <t>S.17.01.02!S.17.01.02.01.TLC</t>
  </si>
  <si>
    <t>=S.17.01.02!$B$14:$B$31</t>
  </si>
  <si>
    <t>S.17.01.02!S.17.01.02.01.TT</t>
  </si>
  <si>
    <t>=S.17.01.02!$C$10:$S$12</t>
  </si>
  <si>
    <t>S.17.01.02!S.17.01.02.01.TTC</t>
  </si>
  <si>
    <t>=S.17.01.02!$C$13:$S$13</t>
  </si>
  <si>
    <t>S.17.01.02!S.17.01.02.01.X</t>
  </si>
  <si>
    <t>=S.17.01.02!$C$32:$S$32</t>
  </si>
  <si>
    <t>S.17.01.02!S.17.01.02.01.Y</t>
  </si>
  <si>
    <t>=S.17.01.02!$T$14:$Z$31</t>
  </si>
  <si>
    <t>S.17.01.02!S.17.01.02.01.Z</t>
  </si>
  <si>
    <t>=S.17.01.02!$A$7:$A$8</t>
  </si>
  <si>
    <t>S.18.01.01!S.18.01.01</t>
  </si>
  <si>
    <t>=S.18.01.01!$A$1</t>
  </si>
  <si>
    <t>S.18.01.01!S.18.01.01.01</t>
  </si>
  <si>
    <t>=S.18.01.01!$A$6</t>
  </si>
  <si>
    <t>S.18.01.01!S.18.01.01.01.TC</t>
  </si>
  <si>
    <t>=S.18.01.01!$A$4</t>
  </si>
  <si>
    <t>S.18.01.01!S.18.01.01.01.TD</t>
  </si>
  <si>
    <t>=S.18.01.01!$C$15:$K$46</t>
  </si>
  <si>
    <t>S.18.01.01!S.18.01.01.01.TL</t>
  </si>
  <si>
    <t>=S.18.01.01!$A$15:$A$46</t>
  </si>
  <si>
    <t>S.18.01.01!S.18.01.01.01.TLC</t>
  </si>
  <si>
    <t>=S.18.01.01!$B$15:$B$46</t>
  </si>
  <si>
    <t>S.18.01.01!S.18.01.01.01.TT</t>
  </si>
  <si>
    <t>=S.18.01.01!$C$11:$K$13</t>
  </si>
  <si>
    <t>S.18.01.01!S.18.01.01.01.TTC</t>
  </si>
  <si>
    <t>=S.18.01.01!$C$14:$K$14</t>
  </si>
  <si>
    <t>S.18.01.01!S.18.01.01.01.X</t>
  </si>
  <si>
    <t>=S.18.01.01!$C$47:$K$54</t>
  </si>
  <si>
    <t>S.18.01.01!S.18.01.01.01.Y</t>
  </si>
  <si>
    <t>=S.18.01.01!$L$15:$L$46</t>
  </si>
  <si>
    <t>S.18.01.01!S.18.01.01.01.Z</t>
  </si>
  <si>
    <t>=S.18.01.01!$A$7:$A$9</t>
  </si>
  <si>
    <t>S.19.01.01!S.19.01.01</t>
  </si>
  <si>
    <t>=S.19.01.01!$A$1</t>
  </si>
  <si>
    <t>S.19.01.01!S.19.01.01.01</t>
  </si>
  <si>
    <t>=S.19.01.01!$A$7</t>
  </si>
  <si>
    <t>S.19.01.01!S.19.01.01.01.TC</t>
  </si>
  <si>
    <t>=S.19.01.01!$A$19</t>
  </si>
  <si>
    <t>S.19.01.01!S.19.01.01.01.TD</t>
  </si>
  <si>
    <t>=S.19.01.01!$C$24:$M$34</t>
  </si>
  <si>
    <t>S.19.01.01!S.19.01.01.01.TL</t>
  </si>
  <si>
    <t>=S.19.01.01!$A$24:$A$34</t>
  </si>
  <si>
    <t>S.19.01.01!S.19.01.01.01.TLC</t>
  </si>
  <si>
    <t>=S.19.01.01!$B$24:$B$34</t>
  </si>
  <si>
    <t>S.19.01.01!S.19.01.01.01.TT</t>
  </si>
  <si>
    <t>=S.19.01.01!$C$22:$M$22</t>
  </si>
  <si>
    <t>S.19.01.01!S.19.01.01.01.TTC</t>
  </si>
  <si>
    <t>=S.19.01.01!$C$23:$M$23</t>
  </si>
  <si>
    <t>S.19.01.01!S.19.01.01.01.X</t>
  </si>
  <si>
    <t>=S.19.01.01!$C$35:$M$35</t>
  </si>
  <si>
    <t>S.19.01.01!S.19.01.01.01.Y</t>
  </si>
  <si>
    <t>=S.19.01.01!$N$24:$N$34</t>
  </si>
  <si>
    <t>S.19.01.01!S.19.01.01.01.Z</t>
  </si>
  <si>
    <t>=S.19.01.01!$A$8:$A$16</t>
  </si>
  <si>
    <t>S.19.01.01!S.19.01.01.01.ZHI</t>
  </si>
  <si>
    <t>=S.19.01.01!$A$14:$D$16</t>
  </si>
  <si>
    <t>S.19.01.01!S.19.01.01.02</t>
  </si>
  <si>
    <t>=S.19.01.01!$O$7</t>
  </si>
  <si>
    <t>S.19.01.01!S.19.01.01.02.TC</t>
  </si>
  <si>
    <t>S.19.01.01!S.19.01.01.02.TD</t>
  </si>
  <si>
    <t>=S.19.01.01!$R$24:$S$35</t>
  </si>
  <si>
    <t>S.19.01.01!S.19.01.01.02.TL</t>
  </si>
  <si>
    <t>=S.19.01.01!$P$24:$P$35</t>
  </si>
  <si>
    <t>S.19.01.01!S.19.01.01.02.TLC</t>
  </si>
  <si>
    <t>=S.19.01.01!$Q$24:$Q$35</t>
  </si>
  <si>
    <t>S.19.01.01!S.19.01.01.02.TT</t>
  </si>
  <si>
    <t>=S.19.01.01!$R$22:$S$22</t>
  </si>
  <si>
    <t>S.19.01.01!S.19.01.01.02.TTC</t>
  </si>
  <si>
    <t>=S.19.01.01!$R$23:$S$23</t>
  </si>
  <si>
    <t>S.19.01.01!S.19.01.01.02.X</t>
  </si>
  <si>
    <t>=S.19.01.01!$R$36:$S$36</t>
  </si>
  <si>
    <t>S.19.01.01!S.19.01.01.02.Y</t>
  </si>
  <si>
    <t>=S.19.01.01!$T$24:$U$35</t>
  </si>
  <si>
    <t>S.19.01.01!S.19.01.01.02.Z</t>
  </si>
  <si>
    <t>=S.19.01.01!$O$8:$O$15</t>
  </si>
  <si>
    <t>S.19.01.01!S.19.01.01.02.ZHI</t>
  </si>
  <si>
    <t>=S.19.01.01!$O$13:$R$15</t>
  </si>
  <si>
    <t>S.19.01.01!S.19.01.01.03</t>
  </si>
  <si>
    <t>=S.19.01.01!$U$7</t>
  </si>
  <si>
    <t>S.19.01.01!S.19.01.01.03.TC</t>
  </si>
  <si>
    <t>=S.19.01.01!$U$19</t>
  </si>
  <si>
    <t>S.19.01.01!S.19.01.01.03.TD</t>
  </si>
  <si>
    <t>=S.19.01.01!$Y$24:$AI$34</t>
  </si>
  <si>
    <t>S.19.01.01!S.19.01.01.03.TL</t>
  </si>
  <si>
    <t>=S.19.01.01!$W$24:$W$34</t>
  </si>
  <si>
    <t>S.19.01.01!S.19.01.01.03.TLC</t>
  </si>
  <si>
    <t>=S.19.01.01!$X$24:$X$34</t>
  </si>
  <si>
    <t>S.19.01.01!S.19.01.01.03.TT</t>
  </si>
  <si>
    <t>=S.19.01.01!$Y$22:$AI$22</t>
  </si>
  <si>
    <t>S.19.01.01!S.19.01.01.03.TTC</t>
  </si>
  <si>
    <t>=S.19.01.01!$Y$23:$AI$23</t>
  </si>
  <si>
    <t>S.19.01.01!S.19.01.01.03.X</t>
  </si>
  <si>
    <t>=S.19.01.01!$Y$35:$AI$35</t>
  </si>
  <si>
    <t>S.19.01.01!S.19.01.01.03.Y</t>
  </si>
  <si>
    <t>=S.19.01.01!$AJ$24:$AJ$34</t>
  </si>
  <si>
    <t>S.19.01.01!S.19.01.01.03.Z</t>
  </si>
  <si>
    <t>=S.19.01.01!$U$8:$U$17</t>
  </si>
  <si>
    <t>S.19.01.01!S.19.01.01.03.ZHI</t>
  </si>
  <si>
    <t>=S.19.01.01!$U$15:$X$17</t>
  </si>
  <si>
    <t>S.19.01.01!S.19.01.01.04</t>
  </si>
  <si>
    <t>=S.19.01.01!$AI$7</t>
  </si>
  <si>
    <t>S.19.01.01!S.19.01.01.04.TC</t>
  </si>
  <si>
    <t>S.19.01.01!S.19.01.01.04.TD</t>
  </si>
  <si>
    <t>=S.19.01.01!$AN$24:$AN$35</t>
  </si>
  <si>
    <t>S.19.01.01!S.19.01.01.04.TL</t>
  </si>
  <si>
    <t>=S.19.01.01!$AL$24:$AL$35</t>
  </si>
  <si>
    <t>S.19.01.01!S.19.01.01.04.TLC</t>
  </si>
  <si>
    <t>=S.19.01.01!$AM$24:$AM$35</t>
  </si>
  <si>
    <t>S.19.01.01!S.19.01.01.04.TT</t>
  </si>
  <si>
    <t>=S.19.01.01!$AN$22</t>
  </si>
  <si>
    <t>S.19.01.01!S.19.01.01.04.TTC</t>
  </si>
  <si>
    <t>=S.19.01.01!$AN$23</t>
  </si>
  <si>
    <t>S.19.01.01!S.19.01.01.04.Y</t>
  </si>
  <si>
    <t>=S.19.01.01!$AO$24:$AO$35</t>
  </si>
  <si>
    <t>S.19.01.01!S.19.01.01.04.Z</t>
  </si>
  <si>
    <t>=S.19.01.01!$AI$8:$AI$17</t>
  </si>
  <si>
    <t>S.19.01.01!S.19.01.01.04.ZHI</t>
  </si>
  <si>
    <t>=S.19.01.01!$AI$15:$AL$17</t>
  </si>
  <si>
    <t>S.19.01.01!S.19.01.01.TC</t>
  </si>
  <si>
    <t>=S.19.01.01!$A$4</t>
  </si>
  <si>
    <t>S.19.01.02!S.19.01.02</t>
  </si>
  <si>
    <t>=S.19.01.02!$A$1</t>
  </si>
  <si>
    <t>S.19.01.02!S.19.01.02.01</t>
  </si>
  <si>
    <t>=S.19.01.02!$A$6</t>
  </si>
  <si>
    <t>S.19.01.02!S.19.01.02.01.TC</t>
  </si>
  <si>
    <t>=S.19.01.02!$A$18</t>
  </si>
  <si>
    <t>S.19.01.02!S.19.01.02.01.TD</t>
  </si>
  <si>
    <t>=S.19.01.02!$C$23:$R$38</t>
  </si>
  <si>
    <t>S.19.01.02!S.19.01.02.01.TL</t>
  </si>
  <si>
    <t>=S.19.01.02!$A$23:$A$38</t>
  </si>
  <si>
    <t>S.19.01.02!S.19.01.02.01.TLC</t>
  </si>
  <si>
    <t>=S.19.01.02!$B$23:$B$38</t>
  </si>
  <si>
    <t>S.19.01.02!S.19.01.02.01.TT</t>
  </si>
  <si>
    <t>=S.19.01.02!$C$21:$R$21</t>
  </si>
  <si>
    <t>S.19.01.02!S.19.01.02.01.TTC</t>
  </si>
  <si>
    <t>=S.19.01.02!$C$22:$R$22</t>
  </si>
  <si>
    <t>S.19.01.02!S.19.01.02.01.X</t>
  </si>
  <si>
    <t>=S.19.01.02!$C$40:$R$40</t>
  </si>
  <si>
    <t>S.19.01.02!S.19.01.02.01.Y</t>
  </si>
  <si>
    <t>=S.19.01.02!$S$23:$S$38</t>
  </si>
  <si>
    <t>S.19.01.02!S.19.01.02.01.Z</t>
  </si>
  <si>
    <t>=S.19.01.02!$A$7:$A$15</t>
  </si>
  <si>
    <t>S.19.01.02!S.19.01.02.01.ZHI</t>
  </si>
  <si>
    <t>=S.19.01.02!$A$13:$D$15</t>
  </si>
  <si>
    <t>S.19.01.02!S.19.01.02.02</t>
  </si>
  <si>
    <t>=S.19.01.02!$U$6</t>
  </si>
  <si>
    <t>S.19.01.02!S.19.01.02.02.TC</t>
  </si>
  <si>
    <t>S.19.01.02!S.19.01.02.02.TD</t>
  </si>
  <si>
    <t>=S.19.01.02!$W$23:$X$39</t>
  </si>
  <si>
    <t>S.19.01.02!S.19.01.02.02.TL</t>
  </si>
  <si>
    <t>=S.19.01.02!$U$23:$U$39</t>
  </si>
  <si>
    <t>S.19.01.02!S.19.01.02.02.TLC</t>
  </si>
  <si>
    <t>=S.19.01.02!$V$23:$V$39</t>
  </si>
  <si>
    <t>S.19.01.02!S.19.01.02.02.TT</t>
  </si>
  <si>
    <t>=S.19.01.02!$W$21:$X$21</t>
  </si>
  <si>
    <t>S.19.01.02!S.19.01.02.02.TTC</t>
  </si>
  <si>
    <t>=S.19.01.02!$W$22:$X$22</t>
  </si>
  <si>
    <t>S.19.01.02!S.19.01.02.02.X</t>
  </si>
  <si>
    <t>=S.19.01.02!$W$40:$X$40</t>
  </si>
  <si>
    <t>S.19.01.02!S.19.01.02.02.Y</t>
  </si>
  <si>
    <t>=S.19.01.02!$Y$23:$Z$39</t>
  </si>
  <si>
    <t>S.19.01.02!S.19.01.02.02.Z</t>
  </si>
  <si>
    <t>=S.19.01.02!$U$7:$U$14</t>
  </si>
  <si>
    <t>S.19.01.02!S.19.01.02.02.ZHI</t>
  </si>
  <si>
    <t>=S.19.01.02!$U$12:$X$14</t>
  </si>
  <si>
    <t>S.19.01.02!S.19.01.02.03</t>
  </si>
  <si>
    <t>=S.19.01.02!$AB$6</t>
  </si>
  <si>
    <t>S.19.01.02!S.19.01.02.03.TC</t>
  </si>
  <si>
    <t>=S.19.01.02!$AB$18</t>
  </si>
  <si>
    <t>S.19.01.02!S.19.01.02.03.TD</t>
  </si>
  <si>
    <t>=S.19.01.02!$AD$23:$AS$38</t>
  </si>
  <si>
    <t>S.19.01.02!S.19.01.02.03.TL</t>
  </si>
  <si>
    <t>=S.19.01.02!$AB$23:$AB$38</t>
  </si>
  <si>
    <t>S.19.01.02!S.19.01.02.03.TLC</t>
  </si>
  <si>
    <t>=S.19.01.02!$AC$23:$AC$38</t>
  </si>
  <si>
    <t>S.19.01.02!S.19.01.02.03.TT</t>
  </si>
  <si>
    <t>=S.19.01.02!$AD$21:$AS$21</t>
  </si>
  <si>
    <t>S.19.01.02!S.19.01.02.03.TTC</t>
  </si>
  <si>
    <t>=S.19.01.02!$AD$22:$AS$22</t>
  </si>
  <si>
    <t>S.19.01.02!S.19.01.02.03.X</t>
  </si>
  <si>
    <t>=S.19.01.02!$AD$40:$AS$40</t>
  </si>
  <si>
    <t>S.19.01.02!S.19.01.02.03.Y</t>
  </si>
  <si>
    <t>=S.19.01.02!$AT$23:$AT$38</t>
  </si>
  <si>
    <t>S.19.01.02!S.19.01.02.03.Z</t>
  </si>
  <si>
    <t>=S.19.01.02!$AB$7:$AB$16</t>
  </si>
  <si>
    <t>S.19.01.02!S.19.01.02.03.ZHI</t>
  </si>
  <si>
    <t>=S.19.01.02!$AB$14:$AF$16</t>
  </si>
  <si>
    <t>S.19.01.02!S.19.01.02.04</t>
  </si>
  <si>
    <t>=S.19.01.02!$AV$6</t>
  </si>
  <si>
    <t>S.19.01.02!S.19.01.02.04.TC</t>
  </si>
  <si>
    <t>S.19.01.02!S.19.01.02.04.TD</t>
  </si>
  <si>
    <t>=S.19.01.02!$AX$23:$AX$39</t>
  </si>
  <si>
    <t>S.19.01.02!S.19.01.02.04.TL</t>
  </si>
  <si>
    <t>=S.19.01.02!$AV$23:$AV$39</t>
  </si>
  <si>
    <t>S.19.01.02!S.19.01.02.04.TLC</t>
  </si>
  <si>
    <t>=S.19.01.02!$AW$23:$AW$39</t>
  </si>
  <si>
    <t>S.19.01.02!S.19.01.02.04.TT</t>
  </si>
  <si>
    <t>=S.19.01.02!$AX$21</t>
  </si>
  <si>
    <t>S.19.01.02!S.19.01.02.04.TTC</t>
  </si>
  <si>
    <t>=S.19.01.02!$AX$22</t>
  </si>
  <si>
    <t>S.19.01.02!S.19.01.02.04.Y</t>
  </si>
  <si>
    <t>=S.19.01.02!$AY$23:$AY$39</t>
  </si>
  <si>
    <t>S.19.01.02!S.19.01.02.04.Z</t>
  </si>
  <si>
    <t>=S.19.01.02!$AV$7:$AV$16</t>
  </si>
  <si>
    <t>S.19.01.02!S.19.01.02.04.ZHI</t>
  </si>
  <si>
    <t>=S.19.01.02!$AV$14:$AY$16</t>
  </si>
  <si>
    <t>S.19.01.02!S.19.01.02.05</t>
  </si>
  <si>
    <t>=S.19.01.02!$BA$6</t>
  </si>
  <si>
    <t>S.19.01.02!S.19.01.02.05.TC</t>
  </si>
  <si>
    <t>=S.19.01.02!$BA$18</t>
  </si>
  <si>
    <t>S.19.01.02!S.19.01.02.05.TD</t>
  </si>
  <si>
    <t>=S.19.01.02!$BC$23:$BR$38</t>
  </si>
  <si>
    <t>S.19.01.02!S.19.01.02.05.TL</t>
  </si>
  <si>
    <t>=S.19.01.02!$BA$23:$BA$38</t>
  </si>
  <si>
    <t>S.19.01.02!S.19.01.02.05.TLC</t>
  </si>
  <si>
    <t>=S.19.01.02!$BB$23:$BB$38</t>
  </si>
  <si>
    <t>S.19.01.02!S.19.01.02.05.TT</t>
  </si>
  <si>
    <t>=S.19.01.02!$BC$21:$BR$21</t>
  </si>
  <si>
    <t>S.19.01.02!S.19.01.02.05.TTC</t>
  </si>
  <si>
    <t>=S.19.01.02!$BC$22:$BR$22</t>
  </si>
  <si>
    <t>S.19.01.02!S.19.01.02.05.X</t>
  </si>
  <si>
    <t>=S.19.01.02!$BC$40:$BR$40</t>
  </si>
  <si>
    <t>S.19.01.02!S.19.01.02.05.Y</t>
  </si>
  <si>
    <t>=S.19.01.02!$BS$23:$BS$38</t>
  </si>
  <si>
    <t>S.19.01.02!S.19.01.02.05.Z</t>
  </si>
  <si>
    <t>=S.19.01.02!$BA$7:$BA$15</t>
  </si>
  <si>
    <t>S.19.01.02!S.19.01.02.05.ZHI</t>
  </si>
  <si>
    <t>=S.19.01.02!$BA$13:$BD$15</t>
  </si>
  <si>
    <t>S.19.01.02!S.19.01.02.06</t>
  </si>
  <si>
    <t>=S.19.01.02!$BU$6</t>
  </si>
  <si>
    <t>S.19.01.02!S.19.01.02.06.TC</t>
  </si>
  <si>
    <t>S.19.01.02!S.19.01.02.06.TD</t>
  </si>
  <si>
    <t>=S.19.01.02!$BW$23:$BW$39</t>
  </si>
  <si>
    <t>S.19.01.02!S.19.01.02.06.TL</t>
  </si>
  <si>
    <t>=S.19.01.02!$BU$23:$BU$39</t>
  </si>
  <si>
    <t>S.19.01.02!S.19.01.02.06.TLC</t>
  </si>
  <si>
    <t>=S.19.01.02!$BV$23:$BV$39</t>
  </si>
  <si>
    <t>S.19.01.02!S.19.01.02.06.TT</t>
  </si>
  <si>
    <t>=S.19.01.02!$BW$21</t>
  </si>
  <si>
    <t>S.19.01.02!S.19.01.02.06.TTC</t>
  </si>
  <si>
    <t>=S.19.01.02!$BW$22</t>
  </si>
  <si>
    <t>S.19.01.02!S.19.01.02.06.Y</t>
  </si>
  <si>
    <t>=S.19.01.02!$BX$23:$BY$39</t>
  </si>
  <si>
    <t>S.19.01.02!S.19.01.02.06.Z</t>
  </si>
  <si>
    <t>=S.19.01.02!$BU$7:$BU$15</t>
  </si>
  <si>
    <t>S.19.01.02!S.19.01.02.06.ZHI</t>
  </si>
  <si>
    <t>=S.19.01.02!$BU$13:$BX$15</t>
  </si>
  <si>
    <t>S.19.01.02!S.19.01.02.07</t>
  </si>
  <si>
    <t>=S.19.01.02!$A$42</t>
  </si>
  <si>
    <t>S.19.01.02!S.19.01.02.07.TC</t>
  </si>
  <si>
    <t>=S.19.01.02!$A$55</t>
  </si>
  <si>
    <t>S.19.01.02!S.19.01.02.07.TD</t>
  </si>
  <si>
    <t>=S.19.01.02!$C$60:$R$75</t>
  </si>
  <si>
    <t>S.19.01.02!S.19.01.02.07.TL</t>
  </si>
  <si>
    <t>=S.19.01.02!$A$60:$A$75</t>
  </si>
  <si>
    <t>S.19.01.02!S.19.01.02.07.TLC</t>
  </si>
  <si>
    <t>=S.19.01.02!$B$60:$B$75</t>
  </si>
  <si>
    <t>S.19.01.02!S.19.01.02.07.TT</t>
  </si>
  <si>
    <t>=S.19.01.02!$C$58:$R$58</t>
  </si>
  <si>
    <t>S.19.01.02!S.19.01.02.07.TTC</t>
  </si>
  <si>
    <t>=S.19.01.02!$C$59:$R$59</t>
  </si>
  <si>
    <t>S.19.01.02!S.19.01.02.07.X</t>
  </si>
  <si>
    <t>=S.19.01.02!$C$77:$R$77</t>
  </si>
  <si>
    <t>S.19.01.02!S.19.01.02.07.Y</t>
  </si>
  <si>
    <t>=S.19.01.02!$S$60:$S$75</t>
  </si>
  <si>
    <t>S.19.01.02!S.19.01.02.07.Z</t>
  </si>
  <si>
    <t>=S.19.01.02!$A$43:$A$52</t>
  </si>
  <si>
    <t>S.19.01.02!S.19.01.02.07.ZHI</t>
  </si>
  <si>
    <t>=S.19.01.02!$A$50:$D$52</t>
  </si>
  <si>
    <t>S.19.01.02!S.19.01.02.08</t>
  </si>
  <si>
    <t>=S.19.01.02!$U$42</t>
  </si>
  <si>
    <t>S.19.01.02!S.19.01.02.08.TC</t>
  </si>
  <si>
    <t>S.19.01.02!S.19.01.02.08.TD</t>
  </si>
  <si>
    <t>=S.19.01.02!$W$60:$X$76</t>
  </si>
  <si>
    <t>S.19.01.02!S.19.01.02.08.TL</t>
  </si>
  <si>
    <t>=S.19.01.02!$U$60:$U$76</t>
  </si>
  <si>
    <t>S.19.01.02!S.19.01.02.08.TLC</t>
  </si>
  <si>
    <t>=S.19.01.02!$V$60:$V$76</t>
  </si>
  <si>
    <t>S.19.01.02!S.19.01.02.08.TT</t>
  </si>
  <si>
    <t>=S.19.01.02!$W$58:$X$58</t>
  </si>
  <si>
    <t>S.19.01.02!S.19.01.02.08.TTC</t>
  </si>
  <si>
    <t>=S.19.01.02!$W$59:$X$59</t>
  </si>
  <si>
    <t>S.19.01.02!S.19.01.02.08.X</t>
  </si>
  <si>
    <t>=S.19.01.02!$W$77:$X$77</t>
  </si>
  <si>
    <t>S.19.01.02!S.19.01.02.08.Y</t>
  </si>
  <si>
    <t>=S.19.01.02!$Y$60:$Z$76</t>
  </si>
  <si>
    <t>S.19.01.02!S.19.01.02.08.Z</t>
  </si>
  <si>
    <t>=S.19.01.02!$U$43:$U$51</t>
  </si>
  <si>
    <t>S.19.01.02!S.19.01.02.08.ZHI</t>
  </si>
  <si>
    <t>=S.19.01.02!$U$49:$X$51</t>
  </si>
  <si>
    <t>S.19.01.02!S.19.01.02.09</t>
  </si>
  <si>
    <t>=S.19.01.02!$AB$42</t>
  </si>
  <si>
    <t>S.19.01.02!S.19.01.02.09.TC</t>
  </si>
  <si>
    <t>=S.19.01.02!$AB$55</t>
  </si>
  <si>
    <t>S.19.01.02!S.19.01.02.09.TD</t>
  </si>
  <si>
    <t>=S.19.01.02!$AD$60:$AS$75</t>
  </si>
  <si>
    <t>S.19.01.02!S.19.01.02.09.TL</t>
  </si>
  <si>
    <t>=S.19.01.02!$AB$60:$AB$75</t>
  </si>
  <si>
    <t>S.19.01.02!S.19.01.02.09.TLC</t>
  </si>
  <si>
    <t>=S.19.01.02!$AC$60:$AC$75</t>
  </si>
  <si>
    <t>S.19.01.02!S.19.01.02.09.TT</t>
  </si>
  <si>
    <t>=S.19.01.02!$AD$58:$AS$58</t>
  </si>
  <si>
    <t>S.19.01.02!S.19.01.02.09.TTC</t>
  </si>
  <si>
    <t>=S.19.01.02!$AD$59:$AS$59</t>
  </si>
  <si>
    <t>S.19.01.02!S.19.01.02.09.X</t>
  </si>
  <si>
    <t>=S.19.01.02!$AD$77:$AS$77</t>
  </si>
  <si>
    <t>S.19.01.02!S.19.01.02.09.Y</t>
  </si>
  <si>
    <t>=S.19.01.02!$AT$60:$AT$75</t>
  </si>
  <si>
    <t>S.19.01.02!S.19.01.02.09.Z</t>
  </si>
  <si>
    <t>=S.19.01.02!$AB$43:$AB$53</t>
  </si>
  <si>
    <t>S.19.01.02!S.19.01.02.09.ZHI</t>
  </si>
  <si>
    <t>=S.19.01.02!$AB$51:$AF$53</t>
  </si>
  <si>
    <t>S.19.01.02!S.19.01.02.10</t>
  </si>
  <si>
    <t>=S.19.01.02!$AV$42</t>
  </si>
  <si>
    <t>S.19.01.02!S.19.01.02.10.TC</t>
  </si>
  <si>
    <t>S.19.01.02!S.19.01.02.10.TD</t>
  </si>
  <si>
    <t>=S.19.01.02!$AX$60:$AX$76</t>
  </si>
  <si>
    <t>S.19.01.02!S.19.01.02.10.TL</t>
  </si>
  <si>
    <t>=S.19.01.02!$AV$60:$AV$76</t>
  </si>
  <si>
    <t>S.19.01.02!S.19.01.02.10.TLC</t>
  </si>
  <si>
    <t>=S.19.01.02!$AW$60:$AW$76</t>
  </si>
  <si>
    <t>S.19.01.02!S.19.01.02.10.TT</t>
  </si>
  <si>
    <t>=S.19.01.02!$AX$58</t>
  </si>
  <si>
    <t>S.19.01.02!S.19.01.02.10.TTC</t>
  </si>
  <si>
    <t>=S.19.01.02!$AX$59</t>
  </si>
  <si>
    <t>S.19.01.02!S.19.01.02.10.Y</t>
  </si>
  <si>
    <t>=S.19.01.02!$AY$60:$AY$76</t>
  </si>
  <si>
    <t>S.19.01.02!S.19.01.02.10.Z</t>
  </si>
  <si>
    <t>=S.19.01.02!$AV$43:$AV$53</t>
  </si>
  <si>
    <t>S.19.01.02!S.19.01.02.10.ZHI</t>
  </si>
  <si>
    <t>=S.19.01.02!$AV$51:$AY$53</t>
  </si>
  <si>
    <t>S.19.01.02!S.19.01.02.11</t>
  </si>
  <si>
    <t>=S.19.01.02!$BA$42</t>
  </si>
  <si>
    <t>S.19.01.02!S.19.01.02.11.TC</t>
  </si>
  <si>
    <t>=S.19.01.02!$BA$55</t>
  </si>
  <si>
    <t>S.19.01.02!S.19.01.02.11.TD</t>
  </si>
  <si>
    <t>=S.19.01.02!$BC$60:$BR$75</t>
  </si>
  <si>
    <t>S.19.01.02!S.19.01.02.11.TL</t>
  </si>
  <si>
    <t>=S.19.01.02!$BA$60:$BA$75</t>
  </si>
  <si>
    <t>S.19.01.02!S.19.01.02.11.TLC</t>
  </si>
  <si>
    <t>=S.19.01.02!$BB$60:$BB$75</t>
  </si>
  <si>
    <t>S.19.01.02!S.19.01.02.11.TT</t>
  </si>
  <si>
    <t>=S.19.01.02!$BC$58:$BR$58</t>
  </si>
  <si>
    <t>S.19.01.02!S.19.01.02.11.TTC</t>
  </si>
  <si>
    <t>=S.19.01.02!$BC$59:$BR$59</t>
  </si>
  <si>
    <t>S.19.01.02!S.19.01.02.11.X</t>
  </si>
  <si>
    <t>=S.19.01.02!$BC$77:$BR$77</t>
  </si>
  <si>
    <t>S.19.01.02!S.19.01.02.11.Y</t>
  </si>
  <si>
    <t>=S.19.01.02!$BS$60:$BS$75</t>
  </si>
  <si>
    <t>S.19.01.02!S.19.01.02.11.Z</t>
  </si>
  <si>
    <t>=S.19.01.02!$BA$43:$BA$52</t>
  </si>
  <si>
    <t>S.19.01.02!S.19.01.02.11.ZHI</t>
  </si>
  <si>
    <t>=S.19.01.02!$BA$50:$BE$52</t>
  </si>
  <si>
    <t>S.19.01.02!S.19.01.02.12</t>
  </si>
  <si>
    <t>=S.19.01.02!$BU$42</t>
  </si>
  <si>
    <t>S.19.01.02!S.19.01.02.12.TC</t>
  </si>
  <si>
    <t>S.19.01.02!S.19.01.02.12.TD</t>
  </si>
  <si>
    <t>=S.19.01.02!$BW$60:$BW$76</t>
  </si>
  <si>
    <t>S.19.01.02!S.19.01.02.12.TL</t>
  </si>
  <si>
    <t>=S.19.01.02!$BU$60:$BU$76</t>
  </si>
  <si>
    <t>S.19.01.02!S.19.01.02.12.TLC</t>
  </si>
  <si>
    <t>=S.19.01.02!$BV$60:$BV$76</t>
  </si>
  <si>
    <t>S.19.01.02!S.19.01.02.12.TT</t>
  </si>
  <si>
    <t>=S.19.01.02!$BW$58</t>
  </si>
  <si>
    <t>S.19.01.02!S.19.01.02.12.TTC</t>
  </si>
  <si>
    <t>=S.19.01.02!$BW$59</t>
  </si>
  <si>
    <t>S.19.01.02!S.19.01.02.12.Y</t>
  </si>
  <si>
    <t>=S.19.01.02!$BX$60:$BY$76</t>
  </si>
  <si>
    <t>S.19.01.02!S.19.01.02.12.Z</t>
  </si>
  <si>
    <t>=S.19.01.02!$BU$43:$BU$52</t>
  </si>
  <si>
    <t>S.19.01.02!S.19.01.02.12.ZHI</t>
  </si>
  <si>
    <t>=S.19.01.02!$BU$50:$BX$52</t>
  </si>
  <si>
    <t>S.19.01.02!S.19.01.02.13</t>
  </si>
  <si>
    <t>=S.19.01.02!$A$79</t>
  </si>
  <si>
    <t>S.19.01.02!S.19.01.02.13.TC</t>
  </si>
  <si>
    <t>=S.19.01.02!$A$92</t>
  </si>
  <si>
    <t>S.19.01.02!S.19.01.02.13.TD</t>
  </si>
  <si>
    <t>=S.19.01.02!$C$97:$R$112</t>
  </si>
  <si>
    <t>S.19.01.02!S.19.01.02.13.TL</t>
  </si>
  <si>
    <t>=S.19.01.02!$A$97:$A$112</t>
  </si>
  <si>
    <t>S.19.01.02!S.19.01.02.13.TLC</t>
  </si>
  <si>
    <t>=S.19.01.02!$B$97:$B$112</t>
  </si>
  <si>
    <t>S.19.01.02!S.19.01.02.13.TT</t>
  </si>
  <si>
    <t>=S.19.01.02!$C$95:$R$95</t>
  </si>
  <si>
    <t>S.19.01.02!S.19.01.02.13.TTC</t>
  </si>
  <si>
    <t>=S.19.01.02!$C$96:$R$96</t>
  </si>
  <si>
    <t>S.19.01.02!S.19.01.02.13.X</t>
  </si>
  <si>
    <t>=S.19.01.02!$C$114:$R$114</t>
  </si>
  <si>
    <t>S.19.01.02!S.19.01.02.13.Y</t>
  </si>
  <si>
    <t>=S.19.01.02!$S$97:$S$112</t>
  </si>
  <si>
    <t>S.19.01.02!S.19.01.02.13.Z</t>
  </si>
  <si>
    <t>=S.19.01.02!$A$80:$A$89</t>
  </si>
  <si>
    <t>S.19.01.02!S.19.01.02.13.ZHI</t>
  </si>
  <si>
    <t>=S.19.01.02!$A$87:$D$89</t>
  </si>
  <si>
    <t>S.19.01.02!S.19.01.02.14</t>
  </si>
  <si>
    <t>=S.19.01.02!$U$79</t>
  </si>
  <si>
    <t>S.19.01.02!S.19.01.02.14.TC</t>
  </si>
  <si>
    <t>S.19.01.02!S.19.01.02.14.TD</t>
  </si>
  <si>
    <t>=S.19.01.02!$W$97:$X$113</t>
  </si>
  <si>
    <t>S.19.01.02!S.19.01.02.14.TL</t>
  </si>
  <si>
    <t>=S.19.01.02!$U$97:$U$113</t>
  </si>
  <si>
    <t>S.19.01.02!S.19.01.02.14.TLC</t>
  </si>
  <si>
    <t>=S.19.01.02!$V$97:$V$113</t>
  </si>
  <si>
    <t>S.19.01.02!S.19.01.02.14.TT</t>
  </si>
  <si>
    <t>=S.19.01.02!$W$95:$X$95</t>
  </si>
  <si>
    <t>S.19.01.02!S.19.01.02.14.TTC</t>
  </si>
  <si>
    <t>=S.19.01.02!$W$96:$X$96</t>
  </si>
  <si>
    <t>S.19.01.02!S.19.01.02.14.X</t>
  </si>
  <si>
    <t>=S.19.01.02!$W$114:$X$114</t>
  </si>
  <si>
    <t>S.19.01.02!S.19.01.02.14.Y</t>
  </si>
  <si>
    <t>=S.19.01.02!$Y$97:$Z$113</t>
  </si>
  <si>
    <t>S.19.01.02!S.19.01.02.14.Z</t>
  </si>
  <si>
    <t>=S.19.01.02!$U$80:$U$88</t>
  </si>
  <si>
    <t>S.19.01.02!S.19.01.02.14.ZHI</t>
  </si>
  <si>
    <t>=S.19.01.02!$U$86:$X$88</t>
  </si>
  <si>
    <t>S.19.01.02!S.19.01.02.15</t>
  </si>
  <si>
    <t>=S.19.01.02!$AB$79</t>
  </si>
  <si>
    <t>S.19.01.02!S.19.01.02.15.TC</t>
  </si>
  <si>
    <t>=S.19.01.02!$AB$92</t>
  </si>
  <si>
    <t>S.19.01.02!S.19.01.02.15.TD</t>
  </si>
  <si>
    <t>=S.19.01.02!$AD$97:$AS$112</t>
  </si>
  <si>
    <t>S.19.01.02!S.19.01.02.15.TL</t>
  </si>
  <si>
    <t>=S.19.01.02!$AB$97:$AB$112</t>
  </si>
  <si>
    <t>S.19.01.02!S.19.01.02.15.TLC</t>
  </si>
  <si>
    <t>=S.19.01.02!$AC$97:$AC$112</t>
  </si>
  <si>
    <t>S.19.01.02!S.19.01.02.15.TT</t>
  </si>
  <si>
    <t>=S.19.01.02!$AD$95:$AS$95</t>
  </si>
  <si>
    <t>S.19.01.02!S.19.01.02.15.TTC</t>
  </si>
  <si>
    <t>=S.19.01.02!$AD$96:$AS$96</t>
  </si>
  <si>
    <t>S.19.01.02!S.19.01.02.15.X</t>
  </si>
  <si>
    <t>=S.19.01.02!$AD$114:$AS$114</t>
  </si>
  <si>
    <t>S.19.01.02!S.19.01.02.15.Y</t>
  </si>
  <si>
    <t>=S.19.01.02!$AT$97:$AT$112</t>
  </si>
  <si>
    <t>S.19.01.02!S.19.01.02.15.Z</t>
  </si>
  <si>
    <t>=S.19.01.02!$AB$80:$AB$90</t>
  </si>
  <si>
    <t>S.19.01.02!S.19.01.02.15.ZHI</t>
  </si>
  <si>
    <t>=S.19.01.02!$AB$88:$AE$90</t>
  </si>
  <si>
    <t>S.19.01.02!S.19.01.02.16</t>
  </si>
  <si>
    <t>=S.19.01.02!$AV$79</t>
  </si>
  <si>
    <t>S.19.01.02!S.19.01.02.16.TC</t>
  </si>
  <si>
    <t>S.19.01.02!S.19.01.02.16.TD</t>
  </si>
  <si>
    <t>=S.19.01.02!$AX$97:$AX$113</t>
  </si>
  <si>
    <t>S.19.01.02!S.19.01.02.16.TL</t>
  </si>
  <si>
    <t>=S.19.01.02!$AV$97:$AV$113</t>
  </si>
  <si>
    <t>S.19.01.02!S.19.01.02.16.TLC</t>
  </si>
  <si>
    <t>=S.19.01.02!$AW$97:$AW$113</t>
  </si>
  <si>
    <t>S.19.01.02!S.19.01.02.16.TT</t>
  </si>
  <si>
    <t>=S.19.01.02!$AX$95</t>
  </si>
  <si>
    <t>S.19.01.02!S.19.01.02.16.TTC</t>
  </si>
  <si>
    <t>=S.19.01.02!$AX$96</t>
  </si>
  <si>
    <t>S.19.01.02!S.19.01.02.16.Y</t>
  </si>
  <si>
    <t>=S.19.01.02!$AY$97:$AY$113</t>
  </si>
  <si>
    <t>S.19.01.02!S.19.01.02.16.Z</t>
  </si>
  <si>
    <t>=S.19.01.02!$AV$80:$AV$90</t>
  </si>
  <si>
    <t>S.19.01.02!S.19.01.02.16.ZHI</t>
  </si>
  <si>
    <t>=S.19.01.02!$AV$88:$AY$90</t>
  </si>
  <si>
    <t>S.19.01.02!S.19.01.02.17</t>
  </si>
  <si>
    <t>=S.19.01.02!$BA$79</t>
  </si>
  <si>
    <t>S.19.01.02!S.19.01.02.17.TC</t>
  </si>
  <si>
    <t>=S.19.01.02!$BA$92</t>
  </si>
  <si>
    <t>S.19.01.02!S.19.01.02.17.TD</t>
  </si>
  <si>
    <t>=S.19.01.02!$BC$97:$BR$112</t>
  </si>
  <si>
    <t>S.19.01.02!S.19.01.02.17.TL</t>
  </si>
  <si>
    <t>=S.19.01.02!$BA$97:$BA$112</t>
  </si>
  <si>
    <t>S.19.01.02!S.19.01.02.17.TLC</t>
  </si>
  <si>
    <t>=S.19.01.02!$BB$97:$BB$112</t>
  </si>
  <si>
    <t>S.19.01.02!S.19.01.02.17.TT</t>
  </si>
  <si>
    <t>=S.19.01.02!$BC$95:$BR$95</t>
  </si>
  <si>
    <t>S.19.01.02!S.19.01.02.17.TTC</t>
  </si>
  <si>
    <t>=S.19.01.02!$BC$96:$BR$96</t>
  </si>
  <si>
    <t>S.19.01.02!S.19.01.02.17.X</t>
  </si>
  <si>
    <t>=S.19.01.02!$BC$114:$BR$114</t>
  </si>
  <si>
    <t>S.19.01.02!S.19.01.02.17.Y</t>
  </si>
  <si>
    <t>=S.19.01.02!$BS$97:$BS$112</t>
  </si>
  <si>
    <t>S.19.01.02!S.19.01.02.17.Z</t>
  </si>
  <si>
    <t>=S.19.01.02!$BA$80:$BA$89</t>
  </si>
  <si>
    <t>S.19.01.02!S.19.01.02.17.ZHI</t>
  </si>
  <si>
    <t>=S.19.01.02!$BA$87:$BD$89</t>
  </si>
  <si>
    <t>S.19.01.02!S.19.01.02.18</t>
  </si>
  <si>
    <t>=S.19.01.02!$BU$79</t>
  </si>
  <si>
    <t>S.19.01.02!S.19.01.02.18.TC</t>
  </si>
  <si>
    <t>S.19.01.02!S.19.01.02.18.TD</t>
  </si>
  <si>
    <t>=S.19.01.02!$BW$97:$BW$113</t>
  </si>
  <si>
    <t>S.19.01.02!S.19.01.02.18.TL</t>
  </si>
  <si>
    <t>=S.19.01.02!$BU$97:$BU$113</t>
  </si>
  <si>
    <t>S.19.01.02!S.19.01.02.18.TLC</t>
  </si>
  <si>
    <t>=S.19.01.02!$BV$97:$BV$113</t>
  </si>
  <si>
    <t>S.19.01.02!S.19.01.02.18.TT</t>
  </si>
  <si>
    <t>=S.19.01.02!$BW$95</t>
  </si>
  <si>
    <t>S.19.01.02!S.19.01.02.18.TTC</t>
  </si>
  <si>
    <t>=S.19.01.02!$BW$96</t>
  </si>
  <si>
    <t>S.19.01.02!S.19.01.02.18.Y</t>
  </si>
  <si>
    <t>=S.19.01.02!$BX$97:$BY$113</t>
  </si>
  <si>
    <t>S.19.01.02!S.19.01.02.18.Z</t>
  </si>
  <si>
    <t>=S.19.01.02!$BU$80:$BU$89</t>
  </si>
  <si>
    <t>S.19.01.02!S.19.01.02.18.ZHI</t>
  </si>
  <si>
    <t>=S.19.01.02!$BU$87:$BX$89</t>
  </si>
  <si>
    <t>S.19.01.02!S.19.01.02.19</t>
  </si>
  <si>
    <t>=S.19.01.02!$A$116</t>
  </si>
  <si>
    <t>S.19.01.02!S.19.01.02.19.TC</t>
  </si>
  <si>
    <t>=S.19.01.02!$A$124</t>
  </si>
  <si>
    <t>S.19.01.02!S.19.01.02.19.TD</t>
  </si>
  <si>
    <t>=S.19.01.02!$C$129:$Q$131</t>
  </si>
  <si>
    <t>S.19.01.02!S.19.01.02.19.TL</t>
  </si>
  <si>
    <t>=S.19.01.02!$A$129:$A$131</t>
  </si>
  <si>
    <t>S.19.01.02!S.19.01.02.19.TLC</t>
  </si>
  <si>
    <t>=S.19.01.02!$B$129:$B$131</t>
  </si>
  <si>
    <t>S.19.01.02!S.19.01.02.19.TT</t>
  </si>
  <si>
    <t>=S.19.01.02!$C$127:$Q$127</t>
  </si>
  <si>
    <t>S.19.01.02!S.19.01.02.19.TTC</t>
  </si>
  <si>
    <t>=S.19.01.02!$C$128:$Q$128</t>
  </si>
  <si>
    <t>S.19.01.02!S.19.01.02.19.X</t>
  </si>
  <si>
    <t>=S.19.01.02!$C$132:$Q$132</t>
  </si>
  <si>
    <t>S.19.01.02!S.19.01.02.19.Y</t>
  </si>
  <si>
    <t>=S.19.01.02!$R$129:$U$131</t>
  </si>
  <si>
    <t>S.19.01.02!S.19.01.02.19.Z</t>
  </si>
  <si>
    <t>=S.19.01.02!$A$117:$A$122</t>
  </si>
  <si>
    <t>S.19.01.02!S.19.01.02.19.ZHI</t>
  </si>
  <si>
    <t>=S.19.01.02!$A$120:$D$122</t>
  </si>
  <si>
    <t>S.19.01.02!S.19.01.02.20</t>
  </si>
  <si>
    <t>=S.19.01.02!$A$134</t>
  </si>
  <si>
    <t>S.19.01.02!S.19.01.02.20.TC</t>
  </si>
  <si>
    <t>S.19.01.02!S.19.01.02.20.TD</t>
  </si>
  <si>
    <t>=S.19.01.02!$C$144:$P$146</t>
  </si>
  <si>
    <t>S.19.01.02!S.19.01.02.20.TL</t>
  </si>
  <si>
    <t>=S.19.01.02!$A$144:$A$146</t>
  </si>
  <si>
    <t>S.19.01.02!S.19.01.02.20.TLC</t>
  </si>
  <si>
    <t>=S.19.01.02!$B$144:$B$146</t>
  </si>
  <si>
    <t>S.19.01.02!S.19.01.02.20.TT</t>
  </si>
  <si>
    <t>=S.19.01.02!$C$142:$P$142</t>
  </si>
  <si>
    <t>S.19.01.02!S.19.01.02.20.TTC</t>
  </si>
  <si>
    <t>=S.19.01.02!$C$143:$P$143</t>
  </si>
  <si>
    <t>S.19.01.02!S.19.01.02.20.X</t>
  </si>
  <si>
    <t>=S.19.01.02!$C$147:$P$147</t>
  </si>
  <si>
    <t>S.19.01.02!S.19.01.02.20.Y</t>
  </si>
  <si>
    <t>=S.19.01.02!$Q$144:$S$146</t>
  </si>
  <si>
    <t>S.19.01.02!S.19.01.02.20.Z</t>
  </si>
  <si>
    <t>=S.19.01.02!$A$135:$A$140</t>
  </si>
  <si>
    <t>S.19.01.02!S.19.01.02.20.ZHI</t>
  </si>
  <si>
    <t>=S.19.01.02!$A$138:$D$140</t>
  </si>
  <si>
    <t>S.19.01.02!S.19.01.02.21</t>
  </si>
  <si>
    <t>=S.19.01.02!$A$149</t>
  </si>
  <si>
    <t>S.19.01.02!S.19.01.02.21.TC</t>
  </si>
  <si>
    <t>S.19.01.02!S.19.01.02.21.TD</t>
  </si>
  <si>
    <t>=S.19.01.02!$C$159</t>
  </si>
  <si>
    <t>S.19.01.02!S.19.01.02.21.TL</t>
  </si>
  <si>
    <t>=S.19.01.02!$A$159</t>
  </si>
  <si>
    <t>S.19.01.02!S.19.01.02.21.TLC</t>
  </si>
  <si>
    <t>=S.19.01.02!$B$159</t>
  </si>
  <si>
    <t>S.19.01.02!S.19.01.02.21.TT</t>
  </si>
  <si>
    <t>=S.19.01.02!$C$157</t>
  </si>
  <si>
    <t>S.19.01.02!S.19.01.02.21.TTC</t>
  </si>
  <si>
    <t>=S.19.01.02!$C$158</t>
  </si>
  <si>
    <t>S.19.01.02!S.19.01.02.21.Y</t>
  </si>
  <si>
    <t>=S.19.01.02!$D$159:$E$159</t>
  </si>
  <si>
    <t>S.19.01.02!S.19.01.02.21.Z</t>
  </si>
  <si>
    <t>=S.19.01.02!$A$150:$A$155</t>
  </si>
  <si>
    <t>S.19.01.02!S.19.01.02.21.ZHI</t>
  </si>
  <si>
    <t>=S.19.01.02!$A$153:$D$155</t>
  </si>
  <si>
    <t>S.19.01.02!S.19.01.02.TC</t>
  </si>
  <si>
    <t>=S.19.01.02!$A$4</t>
  </si>
  <si>
    <t>S.20.01.01!S.20.01.01</t>
  </si>
  <si>
    <t>=S.20.01.01!$A$1</t>
  </si>
  <si>
    <t>S.20.01.01!S.20.01.01.01</t>
  </si>
  <si>
    <t>=S.20.01.01!$A$6</t>
  </si>
  <si>
    <t>S.20.01.01!S.20.01.01.01.TC</t>
  </si>
  <si>
    <t>=S.20.01.01!$A$4</t>
  </si>
  <si>
    <t>S.20.01.01!S.20.01.01.01.TD</t>
  </si>
  <si>
    <t>=S.20.01.01!$C$17:$V$34</t>
  </si>
  <si>
    <t>S.20.01.01!S.20.01.01.01.TL</t>
  </si>
  <si>
    <t>=S.20.01.01!$A$17:$A$34</t>
  </si>
  <si>
    <t>S.20.01.01!S.20.01.01.01.TLC</t>
  </si>
  <si>
    <t>=S.20.01.01!$B$17:$B$34</t>
  </si>
  <si>
    <t>S.20.01.01!S.20.01.01.01.TT</t>
  </si>
  <si>
    <t>=S.20.01.01!$C$12:$V$15</t>
  </si>
  <si>
    <t>S.20.01.01!S.20.01.01.01.TTC</t>
  </si>
  <si>
    <t>=S.20.01.01!$C$16:$V$16</t>
  </si>
  <si>
    <t>S.20.01.01!S.20.01.01.01.X</t>
  </si>
  <si>
    <t>=S.20.01.01!$C$35:$V$40</t>
  </si>
  <si>
    <t>S.20.01.01!S.20.01.01.01.Y</t>
  </si>
  <si>
    <t>=S.20.01.01!$W$17:$W$34</t>
  </si>
  <si>
    <t>S.20.01.01!S.20.01.01.01.Z</t>
  </si>
  <si>
    <t>=S.20.01.01!$A$7:$A$10</t>
  </si>
  <si>
    <t>S.20.01.01!S.20.01.01.01.ZHI</t>
  </si>
  <si>
    <t>=S.20.01.01!$A$9:$D$10</t>
  </si>
  <si>
    <t>S.20.01.01!S.20.01.01.TC</t>
  </si>
  <si>
    <t>S.21.01.01!S.21.01.01</t>
  </si>
  <si>
    <t>=S.21.01.01!$A$1</t>
  </si>
  <si>
    <t>S.21.01.01!S.21.01.01.01</t>
  </si>
  <si>
    <t>=S.21.01.01!$A$7</t>
  </si>
  <si>
    <t>S.21.01.01!S.21.01.01.01.TC</t>
  </si>
  <si>
    <t>=S.21.01.01!$A$4:$A$5</t>
  </si>
  <si>
    <t>S.21.01.01!S.21.01.01.01.TD</t>
  </si>
  <si>
    <t>=S.21.01.01!$C$15:$AH$36</t>
  </si>
  <si>
    <t>S.21.01.01!S.21.01.01.01.TL</t>
  </si>
  <si>
    <t>=S.21.01.01!$A$15:$A$36</t>
  </si>
  <si>
    <t>S.21.01.01!S.21.01.01.01.TLC</t>
  </si>
  <si>
    <t>=S.21.01.01!$B$15:$B$36</t>
  </si>
  <si>
    <t>S.21.01.01!S.21.01.01.01.TT</t>
  </si>
  <si>
    <t>=S.21.01.01!$C$13:$AH$13</t>
  </si>
  <si>
    <t>S.21.01.01!S.21.01.01.01.TTC</t>
  </si>
  <si>
    <t>=S.21.01.01!$C$14:$AH$14</t>
  </si>
  <si>
    <t>S.21.01.01!S.21.01.01.01.X</t>
  </si>
  <si>
    <t>=S.21.01.01!$C$37:$AH$42</t>
  </si>
  <si>
    <t>S.21.01.01!S.21.01.01.01.Y</t>
  </si>
  <si>
    <t>=S.21.01.01!$AI$15:$AI$36</t>
  </si>
  <si>
    <t>S.21.01.01!S.21.01.01.01.Z</t>
  </si>
  <si>
    <t>=S.21.01.01!$A$8:$A$11</t>
  </si>
  <si>
    <t>S.21.01.01!S.21.01.01.01.ZHI</t>
  </si>
  <si>
    <t>=S.21.01.01!$A$10:$D$11</t>
  </si>
  <si>
    <t>S.21.01.01!S.21.01.01.TC</t>
  </si>
  <si>
    <t>=S.21.01.01!$A$4</t>
  </si>
  <si>
    <t>S.22.01.01!S.22.01.01</t>
  </si>
  <si>
    <t>=S.22.01.01!$A$1</t>
  </si>
  <si>
    <t>S.22.01.01!S.22.01.01.01</t>
  </si>
  <si>
    <t>=S.22.01.01!$A$7</t>
  </si>
  <si>
    <t>S.22.01.01!S.22.01.01.01.TC</t>
  </si>
  <si>
    <t>=S.22.01.01!$A$4:$A$5</t>
  </si>
  <si>
    <t>S.22.01.01!S.22.01.01.01.TD</t>
  </si>
  <si>
    <t>=S.22.01.01!$B$14:$N$14</t>
  </si>
  <si>
    <t>S.22.01.01!S.22.01.01.01.TK</t>
  </si>
  <si>
    <t>=S.22.01.01!$A$12</t>
  </si>
  <si>
    <t>S.22.01.01!S.22.01.01.01.TKC</t>
  </si>
  <si>
    <t>=S.22.01.01!$A$13</t>
  </si>
  <si>
    <t>S.22.01.01!S.22.01.01.01.TT</t>
  </si>
  <si>
    <t>=S.22.01.01!$B$12:$N$12</t>
  </si>
  <si>
    <t>S.22.01.01!S.22.01.01.01.TTC</t>
  </si>
  <si>
    <t>=S.22.01.01!$B$13:$N$13</t>
  </si>
  <si>
    <t>S.22.01.01!S.22.01.01.01.X</t>
  </si>
  <si>
    <t>=S.22.01.01!$B$15:$N$19</t>
  </si>
  <si>
    <t>S.22.01.01!S.22.01.01.01.Y</t>
  </si>
  <si>
    <t>=S.22.01.01!$A$15:$A$16</t>
  </si>
  <si>
    <t>S.22.01.01!S.22.01.01.01.Z</t>
  </si>
  <si>
    <t>=S.22.01.01!$A$8:$A$10</t>
  </si>
  <si>
    <t>S.22.01.01!S.22.01.01.01.ZHI</t>
  </si>
  <si>
    <t>=S.22.01.01!$A$10:$D$10</t>
  </si>
  <si>
    <t>S.22.01.01!S.22.01.01.TC</t>
  </si>
  <si>
    <t>=S.22.01.01!$A$4</t>
  </si>
  <si>
    <t>S.22.02.01!S.22.02.01</t>
  </si>
  <si>
    <t>=S.22.02.01!$A$1</t>
  </si>
  <si>
    <t>S.22.02.01!S.22.02.01.01</t>
  </si>
  <si>
    <t>=S.22.02.01!$A$7</t>
  </si>
  <si>
    <t>S.22.02.01!S.22.02.01.01.TC</t>
  </si>
  <si>
    <t>=S.22.02.01!$A$4:$A$5</t>
  </si>
  <si>
    <t>S.22.02.01!S.22.02.01.01.TD</t>
  </si>
  <si>
    <t>=S.22.02.01!$C$14:$G$34</t>
  </si>
  <si>
    <t>S.22.02.01!S.22.02.01.01.TL</t>
  </si>
  <si>
    <t>=S.22.02.01!$A$14:$A$34</t>
  </si>
  <si>
    <t>S.22.02.01!S.22.02.01.01.TLC</t>
  </si>
  <si>
    <t>=S.22.02.01!$B$14:$B$34</t>
  </si>
  <si>
    <t>S.22.02.01!S.22.02.01.01.TT</t>
  </si>
  <si>
    <t>=S.22.02.01!$C$12:$G$12</t>
  </si>
  <si>
    <t>S.22.02.01!S.22.02.01.01.TTC</t>
  </si>
  <si>
    <t>=S.22.02.01!$C$13:$G$13</t>
  </si>
  <si>
    <t>S.22.02.01!S.22.02.01.01.X</t>
  </si>
  <si>
    <t>=S.22.02.01!$C$35:$G$38</t>
  </si>
  <si>
    <t>S.22.02.01!S.22.02.01.01.Y</t>
  </si>
  <si>
    <t>=S.22.02.01!$H$14:$H$34</t>
  </si>
  <si>
    <t>S.22.02.01!S.22.02.01.01.Z</t>
  </si>
  <si>
    <t>=S.22.02.01!$A$8:$A$10</t>
  </si>
  <si>
    <t>S.22.02.01!S.22.02.01.01.ZHI</t>
  </si>
  <si>
    <t>=S.22.02.01!$A$10:$D$10</t>
  </si>
  <si>
    <t>S.22.02.01!S.22.02.01.TC</t>
  </si>
  <si>
    <t>=S.22.02.01!$A$4</t>
  </si>
  <si>
    <t>S.23.01.01!S.23.01.01</t>
  </si>
  <si>
    <t>=S.23.01.01!$A$1</t>
  </si>
  <si>
    <t>S.23.01.01!S.23.01.01.01</t>
  </si>
  <si>
    <t>=S.23.01.01!$A$7</t>
  </si>
  <si>
    <t>S.23.01.01!S.23.01.01.01.TC</t>
  </si>
  <si>
    <t>=S.23.01.01!$A$4</t>
  </si>
  <si>
    <t>S.23.01.01!S.23.01.01.01.TD</t>
  </si>
  <si>
    <t>=S.23.01.01!$C$13:$G$56</t>
  </si>
  <si>
    <t>S.23.01.01!S.23.01.01.01.TL</t>
  </si>
  <si>
    <t>=S.23.01.01!$A$13:$A$56</t>
  </si>
  <si>
    <t>S.23.01.01!S.23.01.01.01.TLC</t>
  </si>
  <si>
    <t>=S.23.01.01!$B$13:$B$56</t>
  </si>
  <si>
    <t>S.23.01.01!S.23.01.01.01.TT</t>
  </si>
  <si>
    <t>=S.23.01.01!$C$11:$G$11</t>
  </si>
  <si>
    <t>S.23.01.01!S.23.01.01.01.TTC</t>
  </si>
  <si>
    <t>=S.23.01.01!$C$12:$G$12</t>
  </si>
  <si>
    <t>S.23.01.01!S.23.01.01.01.X</t>
  </si>
  <si>
    <t>=S.23.01.01!$C$57:$G$57</t>
  </si>
  <si>
    <t>S.23.01.01!S.23.01.01.01.Y</t>
  </si>
  <si>
    <t>=S.23.01.01!$H$13:$O$56</t>
  </si>
  <si>
    <t>S.23.01.01!S.23.01.01.01.Z</t>
  </si>
  <si>
    <t>=S.23.01.01!$A$8:$A$9</t>
  </si>
  <si>
    <t>S.23.01.01!S.23.01.01.TC</t>
  </si>
  <si>
    <t>S.23.01.02!S.23.01.02</t>
  </si>
  <si>
    <t>=S.23.01.02!$A$1</t>
  </si>
  <si>
    <t>S.23.01.02!S.23.01.02.01</t>
  </si>
  <si>
    <t>=S.23.01.02!$A$6</t>
  </si>
  <si>
    <t>S.23.01.02!S.23.01.02.01.TC</t>
  </si>
  <si>
    <t>=S.23.01.02!$A$4</t>
  </si>
  <si>
    <t>S.23.01.02!S.23.01.02.01.TD</t>
  </si>
  <si>
    <t>=S.23.01.02!$C$10:$G$79</t>
  </si>
  <si>
    <t>S.23.01.02!S.23.01.02.01.TL</t>
  </si>
  <si>
    <t>=S.23.01.02!$A$10:$A$79</t>
  </si>
  <si>
    <t>S.23.01.02!S.23.01.02.01.TLC</t>
  </si>
  <si>
    <t>=S.23.01.02!$B$10:$B$79</t>
  </si>
  <si>
    <t>S.23.01.02!S.23.01.02.01.TT</t>
  </si>
  <si>
    <t>=S.23.01.02!$C$8:$G$8</t>
  </si>
  <si>
    <t>S.23.01.02!S.23.01.02.01.TTC</t>
  </si>
  <si>
    <t>=S.23.01.02!$C$9:$G$9</t>
  </si>
  <si>
    <t>S.23.01.02!S.23.01.02.01.X</t>
  </si>
  <si>
    <t>=S.23.01.02!$C$80:$G$80</t>
  </si>
  <si>
    <t>S.23.01.02!S.23.01.02.01.Y</t>
  </si>
  <si>
    <t>=S.23.01.02!$H$10:$U$79</t>
  </si>
  <si>
    <t>S.23.01.02!S.23.01.02.TC</t>
  </si>
  <si>
    <t>S.23.01.04!S.23.01.04</t>
  </si>
  <si>
    <t>=S.23.01.04!$A$1</t>
  </si>
  <si>
    <t>S.23.01.04!S.23.01.04.01</t>
  </si>
  <si>
    <t>=S.23.01.04!$A$6</t>
  </si>
  <si>
    <t>S.23.01.04!S.23.01.04.01.TC</t>
  </si>
  <si>
    <t>=S.23.01.04!$A$4</t>
  </si>
  <si>
    <t>S.23.01.04!S.23.01.04.01.TD</t>
  </si>
  <si>
    <t>=S.23.01.04!$C$10:$G$78</t>
  </si>
  <si>
    <t>S.23.01.04!S.23.01.04.01.TL</t>
  </si>
  <si>
    <t>=S.23.01.04!$A$10:$A$78</t>
  </si>
  <si>
    <t>S.23.01.04!S.23.01.04.01.TLC</t>
  </si>
  <si>
    <t>=S.23.01.04!$B$10:$B$78</t>
  </si>
  <si>
    <t>S.23.01.04!S.23.01.04.01.TT</t>
  </si>
  <si>
    <t>=S.23.01.04!$C$8:$G$8</t>
  </si>
  <si>
    <t>S.23.01.04!S.23.01.04.01.TTC</t>
  </si>
  <si>
    <t>=S.23.01.04!$C$9:$G$9</t>
  </si>
  <si>
    <t>S.23.01.04!S.23.01.04.01.X</t>
  </si>
  <si>
    <t>=S.23.01.04!$C$79:$G$79</t>
  </si>
  <si>
    <t>S.23.01.04!S.23.01.04.01.Y</t>
  </si>
  <si>
    <t>=S.23.01.04!$H$10:$S$78</t>
  </si>
  <si>
    <t>S.23.01.04!S.23.01.04.02</t>
  </si>
  <si>
    <t>=S.23.01.04!$A$81</t>
  </si>
  <si>
    <t>S.23.01.04!S.23.01.04.02.TC</t>
  </si>
  <si>
    <t>S.23.01.04!S.23.01.04.02.TD</t>
  </si>
  <si>
    <t>=S.23.01.04!$C$89:$F$97</t>
  </si>
  <si>
    <t>S.23.01.04!S.23.01.04.02.TL</t>
  </si>
  <si>
    <t>=S.23.01.04!$A$89:$A$97</t>
  </si>
  <si>
    <t>S.23.01.04!S.23.01.04.02.TLC</t>
  </si>
  <si>
    <t>=S.23.01.04!$B$89:$B$97</t>
  </si>
  <si>
    <t>S.23.01.04!S.23.01.04.02.TT</t>
  </si>
  <si>
    <t>=S.23.01.04!$C$87:$F$87</t>
  </si>
  <si>
    <t>S.23.01.04!S.23.01.04.02.TTC</t>
  </si>
  <si>
    <t>=S.23.01.04!$C$88:$F$88</t>
  </si>
  <si>
    <t>S.23.01.04!S.23.01.04.02.X</t>
  </si>
  <si>
    <t>=S.23.01.04!$C$98:$F$98</t>
  </si>
  <si>
    <t>S.23.01.04!S.23.01.04.02.Y</t>
  </si>
  <si>
    <t>=S.23.01.04!$G$89:$L$97</t>
  </si>
  <si>
    <t>S.23.01.04!S.23.01.04.02.Z</t>
  </si>
  <si>
    <t>=S.23.01.04!$A$82:$A$85</t>
  </si>
  <si>
    <t>S.23.01.04!S.23.01.04.03</t>
  </si>
  <si>
    <t>=S.23.01.04!$A$100</t>
  </si>
  <si>
    <t>S.23.01.04!S.23.01.04.03.TC</t>
  </si>
  <si>
    <t>S.23.01.04!S.23.01.04.03.TD</t>
  </si>
  <si>
    <t>=S.23.01.04!$C$109:$H$123</t>
  </si>
  <si>
    <t>S.23.01.04!S.23.01.04.03.TL</t>
  </si>
  <si>
    <t>=S.23.01.04!$A$109:$A$123</t>
  </si>
  <si>
    <t>S.23.01.04!S.23.01.04.03.TLC</t>
  </si>
  <si>
    <t>=S.23.01.04!$B$109:$B$123</t>
  </si>
  <si>
    <t>S.23.01.04!S.23.01.04.03.TT</t>
  </si>
  <si>
    <t>=S.23.01.04!$C$106:$H$107</t>
  </si>
  <si>
    <t>S.23.01.04!S.23.01.04.03.TTC</t>
  </si>
  <si>
    <t>=S.23.01.04!$C$108:$H$108</t>
  </si>
  <si>
    <t>S.23.01.04!S.23.01.04.03.X</t>
  </si>
  <si>
    <t>=S.23.01.04!$C$124:$H$125</t>
  </si>
  <si>
    <t>S.23.01.04!S.23.01.04.03.Y</t>
  </si>
  <si>
    <t>=S.23.01.04!$I$109:$N$123</t>
  </si>
  <si>
    <t>S.23.01.04!S.23.01.04.03.Z</t>
  </si>
  <si>
    <t>=S.23.01.04!$A$101:$A$104</t>
  </si>
  <si>
    <t>S.23.01.04!S.23.01.04.04</t>
  </si>
  <si>
    <t>=S.23.01.04!$A$126</t>
  </si>
  <si>
    <t>S.23.01.04!S.23.01.04.04.TC</t>
  </si>
  <si>
    <t>=S.23.01.04!$A$132</t>
  </si>
  <si>
    <t>S.23.01.04!S.23.01.04.04.TD</t>
  </si>
  <si>
    <t>=S.23.01.04!$C$137:$F$138</t>
  </si>
  <si>
    <t>S.23.01.04!S.23.01.04.04.TL</t>
  </si>
  <si>
    <t>=S.23.01.04!$A$137:$A$138</t>
  </si>
  <si>
    <t>S.23.01.04!S.23.01.04.04.TLC</t>
  </si>
  <si>
    <t>=S.23.01.04!$B$137:$B$138</t>
  </si>
  <si>
    <t>S.23.01.04!S.23.01.04.04.TT</t>
  </si>
  <si>
    <t>=S.23.01.04!$C$134:$F$135</t>
  </si>
  <si>
    <t>S.23.01.04!S.23.01.04.04.TTC</t>
  </si>
  <si>
    <t>=S.23.01.04!$C$136:$F$136</t>
  </si>
  <si>
    <t>S.23.01.04!S.23.01.04.04.X</t>
  </si>
  <si>
    <t>=S.23.01.04!$C$139:$F$140</t>
  </si>
  <si>
    <t>S.23.01.04!S.23.01.04.04.Y</t>
  </si>
  <si>
    <t>=S.23.01.04!$G$137:$K$138</t>
  </si>
  <si>
    <t>S.23.01.04!S.23.01.04.04.Z</t>
  </si>
  <si>
    <t>=S.23.01.04!$A$127:$A$130</t>
  </si>
  <si>
    <t>S.23.01.04!S.23.01.04.05</t>
  </si>
  <si>
    <t>=S.23.01.04!$A$142</t>
  </si>
  <si>
    <t>S.23.01.04!S.23.01.04.05.TC</t>
  </si>
  <si>
    <t>=S.23.01.04!$A$147</t>
  </si>
  <si>
    <t>S.23.01.04!S.23.01.04.05.TD</t>
  </si>
  <si>
    <t>=S.23.01.04!$C$150:$C$153</t>
  </si>
  <si>
    <t>S.23.01.04!S.23.01.04.05.TL</t>
  </si>
  <si>
    <t>=S.23.01.04!$A$150:$A$153</t>
  </si>
  <si>
    <t>S.23.01.04!S.23.01.04.05.TLC</t>
  </si>
  <si>
    <t>=S.23.01.04!$B$150:$B$153</t>
  </si>
  <si>
    <t>S.23.01.04!S.23.01.04.05.TTC</t>
  </si>
  <si>
    <t>=S.23.01.04!$C$149</t>
  </si>
  <si>
    <t>S.23.01.04!S.23.01.04.05.Y</t>
  </si>
  <si>
    <t>=S.23.01.04!$D$150:$H$153</t>
  </si>
  <si>
    <t>S.23.01.04!S.23.01.04.05.Z</t>
  </si>
  <si>
    <t>=S.23.01.04!$A$143:$A$145</t>
  </si>
  <si>
    <t>S.23.01.04!S.23.01.04.06</t>
  </si>
  <si>
    <t>=S.23.01.04!$A$155</t>
  </si>
  <si>
    <t>S.23.01.04!S.23.01.04.06.TC</t>
  </si>
  <si>
    <t>S.23.01.04!S.23.01.04.06.TD</t>
  </si>
  <si>
    <t>=S.23.01.04!$C$162:$D$162</t>
  </si>
  <si>
    <t>S.23.01.04!S.23.01.04.06.TL</t>
  </si>
  <si>
    <t>=S.23.01.04!$A$162</t>
  </si>
  <si>
    <t>S.23.01.04!S.23.01.04.06.TLC</t>
  </si>
  <si>
    <t>=S.23.01.04!$B$162</t>
  </si>
  <si>
    <t>S.23.01.04!S.23.01.04.06.TT</t>
  </si>
  <si>
    <t>=S.23.01.04!$C$160:$D$160</t>
  </si>
  <si>
    <t>S.23.01.04!S.23.01.04.06.TTC</t>
  </si>
  <si>
    <t>=S.23.01.04!$C$161:$D$161</t>
  </si>
  <si>
    <t>S.23.01.04!S.23.01.04.06.X</t>
  </si>
  <si>
    <t>=S.23.01.04!$C$163:$D$165</t>
  </si>
  <si>
    <t>S.23.01.04!S.23.01.04.06.Z</t>
  </si>
  <si>
    <t>=S.23.01.04!$A$156:$A$158</t>
  </si>
  <si>
    <t>S.23.01.04!S.23.01.04.07</t>
  </si>
  <si>
    <t>=S.23.01.04!$A$167</t>
  </si>
  <si>
    <t>S.23.01.04!S.23.01.04.07.TC</t>
  </si>
  <si>
    <t>S.23.01.04!S.23.01.04.07.TD</t>
  </si>
  <si>
    <t>=S.23.01.04!$C$173:$C$175</t>
  </si>
  <si>
    <t>S.23.01.04!S.23.01.04.07.TL</t>
  </si>
  <si>
    <t>=S.23.01.04!$A$173:$A$175</t>
  </si>
  <si>
    <t>S.23.01.04!S.23.01.04.07.TLC</t>
  </si>
  <si>
    <t>=S.23.01.04!$B$173:$B$175</t>
  </si>
  <si>
    <t>S.23.01.04!S.23.01.04.07.TTC</t>
  </si>
  <si>
    <t>=S.23.01.04!$C$172</t>
  </si>
  <si>
    <t>S.23.01.04!S.23.01.04.07.Y</t>
  </si>
  <si>
    <t>=S.23.01.04!$D$173:$K$175</t>
  </si>
  <si>
    <t>S.23.01.04!S.23.01.04.07.Z</t>
  </si>
  <si>
    <t>=S.23.01.04!$A$168:$A$170</t>
  </si>
  <si>
    <t>S.23.01.04!S.23.01.04.TC</t>
  </si>
  <si>
    <t>S.23.01.05!S.23.01.05</t>
  </si>
  <si>
    <t>=S.23.01.05!$A$1</t>
  </si>
  <si>
    <t>S.23.01.05!S.23.01.05.01</t>
  </si>
  <si>
    <t>=S.23.01.05!$A$7</t>
  </si>
  <si>
    <t>S.23.01.05!S.23.01.05.01.TC</t>
  </si>
  <si>
    <t>=S.23.01.05!$A$4</t>
  </si>
  <si>
    <t>S.23.01.05!S.23.01.05.01.TD</t>
  </si>
  <si>
    <t>=S.23.01.05!$C$14:$G$58</t>
  </si>
  <si>
    <t>S.23.01.05!S.23.01.05.01.TL</t>
  </si>
  <si>
    <t>=S.23.01.05!$A$14:$A$58</t>
  </si>
  <si>
    <t>S.23.01.05!S.23.01.05.01.TLC</t>
  </si>
  <si>
    <t>=S.23.01.05!$B$14:$B$58</t>
  </si>
  <si>
    <t>S.23.01.05!S.23.01.05.01.TT</t>
  </si>
  <si>
    <t>=S.23.01.05!$C$12:$G$12</t>
  </si>
  <si>
    <t>S.23.01.05!S.23.01.05.01.TTC</t>
  </si>
  <si>
    <t>=S.23.01.05!$C$13:$G$13</t>
  </si>
  <si>
    <t>S.23.01.05!S.23.01.05.01.X</t>
  </si>
  <si>
    <t>=S.23.01.05!$C$59:$G$59</t>
  </si>
  <si>
    <t>S.23.01.05!S.23.01.05.01.Y</t>
  </si>
  <si>
    <t>=S.23.01.05!$H$14:$N$58</t>
  </si>
  <si>
    <t>S.23.01.05!S.23.01.05.01.Z</t>
  </si>
  <si>
    <t>=S.23.01.05!$A$8:$A$10</t>
  </si>
  <si>
    <t>S.23.01.05!S.23.01.05.10</t>
  </si>
  <si>
    <t>=S.23.01.05!$A$61</t>
  </si>
  <si>
    <t>S.23.01.05!S.23.01.05.10.TC</t>
  </si>
  <si>
    <t>S.23.01.05!S.23.01.05.10.TD</t>
  </si>
  <si>
    <t>=S.23.01.05!$C$68:$F$76</t>
  </si>
  <si>
    <t>S.23.01.05!S.23.01.05.10.TL</t>
  </si>
  <si>
    <t>=S.23.01.05!$A$68:$A$76</t>
  </si>
  <si>
    <t>S.23.01.05!S.23.01.05.10.TLC</t>
  </si>
  <si>
    <t>=S.23.01.05!$B$68:$B$76</t>
  </si>
  <si>
    <t>S.23.01.05!S.23.01.05.10.TT</t>
  </si>
  <si>
    <t>=S.23.01.05!$C$66:$F$66</t>
  </si>
  <si>
    <t>S.23.01.05!S.23.01.05.10.TTC</t>
  </si>
  <si>
    <t>=S.23.01.05!$C$67:$F$67</t>
  </si>
  <si>
    <t>S.23.01.05!S.23.01.05.10.X</t>
  </si>
  <si>
    <t>=S.23.01.05!$C$77:$F$77</t>
  </si>
  <si>
    <t>S.23.01.05!S.23.01.05.10.Y</t>
  </si>
  <si>
    <t>=S.23.01.05!$G$68:$L$76</t>
  </si>
  <si>
    <t>S.23.01.05!S.23.01.05.10.Z</t>
  </si>
  <si>
    <t>=S.23.01.05!$A$62:$A$64</t>
  </si>
  <si>
    <t>S.23.01.05!S.23.01.05.14</t>
  </si>
  <si>
    <t>=S.23.01.05!$A$79</t>
  </si>
  <si>
    <t>S.23.01.05!S.23.01.05.14.TC</t>
  </si>
  <si>
    <t>S.23.01.05!S.23.01.05.14.TD</t>
  </si>
  <si>
    <t>=S.23.01.05!$C$87:$H$101</t>
  </si>
  <si>
    <t>S.23.01.05!S.23.01.05.14.TL</t>
  </si>
  <si>
    <t>=S.23.01.05!$A$87:$A$101</t>
  </si>
  <si>
    <t>S.23.01.05!S.23.01.05.14.TLC</t>
  </si>
  <si>
    <t>=S.23.01.05!$B$87:$B$101</t>
  </si>
  <si>
    <t>S.23.01.05!S.23.01.05.14.TT</t>
  </si>
  <si>
    <t>=S.23.01.05!$C$84:$H$85</t>
  </si>
  <si>
    <t>S.23.01.05!S.23.01.05.14.TTC</t>
  </si>
  <si>
    <t>=S.23.01.05!$C$86:$H$86</t>
  </si>
  <si>
    <t>S.23.01.05!S.23.01.05.14.X</t>
  </si>
  <si>
    <t>=S.23.01.05!$C$102:$H$103</t>
  </si>
  <si>
    <t>S.23.01.05!S.23.01.05.14.Y</t>
  </si>
  <si>
    <t>=S.23.01.05!$I$87:$N$101</t>
  </si>
  <si>
    <t>S.23.01.05!S.23.01.05.14.Z</t>
  </si>
  <si>
    <t>=S.23.01.05!$A$80:$A$82</t>
  </si>
  <si>
    <t>S.23.01.05!S.23.01.05.24</t>
  </si>
  <si>
    <t>=S.23.01.05!$A$105</t>
  </si>
  <si>
    <t>S.23.01.05!S.23.01.05.24.TC</t>
  </si>
  <si>
    <t>=S.23.01.05!$A$110</t>
  </si>
  <si>
    <t>S.23.01.05!S.23.01.05.24.TD</t>
  </si>
  <si>
    <t>=S.23.01.05!$C$115:$F$116</t>
  </si>
  <si>
    <t>S.23.01.05!S.23.01.05.24.TL</t>
  </si>
  <si>
    <t>=S.23.01.05!$A$115:$A$116</t>
  </si>
  <si>
    <t>S.23.01.05!S.23.01.05.24.TLC</t>
  </si>
  <si>
    <t>=S.23.01.05!$B$115:$B$116</t>
  </si>
  <si>
    <t>S.23.01.05!S.23.01.05.24.TT</t>
  </si>
  <si>
    <t>=S.23.01.05!$C$112:$F$113</t>
  </si>
  <si>
    <t>S.23.01.05!S.23.01.05.24.TTC</t>
  </si>
  <si>
    <t>=S.23.01.05!$C$114:$F$114</t>
  </si>
  <si>
    <t>S.23.01.05!S.23.01.05.24.X</t>
  </si>
  <si>
    <t>=S.23.01.05!$C$117:$F$118</t>
  </si>
  <si>
    <t>S.23.01.05!S.23.01.05.24.Y</t>
  </si>
  <si>
    <t>=S.23.01.05!$G$115:$K$116</t>
  </si>
  <si>
    <t>S.23.01.05!S.23.01.05.24.Z</t>
  </si>
  <si>
    <t>=S.23.01.05!$A$106:$A$108</t>
  </si>
  <si>
    <t>S.23.01.05!S.23.01.05.31</t>
  </si>
  <si>
    <t>=S.23.01.05!$A$120</t>
  </si>
  <si>
    <t>S.23.01.05!S.23.01.05.31.TC</t>
  </si>
  <si>
    <t>=S.23.01.05!$A$124</t>
  </si>
  <si>
    <t>S.23.01.05!S.23.01.05.31.TD</t>
  </si>
  <si>
    <t>=S.23.01.05!$C$128:$C$131</t>
  </si>
  <si>
    <t>S.23.01.05!S.23.01.05.31.TL</t>
  </si>
  <si>
    <t>=S.23.01.05!$A$128:$A$131</t>
  </si>
  <si>
    <t>S.23.01.05!S.23.01.05.31.TLC</t>
  </si>
  <si>
    <t>=S.23.01.05!$B$128:$B$131</t>
  </si>
  <si>
    <t>S.23.01.05!S.23.01.05.31.TTC</t>
  </si>
  <si>
    <t>=S.23.01.05!$C$127</t>
  </si>
  <si>
    <t>S.23.01.05!S.23.01.05.31.Y</t>
  </si>
  <si>
    <t>=S.23.01.05!$D$128:$H$131</t>
  </si>
  <si>
    <t>S.23.01.05!S.23.01.05.31.Z</t>
  </si>
  <si>
    <t>=S.23.01.05!$A$121:$A$122</t>
  </si>
  <si>
    <t>S.23.01.05!S.23.01.05.36</t>
  </si>
  <si>
    <t>=S.23.01.05!$A$133</t>
  </si>
  <si>
    <t>S.23.01.05!S.23.01.05.36.TC</t>
  </si>
  <si>
    <t>S.23.01.05!S.23.01.05.36.TD</t>
  </si>
  <si>
    <t>=S.23.01.05!$C$139:$D$139</t>
  </si>
  <si>
    <t>S.23.01.05!S.23.01.05.36.TL</t>
  </si>
  <si>
    <t>=S.23.01.05!$A$139</t>
  </si>
  <si>
    <t>S.23.01.05!S.23.01.05.36.TLC</t>
  </si>
  <si>
    <t>=S.23.01.05!$B$139</t>
  </si>
  <si>
    <t>S.23.01.05!S.23.01.05.36.TT</t>
  </si>
  <si>
    <t>=S.23.01.05!$C$137:$D$137</t>
  </si>
  <si>
    <t>S.23.01.05!S.23.01.05.36.TTC</t>
  </si>
  <si>
    <t>=S.23.01.05!$C$138:$D$138</t>
  </si>
  <si>
    <t>S.23.01.05!S.23.01.05.36.X</t>
  </si>
  <si>
    <t>=S.23.01.05!$C$140:$D$143</t>
  </si>
  <si>
    <t>S.23.01.05!S.23.01.05.36.Z</t>
  </si>
  <si>
    <t>=S.23.01.05!$A$134:$A$135</t>
  </si>
  <si>
    <t>S.23.01.05!S.23.01.05.37</t>
  </si>
  <si>
    <t>=S.23.01.05!$A$144</t>
  </si>
  <si>
    <t>S.23.01.05!S.23.01.05.37.TC</t>
  </si>
  <si>
    <t>S.23.01.05!S.23.01.05.37.TD</t>
  </si>
  <si>
    <t>=S.23.01.05!$C$149:$C$151</t>
  </si>
  <si>
    <t>S.23.01.05!S.23.01.05.37.TL</t>
  </si>
  <si>
    <t>=S.23.01.05!$A$149:$A$151</t>
  </si>
  <si>
    <t>S.23.01.05!S.23.01.05.37.TLC</t>
  </si>
  <si>
    <t>=S.23.01.05!$B$149:$B$151</t>
  </si>
  <si>
    <t>S.23.01.05!S.23.01.05.37.TTC</t>
  </si>
  <si>
    <t>=S.23.01.05!$C$148</t>
  </si>
  <si>
    <t>S.23.01.05!S.23.01.05.37.Y</t>
  </si>
  <si>
    <t>=S.23.01.05!$D$149:$K$151</t>
  </si>
  <si>
    <t>S.23.01.05!S.23.01.05.37.Z</t>
  </si>
  <si>
    <t>=S.23.01.05!$A$145:$A$146</t>
  </si>
  <si>
    <t>S.23.01.05!S.23.01.05.TC</t>
  </si>
  <si>
    <t>S.24.01.01!S.24.01.01</t>
  </si>
  <si>
    <t>=S.24.01.01!$A$1</t>
  </si>
  <si>
    <t>S.24.01.01!S.24.01.01.01</t>
  </si>
  <si>
    <t>=S.24.01.01!$A$5</t>
  </si>
  <si>
    <t>S.24.01.01!S.24.01.01.01.TC</t>
  </si>
  <si>
    <t>=S.24.01.01!$A$10</t>
  </si>
  <si>
    <t>S.24.01.01!S.24.01.01.01.TD</t>
  </si>
  <si>
    <t>=S.24.01.01!$B$14:$E$14</t>
  </si>
  <si>
    <t>S.24.01.01!S.24.01.01.01.TK</t>
  </si>
  <si>
    <t>=S.24.01.01!$A$12</t>
  </si>
  <si>
    <t>S.24.01.01!S.24.01.01.01.TKC</t>
  </si>
  <si>
    <t>=S.24.01.01!$A$13</t>
  </si>
  <si>
    <t>S.24.01.01!S.24.01.01.01.TT</t>
  </si>
  <si>
    <t>=S.24.01.01!$B$12:$E$12</t>
  </si>
  <si>
    <t>S.24.01.01!S.24.01.01.01.TTC</t>
  </si>
  <si>
    <t>=S.24.01.01!$B$13:$E$13</t>
  </si>
  <si>
    <t>S.24.01.01!S.24.01.01.01.X</t>
  </si>
  <si>
    <t>=S.24.01.01!$B$15:$E$20</t>
  </si>
  <si>
    <t>S.24.01.01!S.24.01.01.01.Y</t>
  </si>
  <si>
    <t>=S.24.01.01!$A$15:$A$16</t>
  </si>
  <si>
    <t>S.24.01.01!S.24.01.01.01.Z</t>
  </si>
  <si>
    <t>=S.24.01.01!$A$6:$A$8</t>
  </si>
  <si>
    <t>S.24.01.01!S.24.01.01.02</t>
  </si>
  <si>
    <t>=S.24.01.01!$A$22</t>
  </si>
  <si>
    <t>S.24.01.01!S.24.01.01.02.TC</t>
  </si>
  <si>
    <t>=S.24.01.01!$A$27</t>
  </si>
  <si>
    <t>S.24.01.01!S.24.01.01.02.TD</t>
  </si>
  <si>
    <t>=S.24.01.01!$B$31:$E$31</t>
  </si>
  <si>
    <t>S.24.01.01!S.24.01.01.02.TK</t>
  </si>
  <si>
    <t>=S.24.01.01!$A$29</t>
  </si>
  <si>
    <t>S.24.01.01!S.24.01.01.02.TKC</t>
  </si>
  <si>
    <t>=S.24.01.01!$A$30</t>
  </si>
  <si>
    <t>S.24.01.01!S.24.01.01.02.TT</t>
  </si>
  <si>
    <t>=S.24.01.01!$B$29:$E$29</t>
  </si>
  <si>
    <t>S.24.01.01!S.24.01.01.02.TTC</t>
  </si>
  <si>
    <t>=S.24.01.01!$B$30:$E$30</t>
  </si>
  <si>
    <t>S.24.01.01!S.24.01.01.02.X</t>
  </si>
  <si>
    <t>=S.24.01.01!$B$32:$E$37</t>
  </si>
  <si>
    <t>S.24.01.01!S.24.01.01.02.Y</t>
  </si>
  <si>
    <t>=S.24.01.01!$A$32:$A$33</t>
  </si>
  <si>
    <t>S.24.01.01!S.24.01.01.02.Z</t>
  </si>
  <si>
    <t>=S.24.01.01!$A$23:$A$25</t>
  </si>
  <si>
    <t>S.24.01.01!S.24.01.01.03</t>
  </si>
  <si>
    <t>=S.24.01.01!$A$39</t>
  </si>
  <si>
    <t>S.24.01.01!S.24.01.01.03.TC</t>
  </si>
  <si>
    <t>=S.24.01.01!$A$44</t>
  </si>
  <si>
    <t>S.24.01.01!S.24.01.01.03.TD</t>
  </si>
  <si>
    <t>=S.24.01.01!$B$48:$E$48</t>
  </si>
  <si>
    <t>S.24.01.01!S.24.01.01.03.TK</t>
  </si>
  <si>
    <t>=S.24.01.01!$A$46</t>
  </si>
  <si>
    <t>S.24.01.01!S.24.01.01.03.TKC</t>
  </si>
  <si>
    <t>=S.24.01.01!$A$47</t>
  </si>
  <si>
    <t>S.24.01.01!S.24.01.01.03.TT</t>
  </si>
  <si>
    <t>=S.24.01.01!$B$46:$E$46</t>
  </si>
  <si>
    <t>S.24.01.01!S.24.01.01.03.TTC</t>
  </si>
  <si>
    <t>=S.24.01.01!$B$47:$E$47</t>
  </si>
  <si>
    <t>S.24.01.01!S.24.01.01.03.X</t>
  </si>
  <si>
    <t>=S.24.01.01!$B$49:$E$54</t>
  </si>
  <si>
    <t>S.24.01.01!S.24.01.01.03.Y</t>
  </si>
  <si>
    <t>=S.24.01.01!$A$49:$A$50</t>
  </si>
  <si>
    <t>S.24.01.01!S.24.01.01.03.Z</t>
  </si>
  <si>
    <t>=S.24.01.01!$A$40:$A$42</t>
  </si>
  <si>
    <t>S.24.01.01!S.24.01.01.04</t>
  </si>
  <si>
    <t>=S.24.01.01!$A$56</t>
  </si>
  <si>
    <t>S.24.01.01!S.24.01.01.04.TC</t>
  </si>
  <si>
    <t>=S.24.01.01!$A$61</t>
  </si>
  <si>
    <t>S.24.01.01!S.24.01.01.04.TD</t>
  </si>
  <si>
    <t>=S.24.01.01!$B$65:$F$65</t>
  </si>
  <si>
    <t>S.24.01.01!S.24.01.01.04.TK</t>
  </si>
  <si>
    <t>=S.24.01.01!$A$63</t>
  </si>
  <si>
    <t>S.24.01.01!S.24.01.01.04.TKC</t>
  </si>
  <si>
    <t>=S.24.01.01!$A$64</t>
  </si>
  <si>
    <t>S.24.01.01!S.24.01.01.04.TT</t>
  </si>
  <si>
    <t>=S.24.01.01!$B$63:$F$63</t>
  </si>
  <si>
    <t>S.24.01.01!S.24.01.01.04.TTC</t>
  </si>
  <si>
    <t>=S.24.01.01!$B$64:$F$64</t>
  </si>
  <si>
    <t>S.24.01.01!S.24.01.01.04.X</t>
  </si>
  <si>
    <t>=S.24.01.01!$B$66:$F$70</t>
  </si>
  <si>
    <t>S.24.01.01!S.24.01.01.04.Y</t>
  </si>
  <si>
    <t>=S.24.01.01!$A$66:$A$67</t>
  </si>
  <si>
    <t>S.24.01.01!S.24.01.01.04.Z</t>
  </si>
  <si>
    <t>=S.24.01.01!$A$57:$A$59</t>
  </si>
  <si>
    <t>S.24.01.01!S.24.01.01.05</t>
  </si>
  <si>
    <t>=S.24.01.01!$A$72</t>
  </si>
  <si>
    <t>S.24.01.01!S.24.01.01.05.TC</t>
  </si>
  <si>
    <t>=S.24.01.01!$A$77</t>
  </si>
  <si>
    <t>S.24.01.01!S.24.01.01.05.TD</t>
  </si>
  <si>
    <t>=S.24.01.01!$B$81:$F$81</t>
  </si>
  <si>
    <t>S.24.01.01!S.24.01.01.05.TK</t>
  </si>
  <si>
    <t>=S.24.01.01!$A$79</t>
  </si>
  <si>
    <t>S.24.01.01!S.24.01.01.05.TKC</t>
  </si>
  <si>
    <t>=S.24.01.01!$A$80</t>
  </si>
  <si>
    <t>S.24.01.01!S.24.01.01.05.TT</t>
  </si>
  <si>
    <t>=S.24.01.01!$B$79:$F$79</t>
  </si>
  <si>
    <t>S.24.01.01!S.24.01.01.05.TTC</t>
  </si>
  <si>
    <t>=S.24.01.01!$B$80:$F$80</t>
  </si>
  <si>
    <t>S.24.01.01!S.24.01.01.05.X</t>
  </si>
  <si>
    <t>=S.24.01.01!$B$82:$F$86</t>
  </si>
  <si>
    <t>S.24.01.01!S.24.01.01.05.Y</t>
  </si>
  <si>
    <t>=S.24.01.01!$A$82:$A$83</t>
  </si>
  <si>
    <t>S.24.01.01!S.24.01.01.05.Z</t>
  </si>
  <si>
    <t>=S.24.01.01!$A$73:$A$75</t>
  </si>
  <si>
    <t>S.24.01.01!S.24.01.01.06</t>
  </si>
  <si>
    <t>=S.24.01.01!$A$88</t>
  </si>
  <si>
    <t>S.24.01.01!S.24.01.01.06.TC</t>
  </si>
  <si>
    <t>=S.24.01.01!$A$3</t>
  </si>
  <si>
    <t>S.24.01.01!S.24.01.01.06.TD</t>
  </si>
  <si>
    <t>=S.24.01.01!$C$95:$F$95</t>
  </si>
  <si>
    <t>S.24.01.01!S.24.01.01.06.TL</t>
  </si>
  <si>
    <t>=S.24.01.01!$A$95</t>
  </si>
  <si>
    <t>S.24.01.01!S.24.01.01.06.TLC</t>
  </si>
  <si>
    <t>=S.24.01.01!$B$95</t>
  </si>
  <si>
    <t>S.24.01.01!S.24.01.01.06.TT</t>
  </si>
  <si>
    <t>=S.24.01.01!$C$93:$F$93</t>
  </si>
  <si>
    <t>S.24.01.01!S.24.01.01.06.TTC</t>
  </si>
  <si>
    <t>=S.24.01.01!$C$94:$F$94</t>
  </si>
  <si>
    <t>S.24.01.01!S.24.01.01.06.X</t>
  </si>
  <si>
    <t>=S.24.01.01!$C$96:$F$96</t>
  </si>
  <si>
    <t>S.24.01.01!S.24.01.01.06.Y</t>
  </si>
  <si>
    <t>=S.24.01.01!$G$95:$K$95</t>
  </si>
  <si>
    <t>S.24.01.01!S.24.01.01.06.Z</t>
  </si>
  <si>
    <t>=S.24.01.01!$A$89:$A$91</t>
  </si>
  <si>
    <t>S.24.01.01!S.24.01.01.07</t>
  </si>
  <si>
    <t>=S.24.01.01!$A$98</t>
  </si>
  <si>
    <t>S.24.01.01!S.24.01.01.07.TC</t>
  </si>
  <si>
    <t>S.24.01.01!S.24.01.01.07.TD</t>
  </si>
  <si>
    <t>=S.24.01.01!$C$105:$F$107</t>
  </si>
  <si>
    <t>S.24.01.01!S.24.01.01.07.TL</t>
  </si>
  <si>
    <t>=S.24.01.01!$A$105:$A$107</t>
  </si>
  <si>
    <t>S.24.01.01!S.24.01.01.07.TLC</t>
  </si>
  <si>
    <t>=S.24.01.01!$B$105:$B$107</t>
  </si>
  <si>
    <t>S.24.01.01!S.24.01.01.07.TT</t>
  </si>
  <si>
    <t>=S.24.01.01!$C$103:$F$103</t>
  </si>
  <si>
    <t>S.24.01.01!S.24.01.01.07.TTC</t>
  </si>
  <si>
    <t>=S.24.01.01!$C$104:$F$104</t>
  </si>
  <si>
    <t>S.24.01.01!S.24.01.01.07.X</t>
  </si>
  <si>
    <t>=S.24.01.01!$C$108:$F$108</t>
  </si>
  <si>
    <t>S.24.01.01!S.24.01.01.07.Y</t>
  </si>
  <si>
    <t>=S.24.01.01!$G$105:$K$107</t>
  </si>
  <si>
    <t>S.24.01.01!S.24.01.01.07.Z</t>
  </si>
  <si>
    <t>=S.24.01.01!$A$99:$A$101</t>
  </si>
  <si>
    <t>S.24.01.01!S.24.01.01.08</t>
  </si>
  <si>
    <t>=S.24.01.01!$A$110</t>
  </si>
  <si>
    <t>S.24.01.01!S.24.01.01.08.TC</t>
  </si>
  <si>
    <t>S.24.01.01!S.24.01.01.08.TD</t>
  </si>
  <si>
    <t>=S.24.01.01!$C$117:$C$118</t>
  </si>
  <si>
    <t>S.24.01.01!S.24.01.01.08.TL</t>
  </si>
  <si>
    <t>=S.24.01.01!$A$117:$A$118</t>
  </si>
  <si>
    <t>S.24.01.01!S.24.01.01.08.TLC</t>
  </si>
  <si>
    <t>=S.24.01.01!$B$117:$B$118</t>
  </si>
  <si>
    <t>S.24.01.01!S.24.01.01.08.TT</t>
  </si>
  <si>
    <t>=S.24.01.01!$C$115</t>
  </si>
  <si>
    <t>S.24.01.01!S.24.01.01.08.TTC</t>
  </si>
  <si>
    <t>=S.24.01.01!$C$116</t>
  </si>
  <si>
    <t>S.24.01.01!S.24.01.01.08.Y</t>
  </si>
  <si>
    <t>=S.24.01.01!$D$117:$G$118</t>
  </si>
  <si>
    <t>S.24.01.01!S.24.01.01.08.Z</t>
  </si>
  <si>
    <t>=S.24.01.01!$A$111:$A$113</t>
  </si>
  <si>
    <t>S.24.01.01!S.24.01.01.09</t>
  </si>
  <si>
    <t>=S.24.01.01!$A$120</t>
  </si>
  <si>
    <t>S.24.01.01!S.24.01.01.09.TC</t>
  </si>
  <si>
    <t>=S.24.01.01!$A$125</t>
  </si>
  <si>
    <t>S.24.01.01!S.24.01.01.09.TD</t>
  </si>
  <si>
    <t>=S.24.01.01!$C$128:$F$130</t>
  </si>
  <si>
    <t>S.24.01.01!S.24.01.01.09.TL</t>
  </si>
  <si>
    <t>=S.24.01.01!$A$128:$A$130</t>
  </si>
  <si>
    <t>S.24.01.01!S.24.01.01.09.TLC</t>
  </si>
  <si>
    <t>=S.24.01.01!$B$128:$B$130</t>
  </si>
  <si>
    <t>S.24.01.01!S.24.01.01.09.TT</t>
  </si>
  <si>
    <t>=S.24.01.01!$C$126:$F$126</t>
  </si>
  <si>
    <t>S.24.01.01!S.24.01.01.09.TTC</t>
  </si>
  <si>
    <t>=S.24.01.01!$C$127:$F$127</t>
  </si>
  <si>
    <t>S.24.01.01!S.24.01.01.09.X</t>
  </si>
  <si>
    <t>=S.24.01.01!$C$131:$F$131</t>
  </si>
  <si>
    <t>S.24.01.01!S.24.01.01.09.Y</t>
  </si>
  <si>
    <t>=S.24.01.01!$G$128:$N$130</t>
  </si>
  <si>
    <t>S.24.01.01!S.24.01.01.09.Z</t>
  </si>
  <si>
    <t>=S.24.01.01!$A$121:$A$123</t>
  </si>
  <si>
    <t>S.24.01.01!S.24.01.01.10</t>
  </si>
  <si>
    <t>=S.24.01.01!$A$133</t>
  </si>
  <si>
    <t>S.24.01.01!S.24.01.01.10.TC</t>
  </si>
  <si>
    <t>=S.24.01.01!$A$138</t>
  </si>
  <si>
    <t>S.24.01.01!S.24.01.01.10.TD</t>
  </si>
  <si>
    <t>=S.24.01.01!$C$142:$F$143</t>
  </si>
  <si>
    <t>S.24.01.01!S.24.01.01.10.TL</t>
  </si>
  <si>
    <t>=S.24.01.01!$A$142:$A$143</t>
  </si>
  <si>
    <t>S.24.01.01!S.24.01.01.10.TLC</t>
  </si>
  <si>
    <t>=S.24.01.01!$B$142:$B$143</t>
  </si>
  <si>
    <t>S.24.01.01!S.24.01.01.10.TT</t>
  </si>
  <si>
    <t>=S.24.01.01!$C$140:$F$140</t>
  </si>
  <si>
    <t>S.24.01.01!S.24.01.01.10.TTC</t>
  </si>
  <si>
    <t>=S.24.01.01!$C$141:$F$141</t>
  </si>
  <si>
    <t>S.24.01.01!S.24.01.01.10.X</t>
  </si>
  <si>
    <t>=S.24.01.01!$C$144:$F$144</t>
  </si>
  <si>
    <t>S.24.01.01!S.24.01.01.10.Y</t>
  </si>
  <si>
    <t>=S.24.01.01!$G$142:$K$143</t>
  </si>
  <si>
    <t>S.24.01.01!S.24.01.01.10.Z</t>
  </si>
  <si>
    <t>=S.24.01.01!$A$134:$A$136</t>
  </si>
  <si>
    <t>S.24.01.01!S.24.01.01.TC</t>
  </si>
  <si>
    <t>S.25.01.03!S.25.01.03</t>
  </si>
  <si>
    <t>=S.25.01.03!$A$1</t>
  </si>
  <si>
    <t>S.25.01.03!S.25.01.03.01</t>
  </si>
  <si>
    <t>=S.25.01.03!$A$6</t>
  </si>
  <si>
    <t>S.25.01.03!S.25.01.03.01.TC</t>
  </si>
  <si>
    <t>=S.25.01.03!$A$4</t>
  </si>
  <si>
    <t>S.25.01.03!S.25.01.03.01.TD</t>
  </si>
  <si>
    <t>=S.25.01.03!$C$14:$D$21</t>
  </si>
  <si>
    <t>S.25.01.03!S.25.01.03.01.TL</t>
  </si>
  <si>
    <t>=S.25.01.03!$A$14:$A$21</t>
  </si>
  <si>
    <t>S.25.01.03!S.25.01.03.01.TLC</t>
  </si>
  <si>
    <t>=S.25.01.03!$B$14:$B$21</t>
  </si>
  <si>
    <t>S.25.01.03!S.25.01.03.01.TT</t>
  </si>
  <si>
    <t>=S.25.01.03!$C$12:$D$12</t>
  </si>
  <si>
    <t>S.25.01.03!S.25.01.03.01.TTC</t>
  </si>
  <si>
    <t>=S.25.01.03!$C$13:$D$13</t>
  </si>
  <si>
    <t>S.25.01.03!S.25.01.03.01.X</t>
  </si>
  <si>
    <t>=S.25.01.03!$C$22:$D$22</t>
  </si>
  <si>
    <t>S.25.01.03!S.25.01.03.01.Y</t>
  </si>
  <si>
    <t>=S.25.01.03!$E$14:$J$21</t>
  </si>
  <si>
    <t>S.25.01.03!S.25.01.03.01.Z</t>
  </si>
  <si>
    <t>=S.25.01.03!$A$7:$A$10</t>
  </si>
  <si>
    <t>S.25.01.03!S.25.01.03.01.ZHI</t>
  </si>
  <si>
    <t>=S.25.01.03!$A$10:$D$10</t>
  </si>
  <si>
    <t>S.25.01.03!S.25.01.03.02</t>
  </si>
  <si>
    <t>=S.25.01.03!$A$24</t>
  </si>
  <si>
    <t>S.25.01.03!S.25.01.03.02.TC</t>
  </si>
  <si>
    <t>S.25.01.03!S.25.01.03.02.TD</t>
  </si>
  <si>
    <t>=S.25.01.03!$C$32:$C$46</t>
  </si>
  <si>
    <t>S.25.01.03!S.25.01.03.02.TL</t>
  </si>
  <si>
    <t>=S.25.01.03!$A$32:$A$46</t>
  </si>
  <si>
    <t>S.25.01.03!S.25.01.03.02.TLC</t>
  </si>
  <si>
    <t>=S.25.01.03!$B$32:$B$46</t>
  </si>
  <si>
    <t>S.25.01.03!S.25.01.03.02.TT</t>
  </si>
  <si>
    <t>=S.25.01.03!$C$30</t>
  </si>
  <si>
    <t>S.25.01.03!S.25.01.03.02.TTC</t>
  </si>
  <si>
    <t>=S.25.01.03!$C$31</t>
  </si>
  <si>
    <t>S.25.01.03!S.25.01.03.02.Y</t>
  </si>
  <si>
    <t>=S.25.01.03!$D$32:$L$46</t>
  </si>
  <si>
    <t>S.25.01.03!S.25.01.03.02.Z</t>
  </si>
  <si>
    <t>=S.25.01.03!$A$25:$A$28</t>
  </si>
  <si>
    <t>S.25.01.03!S.25.01.03.02.ZHI</t>
  </si>
  <si>
    <t>=S.25.01.03!$A$28:$D$28</t>
  </si>
  <si>
    <t>S.25.01.03!S.25.01.03.03</t>
  </si>
  <si>
    <t>=S.25.01.03!$A$48</t>
  </si>
  <si>
    <t>S.25.01.03!S.25.01.03.03.TC</t>
  </si>
  <si>
    <t>S.25.01.03!S.25.01.03.03.TD</t>
  </si>
  <si>
    <t>=S.25.01.03!$C$55:$C$61</t>
  </si>
  <si>
    <t>S.25.01.03!S.25.01.03.03.TL</t>
  </si>
  <si>
    <t>=S.25.01.03!$A$55:$A$61</t>
  </si>
  <si>
    <t>S.25.01.03!S.25.01.03.03.TLC</t>
  </si>
  <si>
    <t>=S.25.01.03!$B$55:$B$61</t>
  </si>
  <si>
    <t>S.25.01.03!S.25.01.03.03.TT</t>
  </si>
  <si>
    <t>=S.25.01.03!$C$53</t>
  </si>
  <si>
    <t>S.25.01.03!S.25.01.03.03.TTC</t>
  </si>
  <si>
    <t>=S.25.01.03!$C$54</t>
  </si>
  <si>
    <t>S.25.01.03!S.25.01.03.03.Y</t>
  </si>
  <si>
    <t>=S.25.01.03!$D$55:$E$61</t>
  </si>
  <si>
    <t>S.25.01.03!S.25.01.03.03.Z</t>
  </si>
  <si>
    <t>=S.25.01.03!$A$49:$A$51</t>
  </si>
  <si>
    <t>S.25.01.03!S.25.01.03.03.ZHI</t>
  </si>
  <si>
    <t>=S.25.01.03!$A$51:$D$51</t>
  </si>
  <si>
    <t>S.25.01.03!S.25.01.03.TC</t>
  </si>
  <si>
    <t>S.25.01.05!S.25.01.05</t>
  </si>
  <si>
    <t>=S.25.01.05!$A$1</t>
  </si>
  <si>
    <t>S.25.01.05!S.25.01.05.01</t>
  </si>
  <si>
    <t>=S.25.01.05!$A$6</t>
  </si>
  <si>
    <t>S.25.01.05!S.25.01.05.01.TC</t>
  </si>
  <si>
    <t>=S.25.01.05!$A$4</t>
  </si>
  <si>
    <t>S.25.01.05!S.25.01.05.01.TD</t>
  </si>
  <si>
    <t>=S.25.01.05!$C$15:$D$22</t>
  </si>
  <si>
    <t>S.25.01.05!S.25.01.05.01.TL</t>
  </si>
  <si>
    <t>=S.25.01.05!$A$15:$A$22</t>
  </si>
  <si>
    <t>S.25.01.05!S.25.01.05.01.TLC</t>
  </si>
  <si>
    <t>=S.25.01.05!$B$15:$B$22</t>
  </si>
  <si>
    <t>S.25.01.05!S.25.01.05.01.TT</t>
  </si>
  <si>
    <t>=S.25.01.05!$C$13:$D$13</t>
  </si>
  <si>
    <t>S.25.01.05!S.25.01.05.01.TTC</t>
  </si>
  <si>
    <t>=S.25.01.05!$C$14:$D$14</t>
  </si>
  <si>
    <t>S.25.01.05!S.25.01.05.01.X</t>
  </si>
  <si>
    <t>=S.25.01.05!$C$23:$D$23</t>
  </si>
  <si>
    <t>S.25.01.05!S.25.01.05.01.Y</t>
  </si>
  <si>
    <t>=S.25.01.05!$E$15:$J$22</t>
  </si>
  <si>
    <t>S.25.01.05!S.25.01.05.01.Z</t>
  </si>
  <si>
    <t>=S.25.01.05!$A$7:$A$11</t>
  </si>
  <si>
    <t>S.25.01.05!S.25.01.05.01.ZHI</t>
  </si>
  <si>
    <t>=S.25.01.05!$A$11:$D$11</t>
  </si>
  <si>
    <t>S.25.01.05!S.25.01.05.02</t>
  </si>
  <si>
    <t>=S.25.01.05!$A$25</t>
  </si>
  <si>
    <t>S.25.01.05!S.25.01.05.02.TC</t>
  </si>
  <si>
    <t>S.25.01.05!S.25.01.05.02.TD</t>
  </si>
  <si>
    <t>=S.25.01.05!$C$34:$C$54</t>
  </si>
  <si>
    <t>S.25.01.05!S.25.01.05.02.TL</t>
  </si>
  <si>
    <t>=S.25.01.05!$A$34:$A$54</t>
  </si>
  <si>
    <t>S.25.01.05!S.25.01.05.02.TLC</t>
  </si>
  <si>
    <t>=S.25.01.05!$B$34:$B$54</t>
  </si>
  <si>
    <t>S.25.01.05!S.25.01.05.02.TT</t>
  </si>
  <si>
    <t>=S.25.01.05!$C$32</t>
  </si>
  <si>
    <t>S.25.01.05!S.25.01.05.02.TTC</t>
  </si>
  <si>
    <t>=S.25.01.05!$C$33</t>
  </si>
  <si>
    <t>S.25.01.05!S.25.01.05.02.Y</t>
  </si>
  <si>
    <t>=S.25.01.05!$D$34:$M$54</t>
  </si>
  <si>
    <t>S.25.01.05!S.25.01.05.02.Z</t>
  </si>
  <si>
    <t>=S.25.01.05!$A$26:$A$29</t>
  </si>
  <si>
    <t>S.25.01.05!S.25.01.05.02.ZHI</t>
  </si>
  <si>
    <t>=S.25.01.05!$A$29:$D$29</t>
  </si>
  <si>
    <t>S.25.01.05!S.25.01.05.03</t>
  </si>
  <si>
    <t>=S.25.01.05!$A$56</t>
  </si>
  <si>
    <t>S.25.01.05!S.25.01.05.03.TC</t>
  </si>
  <si>
    <t>S.25.01.05!S.25.01.05.03.TD</t>
  </si>
  <si>
    <t>=S.25.01.05!$C$63:$C$69</t>
  </si>
  <si>
    <t>S.25.01.05!S.25.01.05.03.TL</t>
  </si>
  <si>
    <t>=S.25.01.05!$A$63:$A$69</t>
  </si>
  <si>
    <t>S.25.01.05!S.25.01.05.03.TLC</t>
  </si>
  <si>
    <t>=S.25.01.05!$B$63:$B$69</t>
  </si>
  <si>
    <t>S.25.01.05!S.25.01.05.03.TT</t>
  </si>
  <si>
    <t>=S.25.01.05!$C$61</t>
  </si>
  <si>
    <t>S.25.01.05!S.25.01.05.03.TTC</t>
  </si>
  <si>
    <t>=S.25.01.05!$C$62</t>
  </si>
  <si>
    <t>S.25.01.05!S.25.01.05.03.Y</t>
  </si>
  <si>
    <t>=S.25.01.05!$D$63:$E$69</t>
  </si>
  <si>
    <t>S.25.01.05!S.25.01.05.03.Z</t>
  </si>
  <si>
    <t>=S.25.01.05!$A$57:$A$59</t>
  </si>
  <si>
    <t>S.25.01.05!S.25.01.05.03.ZHI</t>
  </si>
  <si>
    <t>=S.25.01.05!$A$59:$D$59</t>
  </si>
  <si>
    <t>S.25.01.05!S.25.01.05.TC</t>
  </si>
  <si>
    <t>S.25.01.{07,08,09,10}'!S.25.01.07</t>
  </si>
  <si>
    <t>='S.25.01.{07,08,09,10}'!$A$1</t>
  </si>
  <si>
    <t>S.25.01.{07,08,09,10}'!S.25.01.07.01</t>
  </si>
  <si>
    <t>='S.25.01.{07,08,09,10}'!$A$9</t>
  </si>
  <si>
    <t>S.25.01.{07,08,09,10}'!S.25.01.07.01.TD</t>
  </si>
  <si>
    <t>='S.25.01.{07,08,09,10}'!$C$43:$D$50</t>
  </si>
  <si>
    <t>S.25.01.{07,08,09,10}'!S.25.01.07.01.TL</t>
  </si>
  <si>
    <t>='S.25.01.{07,08,09,10}'!$A$43:$A$50</t>
  </si>
  <si>
    <t>S.25.01.{07,08,09,10}'!S.25.01.07.01.TLC</t>
  </si>
  <si>
    <t>='S.25.01.{07,08,09,10}'!$B$43:$B$50</t>
  </si>
  <si>
    <t>S.25.01.{07,08,09,10}'!S.25.01.07.01.TT</t>
  </si>
  <si>
    <t>='S.25.01.{07,08,09,10}'!$C$41:$D$41</t>
  </si>
  <si>
    <t>S.25.01.{07,08,09,10}'!S.25.01.07.01.TTC</t>
  </si>
  <si>
    <t>='S.25.01.{07,08,09,10}'!$C$42:$D$42</t>
  </si>
  <si>
    <t>S.25.01.{07,08,09,10}'!S.25.01.07.01.X</t>
  </si>
  <si>
    <t>='S.25.01.{07,08,09,10}'!$C$51:$D$51</t>
  </si>
  <si>
    <t>S.25.01.{07,08,09,10}'!S.25.01.07.01.Y</t>
  </si>
  <si>
    <t>='S.25.01.{07,08,09,10}'!$E$43:$I$50</t>
  </si>
  <si>
    <t>S.25.01.{07,08,09,10}'!S.25.01.07.01.Z</t>
  </si>
  <si>
    <t>='S.25.01.{07,08,09,10}'!$A$10:$A$15</t>
  </si>
  <si>
    <t>S.25.01.{07,08,09,10}'!S.25.01.07.01.ZHI</t>
  </si>
  <si>
    <t>='S.25.01.{07,08,09,10}'!$A$14:$D$15</t>
  </si>
  <si>
    <t>S.25.01.{07,08,09,10}'!S.25.01.07.02</t>
  </si>
  <si>
    <t>='S.25.01.{07,08,09,10}'!$A$53</t>
  </si>
  <si>
    <t>S.25.01.{07,08,09,10}'!S.25.01.07.02.TD</t>
  </si>
  <si>
    <t>='S.25.01.{07,08,09,10}'!$C$87:$C$90</t>
  </si>
  <si>
    <t>S.25.01.{07,08,09,10}'!S.25.01.07.02.TL</t>
  </si>
  <si>
    <t>='S.25.01.{07,08,09,10}'!$A$87:$A$90</t>
  </si>
  <si>
    <t>S.25.01.{07,08,09,10}'!S.25.01.07.02.TLC</t>
  </si>
  <si>
    <t>='S.25.01.{07,08,09,10}'!$B$87:$B$90</t>
  </si>
  <si>
    <t>S.25.01.{07,08,09,10}'!S.25.01.07.02.TT</t>
  </si>
  <si>
    <t>='S.25.01.{07,08,09,10}'!$C$85</t>
  </si>
  <si>
    <t>S.25.01.{07,08,09,10}'!S.25.01.07.02.TTC</t>
  </si>
  <si>
    <t>='S.25.01.{07,08,09,10}'!$C$86</t>
  </si>
  <si>
    <t>S.25.01.{07,08,09,10}'!S.25.01.07.02.Y</t>
  </si>
  <si>
    <t>='S.25.01.{07,08,09,10}'!$D$87:$H$90</t>
  </si>
  <si>
    <t>S.25.01.{07,08,09,10}'!S.25.01.07.02.Z</t>
  </si>
  <si>
    <t>='S.25.01.{07,08,09,10}'!$A$54:$A$59</t>
  </si>
  <si>
    <t>S.25.01.{07,08,09,10}'!S.25.01.07.02.ZHI</t>
  </si>
  <si>
    <t>='S.25.01.{07,08,09,10}'!$A$58:$D$59</t>
  </si>
  <si>
    <t>S.25.01.{07,08,09,10}'!S.25.01.07.03</t>
  </si>
  <si>
    <t>='S.25.01.{07,08,09,10}'!$A$92</t>
  </si>
  <si>
    <t>S.25.01.{07,08,09,10}'!S.25.01.07.03.TD</t>
  </si>
  <si>
    <t>='S.25.01.{07,08,09,10}'!$C$122:$C$128</t>
  </si>
  <si>
    <t>S.25.01.{07,08,09,10}'!S.25.01.07.03.TL</t>
  </si>
  <si>
    <t>='S.25.01.{07,08,09,10}'!$A$122:$A$128</t>
  </si>
  <si>
    <t>S.25.01.{07,08,09,10}'!S.25.01.07.03.TLC</t>
  </si>
  <si>
    <t>='S.25.01.{07,08,09,10}'!$B$122:$B$128</t>
  </si>
  <si>
    <t>S.25.01.{07,08,09,10}'!S.25.01.07.03.TT</t>
  </si>
  <si>
    <t>='S.25.01.{07,08,09,10}'!$C$120</t>
  </si>
  <si>
    <t>S.25.01.{07,08,09,10}'!S.25.01.07.03.TTC</t>
  </si>
  <si>
    <t>='S.25.01.{07,08,09,10}'!$C$121</t>
  </si>
  <si>
    <t>S.25.01.{07,08,09,10}'!S.25.01.07.03.Y</t>
  </si>
  <si>
    <t>='S.25.01.{07,08,09,10}'!$D$122:$E$128</t>
  </si>
  <si>
    <t>S.25.01.{07,08,09,10}'!S.25.01.07.03.Z</t>
  </si>
  <si>
    <t>='S.25.01.{07,08,09,10}'!$A$93:$A$97</t>
  </si>
  <si>
    <t>S.25.01.{07,08,09,10}'!S.25.01.07.03.ZHI</t>
  </si>
  <si>
    <t>='S.25.01.{07,08,09,10}'!$A$96:$D$97</t>
  </si>
  <si>
    <t>S.25.01.{07,08,09,10}'!S.25.01.07.TC</t>
  </si>
  <si>
    <t>='S.25.01.{07,08,09,10}'!$A$7</t>
  </si>
  <si>
    <t>S.25.01.{07,08,09,10}'!S.25.01.08</t>
  </si>
  <si>
    <t>='S.25.01.{07,08,09,10}'!$A$2</t>
  </si>
  <si>
    <t>S.25.01.{07,08,09,10}'!S.25.01.08.01</t>
  </si>
  <si>
    <t>='S.25.01.{07,08,09,10}'!$A$17</t>
  </si>
  <si>
    <t>S.25.01.{07,08,09,10}'!S.25.01.08.01.TD</t>
  </si>
  <si>
    <t>S.25.01.{07,08,09,10}'!S.25.01.08.01.TL</t>
  </si>
  <si>
    <t>S.25.01.{07,08,09,10}'!S.25.01.08.01.TLC</t>
  </si>
  <si>
    <t>S.25.01.{07,08,09,10}'!S.25.01.08.01.TT</t>
  </si>
  <si>
    <t>S.25.01.{07,08,09,10}'!S.25.01.08.01.TTC</t>
  </si>
  <si>
    <t>S.25.01.{07,08,09,10}'!S.25.01.08.01.X</t>
  </si>
  <si>
    <t>S.25.01.{07,08,09,10}'!S.25.01.08.01.Y</t>
  </si>
  <si>
    <t>S.25.01.{07,08,09,10}'!S.25.01.08.01.Z</t>
  </si>
  <si>
    <t>='S.25.01.{07,08,09,10}'!$A$18:$A$24</t>
  </si>
  <si>
    <t>S.25.01.{07,08,09,10}'!S.25.01.08.01.ZHI</t>
  </si>
  <si>
    <t>='S.25.01.{07,08,09,10}'!$A$23:$D$24</t>
  </si>
  <si>
    <t>S.25.01.{07,08,09,10}'!S.25.01.08.02</t>
  </si>
  <si>
    <t>='S.25.01.{07,08,09,10}'!$A$61</t>
  </si>
  <si>
    <t>S.25.01.{07,08,09,10}'!S.25.01.08.02.TD</t>
  </si>
  <si>
    <t>S.25.01.{07,08,09,10}'!S.25.01.08.02.TL</t>
  </si>
  <si>
    <t>S.25.01.{07,08,09,10}'!S.25.01.08.02.TLC</t>
  </si>
  <si>
    <t>S.25.01.{07,08,09,10}'!S.25.01.08.02.TT</t>
  </si>
  <si>
    <t>S.25.01.{07,08,09,10}'!S.25.01.08.02.TTC</t>
  </si>
  <si>
    <t>S.25.01.{07,08,09,10}'!S.25.01.08.02.Y</t>
  </si>
  <si>
    <t>S.25.01.{07,08,09,10}'!S.25.01.08.02.Z</t>
  </si>
  <si>
    <t>='S.25.01.{07,08,09,10}'!$A$62:$A$68</t>
  </si>
  <si>
    <t>S.25.01.{07,08,09,10}'!S.25.01.08.02.ZHI</t>
  </si>
  <si>
    <t>='S.25.01.{07,08,09,10}'!$A$67:$D$68</t>
  </si>
  <si>
    <t>S.25.01.{07,08,09,10}'!S.25.01.08.03</t>
  </si>
  <si>
    <t>='S.25.01.{07,08,09,10}'!$A$99</t>
  </si>
  <si>
    <t>S.25.01.{07,08,09,10}'!S.25.01.08.03.TD</t>
  </si>
  <si>
    <t>S.25.01.{07,08,09,10}'!S.25.01.08.03.TL</t>
  </si>
  <si>
    <t>S.25.01.{07,08,09,10}'!S.25.01.08.03.TLC</t>
  </si>
  <si>
    <t>S.25.01.{07,08,09,10}'!S.25.01.08.03.TT</t>
  </si>
  <si>
    <t>S.25.01.{07,08,09,10}'!S.25.01.08.03.TTC</t>
  </si>
  <si>
    <t>S.25.01.{07,08,09,10}'!S.25.01.08.03.Y</t>
  </si>
  <si>
    <t>S.25.01.{07,08,09,10}'!S.25.01.08.03.Z</t>
  </si>
  <si>
    <t>='S.25.01.{07,08,09,10}'!$A$100:$A$105</t>
  </si>
  <si>
    <t>S.25.01.{07,08,09,10}'!S.25.01.08.03.ZHI</t>
  </si>
  <si>
    <t>='S.25.01.{07,08,09,10}'!$A$104:$D$105</t>
  </si>
  <si>
    <t>S.25.01.{07,08,09,10}'!S.25.01.08.TC</t>
  </si>
  <si>
    <t>S.25.01.{07,08,09,10}'!S.25.01.09</t>
  </si>
  <si>
    <t>='S.25.01.{07,08,09,10}'!$A$3</t>
  </si>
  <si>
    <t>S.25.01.{07,08,09,10}'!S.25.01.09.01</t>
  </si>
  <si>
    <t>='S.25.01.{07,08,09,10}'!$A$26</t>
  </si>
  <si>
    <t>S.25.01.{07,08,09,10}'!S.25.01.09.01.TD</t>
  </si>
  <si>
    <t>S.25.01.{07,08,09,10}'!S.25.01.09.01.TL</t>
  </si>
  <si>
    <t>S.25.01.{07,08,09,10}'!S.25.01.09.01.TLC</t>
  </si>
  <si>
    <t>S.25.01.{07,08,09,10}'!S.25.01.09.01.TT</t>
  </si>
  <si>
    <t>S.25.01.{07,08,09,10}'!S.25.01.09.01.TTC</t>
  </si>
  <si>
    <t>S.25.01.{07,08,09,10}'!S.25.01.09.01.X</t>
  </si>
  <si>
    <t>S.25.01.{07,08,09,10}'!S.25.01.09.01.Y</t>
  </si>
  <si>
    <t>S.25.01.{07,08,09,10}'!S.25.01.09.01.Z</t>
  </si>
  <si>
    <t>='S.25.01.{07,08,09,10}'!$A$27:$A$31</t>
  </si>
  <si>
    <t>S.25.01.{07,08,09,10}'!S.25.01.09.01.ZHI</t>
  </si>
  <si>
    <t>='S.25.01.{07,08,09,10}'!$A$31:$D$31</t>
  </si>
  <si>
    <t>S.25.01.{07,08,09,10}'!S.25.01.09.02</t>
  </si>
  <si>
    <t>='S.25.01.{07,08,09,10}'!$A$70</t>
  </si>
  <si>
    <t>S.25.01.{07,08,09,10}'!S.25.01.09.02.TD</t>
  </si>
  <si>
    <t>S.25.01.{07,08,09,10}'!S.25.01.09.02.TL</t>
  </si>
  <si>
    <t>S.25.01.{07,08,09,10}'!S.25.01.09.02.TLC</t>
  </si>
  <si>
    <t>S.25.01.{07,08,09,10}'!S.25.01.09.02.TT</t>
  </si>
  <si>
    <t>S.25.01.{07,08,09,10}'!S.25.01.09.02.TTC</t>
  </si>
  <si>
    <t>S.25.01.{07,08,09,10}'!S.25.01.09.02.Y</t>
  </si>
  <si>
    <t>S.25.01.{07,08,09,10}'!S.25.01.09.02.Z</t>
  </si>
  <si>
    <t>='S.25.01.{07,08,09,10}'!$A$71:$A$75</t>
  </si>
  <si>
    <t>S.25.01.{07,08,09,10}'!S.25.01.09.02.ZHI</t>
  </si>
  <si>
    <t>='S.25.01.{07,08,09,10}'!$A$75:$D$75</t>
  </si>
  <si>
    <t>S.25.01.{07,08,09,10}'!S.25.01.09.03</t>
  </si>
  <si>
    <t>='S.25.01.{07,08,09,10}'!$A$107</t>
  </si>
  <si>
    <t>S.25.01.{07,08,09,10}'!S.25.01.09.03.TD</t>
  </si>
  <si>
    <t>S.25.01.{07,08,09,10}'!S.25.01.09.03.TL</t>
  </si>
  <si>
    <t>S.25.01.{07,08,09,10}'!S.25.01.09.03.TLC</t>
  </si>
  <si>
    <t>S.25.01.{07,08,09,10}'!S.25.01.09.03.TT</t>
  </si>
  <si>
    <t>S.25.01.{07,08,09,10}'!S.25.01.09.03.TTC</t>
  </si>
  <si>
    <t>S.25.01.{07,08,09,10}'!S.25.01.09.03.Y</t>
  </si>
  <si>
    <t>S.25.01.{07,08,09,10}'!S.25.01.09.03.Z</t>
  </si>
  <si>
    <t>='S.25.01.{07,08,09,10}'!$A$108:$A$111</t>
  </si>
  <si>
    <t>S.25.01.{07,08,09,10}'!S.25.01.09.03.ZHI</t>
  </si>
  <si>
    <t>='S.25.01.{07,08,09,10}'!$A$111:$D$111</t>
  </si>
  <si>
    <t>S.25.01.{07,08,09,10}'!S.25.01.09.TC</t>
  </si>
  <si>
    <t>S.25.01.{07,08,09,10}'!S.25.01.10</t>
  </si>
  <si>
    <t>='S.25.01.{07,08,09,10}'!$A$4</t>
  </si>
  <si>
    <t>S.25.01.{07,08,09,10}'!S.25.01.10.01</t>
  </si>
  <si>
    <t>='S.25.01.{07,08,09,10}'!$A$33</t>
  </si>
  <si>
    <t>S.25.01.{07,08,09,10}'!S.25.01.10.01.TD</t>
  </si>
  <si>
    <t>S.25.01.{07,08,09,10}'!S.25.01.10.01.TL</t>
  </si>
  <si>
    <t>S.25.01.{07,08,09,10}'!S.25.01.10.01.TLC</t>
  </si>
  <si>
    <t>S.25.01.{07,08,09,10}'!S.25.01.10.01.TT</t>
  </si>
  <si>
    <t>S.25.01.{07,08,09,10}'!S.25.01.10.01.TTC</t>
  </si>
  <si>
    <t>S.25.01.{07,08,09,10}'!S.25.01.10.01.X</t>
  </si>
  <si>
    <t>S.25.01.{07,08,09,10}'!S.25.01.10.01.Y</t>
  </si>
  <si>
    <t>S.25.01.{07,08,09,10}'!S.25.01.10.01.Z</t>
  </si>
  <si>
    <t>='S.25.01.{07,08,09,10}'!$A$34:$A$39</t>
  </si>
  <si>
    <t>S.25.01.{07,08,09,10}'!S.25.01.10.01.ZHI</t>
  </si>
  <si>
    <t>='S.25.01.{07,08,09,10}'!$A$39:$D$39</t>
  </si>
  <si>
    <t>S.25.01.{07,08,09,10}'!S.25.01.10.02</t>
  </si>
  <si>
    <t>='S.25.01.{07,08,09,10}'!$A$77</t>
  </si>
  <si>
    <t>S.25.01.{07,08,09,10}'!S.25.01.10.02.TD</t>
  </si>
  <si>
    <t>S.25.01.{07,08,09,10}'!S.25.01.10.02.TL</t>
  </si>
  <si>
    <t>S.25.01.{07,08,09,10}'!S.25.01.10.02.TLC</t>
  </si>
  <si>
    <t>S.25.01.{07,08,09,10}'!S.25.01.10.02.TT</t>
  </si>
  <si>
    <t>S.25.01.{07,08,09,10}'!S.25.01.10.02.TTC</t>
  </si>
  <si>
    <t>S.25.01.{07,08,09,10}'!S.25.01.10.02.Y</t>
  </si>
  <si>
    <t>S.25.01.{07,08,09,10}'!S.25.01.10.02.Z</t>
  </si>
  <si>
    <t>='S.25.01.{07,08,09,10}'!$A$78:$A$83</t>
  </si>
  <si>
    <t>S.25.01.{07,08,09,10}'!S.25.01.10.02.ZHI</t>
  </si>
  <si>
    <t>='S.25.01.{07,08,09,10}'!$A$83:$D$83</t>
  </si>
  <si>
    <t>S.25.01.{07,08,09,10}'!S.25.01.10.03</t>
  </si>
  <si>
    <t>='S.25.01.{07,08,09,10}'!$A$113</t>
  </si>
  <si>
    <t>S.25.01.{07,08,09,10}'!S.25.01.10.03.TD</t>
  </si>
  <si>
    <t>S.25.01.{07,08,09,10}'!S.25.01.10.03.TL</t>
  </si>
  <si>
    <t>S.25.01.{07,08,09,10}'!S.25.01.10.03.TLC</t>
  </si>
  <si>
    <t>S.25.01.{07,08,09,10}'!S.25.01.10.03.TT</t>
  </si>
  <si>
    <t>S.25.01.{07,08,09,10}'!S.25.01.10.03.TTC</t>
  </si>
  <si>
    <t>S.25.01.{07,08,09,10}'!S.25.01.10.03.Y</t>
  </si>
  <si>
    <t>S.25.01.{07,08,09,10}'!S.25.01.10.03.Z</t>
  </si>
  <si>
    <t>='S.25.01.{07,08,09,10}'!$A$114:$A$118</t>
  </si>
  <si>
    <t>S.25.01.{07,08,09,10}'!S.25.01.10.03.ZHI</t>
  </si>
  <si>
    <t>='S.25.01.{07,08,09,10}'!$A$118:$D$118</t>
  </si>
  <si>
    <t>S.25.01.{07,08,09,10}'!S.25.01.10.TC</t>
  </si>
  <si>
    <t>S.26.01.{01,02,03,04,05,06}'!S.26.01.01</t>
  </si>
  <si>
    <t>='S.26.01.{01,02,03,04,05,06}'!$A$1</t>
  </si>
  <si>
    <t>S.26.01.{01,02,03,04,05,06}'!S.26.01.01.01</t>
  </si>
  <si>
    <t>='S.26.01.{01,02,03,04,05,06}'!$A$57</t>
  </si>
  <si>
    <t>S.26.01.{01,02,03,04,05,06}'!S.26.01.01.01.TC</t>
  </si>
  <si>
    <t>='S.26.01.{01,02,03,04,05,06}'!$A$102</t>
  </si>
  <si>
    <t>S.26.01.{01,02,03,04,05,06}'!S.26.01.01.01.TD</t>
  </si>
  <si>
    <t>='S.26.01.{01,02,03,04,05,06}'!$C$107:$G$130</t>
  </si>
  <si>
    <t>S.26.01.{01,02,03,04,05,06}'!S.26.01.01.01.TL</t>
  </si>
  <si>
    <t>='S.26.01.{01,02,03,04,05,06}'!$A$107:$A$130</t>
  </si>
  <si>
    <t>S.26.01.{01,02,03,04,05,06}'!S.26.01.01.01.TLC</t>
  </si>
  <si>
    <t>='S.26.01.{01,02,03,04,05,06}'!$B$107:$B$130</t>
  </si>
  <si>
    <t>S.26.01.{01,02,03,04,05,06}'!S.26.01.01.01.TT</t>
  </si>
  <si>
    <t>='S.26.01.{01,02,03,04,05,06}'!$C$104:$G$105</t>
  </si>
  <si>
    <t>S.26.01.{01,02,03,04,05,06}'!S.26.01.01.01.TTC</t>
  </si>
  <si>
    <t>='S.26.01.{01,02,03,04,05,06}'!$C$106:$G$106</t>
  </si>
  <si>
    <t>S.26.01.{01,02,03,04,05,06}'!S.26.01.01.01.X</t>
  </si>
  <si>
    <t>='S.26.01.{01,02,03,04,05,06}'!$C$131:$G$133</t>
  </si>
  <si>
    <t>S.26.01.{01,02,03,04,05,06}'!S.26.01.01.01.Y</t>
  </si>
  <si>
    <t>='S.26.01.{01,02,03,04,05,06}'!$H$107:$P$130</t>
  </si>
  <si>
    <t>S.26.01.{01,02,03,04,05,06}'!S.26.01.01.01.Z</t>
  </si>
  <si>
    <t>='S.26.01.{01,02,03,04,05,06}'!$A$58:$A$61</t>
  </si>
  <si>
    <t>S.26.01.{01,02,03,04,05,06}'!S.26.01.01.01.ZHI</t>
  </si>
  <si>
    <t>='S.26.01.{01,02,03,04,05,06}'!$A$61:$D$61</t>
  </si>
  <si>
    <t>S.26.01.{01,02,03,04,05,06}'!S.26.01.01.02</t>
  </si>
  <si>
    <t>='S.26.01.{01,02,03,04,05,06}'!$A$135</t>
  </si>
  <si>
    <t>S.26.01.{01,02,03,04,05,06}'!S.26.01.01.02.TC</t>
  </si>
  <si>
    <t>='S.26.01.{01,02,03,04,05,06}'!$A$182</t>
  </si>
  <si>
    <t>S.26.01.{01,02,03,04,05,06}'!S.26.01.01.02.TD</t>
  </si>
  <si>
    <t>='S.26.01.{01,02,03,04,05,06}'!$C$187:$D$210</t>
  </si>
  <si>
    <t>S.26.01.{01,02,03,04,05,06}'!S.26.01.01.02.TL</t>
  </si>
  <si>
    <t>='S.26.01.{01,02,03,04,05,06}'!$A$187:$A$210</t>
  </si>
  <si>
    <t>S.26.01.{01,02,03,04,05,06}'!S.26.01.01.02.TLC</t>
  </si>
  <si>
    <t>='S.26.01.{01,02,03,04,05,06}'!$B$187:$B$210</t>
  </si>
  <si>
    <t>S.26.01.{01,02,03,04,05,06}'!S.26.01.01.02.TT</t>
  </si>
  <si>
    <t>='S.26.01.{01,02,03,04,05,06}'!$C$184:$D$185</t>
  </si>
  <si>
    <t>S.26.01.{01,02,03,04,05,06}'!S.26.01.01.02.TTC</t>
  </si>
  <si>
    <t>='S.26.01.{01,02,03,04,05,06}'!$C$186:$D$186</t>
  </si>
  <si>
    <t>S.26.01.{01,02,03,04,05,06}'!S.26.01.01.02.X</t>
  </si>
  <si>
    <t>='S.26.01.{01,02,03,04,05,06}'!$C$211:$D$212</t>
  </si>
  <si>
    <t>S.26.01.{01,02,03,04,05,06}'!S.26.01.01.02.Y</t>
  </si>
  <si>
    <t>='S.26.01.{01,02,03,04,05,06}'!$E$187:$M$210</t>
  </si>
  <si>
    <t>S.26.01.{01,02,03,04,05,06}'!S.26.01.01.02.Z</t>
  </si>
  <si>
    <t>='S.26.01.{01,02,03,04,05,06}'!$A$136:$A$140</t>
  </si>
  <si>
    <t>S.26.01.{01,02,03,04,05,06}'!S.26.01.01.02.ZHI</t>
  </si>
  <si>
    <t>='S.26.01.{01,02,03,04,05,06}'!$A$140:$D$140</t>
  </si>
  <si>
    <t>S.26.01.{01,02,03,04,05,06}'!S.26.01.01.03</t>
  </si>
  <si>
    <t>='S.26.01.{01,02,03,04,05,06}'!$A$11</t>
  </si>
  <si>
    <t>S.26.01.{01,02,03,04,05,06}'!S.26.01.01.03.TC</t>
  </si>
  <si>
    <t>='S.26.01.{01,02,03,04,05,06}'!$A$9</t>
  </si>
  <si>
    <t>S.26.01.{01,02,03,04,05,06}'!S.26.01.01.03.TD</t>
  </si>
  <si>
    <t>='S.26.01.{01,02,03,04,05,06}'!$C$52:$C$55</t>
  </si>
  <si>
    <t>S.26.01.{01,02,03,04,05,06}'!S.26.01.01.03.TL</t>
  </si>
  <si>
    <t>='S.26.01.{01,02,03,04,05,06}'!$A$52:$A$55</t>
  </si>
  <si>
    <t>S.26.01.{01,02,03,04,05,06}'!S.26.01.01.03.TLC</t>
  </si>
  <si>
    <t>='S.26.01.{01,02,03,04,05,06}'!$B$52:$B$55</t>
  </si>
  <si>
    <t>S.26.01.{01,02,03,04,05,06}'!S.26.01.01.03.TT</t>
  </si>
  <si>
    <t>='S.26.01.{01,02,03,04,05,06}'!$C$50</t>
  </si>
  <si>
    <t>S.26.01.{01,02,03,04,05,06}'!S.26.01.01.03.TTC</t>
  </si>
  <si>
    <t>='S.26.01.{01,02,03,04,05,06}'!$C$51</t>
  </si>
  <si>
    <t>S.26.01.{01,02,03,04,05,06}'!S.26.01.01.03.Y</t>
  </si>
  <si>
    <t>='S.26.01.{01,02,03,04,05,06}'!$D$52:$E$55</t>
  </si>
  <si>
    <t>S.26.01.{01,02,03,04,05,06}'!S.26.01.01.03.Z</t>
  </si>
  <si>
    <t>='S.26.01.{01,02,03,04,05,06}'!$A$12:$A$14</t>
  </si>
  <si>
    <t>S.26.01.{01,02,03,04,05,06}'!S.26.01.01.03.ZHI</t>
  </si>
  <si>
    <t>='S.26.01.{01,02,03,04,05,06}'!$A$14:$D$14</t>
  </si>
  <si>
    <t>S.26.01.{01,02,03,04,05,06}'!S.26.01.01.TC</t>
  </si>
  <si>
    <t>S.26.01.{01,02,03,04,05,06}'!S.26.01.02</t>
  </si>
  <si>
    <t>='S.26.01.{01,02,03,04,05,06}'!$A$2</t>
  </si>
  <si>
    <t>S.26.01.{01,02,03,04,05,06}'!S.26.01.02.01</t>
  </si>
  <si>
    <t>='S.26.01.{01,02,03,04,05,06}'!$A$63</t>
  </si>
  <si>
    <t>S.26.01.{01,02,03,04,05,06}'!S.26.01.02.01.TC</t>
  </si>
  <si>
    <t>S.26.01.{01,02,03,04,05,06}'!S.26.01.02.01.TD</t>
  </si>
  <si>
    <t>S.26.01.{01,02,03,04,05,06}'!S.26.01.02.01.TL</t>
  </si>
  <si>
    <t>S.26.01.{01,02,03,04,05,06}'!S.26.01.02.01.TLC</t>
  </si>
  <si>
    <t>S.26.01.{01,02,03,04,05,06}'!S.26.01.02.01.TT</t>
  </si>
  <si>
    <t>S.26.01.{01,02,03,04,05,06}'!S.26.01.02.01.TTC</t>
  </si>
  <si>
    <t>S.26.01.{01,02,03,04,05,06}'!S.26.01.02.01.X</t>
  </si>
  <si>
    <t>S.26.01.{01,02,03,04,05,06}'!S.26.01.02.01.Y</t>
  </si>
  <si>
    <t>S.26.01.{01,02,03,04,05,06}'!S.26.01.02.01.Z</t>
  </si>
  <si>
    <t>='S.26.01.{01,02,03,04,05,06}'!$A$64:$A$68</t>
  </si>
  <si>
    <t>S.26.01.{01,02,03,04,05,06}'!S.26.01.02.01.ZHI</t>
  </si>
  <si>
    <t>='S.26.01.{01,02,03,04,05,06}'!$A$68:$D$68</t>
  </si>
  <si>
    <t>S.26.01.{01,02,03,04,05,06}'!S.26.01.02.02</t>
  </si>
  <si>
    <t>='S.26.01.{01,02,03,04,05,06}'!$A$142</t>
  </si>
  <si>
    <t>S.26.01.{01,02,03,04,05,06}'!S.26.01.02.02.TC</t>
  </si>
  <si>
    <t>S.26.01.{01,02,03,04,05,06}'!S.26.01.02.02.TD</t>
  </si>
  <si>
    <t>S.26.01.{01,02,03,04,05,06}'!S.26.01.02.02.TL</t>
  </si>
  <si>
    <t>S.26.01.{01,02,03,04,05,06}'!S.26.01.02.02.TLC</t>
  </si>
  <si>
    <t>S.26.01.{01,02,03,04,05,06}'!S.26.01.02.02.TT</t>
  </si>
  <si>
    <t>S.26.01.{01,02,03,04,05,06}'!S.26.01.02.02.TTC</t>
  </si>
  <si>
    <t>S.26.01.{01,02,03,04,05,06}'!S.26.01.02.02.X</t>
  </si>
  <si>
    <t>S.26.01.{01,02,03,04,05,06}'!S.26.01.02.02.Y</t>
  </si>
  <si>
    <t>S.26.01.{01,02,03,04,05,06}'!S.26.01.02.02.Z</t>
  </si>
  <si>
    <t>='S.26.01.{01,02,03,04,05,06}'!$A$143:$A$148</t>
  </si>
  <si>
    <t>S.26.01.{01,02,03,04,05,06}'!S.26.01.02.02.ZHI</t>
  </si>
  <si>
    <t>='S.26.01.{01,02,03,04,05,06}'!$A$148:$D$148</t>
  </si>
  <si>
    <t>S.26.01.{01,02,03,04,05,06}'!S.26.01.02.03</t>
  </si>
  <si>
    <t>='S.26.01.{01,02,03,04,05,06}'!$A$16</t>
  </si>
  <si>
    <t>S.26.01.{01,02,03,04,05,06}'!S.26.01.02.03.TC</t>
  </si>
  <si>
    <t>S.26.01.{01,02,03,04,05,06}'!S.26.01.02.03.TD</t>
  </si>
  <si>
    <t>S.26.01.{01,02,03,04,05,06}'!S.26.01.02.03.TL</t>
  </si>
  <si>
    <t>S.26.01.{01,02,03,04,05,06}'!S.26.01.02.03.TLC</t>
  </si>
  <si>
    <t>S.26.01.{01,02,03,04,05,06}'!S.26.01.02.03.TT</t>
  </si>
  <si>
    <t>S.26.01.{01,02,03,04,05,06}'!S.26.01.02.03.TTC</t>
  </si>
  <si>
    <t>S.26.01.{01,02,03,04,05,06}'!S.26.01.02.03.Y</t>
  </si>
  <si>
    <t>S.26.01.{01,02,03,04,05,06}'!S.26.01.02.03.Z</t>
  </si>
  <si>
    <t>='S.26.01.{01,02,03,04,05,06}'!$A$17:$A$20</t>
  </si>
  <si>
    <t>S.26.01.{01,02,03,04,05,06}'!S.26.01.02.03.ZHI</t>
  </si>
  <si>
    <t>='S.26.01.{01,02,03,04,05,06}'!$A$20:$D$20</t>
  </si>
  <si>
    <t>S.26.01.{01,02,03,04,05,06}'!S.26.01.02.TC</t>
  </si>
  <si>
    <t>S.26.01.{01,02,03,04,05,06}'!S.26.01.03</t>
  </si>
  <si>
    <t>='S.26.01.{01,02,03,04,05,06}'!$A$3</t>
  </si>
  <si>
    <t>S.26.01.{01,02,03,04,05,06}'!S.26.01.03.01</t>
  </si>
  <si>
    <t>='S.26.01.{01,02,03,04,05,06}'!$A$70</t>
  </si>
  <si>
    <t>S.26.01.{01,02,03,04,05,06}'!S.26.01.03.01.TC</t>
  </si>
  <si>
    <t>S.26.01.{01,02,03,04,05,06}'!S.26.01.03.01.TD</t>
  </si>
  <si>
    <t>S.26.01.{01,02,03,04,05,06}'!S.26.01.03.01.TL</t>
  </si>
  <si>
    <t>S.26.01.{01,02,03,04,05,06}'!S.26.01.03.01.TLC</t>
  </si>
  <si>
    <t>S.26.01.{01,02,03,04,05,06}'!S.26.01.03.01.TT</t>
  </si>
  <si>
    <t>S.26.01.{01,02,03,04,05,06}'!S.26.01.03.01.TTC</t>
  </si>
  <si>
    <t>S.26.01.{01,02,03,04,05,06}'!S.26.01.03.01.X</t>
  </si>
  <si>
    <t>S.26.01.{01,02,03,04,05,06}'!S.26.01.03.01.Y</t>
  </si>
  <si>
    <t>S.26.01.{01,02,03,04,05,06}'!S.26.01.03.01.Z</t>
  </si>
  <si>
    <t>='S.26.01.{01,02,03,04,05,06}'!$A$71:$A$76</t>
  </si>
  <si>
    <t>S.26.01.{01,02,03,04,05,06}'!S.26.01.03.01.ZHI</t>
  </si>
  <si>
    <t>='S.26.01.{01,02,03,04,05,06}'!$A$75:$D$76</t>
  </si>
  <si>
    <t>S.26.01.{01,02,03,04,05,06}'!S.26.01.03.02</t>
  </si>
  <si>
    <t>='S.26.01.{01,02,03,04,05,06}'!$A$150</t>
  </si>
  <si>
    <t>S.26.01.{01,02,03,04,05,06}'!S.26.01.03.02.TC</t>
  </si>
  <si>
    <t>S.26.01.{01,02,03,04,05,06}'!S.26.01.03.02.TD</t>
  </si>
  <si>
    <t>S.26.01.{01,02,03,04,05,06}'!S.26.01.03.02.TL</t>
  </si>
  <si>
    <t>S.26.01.{01,02,03,04,05,06}'!S.26.01.03.02.TLC</t>
  </si>
  <si>
    <t>S.26.01.{01,02,03,04,05,06}'!S.26.01.03.02.TT</t>
  </si>
  <si>
    <t>S.26.01.{01,02,03,04,05,06}'!S.26.01.03.02.TTC</t>
  </si>
  <si>
    <t>S.26.01.{01,02,03,04,05,06}'!S.26.01.03.02.X</t>
  </si>
  <si>
    <t>S.26.01.{01,02,03,04,05,06}'!S.26.01.03.02.Y</t>
  </si>
  <si>
    <t>S.26.01.{01,02,03,04,05,06}'!S.26.01.03.02.Z</t>
  </si>
  <si>
    <t>='S.26.01.{01,02,03,04,05,06}'!$A$151:$A$156</t>
  </si>
  <si>
    <t>S.26.01.{01,02,03,04,05,06}'!S.26.01.03.02.ZHI</t>
  </si>
  <si>
    <t>='S.26.01.{01,02,03,04,05,06}'!$A$155:$D$156</t>
  </si>
  <si>
    <t>S.26.01.{01,02,03,04,05,06}'!S.26.01.03.03</t>
  </si>
  <si>
    <t>='S.26.01.{01,02,03,04,05,06}'!$A$22</t>
  </si>
  <si>
    <t>S.26.01.{01,02,03,04,05,06}'!S.26.01.03.03.TC</t>
  </si>
  <si>
    <t>S.26.01.{01,02,03,04,05,06}'!S.26.01.03.03.TD</t>
  </si>
  <si>
    <t>S.26.01.{01,02,03,04,05,06}'!S.26.01.03.03.TL</t>
  </si>
  <si>
    <t>S.26.01.{01,02,03,04,05,06}'!S.26.01.03.03.TLC</t>
  </si>
  <si>
    <t>S.26.01.{01,02,03,04,05,06}'!S.26.01.03.03.TT</t>
  </si>
  <si>
    <t>S.26.01.{01,02,03,04,05,06}'!S.26.01.03.03.TTC</t>
  </si>
  <si>
    <t>S.26.01.{01,02,03,04,05,06}'!S.26.01.03.03.Y</t>
  </si>
  <si>
    <t>S.26.01.{01,02,03,04,05,06}'!S.26.01.03.03.Z</t>
  </si>
  <si>
    <t>='S.26.01.{01,02,03,04,05,06}'!$A$23:$A$27</t>
  </si>
  <si>
    <t>S.26.01.{01,02,03,04,05,06}'!S.26.01.03.03.ZHI</t>
  </si>
  <si>
    <t>='S.26.01.{01,02,03,04,05,06}'!$A$26:$D$27</t>
  </si>
  <si>
    <t>S.26.01.{01,02,03,04,05,06}'!S.26.01.03.TC</t>
  </si>
  <si>
    <t>S.26.01.{01,02,03,04,05,06}'!S.26.01.04</t>
  </si>
  <si>
    <t>='S.26.01.{01,02,03,04,05,06}'!$A$4</t>
  </si>
  <si>
    <t>S.26.01.{01,02,03,04,05,06}'!S.26.01.04.01</t>
  </si>
  <si>
    <t>='S.26.01.{01,02,03,04,05,06}'!$A$78</t>
  </si>
  <si>
    <t>S.26.01.{01,02,03,04,05,06}'!S.26.01.04.01.TC</t>
  </si>
  <si>
    <t>S.26.01.{01,02,03,04,05,06}'!S.26.01.04.01.TD</t>
  </si>
  <si>
    <t>S.26.01.{01,02,03,04,05,06}'!S.26.01.04.01.TL</t>
  </si>
  <si>
    <t>S.26.01.{01,02,03,04,05,06}'!S.26.01.04.01.TLC</t>
  </si>
  <si>
    <t>S.26.01.{01,02,03,04,05,06}'!S.26.01.04.01.TT</t>
  </si>
  <si>
    <t>S.26.01.{01,02,03,04,05,06}'!S.26.01.04.01.TTC</t>
  </si>
  <si>
    <t>S.26.01.{01,02,03,04,05,06}'!S.26.01.04.01.X</t>
  </si>
  <si>
    <t>S.26.01.{01,02,03,04,05,06}'!S.26.01.04.01.Y</t>
  </si>
  <si>
    <t>S.26.01.{01,02,03,04,05,06}'!S.26.01.04.01.Z</t>
  </si>
  <si>
    <t>='S.26.01.{01,02,03,04,05,06}'!$A$79:$A$85</t>
  </si>
  <si>
    <t>S.26.01.{01,02,03,04,05,06}'!S.26.01.04.01.ZHI</t>
  </si>
  <si>
    <t>='S.26.01.{01,02,03,04,05,06}'!$A$84:$D$85</t>
  </si>
  <si>
    <t>S.26.01.{01,02,03,04,05,06}'!S.26.01.04.02</t>
  </si>
  <si>
    <t>='S.26.01.{01,02,03,04,05,06}'!$A$158</t>
  </si>
  <si>
    <t>S.26.01.{01,02,03,04,05,06}'!S.26.01.04.02.TC</t>
  </si>
  <si>
    <t>S.26.01.{01,02,03,04,05,06}'!S.26.01.04.02.TD</t>
  </si>
  <si>
    <t>S.26.01.{01,02,03,04,05,06}'!S.26.01.04.02.TL</t>
  </si>
  <si>
    <t>S.26.01.{01,02,03,04,05,06}'!S.26.01.04.02.TLC</t>
  </si>
  <si>
    <t>S.26.01.{01,02,03,04,05,06}'!S.26.01.04.02.TT</t>
  </si>
  <si>
    <t>S.26.01.{01,02,03,04,05,06}'!S.26.01.04.02.TTC</t>
  </si>
  <si>
    <t>S.26.01.{01,02,03,04,05,06}'!S.26.01.04.02.X</t>
  </si>
  <si>
    <t>S.26.01.{01,02,03,04,05,06}'!S.26.01.04.02.Y</t>
  </si>
  <si>
    <t>S.26.01.{01,02,03,04,05,06}'!S.26.01.04.02.Z</t>
  </si>
  <si>
    <t>='S.26.01.{01,02,03,04,05,06}'!$A$159:$A$165</t>
  </si>
  <si>
    <t>S.26.01.{01,02,03,04,05,06}'!S.26.01.04.02.ZHI</t>
  </si>
  <si>
    <t>='S.26.01.{01,02,03,04,05,06}'!$A$164:$D$165</t>
  </si>
  <si>
    <t>S.26.01.{01,02,03,04,05,06}'!S.26.01.04.03</t>
  </si>
  <si>
    <t>='S.26.01.{01,02,03,04,05,06}'!$A$29</t>
  </si>
  <si>
    <t>S.26.01.{01,02,03,04,05,06}'!S.26.01.04.03.TC</t>
  </si>
  <si>
    <t>S.26.01.{01,02,03,04,05,06}'!S.26.01.04.03.TD</t>
  </si>
  <si>
    <t>S.26.01.{01,02,03,04,05,06}'!S.26.01.04.03.TL</t>
  </si>
  <si>
    <t>S.26.01.{01,02,03,04,05,06}'!S.26.01.04.03.TLC</t>
  </si>
  <si>
    <t>S.26.01.{01,02,03,04,05,06}'!S.26.01.04.03.TT</t>
  </si>
  <si>
    <t>S.26.01.{01,02,03,04,05,06}'!S.26.01.04.03.TTC</t>
  </si>
  <si>
    <t>S.26.01.{01,02,03,04,05,06}'!S.26.01.04.03.Y</t>
  </si>
  <si>
    <t>S.26.01.{01,02,03,04,05,06}'!S.26.01.04.03.Z</t>
  </si>
  <si>
    <t>='S.26.01.{01,02,03,04,05,06}'!$A$30:$A$35</t>
  </si>
  <si>
    <t>S.26.01.{01,02,03,04,05,06}'!S.26.01.04.03.ZHI</t>
  </si>
  <si>
    <t>='S.26.01.{01,02,03,04,05,06}'!$A$34:$D$35</t>
  </si>
  <si>
    <t>S.26.01.{01,02,03,04,05,06}'!S.26.01.04.TC</t>
  </si>
  <si>
    <t>S.26.01.{01,02,03,04,05,06}'!S.26.01.05</t>
  </si>
  <si>
    <t>='S.26.01.{01,02,03,04,05,06}'!$A$5</t>
  </si>
  <si>
    <t>S.26.01.{01,02,03,04,05,06}'!S.26.01.05.01</t>
  </si>
  <si>
    <t>='S.26.01.{01,02,03,04,05,06}'!$A$87</t>
  </si>
  <si>
    <t>S.26.01.{01,02,03,04,05,06}'!S.26.01.05.01.TC</t>
  </si>
  <si>
    <t>S.26.01.{01,02,03,04,05,06}'!S.26.01.05.01.TD</t>
  </si>
  <si>
    <t>S.26.01.{01,02,03,04,05,06}'!S.26.01.05.01.TL</t>
  </si>
  <si>
    <t>S.26.01.{01,02,03,04,05,06}'!S.26.01.05.01.TLC</t>
  </si>
  <si>
    <t>S.26.01.{01,02,03,04,05,06}'!S.26.01.05.01.TT</t>
  </si>
  <si>
    <t>S.26.01.{01,02,03,04,05,06}'!S.26.01.05.01.TTC</t>
  </si>
  <si>
    <t>S.26.01.{01,02,03,04,05,06}'!S.26.01.05.01.X</t>
  </si>
  <si>
    <t>S.26.01.{01,02,03,04,05,06}'!S.26.01.05.01.Y</t>
  </si>
  <si>
    <t>S.26.01.{01,02,03,04,05,06}'!S.26.01.05.01.Z</t>
  </si>
  <si>
    <t>='S.26.01.{01,02,03,04,05,06}'!$A$88:$A$92</t>
  </si>
  <si>
    <t>S.26.01.{01,02,03,04,05,06}'!S.26.01.05.01.ZHI</t>
  </si>
  <si>
    <t>='S.26.01.{01,02,03,04,05,06}'!$A$92:$D$92</t>
  </si>
  <si>
    <t>S.26.01.{01,02,03,04,05,06}'!S.26.01.05.02</t>
  </si>
  <si>
    <t>='S.26.01.{01,02,03,04,05,06}'!$A$167</t>
  </si>
  <si>
    <t>S.26.01.{01,02,03,04,05,06}'!S.26.01.05.02.TC</t>
  </si>
  <si>
    <t>S.26.01.{01,02,03,04,05,06}'!S.26.01.05.02.TD</t>
  </si>
  <si>
    <t>S.26.01.{01,02,03,04,05,06}'!S.26.01.05.02.TL</t>
  </si>
  <si>
    <t>S.26.01.{01,02,03,04,05,06}'!S.26.01.05.02.TLC</t>
  </si>
  <si>
    <t>S.26.01.{01,02,03,04,05,06}'!S.26.01.05.02.TT</t>
  </si>
  <si>
    <t>S.26.01.{01,02,03,04,05,06}'!S.26.01.05.02.TTC</t>
  </si>
  <si>
    <t>S.26.01.{01,02,03,04,05,06}'!S.26.01.05.02.X</t>
  </si>
  <si>
    <t>S.26.01.{01,02,03,04,05,06}'!S.26.01.05.02.Y</t>
  </si>
  <si>
    <t>S.26.01.{01,02,03,04,05,06}'!S.26.01.05.02.Z</t>
  </si>
  <si>
    <t>='S.26.01.{01,02,03,04,05,06}'!$A$168:$A$172</t>
  </si>
  <si>
    <t>S.26.01.{01,02,03,04,05,06}'!S.26.01.05.02.ZHI</t>
  </si>
  <si>
    <t>='S.26.01.{01,02,03,04,05,06}'!$A$172:$D$172</t>
  </si>
  <si>
    <t>S.26.01.{01,02,03,04,05,06}'!S.26.01.05.03</t>
  </si>
  <si>
    <t>='S.26.01.{01,02,03,04,05,06}'!$A$37</t>
  </si>
  <si>
    <t>S.26.01.{01,02,03,04,05,06}'!S.26.01.05.03.TC</t>
  </si>
  <si>
    <t>S.26.01.{01,02,03,04,05,06}'!S.26.01.05.03.TD</t>
  </si>
  <si>
    <t>S.26.01.{01,02,03,04,05,06}'!S.26.01.05.03.TL</t>
  </si>
  <si>
    <t>S.26.01.{01,02,03,04,05,06}'!S.26.01.05.03.TLC</t>
  </si>
  <si>
    <t>S.26.01.{01,02,03,04,05,06}'!S.26.01.05.03.TT</t>
  </si>
  <si>
    <t>S.26.01.{01,02,03,04,05,06}'!S.26.01.05.03.TTC</t>
  </si>
  <si>
    <t>S.26.01.{01,02,03,04,05,06}'!S.26.01.05.03.Y</t>
  </si>
  <si>
    <t>S.26.01.{01,02,03,04,05,06}'!S.26.01.05.03.Z</t>
  </si>
  <si>
    <t>='S.26.01.{01,02,03,04,05,06}'!$A$38:$A$41</t>
  </si>
  <si>
    <t>S.26.01.{01,02,03,04,05,06}'!S.26.01.05.03.ZHI</t>
  </si>
  <si>
    <t>='S.26.01.{01,02,03,04,05,06}'!$A$41:$D$41</t>
  </si>
  <si>
    <t>S.26.01.{01,02,03,04,05,06}'!S.26.01.05.TC</t>
  </si>
  <si>
    <t>S.26.01.{01,02,03,04,05,06}'!S.26.01.06</t>
  </si>
  <si>
    <t>='S.26.01.{01,02,03,04,05,06}'!$A$6</t>
  </si>
  <si>
    <t>S.26.01.{01,02,03,04,05,06}'!S.26.01.06.01</t>
  </si>
  <si>
    <t>='S.26.01.{01,02,03,04,05,06}'!$A$94</t>
  </si>
  <si>
    <t>S.26.01.{01,02,03,04,05,06}'!S.26.01.06.01.TC</t>
  </si>
  <si>
    <t>S.26.01.{01,02,03,04,05,06}'!S.26.01.06.01.TD</t>
  </si>
  <si>
    <t>S.26.01.{01,02,03,04,05,06}'!S.26.01.06.01.TL</t>
  </si>
  <si>
    <t>S.26.01.{01,02,03,04,05,06}'!S.26.01.06.01.TLC</t>
  </si>
  <si>
    <t>S.26.01.{01,02,03,04,05,06}'!S.26.01.06.01.TT</t>
  </si>
  <si>
    <t>S.26.01.{01,02,03,04,05,06}'!S.26.01.06.01.TTC</t>
  </si>
  <si>
    <t>S.26.01.{01,02,03,04,05,06}'!S.26.01.06.01.X</t>
  </si>
  <si>
    <t>S.26.01.{01,02,03,04,05,06}'!S.26.01.06.01.Y</t>
  </si>
  <si>
    <t>S.26.01.{01,02,03,04,05,06}'!S.26.01.06.01.Z</t>
  </si>
  <si>
    <t>='S.26.01.{01,02,03,04,05,06}'!$A$95:$A$100</t>
  </si>
  <si>
    <t>S.26.01.{01,02,03,04,05,06}'!S.26.01.06.01.ZHI</t>
  </si>
  <si>
    <t>='S.26.01.{01,02,03,04,05,06}'!$A$100:$D$100</t>
  </si>
  <si>
    <t>S.26.01.{01,02,03,04,05,06}'!S.26.01.06.02</t>
  </si>
  <si>
    <t>='S.26.01.{01,02,03,04,05,06}'!$A$174</t>
  </si>
  <si>
    <t>S.26.01.{01,02,03,04,05,06}'!S.26.01.06.02.TC</t>
  </si>
  <si>
    <t>S.26.01.{01,02,03,04,05,06}'!S.26.01.06.02.TD</t>
  </si>
  <si>
    <t>S.26.01.{01,02,03,04,05,06}'!S.26.01.06.02.TL</t>
  </si>
  <si>
    <t>S.26.01.{01,02,03,04,05,06}'!S.26.01.06.02.TLC</t>
  </si>
  <si>
    <t>S.26.01.{01,02,03,04,05,06}'!S.26.01.06.02.TT</t>
  </si>
  <si>
    <t>S.26.01.{01,02,03,04,05,06}'!S.26.01.06.02.TTC</t>
  </si>
  <si>
    <t>S.26.01.{01,02,03,04,05,06}'!S.26.01.06.02.X</t>
  </si>
  <si>
    <t>S.26.01.{01,02,03,04,05,06}'!S.26.01.06.02.Y</t>
  </si>
  <si>
    <t>S.26.01.{01,02,03,04,05,06}'!S.26.01.06.02.Z</t>
  </si>
  <si>
    <t>='S.26.01.{01,02,03,04,05,06}'!$A$175:$A$180</t>
  </si>
  <si>
    <t>S.26.01.{01,02,03,04,05,06}'!S.26.01.06.02.ZHI</t>
  </si>
  <si>
    <t>='S.26.01.{01,02,03,04,05,06}'!$A$180:$D$180</t>
  </si>
  <si>
    <t>S.26.01.{01,02,03,04,05,06}'!S.26.01.06.03</t>
  </si>
  <si>
    <t>='S.26.01.{01,02,03,04,05,06}'!$A$43</t>
  </si>
  <si>
    <t>S.26.01.{01,02,03,04,05,06}'!S.26.01.06.03.TC</t>
  </si>
  <si>
    <t>S.26.01.{01,02,03,04,05,06}'!S.26.01.06.03.TD</t>
  </si>
  <si>
    <t>S.26.01.{01,02,03,04,05,06}'!S.26.01.06.03.TL</t>
  </si>
  <si>
    <t>S.26.01.{01,02,03,04,05,06}'!S.26.01.06.03.TLC</t>
  </si>
  <si>
    <t>S.26.01.{01,02,03,04,05,06}'!S.26.01.06.03.TT</t>
  </si>
  <si>
    <t>S.26.01.{01,02,03,04,05,06}'!S.26.01.06.03.TTC</t>
  </si>
  <si>
    <t>S.26.01.{01,02,03,04,05,06}'!S.26.01.06.03.Y</t>
  </si>
  <si>
    <t>S.26.01.{01,02,03,04,05,06}'!S.26.01.06.03.Z</t>
  </si>
  <si>
    <t>='S.26.01.{01,02,03,04,05,06}'!$A$44:$A$48</t>
  </si>
  <si>
    <t>S.26.01.{01,02,03,04,05,06}'!S.26.01.06.03.ZHI</t>
  </si>
  <si>
    <t>='S.26.01.{01,02,03,04,05,06}'!$A$48:$D$48</t>
  </si>
  <si>
    <t>S.26.01.{01,02,03,04,05,06}'!S.26.01.06.TC</t>
  </si>
  <si>
    <t>S.26.02.{01,02,03,04,05,06}'!S.26.02.01</t>
  </si>
  <si>
    <t>='S.26.02.{01,02,03,04,05,06}'!$A$1</t>
  </si>
  <si>
    <t>S.26.02.{01,02,03,04,05,06}'!S.26.02.01.01</t>
  </si>
  <si>
    <t>='S.26.02.{01,02,03,04,05,06}'!$A$54</t>
  </si>
  <si>
    <t>S.26.02.{01,02,03,04,05,06}'!S.26.02.01.01.TC</t>
  </si>
  <si>
    <t>='S.26.02.{01,02,03,04,05,06}'!$A$101</t>
  </si>
  <si>
    <t>S.26.02.{01,02,03,04,05,06}'!S.26.02.01.01.TD</t>
  </si>
  <si>
    <t>='S.26.02.{01,02,03,04,05,06}'!$C$105:$H$120</t>
  </si>
  <si>
    <t>S.26.02.{01,02,03,04,05,06}'!S.26.02.01.01.TL</t>
  </si>
  <si>
    <t>='S.26.02.{01,02,03,04,05,06}'!$A$105:$A$120</t>
  </si>
  <si>
    <t>S.26.02.{01,02,03,04,05,06}'!S.26.02.01.01.TLC</t>
  </si>
  <si>
    <t>='S.26.02.{01,02,03,04,05,06}'!$B$105:$B$120</t>
  </si>
  <si>
    <t>S.26.02.{01,02,03,04,05,06}'!S.26.02.01.01.TT</t>
  </si>
  <si>
    <t>='S.26.02.{01,02,03,04,05,06}'!$C$103:$H$103</t>
  </si>
  <si>
    <t>S.26.02.{01,02,03,04,05,06}'!S.26.02.01.01.TTC</t>
  </si>
  <si>
    <t>='S.26.02.{01,02,03,04,05,06}'!$C$104:$H$104</t>
  </si>
  <si>
    <t>S.26.02.{01,02,03,04,05,06}'!S.26.02.01.01.X</t>
  </si>
  <si>
    <t>='S.26.02.{01,02,03,04,05,06}'!$C$121:$H$125</t>
  </si>
  <si>
    <t>S.26.02.{01,02,03,04,05,06}'!S.26.02.01.01.Y</t>
  </si>
  <si>
    <t>='S.26.02.{01,02,03,04,05,06}'!$I$105:$K$120</t>
  </si>
  <si>
    <t>S.26.02.{01,02,03,04,05,06}'!S.26.02.01.01.Z</t>
  </si>
  <si>
    <t>='S.26.02.{01,02,03,04,05,06}'!$A$55:$A$59</t>
  </si>
  <si>
    <t>S.26.02.{01,02,03,04,05,06}'!S.26.02.01.01.ZHI</t>
  </si>
  <si>
    <t>='S.26.02.{01,02,03,04,05,06}'!$A$59:$D$59</t>
  </si>
  <si>
    <t>S.26.02.{01,02,03,04,05,06}'!S.26.02.01.02</t>
  </si>
  <si>
    <t>='S.26.02.{01,02,03,04,05,06}'!$A$11</t>
  </si>
  <si>
    <t>S.26.02.{01,02,03,04,05,06}'!S.26.02.01.02.TC</t>
  </si>
  <si>
    <t>='S.26.02.{01,02,03,04,05,06}'!$A$9</t>
  </si>
  <si>
    <t>S.26.02.{01,02,03,04,05,06}'!S.26.02.01.02.TD</t>
  </si>
  <si>
    <t>='S.26.02.{01,02,03,04,05,06}'!$C$52:$C$52</t>
  </si>
  <si>
    <t>S.26.02.{01,02,03,04,05,06}'!S.26.02.01.02.TL</t>
  </si>
  <si>
    <t>='S.26.02.{01,02,03,04,05,06}'!$A$52:$A$52</t>
  </si>
  <si>
    <t>S.26.02.{01,02,03,04,05,06}'!S.26.02.01.02.TLC</t>
  </si>
  <si>
    <t>='S.26.02.{01,02,03,04,05,06}'!$B$52:$B$52</t>
  </si>
  <si>
    <t>S.26.02.{01,02,03,04,05,06}'!S.26.02.01.02.TT</t>
  </si>
  <si>
    <t>='S.26.02.{01,02,03,04,05,06}'!$C$50</t>
  </si>
  <si>
    <t>S.26.02.{01,02,03,04,05,06}'!S.26.02.01.02.TTC</t>
  </si>
  <si>
    <t>='S.26.02.{01,02,03,04,05,06}'!$C$51</t>
  </si>
  <si>
    <t>S.26.02.{01,02,03,04,05,06}'!S.26.02.01.02.Y</t>
  </si>
  <si>
    <t>='S.26.02.{01,02,03,04,05,06}'!$D$52:$E$52</t>
  </si>
  <si>
    <t>S.26.02.{01,02,03,04,05,06}'!S.26.02.01.02.Z</t>
  </si>
  <si>
    <t>='S.26.02.{01,02,03,04,05,06}'!$A$12:$A$14</t>
  </si>
  <si>
    <t>S.26.02.{01,02,03,04,05,06}'!S.26.02.01.02.ZHI</t>
  </si>
  <si>
    <t>='S.26.02.{01,02,03,04,05,06}'!$A$14:$D$14</t>
  </si>
  <si>
    <t>S.26.02.{01,02,03,04,05,06}'!S.26.02.01.TC</t>
  </si>
  <si>
    <t>S.26.02.{01,02,03,04,05,06}'!S.26.02.02</t>
  </si>
  <si>
    <t>='S.26.02.{01,02,03,04,05,06}'!$A$2</t>
  </si>
  <si>
    <t>S.26.02.{01,02,03,04,05,06}'!S.26.02.02.01</t>
  </si>
  <si>
    <t>='S.26.02.{01,02,03,04,05,06}'!$A$61</t>
  </si>
  <si>
    <t>S.26.02.{01,02,03,04,05,06}'!S.26.02.02.01.TC</t>
  </si>
  <si>
    <t>S.26.02.{01,02,03,04,05,06}'!S.26.02.02.01.TD</t>
  </si>
  <si>
    <t>S.26.02.{01,02,03,04,05,06}'!S.26.02.02.01.TL</t>
  </si>
  <si>
    <t>S.26.02.{01,02,03,04,05,06}'!S.26.02.02.01.TLC</t>
  </si>
  <si>
    <t>S.26.02.{01,02,03,04,05,06}'!S.26.02.02.01.TT</t>
  </si>
  <si>
    <t>S.26.02.{01,02,03,04,05,06}'!S.26.02.02.01.TTC</t>
  </si>
  <si>
    <t>S.26.02.{01,02,03,04,05,06}'!S.26.02.02.01.X</t>
  </si>
  <si>
    <t>S.26.02.{01,02,03,04,05,06}'!S.26.02.02.01.Y</t>
  </si>
  <si>
    <t>S.26.02.{01,02,03,04,05,06}'!S.26.02.02.01.Z</t>
  </si>
  <si>
    <t>='S.26.02.{01,02,03,04,05,06}'!$A$62:$A$67</t>
  </si>
  <si>
    <t>S.26.02.{01,02,03,04,05,06}'!S.26.02.02.01.ZHI</t>
  </si>
  <si>
    <t>='S.26.02.{01,02,03,04,05,06}'!$A$67:$D$67</t>
  </si>
  <si>
    <t>S.26.02.{01,02,03,04,05,06}'!S.26.02.02.02</t>
  </si>
  <si>
    <t>='S.26.02.{01,02,03,04,05,06}'!$A$16</t>
  </si>
  <si>
    <t>S.26.02.{01,02,03,04,05,06}'!S.26.02.02.02.TC</t>
  </si>
  <si>
    <t>S.26.02.{01,02,03,04,05,06}'!S.26.02.02.02.TD</t>
  </si>
  <si>
    <t>S.26.02.{01,02,03,04,05,06}'!S.26.02.02.02.TL</t>
  </si>
  <si>
    <t>S.26.02.{01,02,03,04,05,06}'!S.26.02.02.02.TLC</t>
  </si>
  <si>
    <t>S.26.02.{01,02,03,04,05,06}'!S.26.02.02.02.TT</t>
  </si>
  <si>
    <t>S.26.02.{01,02,03,04,05,06}'!S.26.02.02.02.TTC</t>
  </si>
  <si>
    <t>S.26.02.{01,02,03,04,05,06}'!S.26.02.02.02.Y</t>
  </si>
  <si>
    <t>S.26.02.{01,02,03,04,05,06}'!S.26.02.02.02.Z</t>
  </si>
  <si>
    <t>='S.26.02.{01,02,03,04,05,06}'!$A$17:$A$20</t>
  </si>
  <si>
    <t>S.26.02.{01,02,03,04,05,06}'!S.26.02.02.02.ZHI</t>
  </si>
  <si>
    <t>='S.26.02.{01,02,03,04,05,06}'!$A$20:$D$20</t>
  </si>
  <si>
    <t>S.26.02.{01,02,03,04,05,06}'!S.26.02.02.TC</t>
  </si>
  <si>
    <t>S.26.02.{01,02,03,04,05,06}'!S.26.02.03</t>
  </si>
  <si>
    <t>='S.26.02.{01,02,03,04,05,06}'!$A$3</t>
  </si>
  <si>
    <t>S.26.02.{01,02,03,04,05,06}'!S.26.02.03.01</t>
  </si>
  <si>
    <t>='S.26.02.{01,02,03,04,05,06}'!$A$69</t>
  </si>
  <si>
    <t>S.26.02.{01,02,03,04,05,06}'!S.26.02.03.01.TC</t>
  </si>
  <si>
    <t>S.26.02.{01,02,03,04,05,06}'!S.26.02.03.01.TD</t>
  </si>
  <si>
    <t>S.26.02.{01,02,03,04,05,06}'!S.26.02.03.01.TL</t>
  </si>
  <si>
    <t>S.26.02.{01,02,03,04,05,06}'!S.26.02.03.01.TLC</t>
  </si>
  <si>
    <t>S.26.02.{01,02,03,04,05,06}'!S.26.02.03.01.TT</t>
  </si>
  <si>
    <t>S.26.02.{01,02,03,04,05,06}'!S.26.02.03.01.TTC</t>
  </si>
  <si>
    <t>S.26.02.{01,02,03,04,05,06}'!S.26.02.03.01.X</t>
  </si>
  <si>
    <t>S.26.02.{01,02,03,04,05,06}'!S.26.02.03.01.Y</t>
  </si>
  <si>
    <t>S.26.02.{01,02,03,04,05,06}'!S.26.02.03.01.Z</t>
  </si>
  <si>
    <t>='S.26.02.{01,02,03,04,05,06}'!$A$70:$A$75</t>
  </si>
  <si>
    <t>S.26.02.{01,02,03,04,05,06}'!S.26.02.03.01.ZHI</t>
  </si>
  <si>
    <t>='S.26.02.{01,02,03,04,05,06}'!$A$74:$D$75</t>
  </si>
  <si>
    <t>S.26.02.{01,02,03,04,05,06}'!S.26.02.03.02</t>
  </si>
  <si>
    <t>='S.26.02.{01,02,03,04,05,06}'!$A$22</t>
  </si>
  <si>
    <t>S.26.02.{01,02,03,04,05,06}'!S.26.02.03.02.TC</t>
  </si>
  <si>
    <t>S.26.02.{01,02,03,04,05,06}'!S.26.02.03.02.TD</t>
  </si>
  <si>
    <t>S.26.02.{01,02,03,04,05,06}'!S.26.02.03.02.TL</t>
  </si>
  <si>
    <t>S.26.02.{01,02,03,04,05,06}'!S.26.02.03.02.TLC</t>
  </si>
  <si>
    <t>S.26.02.{01,02,03,04,05,06}'!S.26.02.03.02.TT</t>
  </si>
  <si>
    <t>S.26.02.{01,02,03,04,05,06}'!S.26.02.03.02.TTC</t>
  </si>
  <si>
    <t>S.26.02.{01,02,03,04,05,06}'!S.26.02.03.02.Y</t>
  </si>
  <si>
    <t>S.26.02.{01,02,03,04,05,06}'!S.26.02.03.02.Z</t>
  </si>
  <si>
    <t>='S.26.02.{01,02,03,04,05,06}'!$A$23:$A$27</t>
  </si>
  <si>
    <t>S.26.02.{01,02,03,04,05,06}'!S.26.02.03.02.ZHI</t>
  </si>
  <si>
    <t>='S.26.02.{01,02,03,04,05,06}'!$A$26:$D$27</t>
  </si>
  <si>
    <t>S.26.02.{01,02,03,04,05,06}'!S.26.02.03.TC</t>
  </si>
  <si>
    <t>S.26.02.{01,02,03,04,05,06}'!S.26.02.04</t>
  </si>
  <si>
    <t>='S.26.02.{01,02,03,04,05,06}'!$A$4</t>
  </si>
  <si>
    <t>S.26.02.{01,02,03,04,05,06}'!S.26.02.04.01</t>
  </si>
  <si>
    <t>='S.26.02.{01,02,03,04,05,06}'!$A$77</t>
  </si>
  <si>
    <t>S.26.02.{01,02,03,04,05,06}'!S.26.02.04.01.TC</t>
  </si>
  <si>
    <t>S.26.02.{01,02,03,04,05,06}'!S.26.02.04.01.TD</t>
  </si>
  <si>
    <t>S.26.02.{01,02,03,04,05,06}'!S.26.02.04.01.TL</t>
  </si>
  <si>
    <t>S.26.02.{01,02,03,04,05,06}'!S.26.02.04.01.TLC</t>
  </si>
  <si>
    <t>S.26.02.{01,02,03,04,05,06}'!S.26.02.04.01.TT</t>
  </si>
  <si>
    <t>S.26.02.{01,02,03,04,05,06}'!S.26.02.04.01.TTC</t>
  </si>
  <si>
    <t>S.26.02.{01,02,03,04,05,06}'!S.26.02.04.01.X</t>
  </si>
  <si>
    <t>S.26.02.{01,02,03,04,05,06}'!S.26.02.04.01.Y</t>
  </si>
  <si>
    <t>S.26.02.{01,02,03,04,05,06}'!S.26.02.04.01.Z</t>
  </si>
  <si>
    <t>='S.26.02.{01,02,03,04,05,06}'!$A$78:$A$84</t>
  </si>
  <si>
    <t>S.26.02.{01,02,03,04,05,06}'!S.26.02.04.01.ZHI</t>
  </si>
  <si>
    <t>='S.26.02.{01,02,03,04,05,06}'!$A$83:$D$84</t>
  </si>
  <si>
    <t>S.26.02.{01,02,03,04,05,06}'!S.26.02.04.02</t>
  </si>
  <si>
    <t>='S.26.02.{01,02,03,04,05,06}'!$A$29</t>
  </si>
  <si>
    <t>S.26.02.{01,02,03,04,05,06}'!S.26.02.04.02.TC</t>
  </si>
  <si>
    <t>S.26.02.{01,02,03,04,05,06}'!S.26.02.04.02.TD</t>
  </si>
  <si>
    <t>S.26.02.{01,02,03,04,05,06}'!S.26.02.04.02.TL</t>
  </si>
  <si>
    <t>S.26.02.{01,02,03,04,05,06}'!S.26.02.04.02.TLC</t>
  </si>
  <si>
    <t>S.26.02.{01,02,03,04,05,06}'!S.26.02.04.02.TT</t>
  </si>
  <si>
    <t>S.26.02.{01,02,03,04,05,06}'!S.26.02.04.02.TTC</t>
  </si>
  <si>
    <t>S.26.02.{01,02,03,04,05,06}'!S.26.02.04.02.Y</t>
  </si>
  <si>
    <t>S.26.02.{01,02,03,04,05,06}'!S.26.02.04.02.Z</t>
  </si>
  <si>
    <t>='S.26.02.{01,02,03,04,05,06}'!$A$30:$A$35</t>
  </si>
  <si>
    <t>S.26.02.{01,02,03,04,05,06}'!S.26.02.04.02.ZHI</t>
  </si>
  <si>
    <t>='S.26.02.{01,02,03,04,05,06}'!$A$34:$D$35</t>
  </si>
  <si>
    <t>S.26.02.{01,02,03,04,05,06}'!S.26.02.04.TC</t>
  </si>
  <si>
    <t>S.26.02.{01,02,03,04,05,06}'!S.26.02.05</t>
  </si>
  <si>
    <t>='S.26.02.{01,02,03,04,05,06}'!$A$5</t>
  </si>
  <si>
    <t>S.26.02.{01,02,03,04,05,06}'!S.26.02.05.01</t>
  </si>
  <si>
    <t>='S.26.02.{01,02,03,04,05,06}'!$A$86</t>
  </si>
  <si>
    <t>S.26.02.{01,02,03,04,05,06}'!S.26.02.05.01.TC</t>
  </si>
  <si>
    <t>S.26.02.{01,02,03,04,05,06}'!S.26.02.05.01.TD</t>
  </si>
  <si>
    <t>S.26.02.{01,02,03,04,05,06}'!S.26.02.05.01.TL</t>
  </si>
  <si>
    <t>S.26.02.{01,02,03,04,05,06}'!S.26.02.05.01.TLC</t>
  </si>
  <si>
    <t>S.26.02.{01,02,03,04,05,06}'!S.26.02.05.01.TT</t>
  </si>
  <si>
    <t>S.26.02.{01,02,03,04,05,06}'!S.26.02.05.01.TTC</t>
  </si>
  <si>
    <t>S.26.02.{01,02,03,04,05,06}'!S.26.02.05.01.X</t>
  </si>
  <si>
    <t>S.26.02.{01,02,03,04,05,06}'!S.26.02.05.01.Y</t>
  </si>
  <si>
    <t>S.26.02.{01,02,03,04,05,06}'!S.26.02.05.01.Z</t>
  </si>
  <si>
    <t>='S.26.02.{01,02,03,04,05,06}'!$A$87:$A$91</t>
  </si>
  <si>
    <t>S.26.02.{01,02,03,04,05,06}'!S.26.02.05.01.ZHI</t>
  </si>
  <si>
    <t>='S.26.02.{01,02,03,04,05,06}'!$A$91:$D$91</t>
  </si>
  <si>
    <t>S.26.02.{01,02,03,04,05,06}'!S.26.02.05.02</t>
  </si>
  <si>
    <t>='S.26.02.{01,02,03,04,05,06}'!$A$37</t>
  </si>
  <si>
    <t>S.26.02.{01,02,03,04,05,06}'!S.26.02.05.02.TC</t>
  </si>
  <si>
    <t>S.26.02.{01,02,03,04,05,06}'!S.26.02.05.02.TD</t>
  </si>
  <si>
    <t>S.26.02.{01,02,03,04,05,06}'!S.26.02.05.02.TL</t>
  </si>
  <si>
    <t>S.26.02.{01,02,03,04,05,06}'!S.26.02.05.02.TLC</t>
  </si>
  <si>
    <t>S.26.02.{01,02,03,04,05,06}'!S.26.02.05.02.TT</t>
  </si>
  <si>
    <t>S.26.02.{01,02,03,04,05,06}'!S.26.02.05.02.TTC</t>
  </si>
  <si>
    <t>S.26.02.{01,02,03,04,05,06}'!S.26.02.05.02.Y</t>
  </si>
  <si>
    <t>S.26.02.{01,02,03,04,05,06}'!S.26.02.05.02.Z</t>
  </si>
  <si>
    <t>='S.26.02.{01,02,03,04,05,06}'!$A$38:$A$41</t>
  </si>
  <si>
    <t>S.26.02.{01,02,03,04,05,06}'!S.26.02.05.02.ZHI</t>
  </si>
  <si>
    <t>='S.26.02.{01,02,03,04,05,06}'!$A$41:$D$41</t>
  </si>
  <si>
    <t>S.26.02.{01,02,03,04,05,06}'!S.26.02.05.TC</t>
  </si>
  <si>
    <t>S.26.02.{01,02,03,04,05,06}'!S.26.02.06</t>
  </si>
  <si>
    <t>='S.26.02.{01,02,03,04,05,06}'!$A$6</t>
  </si>
  <si>
    <t>S.26.02.{01,02,03,04,05,06}'!S.26.02.06.01</t>
  </si>
  <si>
    <t>='S.26.02.{01,02,03,04,05,06}'!$A$93</t>
  </si>
  <si>
    <t>S.26.02.{01,02,03,04,05,06}'!S.26.02.06.01.TC</t>
  </si>
  <si>
    <t>S.26.02.{01,02,03,04,05,06}'!S.26.02.06.01.TD</t>
  </si>
  <si>
    <t>S.26.02.{01,02,03,04,05,06}'!S.26.02.06.01.TL</t>
  </si>
  <si>
    <t>S.26.02.{01,02,03,04,05,06}'!S.26.02.06.01.TLC</t>
  </si>
  <si>
    <t>S.26.02.{01,02,03,04,05,06}'!S.26.02.06.01.TT</t>
  </si>
  <si>
    <t>S.26.02.{01,02,03,04,05,06}'!S.26.02.06.01.TTC</t>
  </si>
  <si>
    <t>S.26.02.{01,02,03,04,05,06}'!S.26.02.06.01.X</t>
  </si>
  <si>
    <t>S.26.02.{01,02,03,04,05,06}'!S.26.02.06.01.Y</t>
  </si>
  <si>
    <t>S.26.02.{01,02,03,04,05,06}'!S.26.02.06.01.Z</t>
  </si>
  <si>
    <t>='S.26.02.{01,02,03,04,05,06}'!$A$94:$A$99</t>
  </si>
  <si>
    <t>S.26.02.{01,02,03,04,05,06}'!S.26.02.06.01.ZHI</t>
  </si>
  <si>
    <t>='S.26.02.{01,02,03,04,05,06}'!$A$99:$D$99</t>
  </si>
  <si>
    <t>S.26.02.{01,02,03,04,05,06}'!S.26.02.06.02</t>
  </si>
  <si>
    <t>='S.26.02.{01,02,03,04,05,06}'!$A$43</t>
  </si>
  <si>
    <t>S.26.02.{01,02,03,04,05,06}'!S.26.02.06.02.TC</t>
  </si>
  <si>
    <t>S.26.02.{01,02,03,04,05,06}'!S.26.02.06.02.TD</t>
  </si>
  <si>
    <t>S.26.02.{01,02,03,04,05,06}'!S.26.02.06.02.TL</t>
  </si>
  <si>
    <t>S.26.02.{01,02,03,04,05,06}'!S.26.02.06.02.TLC</t>
  </si>
  <si>
    <t>S.26.02.{01,02,03,04,05,06}'!S.26.02.06.02.TT</t>
  </si>
  <si>
    <t>S.26.02.{01,02,03,04,05,06}'!S.26.02.06.02.TTC</t>
  </si>
  <si>
    <t>S.26.02.{01,02,03,04,05,06}'!S.26.02.06.02.Y</t>
  </si>
  <si>
    <t>S.26.02.{01,02,03,04,05,06}'!S.26.02.06.02.Z</t>
  </si>
  <si>
    <t>='S.26.02.{01,02,03,04,05,06}'!$A$44:$A$48</t>
  </si>
  <si>
    <t>S.26.02.{01,02,03,04,05,06}'!S.26.02.06.02.ZHI</t>
  </si>
  <si>
    <t>='S.26.02.{01,02,03,04,05,06}'!$A$48:$D$48</t>
  </si>
  <si>
    <t>S.26.02.{01,02,03,04,05,06}'!S.26.02.06.TC</t>
  </si>
  <si>
    <t>S.26.03.{01,02,03,04,05,06}'!S.26.03.01</t>
  </si>
  <si>
    <t>='S.26.03.{01,02,03,04,05,06}'!$A$1</t>
  </si>
  <si>
    <t>S.26.03.{01,02,03,04,05,06}'!S.26.03.01.01</t>
  </si>
  <si>
    <t>='S.26.03.{01,02,03,04,05,06}'!$A$59</t>
  </si>
  <si>
    <t>S.26.03.{01,02,03,04,05,06}'!S.26.03.01.01.TC</t>
  </si>
  <si>
    <t>='S.26.03.{01,02,03,04,05,06}'!$A$106</t>
  </si>
  <si>
    <t>S.26.03.{01,02,03,04,05,06}'!S.26.03.01.01.TD</t>
  </si>
  <si>
    <t>='S.26.03.{01,02,03,04,05,06}'!$C$111:$I$122</t>
  </si>
  <si>
    <t>S.26.03.{01,02,03,04,05,06}'!S.26.03.01.01.TL</t>
  </si>
  <si>
    <t>='S.26.03.{01,02,03,04,05,06}'!$A$111:$A$122</t>
  </si>
  <si>
    <t>S.26.03.{01,02,03,04,05,06}'!S.26.03.01.01.TLC</t>
  </si>
  <si>
    <t>='S.26.03.{01,02,03,04,05,06}'!$B$111:$B$122</t>
  </si>
  <si>
    <t>S.26.03.{01,02,03,04,05,06}'!S.26.03.01.01.TT</t>
  </si>
  <si>
    <t>='S.26.03.{01,02,03,04,05,06}'!$C$108:$I$109</t>
  </si>
  <si>
    <t>S.26.03.{01,02,03,04,05,06}'!S.26.03.01.01.TTC</t>
  </si>
  <si>
    <t>='S.26.03.{01,02,03,04,05,06}'!$C$110:$I$110</t>
  </si>
  <si>
    <t>S.26.03.{01,02,03,04,05,06}'!S.26.03.01.01.X</t>
  </si>
  <si>
    <t>='S.26.03.{01,02,03,04,05,06}'!$C$123:$I$129</t>
  </si>
  <si>
    <t>S.26.03.{01,02,03,04,05,06}'!S.26.03.01.01.Y</t>
  </si>
  <si>
    <t>='S.26.03.{01,02,03,04,05,06}'!$J$111:$K$122</t>
  </si>
  <si>
    <t>S.26.03.{01,02,03,04,05,06}'!S.26.03.01.01.Z</t>
  </si>
  <si>
    <t>='S.26.03.{01,02,03,04,05,06}'!$A$60:$A$64</t>
  </si>
  <si>
    <t>S.26.03.{01,02,03,04,05,06}'!S.26.03.01.01.ZHI</t>
  </si>
  <si>
    <t>='S.26.03.{01,02,03,04,05,06}'!$A$64:$D$64</t>
  </si>
  <si>
    <t>S.26.03.{01,02,03,04,05,06}'!S.26.03.01.02</t>
  </si>
  <si>
    <t>='S.26.03.{01,02,03,04,05,06}'!$A$130</t>
  </si>
  <si>
    <t>S.26.03.{01,02,03,04,05,06}'!S.26.03.01.02.TC</t>
  </si>
  <si>
    <t>='S.26.03.{01,02,03,04,05,06}'!$A$170</t>
  </si>
  <si>
    <t>S.26.03.{01,02,03,04,05,06}'!S.26.03.01.02.TD</t>
  </si>
  <si>
    <t>='S.26.03.{01,02,03,04,05,06}'!$C$174</t>
  </si>
  <si>
    <t>S.26.03.{01,02,03,04,05,06}'!S.26.03.01.02.TL</t>
  </si>
  <si>
    <t>='S.26.03.{01,02,03,04,05,06}'!$A$174</t>
  </si>
  <si>
    <t>S.26.03.{01,02,03,04,05,06}'!S.26.03.01.02.TLC</t>
  </si>
  <si>
    <t>='S.26.03.{01,02,03,04,05,06}'!$B$174</t>
  </si>
  <si>
    <t>S.26.03.{01,02,03,04,05,06}'!S.26.03.01.02.TT</t>
  </si>
  <si>
    <t>='S.26.03.{01,02,03,04,05,06}'!$C$172</t>
  </si>
  <si>
    <t>S.26.03.{01,02,03,04,05,06}'!S.26.03.01.02.TTC</t>
  </si>
  <si>
    <t>='S.26.03.{01,02,03,04,05,06}'!$C$173</t>
  </si>
  <si>
    <t>S.26.03.{01,02,03,04,05,06}'!S.26.03.01.02.X</t>
  </si>
  <si>
    <t>='S.26.03.{01,02,03,04,05,06}'!$C$175</t>
  </si>
  <si>
    <t>S.26.03.{01,02,03,04,05,06}'!S.26.03.01.02.Y</t>
  </si>
  <si>
    <t>='S.26.03.{01,02,03,04,05,06}'!$D$174:$G$174</t>
  </si>
  <si>
    <t>S.26.03.{01,02,03,04,05,06}'!S.26.03.01.02.Z</t>
  </si>
  <si>
    <t>='S.26.03.{01,02,03,04,05,06}'!$A$131:$A$133</t>
  </si>
  <si>
    <t>S.26.03.{01,02,03,04,05,06}'!S.26.03.01.02.ZHI</t>
  </si>
  <si>
    <t>='S.26.03.{01,02,03,04,05,06}'!$A$133:$D$133</t>
  </si>
  <si>
    <t>S.26.03.{01,02,03,04,05,06}'!S.26.03.01.03</t>
  </si>
  <si>
    <t>='S.26.03.{01,02,03,04,05,06}'!$A$11</t>
  </si>
  <si>
    <t>S.26.03.{01,02,03,04,05,06}'!S.26.03.01.03.TC</t>
  </si>
  <si>
    <t>='S.26.03.{01,02,03,04,05,06}'!$A$9</t>
  </si>
  <si>
    <t>S.26.03.{01,02,03,04,05,06}'!S.26.03.01.03.TD</t>
  </si>
  <si>
    <t>='S.26.03.{01,02,03,04,05,06}'!$C$52:$C$57</t>
  </si>
  <si>
    <t>S.26.03.{01,02,03,04,05,06}'!S.26.03.01.03.TL</t>
  </si>
  <si>
    <t>='S.26.03.{01,02,03,04,05,06}'!$A$52:$A$57</t>
  </si>
  <si>
    <t>S.26.03.{01,02,03,04,05,06}'!S.26.03.01.03.TLC</t>
  </si>
  <si>
    <t>='S.26.03.{01,02,03,04,05,06}'!$B$52:$B$57</t>
  </si>
  <si>
    <t>S.26.03.{01,02,03,04,05,06}'!S.26.03.01.03.TT</t>
  </si>
  <si>
    <t>='S.26.03.{01,02,03,04,05,06}'!$C$50</t>
  </si>
  <si>
    <t>S.26.03.{01,02,03,04,05,06}'!S.26.03.01.03.TTC</t>
  </si>
  <si>
    <t>='S.26.03.{01,02,03,04,05,06}'!$C$51</t>
  </si>
  <si>
    <t>S.26.03.{01,02,03,04,05,06}'!S.26.03.01.03.Y</t>
  </si>
  <si>
    <t>='S.26.03.{01,02,03,04,05,06}'!$D$52:$E$57</t>
  </si>
  <si>
    <t>S.26.03.{01,02,03,04,05,06}'!S.26.03.01.03.Z</t>
  </si>
  <si>
    <t>='S.26.03.{01,02,03,04,05,06}'!$A$12:$A$14</t>
  </si>
  <si>
    <t>S.26.03.{01,02,03,04,05,06}'!S.26.03.01.03.ZHI</t>
  </si>
  <si>
    <t>='S.26.03.{01,02,03,04,05,06}'!$A$14:$D$14</t>
  </si>
  <si>
    <t>S.26.03.{01,02,03,04,05,06}'!S.26.03.01.TC</t>
  </si>
  <si>
    <t>S.26.03.{01,02,03,04,05,06}'!S.26.03.02</t>
  </si>
  <si>
    <t>='S.26.03.{01,02,03,04,05,06}'!$A$2</t>
  </si>
  <si>
    <t>S.26.03.{01,02,03,04,05,06}'!S.26.03.02.01</t>
  </si>
  <si>
    <t>='S.26.03.{01,02,03,04,05,06}'!$A$66</t>
  </si>
  <si>
    <t>S.26.03.{01,02,03,04,05,06}'!S.26.03.02.01.TC</t>
  </si>
  <si>
    <t>S.26.03.{01,02,03,04,05,06}'!S.26.03.02.01.TD</t>
  </si>
  <si>
    <t>S.26.03.{01,02,03,04,05,06}'!S.26.03.02.01.TL</t>
  </si>
  <si>
    <t>S.26.03.{01,02,03,04,05,06}'!S.26.03.02.01.TLC</t>
  </si>
  <si>
    <t>S.26.03.{01,02,03,04,05,06}'!S.26.03.02.01.TT</t>
  </si>
  <si>
    <t>S.26.03.{01,02,03,04,05,06}'!S.26.03.02.01.TTC</t>
  </si>
  <si>
    <t>S.26.03.{01,02,03,04,05,06}'!S.26.03.02.01.X</t>
  </si>
  <si>
    <t>S.26.03.{01,02,03,04,05,06}'!S.26.03.02.01.Y</t>
  </si>
  <si>
    <t>S.26.03.{01,02,03,04,05,06}'!S.26.03.02.01.Z</t>
  </si>
  <si>
    <t>='S.26.03.{01,02,03,04,05,06}'!$A$67:$A$72</t>
  </si>
  <si>
    <t>S.26.03.{01,02,03,04,05,06}'!S.26.03.02.01.ZHI</t>
  </si>
  <si>
    <t>='S.26.03.{01,02,03,04,05,06}'!$A$72:$D$72</t>
  </si>
  <si>
    <t>S.26.03.{01,02,03,04,05,06}'!S.26.03.02.02</t>
  </si>
  <si>
    <t>='S.26.03.{01,02,03,04,05,06}'!$A$136</t>
  </si>
  <si>
    <t>S.26.03.{01,02,03,04,05,06}'!S.26.03.02.02.TC</t>
  </si>
  <si>
    <t>S.26.03.{01,02,03,04,05,06}'!S.26.03.02.02.TD</t>
  </si>
  <si>
    <t>S.26.03.{01,02,03,04,05,06}'!S.26.03.02.02.TL</t>
  </si>
  <si>
    <t>S.26.03.{01,02,03,04,05,06}'!S.26.03.02.02.TLC</t>
  </si>
  <si>
    <t>S.26.03.{01,02,03,04,05,06}'!S.26.03.02.02.TT</t>
  </si>
  <si>
    <t>S.26.03.{01,02,03,04,05,06}'!S.26.03.02.02.TTC</t>
  </si>
  <si>
    <t>S.26.03.{01,02,03,04,05,06}'!S.26.03.02.02.X</t>
  </si>
  <si>
    <t>S.26.03.{01,02,03,04,05,06}'!S.26.03.02.02.Y</t>
  </si>
  <si>
    <t>S.26.03.{01,02,03,04,05,06}'!S.26.03.02.02.Z</t>
  </si>
  <si>
    <t>='S.26.03.{01,02,03,04,05,06}'!$A$137:$A$140</t>
  </si>
  <si>
    <t>S.26.03.{01,02,03,04,05,06}'!S.26.03.02.02.ZHI</t>
  </si>
  <si>
    <t>='S.26.03.{01,02,03,04,05,06}'!$A$140:$D$140</t>
  </si>
  <si>
    <t>S.26.03.{01,02,03,04,05,06}'!S.26.03.02.03</t>
  </si>
  <si>
    <t>='S.26.03.{01,02,03,04,05,06}'!$A$16</t>
  </si>
  <si>
    <t>S.26.03.{01,02,03,04,05,06}'!S.26.03.02.03.TC</t>
  </si>
  <si>
    <t>S.26.03.{01,02,03,04,05,06}'!S.26.03.02.03.TD</t>
  </si>
  <si>
    <t>S.26.03.{01,02,03,04,05,06}'!S.26.03.02.03.TL</t>
  </si>
  <si>
    <t>S.26.03.{01,02,03,04,05,06}'!S.26.03.02.03.TLC</t>
  </si>
  <si>
    <t>S.26.03.{01,02,03,04,05,06}'!S.26.03.02.03.TT</t>
  </si>
  <si>
    <t>S.26.03.{01,02,03,04,05,06}'!S.26.03.02.03.TTC</t>
  </si>
  <si>
    <t>S.26.03.{01,02,03,04,05,06}'!S.26.03.02.03.Y</t>
  </si>
  <si>
    <t>S.26.03.{01,02,03,04,05,06}'!S.26.03.02.03.Z</t>
  </si>
  <si>
    <t>='S.26.03.{01,02,03,04,05,06}'!$A$17:$A$20</t>
  </si>
  <si>
    <t>S.26.03.{01,02,03,04,05,06}'!S.26.03.02.03.ZHI</t>
  </si>
  <si>
    <t>='S.26.03.{01,02,03,04,05,06}'!$A$20:$D$20</t>
  </si>
  <si>
    <t>S.26.03.{01,02,03,04,05,06}'!S.26.03.02.TC</t>
  </si>
  <si>
    <t>S.26.03.{01,02,03,04,05,06}'!S.26.03.03</t>
  </si>
  <si>
    <t>='S.26.03.{01,02,03,04,05,06}'!$A$3</t>
  </si>
  <si>
    <t>S.26.03.{01,02,03,04,05,06}'!S.26.03.03.01</t>
  </si>
  <si>
    <t>='S.26.03.{01,02,03,04,05,06}'!$A$74</t>
  </si>
  <si>
    <t>S.26.03.{01,02,03,04,05,06}'!S.26.03.03.01.TC</t>
  </si>
  <si>
    <t>S.26.03.{01,02,03,04,05,06}'!S.26.03.03.01.TD</t>
  </si>
  <si>
    <t>S.26.03.{01,02,03,04,05,06}'!S.26.03.03.01.TL</t>
  </si>
  <si>
    <t>S.26.03.{01,02,03,04,05,06}'!S.26.03.03.01.TLC</t>
  </si>
  <si>
    <t>S.26.03.{01,02,03,04,05,06}'!S.26.03.03.01.TT</t>
  </si>
  <si>
    <t>S.26.03.{01,02,03,04,05,06}'!S.26.03.03.01.TTC</t>
  </si>
  <si>
    <t>S.26.03.{01,02,03,04,05,06}'!S.26.03.03.01.X</t>
  </si>
  <si>
    <t>S.26.03.{01,02,03,04,05,06}'!S.26.03.03.01.Y</t>
  </si>
  <si>
    <t>S.26.03.{01,02,03,04,05,06}'!S.26.03.03.01.Z</t>
  </si>
  <si>
    <t>='S.26.03.{01,02,03,04,05,06}'!$A$75:$A$80</t>
  </si>
  <si>
    <t>S.26.03.{01,02,03,04,05,06}'!S.26.03.03.01.ZHI</t>
  </si>
  <si>
    <t>='S.26.03.{01,02,03,04,05,06}'!$A$79:$D$80</t>
  </si>
  <si>
    <t>S.26.03.{01,02,03,04,05,06}'!S.26.03.03.02</t>
  </si>
  <si>
    <t>='S.26.03.{01,02,03,04,05,06}'!$A$142</t>
  </si>
  <si>
    <t>S.26.03.{01,02,03,04,05,06}'!S.26.03.03.02.TC</t>
  </si>
  <si>
    <t>S.26.03.{01,02,03,04,05,06}'!S.26.03.03.02.TD</t>
  </si>
  <si>
    <t>S.26.03.{01,02,03,04,05,06}'!S.26.03.03.02.TL</t>
  </si>
  <si>
    <t>S.26.03.{01,02,03,04,05,06}'!S.26.03.03.02.TLC</t>
  </si>
  <si>
    <t>S.26.03.{01,02,03,04,05,06}'!S.26.03.03.02.TT</t>
  </si>
  <si>
    <t>S.26.03.{01,02,03,04,05,06}'!S.26.03.03.02.TTC</t>
  </si>
  <si>
    <t>S.26.03.{01,02,03,04,05,06}'!S.26.03.03.02.X</t>
  </si>
  <si>
    <t>S.26.03.{01,02,03,04,05,06}'!S.26.03.03.02.Y</t>
  </si>
  <si>
    <t>S.26.03.{01,02,03,04,05,06}'!S.26.03.03.02.Z</t>
  </si>
  <si>
    <t>='S.26.03.{01,02,03,04,05,06}'!$A$143:$A$147</t>
  </si>
  <si>
    <t>S.26.03.{01,02,03,04,05,06}'!S.26.03.03.02.ZHI</t>
  </si>
  <si>
    <t>='S.26.03.{01,02,03,04,05,06}'!$A$146:$D$147</t>
  </si>
  <si>
    <t>S.26.03.{01,02,03,04,05,06}'!S.26.03.03.03</t>
  </si>
  <si>
    <t>='S.26.03.{01,02,03,04,05,06}'!$A$22</t>
  </si>
  <si>
    <t>S.26.03.{01,02,03,04,05,06}'!S.26.03.03.03.TC</t>
  </si>
  <si>
    <t>S.26.03.{01,02,03,04,05,06}'!S.26.03.03.03.TD</t>
  </si>
  <si>
    <t>S.26.03.{01,02,03,04,05,06}'!S.26.03.03.03.TL</t>
  </si>
  <si>
    <t>S.26.03.{01,02,03,04,05,06}'!S.26.03.03.03.TLC</t>
  </si>
  <si>
    <t>S.26.03.{01,02,03,04,05,06}'!S.26.03.03.03.TT</t>
  </si>
  <si>
    <t>S.26.03.{01,02,03,04,05,06}'!S.26.03.03.03.TTC</t>
  </si>
  <si>
    <t>S.26.03.{01,02,03,04,05,06}'!S.26.03.03.03.Y</t>
  </si>
  <si>
    <t>S.26.03.{01,02,03,04,05,06}'!S.26.03.03.03.Z</t>
  </si>
  <si>
    <t>='S.26.03.{01,02,03,04,05,06}'!$A$23:$A$27</t>
  </si>
  <si>
    <t>S.26.03.{01,02,03,04,05,06}'!S.26.03.03.03.ZHI</t>
  </si>
  <si>
    <t>='S.26.03.{01,02,03,04,05,06}'!$A$26:$D$27</t>
  </si>
  <si>
    <t>S.26.03.{01,02,03,04,05,06}'!S.26.03.03.TC</t>
  </si>
  <si>
    <t>S.26.03.{01,02,03,04,05,06}'!S.26.03.04</t>
  </si>
  <si>
    <t>='S.26.03.{01,02,03,04,05,06}'!$A$4</t>
  </si>
  <si>
    <t>S.26.03.{01,02,03,04,05,06}'!S.26.03.04.01</t>
  </si>
  <si>
    <t>='S.26.03.{01,02,03,04,05,06}'!$A$82</t>
  </si>
  <si>
    <t>S.26.03.{01,02,03,04,05,06}'!S.26.03.04.01.TC</t>
  </si>
  <si>
    <t>S.26.03.{01,02,03,04,05,06}'!S.26.03.04.01.TD</t>
  </si>
  <si>
    <t>S.26.03.{01,02,03,04,05,06}'!S.26.03.04.01.TL</t>
  </si>
  <si>
    <t>S.26.03.{01,02,03,04,05,06}'!S.26.03.04.01.TLC</t>
  </si>
  <si>
    <t>S.26.03.{01,02,03,04,05,06}'!S.26.03.04.01.TT</t>
  </si>
  <si>
    <t>S.26.03.{01,02,03,04,05,06}'!S.26.03.04.01.TTC</t>
  </si>
  <si>
    <t>S.26.03.{01,02,03,04,05,06}'!S.26.03.04.01.X</t>
  </si>
  <si>
    <t>S.26.03.{01,02,03,04,05,06}'!S.26.03.04.01.Y</t>
  </si>
  <si>
    <t>S.26.03.{01,02,03,04,05,06}'!S.26.03.04.01.Z</t>
  </si>
  <si>
    <t>='S.26.03.{01,02,03,04,05,06}'!$A$83:$A$89</t>
  </si>
  <si>
    <t>S.26.03.{01,02,03,04,05,06}'!S.26.03.04.01.ZHI</t>
  </si>
  <si>
    <t>='S.26.03.{01,02,03,04,05,06}'!$A$88:$D$89</t>
  </si>
  <si>
    <t>S.26.03.{01,02,03,04,05,06}'!S.26.03.04.02</t>
  </si>
  <si>
    <t>='S.26.03.{01,02,03,04,05,06}'!$A$149</t>
  </si>
  <si>
    <t>S.26.03.{01,02,03,04,05,06}'!S.26.03.04.02.TC</t>
  </si>
  <si>
    <t>S.26.03.{01,02,03,04,05,06}'!S.26.03.04.02.TD</t>
  </si>
  <si>
    <t>S.26.03.{01,02,03,04,05,06}'!S.26.03.04.02.TL</t>
  </si>
  <si>
    <t>S.26.03.{01,02,03,04,05,06}'!S.26.03.04.02.TLC</t>
  </si>
  <si>
    <t>S.26.03.{01,02,03,04,05,06}'!S.26.03.04.02.TT</t>
  </si>
  <si>
    <t>S.26.03.{01,02,03,04,05,06}'!S.26.03.04.02.TTC</t>
  </si>
  <si>
    <t>S.26.03.{01,02,03,04,05,06}'!S.26.03.04.02.X</t>
  </si>
  <si>
    <t>S.26.03.{01,02,03,04,05,06}'!S.26.03.04.02.Y</t>
  </si>
  <si>
    <t>S.26.03.{01,02,03,04,05,06}'!S.26.03.04.02.Z</t>
  </si>
  <si>
    <t>='S.26.03.{01,02,03,04,05,06}'!$A$150:$A$155</t>
  </si>
  <si>
    <t>S.26.03.{01,02,03,04,05,06}'!S.26.03.04.02.ZHI</t>
  </si>
  <si>
    <t>='S.26.03.{01,02,03,04,05,06}'!$A$154:$D$155</t>
  </si>
  <si>
    <t>S.26.03.{01,02,03,04,05,06}'!S.26.03.04.03</t>
  </si>
  <si>
    <t>='S.26.03.{01,02,03,04,05,06}'!$A$29</t>
  </si>
  <si>
    <t>S.26.03.{01,02,03,04,05,06}'!S.26.03.04.03.TC</t>
  </si>
  <si>
    <t>S.26.03.{01,02,03,04,05,06}'!S.26.03.04.03.TD</t>
  </si>
  <si>
    <t>S.26.03.{01,02,03,04,05,06}'!S.26.03.04.03.TL</t>
  </si>
  <si>
    <t>S.26.03.{01,02,03,04,05,06}'!S.26.03.04.03.TLC</t>
  </si>
  <si>
    <t>S.26.03.{01,02,03,04,05,06}'!S.26.03.04.03.TT</t>
  </si>
  <si>
    <t>S.26.03.{01,02,03,04,05,06}'!S.26.03.04.03.TTC</t>
  </si>
  <si>
    <t>S.26.03.{01,02,03,04,05,06}'!S.26.03.04.03.Y</t>
  </si>
  <si>
    <t>S.26.03.{01,02,03,04,05,06}'!S.26.03.04.03.Z</t>
  </si>
  <si>
    <t>='S.26.03.{01,02,03,04,05,06}'!$A$30:$A$35</t>
  </si>
  <si>
    <t>S.26.03.{01,02,03,04,05,06}'!S.26.03.04.03.ZHI</t>
  </si>
  <si>
    <t>='S.26.03.{01,02,03,04,05,06}'!$A$34:$D$35</t>
  </si>
  <si>
    <t>S.26.03.{01,02,03,04,05,06}'!S.26.03.04.TC</t>
  </si>
  <si>
    <t>S.26.03.{01,02,03,04,05,06}'!S.26.03.05</t>
  </si>
  <si>
    <t>='S.26.03.{01,02,03,04,05,06}'!$A$5</t>
  </si>
  <si>
    <t>S.26.03.{01,02,03,04,05,06}'!S.26.03.05.01</t>
  </si>
  <si>
    <t>='S.26.03.{01,02,03,04,05,06}'!$A$91</t>
  </si>
  <si>
    <t>S.26.03.{01,02,03,04,05,06}'!S.26.03.05.01.TC</t>
  </si>
  <si>
    <t>S.26.03.{01,02,03,04,05,06}'!S.26.03.05.01.TD</t>
  </si>
  <si>
    <t>S.26.03.{01,02,03,04,05,06}'!S.26.03.05.01.TL</t>
  </si>
  <si>
    <t>S.26.03.{01,02,03,04,05,06}'!S.26.03.05.01.TLC</t>
  </si>
  <si>
    <t>S.26.03.{01,02,03,04,05,06}'!S.26.03.05.01.TT</t>
  </si>
  <si>
    <t>S.26.03.{01,02,03,04,05,06}'!S.26.03.05.01.TTC</t>
  </si>
  <si>
    <t>S.26.03.{01,02,03,04,05,06}'!S.26.03.05.01.X</t>
  </si>
  <si>
    <t>S.26.03.{01,02,03,04,05,06}'!S.26.03.05.01.Y</t>
  </si>
  <si>
    <t>S.26.03.{01,02,03,04,05,06}'!S.26.03.05.01.Z</t>
  </si>
  <si>
    <t>='S.26.03.{01,02,03,04,05,06}'!$A$92:$A$96</t>
  </si>
  <si>
    <t>S.26.03.{01,02,03,04,05,06}'!S.26.03.05.01.ZHI</t>
  </si>
  <si>
    <t>='S.26.03.{01,02,03,04,05,06}'!$A$96:$D$96</t>
  </si>
  <si>
    <t>S.26.03.{01,02,03,04,05,06}'!S.26.03.05.02</t>
  </si>
  <si>
    <t>='S.26.03.{01,02,03,04,05,06}'!$A$157</t>
  </si>
  <si>
    <t>S.26.03.{01,02,03,04,05,06}'!S.26.03.05.02.TC</t>
  </si>
  <si>
    <t>S.26.03.{01,02,03,04,05,06}'!S.26.03.05.02.TD</t>
  </si>
  <si>
    <t>S.26.03.{01,02,03,04,05,06}'!S.26.03.05.02.TL</t>
  </si>
  <si>
    <t>S.26.03.{01,02,03,04,05,06}'!S.26.03.05.02.TLC</t>
  </si>
  <si>
    <t>S.26.03.{01,02,03,04,05,06}'!S.26.03.05.02.TT</t>
  </si>
  <si>
    <t>S.26.03.{01,02,03,04,05,06}'!S.26.03.05.02.TTC</t>
  </si>
  <si>
    <t>S.26.03.{01,02,03,04,05,06}'!S.26.03.05.02.X</t>
  </si>
  <si>
    <t>S.26.03.{01,02,03,04,05,06}'!S.26.03.05.02.Y</t>
  </si>
  <si>
    <t>S.26.03.{01,02,03,04,05,06}'!S.26.03.05.02.Z</t>
  </si>
  <si>
    <t>='S.26.03.{01,02,03,04,05,06}'!$A$158:$A$161</t>
  </si>
  <si>
    <t>S.26.03.{01,02,03,04,05,06}'!S.26.03.05.02.ZHI</t>
  </si>
  <si>
    <t>='S.26.03.{01,02,03,04,05,06}'!$A$161:$D$161</t>
  </si>
  <si>
    <t>S.26.03.{01,02,03,04,05,06}'!S.26.03.05.03</t>
  </si>
  <si>
    <t>='S.26.03.{01,02,03,04,05,06}'!$A$37</t>
  </si>
  <si>
    <t>S.26.03.{01,02,03,04,05,06}'!S.26.03.05.03.TC</t>
  </si>
  <si>
    <t>S.26.03.{01,02,03,04,05,06}'!S.26.03.05.03.TD</t>
  </si>
  <si>
    <t>S.26.03.{01,02,03,04,05,06}'!S.26.03.05.03.TL</t>
  </si>
  <si>
    <t>S.26.03.{01,02,03,04,05,06}'!S.26.03.05.03.TLC</t>
  </si>
  <si>
    <t>S.26.03.{01,02,03,04,05,06}'!S.26.03.05.03.TT</t>
  </si>
  <si>
    <t>S.26.03.{01,02,03,04,05,06}'!S.26.03.05.03.TTC</t>
  </si>
  <si>
    <t>S.26.03.{01,02,03,04,05,06}'!S.26.03.05.03.Y</t>
  </si>
  <si>
    <t>S.26.03.{01,02,03,04,05,06}'!S.26.03.05.03.Z</t>
  </si>
  <si>
    <t>='S.26.03.{01,02,03,04,05,06}'!$A$38:$A$41</t>
  </si>
  <si>
    <t>S.26.03.{01,02,03,04,05,06}'!S.26.03.05.03.ZHI</t>
  </si>
  <si>
    <t>='S.26.03.{01,02,03,04,05,06}'!$A$41:$D$41</t>
  </si>
  <si>
    <t>S.26.03.{01,02,03,04,05,06}'!S.26.03.05.TC</t>
  </si>
  <si>
    <t>S.26.03.{01,02,03,04,05,06}'!S.26.03.06</t>
  </si>
  <si>
    <t>='S.26.03.{01,02,03,04,05,06}'!$A$6</t>
  </si>
  <si>
    <t>S.26.03.{01,02,03,04,05,06}'!S.26.03.06.01</t>
  </si>
  <si>
    <t>='S.26.03.{01,02,03,04,05,06}'!$A$98</t>
  </si>
  <si>
    <t>S.26.03.{01,02,03,04,05,06}'!S.26.03.06.01.TC</t>
  </si>
  <si>
    <t>S.26.03.{01,02,03,04,05,06}'!S.26.03.06.01.TD</t>
  </si>
  <si>
    <t>S.26.03.{01,02,03,04,05,06}'!S.26.03.06.01.TL</t>
  </si>
  <si>
    <t>S.26.03.{01,02,03,04,05,06}'!S.26.03.06.01.TLC</t>
  </si>
  <si>
    <t>S.26.03.{01,02,03,04,05,06}'!S.26.03.06.01.TT</t>
  </si>
  <si>
    <t>S.26.03.{01,02,03,04,05,06}'!S.26.03.06.01.TTC</t>
  </si>
  <si>
    <t>S.26.03.{01,02,03,04,05,06}'!S.26.03.06.01.X</t>
  </si>
  <si>
    <t>S.26.03.{01,02,03,04,05,06}'!S.26.03.06.01.Y</t>
  </si>
  <si>
    <t>S.26.03.{01,02,03,04,05,06}'!S.26.03.06.01.Z</t>
  </si>
  <si>
    <t>='S.26.03.{01,02,03,04,05,06}'!$A$99:$A$104</t>
  </si>
  <si>
    <t>S.26.03.{01,02,03,04,05,06}'!S.26.03.06.01.ZHI</t>
  </si>
  <si>
    <t>='S.26.03.{01,02,03,04,05,06}'!$A$104:$D$104</t>
  </si>
  <si>
    <t>S.26.03.{01,02,03,04,05,06}'!S.26.03.06.02</t>
  </si>
  <si>
    <t>='S.26.03.{01,02,03,04,05,06}'!$A$163</t>
  </si>
  <si>
    <t>S.26.03.{01,02,03,04,05,06}'!S.26.03.06.02.TC</t>
  </si>
  <si>
    <t>S.26.03.{01,02,03,04,05,06}'!S.26.03.06.02.TD</t>
  </si>
  <si>
    <t>S.26.03.{01,02,03,04,05,06}'!S.26.03.06.02.TL</t>
  </si>
  <si>
    <t>S.26.03.{01,02,03,04,05,06}'!S.26.03.06.02.TLC</t>
  </si>
  <si>
    <t>S.26.03.{01,02,03,04,05,06}'!S.26.03.06.02.TT</t>
  </si>
  <si>
    <t>S.26.03.{01,02,03,04,05,06}'!S.26.03.06.02.TTC</t>
  </si>
  <si>
    <t>S.26.03.{01,02,03,04,05,06}'!S.26.03.06.02.X</t>
  </si>
  <si>
    <t>S.26.03.{01,02,03,04,05,06}'!S.26.03.06.02.Y</t>
  </si>
  <si>
    <t>S.26.03.{01,02,03,04,05,06}'!S.26.03.06.02.Z</t>
  </si>
  <si>
    <t>='S.26.03.{01,02,03,04,05,06}'!$A$164:$A$168</t>
  </si>
  <si>
    <t>S.26.03.{01,02,03,04,05,06}'!S.26.03.06.02.ZHI</t>
  </si>
  <si>
    <t>='S.26.03.{01,02,03,04,05,06}'!$A$168:$D$168</t>
  </si>
  <si>
    <t>S.26.03.{01,02,03,04,05,06}'!S.26.03.06.03</t>
  </si>
  <si>
    <t>='S.26.03.{01,02,03,04,05,06}'!$A$43</t>
  </si>
  <si>
    <t>S.26.03.{01,02,03,04,05,06}'!S.26.03.06.03.TC</t>
  </si>
  <si>
    <t>S.26.03.{01,02,03,04,05,06}'!S.26.03.06.03.TD</t>
  </si>
  <si>
    <t>S.26.03.{01,02,03,04,05,06}'!S.26.03.06.03.TL</t>
  </si>
  <si>
    <t>S.26.03.{01,02,03,04,05,06}'!S.26.03.06.03.TLC</t>
  </si>
  <si>
    <t>S.26.03.{01,02,03,04,05,06}'!S.26.03.06.03.TT</t>
  </si>
  <si>
    <t>S.26.03.{01,02,03,04,05,06}'!S.26.03.06.03.TTC</t>
  </si>
  <si>
    <t>S.26.03.{01,02,03,04,05,06}'!S.26.03.06.03.Y</t>
  </si>
  <si>
    <t>S.26.03.{01,02,03,04,05,06}'!S.26.03.06.03.Z</t>
  </si>
  <si>
    <t>='S.26.03.{01,02,03,04,05,06}'!$A$44:$A$48</t>
  </si>
  <si>
    <t>S.26.03.{01,02,03,04,05,06}'!S.26.03.06.03.ZHI</t>
  </si>
  <si>
    <t>='S.26.03.{01,02,03,04,05,06}'!$A$48:$D$48</t>
  </si>
  <si>
    <t>S.26.03.{01,02,03,04,05,06}'!S.26.03.06.TC</t>
  </si>
  <si>
    <t>S.26.04.{01,02,03,04,05,06}'!S.26.04.01</t>
  </si>
  <si>
    <t>='S.26.04.{01,02,03,04,05,06}'!$A$1</t>
  </si>
  <si>
    <t>S.26.04.{01,02,03,04,05,06}'!S.26.04.01.01</t>
  </si>
  <si>
    <t>='S.26.04.{01,02,03,04,05,06}'!$A$58</t>
  </si>
  <si>
    <t>S.26.04.{01,02,03,04,05,06}'!S.26.04.01.01.TC</t>
  </si>
  <si>
    <t>='S.26.04.{01,02,03,04,05,06}'!$A$105</t>
  </si>
  <si>
    <t>S.26.04.{01,02,03,04,05,06}'!S.26.04.01.01.TD</t>
  </si>
  <si>
    <t>='S.26.04.{01,02,03,04,05,06}'!$C$110:$I$120</t>
  </si>
  <si>
    <t>S.26.04.{01,02,03,04,05,06}'!S.26.04.01.01.TL</t>
  </si>
  <si>
    <t>='S.26.04.{01,02,03,04,05,06}'!$A$110:$A$120</t>
  </si>
  <si>
    <t>S.26.04.{01,02,03,04,05,06}'!S.26.04.01.01.TLC</t>
  </si>
  <si>
    <t>='S.26.04.{01,02,03,04,05,06}'!$B$110:$B$120</t>
  </si>
  <si>
    <t>S.26.04.{01,02,03,04,05,06}'!S.26.04.01.01.TT</t>
  </si>
  <si>
    <t>='S.26.04.{01,02,03,04,05,06}'!$C$107:$I$108</t>
  </si>
  <si>
    <t>S.26.04.{01,02,03,04,05,06}'!S.26.04.01.01.TTC</t>
  </si>
  <si>
    <t>='S.26.04.{01,02,03,04,05,06}'!$C$109:$I$109</t>
  </si>
  <si>
    <t>S.26.04.{01,02,03,04,05,06}'!S.26.04.01.01.X</t>
  </si>
  <si>
    <t>='S.26.04.{01,02,03,04,05,06}'!$C$121:$I$127</t>
  </si>
  <si>
    <t>S.26.04.{01,02,03,04,05,06}'!S.26.04.01.01.Y</t>
  </si>
  <si>
    <t>='S.26.04.{01,02,03,04,05,06}'!$J$110:$K$120</t>
  </si>
  <si>
    <t>S.26.04.{01,02,03,04,05,06}'!S.26.04.01.01.Z</t>
  </si>
  <si>
    <t>='S.26.04.{01,02,03,04,05,06}'!$A$59:$A$63</t>
  </si>
  <si>
    <t>S.26.04.{01,02,03,04,05,06}'!S.26.04.01.01.ZHI</t>
  </si>
  <si>
    <t>='S.26.04.{01,02,03,04,05,06}'!$A$63:$D$63</t>
  </si>
  <si>
    <t>S.26.04.{01,02,03,04,05,06}'!S.26.04.01.02</t>
  </si>
  <si>
    <t>='S.26.04.{01,02,03,04,05,06}'!$A$129</t>
  </si>
  <si>
    <t>S.26.04.{01,02,03,04,05,06}'!S.26.04.01.02.TC</t>
  </si>
  <si>
    <t>='S.26.04.{01,02,03,04,05,06}'!$A$168</t>
  </si>
  <si>
    <t>S.26.04.{01,02,03,04,05,06}'!S.26.04.01.02.TD</t>
  </si>
  <si>
    <t>='S.26.04.{01,02,03,04,05,06}'!$C$172</t>
  </si>
  <si>
    <t>S.26.04.{01,02,03,04,05,06}'!S.26.04.01.02.TL</t>
  </si>
  <si>
    <t>='S.26.04.{01,02,03,04,05,06}'!$A$172</t>
  </si>
  <si>
    <t>S.26.04.{01,02,03,04,05,06}'!S.26.04.01.02.TLC</t>
  </si>
  <si>
    <t>='S.26.04.{01,02,03,04,05,06}'!$B$172</t>
  </si>
  <si>
    <t>S.26.04.{01,02,03,04,05,06}'!S.26.04.01.02.TT</t>
  </si>
  <si>
    <t>='S.26.04.{01,02,03,04,05,06}'!$C$170</t>
  </si>
  <si>
    <t>S.26.04.{01,02,03,04,05,06}'!S.26.04.01.02.TTC</t>
  </si>
  <si>
    <t>='S.26.04.{01,02,03,04,05,06}'!$C$171</t>
  </si>
  <si>
    <t>S.26.04.{01,02,03,04,05,06}'!S.26.04.01.02.X</t>
  </si>
  <si>
    <t>='S.26.04.{01,02,03,04,05,06}'!$C$173</t>
  </si>
  <si>
    <t>S.26.04.{01,02,03,04,05,06}'!S.26.04.01.02.Y</t>
  </si>
  <si>
    <t>='S.26.04.{01,02,03,04,05,06}'!$D$172:$G$172</t>
  </si>
  <si>
    <t>S.26.04.{01,02,03,04,05,06}'!S.26.04.01.02.Z</t>
  </si>
  <si>
    <t>='S.26.04.{01,02,03,04,05,06}'!$A$130:$A$132</t>
  </si>
  <si>
    <t>S.26.04.{01,02,03,04,05,06}'!S.26.04.01.02.ZHI</t>
  </si>
  <si>
    <t>='S.26.04.{01,02,03,04,05,06}'!$A$132:$D$132</t>
  </si>
  <si>
    <t>S.26.04.{01,02,03,04,05,06}'!S.26.04.01.03</t>
  </si>
  <si>
    <t>='S.26.04.{01,02,03,04,05,06}'!$A$175</t>
  </si>
  <si>
    <t>S.26.04.{01,02,03,04,05,06}'!S.26.04.01.03.TC</t>
  </si>
  <si>
    <t>='S.26.04.{01,02,03,04,05,06}'!$A$222</t>
  </si>
  <si>
    <t>S.26.04.{01,02,03,04,05,06}'!S.26.04.01.03.TD</t>
  </si>
  <si>
    <t>='S.26.04.{01,02,03,04,05,06}'!$C$227:$I$231</t>
  </si>
  <si>
    <t>S.26.04.{01,02,03,04,05,06}'!S.26.04.01.03.TL</t>
  </si>
  <si>
    <t>='S.26.04.{01,02,03,04,05,06}'!$A$227:$A$231</t>
  </si>
  <si>
    <t>S.26.04.{01,02,03,04,05,06}'!S.26.04.01.03.TLC</t>
  </si>
  <si>
    <t>='S.26.04.{01,02,03,04,05,06}'!$B$227:$B$231</t>
  </si>
  <si>
    <t>S.26.04.{01,02,03,04,05,06}'!S.26.04.01.03.TT</t>
  </si>
  <si>
    <t>='S.26.04.{01,02,03,04,05,06}'!$C$224:$I$225</t>
  </si>
  <si>
    <t>S.26.04.{01,02,03,04,05,06}'!S.26.04.01.03.TTC</t>
  </si>
  <si>
    <t>='S.26.04.{01,02,03,04,05,06}'!$C$226:$I$226</t>
  </si>
  <si>
    <t>S.26.04.{01,02,03,04,05,06}'!S.26.04.01.03.X</t>
  </si>
  <si>
    <t>='S.26.04.{01,02,03,04,05,06}'!$C$232:$I$237</t>
  </si>
  <si>
    <t>S.26.04.{01,02,03,04,05,06}'!S.26.04.01.03.Y</t>
  </si>
  <si>
    <t>='S.26.04.{01,02,03,04,05,06}'!$J$227:$J$231</t>
  </si>
  <si>
    <t>S.26.04.{01,02,03,04,05,06}'!S.26.04.01.03.Z</t>
  </si>
  <si>
    <t>='S.26.04.{01,02,03,04,05,06}'!$A$176:$A$180</t>
  </si>
  <si>
    <t>S.26.04.{01,02,03,04,05,06}'!S.26.04.01.03.ZHI</t>
  </si>
  <si>
    <t>='S.26.04.{01,02,03,04,05,06}'!$A$180:$D$180</t>
  </si>
  <si>
    <t>S.26.04.{01,02,03,04,05,06}'!S.26.04.01.04</t>
  </si>
  <si>
    <t>='S.26.04.{01,02,03,04,05,06}'!$A$239</t>
  </si>
  <si>
    <t>S.26.04.{01,02,03,04,05,06}'!S.26.04.01.04.TC</t>
  </si>
  <si>
    <t>S.26.04.{01,02,03,04,05,06}'!S.26.04.01.04.TD</t>
  </si>
  <si>
    <t>='S.26.04.{01,02,03,04,05,06}'!$C$282:$C$283</t>
  </si>
  <si>
    <t>S.26.04.{01,02,03,04,05,06}'!S.26.04.01.04.TL</t>
  </si>
  <si>
    <t>='S.26.04.{01,02,03,04,05,06}'!$A$282:$A$283</t>
  </si>
  <si>
    <t>S.26.04.{01,02,03,04,05,06}'!S.26.04.01.04.TLC</t>
  </si>
  <si>
    <t>='S.26.04.{01,02,03,04,05,06}'!$B$282:$B$283</t>
  </si>
  <si>
    <t>S.26.04.{01,02,03,04,05,06}'!S.26.04.01.04.TT</t>
  </si>
  <si>
    <t>='S.26.04.{01,02,03,04,05,06}'!$C$280</t>
  </si>
  <si>
    <t>S.26.04.{01,02,03,04,05,06}'!S.26.04.01.04.TTC</t>
  </si>
  <si>
    <t>='S.26.04.{01,02,03,04,05,06}'!$C$281</t>
  </si>
  <si>
    <t>S.26.04.{01,02,03,04,05,06}'!S.26.04.01.04.X</t>
  </si>
  <si>
    <t>='S.26.04.{01,02,03,04,05,06}'!$C$284</t>
  </si>
  <si>
    <t>S.26.04.{01,02,03,04,05,06}'!S.26.04.01.04.Y</t>
  </si>
  <si>
    <t>='S.26.04.{01,02,03,04,05,06}'!$D$282:$I$283</t>
  </si>
  <si>
    <t>S.26.04.{01,02,03,04,05,06}'!S.26.04.01.04.Z</t>
  </si>
  <si>
    <t>='S.26.04.{01,02,03,04,05,06}'!$A$240:$A$243</t>
  </si>
  <si>
    <t>S.26.04.{01,02,03,04,05,06}'!S.26.04.01.04.ZHI</t>
  </si>
  <si>
    <t>='S.26.04.{01,02,03,04,05,06}'!$A$243:$D$243</t>
  </si>
  <si>
    <t>S.26.04.{01,02,03,04,05,06}'!S.26.04.01.05</t>
  </si>
  <si>
    <t>='S.26.04.{01,02,03,04,05,06}'!$A$286</t>
  </si>
  <si>
    <t>S.26.04.{01,02,03,04,05,06}'!S.26.04.01.05.TC</t>
  </si>
  <si>
    <t>S.26.04.{01,02,03,04,05,06}'!S.26.04.01.05.TD</t>
  </si>
  <si>
    <t>='S.26.04.{01,02,03,04,05,06}'!$C$336:$G$338</t>
  </si>
  <si>
    <t>S.26.04.{01,02,03,04,05,06}'!S.26.04.01.05.TL</t>
  </si>
  <si>
    <t>='S.26.04.{01,02,03,04,05,06}'!$A$336:$A$338</t>
  </si>
  <si>
    <t>S.26.04.{01,02,03,04,05,06}'!S.26.04.01.05.TLC</t>
  </si>
  <si>
    <t>='S.26.04.{01,02,03,04,05,06}'!$B$336:$B$338</t>
  </si>
  <si>
    <t>S.26.04.{01,02,03,04,05,06}'!S.26.04.01.05.TT</t>
  </si>
  <si>
    <t>='S.26.04.{01,02,03,04,05,06}'!$C$333:$G$334</t>
  </si>
  <si>
    <t>S.26.04.{01,02,03,04,05,06}'!S.26.04.01.05.TTC</t>
  </si>
  <si>
    <t>='S.26.04.{01,02,03,04,05,06}'!$C$335:$G$335</t>
  </si>
  <si>
    <t>S.26.04.{01,02,03,04,05,06}'!S.26.04.01.05.X</t>
  </si>
  <si>
    <t>='S.26.04.{01,02,03,04,05,06}'!$C$339:$G$345</t>
  </si>
  <si>
    <t>S.26.04.{01,02,03,04,05,06}'!S.26.04.01.05.Y</t>
  </si>
  <si>
    <t>='S.26.04.{01,02,03,04,05,06}'!$H$336:$I$338</t>
  </si>
  <si>
    <t>S.26.04.{01,02,03,04,05,06}'!S.26.04.01.05.Z</t>
  </si>
  <si>
    <t>='S.26.04.{01,02,03,04,05,06}'!$A$287:$A$291</t>
  </si>
  <si>
    <t>S.26.04.{01,02,03,04,05,06}'!S.26.04.01.05.ZHI</t>
  </si>
  <si>
    <t>='S.26.04.{01,02,03,04,05,06}'!$A$291:$D$291</t>
  </si>
  <si>
    <t>S.26.04.{01,02,03,04,05,06}'!S.26.04.01.06</t>
  </si>
  <si>
    <t>='S.26.04.{01,02,03,04,05,06}'!$A$347</t>
  </si>
  <si>
    <t>S.26.04.{01,02,03,04,05,06}'!S.26.04.01.06.TC</t>
  </si>
  <si>
    <t>='S.26.04.{01,02,03,04,05,06}'!$A$394</t>
  </si>
  <si>
    <t>S.26.04.{01,02,03,04,05,06}'!S.26.04.01.06.TD</t>
  </si>
  <si>
    <t>='S.26.04.{01,02,03,04,05,06}'!$C$398:$D$402</t>
  </si>
  <si>
    <t>S.26.04.{01,02,03,04,05,06}'!S.26.04.01.06.TL</t>
  </si>
  <si>
    <t>='S.26.04.{01,02,03,04,05,06}'!$A$398:$A$402</t>
  </si>
  <si>
    <t>S.26.04.{01,02,03,04,05,06}'!S.26.04.01.06.TLC</t>
  </si>
  <si>
    <t>='S.26.04.{01,02,03,04,05,06}'!$B$398:$B$402</t>
  </si>
  <si>
    <t>S.26.04.{01,02,03,04,05,06}'!S.26.04.01.06.TT</t>
  </si>
  <si>
    <t>='S.26.04.{01,02,03,04,05,06}'!$C$396:$D$396</t>
  </si>
  <si>
    <t>S.26.04.{01,02,03,04,05,06}'!S.26.04.01.06.TTC</t>
  </si>
  <si>
    <t>='S.26.04.{01,02,03,04,05,06}'!$C$397:$D$397</t>
  </si>
  <si>
    <t>S.26.04.{01,02,03,04,05,06}'!S.26.04.01.06.X</t>
  </si>
  <si>
    <t>='S.26.04.{01,02,03,04,05,06}'!$C$403:$D$407</t>
  </si>
  <si>
    <t>S.26.04.{01,02,03,04,05,06}'!S.26.04.01.06.Y</t>
  </si>
  <si>
    <t>='S.26.04.{01,02,03,04,05,06}'!$E$398:$F$402</t>
  </si>
  <si>
    <t>S.26.04.{01,02,03,04,05,06}'!S.26.04.01.06.Z</t>
  </si>
  <si>
    <t>='S.26.04.{01,02,03,04,05,06}'!$A$348:$A$352</t>
  </si>
  <si>
    <t>S.26.04.{01,02,03,04,05,06}'!S.26.04.01.06.ZHI</t>
  </si>
  <si>
    <t>='S.26.04.{01,02,03,04,05,06}'!$A$352:$D$352</t>
  </si>
  <si>
    <t>S.26.04.{01,02,03,04,05,06}'!S.26.04.01.07</t>
  </si>
  <si>
    <t>='S.26.04.{01,02,03,04,05,06}'!$A$409</t>
  </si>
  <si>
    <t>S.26.04.{01,02,03,04,05,06}'!S.26.04.01.07.TC</t>
  </si>
  <si>
    <t>S.26.04.{01,02,03,04,05,06}'!S.26.04.01.07.TD</t>
  </si>
  <si>
    <t>='S.26.04.{01,02,03,04,05,06}'!$C$458:$D$459</t>
  </si>
  <si>
    <t>S.26.04.{01,02,03,04,05,06}'!S.26.04.01.07.TL</t>
  </si>
  <si>
    <t>='S.26.04.{01,02,03,04,05,06}'!$A$458:$A$459</t>
  </si>
  <si>
    <t>S.26.04.{01,02,03,04,05,06}'!S.26.04.01.07.TLC</t>
  </si>
  <si>
    <t>='S.26.04.{01,02,03,04,05,06}'!$B$458:$B$459</t>
  </si>
  <si>
    <t>S.26.04.{01,02,03,04,05,06}'!S.26.04.01.07.TT</t>
  </si>
  <si>
    <t>='S.26.04.{01,02,03,04,05,06}'!$C$456:$D$456</t>
  </si>
  <si>
    <t>S.26.04.{01,02,03,04,05,06}'!S.26.04.01.07.TTC</t>
  </si>
  <si>
    <t>='S.26.04.{01,02,03,04,05,06}'!$C$457:$D$457</t>
  </si>
  <si>
    <t>S.26.04.{01,02,03,04,05,06}'!S.26.04.01.07.X</t>
  </si>
  <si>
    <t>='S.26.04.{01,02,03,04,05,06}'!$C$460:$D$464</t>
  </si>
  <si>
    <t>S.26.04.{01,02,03,04,05,06}'!S.26.04.01.07.Y</t>
  </si>
  <si>
    <t>='S.26.04.{01,02,03,04,05,06}'!$E$458:$F$459</t>
  </si>
  <si>
    <t>S.26.04.{01,02,03,04,05,06}'!S.26.04.01.07.Z</t>
  </si>
  <si>
    <t>='S.26.04.{01,02,03,04,05,06}'!$A$410:$A$414</t>
  </si>
  <si>
    <t>S.26.04.{01,02,03,04,05,06}'!S.26.04.01.07.ZHI</t>
  </si>
  <si>
    <t>='S.26.04.{01,02,03,04,05,06}'!$A$414:$D$414</t>
  </si>
  <si>
    <t>S.26.04.{01,02,03,04,05,06}'!S.26.04.01.08</t>
  </si>
  <si>
    <t>='S.26.04.{01,02,03,04,05,06}'!$A$11</t>
  </si>
  <si>
    <t>S.26.04.{01,02,03,04,05,06}'!S.26.04.01.08.TC</t>
  </si>
  <si>
    <t>='S.26.04.{01,02,03,04,05,06}'!$A$9</t>
  </si>
  <si>
    <t>S.26.04.{01,02,03,04,05,06}'!S.26.04.01.08.TD</t>
  </si>
  <si>
    <t>='S.26.04.{01,02,03,04,05,06}'!$C$52:$C$56</t>
  </si>
  <si>
    <t>S.26.04.{01,02,03,04,05,06}'!S.26.04.01.08.TL</t>
  </si>
  <si>
    <t>='S.26.04.{01,02,03,04,05,06}'!$A$52:$A$56</t>
  </si>
  <si>
    <t>S.26.04.{01,02,03,04,05,06}'!S.26.04.01.08.TLC</t>
  </si>
  <si>
    <t>='S.26.04.{01,02,03,04,05,06}'!$B$52:$B$56</t>
  </si>
  <si>
    <t>S.26.04.{01,02,03,04,05,06}'!S.26.04.01.08.TT</t>
  </si>
  <si>
    <t>='S.26.04.{01,02,03,04,05,06}'!$C$50</t>
  </si>
  <si>
    <t>S.26.04.{01,02,03,04,05,06}'!S.26.04.01.08.TTC</t>
  </si>
  <si>
    <t>='S.26.04.{01,02,03,04,05,06}'!$C$51</t>
  </si>
  <si>
    <t>S.26.04.{01,02,03,04,05,06}'!S.26.04.01.08.Y</t>
  </si>
  <si>
    <t>='S.26.04.{01,02,03,04,05,06}'!$D$52:$E$56</t>
  </si>
  <si>
    <t>S.26.04.{01,02,03,04,05,06}'!S.26.04.01.08.Z</t>
  </si>
  <si>
    <t>='S.26.04.{01,02,03,04,05,06}'!$A$12:$A$14</t>
  </si>
  <si>
    <t>S.26.04.{01,02,03,04,05,06}'!S.26.04.01.08.ZHI</t>
  </si>
  <si>
    <t>='S.26.04.{01,02,03,04,05,06}'!$A$14:$D$14</t>
  </si>
  <si>
    <t>S.26.04.{01,02,03,04,05,06}'!S.26.04.01.TC</t>
  </si>
  <si>
    <t>S.26.04.{01,02,03,04,05,06}'!S.26.04.02</t>
  </si>
  <si>
    <t>='S.26.04.{01,02,03,04,05,06}'!$A$2</t>
  </si>
  <si>
    <t>S.26.04.{01,02,03,04,05,06}'!S.26.04.02.01</t>
  </si>
  <si>
    <t>='S.26.04.{01,02,03,04,05,06}'!$A$65</t>
  </si>
  <si>
    <t>S.26.04.{01,02,03,04,05,06}'!S.26.04.02.01.TC</t>
  </si>
  <si>
    <t>S.26.04.{01,02,03,04,05,06}'!S.26.04.02.01.TD</t>
  </si>
  <si>
    <t>S.26.04.{01,02,03,04,05,06}'!S.26.04.02.01.TL</t>
  </si>
  <si>
    <t>S.26.04.{01,02,03,04,05,06}'!S.26.04.02.01.TLC</t>
  </si>
  <si>
    <t>S.26.04.{01,02,03,04,05,06}'!S.26.04.02.01.TT</t>
  </si>
  <si>
    <t>S.26.04.{01,02,03,04,05,06}'!S.26.04.02.01.TTC</t>
  </si>
  <si>
    <t>S.26.04.{01,02,03,04,05,06}'!S.26.04.02.01.X</t>
  </si>
  <si>
    <t>S.26.04.{01,02,03,04,05,06}'!S.26.04.02.01.Y</t>
  </si>
  <si>
    <t>S.26.04.{01,02,03,04,05,06}'!S.26.04.02.01.Z</t>
  </si>
  <si>
    <t>='S.26.04.{01,02,03,04,05,06}'!$A$66:$A$71</t>
  </si>
  <si>
    <t>S.26.04.{01,02,03,04,05,06}'!S.26.04.02.01.ZHI</t>
  </si>
  <si>
    <t>='S.26.04.{01,02,03,04,05,06}'!$A$71:$D$71</t>
  </si>
  <si>
    <t>S.26.04.{01,02,03,04,05,06}'!S.26.04.02.02</t>
  </si>
  <si>
    <t>='S.26.04.{01,02,03,04,05,06}'!$A$134</t>
  </si>
  <si>
    <t>S.26.04.{01,02,03,04,05,06}'!S.26.04.02.02.TC</t>
  </si>
  <si>
    <t>S.26.04.{01,02,03,04,05,06}'!S.26.04.02.02.TD</t>
  </si>
  <si>
    <t>S.26.04.{01,02,03,04,05,06}'!S.26.04.02.02.TL</t>
  </si>
  <si>
    <t>S.26.04.{01,02,03,04,05,06}'!S.26.04.02.02.TLC</t>
  </si>
  <si>
    <t>S.26.04.{01,02,03,04,05,06}'!S.26.04.02.02.TT</t>
  </si>
  <si>
    <t>S.26.04.{01,02,03,04,05,06}'!S.26.04.02.02.TTC</t>
  </si>
  <si>
    <t>S.26.04.{01,02,03,04,05,06}'!S.26.04.02.02.X</t>
  </si>
  <si>
    <t>S.26.04.{01,02,03,04,05,06}'!S.26.04.02.02.Y</t>
  </si>
  <si>
    <t>S.26.04.{01,02,03,04,05,06}'!S.26.04.02.02.Z</t>
  </si>
  <si>
    <t>='S.26.04.{01,02,03,04,05,06}'!$A$135:$A$138</t>
  </si>
  <si>
    <t>S.26.04.{01,02,03,04,05,06}'!S.26.04.02.02.ZHI</t>
  </si>
  <si>
    <t>='S.26.04.{01,02,03,04,05,06}'!$A$138:$D$138</t>
  </si>
  <si>
    <t>S.26.04.{01,02,03,04,05,06}'!S.26.04.02.03</t>
  </si>
  <si>
    <t>='S.26.04.{01,02,03,04,05,06}'!$A$182</t>
  </si>
  <si>
    <t>S.26.04.{01,02,03,04,05,06}'!S.26.04.02.03.TC</t>
  </si>
  <si>
    <t>S.26.04.{01,02,03,04,05,06}'!S.26.04.02.03.TD</t>
  </si>
  <si>
    <t>S.26.04.{01,02,03,04,05,06}'!S.26.04.02.03.TL</t>
  </si>
  <si>
    <t>S.26.04.{01,02,03,04,05,06}'!S.26.04.02.03.TLC</t>
  </si>
  <si>
    <t>S.26.04.{01,02,03,04,05,06}'!S.26.04.02.03.TT</t>
  </si>
  <si>
    <t>S.26.04.{01,02,03,04,05,06}'!S.26.04.02.03.TTC</t>
  </si>
  <si>
    <t>S.26.04.{01,02,03,04,05,06}'!S.26.04.02.03.X</t>
  </si>
  <si>
    <t>S.26.04.{01,02,03,04,05,06}'!S.26.04.02.03.Y</t>
  </si>
  <si>
    <t>S.26.04.{01,02,03,04,05,06}'!S.26.04.02.03.Z</t>
  </si>
  <si>
    <t>='S.26.04.{01,02,03,04,05,06}'!$A$183:$A$188</t>
  </si>
  <si>
    <t>S.26.04.{01,02,03,04,05,06}'!S.26.04.02.03.ZHI</t>
  </si>
  <si>
    <t>='S.26.04.{01,02,03,04,05,06}'!$A$188:$D$188</t>
  </si>
  <si>
    <t>S.26.04.{01,02,03,04,05,06}'!S.26.04.02.04</t>
  </si>
  <si>
    <t>='S.26.04.{01,02,03,04,05,06}'!$A$245</t>
  </si>
  <si>
    <t>S.26.04.{01,02,03,04,05,06}'!S.26.04.02.04.TC</t>
  </si>
  <si>
    <t>S.26.04.{01,02,03,04,05,06}'!S.26.04.02.04.TD</t>
  </si>
  <si>
    <t>S.26.04.{01,02,03,04,05,06}'!S.26.04.02.04.TL</t>
  </si>
  <si>
    <t>S.26.04.{01,02,03,04,05,06}'!S.26.04.02.04.TLC</t>
  </si>
  <si>
    <t>S.26.04.{01,02,03,04,05,06}'!S.26.04.02.04.TT</t>
  </si>
  <si>
    <t>S.26.04.{01,02,03,04,05,06}'!S.26.04.02.04.TTC</t>
  </si>
  <si>
    <t>S.26.04.{01,02,03,04,05,06}'!S.26.04.02.04.X</t>
  </si>
  <si>
    <t>S.26.04.{01,02,03,04,05,06}'!S.26.04.02.04.Y</t>
  </si>
  <si>
    <t>S.26.04.{01,02,03,04,05,06}'!S.26.04.02.04.Z</t>
  </si>
  <si>
    <t>='S.26.04.{01,02,03,04,05,06}'!$A$246:$A$250</t>
  </si>
  <si>
    <t>S.26.04.{01,02,03,04,05,06}'!S.26.04.02.04.ZHI</t>
  </si>
  <si>
    <t>='S.26.04.{01,02,03,04,05,06}'!$A$250:$D$250</t>
  </si>
  <si>
    <t>S.26.04.{01,02,03,04,05,06}'!S.26.04.02.05</t>
  </si>
  <si>
    <t>='S.26.04.{01,02,03,04,05,06}'!$A$293</t>
  </si>
  <si>
    <t>S.26.04.{01,02,03,04,05,06}'!S.26.04.02.05.TC</t>
  </si>
  <si>
    <t>S.26.04.{01,02,03,04,05,06}'!S.26.04.02.05.TD</t>
  </si>
  <si>
    <t>S.26.04.{01,02,03,04,05,06}'!S.26.04.02.05.TL</t>
  </si>
  <si>
    <t>S.26.04.{01,02,03,04,05,06}'!S.26.04.02.05.TLC</t>
  </si>
  <si>
    <t>S.26.04.{01,02,03,04,05,06}'!S.26.04.02.05.TT</t>
  </si>
  <si>
    <t>S.26.04.{01,02,03,04,05,06}'!S.26.04.02.05.TTC</t>
  </si>
  <si>
    <t>S.26.04.{01,02,03,04,05,06}'!S.26.04.02.05.X</t>
  </si>
  <si>
    <t>S.26.04.{01,02,03,04,05,06}'!S.26.04.02.05.Y</t>
  </si>
  <si>
    <t>S.26.04.{01,02,03,04,05,06}'!S.26.04.02.05.Z</t>
  </si>
  <si>
    <t>='S.26.04.{01,02,03,04,05,06}'!$A$294:$A$299</t>
  </si>
  <si>
    <t>S.26.04.{01,02,03,04,05,06}'!S.26.04.02.05.ZHI</t>
  </si>
  <si>
    <t>='S.26.04.{01,02,03,04,05,06}'!$A$299:$D$299</t>
  </si>
  <si>
    <t>S.26.04.{01,02,03,04,05,06}'!S.26.04.02.06</t>
  </si>
  <si>
    <t>='S.26.04.{01,02,03,04,05,06}'!$A$354</t>
  </si>
  <si>
    <t>S.26.04.{01,02,03,04,05,06}'!S.26.04.02.06.TC</t>
  </si>
  <si>
    <t>S.26.04.{01,02,03,04,05,06}'!S.26.04.02.06.TD</t>
  </si>
  <si>
    <t>S.26.04.{01,02,03,04,05,06}'!S.26.04.02.06.TL</t>
  </si>
  <si>
    <t>S.26.04.{01,02,03,04,05,06}'!S.26.04.02.06.TLC</t>
  </si>
  <si>
    <t>S.26.04.{01,02,03,04,05,06}'!S.26.04.02.06.TT</t>
  </si>
  <si>
    <t>S.26.04.{01,02,03,04,05,06}'!S.26.04.02.06.TTC</t>
  </si>
  <si>
    <t>S.26.04.{01,02,03,04,05,06}'!S.26.04.02.06.X</t>
  </si>
  <si>
    <t>S.26.04.{01,02,03,04,05,06}'!S.26.04.02.06.Y</t>
  </si>
  <si>
    <t>S.26.04.{01,02,03,04,05,06}'!S.26.04.02.06.Z</t>
  </si>
  <si>
    <t>='S.26.04.{01,02,03,04,05,06}'!$A$355:$A$360</t>
  </si>
  <si>
    <t>S.26.04.{01,02,03,04,05,06}'!S.26.04.02.06.ZHI</t>
  </si>
  <si>
    <t>='S.26.04.{01,02,03,04,05,06}'!$A$360:$D$360</t>
  </si>
  <si>
    <t>S.26.04.{01,02,03,04,05,06}'!S.26.04.02.07</t>
  </si>
  <si>
    <t>='S.26.04.{01,02,03,04,05,06}'!$A$416</t>
  </si>
  <si>
    <t>S.26.04.{01,02,03,04,05,06}'!S.26.04.02.07.TC</t>
  </si>
  <si>
    <t>S.26.04.{01,02,03,04,05,06}'!S.26.04.02.07.TD</t>
  </si>
  <si>
    <t>S.26.04.{01,02,03,04,05,06}'!S.26.04.02.07.TL</t>
  </si>
  <si>
    <t>S.26.04.{01,02,03,04,05,06}'!S.26.04.02.07.TLC</t>
  </si>
  <si>
    <t>S.26.04.{01,02,03,04,05,06}'!S.26.04.02.07.TT</t>
  </si>
  <si>
    <t>S.26.04.{01,02,03,04,05,06}'!S.26.04.02.07.TTC</t>
  </si>
  <si>
    <t>S.26.04.{01,02,03,04,05,06}'!S.26.04.02.07.X</t>
  </si>
  <si>
    <t>S.26.04.{01,02,03,04,05,06}'!S.26.04.02.07.Y</t>
  </si>
  <si>
    <t>S.26.04.{01,02,03,04,05,06}'!S.26.04.02.07.Z</t>
  </si>
  <si>
    <t>='S.26.04.{01,02,03,04,05,06}'!$A$417:$A$422</t>
  </si>
  <si>
    <t>S.26.04.{01,02,03,04,05,06}'!S.26.04.02.07.ZHI</t>
  </si>
  <si>
    <t>='S.26.04.{01,02,03,04,05,06}'!$A$422:$D$422</t>
  </si>
  <si>
    <t>S.26.04.{01,02,03,04,05,06}'!S.26.04.02.08</t>
  </si>
  <si>
    <t>='S.26.04.{01,02,03,04,05,06}'!$A$16</t>
  </si>
  <si>
    <t>S.26.04.{01,02,03,04,05,06}'!S.26.04.02.08.TC</t>
  </si>
  <si>
    <t>S.26.04.{01,02,03,04,05,06}'!S.26.04.02.08.TD</t>
  </si>
  <si>
    <t>S.26.04.{01,02,03,04,05,06}'!S.26.04.02.08.TL</t>
  </si>
  <si>
    <t>S.26.04.{01,02,03,04,05,06}'!S.26.04.02.08.TLC</t>
  </si>
  <si>
    <t>S.26.04.{01,02,03,04,05,06}'!S.26.04.02.08.TT</t>
  </si>
  <si>
    <t>S.26.04.{01,02,03,04,05,06}'!S.26.04.02.08.TTC</t>
  </si>
  <si>
    <t>S.26.04.{01,02,03,04,05,06}'!S.26.04.02.08.Y</t>
  </si>
  <si>
    <t>S.26.04.{01,02,03,04,05,06}'!S.26.04.02.08.Z</t>
  </si>
  <si>
    <t>='S.26.04.{01,02,03,04,05,06}'!$A$17:$A$20</t>
  </si>
  <si>
    <t>S.26.04.{01,02,03,04,05,06}'!S.26.04.02.08.ZHI</t>
  </si>
  <si>
    <t>='S.26.04.{01,02,03,04,05,06}'!$A$20:$D$20</t>
  </si>
  <si>
    <t>S.26.04.{01,02,03,04,05,06}'!S.26.04.02.TC</t>
  </si>
  <si>
    <t>S.26.04.{01,02,03,04,05,06}'!S.26.04.03</t>
  </si>
  <si>
    <t>='S.26.04.{01,02,03,04,05,06}'!$A$3</t>
  </si>
  <si>
    <t>S.26.04.{01,02,03,04,05,06}'!S.26.04.03.01</t>
  </si>
  <si>
    <t>='S.26.04.{01,02,03,04,05,06}'!$A$73</t>
  </si>
  <si>
    <t>S.26.04.{01,02,03,04,05,06}'!S.26.04.03.01.TC</t>
  </si>
  <si>
    <t>S.26.04.{01,02,03,04,05,06}'!S.26.04.03.01.TD</t>
  </si>
  <si>
    <t>S.26.04.{01,02,03,04,05,06}'!S.26.04.03.01.TL</t>
  </si>
  <si>
    <t>S.26.04.{01,02,03,04,05,06}'!S.26.04.03.01.TLC</t>
  </si>
  <si>
    <t>S.26.04.{01,02,03,04,05,06}'!S.26.04.03.01.TT</t>
  </si>
  <si>
    <t>S.26.04.{01,02,03,04,05,06}'!S.26.04.03.01.TTC</t>
  </si>
  <si>
    <t>S.26.04.{01,02,03,04,05,06}'!S.26.04.03.01.X</t>
  </si>
  <si>
    <t>S.26.04.{01,02,03,04,05,06}'!S.26.04.03.01.Y</t>
  </si>
  <si>
    <t>S.26.04.{01,02,03,04,05,06}'!S.26.04.03.01.Z</t>
  </si>
  <si>
    <t>='S.26.04.{01,02,03,04,05,06}'!$A$74:$A$79</t>
  </si>
  <si>
    <t>S.26.04.{01,02,03,04,05,06}'!S.26.04.03.01.ZHI</t>
  </si>
  <si>
    <t>='S.26.04.{01,02,03,04,05,06}'!$A$78:$D$79</t>
  </si>
  <si>
    <t>S.26.04.{01,02,03,04,05,06}'!S.26.04.03.02</t>
  </si>
  <si>
    <t>='S.26.04.{01,02,03,04,05,06}'!$A$140</t>
  </si>
  <si>
    <t>S.26.04.{01,02,03,04,05,06}'!S.26.04.03.02.TC</t>
  </si>
  <si>
    <t>S.26.04.{01,02,03,04,05,06}'!S.26.04.03.02.TD</t>
  </si>
  <si>
    <t>S.26.04.{01,02,03,04,05,06}'!S.26.04.03.02.TL</t>
  </si>
  <si>
    <t>S.26.04.{01,02,03,04,05,06}'!S.26.04.03.02.TLC</t>
  </si>
  <si>
    <t>S.26.04.{01,02,03,04,05,06}'!S.26.04.03.02.TT</t>
  </si>
  <si>
    <t>S.26.04.{01,02,03,04,05,06}'!S.26.04.03.02.TTC</t>
  </si>
  <si>
    <t>S.26.04.{01,02,03,04,05,06}'!S.26.04.03.02.X</t>
  </si>
  <si>
    <t>S.26.04.{01,02,03,04,05,06}'!S.26.04.03.02.Y</t>
  </si>
  <si>
    <t>S.26.04.{01,02,03,04,05,06}'!S.26.04.03.02.Z</t>
  </si>
  <si>
    <t>='S.26.04.{01,02,03,04,05,06}'!$A$141:$A$145</t>
  </si>
  <si>
    <t>S.26.04.{01,02,03,04,05,06}'!S.26.04.03.02.ZHI</t>
  </si>
  <si>
    <t>='S.26.04.{01,02,03,04,05,06}'!$A$144:$D$145</t>
  </si>
  <si>
    <t>S.26.04.{01,02,03,04,05,06}'!S.26.04.03.03</t>
  </si>
  <si>
    <t>='S.26.04.{01,02,03,04,05,06}'!$A$190</t>
  </si>
  <si>
    <t>S.26.04.{01,02,03,04,05,06}'!S.26.04.03.03.TC</t>
  </si>
  <si>
    <t>S.26.04.{01,02,03,04,05,06}'!S.26.04.03.03.TD</t>
  </si>
  <si>
    <t>S.26.04.{01,02,03,04,05,06}'!S.26.04.03.03.TL</t>
  </si>
  <si>
    <t>S.26.04.{01,02,03,04,05,06}'!S.26.04.03.03.TLC</t>
  </si>
  <si>
    <t>S.26.04.{01,02,03,04,05,06}'!S.26.04.03.03.TT</t>
  </si>
  <si>
    <t>S.26.04.{01,02,03,04,05,06}'!S.26.04.03.03.TTC</t>
  </si>
  <si>
    <t>S.26.04.{01,02,03,04,05,06}'!S.26.04.03.03.X</t>
  </si>
  <si>
    <t>S.26.04.{01,02,03,04,05,06}'!S.26.04.03.03.Y</t>
  </si>
  <si>
    <t>S.26.04.{01,02,03,04,05,06}'!S.26.04.03.03.Z</t>
  </si>
  <si>
    <t>='S.26.04.{01,02,03,04,05,06}'!$A$191:$A$196</t>
  </si>
  <si>
    <t>S.26.04.{01,02,03,04,05,06}'!S.26.04.03.03.ZHI</t>
  </si>
  <si>
    <t>='S.26.04.{01,02,03,04,05,06}'!$A$195:$D$196</t>
  </si>
  <si>
    <t>S.26.04.{01,02,03,04,05,06}'!S.26.04.03.04</t>
  </si>
  <si>
    <t>='S.26.04.{01,02,03,04,05,06}'!$A$252</t>
  </si>
  <si>
    <t>S.26.04.{01,02,03,04,05,06}'!S.26.04.03.04.TC</t>
  </si>
  <si>
    <t>S.26.04.{01,02,03,04,05,06}'!S.26.04.03.04.TD</t>
  </si>
  <si>
    <t>S.26.04.{01,02,03,04,05,06}'!S.26.04.03.04.TL</t>
  </si>
  <si>
    <t>S.26.04.{01,02,03,04,05,06}'!S.26.04.03.04.TLC</t>
  </si>
  <si>
    <t>S.26.04.{01,02,03,04,05,06}'!S.26.04.03.04.TT</t>
  </si>
  <si>
    <t>S.26.04.{01,02,03,04,05,06}'!S.26.04.03.04.TTC</t>
  </si>
  <si>
    <t>S.26.04.{01,02,03,04,05,06}'!S.26.04.03.04.X</t>
  </si>
  <si>
    <t>S.26.04.{01,02,03,04,05,06}'!S.26.04.03.04.Y</t>
  </si>
  <si>
    <t>S.26.04.{01,02,03,04,05,06}'!S.26.04.03.04.Z</t>
  </si>
  <si>
    <t>='S.26.04.{01,02,03,04,05,06}'!$A$253:$A$257</t>
  </si>
  <si>
    <t>S.26.04.{01,02,03,04,05,06}'!S.26.04.03.04.ZHI</t>
  </si>
  <si>
    <t>='S.26.04.{01,02,03,04,05,06}'!$A$256:$D$257</t>
  </si>
  <si>
    <t>S.26.04.{01,02,03,04,05,06}'!S.26.04.03.05</t>
  </si>
  <si>
    <t>='S.26.04.{01,02,03,04,05,06}'!$A$301</t>
  </si>
  <si>
    <t>S.26.04.{01,02,03,04,05,06}'!S.26.04.03.05.TC</t>
  </si>
  <si>
    <t>S.26.04.{01,02,03,04,05,06}'!S.26.04.03.05.TD</t>
  </si>
  <si>
    <t>S.26.04.{01,02,03,04,05,06}'!S.26.04.03.05.TL</t>
  </si>
  <si>
    <t>S.26.04.{01,02,03,04,05,06}'!S.26.04.03.05.TLC</t>
  </si>
  <si>
    <t>S.26.04.{01,02,03,04,05,06}'!S.26.04.03.05.TT</t>
  </si>
  <si>
    <t>S.26.04.{01,02,03,04,05,06}'!S.26.04.03.05.TTC</t>
  </si>
  <si>
    <t>S.26.04.{01,02,03,04,05,06}'!S.26.04.03.05.X</t>
  </si>
  <si>
    <t>S.26.04.{01,02,03,04,05,06}'!S.26.04.03.05.Y</t>
  </si>
  <si>
    <t>S.26.04.{01,02,03,04,05,06}'!S.26.04.03.05.Z</t>
  </si>
  <si>
    <t>='S.26.04.{01,02,03,04,05,06}'!$A$302:$A$307</t>
  </si>
  <si>
    <t>S.26.04.{01,02,03,04,05,06}'!S.26.04.03.05.ZHI</t>
  </si>
  <si>
    <t>='S.26.04.{01,02,03,04,05,06}'!$A$306:$D$307</t>
  </si>
  <si>
    <t>S.26.04.{01,02,03,04,05,06}'!S.26.04.03.06</t>
  </si>
  <si>
    <t>='S.26.04.{01,02,03,04,05,06}'!$A$362</t>
  </si>
  <si>
    <t>S.26.04.{01,02,03,04,05,06}'!S.26.04.03.06.TC</t>
  </si>
  <si>
    <t>S.26.04.{01,02,03,04,05,06}'!S.26.04.03.06.TD</t>
  </si>
  <si>
    <t>S.26.04.{01,02,03,04,05,06}'!S.26.04.03.06.TL</t>
  </si>
  <si>
    <t>S.26.04.{01,02,03,04,05,06}'!S.26.04.03.06.TLC</t>
  </si>
  <si>
    <t>S.26.04.{01,02,03,04,05,06}'!S.26.04.03.06.TT</t>
  </si>
  <si>
    <t>S.26.04.{01,02,03,04,05,06}'!S.26.04.03.06.TTC</t>
  </si>
  <si>
    <t>S.26.04.{01,02,03,04,05,06}'!S.26.04.03.06.X</t>
  </si>
  <si>
    <t>S.26.04.{01,02,03,04,05,06}'!S.26.04.03.06.Y</t>
  </si>
  <si>
    <t>S.26.04.{01,02,03,04,05,06}'!S.26.04.03.06.Z</t>
  </si>
  <si>
    <t>='S.26.04.{01,02,03,04,05,06}'!$A$363:$A$368</t>
  </si>
  <si>
    <t>S.26.04.{01,02,03,04,05,06}'!S.26.04.03.06.ZHI</t>
  </si>
  <si>
    <t>='S.26.04.{01,02,03,04,05,06}'!$A$367:$D$368</t>
  </si>
  <si>
    <t>S.26.04.{01,02,03,04,05,06}'!S.26.04.03.07</t>
  </si>
  <si>
    <t>='S.26.04.{01,02,03,04,05,06}'!$A$424</t>
  </si>
  <si>
    <t>S.26.04.{01,02,03,04,05,06}'!S.26.04.03.07.TC</t>
  </si>
  <si>
    <t>S.26.04.{01,02,03,04,05,06}'!S.26.04.03.07.TD</t>
  </si>
  <si>
    <t>S.26.04.{01,02,03,04,05,06}'!S.26.04.03.07.TL</t>
  </si>
  <si>
    <t>S.26.04.{01,02,03,04,05,06}'!S.26.04.03.07.TLC</t>
  </si>
  <si>
    <t>S.26.04.{01,02,03,04,05,06}'!S.26.04.03.07.TT</t>
  </si>
  <si>
    <t>S.26.04.{01,02,03,04,05,06}'!S.26.04.03.07.TTC</t>
  </si>
  <si>
    <t>S.26.04.{01,02,03,04,05,06}'!S.26.04.03.07.X</t>
  </si>
  <si>
    <t>S.26.04.{01,02,03,04,05,06}'!S.26.04.03.07.Y</t>
  </si>
  <si>
    <t>S.26.04.{01,02,03,04,05,06}'!S.26.04.03.07.Z</t>
  </si>
  <si>
    <t>='S.26.04.{01,02,03,04,05,06}'!$A$425:$A$430</t>
  </si>
  <si>
    <t>S.26.04.{01,02,03,04,05,06}'!S.26.04.03.07.ZHI</t>
  </si>
  <si>
    <t>='S.26.04.{01,02,03,04,05,06}'!$A$429:$D$430</t>
  </si>
  <si>
    <t>S.26.04.{01,02,03,04,05,06}'!S.26.04.03.08</t>
  </si>
  <si>
    <t>='S.26.04.{01,02,03,04,05,06}'!$A$22</t>
  </si>
  <si>
    <t>S.26.04.{01,02,03,04,05,06}'!S.26.04.03.08.TC</t>
  </si>
  <si>
    <t>S.26.04.{01,02,03,04,05,06}'!S.26.04.03.08.TD</t>
  </si>
  <si>
    <t>S.26.04.{01,02,03,04,05,06}'!S.26.04.03.08.TL</t>
  </si>
  <si>
    <t>S.26.04.{01,02,03,04,05,06}'!S.26.04.03.08.TLC</t>
  </si>
  <si>
    <t>S.26.04.{01,02,03,04,05,06}'!S.26.04.03.08.TT</t>
  </si>
  <si>
    <t>S.26.04.{01,02,03,04,05,06}'!S.26.04.03.08.TTC</t>
  </si>
  <si>
    <t>S.26.04.{01,02,03,04,05,06}'!S.26.04.03.08.Y</t>
  </si>
  <si>
    <t>S.26.04.{01,02,03,04,05,06}'!S.26.04.03.08.Z</t>
  </si>
  <si>
    <t>='S.26.04.{01,02,03,04,05,06}'!$A$23:$A$27</t>
  </si>
  <si>
    <t>S.26.04.{01,02,03,04,05,06}'!S.26.04.03.08.ZHI</t>
  </si>
  <si>
    <t>='S.26.04.{01,02,03,04,05,06}'!$A$26:$D$27</t>
  </si>
  <si>
    <t>S.26.04.{01,02,03,04,05,06}'!S.26.04.03.TC</t>
  </si>
  <si>
    <t>S.26.04.{01,02,03,04,05,06}'!S.26.04.04</t>
  </si>
  <si>
    <t>='S.26.04.{01,02,03,04,05,06}'!$A$4</t>
  </si>
  <si>
    <t>S.26.04.{01,02,03,04,05,06}'!S.26.04.04.01</t>
  </si>
  <si>
    <t>='S.26.04.{01,02,03,04,05,06}'!$A$81</t>
  </si>
  <si>
    <t>S.26.04.{01,02,03,04,05,06}'!S.26.04.04.01.TC</t>
  </si>
  <si>
    <t>S.26.04.{01,02,03,04,05,06}'!S.26.04.04.01.TD</t>
  </si>
  <si>
    <t>S.26.04.{01,02,03,04,05,06}'!S.26.04.04.01.TL</t>
  </si>
  <si>
    <t>S.26.04.{01,02,03,04,05,06}'!S.26.04.04.01.TLC</t>
  </si>
  <si>
    <t>S.26.04.{01,02,03,04,05,06}'!S.26.04.04.01.TT</t>
  </si>
  <si>
    <t>S.26.04.{01,02,03,04,05,06}'!S.26.04.04.01.TTC</t>
  </si>
  <si>
    <t>S.26.04.{01,02,03,04,05,06}'!S.26.04.04.01.X</t>
  </si>
  <si>
    <t>S.26.04.{01,02,03,04,05,06}'!S.26.04.04.01.Y</t>
  </si>
  <si>
    <t>S.26.04.{01,02,03,04,05,06}'!S.26.04.04.01.Z</t>
  </si>
  <si>
    <t>='S.26.04.{01,02,03,04,05,06}'!$A$82:$A$88</t>
  </si>
  <si>
    <t>S.26.04.{01,02,03,04,05,06}'!S.26.04.04.01.ZHI</t>
  </si>
  <si>
    <t>='S.26.04.{01,02,03,04,05,06}'!$A$87:$D$88</t>
  </si>
  <si>
    <t>S.26.04.{01,02,03,04,05,06}'!S.26.04.04.02</t>
  </si>
  <si>
    <t>='S.26.04.{01,02,03,04,05,06}'!$A$147</t>
  </si>
  <si>
    <t>S.26.04.{01,02,03,04,05,06}'!S.26.04.04.02.TC</t>
  </si>
  <si>
    <t>S.26.04.{01,02,03,04,05,06}'!S.26.04.04.02.TD</t>
  </si>
  <si>
    <t>S.26.04.{01,02,03,04,05,06}'!S.26.04.04.02.TL</t>
  </si>
  <si>
    <t>S.26.04.{01,02,03,04,05,06}'!S.26.04.04.02.TLC</t>
  </si>
  <si>
    <t>S.26.04.{01,02,03,04,05,06}'!S.26.04.04.02.TT</t>
  </si>
  <si>
    <t>S.26.04.{01,02,03,04,05,06}'!S.26.04.04.02.TTC</t>
  </si>
  <si>
    <t>S.26.04.{01,02,03,04,05,06}'!S.26.04.04.02.X</t>
  </si>
  <si>
    <t>S.26.04.{01,02,03,04,05,06}'!S.26.04.04.02.Y</t>
  </si>
  <si>
    <t>S.26.04.{01,02,03,04,05,06}'!S.26.04.04.02.Z</t>
  </si>
  <si>
    <t>='S.26.04.{01,02,03,04,05,06}'!$A$148:$A$153</t>
  </si>
  <si>
    <t>S.26.04.{01,02,03,04,05,06}'!S.26.04.04.02.ZHI</t>
  </si>
  <si>
    <t>='S.26.04.{01,02,03,04,05,06}'!$A$152:$D$153</t>
  </si>
  <si>
    <t>S.26.04.{01,02,03,04,05,06}'!S.26.04.04.03</t>
  </si>
  <si>
    <t>='S.26.04.{01,02,03,04,05,06}'!$A$198</t>
  </si>
  <si>
    <t>S.26.04.{01,02,03,04,05,06}'!S.26.04.04.03.TC</t>
  </si>
  <si>
    <t>S.26.04.{01,02,03,04,05,06}'!S.26.04.04.03.TD</t>
  </si>
  <si>
    <t>S.26.04.{01,02,03,04,05,06}'!S.26.04.04.03.TL</t>
  </si>
  <si>
    <t>S.26.04.{01,02,03,04,05,06}'!S.26.04.04.03.TLC</t>
  </si>
  <si>
    <t>S.26.04.{01,02,03,04,05,06}'!S.26.04.04.03.TT</t>
  </si>
  <si>
    <t>S.26.04.{01,02,03,04,05,06}'!S.26.04.04.03.TTC</t>
  </si>
  <si>
    <t>S.26.04.{01,02,03,04,05,06}'!S.26.04.04.03.X</t>
  </si>
  <si>
    <t>S.26.04.{01,02,03,04,05,06}'!S.26.04.04.03.Y</t>
  </si>
  <si>
    <t>S.26.04.{01,02,03,04,05,06}'!S.26.04.04.03.Z</t>
  </si>
  <si>
    <t>='S.26.04.{01,02,03,04,05,06}'!$A$199:$A$205</t>
  </si>
  <si>
    <t>S.26.04.{01,02,03,04,05,06}'!S.26.04.04.03.ZHI</t>
  </si>
  <si>
    <t>='S.26.04.{01,02,03,04,05,06}'!$A$204:$D$205</t>
  </si>
  <si>
    <t>S.26.04.{01,02,03,04,05,06}'!S.26.04.04.04</t>
  </si>
  <si>
    <t>='S.26.04.{01,02,03,04,05,06}'!$A$259</t>
  </si>
  <si>
    <t>S.26.04.{01,02,03,04,05,06}'!S.26.04.04.04.TC</t>
  </si>
  <si>
    <t>S.26.04.{01,02,03,04,05,06}'!S.26.04.04.04.TD</t>
  </si>
  <si>
    <t>S.26.04.{01,02,03,04,05,06}'!S.26.04.04.04.TL</t>
  </si>
  <si>
    <t>S.26.04.{01,02,03,04,05,06}'!S.26.04.04.04.TLC</t>
  </si>
  <si>
    <t>S.26.04.{01,02,03,04,05,06}'!S.26.04.04.04.TT</t>
  </si>
  <si>
    <t>S.26.04.{01,02,03,04,05,06}'!S.26.04.04.04.TTC</t>
  </si>
  <si>
    <t>S.26.04.{01,02,03,04,05,06}'!S.26.04.04.04.X</t>
  </si>
  <si>
    <t>S.26.04.{01,02,03,04,05,06}'!S.26.04.04.04.Y</t>
  </si>
  <si>
    <t>S.26.04.{01,02,03,04,05,06}'!S.26.04.04.04.Z</t>
  </si>
  <si>
    <t>='S.26.04.{01,02,03,04,05,06}'!$A$260:$A$265</t>
  </si>
  <si>
    <t>S.26.04.{01,02,03,04,05,06}'!S.26.04.04.04.ZHI</t>
  </si>
  <si>
    <t>='S.26.04.{01,02,03,04,05,06}'!$A$264:$D$265</t>
  </si>
  <si>
    <t>S.26.04.{01,02,03,04,05,06}'!S.26.04.04.05</t>
  </si>
  <si>
    <t>='S.26.04.{01,02,03,04,05,06}'!$A$309</t>
  </si>
  <si>
    <t>S.26.04.{01,02,03,04,05,06}'!S.26.04.04.05.TC</t>
  </si>
  <si>
    <t>S.26.04.{01,02,03,04,05,06}'!S.26.04.04.05.TD</t>
  </si>
  <si>
    <t>S.26.04.{01,02,03,04,05,06}'!S.26.04.04.05.TL</t>
  </si>
  <si>
    <t>S.26.04.{01,02,03,04,05,06}'!S.26.04.04.05.TLC</t>
  </si>
  <si>
    <t>S.26.04.{01,02,03,04,05,06}'!S.26.04.04.05.TT</t>
  </si>
  <si>
    <t>S.26.04.{01,02,03,04,05,06}'!S.26.04.04.05.TTC</t>
  </si>
  <si>
    <t>S.26.04.{01,02,03,04,05,06}'!S.26.04.04.05.X</t>
  </si>
  <si>
    <t>S.26.04.{01,02,03,04,05,06}'!S.26.04.04.05.Y</t>
  </si>
  <si>
    <t>S.26.04.{01,02,03,04,05,06}'!S.26.04.04.05.Z</t>
  </si>
  <si>
    <t>='S.26.04.{01,02,03,04,05,06}'!$A$310:$A$316</t>
  </si>
  <si>
    <t>S.26.04.{01,02,03,04,05,06}'!S.26.04.04.05.ZHI</t>
  </si>
  <si>
    <t>='S.26.04.{01,02,03,04,05,06}'!$A$315:$D$316</t>
  </si>
  <si>
    <t>S.26.04.{01,02,03,04,05,06}'!S.26.04.04.06</t>
  </si>
  <si>
    <t>='S.26.04.{01,02,03,04,05,06}'!$A$370</t>
  </si>
  <si>
    <t>S.26.04.{01,02,03,04,05,06}'!S.26.04.04.06.TC</t>
  </si>
  <si>
    <t>S.26.04.{01,02,03,04,05,06}'!S.26.04.04.06.TD</t>
  </si>
  <si>
    <t>S.26.04.{01,02,03,04,05,06}'!S.26.04.04.06.TL</t>
  </si>
  <si>
    <t>S.26.04.{01,02,03,04,05,06}'!S.26.04.04.06.TLC</t>
  </si>
  <si>
    <t>S.26.04.{01,02,03,04,05,06}'!S.26.04.04.06.TT</t>
  </si>
  <si>
    <t>S.26.04.{01,02,03,04,05,06}'!S.26.04.04.06.TTC</t>
  </si>
  <si>
    <t>S.26.04.{01,02,03,04,05,06}'!S.26.04.04.06.X</t>
  </si>
  <si>
    <t>S.26.04.{01,02,03,04,05,06}'!S.26.04.04.06.Y</t>
  </si>
  <si>
    <t>S.26.04.{01,02,03,04,05,06}'!S.26.04.04.06.Z</t>
  </si>
  <si>
    <t>='S.26.04.{01,02,03,04,05,06}'!$A$371:$A$377</t>
  </si>
  <si>
    <t>S.26.04.{01,02,03,04,05,06}'!S.26.04.04.06.ZHI</t>
  </si>
  <si>
    <t>='S.26.04.{01,02,03,04,05,06}'!$A$376:$D$377</t>
  </si>
  <si>
    <t>S.26.04.{01,02,03,04,05,06}'!S.26.04.04.07</t>
  </si>
  <si>
    <t>='S.26.04.{01,02,03,04,05,06}'!$A$432</t>
  </si>
  <si>
    <t>S.26.04.{01,02,03,04,05,06}'!S.26.04.04.07.TC</t>
  </si>
  <si>
    <t>S.26.04.{01,02,03,04,05,06}'!S.26.04.04.07.TD</t>
  </si>
  <si>
    <t>S.26.04.{01,02,03,04,05,06}'!S.26.04.04.07.TL</t>
  </si>
  <si>
    <t>S.26.04.{01,02,03,04,05,06}'!S.26.04.04.07.TLC</t>
  </si>
  <si>
    <t>S.26.04.{01,02,03,04,05,06}'!S.26.04.04.07.TT</t>
  </si>
  <si>
    <t>S.26.04.{01,02,03,04,05,06}'!S.26.04.04.07.TTC</t>
  </si>
  <si>
    <t>S.26.04.{01,02,03,04,05,06}'!S.26.04.04.07.X</t>
  </si>
  <si>
    <t>S.26.04.{01,02,03,04,05,06}'!S.26.04.04.07.Y</t>
  </si>
  <si>
    <t>S.26.04.{01,02,03,04,05,06}'!S.26.04.04.07.Z</t>
  </si>
  <si>
    <t>='S.26.04.{01,02,03,04,05,06}'!$A$433:$A$439</t>
  </si>
  <si>
    <t>S.26.04.{01,02,03,04,05,06}'!S.26.04.04.07.ZHI</t>
  </si>
  <si>
    <t>='S.26.04.{01,02,03,04,05,06}'!$A$438:$D$439</t>
  </si>
  <si>
    <t>S.26.04.{01,02,03,04,05,06}'!S.26.04.04.08</t>
  </si>
  <si>
    <t>='S.26.04.{01,02,03,04,05,06}'!$A$29</t>
  </si>
  <si>
    <t>S.26.04.{01,02,03,04,05,06}'!S.26.04.04.08.TC</t>
  </si>
  <si>
    <t>S.26.04.{01,02,03,04,05,06}'!S.26.04.04.08.TD</t>
  </si>
  <si>
    <t>S.26.04.{01,02,03,04,05,06}'!S.26.04.04.08.TL</t>
  </si>
  <si>
    <t>S.26.04.{01,02,03,04,05,06}'!S.26.04.04.08.TLC</t>
  </si>
  <si>
    <t>S.26.04.{01,02,03,04,05,06}'!S.26.04.04.08.TT</t>
  </si>
  <si>
    <t>S.26.04.{01,02,03,04,05,06}'!S.26.04.04.08.TTC</t>
  </si>
  <si>
    <t>S.26.04.{01,02,03,04,05,06}'!S.26.04.04.08.Y</t>
  </si>
  <si>
    <t>S.26.04.{01,02,03,04,05,06}'!S.26.04.04.08.Z</t>
  </si>
  <si>
    <t>='S.26.04.{01,02,03,04,05,06}'!$A$30:$A$35</t>
  </si>
  <si>
    <t>S.26.04.{01,02,03,04,05,06}'!S.26.04.04.08.ZHI</t>
  </si>
  <si>
    <t>='S.26.04.{01,02,03,04,05,06}'!$A$34:$D$35</t>
  </si>
  <si>
    <t>S.26.04.{01,02,03,04,05,06}'!S.26.04.04.TC</t>
  </si>
  <si>
    <t>S.26.04.{01,02,03,04,05,06}'!S.26.04.05</t>
  </si>
  <si>
    <t>='S.26.04.{01,02,03,04,05,06}'!$A$5</t>
  </si>
  <si>
    <t>S.26.04.{01,02,03,04,05,06}'!S.26.04.05.01</t>
  </si>
  <si>
    <t>='S.26.04.{01,02,03,04,05,06}'!$A$90</t>
  </si>
  <si>
    <t>S.26.04.{01,02,03,04,05,06}'!S.26.04.05.01.TC</t>
  </si>
  <si>
    <t>S.26.04.{01,02,03,04,05,06}'!S.26.04.05.01.TD</t>
  </si>
  <si>
    <t>S.26.04.{01,02,03,04,05,06}'!S.26.04.05.01.TL</t>
  </si>
  <si>
    <t>S.26.04.{01,02,03,04,05,06}'!S.26.04.05.01.TLC</t>
  </si>
  <si>
    <t>S.26.04.{01,02,03,04,05,06}'!S.26.04.05.01.TT</t>
  </si>
  <si>
    <t>S.26.04.{01,02,03,04,05,06}'!S.26.04.05.01.TTC</t>
  </si>
  <si>
    <t>S.26.04.{01,02,03,04,05,06}'!S.26.04.05.01.X</t>
  </si>
  <si>
    <t>S.26.04.{01,02,03,04,05,06}'!S.26.04.05.01.Y</t>
  </si>
  <si>
    <t>S.26.04.{01,02,03,04,05,06}'!S.26.04.05.01.Z</t>
  </si>
  <si>
    <t>='S.26.04.{01,02,03,04,05,06}'!$A$91:$A$95</t>
  </si>
  <si>
    <t>S.26.04.{01,02,03,04,05,06}'!S.26.04.05.01.ZHI</t>
  </si>
  <si>
    <t>='S.26.04.{01,02,03,04,05,06}'!$A$95:$D$95</t>
  </si>
  <si>
    <t>S.26.04.{01,02,03,04,05,06}'!S.26.04.05.02</t>
  </si>
  <si>
    <t>='S.26.04.{01,02,03,04,05,06}'!$A$155</t>
  </si>
  <si>
    <t>S.26.04.{01,02,03,04,05,06}'!S.26.04.05.02.TC</t>
  </si>
  <si>
    <t>S.26.04.{01,02,03,04,05,06}'!S.26.04.05.02.TD</t>
  </si>
  <si>
    <t>S.26.04.{01,02,03,04,05,06}'!S.26.04.05.02.TL</t>
  </si>
  <si>
    <t>S.26.04.{01,02,03,04,05,06}'!S.26.04.05.02.TLC</t>
  </si>
  <si>
    <t>S.26.04.{01,02,03,04,05,06}'!S.26.04.05.02.TT</t>
  </si>
  <si>
    <t>S.26.04.{01,02,03,04,05,06}'!S.26.04.05.02.TTC</t>
  </si>
  <si>
    <t>S.26.04.{01,02,03,04,05,06}'!S.26.04.05.02.X</t>
  </si>
  <si>
    <t>S.26.04.{01,02,03,04,05,06}'!S.26.04.05.02.Y</t>
  </si>
  <si>
    <t>S.26.04.{01,02,03,04,05,06}'!S.26.04.05.02.Z</t>
  </si>
  <si>
    <t>='S.26.04.{01,02,03,04,05,06}'!$A$156:$A$159</t>
  </si>
  <si>
    <t>S.26.04.{01,02,03,04,05,06}'!S.26.04.05.02.ZHI</t>
  </si>
  <si>
    <t>='S.26.04.{01,02,03,04,05,06}'!$A$159:$D$159</t>
  </si>
  <si>
    <t>S.26.04.{01,02,03,04,05,06}'!S.26.04.05.03</t>
  </si>
  <si>
    <t>='S.26.04.{01,02,03,04,05,06}'!$A$207</t>
  </si>
  <si>
    <t>S.26.04.{01,02,03,04,05,06}'!S.26.04.05.03.TC</t>
  </si>
  <si>
    <t>S.26.04.{01,02,03,04,05,06}'!S.26.04.05.03.TD</t>
  </si>
  <si>
    <t>S.26.04.{01,02,03,04,05,06}'!S.26.04.05.03.TL</t>
  </si>
  <si>
    <t>S.26.04.{01,02,03,04,05,06}'!S.26.04.05.03.TLC</t>
  </si>
  <si>
    <t>S.26.04.{01,02,03,04,05,06}'!S.26.04.05.03.TT</t>
  </si>
  <si>
    <t>S.26.04.{01,02,03,04,05,06}'!S.26.04.05.03.TTC</t>
  </si>
  <si>
    <t>S.26.04.{01,02,03,04,05,06}'!S.26.04.05.03.X</t>
  </si>
  <si>
    <t>S.26.04.{01,02,03,04,05,06}'!S.26.04.05.03.Y</t>
  </si>
  <si>
    <t>S.26.04.{01,02,03,04,05,06}'!S.26.04.05.03.Z</t>
  </si>
  <si>
    <t>='S.26.04.{01,02,03,04,05,06}'!$A$208:$A$212</t>
  </si>
  <si>
    <t>S.26.04.{01,02,03,04,05,06}'!S.26.04.05.03.ZHI</t>
  </si>
  <si>
    <t>='S.26.04.{01,02,03,04,05,06}'!$A$212:$D$212</t>
  </si>
  <si>
    <t>S.26.04.{01,02,03,04,05,06}'!S.26.04.05.04</t>
  </si>
  <si>
    <t>='S.26.04.{01,02,03,04,05,06}'!$A$267</t>
  </si>
  <si>
    <t>S.26.04.{01,02,03,04,05,06}'!S.26.04.05.04.TC</t>
  </si>
  <si>
    <t>S.26.04.{01,02,03,04,05,06}'!S.26.04.05.04.TD</t>
  </si>
  <si>
    <t>S.26.04.{01,02,03,04,05,06}'!S.26.04.05.04.TL</t>
  </si>
  <si>
    <t>S.26.04.{01,02,03,04,05,06}'!S.26.04.05.04.TLC</t>
  </si>
  <si>
    <t>S.26.04.{01,02,03,04,05,06}'!S.26.04.05.04.TT</t>
  </si>
  <si>
    <t>S.26.04.{01,02,03,04,05,06}'!S.26.04.05.04.TTC</t>
  </si>
  <si>
    <t>S.26.04.{01,02,03,04,05,06}'!S.26.04.05.04.X</t>
  </si>
  <si>
    <t>S.26.04.{01,02,03,04,05,06}'!S.26.04.05.04.Y</t>
  </si>
  <si>
    <t>S.26.04.{01,02,03,04,05,06}'!S.26.04.05.04.Z</t>
  </si>
  <si>
    <t>='S.26.04.{01,02,03,04,05,06}'!$A$268:$A$271</t>
  </si>
  <si>
    <t>S.26.04.{01,02,03,04,05,06}'!S.26.04.05.04.ZHI</t>
  </si>
  <si>
    <t>='S.26.04.{01,02,03,04,05,06}'!$A$271:$D$271</t>
  </si>
  <si>
    <t>S.26.04.{01,02,03,04,05,06}'!S.26.04.05.05</t>
  </si>
  <si>
    <t>='S.26.04.{01,02,03,04,05,06}'!$A$318</t>
  </si>
  <si>
    <t>S.26.04.{01,02,03,04,05,06}'!S.26.04.05.05.TC</t>
  </si>
  <si>
    <t>S.26.04.{01,02,03,04,05,06}'!S.26.04.05.05.TD</t>
  </si>
  <si>
    <t>S.26.04.{01,02,03,04,05,06}'!S.26.04.05.05.TL</t>
  </si>
  <si>
    <t>S.26.04.{01,02,03,04,05,06}'!S.26.04.05.05.TLC</t>
  </si>
  <si>
    <t>S.26.04.{01,02,03,04,05,06}'!S.26.04.05.05.TT</t>
  </si>
  <si>
    <t>S.26.04.{01,02,03,04,05,06}'!S.26.04.05.05.TTC</t>
  </si>
  <si>
    <t>S.26.04.{01,02,03,04,05,06}'!S.26.04.05.05.X</t>
  </si>
  <si>
    <t>S.26.04.{01,02,03,04,05,06}'!S.26.04.05.05.Y</t>
  </si>
  <si>
    <t>S.26.04.{01,02,03,04,05,06}'!S.26.04.05.05.Z</t>
  </si>
  <si>
    <t>='S.26.04.{01,02,03,04,05,06}'!$A$319:$A$323</t>
  </si>
  <si>
    <t>S.26.04.{01,02,03,04,05,06}'!S.26.04.05.05.ZHI</t>
  </si>
  <si>
    <t>='S.26.04.{01,02,03,04,05,06}'!$A$323:$D$323</t>
  </si>
  <si>
    <t>S.26.04.{01,02,03,04,05,06}'!S.26.04.05.06</t>
  </si>
  <si>
    <t>='S.26.04.{01,02,03,04,05,06}'!$A$379</t>
  </si>
  <si>
    <t>S.26.04.{01,02,03,04,05,06}'!S.26.04.05.06.TC</t>
  </si>
  <si>
    <t>S.26.04.{01,02,03,04,05,06}'!S.26.04.05.06.TD</t>
  </si>
  <si>
    <t>S.26.04.{01,02,03,04,05,06}'!S.26.04.05.06.TL</t>
  </si>
  <si>
    <t>S.26.04.{01,02,03,04,05,06}'!S.26.04.05.06.TLC</t>
  </si>
  <si>
    <t>S.26.04.{01,02,03,04,05,06}'!S.26.04.05.06.TT</t>
  </si>
  <si>
    <t>S.26.04.{01,02,03,04,05,06}'!S.26.04.05.06.TTC</t>
  </si>
  <si>
    <t>S.26.04.{01,02,03,04,05,06}'!S.26.04.05.06.X</t>
  </si>
  <si>
    <t>S.26.04.{01,02,03,04,05,06}'!S.26.04.05.06.Y</t>
  </si>
  <si>
    <t>S.26.04.{01,02,03,04,05,06}'!S.26.04.05.06.Z</t>
  </si>
  <si>
    <t>='S.26.04.{01,02,03,04,05,06}'!$A$380:$A$384</t>
  </si>
  <si>
    <t>S.26.04.{01,02,03,04,05,06}'!S.26.04.05.06.ZHI</t>
  </si>
  <si>
    <t>='S.26.04.{01,02,03,04,05,06}'!$A$384:$D$384</t>
  </si>
  <si>
    <t>S.26.04.{01,02,03,04,05,06}'!S.26.04.05.07</t>
  </si>
  <si>
    <t>='S.26.04.{01,02,03,04,05,06}'!$A$441</t>
  </si>
  <si>
    <t>S.26.04.{01,02,03,04,05,06}'!S.26.04.05.07.TC</t>
  </si>
  <si>
    <t>S.26.04.{01,02,03,04,05,06}'!S.26.04.05.07.TD</t>
  </si>
  <si>
    <t>S.26.04.{01,02,03,04,05,06}'!S.26.04.05.07.TL</t>
  </si>
  <si>
    <t>S.26.04.{01,02,03,04,05,06}'!S.26.04.05.07.TLC</t>
  </si>
  <si>
    <t>S.26.04.{01,02,03,04,05,06}'!S.26.04.05.07.TT</t>
  </si>
  <si>
    <t>S.26.04.{01,02,03,04,05,06}'!S.26.04.05.07.TTC</t>
  </si>
  <si>
    <t>S.26.04.{01,02,03,04,05,06}'!S.26.04.05.07.X</t>
  </si>
  <si>
    <t>S.26.04.{01,02,03,04,05,06}'!S.26.04.05.07.Y</t>
  </si>
  <si>
    <t>S.26.04.{01,02,03,04,05,06}'!S.26.04.05.07.Z</t>
  </si>
  <si>
    <t>='S.26.04.{01,02,03,04,05,06}'!$A$442:$A$446</t>
  </si>
  <si>
    <t>S.26.04.{01,02,03,04,05,06}'!S.26.04.05.07.ZHI</t>
  </si>
  <si>
    <t>='S.26.04.{01,02,03,04,05,06}'!$A$446:$D$446</t>
  </si>
  <si>
    <t>S.26.04.{01,02,03,04,05,06}'!S.26.04.05.08</t>
  </si>
  <si>
    <t>='S.26.04.{01,02,03,04,05,06}'!$A$37</t>
  </si>
  <si>
    <t>S.26.04.{01,02,03,04,05,06}'!S.26.04.05.08.TC</t>
  </si>
  <si>
    <t>S.26.04.{01,02,03,04,05,06}'!S.26.04.05.08.TD</t>
  </si>
  <si>
    <t>S.26.04.{01,02,03,04,05,06}'!S.26.04.05.08.TL</t>
  </si>
  <si>
    <t>S.26.04.{01,02,03,04,05,06}'!S.26.04.05.08.TLC</t>
  </si>
  <si>
    <t>S.26.04.{01,02,03,04,05,06}'!S.26.04.05.08.TT</t>
  </si>
  <si>
    <t>S.26.04.{01,02,03,04,05,06}'!S.26.04.05.08.TTC</t>
  </si>
  <si>
    <t>S.26.04.{01,02,03,04,05,06}'!S.26.04.05.08.Y</t>
  </si>
  <si>
    <t>S.26.04.{01,02,03,04,05,06}'!S.26.04.05.08.Z</t>
  </si>
  <si>
    <t>='S.26.04.{01,02,03,04,05,06}'!$A$38:$A$41</t>
  </si>
  <si>
    <t>S.26.04.{01,02,03,04,05,06}'!S.26.04.05.08.ZHI</t>
  </si>
  <si>
    <t>='S.26.04.{01,02,03,04,05,06}'!$A$41:$D$41</t>
  </si>
  <si>
    <t>S.26.04.{01,02,03,04,05,06}'!S.26.04.05.TC</t>
  </si>
  <si>
    <t>S.26.04.{01,02,03,04,05,06}'!S.26.04.06</t>
  </si>
  <si>
    <t>='S.26.04.{01,02,03,04,05,06}'!$A$6</t>
  </si>
  <si>
    <t>S.26.04.{01,02,03,04,05,06}'!S.26.04.06.01</t>
  </si>
  <si>
    <t>='S.26.04.{01,02,03,04,05,06}'!$A$97</t>
  </si>
  <si>
    <t>S.26.04.{01,02,03,04,05,06}'!S.26.04.06.01.TC</t>
  </si>
  <si>
    <t>S.26.04.{01,02,03,04,05,06}'!S.26.04.06.01.TD</t>
  </si>
  <si>
    <t>S.26.04.{01,02,03,04,05,06}'!S.26.04.06.01.TL</t>
  </si>
  <si>
    <t>S.26.04.{01,02,03,04,05,06}'!S.26.04.06.01.TLC</t>
  </si>
  <si>
    <t>S.26.04.{01,02,03,04,05,06}'!S.26.04.06.01.TT</t>
  </si>
  <si>
    <t>S.26.04.{01,02,03,04,05,06}'!S.26.04.06.01.TTC</t>
  </si>
  <si>
    <t>S.26.04.{01,02,03,04,05,06}'!S.26.04.06.01.X</t>
  </si>
  <si>
    <t>S.26.04.{01,02,03,04,05,06}'!S.26.04.06.01.Y</t>
  </si>
  <si>
    <t>S.26.04.{01,02,03,04,05,06}'!S.26.04.06.01.Z</t>
  </si>
  <si>
    <t>='S.26.04.{01,02,03,04,05,06}'!$A$98:$A$103</t>
  </si>
  <si>
    <t>S.26.04.{01,02,03,04,05,06}'!S.26.04.06.01.ZHI</t>
  </si>
  <si>
    <t>='S.26.04.{01,02,03,04,05,06}'!$A$103:$D$103</t>
  </si>
  <si>
    <t>S.26.04.{01,02,03,04,05,06}'!S.26.04.06.02</t>
  </si>
  <si>
    <t>='S.26.04.{01,02,03,04,05,06}'!$A$161</t>
  </si>
  <si>
    <t>S.26.04.{01,02,03,04,05,06}'!S.26.04.06.02.TC</t>
  </si>
  <si>
    <t>S.26.04.{01,02,03,04,05,06}'!S.26.04.06.02.TD</t>
  </si>
  <si>
    <t>S.26.04.{01,02,03,04,05,06}'!S.26.04.06.02.TL</t>
  </si>
  <si>
    <t>S.26.04.{01,02,03,04,05,06}'!S.26.04.06.02.TLC</t>
  </si>
  <si>
    <t>S.26.04.{01,02,03,04,05,06}'!S.26.04.06.02.TT</t>
  </si>
  <si>
    <t>S.26.04.{01,02,03,04,05,06}'!S.26.04.06.02.TTC</t>
  </si>
  <si>
    <t>S.26.04.{01,02,03,04,05,06}'!S.26.04.06.02.X</t>
  </si>
  <si>
    <t>S.26.04.{01,02,03,04,05,06}'!S.26.04.06.02.Y</t>
  </si>
  <si>
    <t>S.26.04.{01,02,03,04,05,06}'!S.26.04.06.02.Z</t>
  </si>
  <si>
    <t>='S.26.04.{01,02,03,04,05,06}'!$A$162:$A$166</t>
  </si>
  <si>
    <t>S.26.04.{01,02,03,04,05,06}'!S.26.04.06.02.ZHI</t>
  </si>
  <si>
    <t>='S.26.04.{01,02,03,04,05,06}'!$A$166:$D$166</t>
  </si>
  <si>
    <t>S.26.04.{01,02,03,04,05,06}'!S.26.04.06.03</t>
  </si>
  <si>
    <t>='S.26.04.{01,02,03,04,05,06}'!$A$214</t>
  </si>
  <si>
    <t>S.26.04.{01,02,03,04,05,06}'!S.26.04.06.03.TC</t>
  </si>
  <si>
    <t>S.26.04.{01,02,03,04,05,06}'!S.26.04.06.03.TD</t>
  </si>
  <si>
    <t>S.26.04.{01,02,03,04,05,06}'!S.26.04.06.03.TL</t>
  </si>
  <si>
    <t>S.26.04.{01,02,03,04,05,06}'!S.26.04.06.03.TLC</t>
  </si>
  <si>
    <t>S.26.04.{01,02,03,04,05,06}'!S.26.04.06.03.TT</t>
  </si>
  <si>
    <t>S.26.04.{01,02,03,04,05,06}'!S.26.04.06.03.TTC</t>
  </si>
  <si>
    <t>S.26.04.{01,02,03,04,05,06}'!S.26.04.06.03.X</t>
  </si>
  <si>
    <t>S.26.04.{01,02,03,04,05,06}'!S.26.04.06.03.Y</t>
  </si>
  <si>
    <t>S.26.04.{01,02,03,04,05,06}'!S.26.04.06.03.Z</t>
  </si>
  <si>
    <t>='S.26.04.{01,02,03,04,05,06}'!$A$215:$A$220</t>
  </si>
  <si>
    <t>S.26.04.{01,02,03,04,05,06}'!S.26.04.06.03.ZHI</t>
  </si>
  <si>
    <t>='S.26.04.{01,02,03,04,05,06}'!$A$220:$D$220</t>
  </si>
  <si>
    <t>S.26.04.{01,02,03,04,05,06}'!S.26.04.06.04</t>
  </si>
  <si>
    <t>='S.26.04.{01,02,03,04,05,06}'!$A$273</t>
  </si>
  <si>
    <t>S.26.04.{01,02,03,04,05,06}'!S.26.04.06.04.TC</t>
  </si>
  <si>
    <t>S.26.04.{01,02,03,04,05,06}'!S.26.04.06.04.TD</t>
  </si>
  <si>
    <t>S.26.04.{01,02,03,04,05,06}'!S.26.04.06.04.TL</t>
  </si>
  <si>
    <t>S.26.04.{01,02,03,04,05,06}'!S.26.04.06.04.TLC</t>
  </si>
  <si>
    <t>S.26.04.{01,02,03,04,05,06}'!S.26.04.06.04.TT</t>
  </si>
  <si>
    <t>S.26.04.{01,02,03,04,05,06}'!S.26.04.06.04.TTC</t>
  </si>
  <si>
    <t>S.26.04.{01,02,03,04,05,06}'!S.26.04.06.04.X</t>
  </si>
  <si>
    <t>S.26.04.{01,02,03,04,05,06}'!S.26.04.06.04.Y</t>
  </si>
  <si>
    <t>S.26.04.{01,02,03,04,05,06}'!S.26.04.06.04.Z</t>
  </si>
  <si>
    <t>='S.26.04.{01,02,03,04,05,06}'!$A$274:$A$278</t>
  </si>
  <si>
    <t>S.26.04.{01,02,03,04,05,06}'!S.26.04.06.04.ZHI</t>
  </si>
  <si>
    <t>='S.26.04.{01,02,03,04,05,06}'!$A$278:$D$278</t>
  </si>
  <si>
    <t>S.26.04.{01,02,03,04,05,06}'!S.26.04.06.05</t>
  </si>
  <si>
    <t>='S.26.04.{01,02,03,04,05,06}'!$A$325</t>
  </si>
  <si>
    <t>S.26.04.{01,02,03,04,05,06}'!S.26.04.06.05.TC</t>
  </si>
  <si>
    <t>S.26.04.{01,02,03,04,05,06}'!S.26.04.06.05.TD</t>
  </si>
  <si>
    <t>S.26.04.{01,02,03,04,05,06}'!S.26.04.06.05.TL</t>
  </si>
  <si>
    <t>S.26.04.{01,02,03,04,05,06}'!S.26.04.06.05.TLC</t>
  </si>
  <si>
    <t>S.26.04.{01,02,03,04,05,06}'!S.26.04.06.05.TT</t>
  </si>
  <si>
    <t>S.26.04.{01,02,03,04,05,06}'!S.26.04.06.05.TTC</t>
  </si>
  <si>
    <t>S.26.04.{01,02,03,04,05,06}'!S.26.04.06.05.X</t>
  </si>
  <si>
    <t>S.26.04.{01,02,03,04,05,06}'!S.26.04.06.05.Y</t>
  </si>
  <si>
    <t>S.26.04.{01,02,03,04,05,06}'!S.26.04.06.05.Z</t>
  </si>
  <si>
    <t>='S.26.04.{01,02,03,04,05,06}'!$A$326:$A$331</t>
  </si>
  <si>
    <t>S.26.04.{01,02,03,04,05,06}'!S.26.04.06.05.ZHI</t>
  </si>
  <si>
    <t>='S.26.04.{01,02,03,04,05,06}'!$A$331:$D$331</t>
  </si>
  <si>
    <t>S.26.04.{01,02,03,04,05,06}'!S.26.04.06.06</t>
  </si>
  <si>
    <t>='S.26.04.{01,02,03,04,05,06}'!$A$386</t>
  </si>
  <si>
    <t>S.26.04.{01,02,03,04,05,06}'!S.26.04.06.06.TC</t>
  </si>
  <si>
    <t>S.26.04.{01,02,03,04,05,06}'!S.26.04.06.06.TD</t>
  </si>
  <si>
    <t>S.26.04.{01,02,03,04,05,06}'!S.26.04.06.06.TL</t>
  </si>
  <si>
    <t>S.26.04.{01,02,03,04,05,06}'!S.26.04.06.06.TLC</t>
  </si>
  <si>
    <t>S.26.04.{01,02,03,04,05,06}'!S.26.04.06.06.TT</t>
  </si>
  <si>
    <t>S.26.04.{01,02,03,04,05,06}'!S.26.04.06.06.TTC</t>
  </si>
  <si>
    <t>S.26.04.{01,02,03,04,05,06}'!S.26.04.06.06.X</t>
  </si>
  <si>
    <t>S.26.04.{01,02,03,04,05,06}'!S.26.04.06.06.Y</t>
  </si>
  <si>
    <t>S.26.04.{01,02,03,04,05,06}'!S.26.04.06.06.Z</t>
  </si>
  <si>
    <t>='S.26.04.{01,02,03,04,05,06}'!$A$387:$A$392</t>
  </si>
  <si>
    <t>S.26.04.{01,02,03,04,05,06}'!S.26.04.06.06.ZHI</t>
  </si>
  <si>
    <t>='S.26.04.{01,02,03,04,05,06}'!$A$392:$D$392</t>
  </si>
  <si>
    <t>S.26.04.{01,02,03,04,05,06}'!S.26.04.06.07</t>
  </si>
  <si>
    <t>='S.26.04.{01,02,03,04,05,06}'!$A$448</t>
  </si>
  <si>
    <t>S.26.04.{01,02,03,04,05,06}'!S.26.04.06.07.TC</t>
  </si>
  <si>
    <t>S.26.04.{01,02,03,04,05,06}'!S.26.04.06.07.TD</t>
  </si>
  <si>
    <t>S.26.04.{01,02,03,04,05,06}'!S.26.04.06.07.TL</t>
  </si>
  <si>
    <t>S.26.04.{01,02,03,04,05,06}'!S.26.04.06.07.TLC</t>
  </si>
  <si>
    <t>S.26.04.{01,02,03,04,05,06}'!S.26.04.06.07.TT</t>
  </si>
  <si>
    <t>S.26.04.{01,02,03,04,05,06}'!S.26.04.06.07.TTC</t>
  </si>
  <si>
    <t>S.26.04.{01,02,03,04,05,06}'!S.26.04.06.07.X</t>
  </si>
  <si>
    <t>S.26.04.{01,02,03,04,05,06}'!S.26.04.06.07.Y</t>
  </si>
  <si>
    <t>S.26.04.{01,02,03,04,05,06}'!S.26.04.06.07.Z</t>
  </si>
  <si>
    <t>='S.26.04.{01,02,03,04,05,06}'!$A$449:$A$454</t>
  </si>
  <si>
    <t>S.26.04.{01,02,03,04,05,06}'!S.26.04.06.07.ZHI</t>
  </si>
  <si>
    <t>='S.26.04.{01,02,03,04,05,06}'!$A$454:$D$454</t>
  </si>
  <si>
    <t>S.26.04.{01,02,03,04,05,06}'!S.26.04.06.08</t>
  </si>
  <si>
    <t>='S.26.04.{01,02,03,04,05,06}'!$A$43</t>
  </si>
  <si>
    <t>S.26.04.{01,02,03,04,05,06}'!S.26.04.06.08.TC</t>
  </si>
  <si>
    <t>S.26.04.{01,02,03,04,05,06}'!S.26.04.06.08.TD</t>
  </si>
  <si>
    <t>S.26.04.{01,02,03,04,05,06}'!S.26.04.06.08.TL</t>
  </si>
  <si>
    <t>S.26.04.{01,02,03,04,05,06}'!S.26.04.06.08.TLC</t>
  </si>
  <si>
    <t>S.26.04.{01,02,03,04,05,06}'!S.26.04.06.08.TT</t>
  </si>
  <si>
    <t>S.26.04.{01,02,03,04,05,06}'!S.26.04.06.08.TTC</t>
  </si>
  <si>
    <t>S.26.04.{01,02,03,04,05,06}'!S.26.04.06.08.Y</t>
  </si>
  <si>
    <t>S.26.04.{01,02,03,04,05,06}'!S.26.04.06.08.Z</t>
  </si>
  <si>
    <t>='S.26.04.{01,02,03,04,05,06}'!$A$44:$A$48</t>
  </si>
  <si>
    <t>S.26.04.{01,02,03,04,05,06}'!S.26.04.06.08.ZHI</t>
  </si>
  <si>
    <t>='S.26.04.{01,02,03,04,05,06}'!$A$48:$D$48</t>
  </si>
  <si>
    <t>S.26.04.{01,02,03,04,05,06}'!S.26.04.06.TC</t>
  </si>
  <si>
    <t>S.26.05.{01,02,03,04,05,06}'!S.26.05.01</t>
  </si>
  <si>
    <t>='S.26.05.{01,02,03,04,05,06}'!$A$1</t>
  </si>
  <si>
    <t>S.26.05.{01,02,03,04,05,06}'!S.26.05.01.01</t>
  </si>
  <si>
    <t>='S.26.05.{01,02,03,04,05,06}'!$A$54</t>
  </si>
  <si>
    <t>S.26.05.{01,02,03,04,05,06}'!S.26.05.01.01.TC</t>
  </si>
  <si>
    <t>='S.26.05.{01,02,03,04,05,06}'!$A$101:$A$102</t>
  </si>
  <si>
    <t>S.26.05.{01,02,03,04,05,06}'!S.26.05.01.01.TD</t>
  </si>
  <si>
    <t>='S.26.05.{01,02,03,04,05,06}'!$C$107:$I$119</t>
  </si>
  <si>
    <t>S.26.05.{01,02,03,04,05,06}'!S.26.05.01.01.TL</t>
  </si>
  <si>
    <t>='S.26.05.{01,02,03,04,05,06}'!$A$107:$A$119</t>
  </si>
  <si>
    <t>S.26.05.{01,02,03,04,05,06}'!S.26.05.01.01.TLC</t>
  </si>
  <si>
    <t>='S.26.05.{01,02,03,04,05,06}'!$B$107:$B$119</t>
  </si>
  <si>
    <t>S.26.05.{01,02,03,04,05,06}'!S.26.05.01.01.TT</t>
  </si>
  <si>
    <t>='S.26.05.{01,02,03,04,05,06}'!$C$104:$I$105</t>
  </si>
  <si>
    <t>S.26.05.{01,02,03,04,05,06}'!S.26.05.01.01.TTC</t>
  </si>
  <si>
    <t>='S.26.05.{01,02,03,04,05,06}'!$C$106:$I$106</t>
  </si>
  <si>
    <t>S.26.05.{01,02,03,04,05,06}'!S.26.05.01.01.X</t>
  </si>
  <si>
    <t>='S.26.05.{01,02,03,04,05,06}'!$C$120:$I$125</t>
  </si>
  <si>
    <t>S.26.05.{01,02,03,04,05,06}'!S.26.05.01.01.Y</t>
  </si>
  <si>
    <t>='S.26.05.{01,02,03,04,05,06}'!$J$107:$J$119</t>
  </si>
  <si>
    <t>S.26.05.{01,02,03,04,05,06}'!S.26.05.01.01.Z</t>
  </si>
  <si>
    <t>='S.26.05.{01,02,03,04,05,06}'!$A$55:$A$59</t>
  </si>
  <si>
    <t>S.26.05.{01,02,03,04,05,06}'!S.26.05.01.01.ZHI</t>
  </si>
  <si>
    <t>='S.26.05.{01,02,03,04,05,06}'!$A$59:$D$59</t>
  </si>
  <si>
    <t>S.26.05.{01,02,03,04,05,06}'!S.26.05.01.02</t>
  </si>
  <si>
    <t>='S.26.05.{01,02,03,04,05,06}'!$A$126</t>
  </si>
  <si>
    <t>S.26.05.{01,02,03,04,05,06}'!S.26.05.01.02.TD</t>
  </si>
  <si>
    <t>='S.26.05.{01,02,03,04,05,06}'!$C$169:$C$170</t>
  </si>
  <si>
    <t>S.26.05.{01,02,03,04,05,06}'!S.26.05.01.02.TL</t>
  </si>
  <si>
    <t>='S.26.05.{01,02,03,04,05,06}'!$A$169:$A$170</t>
  </si>
  <si>
    <t>S.26.05.{01,02,03,04,05,06}'!S.26.05.01.02.TLC</t>
  </si>
  <si>
    <t>='S.26.05.{01,02,03,04,05,06}'!$B$169:$B$170</t>
  </si>
  <si>
    <t>S.26.05.{01,02,03,04,05,06}'!S.26.05.01.02.TT</t>
  </si>
  <si>
    <t>='S.26.05.{01,02,03,04,05,06}'!$C$167</t>
  </si>
  <si>
    <t>S.26.05.{01,02,03,04,05,06}'!S.26.05.01.02.TTC</t>
  </si>
  <si>
    <t>='S.26.05.{01,02,03,04,05,06}'!$C$168</t>
  </si>
  <si>
    <t>S.26.05.{01,02,03,04,05,06}'!S.26.05.01.02.X</t>
  </si>
  <si>
    <t>='S.26.05.{01,02,03,04,05,06}'!$C$171</t>
  </si>
  <si>
    <t>S.26.05.{01,02,03,04,05,06}'!S.26.05.01.02.Y</t>
  </si>
  <si>
    <t>='S.26.05.{01,02,03,04,05,06}'!$D$169:$I$170</t>
  </si>
  <si>
    <t>S.26.05.{01,02,03,04,05,06}'!S.26.05.01.02.Z</t>
  </si>
  <si>
    <t>='S.26.05.{01,02,03,04,05,06}'!$A$127:$A$130</t>
  </si>
  <si>
    <t>S.26.05.{01,02,03,04,05,06}'!S.26.05.01.02.ZHI</t>
  </si>
  <si>
    <t>='S.26.05.{01,02,03,04,05,06}'!$A$130:$D$130</t>
  </si>
  <si>
    <t>S.26.05.{01,02,03,04,05,06}'!S.26.05.01.03</t>
  </si>
  <si>
    <t>='S.26.05.{01,02,03,04,05,06}'!$A$173</t>
  </si>
  <si>
    <t>S.26.05.{01,02,03,04,05,06}'!S.26.05.01.03.TD</t>
  </si>
  <si>
    <t>='S.26.05.{01,02,03,04,05,06}'!$C$223:$G$223</t>
  </si>
  <si>
    <t>S.26.05.{01,02,03,04,05,06}'!S.26.05.01.03.TL</t>
  </si>
  <si>
    <t>='S.26.05.{01,02,03,04,05,06}'!$A$223</t>
  </si>
  <si>
    <t>S.26.05.{01,02,03,04,05,06}'!S.26.05.01.03.TLC</t>
  </si>
  <si>
    <t>='S.26.05.{01,02,03,04,05,06}'!$B$223</t>
  </si>
  <si>
    <t>S.26.05.{01,02,03,04,05,06}'!S.26.05.01.03.TT</t>
  </si>
  <si>
    <t>='S.26.05.{01,02,03,04,05,06}'!$C$220:$G$221</t>
  </si>
  <si>
    <t>S.26.05.{01,02,03,04,05,06}'!S.26.05.01.03.TTC</t>
  </si>
  <si>
    <t>='S.26.05.{01,02,03,04,05,06}'!$C$222:$G$222</t>
  </si>
  <si>
    <t>S.26.05.{01,02,03,04,05,06}'!S.26.05.01.03.X</t>
  </si>
  <si>
    <t>='S.26.05.{01,02,03,04,05,06}'!$C$224:$G$230</t>
  </si>
  <si>
    <t>S.26.05.{01,02,03,04,05,06}'!S.26.05.01.03.Y</t>
  </si>
  <si>
    <t>='S.26.05.{01,02,03,04,05,06}'!$H$223</t>
  </si>
  <si>
    <t>S.26.05.{01,02,03,04,05,06}'!S.26.05.01.03.Z</t>
  </si>
  <si>
    <t>='S.26.05.{01,02,03,04,05,06}'!$A$174:$A$178</t>
  </si>
  <si>
    <t>S.26.05.{01,02,03,04,05,06}'!S.26.05.01.03.ZHI</t>
  </si>
  <si>
    <t>='S.26.05.{01,02,03,04,05,06}'!$A$178:$D$178</t>
  </si>
  <si>
    <t>S.26.05.{01,02,03,04,05,06}'!S.26.05.01.04</t>
  </si>
  <si>
    <t>='S.26.05.{01,02,03,04,05,06}'!$A$232</t>
  </si>
  <si>
    <t>S.26.05.{01,02,03,04,05,06}'!S.26.05.01.04.TD</t>
  </si>
  <si>
    <t>='S.26.05.{01,02,03,04,05,06}'!$C$275:$C$277</t>
  </si>
  <si>
    <t>S.26.05.{01,02,03,04,05,06}'!S.26.05.01.04.TL</t>
  </si>
  <si>
    <t>='S.26.05.{01,02,03,04,05,06}'!$A$275:$A$277</t>
  </si>
  <si>
    <t>S.26.05.{01,02,03,04,05,06}'!S.26.05.01.04.TLC</t>
  </si>
  <si>
    <t>='S.26.05.{01,02,03,04,05,06}'!$B$275:$B$277</t>
  </si>
  <si>
    <t>S.26.05.{01,02,03,04,05,06}'!S.26.05.01.04.TT</t>
  </si>
  <si>
    <t>='S.26.05.{01,02,03,04,05,06}'!$C$273</t>
  </si>
  <si>
    <t>S.26.05.{01,02,03,04,05,06}'!S.26.05.01.04.TTC</t>
  </si>
  <si>
    <t>='S.26.05.{01,02,03,04,05,06}'!$C$274</t>
  </si>
  <si>
    <t>S.26.05.{01,02,03,04,05,06}'!S.26.05.01.04.X</t>
  </si>
  <si>
    <t>='S.26.05.{01,02,03,04,05,06}'!$C$278</t>
  </si>
  <si>
    <t>S.26.05.{01,02,03,04,05,06}'!S.26.05.01.04.Y</t>
  </si>
  <si>
    <t>='S.26.05.{01,02,03,04,05,06}'!$D$275:$I$277</t>
  </si>
  <si>
    <t>S.26.05.{01,02,03,04,05,06}'!S.26.05.01.04.Z</t>
  </si>
  <si>
    <t>='S.26.05.{01,02,03,04,05,06}'!$A$233:$A$236</t>
  </si>
  <si>
    <t>S.26.05.{01,02,03,04,05,06}'!S.26.05.01.04.ZHI</t>
  </si>
  <si>
    <t>='S.26.05.{01,02,03,04,05,06}'!$A$236:$D$236</t>
  </si>
  <si>
    <t>S.26.05.{01,02,03,04,05,06}'!S.26.05.01.05</t>
  </si>
  <si>
    <t>='S.26.05.{01,02,03,04,05,06}'!$A$11</t>
  </si>
  <si>
    <t>S.26.05.{01,02,03,04,05,06}'!S.26.05.01.05.TD</t>
  </si>
  <si>
    <t>='S.26.05.{01,02,03,04,05,06}'!$C$52</t>
  </si>
  <si>
    <t>S.26.05.{01,02,03,04,05,06}'!S.26.05.01.05.TL</t>
  </si>
  <si>
    <t>='S.26.05.{01,02,03,04,05,06}'!$A$52</t>
  </si>
  <si>
    <t>S.26.05.{01,02,03,04,05,06}'!S.26.05.01.05.TLC</t>
  </si>
  <si>
    <t>='S.26.05.{01,02,03,04,05,06}'!$B$52</t>
  </si>
  <si>
    <t>S.26.05.{01,02,03,04,05,06}'!S.26.05.01.05.TT</t>
  </si>
  <si>
    <t>='S.26.05.{01,02,03,04,05,06}'!$C$50</t>
  </si>
  <si>
    <t>S.26.05.{01,02,03,04,05,06}'!S.26.05.01.05.TTC</t>
  </si>
  <si>
    <t>='S.26.05.{01,02,03,04,05,06}'!$C$51</t>
  </si>
  <si>
    <t>S.26.05.{01,02,03,04,05,06}'!S.26.05.01.05.Y</t>
  </si>
  <si>
    <t>='S.26.05.{01,02,03,04,05,06}'!$D$52:$E$52</t>
  </si>
  <si>
    <t>S.26.05.{01,02,03,04,05,06}'!S.26.05.01.05.Z</t>
  </si>
  <si>
    <t>='S.26.05.{01,02,03,04,05,06}'!$A$12:$A$14</t>
  </si>
  <si>
    <t>S.26.05.{01,02,03,04,05,06}'!S.26.05.01.05.ZHI</t>
  </si>
  <si>
    <t>='S.26.05.{01,02,03,04,05,06}'!$A$14:$D$14</t>
  </si>
  <si>
    <t>S.26.05.{01,02,03,04,05,06}'!S.26.05.01.TC</t>
  </si>
  <si>
    <t>='S.26.05.{01,02,03,04,05,06}'!$A$9</t>
  </si>
  <si>
    <t>S.26.05.{01,02,03,04,05,06}'!S.26.05.02</t>
  </si>
  <si>
    <t>='S.26.05.{01,02,03,04,05,06}'!$A$2</t>
  </si>
  <si>
    <t>S.26.05.{01,02,03,04,05,06}'!S.26.05.02.01</t>
  </si>
  <si>
    <t>='S.26.05.{01,02,03,04,05,06}'!$A$61</t>
  </si>
  <si>
    <t>S.26.05.{01,02,03,04,05,06}'!S.26.05.02.01.TC</t>
  </si>
  <si>
    <t>S.26.05.{01,02,03,04,05,06}'!S.26.05.02.01.TD</t>
  </si>
  <si>
    <t>S.26.05.{01,02,03,04,05,06}'!S.26.05.02.01.TL</t>
  </si>
  <si>
    <t>S.26.05.{01,02,03,04,05,06}'!S.26.05.02.01.TLC</t>
  </si>
  <si>
    <t>S.26.05.{01,02,03,04,05,06}'!S.26.05.02.01.TT</t>
  </si>
  <si>
    <t>S.26.05.{01,02,03,04,05,06}'!S.26.05.02.01.TTC</t>
  </si>
  <si>
    <t>S.26.05.{01,02,03,04,05,06}'!S.26.05.02.01.X</t>
  </si>
  <si>
    <t>S.26.05.{01,02,03,04,05,06}'!S.26.05.02.01.Y</t>
  </si>
  <si>
    <t>S.26.05.{01,02,03,04,05,06}'!S.26.05.02.01.Z</t>
  </si>
  <si>
    <t>='S.26.05.{01,02,03,04,05,06}'!$A$62:$A$67</t>
  </si>
  <si>
    <t>S.26.05.{01,02,03,04,05,06}'!S.26.05.02.01.ZHI</t>
  </si>
  <si>
    <t>='S.26.05.{01,02,03,04,05,06}'!$A$67:$D$67</t>
  </si>
  <si>
    <t>S.26.05.{01,02,03,04,05,06}'!S.26.05.02.02</t>
  </si>
  <si>
    <t>='S.26.05.{01,02,03,04,05,06}'!$A$132</t>
  </si>
  <si>
    <t>S.26.05.{01,02,03,04,05,06}'!S.26.05.02.02.TD</t>
  </si>
  <si>
    <t>S.26.05.{01,02,03,04,05,06}'!S.26.05.02.02.TL</t>
  </si>
  <si>
    <t>S.26.05.{01,02,03,04,05,06}'!S.26.05.02.02.TLC</t>
  </si>
  <si>
    <t>S.26.05.{01,02,03,04,05,06}'!S.26.05.02.02.TT</t>
  </si>
  <si>
    <t>S.26.05.{01,02,03,04,05,06}'!S.26.05.02.02.TTC</t>
  </si>
  <si>
    <t>S.26.05.{01,02,03,04,05,06}'!S.26.05.02.02.X</t>
  </si>
  <si>
    <t>S.26.05.{01,02,03,04,05,06}'!S.26.05.02.02.Y</t>
  </si>
  <si>
    <t>S.26.05.{01,02,03,04,05,06}'!S.26.05.02.02.Z</t>
  </si>
  <si>
    <t>='S.26.05.{01,02,03,04,05,06}'!$A$133:$A$137</t>
  </si>
  <si>
    <t>S.26.05.{01,02,03,04,05,06}'!S.26.05.02.02.ZHI</t>
  </si>
  <si>
    <t>='S.26.05.{01,02,03,04,05,06}'!$A$137:$D$137</t>
  </si>
  <si>
    <t>S.26.05.{01,02,03,04,05,06}'!S.26.05.02.03</t>
  </si>
  <si>
    <t>='S.26.05.{01,02,03,04,05,06}'!$A$180</t>
  </si>
  <si>
    <t>S.26.05.{01,02,03,04,05,06}'!S.26.05.02.03.TD</t>
  </si>
  <si>
    <t>S.26.05.{01,02,03,04,05,06}'!S.26.05.02.03.TL</t>
  </si>
  <si>
    <t>S.26.05.{01,02,03,04,05,06}'!S.26.05.02.03.TLC</t>
  </si>
  <si>
    <t>S.26.05.{01,02,03,04,05,06}'!S.26.05.02.03.TT</t>
  </si>
  <si>
    <t>S.26.05.{01,02,03,04,05,06}'!S.26.05.02.03.TTC</t>
  </si>
  <si>
    <t>S.26.05.{01,02,03,04,05,06}'!S.26.05.02.03.X</t>
  </si>
  <si>
    <t>S.26.05.{01,02,03,04,05,06}'!S.26.05.02.03.Y</t>
  </si>
  <si>
    <t>S.26.05.{01,02,03,04,05,06}'!S.26.05.02.03.Z</t>
  </si>
  <si>
    <t>='S.26.05.{01,02,03,04,05,06}'!$A$181:$A$186</t>
  </si>
  <si>
    <t>S.26.05.{01,02,03,04,05,06}'!S.26.05.02.03.ZHI</t>
  </si>
  <si>
    <t>='S.26.05.{01,02,03,04,05,06}'!$A$186:$D$186</t>
  </si>
  <si>
    <t>S.26.05.{01,02,03,04,05,06}'!S.26.05.02.04</t>
  </si>
  <si>
    <t>='S.26.05.{01,02,03,04,05,06}'!$A$238</t>
  </si>
  <si>
    <t>S.26.05.{01,02,03,04,05,06}'!S.26.05.02.04.TD</t>
  </si>
  <si>
    <t>S.26.05.{01,02,03,04,05,06}'!S.26.05.02.04.TL</t>
  </si>
  <si>
    <t>S.26.05.{01,02,03,04,05,06}'!S.26.05.02.04.TLC</t>
  </si>
  <si>
    <t>S.26.05.{01,02,03,04,05,06}'!S.26.05.02.04.TT</t>
  </si>
  <si>
    <t>S.26.05.{01,02,03,04,05,06}'!S.26.05.02.04.TTC</t>
  </si>
  <si>
    <t>S.26.05.{01,02,03,04,05,06}'!S.26.05.02.04.X</t>
  </si>
  <si>
    <t>S.26.05.{01,02,03,04,05,06}'!S.26.05.02.04.Y</t>
  </si>
  <si>
    <t>S.26.05.{01,02,03,04,05,06}'!S.26.05.02.04.Z</t>
  </si>
  <si>
    <t>='S.26.05.{01,02,03,04,05,06}'!$A$239:$A$243</t>
  </si>
  <si>
    <t>S.26.05.{01,02,03,04,05,06}'!S.26.05.02.04.ZHI</t>
  </si>
  <si>
    <t>='S.26.05.{01,02,03,04,05,06}'!$A$243:$D$243</t>
  </si>
  <si>
    <t>S.26.05.{01,02,03,04,05,06}'!S.26.05.02.05</t>
  </si>
  <si>
    <t>='S.26.05.{01,02,03,04,05,06}'!$A$16</t>
  </si>
  <si>
    <t>S.26.05.{01,02,03,04,05,06}'!S.26.05.02.05.TD</t>
  </si>
  <si>
    <t>S.26.05.{01,02,03,04,05,06}'!S.26.05.02.05.TL</t>
  </si>
  <si>
    <t>S.26.05.{01,02,03,04,05,06}'!S.26.05.02.05.TLC</t>
  </si>
  <si>
    <t>S.26.05.{01,02,03,04,05,06}'!S.26.05.02.05.TT</t>
  </si>
  <si>
    <t>S.26.05.{01,02,03,04,05,06}'!S.26.05.02.05.TTC</t>
  </si>
  <si>
    <t>S.26.05.{01,02,03,04,05,06}'!S.26.05.02.05.Y</t>
  </si>
  <si>
    <t>S.26.05.{01,02,03,04,05,06}'!S.26.05.02.05.Z</t>
  </si>
  <si>
    <t>='S.26.05.{01,02,03,04,05,06}'!$A$17:$A$20</t>
  </si>
  <si>
    <t>S.26.05.{01,02,03,04,05,06}'!S.26.05.02.05.ZHI</t>
  </si>
  <si>
    <t>='S.26.05.{01,02,03,04,05,06}'!$A$20:$D$20</t>
  </si>
  <si>
    <t>S.26.05.{01,02,03,04,05,06}'!S.26.05.02.TC</t>
  </si>
  <si>
    <t>S.26.05.{01,02,03,04,05,06}'!S.26.05.03</t>
  </si>
  <si>
    <t>='S.26.05.{01,02,03,04,05,06}'!$A$3</t>
  </si>
  <si>
    <t>S.26.05.{01,02,03,04,05,06}'!S.26.05.03.01</t>
  </si>
  <si>
    <t>='S.26.05.{01,02,03,04,05,06}'!$A$69</t>
  </si>
  <si>
    <t>S.26.05.{01,02,03,04,05,06}'!S.26.05.03.01.TC</t>
  </si>
  <si>
    <t>S.26.05.{01,02,03,04,05,06}'!S.26.05.03.01.TD</t>
  </si>
  <si>
    <t>S.26.05.{01,02,03,04,05,06}'!S.26.05.03.01.TL</t>
  </si>
  <si>
    <t>S.26.05.{01,02,03,04,05,06}'!S.26.05.03.01.TLC</t>
  </si>
  <si>
    <t>S.26.05.{01,02,03,04,05,06}'!S.26.05.03.01.TT</t>
  </si>
  <si>
    <t>S.26.05.{01,02,03,04,05,06}'!S.26.05.03.01.TTC</t>
  </si>
  <si>
    <t>S.26.05.{01,02,03,04,05,06}'!S.26.05.03.01.X</t>
  </si>
  <si>
    <t>S.26.05.{01,02,03,04,05,06}'!S.26.05.03.01.Y</t>
  </si>
  <si>
    <t>S.26.05.{01,02,03,04,05,06}'!S.26.05.03.01.Z</t>
  </si>
  <si>
    <t>='S.26.05.{01,02,03,04,05,06}'!$A$70:$A$75</t>
  </si>
  <si>
    <t>S.26.05.{01,02,03,04,05,06}'!S.26.05.03.01.ZHI</t>
  </si>
  <si>
    <t>='S.26.05.{01,02,03,04,05,06}'!$A$74:$D$75</t>
  </si>
  <si>
    <t>S.26.05.{01,02,03,04,05,06}'!S.26.05.03.02</t>
  </si>
  <si>
    <t>='S.26.05.{01,02,03,04,05,06}'!$A$139</t>
  </si>
  <si>
    <t>S.26.05.{01,02,03,04,05,06}'!S.26.05.03.02.TD</t>
  </si>
  <si>
    <t>S.26.05.{01,02,03,04,05,06}'!S.26.05.03.02.TL</t>
  </si>
  <si>
    <t>S.26.05.{01,02,03,04,05,06}'!S.26.05.03.02.TLC</t>
  </si>
  <si>
    <t>S.26.05.{01,02,03,04,05,06}'!S.26.05.03.02.TT</t>
  </si>
  <si>
    <t>S.26.05.{01,02,03,04,05,06}'!S.26.05.03.02.TTC</t>
  </si>
  <si>
    <t>S.26.05.{01,02,03,04,05,06}'!S.26.05.03.02.X</t>
  </si>
  <si>
    <t>S.26.05.{01,02,03,04,05,06}'!S.26.05.03.02.Y</t>
  </si>
  <si>
    <t>S.26.05.{01,02,03,04,05,06}'!S.26.05.03.02.Z</t>
  </si>
  <si>
    <t>='S.26.05.{01,02,03,04,05,06}'!$A$140:$A$144</t>
  </si>
  <si>
    <t>S.26.05.{01,02,03,04,05,06}'!S.26.05.03.02.ZHI</t>
  </si>
  <si>
    <t>='S.26.05.{01,02,03,04,05,06}'!$A$143:$D$144</t>
  </si>
  <si>
    <t>S.26.05.{01,02,03,04,05,06}'!S.26.05.03.03</t>
  </si>
  <si>
    <t>='S.26.05.{01,02,03,04,05,06}'!$A$188</t>
  </si>
  <si>
    <t>S.26.05.{01,02,03,04,05,06}'!S.26.05.03.03.TD</t>
  </si>
  <si>
    <t>S.26.05.{01,02,03,04,05,06}'!S.26.05.03.03.TL</t>
  </si>
  <si>
    <t>S.26.05.{01,02,03,04,05,06}'!S.26.05.03.03.TLC</t>
  </si>
  <si>
    <t>S.26.05.{01,02,03,04,05,06}'!S.26.05.03.03.TT</t>
  </si>
  <si>
    <t>S.26.05.{01,02,03,04,05,06}'!S.26.05.03.03.TTC</t>
  </si>
  <si>
    <t>S.26.05.{01,02,03,04,05,06}'!S.26.05.03.03.X</t>
  </si>
  <si>
    <t>S.26.05.{01,02,03,04,05,06}'!S.26.05.03.03.Y</t>
  </si>
  <si>
    <t>S.26.05.{01,02,03,04,05,06}'!S.26.05.03.03.Z</t>
  </si>
  <si>
    <t>='S.26.05.{01,02,03,04,05,06}'!$A$189:$A$194</t>
  </si>
  <si>
    <t>S.26.05.{01,02,03,04,05,06}'!S.26.05.03.03.ZHI</t>
  </si>
  <si>
    <t>='S.26.05.{01,02,03,04,05,06}'!$A$193:$D$194</t>
  </si>
  <si>
    <t>S.26.05.{01,02,03,04,05,06}'!S.26.05.03.04</t>
  </si>
  <si>
    <t>='S.26.05.{01,02,03,04,05,06}'!$A$245</t>
  </si>
  <si>
    <t>S.26.05.{01,02,03,04,05,06}'!S.26.05.03.04.TD</t>
  </si>
  <si>
    <t>S.26.05.{01,02,03,04,05,06}'!S.26.05.03.04.TL</t>
  </si>
  <si>
    <t>S.26.05.{01,02,03,04,05,06}'!S.26.05.03.04.TLC</t>
  </si>
  <si>
    <t>S.26.05.{01,02,03,04,05,06}'!S.26.05.03.04.TT</t>
  </si>
  <si>
    <t>S.26.05.{01,02,03,04,05,06}'!S.26.05.03.04.TTC</t>
  </si>
  <si>
    <t>S.26.05.{01,02,03,04,05,06}'!S.26.05.03.04.X</t>
  </si>
  <si>
    <t>S.26.05.{01,02,03,04,05,06}'!S.26.05.03.04.Y</t>
  </si>
  <si>
    <t>S.26.05.{01,02,03,04,05,06}'!S.26.05.03.04.Z</t>
  </si>
  <si>
    <t>='S.26.05.{01,02,03,04,05,06}'!$A$246:$A$250</t>
  </si>
  <si>
    <t>S.26.05.{01,02,03,04,05,06}'!S.26.05.03.04.ZHI</t>
  </si>
  <si>
    <t>='S.26.05.{01,02,03,04,05,06}'!$A$249:$D$250</t>
  </si>
  <si>
    <t>S.26.05.{01,02,03,04,05,06}'!S.26.05.03.05</t>
  </si>
  <si>
    <t>='S.26.05.{01,02,03,04,05,06}'!$A$22</t>
  </si>
  <si>
    <t>S.26.05.{01,02,03,04,05,06}'!S.26.05.03.05.TD</t>
  </si>
  <si>
    <t>S.26.05.{01,02,03,04,05,06}'!S.26.05.03.05.TL</t>
  </si>
  <si>
    <t>S.26.05.{01,02,03,04,05,06}'!S.26.05.03.05.TLC</t>
  </si>
  <si>
    <t>S.26.05.{01,02,03,04,05,06}'!S.26.05.03.05.TT</t>
  </si>
  <si>
    <t>S.26.05.{01,02,03,04,05,06}'!S.26.05.03.05.TTC</t>
  </si>
  <si>
    <t>S.26.05.{01,02,03,04,05,06}'!S.26.05.03.05.Y</t>
  </si>
  <si>
    <t>S.26.05.{01,02,03,04,05,06}'!S.26.05.03.05.Z</t>
  </si>
  <si>
    <t>='S.26.05.{01,02,03,04,05,06}'!$A$23:$A$27</t>
  </si>
  <si>
    <t>S.26.05.{01,02,03,04,05,06}'!S.26.05.03.05.ZHI</t>
  </si>
  <si>
    <t>='S.26.05.{01,02,03,04,05,06}'!$A$26:$D$27</t>
  </si>
  <si>
    <t>S.26.05.{01,02,03,04,05,06}'!S.26.05.03.TC</t>
  </si>
  <si>
    <t>S.26.05.{01,02,03,04,05,06}'!S.26.05.04</t>
  </si>
  <si>
    <t>='S.26.05.{01,02,03,04,05,06}'!$A$4</t>
  </si>
  <si>
    <t>S.26.05.{01,02,03,04,05,06}'!S.26.05.04.01</t>
  </si>
  <si>
    <t>='S.26.05.{01,02,03,04,05,06}'!$A$77</t>
  </si>
  <si>
    <t>S.26.05.{01,02,03,04,05,06}'!S.26.05.04.01.TC</t>
  </si>
  <si>
    <t>S.26.05.{01,02,03,04,05,06}'!S.26.05.04.01.TD</t>
  </si>
  <si>
    <t>S.26.05.{01,02,03,04,05,06}'!S.26.05.04.01.TL</t>
  </si>
  <si>
    <t>S.26.05.{01,02,03,04,05,06}'!S.26.05.04.01.TLC</t>
  </si>
  <si>
    <t>S.26.05.{01,02,03,04,05,06}'!S.26.05.04.01.TT</t>
  </si>
  <si>
    <t>S.26.05.{01,02,03,04,05,06}'!S.26.05.04.01.TTC</t>
  </si>
  <si>
    <t>S.26.05.{01,02,03,04,05,06}'!S.26.05.04.01.X</t>
  </si>
  <si>
    <t>S.26.05.{01,02,03,04,05,06}'!S.26.05.04.01.Y</t>
  </si>
  <si>
    <t>S.26.05.{01,02,03,04,05,06}'!S.26.05.04.01.Z</t>
  </si>
  <si>
    <t>='S.26.05.{01,02,03,04,05,06}'!$A$78:$A$84</t>
  </si>
  <si>
    <t>S.26.05.{01,02,03,04,05,06}'!S.26.05.04.01.ZHI</t>
  </si>
  <si>
    <t>='S.26.05.{01,02,03,04,05,06}'!$A$83:$D$84</t>
  </si>
  <si>
    <t>S.26.05.{01,02,03,04,05,06}'!S.26.05.04.02</t>
  </si>
  <si>
    <t>='S.26.05.{01,02,03,04,05,06}'!$A$146</t>
  </si>
  <si>
    <t>S.26.05.{01,02,03,04,05,06}'!S.26.05.04.02.TD</t>
  </si>
  <si>
    <t>S.26.05.{01,02,03,04,05,06}'!S.26.05.04.02.TL</t>
  </si>
  <si>
    <t>S.26.05.{01,02,03,04,05,06}'!S.26.05.04.02.TLC</t>
  </si>
  <si>
    <t>S.26.05.{01,02,03,04,05,06}'!S.26.05.04.02.TT</t>
  </si>
  <si>
    <t>S.26.05.{01,02,03,04,05,06}'!S.26.05.04.02.TTC</t>
  </si>
  <si>
    <t>S.26.05.{01,02,03,04,05,06}'!S.26.05.04.02.X</t>
  </si>
  <si>
    <t>S.26.05.{01,02,03,04,05,06}'!S.26.05.04.02.Y</t>
  </si>
  <si>
    <t>S.26.05.{01,02,03,04,05,06}'!S.26.05.04.02.Z</t>
  </si>
  <si>
    <t>='S.26.05.{01,02,03,04,05,06}'!$A$147:$A$152</t>
  </si>
  <si>
    <t>S.26.05.{01,02,03,04,05,06}'!S.26.05.04.02.ZHI</t>
  </si>
  <si>
    <t>='S.26.05.{01,02,03,04,05,06}'!$A$151:$D$152</t>
  </si>
  <si>
    <t>S.26.05.{01,02,03,04,05,06}'!S.26.05.04.03</t>
  </si>
  <si>
    <t>='S.26.05.{01,02,03,04,05,06}'!$A$196</t>
  </si>
  <si>
    <t>S.26.05.{01,02,03,04,05,06}'!S.26.05.04.03.TD</t>
  </si>
  <si>
    <t>S.26.05.{01,02,03,04,05,06}'!S.26.05.04.03.TL</t>
  </si>
  <si>
    <t>S.26.05.{01,02,03,04,05,06}'!S.26.05.04.03.TLC</t>
  </si>
  <si>
    <t>S.26.05.{01,02,03,04,05,06}'!S.26.05.04.03.TT</t>
  </si>
  <si>
    <t>S.26.05.{01,02,03,04,05,06}'!S.26.05.04.03.TTC</t>
  </si>
  <si>
    <t>S.26.05.{01,02,03,04,05,06}'!S.26.05.04.03.X</t>
  </si>
  <si>
    <t>S.26.05.{01,02,03,04,05,06}'!S.26.05.04.03.Y</t>
  </si>
  <si>
    <t>S.26.05.{01,02,03,04,05,06}'!S.26.05.04.03.Z</t>
  </si>
  <si>
    <t>='S.26.05.{01,02,03,04,05,06}'!$A$197:$A$203</t>
  </si>
  <si>
    <t>S.26.05.{01,02,03,04,05,06}'!S.26.05.04.03.ZHI</t>
  </si>
  <si>
    <t>='S.26.05.{01,02,03,04,05,06}'!$A$202:$D$203</t>
  </si>
  <si>
    <t>S.26.05.{01,02,03,04,05,06}'!S.26.05.04.04</t>
  </si>
  <si>
    <t>='S.26.05.{01,02,03,04,05,06}'!$A$252</t>
  </si>
  <si>
    <t>S.26.05.{01,02,03,04,05,06}'!S.26.05.04.04.TD</t>
  </si>
  <si>
    <t>S.26.05.{01,02,03,04,05,06}'!S.26.05.04.04.TL</t>
  </si>
  <si>
    <t>S.26.05.{01,02,03,04,05,06}'!S.26.05.04.04.TLC</t>
  </si>
  <si>
    <t>S.26.05.{01,02,03,04,05,06}'!S.26.05.04.04.TT</t>
  </si>
  <si>
    <t>S.26.05.{01,02,03,04,05,06}'!S.26.05.04.04.TTC</t>
  </si>
  <si>
    <t>S.26.05.{01,02,03,04,05,06}'!S.26.05.04.04.X</t>
  </si>
  <si>
    <t>S.26.05.{01,02,03,04,05,06}'!S.26.05.04.04.Y</t>
  </si>
  <si>
    <t>S.26.05.{01,02,03,04,05,06}'!S.26.05.04.04.Z</t>
  </si>
  <si>
    <t>='S.26.05.{01,02,03,04,05,06}'!$A$253:$A$258</t>
  </si>
  <si>
    <t>S.26.05.{01,02,03,04,05,06}'!S.26.05.04.04.ZHI</t>
  </si>
  <si>
    <t>='S.26.05.{01,02,03,04,05,06}'!$A$257:$D$258</t>
  </si>
  <si>
    <t>S.26.05.{01,02,03,04,05,06}'!S.26.05.04.05</t>
  </si>
  <si>
    <t>='S.26.05.{01,02,03,04,05,06}'!$A$29</t>
  </si>
  <si>
    <t>S.26.05.{01,02,03,04,05,06}'!S.26.05.04.05.TD</t>
  </si>
  <si>
    <t>S.26.05.{01,02,03,04,05,06}'!S.26.05.04.05.TL</t>
  </si>
  <si>
    <t>S.26.05.{01,02,03,04,05,06}'!S.26.05.04.05.TLC</t>
  </si>
  <si>
    <t>S.26.05.{01,02,03,04,05,06}'!S.26.05.04.05.TT</t>
  </si>
  <si>
    <t>S.26.05.{01,02,03,04,05,06}'!S.26.05.04.05.TTC</t>
  </si>
  <si>
    <t>S.26.05.{01,02,03,04,05,06}'!S.26.05.04.05.Y</t>
  </si>
  <si>
    <t>S.26.05.{01,02,03,04,05,06}'!S.26.05.04.05.Z</t>
  </si>
  <si>
    <t>='S.26.05.{01,02,03,04,05,06}'!$A$30:$A$35</t>
  </si>
  <si>
    <t>S.26.05.{01,02,03,04,05,06}'!S.26.05.04.05.ZHI</t>
  </si>
  <si>
    <t>='S.26.05.{01,02,03,04,05,06}'!$A$34:$D$35</t>
  </si>
  <si>
    <t>S.26.05.{01,02,03,04,05,06}'!S.26.05.04.TC</t>
  </si>
  <si>
    <t>S.26.05.{01,02,03,04,05,06}'!S.26.05.05</t>
  </si>
  <si>
    <t>='S.26.05.{01,02,03,04,05,06}'!$A$5</t>
  </si>
  <si>
    <t>S.26.05.{01,02,03,04,05,06}'!S.26.05.05.01</t>
  </si>
  <si>
    <t>='S.26.05.{01,02,03,04,05,06}'!$A$86</t>
  </si>
  <si>
    <t>S.26.05.{01,02,03,04,05,06}'!S.26.05.05.01.TC</t>
  </si>
  <si>
    <t>S.26.05.{01,02,03,04,05,06}'!S.26.05.05.01.TD</t>
  </si>
  <si>
    <t>S.26.05.{01,02,03,04,05,06}'!S.26.05.05.01.TL</t>
  </si>
  <si>
    <t>S.26.05.{01,02,03,04,05,06}'!S.26.05.05.01.TLC</t>
  </si>
  <si>
    <t>S.26.05.{01,02,03,04,05,06}'!S.26.05.05.01.TT</t>
  </si>
  <si>
    <t>S.26.05.{01,02,03,04,05,06}'!S.26.05.05.01.TTC</t>
  </si>
  <si>
    <t>S.26.05.{01,02,03,04,05,06}'!S.26.05.05.01.X</t>
  </si>
  <si>
    <t>S.26.05.{01,02,03,04,05,06}'!S.26.05.05.01.Y</t>
  </si>
  <si>
    <t>S.26.05.{01,02,03,04,05,06}'!S.26.05.05.01.Z</t>
  </si>
  <si>
    <t>='S.26.05.{01,02,03,04,05,06}'!$A$87:$A$91</t>
  </si>
  <si>
    <t>S.26.05.{01,02,03,04,05,06}'!S.26.05.05.01.ZHI</t>
  </si>
  <si>
    <t>='S.26.05.{01,02,03,04,05,06}'!$A$91:$D$91</t>
  </si>
  <si>
    <t>S.26.05.{01,02,03,04,05,06}'!S.26.05.05.02</t>
  </si>
  <si>
    <t>='S.26.05.{01,02,03,04,05,06}'!$A$154</t>
  </si>
  <si>
    <t>S.26.05.{01,02,03,04,05,06}'!S.26.05.05.02.TD</t>
  </si>
  <si>
    <t>S.26.05.{01,02,03,04,05,06}'!S.26.05.05.02.TL</t>
  </si>
  <si>
    <t>S.26.05.{01,02,03,04,05,06}'!S.26.05.05.02.TLC</t>
  </si>
  <si>
    <t>S.26.05.{01,02,03,04,05,06}'!S.26.05.05.02.TT</t>
  </si>
  <si>
    <t>S.26.05.{01,02,03,04,05,06}'!S.26.05.05.02.TTC</t>
  </si>
  <si>
    <t>S.26.05.{01,02,03,04,05,06}'!S.26.05.05.02.X</t>
  </si>
  <si>
    <t>S.26.05.{01,02,03,04,05,06}'!S.26.05.05.02.Y</t>
  </si>
  <si>
    <t>S.26.05.{01,02,03,04,05,06}'!S.26.05.05.02.Z</t>
  </si>
  <si>
    <t>='S.26.05.{01,02,03,04,05,06}'!$A$155:$A$158</t>
  </si>
  <si>
    <t>S.26.05.{01,02,03,04,05,06}'!S.26.05.05.02.ZHI</t>
  </si>
  <si>
    <t>='S.26.05.{01,02,03,04,05,06}'!$A$158:$D$158</t>
  </si>
  <si>
    <t>S.26.05.{01,02,03,04,05,06}'!S.26.05.05.03</t>
  </si>
  <si>
    <t>='S.26.05.{01,02,03,04,05,06}'!$A$205</t>
  </si>
  <si>
    <t>S.26.05.{01,02,03,04,05,06}'!S.26.05.05.03.TD</t>
  </si>
  <si>
    <t>S.26.05.{01,02,03,04,05,06}'!S.26.05.05.03.TL</t>
  </si>
  <si>
    <t>S.26.05.{01,02,03,04,05,06}'!S.26.05.05.03.TLC</t>
  </si>
  <si>
    <t>S.26.05.{01,02,03,04,05,06}'!S.26.05.05.03.TT</t>
  </si>
  <si>
    <t>S.26.05.{01,02,03,04,05,06}'!S.26.05.05.03.TTC</t>
  </si>
  <si>
    <t>S.26.05.{01,02,03,04,05,06}'!S.26.05.05.03.X</t>
  </si>
  <si>
    <t>S.26.05.{01,02,03,04,05,06}'!S.26.05.05.03.Y</t>
  </si>
  <si>
    <t>S.26.05.{01,02,03,04,05,06}'!S.26.05.05.03.Z</t>
  </si>
  <si>
    <t>='S.26.05.{01,02,03,04,05,06}'!$A$206:$A$210</t>
  </si>
  <si>
    <t>S.26.05.{01,02,03,04,05,06}'!S.26.05.05.03.ZHI</t>
  </si>
  <si>
    <t>='S.26.05.{01,02,03,04,05,06}'!$A$210:$D$210</t>
  </si>
  <si>
    <t>S.26.05.{01,02,03,04,05,06}'!S.26.05.05.04</t>
  </si>
  <si>
    <t>='S.26.05.{01,02,03,04,05,06}'!$A$260</t>
  </si>
  <si>
    <t>S.26.05.{01,02,03,04,05,06}'!S.26.05.05.04.TD</t>
  </si>
  <si>
    <t>S.26.05.{01,02,03,04,05,06}'!S.26.05.05.04.TL</t>
  </si>
  <si>
    <t>S.26.05.{01,02,03,04,05,06}'!S.26.05.05.04.TLC</t>
  </si>
  <si>
    <t>S.26.05.{01,02,03,04,05,06}'!S.26.05.05.04.TT</t>
  </si>
  <si>
    <t>S.26.05.{01,02,03,04,05,06}'!S.26.05.05.04.TTC</t>
  </si>
  <si>
    <t>S.26.05.{01,02,03,04,05,06}'!S.26.05.05.04.X</t>
  </si>
  <si>
    <t>S.26.05.{01,02,03,04,05,06}'!S.26.05.05.04.Y</t>
  </si>
  <si>
    <t>S.26.05.{01,02,03,04,05,06}'!S.26.05.05.04.Z</t>
  </si>
  <si>
    <t>='S.26.05.{01,02,03,04,05,06}'!$A$261:$A$264</t>
  </si>
  <si>
    <t>S.26.05.{01,02,03,04,05,06}'!S.26.05.05.04.ZHI</t>
  </si>
  <si>
    <t>='S.26.05.{01,02,03,04,05,06}'!$A$264:$D$264</t>
  </si>
  <si>
    <t>S.26.05.{01,02,03,04,05,06}'!S.26.05.05.05</t>
  </si>
  <si>
    <t>='S.26.05.{01,02,03,04,05,06}'!$A$37</t>
  </si>
  <si>
    <t>S.26.05.{01,02,03,04,05,06}'!S.26.05.05.05.TD</t>
  </si>
  <si>
    <t>S.26.05.{01,02,03,04,05,06}'!S.26.05.05.05.TL</t>
  </si>
  <si>
    <t>S.26.05.{01,02,03,04,05,06}'!S.26.05.05.05.TLC</t>
  </si>
  <si>
    <t>S.26.05.{01,02,03,04,05,06}'!S.26.05.05.05.TT</t>
  </si>
  <si>
    <t>S.26.05.{01,02,03,04,05,06}'!S.26.05.05.05.TTC</t>
  </si>
  <si>
    <t>S.26.05.{01,02,03,04,05,06}'!S.26.05.05.05.Y</t>
  </si>
  <si>
    <t>S.26.05.{01,02,03,04,05,06}'!S.26.05.05.05.Z</t>
  </si>
  <si>
    <t>='S.26.05.{01,02,03,04,05,06}'!$A$38:$A$41</t>
  </si>
  <si>
    <t>S.26.05.{01,02,03,04,05,06}'!S.26.05.05.05.ZHI</t>
  </si>
  <si>
    <t>='S.26.05.{01,02,03,04,05,06}'!$A$41:$D$41</t>
  </si>
  <si>
    <t>S.26.05.{01,02,03,04,05,06}'!S.26.05.05.TC</t>
  </si>
  <si>
    <t>S.26.05.{01,02,03,04,05,06}'!S.26.05.06</t>
  </si>
  <si>
    <t>='S.26.05.{01,02,03,04,05,06}'!$A$6</t>
  </si>
  <si>
    <t>S.26.05.{01,02,03,04,05,06}'!S.26.05.06.01</t>
  </si>
  <si>
    <t>='S.26.05.{01,02,03,04,05,06}'!$A$93</t>
  </si>
  <si>
    <t>S.26.05.{01,02,03,04,05,06}'!S.26.05.06.01.TC</t>
  </si>
  <si>
    <t>S.26.05.{01,02,03,04,05,06}'!S.26.05.06.01.TD</t>
  </si>
  <si>
    <t>S.26.05.{01,02,03,04,05,06}'!S.26.05.06.01.TL</t>
  </si>
  <si>
    <t>S.26.05.{01,02,03,04,05,06}'!S.26.05.06.01.TLC</t>
  </si>
  <si>
    <t>S.26.05.{01,02,03,04,05,06}'!S.26.05.06.01.TT</t>
  </si>
  <si>
    <t>S.26.05.{01,02,03,04,05,06}'!S.26.05.06.01.TTC</t>
  </si>
  <si>
    <t>S.26.05.{01,02,03,04,05,06}'!S.26.05.06.01.X</t>
  </si>
  <si>
    <t>S.26.05.{01,02,03,04,05,06}'!S.26.05.06.01.Y</t>
  </si>
  <si>
    <t>S.26.05.{01,02,03,04,05,06}'!S.26.05.06.01.Z</t>
  </si>
  <si>
    <t>='S.26.05.{01,02,03,04,05,06}'!$A$94:$A$99</t>
  </si>
  <si>
    <t>S.26.05.{01,02,03,04,05,06}'!S.26.05.06.01.ZHI</t>
  </si>
  <si>
    <t>='S.26.05.{01,02,03,04,05,06}'!$A$99:$D$99</t>
  </si>
  <si>
    <t>S.26.05.{01,02,03,04,05,06}'!S.26.05.06.02</t>
  </si>
  <si>
    <t>='S.26.05.{01,02,03,04,05,06}'!$A$160</t>
  </si>
  <si>
    <t>S.26.05.{01,02,03,04,05,06}'!S.26.05.06.02.TD</t>
  </si>
  <si>
    <t>S.26.05.{01,02,03,04,05,06}'!S.26.05.06.02.TL</t>
  </si>
  <si>
    <t>S.26.05.{01,02,03,04,05,06}'!S.26.05.06.02.TLC</t>
  </si>
  <si>
    <t>S.26.05.{01,02,03,04,05,06}'!S.26.05.06.02.TT</t>
  </si>
  <si>
    <t>S.26.05.{01,02,03,04,05,06}'!S.26.05.06.02.TTC</t>
  </si>
  <si>
    <t>S.26.05.{01,02,03,04,05,06}'!S.26.05.06.02.X</t>
  </si>
  <si>
    <t>S.26.05.{01,02,03,04,05,06}'!S.26.05.06.02.Y</t>
  </si>
  <si>
    <t>S.26.05.{01,02,03,04,05,06}'!S.26.05.06.02.Z</t>
  </si>
  <si>
    <t>='S.26.05.{01,02,03,04,05,06}'!$A$161:$A$165</t>
  </si>
  <si>
    <t>S.26.05.{01,02,03,04,05,06}'!S.26.05.06.02.ZHI</t>
  </si>
  <si>
    <t>='S.26.05.{01,02,03,04,05,06}'!$A$165:$D$165</t>
  </si>
  <si>
    <t>S.26.05.{01,02,03,04,05,06}'!S.26.05.06.03</t>
  </si>
  <si>
    <t>='S.26.05.{01,02,03,04,05,06}'!$A$212</t>
  </si>
  <si>
    <t>S.26.05.{01,02,03,04,05,06}'!S.26.05.06.03.TD</t>
  </si>
  <si>
    <t>S.26.05.{01,02,03,04,05,06}'!S.26.05.06.03.TL</t>
  </si>
  <si>
    <t>S.26.05.{01,02,03,04,05,06}'!S.26.05.06.03.TLC</t>
  </si>
  <si>
    <t>S.26.05.{01,02,03,04,05,06}'!S.26.05.06.03.TT</t>
  </si>
  <si>
    <t>S.26.05.{01,02,03,04,05,06}'!S.26.05.06.03.TTC</t>
  </si>
  <si>
    <t>S.26.05.{01,02,03,04,05,06}'!S.26.05.06.03.X</t>
  </si>
  <si>
    <t>S.26.05.{01,02,03,04,05,06}'!S.26.05.06.03.Y</t>
  </si>
  <si>
    <t>S.26.05.{01,02,03,04,05,06}'!S.26.05.06.03.Z</t>
  </si>
  <si>
    <t>='S.26.05.{01,02,03,04,05,06}'!$A$213:$A$218</t>
  </si>
  <si>
    <t>S.26.05.{01,02,03,04,05,06}'!S.26.05.06.03.ZHI</t>
  </si>
  <si>
    <t>='S.26.05.{01,02,03,04,05,06}'!$A$218:$D$218</t>
  </si>
  <si>
    <t>S.26.05.{01,02,03,04,05,06}'!S.26.05.06.04</t>
  </si>
  <si>
    <t>='S.26.05.{01,02,03,04,05,06}'!$A$266</t>
  </si>
  <si>
    <t>S.26.05.{01,02,03,04,05,06}'!S.26.05.06.04.TD</t>
  </si>
  <si>
    <t>S.26.05.{01,02,03,04,05,06}'!S.26.05.06.04.TL</t>
  </si>
  <si>
    <t>S.26.05.{01,02,03,04,05,06}'!S.26.05.06.04.TLC</t>
  </si>
  <si>
    <t>S.26.05.{01,02,03,04,05,06}'!S.26.05.06.04.TT</t>
  </si>
  <si>
    <t>S.26.05.{01,02,03,04,05,06}'!S.26.05.06.04.TTC</t>
  </si>
  <si>
    <t>S.26.05.{01,02,03,04,05,06}'!S.26.05.06.04.X</t>
  </si>
  <si>
    <t>S.26.05.{01,02,03,04,05,06}'!S.26.05.06.04.Y</t>
  </si>
  <si>
    <t>S.26.05.{01,02,03,04,05,06}'!S.26.05.06.04.Z</t>
  </si>
  <si>
    <t>='S.26.05.{01,02,03,04,05,06}'!$A$267:$A$271</t>
  </si>
  <si>
    <t>S.26.05.{01,02,03,04,05,06}'!S.26.05.06.04.ZHI</t>
  </si>
  <si>
    <t>='S.26.05.{01,02,03,04,05,06}'!$A$271:$D$271</t>
  </si>
  <si>
    <t>S.26.05.{01,02,03,04,05,06}'!S.26.05.06.05</t>
  </si>
  <si>
    <t>='S.26.05.{01,02,03,04,05,06}'!$A$43</t>
  </si>
  <si>
    <t>S.26.05.{01,02,03,04,05,06}'!S.26.05.06.05.TD</t>
  </si>
  <si>
    <t>S.26.05.{01,02,03,04,05,06}'!S.26.05.06.05.TL</t>
  </si>
  <si>
    <t>S.26.05.{01,02,03,04,05,06}'!S.26.05.06.05.TLC</t>
  </si>
  <si>
    <t>S.26.05.{01,02,03,04,05,06}'!S.26.05.06.05.TT</t>
  </si>
  <si>
    <t>S.26.05.{01,02,03,04,05,06}'!S.26.05.06.05.TTC</t>
  </si>
  <si>
    <t>S.26.05.{01,02,03,04,05,06}'!S.26.05.06.05.Y</t>
  </si>
  <si>
    <t>S.26.05.{01,02,03,04,05,06}'!S.26.05.06.05.Z</t>
  </si>
  <si>
    <t>='S.26.05.{01,02,03,04,05,06}'!$A$44:$A$48</t>
  </si>
  <si>
    <t>S.26.05.{01,02,03,04,05,06}'!S.26.05.06.05.ZHI</t>
  </si>
  <si>
    <t>='S.26.05.{01,02,03,04,05,06}'!$A$48:$D$48</t>
  </si>
  <si>
    <t>S.26.05.{01,02,03,04,05,06}'!S.26.05.06.TC</t>
  </si>
  <si>
    <t>S.26.06.{01,02,03,04,05,06}'!S.26.06.01</t>
  </si>
  <si>
    <t>='S.26.06.{01,02,03,04,05,06}'!$A$1</t>
  </si>
  <si>
    <t>S.26.06.{01,02,03,04,05,06}'!S.26.06.01.01</t>
  </si>
  <si>
    <t>='S.26.06.{01,02,03,04,05,06}'!$A$11</t>
  </si>
  <si>
    <t>S.26.06.{01,02,03,04,05,06}'!S.26.06.01.01.TC</t>
  </si>
  <si>
    <t>='S.26.06.{01,02,03,04,05,06}'!$A$52</t>
  </si>
  <si>
    <t>S.26.06.{01,02,03,04,05,06}'!S.26.06.01.01.TD</t>
  </si>
  <si>
    <t>='S.26.06.{01,02,03,04,05,06}'!$C$56:$C$71</t>
  </si>
  <si>
    <t>S.26.06.{01,02,03,04,05,06}'!S.26.06.01.01.TL</t>
  </si>
  <si>
    <t>='S.26.06.{01,02,03,04,05,06}'!$A$56:$A$71</t>
  </si>
  <si>
    <t>S.26.06.{01,02,03,04,05,06}'!S.26.06.01.01.TLC</t>
  </si>
  <si>
    <t>='S.26.06.{01,02,03,04,05,06}'!$B$56:$B$71</t>
  </si>
  <si>
    <t>S.26.06.{01,02,03,04,05,06}'!S.26.06.01.01.TT</t>
  </si>
  <si>
    <t>='S.26.06.{01,02,03,04,05,06}'!$C$54</t>
  </si>
  <si>
    <t>S.26.06.{01,02,03,04,05,06}'!S.26.06.01.01.TTC</t>
  </si>
  <si>
    <t>='S.26.06.{01,02,03,04,05,06}'!$C$55</t>
  </si>
  <si>
    <t>S.26.06.{01,02,03,04,05,06}'!S.26.06.01.01.X</t>
  </si>
  <si>
    <t>='S.26.06.{01,02,03,04,05,06}'!$C$72:$C$73</t>
  </si>
  <si>
    <t>S.26.06.{01,02,03,04,05,06}'!S.26.06.01.01.Y</t>
  </si>
  <si>
    <t>='S.26.06.{01,02,03,04,05,06}'!$D$56:$J$71</t>
  </si>
  <si>
    <t>S.26.06.{01,02,03,04,05,06}'!S.26.06.01.01.Z</t>
  </si>
  <si>
    <t>='S.26.06.{01,02,03,04,05,06}'!$A$12:$A$15</t>
  </si>
  <si>
    <t>S.26.06.{01,02,03,04,05,06}'!S.26.06.01.01.ZHI</t>
  </si>
  <si>
    <t>='S.26.06.{01,02,03,04,05,06}'!$A$15:$D$15</t>
  </si>
  <si>
    <t>S.26.06.{01,02,03,04,05,06}'!S.26.06.01.TC</t>
  </si>
  <si>
    <t>='S.26.06.{01,02,03,04,05,06}'!$A$9</t>
  </si>
  <si>
    <t>S.26.06.{01,02,03,04,05,06}'!S.26.06.02</t>
  </si>
  <si>
    <t>='S.26.06.{01,02,03,04,05,06}'!$A$2</t>
  </si>
  <si>
    <t>S.26.06.{01,02,03,04,05,06}'!S.26.06.02.01</t>
  </si>
  <si>
    <t>='S.26.06.{01,02,03,04,05,06}'!$A$17</t>
  </si>
  <si>
    <t>S.26.06.{01,02,03,04,05,06}'!S.26.06.02.01.TC</t>
  </si>
  <si>
    <t>S.26.06.{01,02,03,04,05,06}'!S.26.06.02.01.TD</t>
  </si>
  <si>
    <t>S.26.06.{01,02,03,04,05,06}'!S.26.06.02.01.TL</t>
  </si>
  <si>
    <t>S.26.06.{01,02,03,04,05,06}'!S.26.06.02.01.TLC</t>
  </si>
  <si>
    <t>S.26.06.{01,02,03,04,05,06}'!S.26.06.02.01.TT</t>
  </si>
  <si>
    <t>S.26.06.{01,02,03,04,05,06}'!S.26.06.02.01.TTC</t>
  </si>
  <si>
    <t>S.26.06.{01,02,03,04,05,06}'!S.26.06.02.01.X</t>
  </si>
  <si>
    <t>S.26.06.{01,02,03,04,05,06}'!S.26.06.02.01.Y</t>
  </si>
  <si>
    <t>S.26.06.{01,02,03,04,05,06}'!S.26.06.02.01.Z</t>
  </si>
  <si>
    <t>='S.26.06.{01,02,03,04,05,06}'!$A$18:$A$22</t>
  </si>
  <si>
    <t>S.26.06.{01,02,03,04,05,06}'!S.26.06.02.01.ZHI</t>
  </si>
  <si>
    <t>='S.26.06.{01,02,03,04,05,06}'!$A$22:$D$22</t>
  </si>
  <si>
    <t>S.26.06.{01,02,03,04,05,06}'!S.26.06.02.TC</t>
  </si>
  <si>
    <t>S.26.06.{01,02,03,04,05,06}'!S.26.06.03</t>
  </si>
  <si>
    <t>='S.26.06.{01,02,03,04,05,06}'!$A$3</t>
  </si>
  <si>
    <t>S.26.06.{01,02,03,04,05,06}'!S.26.06.03.01</t>
  </si>
  <si>
    <t>='S.26.06.{01,02,03,04,05,06}'!$A$24</t>
  </si>
  <si>
    <t>S.26.06.{01,02,03,04,05,06}'!S.26.06.03.01.TC</t>
  </si>
  <si>
    <t>S.26.06.{01,02,03,04,05,06}'!S.26.06.03.01.TD</t>
  </si>
  <si>
    <t>S.26.06.{01,02,03,04,05,06}'!S.26.06.03.01.TL</t>
  </si>
  <si>
    <t>S.26.06.{01,02,03,04,05,06}'!S.26.06.03.01.TLC</t>
  </si>
  <si>
    <t>S.26.06.{01,02,03,04,05,06}'!S.26.06.03.01.TT</t>
  </si>
  <si>
    <t>S.26.06.{01,02,03,04,05,06}'!S.26.06.03.01.TTC</t>
  </si>
  <si>
    <t>S.26.06.{01,02,03,04,05,06}'!S.26.06.03.01.X</t>
  </si>
  <si>
    <t>S.26.06.{01,02,03,04,05,06}'!S.26.06.03.01.Y</t>
  </si>
  <si>
    <t>S.26.06.{01,02,03,04,05,06}'!S.26.06.03.01.Z</t>
  </si>
  <si>
    <t>='S.26.06.{01,02,03,04,05,06}'!$A$25:$A$29</t>
  </si>
  <si>
    <t>S.26.06.{01,02,03,04,05,06}'!S.26.06.03.01.ZHI</t>
  </si>
  <si>
    <t>='S.26.06.{01,02,03,04,05,06}'!$A$28:$D$29</t>
  </si>
  <si>
    <t>S.26.06.{01,02,03,04,05,06}'!S.26.06.03.TC</t>
  </si>
  <si>
    <t>S.26.06.{01,02,03,04,05,06}'!S.26.06.04</t>
  </si>
  <si>
    <t>='S.26.06.{01,02,03,04,05,06}'!$A$4</t>
  </si>
  <si>
    <t>S.26.06.{01,02,03,04,05,06}'!S.26.06.04.01</t>
  </si>
  <si>
    <t>='S.26.06.{01,02,03,04,05,06}'!$A$31</t>
  </si>
  <si>
    <t>S.26.06.{01,02,03,04,05,06}'!S.26.06.04.01.TC</t>
  </si>
  <si>
    <t>S.26.06.{01,02,03,04,05,06}'!S.26.06.04.01.TD</t>
  </si>
  <si>
    <t>S.26.06.{01,02,03,04,05,06}'!S.26.06.04.01.TL</t>
  </si>
  <si>
    <t>S.26.06.{01,02,03,04,05,06}'!S.26.06.04.01.TLC</t>
  </si>
  <si>
    <t>S.26.06.{01,02,03,04,05,06}'!S.26.06.04.01.TT</t>
  </si>
  <si>
    <t>S.26.06.{01,02,03,04,05,06}'!S.26.06.04.01.TTC</t>
  </si>
  <si>
    <t>S.26.06.{01,02,03,04,05,06}'!S.26.06.04.01.X</t>
  </si>
  <si>
    <t>S.26.06.{01,02,03,04,05,06}'!S.26.06.04.01.Y</t>
  </si>
  <si>
    <t>S.26.06.{01,02,03,04,05,06}'!S.26.06.04.01.Z</t>
  </si>
  <si>
    <t>='S.26.06.{01,02,03,04,05,06}'!$A$32:$A$37</t>
  </si>
  <si>
    <t>S.26.06.{01,02,03,04,05,06}'!S.26.06.04.01.ZHI</t>
  </si>
  <si>
    <t>='S.26.06.{01,02,03,04,05,06}'!$A$36:$D$37</t>
  </si>
  <si>
    <t>S.26.06.{01,02,03,04,05,06}'!S.26.06.04.TC</t>
  </si>
  <si>
    <t>S.26.06.{01,02,03,04,05,06}'!S.26.06.05</t>
  </si>
  <si>
    <t>='S.26.06.{01,02,03,04,05,06}'!$A$5</t>
  </si>
  <si>
    <t>S.26.06.{01,02,03,04,05,06}'!S.26.06.05.01</t>
  </si>
  <si>
    <t>='S.26.06.{01,02,03,04,05,06}'!$A$39</t>
  </si>
  <si>
    <t>S.26.06.{01,02,03,04,05,06}'!S.26.06.05.01.TC</t>
  </si>
  <si>
    <t>S.26.06.{01,02,03,04,05,06}'!S.26.06.05.01.TD</t>
  </si>
  <si>
    <t>S.26.06.{01,02,03,04,05,06}'!S.26.06.05.01.TL</t>
  </si>
  <si>
    <t>S.26.06.{01,02,03,04,05,06}'!S.26.06.05.01.TLC</t>
  </si>
  <si>
    <t>S.26.06.{01,02,03,04,05,06}'!S.26.06.05.01.TT</t>
  </si>
  <si>
    <t>S.26.06.{01,02,03,04,05,06}'!S.26.06.05.01.TTC</t>
  </si>
  <si>
    <t>S.26.06.{01,02,03,04,05,06}'!S.26.06.05.01.X</t>
  </si>
  <si>
    <t>S.26.06.{01,02,03,04,05,06}'!S.26.06.05.01.Y</t>
  </si>
  <si>
    <t>S.26.06.{01,02,03,04,05,06}'!S.26.06.05.01.Z</t>
  </si>
  <si>
    <t>='S.26.06.{01,02,03,04,05,06}'!$A$40:$A$43</t>
  </si>
  <si>
    <t>S.26.06.{01,02,03,04,05,06}'!S.26.06.05.01.ZHI</t>
  </si>
  <si>
    <t>='S.26.06.{01,02,03,04,05,06}'!$A$43:$D$43</t>
  </si>
  <si>
    <t>S.26.06.{01,02,03,04,05,06}'!S.26.06.05.TC</t>
  </si>
  <si>
    <t>S.26.06.{01,02,03,04,05,06}'!S.26.06.06</t>
  </si>
  <si>
    <t>='S.26.06.{01,02,03,04,05,06}'!$A$6</t>
  </si>
  <si>
    <t>S.26.06.{01,02,03,04,05,06}'!S.26.06.06.01</t>
  </si>
  <si>
    <t>='S.26.06.{01,02,03,04,05,06}'!$A$45</t>
  </si>
  <si>
    <t>S.26.06.{01,02,03,04,05,06}'!S.26.06.06.01.TC</t>
  </si>
  <si>
    <t>S.26.06.{01,02,03,04,05,06}'!S.26.06.06.01.TD</t>
  </si>
  <si>
    <t>S.26.06.{01,02,03,04,05,06}'!S.26.06.06.01.TL</t>
  </si>
  <si>
    <t>S.26.06.{01,02,03,04,05,06}'!S.26.06.06.01.TLC</t>
  </si>
  <si>
    <t>S.26.06.{01,02,03,04,05,06}'!S.26.06.06.01.TT</t>
  </si>
  <si>
    <t>S.26.06.{01,02,03,04,05,06}'!S.26.06.06.01.TTC</t>
  </si>
  <si>
    <t>S.26.06.{01,02,03,04,05,06}'!S.26.06.06.01.X</t>
  </si>
  <si>
    <t>S.26.06.{01,02,03,04,05,06}'!S.26.06.06.01.Y</t>
  </si>
  <si>
    <t>S.26.06.{01,02,03,04,05,06}'!S.26.06.06.01.Z</t>
  </si>
  <si>
    <t>='S.26.06.{01,02,03,04,05,06}'!$A$46:$A$50</t>
  </si>
  <si>
    <t>S.26.06.{01,02,03,04,05,06}'!S.26.06.06.01.ZHI</t>
  </si>
  <si>
    <t>='S.26.06.{01,02,03,04,05,06}'!$A$50:$D$50</t>
  </si>
  <si>
    <t>S.26.06.{01,02,03,04,05,06}'!S.26.06.06.TC</t>
  </si>
  <si>
    <t>S.27.01.{01,02,03,04,05,06}'!S.27.01.01</t>
  </si>
  <si>
    <t>='S.27.01.{01,02,03,04,05,06}'!$A$1</t>
  </si>
  <si>
    <t>S.27.01.{01,02,03,04,05,06}'!S.27.01.01.01</t>
  </si>
  <si>
    <t>='S.27.01.{01,02,03,04,05,06}'!$A$11</t>
  </si>
  <si>
    <t>S.27.01.{01,02,03,04,05,06}'!S.27.01.01.01.TD</t>
  </si>
  <si>
    <t>='S.27.01.{01,02,03,04,05,06}'!$C$60:$E$87</t>
  </si>
  <si>
    <t>S.27.01.{01,02,03,04,05,06}'!S.27.01.01.01.TL</t>
  </si>
  <si>
    <t>='S.27.01.{01,02,03,04,05,06}'!$A$60:$A$87</t>
  </si>
  <si>
    <t>S.27.01.{01,02,03,04,05,06}'!S.27.01.01.01.TLC</t>
  </si>
  <si>
    <t>='S.27.01.{01,02,03,04,05,06}'!$B$60:$B$87</t>
  </si>
  <si>
    <t>S.27.01.{01,02,03,04,05,06}'!S.27.01.01.01.TT</t>
  </si>
  <si>
    <t>='S.27.01.{01,02,03,04,05,06}'!$C$58:$E$58</t>
  </si>
  <si>
    <t>S.27.01.{01,02,03,04,05,06}'!S.27.01.01.01.TTC</t>
  </si>
  <si>
    <t>='S.27.01.{01,02,03,04,05,06}'!$C$59:$E$59</t>
  </si>
  <si>
    <t>S.27.01.{01,02,03,04,05,06}'!S.27.01.01.01.X</t>
  </si>
  <si>
    <t>='S.27.01.{01,02,03,04,05,06}'!$C$88:$E$92</t>
  </si>
  <si>
    <t>S.27.01.{01,02,03,04,05,06}'!S.27.01.01.01.Y</t>
  </si>
  <si>
    <t>='S.27.01.{01,02,03,04,05,06}'!$F$60:$G$87</t>
  </si>
  <si>
    <t>S.27.01.{01,02,03,04,05,06}'!S.27.01.01.01.Z</t>
  </si>
  <si>
    <t>='S.27.01.{01,02,03,04,05,06}'!$A$12:$A$16</t>
  </si>
  <si>
    <t>S.27.01.{01,02,03,04,05,06}'!S.27.01.01.01.ZHI</t>
  </si>
  <si>
    <t>='S.27.01.{01,02,03,04,05,06}'!$A$16:$D$16</t>
  </si>
  <si>
    <t>S.27.01.{01,02,03,04,05,06}'!S.27.01.01.02</t>
  </si>
  <si>
    <t>='S.27.01.{01,02,03,04,05,06}'!$A$94</t>
  </si>
  <si>
    <t>S.27.01.{01,02,03,04,05,06}'!S.27.01.01.02.TC</t>
  </si>
  <si>
    <t>='S.27.01.{01,02,03,04,05,06}'!$A$147</t>
  </si>
  <si>
    <t>S.27.01.{01,02,03,04,05,06}'!S.27.01.01.02.TD</t>
  </si>
  <si>
    <t>='S.27.01.{01,02,03,04,05,06}'!$C$151:$K$189</t>
  </si>
  <si>
    <t>S.27.01.{01,02,03,04,05,06}'!S.27.01.01.02.TL</t>
  </si>
  <si>
    <t>='S.27.01.{01,02,03,04,05,06}'!$A$151:$A$189</t>
  </si>
  <si>
    <t>S.27.01.{01,02,03,04,05,06}'!S.27.01.01.02.TLC</t>
  </si>
  <si>
    <t>='S.27.01.{01,02,03,04,05,06}'!$B$151:$B$189</t>
  </si>
  <si>
    <t>S.27.01.{01,02,03,04,05,06}'!S.27.01.01.02.TT</t>
  </si>
  <si>
    <t>='S.27.01.{01,02,03,04,05,06}'!$C$149:$K$149</t>
  </si>
  <si>
    <t>S.27.01.{01,02,03,04,05,06}'!S.27.01.01.02.TTC</t>
  </si>
  <si>
    <t>='S.27.01.{01,02,03,04,05,06}'!$C$150:$K$150</t>
  </si>
  <si>
    <t>S.27.01.{01,02,03,04,05,06}'!S.27.01.01.02.X</t>
  </si>
  <si>
    <t>='S.27.01.{01,02,03,04,05,06}'!$C$190:$K$196</t>
  </si>
  <si>
    <t>S.27.01.{01,02,03,04,05,06}'!S.27.01.01.02.Y</t>
  </si>
  <si>
    <t>='S.27.01.{01,02,03,04,05,06}'!$L$151:$M$189</t>
  </si>
  <si>
    <t>S.27.01.{01,02,03,04,05,06}'!S.27.01.01.02.Z</t>
  </si>
  <si>
    <t>='S.27.01.{01,02,03,04,05,06}'!$A$95:$A$100</t>
  </si>
  <si>
    <t>S.27.01.{01,02,03,04,05,06}'!S.27.01.01.02.ZHI</t>
  </si>
  <si>
    <t>='S.27.01.{01,02,03,04,05,06}'!$A$100:$D$100</t>
  </si>
  <si>
    <t>S.27.01.{01,02,03,04,05,06}'!S.27.01.01.03</t>
  </si>
  <si>
    <t>='S.27.01.{01,02,03,04,05,06}'!$A$198</t>
  </si>
  <si>
    <t>S.27.01.{01,02,03,04,05,06}'!S.27.01.01.03.TC</t>
  </si>
  <si>
    <t>='S.27.01.{01,02,03,04,05,06}'!$A$251</t>
  </si>
  <si>
    <t>S.27.01.{01,02,03,04,05,06}'!S.27.01.01.03.TD</t>
  </si>
  <si>
    <t>='S.27.01.{01,02,03,04,05,06}'!$C$255:$J$293</t>
  </si>
  <si>
    <t>S.27.01.{01,02,03,04,05,06}'!S.27.01.01.03.TL</t>
  </si>
  <si>
    <t>='S.27.01.{01,02,03,04,05,06}'!$A$255:$A$293</t>
  </si>
  <si>
    <t>S.27.01.{01,02,03,04,05,06}'!S.27.01.01.03.TLC</t>
  </si>
  <si>
    <t>='S.27.01.{01,02,03,04,05,06}'!$B$255:$B$293</t>
  </si>
  <si>
    <t>S.27.01.{01,02,03,04,05,06}'!S.27.01.01.03.TT</t>
  </si>
  <si>
    <t>='S.27.01.{01,02,03,04,05,06}'!$C$253:$J$253</t>
  </si>
  <si>
    <t>S.27.01.{01,02,03,04,05,06}'!S.27.01.01.03.TTC</t>
  </si>
  <si>
    <t>='S.27.01.{01,02,03,04,05,06}'!$C$254:$J$254</t>
  </si>
  <si>
    <t>S.27.01.{01,02,03,04,05,06}'!S.27.01.01.03.X</t>
  </si>
  <si>
    <t>='S.27.01.{01,02,03,04,05,06}'!$C$294:$J$299</t>
  </si>
  <si>
    <t>S.27.01.{01,02,03,04,05,06}'!S.27.01.01.03.Y</t>
  </si>
  <si>
    <t>='S.27.01.{01,02,03,04,05,06}'!$K$255:$L$293</t>
  </si>
  <si>
    <t>S.27.01.{01,02,03,04,05,06}'!S.27.01.01.03.Z</t>
  </si>
  <si>
    <t>='S.27.01.{01,02,03,04,05,06}'!$A$199:$A$204</t>
  </si>
  <si>
    <t>S.27.01.{01,02,03,04,05,06}'!S.27.01.01.03.ZHI</t>
  </si>
  <si>
    <t>='S.27.01.{01,02,03,04,05,06}'!$A$204:$D$204</t>
  </si>
  <si>
    <t>S.27.01.{01,02,03,04,05,06}'!S.27.01.01.04</t>
  </si>
  <si>
    <t>='S.27.01.{01,02,03,04,05,06}'!$A$301</t>
  </si>
  <si>
    <t>S.27.01.{01,02,03,04,05,06}'!S.27.01.01.04.TC</t>
  </si>
  <si>
    <t>='S.27.01.{01,02,03,04,05,06}'!$A$354</t>
  </si>
  <si>
    <t>S.27.01.{01,02,03,04,05,06}'!S.27.01.01.04.TD</t>
  </si>
  <si>
    <t>='S.27.01.{01,02,03,04,05,06}'!$C$358:$K$390</t>
  </si>
  <si>
    <t>S.27.01.{01,02,03,04,05,06}'!S.27.01.01.04.TL</t>
  </si>
  <si>
    <t>='S.27.01.{01,02,03,04,05,06}'!$A$358:$A$390</t>
  </si>
  <si>
    <t>S.27.01.{01,02,03,04,05,06}'!S.27.01.01.04.TLC</t>
  </si>
  <si>
    <t>='S.27.01.{01,02,03,04,05,06}'!$B$358:$B$390</t>
  </si>
  <si>
    <t>S.27.01.{01,02,03,04,05,06}'!S.27.01.01.04.TT</t>
  </si>
  <si>
    <t>='S.27.01.{01,02,03,04,05,06}'!$C$356:$K$356</t>
  </si>
  <si>
    <t>S.27.01.{01,02,03,04,05,06}'!S.27.01.01.04.TTC</t>
  </si>
  <si>
    <t>='S.27.01.{01,02,03,04,05,06}'!$C$357:$K$357</t>
  </si>
  <si>
    <t>S.27.01.{01,02,03,04,05,06}'!S.27.01.01.04.X</t>
  </si>
  <si>
    <t>='S.27.01.{01,02,03,04,05,06}'!$C$391:$K$397</t>
  </si>
  <si>
    <t>S.27.01.{01,02,03,04,05,06}'!S.27.01.01.04.Y</t>
  </si>
  <si>
    <t>='S.27.01.{01,02,03,04,05,06}'!$L$358:$M$390</t>
  </si>
  <si>
    <t>S.27.01.{01,02,03,04,05,06}'!S.27.01.01.04.Z</t>
  </si>
  <si>
    <t>='S.27.01.{01,02,03,04,05,06}'!$A$302:$A$307</t>
  </si>
  <si>
    <t>S.27.01.{01,02,03,04,05,06}'!S.27.01.01.04.ZHI</t>
  </si>
  <si>
    <t>='S.27.01.{01,02,03,04,05,06}'!$A$307:$D$307</t>
  </si>
  <si>
    <t>S.27.01.{01,02,03,04,05,06}'!S.27.01.01.05</t>
  </si>
  <si>
    <t>='S.27.01.{01,02,03,04,05,06}'!$A$399</t>
  </si>
  <si>
    <t>S.27.01.{01,02,03,04,05,06}'!S.27.01.01.05.TC</t>
  </si>
  <si>
    <t>='S.27.01.{01,02,03,04,05,06}'!$A$452</t>
  </si>
  <si>
    <t>S.27.01.{01,02,03,04,05,06}'!S.27.01.01.05.TD</t>
  </si>
  <si>
    <t>='S.27.01.{01,02,03,04,05,06}'!$C$456:$K$483</t>
  </si>
  <si>
    <t>S.27.01.{01,02,03,04,05,06}'!S.27.01.01.05.TL</t>
  </si>
  <si>
    <t>='S.27.01.{01,02,03,04,05,06}'!$A$456:$A$483</t>
  </si>
  <si>
    <t>S.27.01.{01,02,03,04,05,06}'!S.27.01.01.05.TLC</t>
  </si>
  <si>
    <t>='S.27.01.{01,02,03,04,05,06}'!$B$456:$B$483</t>
  </si>
  <si>
    <t>S.27.01.{01,02,03,04,05,06}'!S.27.01.01.05.TT</t>
  </si>
  <si>
    <t>='S.27.01.{01,02,03,04,05,06}'!$C$454:$K$454</t>
  </si>
  <si>
    <t>S.27.01.{01,02,03,04,05,06}'!S.27.01.01.05.TTC</t>
  </si>
  <si>
    <t>='S.27.01.{01,02,03,04,05,06}'!$C$455:$K$455</t>
  </si>
  <si>
    <t>S.27.01.{01,02,03,04,05,06}'!S.27.01.01.05.X</t>
  </si>
  <si>
    <t>='S.27.01.{01,02,03,04,05,06}'!$C$484:$K$490</t>
  </si>
  <si>
    <t>S.27.01.{01,02,03,04,05,06}'!S.27.01.01.05.Y</t>
  </si>
  <si>
    <t>='S.27.01.{01,02,03,04,05,06}'!$L$456:$M$483</t>
  </si>
  <si>
    <t>S.27.01.{01,02,03,04,05,06}'!S.27.01.01.05.Z</t>
  </si>
  <si>
    <t>='S.27.01.{01,02,03,04,05,06}'!$A$400:$A$405</t>
  </si>
  <si>
    <t>S.27.01.{01,02,03,04,05,06}'!S.27.01.01.05.ZHI</t>
  </si>
  <si>
    <t>='S.27.01.{01,02,03,04,05,06}'!$A$405:$D$405</t>
  </si>
  <si>
    <t>S.27.01.{01,02,03,04,05,06}'!S.27.01.01.06</t>
  </si>
  <si>
    <t>='S.27.01.{01,02,03,04,05,06}'!$A$492</t>
  </si>
  <si>
    <t>S.27.01.{01,02,03,04,05,06}'!S.27.01.01.06.TC</t>
  </si>
  <si>
    <t>='S.27.01.{01,02,03,04,05,06}'!$A$545</t>
  </si>
  <si>
    <t>S.27.01.{01,02,03,04,05,06}'!S.27.01.01.06.TD</t>
  </si>
  <si>
    <t>='S.27.01.{01,02,03,04,05,06}'!$C$549:$J$551</t>
  </si>
  <si>
    <t>S.27.01.{01,02,03,04,05,06}'!S.27.01.01.06.TL</t>
  </si>
  <si>
    <t>='S.27.01.{01,02,03,04,05,06}'!$A$549:$A$551</t>
  </si>
  <si>
    <t>S.27.01.{01,02,03,04,05,06}'!S.27.01.01.06.TLC</t>
  </si>
  <si>
    <t>='S.27.01.{01,02,03,04,05,06}'!$B$549:$B$551</t>
  </si>
  <si>
    <t>S.27.01.{01,02,03,04,05,06}'!S.27.01.01.06.TT</t>
  </si>
  <si>
    <t>='S.27.01.{01,02,03,04,05,06}'!$C$547:$J$547</t>
  </si>
  <si>
    <t>S.27.01.{01,02,03,04,05,06}'!S.27.01.01.06.TTC</t>
  </si>
  <si>
    <t>='S.27.01.{01,02,03,04,05,06}'!$C$548:$J$548</t>
  </si>
  <si>
    <t>S.27.01.{01,02,03,04,05,06}'!S.27.01.01.06.X</t>
  </si>
  <si>
    <t>='S.27.01.{01,02,03,04,05,06}'!$C$552:$J$557</t>
  </si>
  <si>
    <t>S.27.01.{01,02,03,04,05,06}'!S.27.01.01.06.Y</t>
  </si>
  <si>
    <t>='S.27.01.{01,02,03,04,05,06}'!$K$549:$K$551</t>
  </si>
  <si>
    <t>S.27.01.{01,02,03,04,05,06}'!S.27.01.01.06.Z</t>
  </si>
  <si>
    <t>='S.27.01.{01,02,03,04,05,06}'!$A$493:$A$498</t>
  </si>
  <si>
    <t>S.27.01.{01,02,03,04,05,06}'!S.27.01.01.06.ZHI</t>
  </si>
  <si>
    <t>='S.27.01.{01,02,03,04,05,06}'!$A$498:$D$498</t>
  </si>
  <si>
    <t>S.27.01.{01,02,03,04,05,06}'!S.27.01.01.07</t>
  </si>
  <si>
    <t>='S.27.01.{01,02,03,04,05,06}'!$A$559</t>
  </si>
  <si>
    <t>S.27.01.{01,02,03,04,05,06}'!S.27.01.01.07.TC</t>
  </si>
  <si>
    <t>='S.27.01.{01,02,03,04,05,06}'!$A$606</t>
  </si>
  <si>
    <t>S.27.01.{01,02,03,04,05,06}'!S.27.01.01.07.TD</t>
  </si>
  <si>
    <t>='S.27.01.{01,02,03,04,05,06}'!$C$610:$G$610</t>
  </si>
  <si>
    <t>S.27.01.{01,02,03,04,05,06}'!S.27.01.01.07.TL</t>
  </si>
  <si>
    <t>='S.27.01.{01,02,03,04,05,06}'!$A$610</t>
  </si>
  <si>
    <t>S.27.01.{01,02,03,04,05,06}'!S.27.01.01.07.TLC</t>
  </si>
  <si>
    <t>='S.27.01.{01,02,03,04,05,06}'!$B$610</t>
  </si>
  <si>
    <t>S.27.01.{01,02,03,04,05,06}'!S.27.01.01.07.TT</t>
  </si>
  <si>
    <t>='S.27.01.{01,02,03,04,05,06}'!$C$608:$G$608</t>
  </si>
  <si>
    <t>S.27.01.{01,02,03,04,05,06}'!S.27.01.01.07.TTC</t>
  </si>
  <si>
    <t>='S.27.01.{01,02,03,04,05,06}'!$C$609:$G$609</t>
  </si>
  <si>
    <t>S.27.01.{01,02,03,04,05,06}'!S.27.01.01.07.X</t>
  </si>
  <si>
    <t>='S.27.01.{01,02,03,04,05,06}'!$C$611:$G$616</t>
  </si>
  <si>
    <t>S.27.01.{01,02,03,04,05,06}'!S.27.01.01.07.Y</t>
  </si>
  <si>
    <t>='S.27.01.{01,02,03,04,05,06}'!$H$610</t>
  </si>
  <si>
    <t>S.27.01.{01,02,03,04,05,06}'!S.27.01.01.07.Z</t>
  </si>
  <si>
    <t>='S.27.01.{01,02,03,04,05,06}'!$A$560:$A$564</t>
  </si>
  <si>
    <t>S.27.01.{01,02,03,04,05,06}'!S.27.01.01.07.ZHI</t>
  </si>
  <si>
    <t>='S.27.01.{01,02,03,04,05,06}'!$A$564:$D$564</t>
  </si>
  <si>
    <t>S.27.01.{01,02,03,04,05,06}'!S.27.01.01.08</t>
  </si>
  <si>
    <t>='S.27.01.{01,02,03,04,05,06}'!$A$618</t>
  </si>
  <si>
    <t>S.27.01.{01,02,03,04,05,06}'!S.27.01.01.08.TC</t>
  </si>
  <si>
    <t>='S.27.01.{01,02,03,04,05,06}'!$A$665</t>
  </si>
  <si>
    <t>S.27.01.{01,02,03,04,05,06}'!S.27.01.01.08.TD</t>
  </si>
  <si>
    <t>='S.27.01.{01,02,03,04,05,06}'!$C$669:$H$669</t>
  </si>
  <si>
    <t>S.27.01.{01,02,03,04,05,06}'!S.27.01.01.08.TL</t>
  </si>
  <si>
    <t>='S.27.01.{01,02,03,04,05,06}'!$A$669</t>
  </si>
  <si>
    <t>S.27.01.{01,02,03,04,05,06}'!S.27.01.01.08.TLC</t>
  </si>
  <si>
    <t>='S.27.01.{01,02,03,04,05,06}'!$B$669</t>
  </si>
  <si>
    <t>S.27.01.{01,02,03,04,05,06}'!S.27.01.01.08.TT</t>
  </si>
  <si>
    <t>='S.27.01.{01,02,03,04,05,06}'!$C$667:$H$667</t>
  </si>
  <si>
    <t>S.27.01.{01,02,03,04,05,06}'!S.27.01.01.08.TTC</t>
  </si>
  <si>
    <t>='S.27.01.{01,02,03,04,05,06}'!$C$668:$H$668</t>
  </si>
  <si>
    <t>S.27.01.{01,02,03,04,05,06}'!S.27.01.01.08.X</t>
  </si>
  <si>
    <t>='S.27.01.{01,02,03,04,05,06}'!$C$670:$H$674</t>
  </si>
  <si>
    <t>S.27.01.{01,02,03,04,05,06}'!S.27.01.01.08.Y</t>
  </si>
  <si>
    <t>='S.27.01.{01,02,03,04,05,06}'!$I$669</t>
  </si>
  <si>
    <t>S.27.01.{01,02,03,04,05,06}'!S.27.01.01.08.Z</t>
  </si>
  <si>
    <t>='S.27.01.{01,02,03,04,05,06}'!$A$619:$A$623</t>
  </si>
  <si>
    <t>S.27.01.{01,02,03,04,05,06}'!S.27.01.01.08.ZHI</t>
  </si>
  <si>
    <t>='S.27.01.{01,02,03,04,05,06}'!$A$623:$D$623</t>
  </si>
  <si>
    <t>S.27.01.{01,02,03,04,05,06}'!S.27.01.01.09</t>
  </si>
  <si>
    <t>='S.27.01.{01,02,03,04,05,06}'!$A$676</t>
  </si>
  <si>
    <t>S.27.01.{01,02,03,04,05,06}'!S.27.01.01.09.TC</t>
  </si>
  <si>
    <t>='S.27.01.{01,02,03,04,05,06}'!$A$723</t>
  </si>
  <si>
    <t>S.27.01.{01,02,03,04,05,06}'!S.27.01.01.09.TD</t>
  </si>
  <si>
    <t>='S.27.01.{01,02,03,04,05,06}'!$B$727:$H$727</t>
  </si>
  <si>
    <t>S.27.01.{01,02,03,04,05,06}'!S.27.01.01.09.TK</t>
  </si>
  <si>
    <t>='S.27.01.{01,02,03,04,05,06}'!$A$725</t>
  </si>
  <si>
    <t>S.27.01.{01,02,03,04,05,06}'!S.27.01.01.09.TKC</t>
  </si>
  <si>
    <t>='S.27.01.{01,02,03,04,05,06}'!$A$726</t>
  </si>
  <si>
    <t>S.27.01.{01,02,03,04,05,06}'!S.27.01.01.09.TT</t>
  </si>
  <si>
    <t>='S.27.01.{01,02,03,04,05,06}'!$B$725:$H$725</t>
  </si>
  <si>
    <t>S.27.01.{01,02,03,04,05,06}'!S.27.01.01.09.TTC</t>
  </si>
  <si>
    <t>='S.27.01.{01,02,03,04,05,06}'!$B$726:$H$726</t>
  </si>
  <si>
    <t>S.27.01.{01,02,03,04,05,06}'!S.27.01.01.09.X</t>
  </si>
  <si>
    <t>='S.27.01.{01,02,03,04,05,06}'!$B$728:$H$733</t>
  </si>
  <si>
    <t>S.27.01.{01,02,03,04,05,06}'!S.27.01.01.09.Y</t>
  </si>
  <si>
    <t>='S.27.01.{01,02,03,04,05,06}'!$A$728:$A$729</t>
  </si>
  <si>
    <t>S.27.01.{01,02,03,04,05,06}'!S.27.01.01.09.Z</t>
  </si>
  <si>
    <t>='S.27.01.{01,02,03,04,05,06}'!$A$677:$A$681</t>
  </si>
  <si>
    <t>S.27.01.{01,02,03,04,05,06}'!S.27.01.01.09.ZHI</t>
  </si>
  <si>
    <t>='S.27.01.{01,02,03,04,05,06}'!$A$681:$D$681</t>
  </si>
  <si>
    <t>S.27.01.{01,02,03,04,05,06}'!S.27.01.01.10</t>
  </si>
  <si>
    <t>='S.27.01.{01,02,03,04,05,06}'!$A$735</t>
  </si>
  <si>
    <t>S.27.01.{01,02,03,04,05,06}'!S.27.01.01.10.TC</t>
  </si>
  <si>
    <t>='S.27.01.{01,02,03,04,05,06}'!$A$782</t>
  </si>
  <si>
    <t>S.27.01.{01,02,03,04,05,06}'!S.27.01.01.10.TD</t>
  </si>
  <si>
    <t>='S.27.01.{01,02,03,04,05,06}'!$B$786:$J$786</t>
  </si>
  <si>
    <t>S.27.01.{01,02,03,04,05,06}'!S.27.01.01.10.TK</t>
  </si>
  <si>
    <t>='S.27.01.{01,02,03,04,05,06}'!$A$784</t>
  </si>
  <si>
    <t>S.27.01.{01,02,03,04,05,06}'!S.27.01.01.10.TKC</t>
  </si>
  <si>
    <t>='S.27.01.{01,02,03,04,05,06}'!$A$785</t>
  </si>
  <si>
    <t>S.27.01.{01,02,03,04,05,06}'!S.27.01.01.10.TT</t>
  </si>
  <si>
    <t>='S.27.01.{01,02,03,04,05,06}'!$B$784:$J$784</t>
  </si>
  <si>
    <t>S.27.01.{01,02,03,04,05,06}'!S.27.01.01.10.TTC</t>
  </si>
  <si>
    <t>='S.27.01.{01,02,03,04,05,06}'!$B$785:$J$785</t>
  </si>
  <si>
    <t>S.27.01.{01,02,03,04,05,06}'!S.27.01.01.10.X</t>
  </si>
  <si>
    <t>='S.27.01.{01,02,03,04,05,06}'!$B$787:$J$792</t>
  </si>
  <si>
    <t>S.27.01.{01,02,03,04,05,06}'!S.27.01.01.10.Y</t>
  </si>
  <si>
    <t>='S.27.01.{01,02,03,04,05,06}'!$A$787:$A$788</t>
  </si>
  <si>
    <t>S.27.01.{01,02,03,04,05,06}'!S.27.01.01.10.Z</t>
  </si>
  <si>
    <t>='S.27.01.{01,02,03,04,05,06}'!$A$736:$A$740</t>
  </si>
  <si>
    <t>S.27.01.{01,02,03,04,05,06}'!S.27.01.01.10.ZHI</t>
  </si>
  <si>
    <t>='S.27.01.{01,02,03,04,05,06}'!$A$740:$D$740</t>
  </si>
  <si>
    <t>S.27.01.{01,02,03,04,05,06}'!S.27.01.01.11</t>
  </si>
  <si>
    <t>='S.27.01.{01,02,03,04,05,06}'!$A$795</t>
  </si>
  <si>
    <t>S.27.01.{01,02,03,04,05,06}'!S.27.01.01.11.TC</t>
  </si>
  <si>
    <t>='S.27.01.{01,02,03,04,05,06}'!$A$842</t>
  </si>
  <si>
    <t>S.27.01.{01,02,03,04,05,06}'!S.27.01.01.11.TD</t>
  </si>
  <si>
    <t>='S.27.01.{01,02,03,04,05,06}'!$C$846:$E$848</t>
  </si>
  <si>
    <t>S.27.01.{01,02,03,04,05,06}'!S.27.01.01.11.TL</t>
  </si>
  <si>
    <t>='S.27.01.{01,02,03,04,05,06}'!$A$846:$A$848</t>
  </si>
  <si>
    <t>S.27.01.{01,02,03,04,05,06}'!S.27.01.01.11.TLC</t>
  </si>
  <si>
    <t>='S.27.01.{01,02,03,04,05,06}'!$B$846:$B$848</t>
  </si>
  <si>
    <t>S.27.01.{01,02,03,04,05,06}'!S.27.01.01.11.TT</t>
  </si>
  <si>
    <t>='S.27.01.{01,02,03,04,05,06}'!$C$844:$E$844</t>
  </si>
  <si>
    <t>S.27.01.{01,02,03,04,05,06}'!S.27.01.01.11.TTC</t>
  </si>
  <si>
    <t>='S.27.01.{01,02,03,04,05,06}'!$C$845:$E$845</t>
  </si>
  <si>
    <t>S.27.01.{01,02,03,04,05,06}'!S.27.01.01.11.X</t>
  </si>
  <si>
    <t>='S.27.01.{01,02,03,04,05,06}'!$C$849:$E$854</t>
  </si>
  <si>
    <t>S.27.01.{01,02,03,04,05,06}'!S.27.01.01.11.Y</t>
  </si>
  <si>
    <t>='S.27.01.{01,02,03,04,05,06}'!$F$846:$F$848</t>
  </si>
  <si>
    <t>S.27.01.{01,02,03,04,05,06}'!S.27.01.01.11.Z</t>
  </si>
  <si>
    <t>='S.27.01.{01,02,03,04,05,06}'!$A$796:$A$800</t>
  </si>
  <si>
    <t>S.27.01.{01,02,03,04,05,06}'!S.27.01.01.11.ZHI</t>
  </si>
  <si>
    <t>='S.27.01.{01,02,03,04,05,06}'!$A$800:$D$800</t>
  </si>
  <si>
    <t>S.27.01.{01,02,03,04,05,06}'!S.27.01.01.12</t>
  </si>
  <si>
    <t>='S.27.01.{01,02,03,04,05,06}'!$A$856</t>
  </si>
  <si>
    <t>S.27.01.{01,02,03,04,05,06}'!S.27.01.01.12.TC</t>
  </si>
  <si>
    <t>='S.27.01.{01,02,03,04,05,06}'!$A$903</t>
  </si>
  <si>
    <t>S.27.01.{01,02,03,04,05,06}'!S.27.01.01.12.TD</t>
  </si>
  <si>
    <t>='S.27.01.{01,02,03,04,05,06}'!$C$907:$H$907</t>
  </si>
  <si>
    <t>S.27.01.{01,02,03,04,05,06}'!S.27.01.01.12.TL</t>
  </si>
  <si>
    <t>='S.27.01.{01,02,03,04,05,06}'!$A$907</t>
  </si>
  <si>
    <t>S.27.01.{01,02,03,04,05,06}'!S.27.01.01.12.TLC</t>
  </si>
  <si>
    <t>='S.27.01.{01,02,03,04,05,06}'!$B$907</t>
  </si>
  <si>
    <t>S.27.01.{01,02,03,04,05,06}'!S.27.01.01.12.TT</t>
  </si>
  <si>
    <t>='S.27.01.{01,02,03,04,05,06}'!$C$905:$H$905</t>
  </si>
  <si>
    <t>S.27.01.{01,02,03,04,05,06}'!S.27.01.01.12.TTC</t>
  </si>
  <si>
    <t>='S.27.01.{01,02,03,04,05,06}'!$C$906:$H$906</t>
  </si>
  <si>
    <t>S.27.01.{01,02,03,04,05,06}'!S.27.01.01.12.X</t>
  </si>
  <si>
    <t>='S.27.01.{01,02,03,04,05,06}'!$C$908:$H$913</t>
  </si>
  <si>
    <t>S.27.01.{01,02,03,04,05,06}'!S.27.01.01.12.Z</t>
  </si>
  <si>
    <t>='S.27.01.{01,02,03,04,05,06}'!$A$857:$A$861</t>
  </si>
  <si>
    <t>S.27.01.{01,02,03,04,05,06}'!S.27.01.01.12.ZHI</t>
  </si>
  <si>
    <t>='S.27.01.{01,02,03,04,05,06}'!$A$861:$D$861</t>
  </si>
  <si>
    <t>S.27.01.{01,02,03,04,05,06}'!S.27.01.01.13</t>
  </si>
  <si>
    <t>='S.27.01.{01,02,03,04,05,06}'!$A$915</t>
  </si>
  <si>
    <t>S.27.01.{01,02,03,04,05,06}'!S.27.01.01.13.TC</t>
  </si>
  <si>
    <t>='S.27.01.{01,02,03,04,05,06}'!$A$968</t>
  </si>
  <si>
    <t>S.27.01.{01,02,03,04,05,06}'!S.27.01.01.13.TD</t>
  </si>
  <si>
    <t>='S.27.01.{01,02,03,04,05,06}'!$C$972:$F$972</t>
  </si>
  <si>
    <t>S.27.01.{01,02,03,04,05,06}'!S.27.01.01.13.TL</t>
  </si>
  <si>
    <t>='S.27.01.{01,02,03,04,05,06}'!$A$972</t>
  </si>
  <si>
    <t>S.27.01.{01,02,03,04,05,06}'!S.27.01.01.13.TLC</t>
  </si>
  <si>
    <t>='S.27.01.{01,02,03,04,05,06}'!$B$972</t>
  </si>
  <si>
    <t>S.27.01.{01,02,03,04,05,06}'!S.27.01.01.13.TT</t>
  </si>
  <si>
    <t>='S.27.01.{01,02,03,04,05,06}'!$C$970:$F$970</t>
  </si>
  <si>
    <t>S.27.01.{01,02,03,04,05,06}'!S.27.01.01.13.TTC</t>
  </si>
  <si>
    <t>='S.27.01.{01,02,03,04,05,06}'!$C$971:$F$971</t>
  </si>
  <si>
    <t>S.27.01.{01,02,03,04,05,06}'!S.27.01.01.13.X</t>
  </si>
  <si>
    <t>='S.27.01.{01,02,03,04,05,06}'!$C$973:$F$976</t>
  </si>
  <si>
    <t>S.27.01.{01,02,03,04,05,06}'!S.27.01.01.13.Y</t>
  </si>
  <si>
    <t>='S.27.01.{01,02,03,04,05,06}'!$G$972</t>
  </si>
  <si>
    <t>S.27.01.{01,02,03,04,05,06}'!S.27.01.01.13.Z</t>
  </si>
  <si>
    <t>='S.27.01.{01,02,03,04,05,06}'!$A$916:$A$921</t>
  </si>
  <si>
    <t>S.27.01.{01,02,03,04,05,06}'!S.27.01.01.13.ZHI</t>
  </si>
  <si>
    <t>='S.27.01.{01,02,03,04,05,06}'!$A$921:$D$921</t>
  </si>
  <si>
    <t>S.27.01.{01,02,03,04,05,06}'!S.27.01.01.14</t>
  </si>
  <si>
    <t>='S.27.01.{01,02,03,04,05,06}'!$A$1025</t>
  </si>
  <si>
    <t>S.27.01.{01,02,03,04,05,06}'!S.27.01.01.14.TC</t>
  </si>
  <si>
    <t>S.27.01.{01,02,03,04,05,06}'!S.27.01.01.14.TD</t>
  </si>
  <si>
    <t>S.27.01.{01,02,03,04,05,06}'!S.27.01.01.14.TL</t>
  </si>
  <si>
    <t>S.27.01.{01,02,03,04,05,06}'!S.27.01.01.14.TLC</t>
  </si>
  <si>
    <t>S.27.01.{01,02,03,04,05,06}'!S.27.01.01.14.TT</t>
  </si>
  <si>
    <t>='S.27.01.{01,02,03,04,05,06}'!$C$1028:$I$1028</t>
  </si>
  <si>
    <t>S.27.01.{01,02,03,04,05,06}'!S.27.01.01.14.TTC</t>
  </si>
  <si>
    <t>S.27.01.{01,02,03,04,05,06}'!S.27.01.01.14.X</t>
  </si>
  <si>
    <t>S.27.01.{01,02,03,04,05,06}'!S.27.01.01.14.Y</t>
  </si>
  <si>
    <t>S.27.01.{01,02,03,04,05,06}'!S.27.01.01.14.Z</t>
  </si>
  <si>
    <t>='S.27.01.{01,02,03,04,05,06}'!$A$979:$A$983</t>
  </si>
  <si>
    <t>S.27.01.{01,02,03,04,05,06}'!S.27.01.01.14.ZHI</t>
  </si>
  <si>
    <t>='S.27.01.{01,02,03,04,05,06}'!$A$983:$D$983</t>
  </si>
  <si>
    <t>S.27.01.{01,02,03,04,05,06}'!S.27.01.01.15</t>
  </si>
  <si>
    <t>S.27.01.{01,02,03,04,05,06}'!S.27.01.01.15.TC</t>
  </si>
  <si>
    <t>S.27.01.{01,02,03,04,05,06}'!S.27.01.01.15.TD</t>
  </si>
  <si>
    <t>S.27.01.{01,02,03,04,05,06}'!S.27.01.01.15.TL</t>
  </si>
  <si>
    <t>S.27.01.{01,02,03,04,05,06}'!S.27.01.01.15.TLC</t>
  </si>
  <si>
    <t>S.27.01.{01,02,03,04,05,06}'!S.27.01.01.15.TT</t>
  </si>
  <si>
    <t>='S.27.01.{01,02,03,04,05,06}'!$C$1104:$E$1104</t>
  </si>
  <si>
    <t>S.27.01.{01,02,03,04,05,06}'!S.27.01.01.15.TTC</t>
  </si>
  <si>
    <t>S.27.01.{01,02,03,04,05,06}'!S.27.01.01.15.X</t>
  </si>
  <si>
    <t>S.27.01.{01,02,03,04,05,06}'!S.27.01.01.15.Y</t>
  </si>
  <si>
    <t>S.27.01.{01,02,03,04,05,06}'!S.27.01.01.15.Z</t>
  </si>
  <si>
    <t>S.27.01.{01,02,03,04,05,06}'!S.27.01.01.15.ZHI</t>
  </si>
  <si>
    <t>S.27.01.{01,02,03,04,05,06}'!S.27.01.01.16</t>
  </si>
  <si>
    <t>S.27.01.{01,02,03,04,05,06}'!S.27.01.01.16.TC</t>
  </si>
  <si>
    <t>S.27.01.{01,02,03,04,05,06}'!S.27.01.01.16.TD</t>
  </si>
  <si>
    <t>S.27.01.{01,02,03,04,05,06}'!S.27.01.01.16.TL</t>
  </si>
  <si>
    <t>S.27.01.{01,02,03,04,05,06}'!S.27.01.01.16.TLC</t>
  </si>
  <si>
    <t>S.27.01.{01,02,03,04,05,06}'!S.27.01.01.16.TT</t>
  </si>
  <si>
    <t>='S.27.01.{01,02,03,04,05,06}'!$C$1163:$H$1163</t>
  </si>
  <si>
    <t>S.27.01.{01,02,03,04,05,06}'!S.27.01.01.16.TTC</t>
  </si>
  <si>
    <t>S.27.01.{01,02,03,04,05,06}'!S.27.01.01.16.X</t>
  </si>
  <si>
    <t>S.27.01.{01,02,03,04,05,06}'!S.27.01.01.16.Y</t>
  </si>
  <si>
    <t>S.27.01.{01,02,03,04,05,06}'!S.27.01.01.16.Z</t>
  </si>
  <si>
    <t>S.27.01.{01,02,03,04,05,06}'!S.27.01.01.16.ZHI</t>
  </si>
  <si>
    <t>S.27.01.{01,02,03,04,05,06}'!S.27.01.01.17</t>
  </si>
  <si>
    <t>S.27.01.{01,02,03,04,05,06}'!S.27.01.01.17.TC</t>
  </si>
  <si>
    <t>S.27.01.{01,02,03,04,05,06}'!S.27.01.01.17.TD</t>
  </si>
  <si>
    <t>S.27.01.{01,02,03,04,05,06}'!S.27.01.01.17.TL</t>
  </si>
  <si>
    <t>S.27.01.{01,02,03,04,05,06}'!S.27.01.01.17.TLC</t>
  </si>
  <si>
    <t>S.27.01.{01,02,03,04,05,06}'!S.27.01.01.17.TT</t>
  </si>
  <si>
    <t>='S.27.01.{01,02,03,04,05,06}'!$C$1229:$G$1229</t>
  </si>
  <si>
    <t>S.27.01.{01,02,03,04,05,06}'!S.27.01.01.17.TTC</t>
  </si>
  <si>
    <t>='S.27.01.{01,02,03,04,05,06}'!$C$1230:$G$1230</t>
  </si>
  <si>
    <t>S.27.01.{01,02,03,04,05,06}'!S.27.01.01.17.X</t>
  </si>
  <si>
    <t>S.27.01.{01,02,03,04,05,06}'!S.27.01.01.17.Z</t>
  </si>
  <si>
    <t>S.27.01.{01,02,03,04,05,06}'!S.27.01.01.17.ZHI</t>
  </si>
  <si>
    <t>S.27.01.{01,02,03,04,05,06}'!S.27.01.01.18</t>
  </si>
  <si>
    <t>S.27.01.{01,02,03,04,05,06}'!S.27.01.01.18.TC</t>
  </si>
  <si>
    <t>S.27.01.{01,02,03,04,05,06}'!S.27.01.01.18.TD</t>
  </si>
  <si>
    <t>S.27.01.{01,02,03,04,05,06}'!S.27.01.01.18.TL</t>
  </si>
  <si>
    <t>S.27.01.{01,02,03,04,05,06}'!S.27.01.01.18.TLC</t>
  </si>
  <si>
    <t>S.27.01.{01,02,03,04,05,06}'!S.27.01.01.18.TT</t>
  </si>
  <si>
    <t>='S.27.01.{01,02,03,04,05,06}'!$C$1300:$E$1300</t>
  </si>
  <si>
    <t>S.27.01.{01,02,03,04,05,06}'!S.27.01.01.18.TTC</t>
  </si>
  <si>
    <t>S.27.01.{01,02,03,04,05,06}'!S.27.01.01.18.X</t>
  </si>
  <si>
    <t>S.27.01.{01,02,03,04,05,06}'!S.27.01.01.18.Y</t>
  </si>
  <si>
    <t>S.27.01.{01,02,03,04,05,06}'!S.27.01.01.18.Z</t>
  </si>
  <si>
    <t>S.27.01.{01,02,03,04,05,06}'!S.27.01.01.18.ZHI</t>
  </si>
  <si>
    <t>S.27.01.{01,02,03,04,05,06}'!S.27.01.01.19</t>
  </si>
  <si>
    <t>S.27.01.{01,02,03,04,05,06}'!S.27.01.01.19.TC</t>
  </si>
  <si>
    <t>S.27.01.{01,02,03,04,05,06}'!S.27.01.01.19.TD</t>
  </si>
  <si>
    <t>S.27.01.{01,02,03,04,05,06}'!S.27.01.01.19.TL</t>
  </si>
  <si>
    <t>S.27.01.{01,02,03,04,05,06}'!S.27.01.01.19.TLC</t>
  </si>
  <si>
    <t>S.27.01.{01,02,03,04,05,06}'!S.27.01.01.19.TT</t>
  </si>
  <si>
    <t>='S.27.01.{01,02,03,04,05,06}'!$C$1359:$F$1359</t>
  </si>
  <si>
    <t>S.27.01.{01,02,03,04,05,06}'!S.27.01.01.19.TTC</t>
  </si>
  <si>
    <t>S.27.01.{01,02,03,04,05,06}'!S.27.01.01.19.X</t>
  </si>
  <si>
    <t>S.27.01.{01,02,03,04,05,06}'!S.27.01.01.19.Y</t>
  </si>
  <si>
    <t>S.27.01.{01,02,03,04,05,06}'!S.27.01.01.19.Z</t>
  </si>
  <si>
    <t>S.27.01.{01,02,03,04,05,06}'!S.27.01.01.19.ZHI</t>
  </si>
  <si>
    <t>S.27.01.{01,02,03,04,05,06}'!S.27.01.01.20</t>
  </si>
  <si>
    <t>S.27.01.{01,02,03,04,05,06}'!S.27.01.01.20.TC</t>
  </si>
  <si>
    <t>S.27.01.{01,02,03,04,05,06}'!S.27.01.01.20.TD</t>
  </si>
  <si>
    <t>S.27.01.{01,02,03,04,05,06}'!S.27.01.01.20.TL</t>
  </si>
  <si>
    <t>S.27.01.{01,02,03,04,05,06}'!S.27.01.01.20.TLC</t>
  </si>
  <si>
    <t>S.27.01.{01,02,03,04,05,06}'!S.27.01.01.20.TT</t>
  </si>
  <si>
    <t>S.27.01.{01,02,03,04,05,06}'!S.27.01.01.20.TTC</t>
  </si>
  <si>
    <t>S.27.01.{01,02,03,04,05,06}'!S.27.01.01.20.X</t>
  </si>
  <si>
    <t>S.27.01.{01,02,03,04,05,06}'!S.27.01.01.20.Y</t>
  </si>
  <si>
    <t>S.27.01.{01,02,03,04,05,06}'!S.27.01.01.20.Z</t>
  </si>
  <si>
    <t>S.27.01.{01,02,03,04,05,06}'!S.27.01.01.20.ZHI</t>
  </si>
  <si>
    <t>S.27.01.{01,02,03,04,05,06}'!S.27.01.01.21</t>
  </si>
  <si>
    <t>S.27.01.{01,02,03,04,05,06}'!S.27.01.01.21.TC</t>
  </si>
  <si>
    <t>S.27.01.{01,02,03,04,05,06}'!S.27.01.01.21.TD</t>
  </si>
  <si>
    <t>S.27.01.{01,02,03,04,05,06}'!S.27.01.01.21.TL</t>
  </si>
  <si>
    <t>S.27.01.{01,02,03,04,05,06}'!S.27.01.01.21.TLC</t>
  </si>
  <si>
    <t>S.27.01.{01,02,03,04,05,06}'!S.27.01.01.21.TT</t>
  </si>
  <si>
    <t>S.27.01.{01,02,03,04,05,06}'!S.27.01.01.21.TTC</t>
  </si>
  <si>
    <t>S.27.01.{01,02,03,04,05,06}'!S.27.01.01.21.X</t>
  </si>
  <si>
    <t>S.27.01.{01,02,03,04,05,06}'!S.27.01.01.21.Y</t>
  </si>
  <si>
    <t>S.27.01.{01,02,03,04,05,06}'!S.27.01.01.21.Z</t>
  </si>
  <si>
    <t>S.27.01.{01,02,03,04,05,06}'!S.27.01.01.21.ZHI</t>
  </si>
  <si>
    <t>S.27.01.{01,02,03,04,05,06}'!S.27.01.01.22</t>
  </si>
  <si>
    <t>S.27.01.{01,02,03,04,05,06}'!S.27.01.01.22.TC</t>
  </si>
  <si>
    <t>S.27.01.{01,02,03,04,05,06}'!S.27.01.01.22.TD</t>
  </si>
  <si>
    <t>S.27.01.{01,02,03,04,05,06}'!S.27.01.01.22.TL</t>
  </si>
  <si>
    <t>S.27.01.{01,02,03,04,05,06}'!S.27.01.01.22.TLC</t>
  </si>
  <si>
    <t>S.27.01.{01,02,03,04,05,06}'!S.27.01.01.22.TT</t>
  </si>
  <si>
    <t>S.27.01.{01,02,03,04,05,06}'!S.27.01.01.22.TTC</t>
  </si>
  <si>
    <t>S.27.01.{01,02,03,04,05,06}'!S.27.01.01.22.X</t>
  </si>
  <si>
    <t>S.27.01.{01,02,03,04,05,06}'!S.27.01.01.22.Y</t>
  </si>
  <si>
    <t>S.27.01.{01,02,03,04,05,06}'!S.27.01.01.22.Z</t>
  </si>
  <si>
    <t>S.27.01.{01,02,03,04,05,06}'!S.27.01.01.22.ZHI</t>
  </si>
  <si>
    <t>S.27.01.{01,02,03,04,05,06}'!S.27.01.01.TC</t>
  </si>
  <si>
    <t>='S.27.01.{01,02,03,04,05,06}'!$A$9</t>
  </si>
  <si>
    <t>S.27.01.{01,02,03,04,05,06}'!S.27.01.02</t>
  </si>
  <si>
    <t>='S.27.01.{01,02,03,04,05,06}'!$A$2</t>
  </si>
  <si>
    <t>S.27.01.{01,02,03,04,05,06}'!S.27.01.02.01</t>
  </si>
  <si>
    <t>='S.27.01.{01,02,03,04,05,06}'!$A$18</t>
  </si>
  <si>
    <t>S.27.01.{01,02,03,04,05,06}'!S.27.01.02.01.TD</t>
  </si>
  <si>
    <t>S.27.01.{01,02,03,04,05,06}'!S.27.01.02.01.TL</t>
  </si>
  <si>
    <t>S.27.01.{01,02,03,04,05,06}'!S.27.01.02.01.TLC</t>
  </si>
  <si>
    <t>S.27.01.{01,02,03,04,05,06}'!S.27.01.02.01.TT</t>
  </si>
  <si>
    <t>S.27.01.{01,02,03,04,05,06}'!S.27.01.02.01.TTC</t>
  </si>
  <si>
    <t>S.27.01.{01,02,03,04,05,06}'!S.27.01.02.01.X</t>
  </si>
  <si>
    <t>S.27.01.{01,02,03,04,05,06}'!S.27.01.02.01.Y</t>
  </si>
  <si>
    <t>S.27.01.{01,02,03,04,05,06}'!S.27.01.02.01.Z</t>
  </si>
  <si>
    <t>='S.27.01.{01,02,03,04,05,06}'!$A$19:$A$24</t>
  </si>
  <si>
    <t>S.27.01.{01,02,03,04,05,06}'!S.27.01.02.01.ZHI</t>
  </si>
  <si>
    <t>='S.27.01.{01,02,03,04,05,06}'!$A$24:$D$24</t>
  </si>
  <si>
    <t>S.27.01.{01,02,03,04,05,06}'!S.27.01.02.02</t>
  </si>
  <si>
    <t>='S.27.01.{01,02,03,04,05,06}'!$A$102</t>
  </si>
  <si>
    <t>S.27.01.{01,02,03,04,05,06}'!S.27.01.02.02.TC</t>
  </si>
  <si>
    <t>S.27.01.{01,02,03,04,05,06}'!S.27.01.02.02.TD</t>
  </si>
  <si>
    <t>S.27.01.{01,02,03,04,05,06}'!S.27.01.02.02.TL</t>
  </si>
  <si>
    <t>S.27.01.{01,02,03,04,05,06}'!S.27.01.02.02.TLC</t>
  </si>
  <si>
    <t>S.27.01.{01,02,03,04,05,06}'!S.27.01.02.02.TT</t>
  </si>
  <si>
    <t>S.27.01.{01,02,03,04,05,06}'!S.27.01.02.02.TTC</t>
  </si>
  <si>
    <t>S.27.01.{01,02,03,04,05,06}'!S.27.01.02.02.X</t>
  </si>
  <si>
    <t>S.27.01.{01,02,03,04,05,06}'!S.27.01.02.02.Y</t>
  </si>
  <si>
    <t>S.27.01.{01,02,03,04,05,06}'!S.27.01.02.02.Z</t>
  </si>
  <si>
    <t>='S.27.01.{01,02,03,04,05,06}'!$A$103:$A$109</t>
  </si>
  <si>
    <t>S.27.01.{01,02,03,04,05,06}'!S.27.01.02.02.ZHI</t>
  </si>
  <si>
    <t>='S.27.01.{01,02,03,04,05,06}'!$A$109:$D$109</t>
  </si>
  <si>
    <t>S.27.01.{01,02,03,04,05,06}'!S.27.01.02.03</t>
  </si>
  <si>
    <t>='S.27.01.{01,02,03,04,05,06}'!$A$206</t>
  </si>
  <si>
    <t>S.27.01.{01,02,03,04,05,06}'!S.27.01.02.03.TC</t>
  </si>
  <si>
    <t>S.27.01.{01,02,03,04,05,06}'!S.27.01.02.03.TD</t>
  </si>
  <si>
    <t>S.27.01.{01,02,03,04,05,06}'!S.27.01.02.03.TL</t>
  </si>
  <si>
    <t>S.27.01.{01,02,03,04,05,06}'!S.27.01.02.03.TLC</t>
  </si>
  <si>
    <t>S.27.01.{01,02,03,04,05,06}'!S.27.01.02.03.TT</t>
  </si>
  <si>
    <t>S.27.01.{01,02,03,04,05,06}'!S.27.01.02.03.TTC</t>
  </si>
  <si>
    <t>S.27.01.{01,02,03,04,05,06}'!S.27.01.02.03.X</t>
  </si>
  <si>
    <t>S.27.01.{01,02,03,04,05,06}'!S.27.01.02.03.Y</t>
  </si>
  <si>
    <t>S.27.01.{01,02,03,04,05,06}'!S.27.01.02.03.Z</t>
  </si>
  <si>
    <t>='S.27.01.{01,02,03,04,05,06}'!$A$207:$A$213</t>
  </si>
  <si>
    <t>S.27.01.{01,02,03,04,05,06}'!S.27.01.02.03.ZHI</t>
  </si>
  <si>
    <t>='S.27.01.{01,02,03,04,05,06}'!$A$213:$D$213</t>
  </si>
  <si>
    <t>S.27.01.{01,02,03,04,05,06}'!S.27.01.02.04</t>
  </si>
  <si>
    <t>='S.27.01.{01,02,03,04,05,06}'!$A$309</t>
  </si>
  <si>
    <t>S.27.01.{01,02,03,04,05,06}'!S.27.01.02.04.TC</t>
  </si>
  <si>
    <t>S.27.01.{01,02,03,04,05,06}'!S.27.01.02.04.TD</t>
  </si>
  <si>
    <t>S.27.01.{01,02,03,04,05,06}'!S.27.01.02.04.TL</t>
  </si>
  <si>
    <t>S.27.01.{01,02,03,04,05,06}'!S.27.01.02.04.TLC</t>
  </si>
  <si>
    <t>S.27.01.{01,02,03,04,05,06}'!S.27.01.02.04.TT</t>
  </si>
  <si>
    <t>S.27.01.{01,02,03,04,05,06}'!S.27.01.02.04.TTC</t>
  </si>
  <si>
    <t>S.27.01.{01,02,03,04,05,06}'!S.27.01.02.04.X</t>
  </si>
  <si>
    <t>S.27.01.{01,02,03,04,05,06}'!S.27.01.02.04.Y</t>
  </si>
  <si>
    <t>S.27.01.{01,02,03,04,05,06}'!S.27.01.02.04.Z</t>
  </si>
  <si>
    <t>='S.27.01.{01,02,03,04,05,06}'!$A$310:$A$316</t>
  </si>
  <si>
    <t>S.27.01.{01,02,03,04,05,06}'!S.27.01.02.04.ZHI</t>
  </si>
  <si>
    <t>='S.27.01.{01,02,03,04,05,06}'!$A$316:$D$316</t>
  </si>
  <si>
    <t>S.27.01.{01,02,03,04,05,06}'!S.27.01.02.05</t>
  </si>
  <si>
    <t>='S.27.01.{01,02,03,04,05,06}'!$A$407</t>
  </si>
  <si>
    <t>S.27.01.{01,02,03,04,05,06}'!S.27.01.02.05.TC</t>
  </si>
  <si>
    <t>S.27.01.{01,02,03,04,05,06}'!S.27.01.02.05.TD</t>
  </si>
  <si>
    <t>S.27.01.{01,02,03,04,05,06}'!S.27.01.02.05.TL</t>
  </si>
  <si>
    <t>S.27.01.{01,02,03,04,05,06}'!S.27.01.02.05.TLC</t>
  </si>
  <si>
    <t>S.27.01.{01,02,03,04,05,06}'!S.27.01.02.05.TT</t>
  </si>
  <si>
    <t>S.27.01.{01,02,03,04,05,06}'!S.27.01.02.05.TTC</t>
  </si>
  <si>
    <t>S.27.01.{01,02,03,04,05,06}'!S.27.01.02.05.X</t>
  </si>
  <si>
    <t>S.27.01.{01,02,03,04,05,06}'!S.27.01.02.05.Y</t>
  </si>
  <si>
    <t>S.27.01.{01,02,03,04,05,06}'!S.27.01.02.05.Z</t>
  </si>
  <si>
    <t>='S.27.01.{01,02,03,04,05,06}'!$A$408:$A$414</t>
  </si>
  <si>
    <t>S.27.01.{01,02,03,04,05,06}'!S.27.01.02.05.ZHI</t>
  </si>
  <si>
    <t>='S.27.01.{01,02,03,04,05,06}'!$A$414:$D$414</t>
  </si>
  <si>
    <t>S.27.01.{01,02,03,04,05,06}'!S.27.01.02.06</t>
  </si>
  <si>
    <t>='S.27.01.{01,02,03,04,05,06}'!$A$500</t>
  </si>
  <si>
    <t>S.27.01.{01,02,03,04,05,06}'!S.27.01.02.06.TC</t>
  </si>
  <si>
    <t>S.27.01.{01,02,03,04,05,06}'!S.27.01.02.06.TD</t>
  </si>
  <si>
    <t>S.27.01.{01,02,03,04,05,06}'!S.27.01.02.06.TL</t>
  </si>
  <si>
    <t>S.27.01.{01,02,03,04,05,06}'!S.27.01.02.06.TLC</t>
  </si>
  <si>
    <t>S.27.01.{01,02,03,04,05,06}'!S.27.01.02.06.TT</t>
  </si>
  <si>
    <t>S.27.01.{01,02,03,04,05,06}'!S.27.01.02.06.TTC</t>
  </si>
  <si>
    <t>S.27.01.{01,02,03,04,05,06}'!S.27.01.02.06.X</t>
  </si>
  <si>
    <t>S.27.01.{01,02,03,04,05,06}'!S.27.01.02.06.Y</t>
  </si>
  <si>
    <t>S.27.01.{01,02,03,04,05,06}'!S.27.01.02.06.Z</t>
  </si>
  <si>
    <t>='S.27.01.{01,02,03,04,05,06}'!$A$501:$A$507</t>
  </si>
  <si>
    <t>S.27.01.{01,02,03,04,05,06}'!S.27.01.02.06.ZHI</t>
  </si>
  <si>
    <t>='S.27.01.{01,02,03,04,05,06}'!$A$507:$D$507</t>
  </si>
  <si>
    <t>S.27.01.{01,02,03,04,05,06}'!S.27.01.02.07</t>
  </si>
  <si>
    <t>='S.27.01.{01,02,03,04,05,06}'!$A$566</t>
  </si>
  <si>
    <t>S.27.01.{01,02,03,04,05,06}'!S.27.01.02.07.TC</t>
  </si>
  <si>
    <t>S.27.01.{01,02,03,04,05,06}'!S.27.01.02.07.TD</t>
  </si>
  <si>
    <t>S.27.01.{01,02,03,04,05,06}'!S.27.01.02.07.TL</t>
  </si>
  <si>
    <t>S.27.01.{01,02,03,04,05,06}'!S.27.01.02.07.TLC</t>
  </si>
  <si>
    <t>S.27.01.{01,02,03,04,05,06}'!S.27.01.02.07.TT</t>
  </si>
  <si>
    <t>S.27.01.{01,02,03,04,05,06}'!S.27.01.02.07.TTC</t>
  </si>
  <si>
    <t>S.27.01.{01,02,03,04,05,06}'!S.27.01.02.07.X</t>
  </si>
  <si>
    <t>S.27.01.{01,02,03,04,05,06}'!S.27.01.02.07.Y</t>
  </si>
  <si>
    <t>S.27.01.{01,02,03,04,05,06}'!S.27.01.02.07.Z</t>
  </si>
  <si>
    <t>='S.27.01.{01,02,03,04,05,06}'!$A$567:$A$572</t>
  </si>
  <si>
    <t>S.27.01.{01,02,03,04,05,06}'!S.27.01.02.07.ZHI</t>
  </si>
  <si>
    <t>='S.27.01.{01,02,03,04,05,06}'!$A$572:$D$572</t>
  </si>
  <si>
    <t>S.27.01.{01,02,03,04,05,06}'!S.27.01.02.08</t>
  </si>
  <si>
    <t>='S.27.01.{01,02,03,04,05,06}'!$A$625</t>
  </si>
  <si>
    <t>S.27.01.{01,02,03,04,05,06}'!S.27.01.02.08.TC</t>
  </si>
  <si>
    <t>S.27.01.{01,02,03,04,05,06}'!S.27.01.02.08.TD</t>
  </si>
  <si>
    <t>S.27.01.{01,02,03,04,05,06}'!S.27.01.02.08.TL</t>
  </si>
  <si>
    <t>S.27.01.{01,02,03,04,05,06}'!S.27.01.02.08.TLC</t>
  </si>
  <si>
    <t>S.27.01.{01,02,03,04,05,06}'!S.27.01.02.08.TT</t>
  </si>
  <si>
    <t>S.27.01.{01,02,03,04,05,06}'!S.27.01.02.08.TTC</t>
  </si>
  <si>
    <t>S.27.01.{01,02,03,04,05,06}'!S.27.01.02.08.X</t>
  </si>
  <si>
    <t>S.27.01.{01,02,03,04,05,06}'!S.27.01.02.08.Y</t>
  </si>
  <si>
    <t>S.27.01.{01,02,03,04,05,06}'!S.27.01.02.08.Z</t>
  </si>
  <si>
    <t>='S.27.01.{01,02,03,04,05,06}'!$A$626:$A$631</t>
  </si>
  <si>
    <t>S.27.01.{01,02,03,04,05,06}'!S.27.01.02.08.ZHI</t>
  </si>
  <si>
    <t>='S.27.01.{01,02,03,04,05,06}'!$A$631:$D$631</t>
  </si>
  <si>
    <t>S.27.01.{01,02,03,04,05,06}'!S.27.01.02.09</t>
  </si>
  <si>
    <t>='S.27.01.{01,02,03,04,05,06}'!$A$683</t>
  </si>
  <si>
    <t>S.27.01.{01,02,03,04,05,06}'!S.27.01.02.09.TC</t>
  </si>
  <si>
    <t>S.27.01.{01,02,03,04,05,06}'!S.27.01.02.09.TD</t>
  </si>
  <si>
    <t>S.27.01.{01,02,03,04,05,06}'!S.27.01.02.09.TK</t>
  </si>
  <si>
    <t>S.27.01.{01,02,03,04,05,06}'!S.27.01.02.09.TKC</t>
  </si>
  <si>
    <t>S.27.01.{01,02,03,04,05,06}'!S.27.01.02.09.TT</t>
  </si>
  <si>
    <t>S.27.01.{01,02,03,04,05,06}'!S.27.01.02.09.TTC</t>
  </si>
  <si>
    <t>S.27.01.{01,02,03,04,05,06}'!S.27.01.02.09.X</t>
  </si>
  <si>
    <t>S.27.01.{01,02,03,04,05,06}'!S.27.01.02.09.Y</t>
  </si>
  <si>
    <t>S.27.01.{01,02,03,04,05,06}'!S.27.01.02.09.Z</t>
  </si>
  <si>
    <t>='S.27.01.{01,02,03,04,05,06}'!$A$684:$A$689</t>
  </si>
  <si>
    <t>S.27.01.{01,02,03,04,05,06}'!S.27.01.02.09.ZHI</t>
  </si>
  <si>
    <t>='S.27.01.{01,02,03,04,05,06}'!$A$689:$D$689</t>
  </si>
  <si>
    <t>S.27.01.{01,02,03,04,05,06}'!S.27.01.02.10</t>
  </si>
  <si>
    <t>='S.27.01.{01,02,03,04,05,06}'!$A$742</t>
  </si>
  <si>
    <t>S.27.01.{01,02,03,04,05,06}'!S.27.01.02.10.TC</t>
  </si>
  <si>
    <t>S.27.01.{01,02,03,04,05,06}'!S.27.01.02.10.TD</t>
  </si>
  <si>
    <t>S.27.01.{01,02,03,04,05,06}'!S.27.01.02.10.TK</t>
  </si>
  <si>
    <t>S.27.01.{01,02,03,04,05,06}'!S.27.01.02.10.TKC</t>
  </si>
  <si>
    <t>S.27.01.{01,02,03,04,05,06}'!S.27.01.02.10.TT</t>
  </si>
  <si>
    <t>S.27.01.{01,02,03,04,05,06}'!S.27.01.02.10.TTC</t>
  </si>
  <si>
    <t>S.27.01.{01,02,03,04,05,06}'!S.27.01.02.10.X</t>
  </si>
  <si>
    <t>S.27.01.{01,02,03,04,05,06}'!S.27.01.02.10.Y</t>
  </si>
  <si>
    <t>S.27.01.{01,02,03,04,05,06}'!S.27.01.02.10.Z</t>
  </si>
  <si>
    <t>='S.27.01.{01,02,03,04,05,06}'!$A$743:$A$748</t>
  </si>
  <si>
    <t>S.27.01.{01,02,03,04,05,06}'!S.27.01.02.10.ZHI</t>
  </si>
  <si>
    <t>='S.27.01.{01,02,03,04,05,06}'!$A$748:$D$748</t>
  </si>
  <si>
    <t>S.27.01.{01,02,03,04,05,06}'!S.27.01.02.11</t>
  </si>
  <si>
    <t>='S.27.01.{01,02,03,04,05,06}'!$A$802</t>
  </si>
  <si>
    <t>S.27.01.{01,02,03,04,05,06}'!S.27.01.02.11.TC</t>
  </si>
  <si>
    <t>S.27.01.{01,02,03,04,05,06}'!S.27.01.02.11.TD</t>
  </si>
  <si>
    <t>S.27.01.{01,02,03,04,05,06}'!S.27.01.02.11.TL</t>
  </si>
  <si>
    <t>S.27.01.{01,02,03,04,05,06}'!S.27.01.02.11.TLC</t>
  </si>
  <si>
    <t>S.27.01.{01,02,03,04,05,06}'!S.27.01.02.11.TT</t>
  </si>
  <si>
    <t>S.27.01.{01,02,03,04,05,06}'!S.27.01.02.11.TTC</t>
  </si>
  <si>
    <t>S.27.01.{01,02,03,04,05,06}'!S.27.01.02.11.X</t>
  </si>
  <si>
    <t>S.27.01.{01,02,03,04,05,06}'!S.27.01.02.11.Y</t>
  </si>
  <si>
    <t>S.27.01.{01,02,03,04,05,06}'!S.27.01.02.11.Z</t>
  </si>
  <si>
    <t>='S.27.01.{01,02,03,04,05,06}'!$A$803:$A$808</t>
  </si>
  <si>
    <t>S.27.01.{01,02,03,04,05,06}'!S.27.01.02.11.ZHI</t>
  </si>
  <si>
    <t>='S.27.01.{01,02,03,04,05,06}'!$A$808:$D$808</t>
  </si>
  <si>
    <t>S.27.01.{01,02,03,04,05,06}'!S.27.01.02.12</t>
  </si>
  <si>
    <t>='S.27.01.{01,02,03,04,05,06}'!$A$863</t>
  </si>
  <si>
    <t>S.27.01.{01,02,03,04,05,06}'!S.27.01.02.12.TC</t>
  </si>
  <si>
    <t>S.27.01.{01,02,03,04,05,06}'!S.27.01.02.12.TD</t>
  </si>
  <si>
    <t>S.27.01.{01,02,03,04,05,06}'!S.27.01.02.12.TL</t>
  </si>
  <si>
    <t>S.27.01.{01,02,03,04,05,06}'!S.27.01.02.12.TLC</t>
  </si>
  <si>
    <t>S.27.01.{01,02,03,04,05,06}'!S.27.01.02.12.TT</t>
  </si>
  <si>
    <t>S.27.01.{01,02,03,04,05,06}'!S.27.01.02.12.TTC</t>
  </si>
  <si>
    <t>S.27.01.{01,02,03,04,05,06}'!S.27.01.02.12.X</t>
  </si>
  <si>
    <t>S.27.01.{01,02,03,04,05,06}'!S.27.01.02.12.Z</t>
  </si>
  <si>
    <t>='S.27.01.{01,02,03,04,05,06}'!$A$864:$A$869</t>
  </si>
  <si>
    <t>S.27.01.{01,02,03,04,05,06}'!S.27.01.02.12.ZHI</t>
  </si>
  <si>
    <t>='S.27.01.{01,02,03,04,05,06}'!$A$869:$D$869</t>
  </si>
  <si>
    <t>S.27.01.{01,02,03,04,05,06}'!S.27.01.02.13</t>
  </si>
  <si>
    <t>='S.27.01.{01,02,03,04,05,06}'!$A$923</t>
  </si>
  <si>
    <t>S.27.01.{01,02,03,04,05,06}'!S.27.01.02.13.TC</t>
  </si>
  <si>
    <t>S.27.01.{01,02,03,04,05,06}'!S.27.01.02.13.TD</t>
  </si>
  <si>
    <t>S.27.01.{01,02,03,04,05,06}'!S.27.01.02.13.TL</t>
  </si>
  <si>
    <t>S.27.01.{01,02,03,04,05,06}'!S.27.01.02.13.TLC</t>
  </si>
  <si>
    <t>S.27.01.{01,02,03,04,05,06}'!S.27.01.02.13.TT</t>
  </si>
  <si>
    <t>S.27.01.{01,02,03,04,05,06}'!S.27.01.02.13.TTC</t>
  </si>
  <si>
    <t>S.27.01.{01,02,03,04,05,06}'!S.27.01.02.13.X</t>
  </si>
  <si>
    <t>S.27.01.{01,02,03,04,05,06}'!S.27.01.02.13.Y</t>
  </si>
  <si>
    <t>S.27.01.{01,02,03,04,05,06}'!S.27.01.02.13.Z</t>
  </si>
  <si>
    <t>='S.27.01.{01,02,03,04,05,06}'!$A$924:$A$930</t>
  </si>
  <si>
    <t>S.27.01.{01,02,03,04,05,06}'!S.27.01.02.13.ZHI</t>
  </si>
  <si>
    <t>='S.27.01.{01,02,03,04,05,06}'!$A$930:$D$930</t>
  </si>
  <si>
    <t>S.27.01.{01,02,03,04,05,06}'!S.27.01.02.14</t>
  </si>
  <si>
    <t>='S.27.01.{01,02,03,04,05,06}'!$A$985</t>
  </si>
  <si>
    <t>S.27.01.{01,02,03,04,05,06}'!S.27.01.02.14.TC</t>
  </si>
  <si>
    <t>S.27.01.{01,02,03,04,05,06}'!S.27.01.02.14.TD</t>
  </si>
  <si>
    <t>S.27.01.{01,02,03,04,05,06}'!S.27.01.02.14.TL</t>
  </si>
  <si>
    <t>S.27.01.{01,02,03,04,05,06}'!S.27.01.02.14.TLC</t>
  </si>
  <si>
    <t>S.27.01.{01,02,03,04,05,06}'!S.27.01.02.14.TT</t>
  </si>
  <si>
    <t>S.27.01.{01,02,03,04,05,06}'!S.27.01.02.14.TTC</t>
  </si>
  <si>
    <t>S.27.01.{01,02,03,04,05,06}'!S.27.01.02.14.X</t>
  </si>
  <si>
    <t>S.27.01.{01,02,03,04,05,06}'!S.27.01.02.14.Y</t>
  </si>
  <si>
    <t>S.27.01.{01,02,03,04,05,06}'!S.27.01.02.14.Z</t>
  </si>
  <si>
    <t>='S.27.01.{01,02,03,04,05,06}'!$A$986:$A$991</t>
  </si>
  <si>
    <t>S.27.01.{01,02,03,04,05,06}'!S.27.01.02.14.ZHI</t>
  </si>
  <si>
    <t>='S.27.01.{01,02,03,04,05,06}'!$A$991:$D$991</t>
  </si>
  <si>
    <t>S.27.01.{01,02,03,04,05,06}'!S.27.01.02.15</t>
  </si>
  <si>
    <t>S.27.01.{01,02,03,04,05,06}'!S.27.01.02.15.TC</t>
  </si>
  <si>
    <t>S.27.01.{01,02,03,04,05,06}'!S.27.01.02.15.TD</t>
  </si>
  <si>
    <t>S.27.01.{01,02,03,04,05,06}'!S.27.01.02.15.TL</t>
  </si>
  <si>
    <t>S.27.01.{01,02,03,04,05,06}'!S.27.01.02.15.TLC</t>
  </si>
  <si>
    <t>S.27.01.{01,02,03,04,05,06}'!S.27.01.02.15.TT</t>
  </si>
  <si>
    <t>S.27.01.{01,02,03,04,05,06}'!S.27.01.02.15.TTC</t>
  </si>
  <si>
    <t>S.27.01.{01,02,03,04,05,06}'!S.27.01.02.15.X</t>
  </si>
  <si>
    <t>S.27.01.{01,02,03,04,05,06}'!S.27.01.02.15.Y</t>
  </si>
  <si>
    <t>S.27.01.{01,02,03,04,05,06}'!S.27.01.02.15.Z</t>
  </si>
  <si>
    <t>S.27.01.{01,02,03,04,05,06}'!S.27.01.02.15.ZHI</t>
  </si>
  <si>
    <t>S.27.01.{01,02,03,04,05,06}'!S.27.01.02.16</t>
  </si>
  <si>
    <t>S.27.01.{01,02,03,04,05,06}'!S.27.01.02.16.TC</t>
  </si>
  <si>
    <t>S.27.01.{01,02,03,04,05,06}'!S.27.01.02.16.TD</t>
  </si>
  <si>
    <t>S.27.01.{01,02,03,04,05,06}'!S.27.01.02.16.TL</t>
  </si>
  <si>
    <t>S.27.01.{01,02,03,04,05,06}'!S.27.01.02.16.TLC</t>
  </si>
  <si>
    <t>S.27.01.{01,02,03,04,05,06}'!S.27.01.02.16.TT</t>
  </si>
  <si>
    <t>S.27.01.{01,02,03,04,05,06}'!S.27.01.02.16.TTC</t>
  </si>
  <si>
    <t>S.27.01.{01,02,03,04,05,06}'!S.27.01.02.16.X</t>
  </si>
  <si>
    <t>S.27.01.{01,02,03,04,05,06}'!S.27.01.02.16.Y</t>
  </si>
  <si>
    <t>S.27.01.{01,02,03,04,05,06}'!S.27.01.02.16.Z</t>
  </si>
  <si>
    <t>S.27.01.{01,02,03,04,05,06}'!S.27.01.02.16.ZHI</t>
  </si>
  <si>
    <t>S.27.01.{01,02,03,04,05,06}'!S.27.01.02.17</t>
  </si>
  <si>
    <t>S.27.01.{01,02,03,04,05,06}'!S.27.01.02.17.TC</t>
  </si>
  <si>
    <t>S.27.01.{01,02,03,04,05,06}'!S.27.01.02.17.TD</t>
  </si>
  <si>
    <t>S.27.01.{01,02,03,04,05,06}'!S.27.01.02.17.TL</t>
  </si>
  <si>
    <t>S.27.01.{01,02,03,04,05,06}'!S.27.01.02.17.TLC</t>
  </si>
  <si>
    <t>S.27.01.{01,02,03,04,05,06}'!S.27.01.02.17.TT</t>
  </si>
  <si>
    <t>S.27.01.{01,02,03,04,05,06}'!S.27.01.02.17.TTC</t>
  </si>
  <si>
    <t>S.27.01.{01,02,03,04,05,06}'!S.27.01.02.17.X</t>
  </si>
  <si>
    <t>S.27.01.{01,02,03,04,05,06}'!S.27.01.02.17.Z</t>
  </si>
  <si>
    <t>S.27.01.{01,02,03,04,05,06}'!S.27.01.02.17.ZHI</t>
  </si>
  <si>
    <t>S.27.01.{01,02,03,04,05,06}'!S.27.01.02.18</t>
  </si>
  <si>
    <t>S.27.01.{01,02,03,04,05,06}'!S.27.01.02.18.TC</t>
  </si>
  <si>
    <t>S.27.01.{01,02,03,04,05,06}'!S.27.01.02.18.TD</t>
  </si>
  <si>
    <t>S.27.01.{01,02,03,04,05,06}'!S.27.01.02.18.TL</t>
  </si>
  <si>
    <t>S.27.01.{01,02,03,04,05,06}'!S.27.01.02.18.TLC</t>
  </si>
  <si>
    <t>S.27.01.{01,02,03,04,05,06}'!S.27.01.02.18.TT</t>
  </si>
  <si>
    <t>S.27.01.{01,02,03,04,05,06}'!S.27.01.02.18.TTC</t>
  </si>
  <si>
    <t>S.27.01.{01,02,03,04,05,06}'!S.27.01.02.18.X</t>
  </si>
  <si>
    <t>S.27.01.{01,02,03,04,05,06}'!S.27.01.02.18.Y</t>
  </si>
  <si>
    <t>S.27.01.{01,02,03,04,05,06}'!S.27.01.02.18.Z</t>
  </si>
  <si>
    <t>S.27.01.{01,02,03,04,05,06}'!S.27.01.02.18.ZHI</t>
  </si>
  <si>
    <t>S.27.01.{01,02,03,04,05,06}'!S.27.01.02.19</t>
  </si>
  <si>
    <t>S.27.01.{01,02,03,04,05,06}'!S.27.01.02.19.TC</t>
  </si>
  <si>
    <t>S.27.01.{01,02,03,04,05,06}'!S.27.01.02.19.TD</t>
  </si>
  <si>
    <t>S.27.01.{01,02,03,04,05,06}'!S.27.01.02.19.TL</t>
  </si>
  <si>
    <t>S.27.01.{01,02,03,04,05,06}'!S.27.01.02.19.TLC</t>
  </si>
  <si>
    <t>S.27.01.{01,02,03,04,05,06}'!S.27.01.02.19.TT</t>
  </si>
  <si>
    <t>S.27.01.{01,02,03,04,05,06}'!S.27.01.02.19.TTC</t>
  </si>
  <si>
    <t>S.27.01.{01,02,03,04,05,06}'!S.27.01.02.19.X</t>
  </si>
  <si>
    <t>S.27.01.{01,02,03,04,05,06}'!S.27.01.02.19.Y</t>
  </si>
  <si>
    <t>S.27.01.{01,02,03,04,05,06}'!S.27.01.02.19.Z</t>
  </si>
  <si>
    <t>S.27.01.{01,02,03,04,05,06}'!S.27.01.02.19.ZHI</t>
  </si>
  <si>
    <t>S.27.01.{01,02,03,04,05,06}'!S.27.01.02.20</t>
  </si>
  <si>
    <t>S.27.01.{01,02,03,04,05,06}'!S.27.01.02.20.TC</t>
  </si>
  <si>
    <t>S.27.01.{01,02,03,04,05,06}'!S.27.01.02.20.TD</t>
  </si>
  <si>
    <t>S.27.01.{01,02,03,04,05,06}'!S.27.01.02.20.TL</t>
  </si>
  <si>
    <t>S.27.01.{01,02,03,04,05,06}'!S.27.01.02.20.TLC</t>
  </si>
  <si>
    <t>S.27.01.{01,02,03,04,05,06}'!S.27.01.02.20.TT</t>
  </si>
  <si>
    <t>S.27.01.{01,02,03,04,05,06}'!S.27.01.02.20.TTC</t>
  </si>
  <si>
    <t>S.27.01.{01,02,03,04,05,06}'!S.27.01.02.20.X</t>
  </si>
  <si>
    <t>S.27.01.{01,02,03,04,05,06}'!S.27.01.02.20.Y</t>
  </si>
  <si>
    <t>S.27.01.{01,02,03,04,05,06}'!S.27.01.02.20.Z</t>
  </si>
  <si>
    <t>S.27.01.{01,02,03,04,05,06}'!S.27.01.02.20.ZHI</t>
  </si>
  <si>
    <t>S.27.01.{01,02,03,04,05,06}'!S.27.01.02.21</t>
  </si>
  <si>
    <t>S.27.01.{01,02,03,04,05,06}'!S.27.01.02.21.TC</t>
  </si>
  <si>
    <t>S.27.01.{01,02,03,04,05,06}'!S.27.01.02.21.TD</t>
  </si>
  <si>
    <t>S.27.01.{01,02,03,04,05,06}'!S.27.01.02.21.TL</t>
  </si>
  <si>
    <t>S.27.01.{01,02,03,04,05,06}'!S.27.01.02.21.TLC</t>
  </si>
  <si>
    <t>S.27.01.{01,02,03,04,05,06}'!S.27.01.02.21.TT</t>
  </si>
  <si>
    <t>S.27.01.{01,02,03,04,05,06}'!S.27.01.02.21.TTC</t>
  </si>
  <si>
    <t>S.27.01.{01,02,03,04,05,06}'!S.27.01.02.21.X</t>
  </si>
  <si>
    <t>S.27.01.{01,02,03,04,05,06}'!S.27.01.02.21.Y</t>
  </si>
  <si>
    <t>S.27.01.{01,02,03,04,05,06}'!S.27.01.02.21.Z</t>
  </si>
  <si>
    <t>S.27.01.{01,02,03,04,05,06}'!S.27.01.02.21.ZHI</t>
  </si>
  <si>
    <t>S.27.01.{01,02,03,04,05,06}'!S.27.01.02.22</t>
  </si>
  <si>
    <t>S.27.01.{01,02,03,04,05,06}'!S.27.01.02.22.TC</t>
  </si>
  <si>
    <t>S.27.01.{01,02,03,04,05,06}'!S.27.01.02.22.TD</t>
  </si>
  <si>
    <t>S.27.01.{01,02,03,04,05,06}'!S.27.01.02.22.TL</t>
  </si>
  <si>
    <t>S.27.01.{01,02,03,04,05,06}'!S.27.01.02.22.TLC</t>
  </si>
  <si>
    <t>S.27.01.{01,02,03,04,05,06}'!S.27.01.02.22.TT</t>
  </si>
  <si>
    <t>S.27.01.{01,02,03,04,05,06}'!S.27.01.02.22.TTC</t>
  </si>
  <si>
    <t>S.27.01.{01,02,03,04,05,06}'!S.27.01.02.22.X</t>
  </si>
  <si>
    <t>S.27.01.{01,02,03,04,05,06}'!S.27.01.02.22.Y</t>
  </si>
  <si>
    <t>S.27.01.{01,02,03,04,05,06}'!S.27.01.02.22.Z</t>
  </si>
  <si>
    <t>S.27.01.{01,02,03,04,05,06}'!S.27.01.02.22.ZHI</t>
  </si>
  <si>
    <t>S.27.01.{01,02,03,04,05,06}'!S.27.01.02.TC</t>
  </si>
  <si>
    <t>S.27.01.{01,02,03,04,05,06}'!S.27.01.03</t>
  </si>
  <si>
    <t>='S.27.01.{01,02,03,04,05,06}'!$A$3</t>
  </si>
  <si>
    <t>S.27.01.{01,02,03,04,05,06}'!S.27.01.03.01</t>
  </si>
  <si>
    <t>='S.27.01.{01,02,03,04,05,06}'!$A$26</t>
  </si>
  <si>
    <t>S.27.01.{01,02,03,04,05,06}'!S.27.01.03.01.TD</t>
  </si>
  <si>
    <t>S.27.01.{01,02,03,04,05,06}'!S.27.01.03.01.TL</t>
  </si>
  <si>
    <t>S.27.01.{01,02,03,04,05,06}'!S.27.01.03.01.TLC</t>
  </si>
  <si>
    <t>S.27.01.{01,02,03,04,05,06}'!S.27.01.03.01.TT</t>
  </si>
  <si>
    <t>S.27.01.{01,02,03,04,05,06}'!S.27.01.03.01.TTC</t>
  </si>
  <si>
    <t>S.27.01.{01,02,03,04,05,06}'!S.27.01.03.01.X</t>
  </si>
  <si>
    <t>S.27.01.{01,02,03,04,05,06}'!S.27.01.03.01.Y</t>
  </si>
  <si>
    <t>S.27.01.{01,02,03,04,05,06}'!S.27.01.03.01.Z</t>
  </si>
  <si>
    <t>='S.27.01.{01,02,03,04,05,06}'!$A$27:$A$32</t>
  </si>
  <si>
    <t>S.27.01.{01,02,03,04,05,06}'!S.27.01.03.01.ZHI</t>
  </si>
  <si>
    <t>='S.27.01.{01,02,03,04,05,06}'!$A$31:$D$32</t>
  </si>
  <si>
    <t>S.27.01.{01,02,03,04,05,06}'!S.27.01.03.02</t>
  </si>
  <si>
    <t>='S.27.01.{01,02,03,04,05,06}'!$A$111</t>
  </si>
  <si>
    <t>S.27.01.{01,02,03,04,05,06}'!S.27.01.03.02.TC</t>
  </si>
  <si>
    <t>S.27.01.{01,02,03,04,05,06}'!S.27.01.03.02.TD</t>
  </si>
  <si>
    <t>S.27.01.{01,02,03,04,05,06}'!S.27.01.03.02.TL</t>
  </si>
  <si>
    <t>S.27.01.{01,02,03,04,05,06}'!S.27.01.03.02.TLC</t>
  </si>
  <si>
    <t>S.27.01.{01,02,03,04,05,06}'!S.27.01.03.02.TT</t>
  </si>
  <si>
    <t>S.27.01.{01,02,03,04,05,06}'!S.27.01.03.02.TTC</t>
  </si>
  <si>
    <t>S.27.01.{01,02,03,04,05,06}'!S.27.01.03.02.X</t>
  </si>
  <si>
    <t>S.27.01.{01,02,03,04,05,06}'!S.27.01.03.02.Y</t>
  </si>
  <si>
    <t>S.27.01.{01,02,03,04,05,06}'!S.27.01.03.02.Z</t>
  </si>
  <si>
    <t>='S.27.01.{01,02,03,04,05,06}'!$A$112:$A$118</t>
  </si>
  <si>
    <t>S.27.01.{01,02,03,04,05,06}'!S.27.01.03.02.ZHI</t>
  </si>
  <si>
    <t>='S.27.01.{01,02,03,04,05,06}'!$A$117:$D$118</t>
  </si>
  <si>
    <t>S.27.01.{01,02,03,04,05,06}'!S.27.01.03.03</t>
  </si>
  <si>
    <t>='S.27.01.{01,02,03,04,05,06}'!$A$215</t>
  </si>
  <si>
    <t>S.27.01.{01,02,03,04,05,06}'!S.27.01.03.03.TC</t>
  </si>
  <si>
    <t>S.27.01.{01,02,03,04,05,06}'!S.27.01.03.03.TD</t>
  </si>
  <si>
    <t>S.27.01.{01,02,03,04,05,06}'!S.27.01.03.03.TL</t>
  </si>
  <si>
    <t>S.27.01.{01,02,03,04,05,06}'!S.27.01.03.03.TLC</t>
  </si>
  <si>
    <t>S.27.01.{01,02,03,04,05,06}'!S.27.01.03.03.TT</t>
  </si>
  <si>
    <t>S.27.01.{01,02,03,04,05,06}'!S.27.01.03.03.TTC</t>
  </si>
  <si>
    <t>S.27.01.{01,02,03,04,05,06}'!S.27.01.03.03.X</t>
  </si>
  <si>
    <t>S.27.01.{01,02,03,04,05,06}'!S.27.01.03.03.Y</t>
  </si>
  <si>
    <t>S.27.01.{01,02,03,04,05,06}'!S.27.01.03.03.Z</t>
  </si>
  <si>
    <t>='S.27.01.{01,02,03,04,05,06}'!$A$216:$A$222</t>
  </si>
  <si>
    <t>S.27.01.{01,02,03,04,05,06}'!S.27.01.03.03.ZHI</t>
  </si>
  <si>
    <t>='S.27.01.{01,02,03,04,05,06}'!$A$221:$D$222</t>
  </si>
  <si>
    <t>S.27.01.{01,02,03,04,05,06}'!S.27.01.03.04</t>
  </si>
  <si>
    <t>='S.27.01.{01,02,03,04,05,06}'!$A$318</t>
  </si>
  <si>
    <t>S.27.01.{01,02,03,04,05,06}'!S.27.01.03.04.TC</t>
  </si>
  <si>
    <t>S.27.01.{01,02,03,04,05,06}'!S.27.01.03.04.TD</t>
  </si>
  <si>
    <t>S.27.01.{01,02,03,04,05,06}'!S.27.01.03.04.TL</t>
  </si>
  <si>
    <t>S.27.01.{01,02,03,04,05,06}'!S.27.01.03.04.TLC</t>
  </si>
  <si>
    <t>S.27.01.{01,02,03,04,05,06}'!S.27.01.03.04.TT</t>
  </si>
  <si>
    <t>S.27.01.{01,02,03,04,05,06}'!S.27.01.03.04.TTC</t>
  </si>
  <si>
    <t>S.27.01.{01,02,03,04,05,06}'!S.27.01.03.04.X</t>
  </si>
  <si>
    <t>S.27.01.{01,02,03,04,05,06}'!S.27.01.03.04.Y</t>
  </si>
  <si>
    <t>S.27.01.{01,02,03,04,05,06}'!S.27.01.03.04.Z</t>
  </si>
  <si>
    <t>='S.27.01.{01,02,03,04,05,06}'!$A$319:$A$325</t>
  </si>
  <si>
    <t>S.27.01.{01,02,03,04,05,06}'!S.27.01.03.04.ZHI</t>
  </si>
  <si>
    <t>='S.27.01.{01,02,03,04,05,06}'!$A$324:$D$325</t>
  </si>
  <si>
    <t>S.27.01.{01,02,03,04,05,06}'!S.27.01.03.05</t>
  </si>
  <si>
    <t>='S.27.01.{01,02,03,04,05,06}'!$A$416</t>
  </si>
  <si>
    <t>S.27.01.{01,02,03,04,05,06}'!S.27.01.03.05.TC</t>
  </si>
  <si>
    <t>S.27.01.{01,02,03,04,05,06}'!S.27.01.03.05.TD</t>
  </si>
  <si>
    <t>S.27.01.{01,02,03,04,05,06}'!S.27.01.03.05.TL</t>
  </si>
  <si>
    <t>S.27.01.{01,02,03,04,05,06}'!S.27.01.03.05.TLC</t>
  </si>
  <si>
    <t>S.27.01.{01,02,03,04,05,06}'!S.27.01.03.05.TT</t>
  </si>
  <si>
    <t>S.27.01.{01,02,03,04,05,06}'!S.27.01.03.05.TTC</t>
  </si>
  <si>
    <t>S.27.01.{01,02,03,04,05,06}'!S.27.01.03.05.X</t>
  </si>
  <si>
    <t>S.27.01.{01,02,03,04,05,06}'!S.27.01.03.05.Y</t>
  </si>
  <si>
    <t>S.27.01.{01,02,03,04,05,06}'!S.27.01.03.05.Z</t>
  </si>
  <si>
    <t>='S.27.01.{01,02,03,04,05,06}'!$A$417:$A$423</t>
  </si>
  <si>
    <t>S.27.01.{01,02,03,04,05,06}'!S.27.01.03.05.ZHI</t>
  </si>
  <si>
    <t>='S.27.01.{01,02,03,04,05,06}'!$A$422:$D$423</t>
  </si>
  <si>
    <t>S.27.01.{01,02,03,04,05,06}'!S.27.01.03.06</t>
  </si>
  <si>
    <t>='S.27.01.{01,02,03,04,05,06}'!$A$509</t>
  </si>
  <si>
    <t>S.27.01.{01,02,03,04,05,06}'!S.27.01.03.06.TC</t>
  </si>
  <si>
    <t>S.27.01.{01,02,03,04,05,06}'!S.27.01.03.06.TD</t>
  </si>
  <si>
    <t>S.27.01.{01,02,03,04,05,06}'!S.27.01.03.06.TL</t>
  </si>
  <si>
    <t>S.27.01.{01,02,03,04,05,06}'!S.27.01.03.06.TLC</t>
  </si>
  <si>
    <t>S.27.01.{01,02,03,04,05,06}'!S.27.01.03.06.TT</t>
  </si>
  <si>
    <t>S.27.01.{01,02,03,04,05,06}'!S.27.01.03.06.TTC</t>
  </si>
  <si>
    <t>S.27.01.{01,02,03,04,05,06}'!S.27.01.03.06.X</t>
  </si>
  <si>
    <t>S.27.01.{01,02,03,04,05,06}'!S.27.01.03.06.Y</t>
  </si>
  <si>
    <t>S.27.01.{01,02,03,04,05,06}'!S.27.01.03.06.Z</t>
  </si>
  <si>
    <t>='S.27.01.{01,02,03,04,05,06}'!$A$510:$A$516</t>
  </si>
  <si>
    <t>S.27.01.{01,02,03,04,05,06}'!S.27.01.03.06.ZHI</t>
  </si>
  <si>
    <t>='S.27.01.{01,02,03,04,05,06}'!$A$515:$D$516</t>
  </si>
  <si>
    <t>S.27.01.{01,02,03,04,05,06}'!S.27.01.03.07</t>
  </si>
  <si>
    <t>='S.27.01.{01,02,03,04,05,06}'!$A$574</t>
  </si>
  <si>
    <t>S.27.01.{01,02,03,04,05,06}'!S.27.01.03.07.TC</t>
  </si>
  <si>
    <t>S.27.01.{01,02,03,04,05,06}'!S.27.01.03.07.TD</t>
  </si>
  <si>
    <t>S.27.01.{01,02,03,04,05,06}'!S.27.01.03.07.TL</t>
  </si>
  <si>
    <t>S.27.01.{01,02,03,04,05,06}'!S.27.01.03.07.TLC</t>
  </si>
  <si>
    <t>S.27.01.{01,02,03,04,05,06}'!S.27.01.03.07.TT</t>
  </si>
  <si>
    <t>S.27.01.{01,02,03,04,05,06}'!S.27.01.03.07.TTC</t>
  </si>
  <si>
    <t>S.27.01.{01,02,03,04,05,06}'!S.27.01.03.07.X</t>
  </si>
  <si>
    <t>S.27.01.{01,02,03,04,05,06}'!S.27.01.03.07.Y</t>
  </si>
  <si>
    <t>S.27.01.{01,02,03,04,05,06}'!S.27.01.03.07.Z</t>
  </si>
  <si>
    <t>='S.27.01.{01,02,03,04,05,06}'!$A$575:$A$580</t>
  </si>
  <si>
    <t>S.27.01.{01,02,03,04,05,06}'!S.27.01.03.07.ZHI</t>
  </si>
  <si>
    <t>='S.27.01.{01,02,03,04,05,06}'!$A$579:$D$580</t>
  </si>
  <si>
    <t>S.27.01.{01,02,03,04,05,06}'!S.27.01.03.08</t>
  </si>
  <si>
    <t>='S.27.01.{01,02,03,04,05,06}'!$A$633</t>
  </si>
  <si>
    <t>S.27.01.{01,02,03,04,05,06}'!S.27.01.03.08.TC</t>
  </si>
  <si>
    <t>S.27.01.{01,02,03,04,05,06}'!S.27.01.03.08.TD</t>
  </si>
  <si>
    <t>S.27.01.{01,02,03,04,05,06}'!S.27.01.03.08.TL</t>
  </si>
  <si>
    <t>S.27.01.{01,02,03,04,05,06}'!S.27.01.03.08.TLC</t>
  </si>
  <si>
    <t>S.27.01.{01,02,03,04,05,06}'!S.27.01.03.08.TT</t>
  </si>
  <si>
    <t>S.27.01.{01,02,03,04,05,06}'!S.27.01.03.08.TTC</t>
  </si>
  <si>
    <t>S.27.01.{01,02,03,04,05,06}'!S.27.01.03.08.X</t>
  </si>
  <si>
    <t>S.27.01.{01,02,03,04,05,06}'!S.27.01.03.08.Y</t>
  </si>
  <si>
    <t>S.27.01.{01,02,03,04,05,06}'!S.27.01.03.08.Z</t>
  </si>
  <si>
    <t>='S.27.01.{01,02,03,04,05,06}'!$A$634:$A$639</t>
  </si>
  <si>
    <t>S.27.01.{01,02,03,04,05,06}'!S.27.01.03.08.ZHI</t>
  </si>
  <si>
    <t>='S.27.01.{01,02,03,04,05,06}'!$A$638:$D$639</t>
  </si>
  <si>
    <t>S.27.01.{01,02,03,04,05,06}'!S.27.01.03.09</t>
  </si>
  <si>
    <t>='S.27.01.{01,02,03,04,05,06}'!$A$691</t>
  </si>
  <si>
    <t>S.27.01.{01,02,03,04,05,06}'!S.27.01.03.09.TC</t>
  </si>
  <si>
    <t>S.27.01.{01,02,03,04,05,06}'!S.27.01.03.09.TD</t>
  </si>
  <si>
    <t>S.27.01.{01,02,03,04,05,06}'!S.27.01.03.09.TK</t>
  </si>
  <si>
    <t>S.27.01.{01,02,03,04,05,06}'!S.27.01.03.09.TKC</t>
  </si>
  <si>
    <t>S.27.01.{01,02,03,04,05,06}'!S.27.01.03.09.TT</t>
  </si>
  <si>
    <t>S.27.01.{01,02,03,04,05,06}'!S.27.01.03.09.TTC</t>
  </si>
  <si>
    <t>S.27.01.{01,02,03,04,05,06}'!S.27.01.03.09.X</t>
  </si>
  <si>
    <t>S.27.01.{01,02,03,04,05,06}'!S.27.01.03.09.Y</t>
  </si>
  <si>
    <t>S.27.01.{01,02,03,04,05,06}'!S.27.01.03.09.Z</t>
  </si>
  <si>
    <t>='S.27.01.{01,02,03,04,05,06}'!$A$692:$A$697</t>
  </si>
  <si>
    <t>S.27.01.{01,02,03,04,05,06}'!S.27.01.03.09.ZHI</t>
  </si>
  <si>
    <t>='S.27.01.{01,02,03,04,05,06}'!$A$696:$D$697</t>
  </si>
  <si>
    <t>S.27.01.{01,02,03,04,05,06}'!S.27.01.03.10</t>
  </si>
  <si>
    <t>='S.27.01.{01,02,03,04,05,06}'!$A$750</t>
  </si>
  <si>
    <t>S.27.01.{01,02,03,04,05,06}'!S.27.01.03.10.TC</t>
  </si>
  <si>
    <t>S.27.01.{01,02,03,04,05,06}'!S.27.01.03.10.TD</t>
  </si>
  <si>
    <t>S.27.01.{01,02,03,04,05,06}'!S.27.01.03.10.TK</t>
  </si>
  <si>
    <t>S.27.01.{01,02,03,04,05,06}'!S.27.01.03.10.TKC</t>
  </si>
  <si>
    <t>S.27.01.{01,02,03,04,05,06}'!S.27.01.03.10.TT</t>
  </si>
  <si>
    <t>S.27.01.{01,02,03,04,05,06}'!S.27.01.03.10.TTC</t>
  </si>
  <si>
    <t>S.27.01.{01,02,03,04,05,06}'!S.27.01.03.10.X</t>
  </si>
  <si>
    <t>S.27.01.{01,02,03,04,05,06}'!S.27.01.03.10.Y</t>
  </si>
  <si>
    <t>S.27.01.{01,02,03,04,05,06}'!S.27.01.03.10.Z</t>
  </si>
  <si>
    <t>='S.27.01.{01,02,03,04,05,06}'!$A$751:$A$756</t>
  </si>
  <si>
    <t>S.27.01.{01,02,03,04,05,06}'!S.27.01.03.10.ZHI</t>
  </si>
  <si>
    <t>='S.27.01.{01,02,03,04,05,06}'!$A$755:$D$756</t>
  </si>
  <si>
    <t>S.27.01.{01,02,03,04,05,06}'!S.27.01.03.11</t>
  </si>
  <si>
    <t>='S.27.01.{01,02,03,04,05,06}'!$A$810</t>
  </si>
  <si>
    <t>S.27.01.{01,02,03,04,05,06}'!S.27.01.03.11.TC</t>
  </si>
  <si>
    <t>S.27.01.{01,02,03,04,05,06}'!S.27.01.03.11.TD</t>
  </si>
  <si>
    <t>S.27.01.{01,02,03,04,05,06}'!S.27.01.03.11.TL</t>
  </si>
  <si>
    <t>S.27.01.{01,02,03,04,05,06}'!S.27.01.03.11.TLC</t>
  </si>
  <si>
    <t>S.27.01.{01,02,03,04,05,06}'!S.27.01.03.11.TT</t>
  </si>
  <si>
    <t>S.27.01.{01,02,03,04,05,06}'!S.27.01.03.11.TTC</t>
  </si>
  <si>
    <t>S.27.01.{01,02,03,04,05,06}'!S.27.01.03.11.X</t>
  </si>
  <si>
    <t>S.27.01.{01,02,03,04,05,06}'!S.27.01.03.11.Y</t>
  </si>
  <si>
    <t>S.27.01.{01,02,03,04,05,06}'!S.27.01.03.11.Z</t>
  </si>
  <si>
    <t>='S.27.01.{01,02,03,04,05,06}'!$A$811:$A$816</t>
  </si>
  <si>
    <t>S.27.01.{01,02,03,04,05,06}'!S.27.01.03.11.ZHI</t>
  </si>
  <si>
    <t>='S.27.01.{01,02,03,04,05,06}'!$A$815:$D$816</t>
  </si>
  <si>
    <t>S.27.01.{01,02,03,04,05,06}'!S.27.01.03.12</t>
  </si>
  <si>
    <t>='S.27.01.{01,02,03,04,05,06}'!$A$871</t>
  </si>
  <si>
    <t>S.27.01.{01,02,03,04,05,06}'!S.27.01.03.12.TC</t>
  </si>
  <si>
    <t>S.27.01.{01,02,03,04,05,06}'!S.27.01.03.12.TD</t>
  </si>
  <si>
    <t>S.27.01.{01,02,03,04,05,06}'!S.27.01.03.12.TL</t>
  </si>
  <si>
    <t>S.27.01.{01,02,03,04,05,06}'!S.27.01.03.12.TLC</t>
  </si>
  <si>
    <t>S.27.01.{01,02,03,04,05,06}'!S.27.01.03.12.TT</t>
  </si>
  <si>
    <t>S.27.01.{01,02,03,04,05,06}'!S.27.01.03.12.TTC</t>
  </si>
  <si>
    <t>S.27.01.{01,02,03,04,05,06}'!S.27.01.03.12.X</t>
  </si>
  <si>
    <t>S.27.01.{01,02,03,04,05,06}'!S.27.01.03.12.Z</t>
  </si>
  <si>
    <t>='S.27.01.{01,02,03,04,05,06}'!$A$872:$A$877</t>
  </si>
  <si>
    <t>S.27.01.{01,02,03,04,05,06}'!S.27.01.03.12.ZHI</t>
  </si>
  <si>
    <t>='S.27.01.{01,02,03,04,05,06}'!$A$876:$D$877</t>
  </si>
  <si>
    <t>S.27.01.{01,02,03,04,05,06}'!S.27.01.03.13</t>
  </si>
  <si>
    <t>='S.27.01.{01,02,03,04,05,06}'!$A$932</t>
  </si>
  <si>
    <t>S.27.01.{01,02,03,04,05,06}'!S.27.01.03.13.TC</t>
  </si>
  <si>
    <t>S.27.01.{01,02,03,04,05,06}'!S.27.01.03.13.TD</t>
  </si>
  <si>
    <t>S.27.01.{01,02,03,04,05,06}'!S.27.01.03.13.TL</t>
  </si>
  <si>
    <t>S.27.01.{01,02,03,04,05,06}'!S.27.01.03.13.TLC</t>
  </si>
  <si>
    <t>S.27.01.{01,02,03,04,05,06}'!S.27.01.03.13.TT</t>
  </si>
  <si>
    <t>S.27.01.{01,02,03,04,05,06}'!S.27.01.03.13.TTC</t>
  </si>
  <si>
    <t>S.27.01.{01,02,03,04,05,06}'!S.27.01.03.13.X</t>
  </si>
  <si>
    <t>S.27.01.{01,02,03,04,05,06}'!S.27.01.03.13.Y</t>
  </si>
  <si>
    <t>S.27.01.{01,02,03,04,05,06}'!S.27.01.03.13.Z</t>
  </si>
  <si>
    <t>='S.27.01.{01,02,03,04,05,06}'!$A$933:$A$939</t>
  </si>
  <si>
    <t>S.27.01.{01,02,03,04,05,06}'!S.27.01.03.13.ZHI</t>
  </si>
  <si>
    <t>='S.27.01.{01,02,03,04,05,06}'!$A$938:$D$939</t>
  </si>
  <si>
    <t>S.27.01.{01,02,03,04,05,06}'!S.27.01.03.14</t>
  </si>
  <si>
    <t>='S.27.01.{01,02,03,04,05,06}'!$A$993</t>
  </si>
  <si>
    <t>S.27.01.{01,02,03,04,05,06}'!S.27.01.03.14.TC</t>
  </si>
  <si>
    <t>S.27.01.{01,02,03,04,05,06}'!S.27.01.03.14.TD</t>
  </si>
  <si>
    <t>S.27.01.{01,02,03,04,05,06}'!S.27.01.03.14.TL</t>
  </si>
  <si>
    <t>S.27.01.{01,02,03,04,05,06}'!S.27.01.03.14.TLC</t>
  </si>
  <si>
    <t>S.27.01.{01,02,03,04,05,06}'!S.27.01.03.14.TT</t>
  </si>
  <si>
    <t>S.27.01.{01,02,03,04,05,06}'!S.27.01.03.14.TTC</t>
  </si>
  <si>
    <t>S.27.01.{01,02,03,04,05,06}'!S.27.01.03.14.X</t>
  </si>
  <si>
    <t>S.27.01.{01,02,03,04,05,06}'!S.27.01.03.14.Y</t>
  </si>
  <si>
    <t>S.27.01.{01,02,03,04,05,06}'!S.27.01.03.14.Z</t>
  </si>
  <si>
    <t>='S.27.01.{01,02,03,04,05,06}'!$A$994:$A$999</t>
  </si>
  <si>
    <t>S.27.01.{01,02,03,04,05,06}'!S.27.01.03.14.ZHI</t>
  </si>
  <si>
    <t>='S.27.01.{01,02,03,04,05,06}'!$A$998:$D$999</t>
  </si>
  <si>
    <t>S.27.01.{01,02,03,04,05,06}'!S.27.01.03.15</t>
  </si>
  <si>
    <t>S.27.01.{01,02,03,04,05,06}'!S.27.01.03.15.TC</t>
  </si>
  <si>
    <t>S.27.01.{01,02,03,04,05,06}'!S.27.01.03.15.TD</t>
  </si>
  <si>
    <t>S.27.01.{01,02,03,04,05,06}'!S.27.01.03.15.TL</t>
  </si>
  <si>
    <t>S.27.01.{01,02,03,04,05,06}'!S.27.01.03.15.TLC</t>
  </si>
  <si>
    <t>S.27.01.{01,02,03,04,05,06}'!S.27.01.03.15.TT</t>
  </si>
  <si>
    <t>S.27.01.{01,02,03,04,05,06}'!S.27.01.03.15.TTC</t>
  </si>
  <si>
    <t>S.27.01.{01,02,03,04,05,06}'!S.27.01.03.15.X</t>
  </si>
  <si>
    <t>S.27.01.{01,02,03,04,05,06}'!S.27.01.03.15.Y</t>
  </si>
  <si>
    <t>S.27.01.{01,02,03,04,05,06}'!S.27.01.03.15.Z</t>
  </si>
  <si>
    <t>S.27.01.{01,02,03,04,05,06}'!S.27.01.03.15.ZHI</t>
  </si>
  <si>
    <t>S.27.01.{01,02,03,04,05,06}'!S.27.01.03.16</t>
  </si>
  <si>
    <t>S.27.01.{01,02,03,04,05,06}'!S.27.01.03.16.TC</t>
  </si>
  <si>
    <t>S.27.01.{01,02,03,04,05,06}'!S.27.01.03.16.TD</t>
  </si>
  <si>
    <t>S.27.01.{01,02,03,04,05,06}'!S.27.01.03.16.TL</t>
  </si>
  <si>
    <t>S.27.01.{01,02,03,04,05,06}'!S.27.01.03.16.TLC</t>
  </si>
  <si>
    <t>S.27.01.{01,02,03,04,05,06}'!S.27.01.03.16.TT</t>
  </si>
  <si>
    <t>S.27.01.{01,02,03,04,05,06}'!S.27.01.03.16.TTC</t>
  </si>
  <si>
    <t>S.27.01.{01,02,03,04,05,06}'!S.27.01.03.16.X</t>
  </si>
  <si>
    <t>S.27.01.{01,02,03,04,05,06}'!S.27.01.03.16.Y</t>
  </si>
  <si>
    <t>S.27.01.{01,02,03,04,05,06}'!S.27.01.03.16.Z</t>
  </si>
  <si>
    <t>S.27.01.{01,02,03,04,05,06}'!S.27.01.03.16.ZHI</t>
  </si>
  <si>
    <t>S.27.01.{01,02,03,04,05,06}'!S.27.01.03.17</t>
  </si>
  <si>
    <t>S.27.01.{01,02,03,04,05,06}'!S.27.01.03.17.TC</t>
  </si>
  <si>
    <t>S.27.01.{01,02,03,04,05,06}'!S.27.01.03.17.TD</t>
  </si>
  <si>
    <t>S.27.01.{01,02,03,04,05,06}'!S.27.01.03.17.TL</t>
  </si>
  <si>
    <t>S.27.01.{01,02,03,04,05,06}'!S.27.01.03.17.TLC</t>
  </si>
  <si>
    <t>S.27.01.{01,02,03,04,05,06}'!S.27.01.03.17.TT</t>
  </si>
  <si>
    <t>S.27.01.{01,02,03,04,05,06}'!S.27.01.03.17.TTC</t>
  </si>
  <si>
    <t>S.27.01.{01,02,03,04,05,06}'!S.27.01.03.17.X</t>
  </si>
  <si>
    <t>S.27.01.{01,02,03,04,05,06}'!S.27.01.03.17.Z</t>
  </si>
  <si>
    <t>S.27.01.{01,02,03,04,05,06}'!S.27.01.03.17.ZHI</t>
  </si>
  <si>
    <t>S.27.01.{01,02,03,04,05,06}'!S.27.01.03.18</t>
  </si>
  <si>
    <t>S.27.01.{01,02,03,04,05,06}'!S.27.01.03.18.TC</t>
  </si>
  <si>
    <t>S.27.01.{01,02,03,04,05,06}'!S.27.01.03.18.TD</t>
  </si>
  <si>
    <t>S.27.01.{01,02,03,04,05,06}'!S.27.01.03.18.TL</t>
  </si>
  <si>
    <t>S.27.01.{01,02,03,04,05,06}'!S.27.01.03.18.TLC</t>
  </si>
  <si>
    <t>S.27.01.{01,02,03,04,05,06}'!S.27.01.03.18.TT</t>
  </si>
  <si>
    <t>S.27.01.{01,02,03,04,05,06}'!S.27.01.03.18.TTC</t>
  </si>
  <si>
    <t>S.27.01.{01,02,03,04,05,06}'!S.27.01.03.18.X</t>
  </si>
  <si>
    <t>S.27.01.{01,02,03,04,05,06}'!S.27.01.03.18.Y</t>
  </si>
  <si>
    <t>S.27.01.{01,02,03,04,05,06}'!S.27.01.03.18.Z</t>
  </si>
  <si>
    <t>S.27.01.{01,02,03,04,05,06}'!S.27.01.03.18.ZHI</t>
  </si>
  <si>
    <t>S.27.01.{01,02,03,04,05,06}'!S.27.01.03.19</t>
  </si>
  <si>
    <t>S.27.01.{01,02,03,04,05,06}'!S.27.01.03.19.TC</t>
  </si>
  <si>
    <t>S.27.01.{01,02,03,04,05,06}'!S.27.01.03.19.TD</t>
  </si>
  <si>
    <t>S.27.01.{01,02,03,04,05,06}'!S.27.01.03.19.TL</t>
  </si>
  <si>
    <t>S.27.01.{01,02,03,04,05,06}'!S.27.01.03.19.TLC</t>
  </si>
  <si>
    <t>S.27.01.{01,02,03,04,05,06}'!S.27.01.03.19.TT</t>
  </si>
  <si>
    <t>S.27.01.{01,02,03,04,05,06}'!S.27.01.03.19.TTC</t>
  </si>
  <si>
    <t>S.27.01.{01,02,03,04,05,06}'!S.27.01.03.19.X</t>
  </si>
  <si>
    <t>S.27.01.{01,02,03,04,05,06}'!S.27.01.03.19.Y</t>
  </si>
  <si>
    <t>S.27.01.{01,02,03,04,05,06}'!S.27.01.03.19.Z</t>
  </si>
  <si>
    <t>S.27.01.{01,02,03,04,05,06}'!S.27.01.03.19.ZHI</t>
  </si>
  <si>
    <t>S.27.01.{01,02,03,04,05,06}'!S.27.01.03.20</t>
  </si>
  <si>
    <t>S.27.01.{01,02,03,04,05,06}'!S.27.01.03.20.TC</t>
  </si>
  <si>
    <t>S.27.01.{01,02,03,04,05,06}'!S.27.01.03.20.TD</t>
  </si>
  <si>
    <t>S.27.01.{01,02,03,04,05,06}'!S.27.01.03.20.TL</t>
  </si>
  <si>
    <t>S.27.01.{01,02,03,04,05,06}'!S.27.01.03.20.TLC</t>
  </si>
  <si>
    <t>S.27.01.{01,02,03,04,05,06}'!S.27.01.03.20.TT</t>
  </si>
  <si>
    <t>S.27.01.{01,02,03,04,05,06}'!S.27.01.03.20.TTC</t>
  </si>
  <si>
    <t>S.27.01.{01,02,03,04,05,06}'!S.27.01.03.20.X</t>
  </si>
  <si>
    <t>S.27.01.{01,02,03,04,05,06}'!S.27.01.03.20.Y</t>
  </si>
  <si>
    <t>S.27.01.{01,02,03,04,05,06}'!S.27.01.03.20.Z</t>
  </si>
  <si>
    <t>S.27.01.{01,02,03,04,05,06}'!S.27.01.03.20.ZHI</t>
  </si>
  <si>
    <t>S.27.01.{01,02,03,04,05,06}'!S.27.01.03.21</t>
  </si>
  <si>
    <t>S.27.01.{01,02,03,04,05,06}'!S.27.01.03.21.TC</t>
  </si>
  <si>
    <t>S.27.01.{01,02,03,04,05,06}'!S.27.01.03.21.TD</t>
  </si>
  <si>
    <t>S.27.01.{01,02,03,04,05,06}'!S.27.01.03.21.TL</t>
  </si>
  <si>
    <t>S.27.01.{01,02,03,04,05,06}'!S.27.01.03.21.TLC</t>
  </si>
  <si>
    <t>S.27.01.{01,02,03,04,05,06}'!S.27.01.03.21.TT</t>
  </si>
  <si>
    <t>S.27.01.{01,02,03,04,05,06}'!S.27.01.03.21.TTC</t>
  </si>
  <si>
    <t>S.27.01.{01,02,03,04,05,06}'!S.27.01.03.21.X</t>
  </si>
  <si>
    <t>S.27.01.{01,02,03,04,05,06}'!S.27.01.03.21.Y</t>
  </si>
  <si>
    <t>S.27.01.{01,02,03,04,05,06}'!S.27.01.03.21.Z</t>
  </si>
  <si>
    <t>S.27.01.{01,02,03,04,05,06}'!S.27.01.03.21.ZHI</t>
  </si>
  <si>
    <t>S.27.01.{01,02,03,04,05,06}'!S.27.01.03.22</t>
  </si>
  <si>
    <t>S.27.01.{01,02,03,04,05,06}'!S.27.01.03.22.TC</t>
  </si>
  <si>
    <t>S.27.01.{01,02,03,04,05,06}'!S.27.01.03.22.TD</t>
  </si>
  <si>
    <t>S.27.01.{01,02,03,04,05,06}'!S.27.01.03.22.TL</t>
  </si>
  <si>
    <t>S.27.01.{01,02,03,04,05,06}'!S.27.01.03.22.TLC</t>
  </si>
  <si>
    <t>S.27.01.{01,02,03,04,05,06}'!S.27.01.03.22.TT</t>
  </si>
  <si>
    <t>S.27.01.{01,02,03,04,05,06}'!S.27.01.03.22.TTC</t>
  </si>
  <si>
    <t>S.27.01.{01,02,03,04,05,06}'!S.27.01.03.22.X</t>
  </si>
  <si>
    <t>S.27.01.{01,02,03,04,05,06}'!S.27.01.03.22.Y</t>
  </si>
  <si>
    <t>S.27.01.{01,02,03,04,05,06}'!S.27.01.03.22.Z</t>
  </si>
  <si>
    <t>S.27.01.{01,02,03,04,05,06}'!S.27.01.03.22.ZHI</t>
  </si>
  <si>
    <t>S.27.01.{01,02,03,04,05,06}'!S.27.01.03.TC</t>
  </si>
  <si>
    <t>S.27.01.{01,02,03,04,05,06}'!S.27.01.04</t>
  </si>
  <si>
    <t>='S.27.01.{01,02,03,04,05,06}'!$A$4</t>
  </si>
  <si>
    <t>S.27.01.{01,02,03,04,05,06}'!S.27.01.04.01</t>
  </si>
  <si>
    <t>='S.27.01.{01,02,03,04,05,06}'!$A$34</t>
  </si>
  <si>
    <t>S.27.01.{01,02,03,04,05,06}'!S.27.01.04.01.TD</t>
  </si>
  <si>
    <t>S.27.01.{01,02,03,04,05,06}'!S.27.01.04.01.TL</t>
  </si>
  <si>
    <t>S.27.01.{01,02,03,04,05,06}'!S.27.01.04.01.TLC</t>
  </si>
  <si>
    <t>S.27.01.{01,02,03,04,05,06}'!S.27.01.04.01.TT</t>
  </si>
  <si>
    <t>S.27.01.{01,02,03,04,05,06}'!S.27.01.04.01.TTC</t>
  </si>
  <si>
    <t>S.27.01.{01,02,03,04,05,06}'!S.27.01.04.01.X</t>
  </si>
  <si>
    <t>S.27.01.{01,02,03,04,05,06}'!S.27.01.04.01.Y</t>
  </si>
  <si>
    <t>S.27.01.{01,02,03,04,05,06}'!S.27.01.04.01.Z</t>
  </si>
  <si>
    <t>='S.27.01.{01,02,03,04,05,06}'!$A$35:$A$41</t>
  </si>
  <si>
    <t>S.27.01.{01,02,03,04,05,06}'!S.27.01.04.01.ZHI</t>
  </si>
  <si>
    <t>='S.27.01.{01,02,03,04,05,06}'!$A$40:$D$41</t>
  </si>
  <si>
    <t>S.27.01.{01,02,03,04,05,06}'!S.27.01.04.02</t>
  </si>
  <si>
    <t>='S.27.01.{01,02,03,04,05,06}'!$A$120</t>
  </si>
  <si>
    <t>S.27.01.{01,02,03,04,05,06}'!S.27.01.04.02.TC</t>
  </si>
  <si>
    <t>S.27.01.{01,02,03,04,05,06}'!S.27.01.04.02.TD</t>
  </si>
  <si>
    <t>S.27.01.{01,02,03,04,05,06}'!S.27.01.04.02.TL</t>
  </si>
  <si>
    <t>S.27.01.{01,02,03,04,05,06}'!S.27.01.04.02.TLC</t>
  </si>
  <si>
    <t>S.27.01.{01,02,03,04,05,06}'!S.27.01.04.02.TT</t>
  </si>
  <si>
    <t>S.27.01.{01,02,03,04,05,06}'!S.27.01.04.02.TTC</t>
  </si>
  <si>
    <t>S.27.01.{01,02,03,04,05,06}'!S.27.01.04.02.X</t>
  </si>
  <si>
    <t>S.27.01.{01,02,03,04,05,06}'!S.27.01.04.02.Y</t>
  </si>
  <si>
    <t>S.27.01.{01,02,03,04,05,06}'!S.27.01.04.02.Z</t>
  </si>
  <si>
    <t>='S.27.01.{01,02,03,04,05,06}'!$A$121:$A$128</t>
  </si>
  <si>
    <t>S.27.01.{01,02,03,04,05,06}'!S.27.01.04.02.ZHI</t>
  </si>
  <si>
    <t>='S.27.01.{01,02,03,04,05,06}'!$A$127:$D$128</t>
  </si>
  <si>
    <t>S.27.01.{01,02,03,04,05,06}'!S.27.01.04.03</t>
  </si>
  <si>
    <t>='S.27.01.{01,02,03,04,05,06}'!$A$224</t>
  </si>
  <si>
    <t>S.27.01.{01,02,03,04,05,06}'!S.27.01.04.03.TC</t>
  </si>
  <si>
    <t>S.27.01.{01,02,03,04,05,06}'!S.27.01.04.03.TD</t>
  </si>
  <si>
    <t>S.27.01.{01,02,03,04,05,06}'!S.27.01.04.03.TL</t>
  </si>
  <si>
    <t>S.27.01.{01,02,03,04,05,06}'!S.27.01.04.03.TLC</t>
  </si>
  <si>
    <t>S.27.01.{01,02,03,04,05,06}'!S.27.01.04.03.TT</t>
  </si>
  <si>
    <t>S.27.01.{01,02,03,04,05,06}'!S.27.01.04.03.TTC</t>
  </si>
  <si>
    <t>S.27.01.{01,02,03,04,05,06}'!S.27.01.04.03.X</t>
  </si>
  <si>
    <t>S.27.01.{01,02,03,04,05,06}'!S.27.01.04.03.Y</t>
  </si>
  <si>
    <t>S.27.01.{01,02,03,04,05,06}'!S.27.01.04.03.Z</t>
  </si>
  <si>
    <t>='S.27.01.{01,02,03,04,05,06}'!$A$225:$A$232</t>
  </si>
  <si>
    <t>S.27.01.{01,02,03,04,05,06}'!S.27.01.04.03.ZHI</t>
  </si>
  <si>
    <t>='S.27.01.{01,02,03,04,05,06}'!$A$231:$D$232</t>
  </si>
  <si>
    <t>S.27.01.{01,02,03,04,05,06}'!S.27.01.04.04</t>
  </si>
  <si>
    <t>='S.27.01.{01,02,03,04,05,06}'!$A$327</t>
  </si>
  <si>
    <t>S.27.01.{01,02,03,04,05,06}'!S.27.01.04.04.TC</t>
  </si>
  <si>
    <t>S.27.01.{01,02,03,04,05,06}'!S.27.01.04.04.TD</t>
  </si>
  <si>
    <t>S.27.01.{01,02,03,04,05,06}'!S.27.01.04.04.TL</t>
  </si>
  <si>
    <t>S.27.01.{01,02,03,04,05,06}'!S.27.01.04.04.TLC</t>
  </si>
  <si>
    <t>S.27.01.{01,02,03,04,05,06}'!S.27.01.04.04.TT</t>
  </si>
  <si>
    <t>S.27.01.{01,02,03,04,05,06}'!S.27.01.04.04.TTC</t>
  </si>
  <si>
    <t>S.27.01.{01,02,03,04,05,06}'!S.27.01.04.04.X</t>
  </si>
  <si>
    <t>S.27.01.{01,02,03,04,05,06}'!S.27.01.04.04.Y</t>
  </si>
  <si>
    <t>S.27.01.{01,02,03,04,05,06}'!S.27.01.04.04.Z</t>
  </si>
  <si>
    <t>='S.27.01.{01,02,03,04,05,06}'!$A$328:$A$335</t>
  </si>
  <si>
    <t>S.27.01.{01,02,03,04,05,06}'!S.27.01.04.04.ZHI</t>
  </si>
  <si>
    <t>='S.27.01.{01,02,03,04,05,06}'!$A$334:$D$335</t>
  </si>
  <si>
    <t>S.27.01.{01,02,03,04,05,06}'!S.27.01.04.05</t>
  </si>
  <si>
    <t>='S.27.01.{01,02,03,04,05,06}'!$A$425</t>
  </si>
  <si>
    <t>S.27.01.{01,02,03,04,05,06}'!S.27.01.04.05.TC</t>
  </si>
  <si>
    <t>S.27.01.{01,02,03,04,05,06}'!S.27.01.04.05.TD</t>
  </si>
  <si>
    <t>S.27.01.{01,02,03,04,05,06}'!S.27.01.04.05.TL</t>
  </si>
  <si>
    <t>S.27.01.{01,02,03,04,05,06}'!S.27.01.04.05.TLC</t>
  </si>
  <si>
    <t>S.27.01.{01,02,03,04,05,06}'!S.27.01.04.05.TT</t>
  </si>
  <si>
    <t>S.27.01.{01,02,03,04,05,06}'!S.27.01.04.05.TTC</t>
  </si>
  <si>
    <t>S.27.01.{01,02,03,04,05,06}'!S.27.01.04.05.X</t>
  </si>
  <si>
    <t>S.27.01.{01,02,03,04,05,06}'!S.27.01.04.05.Y</t>
  </si>
  <si>
    <t>S.27.01.{01,02,03,04,05,06}'!S.27.01.04.05.Z</t>
  </si>
  <si>
    <t>='S.27.01.{01,02,03,04,05,06}'!$A$426:$A$433</t>
  </si>
  <si>
    <t>S.27.01.{01,02,03,04,05,06}'!S.27.01.04.05.ZHI</t>
  </si>
  <si>
    <t>='S.27.01.{01,02,03,04,05,06}'!$A$432:$D$433</t>
  </si>
  <si>
    <t>S.27.01.{01,02,03,04,05,06}'!S.27.01.04.06</t>
  </si>
  <si>
    <t>='S.27.01.{01,02,03,04,05,06}'!$A$518</t>
  </si>
  <si>
    <t>S.27.01.{01,02,03,04,05,06}'!S.27.01.04.06.TC</t>
  </si>
  <si>
    <t>S.27.01.{01,02,03,04,05,06}'!S.27.01.04.06.TD</t>
  </si>
  <si>
    <t>S.27.01.{01,02,03,04,05,06}'!S.27.01.04.06.TL</t>
  </si>
  <si>
    <t>S.27.01.{01,02,03,04,05,06}'!S.27.01.04.06.TLC</t>
  </si>
  <si>
    <t>S.27.01.{01,02,03,04,05,06}'!S.27.01.04.06.TT</t>
  </si>
  <si>
    <t>S.27.01.{01,02,03,04,05,06}'!S.27.01.04.06.TTC</t>
  </si>
  <si>
    <t>S.27.01.{01,02,03,04,05,06}'!S.27.01.04.06.X</t>
  </si>
  <si>
    <t>S.27.01.{01,02,03,04,05,06}'!S.27.01.04.06.Y</t>
  </si>
  <si>
    <t>S.27.01.{01,02,03,04,05,06}'!S.27.01.04.06.Z</t>
  </si>
  <si>
    <t>='S.27.01.{01,02,03,04,05,06}'!$A$519:$A$526</t>
  </si>
  <si>
    <t>S.27.01.{01,02,03,04,05,06}'!S.27.01.04.06.ZHI</t>
  </si>
  <si>
    <t>='S.27.01.{01,02,03,04,05,06}'!$A$525:$D$526</t>
  </si>
  <si>
    <t>S.27.01.{01,02,03,04,05,06}'!S.27.01.04.07</t>
  </si>
  <si>
    <t>='S.27.01.{01,02,03,04,05,06}'!$A$582</t>
  </si>
  <si>
    <t>S.27.01.{01,02,03,04,05,06}'!S.27.01.04.07.TC</t>
  </si>
  <si>
    <t>S.27.01.{01,02,03,04,05,06}'!S.27.01.04.07.TD</t>
  </si>
  <si>
    <t>S.27.01.{01,02,03,04,05,06}'!S.27.01.04.07.TL</t>
  </si>
  <si>
    <t>S.27.01.{01,02,03,04,05,06}'!S.27.01.04.07.TLC</t>
  </si>
  <si>
    <t>S.27.01.{01,02,03,04,05,06}'!S.27.01.04.07.TT</t>
  </si>
  <si>
    <t>S.27.01.{01,02,03,04,05,06}'!S.27.01.04.07.TTC</t>
  </si>
  <si>
    <t>S.27.01.{01,02,03,04,05,06}'!S.27.01.04.07.X</t>
  </si>
  <si>
    <t>S.27.01.{01,02,03,04,05,06}'!S.27.01.04.07.Y</t>
  </si>
  <si>
    <t>S.27.01.{01,02,03,04,05,06}'!S.27.01.04.07.Z</t>
  </si>
  <si>
    <t>='S.27.01.{01,02,03,04,05,06}'!$A$583:$A$589</t>
  </si>
  <si>
    <t>S.27.01.{01,02,03,04,05,06}'!S.27.01.04.07.ZHI</t>
  </si>
  <si>
    <t>='S.27.01.{01,02,03,04,05,06}'!$A$588:$D$589</t>
  </si>
  <si>
    <t>S.27.01.{01,02,03,04,05,06}'!S.27.01.04.08</t>
  </si>
  <si>
    <t>='S.27.01.{01,02,03,04,05,06}'!$A$641</t>
  </si>
  <si>
    <t>S.27.01.{01,02,03,04,05,06}'!S.27.01.04.08.TC</t>
  </si>
  <si>
    <t>S.27.01.{01,02,03,04,05,06}'!S.27.01.04.08.TD</t>
  </si>
  <si>
    <t>S.27.01.{01,02,03,04,05,06}'!S.27.01.04.08.TL</t>
  </si>
  <si>
    <t>S.27.01.{01,02,03,04,05,06}'!S.27.01.04.08.TLC</t>
  </si>
  <si>
    <t>S.27.01.{01,02,03,04,05,06}'!S.27.01.04.08.TT</t>
  </si>
  <si>
    <t>S.27.01.{01,02,03,04,05,06}'!S.27.01.04.08.TTC</t>
  </si>
  <si>
    <t>S.27.01.{01,02,03,04,05,06}'!S.27.01.04.08.X</t>
  </si>
  <si>
    <t>S.27.01.{01,02,03,04,05,06}'!S.27.01.04.08.Y</t>
  </si>
  <si>
    <t>S.27.01.{01,02,03,04,05,06}'!S.27.01.04.08.Z</t>
  </si>
  <si>
    <t>='S.27.01.{01,02,03,04,05,06}'!$A$642:$A$648</t>
  </si>
  <si>
    <t>S.27.01.{01,02,03,04,05,06}'!S.27.01.04.08.ZHI</t>
  </si>
  <si>
    <t>='S.27.01.{01,02,03,04,05,06}'!$A$647:$D$648</t>
  </si>
  <si>
    <t>S.27.01.{01,02,03,04,05,06}'!S.27.01.04.09</t>
  </si>
  <si>
    <t>='S.27.01.{01,02,03,04,05,06}'!$A$699</t>
  </si>
  <si>
    <t>S.27.01.{01,02,03,04,05,06}'!S.27.01.04.09.TC</t>
  </si>
  <si>
    <t>S.27.01.{01,02,03,04,05,06}'!S.27.01.04.09.TD</t>
  </si>
  <si>
    <t>S.27.01.{01,02,03,04,05,06}'!S.27.01.04.09.TK</t>
  </si>
  <si>
    <t>S.27.01.{01,02,03,04,05,06}'!S.27.01.04.09.TKC</t>
  </si>
  <si>
    <t>S.27.01.{01,02,03,04,05,06}'!S.27.01.04.09.TT</t>
  </si>
  <si>
    <t>S.27.01.{01,02,03,04,05,06}'!S.27.01.04.09.TTC</t>
  </si>
  <si>
    <t>S.27.01.{01,02,03,04,05,06}'!S.27.01.04.09.X</t>
  </si>
  <si>
    <t>S.27.01.{01,02,03,04,05,06}'!S.27.01.04.09.Y</t>
  </si>
  <si>
    <t>S.27.01.{01,02,03,04,05,06}'!S.27.01.04.09.Z</t>
  </si>
  <si>
    <t>='S.27.01.{01,02,03,04,05,06}'!$A$700:$A$706</t>
  </si>
  <si>
    <t>S.27.01.{01,02,03,04,05,06}'!S.27.01.04.09.ZHI</t>
  </si>
  <si>
    <t>='S.27.01.{01,02,03,04,05,06}'!$A$705:$D$706</t>
  </si>
  <si>
    <t>S.27.01.{01,02,03,04,05,06}'!S.27.01.04.10</t>
  </si>
  <si>
    <t>='S.27.01.{01,02,03,04,05,06}'!$A$758</t>
  </si>
  <si>
    <t>S.27.01.{01,02,03,04,05,06}'!S.27.01.04.10.TC</t>
  </si>
  <si>
    <t>S.27.01.{01,02,03,04,05,06}'!S.27.01.04.10.TD</t>
  </si>
  <si>
    <t>S.27.01.{01,02,03,04,05,06}'!S.27.01.04.10.TK</t>
  </si>
  <si>
    <t>S.27.01.{01,02,03,04,05,06}'!S.27.01.04.10.TKC</t>
  </si>
  <si>
    <t>S.27.01.{01,02,03,04,05,06}'!S.27.01.04.10.TT</t>
  </si>
  <si>
    <t>S.27.01.{01,02,03,04,05,06}'!S.27.01.04.10.TTC</t>
  </si>
  <si>
    <t>S.27.01.{01,02,03,04,05,06}'!S.27.01.04.10.X</t>
  </si>
  <si>
    <t>S.27.01.{01,02,03,04,05,06}'!S.27.01.04.10.Y</t>
  </si>
  <si>
    <t>S.27.01.{01,02,03,04,05,06}'!S.27.01.04.10.Z</t>
  </si>
  <si>
    <t>='S.27.01.{01,02,03,04,05,06}'!$A$759:$A$765</t>
  </si>
  <si>
    <t>S.27.01.{01,02,03,04,05,06}'!S.27.01.04.10.ZHI</t>
  </si>
  <si>
    <t>='S.27.01.{01,02,03,04,05,06}'!$A$764:$D$765</t>
  </si>
  <si>
    <t>S.27.01.{01,02,03,04,05,06}'!S.27.01.04.11</t>
  </si>
  <si>
    <t>='S.27.01.{01,02,03,04,05,06}'!$A$818</t>
  </si>
  <si>
    <t>S.27.01.{01,02,03,04,05,06}'!S.27.01.04.11.TC</t>
  </si>
  <si>
    <t>S.27.01.{01,02,03,04,05,06}'!S.27.01.04.11.TD</t>
  </si>
  <si>
    <t>S.27.01.{01,02,03,04,05,06}'!S.27.01.04.11.TL</t>
  </si>
  <si>
    <t>S.27.01.{01,02,03,04,05,06}'!S.27.01.04.11.TLC</t>
  </si>
  <si>
    <t>S.27.01.{01,02,03,04,05,06}'!S.27.01.04.11.TT</t>
  </si>
  <si>
    <t>S.27.01.{01,02,03,04,05,06}'!S.27.01.04.11.TTC</t>
  </si>
  <si>
    <t>S.27.01.{01,02,03,04,05,06}'!S.27.01.04.11.X</t>
  </si>
  <si>
    <t>S.27.01.{01,02,03,04,05,06}'!S.27.01.04.11.Y</t>
  </si>
  <si>
    <t>S.27.01.{01,02,03,04,05,06}'!S.27.01.04.11.Z</t>
  </si>
  <si>
    <t>='S.27.01.{01,02,03,04,05,06}'!$A$819:$A$825</t>
  </si>
  <si>
    <t>S.27.01.{01,02,03,04,05,06}'!S.27.01.04.11.ZHI</t>
  </si>
  <si>
    <t>='S.27.01.{01,02,03,04,05,06}'!$A$824:$D$825</t>
  </si>
  <si>
    <t>S.27.01.{01,02,03,04,05,06}'!S.27.01.04.12</t>
  </si>
  <si>
    <t>='S.27.01.{01,02,03,04,05,06}'!$A$879</t>
  </si>
  <si>
    <t>S.27.01.{01,02,03,04,05,06}'!S.27.01.04.12.TC</t>
  </si>
  <si>
    <t>S.27.01.{01,02,03,04,05,06}'!S.27.01.04.12.TD</t>
  </si>
  <si>
    <t>S.27.01.{01,02,03,04,05,06}'!S.27.01.04.12.TL</t>
  </si>
  <si>
    <t>S.27.01.{01,02,03,04,05,06}'!S.27.01.04.12.TLC</t>
  </si>
  <si>
    <t>S.27.01.{01,02,03,04,05,06}'!S.27.01.04.12.TT</t>
  </si>
  <si>
    <t>S.27.01.{01,02,03,04,05,06}'!S.27.01.04.12.TTC</t>
  </si>
  <si>
    <t>S.27.01.{01,02,03,04,05,06}'!S.27.01.04.12.X</t>
  </si>
  <si>
    <t>S.27.01.{01,02,03,04,05,06}'!S.27.01.04.12.Z</t>
  </si>
  <si>
    <t>='S.27.01.{01,02,03,04,05,06}'!$A$880:$A$886</t>
  </si>
  <si>
    <t>S.27.01.{01,02,03,04,05,06}'!S.27.01.04.12.ZHI</t>
  </si>
  <si>
    <t>='S.27.01.{01,02,03,04,05,06}'!$A$885:$D$886</t>
  </si>
  <si>
    <t>S.27.01.{01,02,03,04,05,06}'!S.27.01.04.13</t>
  </si>
  <si>
    <t>='S.27.01.{01,02,03,04,05,06}'!$A$941</t>
  </si>
  <si>
    <t>S.27.01.{01,02,03,04,05,06}'!S.27.01.04.13.TC</t>
  </si>
  <si>
    <t>S.27.01.{01,02,03,04,05,06}'!S.27.01.04.13.TD</t>
  </si>
  <si>
    <t>S.27.01.{01,02,03,04,05,06}'!S.27.01.04.13.TL</t>
  </si>
  <si>
    <t>S.27.01.{01,02,03,04,05,06}'!S.27.01.04.13.TLC</t>
  </si>
  <si>
    <t>S.27.01.{01,02,03,04,05,06}'!S.27.01.04.13.TT</t>
  </si>
  <si>
    <t>S.27.01.{01,02,03,04,05,06}'!S.27.01.04.13.TTC</t>
  </si>
  <si>
    <t>S.27.01.{01,02,03,04,05,06}'!S.27.01.04.13.X</t>
  </si>
  <si>
    <t>S.27.01.{01,02,03,04,05,06}'!S.27.01.04.13.Y</t>
  </si>
  <si>
    <t>S.27.01.{01,02,03,04,05,06}'!S.27.01.04.13.Z</t>
  </si>
  <si>
    <t>='S.27.01.{01,02,03,04,05,06}'!$A$942:$A$949</t>
  </si>
  <si>
    <t>S.27.01.{01,02,03,04,05,06}'!S.27.01.04.13.ZHI</t>
  </si>
  <si>
    <t>='S.27.01.{01,02,03,04,05,06}'!$A$948:$D$949</t>
  </si>
  <si>
    <t>S.27.01.{01,02,03,04,05,06}'!S.27.01.04.14</t>
  </si>
  <si>
    <t>='S.27.01.{01,02,03,04,05,06}'!$A$1001</t>
  </si>
  <si>
    <t>S.27.01.{01,02,03,04,05,06}'!S.27.01.04.14.TC</t>
  </si>
  <si>
    <t>S.27.01.{01,02,03,04,05,06}'!S.27.01.04.14.TD</t>
  </si>
  <si>
    <t>S.27.01.{01,02,03,04,05,06}'!S.27.01.04.14.TL</t>
  </si>
  <si>
    <t>S.27.01.{01,02,03,04,05,06}'!S.27.01.04.14.TLC</t>
  </si>
  <si>
    <t>S.27.01.{01,02,03,04,05,06}'!S.27.01.04.14.TT</t>
  </si>
  <si>
    <t>S.27.01.{01,02,03,04,05,06}'!S.27.01.04.14.TTC</t>
  </si>
  <si>
    <t>S.27.01.{01,02,03,04,05,06}'!S.27.01.04.14.X</t>
  </si>
  <si>
    <t>S.27.01.{01,02,03,04,05,06}'!S.27.01.04.14.Y</t>
  </si>
  <si>
    <t>S.27.01.{01,02,03,04,05,06}'!S.27.01.04.14.Z</t>
  </si>
  <si>
    <t>='S.27.01.{01,02,03,04,05,06}'!$A$1002:$A$1008</t>
  </si>
  <si>
    <t>S.27.01.{01,02,03,04,05,06}'!S.27.01.04.14.ZHI</t>
  </si>
  <si>
    <t>='S.27.01.{01,02,03,04,05,06}'!$A$1007:$D$1008</t>
  </si>
  <si>
    <t>S.27.01.{01,02,03,04,05,06}'!S.27.01.04.15</t>
  </si>
  <si>
    <t>S.27.01.{01,02,03,04,05,06}'!S.27.01.04.15.TC</t>
  </si>
  <si>
    <t>S.27.01.{01,02,03,04,05,06}'!S.27.01.04.15.TD</t>
  </si>
  <si>
    <t>S.27.01.{01,02,03,04,05,06}'!S.27.01.04.15.TL</t>
  </si>
  <si>
    <t>S.27.01.{01,02,03,04,05,06}'!S.27.01.04.15.TLC</t>
  </si>
  <si>
    <t>S.27.01.{01,02,03,04,05,06}'!S.27.01.04.15.TT</t>
  </si>
  <si>
    <t>S.27.01.{01,02,03,04,05,06}'!S.27.01.04.15.TTC</t>
  </si>
  <si>
    <t>S.27.01.{01,02,03,04,05,06}'!S.27.01.04.15.X</t>
  </si>
  <si>
    <t>S.27.01.{01,02,03,04,05,06}'!S.27.01.04.15.Y</t>
  </si>
  <si>
    <t>S.27.01.{01,02,03,04,05,06}'!S.27.01.04.15.Z</t>
  </si>
  <si>
    <t>S.27.01.{01,02,03,04,05,06}'!S.27.01.04.15.ZHI</t>
  </si>
  <si>
    <t>S.27.01.{01,02,03,04,05,06}'!S.27.01.04.16</t>
  </si>
  <si>
    <t>S.27.01.{01,02,03,04,05,06}'!S.27.01.04.16.TC</t>
  </si>
  <si>
    <t>S.27.01.{01,02,03,04,05,06}'!S.27.01.04.16.TD</t>
  </si>
  <si>
    <t>S.27.01.{01,02,03,04,05,06}'!S.27.01.04.16.TL</t>
  </si>
  <si>
    <t>S.27.01.{01,02,03,04,05,06}'!S.27.01.04.16.TLC</t>
  </si>
  <si>
    <t>S.27.01.{01,02,03,04,05,06}'!S.27.01.04.16.TT</t>
  </si>
  <si>
    <t>S.27.01.{01,02,03,04,05,06}'!S.27.01.04.16.TTC</t>
  </si>
  <si>
    <t>S.27.01.{01,02,03,04,05,06}'!S.27.01.04.16.X</t>
  </si>
  <si>
    <t>S.27.01.{01,02,03,04,05,06}'!S.27.01.04.16.Y</t>
  </si>
  <si>
    <t>S.27.01.{01,02,03,04,05,06}'!S.27.01.04.16.Z</t>
  </si>
  <si>
    <t>S.27.01.{01,02,03,04,05,06}'!S.27.01.04.16.ZHI</t>
  </si>
  <si>
    <t>S.27.01.{01,02,03,04,05,06}'!S.27.01.04.17</t>
  </si>
  <si>
    <t>S.27.01.{01,02,03,04,05,06}'!S.27.01.04.17.TC</t>
  </si>
  <si>
    <t>S.27.01.{01,02,03,04,05,06}'!S.27.01.04.17.TD</t>
  </si>
  <si>
    <t>S.27.01.{01,02,03,04,05,06}'!S.27.01.04.17.TL</t>
  </si>
  <si>
    <t>S.27.01.{01,02,03,04,05,06}'!S.27.01.04.17.TLC</t>
  </si>
  <si>
    <t>S.27.01.{01,02,03,04,05,06}'!S.27.01.04.17.TT</t>
  </si>
  <si>
    <t>S.27.01.{01,02,03,04,05,06}'!S.27.01.04.17.TTC</t>
  </si>
  <si>
    <t>S.27.01.{01,02,03,04,05,06}'!S.27.01.04.17.X</t>
  </si>
  <si>
    <t>S.27.01.{01,02,03,04,05,06}'!S.27.01.04.17.Z</t>
  </si>
  <si>
    <t>S.27.01.{01,02,03,04,05,06}'!S.27.01.04.17.ZHI</t>
  </si>
  <si>
    <t>S.27.01.{01,02,03,04,05,06}'!S.27.01.04.18</t>
  </si>
  <si>
    <t>S.27.01.{01,02,03,04,05,06}'!S.27.01.04.18.TC</t>
  </si>
  <si>
    <t>S.27.01.{01,02,03,04,05,06}'!S.27.01.04.18.TD</t>
  </si>
  <si>
    <t>S.27.01.{01,02,03,04,05,06}'!S.27.01.04.18.TL</t>
  </si>
  <si>
    <t>S.27.01.{01,02,03,04,05,06}'!S.27.01.04.18.TLC</t>
  </si>
  <si>
    <t>S.27.01.{01,02,03,04,05,06}'!S.27.01.04.18.TT</t>
  </si>
  <si>
    <t>S.27.01.{01,02,03,04,05,06}'!S.27.01.04.18.TTC</t>
  </si>
  <si>
    <t>S.27.01.{01,02,03,04,05,06}'!S.27.01.04.18.X</t>
  </si>
  <si>
    <t>S.27.01.{01,02,03,04,05,06}'!S.27.01.04.18.Y</t>
  </si>
  <si>
    <t>S.27.01.{01,02,03,04,05,06}'!S.27.01.04.18.Z</t>
  </si>
  <si>
    <t>S.27.01.{01,02,03,04,05,06}'!S.27.01.04.18.ZHI</t>
  </si>
  <si>
    <t>S.27.01.{01,02,03,04,05,06}'!S.27.01.04.19</t>
  </si>
  <si>
    <t>S.27.01.{01,02,03,04,05,06}'!S.27.01.04.19.TC</t>
  </si>
  <si>
    <t>S.27.01.{01,02,03,04,05,06}'!S.27.01.04.19.TD</t>
  </si>
  <si>
    <t>S.27.01.{01,02,03,04,05,06}'!S.27.01.04.19.TL</t>
  </si>
  <si>
    <t>S.27.01.{01,02,03,04,05,06}'!S.27.01.04.19.TLC</t>
  </si>
  <si>
    <t>S.27.01.{01,02,03,04,05,06}'!S.27.01.04.19.TT</t>
  </si>
  <si>
    <t>S.27.01.{01,02,03,04,05,06}'!S.27.01.04.19.TTC</t>
  </si>
  <si>
    <t>S.27.01.{01,02,03,04,05,06}'!S.27.01.04.19.X</t>
  </si>
  <si>
    <t>S.27.01.{01,02,03,04,05,06}'!S.27.01.04.19.Y</t>
  </si>
  <si>
    <t>S.27.01.{01,02,03,04,05,06}'!S.27.01.04.19.Z</t>
  </si>
  <si>
    <t>S.27.01.{01,02,03,04,05,06}'!S.27.01.04.19.ZHI</t>
  </si>
  <si>
    <t>S.27.01.{01,02,03,04,05,06}'!S.27.01.04.20</t>
  </si>
  <si>
    <t>S.27.01.{01,02,03,04,05,06}'!S.27.01.04.20.TC</t>
  </si>
  <si>
    <t>S.27.01.{01,02,03,04,05,06}'!S.27.01.04.20.TD</t>
  </si>
  <si>
    <t>S.27.01.{01,02,03,04,05,06}'!S.27.01.04.20.TL</t>
  </si>
  <si>
    <t>S.27.01.{01,02,03,04,05,06}'!S.27.01.04.20.TLC</t>
  </si>
  <si>
    <t>S.27.01.{01,02,03,04,05,06}'!S.27.01.04.20.TT</t>
  </si>
  <si>
    <t>S.27.01.{01,02,03,04,05,06}'!S.27.01.04.20.TTC</t>
  </si>
  <si>
    <t>S.27.01.{01,02,03,04,05,06}'!S.27.01.04.20.X</t>
  </si>
  <si>
    <t>S.27.01.{01,02,03,04,05,06}'!S.27.01.04.20.Y</t>
  </si>
  <si>
    <t>S.27.01.{01,02,03,04,05,06}'!S.27.01.04.20.Z</t>
  </si>
  <si>
    <t>S.27.01.{01,02,03,04,05,06}'!S.27.01.04.20.ZHI</t>
  </si>
  <si>
    <t>S.27.01.{01,02,03,04,05,06}'!S.27.01.04.21</t>
  </si>
  <si>
    <t>S.27.01.{01,02,03,04,05,06}'!S.27.01.04.21.TC</t>
  </si>
  <si>
    <t>S.27.01.{01,02,03,04,05,06}'!S.27.01.04.21.TD</t>
  </si>
  <si>
    <t>S.27.01.{01,02,03,04,05,06}'!S.27.01.04.21.TL</t>
  </si>
  <si>
    <t>S.27.01.{01,02,03,04,05,06}'!S.27.01.04.21.TLC</t>
  </si>
  <si>
    <t>S.27.01.{01,02,03,04,05,06}'!S.27.01.04.21.TT</t>
  </si>
  <si>
    <t>S.27.01.{01,02,03,04,05,06}'!S.27.01.04.21.TTC</t>
  </si>
  <si>
    <t>S.27.01.{01,02,03,04,05,06}'!S.27.01.04.21.X</t>
  </si>
  <si>
    <t>S.27.01.{01,02,03,04,05,06}'!S.27.01.04.21.Y</t>
  </si>
  <si>
    <t>S.27.01.{01,02,03,04,05,06}'!S.27.01.04.21.Z</t>
  </si>
  <si>
    <t>S.27.01.{01,02,03,04,05,06}'!S.27.01.04.21.ZHI</t>
  </si>
  <si>
    <t>S.27.01.{01,02,03,04,05,06}'!S.27.01.04.22</t>
  </si>
  <si>
    <t>S.27.01.{01,02,03,04,05,06}'!S.27.01.04.22.TC</t>
  </si>
  <si>
    <t>S.27.01.{01,02,03,04,05,06}'!S.27.01.04.22.TD</t>
  </si>
  <si>
    <t>S.27.01.{01,02,03,04,05,06}'!S.27.01.04.22.TL</t>
  </si>
  <si>
    <t>S.27.01.{01,02,03,04,05,06}'!S.27.01.04.22.TLC</t>
  </si>
  <si>
    <t>S.27.01.{01,02,03,04,05,06}'!S.27.01.04.22.TT</t>
  </si>
  <si>
    <t>S.27.01.{01,02,03,04,05,06}'!S.27.01.04.22.TTC</t>
  </si>
  <si>
    <t>S.27.01.{01,02,03,04,05,06}'!S.27.01.04.22.X</t>
  </si>
  <si>
    <t>S.27.01.{01,02,03,04,05,06}'!S.27.01.04.22.Y</t>
  </si>
  <si>
    <t>S.27.01.{01,02,03,04,05,06}'!S.27.01.04.22.Z</t>
  </si>
  <si>
    <t>S.27.01.{01,02,03,04,05,06}'!S.27.01.04.22.ZHI</t>
  </si>
  <si>
    <t>S.27.01.{01,02,03,04,05,06}'!S.27.01.04.TC</t>
  </si>
  <si>
    <t>S.27.01.{01,02,03,04,05,06}'!S.27.01.05</t>
  </si>
  <si>
    <t>='S.27.01.{01,02,03,04,05,06}'!$A$5</t>
  </si>
  <si>
    <t>S.27.01.{01,02,03,04,05,06}'!S.27.01.05.01</t>
  </si>
  <si>
    <t>='S.27.01.{01,02,03,04,05,06}'!$A$43</t>
  </si>
  <si>
    <t>S.27.01.{01,02,03,04,05,06}'!S.27.01.05.01.TD</t>
  </si>
  <si>
    <t>S.27.01.{01,02,03,04,05,06}'!S.27.01.05.01.TL</t>
  </si>
  <si>
    <t>S.27.01.{01,02,03,04,05,06}'!S.27.01.05.01.TLC</t>
  </si>
  <si>
    <t>S.27.01.{01,02,03,04,05,06}'!S.27.01.05.01.TT</t>
  </si>
  <si>
    <t>S.27.01.{01,02,03,04,05,06}'!S.27.01.05.01.TTC</t>
  </si>
  <si>
    <t>S.27.01.{01,02,03,04,05,06}'!S.27.01.05.01.X</t>
  </si>
  <si>
    <t>S.27.01.{01,02,03,04,05,06}'!S.27.01.05.01.Y</t>
  </si>
  <si>
    <t>S.27.01.{01,02,03,04,05,06}'!S.27.01.05.01.Z</t>
  </si>
  <si>
    <t>='S.27.01.{01,02,03,04,05,06}'!$A$44:$A$48</t>
  </si>
  <si>
    <t>S.27.01.{01,02,03,04,05,06}'!S.27.01.05.01.ZHI</t>
  </si>
  <si>
    <t>='S.27.01.{01,02,03,04,05,06}'!$A$48:$D$48</t>
  </si>
  <si>
    <t>S.27.01.{01,02,03,04,05,06}'!S.27.01.05.02</t>
  </si>
  <si>
    <t>='S.27.01.{01,02,03,04,05,06}'!$A$130</t>
  </si>
  <si>
    <t>S.27.01.{01,02,03,04,05,06}'!S.27.01.05.02.TC</t>
  </si>
  <si>
    <t>S.27.01.{01,02,03,04,05,06}'!S.27.01.05.02.TD</t>
  </si>
  <si>
    <t>S.27.01.{01,02,03,04,05,06}'!S.27.01.05.02.TL</t>
  </si>
  <si>
    <t>S.27.01.{01,02,03,04,05,06}'!S.27.01.05.02.TLC</t>
  </si>
  <si>
    <t>S.27.01.{01,02,03,04,05,06}'!S.27.01.05.02.TT</t>
  </si>
  <si>
    <t>S.27.01.{01,02,03,04,05,06}'!S.27.01.05.02.TTC</t>
  </si>
  <si>
    <t>S.27.01.{01,02,03,04,05,06}'!S.27.01.05.02.X</t>
  </si>
  <si>
    <t>S.27.01.{01,02,03,04,05,06}'!S.27.01.05.02.Y</t>
  </si>
  <si>
    <t>S.27.01.{01,02,03,04,05,06}'!S.27.01.05.02.Z</t>
  </si>
  <si>
    <t>='S.27.01.{01,02,03,04,05,06}'!$A$131:$A$136</t>
  </si>
  <si>
    <t>S.27.01.{01,02,03,04,05,06}'!S.27.01.05.02.ZHI</t>
  </si>
  <si>
    <t>='S.27.01.{01,02,03,04,05,06}'!$A$136:$D$136</t>
  </si>
  <si>
    <t>S.27.01.{01,02,03,04,05,06}'!S.27.01.05.03</t>
  </si>
  <si>
    <t>='S.27.01.{01,02,03,04,05,06}'!$A$234</t>
  </si>
  <si>
    <t>S.27.01.{01,02,03,04,05,06}'!S.27.01.05.03.TC</t>
  </si>
  <si>
    <t>S.27.01.{01,02,03,04,05,06}'!S.27.01.05.03.TD</t>
  </si>
  <si>
    <t>S.27.01.{01,02,03,04,05,06}'!S.27.01.05.03.TL</t>
  </si>
  <si>
    <t>S.27.01.{01,02,03,04,05,06}'!S.27.01.05.03.TLC</t>
  </si>
  <si>
    <t>S.27.01.{01,02,03,04,05,06}'!S.27.01.05.03.TT</t>
  </si>
  <si>
    <t>S.27.01.{01,02,03,04,05,06}'!S.27.01.05.03.TTC</t>
  </si>
  <si>
    <t>S.27.01.{01,02,03,04,05,06}'!S.27.01.05.03.X</t>
  </si>
  <si>
    <t>S.27.01.{01,02,03,04,05,06}'!S.27.01.05.03.Y</t>
  </si>
  <si>
    <t>S.27.01.{01,02,03,04,05,06}'!S.27.01.05.03.Z</t>
  </si>
  <si>
    <t>='S.27.01.{01,02,03,04,05,06}'!$A$235:$A$240</t>
  </si>
  <si>
    <t>S.27.01.{01,02,03,04,05,06}'!S.27.01.05.03.ZHI</t>
  </si>
  <si>
    <t>='S.27.01.{01,02,03,04,05,06}'!$A$240:$D$240</t>
  </si>
  <si>
    <t>S.27.01.{01,02,03,04,05,06}'!S.27.01.05.04</t>
  </si>
  <si>
    <t>='S.27.01.{01,02,03,04,05,06}'!$A$337</t>
  </si>
  <si>
    <t>S.27.01.{01,02,03,04,05,06}'!S.27.01.05.04.TC</t>
  </si>
  <si>
    <t>S.27.01.{01,02,03,04,05,06}'!S.27.01.05.04.TD</t>
  </si>
  <si>
    <t>S.27.01.{01,02,03,04,05,06}'!S.27.01.05.04.TL</t>
  </si>
  <si>
    <t>S.27.01.{01,02,03,04,05,06}'!S.27.01.05.04.TLC</t>
  </si>
  <si>
    <t>S.27.01.{01,02,03,04,05,06}'!S.27.01.05.04.TT</t>
  </si>
  <si>
    <t>S.27.01.{01,02,03,04,05,06}'!S.27.01.05.04.TTC</t>
  </si>
  <si>
    <t>S.27.01.{01,02,03,04,05,06}'!S.27.01.05.04.X</t>
  </si>
  <si>
    <t>S.27.01.{01,02,03,04,05,06}'!S.27.01.05.04.Y</t>
  </si>
  <si>
    <t>S.27.01.{01,02,03,04,05,06}'!S.27.01.05.04.Z</t>
  </si>
  <si>
    <t>='S.27.01.{01,02,03,04,05,06}'!$A$338:$A$343</t>
  </si>
  <si>
    <t>S.27.01.{01,02,03,04,05,06}'!S.27.01.05.04.ZHI</t>
  </si>
  <si>
    <t>='S.27.01.{01,02,03,04,05,06}'!$A$343:$D$343</t>
  </si>
  <si>
    <t>S.27.01.{01,02,03,04,05,06}'!S.27.01.05.05</t>
  </si>
  <si>
    <t>='S.27.01.{01,02,03,04,05,06}'!$A$435</t>
  </si>
  <si>
    <t>S.27.01.{01,02,03,04,05,06}'!S.27.01.05.05.TC</t>
  </si>
  <si>
    <t>S.27.01.{01,02,03,04,05,06}'!S.27.01.05.05.TD</t>
  </si>
  <si>
    <t>S.27.01.{01,02,03,04,05,06}'!S.27.01.05.05.TL</t>
  </si>
  <si>
    <t>S.27.01.{01,02,03,04,05,06}'!S.27.01.05.05.TLC</t>
  </si>
  <si>
    <t>S.27.01.{01,02,03,04,05,06}'!S.27.01.05.05.TT</t>
  </si>
  <si>
    <t>S.27.01.{01,02,03,04,05,06}'!S.27.01.05.05.TTC</t>
  </si>
  <si>
    <t>S.27.01.{01,02,03,04,05,06}'!S.27.01.05.05.X</t>
  </si>
  <si>
    <t>S.27.01.{01,02,03,04,05,06}'!S.27.01.05.05.Y</t>
  </si>
  <si>
    <t>S.27.01.{01,02,03,04,05,06}'!S.27.01.05.05.Z</t>
  </si>
  <si>
    <t>='S.27.01.{01,02,03,04,05,06}'!$A$436:$A$441</t>
  </si>
  <si>
    <t>S.27.01.{01,02,03,04,05,06}'!S.27.01.05.05.ZHI</t>
  </si>
  <si>
    <t>='S.27.01.{01,02,03,04,05,06}'!$A$441:$D$441</t>
  </si>
  <si>
    <t>S.27.01.{01,02,03,04,05,06}'!S.27.01.05.06</t>
  </si>
  <si>
    <t>='S.27.01.{01,02,03,04,05,06}'!$A$528</t>
  </si>
  <si>
    <t>S.27.01.{01,02,03,04,05,06}'!S.27.01.05.06.TC</t>
  </si>
  <si>
    <t>S.27.01.{01,02,03,04,05,06}'!S.27.01.05.06.TD</t>
  </si>
  <si>
    <t>S.27.01.{01,02,03,04,05,06}'!S.27.01.05.06.TL</t>
  </si>
  <si>
    <t>S.27.01.{01,02,03,04,05,06}'!S.27.01.05.06.TLC</t>
  </si>
  <si>
    <t>S.27.01.{01,02,03,04,05,06}'!S.27.01.05.06.TT</t>
  </si>
  <si>
    <t>S.27.01.{01,02,03,04,05,06}'!S.27.01.05.06.TTC</t>
  </si>
  <si>
    <t>S.27.01.{01,02,03,04,05,06}'!S.27.01.05.06.X</t>
  </si>
  <si>
    <t>S.27.01.{01,02,03,04,05,06}'!S.27.01.05.06.Y</t>
  </si>
  <si>
    <t>S.27.01.{01,02,03,04,05,06}'!S.27.01.05.06.Z</t>
  </si>
  <si>
    <t>='S.27.01.{01,02,03,04,05,06}'!$A$529:$A$534</t>
  </si>
  <si>
    <t>S.27.01.{01,02,03,04,05,06}'!S.27.01.05.06.ZHI</t>
  </si>
  <si>
    <t>='S.27.01.{01,02,03,04,05,06}'!$A$534:$D$534</t>
  </si>
  <si>
    <t>S.27.01.{01,02,03,04,05,06}'!S.27.01.05.07</t>
  </si>
  <si>
    <t>='S.27.01.{01,02,03,04,05,06}'!$A$591</t>
  </si>
  <si>
    <t>S.27.01.{01,02,03,04,05,06}'!S.27.01.05.07.TC</t>
  </si>
  <si>
    <t>S.27.01.{01,02,03,04,05,06}'!S.27.01.05.07.TD</t>
  </si>
  <si>
    <t>S.27.01.{01,02,03,04,05,06}'!S.27.01.05.07.TL</t>
  </si>
  <si>
    <t>S.27.01.{01,02,03,04,05,06}'!S.27.01.05.07.TLC</t>
  </si>
  <si>
    <t>S.27.01.{01,02,03,04,05,06}'!S.27.01.05.07.TT</t>
  </si>
  <si>
    <t>S.27.01.{01,02,03,04,05,06}'!S.27.01.05.07.TTC</t>
  </si>
  <si>
    <t>S.27.01.{01,02,03,04,05,06}'!S.27.01.05.07.X</t>
  </si>
  <si>
    <t>S.27.01.{01,02,03,04,05,06}'!S.27.01.05.07.Y</t>
  </si>
  <si>
    <t>S.27.01.{01,02,03,04,05,06}'!S.27.01.05.07.Z</t>
  </si>
  <si>
    <t>='S.27.01.{01,02,03,04,05,06}'!$A$592:$A$596</t>
  </si>
  <si>
    <t>S.27.01.{01,02,03,04,05,06}'!S.27.01.05.07.ZHI</t>
  </si>
  <si>
    <t>='S.27.01.{01,02,03,04,05,06}'!$A$596:$D$596</t>
  </si>
  <si>
    <t>S.27.01.{01,02,03,04,05,06}'!S.27.01.05.08</t>
  </si>
  <si>
    <t>='S.27.01.{01,02,03,04,05,06}'!$A$650</t>
  </si>
  <si>
    <t>S.27.01.{01,02,03,04,05,06}'!S.27.01.05.08.TC</t>
  </si>
  <si>
    <t>S.27.01.{01,02,03,04,05,06}'!S.27.01.05.08.TD</t>
  </si>
  <si>
    <t>S.27.01.{01,02,03,04,05,06}'!S.27.01.05.08.TL</t>
  </si>
  <si>
    <t>S.27.01.{01,02,03,04,05,06}'!S.27.01.05.08.TLC</t>
  </si>
  <si>
    <t>S.27.01.{01,02,03,04,05,06}'!S.27.01.05.08.TT</t>
  </si>
  <si>
    <t>S.27.01.{01,02,03,04,05,06}'!S.27.01.05.08.TTC</t>
  </si>
  <si>
    <t>S.27.01.{01,02,03,04,05,06}'!S.27.01.05.08.X</t>
  </si>
  <si>
    <t>S.27.01.{01,02,03,04,05,06}'!S.27.01.05.08.Y</t>
  </si>
  <si>
    <t>S.27.01.{01,02,03,04,05,06}'!S.27.01.05.08.Z</t>
  </si>
  <si>
    <t>='S.27.01.{01,02,03,04,05,06}'!$A$651:$A$655</t>
  </si>
  <si>
    <t>S.27.01.{01,02,03,04,05,06}'!S.27.01.05.08.ZHI</t>
  </si>
  <si>
    <t>='S.27.01.{01,02,03,04,05,06}'!$A$655:$D$655</t>
  </si>
  <si>
    <t>S.27.01.{01,02,03,04,05,06}'!S.27.01.05.09</t>
  </si>
  <si>
    <t>='S.27.01.{01,02,03,04,05,06}'!$A$708</t>
  </si>
  <si>
    <t>S.27.01.{01,02,03,04,05,06}'!S.27.01.05.09.TC</t>
  </si>
  <si>
    <t>S.27.01.{01,02,03,04,05,06}'!S.27.01.05.09.TD</t>
  </si>
  <si>
    <t>S.27.01.{01,02,03,04,05,06}'!S.27.01.05.09.TK</t>
  </si>
  <si>
    <t>S.27.01.{01,02,03,04,05,06}'!S.27.01.05.09.TKC</t>
  </si>
  <si>
    <t>S.27.01.{01,02,03,04,05,06}'!S.27.01.05.09.TT</t>
  </si>
  <si>
    <t>S.27.01.{01,02,03,04,05,06}'!S.27.01.05.09.TTC</t>
  </si>
  <si>
    <t>S.27.01.{01,02,03,04,05,06}'!S.27.01.05.09.X</t>
  </si>
  <si>
    <t>S.27.01.{01,02,03,04,05,06}'!S.27.01.05.09.Y</t>
  </si>
  <si>
    <t>S.27.01.{01,02,03,04,05,06}'!S.27.01.05.09.Z</t>
  </si>
  <si>
    <t>='S.27.01.{01,02,03,04,05,06}'!$A$709:$A$713</t>
  </si>
  <si>
    <t>S.27.01.{01,02,03,04,05,06}'!S.27.01.05.09.ZHI</t>
  </si>
  <si>
    <t>='S.27.01.{01,02,03,04,05,06}'!$A$713:$D$713</t>
  </si>
  <si>
    <t>S.27.01.{01,02,03,04,05,06}'!S.27.01.05.10</t>
  </si>
  <si>
    <t>='S.27.01.{01,02,03,04,05,06}'!$A$767</t>
  </si>
  <si>
    <t>S.27.01.{01,02,03,04,05,06}'!S.27.01.05.10.TC</t>
  </si>
  <si>
    <t>S.27.01.{01,02,03,04,05,06}'!S.27.01.05.10.TD</t>
  </si>
  <si>
    <t>S.27.01.{01,02,03,04,05,06}'!S.27.01.05.10.TK</t>
  </si>
  <si>
    <t>S.27.01.{01,02,03,04,05,06}'!S.27.01.05.10.TKC</t>
  </si>
  <si>
    <t>S.27.01.{01,02,03,04,05,06}'!S.27.01.05.10.TT</t>
  </si>
  <si>
    <t>S.27.01.{01,02,03,04,05,06}'!S.27.01.05.10.TTC</t>
  </si>
  <si>
    <t>S.27.01.{01,02,03,04,05,06}'!S.27.01.05.10.X</t>
  </si>
  <si>
    <t>S.27.01.{01,02,03,04,05,06}'!S.27.01.05.10.Y</t>
  </si>
  <si>
    <t>S.27.01.{01,02,03,04,05,06}'!S.27.01.05.10.Z</t>
  </si>
  <si>
    <t>='S.27.01.{01,02,03,04,05,06}'!$A$768:$A$772</t>
  </si>
  <si>
    <t>S.27.01.{01,02,03,04,05,06}'!S.27.01.05.10.ZHI</t>
  </si>
  <si>
    <t>='S.27.01.{01,02,03,04,05,06}'!$A$772:$D$772</t>
  </si>
  <si>
    <t>S.27.01.{01,02,03,04,05,06}'!S.27.01.05.11</t>
  </si>
  <si>
    <t>='S.27.01.{01,02,03,04,05,06}'!$A$827</t>
  </si>
  <si>
    <t>S.27.01.{01,02,03,04,05,06}'!S.27.01.05.11.TC</t>
  </si>
  <si>
    <t>S.27.01.{01,02,03,04,05,06}'!S.27.01.05.11.TD</t>
  </si>
  <si>
    <t>S.27.01.{01,02,03,04,05,06}'!S.27.01.05.11.TL</t>
  </si>
  <si>
    <t>S.27.01.{01,02,03,04,05,06}'!S.27.01.05.11.TLC</t>
  </si>
  <si>
    <t>S.27.01.{01,02,03,04,05,06}'!S.27.01.05.11.TT</t>
  </si>
  <si>
    <t>S.27.01.{01,02,03,04,05,06}'!S.27.01.05.11.TTC</t>
  </si>
  <si>
    <t>S.27.01.{01,02,03,04,05,06}'!S.27.01.05.11.X</t>
  </si>
  <si>
    <t>S.27.01.{01,02,03,04,05,06}'!S.27.01.05.11.Y</t>
  </si>
  <si>
    <t>S.27.01.{01,02,03,04,05,06}'!S.27.01.05.11.Z</t>
  </si>
  <si>
    <t>='S.27.01.{01,02,03,04,05,06}'!$A$828:$A$832</t>
  </si>
  <si>
    <t>S.27.01.{01,02,03,04,05,06}'!S.27.01.05.11.ZHI</t>
  </si>
  <si>
    <t>='S.27.01.{01,02,03,04,05,06}'!$A$832:$D$832</t>
  </si>
  <si>
    <t>S.27.01.{01,02,03,04,05,06}'!S.27.01.05.12</t>
  </si>
  <si>
    <t>='S.27.01.{01,02,03,04,05,06}'!$A$888</t>
  </si>
  <si>
    <t>S.27.01.{01,02,03,04,05,06}'!S.27.01.05.12.TC</t>
  </si>
  <si>
    <t>S.27.01.{01,02,03,04,05,06}'!S.27.01.05.12.TD</t>
  </si>
  <si>
    <t>S.27.01.{01,02,03,04,05,06}'!S.27.01.05.12.TL</t>
  </si>
  <si>
    <t>S.27.01.{01,02,03,04,05,06}'!S.27.01.05.12.TLC</t>
  </si>
  <si>
    <t>S.27.01.{01,02,03,04,05,06}'!S.27.01.05.12.TT</t>
  </si>
  <si>
    <t>S.27.01.{01,02,03,04,05,06}'!S.27.01.05.12.TTC</t>
  </si>
  <si>
    <t>S.27.01.{01,02,03,04,05,06}'!S.27.01.05.12.X</t>
  </si>
  <si>
    <t>S.27.01.{01,02,03,04,05,06}'!S.27.01.05.12.Z</t>
  </si>
  <si>
    <t>='S.27.01.{01,02,03,04,05,06}'!$A$889:$A$893</t>
  </si>
  <si>
    <t>S.27.01.{01,02,03,04,05,06}'!S.27.01.05.12.ZHI</t>
  </si>
  <si>
    <t>='S.27.01.{01,02,03,04,05,06}'!$A$893:$D$893</t>
  </si>
  <si>
    <t>S.27.01.{01,02,03,04,05,06}'!S.27.01.05.13</t>
  </si>
  <si>
    <t>='S.27.01.{01,02,03,04,05,06}'!$A$951</t>
  </si>
  <si>
    <t>S.27.01.{01,02,03,04,05,06}'!S.27.01.05.13.TC</t>
  </si>
  <si>
    <t>S.27.01.{01,02,03,04,05,06}'!S.27.01.05.13.TD</t>
  </si>
  <si>
    <t>S.27.01.{01,02,03,04,05,06}'!S.27.01.05.13.TL</t>
  </si>
  <si>
    <t>S.27.01.{01,02,03,04,05,06}'!S.27.01.05.13.TLC</t>
  </si>
  <si>
    <t>S.27.01.{01,02,03,04,05,06}'!S.27.01.05.13.TT</t>
  </si>
  <si>
    <t>S.27.01.{01,02,03,04,05,06}'!S.27.01.05.13.TTC</t>
  </si>
  <si>
    <t>S.27.01.{01,02,03,04,05,06}'!S.27.01.05.13.X</t>
  </si>
  <si>
    <t>S.27.01.{01,02,03,04,05,06}'!S.27.01.05.13.Y</t>
  </si>
  <si>
    <t>S.27.01.{01,02,03,04,05,06}'!S.27.01.05.13.Z</t>
  </si>
  <si>
    <t>='S.27.01.{01,02,03,04,05,06}'!$A$952:$A$957</t>
  </si>
  <si>
    <t>S.27.01.{01,02,03,04,05,06}'!S.27.01.05.13.ZHI</t>
  </si>
  <si>
    <t>='S.27.01.{01,02,03,04,05,06}'!$A$957:$D$957</t>
  </si>
  <si>
    <t>S.27.01.{01,02,03,04,05,06}'!S.27.01.05.14</t>
  </si>
  <si>
    <t>='S.27.01.{01,02,03,04,05,06}'!$A$1010</t>
  </si>
  <si>
    <t>S.27.01.{01,02,03,04,05,06}'!S.27.01.05.14.TC</t>
  </si>
  <si>
    <t>S.27.01.{01,02,03,04,05,06}'!S.27.01.05.14.TD</t>
  </si>
  <si>
    <t>S.27.01.{01,02,03,04,05,06}'!S.27.01.05.14.TL</t>
  </si>
  <si>
    <t>S.27.01.{01,02,03,04,05,06}'!S.27.01.05.14.TLC</t>
  </si>
  <si>
    <t>S.27.01.{01,02,03,04,05,06}'!S.27.01.05.14.TT</t>
  </si>
  <si>
    <t>S.27.01.{01,02,03,04,05,06}'!S.27.01.05.14.TTC</t>
  </si>
  <si>
    <t>S.27.01.{01,02,03,04,05,06}'!S.27.01.05.14.X</t>
  </si>
  <si>
    <t>S.27.01.{01,02,03,04,05,06}'!S.27.01.05.14.Y</t>
  </si>
  <si>
    <t>S.27.01.{01,02,03,04,05,06}'!S.27.01.05.14.Z</t>
  </si>
  <si>
    <t>='S.27.01.{01,02,03,04,05,06}'!$A$1011:$A$1015</t>
  </si>
  <si>
    <t>S.27.01.{01,02,03,04,05,06}'!S.27.01.05.14.ZHI</t>
  </si>
  <si>
    <t>='S.27.01.{01,02,03,04,05,06}'!$A$1015:$D$1015</t>
  </si>
  <si>
    <t>S.27.01.{01,02,03,04,05,06}'!S.27.01.05.15</t>
  </si>
  <si>
    <t>S.27.01.{01,02,03,04,05,06}'!S.27.01.05.15.TC</t>
  </si>
  <si>
    <t>S.27.01.{01,02,03,04,05,06}'!S.27.01.05.15.TD</t>
  </si>
  <si>
    <t>S.27.01.{01,02,03,04,05,06}'!S.27.01.05.15.TL</t>
  </si>
  <si>
    <t>S.27.01.{01,02,03,04,05,06}'!S.27.01.05.15.TLC</t>
  </si>
  <si>
    <t>S.27.01.{01,02,03,04,05,06}'!S.27.01.05.15.TT</t>
  </si>
  <si>
    <t>S.27.01.{01,02,03,04,05,06}'!S.27.01.05.15.TTC</t>
  </si>
  <si>
    <t>S.27.01.{01,02,03,04,05,06}'!S.27.01.05.15.X</t>
  </si>
  <si>
    <t>S.27.01.{01,02,03,04,05,06}'!S.27.01.05.15.Y</t>
  </si>
  <si>
    <t>S.27.01.{01,02,03,04,05,06}'!S.27.01.05.15.Z</t>
  </si>
  <si>
    <t>S.27.01.{01,02,03,04,05,06}'!S.27.01.05.15.ZHI</t>
  </si>
  <si>
    <t>S.27.01.{01,02,03,04,05,06}'!S.27.01.05.16</t>
  </si>
  <si>
    <t>S.27.01.{01,02,03,04,05,06}'!S.27.01.05.16.TC</t>
  </si>
  <si>
    <t>S.27.01.{01,02,03,04,05,06}'!S.27.01.05.16.TD</t>
  </si>
  <si>
    <t>S.27.01.{01,02,03,04,05,06}'!S.27.01.05.16.TL</t>
  </si>
  <si>
    <t>S.27.01.{01,02,03,04,05,06}'!S.27.01.05.16.TLC</t>
  </si>
  <si>
    <t>S.27.01.{01,02,03,04,05,06}'!S.27.01.05.16.TT</t>
  </si>
  <si>
    <t>S.27.01.{01,02,03,04,05,06}'!S.27.01.05.16.TTC</t>
  </si>
  <si>
    <t>S.27.01.{01,02,03,04,05,06}'!S.27.01.05.16.X</t>
  </si>
  <si>
    <t>S.27.01.{01,02,03,04,05,06}'!S.27.01.05.16.Y</t>
  </si>
  <si>
    <t>S.27.01.{01,02,03,04,05,06}'!S.27.01.05.16.Z</t>
  </si>
  <si>
    <t>S.27.01.{01,02,03,04,05,06}'!S.27.01.05.16.ZHI</t>
  </si>
  <si>
    <t>S.27.01.{01,02,03,04,05,06}'!S.27.01.05.17</t>
  </si>
  <si>
    <t>S.27.01.{01,02,03,04,05,06}'!S.27.01.05.17.TC</t>
  </si>
  <si>
    <t>S.27.01.{01,02,03,04,05,06}'!S.27.01.05.17.TD</t>
  </si>
  <si>
    <t>S.27.01.{01,02,03,04,05,06}'!S.27.01.05.17.TL</t>
  </si>
  <si>
    <t>S.27.01.{01,02,03,04,05,06}'!S.27.01.05.17.TLC</t>
  </si>
  <si>
    <t>S.27.01.{01,02,03,04,05,06}'!S.27.01.05.17.TT</t>
  </si>
  <si>
    <t>S.27.01.{01,02,03,04,05,06}'!S.27.01.05.17.TTC</t>
  </si>
  <si>
    <t>S.27.01.{01,02,03,04,05,06}'!S.27.01.05.17.X</t>
  </si>
  <si>
    <t>S.27.01.{01,02,03,04,05,06}'!S.27.01.05.17.Z</t>
  </si>
  <si>
    <t>S.27.01.{01,02,03,04,05,06}'!S.27.01.05.17.ZHI</t>
  </si>
  <si>
    <t>S.27.01.{01,02,03,04,05,06}'!S.27.01.05.18</t>
  </si>
  <si>
    <t>S.27.01.{01,02,03,04,05,06}'!S.27.01.05.18.TC</t>
  </si>
  <si>
    <t>S.27.01.{01,02,03,04,05,06}'!S.27.01.05.18.TD</t>
  </si>
  <si>
    <t>S.27.01.{01,02,03,04,05,06}'!S.27.01.05.18.TL</t>
  </si>
  <si>
    <t>S.27.01.{01,02,03,04,05,06}'!S.27.01.05.18.TLC</t>
  </si>
  <si>
    <t>S.27.01.{01,02,03,04,05,06}'!S.27.01.05.18.TT</t>
  </si>
  <si>
    <t>S.27.01.{01,02,03,04,05,06}'!S.27.01.05.18.TTC</t>
  </si>
  <si>
    <t>S.27.01.{01,02,03,04,05,06}'!S.27.01.05.18.X</t>
  </si>
  <si>
    <t>S.27.01.{01,02,03,04,05,06}'!S.27.01.05.18.Y</t>
  </si>
  <si>
    <t>S.27.01.{01,02,03,04,05,06}'!S.27.01.05.18.Z</t>
  </si>
  <si>
    <t>S.27.01.{01,02,03,04,05,06}'!S.27.01.05.18.ZHI</t>
  </si>
  <si>
    <t>S.27.01.{01,02,03,04,05,06}'!S.27.01.05.19</t>
  </si>
  <si>
    <t>S.27.01.{01,02,03,04,05,06}'!S.27.01.05.19.TC</t>
  </si>
  <si>
    <t>S.27.01.{01,02,03,04,05,06}'!S.27.01.05.19.TD</t>
  </si>
  <si>
    <t>S.27.01.{01,02,03,04,05,06}'!S.27.01.05.19.TL</t>
  </si>
  <si>
    <t>S.27.01.{01,02,03,04,05,06}'!S.27.01.05.19.TLC</t>
  </si>
  <si>
    <t>S.27.01.{01,02,03,04,05,06}'!S.27.01.05.19.TT</t>
  </si>
  <si>
    <t>S.27.01.{01,02,03,04,05,06}'!S.27.01.05.19.TTC</t>
  </si>
  <si>
    <t>S.27.01.{01,02,03,04,05,06}'!S.27.01.05.19.X</t>
  </si>
  <si>
    <t>S.27.01.{01,02,03,04,05,06}'!S.27.01.05.19.Y</t>
  </si>
  <si>
    <t>S.27.01.{01,02,03,04,05,06}'!S.27.01.05.19.Z</t>
  </si>
  <si>
    <t>S.27.01.{01,02,03,04,05,06}'!S.27.01.05.19.ZHI</t>
  </si>
  <si>
    <t>S.27.01.{01,02,03,04,05,06}'!S.27.01.05.20</t>
  </si>
  <si>
    <t>S.27.01.{01,02,03,04,05,06}'!S.27.01.05.20.TC</t>
  </si>
  <si>
    <t>S.27.01.{01,02,03,04,05,06}'!S.27.01.05.20.TD</t>
  </si>
  <si>
    <t>S.27.01.{01,02,03,04,05,06}'!S.27.01.05.20.TL</t>
  </si>
  <si>
    <t>S.27.01.{01,02,03,04,05,06}'!S.27.01.05.20.TLC</t>
  </si>
  <si>
    <t>S.27.01.{01,02,03,04,05,06}'!S.27.01.05.20.TT</t>
  </si>
  <si>
    <t>S.27.01.{01,02,03,04,05,06}'!S.27.01.05.20.TTC</t>
  </si>
  <si>
    <t>S.27.01.{01,02,03,04,05,06}'!S.27.01.05.20.X</t>
  </si>
  <si>
    <t>S.27.01.{01,02,03,04,05,06}'!S.27.01.05.20.Y</t>
  </si>
  <si>
    <t>S.27.01.{01,02,03,04,05,06}'!S.27.01.05.20.Z</t>
  </si>
  <si>
    <t>S.27.01.{01,02,03,04,05,06}'!S.27.01.05.20.ZHI</t>
  </si>
  <si>
    <t>S.27.01.{01,02,03,04,05,06}'!S.27.01.05.21</t>
  </si>
  <si>
    <t>S.27.01.{01,02,03,04,05,06}'!S.27.01.05.21.TC</t>
  </si>
  <si>
    <t>S.27.01.{01,02,03,04,05,06}'!S.27.01.05.21.TD</t>
  </si>
  <si>
    <t>S.27.01.{01,02,03,04,05,06}'!S.27.01.05.21.TL</t>
  </si>
  <si>
    <t>S.27.01.{01,02,03,04,05,06}'!S.27.01.05.21.TLC</t>
  </si>
  <si>
    <t>S.27.01.{01,02,03,04,05,06}'!S.27.01.05.21.TT</t>
  </si>
  <si>
    <t>S.27.01.{01,02,03,04,05,06}'!S.27.01.05.21.TTC</t>
  </si>
  <si>
    <t>S.27.01.{01,02,03,04,05,06}'!S.27.01.05.21.X</t>
  </si>
  <si>
    <t>S.27.01.{01,02,03,04,05,06}'!S.27.01.05.21.Y</t>
  </si>
  <si>
    <t>S.27.01.{01,02,03,04,05,06}'!S.27.01.05.21.Z</t>
  </si>
  <si>
    <t>S.27.01.{01,02,03,04,05,06}'!S.27.01.05.21.ZHI</t>
  </si>
  <si>
    <t>S.27.01.{01,02,03,04,05,06}'!S.27.01.05.22</t>
  </si>
  <si>
    <t>S.27.01.{01,02,03,04,05,06}'!S.27.01.05.22.TC</t>
  </si>
  <si>
    <t>S.27.01.{01,02,03,04,05,06}'!S.27.01.05.22.TD</t>
  </si>
  <si>
    <t>S.27.01.{01,02,03,04,05,06}'!S.27.01.05.22.TL</t>
  </si>
  <si>
    <t>S.27.01.{01,02,03,04,05,06}'!S.27.01.05.22.TLC</t>
  </si>
  <si>
    <t>S.27.01.{01,02,03,04,05,06}'!S.27.01.05.22.TT</t>
  </si>
  <si>
    <t>S.27.01.{01,02,03,04,05,06}'!S.27.01.05.22.TTC</t>
  </si>
  <si>
    <t>S.27.01.{01,02,03,04,05,06}'!S.27.01.05.22.X</t>
  </si>
  <si>
    <t>S.27.01.{01,02,03,04,05,06}'!S.27.01.05.22.Y</t>
  </si>
  <si>
    <t>S.27.01.{01,02,03,04,05,06}'!S.27.01.05.22.Z</t>
  </si>
  <si>
    <t>S.27.01.{01,02,03,04,05,06}'!S.27.01.05.22.ZHI</t>
  </si>
  <si>
    <t>S.27.01.{01,02,03,04,05,06}'!S.27.01.05.TC</t>
  </si>
  <si>
    <t>S.27.01.{01,02,03,04,05,06}'!S.27.01.06</t>
  </si>
  <si>
    <t>='S.27.01.{01,02,03,04,05,06}'!$A$6</t>
  </si>
  <si>
    <t>S.27.01.{01,02,03,04,05,06}'!S.27.01.06.01</t>
  </si>
  <si>
    <t>='S.27.01.{01,02,03,04,05,06}'!$A$50</t>
  </si>
  <si>
    <t>S.27.01.{01,02,03,04,05,06}'!S.27.01.06.01.TD</t>
  </si>
  <si>
    <t>S.27.01.{01,02,03,04,05,06}'!S.27.01.06.01.TL</t>
  </si>
  <si>
    <t>S.27.01.{01,02,03,04,05,06}'!S.27.01.06.01.TLC</t>
  </si>
  <si>
    <t>S.27.01.{01,02,03,04,05,06}'!S.27.01.06.01.TT</t>
  </si>
  <si>
    <t>S.27.01.{01,02,03,04,05,06}'!S.27.01.06.01.TTC</t>
  </si>
  <si>
    <t>S.27.01.{01,02,03,04,05,06}'!S.27.01.06.01.X</t>
  </si>
  <si>
    <t>S.27.01.{01,02,03,04,05,06}'!S.27.01.06.01.Y</t>
  </si>
  <si>
    <t>S.27.01.{01,02,03,04,05,06}'!S.27.01.06.01.Z</t>
  </si>
  <si>
    <t>='S.27.01.{01,02,03,04,05,06}'!$A$51:$A$56</t>
  </si>
  <si>
    <t>S.27.01.{01,02,03,04,05,06}'!S.27.01.06.01.ZHI</t>
  </si>
  <si>
    <t>='S.27.01.{01,02,03,04,05,06}'!$A$56:$D$56</t>
  </si>
  <si>
    <t>S.27.01.{01,02,03,04,05,06}'!S.27.01.06.02</t>
  </si>
  <si>
    <t>='S.27.01.{01,02,03,04,05,06}'!$A$138</t>
  </si>
  <si>
    <t>S.27.01.{01,02,03,04,05,06}'!S.27.01.06.02.TC</t>
  </si>
  <si>
    <t>S.27.01.{01,02,03,04,05,06}'!S.27.01.06.02.TD</t>
  </si>
  <si>
    <t>S.27.01.{01,02,03,04,05,06}'!S.27.01.06.02.TL</t>
  </si>
  <si>
    <t>S.27.01.{01,02,03,04,05,06}'!S.27.01.06.02.TLC</t>
  </si>
  <si>
    <t>S.27.01.{01,02,03,04,05,06}'!S.27.01.06.02.TT</t>
  </si>
  <si>
    <t>S.27.01.{01,02,03,04,05,06}'!S.27.01.06.02.TTC</t>
  </si>
  <si>
    <t>S.27.01.{01,02,03,04,05,06}'!S.27.01.06.02.X</t>
  </si>
  <si>
    <t>S.27.01.{01,02,03,04,05,06}'!S.27.01.06.02.Y</t>
  </si>
  <si>
    <t>S.27.01.{01,02,03,04,05,06}'!S.27.01.06.02.Z</t>
  </si>
  <si>
    <t>='S.27.01.{01,02,03,04,05,06}'!$A$139:$A$145</t>
  </si>
  <si>
    <t>S.27.01.{01,02,03,04,05,06}'!S.27.01.06.02.ZHI</t>
  </si>
  <si>
    <t>='S.27.01.{01,02,03,04,05,06}'!$A$145:$D$145</t>
  </si>
  <si>
    <t>S.27.01.{01,02,03,04,05,06}'!S.27.01.06.03</t>
  </si>
  <si>
    <t>='S.27.01.{01,02,03,04,05,06}'!$A$242</t>
  </si>
  <si>
    <t>S.27.01.{01,02,03,04,05,06}'!S.27.01.06.03.TC</t>
  </si>
  <si>
    <t>S.27.01.{01,02,03,04,05,06}'!S.27.01.06.03.TD</t>
  </si>
  <si>
    <t>S.27.01.{01,02,03,04,05,06}'!S.27.01.06.03.TL</t>
  </si>
  <si>
    <t>S.27.01.{01,02,03,04,05,06}'!S.27.01.06.03.TLC</t>
  </si>
  <si>
    <t>S.27.01.{01,02,03,04,05,06}'!S.27.01.06.03.TT</t>
  </si>
  <si>
    <t>S.27.01.{01,02,03,04,05,06}'!S.27.01.06.03.TTC</t>
  </si>
  <si>
    <t>S.27.01.{01,02,03,04,05,06}'!S.27.01.06.03.X</t>
  </si>
  <si>
    <t>S.27.01.{01,02,03,04,05,06}'!S.27.01.06.03.Y</t>
  </si>
  <si>
    <t>S.27.01.{01,02,03,04,05,06}'!S.27.01.06.03.Z</t>
  </si>
  <si>
    <t>='S.27.01.{01,02,03,04,05,06}'!$A$243:$A$249</t>
  </si>
  <si>
    <t>S.27.01.{01,02,03,04,05,06}'!S.27.01.06.03.ZHI</t>
  </si>
  <si>
    <t>='S.27.01.{01,02,03,04,05,06}'!$A$249:$D$249</t>
  </si>
  <si>
    <t>S.27.01.{01,02,03,04,05,06}'!S.27.01.06.04</t>
  </si>
  <si>
    <t>='S.27.01.{01,02,03,04,05,06}'!$A$345</t>
  </si>
  <si>
    <t>S.27.01.{01,02,03,04,05,06}'!S.27.01.06.04.TC</t>
  </si>
  <si>
    <t>S.27.01.{01,02,03,04,05,06}'!S.27.01.06.04.TD</t>
  </si>
  <si>
    <t>S.27.01.{01,02,03,04,05,06}'!S.27.01.06.04.TL</t>
  </si>
  <si>
    <t>S.27.01.{01,02,03,04,05,06}'!S.27.01.06.04.TLC</t>
  </si>
  <si>
    <t>S.27.01.{01,02,03,04,05,06}'!S.27.01.06.04.TT</t>
  </si>
  <si>
    <t>S.27.01.{01,02,03,04,05,06}'!S.27.01.06.04.TTC</t>
  </si>
  <si>
    <t>S.27.01.{01,02,03,04,05,06}'!S.27.01.06.04.X</t>
  </si>
  <si>
    <t>S.27.01.{01,02,03,04,05,06}'!S.27.01.06.04.Y</t>
  </si>
  <si>
    <t>S.27.01.{01,02,03,04,05,06}'!S.27.01.06.04.Z</t>
  </si>
  <si>
    <t>='S.27.01.{01,02,03,04,05,06}'!$A$346:$A$352</t>
  </si>
  <si>
    <t>S.27.01.{01,02,03,04,05,06}'!S.27.01.06.04.ZHI</t>
  </si>
  <si>
    <t>='S.27.01.{01,02,03,04,05,06}'!$A$352:$D$352</t>
  </si>
  <si>
    <t>S.27.01.{01,02,03,04,05,06}'!S.27.01.06.05</t>
  </si>
  <si>
    <t>='S.27.01.{01,02,03,04,05,06}'!$A$443</t>
  </si>
  <si>
    <t>S.27.01.{01,02,03,04,05,06}'!S.27.01.06.05.TC</t>
  </si>
  <si>
    <t>S.27.01.{01,02,03,04,05,06}'!S.27.01.06.05.TD</t>
  </si>
  <si>
    <t>S.27.01.{01,02,03,04,05,06}'!S.27.01.06.05.TL</t>
  </si>
  <si>
    <t>S.27.01.{01,02,03,04,05,06}'!S.27.01.06.05.TLC</t>
  </si>
  <si>
    <t>S.27.01.{01,02,03,04,05,06}'!S.27.01.06.05.TT</t>
  </si>
  <si>
    <t>S.27.01.{01,02,03,04,05,06}'!S.27.01.06.05.TTC</t>
  </si>
  <si>
    <t>S.27.01.{01,02,03,04,05,06}'!S.27.01.06.05.X</t>
  </si>
  <si>
    <t>S.27.01.{01,02,03,04,05,06}'!S.27.01.06.05.Y</t>
  </si>
  <si>
    <t>S.27.01.{01,02,03,04,05,06}'!S.27.01.06.05.Z</t>
  </si>
  <si>
    <t>='S.27.01.{01,02,03,04,05,06}'!$A$444:$A$450</t>
  </si>
  <si>
    <t>S.27.01.{01,02,03,04,05,06}'!S.27.01.06.05.ZHI</t>
  </si>
  <si>
    <t>='S.27.01.{01,02,03,04,05,06}'!$A$450:$D$450</t>
  </si>
  <si>
    <t>S.27.01.{01,02,03,04,05,06}'!S.27.01.06.06</t>
  </si>
  <si>
    <t>='S.27.01.{01,02,03,04,05,06}'!$A$536</t>
  </si>
  <si>
    <t>S.27.01.{01,02,03,04,05,06}'!S.27.01.06.06.TC</t>
  </si>
  <si>
    <t>S.27.01.{01,02,03,04,05,06}'!S.27.01.06.06.TD</t>
  </si>
  <si>
    <t>S.27.01.{01,02,03,04,05,06}'!S.27.01.06.06.TL</t>
  </si>
  <si>
    <t>S.27.01.{01,02,03,04,05,06}'!S.27.01.06.06.TLC</t>
  </si>
  <si>
    <t>S.27.01.{01,02,03,04,05,06}'!S.27.01.06.06.TT</t>
  </si>
  <si>
    <t>S.27.01.{01,02,03,04,05,06}'!S.27.01.06.06.TTC</t>
  </si>
  <si>
    <t>S.27.01.{01,02,03,04,05,06}'!S.27.01.06.06.X</t>
  </si>
  <si>
    <t>S.27.01.{01,02,03,04,05,06}'!S.27.01.06.06.Y</t>
  </si>
  <si>
    <t>S.27.01.{01,02,03,04,05,06}'!S.27.01.06.06.Z</t>
  </si>
  <si>
    <t>='S.27.01.{01,02,03,04,05,06}'!$A$537:$A$543</t>
  </si>
  <si>
    <t>S.27.01.{01,02,03,04,05,06}'!S.27.01.06.06.ZHI</t>
  </si>
  <si>
    <t>='S.27.01.{01,02,03,04,05,06}'!$A$543:$D$543</t>
  </si>
  <si>
    <t>S.27.01.{01,02,03,04,05,06}'!S.27.01.06.07</t>
  </si>
  <si>
    <t>='S.27.01.{01,02,03,04,05,06}'!$A$598</t>
  </si>
  <si>
    <t>S.27.01.{01,02,03,04,05,06}'!S.27.01.06.07.TC</t>
  </si>
  <si>
    <t>S.27.01.{01,02,03,04,05,06}'!S.27.01.06.07.TD</t>
  </si>
  <si>
    <t>S.27.01.{01,02,03,04,05,06}'!S.27.01.06.07.TL</t>
  </si>
  <si>
    <t>S.27.01.{01,02,03,04,05,06}'!S.27.01.06.07.TLC</t>
  </si>
  <si>
    <t>S.27.01.{01,02,03,04,05,06}'!S.27.01.06.07.TT</t>
  </si>
  <si>
    <t>S.27.01.{01,02,03,04,05,06}'!S.27.01.06.07.TTC</t>
  </si>
  <si>
    <t>S.27.01.{01,02,03,04,05,06}'!S.27.01.06.07.X</t>
  </si>
  <si>
    <t>S.27.01.{01,02,03,04,05,06}'!S.27.01.06.07.Y</t>
  </si>
  <si>
    <t>S.27.01.{01,02,03,04,05,06}'!S.27.01.06.07.Z</t>
  </si>
  <si>
    <t>='S.27.01.{01,02,03,04,05,06}'!$A$599:$A$604</t>
  </si>
  <si>
    <t>S.27.01.{01,02,03,04,05,06}'!S.27.01.06.07.ZHI</t>
  </si>
  <si>
    <t>='S.27.01.{01,02,03,04,05,06}'!$A$604:$D$604</t>
  </si>
  <si>
    <t>S.27.01.{01,02,03,04,05,06}'!S.27.01.06.08</t>
  </si>
  <si>
    <t>='S.27.01.{01,02,03,04,05,06}'!$A$657</t>
  </si>
  <si>
    <t>S.27.01.{01,02,03,04,05,06}'!S.27.01.06.08.TC</t>
  </si>
  <si>
    <t>S.27.01.{01,02,03,04,05,06}'!S.27.01.06.08.TD</t>
  </si>
  <si>
    <t>S.27.01.{01,02,03,04,05,06}'!S.27.01.06.08.TL</t>
  </si>
  <si>
    <t>S.27.01.{01,02,03,04,05,06}'!S.27.01.06.08.TLC</t>
  </si>
  <si>
    <t>S.27.01.{01,02,03,04,05,06}'!S.27.01.06.08.TT</t>
  </si>
  <si>
    <t>S.27.01.{01,02,03,04,05,06}'!S.27.01.06.08.TTC</t>
  </si>
  <si>
    <t>S.27.01.{01,02,03,04,05,06}'!S.27.01.06.08.X</t>
  </si>
  <si>
    <t>S.27.01.{01,02,03,04,05,06}'!S.27.01.06.08.Y</t>
  </si>
  <si>
    <t>S.27.01.{01,02,03,04,05,06}'!S.27.01.06.08.Z</t>
  </si>
  <si>
    <t>='S.27.01.{01,02,03,04,05,06}'!$A$658:$A$663</t>
  </si>
  <si>
    <t>S.27.01.{01,02,03,04,05,06}'!S.27.01.06.08.ZHI</t>
  </si>
  <si>
    <t>='S.27.01.{01,02,03,04,05,06}'!$A$663:$D$663</t>
  </si>
  <si>
    <t>S.27.01.{01,02,03,04,05,06}'!S.27.01.06.09</t>
  </si>
  <si>
    <t>='S.27.01.{01,02,03,04,05,06}'!$A$715</t>
  </si>
  <si>
    <t>S.27.01.{01,02,03,04,05,06}'!S.27.01.06.09.TC</t>
  </si>
  <si>
    <t>S.27.01.{01,02,03,04,05,06}'!S.27.01.06.09.TD</t>
  </si>
  <si>
    <t>S.27.01.{01,02,03,04,05,06}'!S.27.01.06.09.TK</t>
  </si>
  <si>
    <t>S.27.01.{01,02,03,04,05,06}'!S.27.01.06.09.TKC</t>
  </si>
  <si>
    <t>S.27.01.{01,02,03,04,05,06}'!S.27.01.06.09.TT</t>
  </si>
  <si>
    <t>S.27.01.{01,02,03,04,05,06}'!S.27.01.06.09.TTC</t>
  </si>
  <si>
    <t>S.27.01.{01,02,03,04,05,06}'!S.27.01.06.09.X</t>
  </si>
  <si>
    <t>S.27.01.{01,02,03,04,05,06}'!S.27.01.06.09.Y</t>
  </si>
  <si>
    <t>S.27.01.{01,02,03,04,05,06}'!S.27.01.06.09.Z</t>
  </si>
  <si>
    <t>='S.27.01.{01,02,03,04,05,06}'!$A$716:$A$721</t>
  </si>
  <si>
    <t>S.27.01.{01,02,03,04,05,06}'!S.27.01.06.09.ZHI</t>
  </si>
  <si>
    <t>='S.27.01.{01,02,03,04,05,06}'!$A$721:$D$721</t>
  </si>
  <si>
    <t>S.27.01.{01,02,03,04,05,06}'!S.27.01.06.10</t>
  </si>
  <si>
    <t>='S.27.01.{01,02,03,04,05,06}'!$A$774</t>
  </si>
  <si>
    <t>S.27.01.{01,02,03,04,05,06}'!S.27.01.06.10.TC</t>
  </si>
  <si>
    <t>S.27.01.{01,02,03,04,05,06}'!S.27.01.06.10.TD</t>
  </si>
  <si>
    <t>S.27.01.{01,02,03,04,05,06}'!S.27.01.06.10.TK</t>
  </si>
  <si>
    <t>S.27.01.{01,02,03,04,05,06}'!S.27.01.06.10.TKC</t>
  </si>
  <si>
    <t>S.27.01.{01,02,03,04,05,06}'!S.27.01.06.10.TT</t>
  </si>
  <si>
    <t>S.27.01.{01,02,03,04,05,06}'!S.27.01.06.10.TTC</t>
  </si>
  <si>
    <t>S.27.01.{01,02,03,04,05,06}'!S.27.01.06.10.X</t>
  </si>
  <si>
    <t>S.27.01.{01,02,03,04,05,06}'!S.27.01.06.10.Y</t>
  </si>
  <si>
    <t>S.27.01.{01,02,03,04,05,06}'!S.27.01.06.10.Z</t>
  </si>
  <si>
    <t>='S.27.01.{01,02,03,04,05,06}'!$A$775:$A$780</t>
  </si>
  <si>
    <t>S.27.01.{01,02,03,04,05,06}'!S.27.01.06.10.ZHI</t>
  </si>
  <si>
    <t>='S.27.01.{01,02,03,04,05,06}'!$A$780:$D$780</t>
  </si>
  <si>
    <t>S.27.01.{01,02,03,04,05,06}'!S.27.01.06.11</t>
  </si>
  <si>
    <t>='S.27.01.{01,02,03,04,05,06}'!$A$834</t>
  </si>
  <si>
    <t>S.27.01.{01,02,03,04,05,06}'!S.27.01.06.11.TC</t>
  </si>
  <si>
    <t>S.27.01.{01,02,03,04,05,06}'!S.27.01.06.11.TD</t>
  </si>
  <si>
    <t>S.27.01.{01,02,03,04,05,06}'!S.27.01.06.11.TL</t>
  </si>
  <si>
    <t>S.27.01.{01,02,03,04,05,06}'!S.27.01.06.11.TLC</t>
  </si>
  <si>
    <t>S.27.01.{01,02,03,04,05,06}'!S.27.01.06.11.TT</t>
  </si>
  <si>
    <t>S.27.01.{01,02,03,04,05,06}'!S.27.01.06.11.TTC</t>
  </si>
  <si>
    <t>S.27.01.{01,02,03,04,05,06}'!S.27.01.06.11.X</t>
  </si>
  <si>
    <t>S.27.01.{01,02,03,04,05,06}'!S.27.01.06.11.Y</t>
  </si>
  <si>
    <t>S.27.01.{01,02,03,04,05,06}'!S.27.01.06.11.Z</t>
  </si>
  <si>
    <t>='S.27.01.{01,02,03,04,05,06}'!$A$835:$A$840</t>
  </si>
  <si>
    <t>S.27.01.{01,02,03,04,05,06}'!S.27.01.06.11.ZHI</t>
  </si>
  <si>
    <t>='S.27.01.{01,02,03,04,05,06}'!$A$840:$D$840</t>
  </si>
  <si>
    <t>S.27.01.{01,02,03,04,05,06}'!S.27.01.06.12</t>
  </si>
  <si>
    <t>='S.27.01.{01,02,03,04,05,06}'!$A$895</t>
  </si>
  <si>
    <t>S.27.01.{01,02,03,04,05,06}'!S.27.01.06.12.TC</t>
  </si>
  <si>
    <t>S.27.01.{01,02,03,04,05,06}'!S.27.01.06.12.TD</t>
  </si>
  <si>
    <t>S.27.01.{01,02,03,04,05,06}'!S.27.01.06.12.TL</t>
  </si>
  <si>
    <t>S.27.01.{01,02,03,04,05,06}'!S.27.01.06.12.TLC</t>
  </si>
  <si>
    <t>S.27.01.{01,02,03,04,05,06}'!S.27.01.06.12.TT</t>
  </si>
  <si>
    <t>S.27.01.{01,02,03,04,05,06}'!S.27.01.06.12.TTC</t>
  </si>
  <si>
    <t>S.27.01.{01,02,03,04,05,06}'!S.27.01.06.12.X</t>
  </si>
  <si>
    <t>S.27.01.{01,02,03,04,05,06}'!S.27.01.06.12.Z</t>
  </si>
  <si>
    <t>='S.27.01.{01,02,03,04,05,06}'!$A$896:$A$901</t>
  </si>
  <si>
    <t>S.27.01.{01,02,03,04,05,06}'!S.27.01.06.12.ZHI</t>
  </si>
  <si>
    <t>='S.27.01.{01,02,03,04,05,06}'!$A$901:$D$901</t>
  </si>
  <si>
    <t>S.27.01.{01,02,03,04,05,06}'!S.27.01.06.13</t>
  </si>
  <si>
    <t>='S.27.01.{01,02,03,04,05,06}'!$A$959</t>
  </si>
  <si>
    <t>S.27.01.{01,02,03,04,05,06}'!S.27.01.06.13.TC</t>
  </si>
  <si>
    <t>S.27.01.{01,02,03,04,05,06}'!S.27.01.06.13.TD</t>
  </si>
  <si>
    <t>S.27.01.{01,02,03,04,05,06}'!S.27.01.06.13.TL</t>
  </si>
  <si>
    <t>S.27.01.{01,02,03,04,05,06}'!S.27.01.06.13.TLC</t>
  </si>
  <si>
    <t>S.27.01.{01,02,03,04,05,06}'!S.27.01.06.13.TT</t>
  </si>
  <si>
    <t>S.27.01.{01,02,03,04,05,06}'!S.27.01.06.13.TTC</t>
  </si>
  <si>
    <t>S.27.01.{01,02,03,04,05,06}'!S.27.01.06.13.X</t>
  </si>
  <si>
    <t>S.27.01.{01,02,03,04,05,06}'!S.27.01.06.13.Y</t>
  </si>
  <si>
    <t>S.27.01.{01,02,03,04,05,06}'!S.27.01.06.13.Z</t>
  </si>
  <si>
    <t>='S.27.01.{01,02,03,04,05,06}'!$A$960:$A$966</t>
  </si>
  <si>
    <t>S.27.01.{01,02,03,04,05,06}'!S.27.01.06.13.ZHI</t>
  </si>
  <si>
    <t>='S.27.01.{01,02,03,04,05,06}'!$A$966:$D$966</t>
  </si>
  <si>
    <t>S.27.01.{01,02,03,04,05,06}'!S.27.01.06.14</t>
  </si>
  <si>
    <t>='S.27.01.{01,02,03,04,05,06}'!$A$1017</t>
  </si>
  <si>
    <t>S.27.01.{01,02,03,04,05,06}'!S.27.01.06.14.TC</t>
  </si>
  <si>
    <t>S.27.01.{01,02,03,04,05,06}'!S.27.01.06.14.TD</t>
  </si>
  <si>
    <t>S.27.01.{01,02,03,04,05,06}'!S.27.01.06.14.TL</t>
  </si>
  <si>
    <t>S.27.01.{01,02,03,04,05,06}'!S.27.01.06.14.TLC</t>
  </si>
  <si>
    <t>S.27.01.{01,02,03,04,05,06}'!S.27.01.06.14.TT</t>
  </si>
  <si>
    <t>S.27.01.{01,02,03,04,05,06}'!S.27.01.06.14.TTC</t>
  </si>
  <si>
    <t>S.27.01.{01,02,03,04,05,06}'!S.27.01.06.14.X</t>
  </si>
  <si>
    <t>S.27.01.{01,02,03,04,05,06}'!S.27.01.06.14.Y</t>
  </si>
  <si>
    <t>S.27.01.{01,02,03,04,05,06}'!S.27.01.06.14.Z</t>
  </si>
  <si>
    <t>='S.27.01.{01,02,03,04,05,06}'!$A$1018:$A$1023</t>
  </si>
  <si>
    <t>S.27.01.{01,02,03,04,05,06}'!S.27.01.06.14.ZHI</t>
  </si>
  <si>
    <t>='S.27.01.{01,02,03,04,05,06}'!$A$1023:$D$1023</t>
  </si>
  <si>
    <t>S.27.01.{01,02,03,04,05,06}'!S.27.01.06.15</t>
  </si>
  <si>
    <t>S.27.01.{01,02,03,04,05,06}'!S.27.01.06.15.TC</t>
  </si>
  <si>
    <t>S.27.01.{01,02,03,04,05,06}'!S.27.01.06.15.TD</t>
  </si>
  <si>
    <t>S.27.01.{01,02,03,04,05,06}'!S.27.01.06.15.TL</t>
  </si>
  <si>
    <t>S.27.01.{01,02,03,04,05,06}'!S.27.01.06.15.TLC</t>
  </si>
  <si>
    <t>S.27.01.{01,02,03,04,05,06}'!S.27.01.06.15.TT</t>
  </si>
  <si>
    <t>S.27.01.{01,02,03,04,05,06}'!S.27.01.06.15.TTC</t>
  </si>
  <si>
    <t>S.27.01.{01,02,03,04,05,06}'!S.27.01.06.15.X</t>
  </si>
  <si>
    <t>S.27.01.{01,02,03,04,05,06}'!S.27.01.06.15.Y</t>
  </si>
  <si>
    <t>S.27.01.{01,02,03,04,05,06}'!S.27.01.06.15.Z</t>
  </si>
  <si>
    <t>S.27.01.{01,02,03,04,05,06}'!S.27.01.06.15.ZHI</t>
  </si>
  <si>
    <t>S.27.01.{01,02,03,04,05,06}'!S.27.01.06.16</t>
  </si>
  <si>
    <t>S.27.01.{01,02,03,04,05,06}'!S.27.01.06.16.TC</t>
  </si>
  <si>
    <t>S.27.01.{01,02,03,04,05,06}'!S.27.01.06.16.TD</t>
  </si>
  <si>
    <t>S.27.01.{01,02,03,04,05,06}'!S.27.01.06.16.TL</t>
  </si>
  <si>
    <t>S.27.01.{01,02,03,04,05,06}'!S.27.01.06.16.TLC</t>
  </si>
  <si>
    <t>S.27.01.{01,02,03,04,05,06}'!S.27.01.06.16.TT</t>
  </si>
  <si>
    <t>S.27.01.{01,02,03,04,05,06}'!S.27.01.06.16.TTC</t>
  </si>
  <si>
    <t>S.27.01.{01,02,03,04,05,06}'!S.27.01.06.16.X</t>
  </si>
  <si>
    <t>S.27.01.{01,02,03,04,05,06}'!S.27.01.06.16.Y</t>
  </si>
  <si>
    <t>S.27.01.{01,02,03,04,05,06}'!S.27.01.06.16.Z</t>
  </si>
  <si>
    <t>S.27.01.{01,02,03,04,05,06}'!S.27.01.06.16.ZHI</t>
  </si>
  <si>
    <t>S.27.01.{01,02,03,04,05,06}'!S.27.01.06.17</t>
  </si>
  <si>
    <t>S.27.01.{01,02,03,04,05,06}'!S.27.01.06.17.TC</t>
  </si>
  <si>
    <t>S.27.01.{01,02,03,04,05,06}'!S.27.01.06.17.TD</t>
  </si>
  <si>
    <t>S.27.01.{01,02,03,04,05,06}'!S.27.01.06.17.TL</t>
  </si>
  <si>
    <t>S.27.01.{01,02,03,04,05,06}'!S.27.01.06.17.TLC</t>
  </si>
  <si>
    <t>S.27.01.{01,02,03,04,05,06}'!S.27.01.06.17.TT</t>
  </si>
  <si>
    <t>S.27.01.{01,02,03,04,05,06}'!S.27.01.06.17.TTC</t>
  </si>
  <si>
    <t>S.27.01.{01,02,03,04,05,06}'!S.27.01.06.17.X</t>
  </si>
  <si>
    <t>S.27.01.{01,02,03,04,05,06}'!S.27.01.06.17.Z</t>
  </si>
  <si>
    <t>S.27.01.{01,02,03,04,05,06}'!S.27.01.06.17.ZHI</t>
  </si>
  <si>
    <t>S.27.01.{01,02,03,04,05,06}'!S.27.01.06.18</t>
  </si>
  <si>
    <t>S.27.01.{01,02,03,04,05,06}'!S.27.01.06.18.TC</t>
  </si>
  <si>
    <t>S.27.01.{01,02,03,04,05,06}'!S.27.01.06.18.TD</t>
  </si>
  <si>
    <t>S.27.01.{01,02,03,04,05,06}'!S.27.01.06.18.TL</t>
  </si>
  <si>
    <t>S.27.01.{01,02,03,04,05,06}'!S.27.01.06.18.TLC</t>
  </si>
  <si>
    <t>S.27.01.{01,02,03,04,05,06}'!S.27.01.06.18.TT</t>
  </si>
  <si>
    <t>S.27.01.{01,02,03,04,05,06}'!S.27.01.06.18.TTC</t>
  </si>
  <si>
    <t>S.27.01.{01,02,03,04,05,06}'!S.27.01.06.18.X</t>
  </si>
  <si>
    <t>S.27.01.{01,02,03,04,05,06}'!S.27.01.06.18.Y</t>
  </si>
  <si>
    <t>S.27.01.{01,02,03,04,05,06}'!S.27.01.06.18.Z</t>
  </si>
  <si>
    <t>S.27.01.{01,02,03,04,05,06}'!S.27.01.06.18.ZHI</t>
  </si>
  <si>
    <t>S.27.01.{01,02,03,04,05,06}'!S.27.01.06.19</t>
  </si>
  <si>
    <t>S.27.01.{01,02,03,04,05,06}'!S.27.01.06.19.TC</t>
  </si>
  <si>
    <t>S.27.01.{01,02,03,04,05,06}'!S.27.01.06.19.TD</t>
  </si>
  <si>
    <t>S.27.01.{01,02,03,04,05,06}'!S.27.01.06.19.TL</t>
  </si>
  <si>
    <t>S.27.01.{01,02,03,04,05,06}'!S.27.01.06.19.TLC</t>
  </si>
  <si>
    <t>S.27.01.{01,02,03,04,05,06}'!S.27.01.06.19.TT</t>
  </si>
  <si>
    <t>S.27.01.{01,02,03,04,05,06}'!S.27.01.06.19.TTC</t>
  </si>
  <si>
    <t>S.27.01.{01,02,03,04,05,06}'!S.27.01.06.19.X</t>
  </si>
  <si>
    <t>S.27.01.{01,02,03,04,05,06}'!S.27.01.06.19.Y</t>
  </si>
  <si>
    <t>S.27.01.{01,02,03,04,05,06}'!S.27.01.06.19.Z</t>
  </si>
  <si>
    <t>S.27.01.{01,02,03,04,05,06}'!S.27.01.06.19.ZHI</t>
  </si>
  <si>
    <t>S.27.01.{01,02,03,04,05,06}'!S.27.01.06.20</t>
  </si>
  <si>
    <t>S.27.01.{01,02,03,04,05,06}'!S.27.01.06.20.TC</t>
  </si>
  <si>
    <t>S.27.01.{01,02,03,04,05,06}'!S.27.01.06.20.TD</t>
  </si>
  <si>
    <t>S.27.01.{01,02,03,04,05,06}'!S.27.01.06.20.TL</t>
  </si>
  <si>
    <t>S.27.01.{01,02,03,04,05,06}'!S.27.01.06.20.TLC</t>
  </si>
  <si>
    <t>S.27.01.{01,02,03,04,05,06}'!S.27.01.06.20.TT</t>
  </si>
  <si>
    <t>S.27.01.{01,02,03,04,05,06}'!S.27.01.06.20.TTC</t>
  </si>
  <si>
    <t>S.27.01.{01,02,03,04,05,06}'!S.27.01.06.20.X</t>
  </si>
  <si>
    <t>S.27.01.{01,02,03,04,05,06}'!S.27.01.06.20.Y</t>
  </si>
  <si>
    <t>S.27.01.{01,02,03,04,05,06}'!S.27.01.06.20.Z</t>
  </si>
  <si>
    <t>S.27.01.{01,02,03,04,05,06}'!S.27.01.06.20.ZHI</t>
  </si>
  <si>
    <t>S.27.01.{01,02,03,04,05,06}'!S.27.01.06.21</t>
  </si>
  <si>
    <t>S.27.01.{01,02,03,04,05,06}'!S.27.01.06.21.TC</t>
  </si>
  <si>
    <t>S.27.01.{01,02,03,04,05,06}'!S.27.01.06.21.TD</t>
  </si>
  <si>
    <t>S.27.01.{01,02,03,04,05,06}'!S.27.01.06.21.TL</t>
  </si>
  <si>
    <t>S.27.01.{01,02,03,04,05,06}'!S.27.01.06.21.TLC</t>
  </si>
  <si>
    <t>S.27.01.{01,02,03,04,05,06}'!S.27.01.06.21.TT</t>
  </si>
  <si>
    <t>S.27.01.{01,02,03,04,05,06}'!S.27.01.06.21.TTC</t>
  </si>
  <si>
    <t>S.27.01.{01,02,03,04,05,06}'!S.27.01.06.21.X</t>
  </si>
  <si>
    <t>S.27.01.{01,02,03,04,05,06}'!S.27.01.06.21.Y</t>
  </si>
  <si>
    <t>S.27.01.{01,02,03,04,05,06}'!S.27.01.06.21.Z</t>
  </si>
  <si>
    <t>S.27.01.{01,02,03,04,05,06}'!S.27.01.06.21.ZHI</t>
  </si>
  <si>
    <t>S.27.01.{01,02,03,04,05,06}'!S.27.01.06.22</t>
  </si>
  <si>
    <t>S.27.01.{01,02,03,04,05,06}'!S.27.01.06.22.TC</t>
  </si>
  <si>
    <t>S.27.01.{01,02,03,04,05,06}'!S.27.01.06.22.TD</t>
  </si>
  <si>
    <t>S.27.01.{01,02,03,04,05,06}'!S.27.01.06.22.TL</t>
  </si>
  <si>
    <t>S.27.01.{01,02,03,04,05,06}'!S.27.01.06.22.TLC</t>
  </si>
  <si>
    <t>S.27.01.{01,02,03,04,05,06}'!S.27.01.06.22.TT</t>
  </si>
  <si>
    <t>S.27.01.{01,02,03,04,05,06}'!S.27.01.06.22.TTC</t>
  </si>
  <si>
    <t>S.27.01.{01,02,03,04,05,06}'!S.27.01.06.22.X</t>
  </si>
  <si>
    <t>S.27.01.{01,02,03,04,05,06}'!S.27.01.06.22.Y</t>
  </si>
  <si>
    <t>S.27.01.{01,02,03,04,05,06}'!S.27.01.06.22.Z</t>
  </si>
  <si>
    <t>S.27.01.{01,02,03,04,05,06}'!S.27.01.06.22.ZHI</t>
  </si>
  <si>
    <t>S.27.01.{01,02,03,04,05,06}'!S.27.01.06.TC</t>
  </si>
  <si>
    <t>S.28.01.01!S.28.01.01</t>
  </si>
  <si>
    <t>=S.28.01.01!$A$1</t>
  </si>
  <si>
    <t>S.28.01.01!S.28.01.01.01</t>
  </si>
  <si>
    <t>=S.28.01.01!$A$6</t>
  </si>
  <si>
    <t>S.28.01.01!S.28.01.01.01.TC</t>
  </si>
  <si>
    <t>=S.28.01.01!$A$8</t>
  </si>
  <si>
    <t>S.28.01.01!S.28.01.01.01.TD</t>
  </si>
  <si>
    <t>=S.28.01.01!$C$11</t>
  </si>
  <si>
    <t>S.28.01.01!S.28.01.01.01.TL</t>
  </si>
  <si>
    <t>=S.28.01.01!$A$11</t>
  </si>
  <si>
    <t>S.28.01.01!S.28.01.01.01.TLC</t>
  </si>
  <si>
    <t>=S.28.01.01!$B$11</t>
  </si>
  <si>
    <t>S.28.01.01!S.28.01.01.01.TT</t>
  </si>
  <si>
    <t>=S.28.01.01!$C$9</t>
  </si>
  <si>
    <t>S.28.01.01!S.28.01.01.01.TTC</t>
  </si>
  <si>
    <t>=S.28.01.01!$C$10</t>
  </si>
  <si>
    <t>S.28.01.01!S.28.01.01.01.Y</t>
  </si>
  <si>
    <t>=S.28.01.01!$D$11:$I$11</t>
  </si>
  <si>
    <t>S.28.01.01!S.28.01.01.02</t>
  </si>
  <si>
    <t>=S.28.01.01!$A$13</t>
  </si>
  <si>
    <t>S.28.01.01!S.28.01.01.02.TC</t>
  </si>
  <si>
    <t>=S.28.01.01!$A$18</t>
  </si>
  <si>
    <t>S.28.01.01!S.28.01.01.02.TD</t>
  </si>
  <si>
    <t>=S.28.01.01!$C$22:$D$37</t>
  </si>
  <si>
    <t>S.28.01.01!S.28.01.01.02.TL</t>
  </si>
  <si>
    <t>=S.28.01.01!$A$22:$A$37</t>
  </si>
  <si>
    <t>S.28.01.01!S.28.01.01.02.TLC</t>
  </si>
  <si>
    <t>=S.28.01.01!$B$22:$B$37</t>
  </si>
  <si>
    <t>S.28.01.01!S.28.01.01.02.TT</t>
  </si>
  <si>
    <t>=S.28.01.01!$C$20:$D$20</t>
  </si>
  <si>
    <t>S.28.01.01!S.28.01.01.02.TTC</t>
  </si>
  <si>
    <t>=S.28.01.01!$C$21:$D$21</t>
  </si>
  <si>
    <t>S.28.01.01!S.28.01.01.02.X</t>
  </si>
  <si>
    <t>=S.28.01.01!$C$38:$D$44</t>
  </si>
  <si>
    <t>S.28.01.01!S.28.01.01.02.Y</t>
  </si>
  <si>
    <t>=S.28.01.01!$E$22:$E$37</t>
  </si>
  <si>
    <t>S.28.01.01!S.28.01.01.02.Z</t>
  </si>
  <si>
    <t>=S.28.01.01!$A$14:$A$16</t>
  </si>
  <si>
    <t>S.28.01.01!S.28.01.01.03</t>
  </si>
  <si>
    <t>=S.28.01.01!$A$46</t>
  </si>
  <si>
    <t>S.28.01.01!S.28.01.01.03.TD</t>
  </si>
  <si>
    <t>=S.28.01.01!$C$50</t>
  </si>
  <si>
    <t>S.28.01.01!S.28.01.01.03.TL</t>
  </si>
  <si>
    <t>=S.28.01.01!$A$50</t>
  </si>
  <si>
    <t>S.28.01.01!S.28.01.01.03.TLC</t>
  </si>
  <si>
    <t>=S.28.01.01!$B$50</t>
  </si>
  <si>
    <t>S.28.01.01!S.28.01.01.03.TT</t>
  </si>
  <si>
    <t>=S.28.01.01!$C$48</t>
  </si>
  <si>
    <t>S.28.01.01!S.28.01.01.03.TTC</t>
  </si>
  <si>
    <t>=S.28.01.01!$C$49</t>
  </si>
  <si>
    <t>S.28.01.01!S.28.01.01.03.Y</t>
  </si>
  <si>
    <t>=S.28.01.01!$D$50:$I$50</t>
  </si>
  <si>
    <t>S.28.01.01!S.28.01.01.04</t>
  </si>
  <si>
    <t>=S.28.01.01!$A$52</t>
  </si>
  <si>
    <t>S.28.01.01!S.28.01.01.04.TD</t>
  </si>
  <si>
    <t>=S.28.01.01!$C$59:$D$63</t>
  </si>
  <si>
    <t>S.28.01.01!S.28.01.01.04.TL</t>
  </si>
  <si>
    <t>=S.28.01.01!$A$59:$A$63</t>
  </si>
  <si>
    <t>S.28.01.01!S.28.01.01.04.TLC</t>
  </si>
  <si>
    <t>=S.28.01.01!$B$59:$B$63</t>
  </si>
  <si>
    <t>S.28.01.01!S.28.01.01.04.TT</t>
  </si>
  <si>
    <t>=S.28.01.01!$C$57:$D$57</t>
  </si>
  <si>
    <t>S.28.01.01!S.28.01.01.04.TTC</t>
  </si>
  <si>
    <t>=S.28.01.01!$C$58:$D$58</t>
  </si>
  <si>
    <t>S.28.01.01!S.28.01.01.04.X</t>
  </si>
  <si>
    <t>=S.28.01.01!$C$64:$D$68</t>
  </si>
  <si>
    <t>S.28.01.01!S.28.01.01.04.Y</t>
  </si>
  <si>
    <t>=S.28.01.01!$E$59:$E$63</t>
  </si>
  <si>
    <t>S.28.01.01!S.28.01.01.04.Z</t>
  </si>
  <si>
    <t>=S.28.01.01!$A$53:$A$55</t>
  </si>
  <si>
    <t>S.28.01.01!S.28.01.01.05</t>
  </si>
  <si>
    <t>=S.28.01.01!$A$70</t>
  </si>
  <si>
    <t>S.28.01.01!S.28.01.01.05.TC</t>
  </si>
  <si>
    <t>=S.28.01.01!$A$75</t>
  </si>
  <si>
    <t>S.28.01.01!S.28.01.01.05.TD</t>
  </si>
  <si>
    <t>=S.28.01.01!$C$78:$C$84</t>
  </si>
  <si>
    <t>S.28.01.01!S.28.01.01.05.TL</t>
  </si>
  <si>
    <t>=S.28.01.01!$A$78:$A$84</t>
  </si>
  <si>
    <t>S.28.01.01!S.28.01.01.05.TLC</t>
  </si>
  <si>
    <t>=S.28.01.01!$B$78:$B$84</t>
  </si>
  <si>
    <t>S.28.01.01!S.28.01.01.05.TTC</t>
  </si>
  <si>
    <t>=S.28.01.01!$C$77</t>
  </si>
  <si>
    <t>S.28.01.01!S.28.01.01.05.Y</t>
  </si>
  <si>
    <t>=S.28.01.01!$D$78:$F$84</t>
  </si>
  <si>
    <t>S.28.01.01!S.28.01.01.05.Z</t>
  </si>
  <si>
    <t>=S.28.01.01!$A$71:$A$73</t>
  </si>
  <si>
    <t>S.28.01.01!S.28.01.01.TC</t>
  </si>
  <si>
    <t>=S.28.01.01!$A$4</t>
  </si>
  <si>
    <t>S.28.02.01!S.28.02.01</t>
  </si>
  <si>
    <t>=S.28.02.01!$A$1</t>
  </si>
  <si>
    <t>S.28.02.01!S.28.02.01.01</t>
  </si>
  <si>
    <t>=S.28.02.01!$A$6</t>
  </si>
  <si>
    <t>S.28.02.01!S.28.02.01.01.TC</t>
  </si>
  <si>
    <t>=S.28.02.01!$A$8</t>
  </si>
  <si>
    <t>S.28.02.01!S.28.02.01.01.TD</t>
  </si>
  <si>
    <t>=S.28.02.01!$C$13:$D$13</t>
  </si>
  <si>
    <t>S.28.02.01!S.28.02.01.01.TL</t>
  </si>
  <si>
    <t>=S.28.02.01!$A$13</t>
  </si>
  <si>
    <t>S.28.02.01!S.28.02.01.01.TLC</t>
  </si>
  <si>
    <t>=S.28.02.01!$B$13</t>
  </si>
  <si>
    <t>S.28.02.01!S.28.02.01.01.TT</t>
  </si>
  <si>
    <t>=S.28.02.01!$C$10:$D$11</t>
  </si>
  <si>
    <t>S.28.02.01!S.28.02.01.01.TTC</t>
  </si>
  <si>
    <t>=S.28.02.01!$C$12:$D$12</t>
  </si>
  <si>
    <t>S.28.02.01!S.28.02.01.01.X</t>
  </si>
  <si>
    <t>=S.28.02.01!$C$14:$D$14</t>
  </si>
  <si>
    <t>S.28.02.01!S.28.02.01.01.Y</t>
  </si>
  <si>
    <t>=S.28.02.01!$E$13:$I$13</t>
  </si>
  <si>
    <t>S.28.02.01!S.28.02.01.02</t>
  </si>
  <si>
    <t>=S.28.02.01!$A$16</t>
  </si>
  <si>
    <t>S.28.02.01!S.28.02.01.02.TC</t>
  </si>
  <si>
    <t>=S.28.02.01!$A$20</t>
  </si>
  <si>
    <t>S.28.02.01!S.28.02.01.02.TD</t>
  </si>
  <si>
    <t>=S.28.02.01!$C$25:$F$40</t>
  </si>
  <si>
    <t>S.28.02.01!S.28.02.01.02.TL</t>
  </si>
  <si>
    <t>=S.28.02.01!$A$25:$A$40</t>
  </si>
  <si>
    <t>S.28.02.01!S.28.02.01.02.TLC</t>
  </si>
  <si>
    <t>=S.28.02.01!$B$25:$B$40</t>
  </si>
  <si>
    <t>S.28.02.01!S.28.02.01.02.TT</t>
  </si>
  <si>
    <t>=S.28.02.01!$C$22:$F$23</t>
  </si>
  <si>
    <t>S.28.02.01!S.28.02.01.02.TTC</t>
  </si>
  <si>
    <t>=S.28.02.01!$C$24:$F$24</t>
  </si>
  <si>
    <t>S.28.02.01!S.28.02.01.02.X</t>
  </si>
  <si>
    <t>=S.28.02.01!$C$41:$F$49</t>
  </si>
  <si>
    <t>S.28.02.01!S.28.02.01.02.Y</t>
  </si>
  <si>
    <t>=S.28.02.01!$G$25:$G$40</t>
  </si>
  <si>
    <t>S.28.02.01!S.28.02.01.02.Z</t>
  </si>
  <si>
    <t>=S.28.02.01!$A$17:$A$18</t>
  </si>
  <si>
    <t>S.28.02.01!S.28.02.01.03</t>
  </si>
  <si>
    <t>=S.28.02.01!$A$51</t>
  </si>
  <si>
    <t>S.28.02.01!S.28.02.01.03.TD</t>
  </si>
  <si>
    <t>=S.28.02.01!$C$56:$D$56</t>
  </si>
  <si>
    <t>S.28.02.01!S.28.02.01.03.TL</t>
  </si>
  <si>
    <t>=S.28.02.01!$A$56</t>
  </si>
  <si>
    <t>S.28.02.01!S.28.02.01.03.TLC</t>
  </si>
  <si>
    <t>=S.28.02.01!$B$56</t>
  </si>
  <si>
    <t>S.28.02.01!S.28.02.01.03.TT</t>
  </si>
  <si>
    <t>=S.28.02.01!$C$53:$D$54</t>
  </si>
  <si>
    <t>S.28.02.01!S.28.02.01.03.TTC</t>
  </si>
  <si>
    <t>=S.28.02.01!$C$55:$D$55</t>
  </si>
  <si>
    <t>S.28.02.01!S.28.02.01.03.X</t>
  </si>
  <si>
    <t>=S.28.02.01!$C$57:$D$57</t>
  </si>
  <si>
    <t>S.28.02.01!S.28.02.01.03.Y</t>
  </si>
  <si>
    <t>=S.28.02.01!$E$56:$I$56</t>
  </si>
  <si>
    <t>S.28.02.01!S.28.02.01.04</t>
  </si>
  <si>
    <t>=S.28.02.01!$A$58</t>
  </si>
  <si>
    <t>S.28.02.01!S.28.02.01.04.TD</t>
  </si>
  <si>
    <t>=S.28.02.01!$C$65:$F$69</t>
  </si>
  <si>
    <t>S.28.02.01!S.28.02.01.04.TL</t>
  </si>
  <si>
    <t>=S.28.02.01!$A$65:$A$69</t>
  </si>
  <si>
    <t>S.28.02.01!S.28.02.01.04.TLC</t>
  </si>
  <si>
    <t>=S.28.02.01!$B$65:$B$69</t>
  </si>
  <si>
    <t>S.28.02.01!S.28.02.01.04.TT</t>
  </si>
  <si>
    <t>=S.28.02.01!$C$62:$F$63</t>
  </si>
  <si>
    <t>S.28.02.01!S.28.02.01.04.TTC</t>
  </si>
  <si>
    <t>=S.28.02.01!$C$64:$F$64</t>
  </si>
  <si>
    <t>S.28.02.01!S.28.02.01.04.X</t>
  </si>
  <si>
    <t>=S.28.02.01!$C$70:$F$75</t>
  </si>
  <si>
    <t>S.28.02.01!S.28.02.01.04.Y</t>
  </si>
  <si>
    <t>=S.28.02.01!$G$65:$G$69</t>
  </si>
  <si>
    <t>S.28.02.01!S.28.02.01.04.Z</t>
  </si>
  <si>
    <t>=S.28.02.01!$A$59:$A$60</t>
  </si>
  <si>
    <t>S.28.02.01!S.28.02.01.05</t>
  </si>
  <si>
    <t>=S.28.02.01!$A$77</t>
  </si>
  <si>
    <t>S.28.02.01!S.28.02.01.05.TC</t>
  </si>
  <si>
    <t>=S.28.02.01!$A$82</t>
  </si>
  <si>
    <t>S.28.02.01!S.28.02.01.05.TD</t>
  </si>
  <si>
    <t>=S.28.02.01!$C$85:$C$91</t>
  </si>
  <si>
    <t>S.28.02.01!S.28.02.01.05.TL</t>
  </si>
  <si>
    <t>=S.28.02.01!$A$85:$A$91</t>
  </si>
  <si>
    <t>S.28.02.01!S.28.02.01.05.TLC</t>
  </si>
  <si>
    <t>=S.28.02.01!$B$85:$B$91</t>
  </si>
  <si>
    <t>S.28.02.01!S.28.02.01.05.TTC</t>
  </si>
  <si>
    <t>=S.28.02.01!$C$84</t>
  </si>
  <si>
    <t>S.28.02.01!S.28.02.01.05.Y</t>
  </si>
  <si>
    <t>=S.28.02.01!$D$85:$F$91</t>
  </si>
  <si>
    <t>S.28.02.01!S.28.02.01.05.Z</t>
  </si>
  <si>
    <t>=S.28.02.01!$A$78:$A$80</t>
  </si>
  <si>
    <t>S.28.02.01!S.28.02.01.06</t>
  </si>
  <si>
    <t>=S.28.02.01!$A$93</t>
  </si>
  <si>
    <t>S.28.02.01!S.28.02.01.06.TC</t>
  </si>
  <si>
    <t>=S.28.02.01!$A$97</t>
  </si>
  <si>
    <t>S.28.02.01!S.28.02.01.06.TD</t>
  </si>
  <si>
    <t>=S.28.02.01!$C$101:$D$107</t>
  </si>
  <si>
    <t>S.28.02.01!S.28.02.01.06.TL</t>
  </si>
  <si>
    <t>=S.28.02.01!$A$101:$A$107</t>
  </si>
  <si>
    <t>S.28.02.01!S.28.02.01.06.TLC</t>
  </si>
  <si>
    <t>=S.28.02.01!$B$101:$B$107</t>
  </si>
  <si>
    <t>S.28.02.01!S.28.02.01.06.TT</t>
  </si>
  <si>
    <t>=S.28.02.01!$C$99:$D$99</t>
  </si>
  <si>
    <t>S.28.02.01!S.28.02.01.06.TTC</t>
  </si>
  <si>
    <t>=S.28.02.01!$C$100:$D$100</t>
  </si>
  <si>
    <t>S.28.02.01!S.28.02.01.06.X</t>
  </si>
  <si>
    <t>=S.28.02.01!$C$108:$D$108</t>
  </si>
  <si>
    <t>S.28.02.01!S.28.02.01.06.Y</t>
  </si>
  <si>
    <t>=S.28.02.01!$E$101:$G$107</t>
  </si>
  <si>
    <t>S.28.02.01!S.28.02.01.06.Z</t>
  </si>
  <si>
    <t>=S.28.02.01!$A$94:$A$95</t>
  </si>
  <si>
    <t>S.28.02.01!S.28.02.01.TC</t>
  </si>
  <si>
    <t>=S.28.02.01!$A$4</t>
  </si>
  <si>
    <t>S.28.02.02!S.28.02.02</t>
  </si>
  <si>
    <t>=S.28.02.02!$A$1</t>
  </si>
  <si>
    <t>S.28.02.02!S.28.02.02.01</t>
  </si>
  <si>
    <t>=S.28.02.02!$A$6</t>
  </si>
  <si>
    <t>S.28.02.02!S.28.02.02.01.TC</t>
  </si>
  <si>
    <t>=S.28.02.02!$A$8</t>
  </si>
  <si>
    <t>S.28.02.02!S.28.02.02.01.TD</t>
  </si>
  <si>
    <t>=S.28.02.02!$C$13:$D$13</t>
  </si>
  <si>
    <t>S.28.02.02!S.28.02.02.01.TL</t>
  </si>
  <si>
    <t>=S.28.02.02!$A$13</t>
  </si>
  <si>
    <t>S.28.02.02!S.28.02.02.01.TLC</t>
  </si>
  <si>
    <t>=S.28.02.02!$B$13</t>
  </si>
  <si>
    <t>S.28.02.02!S.28.02.02.01.TT</t>
  </si>
  <si>
    <t>=S.28.02.02!$C$10:$D$11</t>
  </si>
  <si>
    <t>S.28.02.02!S.28.02.02.01.TTC</t>
  </si>
  <si>
    <t>=S.28.02.02!$C$12:$D$12</t>
  </si>
  <si>
    <t>S.28.02.02!S.28.02.02.01.X</t>
  </si>
  <si>
    <t>=S.28.02.02!$C$14:$D$14</t>
  </si>
  <si>
    <t>S.28.02.02!S.28.02.02.01.Y</t>
  </si>
  <si>
    <t>=S.28.02.02!$E$13:$I$13</t>
  </si>
  <si>
    <t>S.28.02.02!S.28.02.02.02</t>
  </si>
  <si>
    <t>=S.28.02.02!$A$16</t>
  </si>
  <si>
    <t>S.28.02.02!S.28.02.02.02.TC</t>
  </si>
  <si>
    <t>=S.28.02.02!$A$20</t>
  </si>
  <si>
    <t>S.28.02.02!S.28.02.02.02.TD</t>
  </si>
  <si>
    <t>=S.28.02.02!$C$25:$F$40</t>
  </si>
  <si>
    <t>S.28.02.02!S.28.02.02.02.TL</t>
  </si>
  <si>
    <t>=S.28.02.02!$A$25:$A$40</t>
  </si>
  <si>
    <t>S.28.02.02!S.28.02.02.02.TLC</t>
  </si>
  <si>
    <t>=S.28.02.02!$B$25:$B$40</t>
  </si>
  <si>
    <t>S.28.02.02!S.28.02.02.02.TT</t>
  </si>
  <si>
    <t>=S.28.02.02!$C$22:$F$23</t>
  </si>
  <si>
    <t>S.28.02.02!S.28.02.02.02.TTC</t>
  </si>
  <si>
    <t>=S.28.02.02!$C$24:$F$24</t>
  </si>
  <si>
    <t>S.28.02.02!S.28.02.02.02.X</t>
  </si>
  <si>
    <t>=S.28.02.02!$C$41:$F$49</t>
  </si>
  <si>
    <t>S.28.02.02!S.28.02.02.02.Y</t>
  </si>
  <si>
    <t>=S.28.02.02!$G$25:$G$40</t>
  </si>
  <si>
    <t>S.28.02.02!S.28.02.02.02.Z</t>
  </si>
  <si>
    <t>=S.28.02.02!$A$17:$A$18</t>
  </si>
  <si>
    <t>S.28.02.02!S.28.02.02.03</t>
  </si>
  <si>
    <t>=S.28.02.02!$A$51</t>
  </si>
  <si>
    <t>S.28.02.02!S.28.02.02.03.TD</t>
  </si>
  <si>
    <t>=S.28.02.02!$C$56:$D$56</t>
  </si>
  <si>
    <t>S.28.02.02!S.28.02.02.03.TL</t>
  </si>
  <si>
    <t>=S.28.02.02!$A$56</t>
  </si>
  <si>
    <t>S.28.02.02!S.28.02.02.03.TLC</t>
  </si>
  <si>
    <t>=S.28.02.02!$B$56</t>
  </si>
  <si>
    <t>S.28.02.02!S.28.02.02.03.TT</t>
  </si>
  <si>
    <t>=S.28.02.02!$C$53:$D$54</t>
  </si>
  <si>
    <t>S.28.02.02!S.28.02.02.03.TTC</t>
  </si>
  <si>
    <t>=S.28.02.02!$C$55:$D$55</t>
  </si>
  <si>
    <t>S.28.02.02!S.28.02.02.03.X</t>
  </si>
  <si>
    <t>=S.28.02.02!$C$57:$D$57</t>
  </si>
  <si>
    <t>S.28.02.02!S.28.02.02.03.Y</t>
  </si>
  <si>
    <t>=S.28.02.02!$E$56:$I$56</t>
  </si>
  <si>
    <t>S.28.02.02!S.28.02.02.04</t>
  </si>
  <si>
    <t>=S.28.02.02!$A$59</t>
  </si>
  <si>
    <t>S.28.02.02!S.28.02.02.04.TD</t>
  </si>
  <si>
    <t>=S.28.02.02!$C$66:$F$70</t>
  </si>
  <si>
    <t>S.28.02.02!S.28.02.02.04.TL</t>
  </si>
  <si>
    <t>=S.28.02.02!$A$66:$A$70</t>
  </si>
  <si>
    <t>S.28.02.02!S.28.02.02.04.TLC</t>
  </si>
  <si>
    <t>=S.28.02.02!$B$66:$B$70</t>
  </si>
  <si>
    <t>S.28.02.02!S.28.02.02.04.TT</t>
  </si>
  <si>
    <t>=S.28.02.02!$C$63:$F$64</t>
  </si>
  <si>
    <t>S.28.02.02!S.28.02.02.04.TTC</t>
  </si>
  <si>
    <t>=S.28.02.02!$C$65:$F$65</t>
  </si>
  <si>
    <t>S.28.02.02!S.28.02.02.04.X</t>
  </si>
  <si>
    <t>=S.28.02.02!$C$71:$F$76</t>
  </si>
  <si>
    <t>S.28.02.02!S.28.02.02.04.Y</t>
  </si>
  <si>
    <t>=S.28.02.02!$G$66:$G$70</t>
  </si>
  <si>
    <t>S.28.02.02!S.28.02.02.04.Z</t>
  </si>
  <si>
    <t>=S.28.02.02!$A$60:$A$61</t>
  </si>
  <si>
    <t>S.28.02.02!S.28.02.02.05</t>
  </si>
  <si>
    <t>=S.28.02.02!$A$78</t>
  </si>
  <si>
    <t>S.28.02.02!S.28.02.02.05.TC</t>
  </si>
  <si>
    <t>=S.28.02.02!$A$83</t>
  </si>
  <si>
    <t>S.28.02.02!S.28.02.02.05.TD</t>
  </si>
  <si>
    <t>=S.28.02.02!$C$86:$C$92</t>
  </si>
  <si>
    <t>S.28.02.02!S.28.02.02.05.TL</t>
  </si>
  <si>
    <t>=S.28.02.02!$A$86:$A$92</t>
  </si>
  <si>
    <t>S.28.02.02!S.28.02.02.05.TLC</t>
  </si>
  <si>
    <t>=S.28.02.02!$B$86:$B$92</t>
  </si>
  <si>
    <t>S.28.02.02!S.28.02.02.05.TTC</t>
  </si>
  <si>
    <t>=S.28.02.02!$C$85</t>
  </si>
  <si>
    <t>S.28.02.02!S.28.02.02.05.Y</t>
  </si>
  <si>
    <t>=S.28.02.02!$D$86:$F$92</t>
  </si>
  <si>
    <t>S.28.02.02!S.28.02.02.05.Z</t>
  </si>
  <si>
    <t>=S.28.02.02!$A$79:$A$81</t>
  </si>
  <si>
    <t>S.28.02.02!S.28.02.02.TC</t>
  </si>
  <si>
    <t>=S.28.02.02!$A$4</t>
  </si>
  <si>
    <t>S.29.01.01!S.29.01.01</t>
  </si>
  <si>
    <t>=S.29.01.01!$A$1</t>
  </si>
  <si>
    <t>S.29.01.01!S.29.01.01.01</t>
  </si>
  <si>
    <t>=S.29.01.01!$A$6</t>
  </si>
  <si>
    <t>S.29.01.01!S.29.01.01.01.TC</t>
  </si>
  <si>
    <t>=S.29.01.01!$A$11</t>
  </si>
  <si>
    <t>S.29.01.01!S.29.01.01.01.TD</t>
  </si>
  <si>
    <t>=S.29.01.01!$C$14:$E$25</t>
  </si>
  <si>
    <t>S.29.01.01!S.29.01.01.01.TL</t>
  </si>
  <si>
    <t>=S.29.01.01!$A$14:$A$25</t>
  </si>
  <si>
    <t>S.29.01.01!S.29.01.01.01.TLC</t>
  </si>
  <si>
    <t>=S.29.01.01!$B$14:$B$25</t>
  </si>
  <si>
    <t>S.29.01.01!S.29.01.01.01.TT</t>
  </si>
  <si>
    <t>=S.29.01.01!$C$12:$E$12</t>
  </si>
  <si>
    <t>S.29.01.01!S.29.01.01.01.TTC</t>
  </si>
  <si>
    <t>=S.29.01.01!$C$13:$E$13</t>
  </si>
  <si>
    <t>S.29.01.01!S.29.01.01.01.X</t>
  </si>
  <si>
    <t>=S.29.01.01!$C$26:$E$26</t>
  </si>
  <si>
    <t>S.29.01.01!S.29.01.01.01.Y</t>
  </si>
  <si>
    <t>=S.29.01.01!$F$14:$I$25</t>
  </si>
  <si>
    <t>S.29.01.01!S.29.01.01.01.Z</t>
  </si>
  <si>
    <t>=S.29.01.01!$A$7:$A$9</t>
  </si>
  <si>
    <t>S.29.01.01!S.29.01.01.02</t>
  </si>
  <si>
    <t>=S.29.01.01!$A$28</t>
  </si>
  <si>
    <t>S.29.01.01!S.29.01.01.02.TC</t>
  </si>
  <si>
    <t>=S.29.01.01!$A$33</t>
  </si>
  <si>
    <t>S.29.01.01!S.29.01.01.02.TD</t>
  </si>
  <si>
    <t>=S.29.01.01!$C$37:$C$42</t>
  </si>
  <si>
    <t>S.29.01.01!S.29.01.01.02.TL</t>
  </si>
  <si>
    <t>=S.29.01.01!$A$37:$A$42</t>
  </si>
  <si>
    <t>S.29.01.01!S.29.01.01.02.TLC</t>
  </si>
  <si>
    <t>=S.29.01.01!$B$37:$B$42</t>
  </si>
  <si>
    <t>S.29.01.01!S.29.01.01.02.TT</t>
  </si>
  <si>
    <t>=S.29.01.01!$C$35</t>
  </si>
  <si>
    <t>S.29.01.01!S.29.01.01.02.TTC</t>
  </si>
  <si>
    <t>=S.29.01.01!$C$36</t>
  </si>
  <si>
    <t>S.29.01.01!S.29.01.01.02.X</t>
  </si>
  <si>
    <t>=S.29.01.01!$C$43:$C$44</t>
  </si>
  <si>
    <t>S.29.01.01!S.29.01.01.02.Y</t>
  </si>
  <si>
    <t>=S.29.01.01!$D$37:$H$42</t>
  </si>
  <si>
    <t>S.29.01.01!S.29.01.01.02.Z</t>
  </si>
  <si>
    <t>=S.29.01.01!$A$29:$A$31</t>
  </si>
  <si>
    <t>S.29.01.01!S.29.01.01.03</t>
  </si>
  <si>
    <t>=S.29.01.01!$A$46</t>
  </si>
  <si>
    <t>S.29.01.01!S.29.01.01.03.TC</t>
  </si>
  <si>
    <t>=S.29.01.01!$A$50</t>
  </si>
  <si>
    <t>S.29.01.01!S.29.01.01.03.TD</t>
  </si>
  <si>
    <t>=S.29.01.01!$C$54:$C$60</t>
  </si>
  <si>
    <t>S.29.01.01!S.29.01.01.03.TL</t>
  </si>
  <si>
    <t>=S.29.01.01!$A$54:$A$60</t>
  </si>
  <si>
    <t>S.29.01.01!S.29.01.01.03.TLC</t>
  </si>
  <si>
    <t>=S.29.01.01!$B$54:$B$60</t>
  </si>
  <si>
    <t>S.29.01.01!S.29.01.01.03.TT</t>
  </si>
  <si>
    <t>=S.29.01.01!$C$52</t>
  </si>
  <si>
    <t>S.29.01.01!S.29.01.01.03.TTC</t>
  </si>
  <si>
    <t>=S.29.01.01!$C$53</t>
  </si>
  <si>
    <t>S.29.01.01!S.29.01.01.03.X</t>
  </si>
  <si>
    <t>=S.29.01.01!$C$61:$C$62</t>
  </si>
  <si>
    <t>S.29.01.01!S.29.01.01.03.Y</t>
  </si>
  <si>
    <t>=S.29.01.01!$E$54:$G$60</t>
  </si>
  <si>
    <t>S.29.01.01!S.29.01.01.03.Z</t>
  </si>
  <si>
    <t>=S.29.01.01!$A$47:$A$48</t>
  </si>
  <si>
    <t>S.29.01.01!S.29.01.01.TC</t>
  </si>
  <si>
    <t>=S.29.01.01!$A$4</t>
  </si>
  <si>
    <t>S.29.02.01!S.29.02.01</t>
  </si>
  <si>
    <t>=S.29.02.01!$A$1</t>
  </si>
  <si>
    <t>S.29.02.01!S.29.02.01.01</t>
  </si>
  <si>
    <t>=S.29.02.01!$A$6</t>
  </si>
  <si>
    <t>S.29.02.01!S.29.02.01.01.TC</t>
  </si>
  <si>
    <t>=S.29.02.01!$A$12</t>
  </si>
  <si>
    <t>S.29.02.01!S.29.02.01.01.TD</t>
  </si>
  <si>
    <t>=S.29.02.01!$C$16:$E$22</t>
  </si>
  <si>
    <t>S.29.02.01!S.29.02.01.01.TL</t>
  </si>
  <si>
    <t>=S.29.02.01!$A$16:$A$22</t>
  </si>
  <si>
    <t>S.29.02.01!S.29.02.01.01.TLC</t>
  </si>
  <si>
    <t>=S.29.02.01!$B$16:$B$22</t>
  </si>
  <si>
    <t>S.29.02.01!S.29.02.01.01.TT</t>
  </si>
  <si>
    <t>=S.29.02.01!$C$14:$E$14</t>
  </si>
  <si>
    <t>S.29.02.01!S.29.02.01.01.TTC</t>
  </si>
  <si>
    <t>=S.29.02.01!$C$15:$E$15</t>
  </si>
  <si>
    <t>S.29.02.01!S.29.02.01.01.X</t>
  </si>
  <si>
    <t>=S.29.02.01!$C$23:$E$23</t>
  </si>
  <si>
    <t>S.29.02.01!S.29.02.01.01.Y</t>
  </si>
  <si>
    <t>=S.29.02.01!$F$16:$J$22</t>
  </si>
  <si>
    <t>S.29.02.01!S.29.02.01.01.Z</t>
  </si>
  <si>
    <t>=S.29.02.01!$A$7:$A$9</t>
  </si>
  <si>
    <t>S.29.02.01!S.29.02.01.02</t>
  </si>
  <si>
    <t>=S.29.02.01!$A$25</t>
  </si>
  <si>
    <t>S.29.02.01!S.29.02.01.02.TC</t>
  </si>
  <si>
    <t>=S.29.02.01!$A$30</t>
  </si>
  <si>
    <t>S.29.02.01!S.29.02.01.02.TD</t>
  </si>
  <si>
    <t>=S.29.02.01!$C$34:$C$41</t>
  </si>
  <si>
    <t>S.29.02.01!S.29.02.01.02.TL</t>
  </si>
  <si>
    <t>=S.29.02.01!$A$34:$A$41</t>
  </si>
  <si>
    <t>S.29.02.01!S.29.02.01.02.TLC</t>
  </si>
  <si>
    <t>=S.29.02.01!$B$34:$B$41</t>
  </si>
  <si>
    <t>S.29.02.01!S.29.02.01.02.TT</t>
  </si>
  <si>
    <t>=S.29.02.01!$C$32</t>
  </si>
  <si>
    <t>S.29.02.01!S.29.02.01.02.TTC</t>
  </si>
  <si>
    <t>=S.29.02.01!$C$33</t>
  </si>
  <si>
    <t>S.29.02.01!S.29.02.01.02.X</t>
  </si>
  <si>
    <t>=S.29.02.01!$C$42</t>
  </si>
  <si>
    <t>S.29.02.01!S.29.02.01.02.Y</t>
  </si>
  <si>
    <t>=S.29.02.01!$D$34:$G$41</t>
  </si>
  <si>
    <t>S.29.02.01!S.29.02.01.02.Z</t>
  </si>
  <si>
    <t>=S.29.02.01!$A$26:$A$28</t>
  </si>
  <si>
    <t>S.29.02.01!S.29.02.01.03</t>
  </si>
  <si>
    <t>=S.29.02.01!$A$43</t>
  </si>
  <si>
    <t>S.29.02.01!S.29.02.01.03.TC</t>
  </si>
  <si>
    <t>=S.29.02.01!$A$48</t>
  </si>
  <si>
    <t>S.29.02.01!S.29.02.01.03.TD</t>
  </si>
  <si>
    <t>=S.29.02.01!$C$52:$C$56</t>
  </si>
  <si>
    <t>S.29.02.01!S.29.02.01.03.TL</t>
  </si>
  <si>
    <t>=S.29.02.01!$A$52:$A$56</t>
  </si>
  <si>
    <t>S.29.02.01!S.29.02.01.03.TLC</t>
  </si>
  <si>
    <t>=S.29.02.01!$B$52:$B$56</t>
  </si>
  <si>
    <t>S.29.02.01!S.29.02.01.03.TT</t>
  </si>
  <si>
    <t>=S.29.02.01!$C$50</t>
  </si>
  <si>
    <t>S.29.02.01!S.29.02.01.03.TTC</t>
  </si>
  <si>
    <t>=S.29.02.01!$C$51</t>
  </si>
  <si>
    <t>S.29.02.01!S.29.02.01.03.X</t>
  </si>
  <si>
    <t>=S.29.02.01!$C$57:$C$57</t>
  </si>
  <si>
    <t>S.29.02.01!S.29.02.01.03.Y</t>
  </si>
  <si>
    <t>=S.29.02.01!$D$52:$F$56</t>
  </si>
  <si>
    <t>S.29.02.01!S.29.02.01.03.Z</t>
  </si>
  <si>
    <t>=S.29.02.01!$A$44:$A$46</t>
  </si>
  <si>
    <t>S.29.02.01!S.29.02.01.TC</t>
  </si>
  <si>
    <t>=S.29.02.01!$A$4:$A$4</t>
  </si>
  <si>
    <t>S.29.03.01!S.29.03.01</t>
  </si>
  <si>
    <t>=S.29.03.01!$A$1</t>
  </si>
  <si>
    <t>S.29.03.01!S.29.03.01.01</t>
  </si>
  <si>
    <t>=S.29.03.01!$A$6</t>
  </si>
  <si>
    <t>S.29.03.01!S.29.03.01.01.TC</t>
  </si>
  <si>
    <t>=S.29.03.01!$A$11:$A$12</t>
  </si>
  <si>
    <t>S.29.03.01!S.29.03.01.01.TD</t>
  </si>
  <si>
    <t>=S.29.03.01!$C$15:$E$25</t>
  </si>
  <si>
    <t>S.29.03.01!S.29.03.01.01.TL</t>
  </si>
  <si>
    <t>=S.29.03.01!$A$15:$A$25</t>
  </si>
  <si>
    <t>S.29.03.01!S.29.03.01.01.TLC</t>
  </si>
  <si>
    <t>=S.29.03.01!$B$15:$B$25</t>
  </si>
  <si>
    <t>S.29.03.01!S.29.03.01.01.TT</t>
  </si>
  <si>
    <t>=S.29.03.01!$C$13:$E$13</t>
  </si>
  <si>
    <t>S.29.03.01!S.29.03.01.01.TTC</t>
  </si>
  <si>
    <t>=S.29.03.01!$C$14:$E$14</t>
  </si>
  <si>
    <t>S.29.03.01!S.29.03.01.01.X</t>
  </si>
  <si>
    <t>=S.29.03.01!$C$26:$E$26</t>
  </si>
  <si>
    <t>S.29.03.01!S.29.03.01.01.Y</t>
  </si>
  <si>
    <t>=S.29.03.01!$F$15:$L$25</t>
  </si>
  <si>
    <t>S.29.03.01!S.29.03.01.01.Z</t>
  </si>
  <si>
    <t>=S.29.03.01!$A$7:$A$9</t>
  </si>
  <si>
    <t>S.29.03.01!S.29.03.01.02</t>
  </si>
  <si>
    <t>=S.29.03.01!$A$28</t>
  </si>
  <si>
    <t>S.29.03.01!S.29.03.01.02.TC</t>
  </si>
  <si>
    <t>=S.29.03.01!$A$35:$A$36</t>
  </si>
  <si>
    <t>S.29.03.01!S.29.03.01.02.TD</t>
  </si>
  <si>
    <t>=S.29.03.01!$C$41:$F$51</t>
  </si>
  <si>
    <t>S.29.03.01!S.29.03.01.02.TL</t>
  </si>
  <si>
    <t>=S.29.03.01!$A$41:$A$51</t>
  </si>
  <si>
    <t>S.29.03.01!S.29.03.01.02.TLC</t>
  </si>
  <si>
    <t>=S.29.03.01!$B$41:$B$51</t>
  </si>
  <si>
    <t>S.29.03.01!S.29.03.01.02.TT</t>
  </si>
  <si>
    <t>=S.29.03.01!$C$38:$F$39</t>
  </si>
  <si>
    <t>S.29.03.01!S.29.03.01.02.TTC</t>
  </si>
  <si>
    <t>=S.29.03.01!$C$40:$F$40</t>
  </si>
  <si>
    <t>S.29.03.01!S.29.03.01.02.X</t>
  </si>
  <si>
    <t>=S.29.03.01!$C$52:$F$58</t>
  </si>
  <si>
    <t>S.29.03.01!S.29.03.01.02.Y</t>
  </si>
  <si>
    <t>=S.29.03.01!$G$41:$I$51</t>
  </si>
  <si>
    <t>S.29.03.01!S.29.03.01.02.Z</t>
  </si>
  <si>
    <t>=S.29.03.01!$A$29:$A$33</t>
  </si>
  <si>
    <t>S.29.03.01!S.29.03.01.03</t>
  </si>
  <si>
    <t>=S.29.03.01!$A$60</t>
  </si>
  <si>
    <t>S.29.03.01!S.29.03.01.03.TC</t>
  </si>
  <si>
    <t>=S.29.03.01!$A$67:$A$68</t>
  </si>
  <si>
    <t>S.29.03.01!S.29.03.01.03.TD</t>
  </si>
  <si>
    <t>=S.29.03.01!$C$73:$F$84</t>
  </si>
  <si>
    <t>S.29.03.01!S.29.03.01.03.TL</t>
  </si>
  <si>
    <t>=S.29.03.01!$A$73:$A$84</t>
  </si>
  <si>
    <t>S.29.03.01!S.29.03.01.03.TLC</t>
  </si>
  <si>
    <t>=S.29.03.01!$B$73:$B$84</t>
  </si>
  <si>
    <t>S.29.03.01!S.29.03.01.03.TT</t>
  </si>
  <si>
    <t>=S.29.03.01!$C$70:$F$71</t>
  </si>
  <si>
    <t>S.29.03.01!S.29.03.01.03.TTC</t>
  </si>
  <si>
    <t>=S.29.03.01!$C$72:$F$72</t>
  </si>
  <si>
    <t>S.29.03.01!S.29.03.01.03.X</t>
  </si>
  <si>
    <t>=S.29.03.01!$C$85:$F$91</t>
  </si>
  <si>
    <t>S.29.03.01!S.29.03.01.03.Y</t>
  </si>
  <si>
    <t>=S.29.03.01!$G$73:$I$84</t>
  </si>
  <si>
    <t>S.29.03.01!S.29.03.01.03.Z</t>
  </si>
  <si>
    <t>=S.29.03.01!$A$61:$A$65</t>
  </si>
  <si>
    <t>S.29.03.01!S.29.03.01.04</t>
  </si>
  <si>
    <t>=S.29.03.01!$A$93</t>
  </si>
  <si>
    <t>S.29.03.01!S.29.03.01.04.TC</t>
  </si>
  <si>
    <t>=S.29.03.01!$A$95:$A$96</t>
  </si>
  <si>
    <t>S.29.03.01!S.29.03.01.04.TD</t>
  </si>
  <si>
    <t>=S.29.03.01!$C$100</t>
  </si>
  <si>
    <t>S.29.03.01!S.29.03.01.04.TL</t>
  </si>
  <si>
    <t>=S.29.03.01!$A$100</t>
  </si>
  <si>
    <t>S.29.03.01!S.29.03.01.04.TLC</t>
  </si>
  <si>
    <t>=S.29.03.01!$B$100</t>
  </si>
  <si>
    <t>S.29.03.01!S.29.03.01.04.TT</t>
  </si>
  <si>
    <t>=S.29.03.01!$C$98</t>
  </si>
  <si>
    <t>S.29.03.01!S.29.03.01.04.TTC</t>
  </si>
  <si>
    <t>=S.29.03.01!$C$99</t>
  </si>
  <si>
    <t>S.29.03.01!S.29.03.01.04.Y</t>
  </si>
  <si>
    <t>=S.29.03.01!$D$100:$K$100</t>
  </si>
  <si>
    <t>S.29.03.01!S.29.03.01.05</t>
  </si>
  <si>
    <t>=S.29.03.01!$A$102</t>
  </si>
  <si>
    <t>S.29.03.01!S.29.03.01.05.TC</t>
  </si>
  <si>
    <t>=S.29.03.01!$A$108</t>
  </si>
  <si>
    <t>S.29.03.01!S.29.03.01.05.TD</t>
  </si>
  <si>
    <t>=S.29.03.01!$C$112:$D$116</t>
  </si>
  <si>
    <t>S.29.03.01!S.29.03.01.05.TL</t>
  </si>
  <si>
    <t>=S.29.03.01!$A$112:$A$116</t>
  </si>
  <si>
    <t>S.29.03.01!S.29.03.01.05.TLC</t>
  </si>
  <si>
    <t>=S.29.03.01!$B$112:$B$116</t>
  </si>
  <si>
    <t>S.29.03.01!S.29.03.01.05.TT</t>
  </si>
  <si>
    <t>=S.29.03.01!$C$110:$D$110</t>
  </si>
  <si>
    <t>S.29.03.01!S.29.03.01.05.TTC</t>
  </si>
  <si>
    <t>=S.29.03.01!$C$111:$D$111</t>
  </si>
  <si>
    <t>S.29.03.01!S.29.03.01.05.X</t>
  </si>
  <si>
    <t>=S.29.03.01!$C$117:$D$117</t>
  </si>
  <si>
    <t>S.29.03.01!S.29.03.01.05.Y</t>
  </si>
  <si>
    <t>=S.29.03.01!$E$112:$H$116</t>
  </si>
  <si>
    <t>S.29.03.01!S.29.03.01.05.Z</t>
  </si>
  <si>
    <t>=S.29.03.01!$A$103:$A$106</t>
  </si>
  <si>
    <t>S.29.03.01!S.29.03.01.06</t>
  </si>
  <si>
    <t>=S.29.03.01!$A$119</t>
  </si>
  <si>
    <t>S.29.03.01!S.29.03.01.06.TC</t>
  </si>
  <si>
    <t>=S.29.03.01!$A$125</t>
  </si>
  <si>
    <t>S.29.03.01!S.29.03.01.06.TD</t>
  </si>
  <si>
    <t>=S.29.03.01!$C$129:$D$130</t>
  </si>
  <si>
    <t>S.29.03.01!S.29.03.01.06.TL</t>
  </si>
  <si>
    <t>=S.29.03.01!$A$129:$A$130</t>
  </si>
  <si>
    <t>S.29.03.01!S.29.03.01.06.TLC</t>
  </si>
  <si>
    <t>=S.29.03.01!$B$129:$B$130</t>
  </si>
  <si>
    <t>S.29.03.01!S.29.03.01.06.TT</t>
  </si>
  <si>
    <t>=S.29.03.01!$C$127:$D$127</t>
  </si>
  <si>
    <t>S.29.03.01!S.29.03.01.06.TTC</t>
  </si>
  <si>
    <t>=S.29.03.01!$C$128:$D$128</t>
  </si>
  <si>
    <t>S.29.03.01!S.29.03.01.06.X</t>
  </si>
  <si>
    <t>=S.29.03.01!$C$131:$D$131</t>
  </si>
  <si>
    <t>S.29.03.01!S.29.03.01.06.Y</t>
  </si>
  <si>
    <t>=S.29.03.01!$E$129:$J$130</t>
  </si>
  <si>
    <t>S.29.03.01!S.29.03.01.06.Z</t>
  </si>
  <si>
    <t>=S.29.03.01!$A$120:$A$123</t>
  </si>
  <si>
    <t>S.29.03.01!S.29.03.01.07</t>
  </si>
  <si>
    <t>=S.29.03.01!$A$133</t>
  </si>
  <si>
    <t>S.29.03.01!S.29.03.01.07.TC</t>
  </si>
  <si>
    <t>=S.29.03.01!$A$141</t>
  </si>
  <si>
    <t>S.29.03.01!S.29.03.01.07.TD</t>
  </si>
  <si>
    <t>=S.29.03.01!$C$145:$D$153</t>
  </si>
  <si>
    <t>S.29.03.01!S.29.03.01.07.TL</t>
  </si>
  <si>
    <t>=S.29.03.01!$A$145:$A$153</t>
  </si>
  <si>
    <t>S.29.03.01!S.29.03.01.07.TLC</t>
  </si>
  <si>
    <t>=S.29.03.01!$B$145:$B$153</t>
  </si>
  <si>
    <t>S.29.03.01!S.29.03.01.07.TT</t>
  </si>
  <si>
    <t>=S.29.03.01!$C$143:$D$143</t>
  </si>
  <si>
    <t>S.29.03.01!S.29.03.01.07.TTC</t>
  </si>
  <si>
    <t>=S.29.03.01!$C$144:$D$144</t>
  </si>
  <si>
    <t>S.29.03.01!S.29.03.01.07.X</t>
  </si>
  <si>
    <t>=S.29.03.01!$C$154:$D$154</t>
  </si>
  <si>
    <t>S.29.03.01!S.29.03.01.07.Y</t>
  </si>
  <si>
    <t>=S.29.03.01!$E$145:$J$153</t>
  </si>
  <si>
    <t>S.29.03.01!S.29.03.01.07.Z</t>
  </si>
  <si>
    <t>=S.29.03.01!$A$134:$A$139</t>
  </si>
  <si>
    <t>S.29.03.01!S.29.03.01.07.ZHI</t>
  </si>
  <si>
    <t>=S.29.03.01!$A$139:$E$139</t>
  </si>
  <si>
    <t>S.29.03.01!S.29.03.01.08</t>
  </si>
  <si>
    <t>=S.29.03.01!$A$156</t>
  </si>
  <si>
    <t>S.29.03.01!S.29.03.01.08.TC</t>
  </si>
  <si>
    <t>=S.29.03.01!$A$164</t>
  </si>
  <si>
    <t>S.29.03.01!S.29.03.01.08.TD</t>
  </si>
  <si>
    <t>=S.29.03.01!$C$168:$E$176</t>
  </si>
  <si>
    <t>S.29.03.01!S.29.03.01.08.TL</t>
  </si>
  <si>
    <t>=S.29.03.01!$A$168:$A$176</t>
  </si>
  <si>
    <t>S.29.03.01!S.29.03.01.08.TLC</t>
  </si>
  <si>
    <t>=S.29.03.01!$B$168:$B$176</t>
  </si>
  <si>
    <t>S.29.03.01!S.29.03.01.08.TT</t>
  </si>
  <si>
    <t>=S.29.03.01!$C$166:$E$166</t>
  </si>
  <si>
    <t>S.29.03.01!S.29.03.01.08.TTC</t>
  </si>
  <si>
    <t>=S.29.03.01!$C$167:$E$167</t>
  </si>
  <si>
    <t>S.29.03.01!S.29.03.01.08.X</t>
  </si>
  <si>
    <t>=S.29.03.01!$C$177:$E$177</t>
  </si>
  <si>
    <t>S.29.03.01!S.29.03.01.08.Y</t>
  </si>
  <si>
    <t>=S.29.03.01!$F$168:$K$176</t>
  </si>
  <si>
    <t>S.29.03.01!S.29.03.01.08.Z</t>
  </si>
  <si>
    <t>=S.29.03.01!$A$157:$A$162</t>
  </si>
  <si>
    <t>S.29.03.01!S.29.03.01.08.ZHI</t>
  </si>
  <si>
    <t>=S.29.03.01!$A$162:$E$162</t>
  </si>
  <si>
    <t>S.29.03.01!S.29.03.01.TC</t>
  </si>
  <si>
    <t>=S.29.03.01!$A$4</t>
  </si>
  <si>
    <t>S.30.01.01!S.30.01.01</t>
  </si>
  <si>
    <t>=S.30.01.01!$A$1</t>
  </si>
  <si>
    <t>S.30.01.01!S.30.01.01.01</t>
  </si>
  <si>
    <t>=S.30.01.01!$A$6</t>
  </si>
  <si>
    <t>S.30.01.01!S.30.01.01.01.TC</t>
  </si>
  <si>
    <t>=S.30.01.01!$A$12</t>
  </si>
  <si>
    <t>S.30.01.01!S.30.01.01.01.TD</t>
  </si>
  <si>
    <t>=S.30.01.01!$D$16:$Q$16</t>
  </si>
  <si>
    <t>S.30.01.01!S.30.01.01.01.TK</t>
  </si>
  <si>
    <t>=S.30.01.01!$A$14:$C$14</t>
  </si>
  <si>
    <t>S.30.01.01!S.30.01.01.01.TKC</t>
  </si>
  <si>
    <t>=S.30.01.01!$A$15:$C$15</t>
  </si>
  <si>
    <t>S.30.01.01!S.30.01.01.01.TT</t>
  </si>
  <si>
    <t>=S.30.01.01!$D$14:$Q$14</t>
  </si>
  <si>
    <t>S.30.01.01!S.30.01.01.01.TTC</t>
  </si>
  <si>
    <t>=S.30.01.01!$D$15:$Q$15</t>
  </si>
  <si>
    <t>S.30.01.01!S.30.01.01.01.X</t>
  </si>
  <si>
    <t>=S.30.01.01!$D$17:$Q$22</t>
  </si>
  <si>
    <t>S.30.01.01!S.30.01.01.01.Y</t>
  </si>
  <si>
    <t>=S.30.01.01!$A$17:$C$18</t>
  </si>
  <si>
    <t>S.30.01.01!S.30.01.01.01.Z</t>
  </si>
  <si>
    <t>=S.30.01.01!$A$7:$A$10</t>
  </si>
  <si>
    <t>S.30.01.01!S.30.01.01.01.ZHI</t>
  </si>
  <si>
    <t>=S.30.01.01!$A$10:$D$10</t>
  </si>
  <si>
    <t>S.30.01.01!S.30.01.01.02</t>
  </si>
  <si>
    <t>=S.30.01.01!$A$24</t>
  </si>
  <si>
    <t>S.30.01.01!S.30.01.01.02.TC</t>
  </si>
  <si>
    <t>=S.30.01.01!$A$30</t>
  </si>
  <si>
    <t>S.30.01.01!S.30.01.01.02.TD</t>
  </si>
  <si>
    <t>=S.30.01.01!$D$34:$O$34</t>
  </si>
  <si>
    <t>S.30.01.01!S.30.01.01.02.TK</t>
  </si>
  <si>
    <t>=S.30.01.01!$A$32:$C$32</t>
  </si>
  <si>
    <t>S.30.01.01!S.30.01.01.02.TKC</t>
  </si>
  <si>
    <t>=S.30.01.01!$A$33:$C$33</t>
  </si>
  <si>
    <t>S.30.01.01!S.30.01.01.02.TT</t>
  </si>
  <si>
    <t>=S.30.01.01!$D$32:$O$32</t>
  </si>
  <si>
    <t>S.30.01.01!S.30.01.01.02.TTC</t>
  </si>
  <si>
    <t>=S.30.01.01!$D$33:$O$33</t>
  </si>
  <si>
    <t>S.30.01.01!S.30.01.01.02.X</t>
  </si>
  <si>
    <t>=S.30.01.01!$D$35:$O$40</t>
  </si>
  <si>
    <t>S.30.01.01!S.30.01.01.02.Y</t>
  </si>
  <si>
    <t>=S.30.01.01!$A$35:$C$36</t>
  </si>
  <si>
    <t>S.30.01.01!S.30.01.01.02.Z</t>
  </si>
  <si>
    <t>=S.30.01.01!$A$25:$A$28</t>
  </si>
  <si>
    <t>S.30.01.01!S.30.01.01.02.ZHI</t>
  </si>
  <si>
    <t>=S.30.01.01!$A$28:$D$28</t>
  </si>
  <si>
    <t>S.30.01.01!S.30.01.01.TC</t>
  </si>
  <si>
    <t>=S.30.01.01!$A$4</t>
  </si>
  <si>
    <t>S.30.02.01!S.30.02.01</t>
  </si>
  <si>
    <t>=S.30.02.01!$A$1</t>
  </si>
  <si>
    <t>S.30.02.01!S.30.02.01.01</t>
  </si>
  <si>
    <t>=S.30.02.01!$A$6</t>
  </si>
  <si>
    <t>S.30.02.01!S.30.02.01.01.TC</t>
  </si>
  <si>
    <t>=S.30.02.01!$A$12</t>
  </si>
  <si>
    <t>S.30.02.01!S.30.02.01.01.TD</t>
  </si>
  <si>
    <t>=S.30.02.01!$F$17:$K$17</t>
  </si>
  <si>
    <t>S.30.02.01!S.30.02.01.01.TK</t>
  </si>
  <si>
    <t>=S.30.02.01!$A$15:$E$15</t>
  </si>
  <si>
    <t>S.30.02.01!S.30.02.01.01.TKC</t>
  </si>
  <si>
    <t>=S.30.02.01!$A$16:$E$16</t>
  </si>
  <si>
    <t>S.30.02.01!S.30.02.01.01.TT</t>
  </si>
  <si>
    <t>=S.30.02.01!$F$15:$K$15</t>
  </si>
  <si>
    <t>S.30.02.01!S.30.02.01.01.TTC</t>
  </si>
  <si>
    <t>=S.30.02.01!$F$16:$K$16</t>
  </si>
  <si>
    <t>S.30.02.01!S.30.02.01.01.X</t>
  </si>
  <si>
    <t>=S.30.02.01!$F$18:$K$22</t>
  </si>
  <si>
    <t>S.30.02.01!S.30.02.01.01.Y</t>
  </si>
  <si>
    <t>=S.30.02.01!$A$18:$E$19</t>
  </si>
  <si>
    <t>S.30.02.01!S.30.02.01.01.Z</t>
  </si>
  <si>
    <t>=S.30.02.01!$A$7:$A$10</t>
  </si>
  <si>
    <t>S.30.02.01!S.30.02.01.01.ZHI</t>
  </si>
  <si>
    <t>=S.30.02.01!$A$10:$D$10</t>
  </si>
  <si>
    <t>S.30.02.01!S.30.02.01.02</t>
  </si>
  <si>
    <t>=S.30.02.01!$A$24</t>
  </si>
  <si>
    <t>S.30.02.01!S.30.02.01.02.TC</t>
  </si>
  <si>
    <t>=S.30.02.01!$A$30</t>
  </si>
  <si>
    <t>S.30.02.01!S.30.02.01.02.TD</t>
  </si>
  <si>
    <t>=S.30.02.01!$F$34:$K$34</t>
  </si>
  <si>
    <t>S.30.02.01!S.30.02.01.02.TK</t>
  </si>
  <si>
    <t>=S.30.02.01!$A$32:$E$32</t>
  </si>
  <si>
    <t>S.30.02.01!S.30.02.01.02.TKC</t>
  </si>
  <si>
    <t>=S.30.02.01!$A$33:$E$33</t>
  </si>
  <si>
    <t>S.30.02.01!S.30.02.01.02.TT</t>
  </si>
  <si>
    <t>=S.30.02.01!$F$32:$K$32</t>
  </si>
  <si>
    <t>S.30.02.01!S.30.02.01.02.TTC</t>
  </si>
  <si>
    <t>=S.30.02.01!$F$33:$K$33</t>
  </si>
  <si>
    <t>S.30.02.01!S.30.02.01.02.X</t>
  </si>
  <si>
    <t>=S.30.02.01!$F$35:$K$39</t>
  </si>
  <si>
    <t>S.30.02.01!S.30.02.01.02.Y</t>
  </si>
  <si>
    <t>=S.30.02.01!$A$35:$E$36</t>
  </si>
  <si>
    <t>S.30.02.01!S.30.02.01.02.Z</t>
  </si>
  <si>
    <t>=S.30.02.01!$A$25:$A$28</t>
  </si>
  <si>
    <t>S.30.02.01!S.30.02.01.02.ZHI</t>
  </si>
  <si>
    <t>=S.30.02.01!$A$28:$D$28</t>
  </si>
  <si>
    <t>S.30.02.01!S.30.02.01.03</t>
  </si>
  <si>
    <t>=S.30.02.01!$A$41</t>
  </si>
  <si>
    <t>S.30.02.01!S.30.02.01.03.TC</t>
  </si>
  <si>
    <t>S.30.02.01!S.30.02.01.03.TD</t>
  </si>
  <si>
    <t>=S.30.02.01!$B$48:$H$48</t>
  </si>
  <si>
    <t>S.30.02.01!S.30.02.01.03.TK</t>
  </si>
  <si>
    <t>=S.30.02.01!$A$46</t>
  </si>
  <si>
    <t>S.30.02.01!S.30.02.01.03.TKC</t>
  </si>
  <si>
    <t>=S.30.02.01!$A$47</t>
  </si>
  <si>
    <t>S.30.02.01!S.30.02.01.03.TT</t>
  </si>
  <si>
    <t>=S.30.02.01!$B$46:$H$46</t>
  </si>
  <si>
    <t>S.30.02.01!S.30.02.01.03.TTC</t>
  </si>
  <si>
    <t>=S.30.02.01!$B$47:$H$47</t>
  </si>
  <si>
    <t>S.30.02.01!S.30.02.01.03.X</t>
  </si>
  <si>
    <t>=S.30.02.01!$B$49:$H$50</t>
  </si>
  <si>
    <t>S.30.02.01!S.30.02.01.03.Y</t>
  </si>
  <si>
    <t>=S.30.02.01!$A$49:$A$50</t>
  </si>
  <si>
    <t>S.30.02.01!S.30.02.01.03.Z</t>
  </si>
  <si>
    <t>=S.30.02.01!$A$42:$A$44</t>
  </si>
  <si>
    <t>S.30.02.01!S.30.02.01.04</t>
  </si>
  <si>
    <t>=S.30.02.01!$A$52</t>
  </si>
  <si>
    <t>S.30.02.01!S.30.02.01.04.TC</t>
  </si>
  <si>
    <t>S.30.02.01!S.30.02.01.04.TD</t>
  </si>
  <si>
    <t>=S.30.02.01!$B$59</t>
  </si>
  <si>
    <t>S.30.02.01!S.30.02.01.04.TK</t>
  </si>
  <si>
    <t>=S.30.02.01!$A$57</t>
  </si>
  <si>
    <t>S.30.02.01!S.30.02.01.04.TKC</t>
  </si>
  <si>
    <t>=S.30.02.01!$A$58</t>
  </si>
  <si>
    <t>S.30.02.01!S.30.02.01.04.TT</t>
  </si>
  <si>
    <t>=S.30.02.01!$B$57</t>
  </si>
  <si>
    <t>S.30.02.01!S.30.02.01.04.TTC</t>
  </si>
  <si>
    <t>=S.30.02.01!$B$58</t>
  </si>
  <si>
    <t>S.30.02.01!S.30.02.01.04.X</t>
  </si>
  <si>
    <t>=S.30.02.01!$B$60:$B$61</t>
  </si>
  <si>
    <t>S.30.02.01!S.30.02.01.04.Y</t>
  </si>
  <si>
    <t>=S.30.02.01!$A$60:$A$61</t>
  </si>
  <si>
    <t>S.30.02.01!S.30.02.01.04.Z</t>
  </si>
  <si>
    <t>=S.30.02.01!$A$53:$A$55</t>
  </si>
  <si>
    <t>S.30.02.01!S.30.02.01.TC</t>
  </si>
  <si>
    <t>=S.30.02.01!$A$4</t>
  </si>
  <si>
    <t>S.30.03.{01,02}'!S.30.03.01</t>
  </si>
  <si>
    <t>='S.30.03.{01,02}'!$A$1</t>
  </si>
  <si>
    <t>S.30.03.{01,02}'!S.30.03.01.01</t>
  </si>
  <si>
    <t>='S.30.03.{01,02}'!$A$7</t>
  </si>
  <si>
    <t>S.30.03.{01,02}'!S.30.03.01.01.TC</t>
  </si>
  <si>
    <t>='S.30.03.{01,02}'!$A$17</t>
  </si>
  <si>
    <t>S.30.03.{01,02}'!S.30.03.01.01.TD</t>
  </si>
  <si>
    <t>='S.30.03.{01,02}'!$F$21:$AL$21</t>
  </si>
  <si>
    <t>S.30.03.{01,02}'!S.30.03.01.01.TK</t>
  </si>
  <si>
    <t>='S.30.03.{01,02}'!$A$19:$E$19</t>
  </si>
  <si>
    <t>S.30.03.{01,02}'!S.30.03.01.01.TKC</t>
  </si>
  <si>
    <t>='S.30.03.{01,02}'!$A$20:$E$20</t>
  </si>
  <si>
    <t>S.30.03.{01,02}'!S.30.03.01.01.TT</t>
  </si>
  <si>
    <t>='S.30.03.{01,02}'!$F$19:$AL$19</t>
  </si>
  <si>
    <t>S.30.03.{01,02}'!S.30.03.01.01.TTC</t>
  </si>
  <si>
    <t>='S.30.03.{01,02}'!$F$20:$AL$20</t>
  </si>
  <si>
    <t>S.30.03.{01,02}'!S.30.03.01.01.X</t>
  </si>
  <si>
    <t>='S.30.03.{01,02}'!$F$22:$AL$26</t>
  </si>
  <si>
    <t>S.30.03.{01,02}'!S.30.03.01.01.Y</t>
  </si>
  <si>
    <t>='S.30.03.{01,02}'!$A$22:$E$23</t>
  </si>
  <si>
    <t>S.30.03.{01,02}'!S.30.03.01.01.Z</t>
  </si>
  <si>
    <t>='S.30.03.{01,02}'!$A$8:$A$10</t>
  </si>
  <si>
    <t>S.30.03.{01,02}'!S.30.03.01.TC</t>
  </si>
  <si>
    <t>='S.30.03.{01,02}'!$A$5</t>
  </si>
  <si>
    <t>S.30.03.{01,02}'!S.30.03.02</t>
  </si>
  <si>
    <t>='S.30.03.{01,02}'!$A$2</t>
  </si>
  <si>
    <t>S.30.03.{01,02}'!S.30.03.02.01</t>
  </si>
  <si>
    <t>='S.30.03.{01,02}'!$A$12</t>
  </si>
  <si>
    <t>S.30.03.{01,02}'!S.30.03.02.01.TC</t>
  </si>
  <si>
    <t>S.30.03.{01,02}'!S.30.03.02.01.TD</t>
  </si>
  <si>
    <t>S.30.03.{01,02}'!S.30.03.02.01.TK</t>
  </si>
  <si>
    <t>S.30.03.{01,02}'!S.30.03.02.01.TKC</t>
  </si>
  <si>
    <t>S.30.03.{01,02}'!S.30.03.02.01.TT</t>
  </si>
  <si>
    <t>S.30.03.{01,02}'!S.30.03.02.01.TTC</t>
  </si>
  <si>
    <t>S.30.03.{01,02}'!S.30.03.02.01.X</t>
  </si>
  <si>
    <t>S.30.03.{01,02}'!S.30.03.02.01.Y</t>
  </si>
  <si>
    <t>S.30.03.{01,02}'!S.30.03.02.01.YHI</t>
  </si>
  <si>
    <t>='S.30.03.{01,02}'!$E$19:$E$24</t>
  </si>
  <si>
    <t>S.30.03.{01,02}'!S.30.03.02.01.Z</t>
  </si>
  <si>
    <t>='S.30.03.{01,02}'!$A$13:$A$15</t>
  </si>
  <si>
    <t>S.30.03.{01,02}'!S.30.03.02.TC</t>
  </si>
  <si>
    <t>S.30.03.{03,04}'!S.30.03.03</t>
  </si>
  <si>
    <t>='S.30.03.{03,04}'!$A$1</t>
  </si>
  <si>
    <t>S.30.03.{03,04}'!S.30.03.03.01</t>
  </si>
  <si>
    <t>='S.30.03.{03,04}'!$A$7</t>
  </si>
  <si>
    <t>S.30.03.{03,04}'!S.30.03.03.01.TC</t>
  </si>
  <si>
    <t>='S.30.03.{03,04}'!$A$17</t>
  </si>
  <si>
    <t>S.30.03.{03,04}'!S.30.03.03.01.TD</t>
  </si>
  <si>
    <t>='S.30.03.{03,04}'!$F$21:$G$21</t>
  </si>
  <si>
    <t>S.30.03.{03,04}'!S.30.03.03.01.TK</t>
  </si>
  <si>
    <t>='S.30.03.{03,04}'!$A$19:$E$19</t>
  </si>
  <si>
    <t>S.30.03.{03,04}'!S.30.03.03.01.TKC</t>
  </si>
  <si>
    <t>='S.30.03.{03,04}'!$A$20:$E$20</t>
  </si>
  <si>
    <t>S.30.03.{03,04}'!S.30.03.03.01.TT</t>
  </si>
  <si>
    <t>='S.30.03.{03,04}'!$F$19:$G$19</t>
  </si>
  <si>
    <t>S.30.03.{03,04}'!S.30.03.03.01.TTC</t>
  </si>
  <si>
    <t>='S.30.03.{03,04}'!$F$20:$G$20</t>
  </si>
  <si>
    <t>S.30.03.{03,04}'!S.30.03.03.01.X</t>
  </si>
  <si>
    <t>='S.30.03.{03,04}'!$F$22:$G$24</t>
  </si>
  <si>
    <t>S.30.03.{03,04}'!S.30.03.03.01.Y</t>
  </si>
  <si>
    <t>='S.30.03.{03,04}'!$A$22:$E$23</t>
  </si>
  <si>
    <t>S.30.03.{03,04}'!S.30.03.03.01.YHI</t>
  </si>
  <si>
    <t>='S.30.03.{03,04}'!$E$19:$E$24</t>
  </si>
  <si>
    <t>S.30.03.{03,04}'!S.30.03.03.01.Z</t>
  </si>
  <si>
    <t>='S.30.03.{03,04}'!$A$8:$A$10</t>
  </si>
  <si>
    <t>S.30.03.{03,04}'!S.30.03.03.TC</t>
  </si>
  <si>
    <t>='S.30.03.{03,04}'!$A$5</t>
  </si>
  <si>
    <t>S.30.03.{03,04}'!S.30.03.04</t>
  </si>
  <si>
    <t>='S.30.03.{03,04}'!$A$2</t>
  </si>
  <si>
    <t>S.30.03.{03,04}'!S.30.03.04.01</t>
  </si>
  <si>
    <t>='S.30.03.{03,04}'!$A$12</t>
  </si>
  <si>
    <t>S.30.03.{03,04}'!S.30.03.04.01.TC</t>
  </si>
  <si>
    <t>S.30.03.{03,04}'!S.30.03.04.01.TD</t>
  </si>
  <si>
    <t>S.30.03.{03,04}'!S.30.03.04.01.TK</t>
  </si>
  <si>
    <t>S.30.03.{03,04}'!S.30.03.04.01.TKC</t>
  </si>
  <si>
    <t>S.30.03.{03,04}'!S.30.03.04.01.TT</t>
  </si>
  <si>
    <t>S.30.03.{03,04}'!S.30.03.04.01.TTC</t>
  </si>
  <si>
    <t>S.30.03.{03,04}'!S.30.03.04.01.X</t>
  </si>
  <si>
    <t>S.30.03.{03,04}'!S.30.03.04.01.Y</t>
  </si>
  <si>
    <t>S.30.03.{03,04}'!S.30.03.04.01.YHI</t>
  </si>
  <si>
    <t>S.30.03.{03,04}'!S.30.03.04.01.Z</t>
  </si>
  <si>
    <t>='S.30.03.{03,04}'!$A$13:$A$15</t>
  </si>
  <si>
    <t>S.30.03.{03,04}'!S.30.03.04.TC</t>
  </si>
  <si>
    <t>S.30.04.{01,02}'!S.30.04.01</t>
  </si>
  <si>
    <t>='S.30.04.{01,02}'!$A$1</t>
  </si>
  <si>
    <t>S.30.04.{01,02}'!S.30.04.01.01</t>
  </si>
  <si>
    <t>='S.30.04.{01,02}'!$A$7</t>
  </si>
  <si>
    <t>S.30.04.{01,02}'!S.30.04.01.01.TC</t>
  </si>
  <si>
    <t>='S.30.04.{01,02}'!$A$17</t>
  </si>
  <si>
    <t>S.30.04.{01,02}'!S.30.04.01.01.TD</t>
  </si>
  <si>
    <t>='S.30.04.{01,02}'!$H$22:$N$22</t>
  </si>
  <si>
    <t>S.30.04.{01,02}'!S.30.04.01.01.TK</t>
  </si>
  <si>
    <t>='S.30.04.{01,02}'!$A$20:$G$20</t>
  </si>
  <si>
    <t>S.30.04.{01,02}'!S.30.04.01.01.TKC</t>
  </si>
  <si>
    <t>='S.30.04.{01,02}'!$A$21:$G$21</t>
  </si>
  <si>
    <t>S.30.04.{01,02}'!S.30.04.01.01.TT</t>
  </si>
  <si>
    <t>='S.30.04.{01,02}'!$H$20:$N$20</t>
  </si>
  <si>
    <t>S.30.04.{01,02}'!S.30.04.01.01.TTC</t>
  </si>
  <si>
    <t>='S.30.04.{01,02}'!$H$21:$N$21</t>
  </si>
  <si>
    <t>S.30.04.{01,02}'!S.30.04.01.01.X</t>
  </si>
  <si>
    <t>='S.30.04.{01,02}'!$H$23:$N$27</t>
  </si>
  <si>
    <t>S.30.04.{01,02}'!S.30.04.01.01.Y</t>
  </si>
  <si>
    <t>='S.30.04.{01,02}'!$A$23:$G$24</t>
  </si>
  <si>
    <t>S.30.04.{01,02}'!S.30.04.01.01.Z</t>
  </si>
  <si>
    <t>='S.30.04.{01,02}'!$A$8:$A$10</t>
  </si>
  <si>
    <t>S.30.04.{01,02}'!S.30.04.01.02</t>
  </si>
  <si>
    <t>='S.30.04.{01,02}'!$A$29</t>
  </si>
  <si>
    <t>S.30.04.{01,02}'!S.30.04.01.02.TC</t>
  </si>
  <si>
    <t>='S.30.04.{01,02}'!$A$39</t>
  </si>
  <si>
    <t>S.30.04.{01,02}'!S.30.04.01.02.TD</t>
  </si>
  <si>
    <t>='S.30.04.{01,02}'!$B$43:$H$43</t>
  </si>
  <si>
    <t>S.30.04.{01,02}'!S.30.04.01.02.TK</t>
  </si>
  <si>
    <t>='S.30.04.{01,02}'!$A$41</t>
  </si>
  <si>
    <t>S.30.04.{01,02}'!S.30.04.01.02.TKC</t>
  </si>
  <si>
    <t>='S.30.04.{01,02}'!$A$42</t>
  </si>
  <si>
    <t>S.30.04.{01,02}'!S.30.04.01.02.TT</t>
  </si>
  <si>
    <t>='S.30.04.{01,02}'!$B$41:$H$41</t>
  </si>
  <si>
    <t>S.30.04.{01,02}'!S.30.04.01.02.TTC</t>
  </si>
  <si>
    <t>='S.30.04.{01,02}'!$B$42:$H$42</t>
  </si>
  <si>
    <t>S.30.04.{01,02}'!S.30.04.01.02.X</t>
  </si>
  <si>
    <t>='S.30.04.{01,02}'!$B$44:$H$45</t>
  </si>
  <si>
    <t>S.30.04.{01,02}'!S.30.04.01.02.Y</t>
  </si>
  <si>
    <t>='S.30.04.{01,02}'!$A$44:$A$45</t>
  </si>
  <si>
    <t>S.30.04.{01,02}'!S.30.04.01.02.Z</t>
  </si>
  <si>
    <t>='S.30.04.{01,02}'!$A$30:$A$32</t>
  </si>
  <si>
    <t>S.30.04.{01,02}'!S.30.04.01.03</t>
  </si>
  <si>
    <t>='S.30.04.{01,02}'!$A$47</t>
  </si>
  <si>
    <t>S.30.04.{01,02}'!S.30.04.01.03.TC</t>
  </si>
  <si>
    <t>S.30.04.{01,02}'!S.30.04.01.03.TD</t>
  </si>
  <si>
    <t>='S.30.04.{01,02}'!$B$59</t>
  </si>
  <si>
    <t>S.30.04.{01,02}'!S.30.04.01.03.TK</t>
  </si>
  <si>
    <t>='S.30.04.{01,02}'!$A$57</t>
  </si>
  <si>
    <t>S.30.04.{01,02}'!S.30.04.01.03.TKC</t>
  </si>
  <si>
    <t>='S.30.04.{01,02}'!$A$58</t>
  </si>
  <si>
    <t>S.30.04.{01,02}'!S.30.04.01.03.TT</t>
  </si>
  <si>
    <t>='S.30.04.{01,02}'!$B$57</t>
  </si>
  <si>
    <t>S.30.04.{01,02}'!S.30.04.01.03.TTC</t>
  </si>
  <si>
    <t>='S.30.04.{01,02}'!$B$58</t>
  </si>
  <si>
    <t>S.30.04.{01,02}'!S.30.04.01.03.X</t>
  </si>
  <si>
    <t>='S.30.04.{01,02}'!$B$60:$B$61</t>
  </si>
  <si>
    <t>S.30.04.{01,02}'!S.30.04.01.03.Y</t>
  </si>
  <si>
    <t>='S.30.04.{01,02}'!$A$60:$A$61</t>
  </si>
  <si>
    <t>S.30.04.{01,02}'!S.30.04.01.03.Z</t>
  </si>
  <si>
    <t>='S.30.04.{01,02}'!$A$48:$A$50</t>
  </si>
  <si>
    <t>S.30.04.{01,02}'!S.30.04.01.04</t>
  </si>
  <si>
    <t>='S.30.04.{01,02}'!$A$63</t>
  </si>
  <si>
    <t>S.30.04.{01,02}'!S.30.04.01.04.TC</t>
  </si>
  <si>
    <t>S.30.04.{01,02}'!S.30.04.01.04.TD</t>
  </si>
  <si>
    <t>='S.30.04.{01,02}'!$B$75</t>
  </si>
  <si>
    <t>S.30.04.{01,02}'!S.30.04.01.04.TK</t>
  </si>
  <si>
    <t>='S.30.04.{01,02}'!$A$73</t>
  </si>
  <si>
    <t>S.30.04.{01,02}'!S.30.04.01.04.TKC</t>
  </si>
  <si>
    <t>='S.30.04.{01,02}'!$A$74</t>
  </si>
  <si>
    <t>S.30.04.{01,02}'!S.30.04.01.04.TT</t>
  </si>
  <si>
    <t>='S.30.04.{01,02}'!$B$73</t>
  </si>
  <si>
    <t>S.30.04.{01,02}'!S.30.04.01.04.TTC</t>
  </si>
  <si>
    <t>='S.30.04.{01,02}'!$B$74</t>
  </si>
  <si>
    <t>S.30.04.{01,02}'!S.30.04.01.04.X</t>
  </si>
  <si>
    <t>='S.30.04.{01,02}'!$B$76:$B$77</t>
  </si>
  <si>
    <t>S.30.04.{01,02}'!S.30.04.01.04.Y</t>
  </si>
  <si>
    <t>='S.30.04.{01,02}'!$A$76:$A$77</t>
  </si>
  <si>
    <t>S.30.04.{01,02}'!S.30.04.01.04.Z</t>
  </si>
  <si>
    <t>='S.30.04.{01,02}'!$A$64:$A$66</t>
  </si>
  <si>
    <t>S.30.04.{01,02}'!S.30.04.01.TC</t>
  </si>
  <si>
    <t>='S.30.04.{01,02}'!$A$5</t>
  </si>
  <si>
    <t>S.30.04.{01,02}'!S.30.04.02</t>
  </si>
  <si>
    <t>='S.30.04.{01,02}'!$A$2</t>
  </si>
  <si>
    <t>S.30.04.{01,02}'!S.30.04.02.01</t>
  </si>
  <si>
    <t>='S.30.04.{01,02}'!$A$12</t>
  </si>
  <si>
    <t>S.30.04.{01,02}'!S.30.04.02.01.TC</t>
  </si>
  <si>
    <t>S.30.04.{01,02}'!S.30.04.02.01.TD</t>
  </si>
  <si>
    <t>S.30.04.{01,02}'!S.30.04.02.01.TK</t>
  </si>
  <si>
    <t>S.30.04.{01,02}'!S.30.04.02.01.TKC</t>
  </si>
  <si>
    <t>S.30.04.{01,02}'!S.30.04.02.01.TT</t>
  </si>
  <si>
    <t>S.30.04.{01,02}'!S.30.04.02.01.TTC</t>
  </si>
  <si>
    <t>S.30.04.{01,02}'!S.30.04.02.01.X</t>
  </si>
  <si>
    <t>S.30.04.{01,02}'!S.30.04.02.01.Y</t>
  </si>
  <si>
    <t>S.30.04.{01,02}'!S.30.04.02.01.Z</t>
  </si>
  <si>
    <t>='S.30.04.{01,02}'!$A$13:$A$15</t>
  </si>
  <si>
    <t>S.30.04.{01,02}'!S.30.04.02.02</t>
  </si>
  <si>
    <t>='S.30.04.{01,02}'!$A$34</t>
  </si>
  <si>
    <t>S.30.04.{01,02}'!S.30.04.02.02.TC</t>
  </si>
  <si>
    <t>S.30.04.{01,02}'!S.30.04.02.02.TD</t>
  </si>
  <si>
    <t>S.30.04.{01,02}'!S.30.04.02.02.TK</t>
  </si>
  <si>
    <t>S.30.04.{01,02}'!S.30.04.02.02.TKC</t>
  </si>
  <si>
    <t>S.30.04.{01,02}'!S.30.04.02.02.TT</t>
  </si>
  <si>
    <t>S.30.04.{01,02}'!S.30.04.02.02.TTC</t>
  </si>
  <si>
    <t>S.30.04.{01,02}'!S.30.04.02.02.X</t>
  </si>
  <si>
    <t>S.30.04.{01,02}'!S.30.04.02.02.Y</t>
  </si>
  <si>
    <t>S.30.04.{01,02}'!S.30.04.02.02.Z</t>
  </si>
  <si>
    <t>='S.30.04.{01,02}'!$A$35:$A$37</t>
  </si>
  <si>
    <t>S.30.04.{01,02}'!S.30.04.02.03</t>
  </si>
  <si>
    <t>='S.30.04.{01,02}'!$A$52</t>
  </si>
  <si>
    <t>S.30.04.{01,02}'!S.30.04.02.03.TC</t>
  </si>
  <si>
    <t>S.30.04.{01,02}'!S.30.04.02.03.TD</t>
  </si>
  <si>
    <t>S.30.04.{01,02}'!S.30.04.02.03.TK</t>
  </si>
  <si>
    <t>S.30.04.{01,02}'!S.30.04.02.03.TKC</t>
  </si>
  <si>
    <t>S.30.04.{01,02}'!S.30.04.02.03.TT</t>
  </si>
  <si>
    <t>S.30.04.{01,02}'!S.30.04.02.03.TTC</t>
  </si>
  <si>
    <t>S.30.04.{01,02}'!S.30.04.02.03.X</t>
  </si>
  <si>
    <t>S.30.04.{01,02}'!S.30.04.02.03.Y</t>
  </si>
  <si>
    <t>S.30.04.{01,02}'!S.30.04.02.03.Z</t>
  </si>
  <si>
    <t>='S.30.04.{01,02}'!$A$53:$A$55</t>
  </si>
  <si>
    <t>S.30.04.{01,02}'!S.30.04.02.04</t>
  </si>
  <si>
    <t>='S.30.04.{01,02}'!$A$68</t>
  </si>
  <si>
    <t>S.30.04.{01,02}'!S.30.04.02.04.TC</t>
  </si>
  <si>
    <t>S.30.04.{01,02}'!S.30.04.02.04.TD</t>
  </si>
  <si>
    <t>S.30.04.{01,02}'!S.30.04.02.04.TK</t>
  </si>
  <si>
    <t>S.30.04.{01,02}'!S.30.04.02.04.TKC</t>
  </si>
  <si>
    <t>S.30.04.{01,02}'!S.30.04.02.04.TT</t>
  </si>
  <si>
    <t>S.30.04.{01,02}'!S.30.04.02.04.TTC</t>
  </si>
  <si>
    <t>S.30.04.{01,02}'!S.30.04.02.04.X</t>
  </si>
  <si>
    <t>S.30.04.{01,02}'!S.30.04.02.04.Y</t>
  </si>
  <si>
    <t>S.30.04.{01,02}'!S.30.04.02.04.Z</t>
  </si>
  <si>
    <t>='S.30.04.{01,02}'!$A$69:$A$71</t>
  </si>
  <si>
    <t>S.30.04.{01,02}'!S.30.04.02.TC</t>
  </si>
  <si>
    <t>S.30.04.{03,04}'!S.30.04.03</t>
  </si>
  <si>
    <t>='S.30.04.{03,04}'!$A$1</t>
  </si>
  <si>
    <t>S.30.04.{03,04}'!S.30.04.03.01</t>
  </si>
  <si>
    <t>='S.30.04.{03,04}'!$A$7</t>
  </si>
  <si>
    <t>S.30.04.{03,04}'!S.30.04.03.01.TC</t>
  </si>
  <si>
    <t>='S.30.04.{03,04}'!$A$17</t>
  </si>
  <si>
    <t>S.30.04.{03,04}'!S.30.04.03.01.TD</t>
  </si>
  <si>
    <t>='S.30.04.{03,04}'!$E$22</t>
  </si>
  <si>
    <t>S.30.04.{03,04}'!S.30.04.03.01.TK</t>
  </si>
  <si>
    <t>='S.30.04.{03,04}'!$A$20:$D$20</t>
  </si>
  <si>
    <t>S.30.04.{03,04}'!S.30.04.03.01.TKC</t>
  </si>
  <si>
    <t>='S.30.04.{03,04}'!$A$21:$D$21</t>
  </si>
  <si>
    <t>S.30.04.{03,04}'!S.30.04.03.01.TT</t>
  </si>
  <si>
    <t>='S.30.04.{03,04}'!$E$20</t>
  </si>
  <si>
    <t>S.30.04.{03,04}'!S.30.04.03.01.TTC</t>
  </si>
  <si>
    <t>='S.30.04.{03,04}'!$E$21</t>
  </si>
  <si>
    <t>S.30.04.{03,04}'!S.30.04.03.01.X</t>
  </si>
  <si>
    <t>='S.30.04.{03,04}'!$E$23:$E$24</t>
  </si>
  <si>
    <t>S.30.04.{03,04}'!S.30.04.03.01.Y</t>
  </si>
  <si>
    <t>='S.30.04.{03,04}'!$A$23:$D$24</t>
  </si>
  <si>
    <t>S.30.04.{03,04}'!S.30.04.03.01.Z</t>
  </si>
  <si>
    <t>='S.30.04.{03,04}'!$A$8:$A$10</t>
  </si>
  <si>
    <t>S.30.04.{03,04}'!S.30.04.03.02</t>
  </si>
  <si>
    <t>='S.30.04.{03,04}'!$A$26</t>
  </si>
  <si>
    <t>S.30.04.{03,04}'!S.30.04.03.02.TC</t>
  </si>
  <si>
    <t>='S.30.04.{03,04}'!$A$36</t>
  </si>
  <si>
    <t>S.30.04.{03,04}'!S.30.04.03.02.TD</t>
  </si>
  <si>
    <t>='S.30.04.{03,04}'!$B$40</t>
  </si>
  <si>
    <t>S.30.04.{03,04}'!S.30.04.03.02.TK</t>
  </si>
  <si>
    <t>='S.30.04.{03,04}'!$A$38</t>
  </si>
  <si>
    <t>S.30.04.{03,04}'!S.30.04.03.02.TKC</t>
  </si>
  <si>
    <t>='S.30.04.{03,04}'!$A$39</t>
  </si>
  <si>
    <t>S.30.04.{03,04}'!S.30.04.03.02.TT</t>
  </si>
  <si>
    <t>='S.30.04.{03,04}'!$B$38</t>
  </si>
  <si>
    <t>S.30.04.{03,04}'!S.30.04.03.02.TTC</t>
  </si>
  <si>
    <t>='S.30.04.{03,04}'!$B$39</t>
  </si>
  <si>
    <t>S.30.04.{03,04}'!S.30.04.03.02.X</t>
  </si>
  <si>
    <t>='S.30.04.{03,04}'!$B$41:$B$42</t>
  </si>
  <si>
    <t>S.30.04.{03,04}'!S.30.04.03.02.Y</t>
  </si>
  <si>
    <t>='S.30.04.{03,04}'!$A$41:$A$42</t>
  </si>
  <si>
    <t>S.30.04.{03,04}'!S.30.04.03.02.Z</t>
  </si>
  <si>
    <t>='S.30.04.{03,04}'!$A$27:$A$29</t>
  </si>
  <si>
    <t>S.30.04.{03,04}'!S.30.04.03.TC</t>
  </si>
  <si>
    <t>='S.30.04.{03,04}'!$A$5</t>
  </si>
  <si>
    <t>S.30.04.{03,04}'!S.30.04.04</t>
  </si>
  <si>
    <t>='S.30.04.{03,04}'!$A$2</t>
  </si>
  <si>
    <t>S.30.04.{03,04}'!S.30.04.04.01</t>
  </si>
  <si>
    <t>='S.30.04.{03,04}'!$A$12</t>
  </si>
  <si>
    <t>S.30.04.{03,04}'!S.30.04.04.01.TC</t>
  </si>
  <si>
    <t>S.30.04.{03,04}'!S.30.04.04.01.TD</t>
  </si>
  <si>
    <t>S.30.04.{03,04}'!S.30.04.04.01.TK</t>
  </si>
  <si>
    <t>S.30.04.{03,04}'!S.30.04.04.01.TKC</t>
  </si>
  <si>
    <t>S.30.04.{03,04}'!S.30.04.04.01.TT</t>
  </si>
  <si>
    <t>S.30.04.{03,04}'!S.30.04.04.01.TTC</t>
  </si>
  <si>
    <t>S.30.04.{03,04}'!S.30.04.04.01.X</t>
  </si>
  <si>
    <t>S.30.04.{03,04}'!S.30.04.04.01.Y</t>
  </si>
  <si>
    <t>S.30.04.{03,04}'!S.30.04.04.01.Z</t>
  </si>
  <si>
    <t>='S.30.04.{03,04}'!$A$13:$A$15</t>
  </si>
  <si>
    <t>S.30.04.{03,04}'!S.30.04.04.02</t>
  </si>
  <si>
    <t>='S.30.04.{03,04}'!$A$31</t>
  </si>
  <si>
    <t>S.30.04.{03,04}'!S.30.04.04.02.TC</t>
  </si>
  <si>
    <t>S.30.04.{03,04}'!S.30.04.04.02.TD</t>
  </si>
  <si>
    <t>S.30.04.{03,04}'!S.30.04.04.02.TK</t>
  </si>
  <si>
    <t>S.30.04.{03,04}'!S.30.04.04.02.TKC</t>
  </si>
  <si>
    <t>S.30.04.{03,04}'!S.30.04.04.02.TT</t>
  </si>
  <si>
    <t>S.30.04.{03,04}'!S.30.04.04.02.TTC</t>
  </si>
  <si>
    <t>S.30.04.{03,04}'!S.30.04.04.02.X</t>
  </si>
  <si>
    <t>S.30.04.{03,04}'!S.30.04.04.02.Y</t>
  </si>
  <si>
    <t>S.30.04.{03,04}'!S.30.04.04.02.Z</t>
  </si>
  <si>
    <t>='S.30.04.{03,04}'!$A$32:$A$34</t>
  </si>
  <si>
    <t>S.30.04.{03,04}'!S.30.04.04.TC</t>
  </si>
  <si>
    <t>S.31.01.01!S.31.01.01</t>
  </si>
  <si>
    <t>=S.31.01.01!$A$1</t>
  </si>
  <si>
    <t>S.31.01.01!S.31.01.01.01</t>
  </si>
  <si>
    <t>=S.31.01.01!$A$6</t>
  </si>
  <si>
    <t>S.31.01.01!S.31.01.01.01.TC</t>
  </si>
  <si>
    <t>=S.31.01.01!$A$11</t>
  </si>
  <si>
    <t>S.31.01.01!S.31.01.01.01.TD</t>
  </si>
  <si>
    <t>=S.31.01.01!$B$15:$D$15</t>
  </si>
  <si>
    <t>S.31.01.01!S.31.01.01.01.TK</t>
  </si>
  <si>
    <t>=S.31.01.01!$A$13</t>
  </si>
  <si>
    <t>S.31.01.01!S.31.01.01.01.TKC</t>
  </si>
  <si>
    <t>=S.31.01.01!$A$14</t>
  </si>
  <si>
    <t>S.31.01.01!S.31.01.01.01.TT</t>
  </si>
  <si>
    <t>=S.31.01.01!$B$13:$D$13</t>
  </si>
  <si>
    <t>S.31.01.01!S.31.01.01.01.TTC</t>
  </si>
  <si>
    <t>=S.31.01.01!$B$14:$D$14</t>
  </si>
  <si>
    <t>S.31.01.01!S.31.01.01.01.X</t>
  </si>
  <si>
    <t>=S.31.01.01!$B$16:$D$22</t>
  </si>
  <si>
    <t>S.31.01.01!S.31.01.01.01.Y</t>
  </si>
  <si>
    <t>=S.31.01.01!$A$16:$A$17</t>
  </si>
  <si>
    <t>S.31.01.01!S.31.01.01.01.Z</t>
  </si>
  <si>
    <t>=S.31.01.01!$A$7:$A$9</t>
  </si>
  <si>
    <t>S.31.01.01!S.31.01.01.02</t>
  </si>
  <si>
    <t>=S.31.01.01!$A$24</t>
  </si>
  <si>
    <t>S.31.01.01!S.31.01.01.02.TC</t>
  </si>
  <si>
    <t>=S.31.01.01!$A$29</t>
  </si>
  <si>
    <t>S.31.01.01!S.31.01.01.02.TD</t>
  </si>
  <si>
    <t>=S.31.01.01!$B$33</t>
  </si>
  <si>
    <t>S.31.01.01!S.31.01.01.02.TK</t>
  </si>
  <si>
    <t>=S.31.01.01!$A$31</t>
  </si>
  <si>
    <t>S.31.01.01!S.31.01.01.02.TKC</t>
  </si>
  <si>
    <t>=S.31.01.01!$A$32</t>
  </si>
  <si>
    <t>S.31.01.01!S.31.01.01.02.TT</t>
  </si>
  <si>
    <t>=S.31.01.01!$B$31</t>
  </si>
  <si>
    <t>S.31.01.01!S.31.01.01.02.TTC</t>
  </si>
  <si>
    <t>=S.31.01.01!$B$32</t>
  </si>
  <si>
    <t>S.31.01.01!S.31.01.01.02.X</t>
  </si>
  <si>
    <t>=S.31.01.01!$B$34:$B$35</t>
  </si>
  <si>
    <t>S.31.01.01!S.31.01.01.02.Y</t>
  </si>
  <si>
    <t>=S.31.01.01!$A$34:$A$35</t>
  </si>
  <si>
    <t>S.31.01.01!S.31.01.01.02.Z</t>
  </si>
  <si>
    <t>=S.31.01.01!$A$25:$A$27</t>
  </si>
  <si>
    <t>S.31.01.01!S.31.01.01.TC</t>
  </si>
  <si>
    <t>=S.31.01.01!$A$4</t>
  </si>
  <si>
    <t>S.31.01.02!S.31.01.02</t>
  </si>
  <si>
    <t>=S.31.01.02!$A$1</t>
  </si>
  <si>
    <t>S.31.01.02!S.31.01.02.01</t>
  </si>
  <si>
    <t>=S.31.01.02!$A$7</t>
  </si>
  <si>
    <t>S.31.01.02!S.31.01.02.01.TC</t>
  </si>
  <si>
    <t>=S.31.01.02!$A$12</t>
  </si>
  <si>
    <t>S.31.01.02!S.31.01.02.01.TD</t>
  </si>
  <si>
    <t>=S.31.01.02!$C$16:$E$16</t>
  </si>
  <si>
    <t>S.31.01.02!S.31.01.02.01.TK</t>
  </si>
  <si>
    <t>=S.31.01.02!$A$14:$B$14</t>
  </si>
  <si>
    <t>S.31.01.02!S.31.01.02.01.TKC</t>
  </si>
  <si>
    <t>=S.31.01.02!$A$15:$B$15</t>
  </si>
  <si>
    <t>S.31.01.02!S.31.01.02.01.TT</t>
  </si>
  <si>
    <t>=S.31.01.02!$C$14:$E$14</t>
  </si>
  <si>
    <t>S.31.01.02!S.31.01.02.01.TTC</t>
  </si>
  <si>
    <t>=S.31.01.02!$C$15:$E$15</t>
  </si>
  <si>
    <t>S.31.01.02!S.31.01.02.01.X</t>
  </si>
  <si>
    <t>=S.31.01.02!$C$17:$E$23</t>
  </si>
  <si>
    <t>S.31.01.02!S.31.01.02.01.Y</t>
  </si>
  <si>
    <t>=S.31.01.02!$A$17:$B$18</t>
  </si>
  <si>
    <t>S.31.01.02!S.31.01.02.01.Z</t>
  </si>
  <si>
    <t>=S.31.01.02!$A$8:$A$10</t>
  </si>
  <si>
    <t>S.31.01.02!S.31.01.02.02</t>
  </si>
  <si>
    <t>=S.31.01.02!$A$25</t>
  </si>
  <si>
    <t>S.31.01.02!S.31.01.02.02.TC</t>
  </si>
  <si>
    <t>=S.31.01.02!$A$30</t>
  </si>
  <si>
    <t>S.31.01.02!S.31.01.02.02.TD</t>
  </si>
  <si>
    <t>=S.31.01.02!$B$34</t>
  </si>
  <si>
    <t>S.31.01.02!S.31.01.02.02.TK</t>
  </si>
  <si>
    <t>=S.31.01.02!$A$32</t>
  </si>
  <si>
    <t>S.31.01.02!S.31.01.02.02.TKC</t>
  </si>
  <si>
    <t>=S.31.01.02!$A$33</t>
  </si>
  <si>
    <t>S.31.01.02!S.31.01.02.02.TT</t>
  </si>
  <si>
    <t>=S.31.01.02!$B$32</t>
  </si>
  <si>
    <t>S.31.01.02!S.31.01.02.02.TTC</t>
  </si>
  <si>
    <t>=S.31.01.02!$B$33</t>
  </si>
  <si>
    <t>S.31.01.02!S.31.01.02.02.X</t>
  </si>
  <si>
    <t>=S.31.01.02!$B$35:$B$36</t>
  </si>
  <si>
    <t>S.31.01.02!S.31.01.02.02.Y</t>
  </si>
  <si>
    <t>=S.31.01.02!$A$35:$A$36</t>
  </si>
  <si>
    <t>S.31.01.02!S.31.01.02.02.Z</t>
  </si>
  <si>
    <t>=S.31.01.02!$A$26:$A$28</t>
  </si>
  <si>
    <t>S.31.01.02!S.31.01.02.TC</t>
  </si>
  <si>
    <t>=S.31.01.02!$A$4</t>
  </si>
  <si>
    <t>S.31.01.03!S.31.01.03</t>
  </si>
  <si>
    <t>=S.31.01.03!$A$1</t>
  </si>
  <si>
    <t>S.31.01.03!S.31.01.03.01</t>
  </si>
  <si>
    <t>=S.31.01.03!$A$6</t>
  </si>
  <si>
    <t>S.31.01.03!S.31.01.03.01.TC</t>
  </si>
  <si>
    <t>=S.31.01.03!$A$11</t>
  </si>
  <si>
    <t>S.31.01.03!S.31.01.03.01.TD</t>
  </si>
  <si>
    <t>=S.31.01.03!$B$15:$K$15</t>
  </si>
  <si>
    <t>S.31.01.03!S.31.01.03.01.TK</t>
  </si>
  <si>
    <t>=S.31.01.03!$A$13</t>
  </si>
  <si>
    <t>S.31.01.03!S.31.01.03.01.TKC</t>
  </si>
  <si>
    <t>=S.31.01.03!$A$14</t>
  </si>
  <si>
    <t>S.31.01.03!S.31.01.03.01.TT</t>
  </si>
  <si>
    <t>=S.31.01.03!$B$13:$K$13</t>
  </si>
  <si>
    <t>S.31.01.03!S.31.01.03.01.TTC</t>
  </si>
  <si>
    <t>=S.31.01.03!$B$14:$K$14</t>
  </si>
  <si>
    <t>S.31.01.03!S.31.01.03.01.X</t>
  </si>
  <si>
    <t>=S.31.01.03!$B$16:$K$22</t>
  </si>
  <si>
    <t>S.31.01.03!S.31.01.03.01.Y</t>
  </si>
  <si>
    <t>=S.31.01.03!$A$16:$A$17</t>
  </si>
  <si>
    <t>S.31.01.03!S.31.01.03.01.Z</t>
  </si>
  <si>
    <t>=S.31.01.03!$A$7:$A$9</t>
  </si>
  <si>
    <t>S.31.01.03!S.31.01.03.02</t>
  </si>
  <si>
    <t>=S.31.01.03!$A$24</t>
  </si>
  <si>
    <t>S.31.01.03!S.31.01.03.02.TC</t>
  </si>
  <si>
    <t>=S.31.01.03!$A$29</t>
  </si>
  <si>
    <t>S.31.01.03!S.31.01.03.02.TD</t>
  </si>
  <si>
    <t>=S.31.01.03!$B$33:$H$33</t>
  </si>
  <si>
    <t>S.31.01.03!S.31.01.03.02.TK</t>
  </si>
  <si>
    <t>=S.31.01.03!$A$31</t>
  </si>
  <si>
    <t>S.31.01.03!S.31.01.03.02.TKC</t>
  </si>
  <si>
    <t>=S.31.01.03!$A$32</t>
  </si>
  <si>
    <t>S.31.01.03!S.31.01.03.02.TT</t>
  </si>
  <si>
    <t>=S.31.01.03!$B$31:$H$31</t>
  </si>
  <si>
    <t>S.31.01.03!S.31.01.03.02.TTC</t>
  </si>
  <si>
    <t>=S.31.01.03!$B$32:$H$32</t>
  </si>
  <si>
    <t>S.31.01.03!S.31.01.03.02.X</t>
  </si>
  <si>
    <t>=S.31.01.03!$B$34:$H$35</t>
  </si>
  <si>
    <t>S.31.01.03!S.31.01.03.02.Y</t>
  </si>
  <si>
    <t>=S.31.01.03!$A$34:$A$35</t>
  </si>
  <si>
    <t>S.31.01.03!S.31.01.03.02.Z</t>
  </si>
  <si>
    <t>=S.31.01.03!$A$25:$A$27</t>
  </si>
  <si>
    <t>S.31.01.03!S.31.01.03.TC</t>
  </si>
  <si>
    <t>=S.31.01.03!$A$4</t>
  </si>
  <si>
    <t>S.31.01.04!S.31.01.04</t>
  </si>
  <si>
    <t>=S.31.01.04!$A$1</t>
  </si>
  <si>
    <t>S.31.01.04!S.31.01.04.01</t>
  </si>
  <si>
    <t>=S.31.01.04!$A$6</t>
  </si>
  <si>
    <t>S.31.01.04!S.31.01.04.01.TC</t>
  </si>
  <si>
    <t>=S.31.01.04!$A$11</t>
  </si>
  <si>
    <t>S.31.01.04!S.31.01.04.01.TD</t>
  </si>
  <si>
    <t>=S.31.01.04!$C$15:$L$15</t>
  </si>
  <si>
    <t>S.31.01.04!S.31.01.04.01.TK</t>
  </si>
  <si>
    <t>=S.31.01.04!$A$13:$B$13</t>
  </si>
  <si>
    <t>S.31.01.04!S.31.01.04.01.TKC</t>
  </si>
  <si>
    <t>=S.31.01.04!$A$14:$B$14</t>
  </si>
  <si>
    <t>S.31.01.04!S.31.01.04.01.TT</t>
  </si>
  <si>
    <t>=S.31.01.04!$C$13:$L$13</t>
  </si>
  <si>
    <t>S.31.01.04!S.31.01.04.01.TTC</t>
  </si>
  <si>
    <t>=S.31.01.04!$C$14:$L$14</t>
  </si>
  <si>
    <t>S.31.01.04!S.31.01.04.01.X</t>
  </si>
  <si>
    <t>=S.31.01.04!$C$16:$L$22</t>
  </si>
  <si>
    <t>S.31.01.04!S.31.01.04.01.Y</t>
  </si>
  <si>
    <t>=S.31.01.04!$A$16:$B$17</t>
  </si>
  <si>
    <t>S.31.01.04!S.31.01.04.01.Z</t>
  </si>
  <si>
    <t>=S.31.01.04!$A$7:$A$9</t>
  </si>
  <si>
    <t>S.31.01.04!S.31.01.04.02</t>
  </si>
  <si>
    <t>=S.31.01.04!$A$24</t>
  </si>
  <si>
    <t>S.31.01.04!S.31.01.04.02.TC</t>
  </si>
  <si>
    <t>=S.31.01.04!$A$29</t>
  </si>
  <si>
    <t>S.31.01.04!S.31.01.04.02.TD</t>
  </si>
  <si>
    <t>=S.31.01.04!$B$33:$H$33</t>
  </si>
  <si>
    <t>S.31.01.04!S.31.01.04.02.TK</t>
  </si>
  <si>
    <t>=S.31.01.04!$A$31</t>
  </si>
  <si>
    <t>S.31.01.04!S.31.01.04.02.TKC</t>
  </si>
  <si>
    <t>=S.31.01.04!$A$32</t>
  </si>
  <si>
    <t>S.31.01.04!S.31.01.04.02.TT</t>
  </si>
  <si>
    <t>=S.31.01.04!$B$31:$H$31</t>
  </si>
  <si>
    <t>S.31.01.04!S.31.01.04.02.TTC</t>
  </si>
  <si>
    <t>=S.31.01.04!$B$32:$H$32</t>
  </si>
  <si>
    <t>S.31.01.04!S.31.01.04.02.X</t>
  </si>
  <si>
    <t>=S.31.01.04!$B$34:$H$35</t>
  </si>
  <si>
    <t>S.31.01.04!S.31.01.04.02.Y</t>
  </si>
  <si>
    <t>=S.31.01.04!$A$34:$A$35</t>
  </si>
  <si>
    <t>S.31.01.04!S.31.01.04.02.Z</t>
  </si>
  <si>
    <t>=S.31.01.04!$A$25:$A$27</t>
  </si>
  <si>
    <t>S.31.01.04!S.31.01.04.TC</t>
  </si>
  <si>
    <t>=S.31.01.04!$A$4</t>
  </si>
  <si>
    <t>S.32.01.02!S.32.01.02</t>
  </si>
  <si>
    <t>=S.32.01.02!$A$1</t>
  </si>
  <si>
    <t>S.32.01.02!S.32.01.02.01</t>
  </si>
  <si>
    <t>=S.32.01.02!$A$6</t>
  </si>
  <si>
    <t>S.32.01.02!S.32.01.02.01.TC</t>
  </si>
  <si>
    <t>=S.32.01.02!$A$4</t>
  </si>
  <si>
    <t>S.32.01.02!S.32.01.02.01.TD</t>
  </si>
  <si>
    <t>=S.32.01.02!$B$10:$X$10</t>
  </si>
  <si>
    <t>S.32.01.02!S.32.01.02.01.TK</t>
  </si>
  <si>
    <t>=S.32.01.02!$A$8</t>
  </si>
  <si>
    <t>S.32.01.02!S.32.01.02.01.TKC</t>
  </si>
  <si>
    <t>=S.32.01.02!$A$9</t>
  </si>
  <si>
    <t>S.32.01.02!S.32.01.02.01.TT</t>
  </si>
  <si>
    <t>=S.32.01.02!$B$8:$X$8</t>
  </si>
  <si>
    <t>S.32.01.02!S.32.01.02.01.TTC</t>
  </si>
  <si>
    <t>=S.32.01.02!$B$9:$X$9</t>
  </si>
  <si>
    <t>S.32.01.02!S.32.01.02.01.X</t>
  </si>
  <si>
    <t>=S.32.01.02!$B$11:$X$16</t>
  </si>
  <si>
    <t>S.32.01.02!S.32.01.02.01.Y</t>
  </si>
  <si>
    <t>=S.32.01.02!$A$11:$A$12</t>
  </si>
  <si>
    <t>S.32.01.02!S.32.01.02.TC</t>
  </si>
  <si>
    <t>S.33.01.01!S.33.01.01</t>
  </si>
  <si>
    <t>=S.33.01.01!$A$1</t>
  </si>
  <si>
    <t>S.33.01.01!S.33.01.01.01</t>
  </si>
  <si>
    <t>=S.33.01.01!$A$6</t>
  </si>
  <si>
    <t>S.33.01.01!S.33.01.01.01.TC</t>
  </si>
  <si>
    <t>=S.33.01.01!$A$12</t>
  </si>
  <si>
    <t>S.33.01.01!S.33.01.01.01.TD</t>
  </si>
  <si>
    <t>=S.33.01.01!$D$17:$V$17</t>
  </si>
  <si>
    <t>S.33.01.01!S.33.01.01.01.TK</t>
  </si>
  <si>
    <t>=S.33.01.01!$A$14:$C$15</t>
  </si>
  <si>
    <t>S.33.01.01!S.33.01.01.01.TKC</t>
  </si>
  <si>
    <t>=S.33.01.01!$A$16:$C$16</t>
  </si>
  <si>
    <t>S.33.01.01!S.33.01.01.01.TT</t>
  </si>
  <si>
    <t>=S.33.01.01!$D$14:$V$15</t>
  </si>
  <si>
    <t>S.33.01.01!S.33.01.01.01.TTC</t>
  </si>
  <si>
    <t>=S.33.01.01!$D$16:$V$16</t>
  </si>
  <si>
    <t>S.33.01.01!S.33.01.01.01.X</t>
  </si>
  <si>
    <t>=S.33.01.01!$D$18:$V$21</t>
  </si>
  <si>
    <t>S.33.01.01!S.33.01.01.01.Y</t>
  </si>
  <si>
    <t>=S.33.01.01!$A$18:$C$19</t>
  </si>
  <si>
    <t>S.33.01.01!S.33.01.01.01.YHI</t>
  </si>
  <si>
    <t>=S.33.01.01!$B$14:$B$20</t>
  </si>
  <si>
    <t>S.33.01.01!S.33.01.01.01.Z</t>
  </si>
  <si>
    <t>=S.33.01.01!$A$7:$A$10</t>
  </si>
  <si>
    <t>S.33.01.01!S.33.01.01.02</t>
  </si>
  <si>
    <t>=S.33.01.01!$A$23</t>
  </si>
  <si>
    <t>S.33.01.01!S.33.01.01.02.TC</t>
  </si>
  <si>
    <t>=S.33.01.01!$A$29</t>
  </si>
  <si>
    <t>S.33.01.01!S.33.01.01.02.TD</t>
  </si>
  <si>
    <t>=S.33.01.01!$B$33:$E$33</t>
  </si>
  <si>
    <t>S.33.01.01!S.33.01.01.02.TK</t>
  </si>
  <si>
    <t>=S.33.01.01!$A$31</t>
  </si>
  <si>
    <t>S.33.01.01!S.33.01.01.02.TKC</t>
  </si>
  <si>
    <t>=S.33.01.01!$A$32</t>
  </si>
  <si>
    <t>S.33.01.01!S.33.01.01.02.TT</t>
  </si>
  <si>
    <t>=S.33.01.01!$B$31:$E$31</t>
  </si>
  <si>
    <t>S.33.01.01!S.33.01.01.02.TTC</t>
  </si>
  <si>
    <t>=S.33.01.01!$B$32:$E$32</t>
  </si>
  <si>
    <t>S.33.01.01!S.33.01.01.02.X</t>
  </si>
  <si>
    <t>=S.33.01.01!$B$34:$E$35</t>
  </si>
  <si>
    <t>S.33.01.01!S.33.01.01.02.Y</t>
  </si>
  <si>
    <t>=S.33.01.01!$A$34:$A$35</t>
  </si>
  <si>
    <t>S.33.01.01!S.33.01.01.02.Z</t>
  </si>
  <si>
    <t>=S.33.01.01!$A$24:$A$27</t>
  </si>
  <si>
    <t>S.33.01.01!S.33.01.01.TC</t>
  </si>
  <si>
    <t>=S.33.01.01!$A$4</t>
  </si>
  <si>
    <t>S.34.01.01!S.34.01.01</t>
  </si>
  <si>
    <t>=S.34.01.01!$A$1</t>
  </si>
  <si>
    <t>S.34.01.01!S.34.01.01.01</t>
  </si>
  <si>
    <t>=S.34.01.01!$A$6</t>
  </si>
  <si>
    <t>S.34.01.01!S.34.01.01.01.TC</t>
  </si>
  <si>
    <t>=S.34.01.01!$A$4</t>
  </si>
  <si>
    <t>S.34.01.01!S.34.01.01.01.TD</t>
  </si>
  <si>
    <t>=S.34.01.01!$B$13:$G$13</t>
  </si>
  <si>
    <t>S.34.01.01!S.34.01.01.01.TK</t>
  </si>
  <si>
    <t>=S.34.01.01!$A$11</t>
  </si>
  <si>
    <t>S.34.01.01!S.34.01.01.01.TKC</t>
  </si>
  <si>
    <t>=S.34.01.01!$A$12</t>
  </si>
  <si>
    <t>S.34.01.01!S.34.01.01.01.TT</t>
  </si>
  <si>
    <t>=S.34.01.01!$B$11:$G$11</t>
  </si>
  <si>
    <t>S.34.01.01!S.34.01.01.01.TTC</t>
  </si>
  <si>
    <t>=S.34.01.01!$B$12:$G$12</t>
  </si>
  <si>
    <t>S.34.01.01!S.34.01.01.01.X</t>
  </si>
  <si>
    <t>=S.34.01.01!$B$14:$G$15</t>
  </si>
  <si>
    <t>S.34.01.01!S.34.01.01.01.Y</t>
  </si>
  <si>
    <t>=S.34.01.01!$A$14:$A$15</t>
  </si>
  <si>
    <t>S.34.01.01!S.34.01.01.01.Z</t>
  </si>
  <si>
    <t>=S.34.01.01!$A$7:$A$9</t>
  </si>
  <si>
    <t>S.34.01.01!S.34.01.01.TC</t>
  </si>
  <si>
    <t>S.35.01.01!S.35.01.01</t>
  </si>
  <si>
    <t>=S.35.01.01!$A$1</t>
  </si>
  <si>
    <t>S.35.01.01!S.35.01.01.01</t>
  </si>
  <si>
    <t>=S.35.01.01!$A$6</t>
  </si>
  <si>
    <t>S.35.01.01!S.35.01.01.01.TC</t>
  </si>
  <si>
    <t>=S.35.01.01!$A$4</t>
  </si>
  <si>
    <t>S.35.01.01!S.35.01.01.01.TD</t>
  </si>
  <si>
    <t>=S.35.01.01!$B$13:$S$13</t>
  </si>
  <si>
    <t>S.35.01.01!S.35.01.01.01.TK</t>
  </si>
  <si>
    <t>=S.35.01.01!$A$10</t>
  </si>
  <si>
    <t>S.35.01.01!S.35.01.01.01.TKC</t>
  </si>
  <si>
    <t>=S.35.01.01!$A$12</t>
  </si>
  <si>
    <t>S.35.01.01!S.35.01.01.01.TT</t>
  </si>
  <si>
    <t>=S.35.01.01!$B$10:$S$11</t>
  </si>
  <si>
    <t>S.35.01.01!S.35.01.01.01.TTC</t>
  </si>
  <si>
    <t>=S.35.01.01!$B$12:$S$12</t>
  </si>
  <si>
    <t>S.35.01.01!S.35.01.01.01.X</t>
  </si>
  <si>
    <t>=S.35.01.01!$B$14:$S$18</t>
  </si>
  <si>
    <t>S.35.01.01!S.35.01.01.01.Y</t>
  </si>
  <si>
    <t>=S.35.01.01!$A$14:$A$15</t>
  </si>
  <si>
    <t>S.35.01.01!S.35.01.01.01.Z</t>
  </si>
  <si>
    <t>=S.35.01.01!$A$7:$A$8</t>
  </si>
  <si>
    <t>S.35.01.01!S.35.01.01.TC</t>
  </si>
  <si>
    <t>S.36.01.01!S.36.01.01</t>
  </si>
  <si>
    <t>=S.36.01.01!$A$1</t>
  </si>
  <si>
    <t>S.36.01.01!S.36.01.01.01</t>
  </si>
  <si>
    <t>=S.36.01.01!$A$6</t>
  </si>
  <si>
    <t>S.36.01.01!S.36.01.01.01.TC</t>
  </si>
  <si>
    <t>=S.36.01.01!$A$4</t>
  </si>
  <si>
    <t>S.36.01.01!S.36.01.01.01.TD</t>
  </si>
  <si>
    <t>=S.36.01.01!$E$12:$N$12</t>
  </si>
  <si>
    <t>S.36.01.01!S.36.01.01.01.TK</t>
  </si>
  <si>
    <t>=S.36.01.01!$A$10:$D$10</t>
  </si>
  <si>
    <t>S.36.01.01!S.36.01.01.01.TKC</t>
  </si>
  <si>
    <t>=S.36.01.01!$A$11:$D$11</t>
  </si>
  <si>
    <t>S.36.01.01!S.36.01.01.01.TT</t>
  </si>
  <si>
    <t>=S.36.01.01!$E$10:$N$10</t>
  </si>
  <si>
    <t>S.36.01.01!S.36.01.01.01.TTC</t>
  </si>
  <si>
    <t>=S.36.01.01!$E$11:$N$11</t>
  </si>
  <si>
    <t>S.36.01.01!S.36.01.01.01.X</t>
  </si>
  <si>
    <t>=S.36.01.01!$E$13:$N$17</t>
  </si>
  <si>
    <t>S.36.01.01!S.36.01.01.01.Y</t>
  </si>
  <si>
    <t>=S.36.01.01!$A$13:$D$14</t>
  </si>
  <si>
    <t>S.36.01.01!S.36.01.01.01.Z</t>
  </si>
  <si>
    <t>=S.36.01.01!$A$7:$A$8</t>
  </si>
  <si>
    <t>S.36.01.01!S.36.01.01.02</t>
  </si>
  <si>
    <t>=S.36.01.01!$A$19</t>
  </si>
  <si>
    <t>S.36.01.01!S.36.01.01.02.TC</t>
  </si>
  <si>
    <t>S.36.01.01!S.36.01.01.02.TD</t>
  </si>
  <si>
    <t>=S.36.01.01!$B$25</t>
  </si>
  <si>
    <t>S.36.01.01!S.36.01.01.02.TK</t>
  </si>
  <si>
    <t>=S.36.01.01!$A$23</t>
  </si>
  <si>
    <t>S.36.01.01!S.36.01.01.02.TKC</t>
  </si>
  <si>
    <t>=S.36.01.01!$A$24</t>
  </si>
  <si>
    <t>S.36.01.01!S.36.01.01.02.TT</t>
  </si>
  <si>
    <t>=S.36.01.01!$B$23</t>
  </si>
  <si>
    <t>S.36.01.01!S.36.01.01.02.TTC</t>
  </si>
  <si>
    <t>=S.36.01.01!$B$24</t>
  </si>
  <si>
    <t>S.36.01.01!S.36.01.01.02.X</t>
  </si>
  <si>
    <t>=S.36.01.01!$B$26:$B$27</t>
  </si>
  <si>
    <t>S.36.01.01!S.36.01.01.02.Y</t>
  </si>
  <si>
    <t>=S.36.01.01!$A$26:$A$27</t>
  </si>
  <si>
    <t>S.36.01.01!S.36.01.01.02.Z</t>
  </si>
  <si>
    <t>=S.36.01.01!$A$20:$A$21</t>
  </si>
  <si>
    <t>S.36.01.01!S.36.01.01.03</t>
  </si>
  <si>
    <t>=S.36.01.01!$A$29</t>
  </si>
  <si>
    <t>S.36.01.01!S.36.01.01.03.TC</t>
  </si>
  <si>
    <t>S.36.01.01!S.36.01.01.03.TD</t>
  </si>
  <si>
    <t>=S.36.01.01!$B$35</t>
  </si>
  <si>
    <t>S.36.01.01!S.36.01.01.03.TK</t>
  </si>
  <si>
    <t>=S.36.01.01!$A$33</t>
  </si>
  <si>
    <t>S.36.01.01!S.36.01.01.03.TKC</t>
  </si>
  <si>
    <t>=S.36.01.01!$A$34</t>
  </si>
  <si>
    <t>S.36.01.01!S.36.01.01.03.TT</t>
  </si>
  <si>
    <t>=S.36.01.01!$B$33</t>
  </si>
  <si>
    <t>S.36.01.01!S.36.01.01.03.TTC</t>
  </si>
  <si>
    <t>=S.36.01.01!$B$34</t>
  </si>
  <si>
    <t>S.36.01.01!S.36.01.01.03.X</t>
  </si>
  <si>
    <t>=S.36.01.01!$B$36:$B$37</t>
  </si>
  <si>
    <t>S.36.01.01!S.36.01.01.03.Y</t>
  </si>
  <si>
    <t>=S.36.01.01!$A$36:$A$37</t>
  </si>
  <si>
    <t>S.36.01.01!S.36.01.01.03.Z</t>
  </si>
  <si>
    <t>=S.36.01.01!$A$30:$A$31</t>
  </si>
  <si>
    <t>S.36.01.01!S.36.01.01.TC</t>
  </si>
  <si>
    <t>S.36.02.01!S.36.02.01</t>
  </si>
  <si>
    <t>=S.36.02.01!$A$1</t>
  </si>
  <si>
    <t>S.36.02.01!S.36.02.01.01</t>
  </si>
  <si>
    <t>=S.36.02.01!$A$6</t>
  </si>
  <si>
    <t>S.36.02.01!S.36.02.01.01.TC</t>
  </si>
  <si>
    <t>=S.36.02.01!$A$4</t>
  </si>
  <si>
    <t>S.36.02.01!S.36.02.01.01.TD</t>
  </si>
  <si>
    <t>=S.36.02.01!$E$12:$K$12</t>
  </si>
  <si>
    <t>S.36.02.01!S.36.02.01.01.TK</t>
  </si>
  <si>
    <t>=S.36.02.01!$A$10:$D$10</t>
  </si>
  <si>
    <t>S.36.02.01!S.36.02.01.01.TKC</t>
  </si>
  <si>
    <t>=S.36.02.01!$A$11:$D$11</t>
  </si>
  <si>
    <t>S.36.02.01!S.36.02.01.01.TT</t>
  </si>
  <si>
    <t>=S.36.02.01!$E$10:$K$10</t>
  </si>
  <si>
    <t>S.36.02.01!S.36.02.01.01.TTC</t>
  </si>
  <si>
    <t>=S.36.02.01!$E$11:$K$11</t>
  </si>
  <si>
    <t>S.36.02.01!S.36.02.01.01.X</t>
  </si>
  <si>
    <t>=S.36.02.01!$E$13:$K$16</t>
  </si>
  <si>
    <t>S.36.02.01!S.36.02.01.01.Y</t>
  </si>
  <si>
    <t>=S.36.02.01!$A$13:$D$14</t>
  </si>
  <si>
    <t>S.36.02.01!S.36.02.01.01.Z</t>
  </si>
  <si>
    <t>=S.36.02.01!$A$7:$A$8</t>
  </si>
  <si>
    <t>S.36.02.01!S.36.02.01.02</t>
  </si>
  <si>
    <t>=S.36.02.01!$A$18</t>
  </si>
  <si>
    <t>S.36.02.01!S.36.02.01.02.TC</t>
  </si>
  <si>
    <t>S.36.02.01!S.36.02.01.02.TD</t>
  </si>
  <si>
    <t>=S.36.02.01!$B$24</t>
  </si>
  <si>
    <t>S.36.02.01!S.36.02.01.02.TK</t>
  </si>
  <si>
    <t>=S.36.02.01!$A$22</t>
  </si>
  <si>
    <t>S.36.02.01!S.36.02.01.02.TKC</t>
  </si>
  <si>
    <t>=S.36.02.01!$A$23</t>
  </si>
  <si>
    <t>S.36.02.01!S.36.02.01.02.TT</t>
  </si>
  <si>
    <t>=S.36.02.01!$B$22</t>
  </si>
  <si>
    <t>S.36.02.01!S.36.02.01.02.TTC</t>
  </si>
  <si>
    <t>=S.36.02.01!$B$23</t>
  </si>
  <si>
    <t>S.36.02.01!S.36.02.01.02.X</t>
  </si>
  <si>
    <t>=S.36.02.01!$B$25:$B$26</t>
  </si>
  <si>
    <t>S.36.02.01!S.36.02.01.02.Y</t>
  </si>
  <si>
    <t>=S.36.02.01!$A$25:$A$26</t>
  </si>
  <si>
    <t>S.36.02.01!S.36.02.01.02.Z</t>
  </si>
  <si>
    <t>=S.36.02.01!$A$19:$A$20</t>
  </si>
  <si>
    <t>S.36.02.01!S.36.02.01.03</t>
  </si>
  <si>
    <t>=S.36.02.01!$A$28</t>
  </si>
  <si>
    <t>S.36.02.01!S.36.02.01.03.TC</t>
  </si>
  <si>
    <t>S.36.02.01!S.36.02.01.03.TD</t>
  </si>
  <si>
    <t>=S.36.02.01!$B$34</t>
  </si>
  <si>
    <t>S.36.02.01!S.36.02.01.03.TK</t>
  </si>
  <si>
    <t>=S.36.02.01!$A$32</t>
  </si>
  <si>
    <t>S.36.02.01!S.36.02.01.03.TKC</t>
  </si>
  <si>
    <t>=S.36.02.01!$A$33</t>
  </si>
  <si>
    <t>S.36.02.01!S.36.02.01.03.TT</t>
  </si>
  <si>
    <t>=S.36.02.01!$B$32</t>
  </si>
  <si>
    <t>S.36.02.01!S.36.02.01.03.TTC</t>
  </si>
  <si>
    <t>=S.36.02.01!$B$33</t>
  </si>
  <si>
    <t>S.36.02.01!S.36.02.01.03.X</t>
  </si>
  <si>
    <t>=S.36.02.01!$B$35:$B$36</t>
  </si>
  <si>
    <t>S.36.02.01!S.36.02.01.03.Y</t>
  </si>
  <si>
    <t>=S.36.02.01!$A$35:$A$36</t>
  </si>
  <si>
    <t>S.36.02.01!S.36.02.01.03.Z</t>
  </si>
  <si>
    <t>=S.36.02.01!$A$29:$A$30</t>
  </si>
  <si>
    <t>S.36.02.01!S.36.02.01.04</t>
  </si>
  <si>
    <t>=S.36.02.01!$A$38</t>
  </si>
  <si>
    <t>S.36.02.01!S.36.02.01.04.TC</t>
  </si>
  <si>
    <t>S.36.02.01!S.36.02.01.04.TD</t>
  </si>
  <si>
    <t>=S.36.02.01!$D$44:$F$44</t>
  </si>
  <si>
    <t>S.36.02.01!S.36.02.01.04.TK</t>
  </si>
  <si>
    <t>=S.36.02.01!$A$42:$C$42</t>
  </si>
  <si>
    <t>S.36.02.01!S.36.02.01.04.TKC</t>
  </si>
  <si>
    <t>=S.36.02.01!$A$43:$C$43</t>
  </si>
  <si>
    <t>S.36.02.01!S.36.02.01.04.TT</t>
  </si>
  <si>
    <t>=S.36.02.01!$D$42:$F$42</t>
  </si>
  <si>
    <t>S.36.02.01!S.36.02.01.04.TTC</t>
  </si>
  <si>
    <t>=S.36.02.01!$D$43:$F$43</t>
  </si>
  <si>
    <t>S.36.02.01!S.36.02.01.04.X</t>
  </si>
  <si>
    <t>=S.36.02.01!$D$45:$F$48</t>
  </si>
  <si>
    <t>S.36.02.01!S.36.02.01.04.Y</t>
  </si>
  <si>
    <t>=S.36.02.01!$A$45:$C$46</t>
  </si>
  <si>
    <t>S.36.02.01!S.36.02.01.04.Z</t>
  </si>
  <si>
    <t>=S.36.02.01!$A$39:$A$40</t>
  </si>
  <si>
    <t>S.36.02.01!S.36.02.01.05</t>
  </si>
  <si>
    <t>=S.36.02.01!$A$50</t>
  </si>
  <si>
    <t>S.36.02.01!S.36.02.01.05.TC</t>
  </si>
  <si>
    <t>S.36.02.01!S.36.02.01.05.TD</t>
  </si>
  <si>
    <t>=S.36.02.01!$D$56:$E$56</t>
  </si>
  <si>
    <t>S.36.02.01!S.36.02.01.05.TK</t>
  </si>
  <si>
    <t>=S.36.02.01!$A$54:$C$54</t>
  </si>
  <si>
    <t>S.36.02.01!S.36.02.01.05.TKC</t>
  </si>
  <si>
    <t>=S.36.02.01!$A$55:$C$55</t>
  </si>
  <si>
    <t>S.36.02.01!S.36.02.01.05.TT</t>
  </si>
  <si>
    <t>=S.36.02.01!$D$54:$E$54</t>
  </si>
  <si>
    <t>S.36.02.01!S.36.02.01.05.TTC</t>
  </si>
  <si>
    <t>=S.36.02.01!$D$55:$E$55</t>
  </si>
  <si>
    <t>S.36.02.01!S.36.02.01.05.X</t>
  </si>
  <si>
    <t>=S.36.02.01!$D$57:$E$60</t>
  </si>
  <si>
    <t>S.36.02.01!S.36.02.01.05.Y</t>
  </si>
  <si>
    <t>=S.36.02.01!$A$57:$C$58</t>
  </si>
  <si>
    <t>S.36.02.01!S.36.02.01.05.Z</t>
  </si>
  <si>
    <t>=S.36.02.01!$A$51:$A$52</t>
  </si>
  <si>
    <t>S.36.02.01!S.36.02.01.06</t>
  </si>
  <si>
    <t>=S.36.02.01!$A$62</t>
  </si>
  <si>
    <t>S.36.02.01!S.36.02.01.06.TC</t>
  </si>
  <si>
    <t>S.36.02.01!S.36.02.01.06.TD</t>
  </si>
  <si>
    <t>=S.36.02.01!$D$68:$F$68</t>
  </si>
  <si>
    <t>S.36.02.01!S.36.02.01.06.TK</t>
  </si>
  <si>
    <t>=S.36.02.01!$A$66:$C$66</t>
  </si>
  <si>
    <t>S.36.02.01!S.36.02.01.06.TKC</t>
  </si>
  <si>
    <t>=S.36.02.01!$A$67:$C$67</t>
  </si>
  <si>
    <t>S.36.02.01!S.36.02.01.06.TT</t>
  </si>
  <si>
    <t>=S.36.02.01!$D$66:$F$66</t>
  </si>
  <si>
    <t>S.36.02.01!S.36.02.01.06.TTC</t>
  </si>
  <si>
    <t>=S.36.02.01!$D$67:$F$67</t>
  </si>
  <si>
    <t>S.36.02.01!S.36.02.01.06.X</t>
  </si>
  <si>
    <t>=S.36.02.01!$D$69:$F$72</t>
  </si>
  <si>
    <t>S.36.02.01!S.36.02.01.06.Y</t>
  </si>
  <si>
    <t>=S.36.02.01!$A$69:$C$70</t>
  </si>
  <si>
    <t>S.36.02.01!S.36.02.01.06.Z</t>
  </si>
  <si>
    <t>=S.36.02.01!$A$63:$A$64</t>
  </si>
  <si>
    <t>S.36.02.01!S.36.02.01.07</t>
  </si>
  <si>
    <t>=S.36.02.01!$A$74</t>
  </si>
  <si>
    <t>S.36.02.01!S.36.02.01.07.TC</t>
  </si>
  <si>
    <t>S.36.02.01!S.36.02.01.07.TD</t>
  </si>
  <si>
    <t>=S.36.02.01!$G$80</t>
  </si>
  <si>
    <t>S.36.02.01!S.36.02.01.07.TK</t>
  </si>
  <si>
    <t>=S.36.02.01!$A$78:$F$78</t>
  </si>
  <si>
    <t>S.36.02.01!S.36.02.01.07.TKC</t>
  </si>
  <si>
    <t>=S.36.02.01!$A$79:$F$79</t>
  </si>
  <si>
    <t>S.36.02.01!S.36.02.01.07.TT</t>
  </si>
  <si>
    <t>=S.36.02.01!$G$78</t>
  </si>
  <si>
    <t>S.36.02.01!S.36.02.01.07.TTC</t>
  </si>
  <si>
    <t>=S.36.02.01!$G$79</t>
  </si>
  <si>
    <t>S.36.02.01!S.36.02.01.07.X</t>
  </si>
  <si>
    <t>=S.36.02.01!$G$81</t>
  </si>
  <si>
    <t>S.36.02.01!S.36.02.01.07.Y</t>
  </si>
  <si>
    <t>=S.36.02.01!$A$81:$F$82</t>
  </si>
  <si>
    <t>S.36.02.01!S.36.02.01.07.YHI</t>
  </si>
  <si>
    <t>=S.36.02.01!$D$78:$F$83</t>
  </si>
  <si>
    <t>S.36.02.01!S.36.02.01.07.Z</t>
  </si>
  <si>
    <t>=S.36.02.01!$A$75:$A$76</t>
  </si>
  <si>
    <t>S.36.02.01!S.36.02.01.TC</t>
  </si>
  <si>
    <t>S.36.03.01!S.36.03.01</t>
  </si>
  <si>
    <t>=S.36.03.01!$A$1</t>
  </si>
  <si>
    <t>S.36.03.01!S.36.03.01.01</t>
  </si>
  <si>
    <t>=S.36.03.01!$A$6</t>
  </si>
  <si>
    <t>S.36.03.01!S.36.03.01.01.TC</t>
  </si>
  <si>
    <t>=S.36.03.01!$A$4</t>
  </si>
  <si>
    <t>S.36.03.01!S.36.03.01.01.TD</t>
  </si>
  <si>
    <t>=S.36.03.01!$D$12:$K$12</t>
  </si>
  <si>
    <t>S.36.03.01!S.36.03.01.01.TK</t>
  </si>
  <si>
    <t>=S.36.03.01!$A$10:$C$10</t>
  </si>
  <si>
    <t>S.36.03.01!S.36.03.01.01.TKC</t>
  </si>
  <si>
    <t>=S.36.03.01!$A$11:$C$11</t>
  </si>
  <si>
    <t>S.36.03.01!S.36.03.01.01.TT</t>
  </si>
  <si>
    <t>=S.36.03.01!$D$10:$K$10</t>
  </si>
  <si>
    <t>S.36.03.01!S.36.03.01.01.TTC</t>
  </si>
  <si>
    <t>=S.36.03.01!$D$11:$K$11</t>
  </si>
  <si>
    <t>S.36.03.01!S.36.03.01.01.X</t>
  </si>
  <si>
    <t>=S.36.03.01!$D$13:$K$18</t>
  </si>
  <si>
    <t>S.36.03.01!S.36.03.01.01.Y</t>
  </si>
  <si>
    <t>=S.36.03.01!$A$13:$C$14</t>
  </si>
  <si>
    <t>S.36.03.01!S.36.03.01.01.Z</t>
  </si>
  <si>
    <t>=S.36.03.01!$A$7:$A$8</t>
  </si>
  <si>
    <t>S.36.03.01!S.36.03.01.02</t>
  </si>
  <si>
    <t>=S.36.03.01!$A$20</t>
  </si>
  <si>
    <t>S.36.03.01!S.36.03.01.02.TC</t>
  </si>
  <si>
    <t>S.36.03.01!S.36.03.01.02.TD</t>
  </si>
  <si>
    <t>=S.36.03.01!$B$26</t>
  </si>
  <si>
    <t>S.36.03.01!S.36.03.01.02.TK</t>
  </si>
  <si>
    <t>=S.36.03.01!$A$24</t>
  </si>
  <si>
    <t>S.36.03.01!S.36.03.01.02.TKC</t>
  </si>
  <si>
    <t>=S.36.03.01!$A$25</t>
  </si>
  <si>
    <t>S.36.03.01!S.36.03.01.02.TT</t>
  </si>
  <si>
    <t>=S.36.03.01!$B$24</t>
  </si>
  <si>
    <t>S.36.03.01!S.36.03.01.02.TTC</t>
  </si>
  <si>
    <t>=S.36.03.01!$B$25</t>
  </si>
  <si>
    <t>S.36.03.01!S.36.03.01.02.X</t>
  </si>
  <si>
    <t>=S.36.03.01!$B$27:$B$28</t>
  </si>
  <si>
    <t>S.36.03.01!S.36.03.01.02.Y</t>
  </si>
  <si>
    <t>=S.36.03.01!$A$27:$A$28</t>
  </si>
  <si>
    <t>S.36.03.01!S.36.03.01.02.Z</t>
  </si>
  <si>
    <t>=S.36.03.01!$A$21:$A$22</t>
  </si>
  <si>
    <t>S.36.03.01!S.36.03.01.03</t>
  </si>
  <si>
    <t>=S.36.03.01!$A$30</t>
  </si>
  <si>
    <t>S.36.03.01!S.36.03.01.03.TC</t>
  </si>
  <si>
    <t>S.36.03.01!S.36.03.01.03.TD</t>
  </si>
  <si>
    <t>=S.36.03.01!$B$36</t>
  </si>
  <si>
    <t>S.36.03.01!S.36.03.01.03.TK</t>
  </si>
  <si>
    <t>=S.36.03.01!$A$34</t>
  </si>
  <si>
    <t>S.36.03.01!S.36.03.01.03.TKC</t>
  </si>
  <si>
    <t>=S.36.03.01!$A$35</t>
  </si>
  <si>
    <t>S.36.03.01!S.36.03.01.03.TT</t>
  </si>
  <si>
    <t>=S.36.03.01!$B$34</t>
  </si>
  <si>
    <t>S.36.03.01!S.36.03.01.03.TTC</t>
  </si>
  <si>
    <t>=S.36.03.01!$B$35</t>
  </si>
  <si>
    <t>S.36.03.01!S.36.03.01.03.X</t>
  </si>
  <si>
    <t>=S.36.03.01!$B$37:$B$38</t>
  </si>
  <si>
    <t>S.36.03.01!S.36.03.01.03.Y</t>
  </si>
  <si>
    <t>=S.36.03.01!$A$37:$A$38</t>
  </si>
  <si>
    <t>S.36.03.01!S.36.03.01.03.Z</t>
  </si>
  <si>
    <t>=S.36.03.01!$A$31:$A$32</t>
  </si>
  <si>
    <t>S.36.03.01!S.36.03.01.TC</t>
  </si>
  <si>
    <t>S.36.04.01!S.36.04.01</t>
  </si>
  <si>
    <t>=S.36.04.01!$A$1</t>
  </si>
  <si>
    <t>S.36.04.01!S.36.04.01.01</t>
  </si>
  <si>
    <t>=S.36.04.01!$A$6</t>
  </si>
  <si>
    <t>S.36.04.01!S.36.04.01.01.TC</t>
  </si>
  <si>
    <t>=S.36.04.01!$A$4</t>
  </si>
  <si>
    <t>S.36.04.01!S.36.04.01.01.TD</t>
  </si>
  <si>
    <t>=S.36.04.01!$D$12:$J$12</t>
  </si>
  <si>
    <t>S.36.04.01!S.36.04.01.01.TK</t>
  </si>
  <si>
    <t>=S.36.04.01!$A$10:$C$10</t>
  </si>
  <si>
    <t>S.36.04.01!S.36.04.01.01.TKC</t>
  </si>
  <si>
    <t>=S.36.04.01!$A$11:$C$11</t>
  </si>
  <si>
    <t>S.36.04.01!S.36.04.01.01.TT</t>
  </si>
  <si>
    <t>=S.36.04.01!$D$10:$J$10</t>
  </si>
  <si>
    <t>S.36.04.01!S.36.04.01.01.TTC</t>
  </si>
  <si>
    <t>=S.36.04.01!$D$11:$J$11</t>
  </si>
  <si>
    <t>S.36.04.01!S.36.04.01.01.X</t>
  </si>
  <si>
    <t>=S.36.04.01!$D$13:$J$16</t>
  </si>
  <si>
    <t>S.36.04.01!S.36.04.01.01.Y</t>
  </si>
  <si>
    <t>=S.36.04.01!$A$13:$C$14</t>
  </si>
  <si>
    <t>S.36.04.01!S.36.04.01.01.Z</t>
  </si>
  <si>
    <t>=S.36.04.01!$A$7:$A$8</t>
  </si>
  <si>
    <t>S.36.04.01!S.36.04.01.02</t>
  </si>
  <si>
    <t>=S.36.04.01!$A$18</t>
  </si>
  <si>
    <t>S.36.04.01!S.36.04.01.02.TC</t>
  </si>
  <si>
    <t>S.36.04.01!S.36.04.01.02.TD</t>
  </si>
  <si>
    <t>=S.36.04.01!$B$24</t>
  </si>
  <si>
    <t>S.36.04.01!S.36.04.01.02.TK</t>
  </si>
  <si>
    <t>=S.36.04.01!$A$22</t>
  </si>
  <si>
    <t>S.36.04.01!S.36.04.01.02.TKC</t>
  </si>
  <si>
    <t>=S.36.04.01!$A$23</t>
  </si>
  <si>
    <t>S.36.04.01!S.36.04.01.02.TT</t>
  </si>
  <si>
    <t>=S.36.04.01!$B$22</t>
  </si>
  <si>
    <t>S.36.04.01!S.36.04.01.02.TTC</t>
  </si>
  <si>
    <t>=S.36.04.01!$B$23</t>
  </si>
  <si>
    <t>S.36.04.01!S.36.04.01.02.X</t>
  </si>
  <si>
    <t>=S.36.04.01!$B$25:$B$26</t>
  </si>
  <si>
    <t>S.36.04.01!S.36.04.01.02.Y</t>
  </si>
  <si>
    <t>=S.36.04.01!$A$25:$A$26</t>
  </si>
  <si>
    <t>S.36.04.01!S.36.04.01.02.Z</t>
  </si>
  <si>
    <t>=S.36.04.01!$A$19:$A$20</t>
  </si>
  <si>
    <t>S.36.04.01!S.36.04.01.03</t>
  </si>
  <si>
    <t>=S.36.04.01!$A$28</t>
  </si>
  <si>
    <t>S.36.04.01!S.36.04.01.03.TC</t>
  </si>
  <si>
    <t>S.36.04.01!S.36.04.01.03.TD</t>
  </si>
  <si>
    <t>=S.36.04.01!$B$34</t>
  </si>
  <si>
    <t>S.36.04.01!S.36.04.01.03.TK</t>
  </si>
  <si>
    <t>=S.36.04.01!$A$32</t>
  </si>
  <si>
    <t>S.36.04.01!S.36.04.01.03.TKC</t>
  </si>
  <si>
    <t>=S.36.04.01!$A$33</t>
  </si>
  <si>
    <t>S.36.04.01!S.36.04.01.03.TT</t>
  </si>
  <si>
    <t>=S.36.04.01!$B$32</t>
  </si>
  <si>
    <t>S.36.04.01!S.36.04.01.03.TTC</t>
  </si>
  <si>
    <t>=S.36.04.01!$B$33</t>
  </si>
  <si>
    <t>S.36.04.01!S.36.04.01.03.X</t>
  </si>
  <si>
    <t>=S.36.04.01!$B$35:$B$36</t>
  </si>
  <si>
    <t>S.36.04.01!S.36.04.01.03.Y</t>
  </si>
  <si>
    <t>=S.36.04.01!$A$35:$A$36</t>
  </si>
  <si>
    <t>S.36.04.01!S.36.04.01.03.Z</t>
  </si>
  <si>
    <t>=S.36.04.01!$A$29:$A$30</t>
  </si>
  <si>
    <t>S.36.04.01!S.36.04.01.04</t>
  </si>
  <si>
    <t>=S.36.04.01!$A$38</t>
  </si>
  <si>
    <t>S.36.04.01!S.36.04.01.04.TC</t>
  </si>
  <si>
    <t>S.36.04.01!S.36.04.01.04.TD</t>
  </si>
  <si>
    <t>=S.36.04.01!$C$44:$E$44</t>
  </si>
  <si>
    <t>S.36.04.01!S.36.04.01.04.TK</t>
  </si>
  <si>
    <t>=S.36.04.01!$A$42:$B$42</t>
  </si>
  <si>
    <t>S.36.04.01!S.36.04.01.04.TKC</t>
  </si>
  <si>
    <t>=S.36.04.01!$A$43:$B$43</t>
  </si>
  <si>
    <t>S.36.04.01!S.36.04.01.04.TT</t>
  </si>
  <si>
    <t>=S.36.04.01!$C$42:$E$42</t>
  </si>
  <si>
    <t>S.36.04.01!S.36.04.01.04.TTC</t>
  </si>
  <si>
    <t>=S.36.04.01!$C$43:$E$43</t>
  </si>
  <si>
    <t>S.36.04.01!S.36.04.01.04.X</t>
  </si>
  <si>
    <t>=S.36.04.01!$C$45:$E$51</t>
  </si>
  <si>
    <t>S.36.04.01!S.36.04.01.04.Y</t>
  </si>
  <si>
    <t>=S.36.04.01!$A$45:$B$46</t>
  </si>
  <si>
    <t>S.36.04.01!S.36.04.01.04.Z</t>
  </si>
  <si>
    <t>=S.36.04.01!$A$39:$A$40</t>
  </si>
  <si>
    <t>S.36.04.01!S.36.04.01.TC</t>
  </si>
  <si>
    <t>S.37.01.01!S.37.01.01</t>
  </si>
  <si>
    <t>=S.37.01.01!$A$1</t>
  </si>
  <si>
    <t>S.37.01.01!S.37.01.01.01</t>
  </si>
  <si>
    <t>=S.37.01.01!$A$6</t>
  </si>
  <si>
    <t>S.37.01.01!S.37.01.01.01.TC</t>
  </si>
  <si>
    <t>=S.37.01.01!$A$4</t>
  </si>
  <si>
    <t>S.37.01.01!S.37.01.01.01.TD</t>
  </si>
  <si>
    <t>=S.37.01.01!$C$12:$O$12</t>
  </si>
  <si>
    <t>S.37.01.01!S.37.01.01.01.TK</t>
  </si>
  <si>
    <t>=S.37.01.01!$A$10:$B$10</t>
  </si>
  <si>
    <t>S.37.01.01!S.37.01.01.01.TKC</t>
  </si>
  <si>
    <t>=S.37.01.01!$A$11:$B$11</t>
  </si>
  <si>
    <t>S.37.01.01!S.37.01.01.01.TT</t>
  </si>
  <si>
    <t>=S.37.01.01!$C$10:$O$10</t>
  </si>
  <si>
    <t>S.37.01.01!S.37.01.01.01.TTC</t>
  </si>
  <si>
    <t>=S.37.01.01!$C$11:$O$11</t>
  </si>
  <si>
    <t>S.37.01.01!S.37.01.01.01.X</t>
  </si>
  <si>
    <t>=S.37.01.01!$C$13:$O$16</t>
  </si>
  <si>
    <t>S.37.01.01!S.37.01.01.01.Y</t>
  </si>
  <si>
    <t>=S.37.01.01!$A$13:$B$14</t>
  </si>
  <si>
    <t>S.37.01.01!S.37.01.01.01.Z</t>
  </si>
  <si>
    <t>=S.37.01.01!$A$7:$A$8</t>
  </si>
  <si>
    <t>S.37.01.01!S.37.01.01.02</t>
  </si>
  <si>
    <t>=S.37.01.01!$A$18</t>
  </si>
  <si>
    <t>S.37.01.01!S.37.01.01.02.TC</t>
  </si>
  <si>
    <t>S.37.01.01!S.37.01.01.02.TD</t>
  </si>
  <si>
    <t>=S.37.01.01!$B$24</t>
  </si>
  <si>
    <t>S.37.01.01!S.37.01.01.02.TK</t>
  </si>
  <si>
    <t>=S.37.01.01!$A$22</t>
  </si>
  <si>
    <t>S.37.01.01!S.37.01.01.02.TKC</t>
  </si>
  <si>
    <t>=S.37.01.01!$A$23</t>
  </si>
  <si>
    <t>S.37.01.01!S.37.01.01.02.TT</t>
  </si>
  <si>
    <t>=S.37.01.01!$B$22</t>
  </si>
  <si>
    <t>S.37.01.01!S.37.01.01.02.TTC</t>
  </si>
  <si>
    <t>=S.37.01.01!$B$23</t>
  </si>
  <si>
    <t>S.37.01.01!S.37.01.01.02.X</t>
  </si>
  <si>
    <t>=S.37.01.01!$B$25:$B$26</t>
  </si>
  <si>
    <t>S.37.01.01!S.37.01.01.02.Y</t>
  </si>
  <si>
    <t>=S.37.01.01!$A$25:$A$26</t>
  </si>
  <si>
    <t>S.37.01.01!S.37.01.01.02.Z</t>
  </si>
  <si>
    <t>=S.37.01.01!$A$19:$A$20</t>
  </si>
  <si>
    <t>S.37.01.01!S.37.01.01.TC</t>
  </si>
  <si>
    <t>S.38.01.{01,02}'!S.38.01.01</t>
  </si>
  <si>
    <t>='S.38.01.{01,02}'!$A$1</t>
  </si>
  <si>
    <t>S.38.01.{01,02}'!S.38.01.01.01</t>
  </si>
  <si>
    <t>='S.38.01.{01,02}'!$A$6</t>
  </si>
  <si>
    <t>S.38.01.{01,02}'!S.38.01.01.01.TC</t>
  </si>
  <si>
    <t>='S.38.01.{01,02}'!$A$4</t>
  </si>
  <si>
    <t>S.38.01.{01,02}'!S.38.01.01.01.TD</t>
  </si>
  <si>
    <t>='S.38.01.{01,02}'!$C$16:$C$17</t>
  </si>
  <si>
    <t>S.38.01.{01,02}'!S.38.01.01.01.TL</t>
  </si>
  <si>
    <t>='S.38.01.{01,02}'!$A$16:$A$17</t>
  </si>
  <si>
    <t>S.38.01.{01,02}'!S.38.01.01.01.TLC</t>
  </si>
  <si>
    <t>='S.38.01.{01,02}'!$B$16:$B$17</t>
  </si>
  <si>
    <t>S.38.01.{01,02}'!S.38.01.01.01.TT</t>
  </si>
  <si>
    <t>='S.38.01.{01,02}'!$C$14</t>
  </si>
  <si>
    <t>S.38.01.{01,02}'!S.38.01.01.01.TTC</t>
  </si>
  <si>
    <t>='S.38.01.{01,02}'!$C$15</t>
  </si>
  <si>
    <t>S.38.01.{01,02}'!S.38.01.01.01.X</t>
  </si>
  <si>
    <t>='S.38.01.{01,02}'!$C$18:$C$20</t>
  </si>
  <si>
    <t>S.38.01.{01,02}'!S.38.01.01.01.Y</t>
  </si>
  <si>
    <t>='S.38.01.{01,02}'!$D$16:$D$17</t>
  </si>
  <si>
    <t>S.38.01.{01,02}'!S.38.01.01.01.Z</t>
  </si>
  <si>
    <t>='S.38.01.{01,02}'!$A$7:$A$8</t>
  </si>
  <si>
    <t>S.38.01.{01,02}'!S.38.01.01.TC</t>
  </si>
  <si>
    <t>S.38.01.{01,02}'!S.38.01.02</t>
  </si>
  <si>
    <t>='S.38.01.{01,02}'!$A$2</t>
  </si>
  <si>
    <t>S.38.01.{01,02}'!S.38.01.02.01</t>
  </si>
  <si>
    <t>='S.38.01.{01,02}'!$A$10</t>
  </si>
  <si>
    <t>S.38.01.{01,02}'!S.38.01.02.01.TC</t>
  </si>
  <si>
    <t>S.38.01.{01,02}'!S.38.01.02.01.TD</t>
  </si>
  <si>
    <t>S.38.01.{01,02}'!S.38.01.02.01.TL</t>
  </si>
  <si>
    <t>S.38.01.{01,02}'!S.38.01.02.01.TLC</t>
  </si>
  <si>
    <t>S.38.01.{01,02}'!S.38.01.02.01.TT</t>
  </si>
  <si>
    <t>S.38.01.{01,02}'!S.38.01.02.01.TTC</t>
  </si>
  <si>
    <t>S.38.01.{01,02}'!S.38.01.02.01.X</t>
  </si>
  <si>
    <t>S.38.01.{01,02}'!S.38.01.02.01.Y</t>
  </si>
  <si>
    <t>S.38.01.{01,02}'!S.38.01.02.01.Z</t>
  </si>
  <si>
    <t>='S.38.01.{01,02}'!$A$11:$A$12</t>
  </si>
  <si>
    <t>S.38.01.{01,02}'!S.38.01.02.TC</t>
  </si>
  <si>
    <t>S.39.01.{01,02}'!S.39.01.01</t>
  </si>
  <si>
    <t>='S.39.01.{01,02}'!$A$1</t>
  </si>
  <si>
    <t>S.39.01.{01,02}'!S.39.01.01.01</t>
  </si>
  <si>
    <t>='S.39.01.{01,02}'!$A$6</t>
  </si>
  <si>
    <t>S.39.01.{01,02}'!S.39.01.01.01.TC</t>
  </si>
  <si>
    <t>='S.39.01.{01,02}'!$A$4</t>
  </si>
  <si>
    <t>S.39.01.{01,02}'!S.39.01.01.01.TD</t>
  </si>
  <si>
    <t>='S.39.01.{01,02}'!$C$16</t>
  </si>
  <si>
    <t>S.39.01.{01,02}'!S.39.01.01.01.TL</t>
  </si>
  <si>
    <t>='S.39.01.{01,02}'!$A$16</t>
  </si>
  <si>
    <t>S.39.01.{01,02}'!S.39.01.01.01.TLC</t>
  </si>
  <si>
    <t>='S.39.01.{01,02}'!$B$16</t>
  </si>
  <si>
    <t>S.39.01.{01,02}'!S.39.01.01.01.TT</t>
  </si>
  <si>
    <t>='S.39.01.{01,02}'!$C$14</t>
  </si>
  <si>
    <t>S.39.01.{01,02}'!S.39.01.01.01.TTC</t>
  </si>
  <si>
    <t>='S.39.01.{01,02}'!$C$15</t>
  </si>
  <si>
    <t>S.39.01.{01,02}'!S.39.01.01.01.Y</t>
  </si>
  <si>
    <t>='S.39.01.{01,02}'!$D$16:$F$16</t>
  </si>
  <si>
    <t>S.39.01.{01,02}'!S.39.01.01.01.Z</t>
  </si>
  <si>
    <t>='S.39.01.{01,02}'!$A$7:$A$8</t>
  </si>
  <si>
    <t>S.39.01.{01,02}'!S.39.01.01.TC</t>
  </si>
  <si>
    <t>S.39.01.{01,02}'!S.39.01.02</t>
  </si>
  <si>
    <t>='S.39.01.{01,02}'!$A$2</t>
  </si>
  <si>
    <t>S.39.01.{01,02}'!S.39.01.02.01</t>
  </si>
  <si>
    <t>='S.39.01.{01,02}'!$A$10</t>
  </si>
  <si>
    <t>S.39.01.{01,02}'!S.39.01.02.01.TC</t>
  </si>
  <si>
    <t>S.39.01.{01,02}'!S.39.01.02.01.TD</t>
  </si>
  <si>
    <t>S.39.01.{01,02}'!S.39.01.02.01.TL</t>
  </si>
  <si>
    <t>S.39.01.{01,02}'!S.39.01.02.01.TLC</t>
  </si>
  <si>
    <t>S.39.01.{01,02}'!S.39.01.02.01.TT</t>
  </si>
  <si>
    <t>S.39.01.{01,02}'!S.39.01.02.01.TTC</t>
  </si>
  <si>
    <t>S.39.01.{01,02}'!S.39.01.02.01.Y</t>
  </si>
  <si>
    <t>S.39.01.{01,02}'!S.39.01.02.01.Z</t>
  </si>
  <si>
    <t>='S.39.01.{01,02}'!$A$11:$A$12</t>
  </si>
  <si>
    <t>S.39.01.{01,02}'!S.39.01.02.TC</t>
  </si>
  <si>
    <t>S.40.01.{01,02}'!S.40.01.01</t>
  </si>
  <si>
    <t>='S.40.01.{01,02}'!$A$1</t>
  </si>
  <si>
    <t>S.40.01.{01,02}'!S.40.01.01.01</t>
  </si>
  <si>
    <t>='S.40.01.{01,02}'!$A$6</t>
  </si>
  <si>
    <t>S.40.01.{01,02}'!S.40.01.01.01.TC</t>
  </si>
  <si>
    <t>='S.40.01.{01,02}'!$A$4</t>
  </si>
  <si>
    <t>S.40.01.{01,02}'!S.40.01.01.01.TD</t>
  </si>
  <si>
    <t>='S.40.01.{01,02}'!$C$16</t>
  </si>
  <si>
    <t>S.40.01.{01,02}'!S.40.01.01.01.TL</t>
  </si>
  <si>
    <t>='S.40.01.{01,02}'!$A$16</t>
  </si>
  <si>
    <t>S.40.01.{01,02}'!S.40.01.01.01.TLC</t>
  </si>
  <si>
    <t>='S.40.01.{01,02}'!$B$16</t>
  </si>
  <si>
    <t>S.40.01.{01,02}'!S.40.01.01.01.TT</t>
  </si>
  <si>
    <t>='S.40.01.{01,02}'!$C$14</t>
  </si>
  <si>
    <t>S.40.01.{01,02}'!S.40.01.01.01.TTC</t>
  </si>
  <si>
    <t>='S.40.01.{01,02}'!$C$15</t>
  </si>
  <si>
    <t>S.40.01.{01,02}'!S.40.01.01.01.Y</t>
  </si>
  <si>
    <t>='S.40.01.{01,02}'!$D$16:$E$16</t>
  </si>
  <si>
    <t>S.40.01.{01,02}'!S.40.01.01.01.Z</t>
  </si>
  <si>
    <t>='S.40.01.{01,02}'!$A$7:$A$8</t>
  </si>
  <si>
    <t>S.40.01.{01,02}'!S.40.01.01.TC</t>
  </si>
  <si>
    <t>S.40.01.{01,02}'!S.40.01.02</t>
  </si>
  <si>
    <t>='S.40.01.{01,02}'!$A$2</t>
  </si>
  <si>
    <t>S.40.01.{01,02}'!S.40.01.02.01</t>
  </si>
  <si>
    <t>='S.40.01.{01,02}'!$A$10</t>
  </si>
  <si>
    <t>S.40.01.{01,02}'!S.40.01.02.01.TC</t>
  </si>
  <si>
    <t>S.40.01.{01,02}'!S.40.01.02.01.TD</t>
  </si>
  <si>
    <t>S.40.01.{01,02}'!S.40.01.02.01.TL</t>
  </si>
  <si>
    <t>S.40.01.{01,02}'!S.40.01.02.01.TLC</t>
  </si>
  <si>
    <t>S.40.01.{01,02}'!S.40.01.02.01.TT</t>
  </si>
  <si>
    <t>S.40.01.{01,02}'!S.40.01.02.01.TTC</t>
  </si>
  <si>
    <t>S.40.01.{01,02}'!S.40.01.02.01.Y</t>
  </si>
  <si>
    <t>S.40.01.{01,02}'!S.40.01.02.01.Z</t>
  </si>
  <si>
    <t>='S.40.01.{01,02}'!$A$11:$A$12</t>
  </si>
  <si>
    <t>S.40.01.{01,02}'!S.40.01.02.TC</t>
  </si>
  <si>
    <t>S.41.01.{01,02}'!S.41.01.01</t>
  </si>
  <si>
    <t>='S.41.01.{01,02}'!$A$1</t>
  </si>
  <si>
    <t>S.41.01.{01,02}'!S.41.01.01.01</t>
  </si>
  <si>
    <t>='S.41.01.{01,02}'!$A$6</t>
  </si>
  <si>
    <t>S.41.01.{01,02}'!S.41.01.01.01.TC</t>
  </si>
  <si>
    <t>='S.41.01.{01,02}'!$A$4</t>
  </si>
  <si>
    <t>S.41.01.{01,02}'!S.41.01.01.01.TD</t>
  </si>
  <si>
    <t>='S.41.01.{01,02}'!$C$16:$C$17</t>
  </si>
  <si>
    <t>S.41.01.{01,02}'!S.41.01.01.01.TL</t>
  </si>
  <si>
    <t>='S.41.01.{01,02}'!$A$16:$A$17</t>
  </si>
  <si>
    <t>S.41.01.{01,02}'!S.41.01.01.01.TLC</t>
  </si>
  <si>
    <t>='S.41.01.{01,02}'!$B$16:$B$17</t>
  </si>
  <si>
    <t>S.41.01.{01,02}'!S.41.01.01.01.TT</t>
  </si>
  <si>
    <t>='S.41.01.{01,02}'!$C$14</t>
  </si>
  <si>
    <t>S.41.01.{01,02}'!S.41.01.01.01.TTC</t>
  </si>
  <si>
    <t>='S.41.01.{01,02}'!$C$15</t>
  </si>
  <si>
    <t>S.41.01.{01,02}'!S.41.01.01.01.Y</t>
  </si>
  <si>
    <t>='S.41.01.{01,02}'!$D$16:$G$17</t>
  </si>
  <si>
    <t>S.41.01.{01,02}'!S.41.01.01.01.Z</t>
  </si>
  <si>
    <t>='S.41.01.{01,02}'!$A$7:$A$8</t>
  </si>
  <si>
    <t>S.41.01.{01,02}'!S.41.01.01.TC</t>
  </si>
  <si>
    <t>S.41.01.{01,02}'!S.41.01.02</t>
  </si>
  <si>
    <t>='S.41.01.{01,02}'!$A$2</t>
  </si>
  <si>
    <t>S.41.01.{01,02}'!S.41.01.02.01</t>
  </si>
  <si>
    <t>='S.41.01.{01,02}'!$A$10</t>
  </si>
  <si>
    <t>S.41.01.{01,02}'!S.41.01.02.01.TC</t>
  </si>
  <si>
    <t>S.41.01.{01,02}'!S.41.01.02.01.TD</t>
  </si>
  <si>
    <t>S.41.01.{01,02}'!S.41.01.02.01.TL</t>
  </si>
  <si>
    <t>S.41.01.{01,02}'!S.41.01.02.01.TLC</t>
  </si>
  <si>
    <t>S.41.01.{01,02}'!S.41.01.02.01.TT</t>
  </si>
  <si>
    <t>S.41.01.{01,02}'!S.41.01.02.01.TTC</t>
  </si>
  <si>
    <t>S.41.01.{01,02}'!S.41.01.02.01.Y</t>
  </si>
  <si>
    <t>S.41.01.{01,02}'!S.41.01.02.01.Z</t>
  </si>
  <si>
    <t>='S.41.01.{01,02}'!$A$11:$A$12</t>
  </si>
  <si>
    <t>S.41.01.{01,02}'!S.41.01.02.TC</t>
  </si>
  <si>
    <t>T'R2700</t>
  </si>
  <si>
    <t>TR1910</t>
  </si>
  <si>
    <t>TR1920</t>
  </si>
  <si>
    <t>TR2000</t>
  </si>
  <si>
    <t>TR0610</t>
  </si>
  <si>
    <t>TR0620</t>
  </si>
  <si>
    <t>TR0630</t>
  </si>
  <si>
    <t>TR0640</t>
  </si>
  <si>
    <t>TR0700</t>
  </si>
  <si>
    <t>TC0090</t>
  </si>
  <si>
    <t>TC0100</t>
  </si>
  <si>
    <t>TC0110</t>
  </si>
  <si>
    <t>TC0120</t>
  </si>
  <si>
    <t>TC0130</t>
  </si>
  <si>
    <t>TC0140</t>
  </si>
  <si>
    <t>TC0230</t>
  </si>
  <si>
    <t>TC0240</t>
  </si>
  <si>
    <t>TC0250</t>
  </si>
  <si>
    <t>TC0260</t>
  </si>
  <si>
    <t>TC0270</t>
  </si>
  <si>
    <t>TC0280</t>
  </si>
  <si>
    <t>R2010</t>
  </si>
  <si>
    <t>R2020</t>
  </si>
  <si>
    <t>R2110</t>
  </si>
  <si>
    <t>R2120</t>
  </si>
  <si>
    <t>R2200</t>
  </si>
  <si>
    <t>R2210</t>
  </si>
  <si>
    <t>R2220</t>
  </si>
  <si>
    <t>R2300</t>
  </si>
  <si>
    <t>R2310</t>
  </si>
  <si>
    <t>R2320</t>
  </si>
  <si>
    <t>TC0010</t>
  </si>
  <si>
    <t>TC0020</t>
  </si>
  <si>
    <t>TC0030</t>
  </si>
  <si>
    <t>TZ0010</t>
  </si>
  <si>
    <t>TR</t>
  </si>
  <si>
    <t>TR0070</t>
  </si>
  <si>
    <t>TR0060</t>
  </si>
  <si>
    <t>TR0050</t>
  </si>
  <si>
    <t>TR0040</t>
  </si>
  <si>
    <t>TR0041</t>
  </si>
  <si>
    <t>TR0031</t>
  </si>
  <si>
    <t>TR0030</t>
  </si>
  <si>
    <t>TR0020</t>
  </si>
  <si>
    <t>TR0010</t>
  </si>
  <si>
    <t>TC0040</t>
  </si>
  <si>
    <t>TC0050</t>
  </si>
  <si>
    <t>TR0080</t>
  </si>
  <si>
    <t>TR0110</t>
  </si>
  <si>
    <t>TR0120</t>
  </si>
  <si>
    <t>TR0130</t>
  </si>
  <si>
    <t>TR0140</t>
  </si>
  <si>
    <t>TR0090</t>
  </si>
  <si>
    <t>TR0100</t>
  </si>
  <si>
    <t>TR0081</t>
  </si>
  <si>
    <t>TR0111</t>
  </si>
  <si>
    <t>Part 01</t>
  </si>
  <si>
    <t>Part 02</t>
  </si>
  <si>
    <t>Part 03</t>
  </si>
  <si>
    <t>Part 04</t>
  </si>
  <si>
    <t>Part 05</t>
  </si>
  <si>
    <t>Part 06</t>
  </si>
  <si>
    <t>Part - 01_02</t>
  </si>
  <si>
    <t>Part - 03_04</t>
  </si>
  <si>
    <t>Part - 05_06</t>
  </si>
  <si>
    <t>Part - 07_08</t>
  </si>
  <si>
    <t>Part 07</t>
  </si>
  <si>
    <t>Part 08</t>
  </si>
  <si>
    <t>Part - 09_10</t>
  </si>
  <si>
    <t>Part 09</t>
  </si>
  <si>
    <t>Part 10</t>
  </si>
  <si>
    <t>Part - 11_12</t>
  </si>
  <si>
    <t>Part 11</t>
  </si>
  <si>
    <t>Part 12</t>
  </si>
  <si>
    <t>Part - 13_14</t>
  </si>
  <si>
    <t>Part 13</t>
  </si>
  <si>
    <t>Part 14</t>
  </si>
  <si>
    <t>Part - 15_16</t>
  </si>
  <si>
    <t>Part 15</t>
  </si>
  <si>
    <t>Part 16</t>
  </si>
  <si>
    <t>Part - 17_18</t>
  </si>
  <si>
    <t>Part 17</t>
  </si>
  <si>
    <t>Part 18</t>
  </si>
  <si>
    <t>Part 19</t>
  </si>
  <si>
    <t>Part 20</t>
  </si>
  <si>
    <t>Part 21</t>
  </si>
  <si>
    <t>Part 24</t>
  </si>
  <si>
    <t>Part 31</t>
  </si>
  <si>
    <t>Part 36</t>
  </si>
  <si>
    <t>Part 37</t>
  </si>
  <si>
    <t>Part 22</t>
  </si>
  <si>
    <t>='S.02.02.{01,02}'!$M$26:$R$42</t>
  </si>
  <si>
    <t>='S.05.01.{01,02}'!$B$25:$B$51</t>
  </si>
  <si>
    <t>=S.08.02.02!$E$13:$Q$13</t>
  </si>
  <si>
    <t>PJ32</t>
  </si>
  <si>
    <t>1.5.2.c</t>
  </si>
  <si>
    <t>TA/Acquisition price</t>
  </si>
  <si>
    <t>S.25.02.03</t>
  </si>
  <si>
    <t>S.25.02.04</t>
  </si>
  <si>
    <t>S.25.02.05</t>
  </si>
  <si>
    <t>S.25.02.06</t>
  </si>
  <si>
    <t>S.25.02.03.01</t>
  </si>
  <si>
    <t>S.25.02.04.01</t>
  </si>
  <si>
    <t>S.25.02.05.01</t>
  </si>
  <si>
    <t>S.25.02.06.01</t>
  </si>
  <si>
    <t>S.25.02.03.02</t>
  </si>
  <si>
    <t>S.25.02.04.02</t>
  </si>
  <si>
    <t>S.25.02.05.02</t>
  </si>
  <si>
    <t>S.25.02.06.02</t>
  </si>
  <si>
    <t>S.25.03.04.01</t>
  </si>
  <si>
    <t>S.25.03.05.01</t>
  </si>
  <si>
    <t>S.25.03.04.02</t>
  </si>
  <si>
    <t>S.25.03.05.02</t>
  </si>
  <si>
    <t>S.25.03.06.01</t>
  </si>
  <si>
    <t>S.25.03.07.01</t>
  </si>
  <si>
    <t>S.25.03.06.02</t>
  </si>
  <si>
    <t>S.25.03.07.02</t>
  </si>
  <si>
    <t>S.01.02.b: Basic Information</t>
  </si>
  <si>
    <t>S.02.01.b: Balance Sheet</t>
  </si>
  <si>
    <t>S.02.02.b: Assets and liabilities by currency</t>
  </si>
  <si>
    <t>S.06.02.b: List of assets</t>
  </si>
  <si>
    <t>S.08.01.b: Open derivatives</t>
  </si>
  <si>
    <t>S.12.01.b: Life and Health SLT Technical Provisions</t>
  </si>
  <si>
    <t>S.17.01.b: Non-Life Technical Provisions</t>
  </si>
  <si>
    <t>S.23.01.b: Own funds</t>
  </si>
  <si>
    <t>S.25.01.b: Solvency Capital Requirement - SF</t>
  </si>
  <si>
    <t>S.25.02.b: Solvency Capital Requirement - PIM</t>
  </si>
  <si>
    <t>S.25.03.b: Solvency Capital Requirement - IM</t>
  </si>
  <si>
    <t>S.26.01.b: Solvency Capital Requirement - Market risk</t>
  </si>
  <si>
    <t>S.26.02.b: Solvency Capital Requirement - Counterparty default risk</t>
  </si>
  <si>
    <t>S.26.03.b: Solvency Capital Requirement - Life underwriting risk</t>
  </si>
  <si>
    <t>S.26.04.b: Solvency Capital Requirement - Health underwriting risk</t>
  </si>
  <si>
    <t>S.26.05.b: Solvency Capital Requirement - Non-Life underwriting risk</t>
  </si>
  <si>
    <t>S.26.06.b: Solvency Capital Requirement - Operational risk</t>
  </si>
  <si>
    <t>S.27.01.b: Solvency Capital Requirement - Non-Life Catastrophe risk</t>
  </si>
  <si>
    <t>S.28.01.b: Minimum Capital Requirement</t>
  </si>
  <si>
    <t>S.28.02.b: Minimum Capital Requirement - Composite</t>
  </si>
  <si>
    <t>S.01.02.a: Basic Information</t>
  </si>
  <si>
    <t>S.02.01.a: Balance Sheet</t>
  </si>
  <si>
    <t>S.06.02.a: List of assets</t>
  </si>
  <si>
    <t>S.08.01.a: Open derivatives</t>
  </si>
  <si>
    <t>S.12.01.a: Life and Health SLT Technical Provisions</t>
  </si>
  <si>
    <t>S.17.01.a: Non-Life Technical Provisions</t>
  </si>
  <si>
    <t>S.23.01.a: Own funds</t>
  </si>
  <si>
    <t>S.28.01.a: Minimum Capital Requirement</t>
  </si>
  <si>
    <t>S.28.02.a: Minimum Capital Requirement - Composite</t>
  </si>
  <si>
    <t>S.01.02.g: Basic Information</t>
  </si>
  <si>
    <t>S.02.01.g: Balance Sheet</t>
  </si>
  <si>
    <t>S.06.02.g: List of assets</t>
  </si>
  <si>
    <t>S.08.01.g: Open derivatives</t>
  </si>
  <si>
    <t>S.23.01.g: Own funds</t>
  </si>
  <si>
    <t>S.25.01.g: Solvency Capital Requirement - SF</t>
  </si>
  <si>
    <t>S.25.02.g: Solvency Capital Requirement - PIM</t>
  </si>
  <si>
    <t>S.25.03.g: Solvency Capital Requirement - IM</t>
  </si>
  <si>
    <t>S.26.01.g: Solvency Capital Requirement - Market risk</t>
  </si>
  <si>
    <t>S.26.02.g: Solvency Capital Requirement - Counterparty default risk</t>
  </si>
  <si>
    <t>S.26.03.g: Solvency Capital Requirement - Life underwriting risk</t>
  </si>
  <si>
    <t>S.26.04.g: Solvency Capital Requirement - Health underwriting risk</t>
  </si>
  <si>
    <t>S.26.05.g: Solvency Capital Requirement - Non-Life underwriting risk</t>
  </si>
  <si>
    <t>S.26.06.g: Solvency Capital Requirement - Operational risk</t>
  </si>
  <si>
    <t>S.27.01.g: Solvency Capital Requirement - Non-Life Catastrophe risk</t>
  </si>
  <si>
    <t>S.32.01.g: Entities in the scope of the group</t>
  </si>
  <si>
    <t>S.33.01.g: (Re)insurance Solo requirements</t>
  </si>
  <si>
    <t>S.34.01.g: Non-(re)insurance Solo requirements</t>
  </si>
  <si>
    <t>S.35.01.g: Group - contribution of TP</t>
  </si>
  <si>
    <t>S.01.02.f: Basic Information</t>
  </si>
  <si>
    <t>S.02.01.f: Balance Sheet</t>
  </si>
  <si>
    <t>S.06.02.f: List of assets</t>
  </si>
  <si>
    <t>S.08.01.f: Open derivatives</t>
  </si>
  <si>
    <t>S.23.01.f: Own funds</t>
  </si>
  <si>
    <t>Solvency Capital Requirement 3</t>
  </si>
  <si>
    <t>Solvency Capital Requirement 4</t>
  </si>
  <si>
    <t>Solvency Capital Requirement 5</t>
  </si>
  <si>
    <t>Solvency Capital Requirement 6</t>
  </si>
  <si>
    <t>Solvency Capital Requirement 7</t>
  </si>
  <si>
    <t>Solvency Capital Requirement 8</t>
  </si>
  <si>
    <t>Solvency Capital Requirement 9</t>
  </si>
  <si>
    <t>S.25.03.04</t>
  </si>
  <si>
    <t>S.25.03.05</t>
  </si>
  <si>
    <t>S.25.03.06</t>
  </si>
  <si>
    <t>S.25.03.07</t>
  </si>
  <si>
    <t>PR0720</t>
  </si>
  <si>
    <t>PR0730</t>
  </si>
  <si>
    <t>PR0740</t>
  </si>
  <si>
    <t>=List!$B$4:$Q$175</t>
  </si>
  <si>
    <t>=List!$A$5:$Q$175</t>
  </si>
  <si>
    <t>=List!$A$1:$Q$4</t>
  </si>
  <si>
    <t>S.25.02.{01,02,03,04,05,06}'!S.25.02.01</t>
  </si>
  <si>
    <t>='S.25.02.{01,02,03,04,05,06}'!$A$1</t>
  </si>
  <si>
    <t>S.25.02.{01,02,03,04,05,06}'!S.25.02.01.01</t>
  </si>
  <si>
    <t>='S.25.02.{01,02,03,04,05,06}'!$A$11</t>
  </si>
  <si>
    <t>S.25.02.{01,02,03,04,05,06}'!S.25.02.01.01.TD</t>
  </si>
  <si>
    <t>='S.25.02.{01,02,03,04,05,06}'!$B$46:$F$46</t>
  </si>
  <si>
    <t>S.25.02.{01,02,03,04,05,06}'!S.25.02.01.01.TK</t>
  </si>
  <si>
    <t>='S.25.02.{01,02,03,04,05,06}'!$A$44</t>
  </si>
  <si>
    <t>S.25.02.{01,02,03,04,05,06}'!S.25.02.01.01.TKC</t>
  </si>
  <si>
    <t>='S.25.02.{01,02,03,04,05,06}'!$A$45</t>
  </si>
  <si>
    <t>S.25.02.{01,02,03,04,05,06}'!S.25.02.01.01.TT</t>
  </si>
  <si>
    <t>='S.25.02.{01,02,03,04,05,06}'!$B$44:$F$44</t>
  </si>
  <si>
    <t>S.25.02.{01,02,03,04,05,06}'!S.25.02.01.01.TTC</t>
  </si>
  <si>
    <t>='S.25.02.{01,02,03,04,05,06}'!$B$45:$F$45</t>
  </si>
  <si>
    <t>S.25.02.{01,02,03,04,05,06}'!S.25.02.01.01.X</t>
  </si>
  <si>
    <t>='S.25.02.{01,02,03,04,05,06}'!$B$47:$F$53</t>
  </si>
  <si>
    <t>S.25.02.{01,02,03,04,05,06}'!S.25.02.01.01.Y</t>
  </si>
  <si>
    <t>='S.25.02.{01,02,03,04,05,06}'!$A$47:$A$48</t>
  </si>
  <si>
    <t>S.25.02.{01,02,03,04,05,06}'!S.25.02.01.01.Z</t>
  </si>
  <si>
    <t>='S.25.02.{01,02,03,04,05,06}'!$A$12:$A$13</t>
  </si>
  <si>
    <t>S.25.02.{01,02,03,04,05,06}'!S.25.02.01.02</t>
  </si>
  <si>
    <t>='S.25.02.{01,02,03,04,05,06}'!$A$55</t>
  </si>
  <si>
    <t>S.25.02.{01,02,03,04,05,06}'!S.25.02.01.02.TD</t>
  </si>
  <si>
    <t>='S.25.02.{01,02,03,04,05,06}'!$C$90:$F$94</t>
  </si>
  <si>
    <t>S.25.02.{01,02,03,04,05,06}'!S.25.02.01.02.TL</t>
  </si>
  <si>
    <t>='S.25.02.{01,02,03,04,05,06}'!$A$90:$A$94</t>
  </si>
  <si>
    <t>S.25.02.{01,02,03,04,05,06}'!S.25.02.01.02.TLC</t>
  </si>
  <si>
    <t>='S.25.02.{01,02,03,04,05,06}'!$B$90:$B$94</t>
  </si>
  <si>
    <t>S.25.02.{01,02,03,04,05,06}'!S.25.02.01.02.TT</t>
  </si>
  <si>
    <t>='S.25.02.{01,02,03,04,05,06}'!$C$88:$F$88</t>
  </si>
  <si>
    <t>S.25.02.{01,02,03,04,05,06}'!S.25.02.01.02.TTC</t>
  </si>
  <si>
    <t>='S.25.02.{01,02,03,04,05,06}'!$C$89:$F$89</t>
  </si>
  <si>
    <t>S.25.02.{01,02,03,04,05,06}'!S.25.02.01.02.X</t>
  </si>
  <si>
    <t>='S.25.02.{01,02,03,04,05,06}'!$C$95:$F$95</t>
  </si>
  <si>
    <t>S.25.02.{01,02,03,04,05,06}'!S.25.02.01.02.Y</t>
  </si>
  <si>
    <t>='S.25.02.{01,02,03,04,05,06}'!$G$90:$M$94</t>
  </si>
  <si>
    <t>S.25.02.{01,02,03,04,05,06}'!S.25.02.01.02.Z</t>
  </si>
  <si>
    <t>='S.25.02.{01,02,03,04,05,06}'!$A$56:$A$57</t>
  </si>
  <si>
    <t>S.25.02.{01,02,03,04,05,06}'!S.25.02.01.03</t>
  </si>
  <si>
    <t>='S.25.02.{01,02,03,04,05,06}'!$A$97</t>
  </si>
  <si>
    <t>S.25.02.{01,02,03,04,05,06}'!S.25.02.01.03.TD</t>
  </si>
  <si>
    <t>S.25.02.{01,02,03,04,05,06}'!S.25.02.01.03.TL</t>
  </si>
  <si>
    <t>S.25.02.{01,02,03,04,05,06}'!S.25.02.01.03.TLC</t>
  </si>
  <si>
    <t>S.25.02.{01,02,03,04,05,06}'!S.25.02.01.03.TT</t>
  </si>
  <si>
    <t>S.25.02.{01,02,03,04,05,06}'!S.25.02.01.03.TTC</t>
  </si>
  <si>
    <t>S.25.02.{01,02,03,04,05,06}'!S.25.02.01.03.Y</t>
  </si>
  <si>
    <t>S.25.02.{01,02,03,04,05,06}'!S.25.02.01.03.Z</t>
  </si>
  <si>
    <t>='S.25.02.{01,02,03,04,05,06}'!$A$98:$A$99</t>
  </si>
  <si>
    <t>S.25.02.{01,02,03,04,05,06}'!S.25.02.01.TC</t>
  </si>
  <si>
    <t>='S.25.02.{01,02,03,04,05,06}'!$A$9</t>
  </si>
  <si>
    <t>S.25.02.{01,02,03,04,05,06}'!S.25.02.02</t>
  </si>
  <si>
    <t>='S.25.02.{01,02,03,04,05,06}'!$A$2</t>
  </si>
  <si>
    <t>S.25.02.{01,02,03,04,05,06}'!S.25.02.02.01</t>
  </si>
  <si>
    <t>='S.25.02.{01,02,03,04,05,06}'!$A$15</t>
  </si>
  <si>
    <t>S.25.02.{01,02,03,04,05,06}'!S.25.02.02.01.TD</t>
  </si>
  <si>
    <t>S.25.02.{01,02,03,04,05,06}'!S.25.02.02.01.TK</t>
  </si>
  <si>
    <t>S.25.02.{01,02,03,04,05,06}'!S.25.02.02.01.TKC</t>
  </si>
  <si>
    <t>S.25.02.{01,02,03,04,05,06}'!S.25.02.02.01.TT</t>
  </si>
  <si>
    <t>S.25.02.{01,02,03,04,05,06}'!S.25.02.02.01.TTC</t>
  </si>
  <si>
    <t>S.25.02.{01,02,03,04,05,06}'!S.25.02.02.01.X</t>
  </si>
  <si>
    <t>S.25.02.{01,02,03,04,05,06}'!S.25.02.02.01.Y</t>
  </si>
  <si>
    <t>S.25.02.{01,02,03,04,05,06}'!S.25.02.02.01.Z</t>
  </si>
  <si>
    <t>='S.25.02.{01,02,03,04,05,06}'!$A$16:$A$18</t>
  </si>
  <si>
    <t>S.25.02.{01,02,03,04,05,06}'!S.25.02.02.02</t>
  </si>
  <si>
    <t>='S.25.02.{01,02,03,04,05,06}'!$A$59</t>
  </si>
  <si>
    <t>S.25.02.{01,02,03,04,05,06}'!S.25.02.02.02.TD</t>
  </si>
  <si>
    <t>S.25.02.{01,02,03,04,05,06}'!S.25.02.02.02.TL</t>
  </si>
  <si>
    <t>S.25.02.{01,02,03,04,05,06}'!S.25.02.02.02.TLC</t>
  </si>
  <si>
    <t>S.25.02.{01,02,03,04,05,06}'!S.25.02.02.02.TT</t>
  </si>
  <si>
    <t>S.25.02.{01,02,03,04,05,06}'!S.25.02.02.02.TTC</t>
  </si>
  <si>
    <t>S.25.02.{01,02,03,04,05,06}'!S.25.02.02.02.X</t>
  </si>
  <si>
    <t>S.25.02.{01,02,03,04,05,06}'!S.25.02.02.02.Y</t>
  </si>
  <si>
    <t>S.25.02.{01,02,03,04,05,06}'!S.25.02.02.02.Z</t>
  </si>
  <si>
    <t>='S.25.02.{01,02,03,04,05,06}'!$A$60:$A$62</t>
  </si>
  <si>
    <t>S.25.02.{01,02,03,04,05,06}'!S.25.02.02.03</t>
  </si>
  <si>
    <t>S.25.02.{01,02,03,04,05,06}'!S.25.02.02.03.TD</t>
  </si>
  <si>
    <t>S.25.02.{01,02,03,04,05,06}'!S.25.02.02.03.TL</t>
  </si>
  <si>
    <t>S.25.02.{01,02,03,04,05,06}'!S.25.02.02.03.TLC</t>
  </si>
  <si>
    <t>S.25.02.{01,02,03,04,05,06}'!S.25.02.02.03.TT</t>
  </si>
  <si>
    <t>S.25.02.{01,02,03,04,05,06}'!S.25.02.02.03.TTC</t>
  </si>
  <si>
    <t>S.25.02.{01,02,03,04,05,06}'!S.25.02.02.03.Y</t>
  </si>
  <si>
    <t>S.25.02.{01,02,03,04,05,06}'!S.25.02.02.03.Z</t>
  </si>
  <si>
    <t>S.25.02.{01,02,03,04,05,06}'!S.25.02.02.TC</t>
  </si>
  <si>
    <t>S.25.02.{01,02,03,04,05,06}'!S.25.02.03</t>
  </si>
  <si>
    <t>='S.25.02.{01,02,03,04,05,06}'!$A$3</t>
  </si>
  <si>
    <t>S.25.02.{01,02,03,04,05,06}'!S.25.02.03.01</t>
  </si>
  <si>
    <t>='S.25.02.{01,02,03,04,05,06}'!$A$20</t>
  </si>
  <si>
    <t>S.25.02.{01,02,03,04,05,06}'!S.25.02.03.01.TD</t>
  </si>
  <si>
    <t>S.25.02.{01,02,03,04,05,06}'!S.25.02.03.01.TK</t>
  </si>
  <si>
    <t>S.25.02.{01,02,03,04,05,06}'!S.25.02.03.01.TKC</t>
  </si>
  <si>
    <t>S.25.02.{01,02,03,04,05,06}'!S.25.02.03.01.TT</t>
  </si>
  <si>
    <t>S.25.02.{01,02,03,04,05,06}'!S.25.02.03.01.X</t>
  </si>
  <si>
    <t>S.25.02.{01,02,03,04,05,06}'!S.25.02.03.01.Y</t>
  </si>
  <si>
    <t>S.25.02.{01,02,03,04,05,06}'!S.25.02.03.01.Z</t>
  </si>
  <si>
    <t>='S.25.02.{01,02,03,04,05,06}'!$A$21:$A$24</t>
  </si>
  <si>
    <t>S.25.02.{01,02,03,04,05,06}'!S.25.02.03.01.ZHI</t>
  </si>
  <si>
    <t>='S.25.02.{01,02,03,04,05,06}'!$A$24:$D$24</t>
  </si>
  <si>
    <t>S.25.02.{01,02,03,04,05,06}'!S.25.02.03.02</t>
  </si>
  <si>
    <t>='S.25.02.{01,02,03,04,05,06}'!$A$64</t>
  </si>
  <si>
    <t>S.25.02.{01,02,03,04,05,06}'!S.25.02.03.02.TD</t>
  </si>
  <si>
    <t>S.25.02.{01,02,03,04,05,06}'!S.25.02.03.02.TL</t>
  </si>
  <si>
    <t>S.25.02.{01,02,03,04,05,06}'!S.25.02.03.02.TLC</t>
  </si>
  <si>
    <t>S.25.02.{01,02,03,04,05,06}'!S.25.02.03.02.TT</t>
  </si>
  <si>
    <t>S.25.02.{01,02,03,04,05,06}'!S.25.02.03.02.TTC</t>
  </si>
  <si>
    <t>S.25.02.{01,02,03,04,05,06}'!S.25.02.03.02.X</t>
  </si>
  <si>
    <t>S.25.02.{01,02,03,04,05,06}'!S.25.02.03.02.Y</t>
  </si>
  <si>
    <t>S.25.02.{01,02,03,04,05,06}'!S.25.02.03.02.Z</t>
  </si>
  <si>
    <t>='S.25.02.{01,02,03,04,05,06}'!$A$65:$A$68</t>
  </si>
  <si>
    <t>S.25.02.{01,02,03,04,05,06}'!S.25.02.03.02.ZHI</t>
  </si>
  <si>
    <t>='S.25.02.{01,02,03,04,05,06}'!$A$68:$D$68</t>
  </si>
  <si>
    <t>S.25.02.{01,02,03,04,05,06}'!S.25.02.03.TC</t>
  </si>
  <si>
    <t>S.25.02.{01,02,03,04,05,06}'!S.25.02.04</t>
  </si>
  <si>
    <t>='S.25.02.{01,02,03,04,05,06}'!$A$4</t>
  </si>
  <si>
    <t>S.25.02.{01,02,03,04,05,06}'!S.25.02.04.01</t>
  </si>
  <si>
    <t>='S.25.02.{01,02,03,04,05,06}'!$A$26</t>
  </si>
  <si>
    <t>S.25.02.{01,02,03,04,05,06}'!S.25.02.04.01.TD</t>
  </si>
  <si>
    <t>S.25.02.{01,02,03,04,05,06}'!S.25.02.04.01.TK</t>
  </si>
  <si>
    <t>S.25.02.{01,02,03,04,05,06}'!S.25.02.04.01.TKC</t>
  </si>
  <si>
    <t>S.25.02.{01,02,03,04,05,06}'!S.25.02.04.01.TT</t>
  </si>
  <si>
    <t>S.25.02.{01,02,03,04,05,06}'!S.25.02.04.01.TTC</t>
  </si>
  <si>
    <t>S.25.02.{01,02,03,04,05,06}'!S.25.02.04.01.X</t>
  </si>
  <si>
    <t>S.25.02.{01,02,03,04,05,06}'!S.25.02.04.01.Y</t>
  </si>
  <si>
    <t>S.25.02.{01,02,03,04,05,06}'!S.25.02.04.01.Z</t>
  </si>
  <si>
    <t>='S.25.02.{01,02,03,04,05,06}'!$A$27:$A$31</t>
  </si>
  <si>
    <t>S.25.02.{01,02,03,04,05,06}'!S.25.02.04.01.ZHI</t>
  </si>
  <si>
    <t>='S.25.02.{01,02,03,04,05,06}'!$A$31:$D$31</t>
  </si>
  <si>
    <t>S.25.02.{01,02,03,04,05,06}'!S.25.02.04.02</t>
  </si>
  <si>
    <t>='S.25.02.{01,02,03,04,05,06}'!$A$70</t>
  </si>
  <si>
    <t>S.25.02.{01,02,03,04,05,06}'!S.25.02.04.02.TD</t>
  </si>
  <si>
    <t>S.25.02.{01,02,03,04,05,06}'!S.25.02.04.02.TL</t>
  </si>
  <si>
    <t>S.25.02.{01,02,03,04,05,06}'!S.25.02.04.02.TLC</t>
  </si>
  <si>
    <t>S.25.02.{01,02,03,04,05,06}'!S.25.02.04.02.TT</t>
  </si>
  <si>
    <t>S.25.02.{01,02,03,04,05,06}'!S.25.02.04.02.TTC</t>
  </si>
  <si>
    <t>S.25.02.{01,02,03,04,05,06}'!S.25.02.04.02.X</t>
  </si>
  <si>
    <t>S.25.02.{01,02,03,04,05,06}'!S.25.02.04.02.Y</t>
  </si>
  <si>
    <t>S.25.02.{01,02,03,04,05,06}'!S.25.02.04.02.Z</t>
  </si>
  <si>
    <t>='S.25.02.{01,02,03,04,05,06}'!$A$71:$A$75</t>
  </si>
  <si>
    <t>S.25.02.{01,02,03,04,05,06}'!S.25.02.04.02.ZHI</t>
  </si>
  <si>
    <t>='S.25.02.{01,02,03,04,05,06}'!$A$75:$D$75</t>
  </si>
  <si>
    <t>S.25.02.{01,02,03,04,05,06}'!S.25.02.04.TC</t>
  </si>
  <si>
    <t>S.25.02.{01,02,03,04,05,06}'!S.25.02.05</t>
  </si>
  <si>
    <t>='S.25.02.{01,02,03,04,05,06}'!$A$5</t>
  </si>
  <si>
    <t>S.25.02.{01,02,03,04,05,06}'!S.25.02.05.01</t>
  </si>
  <si>
    <t>='S.25.02.{01,02,03,04,05,06}'!$A$33</t>
  </si>
  <si>
    <t>S.25.02.{01,02,03,04,05,06}'!S.25.02.05.01.TD</t>
  </si>
  <si>
    <t>S.25.02.{01,02,03,04,05,06}'!S.25.02.05.01.TK</t>
  </si>
  <si>
    <t>S.25.02.{01,02,03,04,05,06}'!S.25.02.05.01.TKC</t>
  </si>
  <si>
    <t>S.25.02.{01,02,03,04,05,06}'!S.25.02.05.01.TT</t>
  </si>
  <si>
    <t>S.25.02.{01,02,03,04,05,06}'!S.25.02.05.01.TTC</t>
  </si>
  <si>
    <t>S.25.02.{01,02,03,04,05,06}'!S.25.02.05.01.X</t>
  </si>
  <si>
    <t>S.25.02.{01,02,03,04,05,06}'!S.25.02.05.01.Y</t>
  </si>
  <si>
    <t>S.25.02.{01,02,03,04,05,06}'!S.25.02.05.01.Z</t>
  </si>
  <si>
    <t>='S.25.02.{01,02,03,04,05,06}'!$A$34:$A$36</t>
  </si>
  <si>
    <t>S.25.02.{01,02,03,04,05,06}'!S.25.02.05.02</t>
  </si>
  <si>
    <t>='S.25.02.{01,02,03,04,05,06}'!$A$77</t>
  </si>
  <si>
    <t>S.25.02.{01,02,03,04,05,06}'!S.25.02.05.02.TD</t>
  </si>
  <si>
    <t>S.25.02.{01,02,03,04,05,06}'!S.25.02.05.02.TL</t>
  </si>
  <si>
    <t>S.25.02.{01,02,03,04,05,06}'!S.25.02.05.02.TLC</t>
  </si>
  <si>
    <t>S.25.02.{01,02,03,04,05,06}'!S.25.02.05.02.TT</t>
  </si>
  <si>
    <t>S.25.02.{01,02,03,04,05,06}'!S.25.02.05.02.TTC</t>
  </si>
  <si>
    <t>S.25.02.{01,02,03,04,05,06}'!S.25.02.05.02.X</t>
  </si>
  <si>
    <t>S.25.02.{01,02,03,04,05,06}'!S.25.02.05.02.Y</t>
  </si>
  <si>
    <t>S.25.02.{01,02,03,04,05,06}'!S.25.02.05.02.Z</t>
  </si>
  <si>
    <t>='S.25.02.{01,02,03,04,05,06}'!$A$78:$A$80</t>
  </si>
  <si>
    <t>S.25.02.{01,02,03,04,05,06}'!S.25.02.05.TC</t>
  </si>
  <si>
    <t>S.25.02.{01,02,03,04,05,06}'!S.25.02.06</t>
  </si>
  <si>
    <t>='S.25.02.{01,02,03,04,05,06}'!$A$6</t>
  </si>
  <si>
    <t>S.25.02.{01,02,03,04,05,06}'!S.25.02.06.01</t>
  </si>
  <si>
    <t>='S.25.02.{01,02,03,04,05,06}'!$A$38</t>
  </si>
  <si>
    <t>S.25.02.{01,02,03,04,05,06}'!S.25.02.06.01.TD</t>
  </si>
  <si>
    <t>S.25.02.{01,02,03,04,05,06}'!S.25.02.06.01.TK</t>
  </si>
  <si>
    <t>S.25.02.{01,02,03,04,05,06}'!S.25.02.06.01.TKC</t>
  </si>
  <si>
    <t>S.25.02.{01,02,03,04,05,06}'!S.25.02.06.01.TT</t>
  </si>
  <si>
    <t>S.25.02.{01,02,03,04,05,06}'!S.25.02.06.01.TTC</t>
  </si>
  <si>
    <t>S.25.02.{01,02,03,04,05,06}'!S.25.02.06.01.X</t>
  </si>
  <si>
    <t>S.25.02.{01,02,03,04,05,06}'!S.25.02.06.01.Y</t>
  </si>
  <si>
    <t>S.25.02.{01,02,03,04,05,06}'!S.25.02.06.01.Z</t>
  </si>
  <si>
    <t>='S.25.02.{01,02,03,04,05,06}'!$A$39:$A$42</t>
  </si>
  <si>
    <t>S.25.02.{01,02,03,04,05,06}'!S.25.02.06.02</t>
  </si>
  <si>
    <t>='S.25.02.{01,02,03,04,05,06}'!$A$82</t>
  </si>
  <si>
    <t>S.25.02.{01,02,03,04,05,06}'!S.25.02.06.02.TD</t>
  </si>
  <si>
    <t>S.25.02.{01,02,03,04,05,06}'!S.25.02.06.02.TL</t>
  </si>
  <si>
    <t>S.25.02.{01,02,03,04,05,06}'!S.25.02.06.02.TLC</t>
  </si>
  <si>
    <t>S.25.02.{01,02,03,04,05,06}'!S.25.02.06.02.TT</t>
  </si>
  <si>
    <t>S.25.02.{01,02,03,04,05,06}'!S.25.02.06.02.TTC</t>
  </si>
  <si>
    <t>S.25.02.{01,02,03,04,05,06}'!S.25.02.06.02.X</t>
  </si>
  <si>
    <t>S.25.02.{01,02,03,04,05,06}'!S.25.02.06.02.Y</t>
  </si>
  <si>
    <t>S.25.02.{01,02,03,04,05,06}'!S.25.02.06.02.Z</t>
  </si>
  <si>
    <t>='S.25.02.{01,02,03,04,05,06}'!$A$83:$A$86</t>
  </si>
  <si>
    <t>S.25.02.{01,02,03,04,05,06}'!S.25.02.06.TC</t>
  </si>
  <si>
    <t>S.25.03.{01,04,05}'!S.25.03.01</t>
  </si>
  <si>
    <t>='S.25.03.{01,04,05}'!$A$1</t>
  </si>
  <si>
    <t>S.25.03.{01,04,05}'!S.25.03.01.01</t>
  </si>
  <si>
    <t>='S.25.03.{01,04,05}'!$A$8</t>
  </si>
  <si>
    <t>S.25.03.{01,04,05}'!S.25.03.01.01.TD</t>
  </si>
  <si>
    <t>='S.25.03.{01,04,05}'!$B$25:$F$25</t>
  </si>
  <si>
    <t>S.25.03.{01,04,05}'!S.25.03.01.01.TK</t>
  </si>
  <si>
    <t>='S.25.03.{01,04,05}'!$A$23</t>
  </si>
  <si>
    <t>S.25.03.{01,04,05}'!S.25.03.01.01.TKC</t>
  </si>
  <si>
    <t>='S.25.03.{01,04,05}'!$A$24</t>
  </si>
  <si>
    <t>S.25.03.{01,04,05}'!S.25.03.01.01.TT</t>
  </si>
  <si>
    <t>='S.25.03.{01,04,05}'!$B$23:$F$23</t>
  </si>
  <si>
    <t>S.25.03.{01,04,05}'!S.25.03.01.01.TTC</t>
  </si>
  <si>
    <t>='S.25.03.{01,04,05}'!$B$24:$F$24</t>
  </si>
  <si>
    <t>S.25.03.{01,04,05}'!S.25.03.01.01.X</t>
  </si>
  <si>
    <t>='S.25.03.{01,04,05}'!$B$26:$F$32</t>
  </si>
  <si>
    <t>S.25.03.{01,04,05}'!S.25.03.01.01.Y</t>
  </si>
  <si>
    <t>='S.25.03.{01,04,05}'!$A$26:$A$27</t>
  </si>
  <si>
    <t>S.25.03.{01,04,05}'!S.25.03.01.01.Z</t>
  </si>
  <si>
    <t>='S.25.03.{01,04,05}'!$A$9:$A$10</t>
  </si>
  <si>
    <t>S.25.03.{01,04,05}'!S.25.03.01.02</t>
  </si>
  <si>
    <t>='S.25.03.{01,04,05}'!$A$34</t>
  </si>
  <si>
    <t>S.25.03.{01,04,05}'!S.25.03.01.02.TD</t>
  </si>
  <si>
    <t>='S.25.03.{01,04,05}'!$C$51:$F$55</t>
  </si>
  <si>
    <t>S.25.03.{01,04,05}'!S.25.03.01.02.TL</t>
  </si>
  <si>
    <t>='S.25.03.{01,04,05}'!$A$51:$A$55</t>
  </si>
  <si>
    <t>S.25.03.{01,04,05}'!S.25.03.01.02.TLC</t>
  </si>
  <si>
    <t>='S.25.03.{01,04,05}'!$B$51:$B$55</t>
  </si>
  <si>
    <t>S.25.03.{01,04,05}'!S.25.03.01.02.TT</t>
  </si>
  <si>
    <t>='S.25.03.{01,04,05}'!$C$49:$F$49</t>
  </si>
  <si>
    <t>S.25.03.{01,04,05}'!S.25.03.01.02.TTC</t>
  </si>
  <si>
    <t>='S.25.03.{01,04,05}'!$C$50:$F$50</t>
  </si>
  <si>
    <t>S.25.03.{01,04,05}'!S.25.03.01.02.X</t>
  </si>
  <si>
    <t>='S.25.03.{01,04,05}'!$C$56:$F$56</t>
  </si>
  <si>
    <t>S.25.03.{01,04,05}'!S.25.03.01.02.Y</t>
  </si>
  <si>
    <t>='S.25.03.{01,04,05}'!$G$51:$M$55</t>
  </si>
  <si>
    <t>S.25.03.{01,04,05}'!S.25.03.01.02.Z</t>
  </si>
  <si>
    <t>='S.25.03.{01,04,05}'!$A$35:$A$36</t>
  </si>
  <si>
    <t>S.25.03.{01,04,05}'!S.25.03.01.03</t>
  </si>
  <si>
    <t>='S.25.03.{01,04,05}'!$A$59</t>
  </si>
  <si>
    <t>S.25.03.{01,04,05}'!S.25.03.01.03.TD</t>
  </si>
  <si>
    <t>='S.25.03.{01,04,05}'!$C$67:$C$75</t>
  </si>
  <si>
    <t>S.25.03.{01,04,05}'!S.25.03.01.03.TL</t>
  </si>
  <si>
    <t>='S.25.03.{01,04,05}'!$A$67:$A$75</t>
  </si>
  <si>
    <t>S.25.03.{01,04,05}'!S.25.03.01.03.TLC</t>
  </si>
  <si>
    <t>='S.25.03.{01,04,05}'!$B$67:$B$75</t>
  </si>
  <si>
    <t>S.25.03.{01,04,05}'!S.25.03.01.03.TT</t>
  </si>
  <si>
    <t>='S.25.03.{01,04,05}'!$C$65</t>
  </si>
  <si>
    <t>S.25.03.{01,04,05}'!S.25.03.01.03.TTC</t>
  </si>
  <si>
    <t>='S.25.03.{01,04,05}'!$C$66</t>
  </si>
  <si>
    <t>S.25.03.{01,04,05}'!S.25.03.01.03.Y</t>
  </si>
  <si>
    <t>='S.25.03.{01,04,05}'!$D$67:$M$75</t>
  </si>
  <si>
    <t>S.25.03.{01,04,05}'!S.25.03.01.03.Z</t>
  </si>
  <si>
    <t>='S.25.03.{01,04,05}'!$A$60:$A$61</t>
  </si>
  <si>
    <t>S.25.03.{01,04,05}'!S.25.03.01.TC</t>
  </si>
  <si>
    <t>='S.25.03.{01,04,05}'!$A$6</t>
  </si>
  <si>
    <t>S.25.03.{03,06,07}'!S.25.03.03</t>
  </si>
  <si>
    <t>='S.25.03.{03,06,07}'!$A$1</t>
  </si>
  <si>
    <t>S.25.03.{03,06,07}'!S.25.03.03.01</t>
  </si>
  <si>
    <t>='S.25.03.{03,06,07}'!$A$8</t>
  </si>
  <si>
    <t>S.25.03.{03,06,07}'!S.25.03.03.01.TD</t>
  </si>
  <si>
    <t>='S.25.03.{03,06,07}'!$B$28:$F$28</t>
  </si>
  <si>
    <t>S.25.03.{03,06,07}'!S.25.03.03.01.TK</t>
  </si>
  <si>
    <t>='S.25.03.{03,06,07}'!$A$26</t>
  </si>
  <si>
    <t>S.25.03.{03,06,07}'!S.25.03.03.01.TKC</t>
  </si>
  <si>
    <t>='S.25.03.{03,06,07}'!$A$27</t>
  </si>
  <si>
    <t>S.25.03.{03,06,07}'!S.25.03.03.01.TT</t>
  </si>
  <si>
    <t>='S.25.03.{03,06,07}'!$B$26:$F$26</t>
  </si>
  <si>
    <t>S.25.03.{03,06,07}'!S.25.03.03.01.TTC</t>
  </si>
  <si>
    <t>='S.25.03.{03,06,07}'!$B$27:$F$27</t>
  </si>
  <si>
    <t>S.25.03.{03,06,07}'!S.25.03.03.01.X</t>
  </si>
  <si>
    <t>='S.25.03.{03,06,07}'!$B$29:$F$35</t>
  </si>
  <si>
    <t>S.25.03.{03,06,07}'!S.25.03.03.01.Y</t>
  </si>
  <si>
    <t>='S.25.03.{03,06,07}'!$A$29:$A$30</t>
  </si>
  <si>
    <t>S.25.03.{03,06,07}'!S.25.03.03.01.Z</t>
  </si>
  <si>
    <t>='S.25.03.{03,06,07}'!$A$9:$A$11</t>
  </si>
  <si>
    <t>S.25.03.{03,06,07}'!S.25.03.03.02</t>
  </si>
  <si>
    <t>='S.25.03.{03,06,07}'!$A$37</t>
  </si>
  <si>
    <t>S.25.03.{03,06,07}'!S.25.03.03.02.TD</t>
  </si>
  <si>
    <t>='S.25.03.{03,06,07}'!$C$57:$F$61</t>
  </si>
  <si>
    <t>S.25.03.{03,06,07}'!S.25.03.03.02.TL</t>
  </si>
  <si>
    <t>='S.25.03.{03,06,07}'!$A$57:$A$61</t>
  </si>
  <si>
    <t>S.25.03.{03,06,07}'!S.25.03.03.02.TLC</t>
  </si>
  <si>
    <t>='S.25.03.{03,06,07}'!$B$57:$B$61</t>
  </si>
  <si>
    <t>S.25.03.{03,06,07}'!S.25.03.03.02.TT</t>
  </si>
  <si>
    <t>='S.25.03.{03,06,07}'!$C$55:$F$55</t>
  </si>
  <si>
    <t>S.25.03.{03,06,07}'!S.25.03.03.02.TTC</t>
  </si>
  <si>
    <t>='S.25.03.{03,06,07}'!$C$56:$F$56</t>
  </si>
  <si>
    <t>S.25.03.{03,06,07}'!S.25.03.03.02.X</t>
  </si>
  <si>
    <t>='S.25.03.{03,06,07}'!$C$62:$F$62</t>
  </si>
  <si>
    <t>S.25.03.{03,06,07}'!S.25.03.03.02.Y</t>
  </si>
  <si>
    <t>='S.25.03.{03,06,07}'!$G$57:$M$61</t>
  </si>
  <si>
    <t>S.25.03.{03,06,07}'!S.25.03.03.02.Z</t>
  </si>
  <si>
    <t>='S.25.03.{03,06,07}'!$A$38:$A$40</t>
  </si>
  <si>
    <t>S.25.03.{03,06,07}'!S.25.03.03.03</t>
  </si>
  <si>
    <t>='S.25.03.{03,06,07}'!$A$64</t>
  </si>
  <si>
    <t>S.25.03.{03,06,07}'!S.25.03.03.03.TD</t>
  </si>
  <si>
    <t>='S.25.03.{03,06,07}'!$C$72:$C$87</t>
  </si>
  <si>
    <t>S.25.03.{03,06,07}'!S.25.03.03.03.TL</t>
  </si>
  <si>
    <t>='S.25.03.{03,06,07}'!$A$72:$A$87</t>
  </si>
  <si>
    <t>S.25.03.{03,06,07}'!S.25.03.03.03.TLC</t>
  </si>
  <si>
    <t>='S.25.03.{03,06,07}'!$B$72:$B$87</t>
  </si>
  <si>
    <t>S.25.03.{03,06,07}'!S.25.03.03.03.TT</t>
  </si>
  <si>
    <t>='S.25.03.{03,06,07}'!$C$70</t>
  </si>
  <si>
    <t>S.25.03.{03,06,07}'!S.25.03.03.03.TTC</t>
  </si>
  <si>
    <t>='S.25.03.{03,06,07}'!$C$71</t>
  </si>
  <si>
    <t>S.25.03.{03,06,07}'!S.25.03.03.03.Y</t>
  </si>
  <si>
    <t>='S.25.03.{03,06,07}'!$D$72:$N$87</t>
  </si>
  <si>
    <t>S.25.03.{03,06,07}'!S.25.03.03.03.Z</t>
  </si>
  <si>
    <t>='S.25.03.{03,06,07}'!$A$65:$A$66</t>
  </si>
  <si>
    <t>S.25.03.{03,06,07}'!S.25.03.03.TC</t>
  </si>
  <si>
    <t>='S.25.03.{03,06,07}'!$A$6</t>
  </si>
  <si>
    <t>S.25.03.{01,04,05}'!S.25.03.04</t>
  </si>
  <si>
    <t>='S.25.03.{01,04,05}'!$A$2</t>
  </si>
  <si>
    <t>S.25.03.{01,04,05}'!S.25.03.04.01</t>
  </si>
  <si>
    <t>='S.25.03.{01,04,05}'!$A$12</t>
  </si>
  <si>
    <t>S.25.03.{01,04,05}'!S.25.03.04.01.TD</t>
  </si>
  <si>
    <t>S.25.03.{01,04,05}'!S.25.03.04.01.TK</t>
  </si>
  <si>
    <t>S.25.03.{01,04,05}'!S.25.03.04.01.TKC</t>
  </si>
  <si>
    <t>S.25.03.{01,04,05}'!S.25.03.04.01.TT</t>
  </si>
  <si>
    <t>S.25.03.{01,04,05}'!S.25.03.04.01.TTC</t>
  </si>
  <si>
    <t>S.25.03.{01,04,05}'!S.25.03.04.01.X</t>
  </si>
  <si>
    <t>S.25.03.{01,04,05}'!S.25.03.04.01.Y</t>
  </si>
  <si>
    <t>S.25.03.{01,04,05}'!S.25.03.04.01.Z</t>
  </si>
  <si>
    <t>='S.25.03.{01,04,05}'!$A$13:$A$16</t>
  </si>
  <si>
    <t>S.25.03.{01,04,05}'!S.25.03.04.01.ZHI</t>
  </si>
  <si>
    <t>='S.25.03.{01,04,05}'!$A$16:$D$16</t>
  </si>
  <si>
    <t>S.25.03.{01,04,05}'!S.25.03.04.02</t>
  </si>
  <si>
    <t>='S.25.03.{01,04,05}'!$A$38</t>
  </si>
  <si>
    <t>S.25.03.{01,04,05}'!S.25.03.04.02.TD</t>
  </si>
  <si>
    <t>S.25.03.{01,04,05}'!S.25.03.04.02.TL</t>
  </si>
  <si>
    <t>S.25.03.{01,04,05}'!S.25.03.04.02.TLC</t>
  </si>
  <si>
    <t>S.25.03.{01,04,05}'!S.25.03.04.02.TT</t>
  </si>
  <si>
    <t>S.25.03.{01,04,05}'!S.25.03.04.02.TTC</t>
  </si>
  <si>
    <t>S.25.03.{01,04,05}'!S.25.03.04.02.X</t>
  </si>
  <si>
    <t>S.25.03.{01,04,05}'!S.25.03.04.02.Y</t>
  </si>
  <si>
    <t>S.25.03.{01,04,05}'!S.25.03.04.02.Z</t>
  </si>
  <si>
    <t>='S.25.03.{01,04,05}'!$A$39:$A$42</t>
  </si>
  <si>
    <t>S.25.03.{01,04,05}'!S.25.03.04.02.ZHI</t>
  </si>
  <si>
    <t>='S.25.03.{01,04,05}'!$A$42:$D$42</t>
  </si>
  <si>
    <t>S.25.03.{01,04,05}'!S.25.03.04.TC</t>
  </si>
  <si>
    <t>S.25.03.{01,04,05}'!S.25.03.05</t>
  </si>
  <si>
    <t>='S.25.03.{01,04,05}'!$A$3</t>
  </si>
  <si>
    <t>S.25.03.{01,04,05}'!S.25.03.05.01</t>
  </si>
  <si>
    <t>='S.25.03.{01,04,05}'!$A$18</t>
  </si>
  <si>
    <t>S.25.03.{01,04,05}'!S.25.03.05.01.TD</t>
  </si>
  <si>
    <t>S.25.03.{01,04,05}'!S.25.03.05.01.TK</t>
  </si>
  <si>
    <t>S.25.03.{01,04,05}'!S.25.03.05.01.TKC</t>
  </si>
  <si>
    <t>S.25.03.{01,04,05}'!S.25.03.05.01.TT</t>
  </si>
  <si>
    <t>S.25.03.{01,04,05}'!S.25.03.05.01.TTC</t>
  </si>
  <si>
    <t>S.25.03.{01,04,05}'!S.25.03.05.01.X</t>
  </si>
  <si>
    <t>S.25.03.{01,04,05}'!S.25.03.05.01.Y</t>
  </si>
  <si>
    <t>S.25.03.{01,04,05}'!S.25.03.05.01.Z</t>
  </si>
  <si>
    <t>='S.25.03.{01,04,05}'!$A$19:$A$21</t>
  </si>
  <si>
    <t>S.25.03.{01,04,05}'!S.25.03.05.02</t>
  </si>
  <si>
    <t>='S.25.03.{01,04,05}'!$A$44</t>
  </si>
  <si>
    <t>S.25.03.{01,04,05}'!S.25.03.05.02.TD</t>
  </si>
  <si>
    <t>S.25.03.{01,04,05}'!S.25.03.05.02.TL</t>
  </si>
  <si>
    <t>S.25.03.{01,04,05}'!S.25.03.05.02.TLC</t>
  </si>
  <si>
    <t>S.25.03.{01,04,05}'!S.25.03.05.02.TT</t>
  </si>
  <si>
    <t>S.25.03.{01,04,05}'!S.25.03.05.02.TTC</t>
  </si>
  <si>
    <t>S.25.03.{01,04,05}'!S.25.03.05.02.X</t>
  </si>
  <si>
    <t>S.25.03.{01,04,05}'!S.25.03.05.02.Y</t>
  </si>
  <si>
    <t>S.25.03.{01,04,05}'!S.25.03.05.02.Z</t>
  </si>
  <si>
    <t>='S.25.03.{01,04,05}'!$A$45:$A$47</t>
  </si>
  <si>
    <t>S.25.03.{01,04,05}'!S.25.03.05.TC</t>
  </si>
  <si>
    <t>S.25.03.{03,06,07}'!S.25.03.06</t>
  </si>
  <si>
    <t>='S.25.03.{03,06,07}'!$A$2</t>
  </si>
  <si>
    <t>S.25.03.{03,06,07}'!S.25.03.06.01</t>
  </si>
  <si>
    <t>='S.25.03.{03,06,07}'!$A$13</t>
  </si>
  <si>
    <t>S.25.03.{03,06,07}'!S.25.03.06.01.TD</t>
  </si>
  <si>
    <t>S.25.03.{03,06,07}'!S.25.03.06.01.TK</t>
  </si>
  <si>
    <t>S.25.03.{03,06,07}'!S.25.03.06.01.TKC</t>
  </si>
  <si>
    <t>S.25.03.{03,06,07}'!S.25.03.06.01.TT</t>
  </si>
  <si>
    <t>S.25.03.{03,06,07}'!S.25.03.06.01.TTC</t>
  </si>
  <si>
    <t>S.25.03.{03,06,07}'!S.25.03.06.01.X</t>
  </si>
  <si>
    <t>S.25.03.{03,06,07}'!S.25.03.06.01.Y</t>
  </si>
  <si>
    <t>S.25.03.{03,06,07}'!S.25.03.06.01.Z</t>
  </si>
  <si>
    <t>='S.25.03.{03,06,07}'!$A$14:$A$18</t>
  </si>
  <si>
    <t>S.25.03.{03,06,07}'!S.25.03.06.01.ZHI</t>
  </si>
  <si>
    <t>='S.25.03.{03,06,07}'!$A$18:$D$18</t>
  </si>
  <si>
    <t>S.25.03.{03,06,07}'!S.25.03.06.02</t>
  </si>
  <si>
    <t>='S.25.03.{03,06,07}'!$A$42</t>
  </si>
  <si>
    <t>S.25.03.{03,06,07}'!S.25.03.06.02.TD</t>
  </si>
  <si>
    <t>S.25.03.{03,06,07}'!S.25.03.06.02.TL</t>
  </si>
  <si>
    <t>S.25.03.{03,06,07}'!S.25.03.06.02.TLC</t>
  </si>
  <si>
    <t>S.25.03.{03,06,07}'!S.25.03.06.02.TT</t>
  </si>
  <si>
    <t>S.25.03.{03,06,07}'!S.25.03.06.02.TTC</t>
  </si>
  <si>
    <t>S.25.03.{03,06,07}'!S.25.03.06.02.X</t>
  </si>
  <si>
    <t>S.25.03.{03,06,07}'!S.25.03.06.02.Y</t>
  </si>
  <si>
    <t>S.25.03.{03,06,07}'!S.25.03.06.02.Z</t>
  </si>
  <si>
    <t>='S.25.03.{03,06,07}'!$A$43:$A$47</t>
  </si>
  <si>
    <t>S.25.03.{03,06,07}'!S.25.03.06.02.ZHI</t>
  </si>
  <si>
    <t>='S.25.03.{03,06,07}'!$A$47:$D$47</t>
  </si>
  <si>
    <t>S.25.03.{03,06,07}'!S.25.03.06.TC</t>
  </si>
  <si>
    <t>S.25.03.{03,06,07}'!S.25.03.07</t>
  </si>
  <si>
    <t>='S.25.03.{03,06,07}'!$A$3</t>
  </si>
  <si>
    <t>S.25.03.{03,06,07}'!S.25.03.07.01</t>
  </si>
  <si>
    <t>='S.25.03.{03,06,07}'!$A$20</t>
  </si>
  <si>
    <t>S.25.03.{03,06,07}'!S.25.03.07.01.TD</t>
  </si>
  <si>
    <t>S.25.03.{03,06,07}'!S.25.03.07.01.TK</t>
  </si>
  <si>
    <t>S.25.03.{03,06,07}'!S.25.03.07.01.TKC</t>
  </si>
  <si>
    <t>S.25.03.{03,06,07}'!S.25.03.07.01.TT</t>
  </si>
  <si>
    <t>S.25.03.{03,06,07}'!S.25.03.07.01.TTC</t>
  </si>
  <si>
    <t>S.25.03.{03,06,07}'!S.25.03.07.01.X</t>
  </si>
  <si>
    <t>S.25.03.{03,06,07}'!S.25.03.07.01.Y</t>
  </si>
  <si>
    <t>S.25.03.{03,06,07}'!S.25.03.07.01.Z</t>
  </si>
  <si>
    <t>='S.25.03.{03,06,07}'!$A$21:$A$24</t>
  </si>
  <si>
    <t>S.25.03.{03,06,07}'!S.25.03.07.02</t>
  </si>
  <si>
    <t>='S.25.03.{03,06,07}'!$A$49</t>
  </si>
  <si>
    <t>S.25.03.{03,06,07}'!S.25.03.07.02.TD</t>
  </si>
  <si>
    <t>S.25.03.{03,06,07}'!S.25.03.07.02.TL</t>
  </si>
  <si>
    <t>S.25.03.{03,06,07}'!S.25.03.07.02.TLC</t>
  </si>
  <si>
    <t>S.25.03.{03,06,07}'!S.25.03.07.02.TT</t>
  </si>
  <si>
    <t>S.25.03.{03,06,07}'!S.25.03.07.02.TTC</t>
  </si>
  <si>
    <t>S.25.03.{03,06,07}'!S.25.03.07.02.X</t>
  </si>
  <si>
    <t>S.25.03.{03,06,07}'!S.25.03.07.02.Y</t>
  </si>
  <si>
    <t>S.25.03.{03,06,07}'!S.25.03.07.02.Z</t>
  </si>
  <si>
    <t>='S.25.03.{03,06,07}'!$A$50:$A$53</t>
  </si>
  <si>
    <t>S.25.03.{03,06,07}'!S.25.03.07.TC</t>
  </si>
  <si>
    <t>[EIOPA_SolvencyII_DPM_Annotated_Templates.xlsx]List!$B$4:$Q$175</t>
  </si>
  <si>
    <t>[EIOPA_SolvencyII_DPM_Annotated_Templates.xlsx]List!$A$1</t>
  </si>
  <si>
    <t>[EIOPA_SolvencyII_DPM_Annotated_Templates.xlsx]List!$A$5:$Q$175</t>
  </si>
  <si>
    <t>[EIOPA_SolvencyII_DPM_Annotated_Templates.xlsx]List!$A$1:$Q$4</t>
  </si>
  <si>
    <t>[EIOPA_SolvencyII_DPM_Annotated_Templates.xlsx]S.01.01.01!$A$1</t>
  </si>
  <si>
    <t>[EIOPA_SolvencyII_DPM_Annotated_Templates.xlsx]S.01.01.01!$A$7</t>
  </si>
  <si>
    <t>[EIOPA_SolvencyII_DPM_Annotated_Templates.xlsx]S.01.01.01!$A$4:$A$5</t>
  </si>
  <si>
    <t>[EIOPA_SolvencyII_DPM_Annotated_Templates.xlsx]S.01.01.01!$C$12:$C$32</t>
  </si>
  <si>
    <t>[EIOPA_SolvencyII_DPM_Annotated_Templates.xlsx]S.01.01.01!$A$12:$A$32</t>
  </si>
  <si>
    <t>[EIOPA_SolvencyII_DPM_Annotated_Templates.xlsx]S.01.01.01!$B$12:$B$32</t>
  </si>
  <si>
    <t>[EIOPA_SolvencyII_DPM_Annotated_Templates.xlsx]S.01.01.01!$C$11</t>
  </si>
  <si>
    <t>[EIOPA_SolvencyII_DPM_Annotated_Templates.xlsx]S.01.01.01!$D$12:$D$32</t>
  </si>
  <si>
    <t>[EIOPA_SolvencyII_DPM_Annotated_Templates.xlsx]S.01.01.01!$A$8:$A$9</t>
  </si>
  <si>
    <t>[EIOPA_SolvencyII_DPM_Annotated_Templates.xlsx]S.01.01.02!$A$1</t>
  </si>
  <si>
    <t>[EIOPA_SolvencyII_DPM_Annotated_Templates.xlsx]S.01.01.02!$A$7</t>
  </si>
  <si>
    <t>[EIOPA_SolvencyII_DPM_Annotated_Templates.xlsx]S.01.01.02!$A$4:$A$5</t>
  </si>
  <si>
    <t>[EIOPA_SolvencyII_DPM_Annotated_Templates.xlsx]S.01.01.02!$C$11:$C$20</t>
  </si>
  <si>
    <t>[EIOPA_SolvencyII_DPM_Annotated_Templates.xlsx]S.01.01.02!$A$11:$A$20</t>
  </si>
  <si>
    <t>[EIOPA_SolvencyII_DPM_Annotated_Templates.xlsx]S.01.01.02!$B$11:$B$20</t>
  </si>
  <si>
    <t>[EIOPA_SolvencyII_DPM_Annotated_Templates.xlsx]S.01.01.02!$C$10</t>
  </si>
  <si>
    <t>[EIOPA_SolvencyII_DPM_Annotated_Templates.xlsx]S.01.01.02!$D$11:$D$20</t>
  </si>
  <si>
    <t>[EIOPA_SolvencyII_DPM_Annotated_Templates.xlsx]S.01.01.02!$A$8:$A$9</t>
  </si>
  <si>
    <t>[EIOPA_SolvencyII_DPM_Annotated_Templates.xlsx]S.01.01.03!$A$1</t>
  </si>
  <si>
    <t>[EIOPA_SolvencyII_DPM_Annotated_Templates.xlsx]S.01.01.03!$A$7</t>
  </si>
  <si>
    <t>[EIOPA_SolvencyII_DPM_Annotated_Templates.xlsx]S.01.01.03!$A$4:$A$5</t>
  </si>
  <si>
    <t>[EIOPA_SolvencyII_DPM_Annotated_Templates.xlsx]S.01.01.03!$C$11:$C$30</t>
  </si>
  <si>
    <t>[EIOPA_SolvencyII_DPM_Annotated_Templates.xlsx]S.01.01.03!$A$11:$A$30</t>
  </si>
  <si>
    <t>[EIOPA_SolvencyII_DPM_Annotated_Templates.xlsx]S.01.01.03!$B$11:$B$30</t>
  </si>
  <si>
    <t>[EIOPA_SolvencyII_DPM_Annotated_Templates.xlsx]S.01.01.03!$C$10</t>
  </si>
  <si>
    <t>[EIOPA_SolvencyII_DPM_Annotated_Templates.xlsx]S.01.01.03!$D$11:$D$30</t>
  </si>
  <si>
    <t>[EIOPA_SolvencyII_DPM_Annotated_Templates.xlsx]S.01.01.03!$A$8:$A$9</t>
  </si>
  <si>
    <t>[EIOPA_SolvencyII_DPM_Annotated_Templates.xlsx]S.01.01.04!$A$1</t>
  </si>
  <si>
    <t>[EIOPA_SolvencyII_DPM_Annotated_Templates.xlsx]S.01.01.04!$A$7</t>
  </si>
  <si>
    <t>[EIOPA_SolvencyII_DPM_Annotated_Templates.xlsx]S.01.01.04!$A$4:$A$5</t>
  </si>
  <si>
    <t>[EIOPA_SolvencyII_DPM_Annotated_Templates.xlsx]S.01.01.04!$C$11:$C$16</t>
  </si>
  <si>
    <t>[EIOPA_SolvencyII_DPM_Annotated_Templates.xlsx]S.01.01.04!$A$11:$A$16</t>
  </si>
  <si>
    <t>[EIOPA_SolvencyII_DPM_Annotated_Templates.xlsx]S.01.01.04!$B$11:$B$16</t>
  </si>
  <si>
    <t>[EIOPA_SolvencyII_DPM_Annotated_Templates.xlsx]S.01.01.04!$C$10</t>
  </si>
  <si>
    <t>[EIOPA_SolvencyII_DPM_Annotated_Templates.xlsx]S.01.01.04!$D$11:$D$16</t>
  </si>
  <si>
    <t>[EIOPA_SolvencyII_DPM_Annotated_Templates.xlsx]S.01.01.04!$A$8:$A$9</t>
  </si>
  <si>
    <t>[EIOPA_SolvencyII_DPM_Annotated_Templates.xlsx]S.01.02.01!$A$1</t>
  </si>
  <si>
    <t>[EIOPA_SolvencyII_DPM_Annotated_Templates.xlsx]S.01.02.01!$A$6</t>
  </si>
  <si>
    <t>[EIOPA_SolvencyII_DPM_Annotated_Templates.xlsx]S.01.02.01!$A$4</t>
  </si>
  <si>
    <t>[EIOPA_SolvencyII_DPM_Annotated_Templates.xlsx]S.01.02.01!$B$12:$J$12</t>
  </si>
  <si>
    <t>[EIOPA_SolvencyII_DPM_Annotated_Templates.xlsx]S.01.02.01!$A$10</t>
  </si>
  <si>
    <t>[EIOPA_SolvencyII_DPM_Annotated_Templates.xlsx]S.01.02.01!$A$11</t>
  </si>
  <si>
    <t>[EIOPA_SolvencyII_DPM_Annotated_Templates.xlsx]S.01.02.01!$B$10:$J$10</t>
  </si>
  <si>
    <t>[EIOPA_SolvencyII_DPM_Annotated_Templates.xlsx]S.01.02.01!$B$11:$J$11</t>
  </si>
  <si>
    <t>[EIOPA_SolvencyII_DPM_Annotated_Templates.xlsx]S.01.02.01!$B$13:$J$14</t>
  </si>
  <si>
    <t>[EIOPA_SolvencyII_DPM_Annotated_Templates.xlsx]S.01.02.01!$A$13:$A$14</t>
  </si>
  <si>
    <t>[EIOPA_SolvencyII_DPM_Annotated_Templates.xlsx]S.01.02.01!$A$7:$A$8</t>
  </si>
  <si>
    <t>[EIOPA_SolvencyII_DPM_Annotated_Templates.xlsx]S.01.02.02!$A$1</t>
  </si>
  <si>
    <t>[EIOPA_SolvencyII_DPM_Annotated_Templates.xlsx]S.01.02.02!$A$6</t>
  </si>
  <si>
    <t>[EIOPA_SolvencyII_DPM_Annotated_Templates.xlsx]S.01.02.02!$A$4</t>
  </si>
  <si>
    <t>[EIOPA_SolvencyII_DPM_Annotated_Templates.xlsx]S.01.02.02!$B$12:$K$12</t>
  </si>
  <si>
    <t>[EIOPA_SolvencyII_DPM_Annotated_Templates.xlsx]S.01.02.02!$A$10</t>
  </si>
  <si>
    <t>[EIOPA_SolvencyII_DPM_Annotated_Templates.xlsx]S.01.02.02!$A$11</t>
  </si>
  <si>
    <t>[EIOPA_SolvencyII_DPM_Annotated_Templates.xlsx]S.01.02.02!$B$10:$K$10</t>
  </si>
  <si>
    <t>[EIOPA_SolvencyII_DPM_Annotated_Templates.xlsx]S.01.02.02!$B$11:$K$11</t>
  </si>
  <si>
    <t>[EIOPA_SolvencyII_DPM_Annotated_Templates.xlsx]S.01.02.02!$B$13:$K$14</t>
  </si>
  <si>
    <t>[EIOPA_SolvencyII_DPM_Annotated_Templates.xlsx]S.01.02.02!$A$13:$A$14</t>
  </si>
  <si>
    <t>[EIOPA_SolvencyII_DPM_Annotated_Templates.xlsx]S.01.02.02!$A$7:$A$8</t>
  </si>
  <si>
    <t>[EIOPA_SolvencyII_DPM_Annotated_Templates.xlsx]S.02.01.{01,02,07,10}'!$A$1</t>
  </si>
  <si>
    <t>[EIOPA_SolvencyII_DPM_Annotated_Templates.xlsx]S.02.01.{01,02,07,10}'!$A$9</t>
  </si>
  <si>
    <t>[EIOPA_SolvencyII_DPM_Annotated_Templates.xlsx]S.02.01.{01,02,07,10}'!$A$7</t>
  </si>
  <si>
    <t>[EIOPA_SolvencyII_DPM_Annotated_Templates.xlsx]S.02.01.{01,02,07,10}'!$C$31:$C$124</t>
  </si>
  <si>
    <t>[EIOPA_SolvencyII_DPM_Annotated_Templates.xlsx]S.02.01.{01,02,07,10}'!$A$31:$A$124</t>
  </si>
  <si>
    <t>[EIOPA_SolvencyII_DPM_Annotated_Templates.xlsx]S.02.01.{01,02,07,10}'!$B$31:$B$124</t>
  </si>
  <si>
    <t>[EIOPA_SolvencyII_DPM_Annotated_Templates.xlsx]S.02.01.{01,02,07,10}'!$C$29</t>
  </si>
  <si>
    <t>[EIOPA_SolvencyII_DPM_Annotated_Templates.xlsx]S.02.01.{01,02,07,10}'!$C$30</t>
  </si>
  <si>
    <t>[EIOPA_SolvencyII_DPM_Annotated_Templates.xlsx]S.02.01.{01,02,07,10}'!$C$125</t>
  </si>
  <si>
    <t>[EIOPA_SolvencyII_DPM_Annotated_Templates.xlsx]S.02.01.{01,02,07,10}'!$D$31:$L$124</t>
  </si>
  <si>
    <t>[EIOPA_SolvencyII_DPM_Annotated_Templates.xlsx]S.02.01.{01,02,07,10}'!$A$10:$A$11</t>
  </si>
  <si>
    <t>[EIOPA_SolvencyII_DPM_Annotated_Templates.xlsx]S.02.01.{01,02,07,10}'!$A$2</t>
  </si>
  <si>
    <t>[EIOPA_SolvencyII_DPM_Annotated_Templates.xlsx]S.02.01.{01,02,07,10}'!$A$13</t>
  </si>
  <si>
    <t>[EIOPA_SolvencyII_DPM_Annotated_Templates.xlsx]S.02.01.{01,02,07,10}'!$A$14:$A$15</t>
  </si>
  <si>
    <t>[EIOPA_SolvencyII_DPM_Annotated_Templates.xlsx]S.02.01.{03,04,08,11}'!$A$1</t>
  </si>
  <si>
    <t>[EIOPA_SolvencyII_DPM_Annotated_Templates.xlsx]S.02.01.{03,04,08,11}'!$A$8</t>
  </si>
  <si>
    <t>[EIOPA_SolvencyII_DPM_Annotated_Templates.xlsx]S.02.01.{03,04,08,11}'!$A$6</t>
  </si>
  <si>
    <t>[EIOPA_SolvencyII_DPM_Annotated_Templates.xlsx]S.02.01.{03,04,08,11}'!$C$30:$D$114</t>
  </si>
  <si>
    <t>[EIOPA_SolvencyII_DPM_Annotated_Templates.xlsx]S.02.01.{03,04,08,11}'!$A$30:$A$114</t>
  </si>
  <si>
    <t>[EIOPA_SolvencyII_DPM_Annotated_Templates.xlsx]S.02.01.{03,04,08,11}'!$B$30:$B$114</t>
  </si>
  <si>
    <t>[EIOPA_SolvencyII_DPM_Annotated_Templates.xlsx]S.02.01.{03,04,08,11}'!$C$28:$D$28</t>
  </si>
  <si>
    <t>[EIOPA_SolvencyII_DPM_Annotated_Templates.xlsx]S.02.01.{03,04,08,11}'!$C$29:$D$29</t>
  </si>
  <si>
    <t>[EIOPA_SolvencyII_DPM_Annotated_Templates.xlsx]S.02.01.{03,04,08,11}'!$C$115:$D$115</t>
  </si>
  <si>
    <t>[EIOPA_SolvencyII_DPM_Annotated_Templates.xlsx]S.02.01.{03,04,08,11}'!$E$30:$L$114</t>
  </si>
  <si>
    <t>[EIOPA_SolvencyII_DPM_Annotated_Templates.xlsx]S.02.01.{03,04,08,11}'!$A$9:$A$10</t>
  </si>
  <si>
    <t>[EIOPA_SolvencyII_DPM_Annotated_Templates.xlsx]S.02.01.{03,04,08,11}'!$A$2</t>
  </si>
  <si>
    <t>[EIOPA_SolvencyII_DPM_Annotated_Templates.xlsx]S.02.01.{03,04,08,11}'!$A$12</t>
  </si>
  <si>
    <t>[EIOPA_SolvencyII_DPM_Annotated_Templates.xlsx]S.02.01.{03,04,08,11}'!$A$13:$A$14</t>
  </si>
  <si>
    <t>[EIOPA_SolvencyII_DPM_Annotated_Templates.xlsx]S.02.01.{05,06,09,12}'!$A$1</t>
  </si>
  <si>
    <t>[EIOPA_SolvencyII_DPM_Annotated_Templates.xlsx]S.02.01.{05,06,09,12}'!$A$9</t>
  </si>
  <si>
    <t>[EIOPA_SolvencyII_DPM_Annotated_Templates.xlsx]S.02.01.{05,06,09,12}'!$A$7</t>
  </si>
  <si>
    <t>[EIOPA_SolvencyII_DPM_Annotated_Templates.xlsx]S.02.01.{05,06,09,12}'!$C$31:$C$115</t>
  </si>
  <si>
    <t>[EIOPA_SolvencyII_DPM_Annotated_Templates.xlsx]S.02.01.{05,06,09,12}'!$A$31:$A$115</t>
  </si>
  <si>
    <t>[EIOPA_SolvencyII_DPM_Annotated_Templates.xlsx]S.02.01.{05,06,09,12}'!$B$31:$B$115</t>
  </si>
  <si>
    <t>[EIOPA_SolvencyII_DPM_Annotated_Templates.xlsx]S.02.01.{05,06,09,12}'!$C$29</t>
  </si>
  <si>
    <t>[EIOPA_SolvencyII_DPM_Annotated_Templates.xlsx]S.02.01.{05,06,09,12}'!$C$30</t>
  </si>
  <si>
    <t>[EIOPA_SolvencyII_DPM_Annotated_Templates.xlsx]S.02.01.{05,06,09,12}'!$C$116</t>
  </si>
  <si>
    <t>[EIOPA_SolvencyII_DPM_Annotated_Templates.xlsx]S.02.01.{05,06,09,12}'!$D$31:$K$115</t>
  </si>
  <si>
    <t>[EIOPA_SolvencyII_DPM_Annotated_Templates.xlsx]S.02.01.{05,06,09,12}'!$A$10:$A$11</t>
  </si>
  <si>
    <t>[EIOPA_SolvencyII_DPM_Annotated_Templates.xlsx]S.02.01.{05,06,09,12}'!$A$2</t>
  </si>
  <si>
    <t>[EIOPA_SolvencyII_DPM_Annotated_Templates.xlsx]S.02.01.{05,06,09,12}'!$A$13</t>
  </si>
  <si>
    <t>[EIOPA_SolvencyII_DPM_Annotated_Templates.xlsx]S.02.01.{05,06,09,12}'!$A$14:$A$15</t>
  </si>
  <si>
    <t>[EIOPA_SolvencyII_DPM_Annotated_Templates.xlsx]S.02.01.{01,02,07,10}'!$A$3</t>
  </si>
  <si>
    <t>[EIOPA_SolvencyII_DPM_Annotated_Templates.xlsx]S.02.01.{01,02,07,10}'!$A$17</t>
  </si>
  <si>
    <t>[EIOPA_SolvencyII_DPM_Annotated_Templates.xlsx]S.02.01.{01,02,07,10}'!$A$18:$A$21</t>
  </si>
  <si>
    <t>[EIOPA_SolvencyII_DPM_Annotated_Templates.xlsx]S.02.01.{01,02,07,10}'!$A$21:$D$21</t>
  </si>
  <si>
    <t>[EIOPA_SolvencyII_DPM_Annotated_Templates.xlsx]S.02.01.{03,04,08,11}'!$A$3</t>
  </si>
  <si>
    <t>[EIOPA_SolvencyII_DPM_Annotated_Templates.xlsx]S.02.01.{03,04,08,11}'!$A$16</t>
  </si>
  <si>
    <t>[EIOPA_SolvencyII_DPM_Annotated_Templates.xlsx]S.02.01.{03,04,08,11}'!$A$17:$A$20</t>
  </si>
  <si>
    <t>[EIOPA_SolvencyII_DPM_Annotated_Templates.xlsx]S.02.01.{03,04,08,11}'!$A$20:$D$20</t>
  </si>
  <si>
    <t>[EIOPA_SolvencyII_DPM_Annotated_Templates.xlsx]S.02.01.{05,06,09,12}'!$A$3</t>
  </si>
  <si>
    <t>[EIOPA_SolvencyII_DPM_Annotated_Templates.xlsx]S.02.01.{05,06,09,12}'!$A$17</t>
  </si>
  <si>
    <t>[EIOPA_SolvencyII_DPM_Annotated_Templates.xlsx]S.02.01.{05,06,09,12}'!$A$18:$A$21</t>
  </si>
  <si>
    <t>[EIOPA_SolvencyII_DPM_Annotated_Templates.xlsx]S.02.01.{05,06,09,12}'!$A$21:$D$21</t>
  </si>
  <si>
    <t>[EIOPA_SolvencyII_DPM_Annotated_Templates.xlsx]S.02.01.{01,02,07,10}'!$A$4</t>
  </si>
  <si>
    <t>[EIOPA_SolvencyII_DPM_Annotated_Templates.xlsx]S.02.01.{01,02,07,10}'!$A$23</t>
  </si>
  <si>
    <t>[EIOPA_SolvencyII_DPM_Annotated_Templates.xlsx]S.02.01.{01,02,07,10}'!$A$24:$A$27</t>
  </si>
  <si>
    <t>[EIOPA_SolvencyII_DPM_Annotated_Templates.xlsx]S.02.01.{01,02,07,10}'!$A$27:$D$27</t>
  </si>
  <si>
    <t>[EIOPA_SolvencyII_DPM_Annotated_Templates.xlsx]S.02.01.{03,04,08,11}'!$A$4</t>
  </si>
  <si>
    <t>[EIOPA_SolvencyII_DPM_Annotated_Templates.xlsx]S.02.01.{03,04,08,11}'!$A$22</t>
  </si>
  <si>
    <t>[EIOPA_SolvencyII_DPM_Annotated_Templates.xlsx]S.02.01.{03,04,08,11}'!$A$23:$A$26</t>
  </si>
  <si>
    <t>[EIOPA_SolvencyII_DPM_Annotated_Templates.xlsx]S.02.01.{03,04,08,11}'!$A$26:$D$26</t>
  </si>
  <si>
    <t>[EIOPA_SolvencyII_DPM_Annotated_Templates.xlsx]S.02.01.{05,06,09,12}'!$A$4</t>
  </si>
  <si>
    <t>[EIOPA_SolvencyII_DPM_Annotated_Templates.xlsx]S.02.01.{05,06,09,12}'!$A$23</t>
  </si>
  <si>
    <t>[EIOPA_SolvencyII_DPM_Annotated_Templates.xlsx]S.02.01.{05,06,09,12}'!$A$24:$A$27</t>
  </si>
  <si>
    <t>[EIOPA_SolvencyII_DPM_Annotated_Templates.xlsx]S.02.01.{05,06,09,12}'!$A$27:$D$27</t>
  </si>
  <si>
    <t>[EIOPA_SolvencyII_DPM_Annotated_Templates.xlsx]S.02.02.{01,02}'!$A$1</t>
  </si>
  <si>
    <t>[EIOPA_SolvencyII_DPM_Annotated_Templates.xlsx]S.02.02.{01,02}'!$A$7</t>
  </si>
  <si>
    <t>[EIOPA_SolvencyII_DPM_Annotated_Templates.xlsx]S.02.02.{01,02}'!$A$5</t>
  </si>
  <si>
    <t>[EIOPA_SolvencyII_DPM_Annotated_Templates.xlsx]S.02.02.{01,02}'!$C$26:$C$42</t>
  </si>
  <si>
    <t>[EIOPA_SolvencyII_DPM_Annotated_Templates.xlsx]S.02.02.{01,02}'!$A$26:$A$42</t>
  </si>
  <si>
    <t>[EIOPA_SolvencyII_DPM_Annotated_Templates.xlsx]S.02.02.{01,02}'!$B$26:$B$42</t>
  </si>
  <si>
    <t>[EIOPA_SolvencyII_DPM_Annotated_Templates.xlsx]S.02.02.{01,02}'!$C$24</t>
  </si>
  <si>
    <t>[EIOPA_SolvencyII_DPM_Annotated_Templates.xlsx]S.02.02.{01,02}'!$C$25</t>
  </si>
  <si>
    <t>[EIOPA_SolvencyII_DPM_Annotated_Templates.xlsx]S.02.02.{01,02}'!$M$26:$R$42</t>
  </si>
  <si>
    <t>[EIOPA_SolvencyII_DPM_Annotated_Templates.xlsx]S.02.02.{01,02}'!$A$8:$A$10</t>
  </si>
  <si>
    <t>[EIOPA_SolvencyII_DPM_Annotated_Templates.xlsx]S.02.02.{01,02}'!$D$7</t>
  </si>
  <si>
    <t>[EIOPA_SolvencyII_DPM_Annotated_Templates.xlsx]S.02.02.{01,02}'!$E$26:$E$42</t>
  </si>
  <si>
    <t>[EIOPA_SolvencyII_DPM_Annotated_Templates.xlsx]S.02.02.{01,02}'!$E$24</t>
  </si>
  <si>
    <t>[EIOPA_SolvencyII_DPM_Annotated_Templates.xlsx]S.02.02.{01,02}'!$E$25</t>
  </si>
  <si>
    <t>[EIOPA_SolvencyII_DPM_Annotated_Templates.xlsx]S.02.02.{01,02}'!$E$43</t>
  </si>
  <si>
    <t>[EIOPA_SolvencyII_DPM_Annotated_Templates.xlsx]S.02.02.{01,02}'!$D$8:$D$11</t>
  </si>
  <si>
    <t>[EIOPA_SolvencyII_DPM_Annotated_Templates.xlsx]S.02.02.{01,02}'!$D$11:$G$11</t>
  </si>
  <si>
    <t>[EIOPA_SolvencyII_DPM_Annotated_Templates.xlsx]S.02.02.{01,02}'!$I$7</t>
  </si>
  <si>
    <t>[EIOPA_SolvencyII_DPM_Annotated_Templates.xlsx]S.02.02.{01,02}'!$J$26:$J$42</t>
  </si>
  <si>
    <t>[EIOPA_SolvencyII_DPM_Annotated_Templates.xlsx]S.02.02.{01,02}'!$J$24</t>
  </si>
  <si>
    <t>[EIOPA_SolvencyII_DPM_Annotated_Templates.xlsx]S.02.02.{01,02}'!$J$25</t>
  </si>
  <si>
    <t>[EIOPA_SolvencyII_DPM_Annotated_Templates.xlsx]S.02.02.{01,02}'!$J$43:$J$44</t>
  </si>
  <si>
    <t>[EIOPA_SolvencyII_DPM_Annotated_Templates.xlsx]S.02.02.{01,02}'!$I$8:$I$10</t>
  </si>
  <si>
    <t>[EIOPA_SolvencyII_DPM_Annotated_Templates.xlsx]S.02.02.{01,02}'!$K$7</t>
  </si>
  <si>
    <t>[EIOPA_SolvencyII_DPM_Annotated_Templates.xlsx]S.02.02.{01,02}'!$L$26:$L$42</t>
  </si>
  <si>
    <t>[EIOPA_SolvencyII_DPM_Annotated_Templates.xlsx]S.02.02.{01,02}'!$L$24</t>
  </si>
  <si>
    <t>[EIOPA_SolvencyII_DPM_Annotated_Templates.xlsx]S.02.02.{01,02}'!$L$25</t>
  </si>
  <si>
    <t>[EIOPA_SolvencyII_DPM_Annotated_Templates.xlsx]S.02.02.{01,02}'!$L$43:$L$44</t>
  </si>
  <si>
    <t>[EIOPA_SolvencyII_DPM_Annotated_Templates.xlsx]S.02.02.{01,02}'!$K$14:$N$14</t>
  </si>
  <si>
    <t>[EIOPA_SolvencyII_DPM_Annotated_Templates.xlsx]S.02.02.{01,02}'!$K$8:$K$10</t>
  </si>
  <si>
    <t>[EIOPA_SolvencyII_DPM_Annotated_Templates.xlsx]S.02.02.{01,02}'!$A$2</t>
  </si>
  <si>
    <t>[EIOPA_SolvencyII_DPM_Annotated_Templates.xlsx]S.02.02.{01,02}'!$A$16</t>
  </si>
  <si>
    <t>[EIOPA_SolvencyII_DPM_Annotated_Templates.xlsx]S.02.02.{01,02}'!$A$17:$A$19</t>
  </si>
  <si>
    <t>[EIOPA_SolvencyII_DPM_Annotated_Templates.xlsx]S.02.02.{01,02}'!$D$16</t>
  </si>
  <si>
    <t>[EIOPA_SolvencyII_DPM_Annotated_Templates.xlsx]S.02.02.{01,02}'!$D$17:$D$20</t>
  </si>
  <si>
    <t>[EIOPA_SolvencyII_DPM_Annotated_Templates.xlsx]S.02.02.{01,02}'!$D$20:$G$20</t>
  </si>
  <si>
    <t>[EIOPA_SolvencyII_DPM_Annotated_Templates.xlsx]S.02.02.{01,02}'!$I$16</t>
  </si>
  <si>
    <t>[EIOPA_SolvencyII_DPM_Annotated_Templates.xlsx]S.02.02.{01,02}'!$I$17:$I$19</t>
  </si>
  <si>
    <t>[EIOPA_SolvencyII_DPM_Annotated_Templates.xlsx]S.02.02.{01,02}'!$K$16</t>
  </si>
  <si>
    <t>[EIOPA_SolvencyII_DPM_Annotated_Templates.xlsx]S.02.02.{01,02}'!$K$22:$N$22</t>
  </si>
  <si>
    <t>[EIOPA_SolvencyII_DPM_Annotated_Templates.xlsx]S.02.02.{01,02}'!$K$17:$K$19</t>
  </si>
  <si>
    <t>[EIOPA_SolvencyII_DPM_Annotated_Templates.xlsx]S.03.01.01!$A$1</t>
  </si>
  <si>
    <t>[EIOPA_SolvencyII_DPM_Annotated_Templates.xlsx]S.03.01.01!$A$5</t>
  </si>
  <si>
    <t>[EIOPA_SolvencyII_DPM_Annotated_Templates.xlsx]S.03.01.01!$A$3</t>
  </si>
  <si>
    <t>[EIOPA_SolvencyII_DPM_Annotated_Templates.xlsx]S.03.01.01!$C$11:$D$31</t>
  </si>
  <si>
    <t>[EIOPA_SolvencyII_DPM_Annotated_Templates.xlsx]S.03.01.01!$A$11:$A$31</t>
  </si>
  <si>
    <t>[EIOPA_SolvencyII_DPM_Annotated_Templates.xlsx]S.03.01.01!$B$11:$B$31</t>
  </si>
  <si>
    <t>[EIOPA_SolvencyII_DPM_Annotated_Templates.xlsx]S.03.01.01!$C$9:$D$9</t>
  </si>
  <si>
    <t>[EIOPA_SolvencyII_DPM_Annotated_Templates.xlsx]S.03.01.01!$C$10:$D$10</t>
  </si>
  <si>
    <t>[EIOPA_SolvencyII_DPM_Annotated_Templates.xlsx]S.03.01.01!$C$32:$D$32</t>
  </si>
  <si>
    <t>[EIOPA_SolvencyII_DPM_Annotated_Templates.xlsx]S.03.01.01!$E$11:$I$31</t>
  </si>
  <si>
    <t>[EIOPA_SolvencyII_DPM_Annotated_Templates.xlsx]S.03.01.01!$A$6:$A$7</t>
  </si>
  <si>
    <t>[EIOPA_SolvencyII_DPM_Annotated_Templates.xlsx]S.03.01.01!$K$5</t>
  </si>
  <si>
    <t>[EIOPA_SolvencyII_DPM_Annotated_Templates.xlsx]S.03.01.01!$K$11:$L$26</t>
  </si>
  <si>
    <t>[EIOPA_SolvencyII_DPM_Annotated_Templates.xlsx]S.03.01.01!$A$11:$A$26</t>
  </si>
  <si>
    <t>[EIOPA_SolvencyII_DPM_Annotated_Templates.xlsx]S.03.01.01!$B$11:$B$26</t>
  </si>
  <si>
    <t>[EIOPA_SolvencyII_DPM_Annotated_Templates.xlsx]S.03.01.01!$K$9:$L$9</t>
  </si>
  <si>
    <t>[EIOPA_SolvencyII_DPM_Annotated_Templates.xlsx]S.03.01.01!$K$10:$L$10</t>
  </si>
  <si>
    <t>[EIOPA_SolvencyII_DPM_Annotated_Templates.xlsx]S.03.01.01!$K$27:$L$28</t>
  </si>
  <si>
    <t>[EIOPA_SolvencyII_DPM_Annotated_Templates.xlsx]S.03.01.01!$M$11:$Q$26</t>
  </si>
  <si>
    <t>[EIOPA_SolvencyII_DPM_Annotated_Templates.xlsx]S.03.01.01!$K$6:$K$7</t>
  </si>
  <si>
    <t>[EIOPA_SolvencyII_DPM_Annotated_Templates.xlsx]S.03.01.02!$A$1</t>
  </si>
  <si>
    <t>[EIOPA_SolvencyII_DPM_Annotated_Templates.xlsx]S.03.01.02!$A$5</t>
  </si>
  <si>
    <t>[EIOPA_SolvencyII_DPM_Annotated_Templates.xlsx]S.03.01.02!$A$3</t>
  </si>
  <si>
    <t>[EIOPA_SolvencyII_DPM_Annotated_Templates.xlsx]S.03.01.02!$C$11:$D$28</t>
  </si>
  <si>
    <t>[EIOPA_SolvencyII_DPM_Annotated_Templates.xlsx]S.03.01.02!$A$11:$A$28</t>
  </si>
  <si>
    <t>[EIOPA_SolvencyII_DPM_Annotated_Templates.xlsx]S.03.01.02!$B$11:$B$28</t>
  </si>
  <si>
    <t>[EIOPA_SolvencyII_DPM_Annotated_Templates.xlsx]S.03.01.02!$C$9:$D$9</t>
  </si>
  <si>
    <t>[EIOPA_SolvencyII_DPM_Annotated_Templates.xlsx]S.03.01.02!$C$10:$D$10</t>
  </si>
  <si>
    <t>[EIOPA_SolvencyII_DPM_Annotated_Templates.xlsx]S.03.01.02!$C$29:$D$29</t>
  </si>
  <si>
    <t>[EIOPA_SolvencyII_DPM_Annotated_Templates.xlsx]S.03.01.02!$E$11:$I$28</t>
  </si>
  <si>
    <t>[EIOPA_SolvencyII_DPM_Annotated_Templates.xlsx]S.03.01.02!$A$6:$A$7</t>
  </si>
  <si>
    <t>[EIOPA_SolvencyII_DPM_Annotated_Templates.xlsx]S.03.01.02!$K$5</t>
  </si>
  <si>
    <t>[EIOPA_SolvencyII_DPM_Annotated_Templates.xlsx]S.03.01.02!$K$11:$L$24</t>
  </si>
  <si>
    <t>[EIOPA_SolvencyII_DPM_Annotated_Templates.xlsx]S.03.01.02!$A$11:$A$24</t>
  </si>
  <si>
    <t>[EIOPA_SolvencyII_DPM_Annotated_Templates.xlsx]S.03.01.02!$B$11:$B$24</t>
  </si>
  <si>
    <t>[EIOPA_SolvencyII_DPM_Annotated_Templates.xlsx]S.03.01.02!$K$9:$L$9</t>
  </si>
  <si>
    <t>[EIOPA_SolvencyII_DPM_Annotated_Templates.xlsx]S.03.01.02!$K$10:$L$10</t>
  </si>
  <si>
    <t>[EIOPA_SolvencyII_DPM_Annotated_Templates.xlsx]S.03.01.02!$K$25:$L$26</t>
  </si>
  <si>
    <t>[EIOPA_SolvencyII_DPM_Annotated_Templates.xlsx]S.03.01.02!$M$11:$Q$24</t>
  </si>
  <si>
    <t>[EIOPA_SolvencyII_DPM_Annotated_Templates.xlsx]S.03.01.02!$K$6:$K$7</t>
  </si>
  <si>
    <t>[EIOPA_SolvencyII_DPM_Annotated_Templates.xlsx]S.03.02.01!$A$1</t>
  </si>
  <si>
    <t>[EIOPA_SolvencyII_DPM_Annotated_Templates.xlsx]S.03.02.01!$A$5</t>
  </si>
  <si>
    <t>[EIOPA_SolvencyII_DPM_Annotated_Templates.xlsx]S.03.02.01!$A$3</t>
  </si>
  <si>
    <t>[EIOPA_SolvencyII_DPM_Annotated_Templates.xlsx]S.03.02.01!$B$11:$H$11</t>
  </si>
  <si>
    <t>[EIOPA_SolvencyII_DPM_Annotated_Templates.xlsx]S.03.02.01!$A$9</t>
  </si>
  <si>
    <t>[EIOPA_SolvencyII_DPM_Annotated_Templates.xlsx]S.03.02.01!$A$10</t>
  </si>
  <si>
    <t>[EIOPA_SolvencyII_DPM_Annotated_Templates.xlsx]S.03.02.01!$B$9:$H$9</t>
  </si>
  <si>
    <t>[EIOPA_SolvencyII_DPM_Annotated_Templates.xlsx]S.03.02.01!$B$10:$H$10</t>
  </si>
  <si>
    <t>[EIOPA_SolvencyII_DPM_Annotated_Templates.xlsx]S.03.02.01!$B$12:$H$14</t>
  </si>
  <si>
    <t>[EIOPA_SolvencyII_DPM_Annotated_Templates.xlsx]S.03.02.01!$A$12:$A$13</t>
  </si>
  <si>
    <t>[EIOPA_SolvencyII_DPM_Annotated_Templates.xlsx]S.03.02.01!$A$6:$A$7</t>
  </si>
  <si>
    <t>[EIOPA_SolvencyII_DPM_Annotated_Templates.xlsx]S.03.02.02!$A$1</t>
  </si>
  <si>
    <t>[EIOPA_SolvencyII_DPM_Annotated_Templates.xlsx]S.03.02.02!$A$5</t>
  </si>
  <si>
    <t>[EIOPA_SolvencyII_DPM_Annotated_Templates.xlsx]S.03.02.02!$A$3</t>
  </si>
  <si>
    <t>[EIOPA_SolvencyII_DPM_Annotated_Templates.xlsx]S.03.02.02!$C$11:$I$11</t>
  </si>
  <si>
    <t>[EIOPA_SolvencyII_DPM_Annotated_Templates.xlsx]S.03.02.02!$A$9:$B$9</t>
  </si>
  <si>
    <t>[EIOPA_SolvencyII_DPM_Annotated_Templates.xlsx]S.03.02.02!$A$10:$B$10</t>
  </si>
  <si>
    <t>[EIOPA_SolvencyII_DPM_Annotated_Templates.xlsx]S.03.02.02!$C$9:$I$9</t>
  </si>
  <si>
    <t>[EIOPA_SolvencyII_DPM_Annotated_Templates.xlsx]S.03.02.02!$C$10:$I$10</t>
  </si>
  <si>
    <t>[EIOPA_SolvencyII_DPM_Annotated_Templates.xlsx]S.03.02.02!$C$12:$I$14</t>
  </si>
  <si>
    <t>[EIOPA_SolvencyII_DPM_Annotated_Templates.xlsx]S.03.02.02!$A$12:$B$13</t>
  </si>
  <si>
    <t>[EIOPA_SolvencyII_DPM_Annotated_Templates.xlsx]S.03.02.02!$A$6:$A$7</t>
  </si>
  <si>
    <t>[EIOPA_SolvencyII_DPM_Annotated_Templates.xlsx]S.03.03.01!$A$1</t>
  </si>
  <si>
    <t>[EIOPA_SolvencyII_DPM_Annotated_Templates.xlsx]S.03.03.01!$A$5</t>
  </si>
  <si>
    <t>[EIOPA_SolvencyII_DPM_Annotated_Templates.xlsx]S.03.03.01!$A$3</t>
  </si>
  <si>
    <t>[EIOPA_SolvencyII_DPM_Annotated_Templates.xlsx]S.03.03.01!$B$11:$G$11</t>
  </si>
  <si>
    <t>[EIOPA_SolvencyII_DPM_Annotated_Templates.xlsx]S.03.03.01!$A$9</t>
  </si>
  <si>
    <t>[EIOPA_SolvencyII_DPM_Annotated_Templates.xlsx]S.03.03.01!$A$10</t>
  </si>
  <si>
    <t>[EIOPA_SolvencyII_DPM_Annotated_Templates.xlsx]S.03.03.01!$B$9:$G$9</t>
  </si>
  <si>
    <t>[EIOPA_SolvencyII_DPM_Annotated_Templates.xlsx]S.03.03.01!$B$10:$G$10</t>
  </si>
  <si>
    <t>[EIOPA_SolvencyII_DPM_Annotated_Templates.xlsx]S.03.03.01!$B$12:$G$14</t>
  </si>
  <si>
    <t>[EIOPA_SolvencyII_DPM_Annotated_Templates.xlsx]S.03.03.01!$A$12:$A$13</t>
  </si>
  <si>
    <t>[EIOPA_SolvencyII_DPM_Annotated_Templates.xlsx]S.03.03.01!$A$6:$A$7</t>
  </si>
  <si>
    <t>[EIOPA_SolvencyII_DPM_Annotated_Templates.xlsx]S.03.03.02!$A$1</t>
  </si>
  <si>
    <t>[EIOPA_SolvencyII_DPM_Annotated_Templates.xlsx]S.03.03.02!$A$5</t>
  </si>
  <si>
    <t>[EIOPA_SolvencyII_DPM_Annotated_Templates.xlsx]S.03.03.02!$A$3</t>
  </si>
  <si>
    <t>[EIOPA_SolvencyII_DPM_Annotated_Templates.xlsx]S.03.03.02!$C$11:$H$11</t>
  </si>
  <si>
    <t>[EIOPA_SolvencyII_DPM_Annotated_Templates.xlsx]S.03.03.02!$A$9:$B$9</t>
  </si>
  <si>
    <t>[EIOPA_SolvencyII_DPM_Annotated_Templates.xlsx]S.03.03.02!$A$10:$B$10</t>
  </si>
  <si>
    <t>[EIOPA_SolvencyII_DPM_Annotated_Templates.xlsx]S.03.03.02!$C$9:$H$9</t>
  </si>
  <si>
    <t>[EIOPA_SolvencyII_DPM_Annotated_Templates.xlsx]S.03.03.02!$C$10:$H$10</t>
  </si>
  <si>
    <t>[EIOPA_SolvencyII_DPM_Annotated_Templates.xlsx]S.03.03.02!$C$12:$H$14</t>
  </si>
  <si>
    <t>[EIOPA_SolvencyII_DPM_Annotated_Templates.xlsx]S.03.03.02!$A$12:$B$13</t>
  </si>
  <si>
    <t>[EIOPA_SolvencyII_DPM_Annotated_Templates.xlsx]S.03.03.02!$A$6:$A$7</t>
  </si>
  <si>
    <t>[EIOPA_SolvencyII_DPM_Annotated_Templates.xlsx]S.04.01.01!$A$1</t>
  </si>
  <si>
    <t>[EIOPA_SolvencyII_DPM_Annotated_Templates.xlsx]S.04.01.01!$A$5</t>
  </si>
  <si>
    <t>[EIOPA_SolvencyII_DPM_Annotated_Templates.xlsx]S.04.01.01!$A$3</t>
  </si>
  <si>
    <t>[EIOPA_SolvencyII_DPM_Annotated_Templates.xlsx]S.04.01.01!$C$18:$C$83</t>
  </si>
  <si>
    <t>[EIOPA_SolvencyII_DPM_Annotated_Templates.xlsx]S.04.01.01!$A$18:$A$83</t>
  </si>
  <si>
    <t>[EIOPA_SolvencyII_DPM_Annotated_Templates.xlsx]S.04.01.01!$B$18:$B$83</t>
  </si>
  <si>
    <t>[EIOPA_SolvencyII_DPM_Annotated_Templates.xlsx]S.04.01.01!$C$15</t>
  </si>
  <si>
    <t>[EIOPA_SolvencyII_DPM_Annotated_Templates.xlsx]S.04.01.01!$C$17</t>
  </si>
  <si>
    <t>[EIOPA_SolvencyII_DPM_Annotated_Templates.xlsx]S.04.01.01!$L$18:$P$83</t>
  </si>
  <si>
    <t>[EIOPA_SolvencyII_DPM_Annotated_Templates.xlsx]S.04.01.01!$A$6:$A$11</t>
  </si>
  <si>
    <t>[EIOPA_SolvencyII_DPM_Annotated_Templates.xlsx]S.04.01.01!$A$11:$D$11</t>
  </si>
  <si>
    <t>[EIOPA_SolvencyII_DPM_Annotated_Templates.xlsx]S.04.01.01!$F$5</t>
  </si>
  <si>
    <t>[EIOPA_SolvencyII_DPM_Annotated_Templates.xlsx]S.04.01.01!$F$18:$G$83</t>
  </si>
  <si>
    <t>[EIOPA_SolvencyII_DPM_Annotated_Templates.xlsx]S.04.01.01!$F$15:$G$16</t>
  </si>
  <si>
    <t>[EIOPA_SolvencyII_DPM_Annotated_Templates.xlsx]S.04.01.01!$F$17:$G$17</t>
  </si>
  <si>
    <t>[EIOPA_SolvencyII_DPM_Annotated_Templates.xlsx]S.04.01.01!$F$84:$G$84</t>
  </si>
  <si>
    <t>[EIOPA_SolvencyII_DPM_Annotated_Templates.xlsx]S.04.01.01!$F$13:$I$13</t>
  </si>
  <si>
    <t>[EIOPA_SolvencyII_DPM_Annotated_Templates.xlsx]S.04.01.01!$F$6:$F$10</t>
  </si>
  <si>
    <t>[EIOPA_SolvencyII_DPM_Annotated_Templates.xlsx]S.04.01.01!$K$5</t>
  </si>
  <si>
    <t>[EIOPA_SolvencyII_DPM_Annotated_Templates.xlsx]S.04.01.01!$K$18:$K$83</t>
  </si>
  <si>
    <t>[EIOPA_SolvencyII_DPM_Annotated_Templates.xlsx]S.04.01.01!$K$15</t>
  </si>
  <si>
    <t>[EIOPA_SolvencyII_DPM_Annotated_Templates.xlsx]S.04.01.01!$K$17</t>
  </si>
  <si>
    <t>[EIOPA_SolvencyII_DPM_Annotated_Templates.xlsx]S.04.01.01!$K$13:$N$13</t>
  </si>
  <si>
    <t>[EIOPA_SolvencyII_DPM_Annotated_Templates.xlsx]S.04.01.01!$K$6:$K$10</t>
  </si>
  <si>
    <t>[EIOPA_SolvencyII_DPM_Annotated_Templates.xlsx]S.05.01.{01,02}'!$A$1</t>
  </si>
  <si>
    <t>[EIOPA_SolvencyII_DPM_Annotated_Templates.xlsx]S.05.01.{01,02}'!$A$7</t>
  </si>
  <si>
    <t>[EIOPA_SolvencyII_DPM_Annotated_Templates.xlsx]S.05.01.{01,02}'!$A$5</t>
  </si>
  <si>
    <t>[EIOPA_SolvencyII_DPM_Annotated_Templates.xlsx]S.05.01.{01,02}'!$C$25:$S$50</t>
  </si>
  <si>
    <t>[EIOPA_SolvencyII_DPM_Annotated_Templates.xlsx]S.05.01.{01,02}'!$A$25:$A$50</t>
  </si>
  <si>
    <t>[EIOPA_SolvencyII_DPM_Annotated_Templates.xlsx]S.05.01.{01,02}'!$B$25:$B$51</t>
  </si>
  <si>
    <t>[EIOPA_SolvencyII_DPM_Annotated_Templates.xlsx]S.05.01.{01,02}'!$C$22:$S$23</t>
  </si>
  <si>
    <t>[EIOPA_SolvencyII_DPM_Annotated_Templates.xlsx]S.05.01.{01,02}'!$C$24:$S$24</t>
  </si>
  <si>
    <t>[EIOPA_SolvencyII_DPM_Annotated_Templates.xlsx]S.05.01.{01,02}'!$C$51:$S$51</t>
  </si>
  <si>
    <t>[EIOPA_SolvencyII_DPM_Annotated_Templates.xlsx]S.05.01.{01,02}'!$AB$25:$AH$50</t>
  </si>
  <si>
    <t>[EIOPA_SolvencyII_DPM_Annotated_Templates.xlsx]S.05.01.{01,02}'!$A$8:$A$11</t>
  </si>
  <si>
    <t>[EIOPA_SolvencyII_DPM_Annotated_Templates.xlsx]S.05.01.{01,02}'!$U$7</t>
  </si>
  <si>
    <t>[EIOPA_SolvencyII_DPM_Annotated_Templates.xlsx]S.05.01.{01,02}'!$U$25:$Y$50</t>
  </si>
  <si>
    <t>[EIOPA_SolvencyII_DPM_Annotated_Templates.xlsx]S.05.01.{01,02}'!$B$25:$B$50</t>
  </si>
  <si>
    <t>[EIOPA_SolvencyII_DPM_Annotated_Templates.xlsx]S.05.01.{01,02}'!$U$22:$Y$23</t>
  </si>
  <si>
    <t>[EIOPA_SolvencyII_DPM_Annotated_Templates.xlsx]S.05.01.{01,02}'!$U$24:$Y$24</t>
  </si>
  <si>
    <t>[EIOPA_SolvencyII_DPM_Annotated_Templates.xlsx]S.05.01.{01,02}'!$U$51:$Y$53</t>
  </si>
  <si>
    <t>[EIOPA_SolvencyII_DPM_Annotated_Templates.xlsx]S.05.01.{01,02}'!$U$8:$U$11</t>
  </si>
  <si>
    <t>[EIOPA_SolvencyII_DPM_Annotated_Templates.xlsx]S.05.01.{01,02}'!$AA$7</t>
  </si>
  <si>
    <t>[EIOPA_SolvencyII_DPM_Annotated_Templates.xlsx]S.05.01.{01,02}'!$AA$25:$AA$50</t>
  </si>
  <si>
    <t>[EIOPA_SolvencyII_DPM_Annotated_Templates.xlsx]S.05.01.{01,02}'!$AA$22</t>
  </si>
  <si>
    <t>[EIOPA_SolvencyII_DPM_Annotated_Templates.xlsx]S.05.01.{01,02}'!$AA$24</t>
  </si>
  <si>
    <t>[EIOPA_SolvencyII_DPM_Annotated_Templates.xlsx]S.05.01.{01,02}'!$AA$51:$AA$52</t>
  </si>
  <si>
    <t>[EIOPA_SolvencyII_DPM_Annotated_Templates.xlsx]S.05.01.{01,02}'!$AA$8:$AA$11</t>
  </si>
  <si>
    <t>[EIOPA_SolvencyII_DPM_Annotated_Templates.xlsx]S.05.01.{01,02}'!$A$57</t>
  </si>
  <si>
    <t>[EIOPA_SolvencyII_DPM_Annotated_Templates.xlsx]S.05.01.{01,02}'!$A$55</t>
  </si>
  <si>
    <t>[EIOPA_SolvencyII_DPM_Annotated_Templates.xlsx]S.05.01.{01,02}'!$C$75:$K$93</t>
  </si>
  <si>
    <t>[EIOPA_SolvencyII_DPM_Annotated_Templates.xlsx]S.05.01.{01,02}'!$A$75:$A$93</t>
  </si>
  <si>
    <t>[EIOPA_SolvencyII_DPM_Annotated_Templates.xlsx]S.05.01.{01,02}'!$B$75:$B$93</t>
  </si>
  <si>
    <t>[EIOPA_SolvencyII_DPM_Annotated_Templates.xlsx]S.05.01.{01,02}'!$C$72:$K$73</t>
  </si>
  <si>
    <t>[EIOPA_SolvencyII_DPM_Annotated_Templates.xlsx]S.05.01.{01,02}'!$C$74:$K$74</t>
  </si>
  <si>
    <t>[EIOPA_SolvencyII_DPM_Annotated_Templates.xlsx]S.05.01.{01,02}'!$C$94:$K$95</t>
  </si>
  <si>
    <t>[EIOPA_SolvencyII_DPM_Annotated_Templates.xlsx]S.05.01.{01,02}'!$T$75:$X$93</t>
  </si>
  <si>
    <t>[EIOPA_SolvencyII_DPM_Annotated_Templates.xlsx]S.05.01.{01,02}'!$A$58:$A$61</t>
  </si>
  <si>
    <t>[EIOPA_SolvencyII_DPM_Annotated_Templates.xlsx]S.05.01.{01,02}'!$M$57</t>
  </si>
  <si>
    <t>[EIOPA_SolvencyII_DPM_Annotated_Templates.xlsx]S.05.01.{01,02}'!$M$75:$Q$93</t>
  </si>
  <si>
    <t>[EIOPA_SolvencyII_DPM_Annotated_Templates.xlsx]S.05.01.{01,02}'!$M$72:$Q$73</t>
  </si>
  <si>
    <t>[EIOPA_SolvencyII_DPM_Annotated_Templates.xlsx]S.05.01.{01,02}'!$M$74:$Q$74</t>
  </si>
  <si>
    <t>[EIOPA_SolvencyII_DPM_Annotated_Templates.xlsx]S.05.01.{01,02}'!$M$94:$Q$96</t>
  </si>
  <si>
    <t>[EIOPA_SolvencyII_DPM_Annotated_Templates.xlsx]S.05.01.{01,02}'!$M$58:$M$61</t>
  </si>
  <si>
    <t>[EIOPA_SolvencyII_DPM_Annotated_Templates.xlsx]S.05.01.{01,02}'!$S$57</t>
  </si>
  <si>
    <t>[EIOPA_SolvencyII_DPM_Annotated_Templates.xlsx]S.05.01.{01,02}'!$S$75:$S$93</t>
  </si>
  <si>
    <t>[EIOPA_SolvencyII_DPM_Annotated_Templates.xlsx]S.05.01.{01,02}'!$S$72</t>
  </si>
  <si>
    <t>[EIOPA_SolvencyII_DPM_Annotated_Templates.xlsx]S.05.01.{01,02}'!$S$74</t>
  </si>
  <si>
    <t>[EIOPA_SolvencyII_DPM_Annotated_Templates.xlsx]S.05.01.{01,02}'!$S$94:$S$95</t>
  </si>
  <si>
    <t>[EIOPA_SolvencyII_DPM_Annotated_Templates.xlsx]S.05.01.{01,02}'!$S$58:$S$61</t>
  </si>
  <si>
    <t>[EIOPA_SolvencyII_DPM_Annotated_Templates.xlsx]S.05.01.{01,02}'!$A$2</t>
  </si>
  <si>
    <t>[EIOPA_SolvencyII_DPM_Annotated_Templates.xlsx]S.05.01.{01,02}'!$A$13</t>
  </si>
  <si>
    <t>[EIOPA_SolvencyII_DPM_Annotated_Templates.xlsx]S.05.01.{01,02}'!$A$14:$A$17</t>
  </si>
  <si>
    <t>[EIOPA_SolvencyII_DPM_Annotated_Templates.xlsx]S.05.01.{01,02}'!$U$13</t>
  </si>
  <si>
    <t>[EIOPA_SolvencyII_DPM_Annotated_Templates.xlsx]S.05.01.{01,02}'!$U$14:$U$17</t>
  </si>
  <si>
    <t>[EIOPA_SolvencyII_DPM_Annotated_Templates.xlsx]S.05.01.{01,02}'!$AA$13</t>
  </si>
  <si>
    <t>[EIOPA_SolvencyII_DPM_Annotated_Templates.xlsx]S.05.01.{01,02}'!$AA$14:$AA$17</t>
  </si>
  <si>
    <t>[EIOPA_SolvencyII_DPM_Annotated_Templates.xlsx]S.05.01.{01,02}'!$A$63</t>
  </si>
  <si>
    <t>[EIOPA_SolvencyII_DPM_Annotated_Templates.xlsx]S.05.01.{01,02}'!$A$64:$A$67</t>
  </si>
  <si>
    <t>[EIOPA_SolvencyII_DPM_Annotated_Templates.xlsx]S.05.01.{01,02}'!$M$63</t>
  </si>
  <si>
    <t>[EIOPA_SolvencyII_DPM_Annotated_Templates.xlsx]S.05.01.{01,02}'!$M$64:$M$67</t>
  </si>
  <si>
    <t>[EIOPA_SolvencyII_DPM_Annotated_Templates.xlsx]S.05.01.{01,02}'!$S$63</t>
  </si>
  <si>
    <t>[EIOPA_SolvencyII_DPM_Annotated_Templates.xlsx]S.05.01.{01,02}'!$S$64:$S$67</t>
  </si>
  <si>
    <t>[EIOPA_SolvencyII_DPM_Annotated_Templates.xlsx]S.05.01.{03,04}'!$A$1</t>
  </si>
  <si>
    <t>[EIOPA_SolvencyII_DPM_Annotated_Templates.xlsx]S.05.01.{03,04}'!$A$7</t>
  </si>
  <si>
    <t>[EIOPA_SolvencyII_DPM_Annotated_Templates.xlsx]S.05.01.{03,04}'!$A$5</t>
  </si>
  <si>
    <t>[EIOPA_SolvencyII_DPM_Annotated_Templates.xlsx]S.05.01.{03,04}'!$C$25:$S$44</t>
  </si>
  <si>
    <t>[EIOPA_SolvencyII_DPM_Annotated_Templates.xlsx]S.05.01.{03,04}'!$A$25:$A$44</t>
  </si>
  <si>
    <t>[EIOPA_SolvencyII_DPM_Annotated_Templates.xlsx]S.05.01.{03,04}'!$B$25:$B$44</t>
  </si>
  <si>
    <t>[EIOPA_SolvencyII_DPM_Annotated_Templates.xlsx]S.05.01.{03,04}'!$C$22:$S$23</t>
  </si>
  <si>
    <t>[EIOPA_SolvencyII_DPM_Annotated_Templates.xlsx]S.05.01.{03,04}'!$C$24:$S$24</t>
  </si>
  <si>
    <t>[EIOPA_SolvencyII_DPM_Annotated_Templates.xlsx]S.05.01.{03,04}'!$C$45:$S$45</t>
  </si>
  <si>
    <t>[EIOPA_SolvencyII_DPM_Annotated_Templates.xlsx]S.05.01.{03,04}'!$AB$25:$AH$44</t>
  </si>
  <si>
    <t>[EIOPA_SolvencyII_DPM_Annotated_Templates.xlsx]S.05.01.{03,04}'!$A$8:$A$11</t>
  </si>
  <si>
    <t>[EIOPA_SolvencyII_DPM_Annotated_Templates.xlsx]S.05.01.{03,04}'!$U$7</t>
  </si>
  <si>
    <t>[EIOPA_SolvencyII_DPM_Annotated_Templates.xlsx]S.05.01.{03,04}'!$U$25:$Y$44</t>
  </si>
  <si>
    <t>[EIOPA_SolvencyII_DPM_Annotated_Templates.xlsx]S.05.01.{03,04}'!$U$22:$Y$23</t>
  </si>
  <si>
    <t>[EIOPA_SolvencyII_DPM_Annotated_Templates.xlsx]S.05.01.{03,04}'!$U$24:$Y$24</t>
  </si>
  <si>
    <t>[EIOPA_SolvencyII_DPM_Annotated_Templates.xlsx]S.05.01.{03,04}'!$U$45:$Y$47</t>
  </si>
  <si>
    <t>[EIOPA_SolvencyII_DPM_Annotated_Templates.xlsx]S.05.01.{03,04}'!$U$8:$U$11</t>
  </si>
  <si>
    <t>[EIOPA_SolvencyII_DPM_Annotated_Templates.xlsx]S.05.01.{03,04}'!$AA$7</t>
  </si>
  <si>
    <t>[EIOPA_SolvencyII_DPM_Annotated_Templates.xlsx]S.05.01.{03,04}'!$AA$25:$AA$44</t>
  </si>
  <si>
    <t>[EIOPA_SolvencyII_DPM_Annotated_Templates.xlsx]S.05.01.{03,04}'!$AA$22</t>
  </si>
  <si>
    <t>[EIOPA_SolvencyII_DPM_Annotated_Templates.xlsx]S.05.01.{03,04}'!$AA$24</t>
  </si>
  <si>
    <t>[EIOPA_SolvencyII_DPM_Annotated_Templates.xlsx]S.05.01.{03,04}'!$AA$45:$AA$46</t>
  </si>
  <si>
    <t>[EIOPA_SolvencyII_DPM_Annotated_Templates.xlsx]S.05.01.{03,04}'!$AA$8:$AA$11</t>
  </si>
  <si>
    <t>[EIOPA_SolvencyII_DPM_Annotated_Templates.xlsx]S.05.01.{03,04}'!$A$51</t>
  </si>
  <si>
    <t>[EIOPA_SolvencyII_DPM_Annotated_Templates.xlsx]S.05.01.{03,04}'!$A$49</t>
  </si>
  <si>
    <t>[EIOPA_SolvencyII_DPM_Annotated_Templates.xlsx]S.05.01.{03,04}'!$C$69:$K$83</t>
  </si>
  <si>
    <t>[EIOPA_SolvencyII_DPM_Annotated_Templates.xlsx]S.05.01.{03,04}'!$A$69:$A$83</t>
  </si>
  <si>
    <t>[EIOPA_SolvencyII_DPM_Annotated_Templates.xlsx]S.05.01.{03,04}'!$B$69:$B$83</t>
  </si>
  <si>
    <t>[EIOPA_SolvencyII_DPM_Annotated_Templates.xlsx]S.05.01.{03,04}'!$C$66:$K$67</t>
  </si>
  <si>
    <t>[EIOPA_SolvencyII_DPM_Annotated_Templates.xlsx]S.05.01.{03,04}'!$C$68:$K$68</t>
  </si>
  <si>
    <t>[EIOPA_SolvencyII_DPM_Annotated_Templates.xlsx]S.05.01.{03,04}'!$C$84:$K$85</t>
  </si>
  <si>
    <t>[EIOPA_SolvencyII_DPM_Annotated_Templates.xlsx]S.05.01.{03,04}'!$T$69:$X$83</t>
  </si>
  <si>
    <t>[EIOPA_SolvencyII_DPM_Annotated_Templates.xlsx]S.05.01.{03,04}'!$A$52:$A$55</t>
  </si>
  <si>
    <t>[EIOPA_SolvencyII_DPM_Annotated_Templates.xlsx]S.05.01.{03,04}'!$M$51</t>
  </si>
  <si>
    <t>[EIOPA_SolvencyII_DPM_Annotated_Templates.xlsx]S.05.01.{03,04}'!$M$69:$Q$83</t>
  </si>
  <si>
    <t>[EIOPA_SolvencyII_DPM_Annotated_Templates.xlsx]S.05.01.{03,04}'!$M$66:$Q$67</t>
  </si>
  <si>
    <t>[EIOPA_SolvencyII_DPM_Annotated_Templates.xlsx]S.05.01.{03,04}'!$M$68:$Q$68</t>
  </si>
  <si>
    <t>[EIOPA_SolvencyII_DPM_Annotated_Templates.xlsx]S.05.01.{03,04}'!$M$84:$Q$86</t>
  </si>
  <si>
    <t>[EIOPA_SolvencyII_DPM_Annotated_Templates.xlsx]S.05.01.{03,04}'!$M$52:$M$55</t>
  </si>
  <si>
    <t>[EIOPA_SolvencyII_DPM_Annotated_Templates.xlsx]S.05.01.{03,04}'!$S$51</t>
  </si>
  <si>
    <t>[EIOPA_SolvencyII_DPM_Annotated_Templates.xlsx]S.05.01.{03,04}'!$S$69:$S$83</t>
  </si>
  <si>
    <t>[EIOPA_SolvencyII_DPM_Annotated_Templates.xlsx]S.05.01.{03,04}'!$S$66:$S$67</t>
  </si>
  <si>
    <t>[EIOPA_SolvencyII_DPM_Annotated_Templates.xlsx]S.05.01.{03,04}'!$S$68</t>
  </si>
  <si>
    <t>[EIOPA_SolvencyII_DPM_Annotated_Templates.xlsx]S.05.01.{03,04}'!$S$84:$S$85</t>
  </si>
  <si>
    <t>[EIOPA_SolvencyII_DPM_Annotated_Templates.xlsx]S.05.01.{03,04}'!$S$52:$S$55</t>
  </si>
  <si>
    <t>[EIOPA_SolvencyII_DPM_Annotated_Templates.xlsx]S.05.01.{03,04}'!$A$2</t>
  </si>
  <si>
    <t>[EIOPA_SolvencyII_DPM_Annotated_Templates.xlsx]S.05.01.{03,04}'!$A$13</t>
  </si>
  <si>
    <t>[EIOPA_SolvencyII_DPM_Annotated_Templates.xlsx]S.05.01.{03,04}'!$A$14:$A$17</t>
  </si>
  <si>
    <t>[EIOPA_SolvencyII_DPM_Annotated_Templates.xlsx]S.05.01.{03,04}'!$U$13</t>
  </si>
  <si>
    <t>[EIOPA_SolvencyII_DPM_Annotated_Templates.xlsx]S.05.01.{03,04}'!$U$14:$U$17</t>
  </si>
  <si>
    <t>[EIOPA_SolvencyII_DPM_Annotated_Templates.xlsx]S.05.01.{03,04}'!$AA$13</t>
  </si>
  <si>
    <t>[EIOPA_SolvencyII_DPM_Annotated_Templates.xlsx]S.05.01.{03,04}'!$AA$14:$AA$17</t>
  </si>
  <si>
    <t>[EIOPA_SolvencyII_DPM_Annotated_Templates.xlsx]S.05.01.{03,04}'!$A$57</t>
  </si>
  <si>
    <t>[EIOPA_SolvencyII_DPM_Annotated_Templates.xlsx]S.05.01.{03,04}'!$A$58:$A$61</t>
  </si>
  <si>
    <t>[EIOPA_SolvencyII_DPM_Annotated_Templates.xlsx]S.05.01.{03,04}'!$M$57</t>
  </si>
  <si>
    <t>[EIOPA_SolvencyII_DPM_Annotated_Templates.xlsx]S.05.01.{03,04}'!$M$58:$M$61</t>
  </si>
  <si>
    <t>[EIOPA_SolvencyII_DPM_Annotated_Templates.xlsx]S.05.01.{03,04}'!$S$57</t>
  </si>
  <si>
    <t>[EIOPA_SolvencyII_DPM_Annotated_Templates.xlsx]S.05.01.{03,04}'!$S$58:$S$61</t>
  </si>
  <si>
    <t>[EIOPA_SolvencyII_DPM_Annotated_Templates.xlsx]S.05.01.{05,06}'!$A$1</t>
  </si>
  <si>
    <t>[EIOPA_SolvencyII_DPM_Annotated_Templates.xlsx]S.05.01.{05,06}'!$A$7</t>
  </si>
  <si>
    <t>[EIOPA_SolvencyII_DPM_Annotated_Templates.xlsx]S.05.01.{05,06}'!$A$5</t>
  </si>
  <si>
    <t>[EIOPA_SolvencyII_DPM_Annotated_Templates.xlsx]S.05.01.{05,06}'!$C$25:$S$75</t>
  </si>
  <si>
    <t>[EIOPA_SolvencyII_DPM_Annotated_Templates.xlsx]S.05.01.{05,06}'!$A$25:$A$75</t>
  </si>
  <si>
    <t>[EIOPA_SolvencyII_DPM_Annotated_Templates.xlsx]S.05.01.{05,06}'!$B$25:$B$75</t>
  </si>
  <si>
    <t>[EIOPA_SolvencyII_DPM_Annotated_Templates.xlsx]S.05.01.{05,06}'!$C$22:$S$23</t>
  </si>
  <si>
    <t>[EIOPA_SolvencyII_DPM_Annotated_Templates.xlsx]S.05.01.{05,06}'!$C$24:$S$24</t>
  </si>
  <si>
    <t>[EIOPA_SolvencyII_DPM_Annotated_Templates.xlsx]S.05.01.{05,06}'!$C$76:$S$76</t>
  </si>
  <si>
    <t>[EIOPA_SolvencyII_DPM_Annotated_Templates.xlsx]S.05.01.{05,06}'!$AB$25:$AG$75</t>
  </si>
  <si>
    <t>[EIOPA_SolvencyII_DPM_Annotated_Templates.xlsx]S.05.01.{05,06}'!$A$8:$A$11</t>
  </si>
  <si>
    <t>[EIOPA_SolvencyII_DPM_Annotated_Templates.xlsx]S.05.01.{05,06}'!$U$7</t>
  </si>
  <si>
    <t>[EIOPA_SolvencyII_DPM_Annotated_Templates.xlsx]S.05.01.{05,06}'!$U$25:$Y$75</t>
  </si>
  <si>
    <t>[EIOPA_SolvencyII_DPM_Annotated_Templates.xlsx]S.05.01.{05,06}'!$U$22:$Y$23</t>
  </si>
  <si>
    <t>[EIOPA_SolvencyII_DPM_Annotated_Templates.xlsx]S.05.01.{05,06}'!$U$24:$Y$24</t>
  </si>
  <si>
    <t>[EIOPA_SolvencyII_DPM_Annotated_Templates.xlsx]S.05.01.{05,06}'!$U$76:$Y$78</t>
  </si>
  <si>
    <t>[EIOPA_SolvencyII_DPM_Annotated_Templates.xlsx]S.05.01.{05,06}'!$U$8:$U$11</t>
  </si>
  <si>
    <t>[EIOPA_SolvencyII_DPM_Annotated_Templates.xlsx]S.05.01.{05,06}'!$AA$7</t>
  </si>
  <si>
    <t>[EIOPA_SolvencyII_DPM_Annotated_Templates.xlsx]S.05.01.{05,06}'!$AA$25:$AA$75</t>
  </si>
  <si>
    <t>[EIOPA_SolvencyII_DPM_Annotated_Templates.xlsx]S.05.01.{05,06}'!$AA$22</t>
  </si>
  <si>
    <t>[EIOPA_SolvencyII_DPM_Annotated_Templates.xlsx]S.05.01.{05,06}'!$AA$24</t>
  </si>
  <si>
    <t>[EIOPA_SolvencyII_DPM_Annotated_Templates.xlsx]S.05.01.{05,06}'!$AA$76:$AA$77</t>
  </si>
  <si>
    <t>[EIOPA_SolvencyII_DPM_Annotated_Templates.xlsx]S.05.01.{05,06}'!$AA$8:$AA$11</t>
  </si>
  <si>
    <t>[EIOPA_SolvencyII_DPM_Annotated_Templates.xlsx]S.05.01.{05,06}'!$A$82</t>
  </si>
  <si>
    <t>[EIOPA_SolvencyII_DPM_Annotated_Templates.xlsx]S.05.01.{05,06}'!$A$80</t>
  </si>
  <si>
    <t>[EIOPA_SolvencyII_DPM_Annotated_Templates.xlsx]S.05.01.{05,06}'!$C$100:$K$134</t>
  </si>
  <si>
    <t>[EIOPA_SolvencyII_DPM_Annotated_Templates.xlsx]S.05.01.{05,06}'!$A$100:$A$134</t>
  </si>
  <si>
    <t>[EIOPA_SolvencyII_DPM_Annotated_Templates.xlsx]S.05.01.{05,06}'!$B$100:$B$134</t>
  </si>
  <si>
    <t>[EIOPA_SolvencyII_DPM_Annotated_Templates.xlsx]S.05.01.{05,06}'!$C$97:$K$98</t>
  </si>
  <si>
    <t>[EIOPA_SolvencyII_DPM_Annotated_Templates.xlsx]S.05.01.{05,06}'!$C$99:$K$99</t>
  </si>
  <si>
    <t>[EIOPA_SolvencyII_DPM_Annotated_Templates.xlsx]S.05.01.{05,06}'!$C$135:$K$136</t>
  </si>
  <si>
    <t>[EIOPA_SolvencyII_DPM_Annotated_Templates.xlsx]S.05.01.{05,06}'!$T$100:$X$134</t>
  </si>
  <si>
    <t>[EIOPA_SolvencyII_DPM_Annotated_Templates.xlsx]S.05.01.{05,06}'!$A$83:$A$86</t>
  </si>
  <si>
    <t>[EIOPA_SolvencyII_DPM_Annotated_Templates.xlsx]S.05.01.{05,06}'!$M$82</t>
  </si>
  <si>
    <t>[EIOPA_SolvencyII_DPM_Annotated_Templates.xlsx]S.05.01.{05,06}'!$M$100:$Q$134</t>
  </si>
  <si>
    <t>[EIOPA_SolvencyII_DPM_Annotated_Templates.xlsx]S.05.01.{05,06}'!$M$97:$Q$98</t>
  </si>
  <si>
    <t>[EIOPA_SolvencyII_DPM_Annotated_Templates.xlsx]S.05.01.{05,06}'!$M$99:$Q$99</t>
  </si>
  <si>
    <t>[EIOPA_SolvencyII_DPM_Annotated_Templates.xlsx]S.05.01.{05,06}'!$M$135:$Q$137</t>
  </si>
  <si>
    <t>[EIOPA_SolvencyII_DPM_Annotated_Templates.xlsx]S.05.01.{05,06}'!$M$83:$M$86</t>
  </si>
  <si>
    <t>[EIOPA_SolvencyII_DPM_Annotated_Templates.xlsx]S.05.01.{05,06}'!$S$82</t>
  </si>
  <si>
    <t>[EIOPA_SolvencyII_DPM_Annotated_Templates.xlsx]S.05.01.{05,06}'!$S$100:$S$134</t>
  </si>
  <si>
    <t>[EIOPA_SolvencyII_DPM_Annotated_Templates.xlsx]S.05.01.{05,06}'!$S$97:$S$98</t>
  </si>
  <si>
    <t>[EIOPA_SolvencyII_DPM_Annotated_Templates.xlsx]S.05.01.{05,06}'!$S$99</t>
  </si>
  <si>
    <t>[EIOPA_SolvencyII_DPM_Annotated_Templates.xlsx]S.05.01.{05,06}'!$S$135:$S$136</t>
  </si>
  <si>
    <t>[EIOPA_SolvencyII_DPM_Annotated_Templates.xlsx]S.05.01.{05,06}'!$S$83:$S$86</t>
  </si>
  <si>
    <t>[EIOPA_SolvencyII_DPM_Annotated_Templates.xlsx]S.05.01.{05,06}'!$A$2</t>
  </si>
  <si>
    <t>[EIOPA_SolvencyII_DPM_Annotated_Templates.xlsx]S.05.01.{05,06}'!$A$13</t>
  </si>
  <si>
    <t>[EIOPA_SolvencyII_DPM_Annotated_Templates.xlsx]S.05.01.{05,06}'!$A$14:$A$17</t>
  </si>
  <si>
    <t>[EIOPA_SolvencyII_DPM_Annotated_Templates.xlsx]S.05.01.{05,06}'!$U$13</t>
  </si>
  <si>
    <t>[EIOPA_SolvencyII_DPM_Annotated_Templates.xlsx]S.05.01.{05,06}'!$U$14:$U$17</t>
  </si>
  <si>
    <t>[EIOPA_SolvencyII_DPM_Annotated_Templates.xlsx]S.05.01.{05,06}'!$AA$13</t>
  </si>
  <si>
    <t>[EIOPA_SolvencyII_DPM_Annotated_Templates.xlsx]S.05.01.{05,06}'!$AA$14:$AA$17</t>
  </si>
  <si>
    <t>[EIOPA_SolvencyII_DPM_Annotated_Templates.xlsx]S.05.01.{05,06}'!$A$88</t>
  </si>
  <si>
    <t>[EIOPA_SolvencyII_DPM_Annotated_Templates.xlsx]S.05.01.{05,06}'!$A$89:$A$92</t>
  </si>
  <si>
    <t>[EIOPA_SolvencyII_DPM_Annotated_Templates.xlsx]S.05.01.{05,06}'!$M$88</t>
  </si>
  <si>
    <t>[EIOPA_SolvencyII_DPM_Annotated_Templates.xlsx]S.05.01.{05,06}'!$M$89:$M$92</t>
  </si>
  <si>
    <t>[EIOPA_SolvencyII_DPM_Annotated_Templates.xlsx]S.05.01.{05,06}'!$S$88</t>
  </si>
  <si>
    <t>[EIOPA_SolvencyII_DPM_Annotated_Templates.xlsx]S.05.01.{05,06}'!$S$89:$S$92</t>
  </si>
  <si>
    <t>[EIOPA_SolvencyII_DPM_Annotated_Templates.xlsx]S.06.01.01!$A$1</t>
  </si>
  <si>
    <t>[EIOPA_SolvencyII_DPM_Annotated_Templates.xlsx]S.06.01.01!$A$7</t>
  </si>
  <si>
    <t>[EIOPA_SolvencyII_DPM_Annotated_Templates.xlsx]S.06.01.01!$A$4</t>
  </si>
  <si>
    <t>[EIOPA_SolvencyII_DPM_Annotated_Templates.xlsx]S.06.01.01!$C$13:$C$46</t>
  </si>
  <si>
    <t>[EIOPA_SolvencyII_DPM_Annotated_Templates.xlsx]S.06.01.01!$A$13:$A$46</t>
  </si>
  <si>
    <t>[EIOPA_SolvencyII_DPM_Annotated_Templates.xlsx]S.06.01.01!$B$13:$B$46</t>
  </si>
  <si>
    <t>[EIOPA_SolvencyII_DPM_Annotated_Templates.xlsx]S.06.01.01!$C$11</t>
  </si>
  <si>
    <t>[EIOPA_SolvencyII_DPM_Annotated_Templates.xlsx]S.06.01.01!$C$12</t>
  </si>
  <si>
    <t>[EIOPA_SolvencyII_DPM_Annotated_Templates.xlsx]S.06.01.01!$C$47</t>
  </si>
  <si>
    <t>[EIOPA_SolvencyII_DPM_Annotated_Templates.xlsx]S.06.01.01!$D$13:$J$46</t>
  </si>
  <si>
    <t>[EIOPA_SolvencyII_DPM_Annotated_Templates.xlsx]S.06.01.01!$A$8:$A$9</t>
  </si>
  <si>
    <t>[EIOPA_SolvencyII_DPM_Annotated_Templates.xlsx]S.06.02.01!$A$1</t>
  </si>
  <si>
    <t>[EIOPA_SolvencyII_DPM_Annotated_Templates.xlsx]S.06.02.01!$A$6</t>
  </si>
  <si>
    <t>[EIOPA_SolvencyII_DPM_Annotated_Templates.xlsx]S.06.02.01!$A$4</t>
  </si>
  <si>
    <t>[EIOPA_SolvencyII_DPM_Annotated_Templates.xlsx]S.06.02.01!$D$13:$M$13</t>
  </si>
  <si>
    <t>[EIOPA_SolvencyII_DPM_Annotated_Templates.xlsx]S.06.02.01!$A$11:$C$11</t>
  </si>
  <si>
    <t>[EIOPA_SolvencyII_DPM_Annotated_Templates.xlsx]S.06.02.01!$A$12:$C$12</t>
  </si>
  <si>
    <t>[EIOPA_SolvencyII_DPM_Annotated_Templates.xlsx]S.06.02.01!$D$11:$M$11</t>
  </si>
  <si>
    <t>[EIOPA_SolvencyII_DPM_Annotated_Templates.xlsx]S.06.02.01!$D$12:$M$12</t>
  </si>
  <si>
    <t>[EIOPA_SolvencyII_DPM_Annotated_Templates.xlsx]S.06.02.01!$D$14:$M$16</t>
  </si>
  <si>
    <t>[EIOPA_SolvencyII_DPM_Annotated_Templates.xlsx]S.06.02.01!$A$14:$C$15</t>
  </si>
  <si>
    <t>[EIOPA_SolvencyII_DPM_Annotated_Templates.xlsx]S.06.02.01!$A$7:$A$9</t>
  </si>
  <si>
    <t>[EIOPA_SolvencyII_DPM_Annotated_Templates.xlsx]S.06.02.01!$A$18</t>
  </si>
  <si>
    <t>[EIOPA_SolvencyII_DPM_Annotated_Templates.xlsx]S.06.02.01!$B$25:$Q$25</t>
  </si>
  <si>
    <t>[EIOPA_SolvencyII_DPM_Annotated_Templates.xlsx]S.06.02.01!$A$23</t>
  </si>
  <si>
    <t>[EIOPA_SolvencyII_DPM_Annotated_Templates.xlsx]S.06.02.01!$A$24</t>
  </si>
  <si>
    <t>[EIOPA_SolvencyII_DPM_Annotated_Templates.xlsx]S.06.02.01!$B$23:$Q$23</t>
  </si>
  <si>
    <t>[EIOPA_SolvencyII_DPM_Annotated_Templates.xlsx]S.06.02.01!$B$24:$Q$24</t>
  </si>
  <si>
    <t>[EIOPA_SolvencyII_DPM_Annotated_Templates.xlsx]S.06.02.01!$B$26:$Q$29</t>
  </si>
  <si>
    <t>[EIOPA_SolvencyII_DPM_Annotated_Templates.xlsx]S.06.02.01!$A$26:$A$27</t>
  </si>
  <si>
    <t>[EIOPA_SolvencyII_DPM_Annotated_Templates.xlsx]S.06.02.01!$A$19:$A$21</t>
  </si>
  <si>
    <t>[EIOPA_SolvencyII_DPM_Annotated_Templates.xlsx]S.06.02.02!$A$1</t>
  </si>
  <si>
    <t>[EIOPA_SolvencyII_DPM_Annotated_Templates.xlsx]S.06.02.02!$A$6</t>
  </si>
  <si>
    <t>[EIOPA_SolvencyII_DPM_Annotated_Templates.xlsx]S.06.02.02!$A$4</t>
  </si>
  <si>
    <t>[EIOPA_SolvencyII_DPM_Annotated_Templates.xlsx]S.06.02.02!$E$13:$N$13</t>
  </si>
  <si>
    <t>[EIOPA_SolvencyII_DPM_Annotated_Templates.xlsx]S.06.02.02!$A$11:$D$11</t>
  </si>
  <si>
    <t>[EIOPA_SolvencyII_DPM_Annotated_Templates.xlsx]S.06.02.02!$A$12:$D$12</t>
  </si>
  <si>
    <t>[EIOPA_SolvencyII_DPM_Annotated_Templates.xlsx]S.06.02.02!$E$11:$N$11</t>
  </si>
  <si>
    <t>[EIOPA_SolvencyII_DPM_Annotated_Templates.xlsx]S.06.02.02!$E$12:$N$12</t>
  </si>
  <si>
    <t>[EIOPA_SolvencyII_DPM_Annotated_Templates.xlsx]S.06.02.02!$E$14:$N$16</t>
  </si>
  <si>
    <t>[EIOPA_SolvencyII_DPM_Annotated_Templates.xlsx]S.06.02.02!$A$14:$D$15</t>
  </si>
  <si>
    <t>[EIOPA_SolvencyII_DPM_Annotated_Templates.xlsx]S.06.02.02!$A$7:$A$9</t>
  </si>
  <si>
    <t>[EIOPA_SolvencyII_DPM_Annotated_Templates.xlsx]S.06.02.02!$A$9:$D$9</t>
  </si>
  <si>
    <t>[EIOPA_SolvencyII_DPM_Annotated_Templates.xlsx]S.06.02.02!$A$18</t>
  </si>
  <si>
    <t>[EIOPA_SolvencyII_DPM_Annotated_Templates.xlsx]S.06.02.02!$C$25:$R$25</t>
  </si>
  <si>
    <t>[EIOPA_SolvencyII_DPM_Annotated_Templates.xlsx]S.06.02.02!$A$23:$B$23</t>
  </si>
  <si>
    <t>[EIOPA_SolvencyII_DPM_Annotated_Templates.xlsx]S.06.02.02!$A$24:$B$24</t>
  </si>
  <si>
    <t>[EIOPA_SolvencyII_DPM_Annotated_Templates.xlsx]S.06.02.02!$C$23:$R$23</t>
  </si>
  <si>
    <t>[EIOPA_SolvencyII_DPM_Annotated_Templates.xlsx]S.06.02.02!$C$24:$R$24</t>
  </si>
  <si>
    <t>[EIOPA_SolvencyII_DPM_Annotated_Templates.xlsx]S.06.02.02!$C$26:$R$29</t>
  </si>
  <si>
    <t>[EIOPA_SolvencyII_DPM_Annotated_Templates.xlsx]S.06.02.02!$A$26:$B$27</t>
  </si>
  <si>
    <t>[EIOPA_SolvencyII_DPM_Annotated_Templates.xlsx]S.06.02.02!$A$19:$A$21</t>
  </si>
  <si>
    <t>[EIOPA_SolvencyII_DPM_Annotated_Templates.xlsx]S.06.02.02!$A$21:$D$21</t>
  </si>
  <si>
    <t>[EIOPA_SolvencyII_DPM_Annotated_Templates.xlsx]S.06.03.01!$A$1</t>
  </si>
  <si>
    <t>[EIOPA_SolvencyII_DPM_Annotated_Templates.xlsx]S.06.03.01!$A$6</t>
  </si>
  <si>
    <t>[EIOPA_SolvencyII_DPM_Annotated_Templates.xlsx]S.06.03.01!$A$4</t>
  </si>
  <si>
    <t>[EIOPA_SolvencyII_DPM_Annotated_Templates.xlsx]S.06.03.01!$D$12:$G$12</t>
  </si>
  <si>
    <t>[EIOPA_SolvencyII_DPM_Annotated_Templates.xlsx]S.06.03.01!$A$10:$C$10</t>
  </si>
  <si>
    <t>[EIOPA_SolvencyII_DPM_Annotated_Templates.xlsx]S.06.03.01!$A$11:$C$11</t>
  </si>
  <si>
    <t>[EIOPA_SolvencyII_DPM_Annotated_Templates.xlsx]S.06.03.01!$D$10:$G$10</t>
  </si>
  <si>
    <t>[EIOPA_SolvencyII_DPM_Annotated_Templates.xlsx]S.06.03.01!$D$11:$G$11</t>
  </si>
  <si>
    <t>[EIOPA_SolvencyII_DPM_Annotated_Templates.xlsx]S.06.03.01!$D$13:$G$17</t>
  </si>
  <si>
    <t>[EIOPA_SolvencyII_DPM_Annotated_Templates.xlsx]S.06.03.01!$A$13:$C$14</t>
  </si>
  <si>
    <t>[EIOPA_SolvencyII_DPM_Annotated_Templates.xlsx]S.06.03.01!$A$7:$A$8</t>
  </si>
  <si>
    <t>[EIOPA_SolvencyII_DPM_Annotated_Templates.xlsx]S.06.03.02!$A$1</t>
  </si>
  <si>
    <t>[EIOPA_SolvencyII_DPM_Annotated_Templates.xlsx]S.06.03.02!$A$6</t>
  </si>
  <si>
    <t>[EIOPA_SolvencyII_DPM_Annotated_Templates.xlsx]S.06.03.02!$A$4</t>
  </si>
  <si>
    <t>[EIOPA_SolvencyII_DPM_Annotated_Templates.xlsx]S.06.03.02!$D$13:$G$13</t>
  </si>
  <si>
    <t>[EIOPA_SolvencyII_DPM_Annotated_Templates.xlsx]S.06.03.02!$A$11:$C$11</t>
  </si>
  <si>
    <t>[EIOPA_SolvencyII_DPM_Annotated_Templates.xlsx]S.06.03.02!$A$12:$C$12</t>
  </si>
  <si>
    <t>[EIOPA_SolvencyII_DPM_Annotated_Templates.xlsx]S.06.03.02!$D$11:$G$11</t>
  </si>
  <si>
    <t>[EIOPA_SolvencyII_DPM_Annotated_Templates.xlsx]S.06.03.02!$D$12:$G$12</t>
  </si>
  <si>
    <t>[EIOPA_SolvencyII_DPM_Annotated_Templates.xlsx]S.06.03.02!$D$14:$G$18</t>
  </si>
  <si>
    <t>[EIOPA_SolvencyII_DPM_Annotated_Templates.xlsx]S.06.03.02!$A$14:$C$15</t>
  </si>
  <si>
    <t>[EIOPA_SolvencyII_DPM_Annotated_Templates.xlsx]S.06.03.02!$A$8:$A$9</t>
  </si>
  <si>
    <t>[EIOPA_SolvencyII_DPM_Annotated_Templates.xlsx]S.06.03.02!$A$8:$D$9</t>
  </si>
  <si>
    <t>[EIOPA_SolvencyII_DPM_Annotated_Templates.xlsx]S.07.01.01!$A$1</t>
  </si>
  <si>
    <t>[EIOPA_SolvencyII_DPM_Annotated_Templates.xlsx]S.07.01.01!$A$6</t>
  </si>
  <si>
    <t>[EIOPA_SolvencyII_DPM_Annotated_Templates.xlsx]S.07.01.01!$A$4</t>
  </si>
  <si>
    <t>[EIOPA_SolvencyII_DPM_Annotated_Templates.xlsx]S.07.01.01!$B$12:$O$12</t>
  </si>
  <si>
    <t>[EIOPA_SolvencyII_DPM_Annotated_Templates.xlsx]S.07.01.01!$A$10</t>
  </si>
  <si>
    <t>[EIOPA_SolvencyII_DPM_Annotated_Templates.xlsx]S.07.01.01!$A$11</t>
  </si>
  <si>
    <t>[EIOPA_SolvencyII_DPM_Annotated_Templates.xlsx]S.07.01.01!$B$10:$O$10</t>
  </si>
  <si>
    <t>[EIOPA_SolvencyII_DPM_Annotated_Templates.xlsx]S.07.01.01!$B$11:$O$11</t>
  </si>
  <si>
    <t>[EIOPA_SolvencyII_DPM_Annotated_Templates.xlsx]S.07.01.01!$B$13:$O$15</t>
  </si>
  <si>
    <t>[EIOPA_SolvencyII_DPM_Annotated_Templates.xlsx]S.07.01.01!$A$13:$A$14</t>
  </si>
  <si>
    <t>[EIOPA_SolvencyII_DPM_Annotated_Templates.xlsx]S.07.01.01!$A$7:$A$8</t>
  </si>
  <si>
    <t>[EIOPA_SolvencyII_DPM_Annotated_Templates.xlsx]S.07.01.02!$A$1</t>
  </si>
  <si>
    <t>[EIOPA_SolvencyII_DPM_Annotated_Templates.xlsx]S.07.01.02!$A$6</t>
  </si>
  <si>
    <t>[EIOPA_SolvencyII_DPM_Annotated_Templates.xlsx]S.07.01.02!$A$4</t>
  </si>
  <si>
    <t>[EIOPA_SolvencyII_DPM_Annotated_Templates.xlsx]S.07.01.02!$C$12:$Q$12</t>
  </si>
  <si>
    <t>[EIOPA_SolvencyII_DPM_Annotated_Templates.xlsx]S.07.01.02!$A$10:$B$10</t>
  </si>
  <si>
    <t>[EIOPA_SolvencyII_DPM_Annotated_Templates.xlsx]S.07.01.02!$A$11:$B$11</t>
  </si>
  <si>
    <t>[EIOPA_SolvencyII_DPM_Annotated_Templates.xlsx]S.07.01.02!$C$10:$Q$10</t>
  </si>
  <si>
    <t>[EIOPA_SolvencyII_DPM_Annotated_Templates.xlsx]S.07.01.02!$C$11:$Q$11</t>
  </si>
  <si>
    <t>[EIOPA_SolvencyII_DPM_Annotated_Templates.xlsx]S.07.01.02!$C$13:$Q$15</t>
  </si>
  <si>
    <t>[EIOPA_SolvencyII_DPM_Annotated_Templates.xlsx]S.07.01.02!$A$13:$B$14</t>
  </si>
  <si>
    <t>[EIOPA_SolvencyII_DPM_Annotated_Templates.xlsx]S.07.01.02!$A$8</t>
  </si>
  <si>
    <t>[EIOPA_SolvencyII_DPM_Annotated_Templates.xlsx]S.07.01.02!$A$8:$D$8</t>
  </si>
  <si>
    <t>[EIOPA_SolvencyII_DPM_Annotated_Templates.xlsx]S.08.01.01!$A$1</t>
  </si>
  <si>
    <t>[EIOPA_SolvencyII_DPM_Annotated_Templates.xlsx]S.08.01.01!$A$7</t>
  </si>
  <si>
    <t>[EIOPA_SolvencyII_DPM_Annotated_Templates.xlsx]S.08.01.01!$A$4</t>
  </si>
  <si>
    <t>[EIOPA_SolvencyII_DPM_Annotated_Templates.xlsx]S.08.01.01!$D$14:$S$14</t>
  </si>
  <si>
    <t>[EIOPA_SolvencyII_DPM_Annotated_Templates.xlsx]S.08.01.01!$A$12:$C$12</t>
  </si>
  <si>
    <t>[EIOPA_SolvencyII_DPM_Annotated_Templates.xlsx]S.08.01.01!$A$13:$C$13</t>
  </si>
  <si>
    <t>[EIOPA_SolvencyII_DPM_Annotated_Templates.xlsx]S.08.01.01!$D$12:$S$12</t>
  </si>
  <si>
    <t>[EIOPA_SolvencyII_DPM_Annotated_Templates.xlsx]S.08.01.01!$D$13:$S$13</t>
  </si>
  <si>
    <t>[EIOPA_SolvencyII_DPM_Annotated_Templates.xlsx]S.08.01.01!$D$15:$S$19</t>
  </si>
  <si>
    <t>[EIOPA_SolvencyII_DPM_Annotated_Templates.xlsx]S.08.01.01!$A$15:$C$16</t>
  </si>
  <si>
    <t>[EIOPA_SolvencyII_DPM_Annotated_Templates.xlsx]S.08.01.01!$A$8:$A$10</t>
  </si>
  <si>
    <t>[EIOPA_SolvencyII_DPM_Annotated_Templates.xlsx]S.08.01.01!$A$23</t>
  </si>
  <si>
    <t>[EIOPA_SolvencyII_DPM_Annotated_Templates.xlsx]S.08.01.01!$A$21</t>
  </si>
  <si>
    <t>[EIOPA_SolvencyII_DPM_Annotated_Templates.xlsx]S.08.01.01!$B$30:$P$30</t>
  </si>
  <si>
    <t>[EIOPA_SolvencyII_DPM_Annotated_Templates.xlsx]S.08.01.01!$A$28</t>
  </si>
  <si>
    <t>[EIOPA_SolvencyII_DPM_Annotated_Templates.xlsx]S.08.01.01!$A$29</t>
  </si>
  <si>
    <t>[EIOPA_SolvencyII_DPM_Annotated_Templates.xlsx]S.08.01.01!$B$28:$P$28</t>
  </si>
  <si>
    <t>[EIOPA_SolvencyII_DPM_Annotated_Templates.xlsx]S.08.01.01!$B$29:$P$29</t>
  </si>
  <si>
    <t>[EIOPA_SolvencyII_DPM_Annotated_Templates.xlsx]S.08.01.01!$B$31:$P$32</t>
  </si>
  <si>
    <t>[EIOPA_SolvencyII_DPM_Annotated_Templates.xlsx]S.08.01.01!$A$31:$A$32</t>
  </si>
  <si>
    <t>[EIOPA_SolvencyII_DPM_Annotated_Templates.xlsx]S.08.01.01!$A$24:$A$26</t>
  </si>
  <si>
    <t>[EIOPA_SolvencyII_DPM_Annotated_Templates.xlsx]S.08.01.02!$A$1</t>
  </si>
  <si>
    <t>[EIOPA_SolvencyII_DPM_Annotated_Templates.xlsx]S.08.01.02!$A$7</t>
  </si>
  <si>
    <t>[EIOPA_SolvencyII_DPM_Annotated_Templates.xlsx]S.08.01.02!$A$4</t>
  </si>
  <si>
    <t>[EIOPA_SolvencyII_DPM_Annotated_Templates.xlsx]S.08.01.02!$E$14:$T$14</t>
  </si>
  <si>
    <t>[EIOPA_SolvencyII_DPM_Annotated_Templates.xlsx]S.08.01.02!$A$12:$D$12</t>
  </si>
  <si>
    <t>[EIOPA_SolvencyII_DPM_Annotated_Templates.xlsx]S.08.01.02!$A$13:$D$13</t>
  </si>
  <si>
    <t>[EIOPA_SolvencyII_DPM_Annotated_Templates.xlsx]S.08.01.02!$E$12:$T$12</t>
  </si>
  <si>
    <t>[EIOPA_SolvencyII_DPM_Annotated_Templates.xlsx]S.08.01.02!$E$13:$T$13</t>
  </si>
  <si>
    <t>[EIOPA_SolvencyII_DPM_Annotated_Templates.xlsx]S.08.01.02!$E$15:$T$19</t>
  </si>
  <si>
    <t>[EIOPA_SolvencyII_DPM_Annotated_Templates.xlsx]S.08.01.02!$A$15:$D$16</t>
  </si>
  <si>
    <t>[EIOPA_SolvencyII_DPM_Annotated_Templates.xlsx]S.08.01.02!$A$8:$A$10</t>
  </si>
  <si>
    <t>[EIOPA_SolvencyII_DPM_Annotated_Templates.xlsx]S.08.01.02!$A$10:$D$10</t>
  </si>
  <si>
    <t>[EIOPA_SolvencyII_DPM_Annotated_Templates.xlsx]S.08.01.02!$A$23</t>
  </si>
  <si>
    <t>[EIOPA_SolvencyII_DPM_Annotated_Templates.xlsx]S.08.01.02!$A$21</t>
  </si>
  <si>
    <t>[EIOPA_SolvencyII_DPM_Annotated_Templates.xlsx]S.08.01.02!$C$30:$Q$30</t>
  </si>
  <si>
    <t>[EIOPA_SolvencyII_DPM_Annotated_Templates.xlsx]S.08.01.02!$A$28:$B$28</t>
  </si>
  <si>
    <t>[EIOPA_SolvencyII_DPM_Annotated_Templates.xlsx]S.08.01.02!$A$29:$B$29</t>
  </si>
  <si>
    <t>[EIOPA_SolvencyII_DPM_Annotated_Templates.xlsx]S.08.01.02!$C$28:$Q$28</t>
  </si>
  <si>
    <t>[EIOPA_SolvencyII_DPM_Annotated_Templates.xlsx]S.08.01.02!$C$29:$Q$29</t>
  </si>
  <si>
    <t>[EIOPA_SolvencyII_DPM_Annotated_Templates.xlsx]S.08.01.02!$C$31:$Q$32</t>
  </si>
  <si>
    <t>[EIOPA_SolvencyII_DPM_Annotated_Templates.xlsx]S.08.01.02!$A$31:$B$32</t>
  </si>
  <si>
    <t>[EIOPA_SolvencyII_DPM_Annotated_Templates.xlsx]S.08.01.02!$A$24:$A$26</t>
  </si>
  <si>
    <t>[EIOPA_SolvencyII_DPM_Annotated_Templates.xlsx]S.08.01.02!$A$26:$D$26</t>
  </si>
  <si>
    <t>[EIOPA_SolvencyII_DPM_Annotated_Templates.xlsx]S.08.02.01!$A$1</t>
  </si>
  <si>
    <t>[EIOPA_SolvencyII_DPM_Annotated_Templates.xlsx]S.08.02.01!$A$7</t>
  </si>
  <si>
    <t>[EIOPA_SolvencyII_DPM_Annotated_Templates.xlsx]S.08.02.01!$A$4</t>
  </si>
  <si>
    <t>[EIOPA_SolvencyII_DPM_Annotated_Templates.xlsx]S.08.02.01!$D$14:$P$14</t>
  </si>
  <si>
    <t>[EIOPA_SolvencyII_DPM_Annotated_Templates.xlsx]S.08.02.01!$A$12:$C$12</t>
  </si>
  <si>
    <t>[EIOPA_SolvencyII_DPM_Annotated_Templates.xlsx]S.08.02.01!$A$13:$C$13</t>
  </si>
  <si>
    <t>[EIOPA_SolvencyII_DPM_Annotated_Templates.xlsx]S.08.02.01!$D$12:$P$12</t>
  </si>
  <si>
    <t>[EIOPA_SolvencyII_DPM_Annotated_Templates.xlsx]S.08.02.01!$D$13:$P$13</t>
  </si>
  <si>
    <t>[EIOPA_SolvencyII_DPM_Annotated_Templates.xlsx]S.08.02.01!$D$15:$P$19</t>
  </si>
  <si>
    <t>[EIOPA_SolvencyII_DPM_Annotated_Templates.xlsx]S.08.02.01!$A$15:$C$16</t>
  </si>
  <si>
    <t>[EIOPA_SolvencyII_DPM_Annotated_Templates.xlsx]S.08.02.01!$A$8:$A$10</t>
  </si>
  <si>
    <t>[EIOPA_SolvencyII_DPM_Annotated_Templates.xlsx]S.08.02.01!$A$23</t>
  </si>
  <si>
    <t>[EIOPA_SolvencyII_DPM_Annotated_Templates.xlsx]S.08.02.01!$A$21</t>
  </si>
  <si>
    <t>[EIOPA_SolvencyII_DPM_Annotated_Templates.xlsx]S.08.02.01!$B$30:$L$30</t>
  </si>
  <si>
    <t>[EIOPA_SolvencyII_DPM_Annotated_Templates.xlsx]S.08.02.01!$A$28</t>
  </si>
  <si>
    <t>[EIOPA_SolvencyII_DPM_Annotated_Templates.xlsx]S.08.02.01!$A$29</t>
  </si>
  <si>
    <t>[EIOPA_SolvencyII_DPM_Annotated_Templates.xlsx]S.08.02.01!$B$28:$L$28</t>
  </si>
  <si>
    <t>[EIOPA_SolvencyII_DPM_Annotated_Templates.xlsx]S.08.02.01!$B$29:$L$29</t>
  </si>
  <si>
    <t>[EIOPA_SolvencyII_DPM_Annotated_Templates.xlsx]S.08.02.01!$B$31:$L$32</t>
  </si>
  <si>
    <t>[EIOPA_SolvencyII_DPM_Annotated_Templates.xlsx]S.08.02.01!$A$31:$A$32</t>
  </si>
  <si>
    <t>[EIOPA_SolvencyII_DPM_Annotated_Templates.xlsx]S.08.02.01!$A$24:$A$26</t>
  </si>
  <si>
    <t>[EIOPA_SolvencyII_DPM_Annotated_Templates.xlsx]S.08.02.02!$A$1</t>
  </si>
  <si>
    <t>[EIOPA_SolvencyII_DPM_Annotated_Templates.xlsx]S.08.02.02!$A$7</t>
  </si>
  <si>
    <t>[EIOPA_SolvencyII_DPM_Annotated_Templates.xlsx]S.08.02.02!$A$4</t>
  </si>
  <si>
    <t>[EIOPA_SolvencyII_DPM_Annotated_Templates.xlsx]S.08.02.02!$E$14:$Q$14</t>
  </si>
  <si>
    <t>[EIOPA_SolvencyII_DPM_Annotated_Templates.xlsx]S.08.02.02!$A$12:$D$12</t>
  </si>
  <si>
    <t>[EIOPA_SolvencyII_DPM_Annotated_Templates.xlsx]S.08.02.02!$A$13:$D$13</t>
  </si>
  <si>
    <t>[EIOPA_SolvencyII_DPM_Annotated_Templates.xlsx]S.08.02.02!$E$12:$Q$12</t>
  </si>
  <si>
    <t>[EIOPA_SolvencyII_DPM_Annotated_Templates.xlsx]S.08.02.02!$E$13:$Q$13</t>
  </si>
  <si>
    <t>[EIOPA_SolvencyII_DPM_Annotated_Templates.xlsx]S.08.02.02!$E$15:$Q$19</t>
  </si>
  <si>
    <t>[EIOPA_SolvencyII_DPM_Annotated_Templates.xlsx]S.08.02.02!$A$15:$D$16</t>
  </si>
  <si>
    <t>[EIOPA_SolvencyII_DPM_Annotated_Templates.xlsx]S.08.02.02!$A$8:$A$10</t>
  </si>
  <si>
    <t>[EIOPA_SolvencyII_DPM_Annotated_Templates.xlsx]S.08.02.02!$A$10:$D$10</t>
  </si>
  <si>
    <t>[EIOPA_SolvencyII_DPM_Annotated_Templates.xlsx]S.08.02.02!$A$23</t>
  </si>
  <si>
    <t>[EIOPA_SolvencyII_DPM_Annotated_Templates.xlsx]S.08.02.02!$A$21</t>
  </si>
  <si>
    <t>[EIOPA_SolvencyII_DPM_Annotated_Templates.xlsx]S.08.02.02!$C$30:$N$30</t>
  </si>
  <si>
    <t>[EIOPA_SolvencyII_DPM_Annotated_Templates.xlsx]S.08.02.02!$A$28:$B$28</t>
  </si>
  <si>
    <t>[EIOPA_SolvencyII_DPM_Annotated_Templates.xlsx]S.08.02.02!$A$29:$B$29</t>
  </si>
  <si>
    <t>[EIOPA_SolvencyII_DPM_Annotated_Templates.xlsx]S.08.02.02!$C$28:$N$28</t>
  </si>
  <si>
    <t>[EIOPA_SolvencyII_DPM_Annotated_Templates.xlsx]S.08.02.02!$C$29:$N$29</t>
  </si>
  <si>
    <t>[EIOPA_SolvencyII_DPM_Annotated_Templates.xlsx]S.08.02.02!$C$31:$N$32</t>
  </si>
  <si>
    <t>[EIOPA_SolvencyII_DPM_Annotated_Templates.xlsx]S.08.02.02!$A$31:$B$32</t>
  </si>
  <si>
    <t>[EIOPA_SolvencyII_DPM_Annotated_Templates.xlsx]S.08.02.02!$A$24:$A$26</t>
  </si>
  <si>
    <t>[EIOPA_SolvencyII_DPM_Annotated_Templates.xlsx]S.08.02.02!$A$26:$D$26</t>
  </si>
  <si>
    <t>[EIOPA_SolvencyII_DPM_Annotated_Templates.xlsx]S.09.01.01!$A$1</t>
  </si>
  <si>
    <t>[EIOPA_SolvencyII_DPM_Annotated_Templates.xlsx]S.09.01.01!$A$6</t>
  </si>
  <si>
    <t>[EIOPA_SolvencyII_DPM_Annotated_Templates.xlsx]S.09.01.01!$A$4</t>
  </si>
  <si>
    <t>[EIOPA_SolvencyII_DPM_Annotated_Templates.xlsx]S.09.01.01!$B$12:$H$12</t>
  </si>
  <si>
    <t>[EIOPA_SolvencyII_DPM_Annotated_Templates.xlsx]S.09.01.01!$A$10</t>
  </si>
  <si>
    <t>[EIOPA_SolvencyII_DPM_Annotated_Templates.xlsx]S.09.01.01!$A$11</t>
  </si>
  <si>
    <t>[EIOPA_SolvencyII_DPM_Annotated_Templates.xlsx]S.09.01.01!$B$10:$H$10</t>
  </si>
  <si>
    <t>[EIOPA_SolvencyII_DPM_Annotated_Templates.xlsx]S.09.01.01!$B$11:$H$11</t>
  </si>
  <si>
    <t>[EIOPA_SolvencyII_DPM_Annotated_Templates.xlsx]S.09.01.01!$B$13:$H$18</t>
  </si>
  <si>
    <t>[EIOPA_SolvencyII_DPM_Annotated_Templates.xlsx]S.09.01.01!$A$13:$A$14</t>
  </si>
  <si>
    <t>[EIOPA_SolvencyII_DPM_Annotated_Templates.xlsx]S.09.01.01!$A$7:$A$8</t>
  </si>
  <si>
    <t>[EIOPA_SolvencyII_DPM_Annotated_Templates.xlsx]S.09.01.02!$A$1</t>
  </si>
  <si>
    <t>[EIOPA_SolvencyII_DPM_Annotated_Templates.xlsx]S.09.01.02!$A$6</t>
  </si>
  <si>
    <t>[EIOPA_SolvencyII_DPM_Annotated_Templates.xlsx]S.09.01.02!$A$4</t>
  </si>
  <si>
    <t>[EIOPA_SolvencyII_DPM_Annotated_Templates.xlsx]S.09.01.02!$B$13:$H$13</t>
  </si>
  <si>
    <t>[EIOPA_SolvencyII_DPM_Annotated_Templates.xlsx]S.09.01.02!$A$11</t>
  </si>
  <si>
    <t>[EIOPA_SolvencyII_DPM_Annotated_Templates.xlsx]S.09.01.02!$A$12</t>
  </si>
  <si>
    <t>[EIOPA_SolvencyII_DPM_Annotated_Templates.xlsx]S.09.01.02!$B$11:$H$11</t>
  </si>
  <si>
    <t>[EIOPA_SolvencyII_DPM_Annotated_Templates.xlsx]S.09.01.02!$B$12:$H$12</t>
  </si>
  <si>
    <t>[EIOPA_SolvencyII_DPM_Annotated_Templates.xlsx]S.09.01.02!$B$14:$H$19</t>
  </si>
  <si>
    <t>[EIOPA_SolvencyII_DPM_Annotated_Templates.xlsx]S.09.01.02!$A$14:$A$15</t>
  </si>
  <si>
    <t>[EIOPA_SolvencyII_DPM_Annotated_Templates.xlsx]S.09.01.02!$A$8:$A$9</t>
  </si>
  <si>
    <t>[EIOPA_SolvencyII_DPM_Annotated_Templates.xlsx]S.09.01.02!$A$8:$D$9</t>
  </si>
  <si>
    <t>[EIOPA_SolvencyII_DPM_Annotated_Templates.xlsx]S.10.01.01!$A$1</t>
  </si>
  <si>
    <t>[EIOPA_SolvencyII_DPM_Annotated_Templates.xlsx]S.10.01.01!$A$6</t>
  </si>
  <si>
    <t>[EIOPA_SolvencyII_DPM_Annotated_Templates.xlsx]S.10.01.01!$A$4</t>
  </si>
  <si>
    <t>[EIOPA_SolvencyII_DPM_Annotated_Templates.xlsx]S.10.01.01!$C$12:$N$12</t>
  </si>
  <si>
    <t>[EIOPA_SolvencyII_DPM_Annotated_Templates.xlsx]S.10.01.01!$A$10:$B$10</t>
  </si>
  <si>
    <t>[EIOPA_SolvencyII_DPM_Annotated_Templates.xlsx]S.10.01.01!$A$11:$B$11</t>
  </si>
  <si>
    <t>[EIOPA_SolvencyII_DPM_Annotated_Templates.xlsx]S.10.01.01!$C$10:$N$10</t>
  </si>
  <si>
    <t>[EIOPA_SolvencyII_DPM_Annotated_Templates.xlsx]S.10.01.01!$C$11:$N$11</t>
  </si>
  <si>
    <t>[EIOPA_SolvencyII_DPM_Annotated_Templates.xlsx]S.10.01.01!$C$13:$N$15</t>
  </si>
  <si>
    <t>[EIOPA_SolvencyII_DPM_Annotated_Templates.xlsx]S.10.01.01!$A$13:$B$14</t>
  </si>
  <si>
    <t>[EIOPA_SolvencyII_DPM_Annotated_Templates.xlsx]S.10.01.01!$A$7:$A$8</t>
  </si>
  <si>
    <t>[EIOPA_SolvencyII_DPM_Annotated_Templates.xlsx]S.10.01.02!$A$1</t>
  </si>
  <si>
    <t>[EIOPA_SolvencyII_DPM_Annotated_Templates.xlsx]S.10.01.02!$A$6</t>
  </si>
  <si>
    <t>[EIOPA_SolvencyII_DPM_Annotated_Templates.xlsx]S.10.01.02!$A$4</t>
  </si>
  <si>
    <t>[EIOPA_SolvencyII_DPM_Annotated_Templates.xlsx]S.10.01.02!$D$12:$P$12</t>
  </si>
  <si>
    <t>[EIOPA_SolvencyII_DPM_Annotated_Templates.xlsx]S.10.01.02!$A$10:$C$10</t>
  </si>
  <si>
    <t>[EIOPA_SolvencyII_DPM_Annotated_Templates.xlsx]S.10.01.02!$A$11:$C$11</t>
  </si>
  <si>
    <t>[EIOPA_SolvencyII_DPM_Annotated_Templates.xlsx]S.10.01.02!$D$10:$P$10</t>
  </si>
  <si>
    <t>[EIOPA_SolvencyII_DPM_Annotated_Templates.xlsx]S.10.01.02!$D$11:$P$11</t>
  </si>
  <si>
    <t>[EIOPA_SolvencyII_DPM_Annotated_Templates.xlsx]S.10.01.02!$D$13:$P$15</t>
  </si>
  <si>
    <t>[EIOPA_SolvencyII_DPM_Annotated_Templates.xlsx]S.10.01.02!$A$13:$C$14</t>
  </si>
  <si>
    <t>[EIOPA_SolvencyII_DPM_Annotated_Templates.xlsx]S.10.01.02!$A$8</t>
  </si>
  <si>
    <t>[EIOPA_SolvencyII_DPM_Annotated_Templates.xlsx]S.10.01.02!$A$8:$D$8</t>
  </si>
  <si>
    <t>[EIOPA_SolvencyII_DPM_Annotated_Templates.xlsx]S.11.01.01!$A$1</t>
  </si>
  <si>
    <t>[EIOPA_SolvencyII_DPM_Annotated_Templates.xlsx]S.11.01.01!$A$6</t>
  </si>
  <si>
    <t>[EIOPA_SolvencyII_DPM_Annotated_Templates.xlsx]S.11.01.01!$A$4</t>
  </si>
  <si>
    <t>[EIOPA_SolvencyII_DPM_Annotated_Templates.xlsx]S.11.01.01!$C$14:$J$14</t>
  </si>
  <si>
    <t>[EIOPA_SolvencyII_DPM_Annotated_Templates.xlsx]S.11.01.01!$A$11:$B$12</t>
  </si>
  <si>
    <t>[EIOPA_SolvencyII_DPM_Annotated_Templates.xlsx]S.11.01.01!$A$13:$B$13</t>
  </si>
  <si>
    <t>[EIOPA_SolvencyII_DPM_Annotated_Templates.xlsx]S.11.01.01!$C$11:$J$12</t>
  </si>
  <si>
    <t>[EIOPA_SolvencyII_DPM_Annotated_Templates.xlsx]S.11.01.01!$C$13:$J$13</t>
  </si>
  <si>
    <t>[EIOPA_SolvencyII_DPM_Annotated_Templates.xlsx]S.11.01.01!$C$15:$J$18</t>
  </si>
  <si>
    <t>[EIOPA_SolvencyII_DPM_Annotated_Templates.xlsx]S.11.01.01!$A$15:$B$16</t>
  </si>
  <si>
    <t>[EIOPA_SolvencyII_DPM_Annotated_Templates.xlsx]S.11.01.01!$A$7:$A$9</t>
  </si>
  <si>
    <t>[EIOPA_SolvencyII_DPM_Annotated_Templates.xlsx]S.11.01.01!$A$20</t>
  </si>
  <si>
    <t>[EIOPA_SolvencyII_DPM_Annotated_Templates.xlsx]S.11.01.01!$B$28:$N$28</t>
  </si>
  <si>
    <t>[EIOPA_SolvencyII_DPM_Annotated_Templates.xlsx]S.11.01.01!$A$25</t>
  </si>
  <si>
    <t>[EIOPA_SolvencyII_DPM_Annotated_Templates.xlsx]S.11.01.01!$A$27</t>
  </si>
  <si>
    <t>[EIOPA_SolvencyII_DPM_Annotated_Templates.xlsx]S.11.01.01!$B$25:$N$26</t>
  </si>
  <si>
    <t>[EIOPA_SolvencyII_DPM_Annotated_Templates.xlsx]S.11.01.01!$B$27:$N$27</t>
  </si>
  <si>
    <t>[EIOPA_SolvencyII_DPM_Annotated_Templates.xlsx]S.11.01.01!$B$29:$N$32</t>
  </si>
  <si>
    <t>[EIOPA_SolvencyII_DPM_Annotated_Templates.xlsx]S.11.01.01!$A$29:$A$30</t>
  </si>
  <si>
    <t>[EIOPA_SolvencyII_DPM_Annotated_Templates.xlsx]S.11.01.01!$A$21:$A$23</t>
  </si>
  <si>
    <t>[EIOPA_SolvencyII_DPM_Annotated_Templates.xlsx]S.11.01.02!$A$1</t>
  </si>
  <si>
    <t>[EIOPA_SolvencyII_DPM_Annotated_Templates.xlsx]S.11.01.02!$A$6</t>
  </si>
  <si>
    <t>[EIOPA_SolvencyII_DPM_Annotated_Templates.xlsx]S.11.01.02!$A$4</t>
  </si>
  <si>
    <t>[EIOPA_SolvencyII_DPM_Annotated_Templates.xlsx]S.11.01.02!$D$14:$K$14</t>
  </si>
  <si>
    <t>[EIOPA_SolvencyII_DPM_Annotated_Templates.xlsx]S.11.01.02!$A$11:$C$12</t>
  </si>
  <si>
    <t>[EIOPA_SolvencyII_DPM_Annotated_Templates.xlsx]S.11.01.02!$A$13:$C$13</t>
  </si>
  <si>
    <t>[EIOPA_SolvencyII_DPM_Annotated_Templates.xlsx]S.11.01.02!$D$11:$K$12</t>
  </si>
  <si>
    <t>[EIOPA_SolvencyII_DPM_Annotated_Templates.xlsx]S.11.01.02!$D$13:$K$13</t>
  </si>
  <si>
    <t>[EIOPA_SolvencyII_DPM_Annotated_Templates.xlsx]S.11.01.02!$D$15:$K$18</t>
  </si>
  <si>
    <t>[EIOPA_SolvencyII_DPM_Annotated_Templates.xlsx]S.11.01.02!$A$15:$C$16</t>
  </si>
  <si>
    <t>[EIOPA_SolvencyII_DPM_Annotated_Templates.xlsx]S.11.01.02!$A$7:$A$9</t>
  </si>
  <si>
    <t>[EIOPA_SolvencyII_DPM_Annotated_Templates.xlsx]S.11.01.02!$A$9:$D$9</t>
  </si>
  <si>
    <t>[EIOPA_SolvencyII_DPM_Annotated_Templates.xlsx]S.11.01.02!$A$20</t>
  </si>
  <si>
    <t>[EIOPA_SolvencyII_DPM_Annotated_Templates.xlsx]S.11.01.02!$C$28:$P$28</t>
  </si>
  <si>
    <t>[EIOPA_SolvencyII_DPM_Annotated_Templates.xlsx]S.11.01.02!$A$25:$B$26</t>
  </si>
  <si>
    <t>[EIOPA_SolvencyII_DPM_Annotated_Templates.xlsx]S.11.01.02!$A$27:$B$27</t>
  </si>
  <si>
    <t>[EIOPA_SolvencyII_DPM_Annotated_Templates.xlsx]S.11.01.02!$C$25:$P$26</t>
  </si>
  <si>
    <t>[EIOPA_SolvencyII_DPM_Annotated_Templates.xlsx]S.11.01.02!$C$27:$P$27</t>
  </si>
  <si>
    <t>[EIOPA_SolvencyII_DPM_Annotated_Templates.xlsx]S.11.01.02!$C$29:$P$32</t>
  </si>
  <si>
    <t>[EIOPA_SolvencyII_DPM_Annotated_Templates.xlsx]S.11.01.02!$A$29:$B$30</t>
  </si>
  <si>
    <t>[EIOPA_SolvencyII_DPM_Annotated_Templates.xlsx]S.11.01.02!$A$21:$A$23</t>
  </si>
  <si>
    <t>[EIOPA_SolvencyII_DPM_Annotated_Templates.xlsx]S.11.01.02!$A$23:$D$23</t>
  </si>
  <si>
    <t>[EIOPA_SolvencyII_DPM_Annotated_Templates.xlsx]S.12.01.01!$A$1</t>
  </si>
  <si>
    <t>[EIOPA_SolvencyII_DPM_Annotated_Templates.xlsx]S.12.01.01!$A$6</t>
  </si>
  <si>
    <t>[EIOPA_SolvencyII_DPM_Annotated_Templates.xlsx]S.12.01.01!$A$4</t>
  </si>
  <si>
    <t>[EIOPA_SolvencyII_DPM_Annotated_Templates.xlsx]S.12.01.01!$C$13:$U$24</t>
  </si>
  <si>
    <t>[EIOPA_SolvencyII_DPM_Annotated_Templates.xlsx]S.12.01.01!$A$13:$A$24</t>
  </si>
  <si>
    <t>[EIOPA_SolvencyII_DPM_Annotated_Templates.xlsx]S.12.01.01!$B$13:$B$24</t>
  </si>
  <si>
    <t>[EIOPA_SolvencyII_DPM_Annotated_Templates.xlsx]S.12.01.01!$C$10:$U$11</t>
  </si>
  <si>
    <t>[EIOPA_SolvencyII_DPM_Annotated_Templates.xlsx]S.12.01.01!$C$12:$U$12</t>
  </si>
  <si>
    <t>[EIOPA_SolvencyII_DPM_Annotated_Templates.xlsx]S.12.01.01!$C$67:$U$69</t>
  </si>
  <si>
    <t>[EIOPA_SolvencyII_DPM_Annotated_Templates.xlsx]S.12.01.01!$V$13:$AF$24</t>
  </si>
  <si>
    <t>[EIOPA_SolvencyII_DPM_Annotated_Templates.xlsx]S.12.01.01!$A$7:$A$8</t>
  </si>
  <si>
    <t>[EIOPA_SolvencyII_DPM_Annotated_Templates.xlsx]S.12.01.01!$A$28</t>
  </si>
  <si>
    <t>[EIOPA_SolvencyII_DPM_Annotated_Templates.xlsx]S.12.01.01!$C$33:$U$33</t>
  </si>
  <si>
    <t>[EIOPA_SolvencyII_DPM_Annotated_Templates.xlsx]S.12.01.01!$A$33</t>
  </si>
  <si>
    <t>[EIOPA_SolvencyII_DPM_Annotated_Templates.xlsx]S.12.01.01!$B$33</t>
  </si>
  <si>
    <t>[EIOPA_SolvencyII_DPM_Annotated_Templates.xlsx]S.12.01.01!$V$33:$AB$33</t>
  </si>
  <si>
    <t>[EIOPA_SolvencyII_DPM_Annotated_Templates.xlsx]S.12.01.01!$A$29:$A$31</t>
  </si>
  <si>
    <t>[EIOPA_SolvencyII_DPM_Annotated_Templates.xlsx]S.12.01.01!$A$31:$D$31</t>
  </si>
  <si>
    <t>[EIOPA_SolvencyII_DPM_Annotated_Templates.xlsx]S.12.01.01!$A$35</t>
  </si>
  <si>
    <t>[EIOPA_SolvencyII_DPM_Annotated_Templates.xlsx]S.12.01.01!$C$42:$U$42</t>
  </si>
  <si>
    <t>[EIOPA_SolvencyII_DPM_Annotated_Templates.xlsx]S.12.01.01!$A$42</t>
  </si>
  <si>
    <t>[EIOPA_SolvencyII_DPM_Annotated_Templates.xlsx]S.12.01.01!$B$42</t>
  </si>
  <si>
    <t>[EIOPA_SolvencyII_DPM_Annotated_Templates.xlsx]S.12.01.01!$V$42:$AB$42</t>
  </si>
  <si>
    <t>[EIOPA_SolvencyII_DPM_Annotated_Templates.xlsx]S.12.01.01!$A$40:$D$40</t>
  </si>
  <si>
    <t>[EIOPA_SolvencyII_DPM_Annotated_Templates.xlsx]S.12.01.01!$A$36:$A$37</t>
  </si>
  <si>
    <t>[EIOPA_SolvencyII_DPM_Annotated_Templates.xlsx]S.12.01.01!$A$44</t>
  </si>
  <si>
    <t>[EIOPA_SolvencyII_DPM_Annotated_Templates.xlsx]S.12.01.01!$C$48:$U$49</t>
  </si>
  <si>
    <t>[EIOPA_SolvencyII_DPM_Annotated_Templates.xlsx]S.12.01.01!$A$48:$A$49</t>
  </si>
  <si>
    <t>[EIOPA_SolvencyII_DPM_Annotated_Templates.xlsx]S.12.01.01!$B$48:$B$49</t>
  </si>
  <si>
    <t>[EIOPA_SolvencyII_DPM_Annotated_Templates.xlsx]S.12.01.01!$V$48:$AB$49</t>
  </si>
  <si>
    <t>[EIOPA_SolvencyII_DPM_Annotated_Templates.xlsx]S.12.01.01!$A$45:$A$46</t>
  </si>
  <si>
    <t>[EIOPA_SolvencyII_DPM_Annotated_Templates.xlsx]S.12.01.01!$A$51</t>
  </si>
  <si>
    <t>[EIOPA_SolvencyII_DPM_Annotated_Templates.xlsx]S.12.01.01!$A$26</t>
  </si>
  <si>
    <t>[EIOPA_SolvencyII_DPM_Annotated_Templates.xlsx]S.12.01.01!$C$55:$U$66</t>
  </si>
  <si>
    <t>[EIOPA_SolvencyII_DPM_Annotated_Templates.xlsx]S.12.01.01!$A$55:$A$66</t>
  </si>
  <si>
    <t>[EIOPA_SolvencyII_DPM_Annotated_Templates.xlsx]S.12.01.01!$B$55:$B$66</t>
  </si>
  <si>
    <t>[EIOPA_SolvencyII_DPM_Annotated_Templates.xlsx]S.12.01.01!$V$55:$AD$66</t>
  </si>
  <si>
    <t>[EIOPA_SolvencyII_DPM_Annotated_Templates.xlsx]S.12.01.01!$A$52:$A$53</t>
  </si>
  <si>
    <t>[EIOPA_SolvencyII_DPM_Annotated_Templates.xlsx]S.12.01.02!$A$1</t>
  </si>
  <si>
    <t>[EIOPA_SolvencyII_DPM_Annotated_Templates.xlsx]S.12.01.02!$A$6</t>
  </si>
  <si>
    <t>[EIOPA_SolvencyII_DPM_Annotated_Templates.xlsx]S.12.01.02!$A$4</t>
  </si>
  <si>
    <t>[EIOPA_SolvencyII_DPM_Annotated_Templates.xlsx]S.12.01.02!$C$13:$U$18</t>
  </si>
  <si>
    <t>[EIOPA_SolvencyII_DPM_Annotated_Templates.xlsx]S.12.01.02!$A$13:$A$18</t>
  </si>
  <si>
    <t>[EIOPA_SolvencyII_DPM_Annotated_Templates.xlsx]S.12.01.02!$B$13:$B$18</t>
  </si>
  <si>
    <t>[EIOPA_SolvencyII_DPM_Annotated_Templates.xlsx]S.12.01.02!$C$10:$U$11</t>
  </si>
  <si>
    <t>[EIOPA_SolvencyII_DPM_Annotated_Templates.xlsx]S.12.01.02!$C$12:$U$12</t>
  </si>
  <si>
    <t>[EIOPA_SolvencyII_DPM_Annotated_Templates.xlsx]S.12.01.02!$C$19:$U$21</t>
  </si>
  <si>
    <t>[EIOPA_SolvencyII_DPM_Annotated_Templates.xlsx]S.12.01.02!$V$13:$AB$18</t>
  </si>
  <si>
    <t>[EIOPA_SolvencyII_DPM_Annotated_Templates.xlsx]S.12.01.02!$A$7:$A$8</t>
  </si>
  <si>
    <t>[EIOPA_SolvencyII_DPM_Annotated_Templates.xlsx]S.13.01.01!$A$1</t>
  </si>
  <si>
    <t>[EIOPA_SolvencyII_DPM_Annotated_Templates.xlsx]S.13.01.01!$A$6</t>
  </si>
  <si>
    <t>[EIOPA_SolvencyII_DPM_Annotated_Templates.xlsx]S.13.01.01!$A$4</t>
  </si>
  <si>
    <t>[EIOPA_SolvencyII_DPM_Annotated_Templates.xlsx]S.13.01.01!$C$15:$AE$48</t>
  </si>
  <si>
    <t>[EIOPA_SolvencyII_DPM_Annotated_Templates.xlsx]S.13.01.01!$A$15:$A$48</t>
  </si>
  <si>
    <t>[EIOPA_SolvencyII_DPM_Annotated_Templates.xlsx]S.13.01.01!$B$15:$B$48</t>
  </si>
  <si>
    <t>[EIOPA_SolvencyII_DPM_Annotated_Templates.xlsx]S.13.01.01!$C$10:$AE$13</t>
  </si>
  <si>
    <t>[EIOPA_SolvencyII_DPM_Annotated_Templates.xlsx]S.13.01.01!$C$14:$AE$14</t>
  </si>
  <si>
    <t>[EIOPA_SolvencyII_DPM_Annotated_Templates.xlsx]S.13.01.01!$C$49:$AE$56</t>
  </si>
  <si>
    <t>[EIOPA_SolvencyII_DPM_Annotated_Templates.xlsx]S.13.01.01!$AF$15:$AF$48</t>
  </si>
  <si>
    <t>[EIOPA_SolvencyII_DPM_Annotated_Templates.xlsx]S.13.01.01!$A$7:$A$8</t>
  </si>
  <si>
    <t>[EIOPA_SolvencyII_DPM_Annotated_Templates.xlsx]S.14.01.01!$A$1</t>
  </si>
  <si>
    <t>[EIOPA_SolvencyII_DPM_Annotated_Templates.xlsx]S.14.01.01!$A$6</t>
  </si>
  <si>
    <t>[EIOPA_SolvencyII_DPM_Annotated_Templates.xlsx]S.14.01.01!$A$10</t>
  </si>
  <si>
    <t>[EIOPA_SolvencyII_DPM_Annotated_Templates.xlsx]S.14.01.01!$D$14:$I$14</t>
  </si>
  <si>
    <t>[EIOPA_SolvencyII_DPM_Annotated_Templates.xlsx]S.14.01.01!$A$12:$C$12</t>
  </si>
  <si>
    <t>[EIOPA_SolvencyII_DPM_Annotated_Templates.xlsx]S.14.01.01!$A$13:$C$13</t>
  </si>
  <si>
    <t>[EIOPA_SolvencyII_DPM_Annotated_Templates.xlsx]S.14.01.01!$D$12:$I$12</t>
  </si>
  <si>
    <t>[EIOPA_SolvencyII_DPM_Annotated_Templates.xlsx]S.14.01.01!$D$13:$I$13</t>
  </si>
  <si>
    <t>[EIOPA_SolvencyII_DPM_Annotated_Templates.xlsx]S.14.01.01!$D$15:$I$18</t>
  </si>
  <si>
    <t>[EIOPA_SolvencyII_DPM_Annotated_Templates.xlsx]S.14.01.01!$A$15:$C$16</t>
  </si>
  <si>
    <t>[EIOPA_SolvencyII_DPM_Annotated_Templates.xlsx]S.14.01.01!$A$7:$A$8</t>
  </si>
  <si>
    <t>[EIOPA_SolvencyII_DPM_Annotated_Templates.xlsx]S.14.01.01!$A$20</t>
  </si>
  <si>
    <t>[EIOPA_SolvencyII_DPM_Annotated_Templates.xlsx]S.14.01.01!$A$24</t>
  </si>
  <si>
    <t>[EIOPA_SolvencyII_DPM_Annotated_Templates.xlsx]S.14.01.01!$B$28:$G$28</t>
  </si>
  <si>
    <t>[EIOPA_SolvencyII_DPM_Annotated_Templates.xlsx]S.14.01.01!$A$26</t>
  </si>
  <si>
    <t>[EIOPA_SolvencyII_DPM_Annotated_Templates.xlsx]S.14.01.01!$A$27</t>
  </si>
  <si>
    <t>[EIOPA_SolvencyII_DPM_Annotated_Templates.xlsx]S.14.01.01!$B$26:$G$26</t>
  </si>
  <si>
    <t>[EIOPA_SolvencyII_DPM_Annotated_Templates.xlsx]S.14.01.01!$B$27:$G$27</t>
  </si>
  <si>
    <t>[EIOPA_SolvencyII_DPM_Annotated_Templates.xlsx]S.14.01.01!$B$29:$G$30</t>
  </si>
  <si>
    <t>[EIOPA_SolvencyII_DPM_Annotated_Templates.xlsx]S.14.01.01!$A$29:$A$30</t>
  </si>
  <si>
    <t>[EIOPA_SolvencyII_DPM_Annotated_Templates.xlsx]S.14.01.01!$A$21:$A$22</t>
  </si>
  <si>
    <t>[EIOPA_SolvencyII_DPM_Annotated_Templates.xlsx]S.14.01.01!$A$32</t>
  </si>
  <si>
    <t>[EIOPA_SolvencyII_DPM_Annotated_Templates.xlsx]S.14.01.01!$B$38:$E$38</t>
  </si>
  <si>
    <t>[EIOPA_SolvencyII_DPM_Annotated_Templates.xlsx]S.14.01.01!$A$36</t>
  </si>
  <si>
    <t>[EIOPA_SolvencyII_DPM_Annotated_Templates.xlsx]S.14.01.01!$A$37</t>
  </si>
  <si>
    <t>[EIOPA_SolvencyII_DPM_Annotated_Templates.xlsx]S.14.01.01!$B$36:$E$36</t>
  </si>
  <si>
    <t>[EIOPA_SolvencyII_DPM_Annotated_Templates.xlsx]S.14.01.01!$B$37:$E$37</t>
  </si>
  <si>
    <t>[EIOPA_SolvencyII_DPM_Annotated_Templates.xlsx]S.14.01.01!$B$39:$E$43</t>
  </si>
  <si>
    <t>[EIOPA_SolvencyII_DPM_Annotated_Templates.xlsx]S.14.01.01!$A$39:$A$40</t>
  </si>
  <si>
    <t>[EIOPA_SolvencyII_DPM_Annotated_Templates.xlsx]S.14.01.01!$A$33:$A$34</t>
  </si>
  <si>
    <t>[EIOPA_SolvencyII_DPM_Annotated_Templates.xlsx]S.14.01.01!$A$45</t>
  </si>
  <si>
    <t>[EIOPA_SolvencyII_DPM_Annotated_Templates.xlsx]S.14.01.01!$C$51</t>
  </si>
  <si>
    <t>[EIOPA_SolvencyII_DPM_Annotated_Templates.xlsx]S.14.01.01!$A$49:$B$49</t>
  </si>
  <si>
    <t>[EIOPA_SolvencyII_DPM_Annotated_Templates.xlsx]S.14.01.01!$A$50:$B$50</t>
  </si>
  <si>
    <t>[EIOPA_SolvencyII_DPM_Annotated_Templates.xlsx]S.14.01.01!$C$49</t>
  </si>
  <si>
    <t>[EIOPA_SolvencyII_DPM_Annotated_Templates.xlsx]S.14.01.01!$C$50</t>
  </si>
  <si>
    <t>[EIOPA_SolvencyII_DPM_Annotated_Templates.xlsx]S.14.01.01!$C$52</t>
  </si>
  <si>
    <t>[EIOPA_SolvencyII_DPM_Annotated_Templates.xlsx]S.14.01.01!$A$52:$B$53</t>
  </si>
  <si>
    <t>[EIOPA_SolvencyII_DPM_Annotated_Templates.xlsx]S.14.01.01!$A$46:$A$47</t>
  </si>
  <si>
    <t>[EIOPA_SolvencyII_DPM_Annotated_Templates.xlsx]S.14.01.01!$A$4</t>
  </si>
  <si>
    <t>[EIOPA_SolvencyII_DPM_Annotated_Templates.xlsx]S.14.01.02!$A$1</t>
  </si>
  <si>
    <t>[EIOPA_SolvencyII_DPM_Annotated_Templates.xlsx]S.14.01.02!$A$6</t>
  </si>
  <si>
    <t>[EIOPA_SolvencyII_DPM_Annotated_Templates.xlsx]S.14.01.02!$A$4</t>
  </si>
  <si>
    <t>[EIOPA_SolvencyII_DPM_Annotated_Templates.xlsx]S.14.01.02!$B$12:$C$12</t>
  </si>
  <si>
    <t>[EIOPA_SolvencyII_DPM_Annotated_Templates.xlsx]S.14.01.02!$A$10</t>
  </si>
  <si>
    <t>[EIOPA_SolvencyII_DPM_Annotated_Templates.xlsx]S.14.01.02!$A$11</t>
  </si>
  <si>
    <t>[EIOPA_SolvencyII_DPM_Annotated_Templates.xlsx]S.14.01.02!$B$10:$C$10</t>
  </si>
  <si>
    <t>[EIOPA_SolvencyII_DPM_Annotated_Templates.xlsx]S.14.01.02!$B$11:$C$11</t>
  </si>
  <si>
    <t>[EIOPA_SolvencyII_DPM_Annotated_Templates.xlsx]S.14.01.02!$B$13:$C$17</t>
  </si>
  <si>
    <t>[EIOPA_SolvencyII_DPM_Annotated_Templates.xlsx]S.14.01.02!$A$13:$A$14</t>
  </si>
  <si>
    <t>[EIOPA_SolvencyII_DPM_Annotated_Templates.xlsx]S.14.01.02!$A$7:$A$8</t>
  </si>
  <si>
    <t>[EIOPA_SolvencyII_DPM_Annotated_Templates.xlsx]S.15.01.{01,02}'!$A$1</t>
  </si>
  <si>
    <t>[EIOPA_SolvencyII_DPM_Annotated_Templates.xlsx]S.15.01.{01,02}'!$A$7</t>
  </si>
  <si>
    <t>[EIOPA_SolvencyII_DPM_Annotated_Templates.xlsx]S.15.01.{01,02}'!$C$18:$E$18</t>
  </si>
  <si>
    <t>[EIOPA_SolvencyII_DPM_Annotated_Templates.xlsx]S.15.01.{01,02}'!$A$16:$B$16</t>
  </si>
  <si>
    <t>[EIOPA_SolvencyII_DPM_Annotated_Templates.xlsx]S.15.01.{01,02}'!$A$17:$B$17</t>
  </si>
  <si>
    <t>[EIOPA_SolvencyII_DPM_Annotated_Templates.xlsx]S.15.01.{01,02}'!$C$16:$E$16</t>
  </si>
  <si>
    <t>[EIOPA_SolvencyII_DPM_Annotated_Templates.xlsx]S.15.01.{01,02}'!$C$17:$E$17</t>
  </si>
  <si>
    <t>[EIOPA_SolvencyII_DPM_Annotated_Templates.xlsx]S.15.01.{01,02}'!$C$19:$E$22</t>
  </si>
  <si>
    <t>[EIOPA_SolvencyII_DPM_Annotated_Templates.xlsx]S.15.01.{01,02}'!$A$19:$B$20</t>
  </si>
  <si>
    <t>[EIOPA_SolvencyII_DPM_Annotated_Templates.xlsx]S.15.01.{01,02}'!$A$8:$A$9</t>
  </si>
  <si>
    <t>[EIOPA_SolvencyII_DPM_Annotated_Templates.xlsx]S.15.01.{01,02}'!$A$24</t>
  </si>
  <si>
    <t>[EIOPA_SolvencyII_DPM_Annotated_Templates.xlsx]S.15.01.{01,02}'!$B$35:$D$35</t>
  </si>
  <si>
    <t>[EIOPA_SolvencyII_DPM_Annotated_Templates.xlsx]S.15.01.{01,02}'!$A$33</t>
  </si>
  <si>
    <t>[EIOPA_SolvencyII_DPM_Annotated_Templates.xlsx]S.15.01.{01,02}'!$A$34</t>
  </si>
  <si>
    <t>[EIOPA_SolvencyII_DPM_Annotated_Templates.xlsx]S.15.01.{01,02}'!$B$33:$D$33</t>
  </si>
  <si>
    <t>[EIOPA_SolvencyII_DPM_Annotated_Templates.xlsx]S.15.01.{01,02}'!$B$34:$D$34</t>
  </si>
  <si>
    <t>[EIOPA_SolvencyII_DPM_Annotated_Templates.xlsx]S.15.01.{01,02}'!$B$36:$D$39</t>
  </si>
  <si>
    <t>[EIOPA_SolvencyII_DPM_Annotated_Templates.xlsx]S.15.01.{01,02}'!$A$36:$A$37</t>
  </si>
  <si>
    <t>[EIOPA_SolvencyII_DPM_Annotated_Templates.xlsx]S.15.01.{01,02}'!$A$25:$A$26</t>
  </si>
  <si>
    <t>[EIOPA_SolvencyII_DPM_Annotated_Templates.xlsx]S.15.01.{01,02}'!$A$5</t>
  </si>
  <si>
    <t>[EIOPA_SolvencyII_DPM_Annotated_Templates.xlsx]S.15.01.{01,02}'!$A$2</t>
  </si>
  <si>
    <t>[EIOPA_SolvencyII_DPM_Annotated_Templates.xlsx]S.15.01.{01,02}'!$A$11</t>
  </si>
  <si>
    <t>[EIOPA_SolvencyII_DPM_Annotated_Templates.xlsx]S.15.01.{01,02}'!$A$12:$A$14</t>
  </si>
  <si>
    <t>[EIOPA_SolvencyII_DPM_Annotated_Templates.xlsx]S.15.01.{01,02}'!$A$14:$D$14</t>
  </si>
  <si>
    <t>[EIOPA_SolvencyII_DPM_Annotated_Templates.xlsx]S.15.01.{01,02}'!$A$28</t>
  </si>
  <si>
    <t>[EIOPA_SolvencyII_DPM_Annotated_Templates.xlsx]S.15.01.{01,02}'!$A$29:$A$31</t>
  </si>
  <si>
    <t>[EIOPA_SolvencyII_DPM_Annotated_Templates.xlsx]S.15.01.{01,02}'!$A$31:$D$31</t>
  </si>
  <si>
    <t>[EIOPA_SolvencyII_DPM_Annotated_Templates.xlsx]S.15.02.{01,02}'!$A$1</t>
  </si>
  <si>
    <t>[EIOPA_SolvencyII_DPM_Annotated_Templates.xlsx]S.15.02.{01,02}'!$A$7</t>
  </si>
  <si>
    <t>[EIOPA_SolvencyII_DPM_Annotated_Templates.xlsx]S.15.02.{01,02}'!$A$5</t>
  </si>
  <si>
    <t>[EIOPA_SolvencyII_DPM_Annotated_Templates.xlsx]S.15.02.{01,02}'!$B$18:$F$18</t>
  </si>
  <si>
    <t>[EIOPA_SolvencyII_DPM_Annotated_Templates.xlsx]S.15.02.{01,02}'!$A$16</t>
  </si>
  <si>
    <t>[EIOPA_SolvencyII_DPM_Annotated_Templates.xlsx]S.15.02.{01,02}'!$A$17</t>
  </si>
  <si>
    <t>[EIOPA_SolvencyII_DPM_Annotated_Templates.xlsx]S.15.02.{01,02}'!$B$16:$F$16</t>
  </si>
  <si>
    <t>[EIOPA_SolvencyII_DPM_Annotated_Templates.xlsx]S.15.02.{01,02}'!$B$17:$F$17</t>
  </si>
  <si>
    <t>[EIOPA_SolvencyII_DPM_Annotated_Templates.xlsx]S.15.02.{01,02}'!$B$19:$F$24</t>
  </si>
  <si>
    <t>[EIOPA_SolvencyII_DPM_Annotated_Templates.xlsx]S.15.02.{01,02}'!$A$19:$A$20</t>
  </si>
  <si>
    <t>[EIOPA_SolvencyII_DPM_Annotated_Templates.xlsx]S.15.02.{01,02}'!$A$8:$A$9</t>
  </si>
  <si>
    <t>[EIOPA_SolvencyII_DPM_Annotated_Templates.xlsx]S.15.02.{01,02}'!$A$26</t>
  </si>
  <si>
    <t>[EIOPA_SolvencyII_DPM_Annotated_Templates.xlsx]S.15.02.{01,02}'!$D$41</t>
  </si>
  <si>
    <t>[EIOPA_SolvencyII_DPM_Annotated_Templates.xlsx]S.15.02.{01,02}'!$A$39:$C$39</t>
  </si>
  <si>
    <t>[EIOPA_SolvencyII_DPM_Annotated_Templates.xlsx]S.15.02.{01,02}'!$A$40:$C$40</t>
  </si>
  <si>
    <t>[EIOPA_SolvencyII_DPM_Annotated_Templates.xlsx]S.15.02.{01,02}'!$D$39</t>
  </si>
  <si>
    <t>[EIOPA_SolvencyII_DPM_Annotated_Templates.xlsx]S.15.02.{01,02}'!$D$40</t>
  </si>
  <si>
    <t>[EIOPA_SolvencyII_DPM_Annotated_Templates.xlsx]S.15.02.{01,02}'!$D$42</t>
  </si>
  <si>
    <t>[EIOPA_SolvencyII_DPM_Annotated_Templates.xlsx]S.15.02.{01,02}'!$A$42:$C$43</t>
  </si>
  <si>
    <t>[EIOPA_SolvencyII_DPM_Annotated_Templates.xlsx]S.15.02.{01,02}'!$B$39:$C$44</t>
  </si>
  <si>
    <t>[EIOPA_SolvencyII_DPM_Annotated_Templates.xlsx]S.15.02.{01,02}'!$A$27:$A$30</t>
  </si>
  <si>
    <t>[EIOPA_SolvencyII_DPM_Annotated_Templates.xlsx]S.15.02.{01,02}'!$A$2</t>
  </si>
  <si>
    <t>[EIOPA_SolvencyII_DPM_Annotated_Templates.xlsx]S.15.02.{01,02}'!$A$11</t>
  </si>
  <si>
    <t>[EIOPA_SolvencyII_DPM_Annotated_Templates.xlsx]S.15.02.{01,02}'!$A$12:$A$14</t>
  </si>
  <si>
    <t>[EIOPA_SolvencyII_DPM_Annotated_Templates.xlsx]S.15.02.{01,02}'!$A$14:$D$14</t>
  </si>
  <si>
    <t>[EIOPA_SolvencyII_DPM_Annotated_Templates.xlsx]S.15.02.{01,02}'!$A$32</t>
  </si>
  <si>
    <t>[EIOPA_SolvencyII_DPM_Annotated_Templates.xlsx]S.15.02.{01,02}'!$A$33:$A$37</t>
  </si>
  <si>
    <t>[EIOPA_SolvencyII_DPM_Annotated_Templates.xlsx]S.15.02.{01,02}'!$A$37:$D$37</t>
  </si>
  <si>
    <t>[EIOPA_SolvencyII_DPM_Annotated_Templates.xlsx]S.16.01.01!$A$1</t>
  </si>
  <si>
    <t>[EIOPA_SolvencyII_DPM_Annotated_Templates.xlsx]S.16.01.01!$A$6</t>
  </si>
  <si>
    <t>[EIOPA_SolvencyII_DPM_Annotated_Templates.xlsx]S.16.01.01!$A$4</t>
  </si>
  <si>
    <t>[EIOPA_SolvencyII_DPM_Annotated_Templates.xlsx]S.16.01.01!$C$17:$K$33</t>
  </si>
  <si>
    <t>[EIOPA_SolvencyII_DPM_Annotated_Templates.xlsx]S.16.01.01!$A$17:$A$33</t>
  </si>
  <si>
    <t>[EIOPA_SolvencyII_DPM_Annotated_Templates.xlsx]S.16.01.01!$B$17:$B$33</t>
  </si>
  <si>
    <t>[EIOPA_SolvencyII_DPM_Annotated_Templates.xlsx]S.16.01.01!$C$15:$K$15</t>
  </si>
  <si>
    <t>[EIOPA_SolvencyII_DPM_Annotated_Templates.xlsx]S.16.01.01!$C$16:$K$16</t>
  </si>
  <si>
    <t>[EIOPA_SolvencyII_DPM_Annotated_Templates.xlsx]S.16.01.01!$C$34:$K$38</t>
  </si>
  <si>
    <t>[EIOPA_SolvencyII_DPM_Annotated_Templates.xlsx]S.16.01.01!$L$17:$L$33</t>
  </si>
  <si>
    <t>[EIOPA_SolvencyII_DPM_Annotated_Templates.xlsx]S.16.01.01!$A$7:$A$13</t>
  </si>
  <si>
    <t>[EIOPA_SolvencyII_DPM_Annotated_Templates.xlsx]S.16.01.01!$A$11:$D$13</t>
  </si>
  <si>
    <t>[EIOPA_SolvencyII_DPM_Annotated_Templates.xlsx]S.17.01.01!$A$1</t>
  </si>
  <si>
    <t>[EIOPA_SolvencyII_DPM_Annotated_Templates.xlsx]S.17.01.01!$A$6</t>
  </si>
  <si>
    <t>[EIOPA_SolvencyII_DPM_Annotated_Templates.xlsx]S.17.01.01!$A$4</t>
  </si>
  <si>
    <t>[EIOPA_SolvencyII_DPM_Annotated_Templates.xlsx]S.17.01.01!$C$14:$S$48</t>
  </si>
  <si>
    <t>[EIOPA_SolvencyII_DPM_Annotated_Templates.xlsx]S.17.01.01!$A$14:$A$48</t>
  </si>
  <si>
    <t>[EIOPA_SolvencyII_DPM_Annotated_Templates.xlsx]S.17.01.01!$B$14:$B$48</t>
  </si>
  <si>
    <t>[EIOPA_SolvencyII_DPM_Annotated_Templates.xlsx]S.17.01.01!$C$10:$S$12</t>
  </si>
  <si>
    <t>[EIOPA_SolvencyII_DPM_Annotated_Templates.xlsx]S.17.01.01!$C$13:$S$13</t>
  </si>
  <si>
    <t>[EIOPA_SolvencyII_DPM_Annotated_Templates.xlsx]S.17.01.01!$C$78:$S$78</t>
  </si>
  <si>
    <t>[EIOPA_SolvencyII_DPM_Annotated_Templates.xlsx]S.17.01.01!$T$14:$AC$48</t>
  </si>
  <si>
    <t>[EIOPA_SolvencyII_DPM_Annotated_Templates.xlsx]S.17.01.01!$A$7:$A$8</t>
  </si>
  <si>
    <t>[EIOPA_SolvencyII_DPM_Annotated_Templates.xlsx]S.17.01.01!$A$50</t>
  </si>
  <si>
    <t>[EIOPA_SolvencyII_DPM_Annotated_Templates.xlsx]S.17.01.01!$A$54</t>
  </si>
  <si>
    <t>[EIOPA_SolvencyII_DPM_Annotated_Templates.xlsx]S.17.01.01!$C$56:$S$77</t>
  </si>
  <si>
    <t>[EIOPA_SolvencyII_DPM_Annotated_Templates.xlsx]S.17.01.01!$A$56:$A$77</t>
  </si>
  <si>
    <t>[EIOPA_SolvencyII_DPM_Annotated_Templates.xlsx]S.17.01.01!$B$56:$B$77</t>
  </si>
  <si>
    <t>[EIOPA_SolvencyII_DPM_Annotated_Templates.xlsx]S.17.01.01!$T$56:$Z$77</t>
  </si>
  <si>
    <t>[EIOPA_SolvencyII_DPM_Annotated_Templates.xlsx]S.17.01.01!$A$51:$A$52</t>
  </si>
  <si>
    <t>[EIOPA_SolvencyII_DPM_Annotated_Templates.xlsx]S.17.01.01!$A$79</t>
  </si>
  <si>
    <t>[EIOPA_SolvencyII_DPM_Annotated_Templates.xlsx]S.17.01.01!$C$84:$S$84</t>
  </si>
  <si>
    <t>[EIOPA_SolvencyII_DPM_Annotated_Templates.xlsx]S.17.01.01!$A$84</t>
  </si>
  <si>
    <t>[EIOPA_SolvencyII_DPM_Annotated_Templates.xlsx]S.17.01.01!$B$84</t>
  </si>
  <si>
    <t>[EIOPA_SolvencyII_DPM_Annotated_Templates.xlsx]S.17.01.01!$C$101:$S$101</t>
  </si>
  <si>
    <t>[EIOPA_SolvencyII_DPM_Annotated_Templates.xlsx]S.17.01.01!$T$84:$Z$84</t>
  </si>
  <si>
    <t>[EIOPA_SolvencyII_DPM_Annotated_Templates.xlsx]S.17.01.01!$A$80:$A$82</t>
  </si>
  <si>
    <t>[EIOPA_SolvencyII_DPM_Annotated_Templates.xlsx]S.17.01.01!$A$82:$D$82</t>
  </si>
  <si>
    <t>[EIOPA_SolvencyII_DPM_Annotated_Templates.xlsx]S.17.01.01!$A$86</t>
  </si>
  <si>
    <t>[EIOPA_SolvencyII_DPM_Annotated_Templates.xlsx]S.17.01.01!$C$90:$S$91</t>
  </si>
  <si>
    <t>[EIOPA_SolvencyII_DPM_Annotated_Templates.xlsx]S.17.01.01!$A$90:$A$91</t>
  </si>
  <si>
    <t>[EIOPA_SolvencyII_DPM_Annotated_Templates.xlsx]S.17.01.01!$B$90:$B$91</t>
  </si>
  <si>
    <t>[EIOPA_SolvencyII_DPM_Annotated_Templates.xlsx]S.17.01.01!$T$90:$Z$91</t>
  </si>
  <si>
    <t>[EIOPA_SolvencyII_DPM_Annotated_Templates.xlsx]S.17.01.01!$A$87:$A$88</t>
  </si>
  <si>
    <t>[EIOPA_SolvencyII_DPM_Annotated_Templates.xlsx]S.17.01.01!$A$93</t>
  </si>
  <si>
    <t>[EIOPA_SolvencyII_DPM_Annotated_Templates.xlsx]S.17.01.01!$C$100:$S$100</t>
  </si>
  <si>
    <t>[EIOPA_SolvencyII_DPM_Annotated_Templates.xlsx]S.17.01.01!$A$100</t>
  </si>
  <si>
    <t>[EIOPA_SolvencyII_DPM_Annotated_Templates.xlsx]S.17.01.01!$B$100</t>
  </si>
  <si>
    <t>[EIOPA_SolvencyII_DPM_Annotated_Templates.xlsx]S.17.01.01!$T$100:$Y$100</t>
  </si>
  <si>
    <t>[EIOPA_SolvencyII_DPM_Annotated_Templates.xlsx]S.17.01.01!$A$98:$D$98</t>
  </si>
  <si>
    <t>[EIOPA_SolvencyII_DPM_Annotated_Templates.xlsx]S.17.01.01!$A$94:$A$95</t>
  </si>
  <si>
    <t>[EIOPA_SolvencyII_DPM_Annotated_Templates.xlsx]S.17.01.02!$A$1</t>
  </si>
  <si>
    <t>[EIOPA_SolvencyII_DPM_Annotated_Templates.xlsx]S.17.01.02!$A$6</t>
  </si>
  <si>
    <t>[EIOPA_SolvencyII_DPM_Annotated_Templates.xlsx]S.17.01.02!$A$4</t>
  </si>
  <si>
    <t>[EIOPA_SolvencyII_DPM_Annotated_Templates.xlsx]S.17.01.02!$C$14:$S$31</t>
  </si>
  <si>
    <t>[EIOPA_SolvencyII_DPM_Annotated_Templates.xlsx]S.17.01.02!$A$14:$A$31</t>
  </si>
  <si>
    <t>[EIOPA_SolvencyII_DPM_Annotated_Templates.xlsx]S.17.01.02!$B$14:$B$31</t>
  </si>
  <si>
    <t>[EIOPA_SolvencyII_DPM_Annotated_Templates.xlsx]S.17.01.02!$C$10:$S$12</t>
  </si>
  <si>
    <t>[EIOPA_SolvencyII_DPM_Annotated_Templates.xlsx]S.17.01.02!$C$13:$S$13</t>
  </si>
  <si>
    <t>[EIOPA_SolvencyII_DPM_Annotated_Templates.xlsx]S.17.01.02!$C$32:$S$32</t>
  </si>
  <si>
    <t>[EIOPA_SolvencyII_DPM_Annotated_Templates.xlsx]S.17.01.02!$T$14:$Z$31</t>
  </si>
  <si>
    <t>[EIOPA_SolvencyII_DPM_Annotated_Templates.xlsx]S.17.01.02!$A$7:$A$8</t>
  </si>
  <si>
    <t>[EIOPA_SolvencyII_DPM_Annotated_Templates.xlsx]S.18.01.01!$A$1</t>
  </si>
  <si>
    <t>[EIOPA_SolvencyII_DPM_Annotated_Templates.xlsx]S.18.01.01!$A$6</t>
  </si>
  <si>
    <t>[EIOPA_SolvencyII_DPM_Annotated_Templates.xlsx]S.18.01.01!$A$4</t>
  </si>
  <si>
    <t>[EIOPA_SolvencyII_DPM_Annotated_Templates.xlsx]S.18.01.01!$C$15:$K$46</t>
  </si>
  <si>
    <t>[EIOPA_SolvencyII_DPM_Annotated_Templates.xlsx]S.18.01.01!$A$15:$A$46</t>
  </si>
  <si>
    <t>[EIOPA_SolvencyII_DPM_Annotated_Templates.xlsx]S.18.01.01!$B$15:$B$46</t>
  </si>
  <si>
    <t>[EIOPA_SolvencyII_DPM_Annotated_Templates.xlsx]S.18.01.01!$C$11:$K$13</t>
  </si>
  <si>
    <t>[EIOPA_SolvencyII_DPM_Annotated_Templates.xlsx]S.18.01.01!$C$14:$K$14</t>
  </si>
  <si>
    <t>[EIOPA_SolvencyII_DPM_Annotated_Templates.xlsx]S.18.01.01!$C$47:$K$54</t>
  </si>
  <si>
    <t>[EIOPA_SolvencyII_DPM_Annotated_Templates.xlsx]S.18.01.01!$L$15:$L$46</t>
  </si>
  <si>
    <t>[EIOPA_SolvencyII_DPM_Annotated_Templates.xlsx]S.18.01.01!$A$7:$A$9</t>
  </si>
  <si>
    <t>[EIOPA_SolvencyII_DPM_Annotated_Templates.xlsx]S.19.01.01!$A$1</t>
  </si>
  <si>
    <t>[EIOPA_SolvencyII_DPM_Annotated_Templates.xlsx]S.19.01.01!$A$7</t>
  </si>
  <si>
    <t>[EIOPA_SolvencyII_DPM_Annotated_Templates.xlsx]S.19.01.01!$A$19</t>
  </si>
  <si>
    <t>[EIOPA_SolvencyII_DPM_Annotated_Templates.xlsx]S.19.01.01!$C$24:$M$34</t>
  </si>
  <si>
    <t>[EIOPA_SolvencyII_DPM_Annotated_Templates.xlsx]S.19.01.01!$A$24:$A$34</t>
  </si>
  <si>
    <t>[EIOPA_SolvencyII_DPM_Annotated_Templates.xlsx]S.19.01.01!$B$24:$B$34</t>
  </si>
  <si>
    <t>[EIOPA_SolvencyII_DPM_Annotated_Templates.xlsx]S.19.01.01!$C$22:$M$22</t>
  </si>
  <si>
    <t>[EIOPA_SolvencyII_DPM_Annotated_Templates.xlsx]S.19.01.01!$C$23:$M$23</t>
  </si>
  <si>
    <t>[EIOPA_SolvencyII_DPM_Annotated_Templates.xlsx]S.19.01.01!$C$35:$M$35</t>
  </si>
  <si>
    <t>[EIOPA_SolvencyII_DPM_Annotated_Templates.xlsx]S.19.01.01!$N$24:$N$34</t>
  </si>
  <si>
    <t>[EIOPA_SolvencyII_DPM_Annotated_Templates.xlsx]S.19.01.01!$A$8:$A$16</t>
  </si>
  <si>
    <t>[EIOPA_SolvencyII_DPM_Annotated_Templates.xlsx]S.19.01.01!$A$14:$D$16</t>
  </si>
  <si>
    <t>[EIOPA_SolvencyII_DPM_Annotated_Templates.xlsx]S.19.01.01!$O$7</t>
  </si>
  <si>
    <t>[EIOPA_SolvencyII_DPM_Annotated_Templates.xlsx]S.19.01.01!$R$24:$S$35</t>
  </si>
  <si>
    <t>[EIOPA_SolvencyII_DPM_Annotated_Templates.xlsx]S.19.01.01!$P$24:$P$35</t>
  </si>
  <si>
    <t>[EIOPA_SolvencyII_DPM_Annotated_Templates.xlsx]S.19.01.01!$Q$24:$Q$35</t>
  </si>
  <si>
    <t>[EIOPA_SolvencyII_DPM_Annotated_Templates.xlsx]S.19.01.01!$R$22:$S$22</t>
  </si>
  <si>
    <t>[EIOPA_SolvencyII_DPM_Annotated_Templates.xlsx]S.19.01.01!$R$23:$S$23</t>
  </si>
  <si>
    <t>[EIOPA_SolvencyII_DPM_Annotated_Templates.xlsx]S.19.01.01!$R$36:$S$36</t>
  </si>
  <si>
    <t>[EIOPA_SolvencyII_DPM_Annotated_Templates.xlsx]S.19.01.01!$T$24:$U$35</t>
  </si>
  <si>
    <t>[EIOPA_SolvencyII_DPM_Annotated_Templates.xlsx]S.19.01.01!$O$8:$O$15</t>
  </si>
  <si>
    <t>[EIOPA_SolvencyII_DPM_Annotated_Templates.xlsx]S.19.01.01!$O$13:$R$15</t>
  </si>
  <si>
    <t>[EIOPA_SolvencyII_DPM_Annotated_Templates.xlsx]S.19.01.01!$U$7</t>
  </si>
  <si>
    <t>[EIOPA_SolvencyII_DPM_Annotated_Templates.xlsx]S.19.01.01!$U$19</t>
  </si>
  <si>
    <t>[EIOPA_SolvencyII_DPM_Annotated_Templates.xlsx]S.19.01.01!$Y$24:$AI$34</t>
  </si>
  <si>
    <t>[EIOPA_SolvencyII_DPM_Annotated_Templates.xlsx]S.19.01.01!$W$24:$W$34</t>
  </si>
  <si>
    <t>[EIOPA_SolvencyII_DPM_Annotated_Templates.xlsx]S.19.01.01!$X$24:$X$34</t>
  </si>
  <si>
    <t>[EIOPA_SolvencyII_DPM_Annotated_Templates.xlsx]S.19.01.01!$Y$22:$AI$22</t>
  </si>
  <si>
    <t>[EIOPA_SolvencyII_DPM_Annotated_Templates.xlsx]S.19.01.01!$Y$23:$AI$23</t>
  </si>
  <si>
    <t>[EIOPA_SolvencyII_DPM_Annotated_Templates.xlsx]S.19.01.01!$Y$35:$AI$35</t>
  </si>
  <si>
    <t>[EIOPA_SolvencyII_DPM_Annotated_Templates.xlsx]S.19.01.01!$AJ$24:$AJ$34</t>
  </si>
  <si>
    <t>[EIOPA_SolvencyII_DPM_Annotated_Templates.xlsx]S.19.01.01!$U$8:$U$17</t>
  </si>
  <si>
    <t>[EIOPA_SolvencyII_DPM_Annotated_Templates.xlsx]S.19.01.01!$U$15:$X$17</t>
  </si>
  <si>
    <t>[EIOPA_SolvencyII_DPM_Annotated_Templates.xlsx]S.19.01.01!$AI$7</t>
  </si>
  <si>
    <t>[EIOPA_SolvencyII_DPM_Annotated_Templates.xlsx]S.19.01.01!$AN$24:$AN$35</t>
  </si>
  <si>
    <t>[EIOPA_SolvencyII_DPM_Annotated_Templates.xlsx]S.19.01.01!$AL$24:$AL$35</t>
  </si>
  <si>
    <t>[EIOPA_SolvencyII_DPM_Annotated_Templates.xlsx]S.19.01.01!$AM$24:$AM$35</t>
  </si>
  <si>
    <t>[EIOPA_SolvencyII_DPM_Annotated_Templates.xlsx]S.19.01.01!$AN$22</t>
  </si>
  <si>
    <t>[EIOPA_SolvencyII_DPM_Annotated_Templates.xlsx]S.19.01.01!$AN$23</t>
  </si>
  <si>
    <t>[EIOPA_SolvencyII_DPM_Annotated_Templates.xlsx]S.19.01.01!$AO$24:$AO$35</t>
  </si>
  <si>
    <t>[EIOPA_SolvencyII_DPM_Annotated_Templates.xlsx]S.19.01.01!$AI$8:$AI$17</t>
  </si>
  <si>
    <t>[EIOPA_SolvencyII_DPM_Annotated_Templates.xlsx]S.19.01.01!$AI$15:$AL$17</t>
  </si>
  <si>
    <t>[EIOPA_SolvencyII_DPM_Annotated_Templates.xlsx]S.19.01.01!$A$4</t>
  </si>
  <si>
    <t>[EIOPA_SolvencyII_DPM_Annotated_Templates.xlsx]S.19.01.02!$A$1</t>
  </si>
  <si>
    <t>[EIOPA_SolvencyII_DPM_Annotated_Templates.xlsx]S.19.01.02!$A$6</t>
  </si>
  <si>
    <t>[EIOPA_SolvencyII_DPM_Annotated_Templates.xlsx]S.19.01.02!$A$18</t>
  </si>
  <si>
    <t>[EIOPA_SolvencyII_DPM_Annotated_Templates.xlsx]S.19.01.02!$C$23:$R$38</t>
  </si>
  <si>
    <t>[EIOPA_SolvencyII_DPM_Annotated_Templates.xlsx]S.19.01.02!$A$23:$A$38</t>
  </si>
  <si>
    <t>[EIOPA_SolvencyII_DPM_Annotated_Templates.xlsx]S.19.01.02!$B$23:$B$38</t>
  </si>
  <si>
    <t>[EIOPA_SolvencyII_DPM_Annotated_Templates.xlsx]S.19.01.02!$C$21:$R$21</t>
  </si>
  <si>
    <t>[EIOPA_SolvencyII_DPM_Annotated_Templates.xlsx]S.19.01.02!$C$22:$R$22</t>
  </si>
  <si>
    <t>[EIOPA_SolvencyII_DPM_Annotated_Templates.xlsx]S.19.01.02!$C$40:$R$40</t>
  </si>
  <si>
    <t>[EIOPA_SolvencyII_DPM_Annotated_Templates.xlsx]S.19.01.02!$S$23:$S$38</t>
  </si>
  <si>
    <t>[EIOPA_SolvencyII_DPM_Annotated_Templates.xlsx]S.19.01.02!$A$7:$A$15</t>
  </si>
  <si>
    <t>[EIOPA_SolvencyII_DPM_Annotated_Templates.xlsx]S.19.01.02!$A$13:$D$15</t>
  </si>
  <si>
    <t>[EIOPA_SolvencyII_DPM_Annotated_Templates.xlsx]S.19.01.02!$U$6</t>
  </si>
  <si>
    <t>[EIOPA_SolvencyII_DPM_Annotated_Templates.xlsx]S.19.01.02!$W$23:$X$39</t>
  </si>
  <si>
    <t>[EIOPA_SolvencyII_DPM_Annotated_Templates.xlsx]S.19.01.02!$U$23:$U$39</t>
  </si>
  <si>
    <t>[EIOPA_SolvencyII_DPM_Annotated_Templates.xlsx]S.19.01.02!$V$23:$V$39</t>
  </si>
  <si>
    <t>[EIOPA_SolvencyII_DPM_Annotated_Templates.xlsx]S.19.01.02!$W$21:$X$21</t>
  </si>
  <si>
    <t>[EIOPA_SolvencyII_DPM_Annotated_Templates.xlsx]S.19.01.02!$W$22:$X$22</t>
  </si>
  <si>
    <t>[EIOPA_SolvencyII_DPM_Annotated_Templates.xlsx]S.19.01.02!$W$40:$X$40</t>
  </si>
  <si>
    <t>[EIOPA_SolvencyII_DPM_Annotated_Templates.xlsx]S.19.01.02!$Y$23:$Z$39</t>
  </si>
  <si>
    <t>[EIOPA_SolvencyII_DPM_Annotated_Templates.xlsx]S.19.01.02!$U$7:$U$14</t>
  </si>
  <si>
    <t>[EIOPA_SolvencyII_DPM_Annotated_Templates.xlsx]S.19.01.02!$U$12:$X$14</t>
  </si>
  <si>
    <t>[EIOPA_SolvencyII_DPM_Annotated_Templates.xlsx]S.19.01.02!$AB$6</t>
  </si>
  <si>
    <t>[EIOPA_SolvencyII_DPM_Annotated_Templates.xlsx]S.19.01.02!$AB$18</t>
  </si>
  <si>
    <t>[EIOPA_SolvencyII_DPM_Annotated_Templates.xlsx]S.19.01.02!$AD$23:$AS$38</t>
  </si>
  <si>
    <t>[EIOPA_SolvencyII_DPM_Annotated_Templates.xlsx]S.19.01.02!$AB$23:$AB$38</t>
  </si>
  <si>
    <t>[EIOPA_SolvencyII_DPM_Annotated_Templates.xlsx]S.19.01.02!$AC$23:$AC$38</t>
  </si>
  <si>
    <t>[EIOPA_SolvencyII_DPM_Annotated_Templates.xlsx]S.19.01.02!$AD$21:$AS$21</t>
  </si>
  <si>
    <t>[EIOPA_SolvencyII_DPM_Annotated_Templates.xlsx]S.19.01.02!$AD$22:$AS$22</t>
  </si>
  <si>
    <t>[EIOPA_SolvencyII_DPM_Annotated_Templates.xlsx]S.19.01.02!$AD$40:$AS$40</t>
  </si>
  <si>
    <t>[EIOPA_SolvencyII_DPM_Annotated_Templates.xlsx]S.19.01.02!$AT$23:$AT$38</t>
  </si>
  <si>
    <t>[EIOPA_SolvencyII_DPM_Annotated_Templates.xlsx]S.19.01.02!$AB$7:$AB$16</t>
  </si>
  <si>
    <t>[EIOPA_SolvencyII_DPM_Annotated_Templates.xlsx]S.19.01.02!$AB$14:$AF$16</t>
  </si>
  <si>
    <t>[EIOPA_SolvencyII_DPM_Annotated_Templates.xlsx]S.19.01.02!$AV$6</t>
  </si>
  <si>
    <t>[EIOPA_SolvencyII_DPM_Annotated_Templates.xlsx]S.19.01.02!$AX$23:$AX$39</t>
  </si>
  <si>
    <t>[EIOPA_SolvencyII_DPM_Annotated_Templates.xlsx]S.19.01.02!$AV$23:$AV$39</t>
  </si>
  <si>
    <t>[EIOPA_SolvencyII_DPM_Annotated_Templates.xlsx]S.19.01.02!$AW$23:$AW$39</t>
  </si>
  <si>
    <t>[EIOPA_SolvencyII_DPM_Annotated_Templates.xlsx]S.19.01.02!$AX$21</t>
  </si>
  <si>
    <t>[EIOPA_SolvencyII_DPM_Annotated_Templates.xlsx]S.19.01.02!$AX$22</t>
  </si>
  <si>
    <t>[EIOPA_SolvencyII_DPM_Annotated_Templates.xlsx]S.19.01.02!$AY$23:$AY$39</t>
  </si>
  <si>
    <t>[EIOPA_SolvencyII_DPM_Annotated_Templates.xlsx]S.19.01.02!$AV$7:$AV$16</t>
  </si>
  <si>
    <t>[EIOPA_SolvencyII_DPM_Annotated_Templates.xlsx]S.19.01.02!$AV$14:$AY$16</t>
  </si>
  <si>
    <t>[EIOPA_SolvencyII_DPM_Annotated_Templates.xlsx]S.19.01.02!$BA$6</t>
  </si>
  <si>
    <t>[EIOPA_SolvencyII_DPM_Annotated_Templates.xlsx]S.19.01.02!$BA$18</t>
  </si>
  <si>
    <t>[EIOPA_SolvencyII_DPM_Annotated_Templates.xlsx]S.19.01.02!$BC$23:$BR$38</t>
  </si>
  <si>
    <t>[EIOPA_SolvencyII_DPM_Annotated_Templates.xlsx]S.19.01.02!$BA$23:$BA$38</t>
  </si>
  <si>
    <t>[EIOPA_SolvencyII_DPM_Annotated_Templates.xlsx]S.19.01.02!$BB$23:$BB$38</t>
  </si>
  <si>
    <t>[EIOPA_SolvencyII_DPM_Annotated_Templates.xlsx]S.19.01.02!$BC$21:$BR$21</t>
  </si>
  <si>
    <t>[EIOPA_SolvencyII_DPM_Annotated_Templates.xlsx]S.19.01.02!$BC$22:$BR$22</t>
  </si>
  <si>
    <t>[EIOPA_SolvencyII_DPM_Annotated_Templates.xlsx]S.19.01.02!$BC$40:$BR$40</t>
  </si>
  <si>
    <t>[EIOPA_SolvencyII_DPM_Annotated_Templates.xlsx]S.19.01.02!$BS$23:$BS$38</t>
  </si>
  <si>
    <t>[EIOPA_SolvencyII_DPM_Annotated_Templates.xlsx]S.19.01.02!$BA$7:$BA$15</t>
  </si>
  <si>
    <t>[EIOPA_SolvencyII_DPM_Annotated_Templates.xlsx]S.19.01.02!$BA$13:$BD$15</t>
  </si>
  <si>
    <t>[EIOPA_SolvencyII_DPM_Annotated_Templates.xlsx]S.19.01.02!$BU$6</t>
  </si>
  <si>
    <t>[EIOPA_SolvencyII_DPM_Annotated_Templates.xlsx]S.19.01.02!$BW$23:$BW$39</t>
  </si>
  <si>
    <t>[EIOPA_SolvencyII_DPM_Annotated_Templates.xlsx]S.19.01.02!$BU$23:$BU$39</t>
  </si>
  <si>
    <t>[EIOPA_SolvencyII_DPM_Annotated_Templates.xlsx]S.19.01.02!$BV$23:$BV$39</t>
  </si>
  <si>
    <t>[EIOPA_SolvencyII_DPM_Annotated_Templates.xlsx]S.19.01.02!$BW$21</t>
  </si>
  <si>
    <t>[EIOPA_SolvencyII_DPM_Annotated_Templates.xlsx]S.19.01.02!$BW$22</t>
  </si>
  <si>
    <t>[EIOPA_SolvencyII_DPM_Annotated_Templates.xlsx]S.19.01.02!$BX$23:$BY$39</t>
  </si>
  <si>
    <t>[EIOPA_SolvencyII_DPM_Annotated_Templates.xlsx]S.19.01.02!$BU$7:$BU$15</t>
  </si>
  <si>
    <t>[EIOPA_SolvencyII_DPM_Annotated_Templates.xlsx]S.19.01.02!$BU$13:$BX$15</t>
  </si>
  <si>
    <t>[EIOPA_SolvencyII_DPM_Annotated_Templates.xlsx]S.19.01.02!$A$42</t>
  </si>
  <si>
    <t>[EIOPA_SolvencyII_DPM_Annotated_Templates.xlsx]S.19.01.02!$A$55</t>
  </si>
  <si>
    <t>[EIOPA_SolvencyII_DPM_Annotated_Templates.xlsx]S.19.01.02!$C$60:$R$75</t>
  </si>
  <si>
    <t>[EIOPA_SolvencyII_DPM_Annotated_Templates.xlsx]S.19.01.02!$A$60:$A$75</t>
  </si>
  <si>
    <t>[EIOPA_SolvencyII_DPM_Annotated_Templates.xlsx]S.19.01.02!$B$60:$B$75</t>
  </si>
  <si>
    <t>[EIOPA_SolvencyII_DPM_Annotated_Templates.xlsx]S.19.01.02!$C$58:$R$58</t>
  </si>
  <si>
    <t>[EIOPA_SolvencyII_DPM_Annotated_Templates.xlsx]S.19.01.02!$C$59:$R$59</t>
  </si>
  <si>
    <t>[EIOPA_SolvencyII_DPM_Annotated_Templates.xlsx]S.19.01.02!$C$77:$R$77</t>
  </si>
  <si>
    <t>[EIOPA_SolvencyII_DPM_Annotated_Templates.xlsx]S.19.01.02!$S$60:$S$75</t>
  </si>
  <si>
    <t>[EIOPA_SolvencyII_DPM_Annotated_Templates.xlsx]S.19.01.02!$A$43:$A$52</t>
  </si>
  <si>
    <t>[EIOPA_SolvencyII_DPM_Annotated_Templates.xlsx]S.19.01.02!$A$50:$D$52</t>
  </si>
  <si>
    <t>[EIOPA_SolvencyII_DPM_Annotated_Templates.xlsx]S.19.01.02!$U$42</t>
  </si>
  <si>
    <t>[EIOPA_SolvencyII_DPM_Annotated_Templates.xlsx]S.19.01.02!$W$60:$X$76</t>
  </si>
  <si>
    <t>[EIOPA_SolvencyII_DPM_Annotated_Templates.xlsx]S.19.01.02!$U$60:$U$76</t>
  </si>
  <si>
    <t>[EIOPA_SolvencyII_DPM_Annotated_Templates.xlsx]S.19.01.02!$V$60:$V$76</t>
  </si>
  <si>
    <t>[EIOPA_SolvencyII_DPM_Annotated_Templates.xlsx]S.19.01.02!$W$58:$X$58</t>
  </si>
  <si>
    <t>[EIOPA_SolvencyII_DPM_Annotated_Templates.xlsx]S.19.01.02!$W$59:$X$59</t>
  </si>
  <si>
    <t>[EIOPA_SolvencyII_DPM_Annotated_Templates.xlsx]S.19.01.02!$W$77:$X$77</t>
  </si>
  <si>
    <t>[EIOPA_SolvencyII_DPM_Annotated_Templates.xlsx]S.19.01.02!$Y$60:$Z$76</t>
  </si>
  <si>
    <t>[EIOPA_SolvencyII_DPM_Annotated_Templates.xlsx]S.19.01.02!$U$43:$U$51</t>
  </si>
  <si>
    <t>[EIOPA_SolvencyII_DPM_Annotated_Templates.xlsx]S.19.01.02!$U$49:$X$51</t>
  </si>
  <si>
    <t>[EIOPA_SolvencyII_DPM_Annotated_Templates.xlsx]S.19.01.02!$AB$42</t>
  </si>
  <si>
    <t>[EIOPA_SolvencyII_DPM_Annotated_Templates.xlsx]S.19.01.02!$AB$55</t>
  </si>
  <si>
    <t>[EIOPA_SolvencyII_DPM_Annotated_Templates.xlsx]S.19.01.02!$AD$60:$AS$75</t>
  </si>
  <si>
    <t>[EIOPA_SolvencyII_DPM_Annotated_Templates.xlsx]S.19.01.02!$AB$60:$AB$75</t>
  </si>
  <si>
    <t>[EIOPA_SolvencyII_DPM_Annotated_Templates.xlsx]S.19.01.02!$AC$60:$AC$75</t>
  </si>
  <si>
    <t>[EIOPA_SolvencyII_DPM_Annotated_Templates.xlsx]S.19.01.02!$AD$58:$AS$58</t>
  </si>
  <si>
    <t>[EIOPA_SolvencyII_DPM_Annotated_Templates.xlsx]S.19.01.02!$AD$59:$AS$59</t>
  </si>
  <si>
    <t>[EIOPA_SolvencyII_DPM_Annotated_Templates.xlsx]S.19.01.02!$AD$77:$AS$77</t>
  </si>
  <si>
    <t>[EIOPA_SolvencyII_DPM_Annotated_Templates.xlsx]S.19.01.02!$AT$60:$AT$75</t>
  </si>
  <si>
    <t>[EIOPA_SolvencyII_DPM_Annotated_Templates.xlsx]S.19.01.02!$AB$43:$AB$53</t>
  </si>
  <si>
    <t>[EIOPA_SolvencyII_DPM_Annotated_Templates.xlsx]S.19.01.02!$AB$51:$AF$53</t>
  </si>
  <si>
    <t>[EIOPA_SolvencyII_DPM_Annotated_Templates.xlsx]S.19.01.02!$AV$42</t>
  </si>
  <si>
    <t>[EIOPA_SolvencyII_DPM_Annotated_Templates.xlsx]S.19.01.02!$AX$60:$AX$76</t>
  </si>
  <si>
    <t>[EIOPA_SolvencyII_DPM_Annotated_Templates.xlsx]S.19.01.02!$AV$60:$AV$76</t>
  </si>
  <si>
    <t>[EIOPA_SolvencyII_DPM_Annotated_Templates.xlsx]S.19.01.02!$AW$60:$AW$76</t>
  </si>
  <si>
    <t>[EIOPA_SolvencyII_DPM_Annotated_Templates.xlsx]S.19.01.02!$AX$58</t>
  </si>
  <si>
    <t>[EIOPA_SolvencyII_DPM_Annotated_Templates.xlsx]S.19.01.02!$AX$59</t>
  </si>
  <si>
    <t>[EIOPA_SolvencyII_DPM_Annotated_Templates.xlsx]S.19.01.02!$AY$60:$AY$76</t>
  </si>
  <si>
    <t>[EIOPA_SolvencyII_DPM_Annotated_Templates.xlsx]S.19.01.02!$AV$43:$AV$53</t>
  </si>
  <si>
    <t>[EIOPA_SolvencyII_DPM_Annotated_Templates.xlsx]S.19.01.02!$AV$51:$AY$53</t>
  </si>
  <si>
    <t>[EIOPA_SolvencyII_DPM_Annotated_Templates.xlsx]S.19.01.02!$BA$42</t>
  </si>
  <si>
    <t>[EIOPA_SolvencyII_DPM_Annotated_Templates.xlsx]S.19.01.02!$BA$55</t>
  </si>
  <si>
    <t>[EIOPA_SolvencyII_DPM_Annotated_Templates.xlsx]S.19.01.02!$BC$60:$BR$75</t>
  </si>
  <si>
    <t>[EIOPA_SolvencyII_DPM_Annotated_Templates.xlsx]S.19.01.02!$BA$60:$BA$75</t>
  </si>
  <si>
    <t>[EIOPA_SolvencyII_DPM_Annotated_Templates.xlsx]S.19.01.02!$BB$60:$BB$75</t>
  </si>
  <si>
    <t>[EIOPA_SolvencyII_DPM_Annotated_Templates.xlsx]S.19.01.02!$BC$58:$BR$58</t>
  </si>
  <si>
    <t>[EIOPA_SolvencyII_DPM_Annotated_Templates.xlsx]S.19.01.02!$BC$59:$BR$59</t>
  </si>
  <si>
    <t>[EIOPA_SolvencyII_DPM_Annotated_Templates.xlsx]S.19.01.02!$BC$77:$BR$77</t>
  </si>
  <si>
    <t>[EIOPA_SolvencyII_DPM_Annotated_Templates.xlsx]S.19.01.02!$BS$60:$BS$75</t>
  </si>
  <si>
    <t>[EIOPA_SolvencyII_DPM_Annotated_Templates.xlsx]S.19.01.02!$BA$43:$BA$52</t>
  </si>
  <si>
    <t>[EIOPA_SolvencyII_DPM_Annotated_Templates.xlsx]S.19.01.02!$BA$50:$BE$52</t>
  </si>
  <si>
    <t>[EIOPA_SolvencyII_DPM_Annotated_Templates.xlsx]S.19.01.02!$BU$42</t>
  </si>
  <si>
    <t>[EIOPA_SolvencyII_DPM_Annotated_Templates.xlsx]S.19.01.02!$BW$60:$BW$76</t>
  </si>
  <si>
    <t>[EIOPA_SolvencyII_DPM_Annotated_Templates.xlsx]S.19.01.02!$BU$60:$BU$76</t>
  </si>
  <si>
    <t>[EIOPA_SolvencyII_DPM_Annotated_Templates.xlsx]S.19.01.02!$BV$60:$BV$76</t>
  </si>
  <si>
    <t>[EIOPA_SolvencyII_DPM_Annotated_Templates.xlsx]S.19.01.02!$BW$58</t>
  </si>
  <si>
    <t>[EIOPA_SolvencyII_DPM_Annotated_Templates.xlsx]S.19.01.02!$BW$59</t>
  </si>
  <si>
    <t>[EIOPA_SolvencyII_DPM_Annotated_Templates.xlsx]S.19.01.02!$BX$60:$BY$76</t>
  </si>
  <si>
    <t>[EIOPA_SolvencyII_DPM_Annotated_Templates.xlsx]S.19.01.02!$BU$43:$BU$52</t>
  </si>
  <si>
    <t>[EIOPA_SolvencyII_DPM_Annotated_Templates.xlsx]S.19.01.02!$BU$50:$BX$52</t>
  </si>
  <si>
    <t>[EIOPA_SolvencyII_DPM_Annotated_Templates.xlsx]S.19.01.02!$A$79</t>
  </si>
  <si>
    <t>[EIOPA_SolvencyII_DPM_Annotated_Templates.xlsx]S.19.01.02!$A$92</t>
  </si>
  <si>
    <t>[EIOPA_SolvencyII_DPM_Annotated_Templates.xlsx]S.19.01.02!$C$97:$R$112</t>
  </si>
  <si>
    <t>[EIOPA_SolvencyII_DPM_Annotated_Templates.xlsx]S.19.01.02!$A$97:$A$112</t>
  </si>
  <si>
    <t>[EIOPA_SolvencyII_DPM_Annotated_Templates.xlsx]S.19.01.02!$B$97:$B$112</t>
  </si>
  <si>
    <t>[EIOPA_SolvencyII_DPM_Annotated_Templates.xlsx]S.19.01.02!$C$95:$R$95</t>
  </si>
  <si>
    <t>[EIOPA_SolvencyII_DPM_Annotated_Templates.xlsx]S.19.01.02!$C$96:$R$96</t>
  </si>
  <si>
    <t>[EIOPA_SolvencyII_DPM_Annotated_Templates.xlsx]S.19.01.02!$C$114:$R$114</t>
  </si>
  <si>
    <t>[EIOPA_SolvencyII_DPM_Annotated_Templates.xlsx]S.19.01.02!$S$97:$S$112</t>
  </si>
  <si>
    <t>[EIOPA_SolvencyII_DPM_Annotated_Templates.xlsx]S.19.01.02!$A$80:$A$89</t>
  </si>
  <si>
    <t>[EIOPA_SolvencyII_DPM_Annotated_Templates.xlsx]S.19.01.02!$A$87:$D$89</t>
  </si>
  <si>
    <t>[EIOPA_SolvencyII_DPM_Annotated_Templates.xlsx]S.19.01.02!$U$79</t>
  </si>
  <si>
    <t>[EIOPA_SolvencyII_DPM_Annotated_Templates.xlsx]S.19.01.02!$W$97:$X$113</t>
  </si>
  <si>
    <t>[EIOPA_SolvencyII_DPM_Annotated_Templates.xlsx]S.19.01.02!$U$97:$U$113</t>
  </si>
  <si>
    <t>[EIOPA_SolvencyII_DPM_Annotated_Templates.xlsx]S.19.01.02!$V$97:$V$113</t>
  </si>
  <si>
    <t>[EIOPA_SolvencyII_DPM_Annotated_Templates.xlsx]S.19.01.02!$W$95:$X$95</t>
  </si>
  <si>
    <t>[EIOPA_SolvencyII_DPM_Annotated_Templates.xlsx]S.19.01.02!$W$96:$X$96</t>
  </si>
  <si>
    <t>[EIOPA_SolvencyII_DPM_Annotated_Templates.xlsx]S.19.01.02!$W$114:$X$114</t>
  </si>
  <si>
    <t>[EIOPA_SolvencyII_DPM_Annotated_Templates.xlsx]S.19.01.02!$Y$97:$Z$113</t>
  </si>
  <si>
    <t>[EIOPA_SolvencyII_DPM_Annotated_Templates.xlsx]S.19.01.02!$U$80:$U$88</t>
  </si>
  <si>
    <t>[EIOPA_SolvencyII_DPM_Annotated_Templates.xlsx]S.19.01.02!$U$86:$X$88</t>
  </si>
  <si>
    <t>[EIOPA_SolvencyII_DPM_Annotated_Templates.xlsx]S.19.01.02!$AB$79</t>
  </si>
  <si>
    <t>[EIOPA_SolvencyII_DPM_Annotated_Templates.xlsx]S.19.01.02!$AB$92</t>
  </si>
  <si>
    <t>[EIOPA_SolvencyII_DPM_Annotated_Templates.xlsx]S.19.01.02!$AD$97:$AS$112</t>
  </si>
  <si>
    <t>[EIOPA_SolvencyII_DPM_Annotated_Templates.xlsx]S.19.01.02!$AB$97:$AB$112</t>
  </si>
  <si>
    <t>[EIOPA_SolvencyII_DPM_Annotated_Templates.xlsx]S.19.01.02!$AC$97:$AC$112</t>
  </si>
  <si>
    <t>[EIOPA_SolvencyII_DPM_Annotated_Templates.xlsx]S.19.01.02!$AD$95:$AS$95</t>
  </si>
  <si>
    <t>[EIOPA_SolvencyII_DPM_Annotated_Templates.xlsx]S.19.01.02!$AD$96:$AS$96</t>
  </si>
  <si>
    <t>[EIOPA_SolvencyII_DPM_Annotated_Templates.xlsx]S.19.01.02!$AD$114:$AS$114</t>
  </si>
  <si>
    <t>[EIOPA_SolvencyII_DPM_Annotated_Templates.xlsx]S.19.01.02!$AT$97:$AT$112</t>
  </si>
  <si>
    <t>[EIOPA_SolvencyII_DPM_Annotated_Templates.xlsx]S.19.01.02!$AB$80:$AB$90</t>
  </si>
  <si>
    <t>[EIOPA_SolvencyII_DPM_Annotated_Templates.xlsx]S.19.01.02!$AB$88:$AE$90</t>
  </si>
  <si>
    <t>[EIOPA_SolvencyII_DPM_Annotated_Templates.xlsx]S.19.01.02!$AV$79</t>
  </si>
  <si>
    <t>[EIOPA_SolvencyII_DPM_Annotated_Templates.xlsx]S.19.01.02!$AX$97:$AX$113</t>
  </si>
  <si>
    <t>[EIOPA_SolvencyII_DPM_Annotated_Templates.xlsx]S.19.01.02!$AV$97:$AV$113</t>
  </si>
  <si>
    <t>[EIOPA_SolvencyII_DPM_Annotated_Templates.xlsx]S.19.01.02!$AW$97:$AW$113</t>
  </si>
  <si>
    <t>[EIOPA_SolvencyII_DPM_Annotated_Templates.xlsx]S.19.01.02!$AX$95</t>
  </si>
  <si>
    <t>[EIOPA_SolvencyII_DPM_Annotated_Templates.xlsx]S.19.01.02!$AX$96</t>
  </si>
  <si>
    <t>[EIOPA_SolvencyII_DPM_Annotated_Templates.xlsx]S.19.01.02!$AY$97:$AY$113</t>
  </si>
  <si>
    <t>[EIOPA_SolvencyII_DPM_Annotated_Templates.xlsx]S.19.01.02!$AV$80:$AV$90</t>
  </si>
  <si>
    <t>[EIOPA_SolvencyII_DPM_Annotated_Templates.xlsx]S.19.01.02!$AV$88:$AY$90</t>
  </si>
  <si>
    <t>[EIOPA_SolvencyII_DPM_Annotated_Templates.xlsx]S.19.01.02!$BA$79</t>
  </si>
  <si>
    <t>[EIOPA_SolvencyII_DPM_Annotated_Templates.xlsx]S.19.01.02!$BA$92</t>
  </si>
  <si>
    <t>[EIOPA_SolvencyII_DPM_Annotated_Templates.xlsx]S.19.01.02!$BC$97:$BR$112</t>
  </si>
  <si>
    <t>[EIOPA_SolvencyII_DPM_Annotated_Templates.xlsx]S.19.01.02!$BA$97:$BA$112</t>
  </si>
  <si>
    <t>[EIOPA_SolvencyII_DPM_Annotated_Templates.xlsx]S.19.01.02!$BB$97:$BB$112</t>
  </si>
  <si>
    <t>[EIOPA_SolvencyII_DPM_Annotated_Templates.xlsx]S.19.01.02!$BC$95:$BR$95</t>
  </si>
  <si>
    <t>[EIOPA_SolvencyII_DPM_Annotated_Templates.xlsx]S.19.01.02!$BC$96:$BR$96</t>
  </si>
  <si>
    <t>[EIOPA_SolvencyII_DPM_Annotated_Templates.xlsx]S.19.01.02!$BC$114:$BR$114</t>
  </si>
  <si>
    <t>[EIOPA_SolvencyII_DPM_Annotated_Templates.xlsx]S.19.01.02!$BS$97:$BS$112</t>
  </si>
  <si>
    <t>[EIOPA_SolvencyII_DPM_Annotated_Templates.xlsx]S.19.01.02!$BA$80:$BA$89</t>
  </si>
  <si>
    <t>[EIOPA_SolvencyII_DPM_Annotated_Templates.xlsx]S.19.01.02!$BA$87:$BD$89</t>
  </si>
  <si>
    <t>[EIOPA_SolvencyII_DPM_Annotated_Templates.xlsx]S.19.01.02!$BU$79</t>
  </si>
  <si>
    <t>[EIOPA_SolvencyII_DPM_Annotated_Templates.xlsx]S.19.01.02!$BW$97:$BW$113</t>
  </si>
  <si>
    <t>[EIOPA_SolvencyII_DPM_Annotated_Templates.xlsx]S.19.01.02!$BU$97:$BU$113</t>
  </si>
  <si>
    <t>[EIOPA_SolvencyII_DPM_Annotated_Templates.xlsx]S.19.01.02!$BV$97:$BV$113</t>
  </si>
  <si>
    <t>[EIOPA_SolvencyII_DPM_Annotated_Templates.xlsx]S.19.01.02!$BW$95</t>
  </si>
  <si>
    <t>[EIOPA_SolvencyII_DPM_Annotated_Templates.xlsx]S.19.01.02!$BW$96</t>
  </si>
  <si>
    <t>[EIOPA_SolvencyII_DPM_Annotated_Templates.xlsx]S.19.01.02!$BX$97:$BY$113</t>
  </si>
  <si>
    <t>[EIOPA_SolvencyII_DPM_Annotated_Templates.xlsx]S.19.01.02!$BU$80:$BU$89</t>
  </si>
  <si>
    <t>[EIOPA_SolvencyII_DPM_Annotated_Templates.xlsx]S.19.01.02!$BU$87:$BX$89</t>
  </si>
  <si>
    <t>[EIOPA_SolvencyII_DPM_Annotated_Templates.xlsx]S.19.01.02!$A$116</t>
  </si>
  <si>
    <t>[EIOPA_SolvencyII_DPM_Annotated_Templates.xlsx]S.19.01.02!$A$124</t>
  </si>
  <si>
    <t>[EIOPA_SolvencyII_DPM_Annotated_Templates.xlsx]S.19.01.02!$C$129:$Q$131</t>
  </si>
  <si>
    <t>[EIOPA_SolvencyII_DPM_Annotated_Templates.xlsx]S.19.01.02!$A$129:$A$131</t>
  </si>
  <si>
    <t>[EIOPA_SolvencyII_DPM_Annotated_Templates.xlsx]S.19.01.02!$B$129:$B$131</t>
  </si>
  <si>
    <t>[EIOPA_SolvencyII_DPM_Annotated_Templates.xlsx]S.19.01.02!$C$127:$Q$127</t>
  </si>
  <si>
    <t>[EIOPA_SolvencyII_DPM_Annotated_Templates.xlsx]S.19.01.02!$C$128:$Q$128</t>
  </si>
  <si>
    <t>[EIOPA_SolvencyII_DPM_Annotated_Templates.xlsx]S.19.01.02!$C$132:$Q$132</t>
  </si>
  <si>
    <t>[EIOPA_SolvencyII_DPM_Annotated_Templates.xlsx]S.19.01.02!$R$129:$U$131</t>
  </si>
  <si>
    <t>[EIOPA_SolvencyII_DPM_Annotated_Templates.xlsx]S.19.01.02!$A$117:$A$122</t>
  </si>
  <si>
    <t>[EIOPA_SolvencyII_DPM_Annotated_Templates.xlsx]S.19.01.02!$A$120:$D$122</t>
  </si>
  <si>
    <t>[EIOPA_SolvencyII_DPM_Annotated_Templates.xlsx]S.19.01.02!$A$134</t>
  </si>
  <si>
    <t>[EIOPA_SolvencyII_DPM_Annotated_Templates.xlsx]S.19.01.02!$C$144:$P$146</t>
  </si>
  <si>
    <t>[EIOPA_SolvencyII_DPM_Annotated_Templates.xlsx]S.19.01.02!$A$144:$A$146</t>
  </si>
  <si>
    <t>[EIOPA_SolvencyII_DPM_Annotated_Templates.xlsx]S.19.01.02!$B$144:$B$146</t>
  </si>
  <si>
    <t>[EIOPA_SolvencyII_DPM_Annotated_Templates.xlsx]S.19.01.02!$C$142:$P$142</t>
  </si>
  <si>
    <t>[EIOPA_SolvencyII_DPM_Annotated_Templates.xlsx]S.19.01.02!$C$143:$P$143</t>
  </si>
  <si>
    <t>[EIOPA_SolvencyII_DPM_Annotated_Templates.xlsx]S.19.01.02!$C$147:$P$147</t>
  </si>
  <si>
    <t>[EIOPA_SolvencyII_DPM_Annotated_Templates.xlsx]S.19.01.02!$Q$144:$S$146</t>
  </si>
  <si>
    <t>[EIOPA_SolvencyII_DPM_Annotated_Templates.xlsx]S.19.01.02!$A$135:$A$140</t>
  </si>
  <si>
    <t>[EIOPA_SolvencyII_DPM_Annotated_Templates.xlsx]S.19.01.02!$A$138:$D$140</t>
  </si>
  <si>
    <t>[EIOPA_SolvencyII_DPM_Annotated_Templates.xlsx]S.19.01.02!$A$149</t>
  </si>
  <si>
    <t>[EIOPA_SolvencyII_DPM_Annotated_Templates.xlsx]S.19.01.02!$C$159</t>
  </si>
  <si>
    <t>[EIOPA_SolvencyII_DPM_Annotated_Templates.xlsx]S.19.01.02!$A$159</t>
  </si>
  <si>
    <t>[EIOPA_SolvencyII_DPM_Annotated_Templates.xlsx]S.19.01.02!$B$159</t>
  </si>
  <si>
    <t>[EIOPA_SolvencyII_DPM_Annotated_Templates.xlsx]S.19.01.02!$C$157</t>
  </si>
  <si>
    <t>[EIOPA_SolvencyII_DPM_Annotated_Templates.xlsx]S.19.01.02!$C$158</t>
  </si>
  <si>
    <t>[EIOPA_SolvencyII_DPM_Annotated_Templates.xlsx]S.19.01.02!$D$159:$E$159</t>
  </si>
  <si>
    <t>[EIOPA_SolvencyII_DPM_Annotated_Templates.xlsx]S.19.01.02!$A$150:$A$155</t>
  </si>
  <si>
    <t>[EIOPA_SolvencyII_DPM_Annotated_Templates.xlsx]S.19.01.02!$A$153:$D$155</t>
  </si>
  <si>
    <t>[EIOPA_SolvencyII_DPM_Annotated_Templates.xlsx]S.19.01.02!$A$4</t>
  </si>
  <si>
    <t>[EIOPA_SolvencyII_DPM_Annotated_Templates.xlsx]S.20.01.01!$A$1</t>
  </si>
  <si>
    <t>[EIOPA_SolvencyII_DPM_Annotated_Templates.xlsx]S.20.01.01!$A$6</t>
  </si>
  <si>
    <t>[EIOPA_SolvencyII_DPM_Annotated_Templates.xlsx]S.20.01.01!$A$4</t>
  </si>
  <si>
    <t>[EIOPA_SolvencyII_DPM_Annotated_Templates.xlsx]S.20.01.01!$C$17:$V$34</t>
  </si>
  <si>
    <t>[EIOPA_SolvencyII_DPM_Annotated_Templates.xlsx]S.20.01.01!$A$17:$A$34</t>
  </si>
  <si>
    <t>[EIOPA_SolvencyII_DPM_Annotated_Templates.xlsx]S.20.01.01!$B$17:$B$34</t>
  </si>
  <si>
    <t>[EIOPA_SolvencyII_DPM_Annotated_Templates.xlsx]S.20.01.01!$C$12:$V$15</t>
  </si>
  <si>
    <t>[EIOPA_SolvencyII_DPM_Annotated_Templates.xlsx]S.20.01.01!$C$16:$V$16</t>
  </si>
  <si>
    <t>[EIOPA_SolvencyII_DPM_Annotated_Templates.xlsx]S.20.01.01!$C$35:$V$40</t>
  </si>
  <si>
    <t>[EIOPA_SolvencyII_DPM_Annotated_Templates.xlsx]S.20.01.01!$W$17:$W$34</t>
  </si>
  <si>
    <t>[EIOPA_SolvencyII_DPM_Annotated_Templates.xlsx]S.20.01.01!$A$7:$A$10</t>
  </si>
  <si>
    <t>[EIOPA_SolvencyII_DPM_Annotated_Templates.xlsx]S.20.01.01!$A$9:$D$10</t>
  </si>
  <si>
    <t>[EIOPA_SolvencyII_DPM_Annotated_Templates.xlsx]S.21.01.01!$A$1</t>
  </si>
  <si>
    <t>[EIOPA_SolvencyII_DPM_Annotated_Templates.xlsx]S.21.01.01!$A$7</t>
  </si>
  <si>
    <t>[EIOPA_SolvencyII_DPM_Annotated_Templates.xlsx]S.21.01.01!$A$4:$A$5</t>
  </si>
  <si>
    <t>[EIOPA_SolvencyII_DPM_Annotated_Templates.xlsx]S.21.01.01!$C$15:$AH$36</t>
  </si>
  <si>
    <t>[EIOPA_SolvencyII_DPM_Annotated_Templates.xlsx]S.21.01.01!$A$15:$A$36</t>
  </si>
  <si>
    <t>[EIOPA_SolvencyII_DPM_Annotated_Templates.xlsx]S.21.01.01!$B$15:$B$36</t>
  </si>
  <si>
    <t>[EIOPA_SolvencyII_DPM_Annotated_Templates.xlsx]S.21.01.01!$C$13:$AH$13</t>
  </si>
  <si>
    <t>[EIOPA_SolvencyII_DPM_Annotated_Templates.xlsx]S.21.01.01!$C$14:$AH$14</t>
  </si>
  <si>
    <t>[EIOPA_SolvencyII_DPM_Annotated_Templates.xlsx]S.21.01.01!$C$37:$AH$42</t>
  </si>
  <si>
    <t>[EIOPA_SolvencyII_DPM_Annotated_Templates.xlsx]S.21.01.01!$AI$15:$AI$36</t>
  </si>
  <si>
    <t>[EIOPA_SolvencyII_DPM_Annotated_Templates.xlsx]S.21.01.01!$A$8:$A$11</t>
  </si>
  <si>
    <t>[EIOPA_SolvencyII_DPM_Annotated_Templates.xlsx]S.21.01.01!$A$10:$D$11</t>
  </si>
  <si>
    <t>[EIOPA_SolvencyII_DPM_Annotated_Templates.xlsx]S.21.01.01!$A$4</t>
  </si>
  <si>
    <t>[EIOPA_SolvencyII_DPM_Annotated_Templates.xlsx]S.22.01.01!$A$1</t>
  </si>
  <si>
    <t>[EIOPA_SolvencyII_DPM_Annotated_Templates.xlsx]S.22.01.01!$A$7</t>
  </si>
  <si>
    <t>[EIOPA_SolvencyII_DPM_Annotated_Templates.xlsx]S.22.01.01!$A$4:$A$5</t>
  </si>
  <si>
    <t>[EIOPA_SolvencyII_DPM_Annotated_Templates.xlsx]S.22.01.01!$B$14:$N$14</t>
  </si>
  <si>
    <t>[EIOPA_SolvencyII_DPM_Annotated_Templates.xlsx]S.22.01.01!$A$12</t>
  </si>
  <si>
    <t>[EIOPA_SolvencyII_DPM_Annotated_Templates.xlsx]S.22.01.01!$A$13</t>
  </si>
  <si>
    <t>[EIOPA_SolvencyII_DPM_Annotated_Templates.xlsx]S.22.01.01!$B$12:$N$12</t>
  </si>
  <si>
    <t>[EIOPA_SolvencyII_DPM_Annotated_Templates.xlsx]S.22.01.01!$B$13:$N$13</t>
  </si>
  <si>
    <t>[EIOPA_SolvencyII_DPM_Annotated_Templates.xlsx]S.22.01.01!$B$15:$N$19</t>
  </si>
  <si>
    <t>[EIOPA_SolvencyII_DPM_Annotated_Templates.xlsx]S.22.01.01!$A$15:$A$16</t>
  </si>
  <si>
    <t>[EIOPA_SolvencyII_DPM_Annotated_Templates.xlsx]S.22.01.01!$A$8:$A$10</t>
  </si>
  <si>
    <t>[EIOPA_SolvencyII_DPM_Annotated_Templates.xlsx]S.22.01.01!$A$10:$D$10</t>
  </si>
  <si>
    <t>[EIOPA_SolvencyII_DPM_Annotated_Templates.xlsx]S.22.01.01!$A$4</t>
  </si>
  <si>
    <t>[EIOPA_SolvencyII_DPM_Annotated_Templates.xlsx]S.22.02.01!$A$1</t>
  </si>
  <si>
    <t>[EIOPA_SolvencyII_DPM_Annotated_Templates.xlsx]S.22.02.01!$A$7</t>
  </si>
  <si>
    <t>[EIOPA_SolvencyII_DPM_Annotated_Templates.xlsx]S.22.02.01!$A$4:$A$5</t>
  </si>
  <si>
    <t>[EIOPA_SolvencyII_DPM_Annotated_Templates.xlsx]S.22.02.01!$C$14:$G$34</t>
  </si>
  <si>
    <t>[EIOPA_SolvencyII_DPM_Annotated_Templates.xlsx]S.22.02.01!$A$14:$A$34</t>
  </si>
  <si>
    <t>[EIOPA_SolvencyII_DPM_Annotated_Templates.xlsx]S.22.02.01!$B$14:$B$34</t>
  </si>
  <si>
    <t>[EIOPA_SolvencyII_DPM_Annotated_Templates.xlsx]S.22.02.01!$C$12:$G$12</t>
  </si>
  <si>
    <t>[EIOPA_SolvencyII_DPM_Annotated_Templates.xlsx]S.22.02.01!$C$13:$G$13</t>
  </si>
  <si>
    <t>[EIOPA_SolvencyII_DPM_Annotated_Templates.xlsx]S.22.02.01!$C$35:$G$38</t>
  </si>
  <si>
    <t>[EIOPA_SolvencyII_DPM_Annotated_Templates.xlsx]S.22.02.01!$H$14:$H$34</t>
  </si>
  <si>
    <t>[EIOPA_SolvencyII_DPM_Annotated_Templates.xlsx]S.22.02.01!$A$8:$A$10</t>
  </si>
  <si>
    <t>[EIOPA_SolvencyII_DPM_Annotated_Templates.xlsx]S.22.02.01!$A$10:$D$10</t>
  </si>
  <si>
    <t>[EIOPA_SolvencyII_DPM_Annotated_Templates.xlsx]S.22.02.01!$A$4</t>
  </si>
  <si>
    <t>[EIOPA_SolvencyII_DPM_Annotated_Templates.xlsx]S.23.01.01!$A$1</t>
  </si>
  <si>
    <t>[EIOPA_SolvencyII_DPM_Annotated_Templates.xlsx]S.23.01.01!$A$7</t>
  </si>
  <si>
    <t>[EIOPA_SolvencyII_DPM_Annotated_Templates.xlsx]S.23.01.01!$A$4</t>
  </si>
  <si>
    <t>[EIOPA_SolvencyII_DPM_Annotated_Templates.xlsx]S.23.01.01!$C$13:$G$56</t>
  </si>
  <si>
    <t>[EIOPA_SolvencyII_DPM_Annotated_Templates.xlsx]S.23.01.01!$A$13:$A$56</t>
  </si>
  <si>
    <t>[EIOPA_SolvencyII_DPM_Annotated_Templates.xlsx]S.23.01.01!$B$13:$B$56</t>
  </si>
  <si>
    <t>[EIOPA_SolvencyII_DPM_Annotated_Templates.xlsx]S.23.01.01!$C$11:$G$11</t>
  </si>
  <si>
    <t>[EIOPA_SolvencyII_DPM_Annotated_Templates.xlsx]S.23.01.01!$C$12:$G$12</t>
  </si>
  <si>
    <t>[EIOPA_SolvencyII_DPM_Annotated_Templates.xlsx]S.23.01.01!$C$57:$G$57</t>
  </si>
  <si>
    <t>[EIOPA_SolvencyII_DPM_Annotated_Templates.xlsx]S.23.01.01!$H$13:$O$56</t>
  </si>
  <si>
    <t>[EIOPA_SolvencyII_DPM_Annotated_Templates.xlsx]S.23.01.01!$A$8:$A$9</t>
  </si>
  <si>
    <t>[EIOPA_SolvencyII_DPM_Annotated_Templates.xlsx]S.23.01.02!$A$1</t>
  </si>
  <si>
    <t>[EIOPA_SolvencyII_DPM_Annotated_Templates.xlsx]S.23.01.02!$A$6</t>
  </si>
  <si>
    <t>[EIOPA_SolvencyII_DPM_Annotated_Templates.xlsx]S.23.01.02!$A$4</t>
  </si>
  <si>
    <t>[EIOPA_SolvencyII_DPM_Annotated_Templates.xlsx]S.23.01.02!$C$10:$G$79</t>
  </si>
  <si>
    <t>[EIOPA_SolvencyII_DPM_Annotated_Templates.xlsx]S.23.01.02!$A$10:$A$79</t>
  </si>
  <si>
    <t>[EIOPA_SolvencyII_DPM_Annotated_Templates.xlsx]S.23.01.02!$B$10:$B$79</t>
  </si>
  <si>
    <t>[EIOPA_SolvencyII_DPM_Annotated_Templates.xlsx]S.23.01.02!$C$8:$G$8</t>
  </si>
  <si>
    <t>[EIOPA_SolvencyII_DPM_Annotated_Templates.xlsx]S.23.01.02!$C$9:$G$9</t>
  </si>
  <si>
    <t>[EIOPA_SolvencyII_DPM_Annotated_Templates.xlsx]S.23.01.02!$C$80:$G$80</t>
  </si>
  <si>
    <t>[EIOPA_SolvencyII_DPM_Annotated_Templates.xlsx]S.23.01.02!$H$10:$U$79</t>
  </si>
  <si>
    <t>[EIOPA_SolvencyII_DPM_Annotated_Templates.xlsx]S.23.01.04!$A$1</t>
  </si>
  <si>
    <t>[EIOPA_SolvencyII_DPM_Annotated_Templates.xlsx]S.23.01.04!$A$6</t>
  </si>
  <si>
    <t>[EIOPA_SolvencyII_DPM_Annotated_Templates.xlsx]S.23.01.04!$A$4</t>
  </si>
  <si>
    <t>[EIOPA_SolvencyII_DPM_Annotated_Templates.xlsx]S.23.01.04!$C$10:$G$78</t>
  </si>
  <si>
    <t>[EIOPA_SolvencyII_DPM_Annotated_Templates.xlsx]S.23.01.04!$A$10:$A$78</t>
  </si>
  <si>
    <t>[EIOPA_SolvencyII_DPM_Annotated_Templates.xlsx]S.23.01.04!$B$10:$B$78</t>
  </si>
  <si>
    <t>[EIOPA_SolvencyII_DPM_Annotated_Templates.xlsx]S.23.01.04!$C$8:$G$8</t>
  </si>
  <si>
    <t>[EIOPA_SolvencyII_DPM_Annotated_Templates.xlsx]S.23.01.04!$C$9:$G$9</t>
  </si>
  <si>
    <t>[EIOPA_SolvencyII_DPM_Annotated_Templates.xlsx]S.23.01.04!$C$79:$G$79</t>
  </si>
  <si>
    <t>[EIOPA_SolvencyII_DPM_Annotated_Templates.xlsx]S.23.01.04!$H$10:$S$78</t>
  </si>
  <si>
    <t>[EIOPA_SolvencyII_DPM_Annotated_Templates.xlsx]S.23.01.04!$A$81</t>
  </si>
  <si>
    <t>[EIOPA_SolvencyII_DPM_Annotated_Templates.xlsx]S.23.01.04!$C$89:$F$97</t>
  </si>
  <si>
    <t>[EIOPA_SolvencyII_DPM_Annotated_Templates.xlsx]S.23.01.04!$A$89:$A$97</t>
  </si>
  <si>
    <t>[EIOPA_SolvencyII_DPM_Annotated_Templates.xlsx]S.23.01.04!$B$89:$B$97</t>
  </si>
  <si>
    <t>[EIOPA_SolvencyII_DPM_Annotated_Templates.xlsx]S.23.01.04!$C$87:$F$87</t>
  </si>
  <si>
    <t>[EIOPA_SolvencyII_DPM_Annotated_Templates.xlsx]S.23.01.04!$C$88:$F$88</t>
  </si>
  <si>
    <t>[EIOPA_SolvencyII_DPM_Annotated_Templates.xlsx]S.23.01.04!$C$98:$F$98</t>
  </si>
  <si>
    <t>[EIOPA_SolvencyII_DPM_Annotated_Templates.xlsx]S.23.01.04!$G$89:$L$97</t>
  </si>
  <si>
    <t>[EIOPA_SolvencyII_DPM_Annotated_Templates.xlsx]S.23.01.04!$A$82:$A$85</t>
  </si>
  <si>
    <t>[EIOPA_SolvencyII_DPM_Annotated_Templates.xlsx]S.23.01.04!$A$100</t>
  </si>
  <si>
    <t>[EIOPA_SolvencyII_DPM_Annotated_Templates.xlsx]S.23.01.04!$C$109:$H$123</t>
  </si>
  <si>
    <t>[EIOPA_SolvencyII_DPM_Annotated_Templates.xlsx]S.23.01.04!$A$109:$A$123</t>
  </si>
  <si>
    <t>[EIOPA_SolvencyII_DPM_Annotated_Templates.xlsx]S.23.01.04!$B$109:$B$123</t>
  </si>
  <si>
    <t>[EIOPA_SolvencyII_DPM_Annotated_Templates.xlsx]S.23.01.04!$C$106:$H$107</t>
  </si>
  <si>
    <t>[EIOPA_SolvencyII_DPM_Annotated_Templates.xlsx]S.23.01.04!$C$108:$H$108</t>
  </si>
  <si>
    <t>[EIOPA_SolvencyII_DPM_Annotated_Templates.xlsx]S.23.01.04!$C$124:$H$125</t>
  </si>
  <si>
    <t>[EIOPA_SolvencyII_DPM_Annotated_Templates.xlsx]S.23.01.04!$I$109:$N$123</t>
  </si>
  <si>
    <t>[EIOPA_SolvencyII_DPM_Annotated_Templates.xlsx]S.23.01.04!$A$101:$A$104</t>
  </si>
  <si>
    <t>[EIOPA_SolvencyII_DPM_Annotated_Templates.xlsx]S.23.01.04!$A$126</t>
  </si>
  <si>
    <t>[EIOPA_SolvencyII_DPM_Annotated_Templates.xlsx]S.23.01.04!$A$132</t>
  </si>
  <si>
    <t>[EIOPA_SolvencyII_DPM_Annotated_Templates.xlsx]S.23.01.04!$C$137:$F$138</t>
  </si>
  <si>
    <t>[EIOPA_SolvencyII_DPM_Annotated_Templates.xlsx]S.23.01.04!$A$137:$A$138</t>
  </si>
  <si>
    <t>[EIOPA_SolvencyII_DPM_Annotated_Templates.xlsx]S.23.01.04!$B$137:$B$138</t>
  </si>
  <si>
    <t>[EIOPA_SolvencyII_DPM_Annotated_Templates.xlsx]S.23.01.04!$C$134:$F$135</t>
  </si>
  <si>
    <t>[EIOPA_SolvencyII_DPM_Annotated_Templates.xlsx]S.23.01.04!$C$136:$F$136</t>
  </si>
  <si>
    <t>[EIOPA_SolvencyII_DPM_Annotated_Templates.xlsx]S.23.01.04!$C$139:$F$140</t>
  </si>
  <si>
    <t>[EIOPA_SolvencyII_DPM_Annotated_Templates.xlsx]S.23.01.04!$G$137:$K$138</t>
  </si>
  <si>
    <t>[EIOPA_SolvencyII_DPM_Annotated_Templates.xlsx]S.23.01.04!$A$127:$A$130</t>
  </si>
  <si>
    <t>[EIOPA_SolvencyII_DPM_Annotated_Templates.xlsx]S.23.01.04!$A$142</t>
  </si>
  <si>
    <t>[EIOPA_SolvencyII_DPM_Annotated_Templates.xlsx]S.23.01.04!$A$147</t>
  </si>
  <si>
    <t>[EIOPA_SolvencyII_DPM_Annotated_Templates.xlsx]S.23.01.04!$C$150:$C$153</t>
  </si>
  <si>
    <t>[EIOPA_SolvencyII_DPM_Annotated_Templates.xlsx]S.23.01.04!$A$150:$A$153</t>
  </si>
  <si>
    <t>[EIOPA_SolvencyII_DPM_Annotated_Templates.xlsx]S.23.01.04!$B$150:$B$153</t>
  </si>
  <si>
    <t>[EIOPA_SolvencyII_DPM_Annotated_Templates.xlsx]S.23.01.04!$C$149</t>
  </si>
  <si>
    <t>[EIOPA_SolvencyII_DPM_Annotated_Templates.xlsx]S.23.01.04!$D$150:$H$153</t>
  </si>
  <si>
    <t>[EIOPA_SolvencyII_DPM_Annotated_Templates.xlsx]S.23.01.04!$A$143:$A$145</t>
  </si>
  <si>
    <t>[EIOPA_SolvencyII_DPM_Annotated_Templates.xlsx]S.23.01.04!$A$155</t>
  </si>
  <si>
    <t>[EIOPA_SolvencyII_DPM_Annotated_Templates.xlsx]S.23.01.04!$C$162:$D$162</t>
  </si>
  <si>
    <t>[EIOPA_SolvencyII_DPM_Annotated_Templates.xlsx]S.23.01.04!$A$162</t>
  </si>
  <si>
    <t>[EIOPA_SolvencyII_DPM_Annotated_Templates.xlsx]S.23.01.04!$B$162</t>
  </si>
  <si>
    <t>[EIOPA_SolvencyII_DPM_Annotated_Templates.xlsx]S.23.01.04!$C$160:$D$160</t>
  </si>
  <si>
    <t>[EIOPA_SolvencyII_DPM_Annotated_Templates.xlsx]S.23.01.04!$C$161:$D$161</t>
  </si>
  <si>
    <t>[EIOPA_SolvencyII_DPM_Annotated_Templates.xlsx]S.23.01.04!$C$163:$D$165</t>
  </si>
  <si>
    <t>[EIOPA_SolvencyII_DPM_Annotated_Templates.xlsx]S.23.01.04!$A$156:$A$158</t>
  </si>
  <si>
    <t>[EIOPA_SolvencyII_DPM_Annotated_Templates.xlsx]S.23.01.04!$A$167</t>
  </si>
  <si>
    <t>[EIOPA_SolvencyII_DPM_Annotated_Templates.xlsx]S.23.01.04!$C$173:$C$175</t>
  </si>
  <si>
    <t>[EIOPA_SolvencyII_DPM_Annotated_Templates.xlsx]S.23.01.04!$A$173:$A$175</t>
  </si>
  <si>
    <t>[EIOPA_SolvencyII_DPM_Annotated_Templates.xlsx]S.23.01.04!$B$173:$B$175</t>
  </si>
  <si>
    <t>[EIOPA_SolvencyII_DPM_Annotated_Templates.xlsx]S.23.01.04!$C$172</t>
  </si>
  <si>
    <t>[EIOPA_SolvencyII_DPM_Annotated_Templates.xlsx]S.23.01.04!$D$173:$K$175</t>
  </si>
  <si>
    <t>[EIOPA_SolvencyII_DPM_Annotated_Templates.xlsx]S.23.01.04!$A$168:$A$170</t>
  </si>
  <si>
    <t>[EIOPA_SolvencyII_DPM_Annotated_Templates.xlsx]S.23.01.05!$A$1</t>
  </si>
  <si>
    <t>[EIOPA_SolvencyII_DPM_Annotated_Templates.xlsx]S.23.01.05!$A$7</t>
  </si>
  <si>
    <t>[EIOPA_SolvencyII_DPM_Annotated_Templates.xlsx]S.23.01.05!$A$4</t>
  </si>
  <si>
    <t>[EIOPA_SolvencyII_DPM_Annotated_Templates.xlsx]S.23.01.05!$C$14:$G$58</t>
  </si>
  <si>
    <t>[EIOPA_SolvencyII_DPM_Annotated_Templates.xlsx]S.23.01.05!$A$14:$A$58</t>
  </si>
  <si>
    <t>[EIOPA_SolvencyII_DPM_Annotated_Templates.xlsx]S.23.01.05!$B$14:$B$58</t>
  </si>
  <si>
    <t>[EIOPA_SolvencyII_DPM_Annotated_Templates.xlsx]S.23.01.05!$C$12:$G$12</t>
  </si>
  <si>
    <t>[EIOPA_SolvencyII_DPM_Annotated_Templates.xlsx]S.23.01.05!$C$13:$G$13</t>
  </si>
  <si>
    <t>[EIOPA_SolvencyII_DPM_Annotated_Templates.xlsx]S.23.01.05!$C$59:$G$59</t>
  </si>
  <si>
    <t>[EIOPA_SolvencyII_DPM_Annotated_Templates.xlsx]S.23.01.05!$H$14:$N$58</t>
  </si>
  <si>
    <t>[EIOPA_SolvencyII_DPM_Annotated_Templates.xlsx]S.23.01.05!$A$8:$A$10</t>
  </si>
  <si>
    <t>[EIOPA_SolvencyII_DPM_Annotated_Templates.xlsx]S.23.01.05!$A$61</t>
  </si>
  <si>
    <t>[EIOPA_SolvencyII_DPM_Annotated_Templates.xlsx]S.23.01.05!$C$68:$F$76</t>
  </si>
  <si>
    <t>[EIOPA_SolvencyII_DPM_Annotated_Templates.xlsx]S.23.01.05!$A$68:$A$76</t>
  </si>
  <si>
    <t>[EIOPA_SolvencyII_DPM_Annotated_Templates.xlsx]S.23.01.05!$B$68:$B$76</t>
  </si>
  <si>
    <t>[EIOPA_SolvencyII_DPM_Annotated_Templates.xlsx]S.23.01.05!$C$66:$F$66</t>
  </si>
  <si>
    <t>[EIOPA_SolvencyII_DPM_Annotated_Templates.xlsx]S.23.01.05!$C$67:$F$67</t>
  </si>
  <si>
    <t>[EIOPA_SolvencyII_DPM_Annotated_Templates.xlsx]S.23.01.05!$C$77:$F$77</t>
  </si>
  <si>
    <t>[EIOPA_SolvencyII_DPM_Annotated_Templates.xlsx]S.23.01.05!$G$68:$L$76</t>
  </si>
  <si>
    <t>[EIOPA_SolvencyII_DPM_Annotated_Templates.xlsx]S.23.01.05!$A$62:$A$64</t>
  </si>
  <si>
    <t>[EIOPA_SolvencyII_DPM_Annotated_Templates.xlsx]S.23.01.05!$A$79</t>
  </si>
  <si>
    <t>[EIOPA_SolvencyII_DPM_Annotated_Templates.xlsx]S.23.01.05!$C$87:$H$101</t>
  </si>
  <si>
    <t>[EIOPA_SolvencyII_DPM_Annotated_Templates.xlsx]S.23.01.05!$A$87:$A$101</t>
  </si>
  <si>
    <t>[EIOPA_SolvencyII_DPM_Annotated_Templates.xlsx]S.23.01.05!$B$87:$B$101</t>
  </si>
  <si>
    <t>[EIOPA_SolvencyII_DPM_Annotated_Templates.xlsx]S.23.01.05!$C$84:$H$85</t>
  </si>
  <si>
    <t>[EIOPA_SolvencyII_DPM_Annotated_Templates.xlsx]S.23.01.05!$C$86:$H$86</t>
  </si>
  <si>
    <t>[EIOPA_SolvencyII_DPM_Annotated_Templates.xlsx]S.23.01.05!$C$102:$H$103</t>
  </si>
  <si>
    <t>[EIOPA_SolvencyII_DPM_Annotated_Templates.xlsx]S.23.01.05!$I$87:$N$101</t>
  </si>
  <si>
    <t>[EIOPA_SolvencyII_DPM_Annotated_Templates.xlsx]S.23.01.05!$A$80:$A$82</t>
  </si>
  <si>
    <t>[EIOPA_SolvencyII_DPM_Annotated_Templates.xlsx]S.23.01.05!$A$105</t>
  </si>
  <si>
    <t>[EIOPA_SolvencyII_DPM_Annotated_Templates.xlsx]S.23.01.05!$A$110</t>
  </si>
  <si>
    <t>[EIOPA_SolvencyII_DPM_Annotated_Templates.xlsx]S.23.01.05!$C$115:$F$116</t>
  </si>
  <si>
    <t>[EIOPA_SolvencyII_DPM_Annotated_Templates.xlsx]S.23.01.05!$A$115:$A$116</t>
  </si>
  <si>
    <t>[EIOPA_SolvencyII_DPM_Annotated_Templates.xlsx]S.23.01.05!$B$115:$B$116</t>
  </si>
  <si>
    <t>[EIOPA_SolvencyII_DPM_Annotated_Templates.xlsx]S.23.01.05!$C$112:$F$113</t>
  </si>
  <si>
    <t>[EIOPA_SolvencyII_DPM_Annotated_Templates.xlsx]S.23.01.05!$C$114:$F$114</t>
  </si>
  <si>
    <t>[EIOPA_SolvencyII_DPM_Annotated_Templates.xlsx]S.23.01.05!$C$117:$F$118</t>
  </si>
  <si>
    <t>[EIOPA_SolvencyII_DPM_Annotated_Templates.xlsx]S.23.01.05!$G$115:$K$116</t>
  </si>
  <si>
    <t>[EIOPA_SolvencyII_DPM_Annotated_Templates.xlsx]S.23.01.05!$A$106:$A$108</t>
  </si>
  <si>
    <t>[EIOPA_SolvencyII_DPM_Annotated_Templates.xlsx]S.23.01.05!$A$120</t>
  </si>
  <si>
    <t>[EIOPA_SolvencyII_DPM_Annotated_Templates.xlsx]S.23.01.05!$A$124</t>
  </si>
  <si>
    <t>[EIOPA_SolvencyII_DPM_Annotated_Templates.xlsx]S.23.01.05!$C$128:$C$131</t>
  </si>
  <si>
    <t>[EIOPA_SolvencyII_DPM_Annotated_Templates.xlsx]S.23.01.05!$A$128:$A$131</t>
  </si>
  <si>
    <t>[EIOPA_SolvencyII_DPM_Annotated_Templates.xlsx]S.23.01.05!$B$128:$B$131</t>
  </si>
  <si>
    <t>[EIOPA_SolvencyII_DPM_Annotated_Templates.xlsx]S.23.01.05!$C$127</t>
  </si>
  <si>
    <t>[EIOPA_SolvencyII_DPM_Annotated_Templates.xlsx]S.23.01.05!$D$128:$H$131</t>
  </si>
  <si>
    <t>[EIOPA_SolvencyII_DPM_Annotated_Templates.xlsx]S.23.01.05!$A$121:$A$122</t>
  </si>
  <si>
    <t>[EIOPA_SolvencyII_DPM_Annotated_Templates.xlsx]S.23.01.05!$A$133</t>
  </si>
  <si>
    <t>[EIOPA_SolvencyII_DPM_Annotated_Templates.xlsx]S.23.01.05!$C$139:$D$139</t>
  </si>
  <si>
    <t>[EIOPA_SolvencyII_DPM_Annotated_Templates.xlsx]S.23.01.05!$A$139</t>
  </si>
  <si>
    <t>[EIOPA_SolvencyII_DPM_Annotated_Templates.xlsx]S.23.01.05!$B$139</t>
  </si>
  <si>
    <t>[EIOPA_SolvencyII_DPM_Annotated_Templates.xlsx]S.23.01.05!$C$137:$D$137</t>
  </si>
  <si>
    <t>[EIOPA_SolvencyII_DPM_Annotated_Templates.xlsx]S.23.01.05!$C$138:$D$138</t>
  </si>
  <si>
    <t>[EIOPA_SolvencyII_DPM_Annotated_Templates.xlsx]S.23.01.05!$C$140:$D$143</t>
  </si>
  <si>
    <t>[EIOPA_SolvencyII_DPM_Annotated_Templates.xlsx]S.23.01.05!$A$134:$A$135</t>
  </si>
  <si>
    <t>[EIOPA_SolvencyII_DPM_Annotated_Templates.xlsx]S.23.01.05!$A$144</t>
  </si>
  <si>
    <t>[EIOPA_SolvencyII_DPM_Annotated_Templates.xlsx]S.23.01.05!$C$149:$C$151</t>
  </si>
  <si>
    <t>[EIOPA_SolvencyII_DPM_Annotated_Templates.xlsx]S.23.01.05!$A$149:$A$151</t>
  </si>
  <si>
    <t>[EIOPA_SolvencyII_DPM_Annotated_Templates.xlsx]S.23.01.05!$B$149:$B$151</t>
  </si>
  <si>
    <t>[EIOPA_SolvencyII_DPM_Annotated_Templates.xlsx]S.23.01.05!$C$148</t>
  </si>
  <si>
    <t>[EIOPA_SolvencyII_DPM_Annotated_Templates.xlsx]S.23.01.05!$D$149:$K$151</t>
  </si>
  <si>
    <t>[EIOPA_SolvencyII_DPM_Annotated_Templates.xlsx]S.23.01.05!$A$145:$A$146</t>
  </si>
  <si>
    <t>[EIOPA_SolvencyII_DPM_Annotated_Templates.xlsx]S.24.01.01!$A$1</t>
  </si>
  <si>
    <t>[EIOPA_SolvencyII_DPM_Annotated_Templates.xlsx]S.24.01.01!$A$5</t>
  </si>
  <si>
    <t>[EIOPA_SolvencyII_DPM_Annotated_Templates.xlsx]S.24.01.01!$A$10</t>
  </si>
  <si>
    <t>[EIOPA_SolvencyII_DPM_Annotated_Templates.xlsx]S.24.01.01!$B$14:$E$14</t>
  </si>
  <si>
    <t>[EIOPA_SolvencyII_DPM_Annotated_Templates.xlsx]S.24.01.01!$A$12</t>
  </si>
  <si>
    <t>[EIOPA_SolvencyII_DPM_Annotated_Templates.xlsx]S.24.01.01!$A$13</t>
  </si>
  <si>
    <t>[EIOPA_SolvencyII_DPM_Annotated_Templates.xlsx]S.24.01.01!$B$12:$E$12</t>
  </si>
  <si>
    <t>[EIOPA_SolvencyII_DPM_Annotated_Templates.xlsx]S.24.01.01!$B$13:$E$13</t>
  </si>
  <si>
    <t>[EIOPA_SolvencyII_DPM_Annotated_Templates.xlsx]S.24.01.01!$B$15:$E$20</t>
  </si>
  <si>
    <t>[EIOPA_SolvencyII_DPM_Annotated_Templates.xlsx]S.24.01.01!$A$15:$A$16</t>
  </si>
  <si>
    <t>[EIOPA_SolvencyII_DPM_Annotated_Templates.xlsx]S.24.01.01!$A$6:$A$8</t>
  </si>
  <si>
    <t>[EIOPA_SolvencyII_DPM_Annotated_Templates.xlsx]S.24.01.01!$A$22</t>
  </si>
  <si>
    <t>[EIOPA_SolvencyII_DPM_Annotated_Templates.xlsx]S.24.01.01!$A$27</t>
  </si>
  <si>
    <t>[EIOPA_SolvencyII_DPM_Annotated_Templates.xlsx]S.24.01.01!$B$31:$E$31</t>
  </si>
  <si>
    <t>[EIOPA_SolvencyII_DPM_Annotated_Templates.xlsx]S.24.01.01!$A$29</t>
  </si>
  <si>
    <t>[EIOPA_SolvencyII_DPM_Annotated_Templates.xlsx]S.24.01.01!$A$30</t>
  </si>
  <si>
    <t>[EIOPA_SolvencyII_DPM_Annotated_Templates.xlsx]S.24.01.01!$B$29:$E$29</t>
  </si>
  <si>
    <t>[EIOPA_SolvencyII_DPM_Annotated_Templates.xlsx]S.24.01.01!$B$30:$E$30</t>
  </si>
  <si>
    <t>[EIOPA_SolvencyII_DPM_Annotated_Templates.xlsx]S.24.01.01!$B$32:$E$37</t>
  </si>
  <si>
    <t>[EIOPA_SolvencyII_DPM_Annotated_Templates.xlsx]S.24.01.01!$A$32:$A$33</t>
  </si>
  <si>
    <t>[EIOPA_SolvencyII_DPM_Annotated_Templates.xlsx]S.24.01.01!$A$23:$A$25</t>
  </si>
  <si>
    <t>[EIOPA_SolvencyII_DPM_Annotated_Templates.xlsx]S.24.01.01!$A$39</t>
  </si>
  <si>
    <t>[EIOPA_SolvencyII_DPM_Annotated_Templates.xlsx]S.24.01.01!$A$44</t>
  </si>
  <si>
    <t>[EIOPA_SolvencyII_DPM_Annotated_Templates.xlsx]S.24.01.01!$B$48:$E$48</t>
  </si>
  <si>
    <t>[EIOPA_SolvencyII_DPM_Annotated_Templates.xlsx]S.24.01.01!$A$46</t>
  </si>
  <si>
    <t>[EIOPA_SolvencyII_DPM_Annotated_Templates.xlsx]S.24.01.01!$A$47</t>
  </si>
  <si>
    <t>[EIOPA_SolvencyII_DPM_Annotated_Templates.xlsx]S.24.01.01!$B$46:$E$46</t>
  </si>
  <si>
    <t>[EIOPA_SolvencyII_DPM_Annotated_Templates.xlsx]S.24.01.01!$B$47:$E$47</t>
  </si>
  <si>
    <t>[EIOPA_SolvencyII_DPM_Annotated_Templates.xlsx]S.24.01.01!$B$49:$E$54</t>
  </si>
  <si>
    <t>[EIOPA_SolvencyII_DPM_Annotated_Templates.xlsx]S.24.01.01!$A$49:$A$50</t>
  </si>
  <si>
    <t>[EIOPA_SolvencyII_DPM_Annotated_Templates.xlsx]S.24.01.01!$A$40:$A$42</t>
  </si>
  <si>
    <t>[EIOPA_SolvencyII_DPM_Annotated_Templates.xlsx]S.24.01.01!$A$56</t>
  </si>
  <si>
    <t>[EIOPA_SolvencyII_DPM_Annotated_Templates.xlsx]S.24.01.01!$A$61</t>
  </si>
  <si>
    <t>[EIOPA_SolvencyII_DPM_Annotated_Templates.xlsx]S.24.01.01!$B$65:$F$65</t>
  </si>
  <si>
    <t>[EIOPA_SolvencyII_DPM_Annotated_Templates.xlsx]S.24.01.01!$A$63</t>
  </si>
  <si>
    <t>[EIOPA_SolvencyII_DPM_Annotated_Templates.xlsx]S.24.01.01!$A$64</t>
  </si>
  <si>
    <t>[EIOPA_SolvencyII_DPM_Annotated_Templates.xlsx]S.24.01.01!$B$63:$F$63</t>
  </si>
  <si>
    <t>[EIOPA_SolvencyII_DPM_Annotated_Templates.xlsx]S.24.01.01!$B$64:$F$64</t>
  </si>
  <si>
    <t>[EIOPA_SolvencyII_DPM_Annotated_Templates.xlsx]S.24.01.01!$B$66:$F$70</t>
  </si>
  <si>
    <t>[EIOPA_SolvencyII_DPM_Annotated_Templates.xlsx]S.24.01.01!$A$66:$A$67</t>
  </si>
  <si>
    <t>[EIOPA_SolvencyII_DPM_Annotated_Templates.xlsx]S.24.01.01!$A$57:$A$59</t>
  </si>
  <si>
    <t>[EIOPA_SolvencyII_DPM_Annotated_Templates.xlsx]S.24.01.01!$A$72</t>
  </si>
  <si>
    <t>[EIOPA_SolvencyII_DPM_Annotated_Templates.xlsx]S.24.01.01!$A$77</t>
  </si>
  <si>
    <t>[EIOPA_SolvencyII_DPM_Annotated_Templates.xlsx]S.24.01.01!$B$81:$F$81</t>
  </si>
  <si>
    <t>[EIOPA_SolvencyII_DPM_Annotated_Templates.xlsx]S.24.01.01!$A$79</t>
  </si>
  <si>
    <t>[EIOPA_SolvencyII_DPM_Annotated_Templates.xlsx]S.24.01.01!$A$80</t>
  </si>
  <si>
    <t>[EIOPA_SolvencyII_DPM_Annotated_Templates.xlsx]S.24.01.01!$B$79:$F$79</t>
  </si>
  <si>
    <t>[EIOPA_SolvencyII_DPM_Annotated_Templates.xlsx]S.24.01.01!$B$80:$F$80</t>
  </si>
  <si>
    <t>[EIOPA_SolvencyII_DPM_Annotated_Templates.xlsx]S.24.01.01!$B$82:$F$86</t>
  </si>
  <si>
    <t>[EIOPA_SolvencyII_DPM_Annotated_Templates.xlsx]S.24.01.01!$A$82:$A$83</t>
  </si>
  <si>
    <t>[EIOPA_SolvencyII_DPM_Annotated_Templates.xlsx]S.24.01.01!$A$73:$A$75</t>
  </si>
  <si>
    <t>[EIOPA_SolvencyII_DPM_Annotated_Templates.xlsx]S.24.01.01!$A$88</t>
  </si>
  <si>
    <t>[EIOPA_SolvencyII_DPM_Annotated_Templates.xlsx]S.24.01.01!$A$3</t>
  </si>
  <si>
    <t>[EIOPA_SolvencyII_DPM_Annotated_Templates.xlsx]S.24.01.01!$C$95:$F$95</t>
  </si>
  <si>
    <t>[EIOPA_SolvencyII_DPM_Annotated_Templates.xlsx]S.24.01.01!$A$95</t>
  </si>
  <si>
    <t>[EIOPA_SolvencyII_DPM_Annotated_Templates.xlsx]S.24.01.01!$B$95</t>
  </si>
  <si>
    <t>[EIOPA_SolvencyII_DPM_Annotated_Templates.xlsx]S.24.01.01!$C$93:$F$93</t>
  </si>
  <si>
    <t>[EIOPA_SolvencyII_DPM_Annotated_Templates.xlsx]S.24.01.01!$C$94:$F$94</t>
  </si>
  <si>
    <t>[EIOPA_SolvencyII_DPM_Annotated_Templates.xlsx]S.24.01.01!$C$96:$F$96</t>
  </si>
  <si>
    <t>[EIOPA_SolvencyII_DPM_Annotated_Templates.xlsx]S.24.01.01!$G$95:$K$95</t>
  </si>
  <si>
    <t>[EIOPA_SolvencyII_DPM_Annotated_Templates.xlsx]S.24.01.01!$A$89:$A$91</t>
  </si>
  <si>
    <t>[EIOPA_SolvencyII_DPM_Annotated_Templates.xlsx]S.24.01.01!$A$98</t>
  </si>
  <si>
    <t>[EIOPA_SolvencyII_DPM_Annotated_Templates.xlsx]S.24.01.01!$C$105:$F$107</t>
  </si>
  <si>
    <t>[EIOPA_SolvencyII_DPM_Annotated_Templates.xlsx]S.24.01.01!$A$105:$A$107</t>
  </si>
  <si>
    <t>[EIOPA_SolvencyII_DPM_Annotated_Templates.xlsx]S.24.01.01!$B$105:$B$107</t>
  </si>
  <si>
    <t>[EIOPA_SolvencyII_DPM_Annotated_Templates.xlsx]S.24.01.01!$C$103:$F$103</t>
  </si>
  <si>
    <t>[EIOPA_SolvencyII_DPM_Annotated_Templates.xlsx]S.24.01.01!$C$104:$F$104</t>
  </si>
  <si>
    <t>[EIOPA_SolvencyII_DPM_Annotated_Templates.xlsx]S.24.01.01!$C$108:$F$108</t>
  </si>
  <si>
    <t>[EIOPA_SolvencyII_DPM_Annotated_Templates.xlsx]S.24.01.01!$G$105:$K$107</t>
  </si>
  <si>
    <t>[EIOPA_SolvencyII_DPM_Annotated_Templates.xlsx]S.24.01.01!$A$99:$A$101</t>
  </si>
  <si>
    <t>[EIOPA_SolvencyII_DPM_Annotated_Templates.xlsx]S.24.01.01!$A$110</t>
  </si>
  <si>
    <t>[EIOPA_SolvencyII_DPM_Annotated_Templates.xlsx]S.24.01.01!$C$117:$C$118</t>
  </si>
  <si>
    <t>[EIOPA_SolvencyII_DPM_Annotated_Templates.xlsx]S.24.01.01!$A$117:$A$118</t>
  </si>
  <si>
    <t>[EIOPA_SolvencyII_DPM_Annotated_Templates.xlsx]S.24.01.01!$B$117:$B$118</t>
  </si>
  <si>
    <t>[EIOPA_SolvencyII_DPM_Annotated_Templates.xlsx]S.24.01.01!$C$115</t>
  </si>
  <si>
    <t>[EIOPA_SolvencyII_DPM_Annotated_Templates.xlsx]S.24.01.01!$C$116</t>
  </si>
  <si>
    <t>[EIOPA_SolvencyII_DPM_Annotated_Templates.xlsx]S.24.01.01!$D$117:$G$118</t>
  </si>
  <si>
    <t>[EIOPA_SolvencyII_DPM_Annotated_Templates.xlsx]S.24.01.01!$A$111:$A$113</t>
  </si>
  <si>
    <t>[EIOPA_SolvencyII_DPM_Annotated_Templates.xlsx]S.24.01.01!$A$120</t>
  </si>
  <si>
    <t>[EIOPA_SolvencyII_DPM_Annotated_Templates.xlsx]S.24.01.01!$A$125</t>
  </si>
  <si>
    <t>[EIOPA_SolvencyII_DPM_Annotated_Templates.xlsx]S.24.01.01!$C$128:$F$130</t>
  </si>
  <si>
    <t>[EIOPA_SolvencyII_DPM_Annotated_Templates.xlsx]S.24.01.01!$A$128:$A$130</t>
  </si>
  <si>
    <t>[EIOPA_SolvencyII_DPM_Annotated_Templates.xlsx]S.24.01.01!$B$128:$B$130</t>
  </si>
  <si>
    <t>[EIOPA_SolvencyII_DPM_Annotated_Templates.xlsx]S.24.01.01!$C$126:$F$126</t>
  </si>
  <si>
    <t>[EIOPA_SolvencyII_DPM_Annotated_Templates.xlsx]S.24.01.01!$C$127:$F$127</t>
  </si>
  <si>
    <t>[EIOPA_SolvencyII_DPM_Annotated_Templates.xlsx]S.24.01.01!$C$131:$F$131</t>
  </si>
  <si>
    <t>[EIOPA_SolvencyII_DPM_Annotated_Templates.xlsx]S.24.01.01!$G$128:$N$130</t>
  </si>
  <si>
    <t>[EIOPA_SolvencyII_DPM_Annotated_Templates.xlsx]S.24.01.01!$A$121:$A$123</t>
  </si>
  <si>
    <t>[EIOPA_SolvencyII_DPM_Annotated_Templates.xlsx]S.24.01.01!$A$133</t>
  </si>
  <si>
    <t>[EIOPA_SolvencyII_DPM_Annotated_Templates.xlsx]S.24.01.01!$A$138</t>
  </si>
  <si>
    <t>[EIOPA_SolvencyII_DPM_Annotated_Templates.xlsx]S.24.01.01!$C$142:$F$143</t>
  </si>
  <si>
    <t>[EIOPA_SolvencyII_DPM_Annotated_Templates.xlsx]S.24.01.01!$A$142:$A$143</t>
  </si>
  <si>
    <t>[EIOPA_SolvencyII_DPM_Annotated_Templates.xlsx]S.24.01.01!$B$142:$B$143</t>
  </si>
  <si>
    <t>[EIOPA_SolvencyII_DPM_Annotated_Templates.xlsx]S.24.01.01!$C$140:$F$140</t>
  </si>
  <si>
    <t>[EIOPA_SolvencyII_DPM_Annotated_Templates.xlsx]S.24.01.01!$C$141:$F$141</t>
  </si>
  <si>
    <t>[EIOPA_SolvencyII_DPM_Annotated_Templates.xlsx]S.24.01.01!$C$144:$F$144</t>
  </si>
  <si>
    <t>[EIOPA_SolvencyII_DPM_Annotated_Templates.xlsx]S.24.01.01!$G$142:$K$143</t>
  </si>
  <si>
    <t>[EIOPA_SolvencyII_DPM_Annotated_Templates.xlsx]S.24.01.01!$A$134:$A$136</t>
  </si>
  <si>
    <t>[EIOPA_SolvencyII_DPM_Annotated_Templates.xlsx]S.25.01.03!$A$1</t>
  </si>
  <si>
    <t>[EIOPA_SolvencyII_DPM_Annotated_Templates.xlsx]S.25.01.03!$A$6</t>
  </si>
  <si>
    <t>[EIOPA_SolvencyII_DPM_Annotated_Templates.xlsx]S.25.01.03!$A$4</t>
  </si>
  <si>
    <t>[EIOPA_SolvencyII_DPM_Annotated_Templates.xlsx]S.25.01.03!$C$14:$D$21</t>
  </si>
  <si>
    <t>[EIOPA_SolvencyII_DPM_Annotated_Templates.xlsx]S.25.01.03!$A$14:$A$21</t>
  </si>
  <si>
    <t>[EIOPA_SolvencyII_DPM_Annotated_Templates.xlsx]S.25.01.03!$B$14:$B$21</t>
  </si>
  <si>
    <t>[EIOPA_SolvencyII_DPM_Annotated_Templates.xlsx]S.25.01.03!$C$12:$D$12</t>
  </si>
  <si>
    <t>[EIOPA_SolvencyII_DPM_Annotated_Templates.xlsx]S.25.01.03!$C$13:$D$13</t>
  </si>
  <si>
    <t>[EIOPA_SolvencyII_DPM_Annotated_Templates.xlsx]S.25.01.03!$C$22:$D$22</t>
  </si>
  <si>
    <t>[EIOPA_SolvencyII_DPM_Annotated_Templates.xlsx]S.25.01.03!$E$14:$J$21</t>
  </si>
  <si>
    <t>[EIOPA_SolvencyII_DPM_Annotated_Templates.xlsx]S.25.01.03!$A$7:$A$10</t>
  </si>
  <si>
    <t>[EIOPA_SolvencyII_DPM_Annotated_Templates.xlsx]S.25.01.03!$A$10:$D$10</t>
  </si>
  <si>
    <t>[EIOPA_SolvencyII_DPM_Annotated_Templates.xlsx]S.25.01.03!$A$24</t>
  </si>
  <si>
    <t>[EIOPA_SolvencyII_DPM_Annotated_Templates.xlsx]S.25.01.03!$C$32:$C$46</t>
  </si>
  <si>
    <t>[EIOPA_SolvencyII_DPM_Annotated_Templates.xlsx]S.25.01.03!$A$32:$A$46</t>
  </si>
  <si>
    <t>[EIOPA_SolvencyII_DPM_Annotated_Templates.xlsx]S.25.01.03!$B$32:$B$46</t>
  </si>
  <si>
    <t>[EIOPA_SolvencyII_DPM_Annotated_Templates.xlsx]S.25.01.03!$C$30</t>
  </si>
  <si>
    <t>[EIOPA_SolvencyII_DPM_Annotated_Templates.xlsx]S.25.01.03!$C$31</t>
  </si>
  <si>
    <t>[EIOPA_SolvencyII_DPM_Annotated_Templates.xlsx]S.25.01.03!$D$32:$L$46</t>
  </si>
  <si>
    <t>[EIOPA_SolvencyII_DPM_Annotated_Templates.xlsx]S.25.01.03!$A$25:$A$28</t>
  </si>
  <si>
    <t>[EIOPA_SolvencyII_DPM_Annotated_Templates.xlsx]S.25.01.03!$A$28:$D$28</t>
  </si>
  <si>
    <t>[EIOPA_SolvencyII_DPM_Annotated_Templates.xlsx]S.25.01.03!$A$48</t>
  </si>
  <si>
    <t>[EIOPA_SolvencyII_DPM_Annotated_Templates.xlsx]S.25.01.03!$C$55:$C$61</t>
  </si>
  <si>
    <t>[EIOPA_SolvencyII_DPM_Annotated_Templates.xlsx]S.25.01.03!$A$55:$A$61</t>
  </si>
  <si>
    <t>[EIOPA_SolvencyII_DPM_Annotated_Templates.xlsx]S.25.01.03!$B$55:$B$61</t>
  </si>
  <si>
    <t>[EIOPA_SolvencyII_DPM_Annotated_Templates.xlsx]S.25.01.03!$C$53</t>
  </si>
  <si>
    <t>[EIOPA_SolvencyII_DPM_Annotated_Templates.xlsx]S.25.01.03!$C$54</t>
  </si>
  <si>
    <t>[EIOPA_SolvencyII_DPM_Annotated_Templates.xlsx]S.25.01.03!$D$55:$E$61</t>
  </si>
  <si>
    <t>[EIOPA_SolvencyII_DPM_Annotated_Templates.xlsx]S.25.01.03!$A$49:$A$51</t>
  </si>
  <si>
    <t>[EIOPA_SolvencyII_DPM_Annotated_Templates.xlsx]S.25.01.03!$A$51:$D$51</t>
  </si>
  <si>
    <t>[EIOPA_SolvencyII_DPM_Annotated_Templates.xlsx]S.25.01.05!$A$1</t>
  </si>
  <si>
    <t>[EIOPA_SolvencyII_DPM_Annotated_Templates.xlsx]S.25.01.05!$A$6</t>
  </si>
  <si>
    <t>[EIOPA_SolvencyII_DPM_Annotated_Templates.xlsx]S.25.01.05!$A$4</t>
  </si>
  <si>
    <t>[EIOPA_SolvencyII_DPM_Annotated_Templates.xlsx]S.25.01.05!$C$15:$D$22</t>
  </si>
  <si>
    <t>[EIOPA_SolvencyII_DPM_Annotated_Templates.xlsx]S.25.01.05!$A$15:$A$22</t>
  </si>
  <si>
    <t>[EIOPA_SolvencyII_DPM_Annotated_Templates.xlsx]S.25.01.05!$B$15:$B$22</t>
  </si>
  <si>
    <t>[EIOPA_SolvencyII_DPM_Annotated_Templates.xlsx]S.25.01.05!$C$13:$D$13</t>
  </si>
  <si>
    <t>[EIOPA_SolvencyII_DPM_Annotated_Templates.xlsx]S.25.01.05!$C$14:$D$14</t>
  </si>
  <si>
    <t>[EIOPA_SolvencyII_DPM_Annotated_Templates.xlsx]S.25.01.05!$C$23:$D$23</t>
  </si>
  <si>
    <t>[EIOPA_SolvencyII_DPM_Annotated_Templates.xlsx]S.25.01.05!$E$15:$J$22</t>
  </si>
  <si>
    <t>[EIOPA_SolvencyII_DPM_Annotated_Templates.xlsx]S.25.01.05!$A$7:$A$11</t>
  </si>
  <si>
    <t>[EIOPA_SolvencyII_DPM_Annotated_Templates.xlsx]S.25.01.05!$A$11:$D$11</t>
  </si>
  <si>
    <t>[EIOPA_SolvencyII_DPM_Annotated_Templates.xlsx]S.25.01.05!$A$25</t>
  </si>
  <si>
    <t>[EIOPA_SolvencyII_DPM_Annotated_Templates.xlsx]S.25.01.05!$C$34:$C$54</t>
  </si>
  <si>
    <t>[EIOPA_SolvencyII_DPM_Annotated_Templates.xlsx]S.25.01.05!$A$34:$A$54</t>
  </si>
  <si>
    <t>[EIOPA_SolvencyII_DPM_Annotated_Templates.xlsx]S.25.01.05!$B$34:$B$54</t>
  </si>
  <si>
    <t>[EIOPA_SolvencyII_DPM_Annotated_Templates.xlsx]S.25.01.05!$C$32</t>
  </si>
  <si>
    <t>[EIOPA_SolvencyII_DPM_Annotated_Templates.xlsx]S.25.01.05!$C$33</t>
  </si>
  <si>
    <t>[EIOPA_SolvencyII_DPM_Annotated_Templates.xlsx]S.25.01.05!$D$34:$M$54</t>
  </si>
  <si>
    <t>[EIOPA_SolvencyII_DPM_Annotated_Templates.xlsx]S.25.01.05!$A$26:$A$29</t>
  </si>
  <si>
    <t>[EIOPA_SolvencyII_DPM_Annotated_Templates.xlsx]S.25.01.05!$A$29:$D$29</t>
  </si>
  <si>
    <t>[EIOPA_SolvencyII_DPM_Annotated_Templates.xlsx]S.25.01.05!$A$56</t>
  </si>
  <si>
    <t>[EIOPA_SolvencyII_DPM_Annotated_Templates.xlsx]S.25.01.05!$C$63:$C$69</t>
  </si>
  <si>
    <t>[EIOPA_SolvencyII_DPM_Annotated_Templates.xlsx]S.25.01.05!$A$63:$A$69</t>
  </si>
  <si>
    <t>[EIOPA_SolvencyII_DPM_Annotated_Templates.xlsx]S.25.01.05!$B$63:$B$69</t>
  </si>
  <si>
    <t>[EIOPA_SolvencyII_DPM_Annotated_Templates.xlsx]S.25.01.05!$C$61</t>
  </si>
  <si>
    <t>[EIOPA_SolvencyII_DPM_Annotated_Templates.xlsx]S.25.01.05!$C$62</t>
  </si>
  <si>
    <t>[EIOPA_SolvencyII_DPM_Annotated_Templates.xlsx]S.25.01.05!$D$63:$E$69</t>
  </si>
  <si>
    <t>[EIOPA_SolvencyII_DPM_Annotated_Templates.xlsx]S.25.01.05!$A$57:$A$59</t>
  </si>
  <si>
    <t>[EIOPA_SolvencyII_DPM_Annotated_Templates.xlsx]S.25.01.05!$A$59:$D$59</t>
  </si>
  <si>
    <t>[EIOPA_SolvencyII_DPM_Annotated_Templates.xlsx]S.25.01.{07,08,09,10}'!$A$1</t>
  </si>
  <si>
    <t>[EIOPA_SolvencyII_DPM_Annotated_Templates.xlsx]S.25.01.{07,08,09,10}'!$A$9</t>
  </si>
  <si>
    <t>[EIOPA_SolvencyII_DPM_Annotated_Templates.xlsx]S.25.01.{07,08,09,10}'!$C$43:$D$50</t>
  </si>
  <si>
    <t>[EIOPA_SolvencyII_DPM_Annotated_Templates.xlsx]S.25.01.{07,08,09,10}'!$A$43:$A$50</t>
  </si>
  <si>
    <t>[EIOPA_SolvencyII_DPM_Annotated_Templates.xlsx]S.25.01.{07,08,09,10}'!$B$43:$B$50</t>
  </si>
  <si>
    <t>[EIOPA_SolvencyII_DPM_Annotated_Templates.xlsx]S.25.01.{07,08,09,10}'!$C$41:$D$41</t>
  </si>
  <si>
    <t>[EIOPA_SolvencyII_DPM_Annotated_Templates.xlsx]S.25.01.{07,08,09,10}'!$C$42:$D$42</t>
  </si>
  <si>
    <t>[EIOPA_SolvencyII_DPM_Annotated_Templates.xlsx]S.25.01.{07,08,09,10}'!$C$51:$D$51</t>
  </si>
  <si>
    <t>[EIOPA_SolvencyII_DPM_Annotated_Templates.xlsx]S.25.01.{07,08,09,10}'!$E$43:$I$50</t>
  </si>
  <si>
    <t>[EIOPA_SolvencyII_DPM_Annotated_Templates.xlsx]S.25.01.{07,08,09,10}'!$A$10:$A$15</t>
  </si>
  <si>
    <t>[EIOPA_SolvencyII_DPM_Annotated_Templates.xlsx]S.25.01.{07,08,09,10}'!$A$14:$D$15</t>
  </si>
  <si>
    <t>[EIOPA_SolvencyII_DPM_Annotated_Templates.xlsx]S.25.01.{07,08,09,10}'!$A$53</t>
  </si>
  <si>
    <t>[EIOPA_SolvencyII_DPM_Annotated_Templates.xlsx]S.25.01.{07,08,09,10}'!$C$87:$C$90</t>
  </si>
  <si>
    <t>[EIOPA_SolvencyII_DPM_Annotated_Templates.xlsx]S.25.01.{07,08,09,10}'!$A$87:$A$90</t>
  </si>
  <si>
    <t>[EIOPA_SolvencyII_DPM_Annotated_Templates.xlsx]S.25.01.{07,08,09,10}'!$B$87:$B$90</t>
  </si>
  <si>
    <t>[EIOPA_SolvencyII_DPM_Annotated_Templates.xlsx]S.25.01.{07,08,09,10}'!$C$85</t>
  </si>
  <si>
    <t>[EIOPA_SolvencyII_DPM_Annotated_Templates.xlsx]S.25.01.{07,08,09,10}'!$C$86</t>
  </si>
  <si>
    <t>[EIOPA_SolvencyII_DPM_Annotated_Templates.xlsx]S.25.01.{07,08,09,10}'!$D$87:$H$90</t>
  </si>
  <si>
    <t>[EIOPA_SolvencyII_DPM_Annotated_Templates.xlsx]S.25.01.{07,08,09,10}'!$A$54:$A$59</t>
  </si>
  <si>
    <t>[EIOPA_SolvencyII_DPM_Annotated_Templates.xlsx]S.25.01.{07,08,09,10}'!$A$58:$D$59</t>
  </si>
  <si>
    <t>[EIOPA_SolvencyII_DPM_Annotated_Templates.xlsx]S.25.01.{07,08,09,10}'!$A$92</t>
  </si>
  <si>
    <t>[EIOPA_SolvencyII_DPM_Annotated_Templates.xlsx]S.25.01.{07,08,09,10}'!$C$122:$C$128</t>
  </si>
  <si>
    <t>[EIOPA_SolvencyII_DPM_Annotated_Templates.xlsx]S.25.01.{07,08,09,10}'!$A$122:$A$128</t>
  </si>
  <si>
    <t>[EIOPA_SolvencyII_DPM_Annotated_Templates.xlsx]S.25.01.{07,08,09,10}'!$B$122:$B$128</t>
  </si>
  <si>
    <t>[EIOPA_SolvencyII_DPM_Annotated_Templates.xlsx]S.25.01.{07,08,09,10}'!$C$120</t>
  </si>
  <si>
    <t>[EIOPA_SolvencyII_DPM_Annotated_Templates.xlsx]S.25.01.{07,08,09,10}'!$C$121</t>
  </si>
  <si>
    <t>[EIOPA_SolvencyII_DPM_Annotated_Templates.xlsx]S.25.01.{07,08,09,10}'!$D$122:$E$128</t>
  </si>
  <si>
    <t>[EIOPA_SolvencyII_DPM_Annotated_Templates.xlsx]S.25.01.{07,08,09,10}'!$A$93:$A$97</t>
  </si>
  <si>
    <t>[EIOPA_SolvencyII_DPM_Annotated_Templates.xlsx]S.25.01.{07,08,09,10}'!$A$96:$D$97</t>
  </si>
  <si>
    <t>[EIOPA_SolvencyII_DPM_Annotated_Templates.xlsx]S.25.01.{07,08,09,10}'!$A$7</t>
  </si>
  <si>
    <t>[EIOPA_SolvencyII_DPM_Annotated_Templates.xlsx]S.25.01.{07,08,09,10}'!$A$2</t>
  </si>
  <si>
    <t>[EIOPA_SolvencyII_DPM_Annotated_Templates.xlsx]S.25.01.{07,08,09,10}'!$A$17</t>
  </si>
  <si>
    <t>[EIOPA_SolvencyII_DPM_Annotated_Templates.xlsx]S.25.01.{07,08,09,10}'!$A$18:$A$24</t>
  </si>
  <si>
    <t>[EIOPA_SolvencyII_DPM_Annotated_Templates.xlsx]S.25.01.{07,08,09,10}'!$A$23:$D$24</t>
  </si>
  <si>
    <t>[EIOPA_SolvencyII_DPM_Annotated_Templates.xlsx]S.25.01.{07,08,09,10}'!$A$61</t>
  </si>
  <si>
    <t>[EIOPA_SolvencyII_DPM_Annotated_Templates.xlsx]S.25.01.{07,08,09,10}'!$A$62:$A$68</t>
  </si>
  <si>
    <t>[EIOPA_SolvencyII_DPM_Annotated_Templates.xlsx]S.25.01.{07,08,09,10}'!$A$67:$D$68</t>
  </si>
  <si>
    <t>[EIOPA_SolvencyII_DPM_Annotated_Templates.xlsx]S.25.01.{07,08,09,10}'!$A$99</t>
  </si>
  <si>
    <t>[EIOPA_SolvencyII_DPM_Annotated_Templates.xlsx]S.25.01.{07,08,09,10}'!$A$100:$A$105</t>
  </si>
  <si>
    <t>[EIOPA_SolvencyII_DPM_Annotated_Templates.xlsx]S.25.01.{07,08,09,10}'!$A$104:$D$105</t>
  </si>
  <si>
    <t>[EIOPA_SolvencyII_DPM_Annotated_Templates.xlsx]S.25.01.{07,08,09,10}'!$A$3</t>
  </si>
  <si>
    <t>[EIOPA_SolvencyII_DPM_Annotated_Templates.xlsx]S.25.01.{07,08,09,10}'!$A$26</t>
  </si>
  <si>
    <t>[EIOPA_SolvencyII_DPM_Annotated_Templates.xlsx]S.25.01.{07,08,09,10}'!$A$27:$A$31</t>
  </si>
  <si>
    <t>[EIOPA_SolvencyII_DPM_Annotated_Templates.xlsx]S.25.01.{07,08,09,10}'!$A$31:$D$31</t>
  </si>
  <si>
    <t>[EIOPA_SolvencyII_DPM_Annotated_Templates.xlsx]S.25.01.{07,08,09,10}'!$A$70</t>
  </si>
  <si>
    <t>[EIOPA_SolvencyII_DPM_Annotated_Templates.xlsx]S.25.01.{07,08,09,10}'!$A$71:$A$75</t>
  </si>
  <si>
    <t>[EIOPA_SolvencyII_DPM_Annotated_Templates.xlsx]S.25.01.{07,08,09,10}'!$A$75:$D$75</t>
  </si>
  <si>
    <t>[EIOPA_SolvencyII_DPM_Annotated_Templates.xlsx]S.25.01.{07,08,09,10}'!$A$107</t>
  </si>
  <si>
    <t>[EIOPA_SolvencyII_DPM_Annotated_Templates.xlsx]S.25.01.{07,08,09,10}'!$A$108:$A$111</t>
  </si>
  <si>
    <t>[EIOPA_SolvencyII_DPM_Annotated_Templates.xlsx]S.25.01.{07,08,09,10}'!$A$111:$D$111</t>
  </si>
  <si>
    <t>[EIOPA_SolvencyII_DPM_Annotated_Templates.xlsx]S.25.01.{07,08,09,10}'!$A$4</t>
  </si>
  <si>
    <t>[EIOPA_SolvencyII_DPM_Annotated_Templates.xlsx]S.25.01.{07,08,09,10}'!$A$33</t>
  </si>
  <si>
    <t>[EIOPA_SolvencyII_DPM_Annotated_Templates.xlsx]S.25.01.{07,08,09,10}'!$A$34:$A$39</t>
  </si>
  <si>
    <t>[EIOPA_SolvencyII_DPM_Annotated_Templates.xlsx]S.25.01.{07,08,09,10}'!$A$39:$D$39</t>
  </si>
  <si>
    <t>[EIOPA_SolvencyII_DPM_Annotated_Templates.xlsx]S.25.01.{07,08,09,10}'!$A$77</t>
  </si>
  <si>
    <t>[EIOPA_SolvencyII_DPM_Annotated_Templates.xlsx]S.25.01.{07,08,09,10}'!$A$78:$A$83</t>
  </si>
  <si>
    <t>[EIOPA_SolvencyII_DPM_Annotated_Templates.xlsx]S.25.01.{07,08,09,10}'!$A$83:$D$83</t>
  </si>
  <si>
    <t>[EIOPA_SolvencyII_DPM_Annotated_Templates.xlsx]S.25.01.{07,08,09,10}'!$A$113</t>
  </si>
  <si>
    <t>[EIOPA_SolvencyII_DPM_Annotated_Templates.xlsx]S.25.01.{07,08,09,10}'!$A$114:$A$118</t>
  </si>
  <si>
    <t>[EIOPA_SolvencyII_DPM_Annotated_Templates.xlsx]S.25.01.{07,08,09,10}'!$A$118:$D$118</t>
  </si>
  <si>
    <t>[EIOPA_SolvencyII_DPM_Annotated_Templates.xlsx]S.25.02.{01,02,03,04,05,06}'!$A$1</t>
  </si>
  <si>
    <t>[EIOPA_SolvencyII_DPM_Annotated_Templates.xlsx]S.25.02.{01,02,03,04,05,06}'!$A$11</t>
  </si>
  <si>
    <t>[EIOPA_SolvencyII_DPM_Annotated_Templates.xlsx]S.25.02.{01,02,03,04,05,06}'!$B$46:$F$46</t>
  </si>
  <si>
    <t>[EIOPA_SolvencyII_DPM_Annotated_Templates.xlsx]S.25.02.{01,02,03,04,05,06}'!$A$44</t>
  </si>
  <si>
    <t>[EIOPA_SolvencyII_DPM_Annotated_Templates.xlsx]S.25.02.{01,02,03,04,05,06}'!$A$45</t>
  </si>
  <si>
    <t>[EIOPA_SolvencyII_DPM_Annotated_Templates.xlsx]S.25.02.{01,02,03,04,05,06}'!$B$44:$F$44</t>
  </si>
  <si>
    <t>[EIOPA_SolvencyII_DPM_Annotated_Templates.xlsx]S.25.02.{01,02,03,04,05,06}'!$B$45:$F$45</t>
  </si>
  <si>
    <t>[EIOPA_SolvencyII_DPM_Annotated_Templates.xlsx]S.25.02.{01,02,03,04,05,06}'!$B$47:$F$53</t>
  </si>
  <si>
    <t>[EIOPA_SolvencyII_DPM_Annotated_Templates.xlsx]S.25.02.{01,02,03,04,05,06}'!$A$47:$A$48</t>
  </si>
  <si>
    <t>[EIOPA_SolvencyII_DPM_Annotated_Templates.xlsx]S.25.02.{01,02,03,04,05,06}'!$A$12:$A$13</t>
  </si>
  <si>
    <t>[EIOPA_SolvencyII_DPM_Annotated_Templates.xlsx]S.25.02.{01,02,03,04,05,06}'!$A$55</t>
  </si>
  <si>
    <t>[EIOPA_SolvencyII_DPM_Annotated_Templates.xlsx]S.25.02.{01,02,03,04,05,06}'!$C$90:$F$94</t>
  </si>
  <si>
    <t>[EIOPA_SolvencyII_DPM_Annotated_Templates.xlsx]S.25.02.{01,02,03,04,05,06}'!$A$90:$A$94</t>
  </si>
  <si>
    <t>[EIOPA_SolvencyII_DPM_Annotated_Templates.xlsx]S.25.02.{01,02,03,04,05,06}'!$B$90:$B$94</t>
  </si>
  <si>
    <t>[EIOPA_SolvencyII_DPM_Annotated_Templates.xlsx]S.25.02.{01,02,03,04,05,06}'!$C$88:$F$88</t>
  </si>
  <si>
    <t>[EIOPA_SolvencyII_DPM_Annotated_Templates.xlsx]S.25.02.{01,02,03,04,05,06}'!$C$89:$F$89</t>
  </si>
  <si>
    <t>[EIOPA_SolvencyII_DPM_Annotated_Templates.xlsx]S.25.02.{01,02,03,04,05,06}'!$C$95:$F$95</t>
  </si>
  <si>
    <t>[EIOPA_SolvencyII_DPM_Annotated_Templates.xlsx]S.25.02.{01,02,03,04,05,06}'!$G$90:$M$94</t>
  </si>
  <si>
    <t>[EIOPA_SolvencyII_DPM_Annotated_Templates.xlsx]S.25.02.{01,02,03,04,05,06}'!$A$56:$A$57</t>
  </si>
  <si>
    <t>[EIOPA_SolvencyII_DPM_Annotated_Templates.xlsx]S.25.02.{01,02,03,04,05,06}'!$A$97</t>
  </si>
  <si>
    <t>[EIOPA_SolvencyII_DPM_Annotated_Templates.xlsx]S.25.02.{01,02,03,04,05,06}'!$A$98:$A$99</t>
  </si>
  <si>
    <t>[EIOPA_SolvencyII_DPM_Annotated_Templates.xlsx]S.25.02.{01,02,03,04,05,06}'!$A$9</t>
  </si>
  <si>
    <t>[EIOPA_SolvencyII_DPM_Annotated_Templates.xlsx]S.25.02.{01,02,03,04,05,06}'!$A$2</t>
  </si>
  <si>
    <t>[EIOPA_SolvencyII_DPM_Annotated_Templates.xlsx]S.25.02.{01,02,03,04,05,06}'!$A$15</t>
  </si>
  <si>
    <t>[EIOPA_SolvencyII_DPM_Annotated_Templates.xlsx]S.25.02.{01,02,03,04,05,06}'!$A$16:$A$18</t>
  </si>
  <si>
    <t>[EIOPA_SolvencyII_DPM_Annotated_Templates.xlsx]S.25.02.{01,02,03,04,05,06}'!$A$59</t>
  </si>
  <si>
    <t>[EIOPA_SolvencyII_DPM_Annotated_Templates.xlsx]S.25.02.{01,02,03,04,05,06}'!$A$60:$A$62</t>
  </si>
  <si>
    <t>[EIOPA_SolvencyII_DPM_Annotated_Templates.xlsx]S.25.02.{01,02,03,04,05,06}'!$A$3</t>
  </si>
  <si>
    <t>[EIOPA_SolvencyII_DPM_Annotated_Templates.xlsx]S.25.02.{01,02,03,04,05,06}'!$A$20</t>
  </si>
  <si>
    <t>[EIOPA_SolvencyII_DPM_Annotated_Templates.xlsx]S.25.02.{01,02,03,04,05,06}'!$A$21:$A$24</t>
  </si>
  <si>
    <t>[EIOPA_SolvencyII_DPM_Annotated_Templates.xlsx]S.25.02.{01,02,03,04,05,06}'!$A$24:$D$24</t>
  </si>
  <si>
    <t>[EIOPA_SolvencyII_DPM_Annotated_Templates.xlsx]S.25.02.{01,02,03,04,05,06}'!$A$64</t>
  </si>
  <si>
    <t>[EIOPA_SolvencyII_DPM_Annotated_Templates.xlsx]S.25.02.{01,02,03,04,05,06}'!$A$65:$A$68</t>
  </si>
  <si>
    <t>[EIOPA_SolvencyII_DPM_Annotated_Templates.xlsx]S.25.02.{01,02,03,04,05,06}'!$A$68:$D$68</t>
  </si>
  <si>
    <t>[EIOPA_SolvencyII_DPM_Annotated_Templates.xlsx]S.25.02.{01,02,03,04,05,06}'!$A$4</t>
  </si>
  <si>
    <t>[EIOPA_SolvencyII_DPM_Annotated_Templates.xlsx]S.25.02.{01,02,03,04,05,06}'!$A$26</t>
  </si>
  <si>
    <t>[EIOPA_SolvencyII_DPM_Annotated_Templates.xlsx]S.25.02.{01,02,03,04,05,06}'!$A$27:$A$31</t>
  </si>
  <si>
    <t>[EIOPA_SolvencyII_DPM_Annotated_Templates.xlsx]S.25.02.{01,02,03,04,05,06}'!$A$31:$D$31</t>
  </si>
  <si>
    <t>[EIOPA_SolvencyII_DPM_Annotated_Templates.xlsx]S.25.02.{01,02,03,04,05,06}'!$A$70</t>
  </si>
  <si>
    <t>[EIOPA_SolvencyII_DPM_Annotated_Templates.xlsx]S.25.02.{01,02,03,04,05,06}'!$A$71:$A$75</t>
  </si>
  <si>
    <t>[EIOPA_SolvencyII_DPM_Annotated_Templates.xlsx]S.25.02.{01,02,03,04,05,06}'!$A$75:$D$75</t>
  </si>
  <si>
    <t>[EIOPA_SolvencyII_DPM_Annotated_Templates.xlsx]S.25.02.{01,02,03,04,05,06}'!$A$5</t>
  </si>
  <si>
    <t>[EIOPA_SolvencyII_DPM_Annotated_Templates.xlsx]S.25.02.{01,02,03,04,05,06}'!$A$33</t>
  </si>
  <si>
    <t>[EIOPA_SolvencyII_DPM_Annotated_Templates.xlsx]S.25.02.{01,02,03,04,05,06}'!$A$34:$A$36</t>
  </si>
  <si>
    <t>[EIOPA_SolvencyII_DPM_Annotated_Templates.xlsx]S.25.02.{01,02,03,04,05,06}'!$A$77</t>
  </si>
  <si>
    <t>[EIOPA_SolvencyII_DPM_Annotated_Templates.xlsx]S.25.02.{01,02,03,04,05,06}'!$A$78:$A$80</t>
  </si>
  <si>
    <t>[EIOPA_SolvencyII_DPM_Annotated_Templates.xlsx]S.25.02.{01,02,03,04,05,06}'!$A$6</t>
  </si>
  <si>
    <t>[EIOPA_SolvencyII_DPM_Annotated_Templates.xlsx]S.25.02.{01,02,03,04,05,06}'!$A$38</t>
  </si>
  <si>
    <t>[EIOPA_SolvencyII_DPM_Annotated_Templates.xlsx]S.25.02.{01,02,03,04,05,06}'!$A$39:$A$42</t>
  </si>
  <si>
    <t>[EIOPA_SolvencyII_DPM_Annotated_Templates.xlsx]S.25.02.{01,02,03,04,05,06}'!$A$82</t>
  </si>
  <si>
    <t>[EIOPA_SolvencyII_DPM_Annotated_Templates.xlsx]S.25.02.{01,02,03,04,05,06}'!$A$83:$A$86</t>
  </si>
  <si>
    <t>[EIOPA_SolvencyII_DPM_Annotated_Templates.xlsx]S.25.03.{01,04,05}'!$A$1</t>
  </si>
  <si>
    <t>[EIOPA_SolvencyII_DPM_Annotated_Templates.xlsx]S.25.03.{01,04,05}'!$A$8</t>
  </si>
  <si>
    <t>[EIOPA_SolvencyII_DPM_Annotated_Templates.xlsx]S.25.03.{01,04,05}'!$B$25:$F$25</t>
  </si>
  <si>
    <t>[EIOPA_SolvencyII_DPM_Annotated_Templates.xlsx]S.25.03.{01,04,05}'!$A$23</t>
  </si>
  <si>
    <t>[EIOPA_SolvencyII_DPM_Annotated_Templates.xlsx]S.25.03.{01,04,05}'!$A$24</t>
  </si>
  <si>
    <t>[EIOPA_SolvencyII_DPM_Annotated_Templates.xlsx]S.25.03.{01,04,05}'!$B$23:$F$23</t>
  </si>
  <si>
    <t>[EIOPA_SolvencyII_DPM_Annotated_Templates.xlsx]S.25.03.{01,04,05}'!$B$24:$F$24</t>
  </si>
  <si>
    <t>[EIOPA_SolvencyII_DPM_Annotated_Templates.xlsx]S.25.03.{01,04,05}'!$B$26:$F$32</t>
  </si>
  <si>
    <t>[EIOPA_SolvencyII_DPM_Annotated_Templates.xlsx]S.25.03.{01,04,05}'!$A$26:$A$27</t>
  </si>
  <si>
    <t>[EIOPA_SolvencyII_DPM_Annotated_Templates.xlsx]S.25.03.{01,04,05}'!$A$9:$A$10</t>
  </si>
  <si>
    <t>[EIOPA_SolvencyII_DPM_Annotated_Templates.xlsx]S.25.03.{01,04,05}'!$A$34</t>
  </si>
  <si>
    <t>[EIOPA_SolvencyII_DPM_Annotated_Templates.xlsx]S.25.03.{01,04,05}'!$C$51:$F$55</t>
  </si>
  <si>
    <t>[EIOPA_SolvencyII_DPM_Annotated_Templates.xlsx]S.25.03.{01,04,05}'!$A$51:$A$55</t>
  </si>
  <si>
    <t>[EIOPA_SolvencyII_DPM_Annotated_Templates.xlsx]S.25.03.{01,04,05}'!$B$51:$B$55</t>
  </si>
  <si>
    <t>[EIOPA_SolvencyII_DPM_Annotated_Templates.xlsx]S.25.03.{01,04,05}'!$C$49:$F$49</t>
  </si>
  <si>
    <t>[EIOPA_SolvencyII_DPM_Annotated_Templates.xlsx]S.25.03.{01,04,05}'!$C$50:$F$50</t>
  </si>
  <si>
    <t>[EIOPA_SolvencyII_DPM_Annotated_Templates.xlsx]S.25.03.{01,04,05}'!$C$56:$F$56</t>
  </si>
  <si>
    <t>[EIOPA_SolvencyII_DPM_Annotated_Templates.xlsx]S.25.03.{01,04,05}'!$G$51:$M$55</t>
  </si>
  <si>
    <t>[EIOPA_SolvencyII_DPM_Annotated_Templates.xlsx]S.25.03.{01,04,05}'!$A$35:$A$36</t>
  </si>
  <si>
    <t>[EIOPA_SolvencyII_DPM_Annotated_Templates.xlsx]S.25.03.{01,04,05}'!$A$59</t>
  </si>
  <si>
    <t>[EIOPA_SolvencyII_DPM_Annotated_Templates.xlsx]S.25.03.{01,04,05}'!$C$67:$C$75</t>
  </si>
  <si>
    <t>[EIOPA_SolvencyII_DPM_Annotated_Templates.xlsx]S.25.03.{01,04,05}'!$A$67:$A$75</t>
  </si>
  <si>
    <t>[EIOPA_SolvencyII_DPM_Annotated_Templates.xlsx]S.25.03.{01,04,05}'!$B$67:$B$75</t>
  </si>
  <si>
    <t>[EIOPA_SolvencyII_DPM_Annotated_Templates.xlsx]S.25.03.{01,04,05}'!$C$65</t>
  </si>
  <si>
    <t>[EIOPA_SolvencyII_DPM_Annotated_Templates.xlsx]S.25.03.{01,04,05}'!$C$66</t>
  </si>
  <si>
    <t>[EIOPA_SolvencyII_DPM_Annotated_Templates.xlsx]S.25.03.{01,04,05}'!$D$67:$M$75</t>
  </si>
  <si>
    <t>[EIOPA_SolvencyII_DPM_Annotated_Templates.xlsx]S.25.03.{01,04,05}'!$A$60:$A$61</t>
  </si>
  <si>
    <t>[EIOPA_SolvencyII_DPM_Annotated_Templates.xlsx]S.25.03.{01,04,05}'!$A$6</t>
  </si>
  <si>
    <t>[EIOPA_SolvencyII_DPM_Annotated_Templates.xlsx]S.25.03.{03,06,07}'!$A$1</t>
  </si>
  <si>
    <t>[EIOPA_SolvencyII_DPM_Annotated_Templates.xlsx]S.25.03.{03,06,07}'!$A$8</t>
  </si>
  <si>
    <t>[EIOPA_SolvencyII_DPM_Annotated_Templates.xlsx]S.25.03.{03,06,07}'!$B$28:$F$28</t>
  </si>
  <si>
    <t>[EIOPA_SolvencyII_DPM_Annotated_Templates.xlsx]S.25.03.{03,06,07}'!$A$26</t>
  </si>
  <si>
    <t>[EIOPA_SolvencyII_DPM_Annotated_Templates.xlsx]S.25.03.{03,06,07}'!$A$27</t>
  </si>
  <si>
    <t>[EIOPA_SolvencyII_DPM_Annotated_Templates.xlsx]S.25.03.{03,06,07}'!$B$26:$F$26</t>
  </si>
  <si>
    <t>[EIOPA_SolvencyII_DPM_Annotated_Templates.xlsx]S.25.03.{03,06,07}'!$B$27:$F$27</t>
  </si>
  <si>
    <t>[EIOPA_SolvencyII_DPM_Annotated_Templates.xlsx]S.25.03.{03,06,07}'!$B$29:$F$35</t>
  </si>
  <si>
    <t>[EIOPA_SolvencyII_DPM_Annotated_Templates.xlsx]S.25.03.{03,06,07}'!$A$29:$A$30</t>
  </si>
  <si>
    <t>[EIOPA_SolvencyII_DPM_Annotated_Templates.xlsx]S.25.03.{03,06,07}'!$A$9:$A$11</t>
  </si>
  <si>
    <t>[EIOPA_SolvencyII_DPM_Annotated_Templates.xlsx]S.25.03.{03,06,07}'!$A$37</t>
  </si>
  <si>
    <t>[EIOPA_SolvencyII_DPM_Annotated_Templates.xlsx]S.25.03.{03,06,07}'!$C$57:$F$61</t>
  </si>
  <si>
    <t>[EIOPA_SolvencyII_DPM_Annotated_Templates.xlsx]S.25.03.{03,06,07}'!$A$57:$A$61</t>
  </si>
  <si>
    <t>[EIOPA_SolvencyII_DPM_Annotated_Templates.xlsx]S.25.03.{03,06,07}'!$B$57:$B$61</t>
  </si>
  <si>
    <t>[EIOPA_SolvencyII_DPM_Annotated_Templates.xlsx]S.25.03.{03,06,07}'!$C$55:$F$55</t>
  </si>
  <si>
    <t>[EIOPA_SolvencyII_DPM_Annotated_Templates.xlsx]S.25.03.{03,06,07}'!$C$56:$F$56</t>
  </si>
  <si>
    <t>[EIOPA_SolvencyII_DPM_Annotated_Templates.xlsx]S.25.03.{03,06,07}'!$C$62:$F$62</t>
  </si>
  <si>
    <t>[EIOPA_SolvencyII_DPM_Annotated_Templates.xlsx]S.25.03.{03,06,07}'!$G$57:$M$61</t>
  </si>
  <si>
    <t>[EIOPA_SolvencyII_DPM_Annotated_Templates.xlsx]S.25.03.{03,06,07}'!$A$38:$A$40</t>
  </si>
  <si>
    <t>[EIOPA_SolvencyII_DPM_Annotated_Templates.xlsx]S.25.03.{03,06,07}'!$A$64</t>
  </si>
  <si>
    <t>[EIOPA_SolvencyII_DPM_Annotated_Templates.xlsx]S.25.03.{03,06,07}'!$C$72:$C$87</t>
  </si>
  <si>
    <t>[EIOPA_SolvencyII_DPM_Annotated_Templates.xlsx]S.25.03.{03,06,07}'!$A$72:$A$87</t>
  </si>
  <si>
    <t>[EIOPA_SolvencyII_DPM_Annotated_Templates.xlsx]S.25.03.{03,06,07}'!$B$72:$B$87</t>
  </si>
  <si>
    <t>[EIOPA_SolvencyII_DPM_Annotated_Templates.xlsx]S.25.03.{03,06,07}'!$C$70</t>
  </si>
  <si>
    <t>[EIOPA_SolvencyII_DPM_Annotated_Templates.xlsx]S.25.03.{03,06,07}'!$C$71</t>
  </si>
  <si>
    <t>[EIOPA_SolvencyII_DPM_Annotated_Templates.xlsx]S.25.03.{03,06,07}'!$D$72:$N$87</t>
  </si>
  <si>
    <t>[EIOPA_SolvencyII_DPM_Annotated_Templates.xlsx]S.25.03.{03,06,07}'!$A$65:$A$66</t>
  </si>
  <si>
    <t>[EIOPA_SolvencyII_DPM_Annotated_Templates.xlsx]S.25.03.{03,06,07}'!$A$6</t>
  </si>
  <si>
    <t>[EIOPA_SolvencyII_DPM_Annotated_Templates.xlsx]S.25.03.{01,04,05}'!$A$2</t>
  </si>
  <si>
    <t>[EIOPA_SolvencyII_DPM_Annotated_Templates.xlsx]S.25.03.{01,04,05}'!$A$12</t>
  </si>
  <si>
    <t>[EIOPA_SolvencyII_DPM_Annotated_Templates.xlsx]S.25.03.{01,04,05}'!$A$13:$A$16</t>
  </si>
  <si>
    <t>[EIOPA_SolvencyII_DPM_Annotated_Templates.xlsx]S.25.03.{01,04,05}'!$A$16:$D$16</t>
  </si>
  <si>
    <t>[EIOPA_SolvencyII_DPM_Annotated_Templates.xlsx]S.25.03.{01,04,05}'!$A$38</t>
  </si>
  <si>
    <t>[EIOPA_SolvencyII_DPM_Annotated_Templates.xlsx]S.25.03.{01,04,05}'!$A$39:$A$42</t>
  </si>
  <si>
    <t>[EIOPA_SolvencyII_DPM_Annotated_Templates.xlsx]S.25.03.{01,04,05}'!$A$42:$D$42</t>
  </si>
  <si>
    <t>[EIOPA_SolvencyII_DPM_Annotated_Templates.xlsx]S.25.03.{01,04,05}'!$A$3</t>
  </si>
  <si>
    <t>[EIOPA_SolvencyII_DPM_Annotated_Templates.xlsx]S.25.03.{01,04,05}'!$A$18</t>
  </si>
  <si>
    <t>[EIOPA_SolvencyII_DPM_Annotated_Templates.xlsx]S.25.03.{01,04,05}'!$A$19:$A$21</t>
  </si>
  <si>
    <t>[EIOPA_SolvencyII_DPM_Annotated_Templates.xlsx]S.25.03.{01,04,05}'!$A$44</t>
  </si>
  <si>
    <t>[EIOPA_SolvencyII_DPM_Annotated_Templates.xlsx]S.25.03.{01,04,05}'!$A$45:$A$47</t>
  </si>
  <si>
    <t>[EIOPA_SolvencyII_DPM_Annotated_Templates.xlsx]S.25.03.{03,06,07}'!$A$2</t>
  </si>
  <si>
    <t>[EIOPA_SolvencyII_DPM_Annotated_Templates.xlsx]S.25.03.{03,06,07}'!$A$13</t>
  </si>
  <si>
    <t>[EIOPA_SolvencyII_DPM_Annotated_Templates.xlsx]S.25.03.{03,06,07}'!$A$14:$A$18</t>
  </si>
  <si>
    <t>[EIOPA_SolvencyII_DPM_Annotated_Templates.xlsx]S.25.03.{03,06,07}'!$A$18:$D$18</t>
  </si>
  <si>
    <t>[EIOPA_SolvencyII_DPM_Annotated_Templates.xlsx]S.25.03.{03,06,07}'!$A$42</t>
  </si>
  <si>
    <t>[EIOPA_SolvencyII_DPM_Annotated_Templates.xlsx]S.25.03.{03,06,07}'!$A$43:$A$47</t>
  </si>
  <si>
    <t>[EIOPA_SolvencyII_DPM_Annotated_Templates.xlsx]S.25.03.{03,06,07}'!$A$47:$D$47</t>
  </si>
  <si>
    <t>[EIOPA_SolvencyII_DPM_Annotated_Templates.xlsx]S.25.03.{03,06,07}'!$A$3</t>
  </si>
  <si>
    <t>[EIOPA_SolvencyII_DPM_Annotated_Templates.xlsx]S.25.03.{03,06,07}'!$A$20</t>
  </si>
  <si>
    <t>[EIOPA_SolvencyII_DPM_Annotated_Templates.xlsx]S.25.03.{03,06,07}'!$A$21:$A$24</t>
  </si>
  <si>
    <t>[EIOPA_SolvencyII_DPM_Annotated_Templates.xlsx]S.25.03.{03,06,07}'!$A$49</t>
  </si>
  <si>
    <t>[EIOPA_SolvencyII_DPM_Annotated_Templates.xlsx]S.25.03.{03,06,07}'!$A$50:$A$53</t>
  </si>
  <si>
    <t>[EIOPA_SolvencyII_DPM_Annotated_Templates.xlsx]S.26.01.{01,02,03,04,05,06}'!$A$1</t>
  </si>
  <si>
    <t>[EIOPA_SolvencyII_DPM_Annotated_Templates.xlsx]S.26.01.{01,02,03,04,05,06}'!$A$57</t>
  </si>
  <si>
    <t>[EIOPA_SolvencyII_DPM_Annotated_Templates.xlsx]S.26.01.{01,02,03,04,05,06}'!$A$102</t>
  </si>
  <si>
    <t>[EIOPA_SolvencyII_DPM_Annotated_Templates.xlsx]S.26.01.{01,02,03,04,05,06}'!$C$107:$G$130</t>
  </si>
  <si>
    <t>[EIOPA_SolvencyII_DPM_Annotated_Templates.xlsx]S.26.01.{01,02,03,04,05,06}'!$A$107:$A$130</t>
  </si>
  <si>
    <t>[EIOPA_SolvencyII_DPM_Annotated_Templates.xlsx]S.26.01.{01,02,03,04,05,06}'!$B$107:$B$130</t>
  </si>
  <si>
    <t>[EIOPA_SolvencyII_DPM_Annotated_Templates.xlsx]S.26.01.{01,02,03,04,05,06}'!$C$104:$G$105</t>
  </si>
  <si>
    <t>[EIOPA_SolvencyII_DPM_Annotated_Templates.xlsx]S.26.01.{01,02,03,04,05,06}'!$C$106:$G$106</t>
  </si>
  <si>
    <t>[EIOPA_SolvencyII_DPM_Annotated_Templates.xlsx]S.26.01.{01,02,03,04,05,06}'!$C$131:$G$133</t>
  </si>
  <si>
    <t>[EIOPA_SolvencyII_DPM_Annotated_Templates.xlsx]S.26.01.{01,02,03,04,05,06}'!$H$107:$P$130</t>
  </si>
  <si>
    <t>[EIOPA_SolvencyII_DPM_Annotated_Templates.xlsx]S.26.01.{01,02,03,04,05,06}'!$A$58:$A$61</t>
  </si>
  <si>
    <t>[EIOPA_SolvencyII_DPM_Annotated_Templates.xlsx]S.26.01.{01,02,03,04,05,06}'!$A$61:$D$61</t>
  </si>
  <si>
    <t>[EIOPA_SolvencyII_DPM_Annotated_Templates.xlsx]S.26.01.{01,02,03,04,05,06}'!$A$135</t>
  </si>
  <si>
    <t>[EIOPA_SolvencyII_DPM_Annotated_Templates.xlsx]S.26.01.{01,02,03,04,05,06}'!$A$182</t>
  </si>
  <si>
    <t>[EIOPA_SolvencyII_DPM_Annotated_Templates.xlsx]S.26.01.{01,02,03,04,05,06}'!$C$187:$D$210</t>
  </si>
  <si>
    <t>[EIOPA_SolvencyII_DPM_Annotated_Templates.xlsx]S.26.01.{01,02,03,04,05,06}'!$A$187:$A$210</t>
  </si>
  <si>
    <t>[EIOPA_SolvencyII_DPM_Annotated_Templates.xlsx]S.26.01.{01,02,03,04,05,06}'!$B$187:$B$210</t>
  </si>
  <si>
    <t>[EIOPA_SolvencyII_DPM_Annotated_Templates.xlsx]S.26.01.{01,02,03,04,05,06}'!$C$184:$D$185</t>
  </si>
  <si>
    <t>[EIOPA_SolvencyII_DPM_Annotated_Templates.xlsx]S.26.01.{01,02,03,04,05,06}'!$C$186:$D$186</t>
  </si>
  <si>
    <t>[EIOPA_SolvencyII_DPM_Annotated_Templates.xlsx]S.26.01.{01,02,03,04,05,06}'!$C$211:$D$212</t>
  </si>
  <si>
    <t>[EIOPA_SolvencyII_DPM_Annotated_Templates.xlsx]S.26.01.{01,02,03,04,05,06}'!$E$187:$M$210</t>
  </si>
  <si>
    <t>[EIOPA_SolvencyII_DPM_Annotated_Templates.xlsx]S.26.01.{01,02,03,04,05,06}'!$A$136:$A$140</t>
  </si>
  <si>
    <t>[EIOPA_SolvencyII_DPM_Annotated_Templates.xlsx]S.26.01.{01,02,03,04,05,06}'!$A$140:$D$140</t>
  </si>
  <si>
    <t>[EIOPA_SolvencyII_DPM_Annotated_Templates.xlsx]S.26.01.{01,02,03,04,05,06}'!$A$11</t>
  </si>
  <si>
    <t>[EIOPA_SolvencyII_DPM_Annotated_Templates.xlsx]S.26.01.{01,02,03,04,05,06}'!$A$9</t>
  </si>
  <si>
    <t>[EIOPA_SolvencyII_DPM_Annotated_Templates.xlsx]S.26.01.{01,02,03,04,05,06}'!$C$52:$C$55</t>
  </si>
  <si>
    <t>[EIOPA_SolvencyII_DPM_Annotated_Templates.xlsx]S.26.01.{01,02,03,04,05,06}'!$A$52:$A$55</t>
  </si>
  <si>
    <t>[EIOPA_SolvencyII_DPM_Annotated_Templates.xlsx]S.26.01.{01,02,03,04,05,06}'!$B$52:$B$55</t>
  </si>
  <si>
    <t>[EIOPA_SolvencyII_DPM_Annotated_Templates.xlsx]S.26.01.{01,02,03,04,05,06}'!$C$50</t>
  </si>
  <si>
    <t>[EIOPA_SolvencyII_DPM_Annotated_Templates.xlsx]S.26.01.{01,02,03,04,05,06}'!$C$51</t>
  </si>
  <si>
    <t>[EIOPA_SolvencyII_DPM_Annotated_Templates.xlsx]S.26.01.{01,02,03,04,05,06}'!$D$52:$E$55</t>
  </si>
  <si>
    <t>[EIOPA_SolvencyII_DPM_Annotated_Templates.xlsx]S.26.01.{01,02,03,04,05,06}'!$A$12:$A$14</t>
  </si>
  <si>
    <t>[EIOPA_SolvencyII_DPM_Annotated_Templates.xlsx]S.26.01.{01,02,03,04,05,06}'!$A$14:$D$14</t>
  </si>
  <si>
    <t>[EIOPA_SolvencyII_DPM_Annotated_Templates.xlsx]S.26.01.{01,02,03,04,05,06}'!$A$2</t>
  </si>
  <si>
    <t>[EIOPA_SolvencyII_DPM_Annotated_Templates.xlsx]S.26.01.{01,02,03,04,05,06}'!$A$63</t>
  </si>
  <si>
    <t>[EIOPA_SolvencyII_DPM_Annotated_Templates.xlsx]S.26.01.{01,02,03,04,05,06}'!$A$64:$A$68</t>
  </si>
  <si>
    <t>[EIOPA_SolvencyII_DPM_Annotated_Templates.xlsx]S.26.01.{01,02,03,04,05,06}'!$A$68:$D$68</t>
  </si>
  <si>
    <t>[EIOPA_SolvencyII_DPM_Annotated_Templates.xlsx]S.26.01.{01,02,03,04,05,06}'!$A$142</t>
  </si>
  <si>
    <t>[EIOPA_SolvencyII_DPM_Annotated_Templates.xlsx]S.26.01.{01,02,03,04,05,06}'!$A$143:$A$148</t>
  </si>
  <si>
    <t>[EIOPA_SolvencyII_DPM_Annotated_Templates.xlsx]S.26.01.{01,02,03,04,05,06}'!$A$148:$D$148</t>
  </si>
  <si>
    <t>[EIOPA_SolvencyII_DPM_Annotated_Templates.xlsx]S.26.01.{01,02,03,04,05,06}'!$A$16</t>
  </si>
  <si>
    <t>[EIOPA_SolvencyII_DPM_Annotated_Templates.xlsx]S.26.01.{01,02,03,04,05,06}'!$A$17:$A$20</t>
  </si>
  <si>
    <t>[EIOPA_SolvencyII_DPM_Annotated_Templates.xlsx]S.26.01.{01,02,03,04,05,06}'!$A$20:$D$20</t>
  </si>
  <si>
    <t>[EIOPA_SolvencyII_DPM_Annotated_Templates.xlsx]S.26.01.{01,02,03,04,05,06}'!$A$3</t>
  </si>
  <si>
    <t>[EIOPA_SolvencyII_DPM_Annotated_Templates.xlsx]S.26.01.{01,02,03,04,05,06}'!$A$70</t>
  </si>
  <si>
    <t>[EIOPA_SolvencyII_DPM_Annotated_Templates.xlsx]S.26.01.{01,02,03,04,05,06}'!$A$71:$A$76</t>
  </si>
  <si>
    <t>[EIOPA_SolvencyII_DPM_Annotated_Templates.xlsx]S.26.01.{01,02,03,04,05,06}'!$A$75:$D$76</t>
  </si>
  <si>
    <t>[EIOPA_SolvencyII_DPM_Annotated_Templates.xlsx]S.26.01.{01,02,03,04,05,06}'!$A$150</t>
  </si>
  <si>
    <t>[EIOPA_SolvencyII_DPM_Annotated_Templates.xlsx]S.26.01.{01,02,03,04,05,06}'!$A$151:$A$156</t>
  </si>
  <si>
    <t>[EIOPA_SolvencyII_DPM_Annotated_Templates.xlsx]S.26.01.{01,02,03,04,05,06}'!$A$155:$D$156</t>
  </si>
  <si>
    <t>[EIOPA_SolvencyII_DPM_Annotated_Templates.xlsx]S.26.01.{01,02,03,04,05,06}'!$A$22</t>
  </si>
  <si>
    <t>[EIOPA_SolvencyII_DPM_Annotated_Templates.xlsx]S.26.01.{01,02,03,04,05,06}'!$A$23:$A$27</t>
  </si>
  <si>
    <t>[EIOPA_SolvencyII_DPM_Annotated_Templates.xlsx]S.26.01.{01,02,03,04,05,06}'!$A$26:$D$27</t>
  </si>
  <si>
    <t>[EIOPA_SolvencyII_DPM_Annotated_Templates.xlsx]S.26.01.{01,02,03,04,05,06}'!$A$4</t>
  </si>
  <si>
    <t>[EIOPA_SolvencyII_DPM_Annotated_Templates.xlsx]S.26.01.{01,02,03,04,05,06}'!$A$78</t>
  </si>
  <si>
    <t>[EIOPA_SolvencyII_DPM_Annotated_Templates.xlsx]S.26.01.{01,02,03,04,05,06}'!$A$79:$A$85</t>
  </si>
  <si>
    <t>[EIOPA_SolvencyII_DPM_Annotated_Templates.xlsx]S.26.01.{01,02,03,04,05,06}'!$A$84:$D$85</t>
  </si>
  <si>
    <t>[EIOPA_SolvencyII_DPM_Annotated_Templates.xlsx]S.26.01.{01,02,03,04,05,06}'!$A$158</t>
  </si>
  <si>
    <t>[EIOPA_SolvencyII_DPM_Annotated_Templates.xlsx]S.26.01.{01,02,03,04,05,06}'!$A$159:$A$165</t>
  </si>
  <si>
    <t>[EIOPA_SolvencyII_DPM_Annotated_Templates.xlsx]S.26.01.{01,02,03,04,05,06}'!$A$164:$D$165</t>
  </si>
  <si>
    <t>[EIOPA_SolvencyII_DPM_Annotated_Templates.xlsx]S.26.01.{01,02,03,04,05,06}'!$A$29</t>
  </si>
  <si>
    <t>[EIOPA_SolvencyII_DPM_Annotated_Templates.xlsx]S.26.01.{01,02,03,04,05,06}'!$A$30:$A$35</t>
  </si>
  <si>
    <t>[EIOPA_SolvencyII_DPM_Annotated_Templates.xlsx]S.26.01.{01,02,03,04,05,06}'!$A$34:$D$35</t>
  </si>
  <si>
    <t>[EIOPA_SolvencyII_DPM_Annotated_Templates.xlsx]S.26.01.{01,02,03,04,05,06}'!$A$5</t>
  </si>
  <si>
    <t>[EIOPA_SolvencyII_DPM_Annotated_Templates.xlsx]S.26.01.{01,02,03,04,05,06}'!$A$87</t>
  </si>
  <si>
    <t>[EIOPA_SolvencyII_DPM_Annotated_Templates.xlsx]S.26.01.{01,02,03,04,05,06}'!$A$88:$A$92</t>
  </si>
  <si>
    <t>[EIOPA_SolvencyII_DPM_Annotated_Templates.xlsx]S.26.01.{01,02,03,04,05,06}'!$A$92:$D$92</t>
  </si>
  <si>
    <t>[EIOPA_SolvencyII_DPM_Annotated_Templates.xlsx]S.26.01.{01,02,03,04,05,06}'!$A$167</t>
  </si>
  <si>
    <t>[EIOPA_SolvencyII_DPM_Annotated_Templates.xlsx]S.26.01.{01,02,03,04,05,06}'!$A$168:$A$172</t>
  </si>
  <si>
    <t>[EIOPA_SolvencyII_DPM_Annotated_Templates.xlsx]S.26.01.{01,02,03,04,05,06}'!$A$172:$D$172</t>
  </si>
  <si>
    <t>[EIOPA_SolvencyII_DPM_Annotated_Templates.xlsx]S.26.01.{01,02,03,04,05,06}'!$A$37</t>
  </si>
  <si>
    <t>[EIOPA_SolvencyII_DPM_Annotated_Templates.xlsx]S.26.01.{01,02,03,04,05,06}'!$A$38:$A$41</t>
  </si>
  <si>
    <t>[EIOPA_SolvencyII_DPM_Annotated_Templates.xlsx]S.26.01.{01,02,03,04,05,06}'!$A$41:$D$41</t>
  </si>
  <si>
    <t>[EIOPA_SolvencyII_DPM_Annotated_Templates.xlsx]S.26.01.{01,02,03,04,05,06}'!$A$6</t>
  </si>
  <si>
    <t>[EIOPA_SolvencyII_DPM_Annotated_Templates.xlsx]S.26.01.{01,02,03,04,05,06}'!$A$94</t>
  </si>
  <si>
    <t>[EIOPA_SolvencyII_DPM_Annotated_Templates.xlsx]S.26.01.{01,02,03,04,05,06}'!$A$95:$A$100</t>
  </si>
  <si>
    <t>[EIOPA_SolvencyII_DPM_Annotated_Templates.xlsx]S.26.01.{01,02,03,04,05,06}'!$A$100:$D$100</t>
  </si>
  <si>
    <t>[EIOPA_SolvencyII_DPM_Annotated_Templates.xlsx]S.26.01.{01,02,03,04,05,06}'!$A$174</t>
  </si>
  <si>
    <t>[EIOPA_SolvencyII_DPM_Annotated_Templates.xlsx]S.26.01.{01,02,03,04,05,06}'!$A$175:$A$180</t>
  </si>
  <si>
    <t>[EIOPA_SolvencyII_DPM_Annotated_Templates.xlsx]S.26.01.{01,02,03,04,05,06}'!$A$180:$D$180</t>
  </si>
  <si>
    <t>[EIOPA_SolvencyII_DPM_Annotated_Templates.xlsx]S.26.01.{01,02,03,04,05,06}'!$A$43</t>
  </si>
  <si>
    <t>[EIOPA_SolvencyII_DPM_Annotated_Templates.xlsx]S.26.01.{01,02,03,04,05,06}'!$A$44:$A$48</t>
  </si>
  <si>
    <t>[EIOPA_SolvencyII_DPM_Annotated_Templates.xlsx]S.26.01.{01,02,03,04,05,06}'!$A$48:$D$48</t>
  </si>
  <si>
    <t>[EIOPA_SolvencyII_DPM_Annotated_Templates.xlsx]S.26.02.{01,02,03,04,05,06}'!$A$1</t>
  </si>
  <si>
    <t>[EIOPA_SolvencyII_DPM_Annotated_Templates.xlsx]S.26.02.{01,02,03,04,05,06}'!$A$54</t>
  </si>
  <si>
    <t>[EIOPA_SolvencyII_DPM_Annotated_Templates.xlsx]S.26.02.{01,02,03,04,05,06}'!$A$101</t>
  </si>
  <si>
    <t>[EIOPA_SolvencyII_DPM_Annotated_Templates.xlsx]S.26.02.{01,02,03,04,05,06}'!$C$105:$H$120</t>
  </si>
  <si>
    <t>[EIOPA_SolvencyII_DPM_Annotated_Templates.xlsx]S.26.02.{01,02,03,04,05,06}'!$A$105:$A$120</t>
  </si>
  <si>
    <t>[EIOPA_SolvencyII_DPM_Annotated_Templates.xlsx]S.26.02.{01,02,03,04,05,06}'!$B$105:$B$120</t>
  </si>
  <si>
    <t>[EIOPA_SolvencyII_DPM_Annotated_Templates.xlsx]S.26.02.{01,02,03,04,05,06}'!$C$103:$H$103</t>
  </si>
  <si>
    <t>[EIOPA_SolvencyII_DPM_Annotated_Templates.xlsx]S.26.02.{01,02,03,04,05,06}'!$C$104:$H$104</t>
  </si>
  <si>
    <t>[EIOPA_SolvencyII_DPM_Annotated_Templates.xlsx]S.26.02.{01,02,03,04,05,06}'!$C$121:$H$125</t>
  </si>
  <si>
    <t>[EIOPA_SolvencyII_DPM_Annotated_Templates.xlsx]S.26.02.{01,02,03,04,05,06}'!$I$105:$K$120</t>
  </si>
  <si>
    <t>[EIOPA_SolvencyII_DPM_Annotated_Templates.xlsx]S.26.02.{01,02,03,04,05,06}'!$A$55:$A$59</t>
  </si>
  <si>
    <t>[EIOPA_SolvencyII_DPM_Annotated_Templates.xlsx]S.26.02.{01,02,03,04,05,06}'!$A$59:$D$59</t>
  </si>
  <si>
    <t>[EIOPA_SolvencyII_DPM_Annotated_Templates.xlsx]S.26.02.{01,02,03,04,05,06}'!$A$11</t>
  </si>
  <si>
    <t>[EIOPA_SolvencyII_DPM_Annotated_Templates.xlsx]S.26.02.{01,02,03,04,05,06}'!$A$9</t>
  </si>
  <si>
    <t>[EIOPA_SolvencyII_DPM_Annotated_Templates.xlsx]S.26.02.{01,02,03,04,05,06}'!$C$52</t>
  </si>
  <si>
    <t>[EIOPA_SolvencyII_DPM_Annotated_Templates.xlsx]S.26.02.{01,02,03,04,05,06}'!$A$52</t>
  </si>
  <si>
    <t>[EIOPA_SolvencyII_DPM_Annotated_Templates.xlsx]S.26.02.{01,02,03,04,05,06}'!$B$52</t>
  </si>
  <si>
    <t>[EIOPA_SolvencyII_DPM_Annotated_Templates.xlsx]S.26.02.{01,02,03,04,05,06}'!$C$50</t>
  </si>
  <si>
    <t>[EIOPA_SolvencyII_DPM_Annotated_Templates.xlsx]S.26.02.{01,02,03,04,05,06}'!$C$51</t>
  </si>
  <si>
    <t>[EIOPA_SolvencyII_DPM_Annotated_Templates.xlsx]S.26.02.{01,02,03,04,05,06}'!$D$52:$E$52</t>
  </si>
  <si>
    <t>[EIOPA_SolvencyII_DPM_Annotated_Templates.xlsx]S.26.02.{01,02,03,04,05,06}'!$A$12:$A$14</t>
  </si>
  <si>
    <t>[EIOPA_SolvencyII_DPM_Annotated_Templates.xlsx]S.26.02.{01,02,03,04,05,06}'!$A$14:$D$14</t>
  </si>
  <si>
    <t>[EIOPA_SolvencyII_DPM_Annotated_Templates.xlsx]S.26.02.{01,02,03,04,05,06}'!$A$2</t>
  </si>
  <si>
    <t>[EIOPA_SolvencyII_DPM_Annotated_Templates.xlsx]S.26.02.{01,02,03,04,05,06}'!$A$61</t>
  </si>
  <si>
    <t>[EIOPA_SolvencyII_DPM_Annotated_Templates.xlsx]S.26.02.{01,02,03,04,05,06}'!$A$62:$A$67</t>
  </si>
  <si>
    <t>[EIOPA_SolvencyII_DPM_Annotated_Templates.xlsx]S.26.02.{01,02,03,04,05,06}'!$A$67:$D$67</t>
  </si>
  <si>
    <t>[EIOPA_SolvencyII_DPM_Annotated_Templates.xlsx]S.26.02.{01,02,03,04,05,06}'!$A$16</t>
  </si>
  <si>
    <t>[EIOPA_SolvencyII_DPM_Annotated_Templates.xlsx]S.26.02.{01,02,03,04,05,06}'!$A$17:$A$20</t>
  </si>
  <si>
    <t>[EIOPA_SolvencyII_DPM_Annotated_Templates.xlsx]S.26.02.{01,02,03,04,05,06}'!$A$20:$D$20</t>
  </si>
  <si>
    <t>[EIOPA_SolvencyII_DPM_Annotated_Templates.xlsx]S.26.02.{01,02,03,04,05,06}'!$A$3</t>
  </si>
  <si>
    <t>[EIOPA_SolvencyII_DPM_Annotated_Templates.xlsx]S.26.02.{01,02,03,04,05,06}'!$A$69</t>
  </si>
  <si>
    <t>[EIOPA_SolvencyII_DPM_Annotated_Templates.xlsx]S.26.02.{01,02,03,04,05,06}'!$A$70:$A$75</t>
  </si>
  <si>
    <t>[EIOPA_SolvencyII_DPM_Annotated_Templates.xlsx]S.26.02.{01,02,03,04,05,06}'!$A$74:$D$75</t>
  </si>
  <si>
    <t>[EIOPA_SolvencyII_DPM_Annotated_Templates.xlsx]S.26.02.{01,02,03,04,05,06}'!$A$22</t>
  </si>
  <si>
    <t>[EIOPA_SolvencyII_DPM_Annotated_Templates.xlsx]S.26.02.{01,02,03,04,05,06}'!$A$23:$A$27</t>
  </si>
  <si>
    <t>[EIOPA_SolvencyII_DPM_Annotated_Templates.xlsx]S.26.02.{01,02,03,04,05,06}'!$A$26:$D$27</t>
  </si>
  <si>
    <t>[EIOPA_SolvencyII_DPM_Annotated_Templates.xlsx]S.26.02.{01,02,03,04,05,06}'!$A$4</t>
  </si>
  <si>
    <t>[EIOPA_SolvencyII_DPM_Annotated_Templates.xlsx]S.26.02.{01,02,03,04,05,06}'!$A$77</t>
  </si>
  <si>
    <t>[EIOPA_SolvencyII_DPM_Annotated_Templates.xlsx]S.26.02.{01,02,03,04,05,06}'!$A$78:$A$84</t>
  </si>
  <si>
    <t>[EIOPA_SolvencyII_DPM_Annotated_Templates.xlsx]S.26.02.{01,02,03,04,05,06}'!$A$83:$D$84</t>
  </si>
  <si>
    <t>[EIOPA_SolvencyII_DPM_Annotated_Templates.xlsx]S.26.02.{01,02,03,04,05,06}'!$A$29</t>
  </si>
  <si>
    <t>[EIOPA_SolvencyII_DPM_Annotated_Templates.xlsx]S.26.02.{01,02,03,04,05,06}'!$A$30:$A$35</t>
  </si>
  <si>
    <t>[EIOPA_SolvencyII_DPM_Annotated_Templates.xlsx]S.26.02.{01,02,03,04,05,06}'!$A$34:$D$35</t>
  </si>
  <si>
    <t>[EIOPA_SolvencyII_DPM_Annotated_Templates.xlsx]S.26.02.{01,02,03,04,05,06}'!$A$5</t>
  </si>
  <si>
    <t>[EIOPA_SolvencyII_DPM_Annotated_Templates.xlsx]S.26.02.{01,02,03,04,05,06}'!$A$86</t>
  </si>
  <si>
    <t>[EIOPA_SolvencyII_DPM_Annotated_Templates.xlsx]S.26.02.{01,02,03,04,05,06}'!$A$87:$A$91</t>
  </si>
  <si>
    <t>[EIOPA_SolvencyII_DPM_Annotated_Templates.xlsx]S.26.02.{01,02,03,04,05,06}'!$A$91:$D$91</t>
  </si>
  <si>
    <t>[EIOPA_SolvencyII_DPM_Annotated_Templates.xlsx]S.26.02.{01,02,03,04,05,06}'!$A$37</t>
  </si>
  <si>
    <t>[EIOPA_SolvencyII_DPM_Annotated_Templates.xlsx]S.26.02.{01,02,03,04,05,06}'!$A$38:$A$41</t>
  </si>
  <si>
    <t>[EIOPA_SolvencyII_DPM_Annotated_Templates.xlsx]S.26.02.{01,02,03,04,05,06}'!$A$41:$D$41</t>
  </si>
  <si>
    <t>[EIOPA_SolvencyII_DPM_Annotated_Templates.xlsx]S.26.02.{01,02,03,04,05,06}'!$A$6</t>
  </si>
  <si>
    <t>[EIOPA_SolvencyII_DPM_Annotated_Templates.xlsx]S.26.02.{01,02,03,04,05,06}'!$A$93</t>
  </si>
  <si>
    <t>[EIOPA_SolvencyII_DPM_Annotated_Templates.xlsx]S.26.02.{01,02,03,04,05,06}'!$A$94:$A$99</t>
  </si>
  <si>
    <t>[EIOPA_SolvencyII_DPM_Annotated_Templates.xlsx]S.26.02.{01,02,03,04,05,06}'!$A$99:$D$99</t>
  </si>
  <si>
    <t>[EIOPA_SolvencyII_DPM_Annotated_Templates.xlsx]S.26.02.{01,02,03,04,05,06}'!$A$43</t>
  </si>
  <si>
    <t>[EIOPA_SolvencyII_DPM_Annotated_Templates.xlsx]S.26.02.{01,02,03,04,05,06}'!$A$44:$A$48</t>
  </si>
  <si>
    <t>[EIOPA_SolvencyII_DPM_Annotated_Templates.xlsx]S.26.02.{01,02,03,04,05,06}'!$A$48:$D$48</t>
  </si>
  <si>
    <t>[EIOPA_SolvencyII_DPM_Annotated_Templates.xlsx]S.26.03.{01,02,03,04,05,06}'!$A$1</t>
  </si>
  <si>
    <t>[EIOPA_SolvencyII_DPM_Annotated_Templates.xlsx]S.26.03.{01,02,03,04,05,06}'!$A$59</t>
  </si>
  <si>
    <t>[EIOPA_SolvencyII_DPM_Annotated_Templates.xlsx]S.26.03.{01,02,03,04,05,06}'!$A$106</t>
  </si>
  <si>
    <t>[EIOPA_SolvencyII_DPM_Annotated_Templates.xlsx]S.26.03.{01,02,03,04,05,06}'!$C$111:$I$122</t>
  </si>
  <si>
    <t>[EIOPA_SolvencyII_DPM_Annotated_Templates.xlsx]S.26.03.{01,02,03,04,05,06}'!$A$111:$A$122</t>
  </si>
  <si>
    <t>[EIOPA_SolvencyII_DPM_Annotated_Templates.xlsx]S.26.03.{01,02,03,04,05,06}'!$B$111:$B$122</t>
  </si>
  <si>
    <t>[EIOPA_SolvencyII_DPM_Annotated_Templates.xlsx]S.26.03.{01,02,03,04,05,06}'!$C$108:$I$109</t>
  </si>
  <si>
    <t>[EIOPA_SolvencyII_DPM_Annotated_Templates.xlsx]S.26.03.{01,02,03,04,05,06}'!$C$110:$I$110</t>
  </si>
  <si>
    <t>[EIOPA_SolvencyII_DPM_Annotated_Templates.xlsx]S.26.03.{01,02,03,04,05,06}'!$C$123:$I$129</t>
  </si>
  <si>
    <t>[EIOPA_SolvencyII_DPM_Annotated_Templates.xlsx]S.26.03.{01,02,03,04,05,06}'!$J$111:$K$122</t>
  </si>
  <si>
    <t>[EIOPA_SolvencyII_DPM_Annotated_Templates.xlsx]S.26.03.{01,02,03,04,05,06}'!$A$60:$A$64</t>
  </si>
  <si>
    <t>[EIOPA_SolvencyII_DPM_Annotated_Templates.xlsx]S.26.03.{01,02,03,04,05,06}'!$A$64:$D$64</t>
  </si>
  <si>
    <t>[EIOPA_SolvencyII_DPM_Annotated_Templates.xlsx]S.26.03.{01,02,03,04,05,06}'!$A$130</t>
  </si>
  <si>
    <t>[EIOPA_SolvencyII_DPM_Annotated_Templates.xlsx]S.26.03.{01,02,03,04,05,06}'!$A$170</t>
  </si>
  <si>
    <t>[EIOPA_SolvencyII_DPM_Annotated_Templates.xlsx]S.26.03.{01,02,03,04,05,06}'!$C$174</t>
  </si>
  <si>
    <t>[EIOPA_SolvencyII_DPM_Annotated_Templates.xlsx]S.26.03.{01,02,03,04,05,06}'!$A$174</t>
  </si>
  <si>
    <t>[EIOPA_SolvencyII_DPM_Annotated_Templates.xlsx]S.26.03.{01,02,03,04,05,06}'!$B$174</t>
  </si>
  <si>
    <t>[EIOPA_SolvencyII_DPM_Annotated_Templates.xlsx]S.26.03.{01,02,03,04,05,06}'!$C$172</t>
  </si>
  <si>
    <t>[EIOPA_SolvencyII_DPM_Annotated_Templates.xlsx]S.26.03.{01,02,03,04,05,06}'!$C$173</t>
  </si>
  <si>
    <t>[EIOPA_SolvencyII_DPM_Annotated_Templates.xlsx]S.26.03.{01,02,03,04,05,06}'!$C$175</t>
  </si>
  <si>
    <t>[EIOPA_SolvencyII_DPM_Annotated_Templates.xlsx]S.26.03.{01,02,03,04,05,06}'!$D$174:$G$174</t>
  </si>
  <si>
    <t>[EIOPA_SolvencyII_DPM_Annotated_Templates.xlsx]S.26.03.{01,02,03,04,05,06}'!$A$131:$A$133</t>
  </si>
  <si>
    <t>[EIOPA_SolvencyII_DPM_Annotated_Templates.xlsx]S.26.03.{01,02,03,04,05,06}'!$A$133:$D$133</t>
  </si>
  <si>
    <t>[EIOPA_SolvencyII_DPM_Annotated_Templates.xlsx]S.26.03.{01,02,03,04,05,06}'!$A$11</t>
  </si>
  <si>
    <t>[EIOPA_SolvencyII_DPM_Annotated_Templates.xlsx]S.26.03.{01,02,03,04,05,06}'!$A$9</t>
  </si>
  <si>
    <t>[EIOPA_SolvencyII_DPM_Annotated_Templates.xlsx]S.26.03.{01,02,03,04,05,06}'!$C$52:$C$57</t>
  </si>
  <si>
    <t>[EIOPA_SolvencyII_DPM_Annotated_Templates.xlsx]S.26.03.{01,02,03,04,05,06}'!$A$52:$A$57</t>
  </si>
  <si>
    <t>[EIOPA_SolvencyII_DPM_Annotated_Templates.xlsx]S.26.03.{01,02,03,04,05,06}'!$B$52:$B$57</t>
  </si>
  <si>
    <t>[EIOPA_SolvencyII_DPM_Annotated_Templates.xlsx]S.26.03.{01,02,03,04,05,06}'!$C$50</t>
  </si>
  <si>
    <t>[EIOPA_SolvencyII_DPM_Annotated_Templates.xlsx]S.26.03.{01,02,03,04,05,06}'!$C$51</t>
  </si>
  <si>
    <t>[EIOPA_SolvencyII_DPM_Annotated_Templates.xlsx]S.26.03.{01,02,03,04,05,06}'!$D$52:$E$57</t>
  </si>
  <si>
    <t>[EIOPA_SolvencyII_DPM_Annotated_Templates.xlsx]S.26.03.{01,02,03,04,05,06}'!$A$12:$A$14</t>
  </si>
  <si>
    <t>[EIOPA_SolvencyII_DPM_Annotated_Templates.xlsx]S.26.03.{01,02,03,04,05,06}'!$A$14:$D$14</t>
  </si>
  <si>
    <t>[EIOPA_SolvencyII_DPM_Annotated_Templates.xlsx]S.26.03.{01,02,03,04,05,06}'!$A$2</t>
  </si>
  <si>
    <t>[EIOPA_SolvencyII_DPM_Annotated_Templates.xlsx]S.26.03.{01,02,03,04,05,06}'!$A$66</t>
  </si>
  <si>
    <t>[EIOPA_SolvencyII_DPM_Annotated_Templates.xlsx]S.26.03.{01,02,03,04,05,06}'!$A$67:$A$72</t>
  </si>
  <si>
    <t>[EIOPA_SolvencyII_DPM_Annotated_Templates.xlsx]S.26.03.{01,02,03,04,05,06}'!$A$72:$D$72</t>
  </si>
  <si>
    <t>[EIOPA_SolvencyII_DPM_Annotated_Templates.xlsx]S.26.03.{01,02,03,04,05,06}'!$A$136</t>
  </si>
  <si>
    <t>[EIOPA_SolvencyII_DPM_Annotated_Templates.xlsx]S.26.03.{01,02,03,04,05,06}'!$A$137:$A$140</t>
  </si>
  <si>
    <t>[EIOPA_SolvencyII_DPM_Annotated_Templates.xlsx]S.26.03.{01,02,03,04,05,06}'!$A$140:$D$140</t>
  </si>
  <si>
    <t>[EIOPA_SolvencyII_DPM_Annotated_Templates.xlsx]S.26.03.{01,02,03,04,05,06}'!$A$16</t>
  </si>
  <si>
    <t>[EIOPA_SolvencyII_DPM_Annotated_Templates.xlsx]S.26.03.{01,02,03,04,05,06}'!$A$17:$A$20</t>
  </si>
  <si>
    <t>[EIOPA_SolvencyII_DPM_Annotated_Templates.xlsx]S.26.03.{01,02,03,04,05,06}'!$A$20:$D$20</t>
  </si>
  <si>
    <t>[EIOPA_SolvencyII_DPM_Annotated_Templates.xlsx]S.26.03.{01,02,03,04,05,06}'!$A$3</t>
  </si>
  <si>
    <t>[EIOPA_SolvencyII_DPM_Annotated_Templates.xlsx]S.26.03.{01,02,03,04,05,06}'!$A$74</t>
  </si>
  <si>
    <t>[EIOPA_SolvencyII_DPM_Annotated_Templates.xlsx]S.26.03.{01,02,03,04,05,06}'!$A$75:$A$80</t>
  </si>
  <si>
    <t>[EIOPA_SolvencyII_DPM_Annotated_Templates.xlsx]S.26.03.{01,02,03,04,05,06}'!$A$79:$D$80</t>
  </si>
  <si>
    <t>[EIOPA_SolvencyII_DPM_Annotated_Templates.xlsx]S.26.03.{01,02,03,04,05,06}'!$A$142</t>
  </si>
  <si>
    <t>[EIOPA_SolvencyII_DPM_Annotated_Templates.xlsx]S.26.03.{01,02,03,04,05,06}'!$A$143:$A$147</t>
  </si>
  <si>
    <t>[EIOPA_SolvencyII_DPM_Annotated_Templates.xlsx]S.26.03.{01,02,03,04,05,06}'!$A$146:$D$147</t>
  </si>
  <si>
    <t>[EIOPA_SolvencyII_DPM_Annotated_Templates.xlsx]S.26.03.{01,02,03,04,05,06}'!$A$22</t>
  </si>
  <si>
    <t>[EIOPA_SolvencyII_DPM_Annotated_Templates.xlsx]S.26.03.{01,02,03,04,05,06}'!$A$23:$A$27</t>
  </si>
  <si>
    <t>[EIOPA_SolvencyII_DPM_Annotated_Templates.xlsx]S.26.03.{01,02,03,04,05,06}'!$A$26:$D$27</t>
  </si>
  <si>
    <t>[EIOPA_SolvencyII_DPM_Annotated_Templates.xlsx]S.26.03.{01,02,03,04,05,06}'!$A$4</t>
  </si>
  <si>
    <t>[EIOPA_SolvencyII_DPM_Annotated_Templates.xlsx]S.26.03.{01,02,03,04,05,06}'!$A$82</t>
  </si>
  <si>
    <t>[EIOPA_SolvencyII_DPM_Annotated_Templates.xlsx]S.26.03.{01,02,03,04,05,06}'!$A$83:$A$89</t>
  </si>
  <si>
    <t>[EIOPA_SolvencyII_DPM_Annotated_Templates.xlsx]S.26.03.{01,02,03,04,05,06}'!$A$88:$D$89</t>
  </si>
  <si>
    <t>[EIOPA_SolvencyII_DPM_Annotated_Templates.xlsx]S.26.03.{01,02,03,04,05,06}'!$A$149</t>
  </si>
  <si>
    <t>[EIOPA_SolvencyII_DPM_Annotated_Templates.xlsx]S.26.03.{01,02,03,04,05,06}'!$A$150:$A$155</t>
  </si>
  <si>
    <t>[EIOPA_SolvencyII_DPM_Annotated_Templates.xlsx]S.26.03.{01,02,03,04,05,06}'!$A$154:$D$155</t>
  </si>
  <si>
    <t>[EIOPA_SolvencyII_DPM_Annotated_Templates.xlsx]S.26.03.{01,02,03,04,05,06}'!$A$29</t>
  </si>
  <si>
    <t>[EIOPA_SolvencyII_DPM_Annotated_Templates.xlsx]S.26.03.{01,02,03,04,05,06}'!$A$30:$A$35</t>
  </si>
  <si>
    <t>[EIOPA_SolvencyII_DPM_Annotated_Templates.xlsx]S.26.03.{01,02,03,04,05,06}'!$A$34:$D$35</t>
  </si>
  <si>
    <t>[EIOPA_SolvencyII_DPM_Annotated_Templates.xlsx]S.26.03.{01,02,03,04,05,06}'!$A$5</t>
  </si>
  <si>
    <t>[EIOPA_SolvencyII_DPM_Annotated_Templates.xlsx]S.26.03.{01,02,03,04,05,06}'!$A$91</t>
  </si>
  <si>
    <t>[EIOPA_SolvencyII_DPM_Annotated_Templates.xlsx]S.26.03.{01,02,03,04,05,06}'!$A$92:$A$96</t>
  </si>
  <si>
    <t>[EIOPA_SolvencyII_DPM_Annotated_Templates.xlsx]S.26.03.{01,02,03,04,05,06}'!$A$96:$D$96</t>
  </si>
  <si>
    <t>[EIOPA_SolvencyII_DPM_Annotated_Templates.xlsx]S.26.03.{01,02,03,04,05,06}'!$A$157</t>
  </si>
  <si>
    <t>[EIOPA_SolvencyII_DPM_Annotated_Templates.xlsx]S.26.03.{01,02,03,04,05,06}'!$A$158:$A$161</t>
  </si>
  <si>
    <t>[EIOPA_SolvencyII_DPM_Annotated_Templates.xlsx]S.26.03.{01,02,03,04,05,06}'!$A$161:$D$161</t>
  </si>
  <si>
    <t>[EIOPA_SolvencyII_DPM_Annotated_Templates.xlsx]S.26.03.{01,02,03,04,05,06}'!$A$37</t>
  </si>
  <si>
    <t>[EIOPA_SolvencyII_DPM_Annotated_Templates.xlsx]S.26.03.{01,02,03,04,05,06}'!$A$38:$A$41</t>
  </si>
  <si>
    <t>[EIOPA_SolvencyII_DPM_Annotated_Templates.xlsx]S.26.03.{01,02,03,04,05,06}'!$A$41:$D$41</t>
  </si>
  <si>
    <t>[EIOPA_SolvencyII_DPM_Annotated_Templates.xlsx]S.26.03.{01,02,03,04,05,06}'!$A$6</t>
  </si>
  <si>
    <t>[EIOPA_SolvencyII_DPM_Annotated_Templates.xlsx]S.26.03.{01,02,03,04,05,06}'!$A$98</t>
  </si>
  <si>
    <t>[EIOPA_SolvencyII_DPM_Annotated_Templates.xlsx]S.26.03.{01,02,03,04,05,06}'!$A$99:$A$104</t>
  </si>
  <si>
    <t>[EIOPA_SolvencyII_DPM_Annotated_Templates.xlsx]S.26.03.{01,02,03,04,05,06}'!$A$104:$D$104</t>
  </si>
  <si>
    <t>[EIOPA_SolvencyII_DPM_Annotated_Templates.xlsx]S.26.03.{01,02,03,04,05,06}'!$A$163</t>
  </si>
  <si>
    <t>[EIOPA_SolvencyII_DPM_Annotated_Templates.xlsx]S.26.03.{01,02,03,04,05,06}'!$A$164:$A$168</t>
  </si>
  <si>
    <t>[EIOPA_SolvencyII_DPM_Annotated_Templates.xlsx]S.26.03.{01,02,03,04,05,06}'!$A$168:$D$168</t>
  </si>
  <si>
    <t>[EIOPA_SolvencyII_DPM_Annotated_Templates.xlsx]S.26.03.{01,02,03,04,05,06}'!$A$43</t>
  </si>
  <si>
    <t>[EIOPA_SolvencyII_DPM_Annotated_Templates.xlsx]S.26.03.{01,02,03,04,05,06}'!$A$44:$A$48</t>
  </si>
  <si>
    <t>[EIOPA_SolvencyII_DPM_Annotated_Templates.xlsx]S.26.03.{01,02,03,04,05,06}'!$A$48:$D$48</t>
  </si>
  <si>
    <t>[EIOPA_SolvencyII_DPM_Annotated_Templates.xlsx]S.26.04.{01,02,03,04,05,06}'!$A$1</t>
  </si>
  <si>
    <t>[EIOPA_SolvencyII_DPM_Annotated_Templates.xlsx]S.26.04.{01,02,03,04,05,06}'!$A$58</t>
  </si>
  <si>
    <t>[EIOPA_SolvencyII_DPM_Annotated_Templates.xlsx]S.26.04.{01,02,03,04,05,06}'!$A$105</t>
  </si>
  <si>
    <t>[EIOPA_SolvencyII_DPM_Annotated_Templates.xlsx]S.26.04.{01,02,03,04,05,06}'!$C$110:$I$120</t>
  </si>
  <si>
    <t>[EIOPA_SolvencyII_DPM_Annotated_Templates.xlsx]S.26.04.{01,02,03,04,05,06}'!$A$110:$A$120</t>
  </si>
  <si>
    <t>[EIOPA_SolvencyII_DPM_Annotated_Templates.xlsx]S.26.04.{01,02,03,04,05,06}'!$B$110:$B$120</t>
  </si>
  <si>
    <t>[EIOPA_SolvencyII_DPM_Annotated_Templates.xlsx]S.26.04.{01,02,03,04,05,06}'!$C$107:$I$108</t>
  </si>
  <si>
    <t>[EIOPA_SolvencyII_DPM_Annotated_Templates.xlsx]S.26.04.{01,02,03,04,05,06}'!$C$109:$I$109</t>
  </si>
  <si>
    <t>[EIOPA_SolvencyII_DPM_Annotated_Templates.xlsx]S.26.04.{01,02,03,04,05,06}'!$C$121:$I$127</t>
  </si>
  <si>
    <t>[EIOPA_SolvencyII_DPM_Annotated_Templates.xlsx]S.26.04.{01,02,03,04,05,06}'!$J$110:$K$120</t>
  </si>
  <si>
    <t>[EIOPA_SolvencyII_DPM_Annotated_Templates.xlsx]S.26.04.{01,02,03,04,05,06}'!$A$59:$A$63</t>
  </si>
  <si>
    <t>[EIOPA_SolvencyII_DPM_Annotated_Templates.xlsx]S.26.04.{01,02,03,04,05,06}'!$A$63:$D$63</t>
  </si>
  <si>
    <t>[EIOPA_SolvencyII_DPM_Annotated_Templates.xlsx]S.26.04.{01,02,03,04,05,06}'!$A$129</t>
  </si>
  <si>
    <t>[EIOPA_SolvencyII_DPM_Annotated_Templates.xlsx]S.26.04.{01,02,03,04,05,06}'!$A$168</t>
  </si>
  <si>
    <t>[EIOPA_SolvencyII_DPM_Annotated_Templates.xlsx]S.26.04.{01,02,03,04,05,06}'!$C$172</t>
  </si>
  <si>
    <t>[EIOPA_SolvencyII_DPM_Annotated_Templates.xlsx]S.26.04.{01,02,03,04,05,06}'!$A$172</t>
  </si>
  <si>
    <t>[EIOPA_SolvencyII_DPM_Annotated_Templates.xlsx]S.26.04.{01,02,03,04,05,06}'!$B$172</t>
  </si>
  <si>
    <t>[EIOPA_SolvencyII_DPM_Annotated_Templates.xlsx]S.26.04.{01,02,03,04,05,06}'!$C$170</t>
  </si>
  <si>
    <t>[EIOPA_SolvencyII_DPM_Annotated_Templates.xlsx]S.26.04.{01,02,03,04,05,06}'!$C$171</t>
  </si>
  <si>
    <t>[EIOPA_SolvencyII_DPM_Annotated_Templates.xlsx]S.26.04.{01,02,03,04,05,06}'!$C$173</t>
  </si>
  <si>
    <t>[EIOPA_SolvencyII_DPM_Annotated_Templates.xlsx]S.26.04.{01,02,03,04,05,06}'!$D$172:$G$172</t>
  </si>
  <si>
    <t>[EIOPA_SolvencyII_DPM_Annotated_Templates.xlsx]S.26.04.{01,02,03,04,05,06}'!$A$130:$A$132</t>
  </si>
  <si>
    <t>[EIOPA_SolvencyII_DPM_Annotated_Templates.xlsx]S.26.04.{01,02,03,04,05,06}'!$A$132:$D$132</t>
  </si>
  <si>
    <t>[EIOPA_SolvencyII_DPM_Annotated_Templates.xlsx]S.26.04.{01,02,03,04,05,06}'!$A$175</t>
  </si>
  <si>
    <t>[EIOPA_SolvencyII_DPM_Annotated_Templates.xlsx]S.26.04.{01,02,03,04,05,06}'!$A$222</t>
  </si>
  <si>
    <t>[EIOPA_SolvencyII_DPM_Annotated_Templates.xlsx]S.26.04.{01,02,03,04,05,06}'!$C$227:$I$231</t>
  </si>
  <si>
    <t>[EIOPA_SolvencyII_DPM_Annotated_Templates.xlsx]S.26.04.{01,02,03,04,05,06}'!$A$227:$A$231</t>
  </si>
  <si>
    <t>[EIOPA_SolvencyII_DPM_Annotated_Templates.xlsx]S.26.04.{01,02,03,04,05,06}'!$B$227:$B$231</t>
  </si>
  <si>
    <t>[EIOPA_SolvencyII_DPM_Annotated_Templates.xlsx]S.26.04.{01,02,03,04,05,06}'!$C$224:$I$225</t>
  </si>
  <si>
    <t>[EIOPA_SolvencyII_DPM_Annotated_Templates.xlsx]S.26.04.{01,02,03,04,05,06}'!$C$226:$I$226</t>
  </si>
  <si>
    <t>[EIOPA_SolvencyII_DPM_Annotated_Templates.xlsx]S.26.04.{01,02,03,04,05,06}'!$C$232:$I$237</t>
  </si>
  <si>
    <t>[EIOPA_SolvencyII_DPM_Annotated_Templates.xlsx]S.26.04.{01,02,03,04,05,06}'!$J$227:$J$231</t>
  </si>
  <si>
    <t>[EIOPA_SolvencyII_DPM_Annotated_Templates.xlsx]S.26.04.{01,02,03,04,05,06}'!$A$176:$A$180</t>
  </si>
  <si>
    <t>[EIOPA_SolvencyII_DPM_Annotated_Templates.xlsx]S.26.04.{01,02,03,04,05,06}'!$A$180:$D$180</t>
  </si>
  <si>
    <t>[EIOPA_SolvencyII_DPM_Annotated_Templates.xlsx]S.26.04.{01,02,03,04,05,06}'!$A$239</t>
  </si>
  <si>
    <t>[EIOPA_SolvencyII_DPM_Annotated_Templates.xlsx]S.26.04.{01,02,03,04,05,06}'!$C$282:$C$283</t>
  </si>
  <si>
    <t>[EIOPA_SolvencyII_DPM_Annotated_Templates.xlsx]S.26.04.{01,02,03,04,05,06}'!$A$282:$A$283</t>
  </si>
  <si>
    <t>[EIOPA_SolvencyII_DPM_Annotated_Templates.xlsx]S.26.04.{01,02,03,04,05,06}'!$B$282:$B$283</t>
  </si>
  <si>
    <t>[EIOPA_SolvencyII_DPM_Annotated_Templates.xlsx]S.26.04.{01,02,03,04,05,06}'!$C$280</t>
  </si>
  <si>
    <t>[EIOPA_SolvencyII_DPM_Annotated_Templates.xlsx]S.26.04.{01,02,03,04,05,06}'!$C$281</t>
  </si>
  <si>
    <t>[EIOPA_SolvencyII_DPM_Annotated_Templates.xlsx]S.26.04.{01,02,03,04,05,06}'!$C$284</t>
  </si>
  <si>
    <t>[EIOPA_SolvencyII_DPM_Annotated_Templates.xlsx]S.26.04.{01,02,03,04,05,06}'!$D$282:$I$283</t>
  </si>
  <si>
    <t>[EIOPA_SolvencyII_DPM_Annotated_Templates.xlsx]S.26.04.{01,02,03,04,05,06}'!$A$240:$A$243</t>
  </si>
  <si>
    <t>[EIOPA_SolvencyII_DPM_Annotated_Templates.xlsx]S.26.04.{01,02,03,04,05,06}'!$A$243:$D$243</t>
  </si>
  <si>
    <t>[EIOPA_SolvencyII_DPM_Annotated_Templates.xlsx]S.26.04.{01,02,03,04,05,06}'!$A$286</t>
  </si>
  <si>
    <t>[EIOPA_SolvencyII_DPM_Annotated_Templates.xlsx]S.26.04.{01,02,03,04,05,06}'!$C$336:$G$338</t>
  </si>
  <si>
    <t>[EIOPA_SolvencyII_DPM_Annotated_Templates.xlsx]S.26.04.{01,02,03,04,05,06}'!$A$336:$A$338</t>
  </si>
  <si>
    <t>[EIOPA_SolvencyII_DPM_Annotated_Templates.xlsx]S.26.04.{01,02,03,04,05,06}'!$B$336:$B$338</t>
  </si>
  <si>
    <t>[EIOPA_SolvencyII_DPM_Annotated_Templates.xlsx]S.26.04.{01,02,03,04,05,06}'!$C$333:$G$334</t>
  </si>
  <si>
    <t>[EIOPA_SolvencyII_DPM_Annotated_Templates.xlsx]S.26.04.{01,02,03,04,05,06}'!$C$335:$G$335</t>
  </si>
  <si>
    <t>[EIOPA_SolvencyII_DPM_Annotated_Templates.xlsx]S.26.04.{01,02,03,04,05,06}'!$C$339:$G$345</t>
  </si>
  <si>
    <t>[EIOPA_SolvencyII_DPM_Annotated_Templates.xlsx]S.26.04.{01,02,03,04,05,06}'!$H$336:$I$338</t>
  </si>
  <si>
    <t>[EIOPA_SolvencyII_DPM_Annotated_Templates.xlsx]S.26.04.{01,02,03,04,05,06}'!$A$287:$A$291</t>
  </si>
  <si>
    <t>[EIOPA_SolvencyII_DPM_Annotated_Templates.xlsx]S.26.04.{01,02,03,04,05,06}'!$A$291:$D$291</t>
  </si>
  <si>
    <t>[EIOPA_SolvencyII_DPM_Annotated_Templates.xlsx]S.26.04.{01,02,03,04,05,06}'!$A$347</t>
  </si>
  <si>
    <t>[EIOPA_SolvencyII_DPM_Annotated_Templates.xlsx]S.26.04.{01,02,03,04,05,06}'!$A$394</t>
  </si>
  <si>
    <t>[EIOPA_SolvencyII_DPM_Annotated_Templates.xlsx]S.26.04.{01,02,03,04,05,06}'!$C$398:$D$402</t>
  </si>
  <si>
    <t>[EIOPA_SolvencyII_DPM_Annotated_Templates.xlsx]S.26.04.{01,02,03,04,05,06}'!$A$398:$A$402</t>
  </si>
  <si>
    <t>[EIOPA_SolvencyII_DPM_Annotated_Templates.xlsx]S.26.04.{01,02,03,04,05,06}'!$B$398:$B$402</t>
  </si>
  <si>
    <t>[EIOPA_SolvencyII_DPM_Annotated_Templates.xlsx]S.26.04.{01,02,03,04,05,06}'!$C$396:$D$396</t>
  </si>
  <si>
    <t>[EIOPA_SolvencyII_DPM_Annotated_Templates.xlsx]S.26.04.{01,02,03,04,05,06}'!$C$397:$D$397</t>
  </si>
  <si>
    <t>[EIOPA_SolvencyII_DPM_Annotated_Templates.xlsx]S.26.04.{01,02,03,04,05,06}'!$C$403:$D$407</t>
  </si>
  <si>
    <t>[EIOPA_SolvencyII_DPM_Annotated_Templates.xlsx]S.26.04.{01,02,03,04,05,06}'!$E$398:$F$402</t>
  </si>
  <si>
    <t>[EIOPA_SolvencyII_DPM_Annotated_Templates.xlsx]S.26.04.{01,02,03,04,05,06}'!$A$348:$A$352</t>
  </si>
  <si>
    <t>[EIOPA_SolvencyII_DPM_Annotated_Templates.xlsx]S.26.04.{01,02,03,04,05,06}'!$A$352:$D$352</t>
  </si>
  <si>
    <t>[EIOPA_SolvencyII_DPM_Annotated_Templates.xlsx]S.26.04.{01,02,03,04,05,06}'!$A$409</t>
  </si>
  <si>
    <t>[EIOPA_SolvencyII_DPM_Annotated_Templates.xlsx]S.26.04.{01,02,03,04,05,06}'!$C$458:$D$459</t>
  </si>
  <si>
    <t>[EIOPA_SolvencyII_DPM_Annotated_Templates.xlsx]S.26.04.{01,02,03,04,05,06}'!$A$458:$A$459</t>
  </si>
  <si>
    <t>[EIOPA_SolvencyII_DPM_Annotated_Templates.xlsx]S.26.04.{01,02,03,04,05,06}'!$B$458:$B$459</t>
  </si>
  <si>
    <t>[EIOPA_SolvencyII_DPM_Annotated_Templates.xlsx]S.26.04.{01,02,03,04,05,06}'!$C$456:$D$456</t>
  </si>
  <si>
    <t>[EIOPA_SolvencyII_DPM_Annotated_Templates.xlsx]S.26.04.{01,02,03,04,05,06}'!$C$457:$D$457</t>
  </si>
  <si>
    <t>[EIOPA_SolvencyII_DPM_Annotated_Templates.xlsx]S.26.04.{01,02,03,04,05,06}'!$C$460:$D$464</t>
  </si>
  <si>
    <t>[EIOPA_SolvencyII_DPM_Annotated_Templates.xlsx]S.26.04.{01,02,03,04,05,06}'!$E$458:$F$459</t>
  </si>
  <si>
    <t>[EIOPA_SolvencyII_DPM_Annotated_Templates.xlsx]S.26.04.{01,02,03,04,05,06}'!$A$410:$A$414</t>
  </si>
  <si>
    <t>[EIOPA_SolvencyII_DPM_Annotated_Templates.xlsx]S.26.04.{01,02,03,04,05,06}'!$A$414:$D$414</t>
  </si>
  <si>
    <t>[EIOPA_SolvencyII_DPM_Annotated_Templates.xlsx]S.26.04.{01,02,03,04,05,06}'!$A$11</t>
  </si>
  <si>
    <t>[EIOPA_SolvencyII_DPM_Annotated_Templates.xlsx]S.26.04.{01,02,03,04,05,06}'!$A$9</t>
  </si>
  <si>
    <t>[EIOPA_SolvencyII_DPM_Annotated_Templates.xlsx]S.26.04.{01,02,03,04,05,06}'!$C$52:$C$56</t>
  </si>
  <si>
    <t>[EIOPA_SolvencyII_DPM_Annotated_Templates.xlsx]S.26.04.{01,02,03,04,05,06}'!$A$52:$A$56</t>
  </si>
  <si>
    <t>[EIOPA_SolvencyII_DPM_Annotated_Templates.xlsx]S.26.04.{01,02,03,04,05,06}'!$B$52:$B$56</t>
  </si>
  <si>
    <t>[EIOPA_SolvencyII_DPM_Annotated_Templates.xlsx]S.26.04.{01,02,03,04,05,06}'!$C$50</t>
  </si>
  <si>
    <t>[EIOPA_SolvencyII_DPM_Annotated_Templates.xlsx]S.26.04.{01,02,03,04,05,06}'!$C$51</t>
  </si>
  <si>
    <t>[EIOPA_SolvencyII_DPM_Annotated_Templates.xlsx]S.26.04.{01,02,03,04,05,06}'!$D$52:$E$56</t>
  </si>
  <si>
    <t>[EIOPA_SolvencyII_DPM_Annotated_Templates.xlsx]S.26.04.{01,02,03,04,05,06}'!$A$12:$A$14</t>
  </si>
  <si>
    <t>[EIOPA_SolvencyII_DPM_Annotated_Templates.xlsx]S.26.04.{01,02,03,04,05,06}'!$A$14:$D$14</t>
  </si>
  <si>
    <t>[EIOPA_SolvencyII_DPM_Annotated_Templates.xlsx]S.26.04.{01,02,03,04,05,06}'!$A$2</t>
  </si>
  <si>
    <t>[EIOPA_SolvencyII_DPM_Annotated_Templates.xlsx]S.26.04.{01,02,03,04,05,06}'!$A$65</t>
  </si>
  <si>
    <t>[EIOPA_SolvencyII_DPM_Annotated_Templates.xlsx]S.26.04.{01,02,03,04,05,06}'!$A$66:$A$71</t>
  </si>
  <si>
    <t>[EIOPA_SolvencyII_DPM_Annotated_Templates.xlsx]S.26.04.{01,02,03,04,05,06}'!$A$71:$D$71</t>
  </si>
  <si>
    <t>[EIOPA_SolvencyII_DPM_Annotated_Templates.xlsx]S.26.04.{01,02,03,04,05,06}'!$A$134</t>
  </si>
  <si>
    <t>[EIOPA_SolvencyII_DPM_Annotated_Templates.xlsx]S.26.04.{01,02,03,04,05,06}'!$A$135:$A$138</t>
  </si>
  <si>
    <t>[EIOPA_SolvencyII_DPM_Annotated_Templates.xlsx]S.26.04.{01,02,03,04,05,06}'!$A$138:$D$138</t>
  </si>
  <si>
    <t>[EIOPA_SolvencyII_DPM_Annotated_Templates.xlsx]S.26.04.{01,02,03,04,05,06}'!$A$182</t>
  </si>
  <si>
    <t>[EIOPA_SolvencyII_DPM_Annotated_Templates.xlsx]S.26.04.{01,02,03,04,05,06}'!$A$183:$A$188</t>
  </si>
  <si>
    <t>[EIOPA_SolvencyII_DPM_Annotated_Templates.xlsx]S.26.04.{01,02,03,04,05,06}'!$A$188:$D$188</t>
  </si>
  <si>
    <t>[EIOPA_SolvencyII_DPM_Annotated_Templates.xlsx]S.26.04.{01,02,03,04,05,06}'!$A$245</t>
  </si>
  <si>
    <t>[EIOPA_SolvencyII_DPM_Annotated_Templates.xlsx]S.26.04.{01,02,03,04,05,06}'!$A$246:$A$250</t>
  </si>
  <si>
    <t>[EIOPA_SolvencyII_DPM_Annotated_Templates.xlsx]S.26.04.{01,02,03,04,05,06}'!$A$250:$D$250</t>
  </si>
  <si>
    <t>[EIOPA_SolvencyII_DPM_Annotated_Templates.xlsx]S.26.04.{01,02,03,04,05,06}'!$A$293</t>
  </si>
  <si>
    <t>[EIOPA_SolvencyII_DPM_Annotated_Templates.xlsx]S.26.04.{01,02,03,04,05,06}'!$A$294:$A$299</t>
  </si>
  <si>
    <t>[EIOPA_SolvencyII_DPM_Annotated_Templates.xlsx]S.26.04.{01,02,03,04,05,06}'!$A$299:$D$299</t>
  </si>
  <si>
    <t>[EIOPA_SolvencyII_DPM_Annotated_Templates.xlsx]S.26.04.{01,02,03,04,05,06}'!$A$354</t>
  </si>
  <si>
    <t>[EIOPA_SolvencyII_DPM_Annotated_Templates.xlsx]S.26.04.{01,02,03,04,05,06}'!$A$355:$A$360</t>
  </si>
  <si>
    <t>[EIOPA_SolvencyII_DPM_Annotated_Templates.xlsx]S.26.04.{01,02,03,04,05,06}'!$A$360:$D$360</t>
  </si>
  <si>
    <t>[EIOPA_SolvencyII_DPM_Annotated_Templates.xlsx]S.26.04.{01,02,03,04,05,06}'!$A$416</t>
  </si>
  <si>
    <t>[EIOPA_SolvencyII_DPM_Annotated_Templates.xlsx]S.26.04.{01,02,03,04,05,06}'!$A$417:$A$422</t>
  </si>
  <si>
    <t>[EIOPA_SolvencyII_DPM_Annotated_Templates.xlsx]S.26.04.{01,02,03,04,05,06}'!$A$422:$D$422</t>
  </si>
  <si>
    <t>[EIOPA_SolvencyII_DPM_Annotated_Templates.xlsx]S.26.04.{01,02,03,04,05,06}'!$A$16</t>
  </si>
  <si>
    <t>[EIOPA_SolvencyII_DPM_Annotated_Templates.xlsx]S.26.04.{01,02,03,04,05,06}'!$A$17:$A$20</t>
  </si>
  <si>
    <t>[EIOPA_SolvencyII_DPM_Annotated_Templates.xlsx]S.26.04.{01,02,03,04,05,06}'!$A$20:$D$20</t>
  </si>
  <si>
    <t>[EIOPA_SolvencyII_DPM_Annotated_Templates.xlsx]S.26.04.{01,02,03,04,05,06}'!$A$3</t>
  </si>
  <si>
    <t>[EIOPA_SolvencyII_DPM_Annotated_Templates.xlsx]S.26.04.{01,02,03,04,05,06}'!$A$73</t>
  </si>
  <si>
    <t>[EIOPA_SolvencyII_DPM_Annotated_Templates.xlsx]S.26.04.{01,02,03,04,05,06}'!$A$74:$A$79</t>
  </si>
  <si>
    <t>[EIOPA_SolvencyII_DPM_Annotated_Templates.xlsx]S.26.04.{01,02,03,04,05,06}'!$A$78:$D$79</t>
  </si>
  <si>
    <t>[EIOPA_SolvencyII_DPM_Annotated_Templates.xlsx]S.26.04.{01,02,03,04,05,06}'!$A$140</t>
  </si>
  <si>
    <t>[EIOPA_SolvencyII_DPM_Annotated_Templates.xlsx]S.26.04.{01,02,03,04,05,06}'!$A$141:$A$145</t>
  </si>
  <si>
    <t>[EIOPA_SolvencyII_DPM_Annotated_Templates.xlsx]S.26.04.{01,02,03,04,05,06}'!$A$144:$D$145</t>
  </si>
  <si>
    <t>[EIOPA_SolvencyII_DPM_Annotated_Templates.xlsx]S.26.04.{01,02,03,04,05,06}'!$A$190</t>
  </si>
  <si>
    <t>[EIOPA_SolvencyII_DPM_Annotated_Templates.xlsx]S.26.04.{01,02,03,04,05,06}'!$A$191:$A$196</t>
  </si>
  <si>
    <t>[EIOPA_SolvencyII_DPM_Annotated_Templates.xlsx]S.26.04.{01,02,03,04,05,06}'!$A$195:$D$196</t>
  </si>
  <si>
    <t>[EIOPA_SolvencyII_DPM_Annotated_Templates.xlsx]S.26.04.{01,02,03,04,05,06}'!$A$252</t>
  </si>
  <si>
    <t>[EIOPA_SolvencyII_DPM_Annotated_Templates.xlsx]S.26.04.{01,02,03,04,05,06}'!$A$253:$A$257</t>
  </si>
  <si>
    <t>[EIOPA_SolvencyII_DPM_Annotated_Templates.xlsx]S.26.04.{01,02,03,04,05,06}'!$A$256:$D$257</t>
  </si>
  <si>
    <t>[EIOPA_SolvencyII_DPM_Annotated_Templates.xlsx]S.26.04.{01,02,03,04,05,06}'!$A$301</t>
  </si>
  <si>
    <t>[EIOPA_SolvencyII_DPM_Annotated_Templates.xlsx]S.26.04.{01,02,03,04,05,06}'!$A$302:$A$307</t>
  </si>
  <si>
    <t>[EIOPA_SolvencyII_DPM_Annotated_Templates.xlsx]S.26.04.{01,02,03,04,05,06}'!$A$306:$D$307</t>
  </si>
  <si>
    <t>[EIOPA_SolvencyII_DPM_Annotated_Templates.xlsx]S.26.04.{01,02,03,04,05,06}'!$A$362</t>
  </si>
  <si>
    <t>[EIOPA_SolvencyII_DPM_Annotated_Templates.xlsx]S.26.04.{01,02,03,04,05,06}'!$A$363:$A$368</t>
  </si>
  <si>
    <t>[EIOPA_SolvencyII_DPM_Annotated_Templates.xlsx]S.26.04.{01,02,03,04,05,06}'!$A$367:$D$368</t>
  </si>
  <si>
    <t>[EIOPA_SolvencyII_DPM_Annotated_Templates.xlsx]S.26.04.{01,02,03,04,05,06}'!$A$424</t>
  </si>
  <si>
    <t>[EIOPA_SolvencyII_DPM_Annotated_Templates.xlsx]S.26.04.{01,02,03,04,05,06}'!$A$425:$A$430</t>
  </si>
  <si>
    <t>[EIOPA_SolvencyII_DPM_Annotated_Templates.xlsx]S.26.04.{01,02,03,04,05,06}'!$A$429:$D$430</t>
  </si>
  <si>
    <t>[EIOPA_SolvencyII_DPM_Annotated_Templates.xlsx]S.26.04.{01,02,03,04,05,06}'!$A$22</t>
  </si>
  <si>
    <t>[EIOPA_SolvencyII_DPM_Annotated_Templates.xlsx]S.26.04.{01,02,03,04,05,06}'!$A$23:$A$27</t>
  </si>
  <si>
    <t>[EIOPA_SolvencyII_DPM_Annotated_Templates.xlsx]S.26.04.{01,02,03,04,05,06}'!$A$26:$D$27</t>
  </si>
  <si>
    <t>[EIOPA_SolvencyII_DPM_Annotated_Templates.xlsx]S.26.04.{01,02,03,04,05,06}'!$A$4</t>
  </si>
  <si>
    <t>[EIOPA_SolvencyII_DPM_Annotated_Templates.xlsx]S.26.04.{01,02,03,04,05,06}'!$A$81</t>
  </si>
  <si>
    <t>[EIOPA_SolvencyII_DPM_Annotated_Templates.xlsx]S.26.04.{01,02,03,04,05,06}'!$A$82:$A$88</t>
  </si>
  <si>
    <t>[EIOPA_SolvencyII_DPM_Annotated_Templates.xlsx]S.26.04.{01,02,03,04,05,06}'!$A$87:$D$88</t>
  </si>
  <si>
    <t>[EIOPA_SolvencyII_DPM_Annotated_Templates.xlsx]S.26.04.{01,02,03,04,05,06}'!$A$147</t>
  </si>
  <si>
    <t>[EIOPA_SolvencyII_DPM_Annotated_Templates.xlsx]S.26.04.{01,02,03,04,05,06}'!$A$148:$A$153</t>
  </si>
  <si>
    <t>[EIOPA_SolvencyII_DPM_Annotated_Templates.xlsx]S.26.04.{01,02,03,04,05,06}'!$A$152:$D$153</t>
  </si>
  <si>
    <t>[EIOPA_SolvencyII_DPM_Annotated_Templates.xlsx]S.26.04.{01,02,03,04,05,06}'!$A$198</t>
  </si>
  <si>
    <t>[EIOPA_SolvencyII_DPM_Annotated_Templates.xlsx]S.26.04.{01,02,03,04,05,06}'!$A$199:$A$205</t>
  </si>
  <si>
    <t>[EIOPA_SolvencyII_DPM_Annotated_Templates.xlsx]S.26.04.{01,02,03,04,05,06}'!$A$204:$D$205</t>
  </si>
  <si>
    <t>[EIOPA_SolvencyII_DPM_Annotated_Templates.xlsx]S.26.04.{01,02,03,04,05,06}'!$A$259</t>
  </si>
  <si>
    <t>[EIOPA_SolvencyII_DPM_Annotated_Templates.xlsx]S.26.04.{01,02,03,04,05,06}'!$A$260:$A$265</t>
  </si>
  <si>
    <t>[EIOPA_SolvencyII_DPM_Annotated_Templates.xlsx]S.26.04.{01,02,03,04,05,06}'!$A$264:$D$265</t>
  </si>
  <si>
    <t>[EIOPA_SolvencyII_DPM_Annotated_Templates.xlsx]S.26.04.{01,02,03,04,05,06}'!$A$309</t>
  </si>
  <si>
    <t>[EIOPA_SolvencyII_DPM_Annotated_Templates.xlsx]S.26.04.{01,02,03,04,05,06}'!$A$310:$A$316</t>
  </si>
  <si>
    <t>[EIOPA_SolvencyII_DPM_Annotated_Templates.xlsx]S.26.04.{01,02,03,04,05,06}'!$A$315:$D$316</t>
  </si>
  <si>
    <t>[EIOPA_SolvencyII_DPM_Annotated_Templates.xlsx]S.26.04.{01,02,03,04,05,06}'!$A$370</t>
  </si>
  <si>
    <t>[EIOPA_SolvencyII_DPM_Annotated_Templates.xlsx]S.26.04.{01,02,03,04,05,06}'!$A$371:$A$377</t>
  </si>
  <si>
    <t>[EIOPA_SolvencyII_DPM_Annotated_Templates.xlsx]S.26.04.{01,02,03,04,05,06}'!$A$376:$D$377</t>
  </si>
  <si>
    <t>[EIOPA_SolvencyII_DPM_Annotated_Templates.xlsx]S.26.04.{01,02,03,04,05,06}'!$A$432</t>
  </si>
  <si>
    <t>[EIOPA_SolvencyII_DPM_Annotated_Templates.xlsx]S.26.04.{01,02,03,04,05,06}'!$A$433:$A$439</t>
  </si>
  <si>
    <t>[EIOPA_SolvencyII_DPM_Annotated_Templates.xlsx]S.26.04.{01,02,03,04,05,06}'!$A$438:$D$439</t>
  </si>
  <si>
    <t>[EIOPA_SolvencyII_DPM_Annotated_Templates.xlsx]S.26.04.{01,02,03,04,05,06}'!$A$29</t>
  </si>
  <si>
    <t>[EIOPA_SolvencyII_DPM_Annotated_Templates.xlsx]S.26.04.{01,02,03,04,05,06}'!$A$30:$A$35</t>
  </si>
  <si>
    <t>[EIOPA_SolvencyII_DPM_Annotated_Templates.xlsx]S.26.04.{01,02,03,04,05,06}'!$A$34:$D$35</t>
  </si>
  <si>
    <t>[EIOPA_SolvencyII_DPM_Annotated_Templates.xlsx]S.26.04.{01,02,03,04,05,06}'!$A$5</t>
  </si>
  <si>
    <t>[EIOPA_SolvencyII_DPM_Annotated_Templates.xlsx]S.26.04.{01,02,03,04,05,06}'!$A$90</t>
  </si>
  <si>
    <t>[EIOPA_SolvencyII_DPM_Annotated_Templates.xlsx]S.26.04.{01,02,03,04,05,06}'!$A$91:$A$95</t>
  </si>
  <si>
    <t>[EIOPA_SolvencyII_DPM_Annotated_Templates.xlsx]S.26.04.{01,02,03,04,05,06}'!$A$95:$D$95</t>
  </si>
  <si>
    <t>[EIOPA_SolvencyII_DPM_Annotated_Templates.xlsx]S.26.04.{01,02,03,04,05,06}'!$A$155</t>
  </si>
  <si>
    <t>[EIOPA_SolvencyII_DPM_Annotated_Templates.xlsx]S.26.04.{01,02,03,04,05,06}'!$A$156:$A$159</t>
  </si>
  <si>
    <t>[EIOPA_SolvencyII_DPM_Annotated_Templates.xlsx]S.26.04.{01,02,03,04,05,06}'!$A$159:$D$159</t>
  </si>
  <si>
    <t>[EIOPA_SolvencyII_DPM_Annotated_Templates.xlsx]S.26.04.{01,02,03,04,05,06}'!$A$207</t>
  </si>
  <si>
    <t>[EIOPA_SolvencyII_DPM_Annotated_Templates.xlsx]S.26.04.{01,02,03,04,05,06}'!$A$208:$A$212</t>
  </si>
  <si>
    <t>[EIOPA_SolvencyII_DPM_Annotated_Templates.xlsx]S.26.04.{01,02,03,04,05,06}'!$A$212:$D$212</t>
  </si>
  <si>
    <t>[EIOPA_SolvencyII_DPM_Annotated_Templates.xlsx]S.26.04.{01,02,03,04,05,06}'!$A$267</t>
  </si>
  <si>
    <t>[EIOPA_SolvencyII_DPM_Annotated_Templates.xlsx]S.26.04.{01,02,03,04,05,06}'!$A$268:$A$271</t>
  </si>
  <si>
    <t>[EIOPA_SolvencyII_DPM_Annotated_Templates.xlsx]S.26.04.{01,02,03,04,05,06}'!$A$271:$D$271</t>
  </si>
  <si>
    <t>[EIOPA_SolvencyII_DPM_Annotated_Templates.xlsx]S.26.04.{01,02,03,04,05,06}'!$A$318</t>
  </si>
  <si>
    <t>[EIOPA_SolvencyII_DPM_Annotated_Templates.xlsx]S.26.04.{01,02,03,04,05,06}'!$A$319:$A$323</t>
  </si>
  <si>
    <t>[EIOPA_SolvencyII_DPM_Annotated_Templates.xlsx]S.26.04.{01,02,03,04,05,06}'!$A$323:$D$323</t>
  </si>
  <si>
    <t>[EIOPA_SolvencyII_DPM_Annotated_Templates.xlsx]S.26.04.{01,02,03,04,05,06}'!$A$379</t>
  </si>
  <si>
    <t>[EIOPA_SolvencyII_DPM_Annotated_Templates.xlsx]S.26.04.{01,02,03,04,05,06}'!$A$380:$A$384</t>
  </si>
  <si>
    <t>[EIOPA_SolvencyII_DPM_Annotated_Templates.xlsx]S.26.04.{01,02,03,04,05,06}'!$A$384:$D$384</t>
  </si>
  <si>
    <t>[EIOPA_SolvencyII_DPM_Annotated_Templates.xlsx]S.26.04.{01,02,03,04,05,06}'!$A$441</t>
  </si>
  <si>
    <t>[EIOPA_SolvencyII_DPM_Annotated_Templates.xlsx]S.26.04.{01,02,03,04,05,06}'!$A$442:$A$446</t>
  </si>
  <si>
    <t>[EIOPA_SolvencyII_DPM_Annotated_Templates.xlsx]S.26.04.{01,02,03,04,05,06}'!$A$446:$D$446</t>
  </si>
  <si>
    <t>[EIOPA_SolvencyII_DPM_Annotated_Templates.xlsx]S.26.04.{01,02,03,04,05,06}'!$A$37</t>
  </si>
  <si>
    <t>[EIOPA_SolvencyII_DPM_Annotated_Templates.xlsx]S.26.04.{01,02,03,04,05,06}'!$A$38:$A$41</t>
  </si>
  <si>
    <t>[EIOPA_SolvencyII_DPM_Annotated_Templates.xlsx]S.26.04.{01,02,03,04,05,06}'!$A$41:$D$41</t>
  </si>
  <si>
    <t>[EIOPA_SolvencyII_DPM_Annotated_Templates.xlsx]S.26.04.{01,02,03,04,05,06}'!$A$6</t>
  </si>
  <si>
    <t>[EIOPA_SolvencyII_DPM_Annotated_Templates.xlsx]S.26.04.{01,02,03,04,05,06}'!$A$97</t>
  </si>
  <si>
    <t>[EIOPA_SolvencyII_DPM_Annotated_Templates.xlsx]S.26.04.{01,02,03,04,05,06}'!$A$98:$A$103</t>
  </si>
  <si>
    <t>[EIOPA_SolvencyII_DPM_Annotated_Templates.xlsx]S.26.04.{01,02,03,04,05,06}'!$A$103:$D$103</t>
  </si>
  <si>
    <t>[EIOPA_SolvencyII_DPM_Annotated_Templates.xlsx]S.26.04.{01,02,03,04,05,06}'!$A$161</t>
  </si>
  <si>
    <t>[EIOPA_SolvencyII_DPM_Annotated_Templates.xlsx]S.26.04.{01,02,03,04,05,06}'!$A$162:$A$166</t>
  </si>
  <si>
    <t>[EIOPA_SolvencyII_DPM_Annotated_Templates.xlsx]S.26.04.{01,02,03,04,05,06}'!$A$166:$D$166</t>
  </si>
  <si>
    <t>[EIOPA_SolvencyII_DPM_Annotated_Templates.xlsx]S.26.04.{01,02,03,04,05,06}'!$A$214</t>
  </si>
  <si>
    <t>[EIOPA_SolvencyII_DPM_Annotated_Templates.xlsx]S.26.04.{01,02,03,04,05,06}'!$A$215:$A$220</t>
  </si>
  <si>
    <t>[EIOPA_SolvencyII_DPM_Annotated_Templates.xlsx]S.26.04.{01,02,03,04,05,06}'!$A$220:$D$220</t>
  </si>
  <si>
    <t>[EIOPA_SolvencyII_DPM_Annotated_Templates.xlsx]S.26.04.{01,02,03,04,05,06}'!$A$273</t>
  </si>
  <si>
    <t>[EIOPA_SolvencyII_DPM_Annotated_Templates.xlsx]S.26.04.{01,02,03,04,05,06}'!$A$274:$A$278</t>
  </si>
  <si>
    <t>[EIOPA_SolvencyII_DPM_Annotated_Templates.xlsx]S.26.04.{01,02,03,04,05,06}'!$A$278:$D$278</t>
  </si>
  <si>
    <t>[EIOPA_SolvencyII_DPM_Annotated_Templates.xlsx]S.26.04.{01,02,03,04,05,06}'!$A$325</t>
  </si>
  <si>
    <t>[EIOPA_SolvencyII_DPM_Annotated_Templates.xlsx]S.26.04.{01,02,03,04,05,06}'!$A$326:$A$331</t>
  </si>
  <si>
    <t>[EIOPA_SolvencyII_DPM_Annotated_Templates.xlsx]S.26.04.{01,02,03,04,05,06}'!$A$331:$D$331</t>
  </si>
  <si>
    <t>[EIOPA_SolvencyII_DPM_Annotated_Templates.xlsx]S.26.04.{01,02,03,04,05,06}'!$A$386</t>
  </si>
  <si>
    <t>[EIOPA_SolvencyII_DPM_Annotated_Templates.xlsx]S.26.04.{01,02,03,04,05,06}'!$A$387:$A$392</t>
  </si>
  <si>
    <t>[EIOPA_SolvencyII_DPM_Annotated_Templates.xlsx]S.26.04.{01,02,03,04,05,06}'!$A$392:$D$392</t>
  </si>
  <si>
    <t>[EIOPA_SolvencyII_DPM_Annotated_Templates.xlsx]S.26.04.{01,02,03,04,05,06}'!$A$448</t>
  </si>
  <si>
    <t>[EIOPA_SolvencyII_DPM_Annotated_Templates.xlsx]S.26.04.{01,02,03,04,05,06}'!$A$449:$A$454</t>
  </si>
  <si>
    <t>[EIOPA_SolvencyII_DPM_Annotated_Templates.xlsx]S.26.04.{01,02,03,04,05,06}'!$A$454:$D$454</t>
  </si>
  <si>
    <t>[EIOPA_SolvencyII_DPM_Annotated_Templates.xlsx]S.26.04.{01,02,03,04,05,06}'!$A$43</t>
  </si>
  <si>
    <t>[EIOPA_SolvencyII_DPM_Annotated_Templates.xlsx]S.26.04.{01,02,03,04,05,06}'!$A$44:$A$48</t>
  </si>
  <si>
    <t>[EIOPA_SolvencyII_DPM_Annotated_Templates.xlsx]S.26.04.{01,02,03,04,05,06}'!$A$48:$D$48</t>
  </si>
  <si>
    <t>[EIOPA_SolvencyII_DPM_Annotated_Templates.xlsx]S.26.05.{01,02,03,04,05,06}'!$A$1</t>
  </si>
  <si>
    <t>[EIOPA_SolvencyII_DPM_Annotated_Templates.xlsx]S.26.05.{01,02,03,04,05,06}'!$A$54</t>
  </si>
  <si>
    <t>[EIOPA_SolvencyII_DPM_Annotated_Templates.xlsx]S.26.05.{01,02,03,04,05,06}'!$A$101:$A$102</t>
  </si>
  <si>
    <t>[EIOPA_SolvencyII_DPM_Annotated_Templates.xlsx]S.26.05.{01,02,03,04,05,06}'!$C$107:$I$119</t>
  </si>
  <si>
    <t>[EIOPA_SolvencyII_DPM_Annotated_Templates.xlsx]S.26.05.{01,02,03,04,05,06}'!$A$107:$A$119</t>
  </si>
  <si>
    <t>[EIOPA_SolvencyII_DPM_Annotated_Templates.xlsx]S.26.05.{01,02,03,04,05,06}'!$B$107:$B$119</t>
  </si>
  <si>
    <t>[EIOPA_SolvencyII_DPM_Annotated_Templates.xlsx]S.26.05.{01,02,03,04,05,06}'!$C$104:$I$105</t>
  </si>
  <si>
    <t>[EIOPA_SolvencyII_DPM_Annotated_Templates.xlsx]S.26.05.{01,02,03,04,05,06}'!$C$106:$I$106</t>
  </si>
  <si>
    <t>[EIOPA_SolvencyII_DPM_Annotated_Templates.xlsx]S.26.05.{01,02,03,04,05,06}'!$C$120:$I$125</t>
  </si>
  <si>
    <t>[EIOPA_SolvencyII_DPM_Annotated_Templates.xlsx]S.26.05.{01,02,03,04,05,06}'!$J$107:$J$119</t>
  </si>
  <si>
    <t>[EIOPA_SolvencyII_DPM_Annotated_Templates.xlsx]S.26.05.{01,02,03,04,05,06}'!$A$55:$A$59</t>
  </si>
  <si>
    <t>[EIOPA_SolvencyII_DPM_Annotated_Templates.xlsx]S.26.05.{01,02,03,04,05,06}'!$A$59:$D$59</t>
  </si>
  <si>
    <t>[EIOPA_SolvencyII_DPM_Annotated_Templates.xlsx]S.26.05.{01,02,03,04,05,06}'!$A$126</t>
  </si>
  <si>
    <t>[EIOPA_SolvencyII_DPM_Annotated_Templates.xlsx]S.26.05.{01,02,03,04,05,06}'!$C$169:$C$170</t>
  </si>
  <si>
    <t>[EIOPA_SolvencyII_DPM_Annotated_Templates.xlsx]S.26.05.{01,02,03,04,05,06}'!$A$169:$A$170</t>
  </si>
  <si>
    <t>[EIOPA_SolvencyII_DPM_Annotated_Templates.xlsx]S.26.05.{01,02,03,04,05,06}'!$B$169:$B$170</t>
  </si>
  <si>
    <t>[EIOPA_SolvencyII_DPM_Annotated_Templates.xlsx]S.26.05.{01,02,03,04,05,06}'!$C$167</t>
  </si>
  <si>
    <t>[EIOPA_SolvencyII_DPM_Annotated_Templates.xlsx]S.26.05.{01,02,03,04,05,06}'!$C$168</t>
  </si>
  <si>
    <t>[EIOPA_SolvencyII_DPM_Annotated_Templates.xlsx]S.26.05.{01,02,03,04,05,06}'!$C$171</t>
  </si>
  <si>
    <t>[EIOPA_SolvencyII_DPM_Annotated_Templates.xlsx]S.26.05.{01,02,03,04,05,06}'!$D$169:$I$170</t>
  </si>
  <si>
    <t>[EIOPA_SolvencyII_DPM_Annotated_Templates.xlsx]S.26.05.{01,02,03,04,05,06}'!$A$127:$A$130</t>
  </si>
  <si>
    <t>[EIOPA_SolvencyII_DPM_Annotated_Templates.xlsx]S.26.05.{01,02,03,04,05,06}'!$A$130:$D$130</t>
  </si>
  <si>
    <t>[EIOPA_SolvencyII_DPM_Annotated_Templates.xlsx]S.26.05.{01,02,03,04,05,06}'!$A$173</t>
  </si>
  <si>
    <t>[EIOPA_SolvencyII_DPM_Annotated_Templates.xlsx]S.26.05.{01,02,03,04,05,06}'!$C$223:$G$223</t>
  </si>
  <si>
    <t>[EIOPA_SolvencyII_DPM_Annotated_Templates.xlsx]S.26.05.{01,02,03,04,05,06}'!$A$223</t>
  </si>
  <si>
    <t>[EIOPA_SolvencyII_DPM_Annotated_Templates.xlsx]S.26.05.{01,02,03,04,05,06}'!$B$223</t>
  </si>
  <si>
    <t>[EIOPA_SolvencyII_DPM_Annotated_Templates.xlsx]S.26.05.{01,02,03,04,05,06}'!$C$220:$G$221</t>
  </si>
  <si>
    <t>[EIOPA_SolvencyII_DPM_Annotated_Templates.xlsx]S.26.05.{01,02,03,04,05,06}'!$C$222:$G$222</t>
  </si>
  <si>
    <t>[EIOPA_SolvencyII_DPM_Annotated_Templates.xlsx]S.26.05.{01,02,03,04,05,06}'!$C$224:$G$230</t>
  </si>
  <si>
    <t>[EIOPA_SolvencyII_DPM_Annotated_Templates.xlsx]S.26.05.{01,02,03,04,05,06}'!$H$223</t>
  </si>
  <si>
    <t>[EIOPA_SolvencyII_DPM_Annotated_Templates.xlsx]S.26.05.{01,02,03,04,05,06}'!$A$174:$A$178</t>
  </si>
  <si>
    <t>[EIOPA_SolvencyII_DPM_Annotated_Templates.xlsx]S.26.05.{01,02,03,04,05,06}'!$A$178:$D$178</t>
  </si>
  <si>
    <t>[EIOPA_SolvencyII_DPM_Annotated_Templates.xlsx]S.26.05.{01,02,03,04,05,06}'!$A$232</t>
  </si>
  <si>
    <t>[EIOPA_SolvencyII_DPM_Annotated_Templates.xlsx]S.26.05.{01,02,03,04,05,06}'!$C$275:$C$277</t>
  </si>
  <si>
    <t>[EIOPA_SolvencyII_DPM_Annotated_Templates.xlsx]S.26.05.{01,02,03,04,05,06}'!$A$275:$A$277</t>
  </si>
  <si>
    <t>[EIOPA_SolvencyII_DPM_Annotated_Templates.xlsx]S.26.05.{01,02,03,04,05,06}'!$B$275:$B$277</t>
  </si>
  <si>
    <t>[EIOPA_SolvencyII_DPM_Annotated_Templates.xlsx]S.26.05.{01,02,03,04,05,06}'!$C$273</t>
  </si>
  <si>
    <t>[EIOPA_SolvencyII_DPM_Annotated_Templates.xlsx]S.26.05.{01,02,03,04,05,06}'!$C$274</t>
  </si>
  <si>
    <t>[EIOPA_SolvencyII_DPM_Annotated_Templates.xlsx]S.26.05.{01,02,03,04,05,06}'!$C$278</t>
  </si>
  <si>
    <t>[EIOPA_SolvencyII_DPM_Annotated_Templates.xlsx]S.26.05.{01,02,03,04,05,06}'!$D$275:$I$277</t>
  </si>
  <si>
    <t>[EIOPA_SolvencyII_DPM_Annotated_Templates.xlsx]S.26.05.{01,02,03,04,05,06}'!$A$233:$A$236</t>
  </si>
  <si>
    <t>[EIOPA_SolvencyII_DPM_Annotated_Templates.xlsx]S.26.05.{01,02,03,04,05,06}'!$A$236:$D$236</t>
  </si>
  <si>
    <t>[EIOPA_SolvencyII_DPM_Annotated_Templates.xlsx]S.26.05.{01,02,03,04,05,06}'!$A$11</t>
  </si>
  <si>
    <t>[EIOPA_SolvencyII_DPM_Annotated_Templates.xlsx]S.26.05.{01,02,03,04,05,06}'!$C$52</t>
  </si>
  <si>
    <t>[EIOPA_SolvencyII_DPM_Annotated_Templates.xlsx]S.26.05.{01,02,03,04,05,06}'!$A$52</t>
  </si>
  <si>
    <t>[EIOPA_SolvencyII_DPM_Annotated_Templates.xlsx]S.26.05.{01,02,03,04,05,06}'!$B$52</t>
  </si>
  <si>
    <t>[EIOPA_SolvencyII_DPM_Annotated_Templates.xlsx]S.26.05.{01,02,03,04,05,06}'!$C$50</t>
  </si>
  <si>
    <t>[EIOPA_SolvencyII_DPM_Annotated_Templates.xlsx]S.26.05.{01,02,03,04,05,06}'!$C$51</t>
  </si>
  <si>
    <t>[EIOPA_SolvencyII_DPM_Annotated_Templates.xlsx]S.26.05.{01,02,03,04,05,06}'!$D$52:$E$52</t>
  </si>
  <si>
    <t>[EIOPA_SolvencyII_DPM_Annotated_Templates.xlsx]S.26.05.{01,02,03,04,05,06}'!$A$12:$A$14</t>
  </si>
  <si>
    <t>[EIOPA_SolvencyII_DPM_Annotated_Templates.xlsx]S.26.05.{01,02,03,04,05,06}'!$A$14:$D$14</t>
  </si>
  <si>
    <t>[EIOPA_SolvencyII_DPM_Annotated_Templates.xlsx]S.26.05.{01,02,03,04,05,06}'!$A$9</t>
  </si>
  <si>
    <t>[EIOPA_SolvencyII_DPM_Annotated_Templates.xlsx]S.26.05.{01,02,03,04,05,06}'!$A$2</t>
  </si>
  <si>
    <t>[EIOPA_SolvencyII_DPM_Annotated_Templates.xlsx]S.26.05.{01,02,03,04,05,06}'!$A$61</t>
  </si>
  <si>
    <t>[EIOPA_SolvencyII_DPM_Annotated_Templates.xlsx]S.26.05.{01,02,03,04,05,06}'!$A$62:$A$67</t>
  </si>
  <si>
    <t>[EIOPA_SolvencyII_DPM_Annotated_Templates.xlsx]S.26.05.{01,02,03,04,05,06}'!$A$67:$D$67</t>
  </si>
  <si>
    <t>[EIOPA_SolvencyII_DPM_Annotated_Templates.xlsx]S.26.05.{01,02,03,04,05,06}'!$A$132</t>
  </si>
  <si>
    <t>[EIOPA_SolvencyII_DPM_Annotated_Templates.xlsx]S.26.05.{01,02,03,04,05,06}'!$A$133:$A$137</t>
  </si>
  <si>
    <t>[EIOPA_SolvencyII_DPM_Annotated_Templates.xlsx]S.26.05.{01,02,03,04,05,06}'!$A$137:$D$137</t>
  </si>
  <si>
    <t>[EIOPA_SolvencyII_DPM_Annotated_Templates.xlsx]S.26.05.{01,02,03,04,05,06}'!$A$180</t>
  </si>
  <si>
    <t>[EIOPA_SolvencyII_DPM_Annotated_Templates.xlsx]S.26.05.{01,02,03,04,05,06}'!$A$181:$A$186</t>
  </si>
  <si>
    <t>[EIOPA_SolvencyII_DPM_Annotated_Templates.xlsx]S.26.05.{01,02,03,04,05,06}'!$A$186:$D$186</t>
  </si>
  <si>
    <t>[EIOPA_SolvencyII_DPM_Annotated_Templates.xlsx]S.26.05.{01,02,03,04,05,06}'!$A$238</t>
  </si>
  <si>
    <t>[EIOPA_SolvencyII_DPM_Annotated_Templates.xlsx]S.26.05.{01,02,03,04,05,06}'!$A$239:$A$243</t>
  </si>
  <si>
    <t>[EIOPA_SolvencyII_DPM_Annotated_Templates.xlsx]S.26.05.{01,02,03,04,05,06}'!$A$243:$D$243</t>
  </si>
  <si>
    <t>[EIOPA_SolvencyII_DPM_Annotated_Templates.xlsx]S.26.05.{01,02,03,04,05,06}'!$A$16</t>
  </si>
  <si>
    <t>[EIOPA_SolvencyII_DPM_Annotated_Templates.xlsx]S.26.05.{01,02,03,04,05,06}'!$A$17:$A$20</t>
  </si>
  <si>
    <t>[EIOPA_SolvencyII_DPM_Annotated_Templates.xlsx]S.26.05.{01,02,03,04,05,06}'!$A$20:$D$20</t>
  </si>
  <si>
    <t>[EIOPA_SolvencyII_DPM_Annotated_Templates.xlsx]S.26.05.{01,02,03,04,05,06}'!$A$3</t>
  </si>
  <si>
    <t>[EIOPA_SolvencyII_DPM_Annotated_Templates.xlsx]S.26.05.{01,02,03,04,05,06}'!$A$69</t>
  </si>
  <si>
    <t>[EIOPA_SolvencyII_DPM_Annotated_Templates.xlsx]S.26.05.{01,02,03,04,05,06}'!$A$70:$A$75</t>
  </si>
  <si>
    <t>[EIOPA_SolvencyII_DPM_Annotated_Templates.xlsx]S.26.05.{01,02,03,04,05,06}'!$A$74:$D$75</t>
  </si>
  <si>
    <t>[EIOPA_SolvencyII_DPM_Annotated_Templates.xlsx]S.26.05.{01,02,03,04,05,06}'!$A$139</t>
  </si>
  <si>
    <t>[EIOPA_SolvencyII_DPM_Annotated_Templates.xlsx]S.26.05.{01,02,03,04,05,06}'!$A$140:$A$144</t>
  </si>
  <si>
    <t>[EIOPA_SolvencyII_DPM_Annotated_Templates.xlsx]S.26.05.{01,02,03,04,05,06}'!$A$143:$D$144</t>
  </si>
  <si>
    <t>[EIOPA_SolvencyII_DPM_Annotated_Templates.xlsx]S.26.05.{01,02,03,04,05,06}'!$A$188</t>
  </si>
  <si>
    <t>[EIOPA_SolvencyII_DPM_Annotated_Templates.xlsx]S.26.05.{01,02,03,04,05,06}'!$A$189:$A$194</t>
  </si>
  <si>
    <t>[EIOPA_SolvencyII_DPM_Annotated_Templates.xlsx]S.26.05.{01,02,03,04,05,06}'!$A$193:$D$194</t>
  </si>
  <si>
    <t>[EIOPA_SolvencyII_DPM_Annotated_Templates.xlsx]S.26.05.{01,02,03,04,05,06}'!$A$245</t>
  </si>
  <si>
    <t>[EIOPA_SolvencyII_DPM_Annotated_Templates.xlsx]S.26.05.{01,02,03,04,05,06}'!$A$246:$A$250</t>
  </si>
  <si>
    <t>[EIOPA_SolvencyII_DPM_Annotated_Templates.xlsx]S.26.05.{01,02,03,04,05,06}'!$A$249:$D$250</t>
  </si>
  <si>
    <t>[EIOPA_SolvencyII_DPM_Annotated_Templates.xlsx]S.26.05.{01,02,03,04,05,06}'!$A$22</t>
  </si>
  <si>
    <t>[EIOPA_SolvencyII_DPM_Annotated_Templates.xlsx]S.26.05.{01,02,03,04,05,06}'!$A$23:$A$27</t>
  </si>
  <si>
    <t>[EIOPA_SolvencyII_DPM_Annotated_Templates.xlsx]S.26.05.{01,02,03,04,05,06}'!$A$26:$D$27</t>
  </si>
  <si>
    <t>[EIOPA_SolvencyII_DPM_Annotated_Templates.xlsx]S.26.05.{01,02,03,04,05,06}'!$A$4</t>
  </si>
  <si>
    <t>[EIOPA_SolvencyII_DPM_Annotated_Templates.xlsx]S.26.05.{01,02,03,04,05,06}'!$A$77</t>
  </si>
  <si>
    <t>[EIOPA_SolvencyII_DPM_Annotated_Templates.xlsx]S.26.05.{01,02,03,04,05,06}'!$A$78:$A$84</t>
  </si>
  <si>
    <t>[EIOPA_SolvencyII_DPM_Annotated_Templates.xlsx]S.26.05.{01,02,03,04,05,06}'!$A$83:$D$84</t>
  </si>
  <si>
    <t>[EIOPA_SolvencyII_DPM_Annotated_Templates.xlsx]S.26.05.{01,02,03,04,05,06}'!$A$146</t>
  </si>
  <si>
    <t>[EIOPA_SolvencyII_DPM_Annotated_Templates.xlsx]S.26.05.{01,02,03,04,05,06}'!$A$147:$A$152</t>
  </si>
  <si>
    <t>[EIOPA_SolvencyII_DPM_Annotated_Templates.xlsx]S.26.05.{01,02,03,04,05,06}'!$A$151:$D$152</t>
  </si>
  <si>
    <t>[EIOPA_SolvencyII_DPM_Annotated_Templates.xlsx]S.26.05.{01,02,03,04,05,06}'!$A$196</t>
  </si>
  <si>
    <t>[EIOPA_SolvencyII_DPM_Annotated_Templates.xlsx]S.26.05.{01,02,03,04,05,06}'!$A$197:$A$203</t>
  </si>
  <si>
    <t>[EIOPA_SolvencyII_DPM_Annotated_Templates.xlsx]S.26.05.{01,02,03,04,05,06}'!$A$202:$D$203</t>
  </si>
  <si>
    <t>[EIOPA_SolvencyII_DPM_Annotated_Templates.xlsx]S.26.05.{01,02,03,04,05,06}'!$A$252</t>
  </si>
  <si>
    <t>[EIOPA_SolvencyII_DPM_Annotated_Templates.xlsx]S.26.05.{01,02,03,04,05,06}'!$A$253:$A$258</t>
  </si>
  <si>
    <t>[EIOPA_SolvencyII_DPM_Annotated_Templates.xlsx]S.26.05.{01,02,03,04,05,06}'!$A$257:$D$258</t>
  </si>
  <si>
    <t>[EIOPA_SolvencyII_DPM_Annotated_Templates.xlsx]S.26.05.{01,02,03,04,05,06}'!$A$29</t>
  </si>
  <si>
    <t>[EIOPA_SolvencyII_DPM_Annotated_Templates.xlsx]S.26.05.{01,02,03,04,05,06}'!$A$30:$A$35</t>
  </si>
  <si>
    <t>[EIOPA_SolvencyII_DPM_Annotated_Templates.xlsx]S.26.05.{01,02,03,04,05,06}'!$A$34:$D$35</t>
  </si>
  <si>
    <t>[EIOPA_SolvencyII_DPM_Annotated_Templates.xlsx]S.26.05.{01,02,03,04,05,06}'!$A$5</t>
  </si>
  <si>
    <t>[EIOPA_SolvencyII_DPM_Annotated_Templates.xlsx]S.26.05.{01,02,03,04,05,06}'!$A$86</t>
  </si>
  <si>
    <t>[EIOPA_SolvencyII_DPM_Annotated_Templates.xlsx]S.26.05.{01,02,03,04,05,06}'!$A$87:$A$91</t>
  </si>
  <si>
    <t>[EIOPA_SolvencyII_DPM_Annotated_Templates.xlsx]S.26.05.{01,02,03,04,05,06}'!$A$91:$D$91</t>
  </si>
  <si>
    <t>[EIOPA_SolvencyII_DPM_Annotated_Templates.xlsx]S.26.05.{01,02,03,04,05,06}'!$A$154</t>
  </si>
  <si>
    <t>[EIOPA_SolvencyII_DPM_Annotated_Templates.xlsx]S.26.05.{01,02,03,04,05,06}'!$A$155:$A$158</t>
  </si>
  <si>
    <t>[EIOPA_SolvencyII_DPM_Annotated_Templates.xlsx]S.26.05.{01,02,03,04,05,06}'!$A$158:$D$158</t>
  </si>
  <si>
    <t>[EIOPA_SolvencyII_DPM_Annotated_Templates.xlsx]S.26.05.{01,02,03,04,05,06}'!$A$205</t>
  </si>
  <si>
    <t>[EIOPA_SolvencyII_DPM_Annotated_Templates.xlsx]S.26.05.{01,02,03,04,05,06}'!$A$206:$A$210</t>
  </si>
  <si>
    <t>[EIOPA_SolvencyII_DPM_Annotated_Templates.xlsx]S.26.05.{01,02,03,04,05,06}'!$A$210:$D$210</t>
  </si>
  <si>
    <t>[EIOPA_SolvencyII_DPM_Annotated_Templates.xlsx]S.26.05.{01,02,03,04,05,06}'!$A$260</t>
  </si>
  <si>
    <t>[EIOPA_SolvencyII_DPM_Annotated_Templates.xlsx]S.26.05.{01,02,03,04,05,06}'!$A$261:$A$264</t>
  </si>
  <si>
    <t>[EIOPA_SolvencyII_DPM_Annotated_Templates.xlsx]S.26.05.{01,02,03,04,05,06}'!$A$264:$D$264</t>
  </si>
  <si>
    <t>[EIOPA_SolvencyII_DPM_Annotated_Templates.xlsx]S.26.05.{01,02,03,04,05,06}'!$A$37</t>
  </si>
  <si>
    <t>[EIOPA_SolvencyII_DPM_Annotated_Templates.xlsx]S.26.05.{01,02,03,04,05,06}'!$A$38:$A$41</t>
  </si>
  <si>
    <t>[EIOPA_SolvencyII_DPM_Annotated_Templates.xlsx]S.26.05.{01,02,03,04,05,06}'!$A$41:$D$41</t>
  </si>
  <si>
    <t>[EIOPA_SolvencyII_DPM_Annotated_Templates.xlsx]S.26.05.{01,02,03,04,05,06}'!$A$6</t>
  </si>
  <si>
    <t>[EIOPA_SolvencyII_DPM_Annotated_Templates.xlsx]S.26.05.{01,02,03,04,05,06}'!$A$93</t>
  </si>
  <si>
    <t>[EIOPA_SolvencyII_DPM_Annotated_Templates.xlsx]S.26.05.{01,02,03,04,05,06}'!$A$94:$A$99</t>
  </si>
  <si>
    <t>[EIOPA_SolvencyII_DPM_Annotated_Templates.xlsx]S.26.05.{01,02,03,04,05,06}'!$A$99:$D$99</t>
  </si>
  <si>
    <t>[EIOPA_SolvencyII_DPM_Annotated_Templates.xlsx]S.26.05.{01,02,03,04,05,06}'!$A$160</t>
  </si>
  <si>
    <t>[EIOPA_SolvencyII_DPM_Annotated_Templates.xlsx]S.26.05.{01,02,03,04,05,06}'!$A$161:$A$165</t>
  </si>
  <si>
    <t>[EIOPA_SolvencyII_DPM_Annotated_Templates.xlsx]S.26.05.{01,02,03,04,05,06}'!$A$165:$D$165</t>
  </si>
  <si>
    <t>[EIOPA_SolvencyII_DPM_Annotated_Templates.xlsx]S.26.05.{01,02,03,04,05,06}'!$A$212</t>
  </si>
  <si>
    <t>[EIOPA_SolvencyII_DPM_Annotated_Templates.xlsx]S.26.05.{01,02,03,04,05,06}'!$A$213:$A$218</t>
  </si>
  <si>
    <t>[EIOPA_SolvencyII_DPM_Annotated_Templates.xlsx]S.26.05.{01,02,03,04,05,06}'!$A$218:$D$218</t>
  </si>
  <si>
    <t>[EIOPA_SolvencyII_DPM_Annotated_Templates.xlsx]S.26.05.{01,02,03,04,05,06}'!$A$266</t>
  </si>
  <si>
    <t>[EIOPA_SolvencyII_DPM_Annotated_Templates.xlsx]S.26.05.{01,02,03,04,05,06}'!$A$267:$A$271</t>
  </si>
  <si>
    <t>[EIOPA_SolvencyII_DPM_Annotated_Templates.xlsx]S.26.05.{01,02,03,04,05,06}'!$A$271:$D$271</t>
  </si>
  <si>
    <t>[EIOPA_SolvencyII_DPM_Annotated_Templates.xlsx]S.26.05.{01,02,03,04,05,06}'!$A$43</t>
  </si>
  <si>
    <t>[EIOPA_SolvencyII_DPM_Annotated_Templates.xlsx]S.26.05.{01,02,03,04,05,06}'!$A$44:$A$48</t>
  </si>
  <si>
    <t>[EIOPA_SolvencyII_DPM_Annotated_Templates.xlsx]S.26.05.{01,02,03,04,05,06}'!$A$48:$D$48</t>
  </si>
  <si>
    <t>[EIOPA_SolvencyII_DPM_Annotated_Templates.xlsx]S.26.06.{01,02,03,04,05,06}'!$A$1</t>
  </si>
  <si>
    <t>[EIOPA_SolvencyII_DPM_Annotated_Templates.xlsx]S.26.06.{01,02,03,04,05,06}'!$A$11</t>
  </si>
  <si>
    <t>[EIOPA_SolvencyII_DPM_Annotated_Templates.xlsx]S.26.06.{01,02,03,04,05,06}'!$A$52</t>
  </si>
  <si>
    <t>[EIOPA_SolvencyII_DPM_Annotated_Templates.xlsx]S.26.06.{01,02,03,04,05,06}'!$C$56:$C$71</t>
  </si>
  <si>
    <t>[EIOPA_SolvencyII_DPM_Annotated_Templates.xlsx]S.26.06.{01,02,03,04,05,06}'!$A$56:$A$71</t>
  </si>
  <si>
    <t>[EIOPA_SolvencyII_DPM_Annotated_Templates.xlsx]S.26.06.{01,02,03,04,05,06}'!$B$56:$B$71</t>
  </si>
  <si>
    <t>[EIOPA_SolvencyII_DPM_Annotated_Templates.xlsx]S.26.06.{01,02,03,04,05,06}'!$C$54</t>
  </si>
  <si>
    <t>[EIOPA_SolvencyII_DPM_Annotated_Templates.xlsx]S.26.06.{01,02,03,04,05,06}'!$C$55</t>
  </si>
  <si>
    <t>[EIOPA_SolvencyII_DPM_Annotated_Templates.xlsx]S.26.06.{01,02,03,04,05,06}'!$C$72:$C$73</t>
  </si>
  <si>
    <t>[EIOPA_SolvencyII_DPM_Annotated_Templates.xlsx]S.26.06.{01,02,03,04,05,06}'!$D$56:$J$71</t>
  </si>
  <si>
    <t>[EIOPA_SolvencyII_DPM_Annotated_Templates.xlsx]S.26.06.{01,02,03,04,05,06}'!$A$12:$A$15</t>
  </si>
  <si>
    <t>[EIOPA_SolvencyII_DPM_Annotated_Templates.xlsx]S.26.06.{01,02,03,04,05,06}'!$A$15:$D$15</t>
  </si>
  <si>
    <t>[EIOPA_SolvencyII_DPM_Annotated_Templates.xlsx]S.26.06.{01,02,03,04,05,06}'!$A$9</t>
  </si>
  <si>
    <t>[EIOPA_SolvencyII_DPM_Annotated_Templates.xlsx]S.26.06.{01,02,03,04,05,06}'!$A$2</t>
  </si>
  <si>
    <t>[EIOPA_SolvencyII_DPM_Annotated_Templates.xlsx]S.26.06.{01,02,03,04,05,06}'!$A$17</t>
  </si>
  <si>
    <t>[EIOPA_SolvencyII_DPM_Annotated_Templates.xlsx]S.26.06.{01,02,03,04,05,06}'!$A$18:$A$22</t>
  </si>
  <si>
    <t>[EIOPA_SolvencyII_DPM_Annotated_Templates.xlsx]S.26.06.{01,02,03,04,05,06}'!$A$22:$D$22</t>
  </si>
  <si>
    <t>[EIOPA_SolvencyII_DPM_Annotated_Templates.xlsx]S.26.06.{01,02,03,04,05,06}'!$A$3</t>
  </si>
  <si>
    <t>[EIOPA_SolvencyII_DPM_Annotated_Templates.xlsx]S.26.06.{01,02,03,04,05,06}'!$A$24</t>
  </si>
  <si>
    <t>[EIOPA_SolvencyII_DPM_Annotated_Templates.xlsx]S.26.06.{01,02,03,04,05,06}'!$A$25:$A$29</t>
  </si>
  <si>
    <t>[EIOPA_SolvencyII_DPM_Annotated_Templates.xlsx]S.26.06.{01,02,03,04,05,06}'!$A$28:$D$29</t>
  </si>
  <si>
    <t>[EIOPA_SolvencyII_DPM_Annotated_Templates.xlsx]S.26.06.{01,02,03,04,05,06}'!$A$4</t>
  </si>
  <si>
    <t>[EIOPA_SolvencyII_DPM_Annotated_Templates.xlsx]S.26.06.{01,02,03,04,05,06}'!$A$31</t>
  </si>
  <si>
    <t>[EIOPA_SolvencyII_DPM_Annotated_Templates.xlsx]S.26.06.{01,02,03,04,05,06}'!$A$32:$A$37</t>
  </si>
  <si>
    <t>[EIOPA_SolvencyII_DPM_Annotated_Templates.xlsx]S.26.06.{01,02,03,04,05,06}'!$A$36:$D$37</t>
  </si>
  <si>
    <t>[EIOPA_SolvencyII_DPM_Annotated_Templates.xlsx]S.26.06.{01,02,03,04,05,06}'!$A$5</t>
  </si>
  <si>
    <t>[EIOPA_SolvencyII_DPM_Annotated_Templates.xlsx]S.26.06.{01,02,03,04,05,06}'!$A$39</t>
  </si>
  <si>
    <t>[EIOPA_SolvencyII_DPM_Annotated_Templates.xlsx]S.26.06.{01,02,03,04,05,06}'!$A$40:$A$43</t>
  </si>
  <si>
    <t>[EIOPA_SolvencyII_DPM_Annotated_Templates.xlsx]S.26.06.{01,02,03,04,05,06}'!$A$43:$D$43</t>
  </si>
  <si>
    <t>[EIOPA_SolvencyII_DPM_Annotated_Templates.xlsx]S.26.06.{01,02,03,04,05,06}'!$A$6</t>
  </si>
  <si>
    <t>[EIOPA_SolvencyII_DPM_Annotated_Templates.xlsx]S.26.06.{01,02,03,04,05,06}'!$A$45</t>
  </si>
  <si>
    <t>[EIOPA_SolvencyII_DPM_Annotated_Templates.xlsx]S.26.06.{01,02,03,04,05,06}'!$A$46:$A$50</t>
  </si>
  <si>
    <t>[EIOPA_SolvencyII_DPM_Annotated_Templates.xlsx]S.26.06.{01,02,03,04,05,06}'!$A$50:$D$50</t>
  </si>
  <si>
    <t>[EIOPA_SolvencyII_DPM_Annotated_Templates.xlsx]S.27.01.{01,02,03,04,05,06}'!$A$1</t>
  </si>
  <si>
    <t>[EIOPA_SolvencyII_DPM_Annotated_Templates.xlsx]S.27.01.{01,02,03,04,05,06}'!$A$11</t>
  </si>
  <si>
    <t>[EIOPA_SolvencyII_DPM_Annotated_Templates.xlsx]S.27.01.{01,02,03,04,05,06}'!$C$60:$E$87</t>
  </si>
  <si>
    <t>[EIOPA_SolvencyII_DPM_Annotated_Templates.xlsx]S.27.01.{01,02,03,04,05,06}'!$A$60:$A$87</t>
  </si>
  <si>
    <t>[EIOPA_SolvencyII_DPM_Annotated_Templates.xlsx]S.27.01.{01,02,03,04,05,06}'!$B$60:$B$87</t>
  </si>
  <si>
    <t>[EIOPA_SolvencyII_DPM_Annotated_Templates.xlsx]S.27.01.{01,02,03,04,05,06}'!$C$58:$E$58</t>
  </si>
  <si>
    <t>[EIOPA_SolvencyII_DPM_Annotated_Templates.xlsx]S.27.01.{01,02,03,04,05,06}'!$C$59:$E$59</t>
  </si>
  <si>
    <t>[EIOPA_SolvencyII_DPM_Annotated_Templates.xlsx]S.27.01.{01,02,03,04,05,06}'!$C$88:$E$92</t>
  </si>
  <si>
    <t>[EIOPA_SolvencyII_DPM_Annotated_Templates.xlsx]S.27.01.{01,02,03,04,05,06}'!$F$60:$G$87</t>
  </si>
  <si>
    <t>[EIOPA_SolvencyII_DPM_Annotated_Templates.xlsx]S.27.01.{01,02,03,04,05,06}'!$A$12:$A$16</t>
  </si>
  <si>
    <t>[EIOPA_SolvencyII_DPM_Annotated_Templates.xlsx]S.27.01.{01,02,03,04,05,06}'!$A$16:$D$16</t>
  </si>
  <si>
    <t>[EIOPA_SolvencyII_DPM_Annotated_Templates.xlsx]S.27.01.{01,02,03,04,05,06}'!$A$94</t>
  </si>
  <si>
    <t>[EIOPA_SolvencyII_DPM_Annotated_Templates.xlsx]S.27.01.{01,02,03,04,05,06}'!$A$147</t>
  </si>
  <si>
    <t>[EIOPA_SolvencyII_DPM_Annotated_Templates.xlsx]S.27.01.{01,02,03,04,05,06}'!$C$151:$K$189</t>
  </si>
  <si>
    <t>[EIOPA_SolvencyII_DPM_Annotated_Templates.xlsx]S.27.01.{01,02,03,04,05,06}'!$A$151:$A$189</t>
  </si>
  <si>
    <t>[EIOPA_SolvencyII_DPM_Annotated_Templates.xlsx]S.27.01.{01,02,03,04,05,06}'!$B$151:$B$189</t>
  </si>
  <si>
    <t>[EIOPA_SolvencyII_DPM_Annotated_Templates.xlsx]S.27.01.{01,02,03,04,05,06}'!$C$149:$K$149</t>
  </si>
  <si>
    <t>[EIOPA_SolvencyII_DPM_Annotated_Templates.xlsx]S.27.01.{01,02,03,04,05,06}'!$C$150:$K$150</t>
  </si>
  <si>
    <t>[EIOPA_SolvencyII_DPM_Annotated_Templates.xlsx]S.27.01.{01,02,03,04,05,06}'!$C$190:$K$196</t>
  </si>
  <si>
    <t>[EIOPA_SolvencyII_DPM_Annotated_Templates.xlsx]S.27.01.{01,02,03,04,05,06}'!$L$151:$M$189</t>
  </si>
  <si>
    <t>[EIOPA_SolvencyII_DPM_Annotated_Templates.xlsx]S.27.01.{01,02,03,04,05,06}'!$A$95:$A$100</t>
  </si>
  <si>
    <t>[EIOPA_SolvencyII_DPM_Annotated_Templates.xlsx]S.27.01.{01,02,03,04,05,06}'!$A$100:$D$100</t>
  </si>
  <si>
    <t>[EIOPA_SolvencyII_DPM_Annotated_Templates.xlsx]S.27.01.{01,02,03,04,05,06}'!$A$198</t>
  </si>
  <si>
    <t>[EIOPA_SolvencyII_DPM_Annotated_Templates.xlsx]S.27.01.{01,02,03,04,05,06}'!$A$251</t>
  </si>
  <si>
    <t>[EIOPA_SolvencyII_DPM_Annotated_Templates.xlsx]S.27.01.{01,02,03,04,05,06}'!$C$255:$J$293</t>
  </si>
  <si>
    <t>[EIOPA_SolvencyII_DPM_Annotated_Templates.xlsx]S.27.01.{01,02,03,04,05,06}'!$A$255:$A$293</t>
  </si>
  <si>
    <t>[EIOPA_SolvencyII_DPM_Annotated_Templates.xlsx]S.27.01.{01,02,03,04,05,06}'!$B$255:$B$293</t>
  </si>
  <si>
    <t>[EIOPA_SolvencyII_DPM_Annotated_Templates.xlsx]S.27.01.{01,02,03,04,05,06}'!$C$253:$J$253</t>
  </si>
  <si>
    <t>[EIOPA_SolvencyII_DPM_Annotated_Templates.xlsx]S.27.01.{01,02,03,04,05,06}'!$C$254:$J$254</t>
  </si>
  <si>
    <t>[EIOPA_SolvencyII_DPM_Annotated_Templates.xlsx]S.27.01.{01,02,03,04,05,06}'!$C$294:$J$299</t>
  </si>
  <si>
    <t>[EIOPA_SolvencyII_DPM_Annotated_Templates.xlsx]S.27.01.{01,02,03,04,05,06}'!$K$255:$L$293</t>
  </si>
  <si>
    <t>[EIOPA_SolvencyII_DPM_Annotated_Templates.xlsx]S.27.01.{01,02,03,04,05,06}'!$A$199:$A$204</t>
  </si>
  <si>
    <t>[EIOPA_SolvencyII_DPM_Annotated_Templates.xlsx]S.27.01.{01,02,03,04,05,06}'!$A$204:$D$204</t>
  </si>
  <si>
    <t>[EIOPA_SolvencyII_DPM_Annotated_Templates.xlsx]S.27.01.{01,02,03,04,05,06}'!$A$301</t>
  </si>
  <si>
    <t>[EIOPA_SolvencyII_DPM_Annotated_Templates.xlsx]S.27.01.{01,02,03,04,05,06}'!$A$354</t>
  </si>
  <si>
    <t>[EIOPA_SolvencyII_DPM_Annotated_Templates.xlsx]S.27.01.{01,02,03,04,05,06}'!$C$358:$K$390</t>
  </si>
  <si>
    <t>[EIOPA_SolvencyII_DPM_Annotated_Templates.xlsx]S.27.01.{01,02,03,04,05,06}'!$A$358:$A$390</t>
  </si>
  <si>
    <t>[EIOPA_SolvencyII_DPM_Annotated_Templates.xlsx]S.27.01.{01,02,03,04,05,06}'!$B$358:$B$390</t>
  </si>
  <si>
    <t>[EIOPA_SolvencyII_DPM_Annotated_Templates.xlsx]S.27.01.{01,02,03,04,05,06}'!$C$356:$K$356</t>
  </si>
  <si>
    <t>[EIOPA_SolvencyII_DPM_Annotated_Templates.xlsx]S.27.01.{01,02,03,04,05,06}'!$C$357:$K$357</t>
  </si>
  <si>
    <t>[EIOPA_SolvencyII_DPM_Annotated_Templates.xlsx]S.27.01.{01,02,03,04,05,06}'!$C$391:$K$397</t>
  </si>
  <si>
    <t>[EIOPA_SolvencyII_DPM_Annotated_Templates.xlsx]S.27.01.{01,02,03,04,05,06}'!$L$358:$M$390</t>
  </si>
  <si>
    <t>[EIOPA_SolvencyII_DPM_Annotated_Templates.xlsx]S.27.01.{01,02,03,04,05,06}'!$A$302:$A$307</t>
  </si>
  <si>
    <t>[EIOPA_SolvencyII_DPM_Annotated_Templates.xlsx]S.27.01.{01,02,03,04,05,06}'!$A$307:$D$307</t>
  </si>
  <si>
    <t>[EIOPA_SolvencyII_DPM_Annotated_Templates.xlsx]S.27.01.{01,02,03,04,05,06}'!$A$399</t>
  </si>
  <si>
    <t>[EIOPA_SolvencyII_DPM_Annotated_Templates.xlsx]S.27.01.{01,02,03,04,05,06}'!$A$452</t>
  </si>
  <si>
    <t>[EIOPA_SolvencyII_DPM_Annotated_Templates.xlsx]S.27.01.{01,02,03,04,05,06}'!$C$456:$K$483</t>
  </si>
  <si>
    <t>[EIOPA_SolvencyII_DPM_Annotated_Templates.xlsx]S.27.01.{01,02,03,04,05,06}'!$A$456:$A$483</t>
  </si>
  <si>
    <t>[EIOPA_SolvencyII_DPM_Annotated_Templates.xlsx]S.27.01.{01,02,03,04,05,06}'!$B$456:$B$483</t>
  </si>
  <si>
    <t>[EIOPA_SolvencyII_DPM_Annotated_Templates.xlsx]S.27.01.{01,02,03,04,05,06}'!$C$454:$K$454</t>
  </si>
  <si>
    <t>[EIOPA_SolvencyII_DPM_Annotated_Templates.xlsx]S.27.01.{01,02,03,04,05,06}'!$C$455:$K$455</t>
  </si>
  <si>
    <t>[EIOPA_SolvencyII_DPM_Annotated_Templates.xlsx]S.27.01.{01,02,03,04,05,06}'!$C$484:$K$490</t>
  </si>
  <si>
    <t>[EIOPA_SolvencyII_DPM_Annotated_Templates.xlsx]S.27.01.{01,02,03,04,05,06}'!$L$456:$M$483</t>
  </si>
  <si>
    <t>[EIOPA_SolvencyII_DPM_Annotated_Templates.xlsx]S.27.01.{01,02,03,04,05,06}'!$A$400:$A$405</t>
  </si>
  <si>
    <t>[EIOPA_SolvencyII_DPM_Annotated_Templates.xlsx]S.27.01.{01,02,03,04,05,06}'!$A$405:$D$405</t>
  </si>
  <si>
    <t>[EIOPA_SolvencyII_DPM_Annotated_Templates.xlsx]S.27.01.{01,02,03,04,05,06}'!$A$492</t>
  </si>
  <si>
    <t>[EIOPA_SolvencyII_DPM_Annotated_Templates.xlsx]S.27.01.{01,02,03,04,05,06}'!$A$545</t>
  </si>
  <si>
    <t>[EIOPA_SolvencyII_DPM_Annotated_Templates.xlsx]S.27.01.{01,02,03,04,05,06}'!$C$549:$J$551</t>
  </si>
  <si>
    <t>[EIOPA_SolvencyII_DPM_Annotated_Templates.xlsx]S.27.01.{01,02,03,04,05,06}'!$A$549:$A$551</t>
  </si>
  <si>
    <t>[EIOPA_SolvencyII_DPM_Annotated_Templates.xlsx]S.27.01.{01,02,03,04,05,06}'!$B$549:$B$551</t>
  </si>
  <si>
    <t>[EIOPA_SolvencyII_DPM_Annotated_Templates.xlsx]S.27.01.{01,02,03,04,05,06}'!$C$547:$J$547</t>
  </si>
  <si>
    <t>[EIOPA_SolvencyII_DPM_Annotated_Templates.xlsx]S.27.01.{01,02,03,04,05,06}'!$C$548:$J$548</t>
  </si>
  <si>
    <t>[EIOPA_SolvencyII_DPM_Annotated_Templates.xlsx]S.27.01.{01,02,03,04,05,06}'!$C$552:$J$557</t>
  </si>
  <si>
    <t>[EIOPA_SolvencyII_DPM_Annotated_Templates.xlsx]S.27.01.{01,02,03,04,05,06}'!$K$549:$K$551</t>
  </si>
  <si>
    <t>[EIOPA_SolvencyII_DPM_Annotated_Templates.xlsx]S.27.01.{01,02,03,04,05,06}'!$A$493:$A$498</t>
  </si>
  <si>
    <t>[EIOPA_SolvencyII_DPM_Annotated_Templates.xlsx]S.27.01.{01,02,03,04,05,06}'!$A$498:$D$498</t>
  </si>
  <si>
    <t>[EIOPA_SolvencyII_DPM_Annotated_Templates.xlsx]S.27.01.{01,02,03,04,05,06}'!$A$559</t>
  </si>
  <si>
    <t>[EIOPA_SolvencyII_DPM_Annotated_Templates.xlsx]S.27.01.{01,02,03,04,05,06}'!$A$606</t>
  </si>
  <si>
    <t>[EIOPA_SolvencyII_DPM_Annotated_Templates.xlsx]S.27.01.{01,02,03,04,05,06}'!$C$610:$G$610</t>
  </si>
  <si>
    <t>[EIOPA_SolvencyII_DPM_Annotated_Templates.xlsx]S.27.01.{01,02,03,04,05,06}'!$A$610</t>
  </si>
  <si>
    <t>[EIOPA_SolvencyII_DPM_Annotated_Templates.xlsx]S.27.01.{01,02,03,04,05,06}'!$B$610</t>
  </si>
  <si>
    <t>[EIOPA_SolvencyII_DPM_Annotated_Templates.xlsx]S.27.01.{01,02,03,04,05,06}'!$C$608:$G$608</t>
  </si>
  <si>
    <t>[EIOPA_SolvencyII_DPM_Annotated_Templates.xlsx]S.27.01.{01,02,03,04,05,06}'!$C$609:$G$609</t>
  </si>
  <si>
    <t>[EIOPA_SolvencyII_DPM_Annotated_Templates.xlsx]S.27.01.{01,02,03,04,05,06}'!$C$611:$G$616</t>
  </si>
  <si>
    <t>[EIOPA_SolvencyII_DPM_Annotated_Templates.xlsx]S.27.01.{01,02,03,04,05,06}'!$H$610</t>
  </si>
  <si>
    <t>[EIOPA_SolvencyII_DPM_Annotated_Templates.xlsx]S.27.01.{01,02,03,04,05,06}'!$A$560:$A$564</t>
  </si>
  <si>
    <t>[EIOPA_SolvencyII_DPM_Annotated_Templates.xlsx]S.27.01.{01,02,03,04,05,06}'!$A$564:$D$564</t>
  </si>
  <si>
    <t>[EIOPA_SolvencyII_DPM_Annotated_Templates.xlsx]S.27.01.{01,02,03,04,05,06}'!$A$618</t>
  </si>
  <si>
    <t>[EIOPA_SolvencyII_DPM_Annotated_Templates.xlsx]S.27.01.{01,02,03,04,05,06}'!$A$665</t>
  </si>
  <si>
    <t>[EIOPA_SolvencyII_DPM_Annotated_Templates.xlsx]S.27.01.{01,02,03,04,05,06}'!$C$669:$H$669</t>
  </si>
  <si>
    <t>[EIOPA_SolvencyII_DPM_Annotated_Templates.xlsx]S.27.01.{01,02,03,04,05,06}'!$A$669</t>
  </si>
  <si>
    <t>[EIOPA_SolvencyII_DPM_Annotated_Templates.xlsx]S.27.01.{01,02,03,04,05,06}'!$B$669</t>
  </si>
  <si>
    <t>[EIOPA_SolvencyII_DPM_Annotated_Templates.xlsx]S.27.01.{01,02,03,04,05,06}'!$C$667:$H$667</t>
  </si>
  <si>
    <t>[EIOPA_SolvencyII_DPM_Annotated_Templates.xlsx]S.27.01.{01,02,03,04,05,06}'!$C$668:$H$668</t>
  </si>
  <si>
    <t>[EIOPA_SolvencyII_DPM_Annotated_Templates.xlsx]S.27.01.{01,02,03,04,05,06}'!$C$670:$H$674</t>
  </si>
  <si>
    <t>[EIOPA_SolvencyII_DPM_Annotated_Templates.xlsx]S.27.01.{01,02,03,04,05,06}'!$I$669</t>
  </si>
  <si>
    <t>[EIOPA_SolvencyII_DPM_Annotated_Templates.xlsx]S.27.01.{01,02,03,04,05,06}'!$A$619:$A$623</t>
  </si>
  <si>
    <t>[EIOPA_SolvencyII_DPM_Annotated_Templates.xlsx]S.27.01.{01,02,03,04,05,06}'!$A$623:$D$623</t>
  </si>
  <si>
    <t>[EIOPA_SolvencyII_DPM_Annotated_Templates.xlsx]S.27.01.{01,02,03,04,05,06}'!$A$676</t>
  </si>
  <si>
    <t>[EIOPA_SolvencyII_DPM_Annotated_Templates.xlsx]S.27.01.{01,02,03,04,05,06}'!$A$723</t>
  </si>
  <si>
    <t>[EIOPA_SolvencyII_DPM_Annotated_Templates.xlsx]S.27.01.{01,02,03,04,05,06}'!$B$727:$H$727</t>
  </si>
  <si>
    <t>[EIOPA_SolvencyII_DPM_Annotated_Templates.xlsx]S.27.01.{01,02,03,04,05,06}'!$A$725</t>
  </si>
  <si>
    <t>[EIOPA_SolvencyII_DPM_Annotated_Templates.xlsx]S.27.01.{01,02,03,04,05,06}'!$A$726</t>
  </si>
  <si>
    <t>[EIOPA_SolvencyII_DPM_Annotated_Templates.xlsx]S.27.01.{01,02,03,04,05,06}'!$B$725:$H$725</t>
  </si>
  <si>
    <t>[EIOPA_SolvencyII_DPM_Annotated_Templates.xlsx]S.27.01.{01,02,03,04,05,06}'!$B$726:$H$726</t>
  </si>
  <si>
    <t>[EIOPA_SolvencyII_DPM_Annotated_Templates.xlsx]S.27.01.{01,02,03,04,05,06}'!$B$728:$H$733</t>
  </si>
  <si>
    <t>[EIOPA_SolvencyII_DPM_Annotated_Templates.xlsx]S.27.01.{01,02,03,04,05,06}'!$A$728:$A$729</t>
  </si>
  <si>
    <t>[EIOPA_SolvencyII_DPM_Annotated_Templates.xlsx]S.27.01.{01,02,03,04,05,06}'!$A$677:$A$681</t>
  </si>
  <si>
    <t>[EIOPA_SolvencyII_DPM_Annotated_Templates.xlsx]S.27.01.{01,02,03,04,05,06}'!$A$681:$D$681</t>
  </si>
  <si>
    <t>[EIOPA_SolvencyII_DPM_Annotated_Templates.xlsx]S.27.01.{01,02,03,04,05,06}'!$A$735</t>
  </si>
  <si>
    <t>[EIOPA_SolvencyII_DPM_Annotated_Templates.xlsx]S.27.01.{01,02,03,04,05,06}'!$A$782</t>
  </si>
  <si>
    <t>[EIOPA_SolvencyII_DPM_Annotated_Templates.xlsx]S.27.01.{01,02,03,04,05,06}'!$B$786:$J$786</t>
  </si>
  <si>
    <t>[EIOPA_SolvencyII_DPM_Annotated_Templates.xlsx]S.27.01.{01,02,03,04,05,06}'!$A$784</t>
  </si>
  <si>
    <t>[EIOPA_SolvencyII_DPM_Annotated_Templates.xlsx]S.27.01.{01,02,03,04,05,06}'!$A$785</t>
  </si>
  <si>
    <t>[EIOPA_SolvencyII_DPM_Annotated_Templates.xlsx]S.27.01.{01,02,03,04,05,06}'!$B$784:$J$784</t>
  </si>
  <si>
    <t>[EIOPA_SolvencyII_DPM_Annotated_Templates.xlsx]S.27.01.{01,02,03,04,05,06}'!$B$785:$J$785</t>
  </si>
  <si>
    <t>[EIOPA_SolvencyII_DPM_Annotated_Templates.xlsx]S.27.01.{01,02,03,04,05,06}'!$B$787:$J$792</t>
  </si>
  <si>
    <t>[EIOPA_SolvencyII_DPM_Annotated_Templates.xlsx]S.27.01.{01,02,03,04,05,06}'!$A$787:$A$788</t>
  </si>
  <si>
    <t>[EIOPA_SolvencyII_DPM_Annotated_Templates.xlsx]S.27.01.{01,02,03,04,05,06}'!$A$736:$A$740</t>
  </si>
  <si>
    <t>[EIOPA_SolvencyII_DPM_Annotated_Templates.xlsx]S.27.01.{01,02,03,04,05,06}'!$A$740:$D$740</t>
  </si>
  <si>
    <t>[EIOPA_SolvencyII_DPM_Annotated_Templates.xlsx]S.27.01.{01,02,03,04,05,06}'!$A$795</t>
  </si>
  <si>
    <t>[EIOPA_SolvencyII_DPM_Annotated_Templates.xlsx]S.27.01.{01,02,03,04,05,06}'!$A$842</t>
  </si>
  <si>
    <t>[EIOPA_SolvencyII_DPM_Annotated_Templates.xlsx]S.27.01.{01,02,03,04,05,06}'!$C$846:$E$848</t>
  </si>
  <si>
    <t>[EIOPA_SolvencyII_DPM_Annotated_Templates.xlsx]S.27.01.{01,02,03,04,05,06}'!$A$846:$A$848</t>
  </si>
  <si>
    <t>[EIOPA_SolvencyII_DPM_Annotated_Templates.xlsx]S.27.01.{01,02,03,04,05,06}'!$B$846:$B$848</t>
  </si>
  <si>
    <t>[EIOPA_SolvencyII_DPM_Annotated_Templates.xlsx]S.27.01.{01,02,03,04,05,06}'!$C$844:$E$844</t>
  </si>
  <si>
    <t>[EIOPA_SolvencyII_DPM_Annotated_Templates.xlsx]S.27.01.{01,02,03,04,05,06}'!$C$845:$E$845</t>
  </si>
  <si>
    <t>[EIOPA_SolvencyII_DPM_Annotated_Templates.xlsx]S.27.01.{01,02,03,04,05,06}'!$C$849:$E$854</t>
  </si>
  <si>
    <t>[EIOPA_SolvencyII_DPM_Annotated_Templates.xlsx]S.27.01.{01,02,03,04,05,06}'!$F$846:$F$848</t>
  </si>
  <si>
    <t>[EIOPA_SolvencyII_DPM_Annotated_Templates.xlsx]S.27.01.{01,02,03,04,05,06}'!$A$796:$A$800</t>
  </si>
  <si>
    <t>[EIOPA_SolvencyII_DPM_Annotated_Templates.xlsx]S.27.01.{01,02,03,04,05,06}'!$A$800:$D$800</t>
  </si>
  <si>
    <t>[EIOPA_SolvencyII_DPM_Annotated_Templates.xlsx]S.27.01.{01,02,03,04,05,06}'!$A$856</t>
  </si>
  <si>
    <t>[EIOPA_SolvencyII_DPM_Annotated_Templates.xlsx]S.27.01.{01,02,03,04,05,06}'!$A$903</t>
  </si>
  <si>
    <t>[EIOPA_SolvencyII_DPM_Annotated_Templates.xlsx]S.27.01.{01,02,03,04,05,06}'!$C$907:$H$907</t>
  </si>
  <si>
    <t>[EIOPA_SolvencyII_DPM_Annotated_Templates.xlsx]S.27.01.{01,02,03,04,05,06}'!$A$907</t>
  </si>
  <si>
    <t>[EIOPA_SolvencyII_DPM_Annotated_Templates.xlsx]S.27.01.{01,02,03,04,05,06}'!$B$907</t>
  </si>
  <si>
    <t>[EIOPA_SolvencyII_DPM_Annotated_Templates.xlsx]S.27.01.{01,02,03,04,05,06}'!$C$905:$H$905</t>
  </si>
  <si>
    <t>[EIOPA_SolvencyII_DPM_Annotated_Templates.xlsx]S.27.01.{01,02,03,04,05,06}'!$C$906:$H$906</t>
  </si>
  <si>
    <t>[EIOPA_SolvencyII_DPM_Annotated_Templates.xlsx]S.27.01.{01,02,03,04,05,06}'!$C$908:$H$913</t>
  </si>
  <si>
    <t>[EIOPA_SolvencyII_DPM_Annotated_Templates.xlsx]S.27.01.{01,02,03,04,05,06}'!$A$857:$A$861</t>
  </si>
  <si>
    <t>[EIOPA_SolvencyII_DPM_Annotated_Templates.xlsx]S.27.01.{01,02,03,04,05,06}'!$A$861:$D$861</t>
  </si>
  <si>
    <t>[EIOPA_SolvencyII_DPM_Annotated_Templates.xlsx]S.27.01.{01,02,03,04,05,06}'!$A$915</t>
  </si>
  <si>
    <t>[EIOPA_SolvencyII_DPM_Annotated_Templates.xlsx]S.27.01.{01,02,03,04,05,06}'!$A$968</t>
  </si>
  <si>
    <t>[EIOPA_SolvencyII_DPM_Annotated_Templates.xlsx]S.27.01.{01,02,03,04,05,06}'!$C$972:$F$972</t>
  </si>
  <si>
    <t>[EIOPA_SolvencyII_DPM_Annotated_Templates.xlsx]S.27.01.{01,02,03,04,05,06}'!$A$972</t>
  </si>
  <si>
    <t>[EIOPA_SolvencyII_DPM_Annotated_Templates.xlsx]S.27.01.{01,02,03,04,05,06}'!$B$972</t>
  </si>
  <si>
    <t>[EIOPA_SolvencyII_DPM_Annotated_Templates.xlsx]S.27.01.{01,02,03,04,05,06}'!$C$970:$F$970</t>
  </si>
  <si>
    <t>[EIOPA_SolvencyII_DPM_Annotated_Templates.xlsx]S.27.01.{01,02,03,04,05,06}'!$C$971:$F$971</t>
  </si>
  <si>
    <t>[EIOPA_SolvencyII_DPM_Annotated_Templates.xlsx]S.27.01.{01,02,03,04,05,06}'!$C$973:$F$976</t>
  </si>
  <si>
    <t>[EIOPA_SolvencyII_DPM_Annotated_Templates.xlsx]S.27.01.{01,02,03,04,05,06}'!$G$972</t>
  </si>
  <si>
    <t>[EIOPA_SolvencyII_DPM_Annotated_Templates.xlsx]S.27.01.{01,02,03,04,05,06}'!$A$916:$A$921</t>
  </si>
  <si>
    <t>[EIOPA_SolvencyII_DPM_Annotated_Templates.xlsx]S.27.01.{01,02,03,04,05,06}'!$A$921:$D$921</t>
  </si>
  <si>
    <t>[EIOPA_SolvencyII_DPM_Annotated_Templates.xlsx]S.27.01.{01,02,03,04,05,06}'!$A$1025</t>
  </si>
  <si>
    <t>[EIOPA_SolvencyII_DPM_Annotated_Templates.xlsx]S.27.01.{01,02,03,04,05,06}'!$C$1028:$I$1028</t>
  </si>
  <si>
    <t>[EIOPA_SolvencyII_DPM_Annotated_Templates.xlsx]S.27.01.{01,02,03,04,05,06}'!$A$979:$A$983</t>
  </si>
  <si>
    <t>[EIOPA_SolvencyII_DPM_Annotated_Templates.xlsx]S.27.01.{01,02,03,04,05,06}'!$A$983:$D$983</t>
  </si>
  <si>
    <t>[EIOPA_SolvencyII_DPM_Annotated_Templates.xlsx]S.27.01.{01,02,03,04,05,06}'!$C$1104:$E$1104</t>
  </si>
  <si>
    <t>[EIOPA_SolvencyII_DPM_Annotated_Templates.xlsx]S.27.01.{01,02,03,04,05,06}'!$C$1163:$H$1163</t>
  </si>
  <si>
    <t>[EIOPA_SolvencyII_DPM_Annotated_Templates.xlsx]S.27.01.{01,02,03,04,05,06}'!$C$1229:$G$1229</t>
  </si>
  <si>
    <t>[EIOPA_SolvencyII_DPM_Annotated_Templates.xlsx]S.27.01.{01,02,03,04,05,06}'!$C$1230:$G$1230</t>
  </si>
  <si>
    <t>[EIOPA_SolvencyII_DPM_Annotated_Templates.xlsx]S.27.01.{01,02,03,04,05,06}'!$C$1300:$E$1300</t>
  </si>
  <si>
    <t>[EIOPA_SolvencyII_DPM_Annotated_Templates.xlsx]S.27.01.{01,02,03,04,05,06}'!$C$1359:$F$1359</t>
  </si>
  <si>
    <t>[EIOPA_SolvencyII_DPM_Annotated_Templates.xlsx]S.27.01.{01,02,03,04,05,06}'!$A$9</t>
  </si>
  <si>
    <t>[EIOPA_SolvencyII_DPM_Annotated_Templates.xlsx]S.27.01.{01,02,03,04,05,06}'!$A$2</t>
  </si>
  <si>
    <t>[EIOPA_SolvencyII_DPM_Annotated_Templates.xlsx]S.27.01.{01,02,03,04,05,06}'!$A$18</t>
  </si>
  <si>
    <t>[EIOPA_SolvencyII_DPM_Annotated_Templates.xlsx]S.27.01.{01,02,03,04,05,06}'!$A$19:$A$24</t>
  </si>
  <si>
    <t>[EIOPA_SolvencyII_DPM_Annotated_Templates.xlsx]S.27.01.{01,02,03,04,05,06}'!$A$24:$D$24</t>
  </si>
  <si>
    <t>[EIOPA_SolvencyII_DPM_Annotated_Templates.xlsx]S.27.01.{01,02,03,04,05,06}'!$A$102</t>
  </si>
  <si>
    <t>[EIOPA_SolvencyII_DPM_Annotated_Templates.xlsx]S.27.01.{01,02,03,04,05,06}'!$A$103:$A$109</t>
  </si>
  <si>
    <t>[EIOPA_SolvencyII_DPM_Annotated_Templates.xlsx]S.27.01.{01,02,03,04,05,06}'!$A$109:$D$109</t>
  </si>
  <si>
    <t>[EIOPA_SolvencyII_DPM_Annotated_Templates.xlsx]S.27.01.{01,02,03,04,05,06}'!$A$206</t>
  </si>
  <si>
    <t>[EIOPA_SolvencyII_DPM_Annotated_Templates.xlsx]S.27.01.{01,02,03,04,05,06}'!$A$207:$A$213</t>
  </si>
  <si>
    <t>[EIOPA_SolvencyII_DPM_Annotated_Templates.xlsx]S.27.01.{01,02,03,04,05,06}'!$A$213:$D$213</t>
  </si>
  <si>
    <t>[EIOPA_SolvencyII_DPM_Annotated_Templates.xlsx]S.27.01.{01,02,03,04,05,06}'!$A$309</t>
  </si>
  <si>
    <t>[EIOPA_SolvencyII_DPM_Annotated_Templates.xlsx]S.27.01.{01,02,03,04,05,06}'!$A$310:$A$316</t>
  </si>
  <si>
    <t>[EIOPA_SolvencyII_DPM_Annotated_Templates.xlsx]S.27.01.{01,02,03,04,05,06}'!$A$316:$D$316</t>
  </si>
  <si>
    <t>[EIOPA_SolvencyII_DPM_Annotated_Templates.xlsx]S.27.01.{01,02,03,04,05,06}'!$A$407</t>
  </si>
  <si>
    <t>[EIOPA_SolvencyII_DPM_Annotated_Templates.xlsx]S.27.01.{01,02,03,04,05,06}'!$A$408:$A$414</t>
  </si>
  <si>
    <t>[EIOPA_SolvencyII_DPM_Annotated_Templates.xlsx]S.27.01.{01,02,03,04,05,06}'!$A$414:$D$414</t>
  </si>
  <si>
    <t>[EIOPA_SolvencyII_DPM_Annotated_Templates.xlsx]S.27.01.{01,02,03,04,05,06}'!$A$500</t>
  </si>
  <si>
    <t>[EIOPA_SolvencyII_DPM_Annotated_Templates.xlsx]S.27.01.{01,02,03,04,05,06}'!$A$501:$A$507</t>
  </si>
  <si>
    <t>[EIOPA_SolvencyII_DPM_Annotated_Templates.xlsx]S.27.01.{01,02,03,04,05,06}'!$A$507:$D$507</t>
  </si>
  <si>
    <t>[EIOPA_SolvencyII_DPM_Annotated_Templates.xlsx]S.27.01.{01,02,03,04,05,06}'!$A$566</t>
  </si>
  <si>
    <t>[EIOPA_SolvencyII_DPM_Annotated_Templates.xlsx]S.27.01.{01,02,03,04,05,06}'!$A$567:$A$572</t>
  </si>
  <si>
    <t>[EIOPA_SolvencyII_DPM_Annotated_Templates.xlsx]S.27.01.{01,02,03,04,05,06}'!$A$572:$D$572</t>
  </si>
  <si>
    <t>[EIOPA_SolvencyII_DPM_Annotated_Templates.xlsx]S.27.01.{01,02,03,04,05,06}'!$A$625</t>
  </si>
  <si>
    <t>[EIOPA_SolvencyII_DPM_Annotated_Templates.xlsx]S.27.01.{01,02,03,04,05,06}'!$A$626:$A$631</t>
  </si>
  <si>
    <t>[EIOPA_SolvencyII_DPM_Annotated_Templates.xlsx]S.27.01.{01,02,03,04,05,06}'!$A$631:$D$631</t>
  </si>
  <si>
    <t>[EIOPA_SolvencyII_DPM_Annotated_Templates.xlsx]S.27.01.{01,02,03,04,05,06}'!$A$683</t>
  </si>
  <si>
    <t>[EIOPA_SolvencyII_DPM_Annotated_Templates.xlsx]S.27.01.{01,02,03,04,05,06}'!$A$684:$A$689</t>
  </si>
  <si>
    <t>[EIOPA_SolvencyII_DPM_Annotated_Templates.xlsx]S.27.01.{01,02,03,04,05,06}'!$A$689:$D$689</t>
  </si>
  <si>
    <t>[EIOPA_SolvencyII_DPM_Annotated_Templates.xlsx]S.27.01.{01,02,03,04,05,06}'!$A$742</t>
  </si>
  <si>
    <t>[EIOPA_SolvencyII_DPM_Annotated_Templates.xlsx]S.27.01.{01,02,03,04,05,06}'!$A$743:$A$748</t>
  </si>
  <si>
    <t>[EIOPA_SolvencyII_DPM_Annotated_Templates.xlsx]S.27.01.{01,02,03,04,05,06}'!$A$748:$D$748</t>
  </si>
  <si>
    <t>[EIOPA_SolvencyII_DPM_Annotated_Templates.xlsx]S.27.01.{01,02,03,04,05,06}'!$A$802</t>
  </si>
  <si>
    <t>[EIOPA_SolvencyII_DPM_Annotated_Templates.xlsx]S.27.01.{01,02,03,04,05,06}'!$A$803:$A$808</t>
  </si>
  <si>
    <t>[EIOPA_SolvencyII_DPM_Annotated_Templates.xlsx]S.27.01.{01,02,03,04,05,06}'!$A$808:$D$808</t>
  </si>
  <si>
    <t>[EIOPA_SolvencyII_DPM_Annotated_Templates.xlsx]S.27.01.{01,02,03,04,05,06}'!$A$863</t>
  </si>
  <si>
    <t>[EIOPA_SolvencyII_DPM_Annotated_Templates.xlsx]S.27.01.{01,02,03,04,05,06}'!$A$864:$A$869</t>
  </si>
  <si>
    <t>[EIOPA_SolvencyII_DPM_Annotated_Templates.xlsx]S.27.01.{01,02,03,04,05,06}'!$A$869:$D$869</t>
  </si>
  <si>
    <t>[EIOPA_SolvencyII_DPM_Annotated_Templates.xlsx]S.27.01.{01,02,03,04,05,06}'!$A$923</t>
  </si>
  <si>
    <t>[EIOPA_SolvencyII_DPM_Annotated_Templates.xlsx]S.27.01.{01,02,03,04,05,06}'!$A$924:$A$930</t>
  </si>
  <si>
    <t>[EIOPA_SolvencyII_DPM_Annotated_Templates.xlsx]S.27.01.{01,02,03,04,05,06}'!$A$930:$D$930</t>
  </si>
  <si>
    <t>[EIOPA_SolvencyII_DPM_Annotated_Templates.xlsx]S.27.01.{01,02,03,04,05,06}'!$A$985</t>
  </si>
  <si>
    <t>[EIOPA_SolvencyII_DPM_Annotated_Templates.xlsx]S.27.01.{01,02,03,04,05,06}'!$A$986:$A$991</t>
  </si>
  <si>
    <t>[EIOPA_SolvencyII_DPM_Annotated_Templates.xlsx]S.27.01.{01,02,03,04,05,06}'!$A$991:$D$991</t>
  </si>
  <si>
    <t>[EIOPA_SolvencyII_DPM_Annotated_Templates.xlsx]S.27.01.{01,02,03,04,05,06}'!$A$3</t>
  </si>
  <si>
    <t>[EIOPA_SolvencyII_DPM_Annotated_Templates.xlsx]S.27.01.{01,02,03,04,05,06}'!$A$26</t>
  </si>
  <si>
    <t>[EIOPA_SolvencyII_DPM_Annotated_Templates.xlsx]S.27.01.{01,02,03,04,05,06}'!$A$27:$A$32</t>
  </si>
  <si>
    <t>[EIOPA_SolvencyII_DPM_Annotated_Templates.xlsx]S.27.01.{01,02,03,04,05,06}'!$A$31:$D$32</t>
  </si>
  <si>
    <t>[EIOPA_SolvencyII_DPM_Annotated_Templates.xlsx]S.27.01.{01,02,03,04,05,06}'!$A$111</t>
  </si>
  <si>
    <t>[EIOPA_SolvencyII_DPM_Annotated_Templates.xlsx]S.27.01.{01,02,03,04,05,06}'!$A$112:$A$118</t>
  </si>
  <si>
    <t>[EIOPA_SolvencyII_DPM_Annotated_Templates.xlsx]S.27.01.{01,02,03,04,05,06}'!$A$117:$D$118</t>
  </si>
  <si>
    <t>[EIOPA_SolvencyII_DPM_Annotated_Templates.xlsx]S.27.01.{01,02,03,04,05,06}'!$A$215</t>
  </si>
  <si>
    <t>[EIOPA_SolvencyII_DPM_Annotated_Templates.xlsx]S.27.01.{01,02,03,04,05,06}'!$A$216:$A$222</t>
  </si>
  <si>
    <t>[EIOPA_SolvencyII_DPM_Annotated_Templates.xlsx]S.27.01.{01,02,03,04,05,06}'!$A$221:$D$222</t>
  </si>
  <si>
    <t>[EIOPA_SolvencyII_DPM_Annotated_Templates.xlsx]S.27.01.{01,02,03,04,05,06}'!$A$318</t>
  </si>
  <si>
    <t>[EIOPA_SolvencyII_DPM_Annotated_Templates.xlsx]S.27.01.{01,02,03,04,05,06}'!$A$319:$A$325</t>
  </si>
  <si>
    <t>[EIOPA_SolvencyII_DPM_Annotated_Templates.xlsx]S.27.01.{01,02,03,04,05,06}'!$A$324:$D$325</t>
  </si>
  <si>
    <t>[EIOPA_SolvencyII_DPM_Annotated_Templates.xlsx]S.27.01.{01,02,03,04,05,06}'!$A$416</t>
  </si>
  <si>
    <t>[EIOPA_SolvencyII_DPM_Annotated_Templates.xlsx]S.27.01.{01,02,03,04,05,06}'!$A$417:$A$423</t>
  </si>
  <si>
    <t>[EIOPA_SolvencyII_DPM_Annotated_Templates.xlsx]S.27.01.{01,02,03,04,05,06}'!$A$422:$D$423</t>
  </si>
  <si>
    <t>[EIOPA_SolvencyII_DPM_Annotated_Templates.xlsx]S.27.01.{01,02,03,04,05,06}'!$A$509</t>
  </si>
  <si>
    <t>[EIOPA_SolvencyII_DPM_Annotated_Templates.xlsx]S.27.01.{01,02,03,04,05,06}'!$A$510:$A$516</t>
  </si>
  <si>
    <t>[EIOPA_SolvencyII_DPM_Annotated_Templates.xlsx]S.27.01.{01,02,03,04,05,06}'!$A$515:$D$516</t>
  </si>
  <si>
    <t>[EIOPA_SolvencyII_DPM_Annotated_Templates.xlsx]S.27.01.{01,02,03,04,05,06}'!$A$574</t>
  </si>
  <si>
    <t>[EIOPA_SolvencyII_DPM_Annotated_Templates.xlsx]S.27.01.{01,02,03,04,05,06}'!$A$575:$A$580</t>
  </si>
  <si>
    <t>[EIOPA_SolvencyII_DPM_Annotated_Templates.xlsx]S.27.01.{01,02,03,04,05,06}'!$A$579:$D$580</t>
  </si>
  <si>
    <t>[EIOPA_SolvencyII_DPM_Annotated_Templates.xlsx]S.27.01.{01,02,03,04,05,06}'!$A$633</t>
  </si>
  <si>
    <t>[EIOPA_SolvencyII_DPM_Annotated_Templates.xlsx]S.27.01.{01,02,03,04,05,06}'!$A$634:$A$639</t>
  </si>
  <si>
    <t>[EIOPA_SolvencyII_DPM_Annotated_Templates.xlsx]S.27.01.{01,02,03,04,05,06}'!$A$638:$D$639</t>
  </si>
  <si>
    <t>[EIOPA_SolvencyII_DPM_Annotated_Templates.xlsx]S.27.01.{01,02,03,04,05,06}'!$A$691</t>
  </si>
  <si>
    <t>[EIOPA_SolvencyII_DPM_Annotated_Templates.xlsx]S.27.01.{01,02,03,04,05,06}'!$A$692:$A$697</t>
  </si>
  <si>
    <t>[EIOPA_SolvencyII_DPM_Annotated_Templates.xlsx]S.27.01.{01,02,03,04,05,06}'!$A$696:$D$697</t>
  </si>
  <si>
    <t>[EIOPA_SolvencyII_DPM_Annotated_Templates.xlsx]S.27.01.{01,02,03,04,05,06}'!$A$750</t>
  </si>
  <si>
    <t>[EIOPA_SolvencyII_DPM_Annotated_Templates.xlsx]S.27.01.{01,02,03,04,05,06}'!$A$751:$A$756</t>
  </si>
  <si>
    <t>[EIOPA_SolvencyII_DPM_Annotated_Templates.xlsx]S.27.01.{01,02,03,04,05,06}'!$A$755:$D$756</t>
  </si>
  <si>
    <t>[EIOPA_SolvencyII_DPM_Annotated_Templates.xlsx]S.27.01.{01,02,03,04,05,06}'!$A$810</t>
  </si>
  <si>
    <t>[EIOPA_SolvencyII_DPM_Annotated_Templates.xlsx]S.27.01.{01,02,03,04,05,06}'!$A$811:$A$816</t>
  </si>
  <si>
    <t>[EIOPA_SolvencyII_DPM_Annotated_Templates.xlsx]S.27.01.{01,02,03,04,05,06}'!$A$815:$D$816</t>
  </si>
  <si>
    <t>[EIOPA_SolvencyII_DPM_Annotated_Templates.xlsx]S.27.01.{01,02,03,04,05,06}'!$A$871</t>
  </si>
  <si>
    <t>[EIOPA_SolvencyII_DPM_Annotated_Templates.xlsx]S.27.01.{01,02,03,04,05,06}'!$A$872:$A$877</t>
  </si>
  <si>
    <t>[EIOPA_SolvencyII_DPM_Annotated_Templates.xlsx]S.27.01.{01,02,03,04,05,06}'!$A$876:$D$877</t>
  </si>
  <si>
    <t>[EIOPA_SolvencyII_DPM_Annotated_Templates.xlsx]S.27.01.{01,02,03,04,05,06}'!$A$932</t>
  </si>
  <si>
    <t>[EIOPA_SolvencyII_DPM_Annotated_Templates.xlsx]S.27.01.{01,02,03,04,05,06}'!$A$933:$A$939</t>
  </si>
  <si>
    <t>[EIOPA_SolvencyII_DPM_Annotated_Templates.xlsx]S.27.01.{01,02,03,04,05,06}'!$A$938:$D$939</t>
  </si>
  <si>
    <t>[EIOPA_SolvencyII_DPM_Annotated_Templates.xlsx]S.27.01.{01,02,03,04,05,06}'!$A$993</t>
  </si>
  <si>
    <t>[EIOPA_SolvencyII_DPM_Annotated_Templates.xlsx]S.27.01.{01,02,03,04,05,06}'!$A$994:$A$999</t>
  </si>
  <si>
    <t>[EIOPA_SolvencyII_DPM_Annotated_Templates.xlsx]S.27.01.{01,02,03,04,05,06}'!$A$998:$D$999</t>
  </si>
  <si>
    <t>[EIOPA_SolvencyII_DPM_Annotated_Templates.xlsx]S.27.01.{01,02,03,04,05,06}'!$A$4</t>
  </si>
  <si>
    <t>[EIOPA_SolvencyII_DPM_Annotated_Templates.xlsx]S.27.01.{01,02,03,04,05,06}'!$A$34</t>
  </si>
  <si>
    <t>[EIOPA_SolvencyII_DPM_Annotated_Templates.xlsx]S.27.01.{01,02,03,04,05,06}'!$A$35:$A$41</t>
  </si>
  <si>
    <t>[EIOPA_SolvencyII_DPM_Annotated_Templates.xlsx]S.27.01.{01,02,03,04,05,06}'!$A$40:$D$41</t>
  </si>
  <si>
    <t>[EIOPA_SolvencyII_DPM_Annotated_Templates.xlsx]S.27.01.{01,02,03,04,05,06}'!$A$120</t>
  </si>
  <si>
    <t>[EIOPA_SolvencyII_DPM_Annotated_Templates.xlsx]S.27.01.{01,02,03,04,05,06}'!$A$121:$A$128</t>
  </si>
  <si>
    <t>[EIOPA_SolvencyII_DPM_Annotated_Templates.xlsx]S.27.01.{01,02,03,04,05,06}'!$A$127:$D$128</t>
  </si>
  <si>
    <t>[EIOPA_SolvencyII_DPM_Annotated_Templates.xlsx]S.27.01.{01,02,03,04,05,06}'!$A$224</t>
  </si>
  <si>
    <t>[EIOPA_SolvencyII_DPM_Annotated_Templates.xlsx]S.27.01.{01,02,03,04,05,06}'!$A$225:$A$232</t>
  </si>
  <si>
    <t>[EIOPA_SolvencyII_DPM_Annotated_Templates.xlsx]S.27.01.{01,02,03,04,05,06}'!$A$231:$D$232</t>
  </si>
  <si>
    <t>[EIOPA_SolvencyII_DPM_Annotated_Templates.xlsx]S.27.01.{01,02,03,04,05,06}'!$A$327</t>
  </si>
  <si>
    <t>[EIOPA_SolvencyII_DPM_Annotated_Templates.xlsx]S.27.01.{01,02,03,04,05,06}'!$A$328:$A$335</t>
  </si>
  <si>
    <t>[EIOPA_SolvencyII_DPM_Annotated_Templates.xlsx]S.27.01.{01,02,03,04,05,06}'!$A$334:$D$335</t>
  </si>
  <si>
    <t>[EIOPA_SolvencyII_DPM_Annotated_Templates.xlsx]S.27.01.{01,02,03,04,05,06}'!$A$425</t>
  </si>
  <si>
    <t>[EIOPA_SolvencyII_DPM_Annotated_Templates.xlsx]S.27.01.{01,02,03,04,05,06}'!$A$426:$A$433</t>
  </si>
  <si>
    <t>[EIOPA_SolvencyII_DPM_Annotated_Templates.xlsx]S.27.01.{01,02,03,04,05,06}'!$A$432:$D$433</t>
  </si>
  <si>
    <t>[EIOPA_SolvencyII_DPM_Annotated_Templates.xlsx]S.27.01.{01,02,03,04,05,06}'!$A$518</t>
  </si>
  <si>
    <t>[EIOPA_SolvencyII_DPM_Annotated_Templates.xlsx]S.27.01.{01,02,03,04,05,06}'!$A$519:$A$526</t>
  </si>
  <si>
    <t>[EIOPA_SolvencyII_DPM_Annotated_Templates.xlsx]S.27.01.{01,02,03,04,05,06}'!$A$525:$D$526</t>
  </si>
  <si>
    <t>[EIOPA_SolvencyII_DPM_Annotated_Templates.xlsx]S.27.01.{01,02,03,04,05,06}'!$A$582</t>
  </si>
  <si>
    <t>[EIOPA_SolvencyII_DPM_Annotated_Templates.xlsx]S.27.01.{01,02,03,04,05,06}'!$A$583:$A$589</t>
  </si>
  <si>
    <t>[EIOPA_SolvencyII_DPM_Annotated_Templates.xlsx]S.27.01.{01,02,03,04,05,06}'!$A$588:$D$589</t>
  </si>
  <si>
    <t>[EIOPA_SolvencyII_DPM_Annotated_Templates.xlsx]S.27.01.{01,02,03,04,05,06}'!$A$641</t>
  </si>
  <si>
    <t>[EIOPA_SolvencyII_DPM_Annotated_Templates.xlsx]S.27.01.{01,02,03,04,05,06}'!$A$642:$A$648</t>
  </si>
  <si>
    <t>[EIOPA_SolvencyII_DPM_Annotated_Templates.xlsx]S.27.01.{01,02,03,04,05,06}'!$A$647:$D$648</t>
  </si>
  <si>
    <t>[EIOPA_SolvencyII_DPM_Annotated_Templates.xlsx]S.27.01.{01,02,03,04,05,06}'!$A$699</t>
  </si>
  <si>
    <t>[EIOPA_SolvencyII_DPM_Annotated_Templates.xlsx]S.27.01.{01,02,03,04,05,06}'!$A$700:$A$706</t>
  </si>
  <si>
    <t>[EIOPA_SolvencyII_DPM_Annotated_Templates.xlsx]S.27.01.{01,02,03,04,05,06}'!$A$705:$D$706</t>
  </si>
  <si>
    <t>[EIOPA_SolvencyII_DPM_Annotated_Templates.xlsx]S.27.01.{01,02,03,04,05,06}'!$A$758</t>
  </si>
  <si>
    <t>[EIOPA_SolvencyII_DPM_Annotated_Templates.xlsx]S.27.01.{01,02,03,04,05,06}'!$A$759:$A$765</t>
  </si>
  <si>
    <t>[EIOPA_SolvencyII_DPM_Annotated_Templates.xlsx]S.27.01.{01,02,03,04,05,06}'!$A$764:$D$765</t>
  </si>
  <si>
    <t>[EIOPA_SolvencyII_DPM_Annotated_Templates.xlsx]S.27.01.{01,02,03,04,05,06}'!$A$818</t>
  </si>
  <si>
    <t>[EIOPA_SolvencyII_DPM_Annotated_Templates.xlsx]S.27.01.{01,02,03,04,05,06}'!$A$819:$A$825</t>
  </si>
  <si>
    <t>[EIOPA_SolvencyII_DPM_Annotated_Templates.xlsx]S.27.01.{01,02,03,04,05,06}'!$A$824:$D$825</t>
  </si>
  <si>
    <t>[EIOPA_SolvencyII_DPM_Annotated_Templates.xlsx]S.27.01.{01,02,03,04,05,06}'!$A$879</t>
  </si>
  <si>
    <t>[EIOPA_SolvencyII_DPM_Annotated_Templates.xlsx]S.27.01.{01,02,03,04,05,06}'!$A$880:$A$886</t>
  </si>
  <si>
    <t>[EIOPA_SolvencyII_DPM_Annotated_Templates.xlsx]S.27.01.{01,02,03,04,05,06}'!$A$885:$D$886</t>
  </si>
  <si>
    <t>[EIOPA_SolvencyII_DPM_Annotated_Templates.xlsx]S.27.01.{01,02,03,04,05,06}'!$A$941</t>
  </si>
  <si>
    <t>[EIOPA_SolvencyII_DPM_Annotated_Templates.xlsx]S.27.01.{01,02,03,04,05,06}'!$A$942:$A$949</t>
  </si>
  <si>
    <t>[EIOPA_SolvencyII_DPM_Annotated_Templates.xlsx]S.27.01.{01,02,03,04,05,06}'!$A$948:$D$949</t>
  </si>
  <si>
    <t>[EIOPA_SolvencyII_DPM_Annotated_Templates.xlsx]S.27.01.{01,02,03,04,05,06}'!$A$1001</t>
  </si>
  <si>
    <t>[EIOPA_SolvencyII_DPM_Annotated_Templates.xlsx]S.27.01.{01,02,03,04,05,06}'!$A$1002:$A$1008</t>
  </si>
  <si>
    <t>[EIOPA_SolvencyII_DPM_Annotated_Templates.xlsx]S.27.01.{01,02,03,04,05,06}'!$A$1007:$D$1008</t>
  </si>
  <si>
    <t>[EIOPA_SolvencyII_DPM_Annotated_Templates.xlsx]S.27.01.{01,02,03,04,05,06}'!$A$5</t>
  </si>
  <si>
    <t>[EIOPA_SolvencyII_DPM_Annotated_Templates.xlsx]S.27.01.{01,02,03,04,05,06}'!$A$43</t>
  </si>
  <si>
    <t>[EIOPA_SolvencyII_DPM_Annotated_Templates.xlsx]S.27.01.{01,02,03,04,05,06}'!$A$44:$A$48</t>
  </si>
  <si>
    <t>[EIOPA_SolvencyII_DPM_Annotated_Templates.xlsx]S.27.01.{01,02,03,04,05,06}'!$A$48:$D$48</t>
  </si>
  <si>
    <t>[EIOPA_SolvencyII_DPM_Annotated_Templates.xlsx]S.27.01.{01,02,03,04,05,06}'!$A$130</t>
  </si>
  <si>
    <t>[EIOPA_SolvencyII_DPM_Annotated_Templates.xlsx]S.27.01.{01,02,03,04,05,06}'!$A$131:$A$136</t>
  </si>
  <si>
    <t>[EIOPA_SolvencyII_DPM_Annotated_Templates.xlsx]S.27.01.{01,02,03,04,05,06}'!$A$136:$D$136</t>
  </si>
  <si>
    <t>[EIOPA_SolvencyII_DPM_Annotated_Templates.xlsx]S.27.01.{01,02,03,04,05,06}'!$A$234</t>
  </si>
  <si>
    <t>[EIOPA_SolvencyII_DPM_Annotated_Templates.xlsx]S.27.01.{01,02,03,04,05,06}'!$A$235:$A$240</t>
  </si>
  <si>
    <t>[EIOPA_SolvencyII_DPM_Annotated_Templates.xlsx]S.27.01.{01,02,03,04,05,06}'!$A$240:$D$240</t>
  </si>
  <si>
    <t>[EIOPA_SolvencyII_DPM_Annotated_Templates.xlsx]S.27.01.{01,02,03,04,05,06}'!$A$337</t>
  </si>
  <si>
    <t>[EIOPA_SolvencyII_DPM_Annotated_Templates.xlsx]S.27.01.{01,02,03,04,05,06}'!$A$338:$A$343</t>
  </si>
  <si>
    <t>[EIOPA_SolvencyII_DPM_Annotated_Templates.xlsx]S.27.01.{01,02,03,04,05,06}'!$A$343:$D$343</t>
  </si>
  <si>
    <t>[EIOPA_SolvencyII_DPM_Annotated_Templates.xlsx]S.27.01.{01,02,03,04,05,06}'!$A$435</t>
  </si>
  <si>
    <t>[EIOPA_SolvencyII_DPM_Annotated_Templates.xlsx]S.27.01.{01,02,03,04,05,06}'!$A$436:$A$441</t>
  </si>
  <si>
    <t>[EIOPA_SolvencyII_DPM_Annotated_Templates.xlsx]S.27.01.{01,02,03,04,05,06}'!$A$441:$D$441</t>
  </si>
  <si>
    <t>[EIOPA_SolvencyII_DPM_Annotated_Templates.xlsx]S.27.01.{01,02,03,04,05,06}'!$A$528</t>
  </si>
  <si>
    <t>[EIOPA_SolvencyII_DPM_Annotated_Templates.xlsx]S.27.01.{01,02,03,04,05,06}'!$A$529:$A$534</t>
  </si>
  <si>
    <t>[EIOPA_SolvencyII_DPM_Annotated_Templates.xlsx]S.27.01.{01,02,03,04,05,06}'!$A$534:$D$534</t>
  </si>
  <si>
    <t>[EIOPA_SolvencyII_DPM_Annotated_Templates.xlsx]S.27.01.{01,02,03,04,05,06}'!$A$591</t>
  </si>
  <si>
    <t>[EIOPA_SolvencyII_DPM_Annotated_Templates.xlsx]S.27.01.{01,02,03,04,05,06}'!$A$592:$A$596</t>
  </si>
  <si>
    <t>[EIOPA_SolvencyII_DPM_Annotated_Templates.xlsx]S.27.01.{01,02,03,04,05,06}'!$A$596:$D$596</t>
  </si>
  <si>
    <t>[EIOPA_SolvencyII_DPM_Annotated_Templates.xlsx]S.27.01.{01,02,03,04,05,06}'!$A$650</t>
  </si>
  <si>
    <t>[EIOPA_SolvencyII_DPM_Annotated_Templates.xlsx]S.27.01.{01,02,03,04,05,06}'!$A$651:$A$655</t>
  </si>
  <si>
    <t>[EIOPA_SolvencyII_DPM_Annotated_Templates.xlsx]S.27.01.{01,02,03,04,05,06}'!$A$655:$D$655</t>
  </si>
  <si>
    <t>[EIOPA_SolvencyII_DPM_Annotated_Templates.xlsx]S.27.01.{01,02,03,04,05,06}'!$A$708</t>
  </si>
  <si>
    <t>[EIOPA_SolvencyII_DPM_Annotated_Templates.xlsx]S.27.01.{01,02,03,04,05,06}'!$A$709:$A$713</t>
  </si>
  <si>
    <t>[EIOPA_SolvencyII_DPM_Annotated_Templates.xlsx]S.27.01.{01,02,03,04,05,06}'!$A$713:$D$713</t>
  </si>
  <si>
    <t>[EIOPA_SolvencyII_DPM_Annotated_Templates.xlsx]S.27.01.{01,02,03,04,05,06}'!$A$767</t>
  </si>
  <si>
    <t>[EIOPA_SolvencyII_DPM_Annotated_Templates.xlsx]S.27.01.{01,02,03,04,05,06}'!$A$768:$A$772</t>
  </si>
  <si>
    <t>[EIOPA_SolvencyII_DPM_Annotated_Templates.xlsx]S.27.01.{01,02,03,04,05,06}'!$A$772:$D$772</t>
  </si>
  <si>
    <t>[EIOPA_SolvencyII_DPM_Annotated_Templates.xlsx]S.27.01.{01,02,03,04,05,06}'!$A$827</t>
  </si>
  <si>
    <t>[EIOPA_SolvencyII_DPM_Annotated_Templates.xlsx]S.27.01.{01,02,03,04,05,06}'!$A$828:$A$832</t>
  </si>
  <si>
    <t>[EIOPA_SolvencyII_DPM_Annotated_Templates.xlsx]S.27.01.{01,02,03,04,05,06}'!$A$832:$D$832</t>
  </si>
  <si>
    <t>[EIOPA_SolvencyII_DPM_Annotated_Templates.xlsx]S.27.01.{01,02,03,04,05,06}'!$A$888</t>
  </si>
  <si>
    <t>[EIOPA_SolvencyII_DPM_Annotated_Templates.xlsx]S.27.01.{01,02,03,04,05,06}'!$A$889:$A$893</t>
  </si>
  <si>
    <t>[EIOPA_SolvencyII_DPM_Annotated_Templates.xlsx]S.27.01.{01,02,03,04,05,06}'!$A$893:$D$893</t>
  </si>
  <si>
    <t>[EIOPA_SolvencyII_DPM_Annotated_Templates.xlsx]S.27.01.{01,02,03,04,05,06}'!$A$951</t>
  </si>
  <si>
    <t>[EIOPA_SolvencyII_DPM_Annotated_Templates.xlsx]S.27.01.{01,02,03,04,05,06}'!$A$952:$A$957</t>
  </si>
  <si>
    <t>[EIOPA_SolvencyII_DPM_Annotated_Templates.xlsx]S.27.01.{01,02,03,04,05,06}'!$A$957:$D$957</t>
  </si>
  <si>
    <t>[EIOPA_SolvencyII_DPM_Annotated_Templates.xlsx]S.27.01.{01,02,03,04,05,06}'!$A$1010</t>
  </si>
  <si>
    <t>[EIOPA_SolvencyII_DPM_Annotated_Templates.xlsx]S.27.01.{01,02,03,04,05,06}'!$A$1011:$A$1015</t>
  </si>
  <si>
    <t>[EIOPA_SolvencyII_DPM_Annotated_Templates.xlsx]S.27.01.{01,02,03,04,05,06}'!$A$1015:$D$1015</t>
  </si>
  <si>
    <t>[EIOPA_SolvencyII_DPM_Annotated_Templates.xlsx]S.27.01.{01,02,03,04,05,06}'!$A$6</t>
  </si>
  <si>
    <t>[EIOPA_SolvencyII_DPM_Annotated_Templates.xlsx]S.27.01.{01,02,03,04,05,06}'!$A$50</t>
  </si>
  <si>
    <t>[EIOPA_SolvencyII_DPM_Annotated_Templates.xlsx]S.27.01.{01,02,03,04,05,06}'!$A$51:$A$56</t>
  </si>
  <si>
    <t>[EIOPA_SolvencyII_DPM_Annotated_Templates.xlsx]S.27.01.{01,02,03,04,05,06}'!$A$56:$D$56</t>
  </si>
  <si>
    <t>[EIOPA_SolvencyII_DPM_Annotated_Templates.xlsx]S.27.01.{01,02,03,04,05,06}'!$A$138</t>
  </si>
  <si>
    <t>[EIOPA_SolvencyII_DPM_Annotated_Templates.xlsx]S.27.01.{01,02,03,04,05,06}'!$A$139:$A$145</t>
  </si>
  <si>
    <t>[EIOPA_SolvencyII_DPM_Annotated_Templates.xlsx]S.27.01.{01,02,03,04,05,06}'!$A$145:$D$145</t>
  </si>
  <si>
    <t>[EIOPA_SolvencyII_DPM_Annotated_Templates.xlsx]S.27.01.{01,02,03,04,05,06}'!$A$242</t>
  </si>
  <si>
    <t>[EIOPA_SolvencyII_DPM_Annotated_Templates.xlsx]S.27.01.{01,02,03,04,05,06}'!$A$243:$A$249</t>
  </si>
  <si>
    <t>[EIOPA_SolvencyII_DPM_Annotated_Templates.xlsx]S.27.01.{01,02,03,04,05,06}'!$A$249:$D$249</t>
  </si>
  <si>
    <t>[EIOPA_SolvencyII_DPM_Annotated_Templates.xlsx]S.27.01.{01,02,03,04,05,06}'!$A$345</t>
  </si>
  <si>
    <t>[EIOPA_SolvencyII_DPM_Annotated_Templates.xlsx]S.27.01.{01,02,03,04,05,06}'!$A$346:$A$352</t>
  </si>
  <si>
    <t>[EIOPA_SolvencyII_DPM_Annotated_Templates.xlsx]S.27.01.{01,02,03,04,05,06}'!$A$352:$D$352</t>
  </si>
  <si>
    <t>[EIOPA_SolvencyII_DPM_Annotated_Templates.xlsx]S.27.01.{01,02,03,04,05,06}'!$A$443</t>
  </si>
  <si>
    <t>[EIOPA_SolvencyII_DPM_Annotated_Templates.xlsx]S.27.01.{01,02,03,04,05,06}'!$A$444:$A$450</t>
  </si>
  <si>
    <t>[EIOPA_SolvencyII_DPM_Annotated_Templates.xlsx]S.27.01.{01,02,03,04,05,06}'!$A$450:$D$450</t>
  </si>
  <si>
    <t>[EIOPA_SolvencyII_DPM_Annotated_Templates.xlsx]S.27.01.{01,02,03,04,05,06}'!$A$536</t>
  </si>
  <si>
    <t>[EIOPA_SolvencyII_DPM_Annotated_Templates.xlsx]S.27.01.{01,02,03,04,05,06}'!$A$537:$A$543</t>
  </si>
  <si>
    <t>[EIOPA_SolvencyII_DPM_Annotated_Templates.xlsx]S.27.01.{01,02,03,04,05,06}'!$A$543:$D$543</t>
  </si>
  <si>
    <t>[EIOPA_SolvencyII_DPM_Annotated_Templates.xlsx]S.27.01.{01,02,03,04,05,06}'!$A$598</t>
  </si>
  <si>
    <t>[EIOPA_SolvencyII_DPM_Annotated_Templates.xlsx]S.27.01.{01,02,03,04,05,06}'!$A$599:$A$604</t>
  </si>
  <si>
    <t>[EIOPA_SolvencyII_DPM_Annotated_Templates.xlsx]S.27.01.{01,02,03,04,05,06}'!$A$604:$D$604</t>
  </si>
  <si>
    <t>[EIOPA_SolvencyII_DPM_Annotated_Templates.xlsx]S.27.01.{01,02,03,04,05,06}'!$A$657</t>
  </si>
  <si>
    <t>[EIOPA_SolvencyII_DPM_Annotated_Templates.xlsx]S.27.01.{01,02,03,04,05,06}'!$A$658:$A$663</t>
  </si>
  <si>
    <t>[EIOPA_SolvencyII_DPM_Annotated_Templates.xlsx]S.27.01.{01,02,03,04,05,06}'!$A$663:$D$663</t>
  </si>
  <si>
    <t>[EIOPA_SolvencyII_DPM_Annotated_Templates.xlsx]S.27.01.{01,02,03,04,05,06}'!$A$715</t>
  </si>
  <si>
    <t>[EIOPA_SolvencyII_DPM_Annotated_Templates.xlsx]S.27.01.{01,02,03,04,05,06}'!$A$716:$A$721</t>
  </si>
  <si>
    <t>[EIOPA_SolvencyII_DPM_Annotated_Templates.xlsx]S.27.01.{01,02,03,04,05,06}'!$A$721:$D$721</t>
  </si>
  <si>
    <t>[EIOPA_SolvencyII_DPM_Annotated_Templates.xlsx]S.27.01.{01,02,03,04,05,06}'!$A$774</t>
  </si>
  <si>
    <t>[EIOPA_SolvencyII_DPM_Annotated_Templates.xlsx]S.27.01.{01,02,03,04,05,06}'!$A$775:$A$780</t>
  </si>
  <si>
    <t>[EIOPA_SolvencyII_DPM_Annotated_Templates.xlsx]S.27.01.{01,02,03,04,05,06}'!$A$780:$D$780</t>
  </si>
  <si>
    <t>[EIOPA_SolvencyII_DPM_Annotated_Templates.xlsx]S.27.01.{01,02,03,04,05,06}'!$A$834</t>
  </si>
  <si>
    <t>[EIOPA_SolvencyII_DPM_Annotated_Templates.xlsx]S.27.01.{01,02,03,04,05,06}'!$A$835:$A$840</t>
  </si>
  <si>
    <t>[EIOPA_SolvencyII_DPM_Annotated_Templates.xlsx]S.27.01.{01,02,03,04,05,06}'!$A$840:$D$840</t>
  </si>
  <si>
    <t>[EIOPA_SolvencyII_DPM_Annotated_Templates.xlsx]S.27.01.{01,02,03,04,05,06}'!$A$895</t>
  </si>
  <si>
    <t>[EIOPA_SolvencyII_DPM_Annotated_Templates.xlsx]S.27.01.{01,02,03,04,05,06}'!$A$896:$A$901</t>
  </si>
  <si>
    <t>[EIOPA_SolvencyII_DPM_Annotated_Templates.xlsx]S.27.01.{01,02,03,04,05,06}'!$A$901:$D$901</t>
  </si>
  <si>
    <t>[EIOPA_SolvencyII_DPM_Annotated_Templates.xlsx]S.27.01.{01,02,03,04,05,06}'!$A$959</t>
  </si>
  <si>
    <t>[EIOPA_SolvencyII_DPM_Annotated_Templates.xlsx]S.27.01.{01,02,03,04,05,06}'!$A$960:$A$966</t>
  </si>
  <si>
    <t>[EIOPA_SolvencyII_DPM_Annotated_Templates.xlsx]S.27.01.{01,02,03,04,05,06}'!$A$966:$D$966</t>
  </si>
  <si>
    <t>[EIOPA_SolvencyII_DPM_Annotated_Templates.xlsx]S.27.01.{01,02,03,04,05,06}'!$A$1017</t>
  </si>
  <si>
    <t>[EIOPA_SolvencyII_DPM_Annotated_Templates.xlsx]S.27.01.{01,02,03,04,05,06}'!$A$1018:$A$1023</t>
  </si>
  <si>
    <t>[EIOPA_SolvencyII_DPM_Annotated_Templates.xlsx]S.27.01.{01,02,03,04,05,06}'!$A$1023:$D$1023</t>
  </si>
  <si>
    <t>[EIOPA_SolvencyII_DPM_Annotated_Templates.xlsx]S.28.01.01!$A$1</t>
  </si>
  <si>
    <t>[EIOPA_SolvencyII_DPM_Annotated_Templates.xlsx]S.28.01.01!$A$6</t>
  </si>
  <si>
    <t>[EIOPA_SolvencyII_DPM_Annotated_Templates.xlsx]S.28.01.01!$A$8</t>
  </si>
  <si>
    <t>[EIOPA_SolvencyII_DPM_Annotated_Templates.xlsx]S.28.01.01!$C$11</t>
  </si>
  <si>
    <t>[EIOPA_SolvencyII_DPM_Annotated_Templates.xlsx]S.28.01.01!$A$11</t>
  </si>
  <si>
    <t>[EIOPA_SolvencyII_DPM_Annotated_Templates.xlsx]S.28.01.01!$B$11</t>
  </si>
  <si>
    <t>[EIOPA_SolvencyII_DPM_Annotated_Templates.xlsx]S.28.01.01!$C$9</t>
  </si>
  <si>
    <t>[EIOPA_SolvencyII_DPM_Annotated_Templates.xlsx]S.28.01.01!$C$10</t>
  </si>
  <si>
    <t>[EIOPA_SolvencyII_DPM_Annotated_Templates.xlsx]S.28.01.01!$D$11:$I$11</t>
  </si>
  <si>
    <t>[EIOPA_SolvencyII_DPM_Annotated_Templates.xlsx]S.28.01.01!$A$13</t>
  </si>
  <si>
    <t>[EIOPA_SolvencyII_DPM_Annotated_Templates.xlsx]S.28.01.01!$A$18</t>
  </si>
  <si>
    <t>[EIOPA_SolvencyII_DPM_Annotated_Templates.xlsx]S.28.01.01!$C$22:$D$37</t>
  </si>
  <si>
    <t>[EIOPA_SolvencyII_DPM_Annotated_Templates.xlsx]S.28.01.01!$A$22:$A$37</t>
  </si>
  <si>
    <t>[EIOPA_SolvencyII_DPM_Annotated_Templates.xlsx]S.28.01.01!$B$22:$B$37</t>
  </si>
  <si>
    <t>[EIOPA_SolvencyII_DPM_Annotated_Templates.xlsx]S.28.01.01!$C$20:$D$20</t>
  </si>
  <si>
    <t>[EIOPA_SolvencyII_DPM_Annotated_Templates.xlsx]S.28.01.01!$C$21:$D$21</t>
  </si>
  <si>
    <t>[EIOPA_SolvencyII_DPM_Annotated_Templates.xlsx]S.28.01.01!$C$38:$D$44</t>
  </si>
  <si>
    <t>[EIOPA_SolvencyII_DPM_Annotated_Templates.xlsx]S.28.01.01!$E$22:$E$37</t>
  </si>
  <si>
    <t>[EIOPA_SolvencyII_DPM_Annotated_Templates.xlsx]S.28.01.01!$A$14:$A$16</t>
  </si>
  <si>
    <t>[EIOPA_SolvencyII_DPM_Annotated_Templates.xlsx]S.28.01.01!$A$46</t>
  </si>
  <si>
    <t>[EIOPA_SolvencyII_DPM_Annotated_Templates.xlsx]S.28.01.01!$C$50</t>
  </si>
  <si>
    <t>[EIOPA_SolvencyII_DPM_Annotated_Templates.xlsx]S.28.01.01!$A$50</t>
  </si>
  <si>
    <t>[EIOPA_SolvencyII_DPM_Annotated_Templates.xlsx]S.28.01.01!$B$50</t>
  </si>
  <si>
    <t>[EIOPA_SolvencyII_DPM_Annotated_Templates.xlsx]S.28.01.01!$C$48</t>
  </si>
  <si>
    <t>[EIOPA_SolvencyII_DPM_Annotated_Templates.xlsx]S.28.01.01!$C$49</t>
  </si>
  <si>
    <t>[EIOPA_SolvencyII_DPM_Annotated_Templates.xlsx]S.28.01.01!$D$50:$I$50</t>
  </si>
  <si>
    <t>[EIOPA_SolvencyII_DPM_Annotated_Templates.xlsx]S.28.01.01!$A$52</t>
  </si>
  <si>
    <t>[EIOPA_SolvencyII_DPM_Annotated_Templates.xlsx]S.28.01.01!$C$59:$D$63</t>
  </si>
  <si>
    <t>[EIOPA_SolvencyII_DPM_Annotated_Templates.xlsx]S.28.01.01!$A$59:$A$63</t>
  </si>
  <si>
    <t>[EIOPA_SolvencyII_DPM_Annotated_Templates.xlsx]S.28.01.01!$B$59:$B$63</t>
  </si>
  <si>
    <t>[EIOPA_SolvencyII_DPM_Annotated_Templates.xlsx]S.28.01.01!$C$57:$D$57</t>
  </si>
  <si>
    <t>[EIOPA_SolvencyII_DPM_Annotated_Templates.xlsx]S.28.01.01!$C$58:$D$58</t>
  </si>
  <si>
    <t>[EIOPA_SolvencyII_DPM_Annotated_Templates.xlsx]S.28.01.01!$C$64:$D$68</t>
  </si>
  <si>
    <t>[EIOPA_SolvencyII_DPM_Annotated_Templates.xlsx]S.28.01.01!$E$59:$E$63</t>
  </si>
  <si>
    <t>[EIOPA_SolvencyII_DPM_Annotated_Templates.xlsx]S.28.01.01!$A$53:$A$55</t>
  </si>
  <si>
    <t>[EIOPA_SolvencyII_DPM_Annotated_Templates.xlsx]S.28.01.01!$A$70</t>
  </si>
  <si>
    <t>[EIOPA_SolvencyII_DPM_Annotated_Templates.xlsx]S.28.01.01!$A$75</t>
  </si>
  <si>
    <t>[EIOPA_SolvencyII_DPM_Annotated_Templates.xlsx]S.28.01.01!$C$78:$C$84</t>
  </si>
  <si>
    <t>[EIOPA_SolvencyII_DPM_Annotated_Templates.xlsx]S.28.01.01!$A$78:$A$84</t>
  </si>
  <si>
    <t>[EIOPA_SolvencyII_DPM_Annotated_Templates.xlsx]S.28.01.01!$B$78:$B$84</t>
  </si>
  <si>
    <t>[EIOPA_SolvencyII_DPM_Annotated_Templates.xlsx]S.28.01.01!$C$77</t>
  </si>
  <si>
    <t>[EIOPA_SolvencyII_DPM_Annotated_Templates.xlsx]S.28.01.01!$D$78:$F$84</t>
  </si>
  <si>
    <t>[EIOPA_SolvencyII_DPM_Annotated_Templates.xlsx]S.28.01.01!$A$71:$A$73</t>
  </si>
  <si>
    <t>[EIOPA_SolvencyII_DPM_Annotated_Templates.xlsx]S.28.01.01!$A$4</t>
  </si>
  <si>
    <t>[EIOPA_SolvencyII_DPM_Annotated_Templates.xlsx]S.28.02.01!$A$1</t>
  </si>
  <si>
    <t>[EIOPA_SolvencyII_DPM_Annotated_Templates.xlsx]S.28.02.01!$A$6</t>
  </si>
  <si>
    <t>[EIOPA_SolvencyII_DPM_Annotated_Templates.xlsx]S.28.02.01!$A$8</t>
  </si>
  <si>
    <t>[EIOPA_SolvencyII_DPM_Annotated_Templates.xlsx]S.28.02.01!$C$13:$D$13</t>
  </si>
  <si>
    <t>[EIOPA_SolvencyII_DPM_Annotated_Templates.xlsx]S.28.02.01!$A$13</t>
  </si>
  <si>
    <t>[EIOPA_SolvencyII_DPM_Annotated_Templates.xlsx]S.28.02.01!$B$13</t>
  </si>
  <si>
    <t>[EIOPA_SolvencyII_DPM_Annotated_Templates.xlsx]S.28.02.01!$C$10:$D$11</t>
  </si>
  <si>
    <t>[EIOPA_SolvencyII_DPM_Annotated_Templates.xlsx]S.28.02.01!$C$12:$D$12</t>
  </si>
  <si>
    <t>[EIOPA_SolvencyII_DPM_Annotated_Templates.xlsx]S.28.02.01!$C$14:$D$14</t>
  </si>
  <si>
    <t>[EIOPA_SolvencyII_DPM_Annotated_Templates.xlsx]S.28.02.01!$E$13:$I$13</t>
  </si>
  <si>
    <t>[EIOPA_SolvencyII_DPM_Annotated_Templates.xlsx]S.28.02.01!$A$16</t>
  </si>
  <si>
    <t>[EIOPA_SolvencyII_DPM_Annotated_Templates.xlsx]S.28.02.01!$A$20</t>
  </si>
  <si>
    <t>[EIOPA_SolvencyII_DPM_Annotated_Templates.xlsx]S.28.02.01!$C$25:$F$40</t>
  </si>
  <si>
    <t>[EIOPA_SolvencyII_DPM_Annotated_Templates.xlsx]S.28.02.01!$A$25:$A$40</t>
  </si>
  <si>
    <t>[EIOPA_SolvencyII_DPM_Annotated_Templates.xlsx]S.28.02.01!$B$25:$B$40</t>
  </si>
  <si>
    <t>[EIOPA_SolvencyII_DPM_Annotated_Templates.xlsx]S.28.02.01!$C$22:$F$23</t>
  </si>
  <si>
    <t>[EIOPA_SolvencyII_DPM_Annotated_Templates.xlsx]S.28.02.01!$C$24:$F$24</t>
  </si>
  <si>
    <t>[EIOPA_SolvencyII_DPM_Annotated_Templates.xlsx]S.28.02.01!$C$41:$F$49</t>
  </si>
  <si>
    <t>[EIOPA_SolvencyII_DPM_Annotated_Templates.xlsx]S.28.02.01!$G$25:$G$40</t>
  </si>
  <si>
    <t>[EIOPA_SolvencyII_DPM_Annotated_Templates.xlsx]S.28.02.01!$A$17:$A$18</t>
  </si>
  <si>
    <t>[EIOPA_SolvencyII_DPM_Annotated_Templates.xlsx]S.28.02.01!$A$51</t>
  </si>
  <si>
    <t>[EIOPA_SolvencyII_DPM_Annotated_Templates.xlsx]S.28.02.01!$C$56:$D$56</t>
  </si>
  <si>
    <t>[EIOPA_SolvencyII_DPM_Annotated_Templates.xlsx]S.28.02.01!$A$56</t>
  </si>
  <si>
    <t>[EIOPA_SolvencyII_DPM_Annotated_Templates.xlsx]S.28.02.01!$B$56</t>
  </si>
  <si>
    <t>[EIOPA_SolvencyII_DPM_Annotated_Templates.xlsx]S.28.02.01!$C$53:$D$54</t>
  </si>
  <si>
    <t>[EIOPA_SolvencyII_DPM_Annotated_Templates.xlsx]S.28.02.01!$C$55:$D$55</t>
  </si>
  <si>
    <t>[EIOPA_SolvencyII_DPM_Annotated_Templates.xlsx]S.28.02.01!$C$57:$D$57</t>
  </si>
  <si>
    <t>[EIOPA_SolvencyII_DPM_Annotated_Templates.xlsx]S.28.02.01!$E$56:$I$56</t>
  </si>
  <si>
    <t>[EIOPA_SolvencyII_DPM_Annotated_Templates.xlsx]S.28.02.01!$A$58</t>
  </si>
  <si>
    <t>[EIOPA_SolvencyII_DPM_Annotated_Templates.xlsx]S.28.02.01!$C$65:$F$69</t>
  </si>
  <si>
    <t>[EIOPA_SolvencyII_DPM_Annotated_Templates.xlsx]S.28.02.01!$A$65:$A$69</t>
  </si>
  <si>
    <t>[EIOPA_SolvencyII_DPM_Annotated_Templates.xlsx]S.28.02.01!$B$65:$B$69</t>
  </si>
  <si>
    <t>[EIOPA_SolvencyII_DPM_Annotated_Templates.xlsx]S.28.02.01!$C$62:$F$63</t>
  </si>
  <si>
    <t>[EIOPA_SolvencyII_DPM_Annotated_Templates.xlsx]S.28.02.01!$C$64:$F$64</t>
  </si>
  <si>
    <t>[EIOPA_SolvencyII_DPM_Annotated_Templates.xlsx]S.28.02.01!$C$70:$F$75</t>
  </si>
  <si>
    <t>[EIOPA_SolvencyII_DPM_Annotated_Templates.xlsx]S.28.02.01!$G$65:$G$69</t>
  </si>
  <si>
    <t>[EIOPA_SolvencyII_DPM_Annotated_Templates.xlsx]S.28.02.01!$A$59:$A$60</t>
  </si>
  <si>
    <t>[EIOPA_SolvencyII_DPM_Annotated_Templates.xlsx]S.28.02.01!$A$77</t>
  </si>
  <si>
    <t>[EIOPA_SolvencyII_DPM_Annotated_Templates.xlsx]S.28.02.01!$A$82</t>
  </si>
  <si>
    <t>[EIOPA_SolvencyII_DPM_Annotated_Templates.xlsx]S.28.02.01!$C$85:$C$91</t>
  </si>
  <si>
    <t>[EIOPA_SolvencyII_DPM_Annotated_Templates.xlsx]S.28.02.01!$A$85:$A$91</t>
  </si>
  <si>
    <t>[EIOPA_SolvencyII_DPM_Annotated_Templates.xlsx]S.28.02.01!$B$85:$B$91</t>
  </si>
  <si>
    <t>[EIOPA_SolvencyII_DPM_Annotated_Templates.xlsx]S.28.02.01!$C$84</t>
  </si>
  <si>
    <t>[EIOPA_SolvencyII_DPM_Annotated_Templates.xlsx]S.28.02.01!$D$85:$F$91</t>
  </si>
  <si>
    <t>[EIOPA_SolvencyII_DPM_Annotated_Templates.xlsx]S.28.02.01!$A$78:$A$80</t>
  </si>
  <si>
    <t>[EIOPA_SolvencyII_DPM_Annotated_Templates.xlsx]S.28.02.01!$A$93</t>
  </si>
  <si>
    <t>[EIOPA_SolvencyII_DPM_Annotated_Templates.xlsx]S.28.02.01!$A$97</t>
  </si>
  <si>
    <t>[EIOPA_SolvencyII_DPM_Annotated_Templates.xlsx]S.28.02.01!$C$101:$D$107</t>
  </si>
  <si>
    <t>[EIOPA_SolvencyII_DPM_Annotated_Templates.xlsx]S.28.02.01!$A$101:$A$107</t>
  </si>
  <si>
    <t>[EIOPA_SolvencyII_DPM_Annotated_Templates.xlsx]S.28.02.01!$B$101:$B$107</t>
  </si>
  <si>
    <t>[EIOPA_SolvencyII_DPM_Annotated_Templates.xlsx]S.28.02.01!$C$99:$D$99</t>
  </si>
  <si>
    <t>[EIOPA_SolvencyII_DPM_Annotated_Templates.xlsx]S.28.02.01!$C$100:$D$100</t>
  </si>
  <si>
    <t>[EIOPA_SolvencyII_DPM_Annotated_Templates.xlsx]S.28.02.01!$C$108:$D$108</t>
  </si>
  <si>
    <t>[EIOPA_SolvencyII_DPM_Annotated_Templates.xlsx]S.28.02.01!$E$101:$G$107</t>
  </si>
  <si>
    <t>[EIOPA_SolvencyII_DPM_Annotated_Templates.xlsx]S.28.02.01!$A$94:$A$95</t>
  </si>
  <si>
    <t>[EIOPA_SolvencyII_DPM_Annotated_Templates.xlsx]S.28.02.01!$A$4</t>
  </si>
  <si>
    <t>[EIOPA_SolvencyII_DPM_Annotated_Templates.xlsx]S.28.02.02!$A$1</t>
  </si>
  <si>
    <t>[EIOPA_SolvencyII_DPM_Annotated_Templates.xlsx]S.28.02.02!$A$6</t>
  </si>
  <si>
    <t>[EIOPA_SolvencyII_DPM_Annotated_Templates.xlsx]S.28.02.02!$A$8</t>
  </si>
  <si>
    <t>[EIOPA_SolvencyII_DPM_Annotated_Templates.xlsx]S.28.02.02!$C$13:$D$13</t>
  </si>
  <si>
    <t>[EIOPA_SolvencyII_DPM_Annotated_Templates.xlsx]S.28.02.02!$A$13</t>
  </si>
  <si>
    <t>[EIOPA_SolvencyII_DPM_Annotated_Templates.xlsx]S.28.02.02!$B$13</t>
  </si>
  <si>
    <t>[EIOPA_SolvencyII_DPM_Annotated_Templates.xlsx]S.28.02.02!$C$10:$D$11</t>
  </si>
  <si>
    <t>[EIOPA_SolvencyII_DPM_Annotated_Templates.xlsx]S.28.02.02!$C$12:$D$12</t>
  </si>
  <si>
    <t>[EIOPA_SolvencyII_DPM_Annotated_Templates.xlsx]S.28.02.02!$C$14:$D$14</t>
  </si>
  <si>
    <t>[EIOPA_SolvencyII_DPM_Annotated_Templates.xlsx]S.28.02.02!$E$13:$I$13</t>
  </si>
  <si>
    <t>[EIOPA_SolvencyII_DPM_Annotated_Templates.xlsx]S.28.02.02!$A$16</t>
  </si>
  <si>
    <t>[EIOPA_SolvencyII_DPM_Annotated_Templates.xlsx]S.28.02.02!$A$20</t>
  </si>
  <si>
    <t>[EIOPA_SolvencyII_DPM_Annotated_Templates.xlsx]S.28.02.02!$C$25:$F$40</t>
  </si>
  <si>
    <t>[EIOPA_SolvencyII_DPM_Annotated_Templates.xlsx]S.28.02.02!$A$25:$A$40</t>
  </si>
  <si>
    <t>[EIOPA_SolvencyII_DPM_Annotated_Templates.xlsx]S.28.02.02!$B$25:$B$40</t>
  </si>
  <si>
    <t>[EIOPA_SolvencyII_DPM_Annotated_Templates.xlsx]S.28.02.02!$C$22:$F$23</t>
  </si>
  <si>
    <t>[EIOPA_SolvencyII_DPM_Annotated_Templates.xlsx]S.28.02.02!$C$24:$F$24</t>
  </si>
  <si>
    <t>[EIOPA_SolvencyII_DPM_Annotated_Templates.xlsx]S.28.02.02!$C$41:$F$49</t>
  </si>
  <si>
    <t>[EIOPA_SolvencyII_DPM_Annotated_Templates.xlsx]S.28.02.02!$G$25:$G$40</t>
  </si>
  <si>
    <t>[EIOPA_SolvencyII_DPM_Annotated_Templates.xlsx]S.28.02.02!$A$17:$A$18</t>
  </si>
  <si>
    <t>[EIOPA_SolvencyII_DPM_Annotated_Templates.xlsx]S.28.02.02!$A$51</t>
  </si>
  <si>
    <t>[EIOPA_SolvencyII_DPM_Annotated_Templates.xlsx]S.28.02.02!$C$56:$D$56</t>
  </si>
  <si>
    <t>[EIOPA_SolvencyII_DPM_Annotated_Templates.xlsx]S.28.02.02!$A$56</t>
  </si>
  <si>
    <t>[EIOPA_SolvencyII_DPM_Annotated_Templates.xlsx]S.28.02.02!$B$56</t>
  </si>
  <si>
    <t>[EIOPA_SolvencyII_DPM_Annotated_Templates.xlsx]S.28.02.02!$C$53:$D$54</t>
  </si>
  <si>
    <t>[EIOPA_SolvencyII_DPM_Annotated_Templates.xlsx]S.28.02.02!$C$55:$D$55</t>
  </si>
  <si>
    <t>[EIOPA_SolvencyII_DPM_Annotated_Templates.xlsx]S.28.02.02!$C$57:$D$57</t>
  </si>
  <si>
    <t>[EIOPA_SolvencyII_DPM_Annotated_Templates.xlsx]S.28.02.02!$E$56:$I$56</t>
  </si>
  <si>
    <t>[EIOPA_SolvencyII_DPM_Annotated_Templates.xlsx]S.28.02.02!$A$59</t>
  </si>
  <si>
    <t>[EIOPA_SolvencyII_DPM_Annotated_Templates.xlsx]S.28.02.02!$C$66:$F$70</t>
  </si>
  <si>
    <t>[EIOPA_SolvencyII_DPM_Annotated_Templates.xlsx]S.28.02.02!$A$66:$A$70</t>
  </si>
  <si>
    <t>[EIOPA_SolvencyII_DPM_Annotated_Templates.xlsx]S.28.02.02!$B$66:$B$70</t>
  </si>
  <si>
    <t>[EIOPA_SolvencyII_DPM_Annotated_Templates.xlsx]S.28.02.02!$C$63:$F$64</t>
  </si>
  <si>
    <t>[EIOPA_SolvencyII_DPM_Annotated_Templates.xlsx]S.28.02.02!$C$65:$F$65</t>
  </si>
  <si>
    <t>[EIOPA_SolvencyII_DPM_Annotated_Templates.xlsx]S.28.02.02!$C$71:$F$76</t>
  </si>
  <si>
    <t>[EIOPA_SolvencyII_DPM_Annotated_Templates.xlsx]S.28.02.02!$G$66:$G$70</t>
  </si>
  <si>
    <t>[EIOPA_SolvencyII_DPM_Annotated_Templates.xlsx]S.28.02.02!$A$60:$A$61</t>
  </si>
  <si>
    <t>[EIOPA_SolvencyII_DPM_Annotated_Templates.xlsx]S.28.02.02!$A$78</t>
  </si>
  <si>
    <t>[EIOPA_SolvencyII_DPM_Annotated_Templates.xlsx]S.28.02.02!$A$83</t>
  </si>
  <si>
    <t>[EIOPA_SolvencyII_DPM_Annotated_Templates.xlsx]S.28.02.02!$C$86:$C$92</t>
  </si>
  <si>
    <t>[EIOPA_SolvencyII_DPM_Annotated_Templates.xlsx]S.28.02.02!$A$86:$A$92</t>
  </si>
  <si>
    <t>[EIOPA_SolvencyII_DPM_Annotated_Templates.xlsx]S.28.02.02!$B$86:$B$92</t>
  </si>
  <si>
    <t>[EIOPA_SolvencyII_DPM_Annotated_Templates.xlsx]S.28.02.02!$C$85</t>
  </si>
  <si>
    <t>[EIOPA_SolvencyII_DPM_Annotated_Templates.xlsx]S.28.02.02!$D$86:$F$92</t>
  </si>
  <si>
    <t>[EIOPA_SolvencyII_DPM_Annotated_Templates.xlsx]S.28.02.02!$A$79:$A$81</t>
  </si>
  <si>
    <t>[EIOPA_SolvencyII_DPM_Annotated_Templates.xlsx]S.28.02.02!$A$4</t>
  </si>
  <si>
    <t>[EIOPA_SolvencyII_DPM_Annotated_Templates.xlsx]S.29.01.01!$A$1</t>
  </si>
  <si>
    <t>[EIOPA_SolvencyII_DPM_Annotated_Templates.xlsx]S.29.01.01!$A$6</t>
  </si>
  <si>
    <t>[EIOPA_SolvencyII_DPM_Annotated_Templates.xlsx]S.29.01.01!$A$11</t>
  </si>
  <si>
    <t>[EIOPA_SolvencyII_DPM_Annotated_Templates.xlsx]S.29.01.01!$C$14:$E$25</t>
  </si>
  <si>
    <t>[EIOPA_SolvencyII_DPM_Annotated_Templates.xlsx]S.29.01.01!$A$14:$A$25</t>
  </si>
  <si>
    <t>[EIOPA_SolvencyII_DPM_Annotated_Templates.xlsx]S.29.01.01!$B$14:$B$25</t>
  </si>
  <si>
    <t>[EIOPA_SolvencyII_DPM_Annotated_Templates.xlsx]S.29.01.01!$C$12:$E$12</t>
  </si>
  <si>
    <t>[EIOPA_SolvencyII_DPM_Annotated_Templates.xlsx]S.29.01.01!$C$13:$E$13</t>
  </si>
  <si>
    <t>[EIOPA_SolvencyII_DPM_Annotated_Templates.xlsx]S.29.01.01!$C$26:$E$26</t>
  </si>
  <si>
    <t>[EIOPA_SolvencyII_DPM_Annotated_Templates.xlsx]S.29.01.01!$F$14:$I$25</t>
  </si>
  <si>
    <t>[EIOPA_SolvencyII_DPM_Annotated_Templates.xlsx]S.29.01.01!$A$7:$A$9</t>
  </si>
  <si>
    <t>[EIOPA_SolvencyII_DPM_Annotated_Templates.xlsx]S.29.01.01!$A$28</t>
  </si>
  <si>
    <t>[EIOPA_SolvencyII_DPM_Annotated_Templates.xlsx]S.29.01.01!$A$33</t>
  </si>
  <si>
    <t>[EIOPA_SolvencyII_DPM_Annotated_Templates.xlsx]S.29.01.01!$C$37:$C$42</t>
  </si>
  <si>
    <t>[EIOPA_SolvencyII_DPM_Annotated_Templates.xlsx]S.29.01.01!$A$37:$A$42</t>
  </si>
  <si>
    <t>[EIOPA_SolvencyII_DPM_Annotated_Templates.xlsx]S.29.01.01!$B$37:$B$42</t>
  </si>
  <si>
    <t>[EIOPA_SolvencyII_DPM_Annotated_Templates.xlsx]S.29.01.01!$C$35</t>
  </si>
  <si>
    <t>[EIOPA_SolvencyII_DPM_Annotated_Templates.xlsx]S.29.01.01!$C$36</t>
  </si>
  <si>
    <t>[EIOPA_SolvencyII_DPM_Annotated_Templates.xlsx]S.29.01.01!$C$43:$C$44</t>
  </si>
  <si>
    <t>[EIOPA_SolvencyII_DPM_Annotated_Templates.xlsx]S.29.01.01!$D$37:$H$42</t>
  </si>
  <si>
    <t>[EIOPA_SolvencyII_DPM_Annotated_Templates.xlsx]S.29.01.01!$A$29:$A$31</t>
  </si>
  <si>
    <t>[EIOPA_SolvencyII_DPM_Annotated_Templates.xlsx]S.29.01.01!$A$46</t>
  </si>
  <si>
    <t>[EIOPA_SolvencyII_DPM_Annotated_Templates.xlsx]S.29.01.01!$A$50</t>
  </si>
  <si>
    <t>[EIOPA_SolvencyII_DPM_Annotated_Templates.xlsx]S.29.01.01!$C$54:$C$60</t>
  </si>
  <si>
    <t>[EIOPA_SolvencyII_DPM_Annotated_Templates.xlsx]S.29.01.01!$A$54:$A$60</t>
  </si>
  <si>
    <t>[EIOPA_SolvencyII_DPM_Annotated_Templates.xlsx]S.29.01.01!$B$54:$B$60</t>
  </si>
  <si>
    <t>[EIOPA_SolvencyII_DPM_Annotated_Templates.xlsx]S.29.01.01!$C$52</t>
  </si>
  <si>
    <t>[EIOPA_SolvencyII_DPM_Annotated_Templates.xlsx]S.29.01.01!$C$53</t>
  </si>
  <si>
    <t>[EIOPA_SolvencyII_DPM_Annotated_Templates.xlsx]S.29.01.01!$C$61:$C$62</t>
  </si>
  <si>
    <t>[EIOPA_SolvencyII_DPM_Annotated_Templates.xlsx]S.29.01.01!$E$54:$G$60</t>
  </si>
  <si>
    <t>[EIOPA_SolvencyII_DPM_Annotated_Templates.xlsx]S.29.01.01!$A$47:$A$48</t>
  </si>
  <si>
    <t>[EIOPA_SolvencyII_DPM_Annotated_Templates.xlsx]S.29.01.01!$A$4</t>
  </si>
  <si>
    <t>[EIOPA_SolvencyII_DPM_Annotated_Templates.xlsx]S.29.02.01!$A$1</t>
  </si>
  <si>
    <t>[EIOPA_SolvencyII_DPM_Annotated_Templates.xlsx]S.29.02.01!$A$6</t>
  </si>
  <si>
    <t>[EIOPA_SolvencyII_DPM_Annotated_Templates.xlsx]S.29.02.01!$A$12</t>
  </si>
  <si>
    <t>[EIOPA_SolvencyII_DPM_Annotated_Templates.xlsx]S.29.02.01!$C$16:$E$22</t>
  </si>
  <si>
    <t>[EIOPA_SolvencyII_DPM_Annotated_Templates.xlsx]S.29.02.01!$A$16:$A$22</t>
  </si>
  <si>
    <t>[EIOPA_SolvencyII_DPM_Annotated_Templates.xlsx]S.29.02.01!$B$16:$B$22</t>
  </si>
  <si>
    <t>[EIOPA_SolvencyII_DPM_Annotated_Templates.xlsx]S.29.02.01!$C$14:$E$14</t>
  </si>
  <si>
    <t>[EIOPA_SolvencyII_DPM_Annotated_Templates.xlsx]S.29.02.01!$C$15:$E$15</t>
  </si>
  <si>
    <t>[EIOPA_SolvencyII_DPM_Annotated_Templates.xlsx]S.29.02.01!$C$23:$E$23</t>
  </si>
  <si>
    <t>[EIOPA_SolvencyII_DPM_Annotated_Templates.xlsx]S.29.02.01!$F$16:$J$22</t>
  </si>
  <si>
    <t>[EIOPA_SolvencyII_DPM_Annotated_Templates.xlsx]S.29.02.01!$A$7:$A$9</t>
  </si>
  <si>
    <t>[EIOPA_SolvencyII_DPM_Annotated_Templates.xlsx]S.29.02.01!$A$25</t>
  </si>
  <si>
    <t>[EIOPA_SolvencyII_DPM_Annotated_Templates.xlsx]S.29.02.01!$A$30</t>
  </si>
  <si>
    <t>[EIOPA_SolvencyII_DPM_Annotated_Templates.xlsx]S.29.02.01!$C$34:$C$41</t>
  </si>
  <si>
    <t>[EIOPA_SolvencyII_DPM_Annotated_Templates.xlsx]S.29.02.01!$A$34:$A$41</t>
  </si>
  <si>
    <t>[EIOPA_SolvencyII_DPM_Annotated_Templates.xlsx]S.29.02.01!$B$34:$B$41</t>
  </si>
  <si>
    <t>[EIOPA_SolvencyII_DPM_Annotated_Templates.xlsx]S.29.02.01!$C$32</t>
  </si>
  <si>
    <t>[EIOPA_SolvencyII_DPM_Annotated_Templates.xlsx]S.29.02.01!$C$33</t>
  </si>
  <si>
    <t>[EIOPA_SolvencyII_DPM_Annotated_Templates.xlsx]S.29.02.01!$C$42</t>
  </si>
  <si>
    <t>[EIOPA_SolvencyII_DPM_Annotated_Templates.xlsx]S.29.02.01!$D$34:$G$41</t>
  </si>
  <si>
    <t>[EIOPA_SolvencyII_DPM_Annotated_Templates.xlsx]S.29.02.01!$A$26:$A$28</t>
  </si>
  <si>
    <t>[EIOPA_SolvencyII_DPM_Annotated_Templates.xlsx]S.29.02.01!$A$43</t>
  </si>
  <si>
    <t>[EIOPA_SolvencyII_DPM_Annotated_Templates.xlsx]S.29.02.01!$A$48</t>
  </si>
  <si>
    <t>[EIOPA_SolvencyII_DPM_Annotated_Templates.xlsx]S.29.02.01!$C$52:$C$56</t>
  </si>
  <si>
    <t>[EIOPA_SolvencyII_DPM_Annotated_Templates.xlsx]S.29.02.01!$A$52:$A$56</t>
  </si>
  <si>
    <t>[EIOPA_SolvencyII_DPM_Annotated_Templates.xlsx]S.29.02.01!$B$52:$B$56</t>
  </si>
  <si>
    <t>[EIOPA_SolvencyII_DPM_Annotated_Templates.xlsx]S.29.02.01!$C$50</t>
  </si>
  <si>
    <t>[EIOPA_SolvencyII_DPM_Annotated_Templates.xlsx]S.29.02.01!$C$51</t>
  </si>
  <si>
    <t>[EIOPA_SolvencyII_DPM_Annotated_Templates.xlsx]S.29.02.01!$C$57</t>
  </si>
  <si>
    <t>[EIOPA_SolvencyII_DPM_Annotated_Templates.xlsx]S.29.02.01!$D$52:$F$56</t>
  </si>
  <si>
    <t>[EIOPA_SolvencyII_DPM_Annotated_Templates.xlsx]S.29.02.01!$A$44:$A$46</t>
  </si>
  <si>
    <t>[EIOPA_SolvencyII_DPM_Annotated_Templates.xlsx]S.29.02.01!$A$4</t>
  </si>
  <si>
    <t>[EIOPA_SolvencyII_DPM_Annotated_Templates.xlsx]S.29.03.01!$A$1</t>
  </si>
  <si>
    <t>[EIOPA_SolvencyII_DPM_Annotated_Templates.xlsx]S.29.03.01!$A$6</t>
  </si>
  <si>
    <t>[EIOPA_SolvencyII_DPM_Annotated_Templates.xlsx]S.29.03.01!$A$11:$A$12</t>
  </si>
  <si>
    <t>[EIOPA_SolvencyII_DPM_Annotated_Templates.xlsx]S.29.03.01!$C$15:$E$25</t>
  </si>
  <si>
    <t>[EIOPA_SolvencyII_DPM_Annotated_Templates.xlsx]S.29.03.01!$A$15:$A$25</t>
  </si>
  <si>
    <t>[EIOPA_SolvencyII_DPM_Annotated_Templates.xlsx]S.29.03.01!$B$15:$B$25</t>
  </si>
  <si>
    <t>[EIOPA_SolvencyII_DPM_Annotated_Templates.xlsx]S.29.03.01!$C$13:$E$13</t>
  </si>
  <si>
    <t>[EIOPA_SolvencyII_DPM_Annotated_Templates.xlsx]S.29.03.01!$C$14:$E$14</t>
  </si>
  <si>
    <t>[EIOPA_SolvencyII_DPM_Annotated_Templates.xlsx]S.29.03.01!$C$26:$E$26</t>
  </si>
  <si>
    <t>[EIOPA_SolvencyII_DPM_Annotated_Templates.xlsx]S.29.03.01!$F$15:$L$25</t>
  </si>
  <si>
    <t>[EIOPA_SolvencyII_DPM_Annotated_Templates.xlsx]S.29.03.01!$A$7:$A$9</t>
  </si>
  <si>
    <t>[EIOPA_SolvencyII_DPM_Annotated_Templates.xlsx]S.29.03.01!$A$28</t>
  </si>
  <si>
    <t>[EIOPA_SolvencyII_DPM_Annotated_Templates.xlsx]S.29.03.01!$A$35:$A$36</t>
  </si>
  <si>
    <t>[EIOPA_SolvencyII_DPM_Annotated_Templates.xlsx]S.29.03.01!$C$41:$F$51</t>
  </si>
  <si>
    <t>[EIOPA_SolvencyII_DPM_Annotated_Templates.xlsx]S.29.03.01!$A$41:$A$51</t>
  </si>
  <si>
    <t>[EIOPA_SolvencyII_DPM_Annotated_Templates.xlsx]S.29.03.01!$B$41:$B$51</t>
  </si>
  <si>
    <t>[EIOPA_SolvencyII_DPM_Annotated_Templates.xlsx]S.29.03.01!$C$38:$F$39</t>
  </si>
  <si>
    <t>[EIOPA_SolvencyII_DPM_Annotated_Templates.xlsx]S.29.03.01!$C$40:$F$40</t>
  </si>
  <si>
    <t>[EIOPA_SolvencyII_DPM_Annotated_Templates.xlsx]S.29.03.01!$C$52:$F$58</t>
  </si>
  <si>
    <t>[EIOPA_SolvencyII_DPM_Annotated_Templates.xlsx]S.29.03.01!$G$41:$I$51</t>
  </si>
  <si>
    <t>[EIOPA_SolvencyII_DPM_Annotated_Templates.xlsx]S.29.03.01!$A$29:$A$33</t>
  </si>
  <si>
    <t>[EIOPA_SolvencyII_DPM_Annotated_Templates.xlsx]S.29.03.01!$A$60</t>
  </si>
  <si>
    <t>[EIOPA_SolvencyII_DPM_Annotated_Templates.xlsx]S.29.03.01!$A$67:$A$68</t>
  </si>
  <si>
    <t>[EIOPA_SolvencyII_DPM_Annotated_Templates.xlsx]S.29.03.01!$C$73:$F$84</t>
  </si>
  <si>
    <t>[EIOPA_SolvencyII_DPM_Annotated_Templates.xlsx]S.29.03.01!$A$73:$A$84</t>
  </si>
  <si>
    <t>[EIOPA_SolvencyII_DPM_Annotated_Templates.xlsx]S.29.03.01!$B$73:$B$84</t>
  </si>
  <si>
    <t>[EIOPA_SolvencyII_DPM_Annotated_Templates.xlsx]S.29.03.01!$C$70:$F$71</t>
  </si>
  <si>
    <t>[EIOPA_SolvencyII_DPM_Annotated_Templates.xlsx]S.29.03.01!$C$72:$F$72</t>
  </si>
  <si>
    <t>[EIOPA_SolvencyII_DPM_Annotated_Templates.xlsx]S.29.03.01!$C$85:$F$91</t>
  </si>
  <si>
    <t>[EIOPA_SolvencyII_DPM_Annotated_Templates.xlsx]S.29.03.01!$G$73:$I$84</t>
  </si>
  <si>
    <t>[EIOPA_SolvencyII_DPM_Annotated_Templates.xlsx]S.29.03.01!$A$61:$A$65</t>
  </si>
  <si>
    <t>[EIOPA_SolvencyII_DPM_Annotated_Templates.xlsx]S.29.03.01!$A$93</t>
  </si>
  <si>
    <t>[EIOPA_SolvencyII_DPM_Annotated_Templates.xlsx]S.29.03.01!$A$95:$A$96</t>
  </si>
  <si>
    <t>[EIOPA_SolvencyII_DPM_Annotated_Templates.xlsx]S.29.03.01!$C$100</t>
  </si>
  <si>
    <t>[EIOPA_SolvencyII_DPM_Annotated_Templates.xlsx]S.29.03.01!$A$100</t>
  </si>
  <si>
    <t>[EIOPA_SolvencyII_DPM_Annotated_Templates.xlsx]S.29.03.01!$B$100</t>
  </si>
  <si>
    <t>[EIOPA_SolvencyII_DPM_Annotated_Templates.xlsx]S.29.03.01!$C$98</t>
  </si>
  <si>
    <t>[EIOPA_SolvencyII_DPM_Annotated_Templates.xlsx]S.29.03.01!$C$99</t>
  </si>
  <si>
    <t>[EIOPA_SolvencyII_DPM_Annotated_Templates.xlsx]S.29.03.01!$D$100:$K$100</t>
  </si>
  <si>
    <t>[EIOPA_SolvencyII_DPM_Annotated_Templates.xlsx]S.29.03.01!$A$102</t>
  </si>
  <si>
    <t>[EIOPA_SolvencyII_DPM_Annotated_Templates.xlsx]S.29.03.01!$A$108</t>
  </si>
  <si>
    <t>[EIOPA_SolvencyII_DPM_Annotated_Templates.xlsx]S.29.03.01!$C$112:$D$116</t>
  </si>
  <si>
    <t>[EIOPA_SolvencyII_DPM_Annotated_Templates.xlsx]S.29.03.01!$A$112:$A$116</t>
  </si>
  <si>
    <t>[EIOPA_SolvencyII_DPM_Annotated_Templates.xlsx]S.29.03.01!$B$112:$B$116</t>
  </si>
  <si>
    <t>[EIOPA_SolvencyII_DPM_Annotated_Templates.xlsx]S.29.03.01!$C$110:$D$110</t>
  </si>
  <si>
    <t>[EIOPA_SolvencyII_DPM_Annotated_Templates.xlsx]S.29.03.01!$C$111:$D$111</t>
  </si>
  <si>
    <t>[EIOPA_SolvencyII_DPM_Annotated_Templates.xlsx]S.29.03.01!$C$117:$D$117</t>
  </si>
  <si>
    <t>[EIOPA_SolvencyII_DPM_Annotated_Templates.xlsx]S.29.03.01!$E$112:$H$116</t>
  </si>
  <si>
    <t>[EIOPA_SolvencyII_DPM_Annotated_Templates.xlsx]S.29.03.01!$A$103:$A$106</t>
  </si>
  <si>
    <t>[EIOPA_SolvencyII_DPM_Annotated_Templates.xlsx]S.29.03.01!$A$119</t>
  </si>
  <si>
    <t>[EIOPA_SolvencyII_DPM_Annotated_Templates.xlsx]S.29.03.01!$A$125</t>
  </si>
  <si>
    <t>[EIOPA_SolvencyII_DPM_Annotated_Templates.xlsx]S.29.03.01!$C$129:$D$130</t>
  </si>
  <si>
    <t>[EIOPA_SolvencyII_DPM_Annotated_Templates.xlsx]S.29.03.01!$A$129:$A$130</t>
  </si>
  <si>
    <t>[EIOPA_SolvencyII_DPM_Annotated_Templates.xlsx]S.29.03.01!$B$129:$B$130</t>
  </si>
  <si>
    <t>[EIOPA_SolvencyII_DPM_Annotated_Templates.xlsx]S.29.03.01!$C$127:$D$127</t>
  </si>
  <si>
    <t>[EIOPA_SolvencyII_DPM_Annotated_Templates.xlsx]S.29.03.01!$C$128:$D$128</t>
  </si>
  <si>
    <t>[EIOPA_SolvencyII_DPM_Annotated_Templates.xlsx]S.29.03.01!$C$131:$D$131</t>
  </si>
  <si>
    <t>[EIOPA_SolvencyII_DPM_Annotated_Templates.xlsx]S.29.03.01!$E$129:$J$130</t>
  </si>
  <si>
    <t>[EIOPA_SolvencyII_DPM_Annotated_Templates.xlsx]S.29.03.01!$A$120:$A$123</t>
  </si>
  <si>
    <t>[EIOPA_SolvencyII_DPM_Annotated_Templates.xlsx]S.29.03.01!$A$133</t>
  </si>
  <si>
    <t>[EIOPA_SolvencyII_DPM_Annotated_Templates.xlsx]S.29.03.01!$A$141</t>
  </si>
  <si>
    <t>[EIOPA_SolvencyII_DPM_Annotated_Templates.xlsx]S.29.03.01!$C$145:$D$153</t>
  </si>
  <si>
    <t>[EIOPA_SolvencyII_DPM_Annotated_Templates.xlsx]S.29.03.01!$A$145:$A$153</t>
  </si>
  <si>
    <t>[EIOPA_SolvencyII_DPM_Annotated_Templates.xlsx]S.29.03.01!$B$145:$B$153</t>
  </si>
  <si>
    <t>[EIOPA_SolvencyII_DPM_Annotated_Templates.xlsx]S.29.03.01!$C$143:$D$143</t>
  </si>
  <si>
    <t>[EIOPA_SolvencyII_DPM_Annotated_Templates.xlsx]S.29.03.01!$C$144:$D$144</t>
  </si>
  <si>
    <t>[EIOPA_SolvencyII_DPM_Annotated_Templates.xlsx]S.29.03.01!$C$154:$D$154</t>
  </si>
  <si>
    <t>[EIOPA_SolvencyII_DPM_Annotated_Templates.xlsx]S.29.03.01!$E$145:$J$153</t>
  </si>
  <si>
    <t>[EIOPA_SolvencyII_DPM_Annotated_Templates.xlsx]S.29.03.01!$A$134:$A$139</t>
  </si>
  <si>
    <t>[EIOPA_SolvencyII_DPM_Annotated_Templates.xlsx]S.29.03.01!$A$139:$E$139</t>
  </si>
  <si>
    <t>[EIOPA_SolvencyII_DPM_Annotated_Templates.xlsx]S.29.03.01!$A$156</t>
  </si>
  <si>
    <t>[EIOPA_SolvencyII_DPM_Annotated_Templates.xlsx]S.29.03.01!$A$164</t>
  </si>
  <si>
    <t>[EIOPA_SolvencyII_DPM_Annotated_Templates.xlsx]S.29.03.01!$C$168:$E$176</t>
  </si>
  <si>
    <t>[EIOPA_SolvencyII_DPM_Annotated_Templates.xlsx]S.29.03.01!$A$168:$A$176</t>
  </si>
  <si>
    <t>[EIOPA_SolvencyII_DPM_Annotated_Templates.xlsx]S.29.03.01!$B$168:$B$176</t>
  </si>
  <si>
    <t>[EIOPA_SolvencyII_DPM_Annotated_Templates.xlsx]S.29.03.01!$C$166:$E$166</t>
  </si>
  <si>
    <t>[EIOPA_SolvencyII_DPM_Annotated_Templates.xlsx]S.29.03.01!$C$167:$E$167</t>
  </si>
  <si>
    <t>[EIOPA_SolvencyII_DPM_Annotated_Templates.xlsx]S.29.03.01!$C$177:$E$177</t>
  </si>
  <si>
    <t>[EIOPA_SolvencyII_DPM_Annotated_Templates.xlsx]S.29.03.01!$F$168:$K$176</t>
  </si>
  <si>
    <t>[EIOPA_SolvencyII_DPM_Annotated_Templates.xlsx]S.29.03.01!$A$157:$A$162</t>
  </si>
  <si>
    <t>[EIOPA_SolvencyII_DPM_Annotated_Templates.xlsx]S.29.03.01!$A$162:$E$162</t>
  </si>
  <si>
    <t>[EIOPA_SolvencyII_DPM_Annotated_Templates.xlsx]S.29.03.01!$A$4</t>
  </si>
  <si>
    <t>[EIOPA_SolvencyII_DPM_Annotated_Templates.xlsx]S.30.01.01!$A$1</t>
  </si>
  <si>
    <t>[EIOPA_SolvencyII_DPM_Annotated_Templates.xlsx]S.30.01.01!$A$6</t>
  </si>
  <si>
    <t>[EIOPA_SolvencyII_DPM_Annotated_Templates.xlsx]S.30.01.01!$A$12</t>
  </si>
  <si>
    <t>[EIOPA_SolvencyII_DPM_Annotated_Templates.xlsx]S.30.01.01!$D$16:$Q$16</t>
  </si>
  <si>
    <t>[EIOPA_SolvencyII_DPM_Annotated_Templates.xlsx]S.30.01.01!$A$14:$C$14</t>
  </si>
  <si>
    <t>[EIOPA_SolvencyII_DPM_Annotated_Templates.xlsx]S.30.01.01!$A$15:$C$15</t>
  </si>
  <si>
    <t>[EIOPA_SolvencyII_DPM_Annotated_Templates.xlsx]S.30.01.01!$D$14:$Q$14</t>
  </si>
  <si>
    <t>[EIOPA_SolvencyII_DPM_Annotated_Templates.xlsx]S.30.01.01!$D$15:$Q$15</t>
  </si>
  <si>
    <t>[EIOPA_SolvencyII_DPM_Annotated_Templates.xlsx]S.30.01.01!$D$17:$Q$22</t>
  </si>
  <si>
    <t>[EIOPA_SolvencyII_DPM_Annotated_Templates.xlsx]S.30.01.01!$A$17:$C$18</t>
  </si>
  <si>
    <t>[EIOPA_SolvencyII_DPM_Annotated_Templates.xlsx]S.30.01.01!$A$7:$A$10</t>
  </si>
  <si>
    <t>[EIOPA_SolvencyII_DPM_Annotated_Templates.xlsx]S.30.01.01!$A$10:$D$10</t>
  </si>
  <si>
    <t>[EIOPA_SolvencyII_DPM_Annotated_Templates.xlsx]S.30.01.01!$A$24</t>
  </si>
  <si>
    <t>[EIOPA_SolvencyII_DPM_Annotated_Templates.xlsx]S.30.01.01!$A$30</t>
  </si>
  <si>
    <t>[EIOPA_SolvencyII_DPM_Annotated_Templates.xlsx]S.30.01.01!$D$34:$O$34</t>
  </si>
  <si>
    <t>[EIOPA_SolvencyII_DPM_Annotated_Templates.xlsx]S.30.01.01!$A$32:$C$32</t>
  </si>
  <si>
    <t>[EIOPA_SolvencyII_DPM_Annotated_Templates.xlsx]S.30.01.01!$A$33:$C$33</t>
  </si>
  <si>
    <t>[EIOPA_SolvencyII_DPM_Annotated_Templates.xlsx]S.30.01.01!$D$32:$O$32</t>
  </si>
  <si>
    <t>[EIOPA_SolvencyII_DPM_Annotated_Templates.xlsx]S.30.01.01!$D$33:$O$33</t>
  </si>
  <si>
    <t>[EIOPA_SolvencyII_DPM_Annotated_Templates.xlsx]S.30.01.01!$D$35:$O$40</t>
  </si>
  <si>
    <t>[EIOPA_SolvencyII_DPM_Annotated_Templates.xlsx]S.30.01.01!$A$35:$C$36</t>
  </si>
  <si>
    <t>[EIOPA_SolvencyII_DPM_Annotated_Templates.xlsx]S.30.01.01!$A$25:$A$28</t>
  </si>
  <si>
    <t>[EIOPA_SolvencyII_DPM_Annotated_Templates.xlsx]S.30.01.01!$A$28:$D$28</t>
  </si>
  <si>
    <t>[EIOPA_SolvencyII_DPM_Annotated_Templates.xlsx]S.30.01.01!$A$4</t>
  </si>
  <si>
    <t>[EIOPA_SolvencyII_DPM_Annotated_Templates.xlsx]S.30.02.01!$A$1</t>
  </si>
  <si>
    <t>[EIOPA_SolvencyII_DPM_Annotated_Templates.xlsx]S.30.02.01!$A$6</t>
  </si>
  <si>
    <t>[EIOPA_SolvencyII_DPM_Annotated_Templates.xlsx]S.30.02.01!$A$12</t>
  </si>
  <si>
    <t>[EIOPA_SolvencyII_DPM_Annotated_Templates.xlsx]S.30.02.01!$F$17:$K$17</t>
  </si>
  <si>
    <t>[EIOPA_SolvencyII_DPM_Annotated_Templates.xlsx]S.30.02.01!$A$15:$E$15</t>
  </si>
  <si>
    <t>[EIOPA_SolvencyII_DPM_Annotated_Templates.xlsx]S.30.02.01!$A$16:$E$16</t>
  </si>
  <si>
    <t>[EIOPA_SolvencyII_DPM_Annotated_Templates.xlsx]S.30.02.01!$F$15:$K$15</t>
  </si>
  <si>
    <t>[EIOPA_SolvencyII_DPM_Annotated_Templates.xlsx]S.30.02.01!$F$16:$K$16</t>
  </si>
  <si>
    <t>[EIOPA_SolvencyII_DPM_Annotated_Templates.xlsx]S.30.02.01!$F$18:$K$22</t>
  </si>
  <si>
    <t>[EIOPA_SolvencyII_DPM_Annotated_Templates.xlsx]S.30.02.01!$A$18:$E$19</t>
  </si>
  <si>
    <t>[EIOPA_SolvencyII_DPM_Annotated_Templates.xlsx]S.30.02.01!$A$7:$A$10</t>
  </si>
  <si>
    <t>[EIOPA_SolvencyII_DPM_Annotated_Templates.xlsx]S.30.02.01!$A$10:$D$10</t>
  </si>
  <si>
    <t>[EIOPA_SolvencyII_DPM_Annotated_Templates.xlsx]S.30.02.01!$A$24</t>
  </si>
  <si>
    <t>[EIOPA_SolvencyII_DPM_Annotated_Templates.xlsx]S.30.02.01!$A$30</t>
  </si>
  <si>
    <t>[EIOPA_SolvencyII_DPM_Annotated_Templates.xlsx]S.30.02.01!$F$34:$K$34</t>
  </si>
  <si>
    <t>[EIOPA_SolvencyII_DPM_Annotated_Templates.xlsx]S.30.02.01!$A$32:$E$32</t>
  </si>
  <si>
    <t>[EIOPA_SolvencyII_DPM_Annotated_Templates.xlsx]S.30.02.01!$A$33:$E$33</t>
  </si>
  <si>
    <t>[EIOPA_SolvencyII_DPM_Annotated_Templates.xlsx]S.30.02.01!$F$32:$K$32</t>
  </si>
  <si>
    <t>[EIOPA_SolvencyII_DPM_Annotated_Templates.xlsx]S.30.02.01!$F$33:$K$33</t>
  </si>
  <si>
    <t>[EIOPA_SolvencyII_DPM_Annotated_Templates.xlsx]S.30.02.01!$F$35:$K$39</t>
  </si>
  <si>
    <t>[EIOPA_SolvencyII_DPM_Annotated_Templates.xlsx]S.30.02.01!$A$35:$E$36</t>
  </si>
  <si>
    <t>[EIOPA_SolvencyII_DPM_Annotated_Templates.xlsx]S.30.02.01!$A$25:$A$28</t>
  </si>
  <si>
    <t>[EIOPA_SolvencyII_DPM_Annotated_Templates.xlsx]S.30.02.01!$A$28:$D$28</t>
  </si>
  <si>
    <t>[EIOPA_SolvencyII_DPM_Annotated_Templates.xlsx]S.30.02.01!$A$41</t>
  </si>
  <si>
    <t>[EIOPA_SolvencyII_DPM_Annotated_Templates.xlsx]S.30.02.01!$B$48:$H$48</t>
  </si>
  <si>
    <t>[EIOPA_SolvencyII_DPM_Annotated_Templates.xlsx]S.30.02.01!$A$46</t>
  </si>
  <si>
    <t>[EIOPA_SolvencyII_DPM_Annotated_Templates.xlsx]S.30.02.01!$A$47</t>
  </si>
  <si>
    <t>[EIOPA_SolvencyII_DPM_Annotated_Templates.xlsx]S.30.02.01!$B$46:$H$46</t>
  </si>
  <si>
    <t>[EIOPA_SolvencyII_DPM_Annotated_Templates.xlsx]S.30.02.01!$B$47:$H$47</t>
  </si>
  <si>
    <t>[EIOPA_SolvencyII_DPM_Annotated_Templates.xlsx]S.30.02.01!$B$49:$H$50</t>
  </si>
  <si>
    <t>[EIOPA_SolvencyII_DPM_Annotated_Templates.xlsx]S.30.02.01!$A$49:$A$50</t>
  </si>
  <si>
    <t>[EIOPA_SolvencyII_DPM_Annotated_Templates.xlsx]S.30.02.01!$A$42:$A$44</t>
  </si>
  <si>
    <t>[EIOPA_SolvencyII_DPM_Annotated_Templates.xlsx]S.30.02.01!$A$52</t>
  </si>
  <si>
    <t>[EIOPA_SolvencyII_DPM_Annotated_Templates.xlsx]S.30.02.01!$B$59</t>
  </si>
  <si>
    <t>[EIOPA_SolvencyII_DPM_Annotated_Templates.xlsx]S.30.02.01!$A$57</t>
  </si>
  <si>
    <t>[EIOPA_SolvencyII_DPM_Annotated_Templates.xlsx]S.30.02.01!$A$58</t>
  </si>
  <si>
    <t>[EIOPA_SolvencyII_DPM_Annotated_Templates.xlsx]S.30.02.01!$B$57</t>
  </si>
  <si>
    <t>[EIOPA_SolvencyII_DPM_Annotated_Templates.xlsx]S.30.02.01!$B$58</t>
  </si>
  <si>
    <t>[EIOPA_SolvencyII_DPM_Annotated_Templates.xlsx]S.30.02.01!$B$60:$B$61</t>
  </si>
  <si>
    <t>[EIOPA_SolvencyII_DPM_Annotated_Templates.xlsx]S.30.02.01!$A$60:$A$61</t>
  </si>
  <si>
    <t>[EIOPA_SolvencyII_DPM_Annotated_Templates.xlsx]S.30.02.01!$A$53:$A$55</t>
  </si>
  <si>
    <t>[EIOPA_SolvencyII_DPM_Annotated_Templates.xlsx]S.30.02.01!$A$4</t>
  </si>
  <si>
    <t>[EIOPA_SolvencyII_DPM_Annotated_Templates.xlsx]S.30.03.{01,02}'!$A$1</t>
  </si>
  <si>
    <t>[EIOPA_SolvencyII_DPM_Annotated_Templates.xlsx]S.30.03.{01,02}'!$A$7</t>
  </si>
  <si>
    <t>[EIOPA_SolvencyII_DPM_Annotated_Templates.xlsx]S.30.03.{01,02}'!$A$17</t>
  </si>
  <si>
    <t>[EIOPA_SolvencyII_DPM_Annotated_Templates.xlsx]S.30.03.{01,02}'!$F$21:$AL$21</t>
  </si>
  <si>
    <t>[EIOPA_SolvencyII_DPM_Annotated_Templates.xlsx]S.30.03.{01,02}'!$A$19:$E$19</t>
  </si>
  <si>
    <t>[EIOPA_SolvencyII_DPM_Annotated_Templates.xlsx]S.30.03.{01,02}'!$A$20:$E$20</t>
  </si>
  <si>
    <t>[EIOPA_SolvencyII_DPM_Annotated_Templates.xlsx]S.30.03.{01,02}'!$F$19:$AL$19</t>
  </si>
  <si>
    <t>[EIOPA_SolvencyII_DPM_Annotated_Templates.xlsx]S.30.03.{01,02}'!$F$20:$AL$20</t>
  </si>
  <si>
    <t>[EIOPA_SolvencyII_DPM_Annotated_Templates.xlsx]S.30.03.{01,02}'!$F$22:$AL$26</t>
  </si>
  <si>
    <t>[EIOPA_SolvencyII_DPM_Annotated_Templates.xlsx]S.30.03.{01,02}'!$A$22:$E$23</t>
  </si>
  <si>
    <t>[EIOPA_SolvencyII_DPM_Annotated_Templates.xlsx]S.30.03.{01,02}'!$A$8:$A$10</t>
  </si>
  <si>
    <t>[EIOPA_SolvencyII_DPM_Annotated_Templates.xlsx]S.30.03.{01,02}'!$A$5</t>
  </si>
  <si>
    <t>[EIOPA_SolvencyII_DPM_Annotated_Templates.xlsx]S.30.03.{01,02}'!$A$2</t>
  </si>
  <si>
    <t>[EIOPA_SolvencyII_DPM_Annotated_Templates.xlsx]S.30.03.{01,02}'!$A$12</t>
  </si>
  <si>
    <t>[EIOPA_SolvencyII_DPM_Annotated_Templates.xlsx]S.30.03.{01,02}'!$E$19:$E$24</t>
  </si>
  <si>
    <t>[EIOPA_SolvencyII_DPM_Annotated_Templates.xlsx]S.30.03.{01,02}'!$A$13:$A$15</t>
  </si>
  <si>
    <t>[EIOPA_SolvencyII_DPM_Annotated_Templates.xlsx]S.30.03.{03,04}'!$A$1</t>
  </si>
  <si>
    <t>[EIOPA_SolvencyII_DPM_Annotated_Templates.xlsx]S.30.03.{03,04}'!$A$7</t>
  </si>
  <si>
    <t>[EIOPA_SolvencyII_DPM_Annotated_Templates.xlsx]S.30.03.{03,04}'!$A$17</t>
  </si>
  <si>
    <t>[EIOPA_SolvencyII_DPM_Annotated_Templates.xlsx]S.30.03.{03,04}'!$F$21:$G$21</t>
  </si>
  <si>
    <t>[EIOPA_SolvencyII_DPM_Annotated_Templates.xlsx]S.30.03.{03,04}'!$A$19:$E$19</t>
  </si>
  <si>
    <t>[EIOPA_SolvencyII_DPM_Annotated_Templates.xlsx]S.30.03.{03,04}'!$A$20:$E$20</t>
  </si>
  <si>
    <t>[EIOPA_SolvencyII_DPM_Annotated_Templates.xlsx]S.30.03.{03,04}'!$F$19:$G$19</t>
  </si>
  <si>
    <t>[EIOPA_SolvencyII_DPM_Annotated_Templates.xlsx]S.30.03.{03,04}'!$F$20:$G$20</t>
  </si>
  <si>
    <t>[EIOPA_SolvencyII_DPM_Annotated_Templates.xlsx]S.30.03.{03,04}'!$F$22:$G$24</t>
  </si>
  <si>
    <t>[EIOPA_SolvencyII_DPM_Annotated_Templates.xlsx]S.30.03.{03,04}'!$A$22:$E$23</t>
  </si>
  <si>
    <t>[EIOPA_SolvencyII_DPM_Annotated_Templates.xlsx]S.30.03.{03,04}'!$E$19:$E$24</t>
  </si>
  <si>
    <t>[EIOPA_SolvencyII_DPM_Annotated_Templates.xlsx]S.30.03.{03,04}'!$A$8:$A$10</t>
  </si>
  <si>
    <t>[EIOPA_SolvencyII_DPM_Annotated_Templates.xlsx]S.30.03.{03,04}'!$A$5</t>
  </si>
  <si>
    <t>[EIOPA_SolvencyII_DPM_Annotated_Templates.xlsx]S.30.03.{03,04}'!$A$2</t>
  </si>
  <si>
    <t>[EIOPA_SolvencyII_DPM_Annotated_Templates.xlsx]S.30.03.{03,04}'!$A$12</t>
  </si>
  <si>
    <t>[EIOPA_SolvencyII_DPM_Annotated_Templates.xlsx]S.30.03.{03,04}'!$A$13:$A$15</t>
  </si>
  <si>
    <t>[EIOPA_SolvencyII_DPM_Annotated_Templates.xlsx]S.30.04.{01,02}'!$A$1</t>
  </si>
  <si>
    <t>[EIOPA_SolvencyII_DPM_Annotated_Templates.xlsx]S.30.04.{01,02}'!$A$7</t>
  </si>
  <si>
    <t>[EIOPA_SolvencyII_DPM_Annotated_Templates.xlsx]S.30.04.{01,02}'!$A$17</t>
  </si>
  <si>
    <t>[EIOPA_SolvencyII_DPM_Annotated_Templates.xlsx]S.30.04.{01,02}'!$H$22:$N$22</t>
  </si>
  <si>
    <t>[EIOPA_SolvencyII_DPM_Annotated_Templates.xlsx]S.30.04.{01,02}'!$A$20:$G$20</t>
  </si>
  <si>
    <t>[EIOPA_SolvencyII_DPM_Annotated_Templates.xlsx]S.30.04.{01,02}'!$A$21:$G$21</t>
  </si>
  <si>
    <t>[EIOPA_SolvencyII_DPM_Annotated_Templates.xlsx]S.30.04.{01,02}'!$H$20:$N$20</t>
  </si>
  <si>
    <t>[EIOPA_SolvencyII_DPM_Annotated_Templates.xlsx]S.30.04.{01,02}'!$H$21:$N$21</t>
  </si>
  <si>
    <t>[EIOPA_SolvencyII_DPM_Annotated_Templates.xlsx]S.30.04.{01,02}'!$H$23:$N$27</t>
  </si>
  <si>
    <t>[EIOPA_SolvencyII_DPM_Annotated_Templates.xlsx]S.30.04.{01,02}'!$A$23:$G$24</t>
  </si>
  <si>
    <t>[EIOPA_SolvencyII_DPM_Annotated_Templates.xlsx]S.30.04.{01,02}'!$A$8:$A$10</t>
  </si>
  <si>
    <t>[EIOPA_SolvencyII_DPM_Annotated_Templates.xlsx]S.30.04.{01,02}'!$A$29</t>
  </si>
  <si>
    <t>[EIOPA_SolvencyII_DPM_Annotated_Templates.xlsx]S.30.04.{01,02}'!$A$39</t>
  </si>
  <si>
    <t>[EIOPA_SolvencyII_DPM_Annotated_Templates.xlsx]S.30.04.{01,02}'!$B$43:$H$43</t>
  </si>
  <si>
    <t>[EIOPA_SolvencyII_DPM_Annotated_Templates.xlsx]S.30.04.{01,02}'!$A$41</t>
  </si>
  <si>
    <t>[EIOPA_SolvencyII_DPM_Annotated_Templates.xlsx]S.30.04.{01,02}'!$A$42</t>
  </si>
  <si>
    <t>[EIOPA_SolvencyII_DPM_Annotated_Templates.xlsx]S.30.04.{01,02}'!$B$41:$H$41</t>
  </si>
  <si>
    <t>[EIOPA_SolvencyII_DPM_Annotated_Templates.xlsx]S.30.04.{01,02}'!$B$42:$H$42</t>
  </si>
  <si>
    <t>[EIOPA_SolvencyII_DPM_Annotated_Templates.xlsx]S.30.04.{01,02}'!$B$44:$H$45</t>
  </si>
  <si>
    <t>[EIOPA_SolvencyII_DPM_Annotated_Templates.xlsx]S.30.04.{01,02}'!$A$44:$A$45</t>
  </si>
  <si>
    <t>[EIOPA_SolvencyII_DPM_Annotated_Templates.xlsx]S.30.04.{01,02}'!$A$30:$A$32</t>
  </si>
  <si>
    <t>[EIOPA_SolvencyII_DPM_Annotated_Templates.xlsx]S.30.04.{01,02}'!$A$47</t>
  </si>
  <si>
    <t>[EIOPA_SolvencyII_DPM_Annotated_Templates.xlsx]S.30.04.{01,02}'!$B$59</t>
  </si>
  <si>
    <t>[EIOPA_SolvencyII_DPM_Annotated_Templates.xlsx]S.30.04.{01,02}'!$A$57</t>
  </si>
  <si>
    <t>[EIOPA_SolvencyII_DPM_Annotated_Templates.xlsx]S.30.04.{01,02}'!$A$58</t>
  </si>
  <si>
    <t>[EIOPA_SolvencyII_DPM_Annotated_Templates.xlsx]S.30.04.{01,02}'!$B$57</t>
  </si>
  <si>
    <t>[EIOPA_SolvencyII_DPM_Annotated_Templates.xlsx]S.30.04.{01,02}'!$B$58</t>
  </si>
  <si>
    <t>[EIOPA_SolvencyII_DPM_Annotated_Templates.xlsx]S.30.04.{01,02}'!$B$60:$B$61</t>
  </si>
  <si>
    <t>[EIOPA_SolvencyII_DPM_Annotated_Templates.xlsx]S.30.04.{01,02}'!$A$60:$A$61</t>
  </si>
  <si>
    <t>[EIOPA_SolvencyII_DPM_Annotated_Templates.xlsx]S.30.04.{01,02}'!$A$48:$A$50</t>
  </si>
  <si>
    <t>[EIOPA_SolvencyII_DPM_Annotated_Templates.xlsx]S.30.04.{01,02}'!$A$63</t>
  </si>
  <si>
    <t>[EIOPA_SolvencyII_DPM_Annotated_Templates.xlsx]S.30.04.{01,02}'!$B$75</t>
  </si>
  <si>
    <t>[EIOPA_SolvencyII_DPM_Annotated_Templates.xlsx]S.30.04.{01,02}'!$A$73</t>
  </si>
  <si>
    <t>[EIOPA_SolvencyII_DPM_Annotated_Templates.xlsx]S.30.04.{01,02}'!$A$74</t>
  </si>
  <si>
    <t>[EIOPA_SolvencyII_DPM_Annotated_Templates.xlsx]S.30.04.{01,02}'!$B$73</t>
  </si>
  <si>
    <t>[EIOPA_SolvencyII_DPM_Annotated_Templates.xlsx]S.30.04.{01,02}'!$B$74</t>
  </si>
  <si>
    <t>[EIOPA_SolvencyII_DPM_Annotated_Templates.xlsx]S.30.04.{01,02}'!$B$76:$B$77</t>
  </si>
  <si>
    <t>[EIOPA_SolvencyII_DPM_Annotated_Templates.xlsx]S.30.04.{01,02}'!$A$76:$A$77</t>
  </si>
  <si>
    <t>[EIOPA_SolvencyII_DPM_Annotated_Templates.xlsx]S.30.04.{01,02}'!$A$64:$A$66</t>
  </si>
  <si>
    <t>[EIOPA_SolvencyII_DPM_Annotated_Templates.xlsx]S.30.04.{01,02}'!$A$5</t>
  </si>
  <si>
    <t>[EIOPA_SolvencyII_DPM_Annotated_Templates.xlsx]S.30.04.{01,02}'!$A$2</t>
  </si>
  <si>
    <t>[EIOPA_SolvencyII_DPM_Annotated_Templates.xlsx]S.30.04.{01,02}'!$A$12</t>
  </si>
  <si>
    <t>[EIOPA_SolvencyII_DPM_Annotated_Templates.xlsx]S.30.04.{01,02}'!$A$13:$A$15</t>
  </si>
  <si>
    <t>[EIOPA_SolvencyII_DPM_Annotated_Templates.xlsx]S.30.04.{01,02}'!$A$34</t>
  </si>
  <si>
    <t>[EIOPA_SolvencyII_DPM_Annotated_Templates.xlsx]S.30.04.{01,02}'!$A$35:$A$37</t>
  </si>
  <si>
    <t>[EIOPA_SolvencyII_DPM_Annotated_Templates.xlsx]S.30.04.{01,02}'!$A$52</t>
  </si>
  <si>
    <t>[EIOPA_SolvencyII_DPM_Annotated_Templates.xlsx]S.30.04.{01,02}'!$A$53:$A$55</t>
  </si>
  <si>
    <t>[EIOPA_SolvencyII_DPM_Annotated_Templates.xlsx]S.30.04.{01,02}'!$A$68</t>
  </si>
  <si>
    <t>[EIOPA_SolvencyII_DPM_Annotated_Templates.xlsx]S.30.04.{01,02}'!$A$69:$A$71</t>
  </si>
  <si>
    <t>[EIOPA_SolvencyII_DPM_Annotated_Templates.xlsx]S.30.04.{03,04}'!$A$1</t>
  </si>
  <si>
    <t>[EIOPA_SolvencyII_DPM_Annotated_Templates.xlsx]S.30.04.{03,04}'!$A$7</t>
  </si>
  <si>
    <t>[EIOPA_SolvencyII_DPM_Annotated_Templates.xlsx]S.30.04.{03,04}'!$A$17</t>
  </si>
  <si>
    <t>[EIOPA_SolvencyII_DPM_Annotated_Templates.xlsx]S.30.04.{03,04}'!$E$22</t>
  </si>
  <si>
    <t>[EIOPA_SolvencyII_DPM_Annotated_Templates.xlsx]S.30.04.{03,04}'!$A$20:$D$20</t>
  </si>
  <si>
    <t>[EIOPA_SolvencyII_DPM_Annotated_Templates.xlsx]S.30.04.{03,04}'!$A$21:$D$21</t>
  </si>
  <si>
    <t>[EIOPA_SolvencyII_DPM_Annotated_Templates.xlsx]S.30.04.{03,04}'!$E$20</t>
  </si>
  <si>
    <t>[EIOPA_SolvencyII_DPM_Annotated_Templates.xlsx]S.30.04.{03,04}'!$E$21</t>
  </si>
  <si>
    <t>[EIOPA_SolvencyII_DPM_Annotated_Templates.xlsx]S.30.04.{03,04}'!$E$23:$E$24</t>
  </si>
  <si>
    <t>[EIOPA_SolvencyII_DPM_Annotated_Templates.xlsx]S.30.04.{03,04}'!$A$23:$D$24</t>
  </si>
  <si>
    <t>[EIOPA_SolvencyII_DPM_Annotated_Templates.xlsx]S.30.04.{03,04}'!$A$8:$A$10</t>
  </si>
  <si>
    <t>[EIOPA_SolvencyII_DPM_Annotated_Templates.xlsx]S.30.04.{03,04}'!$A$26</t>
  </si>
  <si>
    <t>[EIOPA_SolvencyII_DPM_Annotated_Templates.xlsx]S.30.04.{03,04}'!$A$36</t>
  </si>
  <si>
    <t>[EIOPA_SolvencyII_DPM_Annotated_Templates.xlsx]S.30.04.{03,04}'!$B$40</t>
  </si>
  <si>
    <t>[EIOPA_SolvencyII_DPM_Annotated_Templates.xlsx]S.30.04.{03,04}'!$A$38</t>
  </si>
  <si>
    <t>[EIOPA_SolvencyII_DPM_Annotated_Templates.xlsx]S.30.04.{03,04}'!$A$39</t>
  </si>
  <si>
    <t>[EIOPA_SolvencyII_DPM_Annotated_Templates.xlsx]S.30.04.{03,04}'!$B$38</t>
  </si>
  <si>
    <t>[EIOPA_SolvencyII_DPM_Annotated_Templates.xlsx]S.30.04.{03,04}'!$B$39</t>
  </si>
  <si>
    <t>[EIOPA_SolvencyII_DPM_Annotated_Templates.xlsx]S.30.04.{03,04}'!$B$41:$B$42</t>
  </si>
  <si>
    <t>[EIOPA_SolvencyII_DPM_Annotated_Templates.xlsx]S.30.04.{03,04}'!$A$41:$A$42</t>
  </si>
  <si>
    <t>[EIOPA_SolvencyII_DPM_Annotated_Templates.xlsx]S.30.04.{03,04}'!$A$27:$A$29</t>
  </si>
  <si>
    <t>[EIOPA_SolvencyII_DPM_Annotated_Templates.xlsx]S.30.04.{03,04}'!$A$5</t>
  </si>
  <si>
    <t>[EIOPA_SolvencyII_DPM_Annotated_Templates.xlsx]S.30.04.{03,04}'!$A$2</t>
  </si>
  <si>
    <t>[EIOPA_SolvencyII_DPM_Annotated_Templates.xlsx]S.30.04.{03,04}'!$A$12</t>
  </si>
  <si>
    <t>[EIOPA_SolvencyII_DPM_Annotated_Templates.xlsx]S.30.04.{03,04}'!$A$13:$A$15</t>
  </si>
  <si>
    <t>[EIOPA_SolvencyII_DPM_Annotated_Templates.xlsx]S.30.04.{03,04}'!$A$31</t>
  </si>
  <si>
    <t>[EIOPA_SolvencyII_DPM_Annotated_Templates.xlsx]S.30.04.{03,04}'!$A$32:$A$34</t>
  </si>
  <si>
    <t>[EIOPA_SolvencyII_DPM_Annotated_Templates.xlsx]S.31.01.01!$A$1</t>
  </si>
  <si>
    <t>[EIOPA_SolvencyII_DPM_Annotated_Templates.xlsx]S.31.01.01!$A$6</t>
  </si>
  <si>
    <t>[EIOPA_SolvencyII_DPM_Annotated_Templates.xlsx]S.31.01.01!$A$11</t>
  </si>
  <si>
    <t>[EIOPA_SolvencyII_DPM_Annotated_Templates.xlsx]S.31.01.01!$B$15:$D$15</t>
  </si>
  <si>
    <t>[EIOPA_SolvencyII_DPM_Annotated_Templates.xlsx]S.31.01.01!$A$13</t>
  </si>
  <si>
    <t>[EIOPA_SolvencyII_DPM_Annotated_Templates.xlsx]S.31.01.01!$A$14</t>
  </si>
  <si>
    <t>[EIOPA_SolvencyII_DPM_Annotated_Templates.xlsx]S.31.01.01!$B$13:$D$13</t>
  </si>
  <si>
    <t>[EIOPA_SolvencyII_DPM_Annotated_Templates.xlsx]S.31.01.01!$B$14:$D$14</t>
  </si>
  <si>
    <t>[EIOPA_SolvencyII_DPM_Annotated_Templates.xlsx]S.31.01.01!$B$16:$D$22</t>
  </si>
  <si>
    <t>[EIOPA_SolvencyII_DPM_Annotated_Templates.xlsx]S.31.01.01!$A$16:$A$17</t>
  </si>
  <si>
    <t>[EIOPA_SolvencyII_DPM_Annotated_Templates.xlsx]S.31.01.01!$A$7:$A$9</t>
  </si>
  <si>
    <t>[EIOPA_SolvencyII_DPM_Annotated_Templates.xlsx]S.31.01.01!$A$24</t>
  </si>
  <si>
    <t>[EIOPA_SolvencyII_DPM_Annotated_Templates.xlsx]S.31.01.01!$A$29</t>
  </si>
  <si>
    <t>[EIOPA_SolvencyII_DPM_Annotated_Templates.xlsx]S.31.01.01!$B$33</t>
  </si>
  <si>
    <t>[EIOPA_SolvencyII_DPM_Annotated_Templates.xlsx]S.31.01.01!$A$31</t>
  </si>
  <si>
    <t>[EIOPA_SolvencyII_DPM_Annotated_Templates.xlsx]S.31.01.01!$A$32</t>
  </si>
  <si>
    <t>[EIOPA_SolvencyII_DPM_Annotated_Templates.xlsx]S.31.01.01!$B$31</t>
  </si>
  <si>
    <t>[EIOPA_SolvencyII_DPM_Annotated_Templates.xlsx]S.31.01.01!$B$32</t>
  </si>
  <si>
    <t>[EIOPA_SolvencyII_DPM_Annotated_Templates.xlsx]S.31.01.01!$B$34:$B$35</t>
  </si>
  <si>
    <t>[EIOPA_SolvencyII_DPM_Annotated_Templates.xlsx]S.31.01.01!$A$34:$A$35</t>
  </si>
  <si>
    <t>[EIOPA_SolvencyII_DPM_Annotated_Templates.xlsx]S.31.01.01!$A$25:$A$27</t>
  </si>
  <si>
    <t>[EIOPA_SolvencyII_DPM_Annotated_Templates.xlsx]S.31.01.01!$A$4</t>
  </si>
  <si>
    <t>[EIOPA_SolvencyII_DPM_Annotated_Templates.xlsx]S.31.01.02!$A$1</t>
  </si>
  <si>
    <t>[EIOPA_SolvencyII_DPM_Annotated_Templates.xlsx]S.31.01.02!$A$7</t>
  </si>
  <si>
    <t>[EIOPA_SolvencyII_DPM_Annotated_Templates.xlsx]S.31.01.02!$A$12</t>
  </si>
  <si>
    <t>[EIOPA_SolvencyII_DPM_Annotated_Templates.xlsx]S.31.01.02!$C$16:$E$16</t>
  </si>
  <si>
    <t>[EIOPA_SolvencyII_DPM_Annotated_Templates.xlsx]S.31.01.02!$A$14:$B$14</t>
  </si>
  <si>
    <t>[EIOPA_SolvencyII_DPM_Annotated_Templates.xlsx]S.31.01.02!$A$15:$B$15</t>
  </si>
  <si>
    <t>[EIOPA_SolvencyII_DPM_Annotated_Templates.xlsx]S.31.01.02!$C$14:$E$14</t>
  </si>
  <si>
    <t>[EIOPA_SolvencyII_DPM_Annotated_Templates.xlsx]S.31.01.02!$C$15:$E$15</t>
  </si>
  <si>
    <t>[EIOPA_SolvencyII_DPM_Annotated_Templates.xlsx]S.31.01.02!$C$17:$E$23</t>
  </si>
  <si>
    <t>[EIOPA_SolvencyII_DPM_Annotated_Templates.xlsx]S.31.01.02!$A$17:$B$18</t>
  </si>
  <si>
    <t>[EIOPA_SolvencyII_DPM_Annotated_Templates.xlsx]S.31.01.02!$A$8:$A$10</t>
  </si>
  <si>
    <t>[EIOPA_SolvencyII_DPM_Annotated_Templates.xlsx]S.31.01.02!$A$25</t>
  </si>
  <si>
    <t>[EIOPA_SolvencyII_DPM_Annotated_Templates.xlsx]S.31.01.02!$A$30</t>
  </si>
  <si>
    <t>[EIOPA_SolvencyII_DPM_Annotated_Templates.xlsx]S.31.01.02!$B$34</t>
  </si>
  <si>
    <t>[EIOPA_SolvencyII_DPM_Annotated_Templates.xlsx]S.31.01.02!$A$32</t>
  </si>
  <si>
    <t>[EIOPA_SolvencyII_DPM_Annotated_Templates.xlsx]S.31.01.02!$A$33</t>
  </si>
  <si>
    <t>[EIOPA_SolvencyII_DPM_Annotated_Templates.xlsx]S.31.01.02!$B$32</t>
  </si>
  <si>
    <t>[EIOPA_SolvencyII_DPM_Annotated_Templates.xlsx]S.31.01.02!$B$33</t>
  </si>
  <si>
    <t>[EIOPA_SolvencyII_DPM_Annotated_Templates.xlsx]S.31.01.02!$B$35:$B$36</t>
  </si>
  <si>
    <t>[EIOPA_SolvencyII_DPM_Annotated_Templates.xlsx]S.31.01.02!$A$35:$A$36</t>
  </si>
  <si>
    <t>[EIOPA_SolvencyII_DPM_Annotated_Templates.xlsx]S.31.01.02!$A$26:$A$28</t>
  </si>
  <si>
    <t>[EIOPA_SolvencyII_DPM_Annotated_Templates.xlsx]S.31.01.02!$A$4</t>
  </si>
  <si>
    <t>[EIOPA_SolvencyII_DPM_Annotated_Templates.xlsx]S.31.01.03!$A$1</t>
  </si>
  <si>
    <t>[EIOPA_SolvencyII_DPM_Annotated_Templates.xlsx]S.31.01.03!$A$6</t>
  </si>
  <si>
    <t>[EIOPA_SolvencyII_DPM_Annotated_Templates.xlsx]S.31.01.03!$A$11</t>
  </si>
  <si>
    <t>[EIOPA_SolvencyII_DPM_Annotated_Templates.xlsx]S.31.01.03!$B$15:$K$15</t>
  </si>
  <si>
    <t>[EIOPA_SolvencyII_DPM_Annotated_Templates.xlsx]S.31.01.03!$A$13</t>
  </si>
  <si>
    <t>[EIOPA_SolvencyII_DPM_Annotated_Templates.xlsx]S.31.01.03!$A$14</t>
  </si>
  <si>
    <t>[EIOPA_SolvencyII_DPM_Annotated_Templates.xlsx]S.31.01.03!$B$13:$K$13</t>
  </si>
  <si>
    <t>[EIOPA_SolvencyII_DPM_Annotated_Templates.xlsx]S.31.01.03!$B$14:$K$14</t>
  </si>
  <si>
    <t>[EIOPA_SolvencyII_DPM_Annotated_Templates.xlsx]S.31.01.03!$B$16:$K$22</t>
  </si>
  <si>
    <t>[EIOPA_SolvencyII_DPM_Annotated_Templates.xlsx]S.31.01.03!$A$16:$A$17</t>
  </si>
  <si>
    <t>[EIOPA_SolvencyII_DPM_Annotated_Templates.xlsx]S.31.01.03!$A$7:$A$9</t>
  </si>
  <si>
    <t>[EIOPA_SolvencyII_DPM_Annotated_Templates.xlsx]S.31.01.03!$A$24</t>
  </si>
  <si>
    <t>[EIOPA_SolvencyII_DPM_Annotated_Templates.xlsx]S.31.01.03!$A$29</t>
  </si>
  <si>
    <t>[EIOPA_SolvencyII_DPM_Annotated_Templates.xlsx]S.31.01.03!$B$33:$H$33</t>
  </si>
  <si>
    <t>[EIOPA_SolvencyII_DPM_Annotated_Templates.xlsx]S.31.01.03!$A$31</t>
  </si>
  <si>
    <t>[EIOPA_SolvencyII_DPM_Annotated_Templates.xlsx]S.31.01.03!$A$32</t>
  </si>
  <si>
    <t>[EIOPA_SolvencyII_DPM_Annotated_Templates.xlsx]S.31.01.03!$B$31:$H$31</t>
  </si>
  <si>
    <t>[EIOPA_SolvencyII_DPM_Annotated_Templates.xlsx]S.31.01.03!$B$32:$H$32</t>
  </si>
  <si>
    <t>[EIOPA_SolvencyII_DPM_Annotated_Templates.xlsx]S.31.01.03!$B$34:$H$35</t>
  </si>
  <si>
    <t>[EIOPA_SolvencyII_DPM_Annotated_Templates.xlsx]S.31.01.03!$A$34:$A$35</t>
  </si>
  <si>
    <t>[EIOPA_SolvencyII_DPM_Annotated_Templates.xlsx]S.31.01.03!$A$25:$A$27</t>
  </si>
  <si>
    <t>[EIOPA_SolvencyII_DPM_Annotated_Templates.xlsx]S.31.01.03!$A$4</t>
  </si>
  <si>
    <t>[EIOPA_SolvencyII_DPM_Annotated_Templates.xlsx]S.31.01.04!$A$1</t>
  </si>
  <si>
    <t>[EIOPA_SolvencyII_DPM_Annotated_Templates.xlsx]S.31.01.04!$A$6</t>
  </si>
  <si>
    <t>[EIOPA_SolvencyII_DPM_Annotated_Templates.xlsx]S.31.01.04!$A$11</t>
  </si>
  <si>
    <t>[EIOPA_SolvencyII_DPM_Annotated_Templates.xlsx]S.31.01.04!$C$15:$L$15</t>
  </si>
  <si>
    <t>[EIOPA_SolvencyII_DPM_Annotated_Templates.xlsx]S.31.01.04!$A$13:$B$13</t>
  </si>
  <si>
    <t>[EIOPA_SolvencyII_DPM_Annotated_Templates.xlsx]S.31.01.04!$A$14:$B$14</t>
  </si>
  <si>
    <t>[EIOPA_SolvencyII_DPM_Annotated_Templates.xlsx]S.31.01.04!$C$13:$L$13</t>
  </si>
  <si>
    <t>[EIOPA_SolvencyII_DPM_Annotated_Templates.xlsx]S.31.01.04!$C$14:$L$14</t>
  </si>
  <si>
    <t>[EIOPA_SolvencyII_DPM_Annotated_Templates.xlsx]S.31.01.04!$C$16:$L$22</t>
  </si>
  <si>
    <t>[EIOPA_SolvencyII_DPM_Annotated_Templates.xlsx]S.31.01.04!$A$16:$B$17</t>
  </si>
  <si>
    <t>[EIOPA_SolvencyII_DPM_Annotated_Templates.xlsx]S.31.01.04!$A$7:$A$9</t>
  </si>
  <si>
    <t>[EIOPA_SolvencyII_DPM_Annotated_Templates.xlsx]S.31.01.04!$A$24</t>
  </si>
  <si>
    <t>[EIOPA_SolvencyII_DPM_Annotated_Templates.xlsx]S.31.01.04!$A$29</t>
  </si>
  <si>
    <t>[EIOPA_SolvencyII_DPM_Annotated_Templates.xlsx]S.31.01.04!$B$33:$H$33</t>
  </si>
  <si>
    <t>[EIOPA_SolvencyII_DPM_Annotated_Templates.xlsx]S.31.01.04!$A$31</t>
  </si>
  <si>
    <t>[EIOPA_SolvencyII_DPM_Annotated_Templates.xlsx]S.31.01.04!$A$32</t>
  </si>
  <si>
    <t>[EIOPA_SolvencyII_DPM_Annotated_Templates.xlsx]S.31.01.04!$B$31:$H$31</t>
  </si>
  <si>
    <t>[EIOPA_SolvencyII_DPM_Annotated_Templates.xlsx]S.31.01.04!$B$32:$H$32</t>
  </si>
  <si>
    <t>[EIOPA_SolvencyII_DPM_Annotated_Templates.xlsx]S.31.01.04!$B$34:$H$35</t>
  </si>
  <si>
    <t>[EIOPA_SolvencyII_DPM_Annotated_Templates.xlsx]S.31.01.04!$A$34:$A$35</t>
  </si>
  <si>
    <t>[EIOPA_SolvencyII_DPM_Annotated_Templates.xlsx]S.31.01.04!$A$25:$A$27</t>
  </si>
  <si>
    <t>[EIOPA_SolvencyII_DPM_Annotated_Templates.xlsx]S.31.01.04!$A$4</t>
  </si>
  <si>
    <t>[EIOPA_SolvencyII_DPM_Annotated_Templates.xlsx]S.32.01.02!$A$1</t>
  </si>
  <si>
    <t>[EIOPA_SolvencyII_DPM_Annotated_Templates.xlsx]S.32.01.02!$A$6</t>
  </si>
  <si>
    <t>[EIOPA_SolvencyII_DPM_Annotated_Templates.xlsx]S.32.01.02!$A$4</t>
  </si>
  <si>
    <t>[EIOPA_SolvencyII_DPM_Annotated_Templates.xlsx]S.32.01.02!$B$10:$X$10</t>
  </si>
  <si>
    <t>[EIOPA_SolvencyII_DPM_Annotated_Templates.xlsx]S.32.01.02!$A$8</t>
  </si>
  <si>
    <t>[EIOPA_SolvencyII_DPM_Annotated_Templates.xlsx]S.32.01.02!$A$9</t>
  </si>
  <si>
    <t>[EIOPA_SolvencyII_DPM_Annotated_Templates.xlsx]S.32.01.02!$B$8:$X$8</t>
  </si>
  <si>
    <t>[EIOPA_SolvencyII_DPM_Annotated_Templates.xlsx]S.32.01.02!$B$9:$X$9</t>
  </si>
  <si>
    <t>[EIOPA_SolvencyII_DPM_Annotated_Templates.xlsx]S.32.01.02!$B$11:$X$16</t>
  </si>
  <si>
    <t>[EIOPA_SolvencyII_DPM_Annotated_Templates.xlsx]S.32.01.02!$A$11:$A$12</t>
  </si>
  <si>
    <t>[EIOPA_SolvencyII_DPM_Annotated_Templates.xlsx]S.33.01.01!$A$1</t>
  </si>
  <si>
    <t>[EIOPA_SolvencyII_DPM_Annotated_Templates.xlsx]S.33.01.01!$A$6</t>
  </si>
  <si>
    <t>[EIOPA_SolvencyII_DPM_Annotated_Templates.xlsx]S.33.01.01!$A$12</t>
  </si>
  <si>
    <t>[EIOPA_SolvencyII_DPM_Annotated_Templates.xlsx]S.33.01.01!$D$17:$V$17</t>
  </si>
  <si>
    <t>[EIOPA_SolvencyII_DPM_Annotated_Templates.xlsx]S.33.01.01!$A$14:$C$15</t>
  </si>
  <si>
    <t>[EIOPA_SolvencyII_DPM_Annotated_Templates.xlsx]S.33.01.01!$A$16:$C$16</t>
  </si>
  <si>
    <t>[EIOPA_SolvencyII_DPM_Annotated_Templates.xlsx]S.33.01.01!$D$14:$V$15</t>
  </si>
  <si>
    <t>[EIOPA_SolvencyII_DPM_Annotated_Templates.xlsx]S.33.01.01!$D$16:$V$16</t>
  </si>
  <si>
    <t>[EIOPA_SolvencyII_DPM_Annotated_Templates.xlsx]S.33.01.01!$D$18:$V$21</t>
  </si>
  <si>
    <t>[EIOPA_SolvencyII_DPM_Annotated_Templates.xlsx]S.33.01.01!$A$18:$C$19</t>
  </si>
  <si>
    <t>[EIOPA_SolvencyII_DPM_Annotated_Templates.xlsx]S.33.01.01!$B$14:$B$20</t>
  </si>
  <si>
    <t>[EIOPA_SolvencyII_DPM_Annotated_Templates.xlsx]S.33.01.01!$A$7:$A$10</t>
  </si>
  <si>
    <t>[EIOPA_SolvencyII_DPM_Annotated_Templates.xlsx]S.33.01.01!$A$23</t>
  </si>
  <si>
    <t>[EIOPA_SolvencyII_DPM_Annotated_Templates.xlsx]S.33.01.01!$A$29</t>
  </si>
  <si>
    <t>[EIOPA_SolvencyII_DPM_Annotated_Templates.xlsx]S.33.01.01!$B$33:$E$33</t>
  </si>
  <si>
    <t>[EIOPA_SolvencyII_DPM_Annotated_Templates.xlsx]S.33.01.01!$A$31</t>
  </si>
  <si>
    <t>[EIOPA_SolvencyII_DPM_Annotated_Templates.xlsx]S.33.01.01!$A$32</t>
  </si>
  <si>
    <t>[EIOPA_SolvencyII_DPM_Annotated_Templates.xlsx]S.33.01.01!$B$31:$E$31</t>
  </si>
  <si>
    <t>[EIOPA_SolvencyII_DPM_Annotated_Templates.xlsx]S.33.01.01!$B$32:$E$32</t>
  </si>
  <si>
    <t>[EIOPA_SolvencyII_DPM_Annotated_Templates.xlsx]S.33.01.01!$B$34:$E$35</t>
  </si>
  <si>
    <t>[EIOPA_SolvencyII_DPM_Annotated_Templates.xlsx]S.33.01.01!$A$34:$A$35</t>
  </si>
  <si>
    <t>[EIOPA_SolvencyII_DPM_Annotated_Templates.xlsx]S.33.01.01!$A$24:$A$27</t>
  </si>
  <si>
    <t>[EIOPA_SolvencyII_DPM_Annotated_Templates.xlsx]S.33.01.01!$A$4</t>
  </si>
  <si>
    <t>[EIOPA_SolvencyII_DPM_Annotated_Templates.xlsx]S.34.01.01!$A$1</t>
  </si>
  <si>
    <t>[EIOPA_SolvencyII_DPM_Annotated_Templates.xlsx]S.34.01.01!$A$6</t>
  </si>
  <si>
    <t>[EIOPA_SolvencyII_DPM_Annotated_Templates.xlsx]S.34.01.01!$A$4</t>
  </si>
  <si>
    <t>[EIOPA_SolvencyII_DPM_Annotated_Templates.xlsx]S.34.01.01!$B$13:$G$13</t>
  </si>
  <si>
    <t>[EIOPA_SolvencyII_DPM_Annotated_Templates.xlsx]S.34.01.01!$A$11</t>
  </si>
  <si>
    <t>[EIOPA_SolvencyII_DPM_Annotated_Templates.xlsx]S.34.01.01!$A$12</t>
  </si>
  <si>
    <t>[EIOPA_SolvencyII_DPM_Annotated_Templates.xlsx]S.34.01.01!$B$11:$G$11</t>
  </si>
  <si>
    <t>[EIOPA_SolvencyII_DPM_Annotated_Templates.xlsx]S.34.01.01!$B$12:$G$12</t>
  </si>
  <si>
    <t>[EIOPA_SolvencyII_DPM_Annotated_Templates.xlsx]S.34.01.01!$B$14:$G$15</t>
  </si>
  <si>
    <t>[EIOPA_SolvencyII_DPM_Annotated_Templates.xlsx]S.34.01.01!$A$14:$A$15</t>
  </si>
  <si>
    <t>[EIOPA_SolvencyII_DPM_Annotated_Templates.xlsx]S.34.01.01!$A$7:$A$9</t>
  </si>
  <si>
    <t>[EIOPA_SolvencyII_DPM_Annotated_Templates.xlsx]S.35.01.01!$A$1</t>
  </si>
  <si>
    <t>[EIOPA_SolvencyII_DPM_Annotated_Templates.xlsx]S.35.01.01!$A$6</t>
  </si>
  <si>
    <t>[EIOPA_SolvencyII_DPM_Annotated_Templates.xlsx]S.35.01.01!$A$4</t>
  </si>
  <si>
    <t>[EIOPA_SolvencyII_DPM_Annotated_Templates.xlsx]S.35.01.01!$B$13:$S$13</t>
  </si>
  <si>
    <t>[EIOPA_SolvencyII_DPM_Annotated_Templates.xlsx]S.35.01.01!$A$10</t>
  </si>
  <si>
    <t>[EIOPA_SolvencyII_DPM_Annotated_Templates.xlsx]S.35.01.01!$A$12</t>
  </si>
  <si>
    <t>[EIOPA_SolvencyII_DPM_Annotated_Templates.xlsx]S.35.01.01!$B$10:$S$11</t>
  </si>
  <si>
    <t>[EIOPA_SolvencyII_DPM_Annotated_Templates.xlsx]S.35.01.01!$B$12:$S$12</t>
  </si>
  <si>
    <t>[EIOPA_SolvencyII_DPM_Annotated_Templates.xlsx]S.35.01.01!$B$14:$S$18</t>
  </si>
  <si>
    <t>[EIOPA_SolvencyII_DPM_Annotated_Templates.xlsx]S.35.01.01!$A$14:$A$15</t>
  </si>
  <si>
    <t>[EIOPA_SolvencyII_DPM_Annotated_Templates.xlsx]S.35.01.01!$A$7:$A$8</t>
  </si>
  <si>
    <t>[EIOPA_SolvencyII_DPM_Annotated_Templates.xlsx]S.36.01.01!$A$1</t>
  </si>
  <si>
    <t>[EIOPA_SolvencyII_DPM_Annotated_Templates.xlsx]S.36.01.01!$A$6</t>
  </si>
  <si>
    <t>[EIOPA_SolvencyII_DPM_Annotated_Templates.xlsx]S.36.01.01!$A$4</t>
  </si>
  <si>
    <t>[EIOPA_SolvencyII_DPM_Annotated_Templates.xlsx]S.36.01.01!$E$12:$N$12</t>
  </si>
  <si>
    <t>[EIOPA_SolvencyII_DPM_Annotated_Templates.xlsx]S.36.01.01!$A$10:$D$10</t>
  </si>
  <si>
    <t>[EIOPA_SolvencyII_DPM_Annotated_Templates.xlsx]S.36.01.01!$A$11:$D$11</t>
  </si>
  <si>
    <t>[EIOPA_SolvencyII_DPM_Annotated_Templates.xlsx]S.36.01.01!$E$10:$N$10</t>
  </si>
  <si>
    <t>[EIOPA_SolvencyII_DPM_Annotated_Templates.xlsx]S.36.01.01!$E$11:$N$11</t>
  </si>
  <si>
    <t>[EIOPA_SolvencyII_DPM_Annotated_Templates.xlsx]S.36.01.01!$E$13:$N$17</t>
  </si>
  <si>
    <t>[EIOPA_SolvencyII_DPM_Annotated_Templates.xlsx]S.36.01.01!$A$13:$D$14</t>
  </si>
  <si>
    <t>[EIOPA_SolvencyII_DPM_Annotated_Templates.xlsx]S.36.01.01!$A$7:$A$8</t>
  </si>
  <si>
    <t>[EIOPA_SolvencyII_DPM_Annotated_Templates.xlsx]S.36.01.01!$A$19</t>
  </si>
  <si>
    <t>[EIOPA_SolvencyII_DPM_Annotated_Templates.xlsx]S.36.01.01!$B$25</t>
  </si>
  <si>
    <t>[EIOPA_SolvencyII_DPM_Annotated_Templates.xlsx]S.36.01.01!$A$23</t>
  </si>
  <si>
    <t>[EIOPA_SolvencyII_DPM_Annotated_Templates.xlsx]S.36.01.01!$A$24</t>
  </si>
  <si>
    <t>[EIOPA_SolvencyII_DPM_Annotated_Templates.xlsx]S.36.01.01!$B$23</t>
  </si>
  <si>
    <t>[EIOPA_SolvencyII_DPM_Annotated_Templates.xlsx]S.36.01.01!$B$24</t>
  </si>
  <si>
    <t>[EIOPA_SolvencyII_DPM_Annotated_Templates.xlsx]S.36.01.01!$B$26:$B$27</t>
  </si>
  <si>
    <t>[EIOPA_SolvencyII_DPM_Annotated_Templates.xlsx]S.36.01.01!$A$26:$A$27</t>
  </si>
  <si>
    <t>[EIOPA_SolvencyII_DPM_Annotated_Templates.xlsx]S.36.01.01!$A$20:$A$21</t>
  </si>
  <si>
    <t>[EIOPA_SolvencyII_DPM_Annotated_Templates.xlsx]S.36.01.01!$A$29</t>
  </si>
  <si>
    <t>[EIOPA_SolvencyII_DPM_Annotated_Templates.xlsx]S.36.01.01!$B$35</t>
  </si>
  <si>
    <t>[EIOPA_SolvencyII_DPM_Annotated_Templates.xlsx]S.36.01.01!$A$33</t>
  </si>
  <si>
    <t>[EIOPA_SolvencyII_DPM_Annotated_Templates.xlsx]S.36.01.01!$A$34</t>
  </si>
  <si>
    <t>[EIOPA_SolvencyII_DPM_Annotated_Templates.xlsx]S.36.01.01!$B$33</t>
  </si>
  <si>
    <t>[EIOPA_SolvencyII_DPM_Annotated_Templates.xlsx]S.36.01.01!$B$34</t>
  </si>
  <si>
    <t>[EIOPA_SolvencyII_DPM_Annotated_Templates.xlsx]S.36.01.01!$B$36:$B$37</t>
  </si>
  <si>
    <t>[EIOPA_SolvencyII_DPM_Annotated_Templates.xlsx]S.36.01.01!$A$36:$A$37</t>
  </si>
  <si>
    <t>[EIOPA_SolvencyII_DPM_Annotated_Templates.xlsx]S.36.01.01!$A$30:$A$31</t>
  </si>
  <si>
    <t>[EIOPA_SolvencyII_DPM_Annotated_Templates.xlsx]S.36.02.01!$A$1</t>
  </si>
  <si>
    <t>[EIOPA_SolvencyII_DPM_Annotated_Templates.xlsx]S.36.02.01!$A$6</t>
  </si>
  <si>
    <t>[EIOPA_SolvencyII_DPM_Annotated_Templates.xlsx]S.36.02.01!$A$4</t>
  </si>
  <si>
    <t>[EIOPA_SolvencyII_DPM_Annotated_Templates.xlsx]S.36.02.01!$E$12:$K$12</t>
  </si>
  <si>
    <t>[EIOPA_SolvencyII_DPM_Annotated_Templates.xlsx]S.36.02.01!$A$10:$D$10</t>
  </si>
  <si>
    <t>[EIOPA_SolvencyII_DPM_Annotated_Templates.xlsx]S.36.02.01!$A$11:$D$11</t>
  </si>
  <si>
    <t>[EIOPA_SolvencyII_DPM_Annotated_Templates.xlsx]S.36.02.01!$E$10:$K$10</t>
  </si>
  <si>
    <t>[EIOPA_SolvencyII_DPM_Annotated_Templates.xlsx]S.36.02.01!$E$11:$K$11</t>
  </si>
  <si>
    <t>[EIOPA_SolvencyII_DPM_Annotated_Templates.xlsx]S.36.02.01!$E$13:$K$16</t>
  </si>
  <si>
    <t>[EIOPA_SolvencyII_DPM_Annotated_Templates.xlsx]S.36.02.01!$A$13:$D$14</t>
  </si>
  <si>
    <t>[EIOPA_SolvencyII_DPM_Annotated_Templates.xlsx]S.36.02.01!$A$7:$A$8</t>
  </si>
  <si>
    <t>[EIOPA_SolvencyII_DPM_Annotated_Templates.xlsx]S.36.02.01!$A$18</t>
  </si>
  <si>
    <t>[EIOPA_SolvencyII_DPM_Annotated_Templates.xlsx]S.36.02.01!$B$24</t>
  </si>
  <si>
    <t>[EIOPA_SolvencyII_DPM_Annotated_Templates.xlsx]S.36.02.01!$A$22</t>
  </si>
  <si>
    <t>[EIOPA_SolvencyII_DPM_Annotated_Templates.xlsx]S.36.02.01!$A$23</t>
  </si>
  <si>
    <t>[EIOPA_SolvencyII_DPM_Annotated_Templates.xlsx]S.36.02.01!$B$22</t>
  </si>
  <si>
    <t>[EIOPA_SolvencyII_DPM_Annotated_Templates.xlsx]S.36.02.01!$B$23</t>
  </si>
  <si>
    <t>[EIOPA_SolvencyII_DPM_Annotated_Templates.xlsx]S.36.02.01!$B$25:$B$26</t>
  </si>
  <si>
    <t>[EIOPA_SolvencyII_DPM_Annotated_Templates.xlsx]S.36.02.01!$A$25:$A$26</t>
  </si>
  <si>
    <t>[EIOPA_SolvencyII_DPM_Annotated_Templates.xlsx]S.36.02.01!$A$19:$A$20</t>
  </si>
  <si>
    <t>[EIOPA_SolvencyII_DPM_Annotated_Templates.xlsx]S.36.02.01!$A$28</t>
  </si>
  <si>
    <t>[EIOPA_SolvencyII_DPM_Annotated_Templates.xlsx]S.36.02.01!$B$34</t>
  </si>
  <si>
    <t>[EIOPA_SolvencyII_DPM_Annotated_Templates.xlsx]S.36.02.01!$A$32</t>
  </si>
  <si>
    <t>[EIOPA_SolvencyII_DPM_Annotated_Templates.xlsx]S.36.02.01!$A$33</t>
  </si>
  <si>
    <t>[EIOPA_SolvencyII_DPM_Annotated_Templates.xlsx]S.36.02.01!$B$32</t>
  </si>
  <si>
    <t>[EIOPA_SolvencyII_DPM_Annotated_Templates.xlsx]S.36.02.01!$B$33</t>
  </si>
  <si>
    <t>[EIOPA_SolvencyII_DPM_Annotated_Templates.xlsx]S.36.02.01!$B$35:$B$36</t>
  </si>
  <si>
    <t>[EIOPA_SolvencyII_DPM_Annotated_Templates.xlsx]S.36.02.01!$A$35:$A$36</t>
  </si>
  <si>
    <t>[EIOPA_SolvencyII_DPM_Annotated_Templates.xlsx]S.36.02.01!$A$29:$A$30</t>
  </si>
  <si>
    <t>[EIOPA_SolvencyII_DPM_Annotated_Templates.xlsx]S.36.02.01!$A$38</t>
  </si>
  <si>
    <t>[EIOPA_SolvencyII_DPM_Annotated_Templates.xlsx]S.36.02.01!$D$44:$F$44</t>
  </si>
  <si>
    <t>[EIOPA_SolvencyII_DPM_Annotated_Templates.xlsx]S.36.02.01!$A$42:$C$42</t>
  </si>
  <si>
    <t>[EIOPA_SolvencyII_DPM_Annotated_Templates.xlsx]S.36.02.01!$A$43:$C$43</t>
  </si>
  <si>
    <t>[EIOPA_SolvencyII_DPM_Annotated_Templates.xlsx]S.36.02.01!$D$42:$F$42</t>
  </si>
  <si>
    <t>[EIOPA_SolvencyII_DPM_Annotated_Templates.xlsx]S.36.02.01!$D$43:$F$43</t>
  </si>
  <si>
    <t>[EIOPA_SolvencyII_DPM_Annotated_Templates.xlsx]S.36.02.01!$D$45:$F$48</t>
  </si>
  <si>
    <t>[EIOPA_SolvencyII_DPM_Annotated_Templates.xlsx]S.36.02.01!$A$45:$C$46</t>
  </si>
  <si>
    <t>[EIOPA_SolvencyII_DPM_Annotated_Templates.xlsx]S.36.02.01!$A$39:$A$40</t>
  </si>
  <si>
    <t>[EIOPA_SolvencyII_DPM_Annotated_Templates.xlsx]S.36.02.01!$A$50</t>
  </si>
  <si>
    <t>[EIOPA_SolvencyII_DPM_Annotated_Templates.xlsx]S.36.02.01!$D$56:$E$56</t>
  </si>
  <si>
    <t>[EIOPA_SolvencyII_DPM_Annotated_Templates.xlsx]S.36.02.01!$A$54:$C$54</t>
  </si>
  <si>
    <t>[EIOPA_SolvencyII_DPM_Annotated_Templates.xlsx]S.36.02.01!$A$55:$C$55</t>
  </si>
  <si>
    <t>[EIOPA_SolvencyII_DPM_Annotated_Templates.xlsx]S.36.02.01!$D$54:$E$54</t>
  </si>
  <si>
    <t>[EIOPA_SolvencyII_DPM_Annotated_Templates.xlsx]S.36.02.01!$D$55:$E$55</t>
  </si>
  <si>
    <t>[EIOPA_SolvencyII_DPM_Annotated_Templates.xlsx]S.36.02.01!$D$57:$E$60</t>
  </si>
  <si>
    <t>[EIOPA_SolvencyII_DPM_Annotated_Templates.xlsx]S.36.02.01!$A$57:$C$58</t>
  </si>
  <si>
    <t>[EIOPA_SolvencyII_DPM_Annotated_Templates.xlsx]S.36.02.01!$A$51:$A$52</t>
  </si>
  <si>
    <t>[EIOPA_SolvencyII_DPM_Annotated_Templates.xlsx]S.36.02.01!$A$62</t>
  </si>
  <si>
    <t>[EIOPA_SolvencyII_DPM_Annotated_Templates.xlsx]S.36.02.01!$D$68:$F$68</t>
  </si>
  <si>
    <t>[EIOPA_SolvencyII_DPM_Annotated_Templates.xlsx]S.36.02.01!$A$66:$C$66</t>
  </si>
  <si>
    <t>[EIOPA_SolvencyII_DPM_Annotated_Templates.xlsx]S.36.02.01!$A$67:$C$67</t>
  </si>
  <si>
    <t>[EIOPA_SolvencyII_DPM_Annotated_Templates.xlsx]S.36.02.01!$D$66:$F$66</t>
  </si>
  <si>
    <t>[EIOPA_SolvencyII_DPM_Annotated_Templates.xlsx]S.36.02.01!$D$67:$F$67</t>
  </si>
  <si>
    <t>[EIOPA_SolvencyII_DPM_Annotated_Templates.xlsx]S.36.02.01!$D$69:$F$72</t>
  </si>
  <si>
    <t>[EIOPA_SolvencyII_DPM_Annotated_Templates.xlsx]S.36.02.01!$A$69:$C$70</t>
  </si>
  <si>
    <t>[EIOPA_SolvencyII_DPM_Annotated_Templates.xlsx]S.36.02.01!$A$63:$A$64</t>
  </si>
  <si>
    <t>[EIOPA_SolvencyII_DPM_Annotated_Templates.xlsx]S.36.02.01!$A$74</t>
  </si>
  <si>
    <t>[EIOPA_SolvencyII_DPM_Annotated_Templates.xlsx]S.36.02.01!$G$80</t>
  </si>
  <si>
    <t>[EIOPA_SolvencyII_DPM_Annotated_Templates.xlsx]S.36.02.01!$A$78:$F$78</t>
  </si>
  <si>
    <t>[EIOPA_SolvencyII_DPM_Annotated_Templates.xlsx]S.36.02.01!$A$79:$F$79</t>
  </si>
  <si>
    <t>[EIOPA_SolvencyII_DPM_Annotated_Templates.xlsx]S.36.02.01!$G$78</t>
  </si>
  <si>
    <t>[EIOPA_SolvencyII_DPM_Annotated_Templates.xlsx]S.36.02.01!$G$79</t>
  </si>
  <si>
    <t>[EIOPA_SolvencyII_DPM_Annotated_Templates.xlsx]S.36.02.01!$G$81</t>
  </si>
  <si>
    <t>[EIOPA_SolvencyII_DPM_Annotated_Templates.xlsx]S.36.02.01!$A$81:$F$82</t>
  </si>
  <si>
    <t>[EIOPA_SolvencyII_DPM_Annotated_Templates.xlsx]S.36.02.01!$D$78:$F$83</t>
  </si>
  <si>
    <t>[EIOPA_SolvencyII_DPM_Annotated_Templates.xlsx]S.36.02.01!$A$75:$A$76</t>
  </si>
  <si>
    <t>[EIOPA_SolvencyII_DPM_Annotated_Templates.xlsx]S.36.03.01!$A$1</t>
  </si>
  <si>
    <t>[EIOPA_SolvencyII_DPM_Annotated_Templates.xlsx]S.36.03.01!$A$6</t>
  </si>
  <si>
    <t>[EIOPA_SolvencyII_DPM_Annotated_Templates.xlsx]S.36.03.01!$A$4</t>
  </si>
  <si>
    <t>[EIOPA_SolvencyII_DPM_Annotated_Templates.xlsx]S.36.03.01!$D$12:$K$12</t>
  </si>
  <si>
    <t>[EIOPA_SolvencyII_DPM_Annotated_Templates.xlsx]S.36.03.01!$A$10:$C$10</t>
  </si>
  <si>
    <t>[EIOPA_SolvencyII_DPM_Annotated_Templates.xlsx]S.36.03.01!$A$11:$C$11</t>
  </si>
  <si>
    <t>[EIOPA_SolvencyII_DPM_Annotated_Templates.xlsx]S.36.03.01!$D$10:$K$10</t>
  </si>
  <si>
    <t>[EIOPA_SolvencyII_DPM_Annotated_Templates.xlsx]S.36.03.01!$D$11:$K$11</t>
  </si>
  <si>
    <t>[EIOPA_SolvencyII_DPM_Annotated_Templates.xlsx]S.36.03.01!$D$13:$K$18</t>
  </si>
  <si>
    <t>[EIOPA_SolvencyII_DPM_Annotated_Templates.xlsx]S.36.03.01!$A$13:$C$14</t>
  </si>
  <si>
    <t>[EIOPA_SolvencyII_DPM_Annotated_Templates.xlsx]S.36.03.01!$A$7:$A$8</t>
  </si>
  <si>
    <t>[EIOPA_SolvencyII_DPM_Annotated_Templates.xlsx]S.36.03.01!$A$20</t>
  </si>
  <si>
    <t>[EIOPA_SolvencyII_DPM_Annotated_Templates.xlsx]S.36.03.01!$B$26</t>
  </si>
  <si>
    <t>[EIOPA_SolvencyII_DPM_Annotated_Templates.xlsx]S.36.03.01!$A$24</t>
  </si>
  <si>
    <t>[EIOPA_SolvencyII_DPM_Annotated_Templates.xlsx]S.36.03.01!$A$25</t>
  </si>
  <si>
    <t>[EIOPA_SolvencyII_DPM_Annotated_Templates.xlsx]S.36.03.01!$B$24</t>
  </si>
  <si>
    <t>[EIOPA_SolvencyII_DPM_Annotated_Templates.xlsx]S.36.03.01!$B$25</t>
  </si>
  <si>
    <t>[EIOPA_SolvencyII_DPM_Annotated_Templates.xlsx]S.36.03.01!$B$27:$B$28</t>
  </si>
  <si>
    <t>[EIOPA_SolvencyII_DPM_Annotated_Templates.xlsx]S.36.03.01!$A$27:$A$28</t>
  </si>
  <si>
    <t>[EIOPA_SolvencyII_DPM_Annotated_Templates.xlsx]S.36.03.01!$A$21:$A$22</t>
  </si>
  <si>
    <t>[EIOPA_SolvencyII_DPM_Annotated_Templates.xlsx]S.36.03.01!$A$30</t>
  </si>
  <si>
    <t>[EIOPA_SolvencyII_DPM_Annotated_Templates.xlsx]S.36.03.01!$B$36</t>
  </si>
  <si>
    <t>[EIOPA_SolvencyII_DPM_Annotated_Templates.xlsx]S.36.03.01!$A$34</t>
  </si>
  <si>
    <t>[EIOPA_SolvencyII_DPM_Annotated_Templates.xlsx]S.36.03.01!$A$35</t>
  </si>
  <si>
    <t>[EIOPA_SolvencyII_DPM_Annotated_Templates.xlsx]S.36.03.01!$B$34</t>
  </si>
  <si>
    <t>[EIOPA_SolvencyII_DPM_Annotated_Templates.xlsx]S.36.03.01!$B$35</t>
  </si>
  <si>
    <t>[EIOPA_SolvencyII_DPM_Annotated_Templates.xlsx]S.36.03.01!$B$37:$B$38</t>
  </si>
  <si>
    <t>[EIOPA_SolvencyII_DPM_Annotated_Templates.xlsx]S.36.03.01!$A$37:$A$38</t>
  </si>
  <si>
    <t>[EIOPA_SolvencyII_DPM_Annotated_Templates.xlsx]S.36.03.01!$A$31:$A$32</t>
  </si>
  <si>
    <t>[EIOPA_SolvencyII_DPM_Annotated_Templates.xlsx]S.36.04.01!$A$1</t>
  </si>
  <si>
    <t>[EIOPA_SolvencyII_DPM_Annotated_Templates.xlsx]S.36.04.01!$A$6</t>
  </si>
  <si>
    <t>[EIOPA_SolvencyII_DPM_Annotated_Templates.xlsx]S.36.04.01!$A$4</t>
  </si>
  <si>
    <t>[EIOPA_SolvencyII_DPM_Annotated_Templates.xlsx]S.36.04.01!$D$12:$J$12</t>
  </si>
  <si>
    <t>[EIOPA_SolvencyII_DPM_Annotated_Templates.xlsx]S.36.04.01!$A$10:$C$10</t>
  </si>
  <si>
    <t>[EIOPA_SolvencyII_DPM_Annotated_Templates.xlsx]S.36.04.01!$A$11:$C$11</t>
  </si>
  <si>
    <t>[EIOPA_SolvencyII_DPM_Annotated_Templates.xlsx]S.36.04.01!$D$10:$J$10</t>
  </si>
  <si>
    <t>[EIOPA_SolvencyII_DPM_Annotated_Templates.xlsx]S.36.04.01!$D$11:$J$11</t>
  </si>
  <si>
    <t>[EIOPA_SolvencyII_DPM_Annotated_Templates.xlsx]S.36.04.01!$D$13:$J$16</t>
  </si>
  <si>
    <t>[EIOPA_SolvencyII_DPM_Annotated_Templates.xlsx]S.36.04.01!$A$13:$C$14</t>
  </si>
  <si>
    <t>[EIOPA_SolvencyII_DPM_Annotated_Templates.xlsx]S.36.04.01!$A$7:$A$8</t>
  </si>
  <si>
    <t>[EIOPA_SolvencyII_DPM_Annotated_Templates.xlsx]S.36.04.01!$A$18</t>
  </si>
  <si>
    <t>[EIOPA_SolvencyII_DPM_Annotated_Templates.xlsx]S.36.04.01!$B$24</t>
  </si>
  <si>
    <t>[EIOPA_SolvencyII_DPM_Annotated_Templates.xlsx]S.36.04.01!$A$22</t>
  </si>
  <si>
    <t>[EIOPA_SolvencyII_DPM_Annotated_Templates.xlsx]S.36.04.01!$A$23</t>
  </si>
  <si>
    <t>[EIOPA_SolvencyII_DPM_Annotated_Templates.xlsx]S.36.04.01!$B$22</t>
  </si>
  <si>
    <t>[EIOPA_SolvencyII_DPM_Annotated_Templates.xlsx]S.36.04.01!$B$23</t>
  </si>
  <si>
    <t>[EIOPA_SolvencyII_DPM_Annotated_Templates.xlsx]S.36.04.01!$B$25:$B$26</t>
  </si>
  <si>
    <t>[EIOPA_SolvencyII_DPM_Annotated_Templates.xlsx]S.36.04.01!$A$25:$A$26</t>
  </si>
  <si>
    <t>[EIOPA_SolvencyII_DPM_Annotated_Templates.xlsx]S.36.04.01!$A$19:$A$20</t>
  </si>
  <si>
    <t>[EIOPA_SolvencyII_DPM_Annotated_Templates.xlsx]S.36.04.01!$A$28</t>
  </si>
  <si>
    <t>[EIOPA_SolvencyII_DPM_Annotated_Templates.xlsx]S.36.04.01!$B$34</t>
  </si>
  <si>
    <t>[EIOPA_SolvencyII_DPM_Annotated_Templates.xlsx]S.36.04.01!$A$32</t>
  </si>
  <si>
    <t>[EIOPA_SolvencyII_DPM_Annotated_Templates.xlsx]S.36.04.01!$A$33</t>
  </si>
  <si>
    <t>[EIOPA_SolvencyII_DPM_Annotated_Templates.xlsx]S.36.04.01!$B$32</t>
  </si>
  <si>
    <t>[EIOPA_SolvencyII_DPM_Annotated_Templates.xlsx]S.36.04.01!$B$33</t>
  </si>
  <si>
    <t>[EIOPA_SolvencyII_DPM_Annotated_Templates.xlsx]S.36.04.01!$B$35:$B$36</t>
  </si>
  <si>
    <t>[EIOPA_SolvencyII_DPM_Annotated_Templates.xlsx]S.36.04.01!$A$35:$A$36</t>
  </si>
  <si>
    <t>[EIOPA_SolvencyII_DPM_Annotated_Templates.xlsx]S.36.04.01!$A$29:$A$30</t>
  </si>
  <si>
    <t>[EIOPA_SolvencyII_DPM_Annotated_Templates.xlsx]S.36.04.01!$A$38</t>
  </si>
  <si>
    <t>[EIOPA_SolvencyII_DPM_Annotated_Templates.xlsx]S.36.04.01!$C$44:$E$44</t>
  </si>
  <si>
    <t>[EIOPA_SolvencyII_DPM_Annotated_Templates.xlsx]S.36.04.01!$A$42:$B$42</t>
  </si>
  <si>
    <t>[EIOPA_SolvencyII_DPM_Annotated_Templates.xlsx]S.36.04.01!$A$43:$B$43</t>
  </si>
  <si>
    <t>[EIOPA_SolvencyII_DPM_Annotated_Templates.xlsx]S.36.04.01!$C$42:$E$42</t>
  </si>
  <si>
    <t>[EIOPA_SolvencyII_DPM_Annotated_Templates.xlsx]S.36.04.01!$C$43:$E$43</t>
  </si>
  <si>
    <t>[EIOPA_SolvencyII_DPM_Annotated_Templates.xlsx]S.36.04.01!$C$45:$E$51</t>
  </si>
  <si>
    <t>[EIOPA_SolvencyII_DPM_Annotated_Templates.xlsx]S.36.04.01!$A$45:$B$46</t>
  </si>
  <si>
    <t>[EIOPA_SolvencyII_DPM_Annotated_Templates.xlsx]S.36.04.01!$A$39:$A$40</t>
  </si>
  <si>
    <t>[EIOPA_SolvencyII_DPM_Annotated_Templates.xlsx]S.37.01.01!$A$1</t>
  </si>
  <si>
    <t>[EIOPA_SolvencyII_DPM_Annotated_Templates.xlsx]S.37.01.01!$A$6</t>
  </si>
  <si>
    <t>[EIOPA_SolvencyII_DPM_Annotated_Templates.xlsx]S.37.01.01!$A$4</t>
  </si>
  <si>
    <t>[EIOPA_SolvencyII_DPM_Annotated_Templates.xlsx]S.37.01.01!$C$12:$O$12</t>
  </si>
  <si>
    <t>[EIOPA_SolvencyII_DPM_Annotated_Templates.xlsx]S.37.01.01!$A$10:$B$10</t>
  </si>
  <si>
    <t>[EIOPA_SolvencyII_DPM_Annotated_Templates.xlsx]S.37.01.01!$A$11:$B$11</t>
  </si>
  <si>
    <t>[EIOPA_SolvencyII_DPM_Annotated_Templates.xlsx]S.37.01.01!$C$10:$O$10</t>
  </si>
  <si>
    <t>[EIOPA_SolvencyII_DPM_Annotated_Templates.xlsx]S.37.01.01!$C$11:$O$11</t>
  </si>
  <si>
    <t>[EIOPA_SolvencyII_DPM_Annotated_Templates.xlsx]S.37.01.01!$C$13:$O$16</t>
  </si>
  <si>
    <t>[EIOPA_SolvencyII_DPM_Annotated_Templates.xlsx]S.37.01.01!$A$13:$B$14</t>
  </si>
  <si>
    <t>[EIOPA_SolvencyII_DPM_Annotated_Templates.xlsx]S.37.01.01!$A$7:$A$8</t>
  </si>
  <si>
    <t>[EIOPA_SolvencyII_DPM_Annotated_Templates.xlsx]S.37.01.01!$A$18</t>
  </si>
  <si>
    <t>[EIOPA_SolvencyII_DPM_Annotated_Templates.xlsx]S.37.01.01!$B$24</t>
  </si>
  <si>
    <t>[EIOPA_SolvencyII_DPM_Annotated_Templates.xlsx]S.37.01.01!$A$22</t>
  </si>
  <si>
    <t>[EIOPA_SolvencyII_DPM_Annotated_Templates.xlsx]S.37.01.01!$A$23</t>
  </si>
  <si>
    <t>[EIOPA_SolvencyII_DPM_Annotated_Templates.xlsx]S.37.01.01!$B$22</t>
  </si>
  <si>
    <t>[EIOPA_SolvencyII_DPM_Annotated_Templates.xlsx]S.37.01.01!$B$23</t>
  </si>
  <si>
    <t>[EIOPA_SolvencyII_DPM_Annotated_Templates.xlsx]S.37.01.01!$B$25:$B$26</t>
  </si>
  <si>
    <t>[EIOPA_SolvencyII_DPM_Annotated_Templates.xlsx]S.37.01.01!$A$25:$A$26</t>
  </si>
  <si>
    <t>[EIOPA_SolvencyII_DPM_Annotated_Templates.xlsx]S.37.01.01!$A$19:$A$20</t>
  </si>
  <si>
    <t>[EIOPA_SolvencyII_DPM_Annotated_Templates.xlsx]S.38.01.{01,02}'!$A$1</t>
  </si>
  <si>
    <t>[EIOPA_SolvencyII_DPM_Annotated_Templates.xlsx]S.38.01.{01,02}'!$A$6</t>
  </si>
  <si>
    <t>[EIOPA_SolvencyII_DPM_Annotated_Templates.xlsx]S.38.01.{01,02}'!$A$4</t>
  </si>
  <si>
    <t>[EIOPA_SolvencyII_DPM_Annotated_Templates.xlsx]S.38.01.{01,02}'!$C$16:$C$17</t>
  </si>
  <si>
    <t>[EIOPA_SolvencyII_DPM_Annotated_Templates.xlsx]S.38.01.{01,02}'!$A$16:$A$17</t>
  </si>
  <si>
    <t>[EIOPA_SolvencyII_DPM_Annotated_Templates.xlsx]S.38.01.{01,02}'!$B$16:$B$17</t>
  </si>
  <si>
    <t>[EIOPA_SolvencyII_DPM_Annotated_Templates.xlsx]S.38.01.{01,02}'!$C$14</t>
  </si>
  <si>
    <t>[EIOPA_SolvencyII_DPM_Annotated_Templates.xlsx]S.38.01.{01,02}'!$C$15</t>
  </si>
  <si>
    <t>[EIOPA_SolvencyII_DPM_Annotated_Templates.xlsx]S.38.01.{01,02}'!$C$18:$C$20</t>
  </si>
  <si>
    <t>[EIOPA_SolvencyII_DPM_Annotated_Templates.xlsx]S.38.01.{01,02}'!$D$16:$D$17</t>
  </si>
  <si>
    <t>[EIOPA_SolvencyII_DPM_Annotated_Templates.xlsx]S.38.01.{01,02}'!$A$7:$A$8</t>
  </si>
  <si>
    <t>[EIOPA_SolvencyII_DPM_Annotated_Templates.xlsx]S.38.01.{01,02}'!$A$2</t>
  </si>
  <si>
    <t>[EIOPA_SolvencyII_DPM_Annotated_Templates.xlsx]S.38.01.{01,02}'!$A$10</t>
  </si>
  <si>
    <t>[EIOPA_SolvencyII_DPM_Annotated_Templates.xlsx]S.38.01.{01,02}'!$A$11:$A$12</t>
  </si>
  <si>
    <t>[EIOPA_SolvencyII_DPM_Annotated_Templates.xlsx]S.39.01.{01,02}'!$A$1</t>
  </si>
  <si>
    <t>[EIOPA_SolvencyII_DPM_Annotated_Templates.xlsx]S.39.01.{01,02}'!$A$6</t>
  </si>
  <si>
    <t>[EIOPA_SolvencyII_DPM_Annotated_Templates.xlsx]S.39.01.{01,02}'!$A$4</t>
  </si>
  <si>
    <t>[EIOPA_SolvencyII_DPM_Annotated_Templates.xlsx]S.39.01.{01,02}'!$C$16</t>
  </si>
  <si>
    <t>[EIOPA_SolvencyII_DPM_Annotated_Templates.xlsx]S.39.01.{01,02}'!$A$16</t>
  </si>
  <si>
    <t>[EIOPA_SolvencyII_DPM_Annotated_Templates.xlsx]S.39.01.{01,02}'!$B$16</t>
  </si>
  <si>
    <t>[EIOPA_SolvencyII_DPM_Annotated_Templates.xlsx]S.39.01.{01,02}'!$C$14</t>
  </si>
  <si>
    <t>[EIOPA_SolvencyII_DPM_Annotated_Templates.xlsx]S.39.01.{01,02}'!$C$15</t>
  </si>
  <si>
    <t>[EIOPA_SolvencyII_DPM_Annotated_Templates.xlsx]S.39.01.{01,02}'!$D$16:$F$16</t>
  </si>
  <si>
    <t>[EIOPA_SolvencyII_DPM_Annotated_Templates.xlsx]S.39.01.{01,02}'!$A$7:$A$8</t>
  </si>
  <si>
    <t>[EIOPA_SolvencyII_DPM_Annotated_Templates.xlsx]S.39.01.{01,02}'!$A$2</t>
  </si>
  <si>
    <t>[EIOPA_SolvencyII_DPM_Annotated_Templates.xlsx]S.39.01.{01,02}'!$A$10</t>
  </si>
  <si>
    <t>[EIOPA_SolvencyII_DPM_Annotated_Templates.xlsx]S.39.01.{01,02}'!$A$11:$A$12</t>
  </si>
  <si>
    <t>[EIOPA_SolvencyII_DPM_Annotated_Templates.xlsx]S.40.01.{01,02}'!$A$1</t>
  </si>
  <si>
    <t>[EIOPA_SolvencyII_DPM_Annotated_Templates.xlsx]S.40.01.{01,02}'!$A$6</t>
  </si>
  <si>
    <t>[EIOPA_SolvencyII_DPM_Annotated_Templates.xlsx]S.40.01.{01,02}'!$A$4</t>
  </si>
  <si>
    <t>[EIOPA_SolvencyII_DPM_Annotated_Templates.xlsx]S.40.01.{01,02}'!$C$16</t>
  </si>
  <si>
    <t>[EIOPA_SolvencyII_DPM_Annotated_Templates.xlsx]S.40.01.{01,02}'!$A$16</t>
  </si>
  <si>
    <t>[EIOPA_SolvencyII_DPM_Annotated_Templates.xlsx]S.40.01.{01,02}'!$B$16</t>
  </si>
  <si>
    <t>[EIOPA_SolvencyII_DPM_Annotated_Templates.xlsx]S.40.01.{01,02}'!$C$14</t>
  </si>
  <si>
    <t>[EIOPA_SolvencyII_DPM_Annotated_Templates.xlsx]S.40.01.{01,02}'!$C$15</t>
  </si>
  <si>
    <t>[EIOPA_SolvencyII_DPM_Annotated_Templates.xlsx]S.40.01.{01,02}'!$D$16:$E$16</t>
  </si>
  <si>
    <t>[EIOPA_SolvencyII_DPM_Annotated_Templates.xlsx]S.40.01.{01,02}'!$A$7:$A$8</t>
  </si>
  <si>
    <t>[EIOPA_SolvencyII_DPM_Annotated_Templates.xlsx]S.40.01.{01,02}'!$A$2</t>
  </si>
  <si>
    <t>[EIOPA_SolvencyII_DPM_Annotated_Templates.xlsx]S.40.01.{01,02}'!$A$10</t>
  </si>
  <si>
    <t>[EIOPA_SolvencyII_DPM_Annotated_Templates.xlsx]S.40.01.{01,02}'!$A$11:$A$12</t>
  </si>
  <si>
    <t>[EIOPA_SolvencyII_DPM_Annotated_Templates.xlsx]S.41.01.{01,02}'!$A$1</t>
  </si>
  <si>
    <t>[EIOPA_SolvencyII_DPM_Annotated_Templates.xlsx]S.41.01.{01,02}'!$A$6</t>
  </si>
  <si>
    <t>[EIOPA_SolvencyII_DPM_Annotated_Templates.xlsx]S.41.01.{01,02}'!$A$4</t>
  </si>
  <si>
    <t>[EIOPA_SolvencyII_DPM_Annotated_Templates.xlsx]S.41.01.{01,02}'!$C$16:$C$17</t>
  </si>
  <si>
    <t>[EIOPA_SolvencyII_DPM_Annotated_Templates.xlsx]S.41.01.{01,02}'!$A$16:$A$17</t>
  </si>
  <si>
    <t>[EIOPA_SolvencyII_DPM_Annotated_Templates.xlsx]S.41.01.{01,02}'!$B$16:$B$17</t>
  </si>
  <si>
    <t>[EIOPA_SolvencyII_DPM_Annotated_Templates.xlsx]S.41.01.{01,02}'!$C$14</t>
  </si>
  <si>
    <t>[EIOPA_SolvencyII_DPM_Annotated_Templates.xlsx]S.41.01.{01,02}'!$C$15</t>
  </si>
  <si>
    <t>[EIOPA_SolvencyII_DPM_Annotated_Templates.xlsx]S.41.01.{01,02}'!$D$16:$G$17</t>
  </si>
  <si>
    <t>[EIOPA_SolvencyII_DPM_Annotated_Templates.xlsx]S.41.01.{01,02}'!$A$7:$A$8</t>
  </si>
  <si>
    <t>[EIOPA_SolvencyII_DPM_Annotated_Templates.xlsx]S.41.01.{01,02}'!$A$2</t>
  </si>
  <si>
    <t>[EIOPA_SolvencyII_DPM_Annotated_Templates.xlsx]S.41.01.{01,02}'!$A$10</t>
  </si>
  <si>
    <t>[EIOPA_SolvencyII_DPM_Annotated_Templates.xlsx]S.41.01.{01,02}'!$A$11:$A$12</t>
  </si>
  <si>
    <t>='S.25.02.{01,02,03,04,05,06}'!$C$110:$C$115</t>
  </si>
  <si>
    <t>[EIOPA_SolvencyII_DPM_Annotated_Templates.xlsx]S.25.02.{01,02,03,04,05,06}'!$C$110:$C$115</t>
  </si>
  <si>
    <t>='S.25.02.{01,02,03,04,05,06}'!$A$110:$A$115</t>
  </si>
  <si>
    <t>[EIOPA_SolvencyII_DPM_Annotated_Templates.xlsx]S.25.02.{01,02,03,04,05,06}'!$A$110:$A$115</t>
  </si>
  <si>
    <t>='S.25.02.{01,02,03,04,05,06}'!$B$110:$B$115</t>
  </si>
  <si>
    <t>[EIOPA_SolvencyII_DPM_Annotated_Templates.xlsx]S.25.02.{01,02,03,04,05,06}'!$B$110:$B$115</t>
  </si>
  <si>
    <t>='S.25.02.{01,02,03,04,05,06}'!$C$108</t>
  </si>
  <si>
    <t>[EIOPA_SolvencyII_DPM_Annotated_Templates.xlsx]S.25.02.{01,02,03,04,05,06}'!$C$108</t>
  </si>
  <si>
    <t>='S.25.02.{01,02,03,04,05,06}'!$C$109</t>
  </si>
  <si>
    <t>[EIOPA_SolvencyII_DPM_Annotated_Templates.xlsx]S.25.02.{01,02,03,04,05,06}'!$C$109</t>
  </si>
  <si>
    <t>='S.25.02.{01,02,03,04,05,06}'!$D$110:$M$115</t>
  </si>
  <si>
    <t>[EIOPA_SolvencyII_DPM_Annotated_Templates.xlsx]S.25.02.{01,02,03,04,05,06}'!$D$110:$M$115</t>
  </si>
  <si>
    <t>='S.25.02.{01,02,03,04,05,06}'!$A$101</t>
  </si>
  <si>
    <t>[EIOPA_SolvencyII_DPM_Annotated_Templates.xlsx]S.25.02.{01,02,03,04,05,06}'!$A$101</t>
  </si>
  <si>
    <t>='S.25.02.{01,02,03,04,05,06}'!$A$102:$A$104</t>
  </si>
  <si>
    <t>[EIOPA_SolvencyII_DPM_Annotated_Templates.xlsx]S.25.02.{01,02,03,04,05,06}'!$A$102:$A$104</t>
  </si>
  <si>
    <t>='S.27.01.{01,02,03,04,05,06}'!$A$978</t>
  </si>
  <si>
    <t>[EIOPA_SolvencyII_DPM_Annotated_Templates.xlsx]S.27.01.{01,02,03,04,05,06}'!$A$978</t>
  </si>
  <si>
    <t>='S.27.01.{01,02,03,04,05,06}'!$C$1029:$I$1034</t>
  </si>
  <si>
    <t>[EIOPA_SolvencyII_DPM_Annotated_Templates.xlsx]S.27.01.{01,02,03,04,05,06}'!$C$1029:$I$1034</t>
  </si>
  <si>
    <t>='S.27.01.{01,02,03,04,05,06}'!$A$1029:$A$1034</t>
  </si>
  <si>
    <t>[EIOPA_SolvencyII_DPM_Annotated_Templates.xlsx]S.27.01.{01,02,03,04,05,06}'!$A$1029:$A$1034</t>
  </si>
  <si>
    <t>='S.27.01.{01,02,03,04,05,06}'!$B$1029:$B$1034</t>
  </si>
  <si>
    <t>[EIOPA_SolvencyII_DPM_Annotated_Templates.xlsx]S.27.01.{01,02,03,04,05,06}'!$B$1029:$B$1034</t>
  </si>
  <si>
    <t>='S.27.01.{01,02,03,04,05,06}'!$C$1027:$I$1027</t>
  </si>
  <si>
    <t>[EIOPA_SolvencyII_DPM_Annotated_Templates.xlsx]S.27.01.{01,02,03,04,05,06}'!$C$1027:$I$1027</t>
  </si>
  <si>
    <t>='S.27.01.{01,02,03,04,05,06}'!$C$1035:$I$1040</t>
  </si>
  <si>
    <t>[EIOPA_SolvencyII_DPM_Annotated_Templates.xlsx]S.27.01.{01,02,03,04,05,06}'!$C$1035:$I$1040</t>
  </si>
  <si>
    <t>='S.27.01.{01,02,03,04,05,06}'!$J$1029:$K$1034</t>
  </si>
  <si>
    <t>[EIOPA_SolvencyII_DPM_Annotated_Templates.xlsx]S.27.01.{01,02,03,04,05,06}'!$J$1029:$K$1034</t>
  </si>
  <si>
    <t>='S.27.01.{01,02,03,04,05,06}'!$A$1042</t>
  </si>
  <si>
    <t>[EIOPA_SolvencyII_DPM_Annotated_Templates.xlsx]S.27.01.{01,02,03,04,05,06}'!$A$1042</t>
  </si>
  <si>
    <t>='S.27.01.{01,02,03,04,05,06}'!$A$1101</t>
  </si>
  <si>
    <t>[EIOPA_SolvencyII_DPM_Annotated_Templates.xlsx]S.27.01.{01,02,03,04,05,06}'!$A$1101</t>
  </si>
  <si>
    <t>='S.27.01.{01,02,03,04,05,06}'!$C$1105:$E$1107</t>
  </si>
  <si>
    <t>[EIOPA_SolvencyII_DPM_Annotated_Templates.xlsx]S.27.01.{01,02,03,04,05,06}'!$C$1105:$E$1107</t>
  </si>
  <si>
    <t>='S.27.01.{01,02,03,04,05,06}'!$A$1105:$A$1107</t>
  </si>
  <si>
    <t>[EIOPA_SolvencyII_DPM_Annotated_Templates.xlsx]S.27.01.{01,02,03,04,05,06}'!$A$1105:$A$1107</t>
  </si>
  <si>
    <t>='S.27.01.{01,02,03,04,05,06}'!$B$1105:$B$1107</t>
  </si>
  <si>
    <t>[EIOPA_SolvencyII_DPM_Annotated_Templates.xlsx]S.27.01.{01,02,03,04,05,06}'!$B$1105:$B$1107</t>
  </si>
  <si>
    <t>='S.27.01.{01,02,03,04,05,06}'!$C$1103:$E$1103</t>
  </si>
  <si>
    <t>[EIOPA_SolvencyII_DPM_Annotated_Templates.xlsx]S.27.01.{01,02,03,04,05,06}'!$C$1103:$E$1103</t>
  </si>
  <si>
    <t>='S.27.01.{01,02,03,04,05,06}'!$C$1108:$E$1111</t>
  </si>
  <si>
    <t>[EIOPA_SolvencyII_DPM_Annotated_Templates.xlsx]S.27.01.{01,02,03,04,05,06}'!$C$1108:$E$1111</t>
  </si>
  <si>
    <t>='S.27.01.{01,02,03,04,05,06}'!$F$1105:$F$1107</t>
  </si>
  <si>
    <t>[EIOPA_SolvencyII_DPM_Annotated_Templates.xlsx]S.27.01.{01,02,03,04,05,06}'!$F$1105:$F$1107</t>
  </si>
  <si>
    <t>='S.27.01.{01,02,03,04,05,06}'!$A$1043:$A$1049</t>
  </si>
  <si>
    <t>[EIOPA_SolvencyII_DPM_Annotated_Templates.xlsx]S.27.01.{01,02,03,04,05,06}'!$A$1043:$A$1049</t>
  </si>
  <si>
    <t>='S.27.01.{01,02,03,04,05,06}'!$A$1049:$D$1049</t>
  </si>
  <si>
    <t>[EIOPA_SolvencyII_DPM_Annotated_Templates.xlsx]S.27.01.{01,02,03,04,05,06}'!$A$1049:$D$1049</t>
  </si>
  <si>
    <t>='S.27.01.{01,02,03,04,05,06}'!$A$1113</t>
  </si>
  <si>
    <t>[EIOPA_SolvencyII_DPM_Annotated_Templates.xlsx]S.27.01.{01,02,03,04,05,06}'!$A$1113</t>
  </si>
  <si>
    <t>='S.27.01.{01,02,03,04,05,06}'!$A$1160</t>
  </si>
  <si>
    <t>[EIOPA_SolvencyII_DPM_Annotated_Templates.xlsx]S.27.01.{01,02,03,04,05,06}'!$A$1160</t>
  </si>
  <si>
    <t>='S.27.01.{01,02,03,04,05,06}'!$C$1164:$H$1166</t>
  </si>
  <si>
    <t>[EIOPA_SolvencyII_DPM_Annotated_Templates.xlsx]S.27.01.{01,02,03,04,05,06}'!$C$1164:$H$1166</t>
  </si>
  <si>
    <t>='S.27.01.{01,02,03,04,05,06}'!$A$1164:$A$1166</t>
  </si>
  <si>
    <t>[EIOPA_SolvencyII_DPM_Annotated_Templates.xlsx]S.27.01.{01,02,03,04,05,06}'!$A$1164:$A$1166</t>
  </si>
  <si>
    <t>='S.27.01.{01,02,03,04,05,06}'!$B$1164:$B$1166</t>
  </si>
  <si>
    <t>[EIOPA_SolvencyII_DPM_Annotated_Templates.xlsx]S.27.01.{01,02,03,04,05,06}'!$B$1164:$B$1166</t>
  </si>
  <si>
    <t>='S.27.01.{01,02,03,04,05,06}'!$C$1162:$H$1162</t>
  </si>
  <si>
    <t>[EIOPA_SolvencyII_DPM_Annotated_Templates.xlsx]S.27.01.{01,02,03,04,05,06}'!$C$1162:$H$1162</t>
  </si>
  <si>
    <t>='S.27.01.{01,02,03,04,05,06}'!$C$1167:$H$1171</t>
  </si>
  <si>
    <t>[EIOPA_SolvencyII_DPM_Annotated_Templates.xlsx]S.27.01.{01,02,03,04,05,06}'!$C$1167:$H$1171</t>
  </si>
  <si>
    <t>='S.27.01.{01,02,03,04,05,06}'!$I$1164:$I$1166</t>
  </si>
  <si>
    <t>[EIOPA_SolvencyII_DPM_Annotated_Templates.xlsx]S.27.01.{01,02,03,04,05,06}'!$I$1164:$I$1166</t>
  </si>
  <si>
    <t>='S.27.01.{01,02,03,04,05,06}'!$A$1114:$A$1118</t>
  </si>
  <si>
    <t>[EIOPA_SolvencyII_DPM_Annotated_Templates.xlsx]S.27.01.{01,02,03,04,05,06}'!$A$1114:$A$1118</t>
  </si>
  <si>
    <t>='S.27.01.{01,02,03,04,05,06}'!$A$1118:$D$1118</t>
  </si>
  <si>
    <t>[EIOPA_SolvencyII_DPM_Annotated_Templates.xlsx]S.27.01.{01,02,03,04,05,06}'!$A$1118:$D$1118</t>
  </si>
  <si>
    <t>='S.27.01.{01,02,03,04,05,06}'!$A$1173</t>
  </si>
  <si>
    <t>[EIOPA_SolvencyII_DPM_Annotated_Templates.xlsx]S.27.01.{01,02,03,04,05,06}'!$A$1173</t>
  </si>
  <si>
    <t>='S.27.01.{01,02,03,04,05,06}'!$A$1226</t>
  </si>
  <si>
    <t>[EIOPA_SolvencyII_DPM_Annotated_Templates.xlsx]S.27.01.{01,02,03,04,05,06}'!$A$1226</t>
  </si>
  <si>
    <t>='S.27.01.{01,02,03,04,05,06}'!$A$1230</t>
  </si>
  <si>
    <t>[EIOPA_SolvencyII_DPM_Annotated_Templates.xlsx]S.27.01.{01,02,03,04,05,06}'!$A$1230</t>
  </si>
  <si>
    <t>='S.27.01.{01,02,03,04,05,06}'!$B$1230</t>
  </si>
  <si>
    <t>[EIOPA_SolvencyII_DPM_Annotated_Templates.xlsx]S.27.01.{01,02,03,04,05,06}'!$B$1230</t>
  </si>
  <si>
    <t>='S.27.01.{01,02,03,04,05,06}'!$C$1228:$G$1228</t>
  </si>
  <si>
    <t>[EIOPA_SolvencyII_DPM_Annotated_Templates.xlsx]S.27.01.{01,02,03,04,05,06}'!$C$1228:$G$1228</t>
  </si>
  <si>
    <t>='S.27.01.{01,02,03,04,05,06}'!$C$1231:$G$1236</t>
  </si>
  <si>
    <t>[EIOPA_SolvencyII_DPM_Annotated_Templates.xlsx]S.27.01.{01,02,03,04,05,06}'!$C$1231:$G$1236</t>
  </si>
  <si>
    <t>='S.27.01.{01,02,03,04,05,06}'!$A$1174:$A$1179</t>
  </si>
  <si>
    <t>[EIOPA_SolvencyII_DPM_Annotated_Templates.xlsx]S.27.01.{01,02,03,04,05,06}'!$A$1174:$A$1179</t>
  </si>
  <si>
    <t>='S.27.01.{01,02,03,04,05,06}'!$A$1179:$D$1179</t>
  </si>
  <si>
    <t>[EIOPA_SolvencyII_DPM_Annotated_Templates.xlsx]S.27.01.{01,02,03,04,05,06}'!$A$1179:$D$1179</t>
  </si>
  <si>
    <t>='S.27.01.{01,02,03,04,05,06}'!$A$1238</t>
  </si>
  <si>
    <t>[EIOPA_SolvencyII_DPM_Annotated_Templates.xlsx]S.27.01.{01,02,03,04,05,06}'!$A$1238</t>
  </si>
  <si>
    <t>='S.27.01.{01,02,03,04,05,06}'!$A$1297</t>
  </si>
  <si>
    <t>[EIOPA_SolvencyII_DPM_Annotated_Templates.xlsx]S.27.01.{01,02,03,04,05,06}'!$A$1297</t>
  </si>
  <si>
    <t>='S.27.01.{01,02,03,04,05,06}'!$C$1301:$E$1303</t>
  </si>
  <si>
    <t>[EIOPA_SolvencyII_DPM_Annotated_Templates.xlsx]S.27.01.{01,02,03,04,05,06}'!$C$1301:$E$1303</t>
  </si>
  <si>
    <t>='S.27.01.{01,02,03,04,05,06}'!$A$1301:$A$1303</t>
  </si>
  <si>
    <t>[EIOPA_SolvencyII_DPM_Annotated_Templates.xlsx]S.27.01.{01,02,03,04,05,06}'!$A$1301:$A$1303</t>
  </si>
  <si>
    <t>='S.27.01.{01,02,03,04,05,06}'!$B$1301:$B$1303</t>
  </si>
  <si>
    <t>[EIOPA_SolvencyII_DPM_Annotated_Templates.xlsx]S.27.01.{01,02,03,04,05,06}'!$B$1301:$B$1303</t>
  </si>
  <si>
    <t>='S.27.01.{01,02,03,04,05,06}'!$C$1299:$E$1299</t>
  </si>
  <si>
    <t>[EIOPA_SolvencyII_DPM_Annotated_Templates.xlsx]S.27.01.{01,02,03,04,05,06}'!$C$1299:$E$1299</t>
  </si>
  <si>
    <t>='S.27.01.{01,02,03,04,05,06}'!$C$1304:$E$1307</t>
  </si>
  <si>
    <t>[EIOPA_SolvencyII_DPM_Annotated_Templates.xlsx]S.27.01.{01,02,03,04,05,06}'!$C$1304:$E$1307</t>
  </si>
  <si>
    <t>='S.27.01.{01,02,03,04,05,06}'!$F$1301:$F$1303</t>
  </si>
  <si>
    <t>[EIOPA_SolvencyII_DPM_Annotated_Templates.xlsx]S.27.01.{01,02,03,04,05,06}'!$F$1301:$F$1303</t>
  </si>
  <si>
    <t>='S.27.01.{01,02,03,04,05,06}'!$A$1239:$A$1245</t>
  </si>
  <si>
    <t>[EIOPA_SolvencyII_DPM_Annotated_Templates.xlsx]S.27.01.{01,02,03,04,05,06}'!$A$1239:$A$1245</t>
  </si>
  <si>
    <t>='S.27.01.{01,02,03,04,05,06}'!$A$1245:$D$1245</t>
  </si>
  <si>
    <t>[EIOPA_SolvencyII_DPM_Annotated_Templates.xlsx]S.27.01.{01,02,03,04,05,06}'!$A$1245:$D$1245</t>
  </si>
  <si>
    <t>='S.27.01.{01,02,03,04,05,06}'!$A$1309</t>
  </si>
  <si>
    <t>[EIOPA_SolvencyII_DPM_Annotated_Templates.xlsx]S.27.01.{01,02,03,04,05,06}'!$A$1309</t>
  </si>
  <si>
    <t>='S.27.01.{01,02,03,04,05,06}'!$A$1356</t>
  </si>
  <si>
    <t>[EIOPA_SolvencyII_DPM_Annotated_Templates.xlsx]S.27.01.{01,02,03,04,05,06}'!$A$1356</t>
  </si>
  <si>
    <t>='S.27.01.{01,02,03,04,05,06}'!$C$1360:$F$1367</t>
  </si>
  <si>
    <t>[EIOPA_SolvencyII_DPM_Annotated_Templates.xlsx]S.27.01.{01,02,03,04,05,06}'!$C$1360:$F$1367</t>
  </si>
  <si>
    <t>='S.27.01.{01,02,03,04,05,06}'!$A$1360:$A$1367</t>
  </si>
  <si>
    <t>[EIOPA_SolvencyII_DPM_Annotated_Templates.xlsx]S.27.01.{01,02,03,04,05,06}'!$A$1360:$A$1367</t>
  </si>
  <si>
    <t>='S.27.01.{01,02,03,04,05,06}'!$B$1360:$B$1367</t>
  </si>
  <si>
    <t>[EIOPA_SolvencyII_DPM_Annotated_Templates.xlsx]S.27.01.{01,02,03,04,05,06}'!$B$1360:$B$1367</t>
  </si>
  <si>
    <t>='S.27.01.{01,02,03,04,05,06}'!$C$1358:$F$1358</t>
  </si>
  <si>
    <t>[EIOPA_SolvencyII_DPM_Annotated_Templates.xlsx]S.27.01.{01,02,03,04,05,06}'!$C$1358:$F$1358</t>
  </si>
  <si>
    <t>='S.27.01.{01,02,03,04,05,06}'!$C$1368:$F$1372</t>
  </si>
  <si>
    <t>[EIOPA_SolvencyII_DPM_Annotated_Templates.xlsx]S.27.01.{01,02,03,04,05,06}'!$C$1368:$F$1372</t>
  </si>
  <si>
    <t>='S.27.01.{01,02,03,04,05,06}'!$G$1360:$H$1367</t>
  </si>
  <si>
    <t>[EIOPA_SolvencyII_DPM_Annotated_Templates.xlsx]S.27.01.{01,02,03,04,05,06}'!$G$1360:$H$1367</t>
  </si>
  <si>
    <t>='S.27.01.{01,02,03,04,05,06}'!$A$1310:$A$1314</t>
  </si>
  <si>
    <t>[EIOPA_SolvencyII_DPM_Annotated_Templates.xlsx]S.27.01.{01,02,03,04,05,06}'!$A$1310:$A$1314</t>
  </si>
  <si>
    <t>='S.27.01.{01,02,03,04,05,06}'!$A$1314:$D$1314</t>
  </si>
  <si>
    <t>[EIOPA_SolvencyII_DPM_Annotated_Templates.xlsx]S.27.01.{01,02,03,04,05,06}'!$A$1314:$D$1314</t>
  </si>
  <si>
    <t>='S.27.01.{01,02,03,04,05,06}'!$A$1374</t>
  </si>
  <si>
    <t>[EIOPA_SolvencyII_DPM_Annotated_Templates.xlsx]S.27.01.{01,02,03,04,05,06}'!$A$1374</t>
  </si>
  <si>
    <t>='S.27.01.{01,02,03,04,05,06}'!$A$1421</t>
  </si>
  <si>
    <t>[EIOPA_SolvencyII_DPM_Annotated_Templates.xlsx]S.27.01.{01,02,03,04,05,06}'!$A$1421</t>
  </si>
  <si>
    <t>='S.27.01.{01,02,03,04,05,06}'!$C$1426:$P$1459</t>
  </si>
  <si>
    <t>[EIOPA_SolvencyII_DPM_Annotated_Templates.xlsx]S.27.01.{01,02,03,04,05,06}'!$C$1426:$P$1459</t>
  </si>
  <si>
    <t>='S.27.01.{01,02,03,04,05,06}'!$A$1426:$A$1459</t>
  </si>
  <si>
    <t>[EIOPA_SolvencyII_DPM_Annotated_Templates.xlsx]S.27.01.{01,02,03,04,05,06}'!$A$1426:$A$1459</t>
  </si>
  <si>
    <t>='S.27.01.{01,02,03,04,05,06}'!$B$1426:$B$1459</t>
  </si>
  <si>
    <t>[EIOPA_SolvencyII_DPM_Annotated_Templates.xlsx]S.27.01.{01,02,03,04,05,06}'!$B$1426:$B$1459</t>
  </si>
  <si>
    <t>='S.27.01.{01,02,03,04,05,06}'!$C$1423:$P$1424</t>
  </si>
  <si>
    <t>[EIOPA_SolvencyII_DPM_Annotated_Templates.xlsx]S.27.01.{01,02,03,04,05,06}'!$C$1423:$P$1424</t>
  </si>
  <si>
    <t>='S.27.01.{01,02,03,04,05,06}'!$C$1425:$P$1425</t>
  </si>
  <si>
    <t>[EIOPA_SolvencyII_DPM_Annotated_Templates.xlsx]S.27.01.{01,02,03,04,05,06}'!$C$1425:$P$1425</t>
  </si>
  <si>
    <t>='S.27.01.{01,02,03,04,05,06}'!$C$1460:$P$1465</t>
  </si>
  <si>
    <t>[EIOPA_SolvencyII_DPM_Annotated_Templates.xlsx]S.27.01.{01,02,03,04,05,06}'!$C$1460:$P$1465</t>
  </si>
  <si>
    <t>='S.27.01.{01,02,03,04,05,06}'!$Q$1426:$Q$1459</t>
  </si>
  <si>
    <t>[EIOPA_SolvencyII_DPM_Annotated_Templates.xlsx]S.27.01.{01,02,03,04,05,06}'!$Q$1426:$Q$1459</t>
  </si>
  <si>
    <t>='S.27.01.{01,02,03,04,05,06}'!$A$1375:$A$1379</t>
  </si>
  <si>
    <t>[EIOPA_SolvencyII_DPM_Annotated_Templates.xlsx]S.27.01.{01,02,03,04,05,06}'!$A$1375:$A$1379</t>
  </si>
  <si>
    <t>='S.27.01.{01,02,03,04,05,06}'!$A$1379:$D$1379</t>
  </si>
  <si>
    <t>[EIOPA_SolvencyII_DPM_Annotated_Templates.xlsx]S.27.01.{01,02,03,04,05,06}'!$A$1379:$D$1379</t>
  </si>
  <si>
    <t>='S.27.01.{01,02,03,04,05,06}'!$A$1467</t>
  </si>
  <si>
    <t>[EIOPA_SolvencyII_DPM_Annotated_Templates.xlsx]S.27.01.{01,02,03,04,05,06}'!$A$1467</t>
  </si>
  <si>
    <t>='S.27.01.{01,02,03,04,05,06}'!$A$1514</t>
  </si>
  <si>
    <t>[EIOPA_SolvencyII_DPM_Annotated_Templates.xlsx]S.27.01.{01,02,03,04,05,06}'!$A$1514</t>
  </si>
  <si>
    <t>='S.27.01.{01,02,03,04,05,06}'!$C$1519:$L$1552</t>
  </si>
  <si>
    <t>[EIOPA_SolvencyII_DPM_Annotated_Templates.xlsx]S.27.01.{01,02,03,04,05,06}'!$C$1519:$L$1552</t>
  </si>
  <si>
    <t>='S.27.01.{01,02,03,04,05,06}'!$A$1519:$A$1552</t>
  </si>
  <si>
    <t>[EIOPA_SolvencyII_DPM_Annotated_Templates.xlsx]S.27.01.{01,02,03,04,05,06}'!$A$1519:$A$1552</t>
  </si>
  <si>
    <t>='S.27.01.{01,02,03,04,05,06}'!$B$1519:$B$1552</t>
  </si>
  <si>
    <t>[EIOPA_SolvencyII_DPM_Annotated_Templates.xlsx]S.27.01.{01,02,03,04,05,06}'!$B$1519:$B$1552</t>
  </si>
  <si>
    <t>='S.27.01.{01,02,03,04,05,06}'!$C$1516:$L$1517</t>
  </si>
  <si>
    <t>[EIOPA_SolvencyII_DPM_Annotated_Templates.xlsx]S.27.01.{01,02,03,04,05,06}'!$C$1516:$L$1517</t>
  </si>
  <si>
    <t>='S.27.01.{01,02,03,04,05,06}'!$C$1518:$L$1518</t>
  </si>
  <si>
    <t>[EIOPA_SolvencyII_DPM_Annotated_Templates.xlsx]S.27.01.{01,02,03,04,05,06}'!$C$1518:$L$1518</t>
  </si>
  <si>
    <t>='S.27.01.{01,02,03,04,05,06}'!$C$1553:$L$1558</t>
  </si>
  <si>
    <t>[EIOPA_SolvencyII_DPM_Annotated_Templates.xlsx]S.27.01.{01,02,03,04,05,06}'!$C$1553:$L$1558</t>
  </si>
  <si>
    <t>='S.27.01.{01,02,03,04,05,06}'!$M$1519:$M$1552</t>
  </si>
  <si>
    <t>[EIOPA_SolvencyII_DPM_Annotated_Templates.xlsx]S.27.01.{01,02,03,04,05,06}'!$M$1519:$M$1552</t>
  </si>
  <si>
    <t>='S.27.01.{01,02,03,04,05,06}'!$A$1468:$A$1472</t>
  </si>
  <si>
    <t>[EIOPA_SolvencyII_DPM_Annotated_Templates.xlsx]S.27.01.{01,02,03,04,05,06}'!$A$1468:$A$1472</t>
  </si>
  <si>
    <t>='S.27.01.{01,02,03,04,05,06}'!$A$1472:$D$1472</t>
  </si>
  <si>
    <t>[EIOPA_SolvencyII_DPM_Annotated_Templates.xlsx]S.27.01.{01,02,03,04,05,06}'!$A$1472:$D$1472</t>
  </si>
  <si>
    <t>='S.27.01.{01,02,03,04,05,06}'!$A$1560</t>
  </si>
  <si>
    <t>[EIOPA_SolvencyII_DPM_Annotated_Templates.xlsx]S.27.01.{01,02,03,04,05,06}'!$A$1560</t>
  </si>
  <si>
    <t>='S.27.01.{01,02,03,04,05,06}'!$A$1607</t>
  </si>
  <si>
    <t>[EIOPA_SolvencyII_DPM_Annotated_Templates.xlsx]S.27.01.{01,02,03,04,05,06}'!$A$1607</t>
  </si>
  <si>
    <t>='S.27.01.{01,02,03,04,05,06}'!$C$1612:$Q$1643</t>
  </si>
  <si>
    <t>[EIOPA_SolvencyII_DPM_Annotated_Templates.xlsx]S.27.01.{01,02,03,04,05,06}'!$C$1612:$Q$1643</t>
  </si>
  <si>
    <t>='S.27.01.{01,02,03,04,05,06}'!$A$1612:$A$1643</t>
  </si>
  <si>
    <t>[EIOPA_SolvencyII_DPM_Annotated_Templates.xlsx]S.27.01.{01,02,03,04,05,06}'!$A$1612:$A$1643</t>
  </si>
  <si>
    <t>='S.27.01.{01,02,03,04,05,06}'!$B$1612:$B$1643</t>
  </si>
  <si>
    <t>[EIOPA_SolvencyII_DPM_Annotated_Templates.xlsx]S.27.01.{01,02,03,04,05,06}'!$B$1612:$B$1643</t>
  </si>
  <si>
    <t>='S.27.01.{01,02,03,04,05,06}'!$C$1609:$Q$1610</t>
  </si>
  <si>
    <t>[EIOPA_SolvencyII_DPM_Annotated_Templates.xlsx]S.27.01.{01,02,03,04,05,06}'!$C$1609:$Q$1610</t>
  </si>
  <si>
    <t>='S.27.01.{01,02,03,04,05,06}'!$C$1611:$Q$1611</t>
  </si>
  <si>
    <t>[EIOPA_SolvencyII_DPM_Annotated_Templates.xlsx]S.27.01.{01,02,03,04,05,06}'!$C$1611:$Q$1611</t>
  </si>
  <si>
    <t>='S.27.01.{01,02,03,04,05,06}'!$C$1644:$Q$1649</t>
  </si>
  <si>
    <t>[EIOPA_SolvencyII_DPM_Annotated_Templates.xlsx]S.27.01.{01,02,03,04,05,06}'!$C$1644:$Q$1649</t>
  </si>
  <si>
    <t>='S.27.01.{01,02,03,04,05,06}'!$R$1612:$R$1643</t>
  </si>
  <si>
    <t>[EIOPA_SolvencyII_DPM_Annotated_Templates.xlsx]S.27.01.{01,02,03,04,05,06}'!$R$1612:$R$1643</t>
  </si>
  <si>
    <t>='S.27.01.{01,02,03,04,05,06}'!$A$1561:$A$1565</t>
  </si>
  <si>
    <t>[EIOPA_SolvencyII_DPM_Annotated_Templates.xlsx]S.27.01.{01,02,03,04,05,06}'!$A$1561:$A$1565</t>
  </si>
  <si>
    <t>='S.27.01.{01,02,03,04,05,06}'!$A$1565:$D$1565</t>
  </si>
  <si>
    <t>[EIOPA_SolvencyII_DPM_Annotated_Templates.xlsx]S.27.01.{01,02,03,04,05,06}'!$A$1565:$D$1565</t>
  </si>
  <si>
    <t>='S.27.01.{01,02,03,04,05,06}'!$A$1051</t>
  </si>
  <si>
    <t>[EIOPA_SolvencyII_DPM_Annotated_Templates.xlsx]S.27.01.{01,02,03,04,05,06}'!$A$1051</t>
  </si>
  <si>
    <t>='S.27.01.{01,02,03,04,05,06}'!$A$1052:$A$1059</t>
  </si>
  <si>
    <t>[EIOPA_SolvencyII_DPM_Annotated_Templates.xlsx]S.27.01.{01,02,03,04,05,06}'!$A$1052:$A$1059</t>
  </si>
  <si>
    <t>='S.27.01.{01,02,03,04,05,06}'!$A$1059:$D$1059</t>
  </si>
  <si>
    <t>[EIOPA_SolvencyII_DPM_Annotated_Templates.xlsx]S.27.01.{01,02,03,04,05,06}'!$A$1059:$D$1059</t>
  </si>
  <si>
    <t>='S.27.01.{01,02,03,04,05,06}'!$A$1120</t>
  </si>
  <si>
    <t>[EIOPA_SolvencyII_DPM_Annotated_Templates.xlsx]S.27.01.{01,02,03,04,05,06}'!$A$1120</t>
  </si>
  <si>
    <t>='S.27.01.{01,02,03,04,05,06}'!$A$1121:$A$1126</t>
  </si>
  <si>
    <t>[EIOPA_SolvencyII_DPM_Annotated_Templates.xlsx]S.27.01.{01,02,03,04,05,06}'!$A$1121:$A$1126</t>
  </si>
  <si>
    <t>='S.27.01.{01,02,03,04,05,06}'!$A$1126:$D$1126</t>
  </si>
  <si>
    <t>[EIOPA_SolvencyII_DPM_Annotated_Templates.xlsx]S.27.01.{01,02,03,04,05,06}'!$A$1126:$D$1126</t>
  </si>
  <si>
    <t>='S.27.01.{01,02,03,04,05,06}'!$A$1181</t>
  </si>
  <si>
    <t>[EIOPA_SolvencyII_DPM_Annotated_Templates.xlsx]S.27.01.{01,02,03,04,05,06}'!$A$1181</t>
  </si>
  <si>
    <t>='S.27.01.{01,02,03,04,05,06}'!$A$1182:$A$1188</t>
  </si>
  <si>
    <t>[EIOPA_SolvencyII_DPM_Annotated_Templates.xlsx]S.27.01.{01,02,03,04,05,06}'!$A$1182:$A$1188</t>
  </si>
  <si>
    <t>='S.27.01.{01,02,03,04,05,06}'!$A$1188:$D$1188</t>
  </si>
  <si>
    <t>[EIOPA_SolvencyII_DPM_Annotated_Templates.xlsx]S.27.01.{01,02,03,04,05,06}'!$A$1188:$D$1188</t>
  </si>
  <si>
    <t>='S.27.01.{01,02,03,04,05,06}'!$A$1247</t>
  </si>
  <si>
    <t>[EIOPA_SolvencyII_DPM_Annotated_Templates.xlsx]S.27.01.{01,02,03,04,05,06}'!$A$1247</t>
  </si>
  <si>
    <t>='S.27.01.{01,02,03,04,05,06}'!$A$1248:$A$1255</t>
  </si>
  <si>
    <t>[EIOPA_SolvencyII_DPM_Annotated_Templates.xlsx]S.27.01.{01,02,03,04,05,06}'!$A$1248:$A$1255</t>
  </si>
  <si>
    <t>='S.27.01.{01,02,03,04,05,06}'!$A$1255:$D$1255</t>
  </si>
  <si>
    <t>[EIOPA_SolvencyII_DPM_Annotated_Templates.xlsx]S.27.01.{01,02,03,04,05,06}'!$A$1255:$D$1255</t>
  </si>
  <si>
    <t>='S.27.01.{01,02,03,04,05,06}'!$A$1316</t>
  </si>
  <si>
    <t>[EIOPA_SolvencyII_DPM_Annotated_Templates.xlsx]S.27.01.{01,02,03,04,05,06}'!$A$1316</t>
  </si>
  <si>
    <t>='S.27.01.{01,02,03,04,05,06}'!$A$1317:$A$1322</t>
  </si>
  <si>
    <t>[EIOPA_SolvencyII_DPM_Annotated_Templates.xlsx]S.27.01.{01,02,03,04,05,06}'!$A$1317:$A$1322</t>
  </si>
  <si>
    <t>='S.27.01.{01,02,03,04,05,06}'!$A$1322:$D$1322</t>
  </si>
  <si>
    <t>[EIOPA_SolvencyII_DPM_Annotated_Templates.xlsx]S.27.01.{01,02,03,04,05,06}'!$A$1322:$D$1322</t>
  </si>
  <si>
    <t>='S.27.01.{01,02,03,04,05,06}'!$A$1381</t>
  </si>
  <si>
    <t>[EIOPA_SolvencyII_DPM_Annotated_Templates.xlsx]S.27.01.{01,02,03,04,05,06}'!$A$1381</t>
  </si>
  <si>
    <t>='S.27.01.{01,02,03,04,05,06}'!$A$1382:$A$1387</t>
  </si>
  <si>
    <t>[EIOPA_SolvencyII_DPM_Annotated_Templates.xlsx]S.27.01.{01,02,03,04,05,06}'!$A$1382:$A$1387</t>
  </si>
  <si>
    <t>='S.27.01.{01,02,03,04,05,06}'!$A$1387:$D$1387</t>
  </si>
  <si>
    <t>[EIOPA_SolvencyII_DPM_Annotated_Templates.xlsx]S.27.01.{01,02,03,04,05,06}'!$A$1387:$D$1387</t>
  </si>
  <si>
    <t>='S.27.01.{01,02,03,04,05,06}'!$A$1474</t>
  </si>
  <si>
    <t>[EIOPA_SolvencyII_DPM_Annotated_Templates.xlsx]S.27.01.{01,02,03,04,05,06}'!$A$1474</t>
  </si>
  <si>
    <t>='S.27.01.{01,02,03,04,05,06}'!$A$1475:$A$1480</t>
  </si>
  <si>
    <t>[EIOPA_SolvencyII_DPM_Annotated_Templates.xlsx]S.27.01.{01,02,03,04,05,06}'!$A$1475:$A$1480</t>
  </si>
  <si>
    <t>='S.27.01.{01,02,03,04,05,06}'!$A$1480:$D$1480</t>
  </si>
  <si>
    <t>[EIOPA_SolvencyII_DPM_Annotated_Templates.xlsx]S.27.01.{01,02,03,04,05,06}'!$A$1480:$D$1480</t>
  </si>
  <si>
    <t>='S.27.01.{01,02,03,04,05,06}'!$A$1567</t>
  </si>
  <si>
    <t>[EIOPA_SolvencyII_DPM_Annotated_Templates.xlsx]S.27.01.{01,02,03,04,05,06}'!$A$1567</t>
  </si>
  <si>
    <t>='S.27.01.{01,02,03,04,05,06}'!$A$1568:$A$1573</t>
  </si>
  <si>
    <t>[EIOPA_SolvencyII_DPM_Annotated_Templates.xlsx]S.27.01.{01,02,03,04,05,06}'!$A$1568:$A$1573</t>
  </si>
  <si>
    <t>='S.27.01.{01,02,03,04,05,06}'!$A$1573:$D$1573</t>
  </si>
  <si>
    <t>[EIOPA_SolvencyII_DPM_Annotated_Templates.xlsx]S.27.01.{01,02,03,04,05,06}'!$A$1573:$D$1573</t>
  </si>
  <si>
    <t>='S.27.01.{01,02,03,04,05,06}'!$A$1061</t>
  </si>
  <si>
    <t>[EIOPA_SolvencyII_DPM_Annotated_Templates.xlsx]S.27.01.{01,02,03,04,05,06}'!$A$1061</t>
  </si>
  <si>
    <t>='S.27.01.{01,02,03,04,05,06}'!$A$1062:$A$1069</t>
  </si>
  <si>
    <t>[EIOPA_SolvencyII_DPM_Annotated_Templates.xlsx]S.27.01.{01,02,03,04,05,06}'!$A$1062:$A$1069</t>
  </si>
  <si>
    <t>='S.27.01.{01,02,03,04,05,06}'!$A$1068:$D$1069</t>
  </si>
  <si>
    <t>[EIOPA_SolvencyII_DPM_Annotated_Templates.xlsx]S.27.01.{01,02,03,04,05,06}'!$A$1068:$D$1069</t>
  </si>
  <si>
    <t>='S.27.01.{01,02,03,04,05,06}'!$A$1128</t>
  </si>
  <si>
    <t>[EIOPA_SolvencyII_DPM_Annotated_Templates.xlsx]S.27.01.{01,02,03,04,05,06}'!$A$1128</t>
  </si>
  <si>
    <t>='S.27.01.{01,02,03,04,05,06}'!$A$1129:$A$1134</t>
  </si>
  <si>
    <t>[EIOPA_SolvencyII_DPM_Annotated_Templates.xlsx]S.27.01.{01,02,03,04,05,06}'!$A$1129:$A$1134</t>
  </si>
  <si>
    <t>='S.27.01.{01,02,03,04,05,06}'!$A$1133:$D$1134</t>
  </si>
  <si>
    <t>[EIOPA_SolvencyII_DPM_Annotated_Templates.xlsx]S.27.01.{01,02,03,04,05,06}'!$A$1133:$D$1134</t>
  </si>
  <si>
    <t>='S.27.01.{01,02,03,04,05,06}'!$A$1190</t>
  </si>
  <si>
    <t>[EIOPA_SolvencyII_DPM_Annotated_Templates.xlsx]S.27.01.{01,02,03,04,05,06}'!$A$1190</t>
  </si>
  <si>
    <t>='S.27.01.{01,02,03,04,05,06}'!$A$1191:$A$1197</t>
  </si>
  <si>
    <t>[EIOPA_SolvencyII_DPM_Annotated_Templates.xlsx]S.27.01.{01,02,03,04,05,06}'!$A$1191:$A$1197</t>
  </si>
  <si>
    <t>='S.27.01.{01,02,03,04,05,06}'!$A$1196:$D$1197</t>
  </si>
  <si>
    <t>[EIOPA_SolvencyII_DPM_Annotated_Templates.xlsx]S.27.01.{01,02,03,04,05,06}'!$A$1196:$D$1197</t>
  </si>
  <si>
    <t>='S.27.01.{01,02,03,04,05,06}'!$A$1257</t>
  </si>
  <si>
    <t>[EIOPA_SolvencyII_DPM_Annotated_Templates.xlsx]S.27.01.{01,02,03,04,05,06}'!$A$1257</t>
  </si>
  <si>
    <t>='S.27.01.{01,02,03,04,05,06}'!$A$1258:$A$1265</t>
  </si>
  <si>
    <t>[EIOPA_SolvencyII_DPM_Annotated_Templates.xlsx]S.27.01.{01,02,03,04,05,06}'!$A$1258:$A$1265</t>
  </si>
  <si>
    <t>='S.27.01.{01,02,03,04,05,06}'!$A$1264:$D$1265</t>
  </si>
  <si>
    <t>[EIOPA_SolvencyII_DPM_Annotated_Templates.xlsx]S.27.01.{01,02,03,04,05,06}'!$A$1264:$D$1265</t>
  </si>
  <si>
    <t>='S.27.01.{01,02,03,04,05,06}'!$A$1324</t>
  </si>
  <si>
    <t>[EIOPA_SolvencyII_DPM_Annotated_Templates.xlsx]S.27.01.{01,02,03,04,05,06}'!$A$1324</t>
  </si>
  <si>
    <t>='S.27.01.{01,02,03,04,05,06}'!$A$1325:$A$1330</t>
  </si>
  <si>
    <t>[EIOPA_SolvencyII_DPM_Annotated_Templates.xlsx]S.27.01.{01,02,03,04,05,06}'!$A$1325:$A$1330</t>
  </si>
  <si>
    <t>='S.27.01.{01,02,03,04,05,06}'!$A$1329:$D$1330</t>
  </si>
  <si>
    <t>[EIOPA_SolvencyII_DPM_Annotated_Templates.xlsx]S.27.01.{01,02,03,04,05,06}'!$A$1329:$D$1330</t>
  </si>
  <si>
    <t>='S.27.01.{01,02,03,04,05,06}'!$A$1389</t>
  </si>
  <si>
    <t>[EIOPA_SolvencyII_DPM_Annotated_Templates.xlsx]S.27.01.{01,02,03,04,05,06}'!$A$1389</t>
  </si>
  <si>
    <t>='S.27.01.{01,02,03,04,05,06}'!$A$1390:$A$1395</t>
  </si>
  <si>
    <t>[EIOPA_SolvencyII_DPM_Annotated_Templates.xlsx]S.27.01.{01,02,03,04,05,06}'!$A$1390:$A$1395</t>
  </si>
  <si>
    <t>='S.27.01.{01,02,03,04,05,06}'!$A$1394:$D$1395</t>
  </si>
  <si>
    <t>[EIOPA_SolvencyII_DPM_Annotated_Templates.xlsx]S.27.01.{01,02,03,04,05,06}'!$A$1394:$D$1395</t>
  </si>
  <si>
    <t>='S.27.01.{01,02,03,04,05,06}'!$A$1482</t>
  </si>
  <si>
    <t>[EIOPA_SolvencyII_DPM_Annotated_Templates.xlsx]S.27.01.{01,02,03,04,05,06}'!$A$1482</t>
  </si>
  <si>
    <t>='S.27.01.{01,02,03,04,05,06}'!$A$1483:$A$1488</t>
  </si>
  <si>
    <t>[EIOPA_SolvencyII_DPM_Annotated_Templates.xlsx]S.27.01.{01,02,03,04,05,06}'!$A$1483:$A$1488</t>
  </si>
  <si>
    <t>='S.27.01.{01,02,03,04,05,06}'!$A$1487:$D$1488</t>
  </si>
  <si>
    <t>[EIOPA_SolvencyII_DPM_Annotated_Templates.xlsx]S.27.01.{01,02,03,04,05,06}'!$A$1487:$D$1488</t>
  </si>
  <si>
    <t>='S.27.01.{01,02,03,04,05,06}'!$A$1575</t>
  </si>
  <si>
    <t>[EIOPA_SolvencyII_DPM_Annotated_Templates.xlsx]S.27.01.{01,02,03,04,05,06}'!$A$1575</t>
  </si>
  <si>
    <t>='S.27.01.{01,02,03,04,05,06}'!$A$1576:$A$1581</t>
  </si>
  <si>
    <t>[EIOPA_SolvencyII_DPM_Annotated_Templates.xlsx]S.27.01.{01,02,03,04,05,06}'!$A$1576:$A$1581</t>
  </si>
  <si>
    <t>='S.27.01.{01,02,03,04,05,06}'!$A$1580:$D$1581</t>
  </si>
  <si>
    <t>[EIOPA_SolvencyII_DPM_Annotated_Templates.xlsx]S.27.01.{01,02,03,04,05,06}'!$A$1580:$D$1581</t>
  </si>
  <si>
    <t>='S.27.01.{01,02,03,04,05,06}'!$A$1071</t>
  </si>
  <si>
    <t>[EIOPA_SolvencyII_DPM_Annotated_Templates.xlsx]S.27.01.{01,02,03,04,05,06}'!$A$1071</t>
  </si>
  <si>
    <t>='S.27.01.{01,02,03,04,05,06}'!$A$1072:$A$1080</t>
  </si>
  <si>
    <t>[EIOPA_SolvencyII_DPM_Annotated_Templates.xlsx]S.27.01.{01,02,03,04,05,06}'!$A$1072:$A$1080</t>
  </si>
  <si>
    <t>='S.27.01.{01,02,03,04,05,06}'!$A$1079:$D$1080</t>
  </si>
  <si>
    <t>[EIOPA_SolvencyII_DPM_Annotated_Templates.xlsx]S.27.01.{01,02,03,04,05,06}'!$A$1079:$D$1080</t>
  </si>
  <si>
    <t>='S.27.01.{01,02,03,04,05,06}'!$A$1136</t>
  </si>
  <si>
    <t>[EIOPA_SolvencyII_DPM_Annotated_Templates.xlsx]S.27.01.{01,02,03,04,05,06}'!$A$1136</t>
  </si>
  <si>
    <t>='S.27.01.{01,02,03,04,05,06}'!$A$1137:$A$1143</t>
  </si>
  <si>
    <t>[EIOPA_SolvencyII_DPM_Annotated_Templates.xlsx]S.27.01.{01,02,03,04,05,06}'!$A$1137:$A$1143</t>
  </si>
  <si>
    <t>='S.27.01.{01,02,03,04,05,06}'!$A$1142:$D$1143</t>
  </si>
  <si>
    <t>[EIOPA_SolvencyII_DPM_Annotated_Templates.xlsx]S.27.01.{01,02,03,04,05,06}'!$A$1142:$D$1143</t>
  </si>
  <si>
    <t>='S.27.01.{01,02,03,04,05,06}'!$A$1199</t>
  </si>
  <si>
    <t>[EIOPA_SolvencyII_DPM_Annotated_Templates.xlsx]S.27.01.{01,02,03,04,05,06}'!$A$1199</t>
  </si>
  <si>
    <t>='S.27.01.{01,02,03,04,05,06}'!$A$1200:$A$1207</t>
  </si>
  <si>
    <t>[EIOPA_SolvencyII_DPM_Annotated_Templates.xlsx]S.27.01.{01,02,03,04,05,06}'!$A$1200:$A$1207</t>
  </si>
  <si>
    <t>='S.27.01.{01,02,03,04,05,06}'!$A$1206:$D$1207</t>
  </si>
  <si>
    <t>[EIOPA_SolvencyII_DPM_Annotated_Templates.xlsx]S.27.01.{01,02,03,04,05,06}'!$A$1206:$D$1207</t>
  </si>
  <si>
    <t>='S.27.01.{01,02,03,04,05,06}'!$A$1267</t>
  </si>
  <si>
    <t>[EIOPA_SolvencyII_DPM_Annotated_Templates.xlsx]S.27.01.{01,02,03,04,05,06}'!$A$1267</t>
  </si>
  <si>
    <t>='S.27.01.{01,02,03,04,05,06}'!$A$1268:$A$1276</t>
  </si>
  <si>
    <t>[EIOPA_SolvencyII_DPM_Annotated_Templates.xlsx]S.27.01.{01,02,03,04,05,06}'!$A$1268:$A$1276</t>
  </si>
  <si>
    <t>='S.27.01.{01,02,03,04,05,06}'!$A$1275:$D$1276</t>
  </si>
  <si>
    <t>[EIOPA_SolvencyII_DPM_Annotated_Templates.xlsx]S.27.01.{01,02,03,04,05,06}'!$A$1275:$D$1276</t>
  </si>
  <si>
    <t>='S.27.01.{01,02,03,04,05,06}'!$A$1332</t>
  </si>
  <si>
    <t>[EIOPA_SolvencyII_DPM_Annotated_Templates.xlsx]S.27.01.{01,02,03,04,05,06}'!$A$1332</t>
  </si>
  <si>
    <t>='S.27.01.{01,02,03,04,05,06}'!$A$1333:$A$1339</t>
  </si>
  <si>
    <t>[EIOPA_SolvencyII_DPM_Annotated_Templates.xlsx]S.27.01.{01,02,03,04,05,06}'!$A$1333:$A$1339</t>
  </si>
  <si>
    <t>='S.27.01.{01,02,03,04,05,06}'!$A$1338:$D$1339</t>
  </si>
  <si>
    <t>[EIOPA_SolvencyII_DPM_Annotated_Templates.xlsx]S.27.01.{01,02,03,04,05,06}'!$A$1338:$D$1339</t>
  </si>
  <si>
    <t>='S.27.01.{01,02,03,04,05,06}'!$A$1397</t>
  </si>
  <si>
    <t>[EIOPA_SolvencyII_DPM_Annotated_Templates.xlsx]S.27.01.{01,02,03,04,05,06}'!$A$1397</t>
  </si>
  <si>
    <t>='S.27.01.{01,02,03,04,05,06}'!$A$1398:$A$1404</t>
  </si>
  <si>
    <t>[EIOPA_SolvencyII_DPM_Annotated_Templates.xlsx]S.27.01.{01,02,03,04,05,06}'!$A$1398:$A$1404</t>
  </si>
  <si>
    <t>='S.27.01.{01,02,03,04,05,06}'!$A$1403:$D$1404</t>
  </si>
  <si>
    <t>[EIOPA_SolvencyII_DPM_Annotated_Templates.xlsx]S.27.01.{01,02,03,04,05,06}'!$A$1403:$D$1404</t>
  </si>
  <si>
    <t>='S.27.01.{01,02,03,04,05,06}'!$A$1490</t>
  </si>
  <si>
    <t>[EIOPA_SolvencyII_DPM_Annotated_Templates.xlsx]S.27.01.{01,02,03,04,05,06}'!$A$1490</t>
  </si>
  <si>
    <t>='S.27.01.{01,02,03,04,05,06}'!$A$1491:$A$1497</t>
  </si>
  <si>
    <t>[EIOPA_SolvencyII_DPM_Annotated_Templates.xlsx]S.27.01.{01,02,03,04,05,06}'!$A$1491:$A$1497</t>
  </si>
  <si>
    <t>='S.27.01.{01,02,03,04,05,06}'!$A$1496:$D$1497</t>
  </si>
  <si>
    <t>[EIOPA_SolvencyII_DPM_Annotated_Templates.xlsx]S.27.01.{01,02,03,04,05,06}'!$A$1496:$D$1497</t>
  </si>
  <si>
    <t>='S.27.01.{01,02,03,04,05,06}'!$A$1583</t>
  </si>
  <si>
    <t>[EIOPA_SolvencyII_DPM_Annotated_Templates.xlsx]S.27.01.{01,02,03,04,05,06}'!$A$1583</t>
  </si>
  <si>
    <t>='S.27.01.{01,02,03,04,05,06}'!$A$1584:$A$1590</t>
  </si>
  <si>
    <t>[EIOPA_SolvencyII_DPM_Annotated_Templates.xlsx]S.27.01.{01,02,03,04,05,06}'!$A$1584:$A$1590</t>
  </si>
  <si>
    <t>='S.27.01.{01,02,03,04,05,06}'!$A$1589:$D$1590</t>
  </si>
  <si>
    <t>[EIOPA_SolvencyII_DPM_Annotated_Templates.xlsx]S.27.01.{01,02,03,04,05,06}'!$A$1589:$D$1590</t>
  </si>
  <si>
    <t>='S.27.01.{01,02,03,04,05,06}'!$A$1082</t>
  </si>
  <si>
    <t>[EIOPA_SolvencyII_DPM_Annotated_Templates.xlsx]S.27.01.{01,02,03,04,05,06}'!$A$1082</t>
  </si>
  <si>
    <t>='S.27.01.{01,02,03,04,05,06}'!$A$1083:$A$1089</t>
  </si>
  <si>
    <t>[EIOPA_SolvencyII_DPM_Annotated_Templates.xlsx]S.27.01.{01,02,03,04,05,06}'!$A$1083:$A$1089</t>
  </si>
  <si>
    <t>='S.27.01.{01,02,03,04,05,06}'!$A$1089:$D$1089</t>
  </si>
  <si>
    <t>[EIOPA_SolvencyII_DPM_Annotated_Templates.xlsx]S.27.01.{01,02,03,04,05,06}'!$A$1089:$D$1089</t>
  </si>
  <si>
    <t>='S.27.01.{01,02,03,04,05,06}'!$A$1145</t>
  </si>
  <si>
    <t>[EIOPA_SolvencyII_DPM_Annotated_Templates.xlsx]S.27.01.{01,02,03,04,05,06}'!$A$1145</t>
  </si>
  <si>
    <t>='S.27.01.{01,02,03,04,05,06}'!$A$1146:$A$1150</t>
  </si>
  <si>
    <t>[EIOPA_SolvencyII_DPM_Annotated_Templates.xlsx]S.27.01.{01,02,03,04,05,06}'!$A$1146:$A$1150</t>
  </si>
  <si>
    <t>='S.27.01.{01,02,03,04,05,06}'!$A$1150:$D$1150</t>
  </si>
  <si>
    <t>[EIOPA_SolvencyII_DPM_Annotated_Templates.xlsx]S.27.01.{01,02,03,04,05,06}'!$A$1150:$D$1150</t>
  </si>
  <si>
    <t>='S.27.01.{01,02,03,04,05,06}'!$A$1209</t>
  </si>
  <si>
    <t>[EIOPA_SolvencyII_DPM_Annotated_Templates.xlsx]S.27.01.{01,02,03,04,05,06}'!$A$1209</t>
  </si>
  <si>
    <t>='S.27.01.{01,02,03,04,05,06}'!$A$1210:$A$1215</t>
  </si>
  <si>
    <t>[EIOPA_SolvencyII_DPM_Annotated_Templates.xlsx]S.27.01.{01,02,03,04,05,06}'!$A$1210:$A$1215</t>
  </si>
  <si>
    <t>='S.27.01.{01,02,03,04,05,06}'!$A$1215:$D$1215</t>
  </si>
  <si>
    <t>[EIOPA_SolvencyII_DPM_Annotated_Templates.xlsx]S.27.01.{01,02,03,04,05,06}'!$A$1215:$D$1215</t>
  </si>
  <si>
    <t>='S.27.01.{01,02,03,04,05,06}'!$A$1278</t>
  </si>
  <si>
    <t>[EIOPA_SolvencyII_DPM_Annotated_Templates.xlsx]S.27.01.{01,02,03,04,05,06}'!$A$1278</t>
  </si>
  <si>
    <t>='S.27.01.{01,02,03,04,05,06}'!$A$1279:$A$1285</t>
  </si>
  <si>
    <t>[EIOPA_SolvencyII_DPM_Annotated_Templates.xlsx]S.27.01.{01,02,03,04,05,06}'!$A$1279:$A$1285</t>
  </si>
  <si>
    <t>='S.27.01.{01,02,03,04,05,06}'!$A$1285:$D$1285</t>
  </si>
  <si>
    <t>[EIOPA_SolvencyII_DPM_Annotated_Templates.xlsx]S.27.01.{01,02,03,04,05,06}'!$A$1285:$D$1285</t>
  </si>
  <si>
    <t>='S.27.01.{01,02,03,04,05,06}'!$A$1341</t>
  </si>
  <si>
    <t>[EIOPA_SolvencyII_DPM_Annotated_Templates.xlsx]S.27.01.{01,02,03,04,05,06}'!$A$1341</t>
  </si>
  <si>
    <t>='S.27.01.{01,02,03,04,05,06}'!$A$1342:$A$1346</t>
  </si>
  <si>
    <t>[EIOPA_SolvencyII_DPM_Annotated_Templates.xlsx]S.27.01.{01,02,03,04,05,06}'!$A$1342:$A$1346</t>
  </si>
  <si>
    <t>='S.27.01.{01,02,03,04,05,06}'!$A$1346:$D$1346</t>
  </si>
  <si>
    <t>[EIOPA_SolvencyII_DPM_Annotated_Templates.xlsx]S.27.01.{01,02,03,04,05,06}'!$A$1346:$D$1346</t>
  </si>
  <si>
    <t>='S.27.01.{01,02,03,04,05,06}'!$A$1406</t>
  </si>
  <si>
    <t>[EIOPA_SolvencyII_DPM_Annotated_Templates.xlsx]S.27.01.{01,02,03,04,05,06}'!$A$1406</t>
  </si>
  <si>
    <t>='S.27.01.{01,02,03,04,05,06}'!$A$1407:$A$1411</t>
  </si>
  <si>
    <t>[EIOPA_SolvencyII_DPM_Annotated_Templates.xlsx]S.27.01.{01,02,03,04,05,06}'!$A$1407:$A$1411</t>
  </si>
  <si>
    <t>='S.27.01.{01,02,03,04,05,06}'!$A$1411:$D$1411</t>
  </si>
  <si>
    <t>[EIOPA_SolvencyII_DPM_Annotated_Templates.xlsx]S.27.01.{01,02,03,04,05,06}'!$A$1411:$D$1411</t>
  </si>
  <si>
    <t>='S.27.01.{01,02,03,04,05,06}'!$A$1499</t>
  </si>
  <si>
    <t>[EIOPA_SolvencyII_DPM_Annotated_Templates.xlsx]S.27.01.{01,02,03,04,05,06}'!$A$1499</t>
  </si>
  <si>
    <t>='S.27.01.{01,02,03,04,05,06}'!$A$1500:$A$1504</t>
  </si>
  <si>
    <t>[EIOPA_SolvencyII_DPM_Annotated_Templates.xlsx]S.27.01.{01,02,03,04,05,06}'!$A$1500:$A$1504</t>
  </si>
  <si>
    <t>='S.27.01.{01,02,03,04,05,06}'!$A$1504:$D$1504</t>
  </si>
  <si>
    <t>[EIOPA_SolvencyII_DPM_Annotated_Templates.xlsx]S.27.01.{01,02,03,04,05,06}'!$A$1504:$D$1504</t>
  </si>
  <si>
    <t>='S.27.01.{01,02,03,04,05,06}'!$A$1592</t>
  </si>
  <si>
    <t>[EIOPA_SolvencyII_DPM_Annotated_Templates.xlsx]S.27.01.{01,02,03,04,05,06}'!$A$1592</t>
  </si>
  <si>
    <t>='S.27.01.{01,02,03,04,05,06}'!$A$1593:$A$1597</t>
  </si>
  <si>
    <t>[EIOPA_SolvencyII_DPM_Annotated_Templates.xlsx]S.27.01.{01,02,03,04,05,06}'!$A$1593:$A$1597</t>
  </si>
  <si>
    <t>='S.27.01.{01,02,03,04,05,06}'!$A$1597:$D$1597</t>
  </si>
  <si>
    <t>[EIOPA_SolvencyII_DPM_Annotated_Templates.xlsx]S.27.01.{01,02,03,04,05,06}'!$A$1597:$D$1597</t>
  </si>
  <si>
    <t>='S.27.01.{01,02,03,04,05,06}'!$A$1091</t>
  </si>
  <si>
    <t>[EIOPA_SolvencyII_DPM_Annotated_Templates.xlsx]S.27.01.{01,02,03,04,05,06}'!$A$1091</t>
  </si>
  <si>
    <t>='S.27.01.{01,02,03,04,05,06}'!$A$1092:$A$1099</t>
  </si>
  <si>
    <t>[EIOPA_SolvencyII_DPM_Annotated_Templates.xlsx]S.27.01.{01,02,03,04,05,06}'!$A$1092:$A$1099</t>
  </si>
  <si>
    <t>='S.27.01.{01,02,03,04,05,06}'!$A$1099:$D$1099</t>
  </si>
  <si>
    <t>[EIOPA_SolvencyII_DPM_Annotated_Templates.xlsx]S.27.01.{01,02,03,04,05,06}'!$A$1099:$D$1099</t>
  </si>
  <si>
    <t>='S.27.01.{01,02,03,04,05,06}'!$A$1152</t>
  </si>
  <si>
    <t>[EIOPA_SolvencyII_DPM_Annotated_Templates.xlsx]S.27.01.{01,02,03,04,05,06}'!$A$1152</t>
  </si>
  <si>
    <t>='S.27.01.{01,02,03,04,05,06}'!$A$1153:$A$1158</t>
  </si>
  <si>
    <t>[EIOPA_SolvencyII_DPM_Annotated_Templates.xlsx]S.27.01.{01,02,03,04,05,06}'!$A$1153:$A$1158</t>
  </si>
  <si>
    <t>='S.27.01.{01,02,03,04,05,06}'!$A$1158:$D$1158</t>
  </si>
  <si>
    <t>[EIOPA_SolvencyII_DPM_Annotated_Templates.xlsx]S.27.01.{01,02,03,04,05,06}'!$A$1158:$D$1158</t>
  </si>
  <si>
    <t>='S.27.01.{01,02,03,04,05,06}'!$A$1217</t>
  </si>
  <si>
    <t>[EIOPA_SolvencyII_DPM_Annotated_Templates.xlsx]S.27.01.{01,02,03,04,05,06}'!$A$1217</t>
  </si>
  <si>
    <t>='S.27.01.{01,02,03,04,05,06}'!$A$1218:$A$1224</t>
  </si>
  <si>
    <t>[EIOPA_SolvencyII_DPM_Annotated_Templates.xlsx]S.27.01.{01,02,03,04,05,06}'!$A$1218:$A$1224</t>
  </si>
  <si>
    <t>='S.27.01.{01,02,03,04,05,06}'!$A$1224:$D$1224</t>
  </si>
  <si>
    <t>[EIOPA_SolvencyII_DPM_Annotated_Templates.xlsx]S.27.01.{01,02,03,04,05,06}'!$A$1224:$D$1224</t>
  </si>
  <si>
    <t>='S.27.01.{01,02,03,04,05,06}'!$A$1287</t>
  </si>
  <si>
    <t>[EIOPA_SolvencyII_DPM_Annotated_Templates.xlsx]S.27.01.{01,02,03,04,05,06}'!$A$1287</t>
  </si>
  <si>
    <t>='S.27.01.{01,02,03,04,05,06}'!$A$1288:$A$1295</t>
  </si>
  <si>
    <t>[EIOPA_SolvencyII_DPM_Annotated_Templates.xlsx]S.27.01.{01,02,03,04,05,06}'!$A$1288:$A$1295</t>
  </si>
  <si>
    <t>='S.27.01.{01,02,03,04,05,06}'!$A$1295:$D$1295</t>
  </si>
  <si>
    <t>[EIOPA_SolvencyII_DPM_Annotated_Templates.xlsx]S.27.01.{01,02,03,04,05,06}'!$A$1295:$D$1295</t>
  </si>
  <si>
    <t>='S.27.01.{01,02,03,04,05,06}'!$A$1348</t>
  </si>
  <si>
    <t>[EIOPA_SolvencyII_DPM_Annotated_Templates.xlsx]S.27.01.{01,02,03,04,05,06}'!$A$1348</t>
  </si>
  <si>
    <t>='S.27.01.{01,02,03,04,05,06}'!$A$1349:$A$1354</t>
  </si>
  <si>
    <t>[EIOPA_SolvencyII_DPM_Annotated_Templates.xlsx]S.27.01.{01,02,03,04,05,06}'!$A$1349:$A$1354</t>
  </si>
  <si>
    <t>='S.27.01.{01,02,03,04,05,06}'!$A$1354:$D$1354</t>
  </si>
  <si>
    <t>[EIOPA_SolvencyII_DPM_Annotated_Templates.xlsx]S.27.01.{01,02,03,04,05,06}'!$A$1354:$D$1354</t>
  </si>
  <si>
    <t>='S.27.01.{01,02,03,04,05,06}'!$A$1413</t>
  </si>
  <si>
    <t>[EIOPA_SolvencyII_DPM_Annotated_Templates.xlsx]S.27.01.{01,02,03,04,05,06}'!$A$1413</t>
  </si>
  <si>
    <t>='S.27.01.{01,02,03,04,05,06}'!$A$1414:$A$1419</t>
  </si>
  <si>
    <t>[EIOPA_SolvencyII_DPM_Annotated_Templates.xlsx]S.27.01.{01,02,03,04,05,06}'!$A$1414:$A$1419</t>
  </si>
  <si>
    <t>='S.27.01.{01,02,03,04,05,06}'!$A$1419:$D$1419</t>
  </si>
  <si>
    <t>[EIOPA_SolvencyII_DPM_Annotated_Templates.xlsx]S.27.01.{01,02,03,04,05,06}'!$A$1419:$D$1419</t>
  </si>
  <si>
    <t>='S.27.01.{01,02,03,04,05,06}'!$A$1506</t>
  </si>
  <si>
    <t>[EIOPA_SolvencyII_DPM_Annotated_Templates.xlsx]S.27.01.{01,02,03,04,05,06}'!$A$1506</t>
  </si>
  <si>
    <t>='S.27.01.{01,02,03,04,05,06}'!$A$1507:$A$1512</t>
  </si>
  <si>
    <t>[EIOPA_SolvencyII_DPM_Annotated_Templates.xlsx]S.27.01.{01,02,03,04,05,06}'!$A$1507:$A$1512</t>
  </si>
  <si>
    <t>='S.27.01.{01,02,03,04,05,06}'!$A$1512:$D$1512</t>
  </si>
  <si>
    <t>[EIOPA_SolvencyII_DPM_Annotated_Templates.xlsx]S.27.01.{01,02,03,04,05,06}'!$A$1512:$D$1512</t>
  </si>
  <si>
    <t>='S.27.01.{01,02,03,04,05,06}'!$A$1599</t>
  </si>
  <si>
    <t>[EIOPA_SolvencyII_DPM_Annotated_Templates.xlsx]S.27.01.{01,02,03,04,05,06}'!$A$1599</t>
  </si>
  <si>
    <t>='S.27.01.{01,02,03,04,05,06}'!$A$1600:$A$1605</t>
  </si>
  <si>
    <t>[EIOPA_SolvencyII_DPM_Annotated_Templates.xlsx]S.27.01.{01,02,03,04,05,06}'!$A$1600:$A$1605</t>
  </si>
  <si>
    <t>='S.27.01.{01,02,03,04,05,06}'!$A$1605:$D$1605</t>
  </si>
  <si>
    <t>[EIOPA_SolvencyII_DPM_Annotated_Templates.xlsx]S.27.01.{01,02,03,04,05,06}'!$A$1605:$D$1605</t>
  </si>
  <si>
    <t>S.25.02.{01,02,03,04,05,06}'!S.25.02.03.01.TTC</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</si>
</sst>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 _E_u_r_-;\-* #,##0\ _E_u_r_-;_-* &quot;-&quot;\ _E_u_r_-;_-@_-"/>
    <numFmt numFmtId="165" formatCode="00"/>
    <numFmt numFmtId="166" formatCode="0.0%"/>
    <numFmt numFmtId="167" formatCode="[$€-2]\ #,##0;[Red]\-[$€-2]\ #,##0"/>
    <numFmt numFmtId="168" formatCode="_-* #,##0_-;\-* #,##0_-;_-* &quot;-&quot;??_-;_-@_-"/>
    <numFmt numFmtId="169" formatCode="_-* #,##0\ _€_-;\-* #,##0\ _€_-;_-* &quot;-&quot;??\ _€_-;_-@_-"/>
  </numFmts>
  <fonts count="71" x14ac:knownFonts="1">
    <font>
      <sz val="11"/>
      <color theme="1"/>
      <name val="Calibri"/>
      <family val="2"/>
      <scheme val="minor"/>
    </font>
    <font>
      <sz val="11"/>
      <color theme="1"/>
      <name val="Calibri"/>
      <family val="2"/>
      <charset val="238"/>
      <scheme val="minor"/>
    </font>
    <font>
      <sz val="11"/>
      <color theme="1"/>
      <name val="Calibri"/>
      <family val="2"/>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sz val="11"/>
      <color theme="0"/>
      <name val="Calibri"/>
      <family val="2"/>
      <charset val="238"/>
      <scheme val="minor"/>
    </font>
    <font>
      <sz val="10"/>
      <name val="Arial"/>
      <family val="2"/>
      <charset val="238"/>
    </font>
    <font>
      <sz val="11"/>
      <color theme="0"/>
      <name val="Calibri"/>
      <family val="2"/>
      <scheme val="minor"/>
    </font>
    <font>
      <strike/>
      <sz val="10"/>
      <name val="Arial"/>
      <family val="2"/>
    </font>
    <font>
      <b/>
      <sz val="11"/>
      <color theme="1"/>
      <name val="Calibri"/>
      <family val="2"/>
      <scheme val="minor"/>
    </font>
    <font>
      <b/>
      <i/>
      <sz val="11"/>
      <name val="Calibri"/>
      <family val="2"/>
      <charset val="238"/>
      <scheme val="minor"/>
    </font>
    <font>
      <b/>
      <strike/>
      <sz val="10"/>
      <name val="Arial"/>
      <family val="2"/>
    </font>
    <font>
      <u/>
      <sz val="11"/>
      <color theme="10"/>
      <name val="Calibri"/>
      <family val="2"/>
      <scheme val="minor"/>
    </font>
    <font>
      <sz val="10"/>
      <name val="Calibri"/>
      <family val="2"/>
      <scheme val="minor"/>
    </font>
    <font>
      <sz val="10"/>
      <color theme="1"/>
      <name val="Calibri"/>
      <family val="2"/>
      <scheme val="minor"/>
    </font>
    <font>
      <sz val="10"/>
      <color theme="1"/>
      <name val="Calibri"/>
      <family val="2"/>
      <charset val="238"/>
      <scheme val="minor"/>
    </font>
    <font>
      <sz val="10"/>
      <color rgb="FFFF0000"/>
      <name val="Calibri"/>
      <family val="2"/>
      <charset val="238"/>
      <scheme val="minor"/>
    </font>
    <font>
      <sz val="10"/>
      <color indexed="8"/>
      <name val="Calibri"/>
      <family val="2"/>
      <charset val="238"/>
      <scheme val="minor"/>
    </font>
    <font>
      <sz val="10"/>
      <name val="Calibri"/>
      <family val="2"/>
      <charset val="238"/>
      <scheme val="minor"/>
    </font>
    <font>
      <sz val="10"/>
      <color rgb="FF0070C0"/>
      <name val="Calibri"/>
      <family val="2"/>
      <charset val="238"/>
      <scheme val="minor"/>
    </font>
    <font>
      <i/>
      <sz val="10"/>
      <name val="Calibri"/>
      <family val="2"/>
      <charset val="238"/>
      <scheme val="minor"/>
    </font>
    <font>
      <sz val="10"/>
      <color theme="7" tint="0.39997558519241921"/>
      <name val="Calibri"/>
      <family val="2"/>
      <charset val="238"/>
      <scheme val="minor"/>
    </font>
    <font>
      <sz val="10"/>
      <color rgb="FF00B050"/>
      <name val="Calibri"/>
      <family val="2"/>
      <charset val="238"/>
      <scheme val="minor"/>
    </font>
    <font>
      <b/>
      <sz val="10"/>
      <color theme="1"/>
      <name val="Calibri"/>
      <family val="2"/>
      <charset val="238"/>
      <scheme val="minor"/>
    </font>
    <font>
      <sz val="10"/>
      <color rgb="FF7030A0"/>
      <name val="Calibri"/>
      <family val="2"/>
      <charset val="238"/>
      <scheme val="minor"/>
    </font>
    <font>
      <strike/>
      <sz val="10"/>
      <name val="Calibri"/>
      <family val="2"/>
      <charset val="238"/>
      <scheme val="minor"/>
    </font>
    <font>
      <strike/>
      <sz val="10"/>
      <color rgb="FF0070C0"/>
      <name val="Calibri"/>
      <family val="2"/>
      <charset val="238"/>
      <scheme val="minor"/>
    </font>
    <font>
      <sz val="10"/>
      <color theme="5" tint="-0.249977111117893"/>
      <name val="Calibri"/>
      <family val="2"/>
      <charset val="238"/>
      <scheme val="minor"/>
    </font>
    <font>
      <u/>
      <sz val="10"/>
      <color theme="10"/>
      <name val="Calibri"/>
      <family val="2"/>
      <charset val="238"/>
      <scheme val="minor"/>
    </font>
    <font>
      <sz val="10"/>
      <color rgb="FFFFC000"/>
      <name val="Calibri"/>
      <family val="2"/>
      <charset val="238"/>
      <scheme val="minor"/>
    </font>
    <font>
      <sz val="10"/>
      <color indexed="9"/>
      <name val="Calibri"/>
      <family val="2"/>
      <charset val="238"/>
      <scheme val="minor"/>
    </font>
    <font>
      <u/>
      <sz val="10"/>
      <name val="Calibri"/>
      <family val="2"/>
      <charset val="238"/>
      <scheme val="minor"/>
    </font>
    <font>
      <sz val="10"/>
      <color theme="6" tint="-0.499984740745262"/>
      <name val="Calibri"/>
      <family val="2"/>
      <charset val="238"/>
      <scheme val="minor"/>
    </font>
    <font>
      <sz val="10"/>
      <color rgb="FF00B0F0"/>
      <name val="Calibri"/>
      <family val="2"/>
      <charset val="238"/>
      <scheme val="minor"/>
    </font>
    <font>
      <sz val="10"/>
      <color theme="9" tint="-0.249977111117893"/>
      <name val="Calibri"/>
      <family val="2"/>
      <charset val="238"/>
      <scheme val="minor"/>
    </font>
    <font>
      <sz val="10"/>
      <color theme="8" tint="-0.249977111117893"/>
      <name val="Calibri"/>
      <family val="2"/>
      <charset val="238"/>
      <scheme val="minor"/>
    </font>
    <font>
      <sz val="10"/>
      <color indexed="10"/>
      <name val="Calibri"/>
      <family val="2"/>
      <charset val="238"/>
      <scheme val="minor"/>
    </font>
    <font>
      <strike/>
      <sz val="10"/>
      <color rgb="FFFF0000"/>
      <name val="Calibri"/>
      <family val="2"/>
      <charset val="238"/>
      <scheme val="minor"/>
    </font>
    <font>
      <strike/>
      <sz val="10"/>
      <color theme="1"/>
      <name val="Calibri"/>
      <family val="2"/>
      <charset val="238"/>
      <scheme val="minor"/>
    </font>
    <font>
      <sz val="10"/>
      <color theme="6" tint="-0.249977111117893"/>
      <name val="Calibri"/>
      <family val="2"/>
      <charset val="238"/>
      <scheme val="minor"/>
    </font>
    <font>
      <vertAlign val="subscript"/>
      <sz val="10"/>
      <name val="Calibri"/>
      <family val="2"/>
      <charset val="238"/>
      <scheme val="minor"/>
    </font>
    <font>
      <sz val="10"/>
      <color theme="7" tint="-0.249977111117893"/>
      <name val="Calibri"/>
      <family val="2"/>
      <charset val="238"/>
      <scheme val="minor"/>
    </font>
    <font>
      <sz val="10"/>
      <color indexed="30"/>
      <name val="Calibri"/>
      <family val="2"/>
      <charset val="238"/>
      <scheme val="minor"/>
    </font>
    <font>
      <i/>
      <sz val="10"/>
      <color rgb="FF00B050"/>
      <name val="Calibri"/>
      <family val="2"/>
      <charset val="238"/>
      <scheme val="minor"/>
    </font>
    <font>
      <sz val="10"/>
      <color indexed="17"/>
      <name val="Calibri"/>
      <family val="2"/>
      <charset val="238"/>
      <scheme val="minor"/>
    </font>
    <font>
      <u/>
      <sz val="10"/>
      <color indexed="8"/>
      <name val="Calibri"/>
      <family val="2"/>
      <charset val="238"/>
      <scheme val="minor"/>
    </font>
    <font>
      <sz val="10"/>
      <color indexed="18"/>
      <name val="Calibri"/>
      <family val="2"/>
      <charset val="238"/>
      <scheme val="minor"/>
    </font>
    <font>
      <sz val="10"/>
      <color indexed="8"/>
      <name val="Calibri"/>
      <family val="2"/>
    </font>
    <font>
      <sz val="10"/>
      <color rgb="FFFF0000"/>
      <name val="Calibri"/>
      <family val="2"/>
    </font>
    <font>
      <sz val="10"/>
      <name val="Calibri"/>
      <family val="2"/>
    </font>
    <font>
      <sz val="10"/>
      <color rgb="FF0070C0"/>
      <name val="Calibri"/>
      <family val="2"/>
      <scheme val="minor"/>
    </font>
    <font>
      <sz val="10"/>
      <color rgb="FFFF0000"/>
      <name val="Calibri"/>
      <family val="2"/>
      <scheme val="minor"/>
    </font>
    <font>
      <sz val="10"/>
      <name val="Arial"/>
      <family val="2"/>
    </font>
    <font>
      <sz val="11"/>
      <name val="Calibri"/>
      <family val="2"/>
      <charset val="238"/>
      <scheme val="minor"/>
    </font>
    <font>
      <u/>
      <sz val="10"/>
      <color theme="10"/>
      <name val="Calibri"/>
      <family val="2"/>
      <scheme val="minor"/>
    </font>
    <font>
      <sz val="11"/>
      <color theme="0" tint="-0.499984740745262"/>
      <name val="Calibri"/>
      <family val="2"/>
      <scheme val="minor"/>
    </font>
    <font>
      <sz val="11"/>
      <name val="Calibri"/>
      <family val="2"/>
      <scheme val="minor"/>
    </font>
    <font>
      <b/>
      <sz val="11"/>
      <name val="Calibri"/>
      <family val="2"/>
      <scheme val="minor"/>
    </font>
    <font>
      <b/>
      <sz val="11"/>
      <color theme="1"/>
      <name val="Calibri"/>
      <family val="2"/>
      <charset val="238"/>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499984740745262"/>
        <bgColor indexed="64"/>
      </patternFill>
    </fill>
    <fill>
      <patternFill patternType="solid">
        <fgColor theme="4" tint="0.39997558519241921"/>
        <bgColor indexed="64"/>
      </patternFill>
    </fill>
    <fill>
      <patternFill patternType="solid">
        <fgColor rgb="FFFFFF00"/>
        <bgColor indexed="64"/>
      </patternFill>
    </fill>
    <fill>
      <patternFill patternType="solid">
        <fgColor theme="3"/>
        <bgColor indexed="64"/>
      </patternFill>
    </fill>
    <fill>
      <patternFill patternType="solid">
        <fgColor indexed="65"/>
        <bgColor indexed="64"/>
      </patternFill>
    </fill>
    <fill>
      <patternFill patternType="solid">
        <fgColor indexed="9"/>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style="thin">
        <color theme="4"/>
      </top>
      <bottom style="double">
        <color theme="4"/>
      </bottom>
      <diagonal/>
    </border>
    <border>
      <left style="thin">
        <color indexed="58"/>
      </left>
      <right style="thin">
        <color indexed="58"/>
      </right>
      <top/>
      <bottom style="thin">
        <color indexed="58"/>
      </bottom>
      <diagonal/>
    </border>
    <border>
      <left style="hair">
        <color indexed="64"/>
      </left>
      <right/>
      <top/>
      <bottom/>
      <diagonal/>
    </border>
    <border>
      <left style="dashDotDot">
        <color indexed="64"/>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right/>
      <top/>
      <bottom style="thin">
        <color auto="1"/>
      </bottom>
      <diagonal/>
    </border>
    <border>
      <left/>
      <right style="thin">
        <color indexed="18"/>
      </right>
      <top/>
      <bottom style="thin">
        <color indexed="18"/>
      </bottom>
      <diagonal/>
    </border>
    <border>
      <left style="thin">
        <color indexed="18"/>
      </left>
      <right style="thin">
        <color indexed="64"/>
      </right>
      <top style="thin">
        <color indexed="64"/>
      </top>
      <bottom style="thin">
        <color indexed="64"/>
      </bottom>
      <diagonal/>
    </border>
    <border>
      <left style="thin">
        <color auto="1"/>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auto="1"/>
      </right>
      <top style="thin">
        <color auto="1"/>
      </top>
      <bottom style="thin">
        <color indexed="64"/>
      </bottom>
      <diagonal/>
    </border>
    <border>
      <left style="thin">
        <color indexed="64"/>
      </left>
      <right style="thin">
        <color auto="1"/>
      </right>
      <top style="thin">
        <color indexed="64"/>
      </top>
      <bottom/>
      <diagonal/>
    </border>
    <border>
      <left/>
      <right/>
      <top style="thin">
        <color indexed="58"/>
      </top>
      <bottom style="thin">
        <color indexed="58"/>
      </bottom>
      <diagonal/>
    </border>
    <border>
      <left style="thin">
        <color indexed="64"/>
      </left>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right style="thin">
        <color auto="1"/>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indexed="64"/>
      </left>
      <right/>
      <top style="thin">
        <color indexed="64"/>
      </top>
      <bottom style="thin">
        <color indexed="64"/>
      </bottom>
      <diagonal style="thin">
        <color indexed="64"/>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diagonalUp="1" diagonalDown="1">
      <left/>
      <right style="thin">
        <color auto="1"/>
      </right>
      <top/>
      <bottom style="thin">
        <color auto="1"/>
      </bottom>
      <diagonal style="thin">
        <color auto="1"/>
      </diagonal>
    </border>
    <border diagonalUp="1" diagonalDown="1">
      <left style="thin">
        <color auto="1"/>
      </left>
      <right style="thin">
        <color auto="1"/>
      </right>
      <top/>
      <bottom style="thin">
        <color auto="1"/>
      </bottom>
      <diagonal style="thin">
        <color auto="1"/>
      </diagonal>
    </border>
    <border>
      <left style="thin">
        <color auto="1"/>
      </left>
      <right style="thin">
        <color auto="1"/>
      </right>
      <top/>
      <bottom style="thin">
        <color auto="1"/>
      </bottom>
      <diagonal/>
    </border>
  </borders>
  <cellStyleXfs count="45965">
    <xf numFmtId="0" fontId="0" fillId="0" borderId="0" applyNumberFormat="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7" fillId="2"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3" fillId="0" borderId="0" applyNumberFormat="0" applyFill="0" applyBorder="0" applyAlignment="0" applyProtection="0"/>
    <xf numFmtId="0" fontId="7" fillId="2"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8" fillId="8" borderId="8" applyNumberFormat="0" applyFont="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3"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13" fillId="0" borderId="6" applyNumberFormat="0" applyFill="0" applyAlignment="0" applyProtection="0"/>
    <xf numFmtId="0" fontId="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2" fillId="6" borderId="4" applyNumberFormat="0" applyAlignment="0" applyProtection="0"/>
    <xf numFmtId="0" fontId="11" fillId="6" borderId="5" applyNumberFormat="0" applyAlignment="0" applyProtection="0"/>
    <xf numFmtId="0" fontId="1" fillId="19" borderId="0" applyNumberFormat="0" applyBorder="0" applyAlignment="0" applyProtection="0"/>
    <xf numFmtId="0" fontId="17" fillId="12" borderId="0" applyNumberFormat="0" applyBorder="0" applyAlignment="0" applyProtection="0"/>
    <xf numFmtId="0" fontId="1" fillId="30" borderId="0" applyNumberFormat="0" applyBorder="0" applyAlignment="0" applyProtection="0"/>
    <xf numFmtId="0" fontId="17" fillId="24" borderId="0" applyNumberFormat="0" applyBorder="0" applyAlignment="0" applyProtection="0"/>
    <xf numFmtId="0" fontId="17" fillId="17" borderId="0" applyNumberFormat="0" applyBorder="0" applyAlignment="0" applyProtection="0"/>
    <xf numFmtId="0" fontId="1" fillId="10" borderId="0" applyNumberFormat="0" applyBorder="0" applyAlignment="0" applyProtection="0"/>
    <xf numFmtId="0" fontId="17" fillId="28" borderId="0" applyNumberFormat="0" applyBorder="0" applyAlignment="0" applyProtection="0"/>
    <xf numFmtId="0" fontId="1" fillId="22" borderId="0" applyNumberFormat="0" applyBorder="0" applyAlignment="0" applyProtection="0"/>
    <xf numFmtId="0" fontId="17" fillId="16" borderId="0" applyNumberFormat="0" applyBorder="0" applyAlignment="0" applyProtection="0"/>
    <xf numFmtId="0" fontId="17" fillId="9" borderId="0" applyNumberFormat="0" applyBorder="0" applyAlignment="0" applyProtection="0"/>
    <xf numFmtId="0" fontId="1" fillId="26"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10" fillId="5" borderId="4" applyNumberFormat="0" applyAlignment="0" applyProtection="0"/>
    <xf numFmtId="0" fontId="9" fillId="4" borderId="0" applyNumberFormat="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20" borderId="0" applyNumberFormat="0" applyBorder="0" applyAlignment="0" applyProtection="0"/>
    <xf numFmtId="0" fontId="1" fillId="26" borderId="0" applyNumberFormat="0" applyBorder="0" applyAlignment="0" applyProtection="0"/>
    <xf numFmtId="0" fontId="17" fillId="9" borderId="0" applyNumberFormat="0" applyBorder="0" applyAlignment="0" applyProtection="0"/>
    <xf numFmtId="0" fontId="17" fillId="16" borderId="0" applyNumberFormat="0" applyBorder="0" applyAlignment="0" applyProtection="0"/>
    <xf numFmtId="0" fontId="1" fillId="22" borderId="0" applyNumberFormat="0" applyBorder="0" applyAlignment="0" applyProtection="0"/>
    <xf numFmtId="0" fontId="17" fillId="28" borderId="0" applyNumberFormat="0" applyBorder="0" applyAlignment="0" applyProtection="0"/>
    <xf numFmtId="0" fontId="1" fillId="10" borderId="0" applyNumberFormat="0" applyBorder="0" applyAlignment="0" applyProtection="0"/>
    <xf numFmtId="0" fontId="17" fillId="17" borderId="0" applyNumberFormat="0" applyBorder="0" applyAlignment="0" applyProtection="0"/>
    <xf numFmtId="0" fontId="17" fillId="24" borderId="0" applyNumberFormat="0" applyBorder="0" applyAlignment="0" applyProtection="0"/>
    <xf numFmtId="0" fontId="1" fillId="30" borderId="0" applyNumberFormat="0" applyBorder="0" applyAlignment="0" applyProtection="0"/>
    <xf numFmtId="0" fontId="17" fillId="12" borderId="0" applyNumberFormat="0" applyBorder="0" applyAlignment="0" applyProtection="0"/>
    <xf numFmtId="0" fontId="1" fillId="19" borderId="0" applyNumberFormat="0" applyBorder="0" applyAlignment="0" applyProtection="0"/>
    <xf numFmtId="0" fontId="11" fillId="6" borderId="5" applyNumberFormat="0" applyAlignment="0" applyProtection="0"/>
    <xf numFmtId="0" fontId="12" fillId="6" borderId="4" applyNumberFormat="0" applyAlignment="0" applyProtection="0"/>
    <xf numFmtId="0" fontId="14" fillId="7" borderId="7" applyNumberFormat="0" applyAlignment="0" applyProtection="0"/>
    <xf numFmtId="0" fontId="15" fillId="0" borderId="0" applyNumberFormat="0" applyFill="0" applyBorder="0" applyAlignment="0" applyProtection="0"/>
    <xf numFmtId="0" fontId="6" fillId="0" borderId="0" applyNumberFormat="0" applyFill="0" applyBorder="0" applyAlignment="0" applyProtection="0"/>
    <xf numFmtId="0" fontId="13" fillId="0" borderId="6" applyNumberFormat="0" applyFill="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1" fillId="6" borderId="5" applyNumberFormat="0" applyAlignment="0" applyProtection="0"/>
    <xf numFmtId="0" fontId="17" fillId="16" borderId="0" applyNumberFormat="0" applyBorder="0" applyAlignment="0" applyProtection="0"/>
    <xf numFmtId="0" fontId="16" fillId="0" borderId="0" applyNumberFormat="0" applyFill="0" applyBorder="0" applyAlignment="0" applyProtection="0"/>
    <xf numFmtId="0" fontId="1" fillId="23"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3" fillId="0" borderId="6" applyNumberFormat="0" applyFill="0" applyAlignment="0" applyProtection="0"/>
    <xf numFmtId="0" fontId="1" fillId="18" borderId="0" applyNumberFormat="0" applyBorder="0" applyAlignment="0" applyProtection="0"/>
    <xf numFmtId="0" fontId="17" fillId="21" borderId="0" applyNumberFormat="0" applyBorder="0" applyAlignment="0" applyProtection="0"/>
    <xf numFmtId="0" fontId="1" fillId="11"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6" fillId="0" borderId="3" applyNumberFormat="0" applyFill="0" applyAlignment="0" applyProtection="0"/>
    <xf numFmtId="0" fontId="5" fillId="0" borderId="2" applyNumberFormat="0" applyFill="0" applyAlignment="0" applyProtection="0"/>
    <xf numFmtId="0" fontId="5" fillId="0" borderId="2" applyNumberFormat="0" applyFill="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8" fillId="8" borderId="8" applyNumberFormat="0" applyFont="0" applyAlignment="0" applyProtection="0"/>
    <xf numFmtId="0" fontId="17" fillId="25" borderId="0" applyNumberFormat="0" applyBorder="0" applyAlignment="0" applyProtection="0"/>
    <xf numFmtId="0" fontId="1" fillId="31" borderId="0" applyNumberFormat="0" applyBorder="0" applyAlignment="0" applyProtection="0"/>
    <xf numFmtId="0" fontId="17" fillId="13" borderId="0" applyNumberFormat="0" applyBorder="0" applyAlignment="0" applyProtection="0"/>
    <xf numFmtId="0" fontId="4" fillId="0" borderId="1"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2" fillId="6" borderId="4" applyNumberFormat="0" applyAlignment="0" applyProtection="0"/>
    <xf numFmtId="0" fontId="17" fillId="17" borderId="0" applyNumberFormat="0" applyBorder="0" applyAlignment="0" applyProtection="0"/>
    <xf numFmtId="0" fontId="1" fillId="15" borderId="0" applyNumberFormat="0" applyBorder="0" applyAlignment="0" applyProtection="0"/>
    <xf numFmtId="0" fontId="17" fillId="29"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4" fillId="7" borderId="7" applyNumberFormat="0" applyAlignment="0" applyProtection="0"/>
    <xf numFmtId="0" fontId="1" fillId="19"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6" fillId="0" borderId="0" applyNumberFormat="0" applyFill="0" applyBorder="0" applyAlignment="0" applyProtection="0"/>
    <xf numFmtId="0" fontId="1" fillId="23"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1" borderId="0" applyNumberFormat="0" applyBorder="0" applyAlignment="0" applyProtection="0"/>
    <xf numFmtId="0" fontId="1" fillId="11"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6" fillId="0" borderId="3" applyNumberFormat="0" applyFill="0" applyAlignment="0" applyProtection="0"/>
    <xf numFmtId="0" fontId="5" fillId="0" borderId="2" applyNumberFormat="0" applyFill="0" applyAlignment="0" applyProtection="0"/>
    <xf numFmtId="0" fontId="5" fillId="0" borderId="2" applyNumberFormat="0" applyFill="0" applyAlignment="0" applyProtection="0"/>
    <xf numFmtId="0" fontId="17" fillId="25" borderId="0" applyNumberFormat="0" applyBorder="0" applyAlignment="0" applyProtection="0"/>
    <xf numFmtId="0" fontId="1" fillId="31" borderId="0" applyNumberFormat="0" applyBorder="0" applyAlignment="0" applyProtection="0"/>
    <xf numFmtId="0" fontId="17" fillId="13" borderId="0" applyNumberFormat="0" applyBorder="0" applyAlignment="0" applyProtection="0"/>
    <xf numFmtId="0" fontId="4" fillId="0" borderId="1"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5" borderId="0" applyNumberFormat="0" applyBorder="0" applyAlignment="0" applyProtection="0"/>
    <xf numFmtId="0" fontId="17" fillId="29"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3"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7" fillId="21"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3"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17" fillId="20" borderId="0" applyNumberFormat="0" applyBorder="0" applyAlignment="0" applyProtection="0"/>
    <xf numFmtId="0" fontId="1" fillId="19" borderId="0" applyNumberFormat="0" applyBorder="0" applyAlignment="0" applyProtection="0"/>
    <xf numFmtId="0" fontId="17" fillId="12" borderId="0" applyNumberFormat="0" applyBorder="0" applyAlignment="0" applyProtection="0"/>
    <xf numFmtId="0" fontId="13" fillId="0" borderId="6" applyNumberFormat="0" applyFill="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3"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1" fillId="14" borderId="0" applyNumberFormat="0" applyBorder="0" applyAlignment="0" applyProtection="0"/>
    <xf numFmtId="0" fontId="17" fillId="20" borderId="0" applyNumberFormat="0" applyBorder="0" applyAlignment="0" applyProtection="0"/>
    <xf numFmtId="0" fontId="1" fillId="26" borderId="0" applyNumberFormat="0" applyBorder="0" applyAlignment="0" applyProtection="0"/>
    <xf numFmtId="0" fontId="17" fillId="9" borderId="0" applyNumberFormat="0" applyBorder="0" applyAlignment="0" applyProtection="0"/>
    <xf numFmtId="0" fontId="17" fillId="16" borderId="0" applyNumberFormat="0" applyBorder="0" applyAlignment="0" applyProtection="0"/>
    <xf numFmtId="0" fontId="1" fillId="22" borderId="0" applyNumberFormat="0" applyBorder="0" applyAlignment="0" applyProtection="0"/>
    <xf numFmtId="0" fontId="17" fillId="28" borderId="0" applyNumberFormat="0" applyBorder="0" applyAlignment="0" applyProtection="0"/>
    <xf numFmtId="0" fontId="1" fillId="10" borderId="0" applyNumberFormat="0" applyBorder="0" applyAlignment="0" applyProtection="0"/>
    <xf numFmtId="0" fontId="17" fillId="17" borderId="0" applyNumberFormat="0" applyBorder="0" applyAlignment="0" applyProtection="0"/>
    <xf numFmtId="0" fontId="17" fillId="24" borderId="0" applyNumberFormat="0" applyBorder="0" applyAlignment="0" applyProtection="0"/>
    <xf numFmtId="0" fontId="1" fillId="30" borderId="0" applyNumberFormat="0" applyBorder="0" applyAlignment="0" applyProtection="0"/>
    <xf numFmtId="0" fontId="17" fillId="12" borderId="0" applyNumberFormat="0" applyBorder="0" applyAlignment="0" applyProtection="0"/>
    <xf numFmtId="0" fontId="1" fillId="19" borderId="0" applyNumberFormat="0" applyBorder="0" applyAlignment="0" applyProtection="0"/>
    <xf numFmtId="0" fontId="11" fillId="6" borderId="5" applyNumberFormat="0" applyAlignment="0" applyProtection="0"/>
    <xf numFmtId="0" fontId="12" fillId="6" borderId="4" applyNumberFormat="0" applyAlignment="0" applyProtection="0"/>
    <xf numFmtId="0" fontId="14" fillId="7" borderId="7" applyNumberFormat="0" applyAlignment="0" applyProtection="0"/>
    <xf numFmtId="0" fontId="15" fillId="0" borderId="0" applyNumberFormat="0" applyFill="0" applyBorder="0" applyAlignment="0" applyProtection="0"/>
    <xf numFmtId="0" fontId="6" fillId="0" borderId="0" applyNumberFormat="0" applyFill="0" applyBorder="0" applyAlignment="0" applyProtection="0"/>
    <xf numFmtId="0" fontId="13" fillId="0" borderId="6" applyNumberFormat="0" applyFill="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6" fillId="0" borderId="0" applyNumberFormat="0" applyFill="0" applyBorder="0" applyAlignment="0" applyProtection="0"/>
    <xf numFmtId="0" fontId="1" fillId="23"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1" borderId="0" applyNumberFormat="0" applyBorder="0" applyAlignment="0" applyProtection="0"/>
    <xf numFmtId="0" fontId="1" fillId="11"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6" fillId="0" borderId="3" applyNumberFormat="0" applyFill="0" applyAlignment="0" applyProtection="0"/>
    <xf numFmtId="0" fontId="5" fillId="0" borderId="2" applyNumberFormat="0" applyFill="0" applyAlignment="0" applyProtection="0"/>
    <xf numFmtId="0" fontId="5" fillId="0" borderId="2" applyNumberFormat="0" applyFill="0" applyAlignment="0" applyProtection="0"/>
    <xf numFmtId="0" fontId="17" fillId="25" borderId="0" applyNumberFormat="0" applyBorder="0" applyAlignment="0" applyProtection="0"/>
    <xf numFmtId="0" fontId="1" fillId="31" borderId="0" applyNumberFormat="0" applyBorder="0" applyAlignment="0" applyProtection="0"/>
    <xf numFmtId="0" fontId="17" fillId="13" borderId="0" applyNumberFormat="0" applyBorder="0" applyAlignment="0" applyProtection="0"/>
    <xf numFmtId="0" fontId="4" fillId="0" borderId="1"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5" borderId="0" applyNumberFormat="0" applyBorder="0" applyAlignment="0" applyProtection="0"/>
    <xf numFmtId="0" fontId="17" fillId="29"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7" borderId="0" applyNumberFormat="0" applyBorder="0" applyAlignment="0" applyProtection="0"/>
    <xf numFmtId="0" fontId="1" fillId="18"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5" fillId="0" borderId="2"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18" fillId="8" borderId="8" applyNumberFormat="0" applyFont="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7" fillId="29" borderId="0" applyNumberFormat="0" applyBorder="0" applyAlignment="0" applyProtection="0"/>
    <xf numFmtId="0" fontId="17" fillId="28"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7" fillId="25" borderId="0" applyNumberFormat="0" applyBorder="0" applyAlignment="0" applyProtection="0"/>
    <xf numFmtId="0" fontId="17" fillId="24" borderId="0" applyNumberFormat="0" applyBorder="0" applyAlignment="0" applyProtection="0"/>
    <xf numFmtId="0" fontId="1" fillId="23" borderId="0" applyNumberFormat="0" applyBorder="0" applyAlignment="0" applyProtection="0"/>
    <xf numFmtId="0" fontId="1" fillId="22"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7" fillId="17" borderId="0" applyNumberFormat="0" applyBorder="0" applyAlignment="0" applyProtection="0"/>
    <xf numFmtId="0" fontId="17" fillId="16" borderId="0" applyNumberFormat="0" applyBorder="0" applyAlignment="0" applyProtection="0"/>
    <xf numFmtId="0" fontId="1" fillId="15"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8" fillId="3" borderId="0" applyNumberFormat="0" applyBorder="0" applyAlignment="0" applyProtection="0"/>
    <xf numFmtId="0" fontId="7" fillId="2" borderId="0" applyNumberFormat="0" applyBorder="0" applyAlignment="0" applyProtection="0"/>
    <xf numFmtId="0" fontId="6" fillId="0" borderId="0" applyNumberFormat="0" applyFill="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2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25" borderId="0" applyNumberFormat="0" applyBorder="0" applyAlignment="0" applyProtection="0"/>
    <xf numFmtId="0" fontId="5" fillId="0" borderId="2" applyNumberFormat="0" applyFill="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 fillId="0" borderId="2" applyNumberFormat="0" applyFill="0" applyAlignment="0" applyProtection="0"/>
    <xf numFmtId="0" fontId="17" fillId="2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4" fillId="7" borderId="7" applyNumberFormat="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7" fillId="29" borderId="0" applyNumberFormat="0" applyBorder="0" applyAlignment="0" applyProtection="0"/>
    <xf numFmtId="0" fontId="1" fillId="27" borderId="0" applyNumberFormat="0" applyBorder="0" applyAlignment="0" applyProtection="0"/>
    <xf numFmtId="0" fontId="17" fillId="25" borderId="0" applyNumberFormat="0" applyBorder="0" applyAlignment="0" applyProtection="0"/>
    <xf numFmtId="0" fontId="1" fillId="23" borderId="0" applyNumberFormat="0" applyBorder="0" applyAlignment="0" applyProtection="0"/>
    <xf numFmtId="0" fontId="17" fillId="21" borderId="0" applyNumberFormat="0" applyBorder="0" applyAlignment="0" applyProtection="0"/>
    <xf numFmtId="0" fontId="1" fillId="19" borderId="0" applyNumberFormat="0" applyBorder="0" applyAlignment="0" applyProtection="0"/>
    <xf numFmtId="0" fontId="17" fillId="17" borderId="0" applyNumberFormat="0" applyBorder="0" applyAlignment="0" applyProtection="0"/>
    <xf numFmtId="0" fontId="1" fillId="15" borderId="0" applyNumberFormat="0" applyBorder="0" applyAlignment="0" applyProtection="0"/>
    <xf numFmtId="0" fontId="17" fillId="13" borderId="0" applyNumberFormat="0" applyBorder="0" applyAlignment="0" applyProtection="0"/>
    <xf numFmtId="0" fontId="1" fillId="11" borderId="0" applyNumberFormat="0" applyBorder="0" applyAlignment="0" applyProtection="0"/>
    <xf numFmtId="0" fontId="17" fillId="9" borderId="0" applyNumberFormat="0" applyBorder="0" applyAlignment="0" applyProtection="0"/>
    <xf numFmtId="0" fontId="15" fillId="0" borderId="0" applyNumberFormat="0" applyFill="0" applyBorder="0" applyAlignment="0" applyProtection="0"/>
    <xf numFmtId="0" fontId="13" fillId="0" borderId="6" applyNumberFormat="0" applyFill="0" applyAlignment="0" applyProtection="0"/>
    <xf numFmtId="0" fontId="11" fillId="6" borderId="5" applyNumberFormat="0" applyAlignment="0" applyProtection="0"/>
    <xf numFmtId="0" fontId="9" fillId="4" borderId="0" applyNumberFormat="0" applyBorder="0" applyAlignment="0" applyProtection="0"/>
    <xf numFmtId="0" fontId="7" fillId="2" borderId="0" applyNumberFormat="0" applyBorder="0" applyAlignment="0" applyProtection="0"/>
    <xf numFmtId="0" fontId="6" fillId="0" borderId="3" applyNumberFormat="0" applyFill="0" applyAlignment="0" applyProtection="0"/>
    <xf numFmtId="0" fontId="4" fillId="0" borderId="1" applyNumberFormat="0" applyFill="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0" borderId="0" applyNumberFormat="0" applyBorder="0" applyAlignment="0" applyProtection="0"/>
    <xf numFmtId="0" fontId="17" fillId="28" borderId="0" applyNumberFormat="0" applyBorder="0" applyAlignment="0" applyProtection="0"/>
    <xf numFmtId="0" fontId="1" fillId="26" borderId="0" applyNumberFormat="0" applyBorder="0" applyAlignment="0" applyProtection="0"/>
    <xf numFmtId="0" fontId="17" fillId="24" borderId="0" applyNumberFormat="0" applyBorder="0" applyAlignment="0" applyProtection="0"/>
    <xf numFmtId="0" fontId="1" fillId="22" borderId="0" applyNumberFormat="0" applyBorder="0" applyAlignment="0" applyProtection="0"/>
    <xf numFmtId="0" fontId="17" fillId="20" borderId="0" applyNumberFormat="0" applyBorder="0" applyAlignment="0" applyProtection="0"/>
    <xf numFmtId="0" fontId="1" fillId="18" borderId="0" applyNumberFormat="0" applyBorder="0" applyAlignment="0" applyProtection="0"/>
    <xf numFmtId="0" fontId="17" fillId="16" borderId="0" applyNumberFormat="0" applyBorder="0" applyAlignment="0" applyProtection="0"/>
    <xf numFmtId="0" fontId="1" fillId="14" borderId="0" applyNumberFormat="0" applyBorder="0" applyAlignment="0" applyProtection="0"/>
    <xf numFmtId="0" fontId="17" fillId="12" borderId="0" applyNumberFormat="0" applyBorder="0" applyAlignment="0" applyProtection="0"/>
    <xf numFmtId="0" fontId="1" fillId="10" borderId="0" applyNumberFormat="0" applyBorder="0" applyAlignment="0" applyProtection="0"/>
    <xf numFmtId="0" fontId="16" fillId="0" borderId="0" applyNumberFormat="0" applyFill="0" applyBorder="0" applyAlignment="0" applyProtection="0"/>
    <xf numFmtId="0" fontId="14" fillId="7" borderId="7" applyNumberFormat="0" applyAlignment="0" applyProtection="0"/>
    <xf numFmtId="0" fontId="12" fillId="6" borderId="4" applyNumberFormat="0" applyAlignment="0" applyProtection="0"/>
    <xf numFmtId="0" fontId="10" fillId="5" borderId="4" applyNumberFormat="0" applyAlignment="0" applyProtection="0"/>
    <xf numFmtId="0" fontId="8" fillId="3" borderId="0" applyNumberFormat="0" applyBorder="0" applyAlignment="0" applyProtection="0"/>
    <xf numFmtId="0" fontId="6" fillId="0" borderId="0" applyNumberFormat="0" applyFill="0" applyBorder="0" applyAlignment="0" applyProtection="0"/>
    <xf numFmtId="0" fontId="5" fillId="0" borderId="2" applyNumberFormat="0" applyFill="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7" fillId="29" borderId="0" applyNumberFormat="0" applyBorder="0" applyAlignment="0" applyProtection="0"/>
    <xf numFmtId="0" fontId="1" fillId="27" borderId="0" applyNumberFormat="0" applyBorder="0" applyAlignment="0" applyProtection="0"/>
    <xf numFmtId="0" fontId="17" fillId="25" borderId="0" applyNumberFormat="0" applyBorder="0" applyAlignment="0" applyProtection="0"/>
    <xf numFmtId="0" fontId="1" fillId="23" borderId="0" applyNumberFormat="0" applyBorder="0" applyAlignment="0" applyProtection="0"/>
    <xf numFmtId="0" fontId="17" fillId="21" borderId="0" applyNumberFormat="0" applyBorder="0" applyAlignment="0" applyProtection="0"/>
    <xf numFmtId="0" fontId="1" fillId="19" borderId="0" applyNumberFormat="0" applyBorder="0" applyAlignment="0" applyProtection="0"/>
    <xf numFmtId="0" fontId="17" fillId="17" borderId="0" applyNumberFormat="0" applyBorder="0" applyAlignment="0" applyProtection="0"/>
    <xf numFmtId="0" fontId="1" fillId="15" borderId="0" applyNumberFormat="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10" fillId="5" borderId="4" applyNumberFormat="0" applyAlignment="0" applyProtection="0"/>
    <xf numFmtId="0" fontId="9" fillId="4" borderId="0" applyNumberFormat="0" applyBorder="0" applyAlignment="0" applyProtection="0"/>
    <xf numFmtId="0" fontId="7" fillId="2" borderId="0" applyNumberFormat="0" applyBorder="0" applyAlignment="0" applyProtection="0"/>
    <xf numFmtId="0" fontId="6" fillId="0" borderId="3" applyNumberFormat="0" applyFill="0" applyAlignment="0" applyProtection="0"/>
    <xf numFmtId="0" fontId="4" fillId="0" borderId="1" applyNumberFormat="0" applyFill="0" applyAlignment="0" applyProtection="0"/>
    <xf numFmtId="0" fontId="17" fillId="13"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0" borderId="0" applyNumberFormat="0" applyBorder="0" applyAlignment="0" applyProtection="0"/>
    <xf numFmtId="0" fontId="17" fillId="28" borderId="0" applyNumberFormat="0" applyBorder="0" applyAlignment="0" applyProtection="0"/>
    <xf numFmtId="0" fontId="1" fillId="26" borderId="0" applyNumberFormat="0" applyBorder="0" applyAlignment="0" applyProtection="0"/>
    <xf numFmtId="0" fontId="17" fillId="24" borderId="0" applyNumberFormat="0" applyBorder="0" applyAlignment="0" applyProtection="0"/>
    <xf numFmtId="0" fontId="1" fillId="22" borderId="0" applyNumberFormat="0" applyBorder="0" applyAlignment="0" applyProtection="0"/>
    <xf numFmtId="0" fontId="17" fillId="20" borderId="0" applyNumberFormat="0" applyBorder="0" applyAlignment="0" applyProtection="0"/>
    <xf numFmtId="0" fontId="1" fillId="18" borderId="0" applyNumberFormat="0" applyBorder="0" applyAlignment="0" applyProtection="0"/>
    <xf numFmtId="0" fontId="17" fillId="16" borderId="0" applyNumberFormat="0" applyBorder="0" applyAlignment="0" applyProtection="0"/>
    <xf numFmtId="0" fontId="1" fillId="14" borderId="0" applyNumberFormat="0" applyBorder="0" applyAlignment="0" applyProtection="0"/>
    <xf numFmtId="0" fontId="8" fillId="3" borderId="0" applyNumberFormat="0" applyBorder="0" applyAlignment="0" applyProtection="0"/>
    <xf numFmtId="0" fontId="6" fillId="0" borderId="0" applyNumberFormat="0" applyFill="0" applyBorder="0" applyAlignment="0" applyProtection="0"/>
    <xf numFmtId="0" fontId="5" fillId="0" borderId="2"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1" borderId="0" applyNumberFormat="0" applyBorder="0" applyAlignment="0" applyProtection="0"/>
    <xf numFmtId="0" fontId="17" fillId="29" borderId="0" applyNumberFormat="0" applyBorder="0" applyAlignment="0" applyProtection="0"/>
    <xf numFmtId="0" fontId="1" fillId="27" borderId="0" applyNumberFormat="0" applyBorder="0" applyAlignment="0" applyProtection="0"/>
    <xf numFmtId="0" fontId="17" fillId="25" borderId="0" applyNumberFormat="0" applyBorder="0" applyAlignment="0" applyProtection="0"/>
    <xf numFmtId="0" fontId="1" fillId="23" borderId="0" applyNumberFormat="0" applyBorder="0" applyAlignment="0" applyProtection="0"/>
    <xf numFmtId="0" fontId="17" fillId="21" borderId="0" applyNumberFormat="0" applyBorder="0" applyAlignment="0" applyProtection="0"/>
    <xf numFmtId="0" fontId="1" fillId="19" borderId="0" applyNumberFormat="0" applyBorder="0" applyAlignment="0" applyProtection="0"/>
    <xf numFmtId="0" fontId="17" fillId="17" borderId="0" applyNumberFormat="0" applyBorder="0" applyAlignment="0" applyProtection="0"/>
    <xf numFmtId="0" fontId="17" fillId="9" borderId="0" applyNumberFormat="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4" fillId="7" borderId="7" applyNumberFormat="0" applyAlignment="0" applyProtection="0"/>
    <xf numFmtId="0" fontId="13" fillId="0" borderId="6" applyNumberFormat="0" applyFill="0" applyAlignment="0" applyProtection="0"/>
    <xf numFmtId="0" fontId="12" fillId="6" borderId="4" applyNumberFormat="0" applyAlignment="0" applyProtection="0"/>
    <xf numFmtId="0" fontId="11" fillId="6" borderId="5" applyNumberFormat="0" applyAlignment="0" applyProtection="0"/>
    <xf numFmtId="0" fontId="9" fillId="4" borderId="0" applyNumberFormat="0" applyBorder="0" applyAlignment="0" applyProtection="0"/>
    <xf numFmtId="0" fontId="7" fillId="2" borderId="0" applyNumberFormat="0" applyBorder="0" applyAlignment="0" applyProtection="0"/>
    <xf numFmtId="0" fontId="6" fillId="0" borderId="3" applyNumberFormat="0" applyFill="0" applyAlignment="0" applyProtection="0"/>
    <xf numFmtId="0" fontId="4" fillId="0" borderId="1" applyNumberFormat="0" applyFill="0" applyAlignment="0" applyProtection="0"/>
    <xf numFmtId="0" fontId="1" fillId="15" borderId="0" applyNumberFormat="0" applyBorder="0" applyAlignment="0" applyProtection="0"/>
    <xf numFmtId="0" fontId="1" fillId="14" borderId="0" applyNumberFormat="0" applyBorder="0" applyAlignment="0" applyProtection="0"/>
    <xf numFmtId="0" fontId="17" fillId="13" borderId="0" applyNumberFormat="0" applyBorder="0" applyAlignment="0" applyProtection="0"/>
    <xf numFmtId="0" fontId="17" fillId="12" borderId="0" applyNumberFormat="0" applyBorder="0" applyAlignment="0" applyProtection="0"/>
    <xf numFmtId="0" fontId="1" fillId="11" borderId="0" applyNumberFormat="0" applyBorder="0" applyAlignment="0" applyProtection="0"/>
    <xf numFmtId="0" fontId="1" fillId="10"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 fillId="30" borderId="0" applyNumberFormat="0" applyBorder="0" applyAlignment="0" applyProtection="0"/>
    <xf numFmtId="0" fontId="17" fillId="28" borderId="0" applyNumberFormat="0" applyBorder="0" applyAlignment="0" applyProtection="0"/>
    <xf numFmtId="0" fontId="1" fillId="26" borderId="0" applyNumberFormat="0" applyBorder="0" applyAlignment="0" applyProtection="0"/>
    <xf numFmtId="0" fontId="17" fillId="24" borderId="0" applyNumberFormat="0" applyBorder="0" applyAlignment="0" applyProtection="0"/>
    <xf numFmtId="0" fontId="1" fillId="22" borderId="0" applyNumberFormat="0" applyBorder="0" applyAlignment="0" applyProtection="0"/>
    <xf numFmtId="0" fontId="17" fillId="20" borderId="0" applyNumberFormat="0" applyBorder="0" applyAlignment="0" applyProtection="0"/>
    <xf numFmtId="0" fontId="1" fillId="18" borderId="0" applyNumberFormat="0" applyBorder="0" applyAlignment="0" applyProtection="0"/>
    <xf numFmtId="0" fontId="17" fillId="16" borderId="0" applyNumberFormat="0" applyBorder="0" applyAlignment="0" applyProtection="0"/>
    <xf numFmtId="0" fontId="10" fillId="5" borderId="4" applyNumberFormat="0" applyAlignment="0" applyProtection="0"/>
    <xf numFmtId="0" fontId="8" fillId="3" borderId="0" applyNumberFormat="0" applyBorder="0" applyAlignment="0" applyProtection="0"/>
    <xf numFmtId="0" fontId="6" fillId="0" borderId="0" applyNumberFormat="0" applyFill="0" applyBorder="0" applyAlignment="0" applyProtection="0"/>
    <xf numFmtId="0" fontId="5" fillId="0" borderId="2" applyNumberFormat="0" applyFill="0" applyAlignment="0" applyProtection="0"/>
    <xf numFmtId="0" fontId="3" fillId="0" borderId="0" applyNumberFormat="0" applyFill="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8" fillId="8" borderId="8" applyNumberFormat="0" applyFont="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0" fillId="5" borderId="4" applyNumberFormat="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3"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3"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21" fillId="0" borderId="21" applyNumberFormat="0" applyFill="0" applyAlignment="0" applyProtection="0"/>
    <xf numFmtId="0" fontId="2" fillId="8" borderId="8" applyNumberFormat="0" applyFont="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9"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 fillId="37"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0" borderId="0" applyNumberFormat="0" applyFont="0" applyFill="0" applyBorder="0" applyAlignment="0" applyProtection="0"/>
    <xf numFmtId="0" fontId="2" fillId="37" borderId="0" applyNumberFormat="0" applyFont="0" applyFill="0" applyBorder="0" applyAlignment="0" applyProtection="0"/>
  </cellStyleXfs>
  <cellXfs count="908">
    <xf numFmtId="0" fontId="0" fillId="0" borderId="0" xfId="0"/>
    <xf numFmtId="0" fontId="27" fillId="35" borderId="52" xfId="0" applyFont="1" applyFill="1" applyBorder="1" applyAlignment="1">
      <alignment horizontal="center" vertical="center"/>
    </xf>
    <xf numFmtId="0" fontId="26" fillId="0" borderId="0" xfId="0" applyFont="1" applyFill="1"/>
    <xf numFmtId="0" fontId="30" fillId="0" borderId="45"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0" fillId="0" borderId="0" xfId="0" applyFont="1" applyFill="1" applyBorder="1" applyAlignment="1">
      <alignment horizontal="center" wrapText="1"/>
    </xf>
    <xf numFmtId="0" fontId="27" fillId="0" borderId="0" xfId="0" applyFont="1" applyAlignment="1">
      <alignment vertical="center"/>
    </xf>
    <xf numFmtId="1" fontId="30" fillId="0" borderId="0" xfId="0" applyNumberFormat="1" applyFont="1" applyFill="1" applyBorder="1" applyAlignment="1">
      <alignment horizontal="center" vertical="center" wrapText="1"/>
    </xf>
    <xf numFmtId="0" fontId="30" fillId="0" borderId="0" xfId="0" applyFont="1" applyFill="1" applyBorder="1" applyAlignment="1">
      <alignment horizontal="center" vertical="top" wrapText="1"/>
    </xf>
    <xf numFmtId="0" fontId="31" fillId="0" borderId="0" xfId="0" applyFont="1" applyFill="1" applyBorder="1" applyAlignment="1">
      <alignment horizontal="left" vertical="center"/>
    </xf>
    <xf numFmtId="0" fontId="31" fillId="0" borderId="0" xfId="0" applyFont="1" applyFill="1" applyAlignment="1">
      <alignment horizontal="left" vertical="center"/>
    </xf>
    <xf numFmtId="0" fontId="27" fillId="0" borderId="0" xfId="0" applyFont="1" applyFill="1"/>
    <xf numFmtId="0" fontId="30" fillId="0" borderId="10" xfId="0" applyFont="1" applyFill="1" applyBorder="1" applyAlignment="1">
      <alignment horizontal="center"/>
    </xf>
    <xf numFmtId="0" fontId="30" fillId="0" borderId="0" xfId="0" applyFont="1" applyFill="1" applyAlignment="1">
      <alignment horizontal="left" vertical="center"/>
    </xf>
    <xf numFmtId="0" fontId="31" fillId="0" borderId="0" xfId="0" applyFont="1" applyFill="1"/>
    <xf numFmtId="0" fontId="30" fillId="0" borderId="0" xfId="0" applyFont="1" applyFill="1" applyBorder="1" applyAlignment="1">
      <alignment horizontal="left" vertical="center"/>
    </xf>
    <xf numFmtId="0" fontId="27" fillId="0" borderId="0" xfId="0" applyFont="1" applyFill="1" applyAlignment="1">
      <alignment horizontal="left" vertical="center"/>
    </xf>
    <xf numFmtId="0" fontId="30" fillId="0" borderId="0" xfId="0" applyFont="1" applyFill="1"/>
    <xf numFmtId="0" fontId="28" fillId="0" borderId="0" xfId="0" applyFont="1" applyFill="1"/>
    <xf numFmtId="0" fontId="30" fillId="0" borderId="0" xfId="0" applyFont="1" applyFill="1" applyBorder="1"/>
    <xf numFmtId="0" fontId="30" fillId="0" borderId="10" xfId="0" applyFont="1" applyFill="1" applyBorder="1" applyAlignment="1">
      <alignment horizontal="center" vertical="center"/>
    </xf>
    <xf numFmtId="0" fontId="30" fillId="0" borderId="45" xfId="0" quotePrefix="1" applyFont="1" applyFill="1" applyBorder="1" applyAlignment="1">
      <alignment horizontal="left"/>
    </xf>
    <xf numFmtId="0" fontId="29" fillId="0" borderId="45" xfId="0" quotePrefix="1" applyFont="1" applyFill="1" applyBorder="1" applyAlignment="1">
      <alignment horizontal="left"/>
    </xf>
    <xf numFmtId="0" fontId="30" fillId="0" borderId="45" xfId="0" applyFont="1" applyFill="1" applyBorder="1" applyAlignment="1">
      <alignment horizontal="left" indent="1"/>
    </xf>
    <xf numFmtId="0" fontId="30" fillId="0" borderId="45" xfId="0" applyFont="1" applyFill="1" applyBorder="1" applyAlignment="1">
      <alignment horizontal="left" indent="2"/>
    </xf>
    <xf numFmtId="0" fontId="30" fillId="0" borderId="45" xfId="0" applyFont="1" applyFill="1" applyBorder="1" applyAlignment="1">
      <alignment horizontal="left" indent="3"/>
    </xf>
    <xf numFmtId="0" fontId="30" fillId="0" borderId="45" xfId="0" quotePrefix="1" applyFont="1" applyFill="1" applyBorder="1" applyAlignment="1">
      <alignment horizontal="center" vertical="center" wrapText="1"/>
    </xf>
    <xf numFmtId="0" fontId="30" fillId="0" borderId="45" xfId="0" applyFont="1" applyFill="1" applyBorder="1" applyAlignment="1">
      <alignment horizontal="center" vertical="center"/>
    </xf>
    <xf numFmtId="0" fontId="30" fillId="0" borderId="45" xfId="0" applyFont="1" applyFill="1" applyBorder="1" applyAlignment="1">
      <alignment horizontal="left" vertical="center" indent="2"/>
    </xf>
    <xf numFmtId="0" fontId="30" fillId="0" borderId="45" xfId="0" applyFont="1" applyFill="1" applyBorder="1" applyAlignment="1">
      <alignment horizontal="left" wrapText="1" indent="2"/>
    </xf>
    <xf numFmtId="0" fontId="30" fillId="0" borderId="45" xfId="0" applyFont="1" applyFill="1" applyBorder="1" applyAlignment="1">
      <alignment horizontal="left" wrapText="1" indent="1"/>
    </xf>
    <xf numFmtId="0" fontId="30" fillId="0" borderId="45" xfId="0" quotePrefix="1" applyFont="1" applyFill="1" applyBorder="1" applyAlignment="1">
      <alignment horizontal="center" vertical="center"/>
    </xf>
    <xf numFmtId="0" fontId="30" fillId="0" borderId="10" xfId="0" applyFont="1" applyFill="1" applyBorder="1" applyAlignment="1">
      <alignment horizontal="center" vertical="top" wrapText="1"/>
    </xf>
    <xf numFmtId="0" fontId="31" fillId="0" borderId="0" xfId="0" applyFont="1" applyFill="1" applyAlignment="1">
      <alignment vertical="center"/>
    </xf>
    <xf numFmtId="0" fontId="30" fillId="0" borderId="45" xfId="0" applyFont="1" applyFill="1" applyBorder="1" applyAlignment="1">
      <alignment horizontal="center" vertical="top" wrapText="1"/>
    </xf>
    <xf numFmtId="0" fontId="27" fillId="0" borderId="0" xfId="0" applyFont="1" applyFill="1" applyBorder="1"/>
    <xf numFmtId="0" fontId="31" fillId="0" borderId="0" xfId="0" applyFont="1" applyFill="1" applyAlignment="1">
      <alignment wrapText="1"/>
    </xf>
    <xf numFmtId="0" fontId="31" fillId="0" borderId="0" xfId="0" applyFont="1" applyFill="1" applyBorder="1" applyAlignment="1">
      <alignment horizontal="left" vertical="center" wrapText="1"/>
    </xf>
    <xf numFmtId="0" fontId="27" fillId="0" borderId="0" xfId="0" applyFont="1" applyFill="1" applyAlignment="1">
      <alignment horizontal="center"/>
    </xf>
    <xf numFmtId="0" fontId="30" fillId="0" borderId="0" xfId="0" applyFont="1" applyFill="1" applyAlignment="1"/>
    <xf numFmtId="0" fontId="27" fillId="0" borderId="0" xfId="0" applyFont="1" applyFill="1" applyBorder="1" applyAlignment="1">
      <alignment horizontal="center"/>
    </xf>
    <xf numFmtId="0" fontId="27" fillId="0" borderId="19" xfId="0" applyFont="1" applyFill="1" applyBorder="1"/>
    <xf numFmtId="0" fontId="34" fillId="0" borderId="0" xfId="0" applyFont="1" applyFill="1"/>
    <xf numFmtId="0" fontId="30" fillId="0" borderId="45" xfId="0" quotePrefix="1" applyFont="1" applyFill="1" applyBorder="1" applyAlignment="1">
      <alignment horizontal="center" vertical="top" wrapText="1"/>
    </xf>
    <xf numFmtId="0" fontId="30" fillId="36" borderId="0" xfId="0" applyFont="1" applyFill="1"/>
    <xf numFmtId="0" fontId="30" fillId="0" borderId="45" xfId="0" applyFont="1" applyFill="1" applyBorder="1" applyAlignment="1">
      <alignment horizontal="left" vertical="center" wrapText="1" indent="1"/>
    </xf>
    <xf numFmtId="0" fontId="30" fillId="0" borderId="45" xfId="0" applyFont="1" applyFill="1" applyBorder="1" applyAlignment="1">
      <alignment horizontal="left" vertical="center" indent="1"/>
    </xf>
    <xf numFmtId="0" fontId="30" fillId="0" borderId="0" xfId="0" applyFont="1" applyFill="1" applyAlignment="1">
      <alignment horizontal="center"/>
    </xf>
    <xf numFmtId="0" fontId="28" fillId="0" borderId="0" xfId="0" applyFont="1" applyFill="1" applyAlignment="1">
      <alignment horizontal="center"/>
    </xf>
    <xf numFmtId="0" fontId="30" fillId="0" borderId="0" xfId="0" applyFont="1" applyFill="1" applyBorder="1" applyAlignment="1">
      <alignment horizontal="center"/>
    </xf>
    <xf numFmtId="0" fontId="30" fillId="0" borderId="0" xfId="0" applyNumberFormat="1" applyFont="1" applyFill="1" applyBorder="1"/>
    <xf numFmtId="0" fontId="30" fillId="0" borderId="0" xfId="0" applyFont="1" applyFill="1" applyAlignment="1">
      <alignment vertical="top" wrapText="1"/>
    </xf>
    <xf numFmtId="0" fontId="31" fillId="0" borderId="0" xfId="0" applyFont="1" applyFill="1" applyBorder="1"/>
    <xf numFmtId="0" fontId="30" fillId="0" borderId="42" xfId="0" quotePrefix="1" applyFont="1" applyFill="1" applyBorder="1" applyAlignment="1">
      <alignment horizontal="center" wrapText="1"/>
    </xf>
    <xf numFmtId="0" fontId="30" fillId="0" borderId="0" xfId="0" quotePrefix="1" applyFont="1" applyFill="1" applyBorder="1" applyAlignment="1">
      <alignment horizontal="center" wrapText="1"/>
    </xf>
    <xf numFmtId="0" fontId="30" fillId="0" borderId="0" xfId="0" quotePrefix="1" applyFont="1" applyFill="1" applyBorder="1" applyAlignment="1">
      <alignment horizontal="center" vertical="center" wrapText="1"/>
    </xf>
    <xf numFmtId="0" fontId="30" fillId="0" borderId="45" xfId="0" quotePrefix="1" applyFont="1" applyFill="1" applyBorder="1" applyAlignment="1">
      <alignment horizontal="center" wrapText="1"/>
    </xf>
    <xf numFmtId="0" fontId="30" fillId="0" borderId="45" xfId="0" quotePrefix="1" applyFont="1" applyFill="1" applyBorder="1" applyAlignment="1">
      <alignment horizontal="center"/>
    </xf>
    <xf numFmtId="0" fontId="30" fillId="0" borderId="45" xfId="0" applyFont="1" applyFill="1" applyBorder="1" applyAlignment="1">
      <alignment horizontal="left" vertical="center"/>
    </xf>
    <xf numFmtId="0" fontId="30" fillId="0" borderId="45" xfId="0" quotePrefix="1" applyFont="1" applyFill="1" applyBorder="1" applyAlignment="1">
      <alignment horizontal="left" vertical="center"/>
    </xf>
    <xf numFmtId="0" fontId="30" fillId="0" borderId="34" xfId="0" applyFont="1" applyFill="1" applyBorder="1" applyAlignment="1">
      <alignment horizontal="center" vertical="center" wrapText="1"/>
    </xf>
    <xf numFmtId="0" fontId="30" fillId="0" borderId="34" xfId="0" applyFont="1" applyFill="1" applyBorder="1" applyAlignment="1">
      <alignment horizontal="center" vertical="center"/>
    </xf>
    <xf numFmtId="0" fontId="30" fillId="0" borderId="0" xfId="0" applyFont="1" applyFill="1" applyBorder="1" applyAlignment="1">
      <alignment horizontal="center" vertical="center"/>
    </xf>
    <xf numFmtId="0" fontId="36" fillId="0" borderId="0" xfId="0" applyFont="1" applyFill="1" applyAlignment="1">
      <alignment horizontal="left" vertical="center"/>
    </xf>
    <xf numFmtId="0" fontId="28" fillId="0" borderId="0" xfId="0" applyFont="1" applyFill="1" applyAlignment="1">
      <alignment horizontal="left" vertical="center"/>
    </xf>
    <xf numFmtId="0" fontId="30" fillId="0" borderId="48" xfId="0" applyFont="1" applyFill="1" applyBorder="1"/>
    <xf numFmtId="0" fontId="30" fillId="0" borderId="45" xfId="0" quotePrefix="1" applyFont="1" applyFill="1" applyBorder="1" applyAlignment="1">
      <alignment horizontal="center"/>
    </xf>
    <xf numFmtId="0" fontId="30" fillId="0" borderId="0" xfId="0" quotePrefix="1" applyFont="1" applyFill="1" applyBorder="1" applyAlignment="1">
      <alignment horizontal="center"/>
    </xf>
    <xf numFmtId="0" fontId="30" fillId="0" borderId="0" xfId="0" applyFont="1" applyFill="1" applyAlignment="1">
      <alignment horizontal="center" vertical="center"/>
    </xf>
    <xf numFmtId="0" fontId="30" fillId="0" borderId="45" xfId="0" applyFont="1" applyFill="1" applyBorder="1"/>
    <xf numFmtId="0" fontId="27" fillId="0" borderId="34" xfId="0" applyFont="1" applyBorder="1" applyAlignment="1">
      <alignment horizontal="center" vertical="center"/>
    </xf>
    <xf numFmtId="0" fontId="27" fillId="0" borderId="34" xfId="0" applyFont="1" applyFill="1" applyBorder="1" applyAlignment="1">
      <alignment horizontal="center" vertical="center" wrapText="1"/>
    </xf>
    <xf numFmtId="0" fontId="27" fillId="0" borderId="45" xfId="0" applyFont="1" applyFill="1" applyBorder="1" applyAlignment="1">
      <alignment horizontal="center" vertical="center" wrapText="1"/>
    </xf>
    <xf numFmtId="0" fontId="27" fillId="0" borderId="0" xfId="0" applyFont="1" applyFill="1" applyBorder="1" applyAlignment="1">
      <alignment horizontal="center" vertical="center" wrapText="1"/>
    </xf>
    <xf numFmtId="0" fontId="30" fillId="0" borderId="34" xfId="0" quotePrefix="1" applyFont="1" applyFill="1" applyBorder="1" applyAlignment="1">
      <alignment horizontal="center" vertical="center"/>
    </xf>
    <xf numFmtId="0" fontId="31" fillId="0" borderId="0" xfId="0" applyFont="1" applyFill="1" applyBorder="1" applyAlignment="1">
      <alignment horizontal="center" vertical="center" wrapText="1"/>
    </xf>
    <xf numFmtId="0" fontId="30" fillId="0" borderId="34" xfId="0" quotePrefix="1" applyFont="1" applyFill="1" applyBorder="1" applyAlignment="1">
      <alignment horizontal="center"/>
    </xf>
    <xf numFmtId="0" fontId="27" fillId="0" borderId="45" xfId="0" applyFont="1" applyFill="1" applyBorder="1" applyAlignment="1">
      <alignment horizontal="center" vertical="center"/>
    </xf>
    <xf numFmtId="0" fontId="30" fillId="0" borderId="45" xfId="0" quotePrefix="1" applyFont="1" applyFill="1" applyBorder="1" applyAlignment="1">
      <alignment horizontal="center" vertical="center"/>
    </xf>
    <xf numFmtId="0" fontId="31" fillId="0" borderId="0" xfId="0" applyNumberFormat="1" applyFont="1" applyFill="1" applyBorder="1" applyAlignment="1">
      <alignment horizontal="center" vertical="center" wrapText="1"/>
    </xf>
    <xf numFmtId="0" fontId="31" fillId="0" borderId="0" xfId="0" applyFont="1" applyFill="1" applyAlignment="1">
      <alignment horizontal="center" vertical="center" wrapText="1"/>
    </xf>
    <xf numFmtId="0" fontId="27" fillId="0" borderId="45" xfId="0" applyFont="1" applyFill="1" applyBorder="1"/>
    <xf numFmtId="0" fontId="30" fillId="0" borderId="0" xfId="0" applyFont="1" applyFill="1" applyAlignment="1">
      <alignment horizontal="center" vertical="center" wrapText="1"/>
    </xf>
    <xf numFmtId="0" fontId="27" fillId="0" borderId="0" xfId="0" applyFont="1" applyFill="1" applyAlignment="1">
      <alignment horizontal="center" vertical="center" wrapText="1"/>
    </xf>
    <xf numFmtId="0" fontId="30" fillId="0" borderId="0" xfId="0" applyFont="1" applyFill="1" applyAlignment="1">
      <alignment vertical="center"/>
    </xf>
    <xf numFmtId="0" fontId="27" fillId="0" borderId="0" xfId="0" applyFont="1" applyFill="1" applyAlignment="1">
      <alignment vertical="center"/>
    </xf>
    <xf numFmtId="0" fontId="27" fillId="0" borderId="0" xfId="0" applyFont="1" applyFill="1" applyAlignment="1">
      <alignment horizontal="center" vertical="center"/>
    </xf>
    <xf numFmtId="0" fontId="30" fillId="0" borderId="9"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0" fillId="0" borderId="10" xfId="0" applyFont="1" applyFill="1" applyBorder="1"/>
    <xf numFmtId="0" fontId="28" fillId="0" borderId="0" xfId="0" applyFont="1" applyFill="1" applyBorder="1"/>
    <xf numFmtId="0" fontId="30" fillId="0" borderId="10" xfId="0" applyFont="1" applyFill="1" applyBorder="1" applyAlignment="1">
      <alignment horizontal="center" wrapText="1"/>
    </xf>
    <xf numFmtId="0" fontId="30" fillId="0" borderId="0" xfId="0" applyFont="1" applyFill="1" applyBorder="1" applyAlignment="1"/>
    <xf numFmtId="0" fontId="30" fillId="0" borderId="0" xfId="0" applyFont="1" applyFill="1" applyBorder="1" applyAlignment="1">
      <alignment wrapText="1"/>
    </xf>
    <xf numFmtId="0" fontId="30" fillId="0" borderId="42" xfId="0" quotePrefix="1" applyFont="1" applyFill="1" applyBorder="1" applyAlignment="1">
      <alignment horizontal="center" vertical="center" wrapText="1"/>
    </xf>
    <xf numFmtId="0" fontId="30" fillId="36" borderId="0" xfId="0" applyFont="1" applyFill="1" applyBorder="1"/>
    <xf numFmtId="0" fontId="30" fillId="0" borderId="44" xfId="0" quotePrefix="1" applyFont="1" applyFill="1" applyBorder="1" applyAlignment="1">
      <alignment horizontal="center" vertical="center" wrapText="1"/>
    </xf>
    <xf numFmtId="0" fontId="30" fillId="0" borderId="10" xfId="0" applyFont="1" applyFill="1" applyBorder="1" applyAlignment="1">
      <alignment horizontal="left" indent="1"/>
    </xf>
    <xf numFmtId="0" fontId="30" fillId="0" borderId="45" xfId="0" applyFont="1" applyFill="1" applyBorder="1" applyAlignment="1">
      <alignment horizontal="center"/>
    </xf>
    <xf numFmtId="0" fontId="30" fillId="36" borderId="0" xfId="0" applyFont="1" applyFill="1" applyAlignment="1"/>
    <xf numFmtId="0" fontId="30" fillId="0" borderId="0" xfId="0" applyFont="1" applyFill="1" applyAlignment="1">
      <alignment wrapText="1"/>
    </xf>
    <xf numFmtId="0" fontId="30" fillId="0" borderId="0" xfId="0" applyFont="1" applyFill="1" applyBorder="1" applyAlignment="1">
      <alignment horizontal="left"/>
    </xf>
    <xf numFmtId="0" fontId="32" fillId="0" borderId="0" xfId="0" applyFont="1" applyFill="1" applyBorder="1" applyAlignment="1">
      <alignment wrapText="1"/>
    </xf>
    <xf numFmtId="0" fontId="30" fillId="0" borderId="47" xfId="0" applyFont="1" applyFill="1" applyBorder="1"/>
    <xf numFmtId="0" fontId="30" fillId="0" borderId="30" xfId="0" applyFont="1" applyFill="1" applyBorder="1"/>
    <xf numFmtId="0" fontId="30" fillId="0" borderId="45" xfId="0" applyFont="1" applyFill="1" applyBorder="1" applyAlignment="1"/>
    <xf numFmtId="0" fontId="30" fillId="0" borderId="0" xfId="0" applyFont="1" applyFill="1" applyAlignment="1">
      <alignment horizontal="left"/>
    </xf>
    <xf numFmtId="0" fontId="30" fillId="0" borderId="45" xfId="0" applyFont="1" applyFill="1" applyBorder="1" applyAlignment="1">
      <alignment vertical="center"/>
    </xf>
    <xf numFmtId="0" fontId="29" fillId="0" borderId="0" xfId="0" applyFont="1" applyFill="1" applyAlignment="1">
      <alignment vertical="top"/>
    </xf>
    <xf numFmtId="0" fontId="29" fillId="0" borderId="0" xfId="0" applyFont="1" applyFill="1"/>
    <xf numFmtId="0" fontId="29" fillId="0" borderId="45" xfId="0" quotePrefix="1" applyFont="1" applyFill="1" applyBorder="1" applyAlignment="1">
      <alignment horizontal="center"/>
    </xf>
    <xf numFmtId="0" fontId="30" fillId="0" borderId="45" xfId="0" applyFont="1" applyFill="1" applyBorder="1" applyAlignment="1">
      <alignment horizontal="left"/>
    </xf>
    <xf numFmtId="0" fontId="29" fillId="0" borderId="45" xfId="0" applyFont="1" applyFill="1" applyBorder="1" applyAlignment="1">
      <alignment horizontal="left" indent="1"/>
    </xf>
    <xf numFmtId="0" fontId="29" fillId="0" borderId="0" xfId="0" applyFont="1" applyFill="1" applyBorder="1" applyAlignment="1">
      <alignment horizontal="left"/>
    </xf>
    <xf numFmtId="0" fontId="29" fillId="0" borderId="0" xfId="0" applyFont="1" applyFill="1" applyAlignment="1">
      <alignment vertical="top" wrapText="1"/>
    </xf>
    <xf numFmtId="49" fontId="27" fillId="0" borderId="0" xfId="0" applyNumberFormat="1" applyFont="1" applyFill="1" applyAlignment="1">
      <alignment horizontal="left"/>
    </xf>
    <xf numFmtId="0" fontId="27" fillId="0" borderId="0" xfId="0" applyFont="1" applyFill="1" applyAlignment="1">
      <alignment horizontal="left"/>
    </xf>
    <xf numFmtId="49" fontId="28" fillId="0" borderId="0" xfId="0" applyNumberFormat="1" applyFont="1" applyFill="1" applyAlignment="1">
      <alignment horizontal="left" vertical="center"/>
    </xf>
    <xf numFmtId="49" fontId="30" fillId="0" borderId="0" xfId="0" applyNumberFormat="1" applyFont="1" applyFill="1" applyAlignment="1">
      <alignment horizontal="left"/>
    </xf>
    <xf numFmtId="0" fontId="30" fillId="0" borderId="0" xfId="0" applyFont="1" applyFill="1" applyAlignment="1">
      <alignment horizontal="center" wrapText="1"/>
    </xf>
    <xf numFmtId="49" fontId="30" fillId="0" borderId="0" xfId="0" applyNumberFormat="1" applyFont="1" applyFill="1" applyBorder="1" applyAlignment="1">
      <alignment horizontal="left" vertical="center"/>
    </xf>
    <xf numFmtId="49" fontId="30" fillId="0" borderId="0" xfId="0" quotePrefix="1" applyNumberFormat="1" applyFont="1" applyFill="1" applyBorder="1" applyAlignment="1">
      <alignment horizontal="left" vertical="top"/>
    </xf>
    <xf numFmtId="0" fontId="30" fillId="0" borderId="0" xfId="0" quotePrefix="1" applyFont="1" applyFill="1" applyBorder="1" applyAlignment="1">
      <alignment horizontal="left" vertical="top"/>
    </xf>
    <xf numFmtId="0" fontId="30" fillId="0" borderId="45" xfId="0" applyFont="1" applyFill="1" applyBorder="1" applyAlignment="1">
      <alignment horizontal="left" vertical="top" wrapText="1" indent="1"/>
    </xf>
    <xf numFmtId="0" fontId="34" fillId="0" borderId="0" xfId="0" applyFont="1" applyFill="1" applyBorder="1" applyAlignment="1"/>
    <xf numFmtId="0" fontId="30" fillId="0" borderId="45" xfId="0" applyFont="1" applyFill="1" applyBorder="1" applyAlignment="1">
      <alignment vertical="top" wrapText="1"/>
    </xf>
    <xf numFmtId="0" fontId="34" fillId="0" borderId="0" xfId="0" applyFont="1" applyFill="1" applyBorder="1" applyAlignment="1">
      <alignment horizontal="left" vertical="center"/>
    </xf>
    <xf numFmtId="0" fontId="30" fillId="0" borderId="19" xfId="0" applyFont="1" applyFill="1" applyBorder="1"/>
    <xf numFmtId="0" fontId="30" fillId="0" borderId="10" xfId="0" applyFont="1" applyFill="1" applyBorder="1" applyAlignment="1">
      <alignment vertical="center"/>
    </xf>
    <xf numFmtId="0" fontId="30" fillId="0" borderId="9" xfId="0" applyFont="1" applyFill="1" applyBorder="1" applyAlignment="1">
      <alignment vertical="center"/>
    </xf>
    <xf numFmtId="0" fontId="37" fillId="0" borderId="0" xfId="0" applyFont="1" applyFill="1" applyBorder="1"/>
    <xf numFmtId="0" fontId="30" fillId="0" borderId="0" xfId="0" applyFont="1" applyFill="1" applyBorder="1" applyAlignment="1" applyProtection="1">
      <alignment horizontal="left"/>
    </xf>
    <xf numFmtId="0" fontId="38" fillId="0" borderId="0" xfId="0" applyFont="1" applyFill="1" applyAlignment="1">
      <alignment horizontal="left" vertical="center"/>
    </xf>
    <xf numFmtId="0" fontId="31" fillId="0" borderId="0" xfId="0" applyFont="1" applyFill="1" applyAlignment="1">
      <alignment horizontal="left"/>
    </xf>
    <xf numFmtId="0" fontId="29" fillId="0" borderId="0" xfId="0" applyFont="1" applyFill="1" applyAlignment="1">
      <alignment horizontal="left" vertical="center"/>
    </xf>
    <xf numFmtId="0" fontId="29" fillId="0" borderId="0" xfId="0" applyFont="1" applyFill="1" applyBorder="1" applyAlignment="1">
      <alignment horizontal="left" vertical="center"/>
    </xf>
    <xf numFmtId="0" fontId="28" fillId="0" borderId="0" xfId="0" applyFont="1" applyFill="1" applyAlignment="1">
      <alignment horizontal="center" vertical="center"/>
    </xf>
    <xf numFmtId="0" fontId="28" fillId="0" borderId="0" xfId="0" applyFont="1" applyFill="1" applyBorder="1" applyAlignment="1">
      <alignment horizontal="center" vertical="center"/>
    </xf>
    <xf numFmtId="0" fontId="28" fillId="0" borderId="0" xfId="0" applyFont="1" applyFill="1" applyBorder="1" applyAlignment="1">
      <alignment horizontal="left" wrapText="1"/>
    </xf>
    <xf numFmtId="0" fontId="28" fillId="0" borderId="0" xfId="0" applyFont="1" applyFill="1" applyBorder="1" applyAlignment="1">
      <alignment horizontal="center" wrapText="1"/>
    </xf>
    <xf numFmtId="0" fontId="31" fillId="0" borderId="0" xfId="0" applyFont="1" applyFill="1" applyBorder="1" applyAlignment="1">
      <alignment horizontal="center" vertical="top" wrapText="1"/>
    </xf>
    <xf numFmtId="0" fontId="30" fillId="0" borderId="45" xfId="0" applyFont="1" applyFill="1" applyBorder="1" applyAlignment="1" applyProtection="1">
      <alignment horizontal="center" vertical="center" wrapText="1"/>
    </xf>
    <xf numFmtId="0" fontId="27" fillId="0" borderId="45" xfId="0" quotePrefix="1" applyFont="1" applyFill="1" applyBorder="1" applyAlignment="1">
      <alignment horizontal="center" vertical="center" wrapText="1"/>
    </xf>
    <xf numFmtId="0" fontId="29" fillId="0" borderId="0" xfId="0" applyFont="1" applyFill="1" applyAlignment="1">
      <alignment horizontal="center" vertical="center" wrapText="1"/>
    </xf>
    <xf numFmtId="0" fontId="29" fillId="0" borderId="0" xfId="0" applyFont="1" applyFill="1" applyBorder="1" applyAlignment="1">
      <alignment horizontal="center" vertical="center" wrapText="1"/>
    </xf>
    <xf numFmtId="0" fontId="29" fillId="0" borderId="0" xfId="0" applyFont="1" applyFill="1" applyAlignment="1">
      <alignment horizontal="center" wrapText="1"/>
    </xf>
    <xf numFmtId="0" fontId="31" fillId="0" borderId="0" xfId="0" applyFont="1" applyFill="1" applyAlignment="1">
      <alignment horizontal="left" vertical="center" wrapText="1"/>
    </xf>
    <xf numFmtId="0" fontId="36" fillId="0" borderId="0" xfId="0" applyFont="1" applyFill="1" applyAlignment="1">
      <alignment horizontal="left" vertical="center" wrapText="1"/>
    </xf>
    <xf numFmtId="0" fontId="30" fillId="0" borderId="10" xfId="0" applyFont="1" applyFill="1" applyBorder="1" applyAlignment="1" applyProtection="1">
      <alignment horizontal="center" vertical="center" wrapText="1"/>
    </xf>
    <xf numFmtId="0" fontId="30" fillId="0" borderId="41" xfId="0" applyFont="1" applyFill="1" applyBorder="1" applyAlignment="1" applyProtection="1">
      <alignment horizontal="center" vertical="center" wrapText="1"/>
    </xf>
    <xf numFmtId="0" fontId="29" fillId="0" borderId="10" xfId="0" applyFont="1" applyFill="1" applyBorder="1" applyAlignment="1">
      <alignment horizontal="center" vertical="center" wrapText="1"/>
    </xf>
    <xf numFmtId="0" fontId="30" fillId="0" borderId="45" xfId="0" quotePrefix="1" applyFont="1" applyFill="1" applyBorder="1" applyAlignment="1" applyProtection="1">
      <alignment horizontal="center" vertical="center" wrapText="1"/>
    </xf>
    <xf numFmtId="0" fontId="27" fillId="0" borderId="10" xfId="0" applyFont="1" applyBorder="1" applyAlignment="1">
      <alignment horizontal="center" vertical="center"/>
    </xf>
    <xf numFmtId="0" fontId="30" fillId="0" borderId="0" xfId="0" applyFont="1" applyFill="1" applyBorder="1" applyAlignment="1" applyProtection="1">
      <alignment horizontal="center" vertical="center" wrapText="1"/>
    </xf>
    <xf numFmtId="0" fontId="30" fillId="0" borderId="0" xfId="0" quotePrefix="1" applyFont="1" applyFill="1" applyBorder="1" applyAlignment="1" applyProtection="1">
      <alignment horizontal="center" vertical="center" wrapText="1"/>
    </xf>
    <xf numFmtId="0" fontId="27" fillId="0" borderId="0" xfId="0" applyFont="1" applyFill="1" applyAlignment="1">
      <alignment wrapText="1"/>
    </xf>
    <xf numFmtId="0" fontId="30" fillId="0" borderId="0" xfId="0" applyFont="1" applyFill="1" applyBorder="1" applyAlignment="1">
      <alignment horizontal="left" vertical="center" wrapText="1"/>
    </xf>
    <xf numFmtId="0" fontId="27" fillId="0" borderId="45" xfId="0" applyFont="1" applyFill="1" applyBorder="1" applyAlignment="1">
      <alignment horizontal="center"/>
    </xf>
    <xf numFmtId="0" fontId="27" fillId="0" borderId="45" xfId="0" quotePrefix="1" applyFont="1" applyFill="1" applyBorder="1" applyAlignment="1">
      <alignment horizontal="center"/>
    </xf>
    <xf numFmtId="0" fontId="33" fillId="0" borderId="0" xfId="0" applyFont="1" applyFill="1" applyAlignment="1">
      <alignment horizontal="left" vertical="center"/>
    </xf>
    <xf numFmtId="0" fontId="30" fillId="0" borderId="35" xfId="0" quotePrefix="1" applyFont="1" applyFill="1" applyBorder="1" applyAlignment="1">
      <alignment horizontal="center" vertical="top" wrapText="1"/>
    </xf>
    <xf numFmtId="0" fontId="39" fillId="0" borderId="0" xfId="0" applyFont="1" applyFill="1"/>
    <xf numFmtId="0" fontId="34" fillId="0" borderId="0" xfId="0" applyFont="1" applyFill="1" applyAlignment="1">
      <alignment horizontal="left" vertical="center"/>
    </xf>
    <xf numFmtId="0" fontId="36" fillId="0" borderId="0" xfId="0" applyFont="1" applyFill="1"/>
    <xf numFmtId="0" fontId="30" fillId="0" borderId="46" xfId="0" quotePrefix="1" applyFont="1" applyFill="1" applyBorder="1" applyAlignment="1">
      <alignment horizontal="center"/>
    </xf>
    <xf numFmtId="0" fontId="28" fillId="0" borderId="0" xfId="0" applyFont="1" applyFill="1" applyBorder="1" applyAlignment="1">
      <alignment horizontal="left" vertical="center"/>
    </xf>
    <xf numFmtId="0" fontId="30" fillId="0" borderId="19" xfId="0" applyFont="1" applyFill="1" applyBorder="1" applyAlignment="1">
      <alignment horizontal="center"/>
    </xf>
    <xf numFmtId="0" fontId="30" fillId="0" borderId="9" xfId="0" applyFont="1" applyFill="1" applyBorder="1" applyAlignment="1">
      <alignment horizontal="center" vertical="center"/>
    </xf>
    <xf numFmtId="0" fontId="30" fillId="0" borderId="10" xfId="0" applyFont="1" applyFill="1" applyBorder="1" applyAlignment="1">
      <alignment horizontal="left" indent="2"/>
    </xf>
    <xf numFmtId="0" fontId="38" fillId="0" borderId="0" xfId="0" applyFont="1" applyFill="1" applyBorder="1"/>
    <xf numFmtId="0" fontId="27" fillId="0" borderId="0" xfId="0" quotePrefix="1" applyFont="1" applyFill="1" applyBorder="1" applyAlignment="1">
      <alignment horizontal="center" vertical="center" wrapText="1"/>
    </xf>
    <xf numFmtId="0" fontId="29" fillId="0" borderId="0" xfId="0" applyFont="1" applyFill="1" applyAlignment="1">
      <alignment horizontal="center"/>
    </xf>
    <xf numFmtId="0" fontId="29" fillId="0" borderId="0" xfId="0" applyFont="1" applyFill="1" applyBorder="1" applyAlignment="1">
      <alignment horizontal="center" wrapText="1"/>
    </xf>
    <xf numFmtId="0" fontId="30" fillId="0" borderId="28" xfId="0" applyFont="1" applyFill="1" applyBorder="1" applyAlignment="1" applyProtection="1">
      <alignment horizontal="center" vertical="center" wrapText="1"/>
    </xf>
    <xf numFmtId="0" fontId="30" fillId="0" borderId="41" xfId="0" quotePrefix="1" applyFont="1" applyFill="1" applyBorder="1" applyAlignment="1" applyProtection="1">
      <alignment horizontal="center" vertical="center" wrapText="1"/>
    </xf>
    <xf numFmtId="0" fontId="27" fillId="0" borderId="25" xfId="0" applyFont="1" applyFill="1" applyBorder="1" applyAlignment="1">
      <alignment horizontal="center" vertical="center" wrapText="1"/>
    </xf>
    <xf numFmtId="0" fontId="28" fillId="0" borderId="0" xfId="0" applyFont="1" applyFill="1" applyAlignment="1">
      <alignment horizontal="left"/>
    </xf>
    <xf numFmtId="0" fontId="27" fillId="0" borderId="0" xfId="0" applyFont="1" applyFill="1" applyAlignment="1">
      <alignment horizontal="center" wrapText="1"/>
    </xf>
    <xf numFmtId="0" fontId="29" fillId="0" borderId="0" xfId="0" applyFont="1" applyFill="1" applyAlignment="1" applyProtection="1">
      <alignment horizontal="center"/>
    </xf>
    <xf numFmtId="0" fontId="30" fillId="0" borderId="34" xfId="0" applyFont="1" applyFill="1" applyBorder="1" applyAlignment="1" applyProtection="1">
      <alignment horizontal="center" vertical="center" wrapText="1"/>
    </xf>
    <xf numFmtId="0" fontId="30" fillId="0" borderId="43" xfId="0" applyFont="1" applyFill="1" applyBorder="1" applyAlignment="1" applyProtection="1">
      <alignment horizontal="center" vertical="center" wrapText="1"/>
    </xf>
    <xf numFmtId="0" fontId="30" fillId="0" borderId="34" xfId="0" quotePrefix="1" applyFont="1" applyFill="1" applyBorder="1" applyAlignment="1">
      <alignment horizontal="center" vertical="center" wrapText="1"/>
    </xf>
    <xf numFmtId="9" fontId="29" fillId="0" borderId="0" xfId="0" applyNumberFormat="1" applyFont="1" applyFill="1" applyAlignment="1">
      <alignment horizontal="center" vertical="center" wrapText="1"/>
    </xf>
    <xf numFmtId="0" fontId="28" fillId="0" borderId="0" xfId="0" applyFont="1" applyFill="1" applyAlignment="1">
      <alignment horizontal="center" vertical="center" wrapText="1"/>
    </xf>
    <xf numFmtId="0" fontId="35" fillId="35" borderId="26" xfId="0" applyFont="1" applyFill="1" applyBorder="1" applyAlignment="1">
      <alignment horizontal="center" vertical="center"/>
    </xf>
    <xf numFmtId="0" fontId="35" fillId="35" borderId="37" xfId="0" applyFont="1" applyFill="1" applyBorder="1" applyAlignment="1">
      <alignment horizontal="center" vertical="center"/>
    </xf>
    <xf numFmtId="0" fontId="35" fillId="0" borderId="26" xfId="0" applyFont="1" applyFill="1" applyBorder="1" applyAlignment="1">
      <alignment horizontal="center" vertical="center"/>
    </xf>
    <xf numFmtId="0" fontId="35" fillId="0" borderId="26" xfId="0" applyFont="1" applyBorder="1" applyAlignment="1">
      <alignment horizontal="center" vertical="center"/>
    </xf>
    <xf numFmtId="0" fontId="27" fillId="35" borderId="26" xfId="0" applyFont="1" applyFill="1" applyBorder="1" applyAlignment="1">
      <alignment horizontal="center" vertical="center"/>
    </xf>
    <xf numFmtId="0" fontId="27" fillId="0" borderId="26" xfId="0" applyFont="1" applyFill="1" applyBorder="1" applyAlignment="1">
      <alignment horizontal="center" vertical="center"/>
    </xf>
    <xf numFmtId="0" fontId="27" fillId="0" borderId="26" xfId="0" applyFont="1" applyBorder="1" applyAlignment="1">
      <alignment horizontal="center" vertical="center"/>
    </xf>
    <xf numFmtId="0" fontId="27" fillId="35" borderId="10" xfId="0" applyFont="1" applyFill="1" applyBorder="1" applyAlignment="1">
      <alignment horizontal="center" vertical="center"/>
    </xf>
    <xf numFmtId="0" fontId="27" fillId="0" borderId="10" xfId="0" applyFont="1" applyFill="1" applyBorder="1" applyAlignment="1">
      <alignment horizontal="center" vertical="center"/>
    </xf>
    <xf numFmtId="0" fontId="30" fillId="0" borderId="15" xfId="0" applyFont="1" applyFill="1" applyBorder="1" applyAlignment="1">
      <alignment horizontal="center" vertical="center" wrapText="1"/>
    </xf>
    <xf numFmtId="0" fontId="30" fillId="0" borderId="33" xfId="0" applyFont="1" applyFill="1" applyBorder="1" applyAlignment="1" applyProtection="1">
      <alignment horizontal="center" vertical="center" wrapText="1"/>
    </xf>
    <xf numFmtId="0" fontId="30" fillId="0" borderId="33" xfId="0" applyFont="1" applyFill="1" applyBorder="1" applyAlignment="1">
      <alignment horizontal="center" vertical="center" wrapText="1"/>
    </xf>
    <xf numFmtId="0" fontId="30" fillId="0" borderId="0" xfId="0" applyFont="1" applyFill="1" applyBorder="1" applyAlignment="1">
      <alignment vertical="center"/>
    </xf>
    <xf numFmtId="0" fontId="30" fillId="0" borderId="0" xfId="0" applyNumberFormat="1" applyFont="1" applyFill="1" applyBorder="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left" vertical="top" wrapText="1"/>
    </xf>
    <xf numFmtId="0" fontId="29" fillId="0" borderId="0" xfId="0" applyFont="1" applyFill="1" applyBorder="1" applyProtection="1"/>
    <xf numFmtId="1" fontId="29" fillId="0" borderId="0" xfId="0" applyNumberFormat="1" applyFont="1" applyFill="1" applyBorder="1" applyAlignment="1" applyProtection="1">
      <alignment horizontal="left"/>
      <protection locked="0"/>
    </xf>
    <xf numFmtId="0" fontId="29" fillId="0" borderId="0" xfId="0" applyFont="1" applyFill="1" applyBorder="1" applyAlignment="1" applyProtection="1">
      <alignment horizontal="left"/>
    </xf>
    <xf numFmtId="0" fontId="27" fillId="0" borderId="33" xfId="0" applyFont="1" applyFill="1" applyBorder="1" applyAlignment="1">
      <alignment horizontal="center" vertical="center" wrapText="1"/>
    </xf>
    <xf numFmtId="0" fontId="30" fillId="0" borderId="51" xfId="0" applyFont="1" applyFill="1" applyBorder="1" applyAlignment="1" applyProtection="1">
      <alignment horizontal="center" vertical="center" wrapText="1"/>
    </xf>
    <xf numFmtId="0" fontId="30" fillId="0" borderId="52" xfId="0" applyFont="1" applyFill="1" applyBorder="1" applyAlignment="1" applyProtection="1">
      <alignment horizontal="center" vertical="center" wrapText="1"/>
    </xf>
    <xf numFmtId="0" fontId="30" fillId="0" borderId="52" xfId="0" applyFont="1" applyFill="1" applyBorder="1" applyAlignment="1">
      <alignment horizontal="center" vertical="center" wrapText="1"/>
    </xf>
    <xf numFmtId="0" fontId="30" fillId="0" borderId="52" xfId="0" applyFont="1" applyFill="1" applyBorder="1" applyAlignment="1">
      <alignment horizontal="center" wrapText="1"/>
    </xf>
    <xf numFmtId="0" fontId="27" fillId="0" borderId="52" xfId="0" applyFont="1" applyFill="1" applyBorder="1" applyAlignment="1">
      <alignment horizontal="center" vertical="center" wrapText="1"/>
    </xf>
    <xf numFmtId="0" fontId="41" fillId="0" borderId="0" xfId="0" applyFont="1" applyFill="1" applyAlignment="1">
      <alignment horizontal="center" vertical="center"/>
    </xf>
    <xf numFmtId="0" fontId="41" fillId="0" borderId="0" xfId="0" applyFont="1" applyFill="1" applyAlignment="1">
      <alignment horizontal="center" vertical="center" wrapText="1"/>
    </xf>
    <xf numFmtId="0" fontId="29" fillId="0" borderId="0" xfId="0" applyFont="1" applyFill="1" applyAlignment="1">
      <alignment horizontal="left" wrapText="1"/>
    </xf>
    <xf numFmtId="0" fontId="29" fillId="0" borderId="0" xfId="0" applyFont="1" applyFill="1" applyAlignment="1">
      <alignment vertical="center"/>
    </xf>
    <xf numFmtId="0" fontId="30" fillId="0" borderId="52" xfId="0" applyFont="1" applyFill="1" applyBorder="1" applyAlignment="1">
      <alignment vertical="center" wrapText="1"/>
    </xf>
    <xf numFmtId="0" fontId="27" fillId="0" borderId="45" xfId="0" applyFont="1" applyFill="1" applyBorder="1" applyAlignment="1">
      <alignment horizontal="left"/>
    </xf>
    <xf numFmtId="0" fontId="30" fillId="0" borderId="10" xfId="0" applyFont="1" applyFill="1" applyBorder="1" applyAlignment="1">
      <alignment horizontal="center" vertical="center" wrapText="1"/>
    </xf>
    <xf numFmtId="0" fontId="30" fillId="0" borderId="25" xfId="0" applyFont="1" applyFill="1" applyBorder="1" applyAlignment="1" applyProtection="1">
      <alignment horizontal="center" vertical="center" wrapText="1"/>
    </xf>
    <xf numFmtId="0" fontId="27" fillId="0" borderId="52" xfId="0" quotePrefix="1" applyFont="1" applyFill="1" applyBorder="1" applyAlignment="1">
      <alignment horizontal="center" vertical="center" wrapText="1"/>
    </xf>
    <xf numFmtId="0" fontId="30" fillId="0" borderId="52" xfId="0" quotePrefix="1" applyFont="1" applyFill="1" applyBorder="1" applyAlignment="1" applyProtection="1">
      <alignment horizontal="center" vertical="center" wrapText="1"/>
    </xf>
    <xf numFmtId="0" fontId="30" fillId="0" borderId="52" xfId="0" quotePrefix="1" applyFont="1" applyFill="1" applyBorder="1" applyAlignment="1">
      <alignment horizontal="center" vertical="center" wrapText="1"/>
    </xf>
    <xf numFmtId="0" fontId="27" fillId="0" borderId="10" xfId="0" applyFont="1" applyFill="1" applyBorder="1" applyAlignment="1">
      <alignment horizontal="center" vertical="center" wrapText="1"/>
    </xf>
    <xf numFmtId="0" fontId="29" fillId="0" borderId="52" xfId="0" quotePrefix="1" applyFont="1" applyFill="1" applyBorder="1" applyAlignment="1">
      <alignment horizontal="center" vertical="center" wrapText="1"/>
    </xf>
    <xf numFmtId="0" fontId="29" fillId="0" borderId="0" xfId="0" applyFont="1" applyFill="1" applyAlignment="1">
      <alignment horizontal="right"/>
    </xf>
    <xf numFmtId="14" fontId="29" fillId="0" borderId="0" xfId="0" applyNumberFormat="1" applyFont="1" applyFill="1" applyAlignment="1">
      <alignment horizontal="center"/>
    </xf>
    <xf numFmtId="0" fontId="29" fillId="0" borderId="0" xfId="0" applyFont="1" applyFill="1" applyProtection="1"/>
    <xf numFmtId="0" fontId="42" fillId="0" borderId="0" xfId="0" applyFont="1" applyFill="1" applyProtection="1">
      <protection hidden="1"/>
    </xf>
    <xf numFmtId="1" fontId="29" fillId="0" borderId="0" xfId="0" applyNumberFormat="1" applyFont="1" applyFill="1" applyBorder="1" applyAlignment="1" applyProtection="1">
      <alignment horizontal="center"/>
    </xf>
    <xf numFmtId="3" fontId="29" fillId="0" borderId="0" xfId="0" applyNumberFormat="1" applyFont="1" applyFill="1" applyBorder="1" applyAlignment="1" applyProtection="1">
      <alignment horizontal="right"/>
    </xf>
    <xf numFmtId="0" fontId="29" fillId="0" borderId="0" xfId="0" applyFont="1" applyFill="1" applyAlignment="1">
      <alignment horizontal="left"/>
    </xf>
    <xf numFmtId="0" fontId="30" fillId="0" borderId="51" xfId="0" quotePrefix="1" applyFont="1" applyFill="1" applyBorder="1" applyAlignment="1">
      <alignment horizontal="center" vertical="center" wrapText="1"/>
    </xf>
    <xf numFmtId="1" fontId="29" fillId="0" borderId="0" xfId="0" applyNumberFormat="1" applyFont="1" applyFill="1" applyAlignment="1" applyProtection="1">
      <alignment horizontal="center"/>
    </xf>
    <xf numFmtId="0" fontId="29" fillId="0" borderId="0" xfId="0" applyFont="1" applyFill="1" applyBorder="1" applyAlignment="1" applyProtection="1">
      <alignment horizontal="center"/>
    </xf>
    <xf numFmtId="0" fontId="30" fillId="0" borderId="0" xfId="0" applyFont="1" applyFill="1" applyBorder="1" applyAlignment="1">
      <alignment horizontal="left" wrapText="1"/>
    </xf>
    <xf numFmtId="0" fontId="27" fillId="0" borderId="15" xfId="0" applyFont="1" applyFill="1" applyBorder="1" applyAlignment="1">
      <alignment horizontal="center" vertical="center" wrapText="1"/>
    </xf>
    <xf numFmtId="0" fontId="30" fillId="0" borderId="16" xfId="0" applyFont="1" applyFill="1" applyBorder="1" applyAlignment="1">
      <alignment horizontal="center" vertical="center" wrapText="1"/>
    </xf>
    <xf numFmtId="0" fontId="30" fillId="0" borderId="15" xfId="0" applyFont="1" applyFill="1" applyBorder="1"/>
    <xf numFmtId="0" fontId="30" fillId="0" borderId="52" xfId="0" applyFont="1" applyFill="1" applyBorder="1" applyAlignment="1">
      <alignment horizontal="center"/>
    </xf>
    <xf numFmtId="0" fontId="30" fillId="0" borderId="52" xfId="0" quotePrefix="1" applyFont="1" applyFill="1" applyBorder="1" applyAlignment="1">
      <alignment horizontal="center"/>
    </xf>
    <xf numFmtId="0" fontId="30" fillId="0" borderId="52" xfId="0" quotePrefix="1" applyFont="1" applyFill="1" applyBorder="1" applyAlignment="1">
      <alignment horizontal="center" wrapText="1"/>
    </xf>
    <xf numFmtId="0" fontId="30" fillId="0" borderId="52" xfId="0" applyFont="1" applyFill="1" applyBorder="1" applyAlignment="1">
      <alignment horizontal="left" wrapText="1" indent="1"/>
    </xf>
    <xf numFmtId="0" fontId="30" fillId="0" borderId="52" xfId="0" applyFont="1" applyFill="1" applyBorder="1" applyAlignment="1">
      <alignment horizontal="left" vertical="center" indent="1"/>
    </xf>
    <xf numFmtId="0" fontId="30" fillId="0" borderId="52" xfId="0" applyFont="1" applyFill="1" applyBorder="1"/>
    <xf numFmtId="0" fontId="30" fillId="0" borderId="52" xfId="0" applyFont="1" applyFill="1" applyBorder="1" applyAlignment="1">
      <alignment horizontal="left" indent="1"/>
    </xf>
    <xf numFmtId="0" fontId="30" fillId="0" borderId="52" xfId="0" applyFont="1" applyFill="1" applyBorder="1" applyAlignment="1">
      <alignment horizontal="left"/>
    </xf>
    <xf numFmtId="0" fontId="30" fillId="0" borderId="52" xfId="0" applyFont="1" applyFill="1" applyBorder="1" applyAlignment="1">
      <alignment horizontal="left" indent="2"/>
    </xf>
    <xf numFmtId="0" fontId="30" fillId="0" borderId="52" xfId="0" applyFont="1" applyFill="1" applyBorder="1" applyAlignment="1">
      <alignment horizontal="left" indent="3"/>
    </xf>
    <xf numFmtId="0" fontId="30" fillId="0" borderId="52" xfId="0" applyFont="1" applyFill="1" applyBorder="1" applyAlignment="1"/>
    <xf numFmtId="0" fontId="30" fillId="0" borderId="52" xfId="0" applyFont="1" applyFill="1" applyBorder="1" applyAlignment="1">
      <alignment wrapText="1"/>
    </xf>
    <xf numFmtId="0" fontId="30" fillId="0" borderId="52" xfId="0" applyFont="1" applyFill="1" applyBorder="1" applyAlignment="1">
      <alignment horizontal="left" vertical="center" wrapText="1" indent="2"/>
    </xf>
    <xf numFmtId="0" fontId="27" fillId="0" borderId="0" xfId="0" applyFont="1" applyFill="1" applyAlignment="1">
      <alignment vertical="top" wrapText="1"/>
    </xf>
    <xf numFmtId="0" fontId="30" fillId="0" borderId="19" xfId="0" applyFont="1" applyFill="1" applyBorder="1" applyAlignment="1">
      <alignment horizontal="center" vertical="center" wrapText="1"/>
    </xf>
    <xf numFmtId="0" fontId="30" fillId="0" borderId="11" xfId="0" applyFont="1" applyFill="1" applyBorder="1"/>
    <xf numFmtId="0" fontId="46" fillId="0" borderId="0" xfId="0" applyFont="1" applyFill="1"/>
    <xf numFmtId="0" fontId="30" fillId="0" borderId="52" xfId="0" quotePrefix="1" applyFont="1" applyFill="1" applyBorder="1" applyAlignment="1">
      <alignment horizontal="center" vertical="center"/>
    </xf>
    <xf numFmtId="0" fontId="27" fillId="0" borderId="15" xfId="0" quotePrefix="1" applyFont="1" applyFill="1" applyBorder="1" applyAlignment="1">
      <alignment horizontal="center" vertical="center" wrapText="1"/>
    </xf>
    <xf numFmtId="0" fontId="27" fillId="0" borderId="0" xfId="0" quotePrefix="1" applyFont="1" applyFill="1" applyAlignment="1">
      <alignment horizontal="center" vertical="center"/>
    </xf>
    <xf numFmtId="0" fontId="30" fillId="0" borderId="52" xfId="0" applyFont="1" applyFill="1" applyBorder="1" applyAlignment="1">
      <alignment horizontal="left" vertical="center"/>
    </xf>
    <xf numFmtId="0" fontId="27" fillId="0" borderId="0" xfId="0" applyFont="1" applyFill="1" applyAlignment="1">
      <alignment horizontal="center" vertical="top" wrapText="1"/>
    </xf>
    <xf numFmtId="0" fontId="44" fillId="0" borderId="0" xfId="0" applyFont="1" applyFill="1"/>
    <xf numFmtId="0" fontId="45" fillId="0" borderId="0" xfId="0" applyFont="1" applyFill="1"/>
    <xf numFmtId="0" fontId="44" fillId="0" borderId="0" xfId="0" applyFont="1" applyFill="1" applyAlignment="1">
      <alignment wrapText="1"/>
    </xf>
    <xf numFmtId="0" fontId="45" fillId="0" borderId="0" xfId="0" applyFont="1" applyFill="1" applyAlignment="1">
      <alignment horizontal="left"/>
    </xf>
    <xf numFmtId="0" fontId="47" fillId="0" borderId="0" xfId="0" applyFont="1" applyFill="1"/>
    <xf numFmtId="0" fontId="47" fillId="0" borderId="0" xfId="0" applyFont="1" applyFill="1" applyAlignment="1">
      <alignment wrapText="1"/>
    </xf>
    <xf numFmtId="0" fontId="34" fillId="0" borderId="0" xfId="0" applyFont="1" applyFill="1" applyAlignment="1">
      <alignment horizontal="center"/>
    </xf>
    <xf numFmtId="0" fontId="31" fillId="0" borderId="0" xfId="0" applyFont="1" applyFill="1" applyAlignment="1">
      <alignment vertical="center" wrapText="1"/>
    </xf>
    <xf numFmtId="0" fontId="30" fillId="0" borderId="47" xfId="0" applyFont="1" applyFill="1" applyBorder="1" applyAlignment="1">
      <alignment vertical="center" wrapText="1"/>
    </xf>
    <xf numFmtId="0" fontId="27" fillId="0" borderId="47" xfId="0" applyFont="1" applyFill="1" applyBorder="1" applyAlignment="1">
      <alignment vertical="center" wrapText="1"/>
    </xf>
    <xf numFmtId="0" fontId="27" fillId="0" borderId="48" xfId="0" applyFont="1" applyFill="1" applyBorder="1" applyAlignment="1">
      <alignment vertical="center" wrapText="1"/>
    </xf>
    <xf numFmtId="0" fontId="27" fillId="0" borderId="52" xfId="0" applyFont="1" applyFill="1" applyBorder="1" applyAlignment="1">
      <alignment horizontal="left" vertical="center" wrapText="1"/>
    </xf>
    <xf numFmtId="0" fontId="30" fillId="0" borderId="0" xfId="0" applyFont="1" applyFill="1" applyBorder="1" applyAlignment="1">
      <alignment vertical="center" wrapText="1"/>
    </xf>
    <xf numFmtId="0" fontId="27" fillId="0" borderId="0" xfId="0" applyFont="1" applyFill="1" applyBorder="1" applyAlignment="1">
      <alignment vertical="center" wrapText="1"/>
    </xf>
    <xf numFmtId="0" fontId="27" fillId="0" borderId="30" xfId="0" applyFont="1" applyFill="1" applyBorder="1" applyAlignment="1">
      <alignment vertical="center" wrapText="1"/>
    </xf>
    <xf numFmtId="0" fontId="27" fillId="0" borderId="52" xfId="0" quotePrefix="1" applyFont="1" applyFill="1" applyBorder="1" applyAlignment="1">
      <alignment horizontal="left" vertical="center" wrapText="1"/>
    </xf>
    <xf numFmtId="0" fontId="30" fillId="0" borderId="52" xfId="0" quotePrefix="1" applyFont="1" applyFill="1" applyBorder="1" applyAlignment="1">
      <alignment horizontal="left" vertical="center"/>
    </xf>
    <xf numFmtId="0" fontId="28" fillId="0" borderId="0" xfId="0" applyFont="1" applyFill="1" applyAlignment="1">
      <alignment vertical="center"/>
    </xf>
    <xf numFmtId="0" fontId="29" fillId="0" borderId="0" xfId="0" applyFont="1" applyFill="1" applyAlignment="1">
      <alignment horizontal="center" vertical="center"/>
    </xf>
    <xf numFmtId="0" fontId="27" fillId="0" borderId="20" xfId="0" applyFont="1" applyFill="1" applyBorder="1" applyAlignment="1">
      <alignment horizontal="center" vertical="center" wrapText="1"/>
    </xf>
    <xf numFmtId="0" fontId="30" fillId="0" borderId="25" xfId="0" applyFont="1" applyFill="1" applyBorder="1" applyAlignment="1">
      <alignment horizontal="center" vertical="center" wrapText="1"/>
    </xf>
    <xf numFmtId="0" fontId="30" fillId="0" borderId="13" xfId="0" applyFont="1" applyFill="1" applyBorder="1" applyAlignment="1">
      <alignment horizontal="center" vertical="center" wrapText="1"/>
    </xf>
    <xf numFmtId="0" fontId="30" fillId="0" borderId="9" xfId="0" applyFont="1" applyFill="1" applyBorder="1" applyAlignment="1">
      <alignment horizontal="center" vertical="center" wrapText="1"/>
    </xf>
    <xf numFmtId="0" fontId="29" fillId="0" borderId="52" xfId="0" applyFont="1" applyFill="1" applyBorder="1" applyAlignment="1">
      <alignment horizontal="center" vertical="center" wrapText="1"/>
    </xf>
    <xf numFmtId="0" fontId="30" fillId="0" borderId="52" xfId="0" applyFont="1" applyFill="1" applyBorder="1" applyAlignment="1">
      <alignment horizontal="center" vertical="center"/>
    </xf>
    <xf numFmtId="0" fontId="27" fillId="0" borderId="52" xfId="0" applyFont="1" applyFill="1" applyBorder="1" applyAlignment="1">
      <alignment horizontal="center" vertical="center"/>
    </xf>
    <xf numFmtId="0" fontId="30" fillId="0" borderId="52" xfId="0" applyFont="1" applyFill="1" applyBorder="1" applyAlignment="1">
      <alignment horizontal="center" vertical="center" wrapText="1"/>
    </xf>
    <xf numFmtId="0" fontId="27" fillId="0" borderId="52" xfId="0" applyFont="1" applyFill="1" applyBorder="1" applyAlignment="1">
      <alignment horizontal="center" vertical="center" wrapText="1"/>
    </xf>
    <xf numFmtId="0" fontId="27" fillId="0" borderId="52" xfId="0" applyFont="1" applyFill="1" applyBorder="1" applyAlignment="1">
      <alignment horizontal="left" wrapText="1"/>
    </xf>
    <xf numFmtId="0" fontId="27" fillId="0" borderId="10" xfId="0" applyFont="1" applyFill="1" applyBorder="1" applyAlignment="1">
      <alignment horizontal="center" wrapText="1"/>
    </xf>
    <xf numFmtId="0" fontId="27" fillId="0" borderId="52" xfId="0" quotePrefix="1" applyFont="1" applyFill="1" applyBorder="1" applyAlignment="1">
      <alignment horizontal="center" vertical="center"/>
    </xf>
    <xf numFmtId="0" fontId="27" fillId="0" borderId="0" xfId="0" applyFont="1" applyFill="1" applyBorder="1" applyAlignment="1">
      <alignment horizontal="center" vertical="center"/>
    </xf>
    <xf numFmtId="0" fontId="28" fillId="0" borderId="0" xfId="0" applyFont="1" applyFill="1" applyAlignment="1">
      <alignment wrapText="1"/>
    </xf>
    <xf numFmtId="0" fontId="31" fillId="0" borderId="0" xfId="0" applyFont="1" applyFill="1" applyBorder="1" applyAlignment="1">
      <alignment vertical="center"/>
    </xf>
    <xf numFmtId="0" fontId="27" fillId="0" borderId="52" xfId="0" applyFont="1" applyFill="1" applyBorder="1" applyAlignment="1">
      <alignment vertical="center" wrapText="1"/>
    </xf>
    <xf numFmtId="0" fontId="27" fillId="0" borderId="0" xfId="0" quotePrefix="1" applyFont="1" applyFill="1" applyAlignment="1">
      <alignment horizontal="center" vertical="center" wrapText="1"/>
    </xf>
    <xf numFmtId="0" fontId="27" fillId="0" borderId="10" xfId="0" quotePrefix="1" applyFont="1" applyFill="1" applyBorder="1" applyAlignment="1">
      <alignment horizontal="center" vertical="center" wrapText="1"/>
    </xf>
    <xf numFmtId="0" fontId="48" fillId="0" borderId="0" xfId="0" applyFont="1" applyFill="1"/>
    <xf numFmtId="0" fontId="30" fillId="0" borderId="0" xfId="0" applyFont="1" applyFill="1" applyBorder="1" applyAlignment="1">
      <alignment vertical="top" wrapText="1"/>
    </xf>
    <xf numFmtId="0" fontId="30" fillId="0" borderId="47" xfId="0" applyFont="1" applyFill="1" applyBorder="1" applyAlignment="1">
      <alignment horizontal="center" vertical="center" wrapText="1"/>
    </xf>
    <xf numFmtId="0" fontId="30" fillId="0" borderId="30" xfId="0" applyFont="1" applyFill="1" applyBorder="1" applyAlignment="1">
      <alignment vertical="top" wrapText="1"/>
    </xf>
    <xf numFmtId="0" fontId="30" fillId="0" borderId="48" xfId="0" applyFont="1" applyFill="1" applyBorder="1" applyAlignment="1">
      <alignment horizontal="center" vertical="center" wrapText="1"/>
    </xf>
    <xf numFmtId="0" fontId="30" fillId="0" borderId="52" xfId="0" applyFont="1" applyFill="1" applyBorder="1" applyAlignment="1">
      <alignment horizontal="left" vertical="top" wrapText="1"/>
    </xf>
    <xf numFmtId="2" fontId="30" fillId="0" borderId="0" xfId="0" applyNumberFormat="1" applyFont="1" applyFill="1" applyBorder="1" applyAlignment="1">
      <alignment horizontal="left" vertical="center"/>
    </xf>
    <xf numFmtId="0" fontId="46" fillId="0" borderId="0" xfId="0" applyFont="1" applyFill="1" applyAlignment="1">
      <alignment horizontal="left" vertical="center"/>
    </xf>
    <xf numFmtId="0" fontId="27" fillId="0" borderId="52" xfId="0" applyFont="1" applyFill="1" applyBorder="1"/>
    <xf numFmtId="0" fontId="27" fillId="0" borderId="52" xfId="0" quotePrefix="1" applyFont="1" applyFill="1" applyBorder="1" applyAlignment="1">
      <alignment horizontal="center"/>
    </xf>
    <xf numFmtId="0" fontId="27" fillId="0" borderId="52" xfId="0" applyFont="1" applyFill="1" applyBorder="1" applyAlignment="1">
      <alignment horizontal="center"/>
    </xf>
    <xf numFmtId="0" fontId="49" fillId="0" borderId="0" xfId="0" applyFont="1" applyFill="1" applyBorder="1" applyAlignment="1">
      <alignment vertical="center" wrapText="1"/>
    </xf>
    <xf numFmtId="0" fontId="49" fillId="0" borderId="0" xfId="0" applyFont="1" applyFill="1" applyBorder="1" applyAlignment="1">
      <alignment horizontal="center" vertical="center" wrapText="1"/>
    </xf>
    <xf numFmtId="0" fontId="29" fillId="0" borderId="52" xfId="0" applyFont="1" applyFill="1" applyBorder="1" applyAlignment="1">
      <alignment horizontal="left" indent="1"/>
    </xf>
    <xf numFmtId="0" fontId="29" fillId="0" borderId="52" xfId="0" applyFont="1" applyFill="1" applyBorder="1" applyAlignment="1">
      <alignment horizontal="left" indent="3"/>
    </xf>
    <xf numFmtId="0" fontId="29" fillId="0" borderId="52" xfId="0" applyFont="1" applyFill="1" applyBorder="1" applyAlignment="1">
      <alignment horizontal="left" indent="4"/>
    </xf>
    <xf numFmtId="0" fontId="30" fillId="0" borderId="52" xfId="0" applyFont="1" applyFill="1" applyBorder="1" applyAlignment="1">
      <alignment horizontal="left" indent="4"/>
    </xf>
    <xf numFmtId="0" fontId="29" fillId="0" borderId="52" xfId="0" applyFont="1" applyFill="1" applyBorder="1" applyAlignment="1">
      <alignment horizontal="left" wrapText="1" indent="1"/>
    </xf>
    <xf numFmtId="0" fontId="30" fillId="0" borderId="10" xfId="0" quotePrefix="1" applyFont="1" applyFill="1" applyBorder="1" applyAlignment="1">
      <alignment horizontal="center" vertical="center" wrapText="1"/>
    </xf>
    <xf numFmtId="49" fontId="30" fillId="0" borderId="52" xfId="0" applyNumberFormat="1" applyFont="1" applyFill="1" applyBorder="1" applyAlignment="1">
      <alignment horizontal="left"/>
    </xf>
    <xf numFmtId="0" fontId="29" fillId="0" borderId="0" xfId="0" applyFont="1" applyFill="1" applyBorder="1"/>
    <xf numFmtId="0" fontId="30" fillId="0" borderId="35" xfId="0" quotePrefix="1" applyFont="1" applyFill="1" applyBorder="1" applyAlignment="1">
      <alignment horizontal="center" vertical="center"/>
    </xf>
    <xf numFmtId="0" fontId="29" fillId="0" borderId="35" xfId="0" quotePrefix="1" applyFont="1" applyFill="1" applyBorder="1" applyAlignment="1">
      <alignment horizontal="center" vertical="center"/>
    </xf>
    <xf numFmtId="0" fontId="27" fillId="0" borderId="0" xfId="0" applyFont="1" applyFill="1" applyAlignment="1"/>
    <xf numFmtId="0" fontId="29" fillId="0" borderId="0" xfId="0" applyFont="1" applyFill="1" applyBorder="1" applyAlignment="1">
      <alignment horizontal="center"/>
    </xf>
    <xf numFmtId="0" fontId="30" fillId="0" borderId="30" xfId="0" applyFont="1" applyFill="1" applyBorder="1" applyAlignment="1">
      <alignment vertical="center" wrapText="1"/>
    </xf>
    <xf numFmtId="0" fontId="30" fillId="0" borderId="35" xfId="0" applyFont="1" applyFill="1" applyBorder="1" applyAlignment="1">
      <alignment horizontal="left" vertical="center" wrapText="1"/>
    </xf>
    <xf numFmtId="0" fontId="30" fillId="0" borderId="35" xfId="0" quotePrefix="1" applyFont="1" applyFill="1" applyBorder="1" applyAlignment="1">
      <alignment horizontal="center" vertical="center" wrapText="1"/>
    </xf>
    <xf numFmtId="0" fontId="30" fillId="0" borderId="23" xfId="0" applyFont="1" applyFill="1" applyBorder="1"/>
    <xf numFmtId="0" fontId="30" fillId="0" borderId="0" xfId="0" quotePrefix="1" applyFont="1" applyFill="1" applyBorder="1"/>
    <xf numFmtId="0" fontId="30" fillId="0" borderId="0" xfId="0" applyFont="1" applyFill="1" applyBorder="1" applyAlignment="1">
      <alignment horizontal="right"/>
    </xf>
    <xf numFmtId="0" fontId="30" fillId="0" borderId="24" xfId="0" applyFont="1" applyFill="1" applyBorder="1"/>
    <xf numFmtId="0" fontId="30" fillId="0" borderId="23" xfId="0" applyFont="1" applyFill="1" applyBorder="1" applyAlignment="1">
      <alignment horizontal="center" vertical="center" wrapText="1"/>
    </xf>
    <xf numFmtId="0" fontId="30" fillId="0" borderId="24" xfId="0" applyFont="1" applyFill="1" applyBorder="1" applyAlignment="1">
      <alignment horizontal="center" vertical="center" wrapText="1"/>
    </xf>
    <xf numFmtId="0" fontId="31" fillId="0" borderId="0" xfId="0" applyFont="1" applyFill="1" applyBorder="1" applyAlignment="1">
      <alignment horizontal="left"/>
    </xf>
    <xf numFmtId="0" fontId="30" fillId="0" borderId="46" xfId="0" quotePrefix="1" applyFont="1" applyFill="1" applyBorder="1" applyAlignment="1">
      <alignment horizontal="center" vertical="center"/>
    </xf>
    <xf numFmtId="0" fontId="30" fillId="0" borderId="51" xfId="0" quotePrefix="1" applyFont="1" applyFill="1" applyBorder="1" applyAlignment="1">
      <alignment horizontal="center"/>
    </xf>
    <xf numFmtId="0" fontId="30" fillId="0" borderId="52" xfId="0" applyFont="1" applyFill="1" applyBorder="1" applyAlignment="1">
      <alignment horizontal="left" vertical="center" wrapText="1"/>
    </xf>
    <xf numFmtId="0" fontId="30" fillId="0" borderId="0" xfId="0" quotePrefix="1" applyFont="1" applyFill="1" applyAlignment="1">
      <alignment horizontal="center"/>
    </xf>
    <xf numFmtId="0" fontId="30" fillId="0" borderId="0" xfId="0" applyFont="1" applyFill="1" applyAlignment="1">
      <alignment vertical="center" wrapText="1"/>
    </xf>
    <xf numFmtId="3" fontId="30" fillId="0" borderId="10" xfId="0" applyNumberFormat="1" applyFont="1" applyFill="1" applyBorder="1" applyAlignment="1">
      <alignment horizontal="center" vertical="center"/>
    </xf>
    <xf numFmtId="3" fontId="30" fillId="0" borderId="10" xfId="0" applyNumberFormat="1" applyFont="1" applyFill="1" applyBorder="1" applyAlignment="1">
      <alignment horizontal="center" vertical="center" wrapText="1"/>
    </xf>
    <xf numFmtId="3" fontId="30" fillId="0" borderId="9" xfId="0" quotePrefix="1" applyNumberFormat="1" applyFont="1" applyFill="1" applyBorder="1" applyAlignment="1">
      <alignment horizontal="center" vertical="center" wrapText="1"/>
    </xf>
    <xf numFmtId="0" fontId="27" fillId="0" borderId="52" xfId="0" applyFont="1" applyFill="1" applyBorder="1" applyAlignment="1">
      <alignment horizontal="left" vertical="center"/>
    </xf>
    <xf numFmtId="0" fontId="46" fillId="0" borderId="0" xfId="0" applyFont="1" applyFill="1" applyAlignment="1">
      <alignment vertical="center"/>
    </xf>
    <xf numFmtId="0" fontId="47" fillId="0" borderId="0" xfId="0" applyFont="1" applyFill="1" applyAlignment="1">
      <alignment vertical="center"/>
    </xf>
    <xf numFmtId="3" fontId="30" fillId="0" borderId="10" xfId="0" quotePrefix="1" applyNumberFormat="1" applyFont="1" applyFill="1" applyBorder="1" applyAlignment="1">
      <alignment horizontal="center" vertical="center" wrapText="1"/>
    </xf>
    <xf numFmtId="0" fontId="47" fillId="0" borderId="0" xfId="0" applyFont="1" applyFill="1" applyAlignment="1">
      <alignment horizontal="center" vertical="center"/>
    </xf>
    <xf numFmtId="0" fontId="27" fillId="0" borderId="52" xfId="0" applyFont="1" applyFill="1" applyBorder="1" applyAlignment="1">
      <alignment horizontal="left"/>
    </xf>
    <xf numFmtId="0" fontId="30" fillId="0" borderId="0" xfId="0" applyFont="1" applyFill="1" applyAlignment="1">
      <alignment vertical="top"/>
    </xf>
    <xf numFmtId="0" fontId="30" fillId="0" borderId="0" xfId="0" applyFont="1" applyFill="1" applyBorder="1" applyAlignment="1">
      <alignment vertical="top"/>
    </xf>
    <xf numFmtId="0" fontId="30" fillId="0" borderId="52" xfId="0" applyFont="1" applyFill="1" applyBorder="1" applyAlignment="1">
      <alignment vertical="top" wrapText="1"/>
    </xf>
    <xf numFmtId="0" fontId="30" fillId="0" borderId="52" xfId="0" applyFont="1" applyFill="1" applyBorder="1" applyAlignment="1">
      <alignment vertical="top"/>
    </xf>
    <xf numFmtId="0" fontId="30" fillId="0" borderId="52" xfId="0" quotePrefix="1" applyFont="1" applyFill="1" applyBorder="1" applyAlignment="1">
      <alignment horizontal="center" vertical="top" wrapText="1"/>
    </xf>
    <xf numFmtId="0" fontId="30" fillId="0" borderId="52" xfId="0" applyFont="1" applyFill="1" applyBorder="1" applyAlignment="1">
      <alignment horizontal="left" vertical="top" wrapText="1" indent="1"/>
    </xf>
    <xf numFmtId="0" fontId="30" fillId="0" borderId="52" xfId="0" applyFont="1" applyFill="1" applyBorder="1" applyAlignment="1">
      <alignment horizontal="left" vertical="top" indent="1"/>
    </xf>
    <xf numFmtId="0" fontId="30" fillId="0" borderId="52" xfId="0" quotePrefix="1" applyFont="1" applyFill="1" applyBorder="1" applyAlignment="1">
      <alignment vertical="top" wrapText="1"/>
    </xf>
    <xf numFmtId="0" fontId="30" fillId="0" borderId="52" xfId="0" quotePrefix="1" applyFont="1" applyFill="1" applyBorder="1" applyAlignment="1">
      <alignment horizontal="left" vertical="top" wrapText="1"/>
    </xf>
    <xf numFmtId="0" fontId="27" fillId="0" borderId="0" xfId="0" applyFont="1" applyFill="1" applyBorder="1" applyAlignment="1">
      <alignment vertical="center"/>
    </xf>
    <xf numFmtId="0" fontId="39" fillId="0" borderId="0" xfId="0" applyFont="1" applyFill="1" applyAlignment="1">
      <alignment horizontal="left" vertical="center"/>
    </xf>
    <xf numFmtId="3" fontId="31" fillId="0" borderId="0" xfId="0" applyNumberFormat="1" applyFont="1" applyFill="1" applyBorder="1" applyAlignment="1">
      <alignment horizontal="left" vertical="center"/>
    </xf>
    <xf numFmtId="0" fontId="27" fillId="0" borderId="0" xfId="0" applyFont="1" applyFill="1" applyBorder="1" applyAlignment="1">
      <alignment horizontal="left" vertical="center"/>
    </xf>
    <xf numFmtId="0" fontId="30" fillId="0" borderId="52" xfId="0" applyFont="1" applyFill="1" applyBorder="1" applyAlignment="1">
      <alignment horizontal="centerContinuous" wrapText="1"/>
    </xf>
    <xf numFmtId="0" fontId="30" fillId="0" borderId="52" xfId="0" applyFont="1" applyFill="1" applyBorder="1" applyAlignment="1">
      <alignment horizontal="left" vertical="top"/>
    </xf>
    <xf numFmtId="0" fontId="30" fillId="0" borderId="0" xfId="0" applyFont="1" applyFill="1" applyAlignment="1">
      <alignment horizontal="center" vertical="top" wrapText="1"/>
    </xf>
    <xf numFmtId="0" fontId="30" fillId="0" borderId="52" xfId="0" applyFont="1" applyFill="1" applyBorder="1" applyAlignment="1" applyProtection="1">
      <alignment horizontal="left" vertical="top" indent="1"/>
      <protection locked="0"/>
    </xf>
    <xf numFmtId="0" fontId="30" fillId="0" borderId="52" xfId="0" applyFont="1" applyFill="1" applyBorder="1" applyAlignment="1" applyProtection="1">
      <alignment horizontal="left" vertical="top" wrapText="1" indent="1"/>
      <protection locked="0"/>
    </xf>
    <xf numFmtId="0" fontId="30" fillId="0" borderId="0" xfId="0" applyFont="1" applyFill="1" applyBorder="1" applyAlignment="1">
      <alignment horizontal="left" vertical="top"/>
    </xf>
    <xf numFmtId="3" fontId="30" fillId="0" borderId="0" xfId="0" applyNumberFormat="1" applyFont="1" applyFill="1" applyBorder="1" applyAlignment="1">
      <alignment horizontal="center" vertical="top" wrapText="1"/>
    </xf>
    <xf numFmtId="3" fontId="30" fillId="0" borderId="0" xfId="0" applyNumberFormat="1" applyFont="1" applyFill="1" applyBorder="1" applyAlignment="1">
      <alignment horizontal="left" vertical="center"/>
    </xf>
    <xf numFmtId="3" fontId="30" fillId="0" borderId="0" xfId="0" applyNumberFormat="1" applyFont="1" applyFill="1" applyBorder="1" applyAlignment="1">
      <alignment horizontal="center" vertical="center"/>
    </xf>
    <xf numFmtId="0" fontId="30" fillId="0" borderId="52" xfId="0" applyFont="1" applyFill="1" applyBorder="1" applyAlignment="1">
      <alignment horizontal="center" vertical="top" wrapText="1"/>
    </xf>
    <xf numFmtId="0" fontId="30" fillId="0" borderId="52" xfId="0" quotePrefix="1" applyFont="1" applyFill="1" applyBorder="1" applyAlignment="1">
      <alignment horizontal="center" vertical="top"/>
    </xf>
    <xf numFmtId="0" fontId="30" fillId="0" borderId="0" xfId="0" applyFont="1" applyFill="1" applyAlignment="1">
      <alignment horizontal="center" vertical="top"/>
    </xf>
    <xf numFmtId="0" fontId="30" fillId="0" borderId="52" xfId="0" quotePrefix="1" applyFont="1" applyFill="1" applyBorder="1" applyAlignment="1" applyProtection="1">
      <alignment horizontal="center" vertical="top"/>
      <protection locked="0"/>
    </xf>
    <xf numFmtId="0" fontId="30" fillId="0" borderId="0" xfId="0" applyFont="1" applyFill="1" applyBorder="1" applyAlignment="1">
      <alignment horizontal="center" vertical="top"/>
    </xf>
    <xf numFmtId="0" fontId="45" fillId="0" borderId="0" xfId="0" applyFont="1" applyFill="1" applyAlignment="1">
      <alignment horizontal="left" vertical="center"/>
    </xf>
    <xf numFmtId="0" fontId="47" fillId="0" borderId="0" xfId="0" applyFont="1" applyFill="1" applyBorder="1"/>
    <xf numFmtId="0" fontId="30" fillId="0" borderId="0" xfId="0" applyFont="1" applyFill="1" applyBorder="1" applyAlignment="1">
      <alignment horizontal="centerContinuous" wrapText="1"/>
    </xf>
    <xf numFmtId="0" fontId="30" fillId="0" borderId="0" xfId="0" applyFont="1" applyFill="1" applyAlignment="1">
      <alignment horizontal="left" vertical="top" wrapText="1"/>
    </xf>
    <xf numFmtId="2" fontId="30" fillId="0" borderId="0" xfId="0" applyNumberFormat="1" applyFont="1" applyFill="1" applyBorder="1" applyAlignment="1" applyProtection="1">
      <alignment horizontal="left"/>
      <protection locked="0"/>
    </xf>
    <xf numFmtId="0" fontId="30" fillId="0" borderId="52" xfId="0" applyFont="1" applyFill="1" applyBorder="1" applyAlignment="1">
      <alignment horizontal="center" vertical="top"/>
    </xf>
    <xf numFmtId="0" fontId="27" fillId="0" borderId="52" xfId="0" applyFont="1" applyFill="1" applyBorder="1" applyAlignment="1">
      <alignment wrapText="1"/>
    </xf>
    <xf numFmtId="0" fontId="27" fillId="0" borderId="52" xfId="0" applyFont="1" applyFill="1" applyBorder="1" applyAlignment="1">
      <alignment horizontal="left" wrapText="1" indent="1"/>
    </xf>
    <xf numFmtId="2" fontId="30" fillId="0" borderId="52" xfId="0" applyNumberFormat="1" applyFont="1" applyFill="1" applyBorder="1" applyAlignment="1" applyProtection="1">
      <alignment horizontal="left"/>
      <protection locked="0"/>
    </xf>
    <xf numFmtId="0" fontId="34" fillId="0" borderId="0" xfId="0" applyFont="1" applyFill="1" applyAlignment="1">
      <alignment vertical="center"/>
    </xf>
    <xf numFmtId="0" fontId="30" fillId="0" borderId="0" xfId="0" applyFont="1" applyFill="1" applyBorder="1" applyAlignment="1">
      <alignment horizontal="left" vertical="top" wrapText="1"/>
    </xf>
    <xf numFmtId="14" fontId="30" fillId="0" borderId="0" xfId="0" applyNumberFormat="1" applyFont="1" applyFill="1" applyAlignment="1">
      <alignment horizontal="center"/>
    </xf>
    <xf numFmtId="0" fontId="37" fillId="0" borderId="0" xfId="0" applyFont="1" applyFill="1"/>
    <xf numFmtId="14" fontId="30" fillId="0" borderId="0" xfId="0" applyNumberFormat="1" applyFont="1" applyFill="1" applyAlignment="1">
      <alignment horizontal="center" vertical="center"/>
    </xf>
    <xf numFmtId="0" fontId="37" fillId="0" borderId="0" xfId="0" applyFont="1" applyFill="1" applyAlignment="1">
      <alignment horizontal="center" vertical="center"/>
    </xf>
    <xf numFmtId="0" fontId="30" fillId="0" borderId="0" xfId="0" quotePrefix="1" applyFont="1" applyFill="1" applyBorder="1" applyAlignment="1">
      <alignment horizontal="center" vertical="center"/>
    </xf>
    <xf numFmtId="0" fontId="27" fillId="0" borderId="0" xfId="0" quotePrefix="1" applyFont="1" applyFill="1" applyBorder="1" applyAlignment="1">
      <alignment horizontal="center"/>
    </xf>
    <xf numFmtId="0" fontId="28" fillId="0" borderId="0" xfId="0" applyFont="1" applyFill="1" applyAlignment="1">
      <alignment horizontal="center" wrapText="1"/>
    </xf>
    <xf numFmtId="1" fontId="30" fillId="0" borderId="10" xfId="0" quotePrefix="1" applyNumberFormat="1" applyFont="1" applyFill="1" applyBorder="1" applyAlignment="1">
      <alignment horizontal="center" vertical="center" wrapText="1"/>
    </xf>
    <xf numFmtId="0" fontId="30" fillId="0" borderId="10" xfId="0" applyFont="1" applyFill="1" applyBorder="1" applyAlignment="1">
      <alignment horizontal="left" vertical="center"/>
    </xf>
    <xf numFmtId="1" fontId="48" fillId="0" borderId="0" xfId="0" applyNumberFormat="1" applyFont="1" applyFill="1" applyBorder="1" applyAlignment="1">
      <alignment horizontal="center" vertical="top" wrapText="1"/>
    </xf>
    <xf numFmtId="0" fontId="30" fillId="0" borderId="36" xfId="0" quotePrefix="1" applyFont="1" applyFill="1" applyBorder="1" applyAlignment="1">
      <alignment horizontal="center" vertical="center"/>
    </xf>
    <xf numFmtId="0" fontId="30" fillId="0" borderId="0" xfId="0" applyFont="1" applyFill="1" applyBorder="1" applyAlignment="1">
      <alignment horizontal="center"/>
    </xf>
    <xf numFmtId="0" fontId="30" fillId="0" borderId="0" xfId="0" quotePrefix="1" applyFont="1" applyFill="1" applyBorder="1" applyAlignment="1">
      <alignment horizontal="left" vertical="center"/>
    </xf>
    <xf numFmtId="0" fontId="27" fillId="0" borderId="45" xfId="0" quotePrefix="1" applyFont="1" applyFill="1" applyBorder="1" applyAlignment="1">
      <alignment horizontal="center" vertical="center"/>
    </xf>
    <xf numFmtId="0" fontId="31" fillId="0" borderId="0" xfId="45953" applyFont="1" applyFill="1" applyAlignment="1">
      <alignment horizontal="left" vertical="center"/>
    </xf>
    <xf numFmtId="0" fontId="31" fillId="0" borderId="0" xfId="45955" applyFont="1" applyFill="1" applyAlignment="1">
      <alignment horizontal="left" vertical="center"/>
    </xf>
    <xf numFmtId="0" fontId="30" fillId="0" borderId="45" xfId="45959" applyFont="1" applyFill="1" applyBorder="1" applyAlignment="1">
      <alignment horizontal="left"/>
    </xf>
    <xf numFmtId="0" fontId="29" fillId="0" borderId="45" xfId="45959" applyFont="1" applyFill="1" applyBorder="1" applyAlignment="1">
      <alignment horizontal="left" indent="1"/>
    </xf>
    <xf numFmtId="0" fontId="29" fillId="0" borderId="45" xfId="45959" quotePrefix="1" applyFont="1" applyFill="1" applyBorder="1" applyAlignment="1">
      <alignment horizontal="center"/>
    </xf>
    <xf numFmtId="1" fontId="30" fillId="0" borderId="45" xfId="45952" applyNumberFormat="1" applyFont="1" applyFill="1" applyBorder="1" applyAlignment="1">
      <alignment horizontal="center" vertical="top" wrapText="1"/>
    </xf>
    <xf numFmtId="0" fontId="29" fillId="0" borderId="49" xfId="45954" applyFont="1" applyFill="1" applyBorder="1"/>
    <xf numFmtId="0" fontId="28" fillId="0" borderId="0" xfId="45956" applyFont="1" applyFill="1"/>
    <xf numFmtId="0" fontId="28" fillId="0" borderId="0" xfId="45960" applyFont="1" applyFill="1"/>
    <xf numFmtId="0" fontId="30" fillId="0" borderId="0" xfId="45962" applyFont="1" applyFill="1"/>
    <xf numFmtId="0" fontId="30" fillId="0" borderId="0" xfId="45957" applyFont="1" applyFill="1"/>
    <xf numFmtId="0" fontId="30" fillId="0" borderId="0" xfId="45962" applyFont="1" applyFill="1" applyAlignment="1">
      <alignment horizontal="left" vertical="center"/>
    </xf>
    <xf numFmtId="0" fontId="30" fillId="0" borderId="0" xfId="45961" applyFont="1" applyFill="1" applyAlignment="1">
      <alignment horizontal="left" vertical="center"/>
    </xf>
    <xf numFmtId="0" fontId="27" fillId="0" borderId="0" xfId="45957" applyFont="1" applyFill="1"/>
    <xf numFmtId="0" fontId="30" fillId="0" borderId="0" xfId="45962" applyFont="1" applyFill="1" applyBorder="1" applyAlignment="1">
      <alignment horizontal="left" vertical="center" wrapText="1"/>
    </xf>
    <xf numFmtId="0" fontId="30" fillId="0" borderId="13" xfId="45959" applyFont="1" applyFill="1" applyBorder="1" applyAlignment="1">
      <alignment horizontal="center" vertical="top" wrapText="1"/>
    </xf>
    <xf numFmtId="0" fontId="30" fillId="0" borderId="10" xfId="45959" applyFont="1" applyFill="1" applyBorder="1" applyAlignment="1">
      <alignment horizontal="center" vertical="top" wrapText="1"/>
    </xf>
    <xf numFmtId="0" fontId="30" fillId="0" borderId="45" xfId="45959" applyFont="1" applyFill="1" applyBorder="1" applyAlignment="1">
      <alignment vertical="center"/>
    </xf>
    <xf numFmtId="0" fontId="30" fillId="0" borderId="45" xfId="45959" applyFont="1" applyFill="1" applyBorder="1" applyAlignment="1">
      <alignment horizontal="left" indent="1"/>
    </xf>
    <xf numFmtId="0" fontId="30" fillId="0" borderId="45" xfId="45959" applyFont="1" applyFill="1" applyBorder="1" applyAlignment="1">
      <alignment horizontal="left" vertical="center" wrapText="1" indent="1"/>
    </xf>
    <xf numFmtId="0" fontId="30" fillId="0" borderId="45" xfId="45959" applyFont="1" applyFill="1" applyBorder="1" applyAlignment="1">
      <alignment horizontal="left" indent="2"/>
    </xf>
    <xf numFmtId="0" fontId="30" fillId="0" borderId="45" xfId="45959" applyFont="1" applyFill="1" applyBorder="1" applyAlignment="1">
      <alignment horizontal="left" indent="3"/>
    </xf>
    <xf numFmtId="0" fontId="30" fillId="0" borderId="45" xfId="45959" applyFont="1" applyFill="1" applyBorder="1" applyAlignment="1">
      <alignment horizontal="left" vertical="center" indent="1"/>
    </xf>
    <xf numFmtId="0" fontId="30" fillId="0" borderId="45" xfId="45959" applyFont="1" applyFill="1" applyBorder="1" applyAlignment="1">
      <alignment horizontal="left" vertical="center" indent="2"/>
    </xf>
    <xf numFmtId="0" fontId="30" fillId="0" borderId="45" xfId="45959" applyFont="1" applyFill="1" applyBorder="1" applyAlignment="1">
      <alignment horizontal="left" wrapText="1" indent="2"/>
    </xf>
    <xf numFmtId="0" fontId="30" fillId="0" borderId="45" xfId="45959" applyFont="1" applyFill="1" applyBorder="1" applyAlignment="1">
      <alignment horizontal="left" wrapText="1" indent="1"/>
    </xf>
    <xf numFmtId="0" fontId="30" fillId="0" borderId="45" xfId="45959" applyFont="1" applyFill="1" applyBorder="1" applyAlignment="1"/>
    <xf numFmtId="0" fontId="30" fillId="0" borderId="49" xfId="45954" applyFont="1" applyFill="1" applyBorder="1" applyAlignment="1">
      <alignment vertical="center"/>
    </xf>
    <xf numFmtId="0" fontId="30" fillId="0" borderId="45" xfId="45952" applyFont="1" applyFill="1" applyBorder="1" applyAlignment="1">
      <alignment horizontal="center"/>
    </xf>
    <xf numFmtId="0" fontId="30" fillId="0" borderId="45" xfId="45952" applyFont="1" applyFill="1" applyBorder="1" applyAlignment="1">
      <alignment horizontal="center" vertical="top" wrapText="1"/>
    </xf>
    <xf numFmtId="0" fontId="30" fillId="0" borderId="45" xfId="45952" quotePrefix="1" applyFont="1" applyFill="1" applyBorder="1" applyAlignment="1">
      <alignment horizontal="center" wrapText="1"/>
    </xf>
    <xf numFmtId="0" fontId="27" fillId="0" borderId="0" xfId="45955" applyFont="1" applyFill="1"/>
    <xf numFmtId="0" fontId="31" fillId="0" borderId="0" xfId="45955" applyFont="1" applyFill="1" applyBorder="1" applyAlignment="1">
      <alignment horizontal="left" vertical="center"/>
    </xf>
    <xf numFmtId="0" fontId="27" fillId="0" borderId="0" xfId="45962" applyFont="1" applyFill="1" applyBorder="1"/>
    <xf numFmtId="0" fontId="34" fillId="0" borderId="0" xfId="45962" applyFont="1" applyFill="1"/>
    <xf numFmtId="0" fontId="27" fillId="0" borderId="0" xfId="45962" applyFont="1" applyFill="1"/>
    <xf numFmtId="0" fontId="30" fillId="0" borderId="0" xfId="45962" applyFont="1" applyFill="1" applyBorder="1" applyAlignment="1">
      <alignment horizontal="left" vertical="center"/>
    </xf>
    <xf numFmtId="0" fontId="31" fillId="0" borderId="0" xfId="45953" applyFont="1" applyFill="1" applyBorder="1" applyAlignment="1">
      <alignment horizontal="left" vertical="center"/>
    </xf>
    <xf numFmtId="0" fontId="31" fillId="0" borderId="0" xfId="45953" applyFont="1" applyFill="1"/>
    <xf numFmtId="0" fontId="29" fillId="0" borderId="52" xfId="0" applyFont="1" applyFill="1" applyBorder="1" applyAlignment="1">
      <alignment horizontal="center" vertical="center" wrapText="1"/>
    </xf>
    <xf numFmtId="0" fontId="30" fillId="0" borderId="52" xfId="0" applyFont="1" applyFill="1" applyBorder="1" applyAlignment="1">
      <alignment horizontal="center" vertical="center" wrapText="1"/>
    </xf>
    <xf numFmtId="0" fontId="29" fillId="0" borderId="0" xfId="45957" applyFont="1" applyFill="1"/>
    <xf numFmtId="0" fontId="29" fillId="0" borderId="0" xfId="45962" applyFont="1" applyFill="1"/>
    <xf numFmtId="0" fontId="27" fillId="0" borderId="45" xfId="45959" applyFont="1" applyFill="1" applyBorder="1" applyAlignment="1">
      <alignment horizontal="center" vertical="center" wrapText="1"/>
    </xf>
    <xf numFmtId="0" fontId="30" fillId="0" borderId="45" xfId="45959" applyFont="1" applyFill="1" applyBorder="1" applyAlignment="1" applyProtection="1">
      <alignment horizontal="center" vertical="center" wrapText="1"/>
    </xf>
    <xf numFmtId="0" fontId="30" fillId="0" borderId="45" xfId="45959" applyFont="1" applyFill="1" applyBorder="1" applyAlignment="1">
      <alignment horizontal="center" vertical="center" wrapText="1"/>
    </xf>
    <xf numFmtId="0" fontId="29" fillId="0" borderId="45" xfId="45952" applyFont="1" applyFill="1" applyBorder="1" applyAlignment="1">
      <alignment horizontal="center" vertical="center" wrapText="1"/>
    </xf>
    <xf numFmtId="49" fontId="29" fillId="0" borderId="45" xfId="45952" applyNumberFormat="1" applyFont="1" applyFill="1" applyBorder="1" applyAlignment="1" applyProtection="1">
      <alignment horizontal="center" vertical="center" wrapText="1"/>
      <protection locked="0"/>
    </xf>
    <xf numFmtId="0" fontId="30" fillId="0" borderId="45" xfId="45952" applyFont="1" applyFill="1" applyBorder="1" applyAlignment="1">
      <alignment horizontal="center" vertical="center" wrapText="1"/>
    </xf>
    <xf numFmtId="0" fontId="30" fillId="0" borderId="0" xfId="45963" applyFont="1" applyFill="1" applyAlignment="1">
      <alignment horizontal="center" vertical="center" wrapText="1"/>
    </xf>
    <xf numFmtId="0" fontId="31" fillId="0" borderId="0" xfId="45955" applyFont="1" applyFill="1" applyAlignment="1">
      <alignment horizontal="center" vertical="center" wrapText="1"/>
    </xf>
    <xf numFmtId="0" fontId="31" fillId="0" borderId="0" xfId="45953" applyFont="1" applyFill="1" applyAlignment="1">
      <alignment horizontal="center" vertical="center" wrapText="1"/>
    </xf>
    <xf numFmtId="0" fontId="30" fillId="0" borderId="0" xfId="45962" applyFont="1" applyFill="1" applyBorder="1" applyAlignment="1">
      <alignment horizontal="center" vertical="center" wrapText="1"/>
    </xf>
    <xf numFmtId="0" fontId="29" fillId="0" borderId="0" xfId="45962" applyFont="1" applyFill="1" applyBorder="1" applyAlignment="1">
      <alignment horizontal="center" vertical="center" wrapText="1"/>
    </xf>
    <xf numFmtId="0" fontId="30" fillId="0" borderId="52" xfId="0" applyFont="1" applyFill="1" applyBorder="1" applyAlignment="1">
      <alignment horizontal="left" wrapText="1"/>
    </xf>
    <xf numFmtId="0" fontId="27" fillId="0" borderId="10" xfId="0" applyFont="1" applyFill="1" applyBorder="1"/>
    <xf numFmtId="0" fontId="30" fillId="0" borderId="42" xfId="0" applyFont="1" applyFill="1" applyBorder="1" applyAlignment="1">
      <alignment horizontal="center" vertical="center" wrapText="1"/>
    </xf>
    <xf numFmtId="0" fontId="30" fillId="0" borderId="13" xfId="0" applyFont="1" applyFill="1" applyBorder="1" applyAlignment="1">
      <alignment horizontal="center" vertical="center" wrapText="1"/>
    </xf>
    <xf numFmtId="0" fontId="30" fillId="0" borderId="15" xfId="0" applyFont="1" applyFill="1" applyBorder="1" applyAlignment="1">
      <alignment horizontal="center" vertical="center" wrapText="1"/>
    </xf>
    <xf numFmtId="0" fontId="30" fillId="0" borderId="52" xfId="0" applyFont="1" applyFill="1" applyBorder="1" applyAlignment="1">
      <alignment horizontal="center" vertical="center" wrapText="1"/>
    </xf>
    <xf numFmtId="0" fontId="27" fillId="0" borderId="52" xfId="0" applyFont="1" applyFill="1" applyBorder="1" applyAlignment="1">
      <alignment horizontal="center" vertical="center"/>
    </xf>
    <xf numFmtId="0" fontId="36" fillId="0" borderId="0" xfId="0" applyFont="1" applyFill="1" applyAlignment="1">
      <alignment vertical="center"/>
    </xf>
    <xf numFmtId="0" fontId="44" fillId="0" borderId="0" xfId="0" applyFont="1" applyFill="1" applyAlignment="1">
      <alignment vertical="center"/>
    </xf>
    <xf numFmtId="0" fontId="36" fillId="0" borderId="0" xfId="0" applyFont="1" applyFill="1" applyBorder="1" applyAlignment="1">
      <alignment horizontal="left" vertical="center"/>
    </xf>
    <xf numFmtId="0" fontId="28" fillId="0" borderId="0" xfId="0" applyFont="1" applyFill="1" applyAlignment="1"/>
    <xf numFmtId="0" fontId="27" fillId="0" borderId="52" xfId="0" applyFont="1" applyFill="1" applyBorder="1" applyAlignment="1">
      <alignment horizontal="left" indent="2"/>
    </xf>
    <xf numFmtId="0" fontId="27" fillId="0" borderId="52" xfId="0" applyFont="1" applyFill="1" applyBorder="1" applyAlignment="1">
      <alignment horizontal="left" indent="4"/>
    </xf>
    <xf numFmtId="0" fontId="27" fillId="0" borderId="52" xfId="0" applyFont="1" applyFill="1" applyBorder="1" applyAlignment="1">
      <alignment horizontal="left" wrapText="1" indent="2"/>
    </xf>
    <xf numFmtId="0" fontId="27" fillId="0" borderId="0" xfId="0" applyFont="1" applyFill="1" applyAlignment="1">
      <alignment horizontal="right"/>
    </xf>
    <xf numFmtId="0" fontId="27" fillId="0" borderId="0" xfId="0" applyFont="1" applyFill="1" applyBorder="1" applyAlignment="1">
      <alignment horizontal="left" vertical="top"/>
    </xf>
    <xf numFmtId="0" fontId="27" fillId="0" borderId="0" xfId="0" applyFont="1" applyFill="1" applyBorder="1" applyAlignment="1">
      <alignment horizontal="left" vertical="top" wrapText="1"/>
    </xf>
    <xf numFmtId="0" fontId="27" fillId="0" borderId="0" xfId="0" applyFont="1" applyFill="1" applyAlignment="1">
      <alignment horizontal="center" vertical="top"/>
    </xf>
    <xf numFmtId="0" fontId="50" fillId="0" borderId="0" xfId="0" applyFont="1" applyFill="1" applyAlignment="1">
      <alignment horizontal="center"/>
    </xf>
    <xf numFmtId="0" fontId="27" fillId="0" borderId="0" xfId="0" quotePrefix="1" applyFont="1" applyFill="1" applyAlignment="1">
      <alignment horizontal="center"/>
    </xf>
    <xf numFmtId="0" fontId="50" fillId="0" borderId="0" xfId="0" applyFont="1" applyFill="1" applyBorder="1" applyAlignment="1">
      <alignment horizontal="center"/>
    </xf>
    <xf numFmtId="0" fontId="30" fillId="0" borderId="0" xfId="0" applyFont="1" applyFill="1" applyAlignment="1">
      <alignment horizontal="left" vertical="top"/>
    </xf>
    <xf numFmtId="0" fontId="30" fillId="0" borderId="0" xfId="0" applyFont="1" applyFill="1" applyAlignment="1">
      <alignment horizontal="right"/>
    </xf>
    <xf numFmtId="0" fontId="51" fillId="0" borderId="0" xfId="0" applyFont="1" applyFill="1"/>
    <xf numFmtId="0" fontId="27" fillId="0" borderId="35" xfId="0" quotePrefix="1" applyFont="1" applyFill="1" applyBorder="1" applyAlignment="1">
      <alignment horizontal="center" vertical="center"/>
    </xf>
    <xf numFmtId="0" fontId="30" fillId="0" borderId="52" xfId="0" applyFont="1" applyFill="1" applyBorder="1" applyAlignment="1">
      <alignment vertical="center"/>
    </xf>
    <xf numFmtId="0" fontId="31" fillId="0" borderId="0" xfId="0" applyFont="1" applyFill="1" applyAlignment="1">
      <alignment horizontal="center" vertical="center"/>
    </xf>
    <xf numFmtId="3" fontId="30" fillId="0" borderId="0" xfId="0" applyNumberFormat="1" applyFont="1" applyFill="1" applyBorder="1" applyAlignment="1">
      <alignment horizontal="right"/>
    </xf>
    <xf numFmtId="1" fontId="31" fillId="0" borderId="0" xfId="0" applyNumberFormat="1" applyFont="1" applyFill="1" applyBorder="1" applyAlignment="1">
      <alignment horizontal="right" vertical="top" wrapText="1"/>
    </xf>
    <xf numFmtId="1" fontId="30" fillId="0" borderId="0" xfId="0" applyNumberFormat="1" applyFont="1" applyFill="1" applyBorder="1" applyAlignment="1">
      <alignment horizontal="right" vertical="top" wrapText="1"/>
    </xf>
    <xf numFmtId="3" fontId="28" fillId="0" borderId="0" xfId="0" applyNumberFormat="1" applyFont="1" applyFill="1" applyBorder="1" applyAlignment="1">
      <alignment horizontal="right"/>
    </xf>
    <xf numFmtId="0" fontId="27" fillId="0" borderId="47" xfId="0" applyFont="1" applyFill="1" applyBorder="1"/>
    <xf numFmtId="0" fontId="53" fillId="0" borderId="0" xfId="0" applyFont="1" applyFill="1" applyBorder="1" applyAlignment="1">
      <alignment vertical="center"/>
    </xf>
    <xf numFmtId="1" fontId="31" fillId="0" borderId="0" xfId="0" applyNumberFormat="1" applyFont="1" applyFill="1" applyBorder="1" applyAlignment="1">
      <alignment horizontal="center" vertical="center" wrapText="1"/>
    </xf>
    <xf numFmtId="0" fontId="48" fillId="0" borderId="0" xfId="0" applyFont="1" applyFill="1" applyBorder="1"/>
    <xf numFmtId="0" fontId="27" fillId="0" borderId="35" xfId="0" quotePrefix="1" applyFont="1" applyFill="1" applyBorder="1" applyAlignment="1">
      <alignment horizontal="center"/>
    </xf>
    <xf numFmtId="0" fontId="48" fillId="0" borderId="0" xfId="0" applyFont="1" applyFill="1" applyAlignment="1">
      <alignment horizontal="center"/>
    </xf>
    <xf numFmtId="0" fontId="37" fillId="0" borderId="0" xfId="0" applyFont="1" applyFill="1" applyBorder="1" applyAlignment="1">
      <alignment horizontal="left" vertical="top" wrapText="1"/>
    </xf>
    <xf numFmtId="0" fontId="30" fillId="0" borderId="45" xfId="0" applyFont="1" applyFill="1" applyBorder="1" applyAlignment="1">
      <alignment horizontal="center" vertical="center" wrapText="1"/>
    </xf>
    <xf numFmtId="0" fontId="30" fillId="0" borderId="42" xfId="0" applyFont="1" applyFill="1" applyBorder="1" applyAlignment="1">
      <alignment horizontal="center" vertical="center" wrapText="1"/>
    </xf>
    <xf numFmtId="0" fontId="30" fillId="0" borderId="13" xfId="0" applyFont="1" applyFill="1" applyBorder="1" applyAlignment="1">
      <alignment horizontal="center" vertical="center" wrapText="1"/>
    </xf>
    <xf numFmtId="0" fontId="30" fillId="0" borderId="9" xfId="0" applyFont="1" applyFill="1" applyBorder="1" applyAlignment="1">
      <alignment horizontal="center" vertical="center" wrapText="1"/>
    </xf>
    <xf numFmtId="0" fontId="30" fillId="0" borderId="0" xfId="0" applyFont="1" applyFill="1" applyBorder="1" applyAlignment="1">
      <alignment horizontal="center"/>
    </xf>
    <xf numFmtId="0" fontId="30" fillId="0" borderId="52" xfId="0" applyFont="1" applyFill="1" applyBorder="1" applyAlignment="1">
      <alignment horizontal="center" vertical="center"/>
    </xf>
    <xf numFmtId="0" fontId="30" fillId="0" borderId="52" xfId="0" applyFont="1" applyFill="1" applyBorder="1" applyAlignment="1">
      <alignment horizontal="center" vertical="center" wrapText="1"/>
    </xf>
    <xf numFmtId="0" fontId="30" fillId="0" borderId="17" xfId="0" applyFont="1" applyFill="1" applyBorder="1"/>
    <xf numFmtId="0" fontId="31" fillId="0" borderId="0" xfId="0" applyFont="1" applyFill="1" applyAlignment="1">
      <alignment horizontal="center"/>
    </xf>
    <xf numFmtId="0" fontId="30" fillId="0" borderId="10" xfId="0" applyFont="1" applyFill="1" applyBorder="1" applyAlignment="1">
      <alignment horizontal="left" vertical="center" wrapText="1"/>
    </xf>
    <xf numFmtId="0" fontId="30" fillId="0" borderId="10" xfId="0" applyFont="1" applyFill="1" applyBorder="1" applyAlignment="1">
      <alignment horizontal="left" wrapText="1"/>
    </xf>
    <xf numFmtId="167" fontId="30" fillId="0" borderId="0" xfId="0" applyNumberFormat="1" applyFont="1" applyFill="1" applyBorder="1" applyAlignment="1">
      <alignment horizontal="center"/>
    </xf>
    <xf numFmtId="0" fontId="30" fillId="0" borderId="10" xfId="0" applyFont="1" applyFill="1" applyBorder="1" applyAlignment="1"/>
    <xf numFmtId="0" fontId="30" fillId="0" borderId="10" xfId="0" applyFont="1" applyFill="1" applyBorder="1" applyAlignment="1">
      <alignment horizontal="center" vertical="center" wrapText="1"/>
    </xf>
    <xf numFmtId="0" fontId="53" fillId="0" borderId="0" xfId="0" applyFont="1" applyFill="1" applyAlignment="1">
      <alignment horizontal="left"/>
    </xf>
    <xf numFmtId="0" fontId="30" fillId="0" borderId="10" xfId="0" applyFont="1" applyFill="1" applyBorder="1" applyAlignment="1">
      <alignment vertical="center" wrapText="1"/>
    </xf>
    <xf numFmtId="0" fontId="30" fillId="0" borderId="10" xfId="0" applyFont="1" applyFill="1" applyBorder="1" applyAlignment="1">
      <alignment horizontal="left"/>
    </xf>
    <xf numFmtId="0" fontId="30" fillId="0" borderId="36" xfId="0" applyFont="1" applyFill="1" applyBorder="1" applyAlignment="1">
      <alignment horizontal="left" vertical="center"/>
    </xf>
    <xf numFmtId="0" fontId="30" fillId="0" borderId="10" xfId="0" quotePrefix="1" applyFont="1" applyFill="1" applyBorder="1" applyAlignment="1">
      <alignment horizontal="center" vertical="center"/>
    </xf>
    <xf numFmtId="0" fontId="30" fillId="0" borderId="46" xfId="0" quotePrefix="1" applyFont="1" applyFill="1" applyBorder="1" applyAlignment="1">
      <alignment horizontal="center" vertical="center" wrapText="1"/>
    </xf>
    <xf numFmtId="0" fontId="30" fillId="0" borderId="10" xfId="0" quotePrefix="1" applyFont="1" applyFill="1" applyBorder="1" applyAlignment="1">
      <alignment horizontal="center"/>
    </xf>
    <xf numFmtId="0" fontId="31" fillId="0" borderId="0" xfId="0" applyFont="1" applyFill="1" applyAlignment="1"/>
    <xf numFmtId="165" fontId="30" fillId="0" borderId="0" xfId="0" applyNumberFormat="1" applyFont="1" applyFill="1" applyBorder="1"/>
    <xf numFmtId="165" fontId="30" fillId="0" borderId="10" xfId="0" quotePrefix="1" applyNumberFormat="1" applyFont="1" applyFill="1" applyBorder="1" applyAlignment="1">
      <alignment horizontal="center" vertical="center"/>
    </xf>
    <xf numFmtId="0" fontId="27" fillId="0" borderId="10" xfId="0" quotePrefix="1" applyFont="1" applyFill="1" applyBorder="1" applyAlignment="1">
      <alignment horizontal="center" vertical="center"/>
    </xf>
    <xf numFmtId="0" fontId="27" fillId="0" borderId="10" xfId="0" quotePrefix="1" applyFont="1" applyFill="1" applyBorder="1" applyAlignment="1">
      <alignment horizontal="center"/>
    </xf>
    <xf numFmtId="0" fontId="53" fillId="0" borderId="0" xfId="0" applyFont="1" applyFill="1"/>
    <xf numFmtId="0" fontId="54" fillId="0" borderId="0" xfId="0" applyFont="1" applyFill="1"/>
    <xf numFmtId="0" fontId="27" fillId="0" borderId="10" xfId="0" applyFont="1" applyFill="1" applyBorder="1" applyAlignment="1">
      <alignment horizontal="left"/>
    </xf>
    <xf numFmtId="0" fontId="29" fillId="0" borderId="10" xfId="0" applyFont="1" applyFill="1" applyBorder="1"/>
    <xf numFmtId="0" fontId="30" fillId="0" borderId="10" xfId="0" applyFont="1" applyFill="1" applyBorder="1" applyAlignment="1">
      <alignment vertical="top" wrapText="1"/>
    </xf>
    <xf numFmtId="0" fontId="30" fillId="0" borderId="35" xfId="0" applyFont="1" applyFill="1" applyBorder="1" applyAlignment="1">
      <alignment vertical="top" wrapText="1"/>
    </xf>
    <xf numFmtId="0" fontId="30" fillId="0" borderId="35" xfId="0" applyFont="1" applyFill="1" applyBorder="1" applyAlignment="1">
      <alignment horizontal="left" vertical="top" wrapText="1" indent="1"/>
    </xf>
    <xf numFmtId="0" fontId="42" fillId="0" borderId="0" xfId="0" applyFont="1" applyFill="1" applyBorder="1"/>
    <xf numFmtId="0" fontId="30" fillId="0" borderId="10" xfId="0" applyFont="1" applyFill="1" applyBorder="1" applyAlignment="1">
      <alignment vertical="top"/>
    </xf>
    <xf numFmtId="0" fontId="55" fillId="0" borderId="0" xfId="0" applyFont="1" applyFill="1" applyBorder="1" applyAlignment="1">
      <alignment vertical="top" wrapText="1"/>
    </xf>
    <xf numFmtId="0" fontId="27" fillId="0" borderId="10" xfId="0" applyFont="1" applyFill="1" applyBorder="1" applyAlignment="1">
      <alignment wrapText="1"/>
    </xf>
    <xf numFmtId="0" fontId="29" fillId="0" borderId="10" xfId="0" applyFont="1" applyFill="1" applyBorder="1" applyAlignment="1">
      <alignment horizontal="center" vertical="center"/>
    </xf>
    <xf numFmtId="0" fontId="29" fillId="0" borderId="10" xfId="0" applyFont="1" applyFill="1" applyBorder="1" applyAlignment="1">
      <alignment horizontal="left" indent="1"/>
    </xf>
    <xf numFmtId="0" fontId="29" fillId="0" borderId="10" xfId="0" applyFont="1" applyFill="1" applyBorder="1" applyAlignment="1">
      <alignment horizontal="left" wrapText="1"/>
    </xf>
    <xf numFmtId="0" fontId="29" fillId="0" borderId="10" xfId="0" applyFont="1" applyFill="1" applyBorder="1" applyAlignment="1">
      <alignment horizontal="left"/>
    </xf>
    <xf numFmtId="0" fontId="27" fillId="0" borderId="10" xfId="0" applyFont="1" applyFill="1" applyBorder="1" applyAlignment="1"/>
    <xf numFmtId="0" fontId="29" fillId="0" borderId="10" xfId="0" quotePrefix="1" applyFont="1" applyFill="1" applyBorder="1" applyAlignment="1">
      <alignment horizontal="center" vertical="center"/>
    </xf>
    <xf numFmtId="0" fontId="27" fillId="0" borderId="42" xfId="0" quotePrefix="1" applyFont="1" applyFill="1" applyBorder="1" applyAlignment="1">
      <alignment horizontal="center" vertical="center"/>
    </xf>
    <xf numFmtId="0" fontId="30" fillId="0" borderId="10" xfId="0" applyFont="1" applyFill="1" applyBorder="1" applyAlignment="1">
      <alignment horizontal="left" vertical="center" indent="1"/>
    </xf>
    <xf numFmtId="0" fontId="49" fillId="0" borderId="0" xfId="0" applyFont="1" applyFill="1" applyBorder="1"/>
    <xf numFmtId="0" fontId="30" fillId="0" borderId="0" xfId="0" applyFont="1" applyFill="1" applyBorder="1" applyAlignment="1">
      <alignment horizontal="right" vertical="center" wrapText="1"/>
    </xf>
    <xf numFmtId="0" fontId="49" fillId="0" borderId="0" xfId="0" applyFont="1" applyFill="1"/>
    <xf numFmtId="0" fontId="38" fillId="0" borderId="0" xfId="0" applyFont="1" applyFill="1"/>
    <xf numFmtId="0" fontId="27" fillId="0" borderId="0" xfId="0" applyFont="1" applyFill="1" applyBorder="1" applyAlignment="1">
      <alignment horizontal="left"/>
    </xf>
    <xf numFmtId="0" fontId="56" fillId="0" borderId="0" xfId="0" applyFont="1" applyFill="1" applyAlignment="1">
      <alignment horizontal="center" wrapText="1"/>
    </xf>
    <xf numFmtId="0" fontId="28" fillId="0" borderId="0" xfId="0" applyFont="1" applyFill="1" applyBorder="1" applyAlignment="1">
      <alignment horizontal="left"/>
    </xf>
    <xf numFmtId="0" fontId="31" fillId="0" borderId="0" xfId="0" applyFont="1" applyFill="1" applyBorder="1" applyAlignment="1">
      <alignment horizontal="center" vertical="center"/>
    </xf>
    <xf numFmtId="0" fontId="47" fillId="0" borderId="0" xfId="0" applyFont="1" applyFill="1" applyBorder="1" applyAlignment="1">
      <alignment horizontal="center" vertical="center" wrapText="1"/>
    </xf>
    <xf numFmtId="0" fontId="29" fillId="0" borderId="42" xfId="0" applyFont="1" applyFill="1" applyBorder="1" applyAlignment="1">
      <alignment horizontal="center" vertical="center" wrapText="1"/>
    </xf>
    <xf numFmtId="0" fontId="47" fillId="0" borderId="0" xfId="0" applyFont="1" applyFill="1" applyAlignment="1">
      <alignment horizontal="center" vertical="center" wrapText="1"/>
    </xf>
    <xf numFmtId="0" fontId="56" fillId="0" borderId="0" xfId="0" applyFont="1" applyFill="1" applyAlignment="1">
      <alignment wrapText="1"/>
    </xf>
    <xf numFmtId="0" fontId="46" fillId="0" borderId="0" xfId="0" applyFont="1" applyFill="1" applyBorder="1" applyAlignment="1">
      <alignment vertical="center"/>
    </xf>
    <xf numFmtId="0" fontId="48" fillId="0" borderId="0" xfId="0" applyFont="1" applyFill="1" applyAlignment="1">
      <alignment horizontal="center" wrapText="1"/>
    </xf>
    <xf numFmtId="10" fontId="30" fillId="0" borderId="26" xfId="0" applyNumberFormat="1" applyFont="1" applyFill="1" applyBorder="1" applyAlignment="1">
      <alignment horizontal="center" vertical="center" wrapText="1"/>
    </xf>
    <xf numFmtId="0" fontId="30" fillId="0" borderId="44" xfId="0" applyFont="1" applyFill="1" applyBorder="1" applyAlignment="1">
      <alignment horizontal="center" vertical="center" wrapText="1"/>
    </xf>
    <xf numFmtId="10" fontId="30" fillId="0" borderId="26" xfId="0" applyNumberFormat="1" applyFont="1" applyFill="1" applyBorder="1" applyAlignment="1">
      <alignment horizontal="center" vertical="center"/>
    </xf>
    <xf numFmtId="0" fontId="46" fillId="0" borderId="0" xfId="0" applyFont="1" applyFill="1" applyAlignment="1">
      <alignment horizontal="center" vertical="center" wrapText="1"/>
    </xf>
    <xf numFmtId="169" fontId="29" fillId="0" borderId="0" xfId="0" applyNumberFormat="1" applyFont="1" applyFill="1" applyBorder="1" applyAlignment="1">
      <alignment horizontal="left"/>
    </xf>
    <xf numFmtId="169" fontId="28" fillId="0" borderId="0" xfId="0" applyNumberFormat="1" applyFont="1" applyFill="1" applyBorder="1" applyAlignment="1">
      <alignment horizontal="left"/>
    </xf>
    <xf numFmtId="14" fontId="29" fillId="0" borderId="10" xfId="0" applyNumberFormat="1" applyFont="1" applyFill="1" applyBorder="1" applyAlignment="1">
      <alignment horizontal="center" vertical="center" wrapText="1"/>
    </xf>
    <xf numFmtId="14" fontId="27" fillId="0" borderId="10" xfId="0" applyNumberFormat="1" applyFont="1" applyFill="1" applyBorder="1" applyAlignment="1">
      <alignment horizontal="center" vertical="center" wrapText="1"/>
    </xf>
    <xf numFmtId="169" fontId="29" fillId="0" borderId="0" xfId="0" applyNumberFormat="1" applyFont="1" applyFill="1" applyAlignment="1">
      <alignment horizontal="left"/>
    </xf>
    <xf numFmtId="14" fontId="29" fillId="0" borderId="0" xfId="0" applyNumberFormat="1" applyFont="1" applyFill="1" applyAlignment="1">
      <alignment horizontal="center" vertical="center"/>
    </xf>
    <xf numFmtId="0" fontId="57" fillId="0" borderId="0" xfId="0" applyFont="1" applyFill="1"/>
    <xf numFmtId="0" fontId="31" fillId="0" borderId="0" xfId="0" applyNumberFormat="1" applyFont="1" applyFill="1" applyAlignment="1">
      <alignment horizontal="center" vertical="center" wrapText="1"/>
    </xf>
    <xf numFmtId="169" fontId="31" fillId="0" borderId="0" xfId="0" applyNumberFormat="1" applyFont="1" applyFill="1" applyBorder="1" applyAlignment="1">
      <alignment horizontal="center" vertical="center" wrapText="1"/>
    </xf>
    <xf numFmtId="14" fontId="31" fillId="0" borderId="0" xfId="0" applyNumberFormat="1" applyFont="1" applyFill="1" applyAlignment="1">
      <alignment horizontal="center" vertical="center" wrapText="1"/>
    </xf>
    <xf numFmtId="0" fontId="29" fillId="0" borderId="10" xfId="0" quotePrefix="1" applyFont="1" applyFill="1" applyBorder="1" applyAlignment="1">
      <alignment horizontal="center" vertical="center" wrapText="1"/>
    </xf>
    <xf numFmtId="0" fontId="48" fillId="0" borderId="0" xfId="0" applyFont="1" applyFill="1" applyAlignment="1">
      <alignment horizontal="center" vertical="center"/>
    </xf>
    <xf numFmtId="0" fontId="30" fillId="0" borderId="0" xfId="0" quotePrefix="1" applyFont="1" applyFill="1" applyBorder="1" applyAlignment="1">
      <alignment horizontal="left" wrapText="1"/>
    </xf>
    <xf numFmtId="0" fontId="48" fillId="0" borderId="0" xfId="0" applyFont="1" applyFill="1" applyAlignment="1">
      <alignment horizontal="left" vertical="center"/>
    </xf>
    <xf numFmtId="0" fontId="29" fillId="0" borderId="26" xfId="0" applyFont="1" applyFill="1" applyBorder="1" applyAlignment="1">
      <alignment horizontal="center" vertical="center" wrapText="1"/>
    </xf>
    <xf numFmtId="0" fontId="29" fillId="0" borderId="42" xfId="0" quotePrefix="1" applyFont="1" applyFill="1" applyBorder="1" applyAlignment="1">
      <alignment horizontal="center" vertical="center" wrapText="1"/>
    </xf>
    <xf numFmtId="0" fontId="30" fillId="0" borderId="45" xfId="0" applyFont="1" applyFill="1" applyBorder="1" applyAlignment="1">
      <alignment horizontal="center" vertical="center" wrapText="1"/>
    </xf>
    <xf numFmtId="0" fontId="30" fillId="0" borderId="52" xfId="0" applyFont="1" applyFill="1" applyBorder="1" applyAlignment="1">
      <alignment horizontal="center" vertical="center" wrapText="1"/>
    </xf>
    <xf numFmtId="0" fontId="29" fillId="0" borderId="0" xfId="0" quotePrefix="1" applyFont="1" applyFill="1" applyAlignment="1">
      <alignment horizontal="left" wrapText="1"/>
    </xf>
    <xf numFmtId="0" fontId="29" fillId="0" borderId="0" xfId="0" applyFont="1" applyFill="1" applyBorder="1" applyAlignment="1">
      <alignment vertical="center"/>
    </xf>
    <xf numFmtId="0" fontId="29" fillId="0" borderId="0" xfId="0" applyFont="1" applyFill="1" applyBorder="1" applyAlignment="1">
      <alignment horizontal="center" vertical="center"/>
    </xf>
    <xf numFmtId="0" fontId="29" fillId="0" borderId="0" xfId="0" applyNumberFormat="1" applyFont="1" applyFill="1" applyAlignment="1">
      <alignment horizontal="left"/>
    </xf>
    <xf numFmtId="14" fontId="30" fillId="0" borderId="10" xfId="0" applyNumberFormat="1" applyFont="1" applyFill="1" applyBorder="1" applyAlignment="1">
      <alignment horizontal="center" vertical="center" wrapText="1"/>
    </xf>
    <xf numFmtId="14" fontId="30" fillId="0" borderId="52" xfId="0" quotePrefix="1" applyNumberFormat="1" applyFont="1" applyFill="1" applyBorder="1" applyAlignment="1">
      <alignment horizontal="center" vertical="center" wrapText="1"/>
    </xf>
    <xf numFmtId="0" fontId="62" fillId="0" borderId="0" xfId="0" applyFont="1" applyFill="1" applyAlignment="1">
      <alignment horizontal="left"/>
    </xf>
    <xf numFmtId="0" fontId="62" fillId="0" borderId="0" xfId="0" applyFont="1" applyFill="1"/>
    <xf numFmtId="0" fontId="64" fillId="0" borderId="0" xfId="0" applyFont="1" applyFill="1" applyBorder="1" applyAlignment="1">
      <alignment horizontal="center" vertical="center" wrapText="1"/>
    </xf>
    <xf numFmtId="0" fontId="59" fillId="0" borderId="0" xfId="0" applyFont="1" applyFill="1"/>
    <xf numFmtId="0" fontId="59" fillId="0" borderId="0" xfId="0" applyFont="1" applyFill="1" applyAlignment="1">
      <alignment vertical="center"/>
    </xf>
    <xf numFmtId="0" fontId="60" fillId="0" borderId="0" xfId="0" applyFont="1" applyFill="1"/>
    <xf numFmtId="14" fontId="61" fillId="0" borderId="0" xfId="0" applyNumberFormat="1" applyFont="1" applyFill="1" applyBorder="1" applyAlignment="1">
      <alignment horizontal="center" vertical="center" wrapText="1"/>
    </xf>
    <xf numFmtId="0" fontId="61" fillId="0" borderId="0" xfId="0" applyFont="1" applyFill="1" applyBorder="1" applyAlignment="1">
      <alignment horizontal="center" vertical="center" wrapText="1"/>
    </xf>
    <xf numFmtId="0" fontId="59" fillId="0" borderId="10" xfId="0" applyFont="1" applyFill="1" applyBorder="1" applyAlignment="1">
      <alignment horizontal="center" vertical="center" wrapText="1"/>
    </xf>
    <xf numFmtId="0" fontId="61" fillId="0" borderId="10" xfId="0" applyFont="1" applyFill="1" applyBorder="1" applyAlignment="1">
      <alignment horizontal="center" vertical="center" wrapText="1"/>
    </xf>
    <xf numFmtId="14" fontId="61" fillId="0" borderId="10" xfId="0" applyNumberFormat="1" applyFont="1" applyFill="1" applyBorder="1" applyAlignment="1">
      <alignment horizontal="center" vertical="center" wrapText="1"/>
    </xf>
    <xf numFmtId="0" fontId="63" fillId="0" borderId="0" xfId="0" applyFont="1" applyFill="1"/>
    <xf numFmtId="0" fontId="59" fillId="0" borderId="52" xfId="0" quotePrefix="1" applyFont="1" applyFill="1" applyBorder="1" applyAlignment="1">
      <alignment horizontal="center" vertical="center" wrapText="1"/>
    </xf>
    <xf numFmtId="0" fontId="61" fillId="0" borderId="52" xfId="0" quotePrefix="1" applyFont="1" applyFill="1" applyBorder="1" applyAlignment="1">
      <alignment horizontal="center" vertical="center" wrapText="1"/>
    </xf>
    <xf numFmtId="0" fontId="62" fillId="0" borderId="0" xfId="0" applyFont="1" applyFill="1" applyAlignment="1">
      <alignment horizontal="center" vertical="center" wrapText="1"/>
    </xf>
    <xf numFmtId="0" fontId="26" fillId="0" borderId="0" xfId="0" applyFont="1" applyFill="1" applyAlignment="1">
      <alignment horizontal="center" vertical="center" wrapText="1"/>
    </xf>
    <xf numFmtId="49" fontId="29" fillId="0" borderId="0" xfId="0" applyNumberFormat="1" applyFont="1" applyFill="1" applyAlignment="1">
      <alignment horizontal="center"/>
    </xf>
    <xf numFmtId="169" fontId="29" fillId="0" borderId="0" xfId="0" applyNumberFormat="1" applyFont="1" applyFill="1" applyAlignment="1">
      <alignment horizontal="center" vertical="center" wrapText="1"/>
    </xf>
    <xf numFmtId="0" fontId="30" fillId="0" borderId="45" xfId="45952" quotePrefix="1" applyFont="1" applyFill="1" applyBorder="1" applyAlignment="1">
      <alignment horizontal="center" vertical="center" wrapText="1"/>
    </xf>
    <xf numFmtId="0" fontId="30" fillId="0" borderId="45" xfId="45952" applyFont="1" applyFill="1" applyBorder="1" applyAlignment="1">
      <alignment horizontal="center" vertical="center"/>
    </xf>
    <xf numFmtId="0" fontId="30" fillId="0" borderId="10" xfId="45952" applyFont="1" applyFill="1" applyBorder="1" applyAlignment="1">
      <alignment horizontal="center"/>
    </xf>
    <xf numFmtId="0" fontId="30" fillId="0" borderId="10" xfId="45952" applyFont="1" applyFill="1" applyBorder="1" applyAlignment="1">
      <alignment horizontal="center" vertical="center"/>
    </xf>
    <xf numFmtId="0" fontId="30" fillId="0" borderId="10" xfId="45952" quotePrefix="1" applyFont="1" applyFill="1" applyBorder="1" applyAlignment="1">
      <alignment horizontal="center" vertical="center" wrapText="1"/>
    </xf>
    <xf numFmtId="0" fontId="30" fillId="0" borderId="45" xfId="45952" applyNumberFormat="1" applyFont="1" applyFill="1" applyBorder="1"/>
    <xf numFmtId="20" fontId="30" fillId="0" borderId="45" xfId="45952" applyNumberFormat="1" applyFont="1" applyFill="1" applyBorder="1" applyAlignment="1">
      <alignment horizontal="center" vertical="center"/>
    </xf>
    <xf numFmtId="0" fontId="30" fillId="0" borderId="15" xfId="45952" applyFont="1" applyFill="1" applyBorder="1" applyAlignment="1">
      <alignment horizontal="center" vertical="center"/>
    </xf>
    <xf numFmtId="0" fontId="30" fillId="0" borderId="34" xfId="45952" applyFont="1" applyFill="1" applyBorder="1" applyAlignment="1">
      <alignment horizontal="center" vertical="center"/>
    </xf>
    <xf numFmtId="0" fontId="30" fillId="0" borderId="49" xfId="45954" applyFont="1" applyFill="1" applyBorder="1" applyAlignment="1">
      <alignment horizontal="center" vertical="center"/>
    </xf>
    <xf numFmtId="0" fontId="30" fillId="0" borderId="45" xfId="45952" applyFont="1" applyFill="1" applyBorder="1" applyAlignment="1">
      <alignment vertical="center"/>
    </xf>
    <xf numFmtId="0" fontId="30" fillId="0" borderId="45" xfId="45952" applyFont="1" applyFill="1" applyBorder="1" applyAlignment="1">
      <alignment vertical="center" wrapText="1"/>
    </xf>
    <xf numFmtId="0" fontId="30" fillId="0" borderId="49" xfId="45954" applyFont="1" applyFill="1" applyBorder="1" applyAlignment="1">
      <alignment horizontal="center"/>
    </xf>
    <xf numFmtId="0" fontId="30" fillId="0" borderId="50" xfId="45954" applyFont="1" applyFill="1" applyBorder="1" applyAlignment="1">
      <alignment horizontal="center"/>
    </xf>
    <xf numFmtId="0" fontId="30" fillId="0" borderId="10" xfId="45954" applyFont="1" applyFill="1" applyBorder="1"/>
    <xf numFmtId="0" fontId="30" fillId="0" borderId="10" xfId="45952" applyFont="1" applyFill="1" applyBorder="1"/>
    <xf numFmtId="0" fontId="37" fillId="0" borderId="10" xfId="45952" applyFont="1" applyFill="1" applyBorder="1" applyAlignment="1">
      <alignment horizontal="center"/>
    </xf>
    <xf numFmtId="0" fontId="37" fillId="0" borderId="10" xfId="45952" applyFont="1" applyFill="1" applyBorder="1"/>
    <xf numFmtId="0" fontId="30" fillId="0" borderId="14" xfId="45952" applyFont="1" applyFill="1" applyBorder="1" applyAlignment="1">
      <alignment horizontal="center" vertical="center"/>
    </xf>
    <xf numFmtId="0" fontId="30" fillId="0" borderId="45" xfId="45952" applyFont="1" applyFill="1" applyBorder="1"/>
    <xf numFmtId="0" fontId="30" fillId="0" borderId="45" xfId="45952" applyFont="1" applyFill="1" applyBorder="1" applyAlignment="1">
      <alignment horizontal="center" wrapText="1"/>
    </xf>
    <xf numFmtId="0" fontId="30" fillId="0" borderId="13" xfId="45952" applyFont="1" applyFill="1" applyBorder="1" applyAlignment="1">
      <alignment horizontal="center"/>
    </xf>
    <xf numFmtId="0" fontId="30" fillId="0" borderId="0" xfId="45952" applyFont="1" applyFill="1"/>
    <xf numFmtId="0" fontId="30" fillId="0" borderId="13" xfId="45952" applyFont="1" applyFill="1" applyBorder="1"/>
    <xf numFmtId="0" fontId="30" fillId="0" borderId="10" xfId="45952" applyFont="1" applyFill="1" applyBorder="1" applyAlignment="1">
      <alignment horizontal="center" wrapText="1"/>
    </xf>
    <xf numFmtId="0" fontId="27" fillId="0" borderId="49" xfId="45954" applyFont="1" applyFill="1" applyBorder="1"/>
    <xf numFmtId="0" fontId="30" fillId="0" borderId="49" xfId="45954" applyFont="1" applyFill="1" applyBorder="1" applyAlignment="1">
      <alignment horizontal="center" vertical="top" wrapText="1"/>
    </xf>
    <xf numFmtId="0" fontId="32" fillId="0" borderId="0" xfId="0" applyFont="1" applyFill="1" applyBorder="1" applyAlignment="1"/>
    <xf numFmtId="1" fontId="30" fillId="0" borderId="45" xfId="45952" applyNumberFormat="1" applyFont="1" applyFill="1" applyBorder="1" applyAlignment="1">
      <alignment horizontal="center" vertical="center" wrapText="1"/>
    </xf>
    <xf numFmtId="0" fontId="27" fillId="0" borderId="45" xfId="45952" applyFont="1" applyFill="1" applyBorder="1" applyAlignment="1">
      <alignment horizontal="center" vertical="center"/>
    </xf>
    <xf numFmtId="0" fontId="27" fillId="0" borderId="45" xfId="45952" applyFont="1" applyFill="1" applyBorder="1" applyAlignment="1">
      <alignment horizontal="center" vertical="center" wrapText="1"/>
    </xf>
    <xf numFmtId="0" fontId="27" fillId="0" borderId="45" xfId="45952" applyFont="1" applyFill="1" applyBorder="1"/>
    <xf numFmtId="0" fontId="27" fillId="0" borderId="34" xfId="45952" applyFont="1" applyFill="1" applyBorder="1" applyAlignment="1">
      <alignment horizontal="center" vertical="center"/>
    </xf>
    <xf numFmtId="0" fontId="29" fillId="0" borderId="32" xfId="45952" applyFont="1" applyFill="1" applyBorder="1" applyAlignment="1">
      <alignment horizontal="center" vertical="center" wrapText="1"/>
    </xf>
    <xf numFmtId="0" fontId="29" fillId="0" borderId="10" xfId="45952" applyFont="1" applyFill="1" applyBorder="1" applyAlignment="1">
      <alignment horizontal="center" vertical="center" wrapText="1"/>
    </xf>
    <xf numFmtId="0" fontId="27" fillId="0" borderId="25" xfId="45952" applyFont="1" applyFill="1" applyBorder="1" applyAlignment="1">
      <alignment horizontal="center" vertical="center" wrapText="1"/>
    </xf>
    <xf numFmtId="0" fontId="29" fillId="0" borderId="31" xfId="45952" applyFont="1" applyFill="1" applyBorder="1" applyAlignment="1">
      <alignment horizontal="center" vertical="center" wrapText="1"/>
    </xf>
    <xf numFmtId="0" fontId="29" fillId="0" borderId="28" xfId="45952" applyFont="1" applyFill="1" applyBorder="1" applyAlignment="1">
      <alignment horizontal="center" vertical="center" wrapText="1"/>
    </xf>
    <xf numFmtId="49" fontId="29" fillId="0" borderId="22" xfId="45952" applyNumberFormat="1" applyFont="1" applyFill="1" applyBorder="1" applyAlignment="1" applyProtection="1">
      <alignment horizontal="center" vertical="center" wrapText="1"/>
      <protection locked="0"/>
    </xf>
    <xf numFmtId="49" fontId="30" fillId="0" borderId="22" xfId="45952" applyNumberFormat="1" applyFont="1" applyFill="1" applyBorder="1" applyAlignment="1" applyProtection="1">
      <alignment horizontal="center" vertical="center" wrapText="1"/>
      <protection locked="0"/>
    </xf>
    <xf numFmtId="49" fontId="29" fillId="0" borderId="34" xfId="45952" applyNumberFormat="1" applyFont="1" applyFill="1" applyBorder="1" applyAlignment="1" applyProtection="1">
      <alignment horizontal="center" vertical="center" wrapText="1"/>
      <protection locked="0"/>
    </xf>
    <xf numFmtId="0" fontId="29" fillId="0" borderId="34" xfId="45952" applyFont="1" applyFill="1" applyBorder="1" applyAlignment="1">
      <alignment horizontal="center" vertical="center" wrapText="1"/>
    </xf>
    <xf numFmtId="0" fontId="29" fillId="0" borderId="33" xfId="45952" applyFont="1" applyFill="1" applyBorder="1" applyAlignment="1">
      <alignment horizontal="center" vertical="center" wrapText="1"/>
    </xf>
    <xf numFmtId="0" fontId="30" fillId="0" borderId="33" xfId="45952" applyFont="1" applyFill="1" applyBorder="1" applyAlignment="1">
      <alignment horizontal="center" vertical="center" wrapText="1"/>
    </xf>
    <xf numFmtId="0" fontId="29" fillId="0" borderId="52" xfId="45952" applyFont="1" applyFill="1" applyBorder="1" applyAlignment="1">
      <alignment horizontal="center" vertical="center" wrapText="1"/>
    </xf>
    <xf numFmtId="49" fontId="29" fillId="0" borderId="52" xfId="45952" applyNumberFormat="1" applyFont="1" applyFill="1" applyBorder="1" applyAlignment="1" applyProtection="1">
      <alignment horizontal="center" vertical="center" wrapText="1"/>
      <protection locked="0"/>
    </xf>
    <xf numFmtId="0" fontId="30" fillId="0" borderId="52" xfId="45952" applyFont="1" applyFill="1" applyBorder="1" applyAlignment="1">
      <alignment horizontal="center" vertical="center" wrapText="1"/>
    </xf>
    <xf numFmtId="0" fontId="29" fillId="0" borderId="25" xfId="45952" applyFont="1" applyFill="1" applyBorder="1" applyAlignment="1">
      <alignment horizontal="center" vertical="center" wrapText="1"/>
    </xf>
    <xf numFmtId="0" fontId="27" fillId="0" borderId="10" xfId="45952" applyFont="1" applyFill="1" applyBorder="1" applyAlignment="1">
      <alignment horizontal="center" vertical="center" wrapText="1"/>
    </xf>
    <xf numFmtId="0" fontId="29" fillId="0" borderId="51" xfId="45952" applyFont="1" applyFill="1" applyBorder="1" applyAlignment="1">
      <alignment horizontal="center" vertical="center" wrapText="1"/>
    </xf>
    <xf numFmtId="0" fontId="30" fillId="0" borderId="52" xfId="45952" applyFont="1" applyFill="1" applyBorder="1" applyAlignment="1">
      <alignment horizontal="center"/>
    </xf>
    <xf numFmtId="0" fontId="30" fillId="0" borderId="52" xfId="45952" quotePrefix="1" applyFont="1" applyFill="1" applyBorder="1" applyAlignment="1">
      <alignment horizontal="center"/>
    </xf>
    <xf numFmtId="0" fontId="30" fillId="0" borderId="52" xfId="45952" applyFont="1" applyFill="1" applyBorder="1" applyAlignment="1">
      <alignment horizontal="center" wrapText="1"/>
    </xf>
    <xf numFmtId="0" fontId="30" fillId="0" borderId="52" xfId="45952" quotePrefix="1" applyFont="1" applyFill="1" applyBorder="1" applyAlignment="1">
      <alignment horizontal="center" wrapText="1"/>
    </xf>
    <xf numFmtId="0" fontId="30" fillId="0" borderId="49" xfId="45954" applyFont="1" applyFill="1" applyBorder="1" applyAlignment="1"/>
    <xf numFmtId="0" fontId="27" fillId="0" borderId="49" xfId="45954" applyFont="1" applyFill="1" applyBorder="1" applyAlignment="1">
      <alignment vertical="center"/>
    </xf>
    <xf numFmtId="0" fontId="30" fillId="0" borderId="52" xfId="45952" applyFont="1" applyFill="1" applyBorder="1" applyAlignment="1">
      <alignment horizontal="center" vertical="center"/>
    </xf>
    <xf numFmtId="0" fontId="30" fillId="0" borderId="52" xfId="45952" quotePrefix="1" applyFont="1" applyFill="1" applyBorder="1" applyAlignment="1">
      <alignment horizontal="center" vertical="center"/>
    </xf>
    <xf numFmtId="0" fontId="30" fillId="0" borderId="52" xfId="45952" quotePrefix="1" applyFont="1" applyFill="1" applyBorder="1" applyAlignment="1">
      <alignment horizontal="center" vertical="center" wrapText="1"/>
    </xf>
    <xf numFmtId="0" fontId="30" fillId="0" borderId="49" xfId="45954" applyFont="1" applyFill="1" applyBorder="1" applyAlignment="1">
      <alignment horizontal="center" vertical="center" wrapText="1"/>
    </xf>
    <xf numFmtId="0" fontId="27" fillId="0" borderId="49" xfId="45954" applyFont="1" applyFill="1" applyBorder="1" applyAlignment="1">
      <alignment horizontal="center" vertical="center"/>
    </xf>
    <xf numFmtId="0" fontId="30" fillId="0" borderId="25" xfId="45952" applyFont="1" applyFill="1" applyBorder="1" applyAlignment="1">
      <alignment horizontal="center" vertical="center" wrapText="1"/>
    </xf>
    <xf numFmtId="0" fontId="30" fillId="0" borderId="10" xfId="45952" applyFont="1" applyFill="1" applyBorder="1" applyAlignment="1">
      <alignment horizontal="center" vertical="center" wrapText="1"/>
    </xf>
    <xf numFmtId="0" fontId="27" fillId="0" borderId="34" xfId="45952" applyFont="1" applyFill="1" applyBorder="1" applyAlignment="1">
      <alignment horizontal="center" vertical="center" wrapText="1"/>
    </xf>
    <xf numFmtId="0" fontId="27" fillId="0" borderId="52" xfId="45952" applyFont="1" applyFill="1" applyBorder="1" applyAlignment="1">
      <alignment horizontal="center" vertical="center" wrapText="1"/>
    </xf>
    <xf numFmtId="164" fontId="30" fillId="0" borderId="52" xfId="45952" applyNumberFormat="1" applyFont="1" applyFill="1" applyBorder="1" applyAlignment="1">
      <alignment horizontal="center" vertical="center"/>
    </xf>
    <xf numFmtId="0" fontId="30" fillId="0" borderId="49" xfId="45954" applyFont="1" applyFill="1" applyBorder="1"/>
    <xf numFmtId="0" fontId="29" fillId="0" borderId="52" xfId="45952" quotePrefix="1" applyFont="1" applyFill="1" applyBorder="1" applyAlignment="1">
      <alignment horizontal="center" vertical="center" wrapText="1"/>
    </xf>
    <xf numFmtId="0" fontId="29" fillId="0" borderId="52" xfId="45952" applyFont="1" applyFill="1" applyBorder="1" applyAlignment="1">
      <alignment horizontal="center"/>
    </xf>
    <xf numFmtId="0" fontId="30" fillId="0" borderId="15" xfId="45952" applyFont="1" applyFill="1" applyBorder="1" applyAlignment="1">
      <alignment horizontal="center"/>
    </xf>
    <xf numFmtId="0" fontId="30" fillId="0" borderId="53" xfId="45954" applyFont="1" applyFill="1" applyBorder="1" applyAlignment="1">
      <alignment horizontal="center"/>
    </xf>
    <xf numFmtId="0" fontId="30" fillId="0" borderId="54" xfId="45954" applyFont="1" applyFill="1" applyBorder="1" applyAlignment="1">
      <alignment horizontal="center"/>
    </xf>
    <xf numFmtId="0" fontId="30" fillId="0" borderId="46" xfId="45952" applyFont="1" applyFill="1" applyBorder="1" applyAlignment="1">
      <alignment horizontal="center"/>
    </xf>
    <xf numFmtId="0" fontId="30" fillId="0" borderId="51" xfId="45952" applyFont="1" applyFill="1" applyBorder="1" applyAlignment="1">
      <alignment horizontal="center"/>
    </xf>
    <xf numFmtId="0" fontId="30" fillId="0" borderId="52" xfId="45952" quotePrefix="1" applyFont="1" applyFill="1" applyBorder="1"/>
    <xf numFmtId="0" fontId="30" fillId="0" borderId="52" xfId="45952" applyFont="1" applyFill="1" applyBorder="1"/>
    <xf numFmtId="0" fontId="30" fillId="0" borderId="49" xfId="45954" applyFont="1" applyFill="1" applyBorder="1" applyAlignment="1">
      <alignment horizontal="left" vertical="center"/>
    </xf>
    <xf numFmtId="0" fontId="30" fillId="0" borderId="52" xfId="45952" quotePrefix="1" applyFont="1" applyFill="1" applyBorder="1" applyAlignment="1">
      <alignment horizontal="left" vertical="center"/>
    </xf>
    <xf numFmtId="0" fontId="30" fillId="0" borderId="52" xfId="45952" applyFont="1" applyFill="1" applyBorder="1" applyAlignment="1">
      <alignment horizontal="left" vertical="center"/>
    </xf>
    <xf numFmtId="3" fontId="30" fillId="0" borderId="10" xfId="45952" applyNumberFormat="1" applyFont="1" applyFill="1" applyBorder="1" applyAlignment="1">
      <alignment horizontal="center" vertical="center" wrapText="1"/>
    </xf>
    <xf numFmtId="0" fontId="30" fillId="0" borderId="10" xfId="45952" applyFont="1" applyFill="1" applyBorder="1" applyAlignment="1">
      <alignment horizontal="center" vertical="top" wrapText="1"/>
    </xf>
    <xf numFmtId="0" fontId="30" fillId="0" borderId="10" xfId="45952" applyFont="1" applyFill="1" applyBorder="1" applyAlignment="1">
      <alignment horizontal="center" vertical="top"/>
    </xf>
    <xf numFmtId="3" fontId="30" fillId="0" borderId="10" xfId="45952" applyNumberFormat="1" applyFont="1" applyFill="1" applyBorder="1" applyAlignment="1">
      <alignment horizontal="center" vertical="top" wrapText="1"/>
    </xf>
    <xf numFmtId="0" fontId="30" fillId="0" borderId="10" xfId="45952" quotePrefix="1" applyFont="1" applyFill="1" applyBorder="1" applyAlignment="1">
      <alignment horizontal="center" vertical="top" wrapText="1"/>
    </xf>
    <xf numFmtId="3" fontId="30" fillId="0" borderId="10" xfId="45952" applyNumberFormat="1" applyFont="1" applyFill="1" applyBorder="1" applyAlignment="1">
      <alignment horizontal="center" vertical="center"/>
    </xf>
    <xf numFmtId="1" fontId="30" fillId="0" borderId="10" xfId="45952" applyNumberFormat="1" applyFont="1" applyFill="1" applyBorder="1" applyAlignment="1">
      <alignment horizontal="center" vertical="center" wrapText="1"/>
    </xf>
    <xf numFmtId="0" fontId="27" fillId="0" borderId="10" xfId="45952" applyFont="1" applyFill="1" applyBorder="1" applyAlignment="1">
      <alignment horizontal="center" vertical="center"/>
    </xf>
    <xf numFmtId="1" fontId="30" fillId="0" borderId="48" xfId="45952" applyNumberFormat="1" applyFont="1" applyFill="1" applyBorder="1" applyAlignment="1">
      <alignment horizontal="center" vertical="center" wrapText="1"/>
    </xf>
    <xf numFmtId="0" fontId="30" fillId="0" borderId="51" xfId="45952" applyFont="1" applyFill="1" applyBorder="1" applyAlignment="1">
      <alignment horizontal="center" vertical="center" wrapText="1"/>
    </xf>
    <xf numFmtId="1" fontId="30" fillId="0" borderId="51" xfId="45952" applyNumberFormat="1" applyFont="1" applyFill="1" applyBorder="1" applyAlignment="1">
      <alignment horizontal="center" vertical="center" wrapText="1"/>
    </xf>
    <xf numFmtId="0" fontId="27" fillId="0" borderId="10" xfId="45952" applyFont="1" applyFill="1" applyBorder="1" applyAlignment="1">
      <alignment horizontal="center"/>
    </xf>
    <xf numFmtId="0" fontId="27" fillId="0" borderId="49" xfId="45954" applyFont="1" applyFill="1" applyBorder="1" applyAlignment="1">
      <alignment horizontal="center" vertical="center" wrapText="1"/>
    </xf>
    <xf numFmtId="1" fontId="27" fillId="0" borderId="10" xfId="45952" applyNumberFormat="1" applyFont="1" applyFill="1" applyBorder="1" applyAlignment="1">
      <alignment horizontal="center" vertical="center" wrapText="1"/>
    </xf>
    <xf numFmtId="1" fontId="27" fillId="0" borderId="15" xfId="45952" applyNumberFormat="1" applyFont="1" applyFill="1" applyBorder="1" applyAlignment="1">
      <alignment horizontal="center" vertical="center" wrapText="1"/>
    </xf>
    <xf numFmtId="1" fontId="27" fillId="0" borderId="13" xfId="45952" applyNumberFormat="1" applyFont="1" applyFill="1" applyBorder="1" applyAlignment="1">
      <alignment horizontal="center" vertical="center" wrapText="1"/>
    </xf>
    <xf numFmtId="1" fontId="30" fillId="0" borderId="15" xfId="45952" applyNumberFormat="1" applyFont="1" applyFill="1" applyBorder="1" applyAlignment="1">
      <alignment horizontal="center" vertical="center" wrapText="1"/>
    </xf>
    <xf numFmtId="1" fontId="30" fillId="0" borderId="11" xfId="45952" applyNumberFormat="1" applyFont="1" applyFill="1" applyBorder="1" applyAlignment="1">
      <alignment horizontal="center" vertical="center" wrapText="1"/>
    </xf>
    <xf numFmtId="0" fontId="27" fillId="0" borderId="28" xfId="45952" applyFont="1" applyFill="1" applyBorder="1" applyAlignment="1">
      <alignment horizontal="center" vertical="center"/>
    </xf>
    <xf numFmtId="3" fontId="30" fillId="0" borderId="52" xfId="45952" applyNumberFormat="1" applyFont="1" applyFill="1" applyBorder="1" applyAlignment="1">
      <alignment horizontal="center" vertical="center" wrapText="1"/>
    </xf>
    <xf numFmtId="9" fontId="30" fillId="0" borderId="52" xfId="45952" applyNumberFormat="1" applyFont="1" applyFill="1" applyBorder="1" applyAlignment="1">
      <alignment horizontal="center" vertical="center" wrapText="1"/>
    </xf>
    <xf numFmtId="166" fontId="30" fillId="0" borderId="10" xfId="45952" applyNumberFormat="1" applyFont="1" applyFill="1" applyBorder="1" applyAlignment="1">
      <alignment horizontal="center" vertical="center"/>
    </xf>
    <xf numFmtId="1" fontId="30" fillId="0" borderId="52" xfId="45952" applyNumberFormat="1" applyFont="1" applyFill="1" applyBorder="1" applyAlignment="1">
      <alignment horizontal="center" vertical="center" wrapText="1"/>
    </xf>
    <xf numFmtId="9" fontId="30" fillId="0" borderId="10" xfId="45952" applyNumberFormat="1" applyFont="1" applyFill="1" applyBorder="1" applyAlignment="1">
      <alignment horizontal="center" vertical="center" wrapText="1"/>
    </xf>
    <xf numFmtId="166" fontId="30" fillId="0" borderId="52" xfId="45952" applyNumberFormat="1" applyFont="1" applyFill="1" applyBorder="1" applyAlignment="1">
      <alignment horizontal="center"/>
    </xf>
    <xf numFmtId="3" fontId="30" fillId="0" borderId="52" xfId="45952" applyNumberFormat="1" applyFont="1" applyFill="1" applyBorder="1" applyAlignment="1">
      <alignment horizontal="center"/>
    </xf>
    <xf numFmtId="168" fontId="30" fillId="0" borderId="10" xfId="45952" applyNumberFormat="1" applyFont="1" applyFill="1" applyBorder="1" applyAlignment="1">
      <alignment horizontal="center" vertical="center" wrapText="1"/>
    </xf>
    <xf numFmtId="168" fontId="30" fillId="0" borderId="10" xfId="45952" applyNumberFormat="1" applyFont="1" applyFill="1" applyBorder="1" applyAlignment="1">
      <alignment horizontal="center" vertical="center"/>
    </xf>
    <xf numFmtId="0" fontId="30" fillId="0" borderId="13" xfId="45952" applyFont="1" applyFill="1" applyBorder="1" applyAlignment="1">
      <alignment horizontal="center" vertical="center"/>
    </xf>
    <xf numFmtId="168" fontId="30" fillId="0" borderId="52" xfId="45952" applyNumberFormat="1" applyFont="1" applyFill="1" applyBorder="1" applyAlignment="1">
      <alignment horizontal="center" vertical="center"/>
    </xf>
    <xf numFmtId="0" fontId="30" fillId="0" borderId="10" xfId="45952" quotePrefix="1" applyFont="1" applyFill="1" applyBorder="1" applyAlignment="1">
      <alignment horizontal="center" vertical="center"/>
    </xf>
    <xf numFmtId="0" fontId="30" fillId="0" borderId="42" xfId="45952" quotePrefix="1" applyFont="1" applyFill="1" applyBorder="1" applyAlignment="1">
      <alignment horizontal="center" vertical="center" wrapText="1"/>
    </xf>
    <xf numFmtId="1" fontId="30" fillId="0" borderId="10" xfId="45952" quotePrefix="1" applyNumberFormat="1" applyFont="1" applyFill="1" applyBorder="1" applyAlignment="1">
      <alignment horizontal="center" vertical="center" wrapText="1"/>
    </xf>
    <xf numFmtId="0" fontId="29" fillId="0" borderId="10" xfId="45952" applyFont="1" applyFill="1" applyBorder="1" applyAlignment="1">
      <alignment horizontal="center" vertical="center"/>
    </xf>
    <xf numFmtId="0" fontId="28" fillId="0" borderId="49" xfId="45954" applyFont="1" applyFill="1" applyBorder="1" applyAlignment="1">
      <alignment horizontal="center" vertical="center" wrapText="1"/>
    </xf>
    <xf numFmtId="0" fontId="30" fillId="0" borderId="9" xfId="45952" applyFont="1" applyFill="1" applyBorder="1" applyAlignment="1">
      <alignment horizontal="center" vertical="center" wrapText="1"/>
    </xf>
    <xf numFmtId="0" fontId="30" fillId="0" borderId="15" xfId="45952" applyFont="1" applyFill="1" applyBorder="1" applyAlignment="1">
      <alignment horizontal="center" vertical="center" wrapText="1"/>
    </xf>
    <xf numFmtId="3" fontId="30" fillId="0" borderId="34" xfId="45952" applyNumberFormat="1" applyFont="1" applyFill="1" applyBorder="1" applyAlignment="1">
      <alignment horizontal="center" vertical="center" wrapText="1"/>
    </xf>
    <xf numFmtId="10" fontId="30" fillId="0" borderId="52" xfId="0" applyNumberFormat="1" applyFont="1" applyFill="1" applyBorder="1" applyAlignment="1">
      <alignment horizontal="center" vertical="center" wrapText="1"/>
    </xf>
    <xf numFmtId="0" fontId="30" fillId="0" borderId="34" xfId="45952" applyFont="1" applyFill="1" applyBorder="1" applyAlignment="1">
      <alignment horizontal="center" vertical="center" wrapText="1"/>
    </xf>
    <xf numFmtId="3" fontId="30" fillId="0" borderId="45" xfId="45952" applyNumberFormat="1" applyFont="1" applyFill="1" applyBorder="1" applyAlignment="1">
      <alignment horizontal="center" vertical="center" wrapText="1"/>
    </xf>
    <xf numFmtId="14" fontId="30" fillId="0" borderId="10" xfId="45952" applyNumberFormat="1" applyFont="1" applyFill="1" applyBorder="1" applyAlignment="1" applyProtection="1">
      <alignment horizontal="center" vertical="center" wrapText="1"/>
      <protection locked="0"/>
    </xf>
    <xf numFmtId="0" fontId="30" fillId="0" borderId="10" xfId="45952" applyFont="1" applyFill="1" applyBorder="1" applyAlignment="1" applyProtection="1">
      <alignment horizontal="center" vertical="center" wrapText="1"/>
      <protection locked="0"/>
    </xf>
    <xf numFmtId="169" fontId="30" fillId="0" borderId="10" xfId="45952" applyNumberFormat="1" applyFont="1" applyFill="1" applyBorder="1" applyAlignment="1" applyProtection="1">
      <alignment horizontal="center" vertical="center" wrapText="1"/>
      <protection locked="0"/>
    </xf>
    <xf numFmtId="0" fontId="58" fillId="0" borderId="10" xfId="45952" applyFont="1" applyFill="1" applyBorder="1" applyAlignment="1">
      <alignment horizontal="center" vertical="center" wrapText="1"/>
    </xf>
    <xf numFmtId="0" fontId="26" fillId="0" borderId="10" xfId="45952" applyFont="1" applyFill="1" applyBorder="1" applyAlignment="1">
      <alignment horizontal="center" vertical="center" wrapText="1"/>
    </xf>
    <xf numFmtId="0" fontId="61" fillId="0" borderId="10" xfId="45952" applyFont="1" applyFill="1" applyBorder="1" applyAlignment="1">
      <alignment horizontal="center" vertical="center" wrapText="1"/>
    </xf>
    <xf numFmtId="0" fontId="25" fillId="0" borderId="10" xfId="45952" applyFont="1" applyFill="1" applyBorder="1" applyAlignment="1">
      <alignment horizontal="center" vertical="center" wrapText="1"/>
    </xf>
    <xf numFmtId="0" fontId="30" fillId="0" borderId="9"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0" fillId="0" borderId="20" xfId="0" applyFont="1" applyFill="1" applyBorder="1" applyAlignment="1">
      <alignment horizontal="center" vertical="center" wrapText="1"/>
    </xf>
    <xf numFmtId="0" fontId="30" fillId="0" borderId="52" xfId="0" applyFont="1" applyFill="1" applyBorder="1" applyAlignment="1">
      <alignment horizontal="center" vertical="center" wrapText="1"/>
    </xf>
    <xf numFmtId="0" fontId="27" fillId="0" borderId="52" xfId="0" applyFont="1" applyFill="1" applyBorder="1" applyAlignment="1">
      <alignment horizontal="center" vertical="center" wrapText="1"/>
    </xf>
    <xf numFmtId="0" fontId="30" fillId="0" borderId="10" xfId="0" applyFont="1" applyFill="1" applyBorder="1" applyAlignment="1">
      <alignment horizontal="center" vertical="center" wrapText="1"/>
    </xf>
    <xf numFmtId="0" fontId="31" fillId="36" borderId="0" xfId="0" applyFont="1" applyFill="1" applyAlignment="1">
      <alignment horizontal="center" vertical="center" wrapText="1"/>
    </xf>
    <xf numFmtId="0" fontId="27" fillId="36" borderId="0" xfId="0" applyFont="1" applyFill="1"/>
    <xf numFmtId="0" fontId="27" fillId="36" borderId="0" xfId="0" applyFont="1" applyFill="1" applyAlignment="1">
      <alignment horizontal="left" vertical="center"/>
    </xf>
    <xf numFmtId="0" fontId="30" fillId="36" borderId="0" xfId="0" applyFont="1" applyFill="1" applyAlignment="1">
      <alignment horizontal="center" vertical="center" wrapText="1"/>
    </xf>
    <xf numFmtId="0" fontId="27" fillId="36" borderId="0" xfId="0" applyFont="1" applyFill="1" applyAlignment="1">
      <alignment horizontal="center" vertical="center" wrapText="1"/>
    </xf>
    <xf numFmtId="0" fontId="27" fillId="0" borderId="52" xfId="45952" applyFont="1" applyFill="1" applyBorder="1" applyAlignment="1">
      <alignment horizontal="center" vertical="center"/>
    </xf>
    <xf numFmtId="0" fontId="29" fillId="0" borderId="52" xfId="45952" applyFont="1" applyFill="1" applyBorder="1" applyAlignment="1">
      <alignment horizontal="center" vertical="center"/>
    </xf>
    <xf numFmtId="0" fontId="30" fillId="36" borderId="0" xfId="0" applyFont="1" applyFill="1" applyBorder="1" applyAlignment="1">
      <alignment horizontal="left" vertical="center"/>
    </xf>
    <xf numFmtId="0" fontId="40" fillId="0" borderId="52" xfId="45951" applyFont="1" applyBorder="1" applyAlignment="1">
      <alignment vertical="center"/>
    </xf>
    <xf numFmtId="0" fontId="40" fillId="33" borderId="52" xfId="45951" applyFont="1" applyFill="1" applyBorder="1" applyAlignment="1">
      <alignment vertical="center"/>
    </xf>
    <xf numFmtId="0" fontId="30" fillId="0" borderId="52" xfId="0" applyFont="1" applyFill="1" applyBorder="1" applyAlignment="1">
      <alignment horizontal="center"/>
    </xf>
    <xf numFmtId="0" fontId="0" fillId="0" borderId="0" xfId="0" applyAlignment="1">
      <alignment vertical="center"/>
    </xf>
    <xf numFmtId="0" fontId="0" fillId="0" borderId="0" xfId="0" applyAlignment="1">
      <alignment horizontal="center" vertical="center" wrapText="1"/>
    </xf>
    <xf numFmtId="0" fontId="65" fillId="0" borderId="0" xfId="0" applyFont="1" applyAlignment="1">
      <alignment horizontal="center" vertical="center" wrapText="1"/>
    </xf>
    <xf numFmtId="0" fontId="66" fillId="0" borderId="0" xfId="45951" applyFont="1" applyFill="1"/>
    <xf numFmtId="0" fontId="26" fillId="0" borderId="0" xfId="0" applyFont="1"/>
    <xf numFmtId="0" fontId="30" fillId="0" borderId="0" xfId="0" applyFont="1" applyFill="1" applyBorder="1" applyAlignment="1">
      <alignment horizontal="center"/>
    </xf>
    <xf numFmtId="0" fontId="27" fillId="0" borderId="52" xfId="0" applyFont="1" applyFill="1" applyBorder="1" applyAlignment="1">
      <alignment horizontal="center" wrapText="1"/>
    </xf>
    <xf numFmtId="0" fontId="30" fillId="0" borderId="52" xfId="0" applyFont="1" applyFill="1" applyBorder="1" applyAlignment="1" applyProtection="1">
      <alignment horizontal="center" wrapText="1"/>
    </xf>
    <xf numFmtId="0" fontId="27" fillId="0" borderId="52" xfId="45952" applyFont="1" applyFill="1" applyBorder="1" applyAlignment="1">
      <alignment horizontal="center" wrapText="1"/>
    </xf>
    <xf numFmtId="0" fontId="29" fillId="0" borderId="52" xfId="45952" applyFont="1" applyFill="1" applyBorder="1" applyAlignment="1">
      <alignment horizontal="center" wrapText="1"/>
    </xf>
    <xf numFmtId="0" fontId="27" fillId="0" borderId="52" xfId="0" quotePrefix="1" applyFont="1" applyFill="1" applyBorder="1" applyAlignment="1">
      <alignment horizontal="center" wrapText="1"/>
    </xf>
    <xf numFmtId="0" fontId="30" fillId="0" borderId="52" xfId="0" quotePrefix="1" applyFont="1" applyFill="1" applyBorder="1" applyAlignment="1" applyProtection="1">
      <alignment horizontal="center" wrapText="1"/>
    </xf>
    <xf numFmtId="49" fontId="30" fillId="0" borderId="45" xfId="0" applyNumberFormat="1" applyFont="1" applyFill="1" applyBorder="1" applyAlignment="1">
      <alignment horizontal="center" vertical="center"/>
    </xf>
    <xf numFmtId="0" fontId="2" fillId="0" borderId="0" xfId="0" applyFont="1" applyAlignment="1">
      <alignment vertical="center"/>
    </xf>
    <xf numFmtId="0" fontId="35" fillId="35" borderId="42" xfId="0" applyFont="1" applyFill="1" applyBorder="1" applyAlignment="1">
      <alignment horizontal="center" vertical="center"/>
    </xf>
    <xf numFmtId="0" fontId="35" fillId="35" borderId="44" xfId="0" applyFont="1" applyFill="1" applyBorder="1" applyAlignment="1">
      <alignment horizontal="center" vertical="center"/>
    </xf>
    <xf numFmtId="0" fontId="26" fillId="0" borderId="0" xfId="0" applyNumberFormat="1" applyFont="1"/>
    <xf numFmtId="0" fontId="67" fillId="0" borderId="0" xfId="0" applyFont="1" applyAlignment="1">
      <alignment vertical="center"/>
    </xf>
    <xf numFmtId="0" fontId="26" fillId="33" borderId="52" xfId="0" applyNumberFormat="1" applyFont="1" applyFill="1" applyBorder="1"/>
    <xf numFmtId="0" fontId="26" fillId="33" borderId="52" xfId="0" applyFont="1" applyFill="1" applyBorder="1"/>
    <xf numFmtId="0" fontId="26" fillId="0" borderId="52" xfId="0" applyNumberFormat="1" applyFont="1" applyBorder="1" applyAlignment="1"/>
    <xf numFmtId="0" fontId="26" fillId="36" borderId="52" xfId="0" applyNumberFormat="1" applyFont="1" applyFill="1" applyBorder="1" applyAlignment="1"/>
    <xf numFmtId="2" fontId="26" fillId="0" borderId="52" xfId="0" applyNumberFormat="1" applyFont="1" applyBorder="1" applyAlignment="1"/>
    <xf numFmtId="0" fontId="0" fillId="33" borderId="52" xfId="0" applyFill="1" applyBorder="1" applyAlignment="1">
      <alignment horizontal="center"/>
    </xf>
    <xf numFmtId="0" fontId="0" fillId="0" borderId="52" xfId="0" applyBorder="1" applyAlignment="1">
      <alignment horizontal="center"/>
    </xf>
    <xf numFmtId="14" fontId="0" fillId="0" borderId="52" xfId="0" applyNumberFormat="1" applyBorder="1" applyAlignment="1">
      <alignment horizontal="center"/>
    </xf>
    <xf numFmtId="0" fontId="30" fillId="34" borderId="10" xfId="45964" applyFont="1" applyFill="1" applyBorder="1" applyAlignment="1">
      <alignment horizontal="center" vertical="center" wrapText="1"/>
    </xf>
    <xf numFmtId="0" fontId="30" fillId="34" borderId="52" xfId="45964" applyFont="1" applyFill="1" applyBorder="1" applyAlignment="1">
      <alignment horizontal="center" wrapText="1"/>
    </xf>
    <xf numFmtId="0" fontId="30" fillId="34" borderId="52" xfId="45964" applyFont="1" applyFill="1" applyBorder="1" applyAlignment="1">
      <alignment horizontal="center" vertical="center" wrapText="1"/>
    </xf>
    <xf numFmtId="0" fontId="30" fillId="34" borderId="52" xfId="45964" applyFont="1" applyFill="1" applyBorder="1" applyAlignment="1">
      <alignment horizontal="center"/>
    </xf>
    <xf numFmtId="0" fontId="29" fillId="34" borderId="52" xfId="45964" applyFont="1" applyFill="1" applyBorder="1" applyAlignment="1">
      <alignment horizontal="center"/>
    </xf>
    <xf numFmtId="0" fontId="30" fillId="34" borderId="52" xfId="45964" quotePrefix="1" applyFont="1" applyFill="1" applyBorder="1" applyAlignment="1">
      <alignment horizontal="center"/>
    </xf>
    <xf numFmtId="0" fontId="27" fillId="34" borderId="52" xfId="45964" applyFont="1" applyFill="1" applyBorder="1" applyAlignment="1">
      <alignment horizontal="center"/>
    </xf>
    <xf numFmtId="0" fontId="30" fillId="34" borderId="52" xfId="45964" quotePrefix="1" applyFont="1" applyFill="1" applyBorder="1" applyAlignment="1">
      <alignment horizontal="center" wrapText="1"/>
    </xf>
    <xf numFmtId="0" fontId="30" fillId="34" borderId="52" xfId="45964" applyFont="1" applyFill="1" applyBorder="1" applyAlignment="1">
      <alignment horizontal="center" vertical="center"/>
    </xf>
    <xf numFmtId="0" fontId="27" fillId="34" borderId="52" xfId="45964" applyFont="1" applyFill="1" applyBorder="1" applyAlignment="1">
      <alignment horizontal="center" vertical="center" wrapText="1"/>
    </xf>
    <xf numFmtId="0" fontId="30" fillId="34" borderId="10" xfId="45964" applyFont="1" applyFill="1" applyBorder="1" applyAlignment="1">
      <alignment horizontal="center"/>
    </xf>
    <xf numFmtId="0" fontId="30" fillId="34" borderId="14" xfId="45964" applyFont="1" applyFill="1" applyBorder="1" applyAlignment="1">
      <alignment horizontal="center"/>
    </xf>
    <xf numFmtId="0" fontId="30" fillId="34" borderId="10" xfId="45964" applyFont="1" applyFill="1" applyBorder="1" applyAlignment="1">
      <alignment horizontal="center" vertical="top" wrapText="1"/>
    </xf>
    <xf numFmtId="0" fontId="30" fillId="34" borderId="10" xfId="45964" applyFont="1" applyFill="1" applyBorder="1" applyAlignment="1">
      <alignment horizontal="center" vertical="top"/>
    </xf>
    <xf numFmtId="3" fontId="30" fillId="34" borderId="52" xfId="45964" applyNumberFormat="1" applyFont="1" applyFill="1" applyBorder="1" applyAlignment="1">
      <alignment horizontal="center" vertical="top" wrapText="1"/>
    </xf>
    <xf numFmtId="0" fontId="30" fillId="34" borderId="10" xfId="45964" applyFont="1" applyFill="1" applyBorder="1" applyAlignment="1">
      <alignment horizontal="center" vertical="center"/>
    </xf>
    <xf numFmtId="1" fontId="27" fillId="34" borderId="10" xfId="45964" applyNumberFormat="1" applyFont="1" applyFill="1" applyBorder="1" applyAlignment="1">
      <alignment horizontal="center" vertical="center" wrapText="1"/>
    </xf>
    <xf numFmtId="1" fontId="30" fillId="34" borderId="10" xfId="45964" applyNumberFormat="1" applyFont="1" applyFill="1" applyBorder="1" applyAlignment="1">
      <alignment horizontal="center" vertical="center" wrapText="1"/>
    </xf>
    <xf numFmtId="0" fontId="27" fillId="34" borderId="52" xfId="45964" applyFont="1" applyFill="1" applyBorder="1" applyAlignment="1">
      <alignment horizontal="center" vertical="center"/>
    </xf>
    <xf numFmtId="0" fontId="27" fillId="34" borderId="10" xfId="45964" applyFont="1" applyFill="1" applyBorder="1" applyAlignment="1">
      <alignment horizontal="center" vertical="center"/>
    </xf>
    <xf numFmtId="0" fontId="27" fillId="34" borderId="10" xfId="45964" applyFont="1" applyFill="1" applyBorder="1" applyAlignment="1">
      <alignment horizontal="center" vertical="center" wrapText="1"/>
    </xf>
    <xf numFmtId="0" fontId="30" fillId="34" borderId="10" xfId="45964" quotePrefix="1" applyFont="1" applyFill="1" applyBorder="1" applyAlignment="1">
      <alignment horizontal="center" vertical="center" wrapText="1"/>
    </xf>
    <xf numFmtId="0" fontId="30" fillId="34" borderId="10" xfId="45964" applyFont="1" applyFill="1" applyBorder="1" applyAlignment="1" applyProtection="1">
      <alignment horizontal="center" vertical="center" wrapText="1"/>
      <protection locked="0"/>
    </xf>
    <xf numFmtId="49" fontId="30" fillId="0" borderId="45" xfId="0" quotePrefix="1" applyNumberFormat="1" applyFont="1" applyFill="1" applyBorder="1" applyAlignment="1">
      <alignment horizontal="center"/>
    </xf>
    <xf numFmtId="0" fontId="30" fillId="0" borderId="11" xfId="0" applyFont="1" applyFill="1" applyBorder="1" applyAlignment="1">
      <alignment horizontal="center" vertical="center" wrapText="1"/>
    </xf>
    <xf numFmtId="0" fontId="27" fillId="0" borderId="11" xfId="0" applyFont="1" applyFill="1" applyBorder="1" applyAlignment="1">
      <alignment horizontal="center" vertical="center" wrapText="1"/>
    </xf>
    <xf numFmtId="0" fontId="30" fillId="0" borderId="26" xfId="0" applyFont="1" applyFill="1" applyBorder="1" applyAlignment="1">
      <alignment horizontal="center" vertical="center" wrapText="1"/>
    </xf>
    <xf numFmtId="0" fontId="40" fillId="0" borderId="0" xfId="45951" applyFont="1" applyFill="1"/>
    <xf numFmtId="0" fontId="27" fillId="0" borderId="0" xfId="0" applyFont="1"/>
    <xf numFmtId="0" fontId="27" fillId="0" borderId="52" xfId="0" applyFont="1" applyBorder="1" applyAlignment="1">
      <alignment horizontal="center" vertical="center"/>
    </xf>
    <xf numFmtId="0" fontId="27" fillId="0" borderId="42" xfId="0" applyFont="1" applyBorder="1" applyAlignment="1">
      <alignment horizontal="center" vertical="center"/>
    </xf>
    <xf numFmtId="0" fontId="0" fillId="0" borderId="0" xfId="0" applyFont="1" applyAlignment="1">
      <alignment vertical="center"/>
    </xf>
    <xf numFmtId="0" fontId="27" fillId="0" borderId="52" xfId="0" applyFont="1" applyFill="1" applyBorder="1" applyAlignment="1"/>
    <xf numFmtId="0" fontId="31" fillId="0" borderId="52" xfId="0" quotePrefix="1" applyFont="1" applyFill="1" applyBorder="1" applyAlignment="1">
      <alignment horizontal="center" vertical="center"/>
    </xf>
    <xf numFmtId="0" fontId="68" fillId="0" borderId="0" xfId="0" applyFont="1" applyFill="1" applyBorder="1" applyAlignment="1">
      <alignment horizontal="left" vertical="top" wrapText="1"/>
    </xf>
    <xf numFmtId="0" fontId="68" fillId="0" borderId="0" xfId="0" applyFont="1" applyFill="1" applyBorder="1" applyAlignment="1">
      <alignment horizontal="left"/>
    </xf>
    <xf numFmtId="0" fontId="0" fillId="0" borderId="0" xfId="0" applyFont="1"/>
    <xf numFmtId="0" fontId="69" fillId="0" borderId="0" xfId="0" applyFont="1" applyFill="1" applyBorder="1" applyAlignment="1">
      <alignment horizontal="left" vertical="top" wrapText="1"/>
    </xf>
    <xf numFmtId="0" fontId="68" fillId="38" borderId="0" xfId="0" applyFont="1" applyFill="1" applyBorder="1" applyAlignment="1">
      <alignment horizontal="left" vertical="top" wrapText="1"/>
    </xf>
    <xf numFmtId="0" fontId="25" fillId="0" borderId="0" xfId="0" applyFont="1" applyFill="1" applyBorder="1" applyAlignment="1">
      <alignment horizontal="left" vertical="top" wrapText="1"/>
    </xf>
    <xf numFmtId="0" fontId="25" fillId="39" borderId="0" xfId="0" applyFont="1" applyFill="1" applyBorder="1" applyAlignment="1">
      <alignment horizontal="left" vertical="top" wrapText="1"/>
    </xf>
    <xf numFmtId="0" fontId="68" fillId="39" borderId="0" xfId="0" applyFont="1" applyFill="1" applyAlignment="1"/>
    <xf numFmtId="0" fontId="30" fillId="0" borderId="52" xfId="0" applyFont="1" applyFill="1" applyBorder="1" applyAlignment="1">
      <alignment horizontal="center" vertical="center" wrapText="1"/>
    </xf>
    <xf numFmtId="0" fontId="30" fillId="0" borderId="0" xfId="0" applyFont="1" applyFill="1" applyBorder="1" applyAlignment="1">
      <alignment horizontal="center"/>
    </xf>
    <xf numFmtId="0" fontId="30" fillId="0" borderId="52" xfId="0" applyFont="1" applyFill="1" applyBorder="1" applyAlignment="1">
      <alignment horizontal="center"/>
    </xf>
    <xf numFmtId="0" fontId="30" fillId="0" borderId="0" xfId="45952" applyFont="1" applyFill="1" applyBorder="1" applyAlignment="1">
      <alignment horizontal="center"/>
    </xf>
    <xf numFmtId="0" fontId="30" fillId="0" borderId="0" xfId="45954" applyFont="1" applyFill="1" applyBorder="1" applyAlignment="1"/>
    <xf numFmtId="0" fontId="30" fillId="0" borderId="0" xfId="45952" quotePrefix="1" applyFont="1" applyFill="1" applyBorder="1" applyAlignment="1">
      <alignment horizontal="center"/>
    </xf>
    <xf numFmtId="0" fontId="30" fillId="0" borderId="52" xfId="45952" applyFont="1" applyFill="1" applyBorder="1" applyAlignment="1">
      <alignment horizontal="center" vertical="top" wrapText="1"/>
    </xf>
    <xf numFmtId="0" fontId="30" fillId="0" borderId="52" xfId="45952" applyFont="1" applyFill="1" applyBorder="1" applyAlignment="1">
      <alignment horizontal="center" vertical="top"/>
    </xf>
    <xf numFmtId="0" fontId="30" fillId="34" borderId="52" xfId="45964" applyFont="1" applyFill="1" applyBorder="1" applyAlignment="1">
      <alignment horizontal="center" vertical="top" wrapText="1"/>
    </xf>
    <xf numFmtId="3" fontId="30" fillId="0" borderId="52" xfId="45952" applyNumberFormat="1" applyFont="1" applyFill="1" applyBorder="1" applyAlignment="1">
      <alignment horizontal="center" vertical="top" wrapText="1"/>
    </xf>
    <xf numFmtId="0" fontId="30" fillId="0" borderId="52" xfId="45952" quotePrefix="1" applyFont="1" applyFill="1" applyBorder="1" applyAlignment="1">
      <alignment horizontal="center" vertical="top" wrapText="1"/>
    </xf>
    <xf numFmtId="3" fontId="30" fillId="34" borderId="55" xfId="45964" applyNumberFormat="1" applyFont="1" applyFill="1" applyBorder="1" applyAlignment="1">
      <alignment horizontal="center" vertical="top" wrapText="1"/>
    </xf>
    <xf numFmtId="0" fontId="27" fillId="0" borderId="55" xfId="0" applyFont="1" applyFill="1" applyBorder="1" applyAlignment="1">
      <alignment vertical="center"/>
    </xf>
    <xf numFmtId="0" fontId="30" fillId="34" borderId="52" xfId="45964" applyFont="1" applyFill="1" applyBorder="1" applyAlignment="1">
      <alignment horizontal="center" vertical="top"/>
    </xf>
    <xf numFmtId="0" fontId="30" fillId="0" borderId="55" xfId="0" applyFont="1" applyFill="1" applyBorder="1" applyAlignment="1">
      <alignment vertical="center"/>
    </xf>
    <xf numFmtId="49" fontId="0" fillId="0" borderId="0" xfId="0" applyNumberFormat="1"/>
    <xf numFmtId="49" fontId="70" fillId="0" borderId="0" xfId="0" applyNumberFormat="1" applyFont="1"/>
    <xf numFmtId="49" fontId="0" fillId="0" borderId="0" xfId="0" quotePrefix="1" applyNumberFormat="1"/>
    <xf numFmtId="49" fontId="70" fillId="0" borderId="0" xfId="0" applyNumberFormat="1" applyFont="1" applyAlignment="1">
      <alignment wrapText="1"/>
    </xf>
    <xf numFmtId="49" fontId="0" fillId="0" borderId="0" xfId="0" applyNumberFormat="1" applyAlignment="1">
      <alignment wrapText="1"/>
    </xf>
    <xf numFmtId="0" fontId="30" fillId="0" borderId="0" xfId="0" applyFont="1" applyFill="1" applyBorder="1" applyAlignment="1">
      <alignment horizontal="center"/>
    </xf>
    <xf numFmtId="0" fontId="30" fillId="0" borderId="52" xfId="0" applyFont="1" applyFill="1" applyBorder="1" applyAlignment="1">
      <alignment horizontal="center"/>
    </xf>
    <xf numFmtId="0" fontId="45" fillId="0" borderId="45" xfId="0" quotePrefix="1" applyFont="1" applyFill="1" applyBorder="1" applyAlignment="1">
      <alignment horizontal="center"/>
    </xf>
    <xf numFmtId="0" fontId="45" fillId="0" borderId="45" xfId="0" quotePrefix="1" applyFont="1" applyFill="1" applyBorder="1" applyAlignment="1">
      <alignment horizontal="center" vertical="center"/>
    </xf>
    <xf numFmtId="0" fontId="45" fillId="0" borderId="0" xfId="0" applyFont="1" applyFill="1" applyAlignment="1">
      <alignment horizontal="center"/>
    </xf>
    <xf numFmtId="0" fontId="45" fillId="0" borderId="45" xfId="0" applyFont="1" applyFill="1" applyBorder="1" applyAlignment="1">
      <alignment horizontal="center" vertical="center"/>
    </xf>
    <xf numFmtId="0" fontId="45" fillId="0" borderId="34" xfId="0" quotePrefix="1" applyFont="1" applyFill="1" applyBorder="1" applyAlignment="1">
      <alignment horizontal="center" vertical="center"/>
    </xf>
    <xf numFmtId="0" fontId="45" fillId="0" borderId="52" xfId="0" quotePrefix="1" applyFont="1" applyFill="1" applyBorder="1" applyAlignment="1">
      <alignment horizontal="center" vertical="center" wrapText="1"/>
    </xf>
    <xf numFmtId="0" fontId="45" fillId="0" borderId="52" xfId="0" quotePrefix="1" applyFont="1" applyFill="1" applyBorder="1" applyAlignment="1">
      <alignment horizontal="center" vertical="center"/>
    </xf>
    <xf numFmtId="0" fontId="45" fillId="0" borderId="42" xfId="0" quotePrefix="1" applyFont="1" applyFill="1" applyBorder="1" applyAlignment="1">
      <alignment horizontal="center" vertical="center" wrapText="1"/>
    </xf>
    <xf numFmtId="0" fontId="45" fillId="0" borderId="10" xfId="0" quotePrefix="1" applyFont="1" applyFill="1" applyBorder="1" applyAlignment="1">
      <alignment horizontal="center"/>
    </xf>
    <xf numFmtId="0" fontId="45" fillId="0" borderId="10" xfId="0" quotePrefix="1" applyFont="1" applyFill="1" applyBorder="1" applyAlignment="1">
      <alignment horizontal="center" vertical="center" wrapText="1"/>
    </xf>
    <xf numFmtId="0" fontId="45" fillId="0" borderId="35" xfId="0" quotePrefix="1" applyFont="1" applyFill="1" applyBorder="1" applyAlignment="1">
      <alignment horizontal="center" vertical="center"/>
    </xf>
    <xf numFmtId="0" fontId="45" fillId="0" borderId="10" xfId="0" quotePrefix="1" applyFont="1" applyFill="1" applyBorder="1" applyAlignment="1">
      <alignment horizontal="center" vertical="center"/>
    </xf>
    <xf numFmtId="0" fontId="30" fillId="0" borderId="45" xfId="0" quotePrefix="1" applyFont="1" applyFill="1" applyBorder="1"/>
    <xf numFmtId="0" fontId="27" fillId="0" borderId="52" xfId="0" applyFont="1" applyFill="1" applyBorder="1" applyAlignment="1">
      <alignment horizontal="center" vertical="center"/>
    </xf>
    <xf numFmtId="0" fontId="35" fillId="35" borderId="27" xfId="0" applyFont="1" applyFill="1" applyBorder="1" applyAlignment="1">
      <alignment horizontal="center" vertical="center"/>
    </xf>
    <xf numFmtId="0" fontId="35" fillId="35" borderId="29" xfId="0" applyFont="1" applyFill="1" applyBorder="1" applyAlignment="1">
      <alignment horizontal="center" vertical="center"/>
    </xf>
    <xf numFmtId="0" fontId="35" fillId="35" borderId="36" xfId="0" applyFont="1" applyFill="1" applyBorder="1" applyAlignment="1">
      <alignment horizontal="center" vertical="center"/>
    </xf>
    <xf numFmtId="0" fontId="35" fillId="0" borderId="42" xfId="0" applyFont="1" applyBorder="1" applyAlignment="1">
      <alignment horizontal="center" vertical="center" wrapText="1"/>
    </xf>
    <xf numFmtId="0" fontId="35" fillId="0" borderId="11" xfId="0" applyFont="1" applyBorder="1" applyAlignment="1">
      <alignment horizontal="center" vertical="center" wrapText="1"/>
    </xf>
    <xf numFmtId="0" fontId="35" fillId="0" borderId="55" xfId="0" applyFont="1" applyBorder="1" applyAlignment="1">
      <alignment horizontal="center" vertical="center" wrapText="1"/>
    </xf>
    <xf numFmtId="0" fontId="35" fillId="0" borderId="35" xfId="0" applyFont="1" applyFill="1" applyBorder="1" applyAlignment="1">
      <alignment horizontal="center" vertical="center"/>
    </xf>
    <xf numFmtId="0" fontId="35" fillId="0" borderId="41" xfId="0" applyFont="1" applyFill="1" applyBorder="1" applyAlignment="1">
      <alignment horizontal="center" vertical="center"/>
    </xf>
    <xf numFmtId="0" fontId="35" fillId="0" borderId="39" xfId="0" applyFont="1" applyBorder="1" applyAlignment="1">
      <alignment horizontal="center" vertical="center"/>
    </xf>
    <xf numFmtId="0" fontId="35" fillId="0" borderId="40" xfId="0" applyFont="1" applyBorder="1" applyAlignment="1">
      <alignment horizontal="center" vertical="center"/>
    </xf>
    <xf numFmtId="0" fontId="35" fillId="0" borderId="38" xfId="0" applyFont="1" applyBorder="1" applyAlignment="1">
      <alignment horizontal="center" vertical="center"/>
    </xf>
    <xf numFmtId="0" fontId="35" fillId="0" borderId="27" xfId="0" applyFont="1" applyFill="1" applyBorder="1" applyAlignment="1">
      <alignment horizontal="center" vertical="center"/>
    </xf>
    <xf numFmtId="0" fontId="35" fillId="0" borderId="29" xfId="0" applyFont="1" applyFill="1" applyBorder="1" applyAlignment="1">
      <alignment horizontal="center" vertical="center"/>
    </xf>
    <xf numFmtId="0" fontId="30" fillId="0" borderId="45" xfId="0" applyFont="1" applyFill="1" applyBorder="1" applyAlignment="1">
      <alignment horizontal="center" vertical="center" wrapText="1"/>
    </xf>
    <xf numFmtId="0" fontId="30" fillId="0" borderId="45" xfId="0" applyFont="1" applyFill="1" applyBorder="1" applyAlignment="1">
      <alignment horizontal="center" vertical="top" wrapText="1"/>
    </xf>
    <xf numFmtId="0" fontId="30" fillId="0" borderId="42" xfId="0" applyFont="1" applyFill="1" applyBorder="1" applyAlignment="1">
      <alignment horizontal="center" vertical="center" wrapText="1"/>
    </xf>
    <xf numFmtId="0" fontId="30" fillId="0" borderId="46" xfId="0" applyFont="1" applyFill="1" applyBorder="1" applyAlignment="1">
      <alignment horizontal="center" vertical="center" wrapText="1"/>
    </xf>
    <xf numFmtId="0" fontId="30" fillId="0" borderId="13" xfId="0" applyFont="1" applyFill="1" applyBorder="1" applyAlignment="1">
      <alignment horizontal="center" vertical="center" wrapText="1"/>
    </xf>
    <xf numFmtId="0" fontId="30" fillId="0" borderId="17" xfId="0" applyFont="1" applyFill="1" applyBorder="1" applyAlignment="1">
      <alignment horizontal="center" vertical="center"/>
    </xf>
    <xf numFmtId="0" fontId="30" fillId="0" borderId="14" xfId="0" applyFont="1" applyFill="1" applyBorder="1" applyAlignment="1">
      <alignment horizontal="center" vertical="center"/>
    </xf>
    <xf numFmtId="0" fontId="30" fillId="0" borderId="17" xfId="0" applyFont="1" applyFill="1" applyBorder="1" applyAlignment="1">
      <alignment horizontal="center" vertical="center" wrapText="1"/>
    </xf>
    <xf numFmtId="0" fontId="30" fillId="0" borderId="9" xfId="0" applyFont="1" applyFill="1" applyBorder="1" applyAlignment="1">
      <alignment horizontal="center" vertical="center" wrapText="1"/>
    </xf>
    <xf numFmtId="0" fontId="30" fillId="0" borderId="15" xfId="0" applyFont="1" applyFill="1" applyBorder="1" applyAlignment="1">
      <alignment horizontal="center" vertical="center" wrapText="1"/>
    </xf>
    <xf numFmtId="0" fontId="30" fillId="0" borderId="45" xfId="0" applyFont="1" applyFill="1" applyBorder="1" applyAlignment="1">
      <alignment horizontal="center" vertical="center"/>
    </xf>
    <xf numFmtId="0" fontId="30" fillId="0" borderId="14" xfId="0" applyFont="1" applyFill="1" applyBorder="1" applyAlignment="1">
      <alignment horizontal="center" vertical="center" wrapText="1"/>
    </xf>
    <xf numFmtId="0" fontId="30" fillId="0" borderId="13" xfId="0" applyFont="1" applyFill="1" applyBorder="1" applyAlignment="1">
      <alignment horizontal="center" vertical="center"/>
    </xf>
    <xf numFmtId="0" fontId="30" fillId="0" borderId="52" xfId="0" applyFont="1" applyFill="1" applyBorder="1" applyAlignment="1" applyProtection="1">
      <alignment horizontal="center" vertical="center" wrapText="1"/>
    </xf>
    <xf numFmtId="0" fontId="29" fillId="0" borderId="52" xfId="0" applyFont="1" applyFill="1" applyBorder="1" applyAlignment="1">
      <alignment horizontal="center" vertical="center" wrapText="1"/>
    </xf>
    <xf numFmtId="0" fontId="29" fillId="0" borderId="51" xfId="0" applyFont="1" applyFill="1" applyBorder="1" applyAlignment="1">
      <alignment horizontal="center" vertical="center" wrapText="1"/>
    </xf>
    <xf numFmtId="0" fontId="29" fillId="0" borderId="45" xfId="0" applyFont="1" applyFill="1" applyBorder="1" applyAlignment="1">
      <alignment horizontal="center" vertical="center" wrapText="1"/>
    </xf>
    <xf numFmtId="0" fontId="27" fillId="0" borderId="15"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0" fillId="0" borderId="18" xfId="0" applyFont="1" applyFill="1" applyBorder="1" applyAlignment="1">
      <alignment horizontal="center" vertical="center" wrapText="1"/>
    </xf>
    <xf numFmtId="0" fontId="30" fillId="0" borderId="20" xfId="0" applyFont="1" applyFill="1" applyBorder="1" applyAlignment="1">
      <alignment horizontal="center" vertical="center" wrapText="1"/>
    </xf>
    <xf numFmtId="0" fontId="29" fillId="0" borderId="9" xfId="0" applyFont="1" applyFill="1" applyBorder="1" applyAlignment="1">
      <alignment horizontal="center" vertical="center" wrapText="1"/>
    </xf>
    <xf numFmtId="0" fontId="30" fillId="0" borderId="12" xfId="0" applyFont="1" applyFill="1" applyBorder="1" applyAlignment="1">
      <alignment horizontal="center" vertical="top" wrapText="1"/>
    </xf>
    <xf numFmtId="0" fontId="30" fillId="0" borderId="17" xfId="0" applyFont="1" applyFill="1" applyBorder="1" applyAlignment="1">
      <alignment horizontal="center" vertical="top" wrapText="1"/>
    </xf>
    <xf numFmtId="0" fontId="30" fillId="0" borderId="14" xfId="0" applyFont="1" applyFill="1" applyBorder="1" applyAlignment="1">
      <alignment horizontal="center" vertical="top" wrapText="1"/>
    </xf>
    <xf numFmtId="0" fontId="30" fillId="0" borderId="9" xfId="0" applyFont="1" applyFill="1" applyBorder="1" applyAlignment="1">
      <alignment horizontal="center" vertical="top" wrapText="1"/>
    </xf>
    <xf numFmtId="0" fontId="27" fillId="0" borderId="15" xfId="0" applyFont="1" applyFill="1" applyBorder="1" applyAlignment="1">
      <alignment horizontal="center" wrapText="1"/>
    </xf>
    <xf numFmtId="0" fontId="27" fillId="0" borderId="11" xfId="0" applyFont="1" applyFill="1" applyBorder="1" applyAlignment="1">
      <alignment horizontal="center" wrapText="1"/>
    </xf>
    <xf numFmtId="0" fontId="30" fillId="0" borderId="11" xfId="0" applyFont="1" applyFill="1" applyBorder="1" applyAlignment="1">
      <alignment horizontal="center" vertical="center" wrapText="1"/>
    </xf>
    <xf numFmtId="0" fontId="27" fillId="0" borderId="11" xfId="0" applyFont="1" applyFill="1" applyBorder="1" applyAlignment="1">
      <alignment horizontal="center" vertical="center" wrapText="1"/>
    </xf>
    <xf numFmtId="0" fontId="30" fillId="0" borderId="52" xfId="0" applyFont="1" applyFill="1" applyBorder="1" applyAlignment="1">
      <alignment horizontal="center" vertical="center" wrapText="1"/>
    </xf>
    <xf numFmtId="0" fontId="27" fillId="0" borderId="52" xfId="0" applyFont="1" applyFill="1" applyBorder="1" applyAlignment="1">
      <alignment horizontal="center" vertical="center"/>
    </xf>
    <xf numFmtId="0" fontId="27" fillId="0" borderId="52" xfId="0" applyFont="1" applyFill="1" applyBorder="1" applyAlignment="1">
      <alignment horizontal="center" vertical="center" wrapText="1"/>
    </xf>
    <xf numFmtId="0" fontId="30" fillId="0" borderId="52" xfId="0" applyFont="1" applyFill="1" applyBorder="1" applyAlignment="1">
      <alignment horizontal="center" vertical="center"/>
    </xf>
    <xf numFmtId="0" fontId="37" fillId="0" borderId="52" xfId="0" applyFont="1" applyFill="1" applyBorder="1" applyAlignment="1">
      <alignment horizontal="center" vertical="center"/>
    </xf>
    <xf numFmtId="0" fontId="29" fillId="0" borderId="52" xfId="0" applyFont="1" applyFill="1" applyBorder="1" applyAlignment="1">
      <alignment horizontal="center"/>
    </xf>
    <xf numFmtId="0" fontId="30" fillId="0" borderId="0" xfId="0" applyFont="1" applyFill="1" applyBorder="1" applyAlignment="1">
      <alignment horizontal="center"/>
    </xf>
    <xf numFmtId="0" fontId="30" fillId="0" borderId="55" xfId="0" applyFont="1" applyFill="1" applyBorder="1" applyAlignment="1">
      <alignment horizontal="center" vertical="center" wrapText="1"/>
    </xf>
    <xf numFmtId="0" fontId="30" fillId="0" borderId="35" xfId="0" applyFont="1" applyFill="1" applyBorder="1" applyAlignment="1">
      <alignment horizontal="center" vertical="center" wrapText="1"/>
    </xf>
    <xf numFmtId="0" fontId="30" fillId="0" borderId="36" xfId="0" applyFont="1" applyFill="1" applyBorder="1" applyAlignment="1">
      <alignment horizontal="center" vertical="center" wrapText="1"/>
    </xf>
    <xf numFmtId="0" fontId="30" fillId="0" borderId="51" xfId="0" applyFont="1" applyFill="1" applyBorder="1" applyAlignment="1">
      <alignment horizontal="center" vertical="center" wrapText="1"/>
    </xf>
    <xf numFmtId="0" fontId="30" fillId="0" borderId="52" xfId="0" applyFont="1" applyFill="1" applyBorder="1" applyAlignment="1">
      <alignment horizontal="center"/>
    </xf>
    <xf numFmtId="0" fontId="27" fillId="0" borderId="13" xfId="0" applyFont="1" applyFill="1" applyBorder="1" applyAlignment="1">
      <alignment horizontal="center" vertical="center" wrapText="1"/>
    </xf>
    <xf numFmtId="0" fontId="27" fillId="0" borderId="17" xfId="0" applyFont="1" applyFill="1" applyBorder="1" applyAlignment="1">
      <alignment horizontal="center" vertical="center" wrapText="1"/>
    </xf>
    <xf numFmtId="0" fontId="27" fillId="0" borderId="14" xfId="0" applyFont="1" applyFill="1" applyBorder="1" applyAlignment="1">
      <alignment horizontal="center" vertical="center" wrapText="1"/>
    </xf>
    <xf numFmtId="0" fontId="30" fillId="0" borderId="10" xfId="0" applyFont="1" applyFill="1" applyBorder="1" applyAlignment="1">
      <alignment horizontal="center" vertical="center" wrapText="1"/>
    </xf>
    <xf numFmtId="0" fontId="30" fillId="0" borderId="26" xfId="0" applyFont="1" applyFill="1" applyBorder="1" applyAlignment="1">
      <alignment horizontal="center" vertical="center" wrapText="1"/>
    </xf>
    <xf numFmtId="0" fontId="30" fillId="0" borderId="10" xfId="0" applyFont="1" applyFill="1" applyBorder="1" applyAlignment="1">
      <alignment horizontal="center" vertical="center"/>
    </xf>
    <xf numFmtId="0" fontId="29" fillId="0" borderId="10" xfId="0" applyFont="1" applyFill="1" applyBorder="1" applyAlignment="1">
      <alignment horizontal="center" vertical="center"/>
    </xf>
    <xf numFmtId="0" fontId="29" fillId="0" borderId="42" xfId="0" applyFont="1" applyFill="1" applyBorder="1" applyAlignment="1">
      <alignment horizontal="center" vertical="center" wrapText="1"/>
    </xf>
    <xf numFmtId="0" fontId="29" fillId="0" borderId="46" xfId="0" applyFont="1" applyFill="1" applyBorder="1" applyAlignment="1">
      <alignment horizontal="center" vertical="center" wrapText="1"/>
    </xf>
    <xf numFmtId="14" fontId="29" fillId="0" borderId="35" xfId="0" applyNumberFormat="1" applyFont="1" applyFill="1" applyBorder="1" applyAlignment="1">
      <alignment horizontal="center" vertical="center" wrapText="1"/>
    </xf>
    <xf numFmtId="14" fontId="29" fillId="0" borderId="36" xfId="0" applyNumberFormat="1" applyFont="1" applyFill="1" applyBorder="1" applyAlignment="1">
      <alignment horizontal="center" vertical="center" wrapText="1"/>
    </xf>
    <xf numFmtId="14" fontId="29" fillId="0" borderId="51" xfId="0" applyNumberFormat="1" applyFont="1" applyFill="1" applyBorder="1" applyAlignment="1">
      <alignment horizontal="center" vertical="center" wrapText="1"/>
    </xf>
  </cellXfs>
  <cellStyles count="45965">
    <cellStyle name="20 % - Accent1" xfId="17" hidden="1"/>
    <cellStyle name="20 % - Accent2" xfId="21" hidden="1"/>
    <cellStyle name="20 % - Accent3" xfId="25" hidden="1"/>
    <cellStyle name="20 % - Accent4" xfId="29" hidden="1"/>
    <cellStyle name="20 % - Accent5" xfId="33" hidden="1"/>
    <cellStyle name="20 % - Accent6" xfId="37" hidden="1"/>
    <cellStyle name="20% - Accent1" xfId="46" hidden="1"/>
    <cellStyle name="20% - Accent2" xfId="49" hidden="1"/>
    <cellStyle name="20% - Accent3" xfId="52" hidden="1"/>
    <cellStyle name="20% - Accent4" xfId="55" hidden="1"/>
    <cellStyle name="20% - Accent5" xfId="58" hidden="1"/>
    <cellStyle name="20% - Accent6" xfId="61" hidden="1"/>
    <cellStyle name="20% — akcent 1" xfId="84" builtinId="30" hidden="1"/>
    <cellStyle name="20% — akcent 1" xfId="123" builtinId="30" hidden="1"/>
    <cellStyle name="20% — akcent 1" xfId="162" builtinId="30" hidden="1"/>
    <cellStyle name="20% — akcent 1" xfId="201" builtinId="30" hidden="1"/>
    <cellStyle name="20% — akcent 1" xfId="241" builtinId="30" hidden="1"/>
    <cellStyle name="20% — akcent 1" xfId="280" builtinId="30" hidden="1"/>
    <cellStyle name="20% — akcent 1" xfId="321" builtinId="30" hidden="1"/>
    <cellStyle name="20% — akcent 1" xfId="360" builtinId="30" hidden="1"/>
    <cellStyle name="20% — akcent 1" xfId="399" builtinId="30" hidden="1"/>
    <cellStyle name="20% — akcent 1" xfId="438" builtinId="30" hidden="1"/>
    <cellStyle name="20% — akcent 1" xfId="478" builtinId="30" hidden="1"/>
    <cellStyle name="20% — akcent 1" xfId="518" builtinId="30" hidden="1"/>
    <cellStyle name="20% — akcent 1" xfId="557" builtinId="30" hidden="1"/>
    <cellStyle name="20% — akcent 1" xfId="597" builtinId="30" hidden="1"/>
    <cellStyle name="20% — akcent 1" xfId="636" builtinId="30" hidden="1"/>
    <cellStyle name="20% — akcent 1" xfId="676" builtinId="30" hidden="1"/>
    <cellStyle name="20% — akcent 1" xfId="715" builtinId="30" hidden="1"/>
    <cellStyle name="20% — akcent 1" xfId="754" builtinId="30" hidden="1"/>
    <cellStyle name="20% — akcent 1" xfId="793" builtinId="30" hidden="1"/>
    <cellStyle name="20% — akcent 1" xfId="952" builtinId="30" hidden="1"/>
    <cellStyle name="20% — akcent 1" xfId="993" builtinId="30" hidden="1"/>
    <cellStyle name="20% — akcent 1" xfId="1032" builtinId="30" hidden="1"/>
    <cellStyle name="20% — akcent 1" xfId="1071" builtinId="30" hidden="1"/>
    <cellStyle name="20% — akcent 1" xfId="1110" builtinId="30" hidden="1"/>
    <cellStyle name="20% — akcent 1" xfId="1150" builtinId="30" hidden="1"/>
    <cellStyle name="20% — akcent 1" xfId="1189" builtinId="30" hidden="1"/>
    <cellStyle name="20% — akcent 1" xfId="1230" builtinId="30" hidden="1"/>
    <cellStyle name="20% — akcent 1" xfId="1269" builtinId="30" hidden="1"/>
    <cellStyle name="20% — akcent 1" xfId="1308" builtinId="30" hidden="1"/>
    <cellStyle name="20% — akcent 1" xfId="1347" builtinId="30" hidden="1"/>
    <cellStyle name="20% — akcent 1" xfId="1387" builtinId="30" hidden="1"/>
    <cellStyle name="20% — akcent 1" xfId="1427" builtinId="30" hidden="1"/>
    <cellStyle name="20% — akcent 1" xfId="1466" builtinId="30" hidden="1"/>
    <cellStyle name="20% — akcent 1" xfId="1506" builtinId="30" hidden="1"/>
    <cellStyle name="20% — akcent 1" xfId="1546" builtinId="30" hidden="1"/>
    <cellStyle name="20% — akcent 1" xfId="1586" builtinId="30" hidden="1"/>
    <cellStyle name="20% — akcent 1" xfId="1625" builtinId="30" hidden="1"/>
    <cellStyle name="20% — akcent 1" xfId="1664" builtinId="30" hidden="1"/>
    <cellStyle name="20% — akcent 1" xfId="920" builtinId="30" hidden="1"/>
    <cellStyle name="20% — akcent 1" xfId="1697" builtinId="30" hidden="1"/>
    <cellStyle name="20% — akcent 1" xfId="1738" builtinId="30" hidden="1"/>
    <cellStyle name="20% — akcent 1" xfId="1777" builtinId="30" hidden="1"/>
    <cellStyle name="20% — akcent 1" xfId="1816" builtinId="30" hidden="1"/>
    <cellStyle name="20% — akcent 1" xfId="1855" builtinId="30" hidden="1"/>
    <cellStyle name="20% — akcent 1" xfId="1895" builtinId="30" hidden="1"/>
    <cellStyle name="20% — akcent 1" xfId="1934" builtinId="30" hidden="1"/>
    <cellStyle name="20% — akcent 1" xfId="1975" builtinId="30" hidden="1"/>
    <cellStyle name="20% — akcent 1" xfId="2014" builtinId="30" hidden="1"/>
    <cellStyle name="20% — akcent 1" xfId="2053" builtinId="30" hidden="1"/>
    <cellStyle name="20% — akcent 1" xfId="2092" builtinId="30" hidden="1"/>
    <cellStyle name="20% — akcent 1" xfId="2132" builtinId="30" hidden="1"/>
    <cellStyle name="20% — akcent 1" xfId="2172" builtinId="30" hidden="1"/>
    <cellStyle name="20% — akcent 1" xfId="2211" builtinId="30" hidden="1"/>
    <cellStyle name="20% — akcent 1" xfId="2251" builtinId="30" hidden="1"/>
    <cellStyle name="20% — akcent 1" xfId="2290" builtinId="30" hidden="1"/>
    <cellStyle name="20% — akcent 1" xfId="2330" builtinId="30" hidden="1"/>
    <cellStyle name="20% — akcent 1" xfId="2369" builtinId="30" hidden="1"/>
    <cellStyle name="20% — akcent 1" xfId="2408" builtinId="30" hidden="1"/>
    <cellStyle name="20% — akcent 1" xfId="847" builtinId="30" hidden="1"/>
    <cellStyle name="20% — akcent 1" xfId="884" builtinId="30" hidden="1"/>
    <cellStyle name="20% — akcent 1" xfId="2454" builtinId="30" hidden="1"/>
    <cellStyle name="20% — akcent 1" xfId="2493" builtinId="30" hidden="1"/>
    <cellStyle name="20% — akcent 1" xfId="2532" builtinId="30" hidden="1"/>
    <cellStyle name="20% — akcent 1" xfId="2571" builtinId="30" hidden="1"/>
    <cellStyle name="20% — akcent 1" xfId="2611" builtinId="30" hidden="1"/>
    <cellStyle name="20% — akcent 1" xfId="2650" builtinId="30" hidden="1"/>
    <cellStyle name="20% — akcent 1" xfId="2691" builtinId="30" hidden="1"/>
    <cellStyle name="20% — akcent 1" xfId="2730" builtinId="30" hidden="1"/>
    <cellStyle name="20% — akcent 1" xfId="2769" builtinId="30" hidden="1"/>
    <cellStyle name="20% — akcent 1" xfId="2808" builtinId="30" hidden="1"/>
    <cellStyle name="20% — akcent 1" xfId="2848" builtinId="30" hidden="1"/>
    <cellStyle name="20% — akcent 1" xfId="2888" builtinId="30" hidden="1"/>
    <cellStyle name="20% — akcent 1" xfId="2927" builtinId="30" hidden="1"/>
    <cellStyle name="20% — akcent 1" xfId="2967" builtinId="30" hidden="1"/>
    <cellStyle name="20% — akcent 1" xfId="3006" builtinId="30" hidden="1"/>
    <cellStyle name="20% — akcent 1" xfId="3046" builtinId="30" hidden="1"/>
    <cellStyle name="20% — akcent 1" xfId="3085" builtinId="30" hidden="1"/>
    <cellStyle name="20% — akcent 1" xfId="3124" builtinId="30" hidden="1"/>
    <cellStyle name="20% — akcent 1" xfId="3163" builtinId="30" hidden="1"/>
    <cellStyle name="20% — akcent 1" xfId="3356" builtinId="30" hidden="1"/>
    <cellStyle name="20% — akcent 1" xfId="3401" builtinId="30" hidden="1"/>
    <cellStyle name="20% — akcent 1" xfId="3440" builtinId="30" hidden="1"/>
    <cellStyle name="20% — akcent 1" xfId="3479" builtinId="30" hidden="1"/>
    <cellStyle name="20% — akcent 1" xfId="3518" builtinId="30" hidden="1"/>
    <cellStyle name="20% — akcent 1" xfId="3558" builtinId="30" hidden="1"/>
    <cellStyle name="20% — akcent 1" xfId="3597" builtinId="30" hidden="1"/>
    <cellStyle name="20% — akcent 1" xfId="3638" builtinId="30" hidden="1"/>
    <cellStyle name="20% — akcent 1" xfId="3677" builtinId="30" hidden="1"/>
    <cellStyle name="20% — akcent 1" xfId="3716" builtinId="30" hidden="1"/>
    <cellStyle name="20% — akcent 1" xfId="3755" builtinId="30" hidden="1"/>
    <cellStyle name="20% — akcent 1" xfId="3799" builtinId="30" hidden="1"/>
    <cellStyle name="20% — akcent 1" xfId="3839" builtinId="30" hidden="1"/>
    <cellStyle name="20% — akcent 1" xfId="3878" builtinId="30" hidden="1"/>
    <cellStyle name="20% — akcent 1" xfId="3918" builtinId="30" hidden="1"/>
    <cellStyle name="20% — akcent 1" xfId="3958" builtinId="30" hidden="1"/>
    <cellStyle name="20% — akcent 1" xfId="3998" builtinId="30" hidden="1"/>
    <cellStyle name="20% — akcent 1" xfId="4037" builtinId="30" hidden="1"/>
    <cellStyle name="20% — akcent 1" xfId="4076" builtinId="30" hidden="1"/>
    <cellStyle name="20% — akcent 1" xfId="4133" builtinId="30" hidden="1"/>
    <cellStyle name="20% — akcent 1" xfId="4292" builtinId="30" hidden="1"/>
    <cellStyle name="20% — akcent 1" xfId="4337" builtinId="30" hidden="1"/>
    <cellStyle name="20% — akcent 1" xfId="4376" builtinId="30" hidden="1"/>
    <cellStyle name="20% — akcent 1" xfId="4415" builtinId="30" hidden="1"/>
    <cellStyle name="20% — akcent 1" xfId="4454" builtinId="30" hidden="1"/>
    <cellStyle name="20% — akcent 1" xfId="4494" builtinId="30" hidden="1"/>
    <cellStyle name="20% — akcent 1" xfId="4533" builtinId="30" hidden="1"/>
    <cellStyle name="20% — akcent 1" xfId="4574" builtinId="30" hidden="1"/>
    <cellStyle name="20% — akcent 1" xfId="4613" builtinId="30" hidden="1"/>
    <cellStyle name="20% — akcent 1" xfId="4652" builtinId="30" hidden="1"/>
    <cellStyle name="20% — akcent 1" xfId="4691" builtinId="30" hidden="1"/>
    <cellStyle name="20% — akcent 1" xfId="4735" builtinId="30" hidden="1"/>
    <cellStyle name="20% — akcent 1" xfId="4775" builtinId="30" hidden="1"/>
    <cellStyle name="20% — akcent 1" xfId="4814" builtinId="30" hidden="1"/>
    <cellStyle name="20% — akcent 1" xfId="4854" builtinId="30" hidden="1"/>
    <cellStyle name="20% — akcent 1" xfId="4894" builtinId="30" hidden="1"/>
    <cellStyle name="20% — akcent 1" xfId="4934" builtinId="30" hidden="1"/>
    <cellStyle name="20% — akcent 1" xfId="4973" builtinId="30" hidden="1"/>
    <cellStyle name="20% — akcent 1" xfId="5012" builtinId="30" hidden="1"/>
    <cellStyle name="20% — akcent 1" xfId="4260" builtinId="30" hidden="1"/>
    <cellStyle name="20% — akcent 1" xfId="5045" builtinId="30" hidden="1"/>
    <cellStyle name="20% — akcent 1" xfId="5086" builtinId="30" hidden="1"/>
    <cellStyle name="20% — akcent 1" xfId="5125" builtinId="30" hidden="1"/>
    <cellStyle name="20% — akcent 1" xfId="5164" builtinId="30" hidden="1"/>
    <cellStyle name="20% — akcent 1" xfId="5203" builtinId="30" hidden="1"/>
    <cellStyle name="20% — akcent 1" xfId="5243" builtinId="30" hidden="1"/>
    <cellStyle name="20% — akcent 1" xfId="5282" builtinId="30" hidden="1"/>
    <cellStyle name="20% — akcent 1" xfId="5323" builtinId="30" hidden="1"/>
    <cellStyle name="20% — akcent 1" xfId="5362" builtinId="30" hidden="1"/>
    <cellStyle name="20% — akcent 1" xfId="5401" builtinId="30" hidden="1"/>
    <cellStyle name="20% — akcent 1" xfId="5440" builtinId="30" hidden="1"/>
    <cellStyle name="20% — akcent 1" xfId="5480" builtinId="30" hidden="1"/>
    <cellStyle name="20% — akcent 1" xfId="5520" builtinId="30" hidden="1"/>
    <cellStyle name="20% — akcent 1" xfId="5559" builtinId="30" hidden="1"/>
    <cellStyle name="20% — akcent 1" xfId="5599" builtinId="30" hidden="1"/>
    <cellStyle name="20% — akcent 1" xfId="5638" builtinId="30" hidden="1"/>
    <cellStyle name="20% — akcent 1" xfId="5678" builtinId="30" hidden="1"/>
    <cellStyle name="20% — akcent 1" xfId="5717" builtinId="30" hidden="1"/>
    <cellStyle name="20% — akcent 1" xfId="5756" builtinId="30" hidden="1"/>
    <cellStyle name="20% — akcent 1" xfId="4187" builtinId="30" hidden="1"/>
    <cellStyle name="20% — akcent 1" xfId="4224" builtinId="30" hidden="1"/>
    <cellStyle name="20% — akcent 1" xfId="5802" builtinId="30" hidden="1"/>
    <cellStyle name="20% — akcent 1" xfId="5841" builtinId="30" hidden="1"/>
    <cellStyle name="20% — akcent 1" xfId="5880" builtinId="30" hidden="1"/>
    <cellStyle name="20% — akcent 1" xfId="5919" builtinId="30" hidden="1"/>
    <cellStyle name="20% — akcent 1" xfId="5959" builtinId="30" hidden="1"/>
    <cellStyle name="20% — akcent 1" xfId="5998" builtinId="30" hidden="1"/>
    <cellStyle name="20% — akcent 1" xfId="6039" builtinId="30" hidden="1"/>
    <cellStyle name="20% — akcent 1" xfId="6078" builtinId="30" hidden="1"/>
    <cellStyle name="20% — akcent 1" xfId="6117" builtinId="30" hidden="1"/>
    <cellStyle name="20% — akcent 1" xfId="6156" builtinId="30" hidden="1"/>
    <cellStyle name="20% — akcent 1" xfId="6196" builtinId="30" hidden="1"/>
    <cellStyle name="20% — akcent 1" xfId="6236" builtinId="30" hidden="1"/>
    <cellStyle name="20% — akcent 1" xfId="6275" builtinId="30" hidden="1"/>
    <cellStyle name="20% — akcent 1" xfId="6315" builtinId="30" hidden="1"/>
    <cellStyle name="20% — akcent 1" xfId="6354" builtinId="30" hidden="1"/>
    <cellStyle name="20% — akcent 1" xfId="6394" builtinId="30" hidden="1"/>
    <cellStyle name="20% — akcent 1" xfId="6433" builtinId="30" hidden="1"/>
    <cellStyle name="20% — akcent 1" xfId="6472" builtinId="30" hidden="1"/>
    <cellStyle name="20% — akcent 1" xfId="3324" builtinId="30" hidden="1"/>
    <cellStyle name="20% — akcent 1" xfId="3195" builtinId="30" hidden="1"/>
    <cellStyle name="20% — akcent 1" xfId="6528" builtinId="30" hidden="1"/>
    <cellStyle name="20% — akcent 1" xfId="6567" builtinId="30" hidden="1"/>
    <cellStyle name="20% — akcent 1" xfId="6606" builtinId="30" hidden="1"/>
    <cellStyle name="20% — akcent 1" xfId="6645" builtinId="30" hidden="1"/>
    <cellStyle name="20% — akcent 1" xfId="6685" builtinId="30" hidden="1"/>
    <cellStyle name="20% — akcent 1" xfId="6724" builtinId="30" hidden="1"/>
    <cellStyle name="20% — akcent 1" xfId="6765" builtinId="30" hidden="1"/>
    <cellStyle name="20% — akcent 1" xfId="6804" builtinId="30" hidden="1"/>
    <cellStyle name="20% — akcent 1" xfId="6843" builtinId="30" hidden="1"/>
    <cellStyle name="20% — akcent 1" xfId="6882" builtinId="30" hidden="1"/>
    <cellStyle name="20% — akcent 1" xfId="6924" builtinId="30" hidden="1"/>
    <cellStyle name="20% — akcent 1" xfId="6964" builtinId="30" hidden="1"/>
    <cellStyle name="20% — akcent 1" xfId="7003" builtinId="30" hidden="1"/>
    <cellStyle name="20% — akcent 1" xfId="7043" builtinId="30" hidden="1"/>
    <cellStyle name="20% — akcent 1" xfId="7083" builtinId="30" hidden="1"/>
    <cellStyle name="20% — akcent 1" xfId="7123" builtinId="30" hidden="1"/>
    <cellStyle name="20% — akcent 1" xfId="7162" builtinId="30" hidden="1"/>
    <cellStyle name="20% — akcent 1" xfId="7201" builtinId="30" hidden="1"/>
    <cellStyle name="20% — akcent 1" xfId="7251" builtinId="30" hidden="1"/>
    <cellStyle name="20% — akcent 1" xfId="7410" builtinId="30" hidden="1"/>
    <cellStyle name="20% — akcent 1" xfId="7453" builtinId="30" hidden="1"/>
    <cellStyle name="20% — akcent 1" xfId="7492" builtinId="30" hidden="1"/>
    <cellStyle name="20% — akcent 1" xfId="7531" builtinId="30" hidden="1"/>
    <cellStyle name="20% — akcent 1" xfId="7570" builtinId="30" hidden="1"/>
    <cellStyle name="20% — akcent 1" xfId="7610" builtinId="30" hidden="1"/>
    <cellStyle name="20% — akcent 1" xfId="7649" builtinId="30" hidden="1"/>
    <cellStyle name="20% — akcent 1" xfId="7690" builtinId="30" hidden="1"/>
    <cellStyle name="20% — akcent 1" xfId="7729" builtinId="30" hidden="1"/>
    <cellStyle name="20% — akcent 1" xfId="7768" builtinId="30" hidden="1"/>
    <cellStyle name="20% — akcent 1" xfId="7807" builtinId="30" hidden="1"/>
    <cellStyle name="20% — akcent 1" xfId="7849" builtinId="30" hidden="1"/>
    <cellStyle name="20% — akcent 1" xfId="7889" builtinId="30" hidden="1"/>
    <cellStyle name="20% — akcent 1" xfId="7928" builtinId="30" hidden="1"/>
    <cellStyle name="20% — akcent 1" xfId="7968" builtinId="30" hidden="1"/>
    <cellStyle name="20% — akcent 1" xfId="8008" builtinId="30" hidden="1"/>
    <cellStyle name="20% — akcent 1" xfId="8048" builtinId="30" hidden="1"/>
    <cellStyle name="20% — akcent 1" xfId="8087" builtinId="30" hidden="1"/>
    <cellStyle name="20% — akcent 1" xfId="8126" builtinId="30" hidden="1"/>
    <cellStyle name="20% — akcent 1" xfId="7378" builtinId="30" hidden="1"/>
    <cellStyle name="20% — akcent 1" xfId="8159" builtinId="30" hidden="1"/>
    <cellStyle name="20% — akcent 1" xfId="8200" builtinId="30" hidden="1"/>
    <cellStyle name="20% — akcent 1" xfId="8239" builtinId="30" hidden="1"/>
    <cellStyle name="20% — akcent 1" xfId="8278" builtinId="30" hidden="1"/>
    <cellStyle name="20% — akcent 1" xfId="8317" builtinId="30" hidden="1"/>
    <cellStyle name="20% — akcent 1" xfId="8357" builtinId="30" hidden="1"/>
    <cellStyle name="20% — akcent 1" xfId="8396" builtinId="30" hidden="1"/>
    <cellStyle name="20% — akcent 1" xfId="8437" builtinId="30" hidden="1"/>
    <cellStyle name="20% — akcent 1" xfId="8476" builtinId="30" hidden="1"/>
    <cellStyle name="20% — akcent 1" xfId="8515" builtinId="30" hidden="1"/>
    <cellStyle name="20% — akcent 1" xfId="8554" builtinId="30" hidden="1"/>
    <cellStyle name="20% — akcent 1" xfId="8594" builtinId="30" hidden="1"/>
    <cellStyle name="20% — akcent 1" xfId="8634" builtinId="30" hidden="1"/>
    <cellStyle name="20% — akcent 1" xfId="8673" builtinId="30" hidden="1"/>
    <cellStyle name="20% — akcent 1" xfId="8713" builtinId="30" hidden="1"/>
    <cellStyle name="20% — akcent 1" xfId="8752" builtinId="30" hidden="1"/>
    <cellStyle name="20% — akcent 1" xfId="8792" builtinId="30" hidden="1"/>
    <cellStyle name="20% — akcent 1" xfId="8831" builtinId="30" hidden="1"/>
    <cellStyle name="20% — akcent 1" xfId="8870" builtinId="30" hidden="1"/>
    <cellStyle name="20% — akcent 1" xfId="7305" builtinId="30" hidden="1"/>
    <cellStyle name="20% — akcent 1" xfId="7342" builtinId="30" hidden="1"/>
    <cellStyle name="20% — akcent 1" xfId="8916" builtinId="30" hidden="1"/>
    <cellStyle name="20% — akcent 1" xfId="8955" builtinId="30" hidden="1"/>
    <cellStyle name="20% — akcent 1" xfId="8994" builtinId="30" hidden="1"/>
    <cellStyle name="20% — akcent 1" xfId="9033" builtinId="30" hidden="1"/>
    <cellStyle name="20% — akcent 1" xfId="9073" builtinId="30" hidden="1"/>
    <cellStyle name="20% — akcent 1" xfId="9112" builtinId="30" hidden="1"/>
    <cellStyle name="20% — akcent 1" xfId="9153" builtinId="30" hidden="1"/>
    <cellStyle name="20% — akcent 1" xfId="9192" builtinId="30" hidden="1"/>
    <cellStyle name="20% — akcent 1" xfId="9231" builtinId="30" hidden="1"/>
    <cellStyle name="20% — akcent 1" xfId="9270" builtinId="30" hidden="1"/>
    <cellStyle name="20% — akcent 1" xfId="9310" builtinId="30" hidden="1"/>
    <cellStyle name="20% — akcent 1" xfId="9350" builtinId="30" hidden="1"/>
    <cellStyle name="20% — akcent 1" xfId="9389" builtinId="30" hidden="1"/>
    <cellStyle name="20% — akcent 1" xfId="9429" builtinId="30" hidden="1"/>
    <cellStyle name="20% — akcent 1" xfId="9468" builtinId="30" hidden="1"/>
    <cellStyle name="20% — akcent 1" xfId="9508" builtinId="30" hidden="1"/>
    <cellStyle name="20% — akcent 1" xfId="9547" builtinId="30" hidden="1"/>
    <cellStyle name="20% — akcent 1" xfId="9586" builtinId="30" hidden="1"/>
    <cellStyle name="20% — akcent 1" xfId="3289" builtinId="30" hidden="1"/>
    <cellStyle name="20% — akcent 1" xfId="9627" builtinId="30" hidden="1"/>
    <cellStyle name="20% — akcent 1" xfId="9668" builtinId="30" hidden="1"/>
    <cellStyle name="20% — akcent 1" xfId="9707" builtinId="30" hidden="1"/>
    <cellStyle name="20% — akcent 1" xfId="9746" builtinId="30" hidden="1"/>
    <cellStyle name="20% — akcent 1" xfId="9785" builtinId="30" hidden="1"/>
    <cellStyle name="20% — akcent 1" xfId="9825" builtinId="30" hidden="1"/>
    <cellStyle name="20% — akcent 1" xfId="9864" builtinId="30" hidden="1"/>
    <cellStyle name="20% — akcent 1" xfId="9905" builtinId="30" hidden="1"/>
    <cellStyle name="20% — akcent 1" xfId="9944" builtinId="30" hidden="1"/>
    <cellStyle name="20% — akcent 1" xfId="9983" builtinId="30" hidden="1"/>
    <cellStyle name="20% — akcent 1" xfId="10022" builtinId="30" hidden="1"/>
    <cellStyle name="20% — akcent 1" xfId="10062" builtinId="30" hidden="1"/>
    <cellStyle name="20% — akcent 1" xfId="10102" builtinId="30" hidden="1"/>
    <cellStyle name="20% — akcent 1" xfId="10141" builtinId="30" hidden="1"/>
    <cellStyle name="20% — akcent 1" xfId="10181" builtinId="30" hidden="1"/>
    <cellStyle name="20% — akcent 1" xfId="10220" builtinId="30" hidden="1"/>
    <cellStyle name="20% — akcent 1" xfId="10260" builtinId="30" hidden="1"/>
    <cellStyle name="20% — akcent 1" xfId="10299" builtinId="30" hidden="1"/>
    <cellStyle name="20% — akcent 1" xfId="10338" builtinId="30" hidden="1"/>
    <cellStyle name="20% — akcent 1" xfId="10377" builtinId="30" hidden="1"/>
    <cellStyle name="20% — akcent 1" xfId="10536" builtinId="30" hidden="1"/>
    <cellStyle name="20% — akcent 1" xfId="10577" builtinId="30" hidden="1"/>
    <cellStyle name="20% — akcent 1" xfId="10616" builtinId="30" hidden="1"/>
    <cellStyle name="20% — akcent 1" xfId="10655" builtinId="30" hidden="1"/>
    <cellStyle name="20% — akcent 1" xfId="10694" builtinId="30" hidden="1"/>
    <cellStyle name="20% — akcent 1" xfId="10734" builtinId="30" hidden="1"/>
    <cellStyle name="20% — akcent 1" xfId="10773" builtinId="30" hidden="1"/>
    <cellStyle name="20% — akcent 1" xfId="10814" builtinId="30" hidden="1"/>
    <cellStyle name="20% — akcent 1" xfId="10853" builtinId="30" hidden="1"/>
    <cellStyle name="20% — akcent 1" xfId="10892" builtinId="30" hidden="1"/>
    <cellStyle name="20% — akcent 1" xfId="10931" builtinId="30" hidden="1"/>
    <cellStyle name="20% — akcent 1" xfId="10971" builtinId="30" hidden="1"/>
    <cellStyle name="20% — akcent 1" xfId="11011" builtinId="30" hidden="1"/>
    <cellStyle name="20% — akcent 1" xfId="11050" builtinId="30" hidden="1"/>
    <cellStyle name="20% — akcent 1" xfId="11090" builtinId="30" hidden="1"/>
    <cellStyle name="20% — akcent 1" xfId="11130" builtinId="30" hidden="1"/>
    <cellStyle name="20% — akcent 1" xfId="11170" builtinId="30" hidden="1"/>
    <cellStyle name="20% — akcent 1" xfId="11209" builtinId="30" hidden="1"/>
    <cellStyle name="20% — akcent 1" xfId="11248" builtinId="30" hidden="1"/>
    <cellStyle name="20% — akcent 1" xfId="10504" builtinId="30" hidden="1"/>
    <cellStyle name="20% — akcent 1" xfId="11281" builtinId="30" hidden="1"/>
    <cellStyle name="20% — akcent 1" xfId="11322" builtinId="30" hidden="1"/>
    <cellStyle name="20% — akcent 1" xfId="11361" builtinId="30" hidden="1"/>
    <cellStyle name="20% — akcent 1" xfId="11400" builtinId="30" hidden="1"/>
    <cellStyle name="20% — akcent 1" xfId="11439" builtinId="30" hidden="1"/>
    <cellStyle name="20% — akcent 1" xfId="11479" builtinId="30" hidden="1"/>
    <cellStyle name="20% — akcent 1" xfId="11518" builtinId="30" hidden="1"/>
    <cellStyle name="20% — akcent 1" xfId="11559" builtinId="30" hidden="1"/>
    <cellStyle name="20% — akcent 1" xfId="11598" builtinId="30" hidden="1"/>
    <cellStyle name="20% — akcent 1" xfId="11637" builtinId="30" hidden="1"/>
    <cellStyle name="20% — akcent 1" xfId="11676" builtinId="30" hidden="1"/>
    <cellStyle name="20% — akcent 1" xfId="11716" builtinId="30" hidden="1"/>
    <cellStyle name="20% — akcent 1" xfId="11756" builtinId="30" hidden="1"/>
    <cellStyle name="20% — akcent 1" xfId="11795" builtinId="30" hidden="1"/>
    <cellStyle name="20% — akcent 1" xfId="11835" builtinId="30" hidden="1"/>
    <cellStyle name="20% — akcent 1" xfId="11874" builtinId="30" hidden="1"/>
    <cellStyle name="20% — akcent 1" xfId="11914" builtinId="30" hidden="1"/>
    <cellStyle name="20% — akcent 1" xfId="11953" builtinId="30" hidden="1"/>
    <cellStyle name="20% — akcent 1" xfId="11992" builtinId="30" hidden="1"/>
    <cellStyle name="20% — akcent 1" xfId="10431" builtinId="30" hidden="1"/>
    <cellStyle name="20% — akcent 1" xfId="10468" builtinId="30" hidden="1"/>
    <cellStyle name="20% — akcent 1" xfId="12038" builtinId="30" hidden="1"/>
    <cellStyle name="20% — akcent 1" xfId="12077" builtinId="30" hidden="1"/>
    <cellStyle name="20% — akcent 1" xfId="12116" builtinId="30" hidden="1"/>
    <cellStyle name="20% — akcent 1" xfId="12155" builtinId="30" hidden="1"/>
    <cellStyle name="20% — akcent 1" xfId="12195" builtinId="30" hidden="1"/>
    <cellStyle name="20% — akcent 1" xfId="12234" builtinId="30" hidden="1"/>
    <cellStyle name="20% — akcent 1" xfId="12275" builtinId="30" hidden="1"/>
    <cellStyle name="20% — akcent 1" xfId="12314" builtinId="30" hidden="1"/>
    <cellStyle name="20% — akcent 1" xfId="12353" builtinId="30" hidden="1"/>
    <cellStyle name="20% — akcent 1" xfId="12392" builtinId="30" hidden="1"/>
    <cellStyle name="20% — akcent 1" xfId="12432" builtinId="30" hidden="1"/>
    <cellStyle name="20% — akcent 1" xfId="12472" builtinId="30" hidden="1"/>
    <cellStyle name="20% — akcent 1" xfId="12511" builtinId="30" hidden="1"/>
    <cellStyle name="20% — akcent 1" xfId="12551" builtinId="30" hidden="1"/>
    <cellStyle name="20% — akcent 1" xfId="12590" builtinId="30" hidden="1"/>
    <cellStyle name="20% — akcent 1" xfId="12630" builtinId="30" hidden="1"/>
    <cellStyle name="20% — akcent 1" xfId="12669" builtinId="30" hidden="1"/>
    <cellStyle name="20% — akcent 1" xfId="12708" builtinId="30" hidden="1"/>
    <cellStyle name="20% — akcent 1" xfId="12747" builtinId="30" hidden="1"/>
    <cellStyle name="20% — akcent 1" xfId="12787" builtinId="30" hidden="1"/>
    <cellStyle name="20% — akcent 1" xfId="12828" builtinId="30" hidden="1"/>
    <cellStyle name="20% — akcent 1" xfId="12867" builtinId="30" hidden="1"/>
    <cellStyle name="20% — akcent 1" xfId="12906" builtinId="30" hidden="1"/>
    <cellStyle name="20% — akcent 1" xfId="12945" builtinId="30" hidden="1"/>
    <cellStyle name="20% — akcent 1" xfId="12985" builtinId="30" hidden="1"/>
    <cellStyle name="20% — akcent 1" xfId="13024" builtinId="30" hidden="1"/>
    <cellStyle name="20% — akcent 1" xfId="13065" builtinId="30" hidden="1"/>
    <cellStyle name="20% — akcent 1" xfId="13104" builtinId="30" hidden="1"/>
    <cellStyle name="20% — akcent 1" xfId="13143" builtinId="30" hidden="1"/>
    <cellStyle name="20% — akcent 1" xfId="13182" builtinId="30" hidden="1"/>
    <cellStyle name="20% — akcent 1" xfId="13222" builtinId="30" hidden="1"/>
    <cellStyle name="20% — akcent 1" xfId="13262" builtinId="30" hidden="1"/>
    <cellStyle name="20% — akcent 1" xfId="13301" builtinId="30" hidden="1"/>
    <cellStyle name="20% — akcent 1" xfId="13341" builtinId="30" hidden="1"/>
    <cellStyle name="20% — akcent 1" xfId="13380" builtinId="30" hidden="1"/>
    <cellStyle name="20% — akcent 1" xfId="13420" builtinId="30" hidden="1"/>
    <cellStyle name="20% — akcent 1" xfId="13459" builtinId="30" hidden="1"/>
    <cellStyle name="20% — akcent 1" xfId="13498" builtinId="30" hidden="1"/>
    <cellStyle name="20% — akcent 1" xfId="13537" builtinId="30" hidden="1"/>
    <cellStyle name="20% — akcent 1" xfId="13696" builtinId="30" hidden="1"/>
    <cellStyle name="20% — akcent 1" xfId="13737" builtinId="30" hidden="1"/>
    <cellStyle name="20% — akcent 1" xfId="13776" builtinId="30" hidden="1"/>
    <cellStyle name="20% — akcent 1" xfId="13815" builtinId="30" hidden="1"/>
    <cellStyle name="20% — akcent 1" xfId="13854" builtinId="30" hidden="1"/>
    <cellStyle name="20% — akcent 1" xfId="13894" builtinId="30" hidden="1"/>
    <cellStyle name="20% — akcent 1" xfId="13933" builtinId="30" hidden="1"/>
    <cellStyle name="20% — akcent 1" xfId="13974" builtinId="30" hidden="1"/>
    <cellStyle name="20% — akcent 1" xfId="14013" builtinId="30" hidden="1"/>
    <cellStyle name="20% — akcent 1" xfId="14052" builtinId="30" hidden="1"/>
    <cellStyle name="20% — akcent 1" xfId="14091" builtinId="30" hidden="1"/>
    <cellStyle name="20% — akcent 1" xfId="14131" builtinId="30" hidden="1"/>
    <cellStyle name="20% — akcent 1" xfId="14171" builtinId="30" hidden="1"/>
    <cellStyle name="20% — akcent 1" xfId="14210" builtinId="30" hidden="1"/>
    <cellStyle name="20% — akcent 1" xfId="14250" builtinId="30" hidden="1"/>
    <cellStyle name="20% — akcent 1" xfId="14290" builtinId="30" hidden="1"/>
    <cellStyle name="20% — akcent 1" xfId="14330" builtinId="30" hidden="1"/>
    <cellStyle name="20% — akcent 1" xfId="14369" builtinId="30" hidden="1"/>
    <cellStyle name="20% — akcent 1" xfId="14408" builtinId="30" hidden="1"/>
    <cellStyle name="20% — akcent 1" xfId="13664" builtinId="30" hidden="1"/>
    <cellStyle name="20% — akcent 1" xfId="14441" builtinId="30" hidden="1"/>
    <cellStyle name="20% — akcent 1" xfId="14482" builtinId="30" hidden="1"/>
    <cellStyle name="20% — akcent 1" xfId="14521" builtinId="30" hidden="1"/>
    <cellStyle name="20% — akcent 1" xfId="14560" builtinId="30" hidden="1"/>
    <cellStyle name="20% — akcent 1" xfId="14599" builtinId="30" hidden="1"/>
    <cellStyle name="20% — akcent 1" xfId="14639" builtinId="30" hidden="1"/>
    <cellStyle name="20% — akcent 1" xfId="14678" builtinId="30" hidden="1"/>
    <cellStyle name="20% — akcent 1" xfId="14719" builtinId="30" hidden="1"/>
    <cellStyle name="20% — akcent 1" xfId="14758" builtinId="30" hidden="1"/>
    <cellStyle name="20% — akcent 1" xfId="14797" builtinId="30" hidden="1"/>
    <cellStyle name="20% — akcent 1" xfId="14836" builtinId="30" hidden="1"/>
    <cellStyle name="20% — akcent 1" xfId="14876" builtinId="30" hidden="1"/>
    <cellStyle name="20% — akcent 1" xfId="14916" builtinId="30" hidden="1"/>
    <cellStyle name="20% — akcent 1" xfId="14955" builtinId="30" hidden="1"/>
    <cellStyle name="20% — akcent 1" xfId="14995" builtinId="30" hidden="1"/>
    <cellStyle name="20% — akcent 1" xfId="15034" builtinId="30" hidden="1"/>
    <cellStyle name="20% — akcent 1" xfId="15074" builtinId="30" hidden="1"/>
    <cellStyle name="20% — akcent 1" xfId="15113" builtinId="30" hidden="1"/>
    <cellStyle name="20% — akcent 1" xfId="15152" builtinId="30" hidden="1"/>
    <cellStyle name="20% — akcent 1" xfId="13591" builtinId="30" hidden="1"/>
    <cellStyle name="20% — akcent 1" xfId="13628" builtinId="30" hidden="1"/>
    <cellStyle name="20% — akcent 1" xfId="15198" builtinId="30" hidden="1"/>
    <cellStyle name="20% — akcent 1" xfId="15237" builtinId="30" hidden="1"/>
    <cellStyle name="20% — akcent 1" xfId="15276" builtinId="30" hidden="1"/>
    <cellStyle name="20% — akcent 1" xfId="15315" builtinId="30" hidden="1"/>
    <cellStyle name="20% — akcent 1" xfId="15355" builtinId="30" hidden="1"/>
    <cellStyle name="20% — akcent 1" xfId="15394" builtinId="30" hidden="1"/>
    <cellStyle name="20% — akcent 1" xfId="15435" builtinId="30" hidden="1"/>
    <cellStyle name="20% — akcent 1" xfId="15474" builtinId="30" hidden="1"/>
    <cellStyle name="20% — akcent 1" xfId="15513" builtinId="30" hidden="1"/>
    <cellStyle name="20% — akcent 1" xfId="15552" builtinId="30" hidden="1"/>
    <cellStyle name="20% — akcent 1" xfId="15592" builtinId="30" hidden="1"/>
    <cellStyle name="20% — akcent 1" xfId="15632" builtinId="30" hidden="1"/>
    <cellStyle name="20% — akcent 1" xfId="15671" builtinId="30" hidden="1"/>
    <cellStyle name="20% — akcent 1" xfId="15711" builtinId="30" hidden="1"/>
    <cellStyle name="20% — akcent 1" xfId="15750" builtinId="30" hidden="1"/>
    <cellStyle name="20% — akcent 1" xfId="15790" builtinId="30" hidden="1"/>
    <cellStyle name="20% — akcent 1" xfId="15829" builtinId="30" hidden="1"/>
    <cellStyle name="20% — akcent 1" xfId="15868" builtinId="30" hidden="1"/>
    <cellStyle name="20% — akcent 1" xfId="3227" builtinId="30" hidden="1"/>
    <cellStyle name="20% — akcent 1" xfId="3276" builtinId="30" hidden="1"/>
    <cellStyle name="20% — akcent 1" xfId="15922" builtinId="30" hidden="1"/>
    <cellStyle name="20% — akcent 1" xfId="15961" builtinId="30" hidden="1"/>
    <cellStyle name="20% — akcent 1" xfId="16000" builtinId="30" hidden="1"/>
    <cellStyle name="20% — akcent 1" xfId="16039" builtinId="30" hidden="1"/>
    <cellStyle name="20% — akcent 1" xfId="16079" builtinId="30" hidden="1"/>
    <cellStyle name="20% — akcent 1" xfId="16118" builtinId="30" hidden="1"/>
    <cellStyle name="20% — akcent 1" xfId="16159" builtinId="30" hidden="1"/>
    <cellStyle name="20% — akcent 1" xfId="16198" builtinId="30" hidden="1"/>
    <cellStyle name="20% — akcent 1" xfId="16237" builtinId="30" hidden="1"/>
    <cellStyle name="20% — akcent 1" xfId="16276" builtinId="30" hidden="1"/>
    <cellStyle name="20% — akcent 1" xfId="16316" builtinId="30" hidden="1"/>
    <cellStyle name="20% — akcent 1" xfId="16356" builtinId="30" hidden="1"/>
    <cellStyle name="20% — akcent 1" xfId="16395" builtinId="30" hidden="1"/>
    <cellStyle name="20% — akcent 1" xfId="16435" builtinId="30" hidden="1"/>
    <cellStyle name="20% — akcent 1" xfId="16474" builtinId="30" hidden="1"/>
    <cellStyle name="20% — akcent 1" xfId="16514" builtinId="30" hidden="1"/>
    <cellStyle name="20% — akcent 1" xfId="16553" builtinId="30" hidden="1"/>
    <cellStyle name="20% — akcent 1" xfId="16592" builtinId="30" hidden="1"/>
    <cellStyle name="20% — akcent 1" xfId="16631" builtinId="30" hidden="1"/>
    <cellStyle name="20% — akcent 1" xfId="16790" builtinId="30" hidden="1"/>
    <cellStyle name="20% — akcent 1" xfId="16831" builtinId="30" hidden="1"/>
    <cellStyle name="20% — akcent 1" xfId="16870" builtinId="30" hidden="1"/>
    <cellStyle name="20% — akcent 1" xfId="16909" builtinId="30" hidden="1"/>
    <cellStyle name="20% — akcent 1" xfId="16948" builtinId="30" hidden="1"/>
    <cellStyle name="20% — akcent 1" xfId="16988" builtinId="30" hidden="1"/>
    <cellStyle name="20% — akcent 1" xfId="17027" builtinId="30" hidden="1"/>
    <cellStyle name="20% — akcent 1" xfId="17068" builtinId="30" hidden="1"/>
    <cellStyle name="20% — akcent 1" xfId="17107" builtinId="30" hidden="1"/>
    <cellStyle name="20% — akcent 1" xfId="17146" builtinId="30" hidden="1"/>
    <cellStyle name="20% — akcent 1" xfId="17185" builtinId="30" hidden="1"/>
    <cellStyle name="20% — akcent 1" xfId="17225" builtinId="30" hidden="1"/>
    <cellStyle name="20% — akcent 1" xfId="17265" builtinId="30" hidden="1"/>
    <cellStyle name="20% — akcent 1" xfId="17304" builtinId="30" hidden="1"/>
    <cellStyle name="20% — akcent 1" xfId="17344" builtinId="30" hidden="1"/>
    <cellStyle name="20% — akcent 1" xfId="17384" builtinId="30" hidden="1"/>
    <cellStyle name="20% — akcent 1" xfId="17424" builtinId="30" hidden="1"/>
    <cellStyle name="20% — akcent 1" xfId="17463" builtinId="30" hidden="1"/>
    <cellStyle name="20% — akcent 1" xfId="17502" builtinId="30" hidden="1"/>
    <cellStyle name="20% — akcent 1" xfId="16758" builtinId="30" hidden="1"/>
    <cellStyle name="20% — akcent 1" xfId="17535" builtinId="30" hidden="1"/>
    <cellStyle name="20% — akcent 1" xfId="17576" builtinId="30" hidden="1"/>
    <cellStyle name="20% — akcent 1" xfId="17615" builtinId="30" hidden="1"/>
    <cellStyle name="20% — akcent 1" xfId="17654" builtinId="30" hidden="1"/>
    <cellStyle name="20% — akcent 1" xfId="17693" builtinId="30" hidden="1"/>
    <cellStyle name="20% — akcent 1" xfId="17733" builtinId="30" hidden="1"/>
    <cellStyle name="20% — akcent 1" xfId="17772" builtinId="30" hidden="1"/>
    <cellStyle name="20% — akcent 1" xfId="17813" builtinId="30" hidden="1"/>
    <cellStyle name="20% — akcent 1" xfId="17852" builtinId="30" hidden="1"/>
    <cellStyle name="20% — akcent 1" xfId="17891" builtinId="30" hidden="1"/>
    <cellStyle name="20% — akcent 1" xfId="17930" builtinId="30" hidden="1"/>
    <cellStyle name="20% — akcent 1" xfId="17970" builtinId="30" hidden="1"/>
    <cellStyle name="20% — akcent 1" xfId="18010" builtinId="30" hidden="1"/>
    <cellStyle name="20% — akcent 1" xfId="18049" builtinId="30" hidden="1"/>
    <cellStyle name="20% — akcent 1" xfId="18089" builtinId="30" hidden="1"/>
    <cellStyle name="20% — akcent 1" xfId="18128" builtinId="30" hidden="1"/>
    <cellStyle name="20% — akcent 1" xfId="18168" builtinId="30" hidden="1"/>
    <cellStyle name="20% — akcent 1" xfId="18207" builtinId="30" hidden="1"/>
    <cellStyle name="20% — akcent 1" xfId="18246" builtinId="30" hidden="1"/>
    <cellStyle name="20% — akcent 1" xfId="16685" builtinId="30" hidden="1"/>
    <cellStyle name="20% — akcent 1" xfId="16722" builtinId="30" hidden="1"/>
    <cellStyle name="20% — akcent 1" xfId="18292" builtinId="30" hidden="1"/>
    <cellStyle name="20% — akcent 1" xfId="18331" builtinId="30" hidden="1"/>
    <cellStyle name="20% — akcent 1" xfId="18370" builtinId="30" hidden="1"/>
    <cellStyle name="20% — akcent 1" xfId="18409" builtinId="30" hidden="1"/>
    <cellStyle name="20% — akcent 1" xfId="18449" builtinId="30" hidden="1"/>
    <cellStyle name="20% — akcent 1" xfId="18488" builtinId="30" hidden="1"/>
    <cellStyle name="20% — akcent 1" xfId="18529" builtinId="30" hidden="1"/>
    <cellStyle name="20% — akcent 1" xfId="18568" builtinId="30" hidden="1"/>
    <cellStyle name="20% — akcent 1" xfId="18607" builtinId="30" hidden="1"/>
    <cellStyle name="20% — akcent 1" xfId="18646" builtinId="30" hidden="1"/>
    <cellStyle name="20% — akcent 1" xfId="18686" builtinId="30" hidden="1"/>
    <cellStyle name="20% — akcent 1" xfId="18726" builtinId="30" hidden="1"/>
    <cellStyle name="20% — akcent 1" xfId="18765" builtinId="30" hidden="1"/>
    <cellStyle name="20% — akcent 1" xfId="18805" builtinId="30" hidden="1"/>
    <cellStyle name="20% — akcent 1" xfId="18844" builtinId="30" hidden="1"/>
    <cellStyle name="20% — akcent 1" xfId="18884" builtinId="30" hidden="1"/>
    <cellStyle name="20% — akcent 1" xfId="18923" builtinId="30" hidden="1"/>
    <cellStyle name="20% — akcent 1" xfId="18962" builtinId="30" hidden="1"/>
    <cellStyle name="20% — akcent 1" xfId="3256" builtinId="30" hidden="1"/>
    <cellStyle name="20% — akcent 1" xfId="19084" builtinId="30" hidden="1"/>
    <cellStyle name="20% — akcent 1" xfId="19125" builtinId="30" hidden="1"/>
    <cellStyle name="20% — akcent 1" xfId="19164" builtinId="30" hidden="1"/>
    <cellStyle name="20% — akcent 1" xfId="19203" builtinId="30" hidden="1"/>
    <cellStyle name="20% — akcent 1" xfId="19242" builtinId="30" hidden="1"/>
    <cellStyle name="20% — akcent 1" xfId="19282" builtinId="30" hidden="1"/>
    <cellStyle name="20% — akcent 1" xfId="19321" builtinId="30" hidden="1"/>
    <cellStyle name="20% — akcent 1" xfId="19362" builtinId="30" hidden="1"/>
    <cellStyle name="20% — akcent 1" xfId="19401" builtinId="30" hidden="1"/>
    <cellStyle name="20% — akcent 1" xfId="19440" builtinId="30" hidden="1"/>
    <cellStyle name="20% — akcent 1" xfId="19479" builtinId="30" hidden="1"/>
    <cellStyle name="20% — akcent 1" xfId="19519" builtinId="30" hidden="1"/>
    <cellStyle name="20% — akcent 1" xfId="19559" builtinId="30" hidden="1"/>
    <cellStyle name="20% — akcent 1" xfId="19598" builtinId="30" hidden="1"/>
    <cellStyle name="20% — akcent 1" xfId="19638" builtinId="30" hidden="1"/>
    <cellStyle name="20% — akcent 1" xfId="19677" builtinId="30" hidden="1"/>
    <cellStyle name="20% — akcent 1" xfId="19717" builtinId="30" hidden="1"/>
    <cellStyle name="20% — akcent 1" xfId="19756" builtinId="30" hidden="1"/>
    <cellStyle name="20% — akcent 1" xfId="19795" builtinId="30" hidden="1"/>
    <cellStyle name="20% — akcent 1" xfId="19846" builtinId="30" hidden="1"/>
    <cellStyle name="20% — akcent 1" xfId="20005" builtinId="30" hidden="1"/>
    <cellStyle name="20% — akcent 1" xfId="20046" builtinId="30" hidden="1"/>
    <cellStyle name="20% — akcent 1" xfId="20085" builtinId="30" hidden="1"/>
    <cellStyle name="20% — akcent 1" xfId="20124" builtinId="30" hidden="1"/>
    <cellStyle name="20% — akcent 1" xfId="20163" builtinId="30" hidden="1"/>
    <cellStyle name="20% — akcent 1" xfId="20203" builtinId="30" hidden="1"/>
    <cellStyle name="20% — akcent 1" xfId="20242" builtinId="30" hidden="1"/>
    <cellStyle name="20% — akcent 1" xfId="20283" builtinId="30" hidden="1"/>
    <cellStyle name="20% — akcent 1" xfId="20322" builtinId="30" hidden="1"/>
    <cellStyle name="20% — akcent 1" xfId="20361" builtinId="30" hidden="1"/>
    <cellStyle name="20% — akcent 1" xfId="20400" builtinId="30" hidden="1"/>
    <cellStyle name="20% — akcent 1" xfId="20440" builtinId="30" hidden="1"/>
    <cellStyle name="20% — akcent 1" xfId="20480" builtinId="30" hidden="1"/>
    <cellStyle name="20% — akcent 1" xfId="20519" builtinId="30" hidden="1"/>
    <cellStyle name="20% — akcent 1" xfId="20559" builtinId="30" hidden="1"/>
    <cellStyle name="20% — akcent 1" xfId="20599" builtinId="30" hidden="1"/>
    <cellStyle name="20% — akcent 1" xfId="20639" builtinId="30" hidden="1"/>
    <cellStyle name="20% — akcent 1" xfId="20678" builtinId="30" hidden="1"/>
    <cellStyle name="20% — akcent 1" xfId="20717" builtinId="30" hidden="1"/>
    <cellStyle name="20% — akcent 1" xfId="19973" builtinId="30" hidden="1"/>
    <cellStyle name="20% — akcent 1" xfId="20750" builtinId="30" hidden="1"/>
    <cellStyle name="20% — akcent 1" xfId="20791" builtinId="30" hidden="1"/>
    <cellStyle name="20% — akcent 1" xfId="20830" builtinId="30" hidden="1"/>
    <cellStyle name="20% — akcent 1" xfId="20869" builtinId="30" hidden="1"/>
    <cellStyle name="20% — akcent 1" xfId="20908" builtinId="30" hidden="1"/>
    <cellStyle name="20% — akcent 1" xfId="20948" builtinId="30" hidden="1"/>
    <cellStyle name="20% — akcent 1" xfId="20987" builtinId="30" hidden="1"/>
    <cellStyle name="20% — akcent 1" xfId="21028" builtinId="30" hidden="1"/>
    <cellStyle name="20% — akcent 1" xfId="21067" builtinId="30" hidden="1"/>
    <cellStyle name="20% — akcent 1" xfId="21106" builtinId="30" hidden="1"/>
    <cellStyle name="20% — akcent 1" xfId="21145" builtinId="30" hidden="1"/>
    <cellStyle name="20% — akcent 1" xfId="21185" builtinId="30" hidden="1"/>
    <cellStyle name="20% — akcent 1" xfId="21225" builtinId="30" hidden="1"/>
    <cellStyle name="20% — akcent 1" xfId="21264" builtinId="30" hidden="1"/>
    <cellStyle name="20% — akcent 1" xfId="21304" builtinId="30" hidden="1"/>
    <cellStyle name="20% — akcent 1" xfId="21343" builtinId="30" hidden="1"/>
    <cellStyle name="20% — akcent 1" xfId="21383" builtinId="30" hidden="1"/>
    <cellStyle name="20% — akcent 1" xfId="21422" builtinId="30" hidden="1"/>
    <cellStyle name="20% — akcent 1" xfId="21461" builtinId="30" hidden="1"/>
    <cellStyle name="20% — akcent 1" xfId="19900" builtinId="30" hidden="1"/>
    <cellStyle name="20% — akcent 1" xfId="19937" builtinId="30" hidden="1"/>
    <cellStyle name="20% — akcent 1" xfId="21507" builtinId="30" hidden="1"/>
    <cellStyle name="20% — akcent 1" xfId="21546" builtinId="30" hidden="1"/>
    <cellStyle name="20% — akcent 1" xfId="21585" builtinId="30" hidden="1"/>
    <cellStyle name="20% — akcent 1" xfId="21624" builtinId="30" hidden="1"/>
    <cellStyle name="20% — akcent 1" xfId="21664" builtinId="30" hidden="1"/>
    <cellStyle name="20% — akcent 1" xfId="21703" builtinId="30" hidden="1"/>
    <cellStyle name="20% — akcent 1" xfId="21744" builtinId="30" hidden="1"/>
    <cellStyle name="20% — akcent 1" xfId="21783" builtinId="30" hidden="1"/>
    <cellStyle name="20% — akcent 1" xfId="21822" builtinId="30" hidden="1"/>
    <cellStyle name="20% — akcent 1" xfId="21861" builtinId="30" hidden="1"/>
    <cellStyle name="20% — akcent 1" xfId="21901" builtinId="30" hidden="1"/>
    <cellStyle name="20% — akcent 1" xfId="21941" builtinId="30" hidden="1"/>
    <cellStyle name="20% — akcent 1" xfId="21980" builtinId="30" hidden="1"/>
    <cellStyle name="20% — akcent 1" xfId="22020" builtinId="30" hidden="1"/>
    <cellStyle name="20% — akcent 1" xfId="22059" builtinId="30" hidden="1"/>
    <cellStyle name="20% — akcent 1" xfId="22099" builtinId="30" hidden="1"/>
    <cellStyle name="20% — akcent 1" xfId="22138" builtinId="30" hidden="1"/>
    <cellStyle name="20% — akcent 1" xfId="22177" builtinId="30" hidden="1"/>
    <cellStyle name="20% — akcent 1" xfId="22216" builtinId="30" hidden="1"/>
    <cellStyle name="20% — akcent 1" xfId="22256" builtinId="30" hidden="1"/>
    <cellStyle name="20% — akcent 1" xfId="22297" builtinId="30" hidden="1"/>
    <cellStyle name="20% — akcent 1" xfId="22336" builtinId="30" hidden="1"/>
    <cellStyle name="20% — akcent 1" xfId="22375" builtinId="30" hidden="1"/>
    <cellStyle name="20% — akcent 1" xfId="22414" builtinId="30" hidden="1"/>
    <cellStyle name="20% — akcent 1" xfId="22454" builtinId="30" hidden="1"/>
    <cellStyle name="20% — akcent 1" xfId="22493" builtinId="30" hidden="1"/>
    <cellStyle name="20% — akcent 1" xfId="22534" builtinId="30" hidden="1"/>
    <cellStyle name="20% — akcent 1" xfId="22573" builtinId="30" hidden="1"/>
    <cellStyle name="20% — akcent 1" xfId="22612" builtinId="30" hidden="1"/>
    <cellStyle name="20% — akcent 1" xfId="22651" builtinId="30" hidden="1"/>
    <cellStyle name="20% — akcent 1" xfId="22691" builtinId="30" hidden="1"/>
    <cellStyle name="20% — akcent 1" xfId="22731" builtinId="30" hidden="1"/>
    <cellStyle name="20% — akcent 1" xfId="22770" builtinId="30" hidden="1"/>
    <cellStyle name="20% — akcent 1" xfId="22810" builtinId="30" hidden="1"/>
    <cellStyle name="20% — akcent 1" xfId="22849" builtinId="30" hidden="1"/>
    <cellStyle name="20% — akcent 1" xfId="22889" builtinId="30" hidden="1"/>
    <cellStyle name="20% — akcent 1" xfId="22928" builtinId="30" hidden="1"/>
    <cellStyle name="20% — akcent 1" xfId="22967" builtinId="30" hidden="1"/>
    <cellStyle name="20% — akcent 1" xfId="23006" builtinId="30" hidden="1"/>
    <cellStyle name="20% — akcent 1" xfId="23165" builtinId="30" hidden="1"/>
    <cellStyle name="20% — akcent 1" xfId="23206" builtinId="30" hidden="1"/>
    <cellStyle name="20% — akcent 1" xfId="23245" builtinId="30" hidden="1"/>
    <cellStyle name="20% — akcent 1" xfId="23284" builtinId="30" hidden="1"/>
    <cellStyle name="20% — akcent 1" xfId="23323" builtinId="30" hidden="1"/>
    <cellStyle name="20% — akcent 1" xfId="23363" builtinId="30" hidden="1"/>
    <cellStyle name="20% — akcent 1" xfId="23402" builtinId="30" hidden="1"/>
    <cellStyle name="20% — akcent 1" xfId="23443" builtinId="30" hidden="1"/>
    <cellStyle name="20% — akcent 1" xfId="23482" builtinId="30" hidden="1"/>
    <cellStyle name="20% — akcent 1" xfId="23521" builtinId="30" hidden="1"/>
    <cellStyle name="20% — akcent 1" xfId="23560" builtinId="30" hidden="1"/>
    <cellStyle name="20% — akcent 1" xfId="23600" builtinId="30" hidden="1"/>
    <cellStyle name="20% — akcent 1" xfId="23640" builtinId="30" hidden="1"/>
    <cellStyle name="20% — akcent 1" xfId="23679" builtinId="30" hidden="1"/>
    <cellStyle name="20% — akcent 1" xfId="23719" builtinId="30" hidden="1"/>
    <cellStyle name="20% — akcent 1" xfId="23759" builtinId="30" hidden="1"/>
    <cellStyle name="20% — akcent 1" xfId="23799" builtinId="30" hidden="1"/>
    <cellStyle name="20% — akcent 1" xfId="23838" builtinId="30" hidden="1"/>
    <cellStyle name="20% — akcent 1" xfId="23877" builtinId="30" hidden="1"/>
    <cellStyle name="20% — akcent 1" xfId="23133" builtinId="30" hidden="1"/>
    <cellStyle name="20% — akcent 1" xfId="23910" builtinId="30" hidden="1"/>
    <cellStyle name="20% — akcent 1" xfId="23951" builtinId="30" hidden="1"/>
    <cellStyle name="20% — akcent 1" xfId="23990" builtinId="30" hidden="1"/>
    <cellStyle name="20% — akcent 1" xfId="24029" builtinId="30" hidden="1"/>
    <cellStyle name="20% — akcent 1" xfId="24068" builtinId="30" hidden="1"/>
    <cellStyle name="20% — akcent 1" xfId="24108" builtinId="30" hidden="1"/>
    <cellStyle name="20% — akcent 1" xfId="24147" builtinId="30" hidden="1"/>
    <cellStyle name="20% — akcent 1" xfId="24188" builtinId="30" hidden="1"/>
    <cellStyle name="20% — akcent 1" xfId="24227" builtinId="30" hidden="1"/>
    <cellStyle name="20% — akcent 1" xfId="24266" builtinId="30" hidden="1"/>
    <cellStyle name="20% — akcent 1" xfId="24305" builtinId="30" hidden="1"/>
    <cellStyle name="20% — akcent 1" xfId="24345" builtinId="30" hidden="1"/>
    <cellStyle name="20% — akcent 1" xfId="24385" builtinId="30" hidden="1"/>
    <cellStyle name="20% — akcent 1" xfId="24424" builtinId="30" hidden="1"/>
    <cellStyle name="20% — akcent 1" xfId="24464" builtinId="30" hidden="1"/>
    <cellStyle name="20% — akcent 1" xfId="24503" builtinId="30" hidden="1"/>
    <cellStyle name="20% — akcent 1" xfId="24543" builtinId="30" hidden="1"/>
    <cellStyle name="20% — akcent 1" xfId="24582" builtinId="30" hidden="1"/>
    <cellStyle name="20% — akcent 1" xfId="24621" builtinId="30" hidden="1"/>
    <cellStyle name="20% — akcent 1" xfId="23060" builtinId="30" hidden="1"/>
    <cellStyle name="20% — akcent 1" xfId="23097" builtinId="30" hidden="1"/>
    <cellStyle name="20% — akcent 1" xfId="24667" builtinId="30" hidden="1"/>
    <cellStyle name="20% — akcent 1" xfId="24706" builtinId="30" hidden="1"/>
    <cellStyle name="20% — akcent 1" xfId="24745" builtinId="30" hidden="1"/>
    <cellStyle name="20% — akcent 1" xfId="24784" builtinId="30" hidden="1"/>
    <cellStyle name="20% — akcent 1" xfId="24824" builtinId="30" hidden="1"/>
    <cellStyle name="20% — akcent 1" xfId="24863" builtinId="30" hidden="1"/>
    <cellStyle name="20% — akcent 1" xfId="24904" builtinId="30" hidden="1"/>
    <cellStyle name="20% — akcent 1" xfId="24943" builtinId="30" hidden="1"/>
    <cellStyle name="20% — akcent 1" xfId="24982" builtinId="30" hidden="1"/>
    <cellStyle name="20% — akcent 1" xfId="25021" builtinId="30" hidden="1"/>
    <cellStyle name="20% — akcent 1" xfId="25061" builtinId="30" hidden="1"/>
    <cellStyle name="20% — akcent 1" xfId="25101" builtinId="30" hidden="1"/>
    <cellStyle name="20% — akcent 1" xfId="25140" builtinId="30" hidden="1"/>
    <cellStyle name="20% — akcent 1" xfId="25180" builtinId="30" hidden="1"/>
    <cellStyle name="20% — akcent 1" xfId="25219" builtinId="30" hidden="1"/>
    <cellStyle name="20% — akcent 1" xfId="25259" builtinId="30" hidden="1"/>
    <cellStyle name="20% — akcent 1" xfId="25298" builtinId="30" hidden="1"/>
    <cellStyle name="20% — akcent 1" xfId="25337" builtinId="30" hidden="1"/>
    <cellStyle name="20% — akcent 1" xfId="19052" builtinId="30" hidden="1"/>
    <cellStyle name="20% — akcent 1" xfId="19022" builtinId="30" hidden="1"/>
    <cellStyle name="20% — akcent 1" xfId="25364" builtinId="30" hidden="1"/>
    <cellStyle name="20% — akcent 1" xfId="25403" builtinId="30" hidden="1"/>
    <cellStyle name="20% — akcent 1" xfId="25442" builtinId="30" hidden="1"/>
    <cellStyle name="20% — akcent 1" xfId="25481" builtinId="30" hidden="1"/>
    <cellStyle name="20% — akcent 1" xfId="25521" builtinId="30" hidden="1"/>
    <cellStyle name="20% — akcent 1" xfId="25560" builtinId="30" hidden="1"/>
    <cellStyle name="20% — akcent 1" xfId="25601" builtinId="30" hidden="1"/>
    <cellStyle name="20% — akcent 1" xfId="25640" builtinId="30" hidden="1"/>
    <cellStyle name="20% — akcent 1" xfId="25679" builtinId="30" hidden="1"/>
    <cellStyle name="20% — akcent 1" xfId="25718" builtinId="30" hidden="1"/>
    <cellStyle name="20% — akcent 1" xfId="25758" builtinId="30" hidden="1"/>
    <cellStyle name="20% — akcent 1" xfId="25798" builtinId="30" hidden="1"/>
    <cellStyle name="20% — akcent 1" xfId="25837" builtinId="30" hidden="1"/>
    <cellStyle name="20% — akcent 1" xfId="25877" builtinId="30" hidden="1"/>
    <cellStyle name="20% — akcent 1" xfId="25916" builtinId="30" hidden="1"/>
    <cellStyle name="20% — akcent 1" xfId="25956" builtinId="30" hidden="1"/>
    <cellStyle name="20% — akcent 1" xfId="25995" builtinId="30" hidden="1"/>
    <cellStyle name="20% — akcent 1" xfId="26034" builtinId="30" hidden="1"/>
    <cellStyle name="20% — akcent 1" xfId="26073" builtinId="30" hidden="1"/>
    <cellStyle name="20% — akcent 1" xfId="26232" builtinId="30" hidden="1"/>
    <cellStyle name="20% — akcent 1" xfId="26273" builtinId="30" hidden="1"/>
    <cellStyle name="20% — akcent 1" xfId="26312" builtinId="30" hidden="1"/>
    <cellStyle name="20% — akcent 1" xfId="26351" builtinId="30" hidden="1"/>
    <cellStyle name="20% — akcent 1" xfId="26390" builtinId="30" hidden="1"/>
    <cellStyle name="20% — akcent 1" xfId="26430" builtinId="30" hidden="1"/>
    <cellStyle name="20% — akcent 1" xfId="26469" builtinId="30" hidden="1"/>
    <cellStyle name="20% — akcent 1" xfId="26510" builtinId="30" hidden="1"/>
    <cellStyle name="20% — akcent 1" xfId="26549" builtinId="30" hidden="1"/>
    <cellStyle name="20% — akcent 1" xfId="26588" builtinId="30" hidden="1"/>
    <cellStyle name="20% — akcent 1" xfId="26627" builtinId="30" hidden="1"/>
    <cellStyle name="20% — akcent 1" xfId="26667" builtinId="30" hidden="1"/>
    <cellStyle name="20% — akcent 1" xfId="26707" builtinId="30" hidden="1"/>
    <cellStyle name="20% — akcent 1" xfId="26746" builtinId="30" hidden="1"/>
    <cellStyle name="20% — akcent 1" xfId="26786" builtinId="30" hidden="1"/>
    <cellStyle name="20% — akcent 1" xfId="26826" builtinId="30" hidden="1"/>
    <cellStyle name="20% — akcent 1" xfId="26866" builtinId="30" hidden="1"/>
    <cellStyle name="20% — akcent 1" xfId="26905" builtinId="30" hidden="1"/>
    <cellStyle name="20% — akcent 1" xfId="26944" builtinId="30" hidden="1"/>
    <cellStyle name="20% — akcent 1" xfId="26200" builtinId="30" hidden="1"/>
    <cellStyle name="20% — akcent 1" xfId="26977" builtinId="30" hidden="1"/>
    <cellStyle name="20% — akcent 1" xfId="27018" builtinId="30" hidden="1"/>
    <cellStyle name="20% — akcent 1" xfId="27057" builtinId="30" hidden="1"/>
    <cellStyle name="20% — akcent 1" xfId="27096" builtinId="30" hidden="1"/>
    <cellStyle name="20% — akcent 1" xfId="27135" builtinId="30" hidden="1"/>
    <cellStyle name="20% — akcent 1" xfId="27175" builtinId="30" hidden="1"/>
    <cellStyle name="20% — akcent 1" xfId="27214" builtinId="30" hidden="1"/>
    <cellStyle name="20% — akcent 1" xfId="27255" builtinId="30" hidden="1"/>
    <cellStyle name="20% — akcent 1" xfId="27294" builtinId="30" hidden="1"/>
    <cellStyle name="20% — akcent 1" xfId="27333" builtinId="30" hidden="1"/>
    <cellStyle name="20% — akcent 1" xfId="27372" builtinId="30" hidden="1"/>
    <cellStyle name="20% — akcent 1" xfId="27412" builtinId="30" hidden="1"/>
    <cellStyle name="20% — akcent 1" xfId="27452" builtinId="30" hidden="1"/>
    <cellStyle name="20% — akcent 1" xfId="27491" builtinId="30" hidden="1"/>
    <cellStyle name="20% — akcent 1" xfId="27531" builtinId="30" hidden="1"/>
    <cellStyle name="20% — akcent 1" xfId="27570" builtinId="30" hidden="1"/>
    <cellStyle name="20% — akcent 1" xfId="27610" builtinId="30" hidden="1"/>
    <cellStyle name="20% — akcent 1" xfId="27649" builtinId="30" hidden="1"/>
    <cellStyle name="20% — akcent 1" xfId="27688" builtinId="30" hidden="1"/>
    <cellStyle name="20% — akcent 1" xfId="26127" builtinId="30" hidden="1"/>
    <cellStyle name="20% — akcent 1" xfId="26164" builtinId="30" hidden="1"/>
    <cellStyle name="20% — akcent 1" xfId="27734" builtinId="30" hidden="1"/>
    <cellStyle name="20% — akcent 1" xfId="27773" builtinId="30" hidden="1"/>
    <cellStyle name="20% — akcent 1" xfId="27812" builtinId="30" hidden="1"/>
    <cellStyle name="20% — akcent 1" xfId="27851" builtinId="30" hidden="1"/>
    <cellStyle name="20% — akcent 1" xfId="27891" builtinId="30" hidden="1"/>
    <cellStyle name="20% — akcent 1" xfId="27930" builtinId="30" hidden="1"/>
    <cellStyle name="20% — akcent 1" xfId="27971" builtinId="30" hidden="1"/>
    <cellStyle name="20% — akcent 1" xfId="28010" builtinId="30" hidden="1"/>
    <cellStyle name="20% — akcent 1" xfId="28049" builtinId="30" hidden="1"/>
    <cellStyle name="20% — akcent 1" xfId="28088" builtinId="30" hidden="1"/>
    <cellStyle name="20% — akcent 1" xfId="28128" builtinId="30" hidden="1"/>
    <cellStyle name="20% — akcent 1" xfId="28168" builtinId="30" hidden="1"/>
    <cellStyle name="20% — akcent 1" xfId="28207" builtinId="30" hidden="1"/>
    <cellStyle name="20% — akcent 1" xfId="28247" builtinId="30" hidden="1"/>
    <cellStyle name="20% — akcent 1" xfId="28286" builtinId="30" hidden="1"/>
    <cellStyle name="20% — akcent 1" xfId="28326" builtinId="30" hidden="1"/>
    <cellStyle name="20% — akcent 1" xfId="28365" builtinId="30" hidden="1"/>
    <cellStyle name="20% — akcent 1" xfId="28404" builtinId="30" hidden="1"/>
    <cellStyle name="20% — akcent 1" xfId="28443" builtinId="30" hidden="1"/>
    <cellStyle name="20% — akcent 1" xfId="28567" builtinId="30" hidden="1"/>
    <cellStyle name="20% — akcent 1" xfId="28610" builtinId="30" hidden="1"/>
    <cellStyle name="20% — akcent 1" xfId="28649" builtinId="30" hidden="1"/>
    <cellStyle name="20% — akcent 1" xfId="28688" builtinId="30" hidden="1"/>
    <cellStyle name="20% — akcent 1" xfId="28727" builtinId="30" hidden="1"/>
    <cellStyle name="20% — akcent 1" xfId="28767" builtinId="30" hidden="1"/>
    <cellStyle name="20% — akcent 1" xfId="28806" builtinId="30" hidden="1"/>
    <cellStyle name="20% — akcent 1" xfId="28847" builtinId="30" hidden="1"/>
    <cellStyle name="20% — akcent 1" xfId="28886" builtinId="30" hidden="1"/>
    <cellStyle name="20% — akcent 1" xfId="28925" builtinId="30" hidden="1"/>
    <cellStyle name="20% — akcent 1" xfId="28964" builtinId="30" hidden="1"/>
    <cellStyle name="20% — akcent 1" xfId="29006" builtinId="30" hidden="1"/>
    <cellStyle name="20% — akcent 1" xfId="29046" builtinId="30" hidden="1"/>
    <cellStyle name="20% — akcent 1" xfId="29085" builtinId="30" hidden="1"/>
    <cellStyle name="20% — akcent 1" xfId="29125" builtinId="30" hidden="1"/>
    <cellStyle name="20% — akcent 1" xfId="29165" builtinId="30" hidden="1"/>
    <cellStyle name="20% — akcent 1" xfId="29205" builtinId="30" hidden="1"/>
    <cellStyle name="20% — akcent 1" xfId="29244" builtinId="30" hidden="1"/>
    <cellStyle name="20% — akcent 1" xfId="29283" builtinId="30" hidden="1"/>
    <cellStyle name="20% — akcent 1" xfId="29333" builtinId="30" hidden="1"/>
    <cellStyle name="20% — akcent 1" xfId="29492" builtinId="30" hidden="1"/>
    <cellStyle name="20% — akcent 1" xfId="29535" builtinId="30" hidden="1"/>
    <cellStyle name="20% — akcent 1" xfId="29574" builtinId="30" hidden="1"/>
    <cellStyle name="20% — akcent 1" xfId="29613" builtinId="30" hidden="1"/>
    <cellStyle name="20% — akcent 1" xfId="29652" builtinId="30" hidden="1"/>
    <cellStyle name="20% — akcent 1" xfId="29692" builtinId="30" hidden="1"/>
    <cellStyle name="20% — akcent 1" xfId="29731" builtinId="30" hidden="1"/>
    <cellStyle name="20% — akcent 1" xfId="29772" builtinId="30" hidden="1"/>
    <cellStyle name="20% — akcent 1" xfId="29811" builtinId="30" hidden="1"/>
    <cellStyle name="20% — akcent 1" xfId="29850" builtinId="30" hidden="1"/>
    <cellStyle name="20% — akcent 1" xfId="29889" builtinId="30" hidden="1"/>
    <cellStyle name="20% — akcent 1" xfId="29931" builtinId="30" hidden="1"/>
    <cellStyle name="20% — akcent 1" xfId="29971" builtinId="30" hidden="1"/>
    <cellStyle name="20% — akcent 1" xfId="30010" builtinId="30" hidden="1"/>
    <cellStyle name="20% — akcent 1" xfId="30050" builtinId="30" hidden="1"/>
    <cellStyle name="20% — akcent 1" xfId="30090" builtinId="30" hidden="1"/>
    <cellStyle name="20% — akcent 1" xfId="30130" builtinId="30" hidden="1"/>
    <cellStyle name="20% — akcent 1" xfId="30169" builtinId="30" hidden="1"/>
    <cellStyle name="20% — akcent 1" xfId="30208" builtinId="30" hidden="1"/>
    <cellStyle name="20% — akcent 1" xfId="29460" builtinId="30" hidden="1"/>
    <cellStyle name="20% — akcent 1" xfId="30241" builtinId="30" hidden="1"/>
    <cellStyle name="20% — akcent 1" xfId="30282" builtinId="30" hidden="1"/>
    <cellStyle name="20% — akcent 1" xfId="30321" builtinId="30" hidden="1"/>
    <cellStyle name="20% — akcent 1" xfId="30360" builtinId="30" hidden="1"/>
    <cellStyle name="20% — akcent 1" xfId="30399" builtinId="30" hidden="1"/>
    <cellStyle name="20% — akcent 1" xfId="30439" builtinId="30" hidden="1"/>
    <cellStyle name="20% — akcent 1" xfId="30478" builtinId="30" hidden="1"/>
    <cellStyle name="20% — akcent 1" xfId="30519" builtinId="30" hidden="1"/>
    <cellStyle name="20% — akcent 1" xfId="30558" builtinId="30" hidden="1"/>
    <cellStyle name="20% — akcent 1" xfId="30597" builtinId="30" hidden="1"/>
    <cellStyle name="20% — akcent 1" xfId="30636" builtinId="30" hidden="1"/>
    <cellStyle name="20% — akcent 1" xfId="30676" builtinId="30" hidden="1"/>
    <cellStyle name="20% — akcent 1" xfId="30716" builtinId="30" hidden="1"/>
    <cellStyle name="20% — akcent 1" xfId="30755" builtinId="30" hidden="1"/>
    <cellStyle name="20% — akcent 1" xfId="30795" builtinId="30" hidden="1"/>
    <cellStyle name="20% — akcent 1" xfId="30834" builtinId="30" hidden="1"/>
    <cellStyle name="20% — akcent 1" xfId="30874" builtinId="30" hidden="1"/>
    <cellStyle name="20% — akcent 1" xfId="30913" builtinId="30" hidden="1"/>
    <cellStyle name="20% — akcent 1" xfId="30952" builtinId="30" hidden="1"/>
    <cellStyle name="20% — akcent 1" xfId="29387" builtinId="30" hidden="1"/>
    <cellStyle name="20% — akcent 1" xfId="29424" builtinId="30" hidden="1"/>
    <cellStyle name="20% — akcent 1" xfId="30998" builtinId="30" hidden="1"/>
    <cellStyle name="20% — akcent 1" xfId="31037" builtinId="30" hidden="1"/>
    <cellStyle name="20% — akcent 1" xfId="31076" builtinId="30" hidden="1"/>
    <cellStyle name="20% — akcent 1" xfId="31115" builtinId="30" hidden="1"/>
    <cellStyle name="20% — akcent 1" xfId="31155" builtinId="30" hidden="1"/>
    <cellStyle name="20% — akcent 1" xfId="31194" builtinId="30" hidden="1"/>
    <cellStyle name="20% — akcent 1" xfId="31235" builtinId="30" hidden="1"/>
    <cellStyle name="20% — akcent 1" xfId="31274" builtinId="30" hidden="1"/>
    <cellStyle name="20% — akcent 1" xfId="31313" builtinId="30" hidden="1"/>
    <cellStyle name="20% — akcent 1" xfId="31352" builtinId="30" hidden="1"/>
    <cellStyle name="20% — akcent 1" xfId="31392" builtinId="30" hidden="1"/>
    <cellStyle name="20% — akcent 1" xfId="31432" builtinId="30" hidden="1"/>
    <cellStyle name="20% — akcent 1" xfId="31471" builtinId="30" hidden="1"/>
    <cellStyle name="20% — akcent 1" xfId="31511" builtinId="30" hidden="1"/>
    <cellStyle name="20% — akcent 1" xfId="31550" builtinId="30" hidden="1"/>
    <cellStyle name="20% — akcent 1" xfId="31590" builtinId="30" hidden="1"/>
    <cellStyle name="20% — akcent 1" xfId="31629" builtinId="30" hidden="1"/>
    <cellStyle name="20% — akcent 1" xfId="31668" builtinId="30" hidden="1"/>
    <cellStyle name="20% — akcent 1" xfId="28535" builtinId="30" hidden="1"/>
    <cellStyle name="20% — akcent 1" xfId="28475" builtinId="30" hidden="1"/>
    <cellStyle name="20% — akcent 1" xfId="31722" builtinId="30" hidden="1"/>
    <cellStyle name="20% — akcent 1" xfId="31761" builtinId="30" hidden="1"/>
    <cellStyle name="20% — akcent 1" xfId="31800" builtinId="30" hidden="1"/>
    <cellStyle name="20% — akcent 1" xfId="31839" builtinId="30" hidden="1"/>
    <cellStyle name="20% — akcent 1" xfId="31879" builtinId="30" hidden="1"/>
    <cellStyle name="20% — akcent 1" xfId="31918" builtinId="30" hidden="1"/>
    <cellStyle name="20% — akcent 1" xfId="31959" builtinId="30" hidden="1"/>
    <cellStyle name="20% — akcent 1" xfId="31998" builtinId="30" hidden="1"/>
    <cellStyle name="20% — akcent 1" xfId="32037" builtinId="30" hidden="1"/>
    <cellStyle name="20% — akcent 1" xfId="32076" builtinId="30" hidden="1"/>
    <cellStyle name="20% — akcent 1" xfId="32116" builtinId="30" hidden="1"/>
    <cellStyle name="20% — akcent 1" xfId="32156" builtinId="30" hidden="1"/>
    <cellStyle name="20% — akcent 1" xfId="32195" builtinId="30" hidden="1"/>
    <cellStyle name="20% — akcent 1" xfId="32235" builtinId="30" hidden="1"/>
    <cellStyle name="20% — akcent 1" xfId="32274" builtinId="30" hidden="1"/>
    <cellStyle name="20% — akcent 1" xfId="32314" builtinId="30" hidden="1"/>
    <cellStyle name="20% — akcent 1" xfId="32353" builtinId="30" hidden="1"/>
    <cellStyle name="20% — akcent 1" xfId="32392" builtinId="30" hidden="1"/>
    <cellStyle name="20% — akcent 1" xfId="32431" builtinId="30" hidden="1"/>
    <cellStyle name="20% — akcent 1" xfId="32590" builtinId="30" hidden="1"/>
    <cellStyle name="20% — akcent 1" xfId="32631" builtinId="30" hidden="1"/>
    <cellStyle name="20% — akcent 1" xfId="32670" builtinId="30" hidden="1"/>
    <cellStyle name="20% — akcent 1" xfId="32709" builtinId="30" hidden="1"/>
    <cellStyle name="20% — akcent 1" xfId="32748" builtinId="30" hidden="1"/>
    <cellStyle name="20% — akcent 1" xfId="32788" builtinId="30" hidden="1"/>
    <cellStyle name="20% — akcent 1" xfId="32827" builtinId="30" hidden="1"/>
    <cellStyle name="20% — akcent 1" xfId="32868" builtinId="30" hidden="1"/>
    <cellStyle name="20% — akcent 1" xfId="32907" builtinId="30" hidden="1"/>
    <cellStyle name="20% — akcent 1" xfId="32946" builtinId="30" hidden="1"/>
    <cellStyle name="20% — akcent 1" xfId="32985" builtinId="30" hidden="1"/>
    <cellStyle name="20% — akcent 1" xfId="33025" builtinId="30" hidden="1"/>
    <cellStyle name="20% — akcent 1" xfId="33065" builtinId="30" hidden="1"/>
    <cellStyle name="20% — akcent 1" xfId="33104" builtinId="30" hidden="1"/>
    <cellStyle name="20% — akcent 1" xfId="33144" builtinId="30" hidden="1"/>
    <cellStyle name="20% — akcent 1" xfId="33184" builtinId="30" hidden="1"/>
    <cellStyle name="20% — akcent 1" xfId="33224" builtinId="30" hidden="1"/>
    <cellStyle name="20% — akcent 1" xfId="33263" builtinId="30" hidden="1"/>
    <cellStyle name="20% — akcent 1" xfId="33302" builtinId="30" hidden="1"/>
    <cellStyle name="20% — akcent 1" xfId="32558" builtinId="30" hidden="1"/>
    <cellStyle name="20% — akcent 1" xfId="33335" builtinId="30" hidden="1"/>
    <cellStyle name="20% — akcent 1" xfId="33376" builtinId="30" hidden="1"/>
    <cellStyle name="20% — akcent 1" xfId="33415" builtinId="30" hidden="1"/>
    <cellStyle name="20% — akcent 1" xfId="33454" builtinId="30" hidden="1"/>
    <cellStyle name="20% — akcent 1" xfId="33493" builtinId="30" hidden="1"/>
    <cellStyle name="20% — akcent 1" xfId="33533" builtinId="30" hidden="1"/>
    <cellStyle name="20% — akcent 1" xfId="33572" builtinId="30" hidden="1"/>
    <cellStyle name="20% — akcent 1" xfId="33613" builtinId="30" hidden="1"/>
    <cellStyle name="20% — akcent 1" xfId="33652" builtinId="30" hidden="1"/>
    <cellStyle name="20% — akcent 1" xfId="33691" builtinId="30" hidden="1"/>
    <cellStyle name="20% — akcent 1" xfId="33730" builtinId="30" hidden="1"/>
    <cellStyle name="20% — akcent 1" xfId="33770" builtinId="30" hidden="1"/>
    <cellStyle name="20% — akcent 1" xfId="33810" builtinId="30" hidden="1"/>
    <cellStyle name="20% — akcent 1" xfId="33849" builtinId="30" hidden="1"/>
    <cellStyle name="20% — akcent 1" xfId="33889" builtinId="30" hidden="1"/>
    <cellStyle name="20% — akcent 1" xfId="33928" builtinId="30" hidden="1"/>
    <cellStyle name="20% — akcent 1" xfId="33968" builtinId="30" hidden="1"/>
    <cellStyle name="20% — akcent 1" xfId="34007" builtinId="30" hidden="1"/>
    <cellStyle name="20% — akcent 1" xfId="34046" builtinId="30" hidden="1"/>
    <cellStyle name="20% — akcent 1" xfId="32485" builtinId="30" hidden="1"/>
    <cellStyle name="20% — akcent 1" xfId="32522" builtinId="30" hidden="1"/>
    <cellStyle name="20% — akcent 1" xfId="34092" builtinId="30" hidden="1"/>
    <cellStyle name="20% — akcent 1" xfId="34131" builtinId="30" hidden="1"/>
    <cellStyle name="20% — akcent 1" xfId="34170" builtinId="30" hidden="1"/>
    <cellStyle name="20% — akcent 1" xfId="34209" builtinId="30" hidden="1"/>
    <cellStyle name="20% — akcent 1" xfId="34249" builtinId="30" hidden="1"/>
    <cellStyle name="20% — akcent 1" xfId="34288" builtinId="30" hidden="1"/>
    <cellStyle name="20% — akcent 1" xfId="34329" builtinId="30" hidden="1"/>
    <cellStyle name="20% — akcent 1" xfId="34368" builtinId="30" hidden="1"/>
    <cellStyle name="20% — akcent 1" xfId="34407" builtinId="30" hidden="1"/>
    <cellStyle name="20% — akcent 1" xfId="34446" builtinId="30" hidden="1"/>
    <cellStyle name="20% — akcent 1" xfId="34486" builtinId="30" hidden="1"/>
    <cellStyle name="20% — akcent 1" xfId="34526" builtinId="30" hidden="1"/>
    <cellStyle name="20% — akcent 1" xfId="34565" builtinId="30" hidden="1"/>
    <cellStyle name="20% — akcent 1" xfId="34605" builtinId="30" hidden="1"/>
    <cellStyle name="20% — akcent 1" xfId="34644" builtinId="30" hidden="1"/>
    <cellStyle name="20% — akcent 1" xfId="34684" builtinId="30" hidden="1"/>
    <cellStyle name="20% — akcent 1" xfId="34723" builtinId="30" hidden="1"/>
    <cellStyle name="20% — akcent 1" xfId="34762" builtinId="30" hidden="1"/>
    <cellStyle name="20% — akcent 1" xfId="28500" builtinId="30" hidden="1"/>
    <cellStyle name="20% — akcent 1" xfId="34803" builtinId="30" hidden="1"/>
    <cellStyle name="20% — akcent 1" xfId="34844" builtinId="30" hidden="1"/>
    <cellStyle name="20% — akcent 1" xfId="34883" builtinId="30" hidden="1"/>
    <cellStyle name="20% — akcent 1" xfId="34922" builtinId="30" hidden="1"/>
    <cellStyle name="20% — akcent 1" xfId="34961" builtinId="30" hidden="1"/>
    <cellStyle name="20% — akcent 1" xfId="35001" builtinId="30" hidden="1"/>
    <cellStyle name="20% — akcent 1" xfId="35040" builtinId="30" hidden="1"/>
    <cellStyle name="20% — akcent 1" xfId="35081" builtinId="30" hidden="1"/>
    <cellStyle name="20% — akcent 1" xfId="35120" builtinId="30" hidden="1"/>
    <cellStyle name="20% — akcent 1" xfId="35159" builtinId="30" hidden="1"/>
    <cellStyle name="20% — akcent 1" xfId="35198" builtinId="30" hidden="1"/>
    <cellStyle name="20% — akcent 1" xfId="35238" builtinId="30" hidden="1"/>
    <cellStyle name="20% — akcent 1" xfId="35278" builtinId="30" hidden="1"/>
    <cellStyle name="20% — akcent 1" xfId="35317" builtinId="30" hidden="1"/>
    <cellStyle name="20% — akcent 1" xfId="35357" builtinId="30" hidden="1"/>
    <cellStyle name="20% — akcent 1" xfId="35396" builtinId="30" hidden="1"/>
    <cellStyle name="20% — akcent 1" xfId="35436" builtinId="30" hidden="1"/>
    <cellStyle name="20% — akcent 1" xfId="35475" builtinId="30" hidden="1"/>
    <cellStyle name="20% — akcent 1" xfId="35514" builtinId="30" hidden="1"/>
    <cellStyle name="20% — akcent 1" xfId="35553" builtinId="30" hidden="1"/>
    <cellStyle name="20% — akcent 1" xfId="35712" builtinId="30" hidden="1"/>
    <cellStyle name="20% — akcent 1" xfId="35753" builtinId="30" hidden="1"/>
    <cellStyle name="20% — akcent 1" xfId="35792" builtinId="30" hidden="1"/>
    <cellStyle name="20% — akcent 1" xfId="35831" builtinId="30" hidden="1"/>
    <cellStyle name="20% — akcent 1" xfId="35870" builtinId="30" hidden="1"/>
    <cellStyle name="20% — akcent 1" xfId="35910" builtinId="30" hidden="1"/>
    <cellStyle name="20% — akcent 1" xfId="35949" builtinId="30" hidden="1"/>
    <cellStyle name="20% — akcent 1" xfId="35990" builtinId="30" hidden="1"/>
    <cellStyle name="20% — akcent 1" xfId="36029" builtinId="30" hidden="1"/>
    <cellStyle name="20% — akcent 1" xfId="36068" builtinId="30" hidden="1"/>
    <cellStyle name="20% — akcent 1" xfId="36107" builtinId="30" hidden="1"/>
    <cellStyle name="20% — akcent 1" xfId="36147" builtinId="30" hidden="1"/>
    <cellStyle name="20% — akcent 1" xfId="36187" builtinId="30" hidden="1"/>
    <cellStyle name="20% — akcent 1" xfId="36226" builtinId="30" hidden="1"/>
    <cellStyle name="20% — akcent 1" xfId="36266" builtinId="30" hidden="1"/>
    <cellStyle name="20% — akcent 1" xfId="36306" builtinId="30" hidden="1"/>
    <cellStyle name="20% — akcent 1" xfId="36346" builtinId="30" hidden="1"/>
    <cellStyle name="20% — akcent 1" xfId="36385" builtinId="30" hidden="1"/>
    <cellStyle name="20% — akcent 1" xfId="36424" builtinId="30" hidden="1"/>
    <cellStyle name="20% — akcent 1" xfId="35680" builtinId="30" hidden="1"/>
    <cellStyle name="20% — akcent 1" xfId="36457" builtinId="30" hidden="1"/>
    <cellStyle name="20% — akcent 1" xfId="36498" builtinId="30" hidden="1"/>
    <cellStyle name="20% — akcent 1" xfId="36537" builtinId="30" hidden="1"/>
    <cellStyle name="20% — akcent 1" xfId="36576" builtinId="30" hidden="1"/>
    <cellStyle name="20% — akcent 1" xfId="36615" builtinId="30" hidden="1"/>
    <cellStyle name="20% — akcent 1" xfId="36655" builtinId="30" hidden="1"/>
    <cellStyle name="20% — akcent 1" xfId="36694" builtinId="30" hidden="1"/>
    <cellStyle name="20% — akcent 1" xfId="36735" builtinId="30" hidden="1"/>
    <cellStyle name="20% — akcent 1" xfId="36774" builtinId="30" hidden="1"/>
    <cellStyle name="20% — akcent 1" xfId="36813" builtinId="30" hidden="1"/>
    <cellStyle name="20% — akcent 1" xfId="36852" builtinId="30" hidden="1"/>
    <cellStyle name="20% — akcent 1" xfId="36892" builtinId="30" hidden="1"/>
    <cellStyle name="20% — akcent 1" xfId="36932" builtinId="30" hidden="1"/>
    <cellStyle name="20% — akcent 1" xfId="36971" builtinId="30" hidden="1"/>
    <cellStyle name="20% — akcent 1" xfId="37011" builtinId="30" hidden="1"/>
    <cellStyle name="20% — akcent 1" xfId="37050" builtinId="30" hidden="1"/>
    <cellStyle name="20% — akcent 1" xfId="37090" builtinId="30" hidden="1"/>
    <cellStyle name="20% — akcent 1" xfId="37129" builtinId="30" hidden="1"/>
    <cellStyle name="20% — akcent 1" xfId="37168" builtinId="30" hidden="1"/>
    <cellStyle name="20% — akcent 1" xfId="35607" builtinId="30" hidden="1"/>
    <cellStyle name="20% — akcent 1" xfId="35644" builtinId="30" hidden="1"/>
    <cellStyle name="20% — akcent 1" xfId="37214" builtinId="30" hidden="1"/>
    <cellStyle name="20% — akcent 1" xfId="37253" builtinId="30" hidden="1"/>
    <cellStyle name="20% — akcent 1" xfId="37292" builtinId="30" hidden="1"/>
    <cellStyle name="20% — akcent 1" xfId="37331" builtinId="30" hidden="1"/>
    <cellStyle name="20% — akcent 1" xfId="37371" builtinId="30" hidden="1"/>
    <cellStyle name="20% — akcent 1" xfId="37410" builtinId="30" hidden="1"/>
    <cellStyle name="20% — akcent 1" xfId="37451" builtinId="30" hidden="1"/>
    <cellStyle name="20% — akcent 1" xfId="37490" builtinId="30" hidden="1"/>
    <cellStyle name="20% — akcent 1" xfId="37529" builtinId="30" hidden="1"/>
    <cellStyle name="20% — akcent 1" xfId="37568" builtinId="30" hidden="1"/>
    <cellStyle name="20% — akcent 1" xfId="37608" builtinId="30" hidden="1"/>
    <cellStyle name="20% — akcent 1" xfId="37648" builtinId="30" hidden="1"/>
    <cellStyle name="20% — akcent 1" xfId="37687" builtinId="30" hidden="1"/>
    <cellStyle name="20% — akcent 1" xfId="37727" builtinId="30" hidden="1"/>
    <cellStyle name="20% — akcent 1" xfId="37766" builtinId="30" hidden="1"/>
    <cellStyle name="20% — akcent 1" xfId="37806" builtinId="30" hidden="1"/>
    <cellStyle name="20% — akcent 1" xfId="37845" builtinId="30" hidden="1"/>
    <cellStyle name="20% — akcent 1" xfId="37884" builtinId="30" hidden="1"/>
    <cellStyle name="20% — akcent 1" xfId="37923" builtinId="30" hidden="1"/>
    <cellStyle name="20% — akcent 1" xfId="37963" builtinId="30" hidden="1"/>
    <cellStyle name="20% — akcent 1" xfId="38004" builtinId="30" hidden="1"/>
    <cellStyle name="20% — akcent 1" xfId="38043" builtinId="30" hidden="1"/>
    <cellStyle name="20% — akcent 1" xfId="38082" builtinId="30" hidden="1"/>
    <cellStyle name="20% — akcent 1" xfId="38121" builtinId="30" hidden="1"/>
    <cellStyle name="20% — akcent 1" xfId="38161" builtinId="30" hidden="1"/>
    <cellStyle name="20% — akcent 1" xfId="38200" builtinId="30" hidden="1"/>
    <cellStyle name="20% — akcent 1" xfId="38241" builtinId="30" hidden="1"/>
    <cellStyle name="20% — akcent 1" xfId="38280" builtinId="30" hidden="1"/>
    <cellStyle name="20% — akcent 1" xfId="38319" builtinId="30" hidden="1"/>
    <cellStyle name="20% — akcent 1" xfId="38358" builtinId="30" hidden="1"/>
    <cellStyle name="20% — akcent 1" xfId="38398" builtinId="30" hidden="1"/>
    <cellStyle name="20% — akcent 1" xfId="38438" builtinId="30" hidden="1"/>
    <cellStyle name="20% — akcent 1" xfId="38477" builtinId="30" hidden="1"/>
    <cellStyle name="20% — akcent 1" xfId="38517" builtinId="30" hidden="1"/>
    <cellStyle name="20% — akcent 1" xfId="38556" builtinId="30" hidden="1"/>
    <cellStyle name="20% — akcent 1" xfId="38596" builtinId="30" hidden="1"/>
    <cellStyle name="20% — akcent 1" xfId="38635" builtinId="30" hidden="1"/>
    <cellStyle name="20% — akcent 1" xfId="38674" builtinId="30" hidden="1"/>
    <cellStyle name="20% — akcent 1" xfId="38713" builtinId="30" hidden="1"/>
    <cellStyle name="20% — akcent 1" xfId="38872" builtinId="30" hidden="1"/>
    <cellStyle name="20% — akcent 1" xfId="38913" builtinId="30" hidden="1"/>
    <cellStyle name="20% — akcent 1" xfId="38952" builtinId="30" hidden="1"/>
    <cellStyle name="20% — akcent 1" xfId="38991" builtinId="30" hidden="1"/>
    <cellStyle name="20% — akcent 1" xfId="39030" builtinId="30" hidden="1"/>
    <cellStyle name="20% — akcent 1" xfId="39070" builtinId="30" hidden="1"/>
    <cellStyle name="20% — akcent 1" xfId="39109" builtinId="30" hidden="1"/>
    <cellStyle name="20% — akcent 1" xfId="39150" builtinId="30" hidden="1"/>
    <cellStyle name="20% — akcent 1" xfId="39189" builtinId="30" hidden="1"/>
    <cellStyle name="20% — akcent 1" xfId="39228" builtinId="30" hidden="1"/>
    <cellStyle name="20% — akcent 1" xfId="39267" builtinId="30" hidden="1"/>
    <cellStyle name="20% — akcent 1" xfId="39307" builtinId="30" hidden="1"/>
    <cellStyle name="20% — akcent 1" xfId="39347" builtinId="30" hidden="1"/>
    <cellStyle name="20% — akcent 1" xfId="39386" builtinId="30" hidden="1"/>
    <cellStyle name="20% — akcent 1" xfId="39426" builtinId="30" hidden="1"/>
    <cellStyle name="20% — akcent 1" xfId="39466" builtinId="30" hidden="1"/>
    <cellStyle name="20% — akcent 1" xfId="39506" builtinId="30" hidden="1"/>
    <cellStyle name="20% — akcent 1" xfId="39545" builtinId="30" hidden="1"/>
    <cellStyle name="20% — akcent 1" xfId="39584" builtinId="30" hidden="1"/>
    <cellStyle name="20% — akcent 1" xfId="38840" builtinId="30" hidden="1"/>
    <cellStyle name="20% — akcent 1" xfId="39617" builtinId="30" hidden="1"/>
    <cellStyle name="20% — akcent 1" xfId="39658" builtinId="30" hidden="1"/>
    <cellStyle name="20% — akcent 1" xfId="39697" builtinId="30" hidden="1"/>
    <cellStyle name="20% — akcent 1" xfId="39736" builtinId="30" hidden="1"/>
    <cellStyle name="20% — akcent 1" xfId="39775" builtinId="30" hidden="1"/>
    <cellStyle name="20% — akcent 1" xfId="39815" builtinId="30" hidden="1"/>
    <cellStyle name="20% — akcent 1" xfId="39854" builtinId="30" hidden="1"/>
    <cellStyle name="20% — akcent 1" xfId="39895" builtinId="30" hidden="1"/>
    <cellStyle name="20% — akcent 1" xfId="39934" builtinId="30" hidden="1"/>
    <cellStyle name="20% — akcent 1" xfId="39973" builtinId="30" hidden="1"/>
    <cellStyle name="20% — akcent 1" xfId="40012" builtinId="30" hidden="1"/>
    <cellStyle name="20% — akcent 1" xfId="40052" builtinId="30" hidden="1"/>
    <cellStyle name="20% — akcent 1" xfId="40092" builtinId="30" hidden="1"/>
    <cellStyle name="20% — akcent 1" xfId="40131" builtinId="30" hidden="1"/>
    <cellStyle name="20% — akcent 1" xfId="40171" builtinId="30" hidden="1"/>
    <cellStyle name="20% — akcent 1" xfId="40210" builtinId="30" hidden="1"/>
    <cellStyle name="20% — akcent 1" xfId="40250" builtinId="30" hidden="1"/>
    <cellStyle name="20% — akcent 1" xfId="40289" builtinId="30" hidden="1"/>
    <cellStyle name="20% — akcent 1" xfId="40328" builtinId="30" hidden="1"/>
    <cellStyle name="20% — akcent 1" xfId="38767" builtinId="30" hidden="1"/>
    <cellStyle name="20% — akcent 1" xfId="38804" builtinId="30" hidden="1"/>
    <cellStyle name="20% — akcent 1" xfId="40374" builtinId="30" hidden="1"/>
    <cellStyle name="20% — akcent 1" xfId="40413" builtinId="30" hidden="1"/>
    <cellStyle name="20% — akcent 1" xfId="40452" builtinId="30" hidden="1"/>
    <cellStyle name="20% — akcent 1" xfId="40491" builtinId="30" hidden="1"/>
    <cellStyle name="20% — akcent 1" xfId="40531" builtinId="30" hidden="1"/>
    <cellStyle name="20% — akcent 1" xfId="40570" builtinId="30" hidden="1"/>
    <cellStyle name="20% — akcent 1" xfId="40611" builtinId="30" hidden="1"/>
    <cellStyle name="20% — akcent 1" xfId="40650" builtinId="30" hidden="1"/>
    <cellStyle name="20% — akcent 1" xfId="40689" builtinId="30" hidden="1"/>
    <cellStyle name="20% — akcent 1" xfId="40728" builtinId="30" hidden="1"/>
    <cellStyle name="20% — akcent 1" xfId="40768" builtinId="30" hidden="1"/>
    <cellStyle name="20% — akcent 1" xfId="40808" builtinId="30" hidden="1"/>
    <cellStyle name="20% — akcent 1" xfId="40847" builtinId="30" hidden="1"/>
    <cellStyle name="20% — akcent 1" xfId="40887" builtinId="30" hidden="1"/>
    <cellStyle name="20% — akcent 1" xfId="40926" builtinId="30" hidden="1"/>
    <cellStyle name="20% — akcent 1" xfId="40966" builtinId="30" hidden="1"/>
    <cellStyle name="20% — akcent 1" xfId="41005" builtinId="30" hidden="1"/>
    <cellStyle name="20% — akcent 1" xfId="41044" builtinId="30" hidden="1"/>
    <cellStyle name="20% — akcent 1" xfId="41104" builtinId="30" hidden="1"/>
    <cellStyle name="20% — akcent 1" xfId="41162" builtinId="30" hidden="1"/>
    <cellStyle name="20% — akcent 1" xfId="41203" builtinId="30" hidden="1"/>
    <cellStyle name="20% — akcent 1" xfId="41242" builtinId="30" hidden="1"/>
    <cellStyle name="20% — akcent 1" xfId="41281" builtinId="30" hidden="1"/>
    <cellStyle name="20% — akcent 1" xfId="41320" builtinId="30" hidden="1"/>
    <cellStyle name="20% — akcent 1" xfId="41360" builtinId="30" hidden="1"/>
    <cellStyle name="20% — akcent 1" xfId="41399" builtinId="30" hidden="1"/>
    <cellStyle name="20% — akcent 1" xfId="41440" builtinId="30" hidden="1"/>
    <cellStyle name="20% — akcent 1" xfId="41479" builtinId="30" hidden="1"/>
    <cellStyle name="20% — akcent 1" xfId="41518" builtinId="30" hidden="1"/>
    <cellStyle name="20% — akcent 1" xfId="41557" builtinId="30" hidden="1"/>
    <cellStyle name="20% — akcent 1" xfId="41597" builtinId="30" hidden="1"/>
    <cellStyle name="20% — akcent 1" xfId="41637" builtinId="30" hidden="1"/>
    <cellStyle name="20% — akcent 1" xfId="41676" builtinId="30" hidden="1"/>
    <cellStyle name="20% — akcent 1" xfId="41716" builtinId="30" hidden="1"/>
    <cellStyle name="20% — akcent 1" xfId="41755" builtinId="30" hidden="1"/>
    <cellStyle name="20% — akcent 1" xfId="41795" builtinId="30" hidden="1"/>
    <cellStyle name="20% — akcent 1" xfId="41834" builtinId="30" hidden="1"/>
    <cellStyle name="20% — akcent 1" xfId="41873" builtinId="30" hidden="1"/>
    <cellStyle name="20% — akcent 1" xfId="41137" builtinId="30" hidden="1"/>
    <cellStyle name="20% — akcent 1" xfId="41913" builtinId="30" hidden="1"/>
    <cellStyle name="20% — akcent 1" xfId="41954" builtinId="30" hidden="1"/>
    <cellStyle name="20% — akcent 1" xfId="41993" builtinId="30" hidden="1"/>
    <cellStyle name="20% — akcent 1" xfId="42032" builtinId="30" hidden="1"/>
    <cellStyle name="20% — akcent 1" xfId="42071" builtinId="30" hidden="1"/>
    <cellStyle name="20% — akcent 1" xfId="42111" builtinId="30" hidden="1"/>
    <cellStyle name="20% — akcent 1" xfId="42150" builtinId="30" hidden="1"/>
    <cellStyle name="20% — akcent 1" xfId="42191" builtinId="30" hidden="1"/>
    <cellStyle name="20% — akcent 1" xfId="42230" builtinId="30" hidden="1"/>
    <cellStyle name="20% — akcent 1" xfId="42269" builtinId="30" hidden="1"/>
    <cellStyle name="20% — akcent 1" xfId="42308" builtinId="30" hidden="1"/>
    <cellStyle name="20% — akcent 1" xfId="42348" builtinId="30" hidden="1"/>
    <cellStyle name="20% — akcent 1" xfId="42388" builtinId="30" hidden="1"/>
    <cellStyle name="20% — akcent 1" xfId="42427" builtinId="30" hidden="1"/>
    <cellStyle name="20% — akcent 1" xfId="42467" builtinId="30" hidden="1"/>
    <cellStyle name="20% — akcent 1" xfId="42506" builtinId="30" hidden="1"/>
    <cellStyle name="20% — akcent 1" xfId="42546" builtinId="30" hidden="1"/>
    <cellStyle name="20% — akcent 1" xfId="42585" builtinId="30" hidden="1"/>
    <cellStyle name="20% — akcent 1" xfId="42624" builtinId="30" hidden="1"/>
    <cellStyle name="20% — akcent 1" xfId="42688" builtinId="30" hidden="1"/>
    <cellStyle name="20% — akcent 1" xfId="42742" builtinId="30" hidden="1"/>
    <cellStyle name="20% — akcent 1" xfId="42783" builtinId="30" hidden="1"/>
    <cellStyle name="20% — akcent 1" xfId="42822" builtinId="30" hidden="1"/>
    <cellStyle name="20% — akcent 1" xfId="42861" builtinId="30" hidden="1"/>
    <cellStyle name="20% — akcent 1" xfId="42900" builtinId="30" hidden="1"/>
    <cellStyle name="20% — akcent 1" xfId="42940" builtinId="30" hidden="1"/>
    <cellStyle name="20% — akcent 1" xfId="42979" builtinId="30" hidden="1"/>
    <cellStyle name="20% — akcent 1" xfId="43020" builtinId="30" hidden="1"/>
    <cellStyle name="20% — akcent 1" xfId="43059" builtinId="30" hidden="1"/>
    <cellStyle name="20% — akcent 1" xfId="43098" builtinId="30" hidden="1"/>
    <cellStyle name="20% — akcent 1" xfId="43137" builtinId="30" hidden="1"/>
    <cellStyle name="20% — akcent 1" xfId="43177" builtinId="30" hidden="1"/>
    <cellStyle name="20% — akcent 1" xfId="43217" builtinId="30" hidden="1"/>
    <cellStyle name="20% — akcent 1" xfId="43256" builtinId="30" hidden="1"/>
    <cellStyle name="20% — akcent 1" xfId="43296" builtinId="30" hidden="1"/>
    <cellStyle name="20% — akcent 1" xfId="43335" builtinId="30" hidden="1"/>
    <cellStyle name="20% — akcent 1" xfId="43375" builtinId="30" hidden="1"/>
    <cellStyle name="20% — akcent 1" xfId="43414" builtinId="30" hidden="1"/>
    <cellStyle name="20% — akcent 1" xfId="43453" builtinId="30" hidden="1"/>
    <cellStyle name="20% — akcent 1" xfId="42669" builtinId="30" hidden="1"/>
    <cellStyle name="20% — akcent 1" xfId="43493" builtinId="30" hidden="1"/>
    <cellStyle name="20% — akcent 1" xfId="43534" builtinId="30" hidden="1"/>
    <cellStyle name="20% — akcent 1" xfId="43573" builtinId="30" hidden="1"/>
    <cellStyle name="20% — akcent 1" xfId="43612" builtinId="30" hidden="1"/>
    <cellStyle name="20% — akcent 1" xfId="43651" builtinId="30" hidden="1"/>
    <cellStyle name="20% — akcent 1" xfId="43691" builtinId="30" hidden="1"/>
    <cellStyle name="20% — akcent 1" xfId="43730" builtinId="30" hidden="1"/>
    <cellStyle name="20% — akcent 1" xfId="43771" builtinId="30" hidden="1"/>
    <cellStyle name="20% — akcent 1" xfId="43810" builtinId="30" hidden="1"/>
    <cellStyle name="20% — akcent 1" xfId="43849" builtinId="30" hidden="1"/>
    <cellStyle name="20% — akcent 1" xfId="43888" builtinId="30" hidden="1"/>
    <cellStyle name="20% — akcent 1" xfId="43928" builtinId="30" hidden="1"/>
    <cellStyle name="20% — akcent 1" xfId="43968" builtinId="30" hidden="1"/>
    <cellStyle name="20% — akcent 1" xfId="44007" builtinId="30" hidden="1"/>
    <cellStyle name="20% — akcent 1" xfId="44047" builtinId="30" hidden="1"/>
    <cellStyle name="20% — akcent 1" xfId="44086" builtinId="30" hidden="1"/>
    <cellStyle name="20% — akcent 1" xfId="44126" builtinId="30" hidden="1"/>
    <cellStyle name="20% — akcent 1" xfId="44165" builtinId="30" hidden="1"/>
    <cellStyle name="20% — akcent 1" xfId="44204" builtinId="30" hidden="1"/>
    <cellStyle name="20% — akcent 1" xfId="44268" builtinId="30" hidden="1"/>
    <cellStyle name="20% — akcent 1" xfId="44322" builtinId="30" hidden="1"/>
    <cellStyle name="20% — akcent 1" xfId="44363" builtinId="30" hidden="1"/>
    <cellStyle name="20% — akcent 1" xfId="44402" builtinId="30" hidden="1"/>
    <cellStyle name="20% — akcent 1" xfId="44441" builtinId="30" hidden="1"/>
    <cellStyle name="20% — akcent 1" xfId="44480" builtinId="30" hidden="1"/>
    <cellStyle name="20% — akcent 1" xfId="44520" builtinId="30" hidden="1"/>
    <cellStyle name="20% — akcent 1" xfId="44559" builtinId="30" hidden="1"/>
    <cellStyle name="20% — akcent 1" xfId="44600" builtinId="30" hidden="1"/>
    <cellStyle name="20% — akcent 1" xfId="44639" builtinId="30" hidden="1"/>
    <cellStyle name="20% — akcent 1" xfId="44678" builtinId="30" hidden="1"/>
    <cellStyle name="20% — akcent 1" xfId="44717" builtinId="30" hidden="1"/>
    <cellStyle name="20% — akcent 1" xfId="44757" builtinId="30" hidden="1"/>
    <cellStyle name="20% — akcent 1" xfId="44797" builtinId="30" hidden="1"/>
    <cellStyle name="20% — akcent 1" xfId="44836" builtinId="30" hidden="1"/>
    <cellStyle name="20% — akcent 1" xfId="44876" builtinId="30" hidden="1"/>
    <cellStyle name="20% — akcent 1" xfId="44915" builtinId="30" hidden="1"/>
    <cellStyle name="20% — akcent 1" xfId="44955" builtinId="30" hidden="1"/>
    <cellStyle name="20% — akcent 1" xfId="44994" builtinId="30" hidden="1"/>
    <cellStyle name="20% — akcent 1" xfId="45033" builtinId="30" hidden="1"/>
    <cellStyle name="20% — akcent 1" xfId="44251" builtinId="30" hidden="1"/>
    <cellStyle name="20% — akcent 1" xfId="45073" builtinId="30" hidden="1"/>
    <cellStyle name="20% — akcent 1" xfId="45114" builtinId="30" hidden="1"/>
    <cellStyle name="20% — akcent 1" xfId="45153" builtinId="30" hidden="1"/>
    <cellStyle name="20% — akcent 1" xfId="45192" builtinId="30" hidden="1"/>
    <cellStyle name="20% — akcent 1" xfId="45231" builtinId="30" hidden="1"/>
    <cellStyle name="20% — akcent 1" xfId="45271" builtinId="30" hidden="1"/>
    <cellStyle name="20% — akcent 1" xfId="45310" builtinId="30" hidden="1"/>
    <cellStyle name="20% — akcent 1" xfId="45351" builtinId="30" hidden="1"/>
    <cellStyle name="20% — akcent 1" xfId="45390" builtinId="30" hidden="1"/>
    <cellStyle name="20% — akcent 1" xfId="45429" builtinId="30" hidden="1"/>
    <cellStyle name="20% — akcent 1" xfId="45468" builtinId="30" hidden="1"/>
    <cellStyle name="20% — akcent 1" xfId="45508" builtinId="30" hidden="1"/>
    <cellStyle name="20% — akcent 1" xfId="45548" builtinId="30" hidden="1"/>
    <cellStyle name="20% — akcent 1" xfId="45587" builtinId="30" hidden="1"/>
    <cellStyle name="20% — akcent 1" xfId="45627" builtinId="30" hidden="1"/>
    <cellStyle name="20% — akcent 1" xfId="45666" builtinId="30" hidden="1"/>
    <cellStyle name="20% — akcent 1" xfId="45706" builtinId="30" hidden="1"/>
    <cellStyle name="20% — akcent 1" xfId="45745" builtinId="30" hidden="1"/>
    <cellStyle name="20% — akcent 1" xfId="45784" builtinId="30" hidden="1"/>
    <cellStyle name="20% — akcent 2" xfId="88" builtinId="34" hidden="1"/>
    <cellStyle name="20% — akcent 2" xfId="127" builtinId="34" hidden="1"/>
    <cellStyle name="20% — akcent 2" xfId="166" builtinId="34" hidden="1"/>
    <cellStyle name="20% — akcent 2" xfId="205" builtinId="34" hidden="1"/>
    <cellStyle name="20% — akcent 2" xfId="245" builtinId="34" hidden="1"/>
    <cellStyle name="20% — akcent 2" xfId="284" builtinId="34" hidden="1"/>
    <cellStyle name="20% — akcent 2" xfId="325" builtinId="34" hidden="1"/>
    <cellStyle name="20% — akcent 2" xfId="364" builtinId="34" hidden="1"/>
    <cellStyle name="20% — akcent 2" xfId="403" builtinId="34" hidden="1"/>
    <cellStyle name="20% — akcent 2" xfId="442" builtinId="34" hidden="1"/>
    <cellStyle name="20% — akcent 2" xfId="482" builtinId="34" hidden="1"/>
    <cellStyle name="20% — akcent 2" xfId="522" builtinId="34" hidden="1"/>
    <cellStyle name="20% — akcent 2" xfId="561" builtinId="34" hidden="1"/>
    <cellStyle name="20% — akcent 2" xfId="601" builtinId="34" hidden="1"/>
    <cellStyle name="20% — akcent 2" xfId="640" builtinId="34" hidden="1"/>
    <cellStyle name="20% — akcent 2" xfId="680" builtinId="34" hidden="1"/>
    <cellStyle name="20% — akcent 2" xfId="719" builtinId="34" hidden="1"/>
    <cellStyle name="20% — akcent 2" xfId="758" builtinId="34" hidden="1"/>
    <cellStyle name="20% — akcent 2" xfId="797" builtinId="34" hidden="1"/>
    <cellStyle name="20% — akcent 2" xfId="956" builtinId="34" hidden="1"/>
    <cellStyle name="20% — akcent 2" xfId="997" builtinId="34" hidden="1"/>
    <cellStyle name="20% — akcent 2" xfId="1036" builtinId="34" hidden="1"/>
    <cellStyle name="20% — akcent 2" xfId="1075" builtinId="34" hidden="1"/>
    <cellStyle name="20% — akcent 2" xfId="1114" builtinId="34" hidden="1"/>
    <cellStyle name="20% — akcent 2" xfId="1154" builtinId="34" hidden="1"/>
    <cellStyle name="20% — akcent 2" xfId="1193" builtinId="34" hidden="1"/>
    <cellStyle name="20% — akcent 2" xfId="1234" builtinId="34" hidden="1"/>
    <cellStyle name="20% — akcent 2" xfId="1273" builtinId="34" hidden="1"/>
    <cellStyle name="20% — akcent 2" xfId="1312" builtinId="34" hidden="1"/>
    <cellStyle name="20% — akcent 2" xfId="1351" builtinId="34" hidden="1"/>
    <cellStyle name="20% — akcent 2" xfId="1391" builtinId="34" hidden="1"/>
    <cellStyle name="20% — akcent 2" xfId="1431" builtinId="34" hidden="1"/>
    <cellStyle name="20% — akcent 2" xfId="1470" builtinId="34" hidden="1"/>
    <cellStyle name="20% — akcent 2" xfId="1510" builtinId="34" hidden="1"/>
    <cellStyle name="20% — akcent 2" xfId="1550" builtinId="34" hidden="1"/>
    <cellStyle name="20% — akcent 2" xfId="1590" builtinId="34" hidden="1"/>
    <cellStyle name="20% — akcent 2" xfId="1629" builtinId="34" hidden="1"/>
    <cellStyle name="20% — akcent 2" xfId="1668" builtinId="34" hidden="1"/>
    <cellStyle name="20% — akcent 2" xfId="917" builtinId="34" hidden="1"/>
    <cellStyle name="20% — akcent 2" xfId="1701" builtinId="34" hidden="1"/>
    <cellStyle name="20% — akcent 2" xfId="1742" builtinId="34" hidden="1"/>
    <cellStyle name="20% — akcent 2" xfId="1781" builtinId="34" hidden="1"/>
    <cellStyle name="20% — akcent 2" xfId="1820" builtinId="34" hidden="1"/>
    <cellStyle name="20% — akcent 2" xfId="1859" builtinId="34" hidden="1"/>
    <cellStyle name="20% — akcent 2" xfId="1899" builtinId="34" hidden="1"/>
    <cellStyle name="20% — akcent 2" xfId="1938" builtinId="34" hidden="1"/>
    <cellStyle name="20% — akcent 2" xfId="1979" builtinId="34" hidden="1"/>
    <cellStyle name="20% — akcent 2" xfId="2018" builtinId="34" hidden="1"/>
    <cellStyle name="20% — akcent 2" xfId="2057" builtinId="34" hidden="1"/>
    <cellStyle name="20% — akcent 2" xfId="2096" builtinId="34" hidden="1"/>
    <cellStyle name="20% — akcent 2" xfId="2136" builtinId="34" hidden="1"/>
    <cellStyle name="20% — akcent 2" xfId="2176" builtinId="34" hidden="1"/>
    <cellStyle name="20% — akcent 2" xfId="2215" builtinId="34" hidden="1"/>
    <cellStyle name="20% — akcent 2" xfId="2255" builtinId="34" hidden="1"/>
    <cellStyle name="20% — akcent 2" xfId="2294" builtinId="34" hidden="1"/>
    <cellStyle name="20% — akcent 2" xfId="2334" builtinId="34" hidden="1"/>
    <cellStyle name="20% — akcent 2" xfId="2373" builtinId="34" hidden="1"/>
    <cellStyle name="20% — akcent 2" xfId="2412" builtinId="34" hidden="1"/>
    <cellStyle name="20% — akcent 2" xfId="850" builtinId="34" hidden="1"/>
    <cellStyle name="20% — akcent 2" xfId="888" builtinId="34" hidden="1"/>
    <cellStyle name="20% — akcent 2" xfId="2458" builtinId="34" hidden="1"/>
    <cellStyle name="20% — akcent 2" xfId="2497" builtinId="34" hidden="1"/>
    <cellStyle name="20% — akcent 2" xfId="2536" builtinId="34" hidden="1"/>
    <cellStyle name="20% — akcent 2" xfId="2575" builtinId="34" hidden="1"/>
    <cellStyle name="20% — akcent 2" xfId="2615" builtinId="34" hidden="1"/>
    <cellStyle name="20% — akcent 2" xfId="2654" builtinId="34" hidden="1"/>
    <cellStyle name="20% — akcent 2" xfId="2695" builtinId="34" hidden="1"/>
    <cellStyle name="20% — akcent 2" xfId="2734" builtinId="34" hidden="1"/>
    <cellStyle name="20% — akcent 2" xfId="2773" builtinId="34" hidden="1"/>
    <cellStyle name="20% — akcent 2" xfId="2812" builtinId="34" hidden="1"/>
    <cellStyle name="20% — akcent 2" xfId="2852" builtinId="34" hidden="1"/>
    <cellStyle name="20% — akcent 2" xfId="2892" builtinId="34" hidden="1"/>
    <cellStyle name="20% — akcent 2" xfId="2931" builtinId="34" hidden="1"/>
    <cellStyle name="20% — akcent 2" xfId="2971" builtinId="34" hidden="1"/>
    <cellStyle name="20% — akcent 2" xfId="3010" builtinId="34" hidden="1"/>
    <cellStyle name="20% — akcent 2" xfId="3050" builtinId="34" hidden="1"/>
    <cellStyle name="20% — akcent 2" xfId="3089" builtinId="34" hidden="1"/>
    <cellStyle name="20% — akcent 2" xfId="3128" builtinId="34" hidden="1"/>
    <cellStyle name="20% — akcent 2" xfId="3167" builtinId="34" hidden="1"/>
    <cellStyle name="20% — akcent 2" xfId="3360" builtinId="34" hidden="1"/>
    <cellStyle name="20% — akcent 2" xfId="3405" builtinId="34" hidden="1"/>
    <cellStyle name="20% — akcent 2" xfId="3444" builtinId="34" hidden="1"/>
    <cellStyle name="20% — akcent 2" xfId="3483" builtinId="34" hidden="1"/>
    <cellStyle name="20% — akcent 2" xfId="3522" builtinId="34" hidden="1"/>
    <cellStyle name="20% — akcent 2" xfId="3562" builtinId="34" hidden="1"/>
    <cellStyle name="20% — akcent 2" xfId="3601" builtinId="34" hidden="1"/>
    <cellStyle name="20% — akcent 2" xfId="3642" builtinId="34" hidden="1"/>
    <cellStyle name="20% — akcent 2" xfId="3681" builtinId="34" hidden="1"/>
    <cellStyle name="20% — akcent 2" xfId="3720" builtinId="34" hidden="1"/>
    <cellStyle name="20% — akcent 2" xfId="3759" builtinId="34" hidden="1"/>
    <cellStyle name="20% — akcent 2" xfId="3803" builtinId="34" hidden="1"/>
    <cellStyle name="20% — akcent 2" xfId="3843" builtinId="34" hidden="1"/>
    <cellStyle name="20% — akcent 2" xfId="3882" builtinId="34" hidden="1"/>
    <cellStyle name="20% — akcent 2" xfId="3922" builtinId="34" hidden="1"/>
    <cellStyle name="20% — akcent 2" xfId="3962" builtinId="34" hidden="1"/>
    <cellStyle name="20% — akcent 2" xfId="4002" builtinId="34" hidden="1"/>
    <cellStyle name="20% — akcent 2" xfId="4041" builtinId="34" hidden="1"/>
    <cellStyle name="20% — akcent 2" xfId="4080" builtinId="34" hidden="1"/>
    <cellStyle name="20% — akcent 2" xfId="4137" builtinId="34" hidden="1"/>
    <cellStyle name="20% — akcent 2" xfId="4296" builtinId="34" hidden="1"/>
    <cellStyle name="20% — akcent 2" xfId="4341" builtinId="34" hidden="1"/>
    <cellStyle name="20% — akcent 2" xfId="4380" builtinId="34" hidden="1"/>
    <cellStyle name="20% — akcent 2" xfId="4419" builtinId="34" hidden="1"/>
    <cellStyle name="20% — akcent 2" xfId="4458" builtinId="34" hidden="1"/>
    <cellStyle name="20% — akcent 2" xfId="4498" builtinId="34" hidden="1"/>
    <cellStyle name="20% — akcent 2" xfId="4537" builtinId="34" hidden="1"/>
    <cellStyle name="20% — akcent 2" xfId="4578" builtinId="34" hidden="1"/>
    <cellStyle name="20% — akcent 2" xfId="4617" builtinId="34" hidden="1"/>
    <cellStyle name="20% — akcent 2" xfId="4656" builtinId="34" hidden="1"/>
    <cellStyle name="20% — akcent 2" xfId="4695" builtinId="34" hidden="1"/>
    <cellStyle name="20% — akcent 2" xfId="4739" builtinId="34" hidden="1"/>
    <cellStyle name="20% — akcent 2" xfId="4779" builtinId="34" hidden="1"/>
    <cellStyle name="20% — akcent 2" xfId="4818" builtinId="34" hidden="1"/>
    <cellStyle name="20% — akcent 2" xfId="4858" builtinId="34" hidden="1"/>
    <cellStyle name="20% — akcent 2" xfId="4898" builtinId="34" hidden="1"/>
    <cellStyle name="20% — akcent 2" xfId="4938" builtinId="34" hidden="1"/>
    <cellStyle name="20% — akcent 2" xfId="4977" builtinId="34" hidden="1"/>
    <cellStyle name="20% — akcent 2" xfId="5016" builtinId="34" hidden="1"/>
    <cellStyle name="20% — akcent 2" xfId="4257" builtinId="34" hidden="1"/>
    <cellStyle name="20% — akcent 2" xfId="5049" builtinId="34" hidden="1"/>
    <cellStyle name="20% — akcent 2" xfId="5090" builtinId="34" hidden="1"/>
    <cellStyle name="20% — akcent 2" xfId="5129" builtinId="34" hidden="1"/>
    <cellStyle name="20% — akcent 2" xfId="5168" builtinId="34" hidden="1"/>
    <cellStyle name="20% — akcent 2" xfId="5207" builtinId="34" hidden="1"/>
    <cellStyle name="20% — akcent 2" xfId="5247" builtinId="34" hidden="1"/>
    <cellStyle name="20% — akcent 2" xfId="5286" builtinId="34" hidden="1"/>
    <cellStyle name="20% — akcent 2" xfId="5327" builtinId="34" hidden="1"/>
    <cellStyle name="20% — akcent 2" xfId="5366" builtinId="34" hidden="1"/>
    <cellStyle name="20% — akcent 2" xfId="5405" builtinId="34" hidden="1"/>
    <cellStyle name="20% — akcent 2" xfId="5444" builtinId="34" hidden="1"/>
    <cellStyle name="20% — akcent 2" xfId="5484" builtinId="34" hidden="1"/>
    <cellStyle name="20% — akcent 2" xfId="5524" builtinId="34" hidden="1"/>
    <cellStyle name="20% — akcent 2" xfId="5563" builtinId="34" hidden="1"/>
    <cellStyle name="20% — akcent 2" xfId="5603" builtinId="34" hidden="1"/>
    <cellStyle name="20% — akcent 2" xfId="5642" builtinId="34" hidden="1"/>
    <cellStyle name="20% — akcent 2" xfId="5682" builtinId="34" hidden="1"/>
    <cellStyle name="20% — akcent 2" xfId="5721" builtinId="34" hidden="1"/>
    <cellStyle name="20% — akcent 2" xfId="5760" builtinId="34" hidden="1"/>
    <cellStyle name="20% — akcent 2" xfId="4190" builtinId="34" hidden="1"/>
    <cellStyle name="20% — akcent 2" xfId="4228" builtinId="34" hidden="1"/>
    <cellStyle name="20% — akcent 2" xfId="5806" builtinId="34" hidden="1"/>
    <cellStyle name="20% — akcent 2" xfId="5845" builtinId="34" hidden="1"/>
    <cellStyle name="20% — akcent 2" xfId="5884" builtinId="34" hidden="1"/>
    <cellStyle name="20% — akcent 2" xfId="5923" builtinId="34" hidden="1"/>
    <cellStyle name="20% — akcent 2" xfId="5963" builtinId="34" hidden="1"/>
    <cellStyle name="20% — akcent 2" xfId="6002" builtinId="34" hidden="1"/>
    <cellStyle name="20% — akcent 2" xfId="6043" builtinId="34" hidden="1"/>
    <cellStyle name="20% — akcent 2" xfId="6082" builtinId="34" hidden="1"/>
    <cellStyle name="20% — akcent 2" xfId="6121" builtinId="34" hidden="1"/>
    <cellStyle name="20% — akcent 2" xfId="6160" builtinId="34" hidden="1"/>
    <cellStyle name="20% — akcent 2" xfId="6200" builtinId="34" hidden="1"/>
    <cellStyle name="20% — akcent 2" xfId="6240" builtinId="34" hidden="1"/>
    <cellStyle name="20% — akcent 2" xfId="6279" builtinId="34" hidden="1"/>
    <cellStyle name="20% — akcent 2" xfId="6319" builtinId="34" hidden="1"/>
    <cellStyle name="20% — akcent 2" xfId="6358" builtinId="34" hidden="1"/>
    <cellStyle name="20% — akcent 2" xfId="6398" builtinId="34" hidden="1"/>
    <cellStyle name="20% — akcent 2" xfId="6437" builtinId="34" hidden="1"/>
    <cellStyle name="20% — akcent 2" xfId="6476" builtinId="34" hidden="1"/>
    <cellStyle name="20% — akcent 2" xfId="3321" builtinId="34" hidden="1"/>
    <cellStyle name="20% — akcent 2" xfId="3191" builtinId="34" hidden="1"/>
    <cellStyle name="20% — akcent 2" xfId="6532" builtinId="34" hidden="1"/>
    <cellStyle name="20% — akcent 2" xfId="6571" builtinId="34" hidden="1"/>
    <cellStyle name="20% — akcent 2" xfId="6610" builtinId="34" hidden="1"/>
    <cellStyle name="20% — akcent 2" xfId="6649" builtinId="34" hidden="1"/>
    <cellStyle name="20% — akcent 2" xfId="6689" builtinId="34" hidden="1"/>
    <cellStyle name="20% — akcent 2" xfId="6728" builtinId="34" hidden="1"/>
    <cellStyle name="20% — akcent 2" xfId="6769" builtinId="34" hidden="1"/>
    <cellStyle name="20% — akcent 2" xfId="6808" builtinId="34" hidden="1"/>
    <cellStyle name="20% — akcent 2" xfId="6847" builtinId="34" hidden="1"/>
    <cellStyle name="20% — akcent 2" xfId="6886" builtinId="34" hidden="1"/>
    <cellStyle name="20% — akcent 2" xfId="6928" builtinId="34" hidden="1"/>
    <cellStyle name="20% — akcent 2" xfId="6968" builtinId="34" hidden="1"/>
    <cellStyle name="20% — akcent 2" xfId="7007" builtinId="34" hidden="1"/>
    <cellStyle name="20% — akcent 2" xfId="7047" builtinId="34" hidden="1"/>
    <cellStyle name="20% — akcent 2" xfId="7087" builtinId="34" hidden="1"/>
    <cellStyle name="20% — akcent 2" xfId="7127" builtinId="34" hidden="1"/>
    <cellStyle name="20% — akcent 2" xfId="7166" builtinId="34" hidden="1"/>
    <cellStyle name="20% — akcent 2" xfId="7205" builtinId="34" hidden="1"/>
    <cellStyle name="20% — akcent 2" xfId="7255" builtinId="34" hidden="1"/>
    <cellStyle name="20% — akcent 2" xfId="7414" builtinId="34" hidden="1"/>
    <cellStyle name="20% — akcent 2" xfId="7457" builtinId="34" hidden="1"/>
    <cellStyle name="20% — akcent 2" xfId="7496" builtinId="34" hidden="1"/>
    <cellStyle name="20% — akcent 2" xfId="7535" builtinId="34" hidden="1"/>
    <cellStyle name="20% — akcent 2" xfId="7574" builtinId="34" hidden="1"/>
    <cellStyle name="20% — akcent 2" xfId="7614" builtinId="34" hidden="1"/>
    <cellStyle name="20% — akcent 2" xfId="7653" builtinId="34" hidden="1"/>
    <cellStyle name="20% — akcent 2" xfId="7694" builtinId="34" hidden="1"/>
    <cellStyle name="20% — akcent 2" xfId="7733" builtinId="34" hidden="1"/>
    <cellStyle name="20% — akcent 2" xfId="7772" builtinId="34" hidden="1"/>
    <cellStyle name="20% — akcent 2" xfId="7811" builtinId="34" hidden="1"/>
    <cellStyle name="20% — akcent 2" xfId="7853" builtinId="34" hidden="1"/>
    <cellStyle name="20% — akcent 2" xfId="7893" builtinId="34" hidden="1"/>
    <cellStyle name="20% — akcent 2" xfId="7932" builtinId="34" hidden="1"/>
    <cellStyle name="20% — akcent 2" xfId="7972" builtinId="34" hidden="1"/>
    <cellStyle name="20% — akcent 2" xfId="8012" builtinId="34" hidden="1"/>
    <cellStyle name="20% — akcent 2" xfId="8052" builtinId="34" hidden="1"/>
    <cellStyle name="20% — akcent 2" xfId="8091" builtinId="34" hidden="1"/>
    <cellStyle name="20% — akcent 2" xfId="8130" builtinId="34" hidden="1"/>
    <cellStyle name="20% — akcent 2" xfId="7375" builtinId="34" hidden="1"/>
    <cellStyle name="20% — akcent 2" xfId="8163" builtinId="34" hidden="1"/>
    <cellStyle name="20% — akcent 2" xfId="8204" builtinId="34" hidden="1"/>
    <cellStyle name="20% — akcent 2" xfId="8243" builtinId="34" hidden="1"/>
    <cellStyle name="20% — akcent 2" xfId="8282" builtinId="34" hidden="1"/>
    <cellStyle name="20% — akcent 2" xfId="8321" builtinId="34" hidden="1"/>
    <cellStyle name="20% — akcent 2" xfId="8361" builtinId="34" hidden="1"/>
    <cellStyle name="20% — akcent 2" xfId="8400" builtinId="34" hidden="1"/>
    <cellStyle name="20% — akcent 2" xfId="8441" builtinId="34" hidden="1"/>
    <cellStyle name="20% — akcent 2" xfId="8480" builtinId="34" hidden="1"/>
    <cellStyle name="20% — akcent 2" xfId="8519" builtinId="34" hidden="1"/>
    <cellStyle name="20% — akcent 2" xfId="8558" builtinId="34" hidden="1"/>
    <cellStyle name="20% — akcent 2" xfId="8598" builtinId="34" hidden="1"/>
    <cellStyle name="20% — akcent 2" xfId="8638" builtinId="34" hidden="1"/>
    <cellStyle name="20% — akcent 2" xfId="8677" builtinId="34" hidden="1"/>
    <cellStyle name="20% — akcent 2" xfId="8717" builtinId="34" hidden="1"/>
    <cellStyle name="20% — akcent 2" xfId="8756" builtinId="34" hidden="1"/>
    <cellStyle name="20% — akcent 2" xfId="8796" builtinId="34" hidden="1"/>
    <cellStyle name="20% — akcent 2" xfId="8835" builtinId="34" hidden="1"/>
    <cellStyle name="20% — akcent 2" xfId="8874" builtinId="34" hidden="1"/>
    <cellStyle name="20% — akcent 2" xfId="7308" builtinId="34" hidden="1"/>
    <cellStyle name="20% — akcent 2" xfId="7346" builtinId="34" hidden="1"/>
    <cellStyle name="20% — akcent 2" xfId="8920" builtinId="34" hidden="1"/>
    <cellStyle name="20% — akcent 2" xfId="8959" builtinId="34" hidden="1"/>
    <cellStyle name="20% — akcent 2" xfId="8998" builtinId="34" hidden="1"/>
    <cellStyle name="20% — akcent 2" xfId="9037" builtinId="34" hidden="1"/>
    <cellStyle name="20% — akcent 2" xfId="9077" builtinId="34" hidden="1"/>
    <cellStyle name="20% — akcent 2" xfId="9116" builtinId="34" hidden="1"/>
    <cellStyle name="20% — akcent 2" xfId="9157" builtinId="34" hidden="1"/>
    <cellStyle name="20% — akcent 2" xfId="9196" builtinId="34" hidden="1"/>
    <cellStyle name="20% — akcent 2" xfId="9235" builtinId="34" hidden="1"/>
    <cellStyle name="20% — akcent 2" xfId="9274" builtinId="34" hidden="1"/>
    <cellStyle name="20% — akcent 2" xfId="9314" builtinId="34" hidden="1"/>
    <cellStyle name="20% — akcent 2" xfId="9354" builtinId="34" hidden="1"/>
    <cellStyle name="20% — akcent 2" xfId="9393" builtinId="34" hidden="1"/>
    <cellStyle name="20% — akcent 2" xfId="9433" builtinId="34" hidden="1"/>
    <cellStyle name="20% — akcent 2" xfId="9472" builtinId="34" hidden="1"/>
    <cellStyle name="20% — akcent 2" xfId="9512" builtinId="34" hidden="1"/>
    <cellStyle name="20% — akcent 2" xfId="9551" builtinId="34" hidden="1"/>
    <cellStyle name="20% — akcent 2" xfId="9590" builtinId="34" hidden="1"/>
    <cellStyle name="20% — akcent 2" xfId="3282" builtinId="34" hidden="1"/>
    <cellStyle name="20% — akcent 2" xfId="9631" builtinId="34" hidden="1"/>
    <cellStyle name="20% — akcent 2" xfId="9672" builtinId="34" hidden="1"/>
    <cellStyle name="20% — akcent 2" xfId="9711" builtinId="34" hidden="1"/>
    <cellStyle name="20% — akcent 2" xfId="9750" builtinId="34" hidden="1"/>
    <cellStyle name="20% — akcent 2" xfId="9789" builtinId="34" hidden="1"/>
    <cellStyle name="20% — akcent 2" xfId="9829" builtinId="34" hidden="1"/>
    <cellStyle name="20% — akcent 2" xfId="9868" builtinId="34" hidden="1"/>
    <cellStyle name="20% — akcent 2" xfId="9909" builtinId="34" hidden="1"/>
    <cellStyle name="20% — akcent 2" xfId="9948" builtinId="34" hidden="1"/>
    <cellStyle name="20% — akcent 2" xfId="9987" builtinId="34" hidden="1"/>
    <cellStyle name="20% — akcent 2" xfId="10026" builtinId="34" hidden="1"/>
    <cellStyle name="20% — akcent 2" xfId="10066" builtinId="34" hidden="1"/>
    <cellStyle name="20% — akcent 2" xfId="10106" builtinId="34" hidden="1"/>
    <cellStyle name="20% — akcent 2" xfId="10145" builtinId="34" hidden="1"/>
    <cellStyle name="20% — akcent 2" xfId="10185" builtinId="34" hidden="1"/>
    <cellStyle name="20% — akcent 2" xfId="10224" builtinId="34" hidden="1"/>
    <cellStyle name="20% — akcent 2" xfId="10264" builtinId="34" hidden="1"/>
    <cellStyle name="20% — akcent 2" xfId="10303" builtinId="34" hidden="1"/>
    <cellStyle name="20% — akcent 2" xfId="10342" builtinId="34" hidden="1"/>
    <cellStyle name="20% — akcent 2" xfId="10381" builtinId="34" hidden="1"/>
    <cellStyle name="20% — akcent 2" xfId="10540" builtinId="34" hidden="1"/>
    <cellStyle name="20% — akcent 2" xfId="10581" builtinId="34" hidden="1"/>
    <cellStyle name="20% — akcent 2" xfId="10620" builtinId="34" hidden="1"/>
    <cellStyle name="20% — akcent 2" xfId="10659" builtinId="34" hidden="1"/>
    <cellStyle name="20% — akcent 2" xfId="10698" builtinId="34" hidden="1"/>
    <cellStyle name="20% — akcent 2" xfId="10738" builtinId="34" hidden="1"/>
    <cellStyle name="20% — akcent 2" xfId="10777" builtinId="34" hidden="1"/>
    <cellStyle name="20% — akcent 2" xfId="10818" builtinId="34" hidden="1"/>
    <cellStyle name="20% — akcent 2" xfId="10857" builtinId="34" hidden="1"/>
    <cellStyle name="20% — akcent 2" xfId="10896" builtinId="34" hidden="1"/>
    <cellStyle name="20% — akcent 2" xfId="10935" builtinId="34" hidden="1"/>
    <cellStyle name="20% — akcent 2" xfId="10975" builtinId="34" hidden="1"/>
    <cellStyle name="20% — akcent 2" xfId="11015" builtinId="34" hidden="1"/>
    <cellStyle name="20% — akcent 2" xfId="11054" builtinId="34" hidden="1"/>
    <cellStyle name="20% — akcent 2" xfId="11094" builtinId="34" hidden="1"/>
    <cellStyle name="20% — akcent 2" xfId="11134" builtinId="34" hidden="1"/>
    <cellStyle name="20% — akcent 2" xfId="11174" builtinId="34" hidden="1"/>
    <cellStyle name="20% — akcent 2" xfId="11213" builtinId="34" hidden="1"/>
    <cellStyle name="20% — akcent 2" xfId="11252" builtinId="34" hidden="1"/>
    <cellStyle name="20% — akcent 2" xfId="10501" builtinId="34" hidden="1"/>
    <cellStyle name="20% — akcent 2" xfId="11285" builtinId="34" hidden="1"/>
    <cellStyle name="20% — akcent 2" xfId="11326" builtinId="34" hidden="1"/>
    <cellStyle name="20% — akcent 2" xfId="11365" builtinId="34" hidden="1"/>
    <cellStyle name="20% — akcent 2" xfId="11404" builtinId="34" hidden="1"/>
    <cellStyle name="20% — akcent 2" xfId="11443" builtinId="34" hidden="1"/>
    <cellStyle name="20% — akcent 2" xfId="11483" builtinId="34" hidden="1"/>
    <cellStyle name="20% — akcent 2" xfId="11522" builtinId="34" hidden="1"/>
    <cellStyle name="20% — akcent 2" xfId="11563" builtinId="34" hidden="1"/>
    <cellStyle name="20% — akcent 2" xfId="11602" builtinId="34" hidden="1"/>
    <cellStyle name="20% — akcent 2" xfId="11641" builtinId="34" hidden="1"/>
    <cellStyle name="20% — akcent 2" xfId="11680" builtinId="34" hidden="1"/>
    <cellStyle name="20% — akcent 2" xfId="11720" builtinId="34" hidden="1"/>
    <cellStyle name="20% — akcent 2" xfId="11760" builtinId="34" hidden="1"/>
    <cellStyle name="20% — akcent 2" xfId="11799" builtinId="34" hidden="1"/>
    <cellStyle name="20% — akcent 2" xfId="11839" builtinId="34" hidden="1"/>
    <cellStyle name="20% — akcent 2" xfId="11878" builtinId="34" hidden="1"/>
    <cellStyle name="20% — akcent 2" xfId="11918" builtinId="34" hidden="1"/>
    <cellStyle name="20% — akcent 2" xfId="11957" builtinId="34" hidden="1"/>
    <cellStyle name="20% — akcent 2" xfId="11996" builtinId="34" hidden="1"/>
    <cellStyle name="20% — akcent 2" xfId="10434" builtinId="34" hidden="1"/>
    <cellStyle name="20% — akcent 2" xfId="10472" builtinId="34" hidden="1"/>
    <cellStyle name="20% — akcent 2" xfId="12042" builtinId="34" hidden="1"/>
    <cellStyle name="20% — akcent 2" xfId="12081" builtinId="34" hidden="1"/>
    <cellStyle name="20% — akcent 2" xfId="12120" builtinId="34" hidden="1"/>
    <cellStyle name="20% — akcent 2" xfId="12159" builtinId="34" hidden="1"/>
    <cellStyle name="20% — akcent 2" xfId="12199" builtinId="34" hidden="1"/>
    <cellStyle name="20% — akcent 2" xfId="12238" builtinId="34" hidden="1"/>
    <cellStyle name="20% — akcent 2" xfId="12279" builtinId="34" hidden="1"/>
    <cellStyle name="20% — akcent 2" xfId="12318" builtinId="34" hidden="1"/>
    <cellStyle name="20% — akcent 2" xfId="12357" builtinId="34" hidden="1"/>
    <cellStyle name="20% — akcent 2" xfId="12396" builtinId="34" hidden="1"/>
    <cellStyle name="20% — akcent 2" xfId="12436" builtinId="34" hidden="1"/>
    <cellStyle name="20% — akcent 2" xfId="12476" builtinId="34" hidden="1"/>
    <cellStyle name="20% — akcent 2" xfId="12515" builtinId="34" hidden="1"/>
    <cellStyle name="20% — akcent 2" xfId="12555" builtinId="34" hidden="1"/>
    <cellStyle name="20% — akcent 2" xfId="12594" builtinId="34" hidden="1"/>
    <cellStyle name="20% — akcent 2" xfId="12634" builtinId="34" hidden="1"/>
    <cellStyle name="20% — akcent 2" xfId="12673" builtinId="34" hidden="1"/>
    <cellStyle name="20% — akcent 2" xfId="12712" builtinId="34" hidden="1"/>
    <cellStyle name="20% — akcent 2" xfId="12751" builtinId="34" hidden="1"/>
    <cellStyle name="20% — akcent 2" xfId="12791" builtinId="34" hidden="1"/>
    <cellStyle name="20% — akcent 2" xfId="12832" builtinId="34" hidden="1"/>
    <cellStyle name="20% — akcent 2" xfId="12871" builtinId="34" hidden="1"/>
    <cellStyle name="20% — akcent 2" xfId="12910" builtinId="34" hidden="1"/>
    <cellStyle name="20% — akcent 2" xfId="12949" builtinId="34" hidden="1"/>
    <cellStyle name="20% — akcent 2" xfId="12989" builtinId="34" hidden="1"/>
    <cellStyle name="20% — akcent 2" xfId="13028" builtinId="34" hidden="1"/>
    <cellStyle name="20% — akcent 2" xfId="13069" builtinId="34" hidden="1"/>
    <cellStyle name="20% — akcent 2" xfId="13108" builtinId="34" hidden="1"/>
    <cellStyle name="20% — akcent 2" xfId="13147" builtinId="34" hidden="1"/>
    <cellStyle name="20% — akcent 2" xfId="13186" builtinId="34" hidden="1"/>
    <cellStyle name="20% — akcent 2" xfId="13226" builtinId="34" hidden="1"/>
    <cellStyle name="20% — akcent 2" xfId="13266" builtinId="34" hidden="1"/>
    <cellStyle name="20% — akcent 2" xfId="13305" builtinId="34" hidden="1"/>
    <cellStyle name="20% — akcent 2" xfId="13345" builtinId="34" hidden="1"/>
    <cellStyle name="20% — akcent 2" xfId="13384" builtinId="34" hidden="1"/>
    <cellStyle name="20% — akcent 2" xfId="13424" builtinId="34" hidden="1"/>
    <cellStyle name="20% — akcent 2" xfId="13463" builtinId="34" hidden="1"/>
    <cellStyle name="20% — akcent 2" xfId="13502" builtinId="34" hidden="1"/>
    <cellStyle name="20% — akcent 2" xfId="13541" builtinId="34" hidden="1"/>
    <cellStyle name="20% — akcent 2" xfId="13700" builtinId="34" hidden="1"/>
    <cellStyle name="20% — akcent 2" xfId="13741" builtinId="34" hidden="1"/>
    <cellStyle name="20% — akcent 2" xfId="13780" builtinId="34" hidden="1"/>
    <cellStyle name="20% — akcent 2" xfId="13819" builtinId="34" hidden="1"/>
    <cellStyle name="20% — akcent 2" xfId="13858" builtinId="34" hidden="1"/>
    <cellStyle name="20% — akcent 2" xfId="13898" builtinId="34" hidden="1"/>
    <cellStyle name="20% — akcent 2" xfId="13937" builtinId="34" hidden="1"/>
    <cellStyle name="20% — akcent 2" xfId="13978" builtinId="34" hidden="1"/>
    <cellStyle name="20% — akcent 2" xfId="14017" builtinId="34" hidden="1"/>
    <cellStyle name="20% — akcent 2" xfId="14056" builtinId="34" hidden="1"/>
    <cellStyle name="20% — akcent 2" xfId="14095" builtinId="34" hidden="1"/>
    <cellStyle name="20% — akcent 2" xfId="14135" builtinId="34" hidden="1"/>
    <cellStyle name="20% — akcent 2" xfId="14175" builtinId="34" hidden="1"/>
    <cellStyle name="20% — akcent 2" xfId="14214" builtinId="34" hidden="1"/>
    <cellStyle name="20% — akcent 2" xfId="14254" builtinId="34" hidden="1"/>
    <cellStyle name="20% — akcent 2" xfId="14294" builtinId="34" hidden="1"/>
    <cellStyle name="20% — akcent 2" xfId="14334" builtinId="34" hidden="1"/>
    <cellStyle name="20% — akcent 2" xfId="14373" builtinId="34" hidden="1"/>
    <cellStyle name="20% — akcent 2" xfId="14412" builtinId="34" hidden="1"/>
    <cellStyle name="20% — akcent 2" xfId="13661" builtinId="34" hidden="1"/>
    <cellStyle name="20% — akcent 2" xfId="14445" builtinId="34" hidden="1"/>
    <cellStyle name="20% — akcent 2" xfId="14486" builtinId="34" hidden="1"/>
    <cellStyle name="20% — akcent 2" xfId="14525" builtinId="34" hidden="1"/>
    <cellStyle name="20% — akcent 2" xfId="14564" builtinId="34" hidden="1"/>
    <cellStyle name="20% — akcent 2" xfId="14603" builtinId="34" hidden="1"/>
    <cellStyle name="20% — akcent 2" xfId="14643" builtinId="34" hidden="1"/>
    <cellStyle name="20% — akcent 2" xfId="14682" builtinId="34" hidden="1"/>
    <cellStyle name="20% — akcent 2" xfId="14723" builtinId="34" hidden="1"/>
    <cellStyle name="20% — akcent 2" xfId="14762" builtinId="34" hidden="1"/>
    <cellStyle name="20% — akcent 2" xfId="14801" builtinId="34" hidden="1"/>
    <cellStyle name="20% — akcent 2" xfId="14840" builtinId="34" hidden="1"/>
    <cellStyle name="20% — akcent 2" xfId="14880" builtinId="34" hidden="1"/>
    <cellStyle name="20% — akcent 2" xfId="14920" builtinId="34" hidden="1"/>
    <cellStyle name="20% — akcent 2" xfId="14959" builtinId="34" hidden="1"/>
    <cellStyle name="20% — akcent 2" xfId="14999" builtinId="34" hidden="1"/>
    <cellStyle name="20% — akcent 2" xfId="15038" builtinId="34" hidden="1"/>
    <cellStyle name="20% — akcent 2" xfId="15078" builtinId="34" hidden="1"/>
    <cellStyle name="20% — akcent 2" xfId="15117" builtinId="34" hidden="1"/>
    <cellStyle name="20% — akcent 2" xfId="15156" builtinId="34" hidden="1"/>
    <cellStyle name="20% — akcent 2" xfId="13594" builtinId="34" hidden="1"/>
    <cellStyle name="20% — akcent 2" xfId="13632" builtinId="34" hidden="1"/>
    <cellStyle name="20% — akcent 2" xfId="15202" builtinId="34" hidden="1"/>
    <cellStyle name="20% — akcent 2" xfId="15241" builtinId="34" hidden="1"/>
    <cellStyle name="20% — akcent 2" xfId="15280" builtinId="34" hidden="1"/>
    <cellStyle name="20% — akcent 2" xfId="15319" builtinId="34" hidden="1"/>
    <cellStyle name="20% — akcent 2" xfId="15359" builtinId="34" hidden="1"/>
    <cellStyle name="20% — akcent 2" xfId="15398" builtinId="34" hidden="1"/>
    <cellStyle name="20% — akcent 2" xfId="15439" builtinId="34" hidden="1"/>
    <cellStyle name="20% — akcent 2" xfId="15478" builtinId="34" hidden="1"/>
    <cellStyle name="20% — akcent 2" xfId="15517" builtinId="34" hidden="1"/>
    <cellStyle name="20% — akcent 2" xfId="15556" builtinId="34" hidden="1"/>
    <cellStyle name="20% — akcent 2" xfId="15596" builtinId="34" hidden="1"/>
    <cellStyle name="20% — akcent 2" xfId="15636" builtinId="34" hidden="1"/>
    <cellStyle name="20% — akcent 2" xfId="15675" builtinId="34" hidden="1"/>
    <cellStyle name="20% — akcent 2" xfId="15715" builtinId="34" hidden="1"/>
    <cellStyle name="20% — akcent 2" xfId="15754" builtinId="34" hidden="1"/>
    <cellStyle name="20% — akcent 2" xfId="15794" builtinId="34" hidden="1"/>
    <cellStyle name="20% — akcent 2" xfId="15833" builtinId="34" hidden="1"/>
    <cellStyle name="20% — akcent 2" xfId="15872" builtinId="34" hidden="1"/>
    <cellStyle name="20% — akcent 2" xfId="3230" builtinId="34" hidden="1"/>
    <cellStyle name="20% — akcent 2" xfId="3280" builtinId="34" hidden="1"/>
    <cellStyle name="20% — akcent 2" xfId="15926" builtinId="34" hidden="1"/>
    <cellStyle name="20% — akcent 2" xfId="15965" builtinId="34" hidden="1"/>
    <cellStyle name="20% — akcent 2" xfId="16004" builtinId="34" hidden="1"/>
    <cellStyle name="20% — akcent 2" xfId="16043" builtinId="34" hidden="1"/>
    <cellStyle name="20% — akcent 2" xfId="16083" builtinId="34" hidden="1"/>
    <cellStyle name="20% — akcent 2" xfId="16122" builtinId="34" hidden="1"/>
    <cellStyle name="20% — akcent 2" xfId="16163" builtinId="34" hidden="1"/>
    <cellStyle name="20% — akcent 2" xfId="16202" builtinId="34" hidden="1"/>
    <cellStyle name="20% — akcent 2" xfId="16241" builtinId="34" hidden="1"/>
    <cellStyle name="20% — akcent 2" xfId="16280" builtinId="34" hidden="1"/>
    <cellStyle name="20% — akcent 2" xfId="16320" builtinId="34" hidden="1"/>
    <cellStyle name="20% — akcent 2" xfId="16360" builtinId="34" hidden="1"/>
    <cellStyle name="20% — akcent 2" xfId="16399" builtinId="34" hidden="1"/>
    <cellStyle name="20% — akcent 2" xfId="16439" builtinId="34" hidden="1"/>
    <cellStyle name="20% — akcent 2" xfId="16478" builtinId="34" hidden="1"/>
    <cellStyle name="20% — akcent 2" xfId="16518" builtinId="34" hidden="1"/>
    <cellStyle name="20% — akcent 2" xfId="16557" builtinId="34" hidden="1"/>
    <cellStyle name="20% — akcent 2" xfId="16596" builtinId="34" hidden="1"/>
    <cellStyle name="20% — akcent 2" xfId="16635" builtinId="34" hidden="1"/>
    <cellStyle name="20% — akcent 2" xfId="16794" builtinId="34" hidden="1"/>
    <cellStyle name="20% — akcent 2" xfId="16835" builtinId="34" hidden="1"/>
    <cellStyle name="20% — akcent 2" xfId="16874" builtinId="34" hidden="1"/>
    <cellStyle name="20% — akcent 2" xfId="16913" builtinId="34" hidden="1"/>
    <cellStyle name="20% — akcent 2" xfId="16952" builtinId="34" hidden="1"/>
    <cellStyle name="20% — akcent 2" xfId="16992" builtinId="34" hidden="1"/>
    <cellStyle name="20% — akcent 2" xfId="17031" builtinId="34" hidden="1"/>
    <cellStyle name="20% — akcent 2" xfId="17072" builtinId="34" hidden="1"/>
    <cellStyle name="20% — akcent 2" xfId="17111" builtinId="34" hidden="1"/>
    <cellStyle name="20% — akcent 2" xfId="17150" builtinId="34" hidden="1"/>
    <cellStyle name="20% — akcent 2" xfId="17189" builtinId="34" hidden="1"/>
    <cellStyle name="20% — akcent 2" xfId="17229" builtinId="34" hidden="1"/>
    <cellStyle name="20% — akcent 2" xfId="17269" builtinId="34" hidden="1"/>
    <cellStyle name="20% — akcent 2" xfId="17308" builtinId="34" hidden="1"/>
    <cellStyle name="20% — akcent 2" xfId="17348" builtinId="34" hidden="1"/>
    <cellStyle name="20% — akcent 2" xfId="17388" builtinId="34" hidden="1"/>
    <cellStyle name="20% — akcent 2" xfId="17428" builtinId="34" hidden="1"/>
    <cellStyle name="20% — akcent 2" xfId="17467" builtinId="34" hidden="1"/>
    <cellStyle name="20% — akcent 2" xfId="17506" builtinId="34" hidden="1"/>
    <cellStyle name="20% — akcent 2" xfId="16755" builtinId="34" hidden="1"/>
    <cellStyle name="20% — akcent 2" xfId="17539" builtinId="34" hidden="1"/>
    <cellStyle name="20% — akcent 2" xfId="17580" builtinId="34" hidden="1"/>
    <cellStyle name="20% — akcent 2" xfId="17619" builtinId="34" hidden="1"/>
    <cellStyle name="20% — akcent 2" xfId="17658" builtinId="34" hidden="1"/>
    <cellStyle name="20% — akcent 2" xfId="17697" builtinId="34" hidden="1"/>
    <cellStyle name="20% — akcent 2" xfId="17737" builtinId="34" hidden="1"/>
    <cellStyle name="20% — akcent 2" xfId="17776" builtinId="34" hidden="1"/>
    <cellStyle name="20% — akcent 2" xfId="17817" builtinId="34" hidden="1"/>
    <cellStyle name="20% — akcent 2" xfId="17856" builtinId="34" hidden="1"/>
    <cellStyle name="20% — akcent 2" xfId="17895" builtinId="34" hidden="1"/>
    <cellStyle name="20% — akcent 2" xfId="17934" builtinId="34" hidden="1"/>
    <cellStyle name="20% — akcent 2" xfId="17974" builtinId="34" hidden="1"/>
    <cellStyle name="20% — akcent 2" xfId="18014" builtinId="34" hidden="1"/>
    <cellStyle name="20% — akcent 2" xfId="18053" builtinId="34" hidden="1"/>
    <cellStyle name="20% — akcent 2" xfId="18093" builtinId="34" hidden="1"/>
    <cellStyle name="20% — akcent 2" xfId="18132" builtinId="34" hidden="1"/>
    <cellStyle name="20% — akcent 2" xfId="18172" builtinId="34" hidden="1"/>
    <cellStyle name="20% — akcent 2" xfId="18211" builtinId="34" hidden="1"/>
    <cellStyle name="20% — akcent 2" xfId="18250" builtinId="34" hidden="1"/>
    <cellStyle name="20% — akcent 2" xfId="16688" builtinId="34" hidden="1"/>
    <cellStyle name="20% — akcent 2" xfId="16726" builtinId="34" hidden="1"/>
    <cellStyle name="20% — akcent 2" xfId="18296" builtinId="34" hidden="1"/>
    <cellStyle name="20% — akcent 2" xfId="18335" builtinId="34" hidden="1"/>
    <cellStyle name="20% — akcent 2" xfId="18374" builtinId="34" hidden="1"/>
    <cellStyle name="20% — akcent 2" xfId="18413" builtinId="34" hidden="1"/>
    <cellStyle name="20% — akcent 2" xfId="18453" builtinId="34" hidden="1"/>
    <cellStyle name="20% — akcent 2" xfId="18492" builtinId="34" hidden="1"/>
    <cellStyle name="20% — akcent 2" xfId="18533" builtinId="34" hidden="1"/>
    <cellStyle name="20% — akcent 2" xfId="18572" builtinId="34" hidden="1"/>
    <cellStyle name="20% — akcent 2" xfId="18611" builtinId="34" hidden="1"/>
    <cellStyle name="20% — akcent 2" xfId="18650" builtinId="34" hidden="1"/>
    <cellStyle name="20% — akcent 2" xfId="18690" builtinId="34" hidden="1"/>
    <cellStyle name="20% — akcent 2" xfId="18730" builtinId="34" hidden="1"/>
    <cellStyle name="20% — akcent 2" xfId="18769" builtinId="34" hidden="1"/>
    <cellStyle name="20% — akcent 2" xfId="18809" builtinId="34" hidden="1"/>
    <cellStyle name="20% — akcent 2" xfId="18848" builtinId="34" hidden="1"/>
    <cellStyle name="20% — akcent 2" xfId="18888" builtinId="34" hidden="1"/>
    <cellStyle name="20% — akcent 2" xfId="18927" builtinId="34" hidden="1"/>
    <cellStyle name="20% — akcent 2" xfId="18966" builtinId="34" hidden="1"/>
    <cellStyle name="20% — akcent 2" xfId="3263" builtinId="34" hidden="1"/>
    <cellStyle name="20% — akcent 2" xfId="19088" builtinId="34" hidden="1"/>
    <cellStyle name="20% — akcent 2" xfId="19129" builtinId="34" hidden="1"/>
    <cellStyle name="20% — akcent 2" xfId="19168" builtinId="34" hidden="1"/>
    <cellStyle name="20% — akcent 2" xfId="19207" builtinId="34" hidden="1"/>
    <cellStyle name="20% — akcent 2" xfId="19246" builtinId="34" hidden="1"/>
    <cellStyle name="20% — akcent 2" xfId="19286" builtinId="34" hidden="1"/>
    <cellStyle name="20% — akcent 2" xfId="19325" builtinId="34" hidden="1"/>
    <cellStyle name="20% — akcent 2" xfId="19366" builtinId="34" hidden="1"/>
    <cellStyle name="20% — akcent 2" xfId="19405" builtinId="34" hidden="1"/>
    <cellStyle name="20% — akcent 2" xfId="19444" builtinId="34" hidden="1"/>
    <cellStyle name="20% — akcent 2" xfId="19483" builtinId="34" hidden="1"/>
    <cellStyle name="20% — akcent 2" xfId="19523" builtinId="34" hidden="1"/>
    <cellStyle name="20% — akcent 2" xfId="19563" builtinId="34" hidden="1"/>
    <cellStyle name="20% — akcent 2" xfId="19602" builtinId="34" hidden="1"/>
    <cellStyle name="20% — akcent 2" xfId="19642" builtinId="34" hidden="1"/>
    <cellStyle name="20% — akcent 2" xfId="19681" builtinId="34" hidden="1"/>
    <cellStyle name="20% — akcent 2" xfId="19721" builtinId="34" hidden="1"/>
    <cellStyle name="20% — akcent 2" xfId="19760" builtinId="34" hidden="1"/>
    <cellStyle name="20% — akcent 2" xfId="19799" builtinId="34" hidden="1"/>
    <cellStyle name="20% — akcent 2" xfId="19850" builtinId="34" hidden="1"/>
    <cellStyle name="20% — akcent 2" xfId="20009" builtinId="34" hidden="1"/>
    <cellStyle name="20% — akcent 2" xfId="20050" builtinId="34" hidden="1"/>
    <cellStyle name="20% — akcent 2" xfId="20089" builtinId="34" hidden="1"/>
    <cellStyle name="20% — akcent 2" xfId="20128" builtinId="34" hidden="1"/>
    <cellStyle name="20% — akcent 2" xfId="20167" builtinId="34" hidden="1"/>
    <cellStyle name="20% — akcent 2" xfId="20207" builtinId="34" hidden="1"/>
    <cellStyle name="20% — akcent 2" xfId="20246" builtinId="34" hidden="1"/>
    <cellStyle name="20% — akcent 2" xfId="20287" builtinId="34" hidden="1"/>
    <cellStyle name="20% — akcent 2" xfId="20326" builtinId="34" hidden="1"/>
    <cellStyle name="20% — akcent 2" xfId="20365" builtinId="34" hidden="1"/>
    <cellStyle name="20% — akcent 2" xfId="20404" builtinId="34" hidden="1"/>
    <cellStyle name="20% — akcent 2" xfId="20444" builtinId="34" hidden="1"/>
    <cellStyle name="20% — akcent 2" xfId="20484" builtinId="34" hidden="1"/>
    <cellStyle name="20% — akcent 2" xfId="20523" builtinId="34" hidden="1"/>
    <cellStyle name="20% — akcent 2" xfId="20563" builtinId="34" hidden="1"/>
    <cellStyle name="20% — akcent 2" xfId="20603" builtinId="34" hidden="1"/>
    <cellStyle name="20% — akcent 2" xfId="20643" builtinId="34" hidden="1"/>
    <cellStyle name="20% — akcent 2" xfId="20682" builtinId="34" hidden="1"/>
    <cellStyle name="20% — akcent 2" xfId="20721" builtinId="34" hidden="1"/>
    <cellStyle name="20% — akcent 2" xfId="19970" builtinId="34" hidden="1"/>
    <cellStyle name="20% — akcent 2" xfId="20754" builtinId="34" hidden="1"/>
    <cellStyle name="20% — akcent 2" xfId="20795" builtinId="34" hidden="1"/>
    <cellStyle name="20% — akcent 2" xfId="20834" builtinId="34" hidden="1"/>
    <cellStyle name="20% — akcent 2" xfId="20873" builtinId="34" hidden="1"/>
    <cellStyle name="20% — akcent 2" xfId="20912" builtinId="34" hidden="1"/>
    <cellStyle name="20% — akcent 2" xfId="20952" builtinId="34" hidden="1"/>
    <cellStyle name="20% — akcent 2" xfId="20991" builtinId="34" hidden="1"/>
    <cellStyle name="20% — akcent 2" xfId="21032" builtinId="34" hidden="1"/>
    <cellStyle name="20% — akcent 2" xfId="21071" builtinId="34" hidden="1"/>
    <cellStyle name="20% — akcent 2" xfId="21110" builtinId="34" hidden="1"/>
    <cellStyle name="20% — akcent 2" xfId="21149" builtinId="34" hidden="1"/>
    <cellStyle name="20% — akcent 2" xfId="21189" builtinId="34" hidden="1"/>
    <cellStyle name="20% — akcent 2" xfId="21229" builtinId="34" hidden="1"/>
    <cellStyle name="20% — akcent 2" xfId="21268" builtinId="34" hidden="1"/>
    <cellStyle name="20% — akcent 2" xfId="21308" builtinId="34" hidden="1"/>
    <cellStyle name="20% — akcent 2" xfId="21347" builtinId="34" hidden="1"/>
    <cellStyle name="20% — akcent 2" xfId="21387" builtinId="34" hidden="1"/>
    <cellStyle name="20% — akcent 2" xfId="21426" builtinId="34" hidden="1"/>
    <cellStyle name="20% — akcent 2" xfId="21465" builtinId="34" hidden="1"/>
    <cellStyle name="20% — akcent 2" xfId="19903" builtinId="34" hidden="1"/>
    <cellStyle name="20% — akcent 2" xfId="19941" builtinId="34" hidden="1"/>
    <cellStyle name="20% — akcent 2" xfId="21511" builtinId="34" hidden="1"/>
    <cellStyle name="20% — akcent 2" xfId="21550" builtinId="34" hidden="1"/>
    <cellStyle name="20% — akcent 2" xfId="21589" builtinId="34" hidden="1"/>
    <cellStyle name="20% — akcent 2" xfId="21628" builtinId="34" hidden="1"/>
    <cellStyle name="20% — akcent 2" xfId="21668" builtinId="34" hidden="1"/>
    <cellStyle name="20% — akcent 2" xfId="21707" builtinId="34" hidden="1"/>
    <cellStyle name="20% — akcent 2" xfId="21748" builtinId="34" hidden="1"/>
    <cellStyle name="20% — akcent 2" xfId="21787" builtinId="34" hidden="1"/>
    <cellStyle name="20% — akcent 2" xfId="21826" builtinId="34" hidden="1"/>
    <cellStyle name="20% — akcent 2" xfId="21865" builtinId="34" hidden="1"/>
    <cellStyle name="20% — akcent 2" xfId="21905" builtinId="34" hidden="1"/>
    <cellStyle name="20% — akcent 2" xfId="21945" builtinId="34" hidden="1"/>
    <cellStyle name="20% — akcent 2" xfId="21984" builtinId="34" hidden="1"/>
    <cellStyle name="20% — akcent 2" xfId="22024" builtinId="34" hidden="1"/>
    <cellStyle name="20% — akcent 2" xfId="22063" builtinId="34" hidden="1"/>
    <cellStyle name="20% — akcent 2" xfId="22103" builtinId="34" hidden="1"/>
    <cellStyle name="20% — akcent 2" xfId="22142" builtinId="34" hidden="1"/>
    <cellStyle name="20% — akcent 2" xfId="22181" builtinId="34" hidden="1"/>
    <cellStyle name="20% — akcent 2" xfId="22220" builtinId="34" hidden="1"/>
    <cellStyle name="20% — akcent 2" xfId="22260" builtinId="34" hidden="1"/>
    <cellStyle name="20% — akcent 2" xfId="22301" builtinId="34" hidden="1"/>
    <cellStyle name="20% — akcent 2" xfId="22340" builtinId="34" hidden="1"/>
    <cellStyle name="20% — akcent 2" xfId="22379" builtinId="34" hidden="1"/>
    <cellStyle name="20% — akcent 2" xfId="22418" builtinId="34" hidden="1"/>
    <cellStyle name="20% — akcent 2" xfId="22458" builtinId="34" hidden="1"/>
    <cellStyle name="20% — akcent 2" xfId="22497" builtinId="34" hidden="1"/>
    <cellStyle name="20% — akcent 2" xfId="22538" builtinId="34" hidden="1"/>
    <cellStyle name="20% — akcent 2" xfId="22577" builtinId="34" hidden="1"/>
    <cellStyle name="20% — akcent 2" xfId="22616" builtinId="34" hidden="1"/>
    <cellStyle name="20% — akcent 2" xfId="22655" builtinId="34" hidden="1"/>
    <cellStyle name="20% — akcent 2" xfId="22695" builtinId="34" hidden="1"/>
    <cellStyle name="20% — akcent 2" xfId="22735" builtinId="34" hidden="1"/>
    <cellStyle name="20% — akcent 2" xfId="22774" builtinId="34" hidden="1"/>
    <cellStyle name="20% — akcent 2" xfId="22814" builtinId="34" hidden="1"/>
    <cellStyle name="20% — akcent 2" xfId="22853" builtinId="34" hidden="1"/>
    <cellStyle name="20% — akcent 2" xfId="22893" builtinId="34" hidden="1"/>
    <cellStyle name="20% — akcent 2" xfId="22932" builtinId="34" hidden="1"/>
    <cellStyle name="20% — akcent 2" xfId="22971" builtinId="34" hidden="1"/>
    <cellStyle name="20% — akcent 2" xfId="23010" builtinId="34" hidden="1"/>
    <cellStyle name="20% — akcent 2" xfId="23169" builtinId="34" hidden="1"/>
    <cellStyle name="20% — akcent 2" xfId="23210" builtinId="34" hidden="1"/>
    <cellStyle name="20% — akcent 2" xfId="23249" builtinId="34" hidden="1"/>
    <cellStyle name="20% — akcent 2" xfId="23288" builtinId="34" hidden="1"/>
    <cellStyle name="20% — akcent 2" xfId="23327" builtinId="34" hidden="1"/>
    <cellStyle name="20% — akcent 2" xfId="23367" builtinId="34" hidden="1"/>
    <cellStyle name="20% — akcent 2" xfId="23406" builtinId="34" hidden="1"/>
    <cellStyle name="20% — akcent 2" xfId="23447" builtinId="34" hidden="1"/>
    <cellStyle name="20% — akcent 2" xfId="23486" builtinId="34" hidden="1"/>
    <cellStyle name="20% — akcent 2" xfId="23525" builtinId="34" hidden="1"/>
    <cellStyle name="20% — akcent 2" xfId="23564" builtinId="34" hidden="1"/>
    <cellStyle name="20% — akcent 2" xfId="23604" builtinId="34" hidden="1"/>
    <cellStyle name="20% — akcent 2" xfId="23644" builtinId="34" hidden="1"/>
    <cellStyle name="20% — akcent 2" xfId="23683" builtinId="34" hidden="1"/>
    <cellStyle name="20% — akcent 2" xfId="23723" builtinId="34" hidden="1"/>
    <cellStyle name="20% — akcent 2" xfId="23763" builtinId="34" hidden="1"/>
    <cellStyle name="20% — akcent 2" xfId="23803" builtinId="34" hidden="1"/>
    <cellStyle name="20% — akcent 2" xfId="23842" builtinId="34" hidden="1"/>
    <cellStyle name="20% — akcent 2" xfId="23881" builtinId="34" hidden="1"/>
    <cellStyle name="20% — akcent 2" xfId="23130" builtinId="34" hidden="1"/>
    <cellStyle name="20% — akcent 2" xfId="23914" builtinId="34" hidden="1"/>
    <cellStyle name="20% — akcent 2" xfId="23955" builtinId="34" hidden="1"/>
    <cellStyle name="20% — akcent 2" xfId="23994" builtinId="34" hidden="1"/>
    <cellStyle name="20% — akcent 2" xfId="24033" builtinId="34" hidden="1"/>
    <cellStyle name="20% — akcent 2" xfId="24072" builtinId="34" hidden="1"/>
    <cellStyle name="20% — akcent 2" xfId="24112" builtinId="34" hidden="1"/>
    <cellStyle name="20% — akcent 2" xfId="24151" builtinId="34" hidden="1"/>
    <cellStyle name="20% — akcent 2" xfId="24192" builtinId="34" hidden="1"/>
    <cellStyle name="20% — akcent 2" xfId="24231" builtinId="34" hidden="1"/>
    <cellStyle name="20% — akcent 2" xfId="24270" builtinId="34" hidden="1"/>
    <cellStyle name="20% — akcent 2" xfId="24309" builtinId="34" hidden="1"/>
    <cellStyle name="20% — akcent 2" xfId="24349" builtinId="34" hidden="1"/>
    <cellStyle name="20% — akcent 2" xfId="24389" builtinId="34" hidden="1"/>
    <cellStyle name="20% — akcent 2" xfId="24428" builtinId="34" hidden="1"/>
    <cellStyle name="20% — akcent 2" xfId="24468" builtinId="34" hidden="1"/>
    <cellStyle name="20% — akcent 2" xfId="24507" builtinId="34" hidden="1"/>
    <cellStyle name="20% — akcent 2" xfId="24547" builtinId="34" hidden="1"/>
    <cellStyle name="20% — akcent 2" xfId="24586" builtinId="34" hidden="1"/>
    <cellStyle name="20% — akcent 2" xfId="24625" builtinId="34" hidden="1"/>
    <cellStyle name="20% — akcent 2" xfId="23063" builtinId="34" hidden="1"/>
    <cellStyle name="20% — akcent 2" xfId="23101" builtinId="34" hidden="1"/>
    <cellStyle name="20% — akcent 2" xfId="24671" builtinId="34" hidden="1"/>
    <cellStyle name="20% — akcent 2" xfId="24710" builtinId="34" hidden="1"/>
    <cellStyle name="20% — akcent 2" xfId="24749" builtinId="34" hidden="1"/>
    <cellStyle name="20% — akcent 2" xfId="24788" builtinId="34" hidden="1"/>
    <cellStyle name="20% — akcent 2" xfId="24828" builtinId="34" hidden="1"/>
    <cellStyle name="20% — akcent 2" xfId="24867" builtinId="34" hidden="1"/>
    <cellStyle name="20% — akcent 2" xfId="24908" builtinId="34" hidden="1"/>
    <cellStyle name="20% — akcent 2" xfId="24947" builtinId="34" hidden="1"/>
    <cellStyle name="20% — akcent 2" xfId="24986" builtinId="34" hidden="1"/>
    <cellStyle name="20% — akcent 2" xfId="25025" builtinId="34" hidden="1"/>
    <cellStyle name="20% — akcent 2" xfId="25065" builtinId="34" hidden="1"/>
    <cellStyle name="20% — akcent 2" xfId="25105" builtinId="34" hidden="1"/>
    <cellStyle name="20% — akcent 2" xfId="25144" builtinId="34" hidden="1"/>
    <cellStyle name="20% — akcent 2" xfId="25184" builtinId="34" hidden="1"/>
    <cellStyle name="20% — akcent 2" xfId="25223" builtinId="34" hidden="1"/>
    <cellStyle name="20% — akcent 2" xfId="25263" builtinId="34" hidden="1"/>
    <cellStyle name="20% — akcent 2" xfId="25302" builtinId="34" hidden="1"/>
    <cellStyle name="20% — akcent 2" xfId="25341" builtinId="34" hidden="1"/>
    <cellStyle name="20% — akcent 2" xfId="19049" builtinId="34" hidden="1"/>
    <cellStyle name="20% — akcent 2" xfId="19018" builtinId="34" hidden="1"/>
    <cellStyle name="20% — akcent 2" xfId="25368" builtinId="34" hidden="1"/>
    <cellStyle name="20% — akcent 2" xfId="25407" builtinId="34" hidden="1"/>
    <cellStyle name="20% — akcent 2" xfId="25446" builtinId="34" hidden="1"/>
    <cellStyle name="20% — akcent 2" xfId="25485" builtinId="34" hidden="1"/>
    <cellStyle name="20% — akcent 2" xfId="25525" builtinId="34" hidden="1"/>
    <cellStyle name="20% — akcent 2" xfId="25564" builtinId="34" hidden="1"/>
    <cellStyle name="20% — akcent 2" xfId="25605" builtinId="34" hidden="1"/>
    <cellStyle name="20% — akcent 2" xfId="25644" builtinId="34" hidden="1"/>
    <cellStyle name="20% — akcent 2" xfId="25683" builtinId="34" hidden="1"/>
    <cellStyle name="20% — akcent 2" xfId="25722" builtinId="34" hidden="1"/>
    <cellStyle name="20% — akcent 2" xfId="25762" builtinId="34" hidden="1"/>
    <cellStyle name="20% — akcent 2" xfId="25802" builtinId="34" hidden="1"/>
    <cellStyle name="20% — akcent 2" xfId="25841" builtinId="34" hidden="1"/>
    <cellStyle name="20% — akcent 2" xfId="25881" builtinId="34" hidden="1"/>
    <cellStyle name="20% — akcent 2" xfId="25920" builtinId="34" hidden="1"/>
    <cellStyle name="20% — akcent 2" xfId="25960" builtinId="34" hidden="1"/>
    <cellStyle name="20% — akcent 2" xfId="25999" builtinId="34" hidden="1"/>
    <cellStyle name="20% — akcent 2" xfId="26038" builtinId="34" hidden="1"/>
    <cellStyle name="20% — akcent 2" xfId="26077" builtinId="34" hidden="1"/>
    <cellStyle name="20% — akcent 2" xfId="26236" builtinId="34" hidden="1"/>
    <cellStyle name="20% — akcent 2" xfId="26277" builtinId="34" hidden="1"/>
    <cellStyle name="20% — akcent 2" xfId="26316" builtinId="34" hidden="1"/>
    <cellStyle name="20% — akcent 2" xfId="26355" builtinId="34" hidden="1"/>
    <cellStyle name="20% — akcent 2" xfId="26394" builtinId="34" hidden="1"/>
    <cellStyle name="20% — akcent 2" xfId="26434" builtinId="34" hidden="1"/>
    <cellStyle name="20% — akcent 2" xfId="26473" builtinId="34" hidden="1"/>
    <cellStyle name="20% — akcent 2" xfId="26514" builtinId="34" hidden="1"/>
    <cellStyle name="20% — akcent 2" xfId="26553" builtinId="34" hidden="1"/>
    <cellStyle name="20% — akcent 2" xfId="26592" builtinId="34" hidden="1"/>
    <cellStyle name="20% — akcent 2" xfId="26631" builtinId="34" hidden="1"/>
    <cellStyle name="20% — akcent 2" xfId="26671" builtinId="34" hidden="1"/>
    <cellStyle name="20% — akcent 2" xfId="26711" builtinId="34" hidden="1"/>
    <cellStyle name="20% — akcent 2" xfId="26750" builtinId="34" hidden="1"/>
    <cellStyle name="20% — akcent 2" xfId="26790" builtinId="34" hidden="1"/>
    <cellStyle name="20% — akcent 2" xfId="26830" builtinId="34" hidden="1"/>
    <cellStyle name="20% — akcent 2" xfId="26870" builtinId="34" hidden="1"/>
    <cellStyle name="20% — akcent 2" xfId="26909" builtinId="34" hidden="1"/>
    <cellStyle name="20% — akcent 2" xfId="26948" builtinId="34" hidden="1"/>
    <cellStyle name="20% — akcent 2" xfId="26197" builtinId="34" hidden="1"/>
    <cellStyle name="20% — akcent 2" xfId="26981" builtinId="34" hidden="1"/>
    <cellStyle name="20% — akcent 2" xfId="27022" builtinId="34" hidden="1"/>
    <cellStyle name="20% — akcent 2" xfId="27061" builtinId="34" hidden="1"/>
    <cellStyle name="20% — akcent 2" xfId="27100" builtinId="34" hidden="1"/>
    <cellStyle name="20% — akcent 2" xfId="27139" builtinId="34" hidden="1"/>
    <cellStyle name="20% — akcent 2" xfId="27179" builtinId="34" hidden="1"/>
    <cellStyle name="20% — akcent 2" xfId="27218" builtinId="34" hidden="1"/>
    <cellStyle name="20% — akcent 2" xfId="27259" builtinId="34" hidden="1"/>
    <cellStyle name="20% — akcent 2" xfId="27298" builtinId="34" hidden="1"/>
    <cellStyle name="20% — akcent 2" xfId="27337" builtinId="34" hidden="1"/>
    <cellStyle name="20% — akcent 2" xfId="27376" builtinId="34" hidden="1"/>
    <cellStyle name="20% — akcent 2" xfId="27416" builtinId="34" hidden="1"/>
    <cellStyle name="20% — akcent 2" xfId="27456" builtinId="34" hidden="1"/>
    <cellStyle name="20% — akcent 2" xfId="27495" builtinId="34" hidden="1"/>
    <cellStyle name="20% — akcent 2" xfId="27535" builtinId="34" hidden="1"/>
    <cellStyle name="20% — akcent 2" xfId="27574" builtinId="34" hidden="1"/>
    <cellStyle name="20% — akcent 2" xfId="27614" builtinId="34" hidden="1"/>
    <cellStyle name="20% — akcent 2" xfId="27653" builtinId="34" hidden="1"/>
    <cellStyle name="20% — akcent 2" xfId="27692" builtinId="34" hidden="1"/>
    <cellStyle name="20% — akcent 2" xfId="26130" builtinId="34" hidden="1"/>
    <cellStyle name="20% — akcent 2" xfId="26168" builtinId="34" hidden="1"/>
    <cellStyle name="20% — akcent 2" xfId="27738" builtinId="34" hidden="1"/>
    <cellStyle name="20% — akcent 2" xfId="27777" builtinId="34" hidden="1"/>
    <cellStyle name="20% — akcent 2" xfId="27816" builtinId="34" hidden="1"/>
    <cellStyle name="20% — akcent 2" xfId="27855" builtinId="34" hidden="1"/>
    <cellStyle name="20% — akcent 2" xfId="27895" builtinId="34" hidden="1"/>
    <cellStyle name="20% — akcent 2" xfId="27934" builtinId="34" hidden="1"/>
    <cellStyle name="20% — akcent 2" xfId="27975" builtinId="34" hidden="1"/>
    <cellStyle name="20% — akcent 2" xfId="28014" builtinId="34" hidden="1"/>
    <cellStyle name="20% — akcent 2" xfId="28053" builtinId="34" hidden="1"/>
    <cellStyle name="20% — akcent 2" xfId="28092" builtinId="34" hidden="1"/>
    <cellStyle name="20% — akcent 2" xfId="28132" builtinId="34" hidden="1"/>
    <cellStyle name="20% — akcent 2" xfId="28172" builtinId="34" hidden="1"/>
    <cellStyle name="20% — akcent 2" xfId="28211" builtinId="34" hidden="1"/>
    <cellStyle name="20% — akcent 2" xfId="28251" builtinId="34" hidden="1"/>
    <cellStyle name="20% — akcent 2" xfId="28290" builtinId="34" hidden="1"/>
    <cellStyle name="20% — akcent 2" xfId="28330" builtinId="34" hidden="1"/>
    <cellStyle name="20% — akcent 2" xfId="28369" builtinId="34" hidden="1"/>
    <cellStyle name="20% — akcent 2" xfId="28408" builtinId="34" hidden="1"/>
    <cellStyle name="20% — akcent 2" xfId="28447" builtinId="34" hidden="1"/>
    <cellStyle name="20% — akcent 2" xfId="28571" builtinId="34" hidden="1"/>
    <cellStyle name="20% — akcent 2" xfId="28614" builtinId="34" hidden="1"/>
    <cellStyle name="20% — akcent 2" xfId="28653" builtinId="34" hidden="1"/>
    <cellStyle name="20% — akcent 2" xfId="28692" builtinId="34" hidden="1"/>
    <cellStyle name="20% — akcent 2" xfId="28731" builtinId="34" hidden="1"/>
    <cellStyle name="20% — akcent 2" xfId="28771" builtinId="34" hidden="1"/>
    <cellStyle name="20% — akcent 2" xfId="28810" builtinId="34" hidden="1"/>
    <cellStyle name="20% — akcent 2" xfId="28851" builtinId="34" hidden="1"/>
    <cellStyle name="20% — akcent 2" xfId="28890" builtinId="34" hidden="1"/>
    <cellStyle name="20% — akcent 2" xfId="28929" builtinId="34" hidden="1"/>
    <cellStyle name="20% — akcent 2" xfId="28968" builtinId="34" hidden="1"/>
    <cellStyle name="20% — akcent 2" xfId="29010" builtinId="34" hidden="1"/>
    <cellStyle name="20% — akcent 2" xfId="29050" builtinId="34" hidden="1"/>
    <cellStyle name="20% — akcent 2" xfId="29089" builtinId="34" hidden="1"/>
    <cellStyle name="20% — akcent 2" xfId="29129" builtinId="34" hidden="1"/>
    <cellStyle name="20% — akcent 2" xfId="29169" builtinId="34" hidden="1"/>
    <cellStyle name="20% — akcent 2" xfId="29209" builtinId="34" hidden="1"/>
    <cellStyle name="20% — akcent 2" xfId="29248" builtinId="34" hidden="1"/>
    <cellStyle name="20% — akcent 2" xfId="29287" builtinId="34" hidden="1"/>
    <cellStyle name="20% — akcent 2" xfId="29337" builtinId="34" hidden="1"/>
    <cellStyle name="20% — akcent 2" xfId="29496" builtinId="34" hidden="1"/>
    <cellStyle name="20% — akcent 2" xfId="29539" builtinId="34" hidden="1"/>
    <cellStyle name="20% — akcent 2" xfId="29578" builtinId="34" hidden="1"/>
    <cellStyle name="20% — akcent 2" xfId="29617" builtinId="34" hidden="1"/>
    <cellStyle name="20% — akcent 2" xfId="29656" builtinId="34" hidden="1"/>
    <cellStyle name="20% — akcent 2" xfId="29696" builtinId="34" hidden="1"/>
    <cellStyle name="20% — akcent 2" xfId="29735" builtinId="34" hidden="1"/>
    <cellStyle name="20% — akcent 2" xfId="29776" builtinId="34" hidden="1"/>
    <cellStyle name="20% — akcent 2" xfId="29815" builtinId="34" hidden="1"/>
    <cellStyle name="20% — akcent 2" xfId="29854" builtinId="34" hidden="1"/>
    <cellStyle name="20% — akcent 2" xfId="29893" builtinId="34" hidden="1"/>
    <cellStyle name="20% — akcent 2" xfId="29935" builtinId="34" hidden="1"/>
    <cellStyle name="20% — akcent 2" xfId="29975" builtinId="34" hidden="1"/>
    <cellStyle name="20% — akcent 2" xfId="30014" builtinId="34" hidden="1"/>
    <cellStyle name="20% — akcent 2" xfId="30054" builtinId="34" hidden="1"/>
    <cellStyle name="20% — akcent 2" xfId="30094" builtinId="34" hidden="1"/>
    <cellStyle name="20% — akcent 2" xfId="30134" builtinId="34" hidden="1"/>
    <cellStyle name="20% — akcent 2" xfId="30173" builtinId="34" hidden="1"/>
    <cellStyle name="20% — akcent 2" xfId="30212" builtinId="34" hidden="1"/>
    <cellStyle name="20% — akcent 2" xfId="29457" builtinId="34" hidden="1"/>
    <cellStyle name="20% — akcent 2" xfId="30245" builtinId="34" hidden="1"/>
    <cellStyle name="20% — akcent 2" xfId="30286" builtinId="34" hidden="1"/>
    <cellStyle name="20% — akcent 2" xfId="30325" builtinId="34" hidden="1"/>
    <cellStyle name="20% — akcent 2" xfId="30364" builtinId="34" hidden="1"/>
    <cellStyle name="20% — akcent 2" xfId="30403" builtinId="34" hidden="1"/>
    <cellStyle name="20% — akcent 2" xfId="30443" builtinId="34" hidden="1"/>
    <cellStyle name="20% — akcent 2" xfId="30482" builtinId="34" hidden="1"/>
    <cellStyle name="20% — akcent 2" xfId="30523" builtinId="34" hidden="1"/>
    <cellStyle name="20% — akcent 2" xfId="30562" builtinId="34" hidden="1"/>
    <cellStyle name="20% — akcent 2" xfId="30601" builtinId="34" hidden="1"/>
    <cellStyle name="20% — akcent 2" xfId="30640" builtinId="34" hidden="1"/>
    <cellStyle name="20% — akcent 2" xfId="30680" builtinId="34" hidden="1"/>
    <cellStyle name="20% — akcent 2" xfId="30720" builtinId="34" hidden="1"/>
    <cellStyle name="20% — akcent 2" xfId="30759" builtinId="34" hidden="1"/>
    <cellStyle name="20% — akcent 2" xfId="30799" builtinId="34" hidden="1"/>
    <cellStyle name="20% — akcent 2" xfId="30838" builtinId="34" hidden="1"/>
    <cellStyle name="20% — akcent 2" xfId="30878" builtinId="34" hidden="1"/>
    <cellStyle name="20% — akcent 2" xfId="30917" builtinId="34" hidden="1"/>
    <cellStyle name="20% — akcent 2" xfId="30956" builtinId="34" hidden="1"/>
    <cellStyle name="20% — akcent 2" xfId="29390" builtinId="34" hidden="1"/>
    <cellStyle name="20% — akcent 2" xfId="29428" builtinId="34" hidden="1"/>
    <cellStyle name="20% — akcent 2" xfId="31002" builtinId="34" hidden="1"/>
    <cellStyle name="20% — akcent 2" xfId="31041" builtinId="34" hidden="1"/>
    <cellStyle name="20% — akcent 2" xfId="31080" builtinId="34" hidden="1"/>
    <cellStyle name="20% — akcent 2" xfId="31119" builtinId="34" hidden="1"/>
    <cellStyle name="20% — akcent 2" xfId="31159" builtinId="34" hidden="1"/>
    <cellStyle name="20% — akcent 2" xfId="31198" builtinId="34" hidden="1"/>
    <cellStyle name="20% — akcent 2" xfId="31239" builtinId="34" hidden="1"/>
    <cellStyle name="20% — akcent 2" xfId="31278" builtinId="34" hidden="1"/>
    <cellStyle name="20% — akcent 2" xfId="31317" builtinId="34" hidden="1"/>
    <cellStyle name="20% — akcent 2" xfId="31356" builtinId="34" hidden="1"/>
    <cellStyle name="20% — akcent 2" xfId="31396" builtinId="34" hidden="1"/>
    <cellStyle name="20% — akcent 2" xfId="31436" builtinId="34" hidden="1"/>
    <cellStyle name="20% — akcent 2" xfId="31475" builtinId="34" hidden="1"/>
    <cellStyle name="20% — akcent 2" xfId="31515" builtinId="34" hidden="1"/>
    <cellStyle name="20% — akcent 2" xfId="31554" builtinId="34" hidden="1"/>
    <cellStyle name="20% — akcent 2" xfId="31594" builtinId="34" hidden="1"/>
    <cellStyle name="20% — akcent 2" xfId="31633" builtinId="34" hidden="1"/>
    <cellStyle name="20% — akcent 2" xfId="31672" builtinId="34" hidden="1"/>
    <cellStyle name="20% — akcent 2" xfId="28532" builtinId="34" hidden="1"/>
    <cellStyle name="20% — akcent 2" xfId="28471" builtinId="34" hidden="1"/>
    <cellStyle name="20% — akcent 2" xfId="31726" builtinId="34" hidden="1"/>
    <cellStyle name="20% — akcent 2" xfId="31765" builtinId="34" hidden="1"/>
    <cellStyle name="20% — akcent 2" xfId="31804" builtinId="34" hidden="1"/>
    <cellStyle name="20% — akcent 2" xfId="31843" builtinId="34" hidden="1"/>
    <cellStyle name="20% — akcent 2" xfId="31883" builtinId="34" hidden="1"/>
    <cellStyle name="20% — akcent 2" xfId="31922" builtinId="34" hidden="1"/>
    <cellStyle name="20% — akcent 2" xfId="31963" builtinId="34" hidden="1"/>
    <cellStyle name="20% — akcent 2" xfId="32002" builtinId="34" hidden="1"/>
    <cellStyle name="20% — akcent 2" xfId="32041" builtinId="34" hidden="1"/>
    <cellStyle name="20% — akcent 2" xfId="32080" builtinId="34" hidden="1"/>
    <cellStyle name="20% — akcent 2" xfId="32120" builtinId="34" hidden="1"/>
    <cellStyle name="20% — akcent 2" xfId="32160" builtinId="34" hidden="1"/>
    <cellStyle name="20% — akcent 2" xfId="32199" builtinId="34" hidden="1"/>
    <cellStyle name="20% — akcent 2" xfId="32239" builtinId="34" hidden="1"/>
    <cellStyle name="20% — akcent 2" xfId="32278" builtinId="34" hidden="1"/>
    <cellStyle name="20% — akcent 2" xfId="32318" builtinId="34" hidden="1"/>
    <cellStyle name="20% — akcent 2" xfId="32357" builtinId="34" hidden="1"/>
    <cellStyle name="20% — akcent 2" xfId="32396" builtinId="34" hidden="1"/>
    <cellStyle name="20% — akcent 2" xfId="32435" builtinId="34" hidden="1"/>
    <cellStyle name="20% — akcent 2" xfId="32594" builtinId="34" hidden="1"/>
    <cellStyle name="20% — akcent 2" xfId="32635" builtinId="34" hidden="1"/>
    <cellStyle name="20% — akcent 2" xfId="32674" builtinId="34" hidden="1"/>
    <cellStyle name="20% — akcent 2" xfId="32713" builtinId="34" hidden="1"/>
    <cellStyle name="20% — akcent 2" xfId="32752" builtinId="34" hidden="1"/>
    <cellStyle name="20% — akcent 2" xfId="32792" builtinId="34" hidden="1"/>
    <cellStyle name="20% — akcent 2" xfId="32831" builtinId="34" hidden="1"/>
    <cellStyle name="20% — akcent 2" xfId="32872" builtinId="34" hidden="1"/>
    <cellStyle name="20% — akcent 2" xfId="32911" builtinId="34" hidden="1"/>
    <cellStyle name="20% — akcent 2" xfId="32950" builtinId="34" hidden="1"/>
    <cellStyle name="20% — akcent 2" xfId="32989" builtinId="34" hidden="1"/>
    <cellStyle name="20% — akcent 2" xfId="33029" builtinId="34" hidden="1"/>
    <cellStyle name="20% — akcent 2" xfId="33069" builtinId="34" hidden="1"/>
    <cellStyle name="20% — akcent 2" xfId="33108" builtinId="34" hidden="1"/>
    <cellStyle name="20% — akcent 2" xfId="33148" builtinId="34" hidden="1"/>
    <cellStyle name="20% — akcent 2" xfId="33188" builtinId="34" hidden="1"/>
    <cellStyle name="20% — akcent 2" xfId="33228" builtinId="34" hidden="1"/>
    <cellStyle name="20% — akcent 2" xfId="33267" builtinId="34" hidden="1"/>
    <cellStyle name="20% — akcent 2" xfId="33306" builtinId="34" hidden="1"/>
    <cellStyle name="20% — akcent 2" xfId="32555" builtinId="34" hidden="1"/>
    <cellStyle name="20% — akcent 2" xfId="33339" builtinId="34" hidden="1"/>
    <cellStyle name="20% — akcent 2" xfId="33380" builtinId="34" hidden="1"/>
    <cellStyle name="20% — akcent 2" xfId="33419" builtinId="34" hidden="1"/>
    <cellStyle name="20% — akcent 2" xfId="33458" builtinId="34" hidden="1"/>
    <cellStyle name="20% — akcent 2" xfId="33497" builtinId="34" hidden="1"/>
    <cellStyle name="20% — akcent 2" xfId="33537" builtinId="34" hidden="1"/>
    <cellStyle name="20% — akcent 2" xfId="33576" builtinId="34" hidden="1"/>
    <cellStyle name="20% — akcent 2" xfId="33617" builtinId="34" hidden="1"/>
    <cellStyle name="20% — akcent 2" xfId="33656" builtinId="34" hidden="1"/>
    <cellStyle name="20% — akcent 2" xfId="33695" builtinId="34" hidden="1"/>
    <cellStyle name="20% — akcent 2" xfId="33734" builtinId="34" hidden="1"/>
    <cellStyle name="20% — akcent 2" xfId="33774" builtinId="34" hidden="1"/>
    <cellStyle name="20% — akcent 2" xfId="33814" builtinId="34" hidden="1"/>
    <cellStyle name="20% — akcent 2" xfId="33853" builtinId="34" hidden="1"/>
    <cellStyle name="20% — akcent 2" xfId="33893" builtinId="34" hidden="1"/>
    <cellStyle name="20% — akcent 2" xfId="33932" builtinId="34" hidden="1"/>
    <cellStyle name="20% — akcent 2" xfId="33972" builtinId="34" hidden="1"/>
    <cellStyle name="20% — akcent 2" xfId="34011" builtinId="34" hidden="1"/>
    <cellStyle name="20% — akcent 2" xfId="34050" builtinId="34" hidden="1"/>
    <cellStyle name="20% — akcent 2" xfId="32488" builtinId="34" hidden="1"/>
    <cellStyle name="20% — akcent 2" xfId="32526" builtinId="34" hidden="1"/>
    <cellStyle name="20% — akcent 2" xfId="34096" builtinId="34" hidden="1"/>
    <cellStyle name="20% — akcent 2" xfId="34135" builtinId="34" hidden="1"/>
    <cellStyle name="20% — akcent 2" xfId="34174" builtinId="34" hidden="1"/>
    <cellStyle name="20% — akcent 2" xfId="34213" builtinId="34" hidden="1"/>
    <cellStyle name="20% — akcent 2" xfId="34253" builtinId="34" hidden="1"/>
    <cellStyle name="20% — akcent 2" xfId="34292" builtinId="34" hidden="1"/>
    <cellStyle name="20% — akcent 2" xfId="34333" builtinId="34" hidden="1"/>
    <cellStyle name="20% — akcent 2" xfId="34372" builtinId="34" hidden="1"/>
    <cellStyle name="20% — akcent 2" xfId="34411" builtinId="34" hidden="1"/>
    <cellStyle name="20% — akcent 2" xfId="34450" builtinId="34" hidden="1"/>
    <cellStyle name="20% — akcent 2" xfId="34490" builtinId="34" hidden="1"/>
    <cellStyle name="20% — akcent 2" xfId="34530" builtinId="34" hidden="1"/>
    <cellStyle name="20% — akcent 2" xfId="34569" builtinId="34" hidden="1"/>
    <cellStyle name="20% — akcent 2" xfId="34609" builtinId="34" hidden="1"/>
    <cellStyle name="20% — akcent 2" xfId="34648" builtinId="34" hidden="1"/>
    <cellStyle name="20% — akcent 2" xfId="34688" builtinId="34" hidden="1"/>
    <cellStyle name="20% — akcent 2" xfId="34727" builtinId="34" hidden="1"/>
    <cellStyle name="20% — akcent 2" xfId="34766" builtinId="34" hidden="1"/>
    <cellStyle name="20% — akcent 2" xfId="28493" builtinId="34" hidden="1"/>
    <cellStyle name="20% — akcent 2" xfId="34807" builtinId="34" hidden="1"/>
    <cellStyle name="20% — akcent 2" xfId="34848" builtinId="34" hidden="1"/>
    <cellStyle name="20% — akcent 2" xfId="34887" builtinId="34" hidden="1"/>
    <cellStyle name="20% — akcent 2" xfId="34926" builtinId="34" hidden="1"/>
    <cellStyle name="20% — akcent 2" xfId="34965" builtinId="34" hidden="1"/>
    <cellStyle name="20% — akcent 2" xfId="35005" builtinId="34" hidden="1"/>
    <cellStyle name="20% — akcent 2" xfId="35044" builtinId="34" hidden="1"/>
    <cellStyle name="20% — akcent 2" xfId="35085" builtinId="34" hidden="1"/>
    <cellStyle name="20% — akcent 2" xfId="35124" builtinId="34" hidden="1"/>
    <cellStyle name="20% — akcent 2" xfId="35163" builtinId="34" hidden="1"/>
    <cellStyle name="20% — akcent 2" xfId="35202" builtinId="34" hidden="1"/>
    <cellStyle name="20% — akcent 2" xfId="35242" builtinId="34" hidden="1"/>
    <cellStyle name="20% — akcent 2" xfId="35282" builtinId="34" hidden="1"/>
    <cellStyle name="20% — akcent 2" xfId="35321" builtinId="34" hidden="1"/>
    <cellStyle name="20% — akcent 2" xfId="35361" builtinId="34" hidden="1"/>
    <cellStyle name="20% — akcent 2" xfId="35400" builtinId="34" hidden="1"/>
    <cellStyle name="20% — akcent 2" xfId="35440" builtinId="34" hidden="1"/>
    <cellStyle name="20% — akcent 2" xfId="35479" builtinId="34" hidden="1"/>
    <cellStyle name="20% — akcent 2" xfId="35518" builtinId="34" hidden="1"/>
    <cellStyle name="20% — akcent 2" xfId="35557" builtinId="34" hidden="1"/>
    <cellStyle name="20% — akcent 2" xfId="35716" builtinId="34" hidden="1"/>
    <cellStyle name="20% — akcent 2" xfId="35757" builtinId="34" hidden="1"/>
    <cellStyle name="20% — akcent 2" xfId="35796" builtinId="34" hidden="1"/>
    <cellStyle name="20% — akcent 2" xfId="35835" builtinId="34" hidden="1"/>
    <cellStyle name="20% — akcent 2" xfId="35874" builtinId="34" hidden="1"/>
    <cellStyle name="20% — akcent 2" xfId="35914" builtinId="34" hidden="1"/>
    <cellStyle name="20% — akcent 2" xfId="35953" builtinId="34" hidden="1"/>
    <cellStyle name="20% — akcent 2" xfId="35994" builtinId="34" hidden="1"/>
    <cellStyle name="20% — akcent 2" xfId="36033" builtinId="34" hidden="1"/>
    <cellStyle name="20% — akcent 2" xfId="36072" builtinId="34" hidden="1"/>
    <cellStyle name="20% — akcent 2" xfId="36111" builtinId="34" hidden="1"/>
    <cellStyle name="20% — akcent 2" xfId="36151" builtinId="34" hidden="1"/>
    <cellStyle name="20% — akcent 2" xfId="36191" builtinId="34" hidden="1"/>
    <cellStyle name="20% — akcent 2" xfId="36230" builtinId="34" hidden="1"/>
    <cellStyle name="20% — akcent 2" xfId="36270" builtinId="34" hidden="1"/>
    <cellStyle name="20% — akcent 2" xfId="36310" builtinId="34" hidden="1"/>
    <cellStyle name="20% — akcent 2" xfId="36350" builtinId="34" hidden="1"/>
    <cellStyle name="20% — akcent 2" xfId="36389" builtinId="34" hidden="1"/>
    <cellStyle name="20% — akcent 2" xfId="36428" builtinId="34" hidden="1"/>
    <cellStyle name="20% — akcent 2" xfId="35677" builtinId="34" hidden="1"/>
    <cellStyle name="20% — akcent 2" xfId="36461" builtinId="34" hidden="1"/>
    <cellStyle name="20% — akcent 2" xfId="36502" builtinId="34" hidden="1"/>
    <cellStyle name="20% — akcent 2" xfId="36541" builtinId="34" hidden="1"/>
    <cellStyle name="20% — akcent 2" xfId="36580" builtinId="34" hidden="1"/>
    <cellStyle name="20% — akcent 2" xfId="36619" builtinId="34" hidden="1"/>
    <cellStyle name="20% — akcent 2" xfId="36659" builtinId="34" hidden="1"/>
    <cellStyle name="20% — akcent 2" xfId="36698" builtinId="34" hidden="1"/>
    <cellStyle name="20% — akcent 2" xfId="36739" builtinId="34" hidden="1"/>
    <cellStyle name="20% — akcent 2" xfId="36778" builtinId="34" hidden="1"/>
    <cellStyle name="20% — akcent 2" xfId="36817" builtinId="34" hidden="1"/>
    <cellStyle name="20% — akcent 2" xfId="36856" builtinId="34" hidden="1"/>
    <cellStyle name="20% — akcent 2" xfId="36896" builtinId="34" hidden="1"/>
    <cellStyle name="20% — akcent 2" xfId="36936" builtinId="34" hidden="1"/>
    <cellStyle name="20% — akcent 2" xfId="36975" builtinId="34" hidden="1"/>
    <cellStyle name="20% — akcent 2" xfId="37015" builtinId="34" hidden="1"/>
    <cellStyle name="20% — akcent 2" xfId="37054" builtinId="34" hidden="1"/>
    <cellStyle name="20% — akcent 2" xfId="37094" builtinId="34" hidden="1"/>
    <cellStyle name="20% — akcent 2" xfId="37133" builtinId="34" hidden="1"/>
    <cellStyle name="20% — akcent 2" xfId="37172" builtinId="34" hidden="1"/>
    <cellStyle name="20% — akcent 2" xfId="35610" builtinId="34" hidden="1"/>
    <cellStyle name="20% — akcent 2" xfId="35648" builtinId="34" hidden="1"/>
    <cellStyle name="20% — akcent 2" xfId="37218" builtinId="34" hidden="1"/>
    <cellStyle name="20% — akcent 2" xfId="37257" builtinId="34" hidden="1"/>
    <cellStyle name="20% — akcent 2" xfId="37296" builtinId="34" hidden="1"/>
    <cellStyle name="20% — akcent 2" xfId="37335" builtinId="34" hidden="1"/>
    <cellStyle name="20% — akcent 2" xfId="37375" builtinId="34" hidden="1"/>
    <cellStyle name="20% — akcent 2" xfId="37414" builtinId="34" hidden="1"/>
    <cellStyle name="20% — akcent 2" xfId="37455" builtinId="34" hidden="1"/>
    <cellStyle name="20% — akcent 2" xfId="37494" builtinId="34" hidden="1"/>
    <cellStyle name="20% — akcent 2" xfId="37533" builtinId="34" hidden="1"/>
    <cellStyle name="20% — akcent 2" xfId="37572" builtinId="34" hidden="1"/>
    <cellStyle name="20% — akcent 2" xfId="37612" builtinId="34" hidden="1"/>
    <cellStyle name="20% — akcent 2" xfId="37652" builtinId="34" hidden="1"/>
    <cellStyle name="20% — akcent 2" xfId="37691" builtinId="34" hidden="1"/>
    <cellStyle name="20% — akcent 2" xfId="37731" builtinId="34" hidden="1"/>
    <cellStyle name="20% — akcent 2" xfId="37770" builtinId="34" hidden="1"/>
    <cellStyle name="20% — akcent 2" xfId="37810" builtinId="34" hidden="1"/>
    <cellStyle name="20% — akcent 2" xfId="37849" builtinId="34" hidden="1"/>
    <cellStyle name="20% — akcent 2" xfId="37888" builtinId="34" hidden="1"/>
    <cellStyle name="20% — akcent 2" xfId="37927" builtinId="34" hidden="1"/>
    <cellStyle name="20% — akcent 2" xfId="37967" builtinId="34" hidden="1"/>
    <cellStyle name="20% — akcent 2" xfId="38008" builtinId="34" hidden="1"/>
    <cellStyle name="20% — akcent 2" xfId="38047" builtinId="34" hidden="1"/>
    <cellStyle name="20% — akcent 2" xfId="38086" builtinId="34" hidden="1"/>
    <cellStyle name="20% — akcent 2" xfId="38125" builtinId="34" hidden="1"/>
    <cellStyle name="20% — akcent 2" xfId="38165" builtinId="34" hidden="1"/>
    <cellStyle name="20% — akcent 2" xfId="38204" builtinId="34" hidden="1"/>
    <cellStyle name="20% — akcent 2" xfId="38245" builtinId="34" hidden="1"/>
    <cellStyle name="20% — akcent 2" xfId="38284" builtinId="34" hidden="1"/>
    <cellStyle name="20% — akcent 2" xfId="38323" builtinId="34" hidden="1"/>
    <cellStyle name="20% — akcent 2" xfId="38362" builtinId="34" hidden="1"/>
    <cellStyle name="20% — akcent 2" xfId="38402" builtinId="34" hidden="1"/>
    <cellStyle name="20% — akcent 2" xfId="38442" builtinId="34" hidden="1"/>
    <cellStyle name="20% — akcent 2" xfId="38481" builtinId="34" hidden="1"/>
    <cellStyle name="20% — akcent 2" xfId="38521" builtinId="34" hidden="1"/>
    <cellStyle name="20% — akcent 2" xfId="38560" builtinId="34" hidden="1"/>
    <cellStyle name="20% — akcent 2" xfId="38600" builtinId="34" hidden="1"/>
    <cellStyle name="20% — akcent 2" xfId="38639" builtinId="34" hidden="1"/>
    <cellStyle name="20% — akcent 2" xfId="38678" builtinId="34" hidden="1"/>
    <cellStyle name="20% — akcent 2" xfId="38717" builtinId="34" hidden="1"/>
    <cellStyle name="20% — akcent 2" xfId="38876" builtinId="34" hidden="1"/>
    <cellStyle name="20% — akcent 2" xfId="38917" builtinId="34" hidden="1"/>
    <cellStyle name="20% — akcent 2" xfId="38956" builtinId="34" hidden="1"/>
    <cellStyle name="20% — akcent 2" xfId="38995" builtinId="34" hidden="1"/>
    <cellStyle name="20% — akcent 2" xfId="39034" builtinId="34" hidden="1"/>
    <cellStyle name="20% — akcent 2" xfId="39074" builtinId="34" hidden="1"/>
    <cellStyle name="20% — akcent 2" xfId="39113" builtinId="34" hidden="1"/>
    <cellStyle name="20% — akcent 2" xfId="39154" builtinId="34" hidden="1"/>
    <cellStyle name="20% — akcent 2" xfId="39193" builtinId="34" hidden="1"/>
    <cellStyle name="20% — akcent 2" xfId="39232" builtinId="34" hidden="1"/>
    <cellStyle name="20% — akcent 2" xfId="39271" builtinId="34" hidden="1"/>
    <cellStyle name="20% — akcent 2" xfId="39311" builtinId="34" hidden="1"/>
    <cellStyle name="20% — akcent 2" xfId="39351" builtinId="34" hidden="1"/>
    <cellStyle name="20% — akcent 2" xfId="39390" builtinId="34" hidden="1"/>
    <cellStyle name="20% — akcent 2" xfId="39430" builtinId="34" hidden="1"/>
    <cellStyle name="20% — akcent 2" xfId="39470" builtinId="34" hidden="1"/>
    <cellStyle name="20% — akcent 2" xfId="39510" builtinId="34" hidden="1"/>
    <cellStyle name="20% — akcent 2" xfId="39549" builtinId="34" hidden="1"/>
    <cellStyle name="20% — akcent 2" xfId="39588" builtinId="34" hidden="1"/>
    <cellStyle name="20% — akcent 2" xfId="38837" builtinId="34" hidden="1"/>
    <cellStyle name="20% — akcent 2" xfId="39621" builtinId="34" hidden="1"/>
    <cellStyle name="20% — akcent 2" xfId="39662" builtinId="34" hidden="1"/>
    <cellStyle name="20% — akcent 2" xfId="39701" builtinId="34" hidden="1"/>
    <cellStyle name="20% — akcent 2" xfId="39740" builtinId="34" hidden="1"/>
    <cellStyle name="20% — akcent 2" xfId="39779" builtinId="34" hidden="1"/>
    <cellStyle name="20% — akcent 2" xfId="39819" builtinId="34" hidden="1"/>
    <cellStyle name="20% — akcent 2" xfId="39858" builtinId="34" hidden="1"/>
    <cellStyle name="20% — akcent 2" xfId="39899" builtinId="34" hidden="1"/>
    <cellStyle name="20% — akcent 2" xfId="39938" builtinId="34" hidden="1"/>
    <cellStyle name="20% — akcent 2" xfId="39977" builtinId="34" hidden="1"/>
    <cellStyle name="20% — akcent 2" xfId="40016" builtinId="34" hidden="1"/>
    <cellStyle name="20% — akcent 2" xfId="40056" builtinId="34" hidden="1"/>
    <cellStyle name="20% — akcent 2" xfId="40096" builtinId="34" hidden="1"/>
    <cellStyle name="20% — akcent 2" xfId="40135" builtinId="34" hidden="1"/>
    <cellStyle name="20% — akcent 2" xfId="40175" builtinId="34" hidden="1"/>
    <cellStyle name="20% — akcent 2" xfId="40214" builtinId="34" hidden="1"/>
    <cellStyle name="20% — akcent 2" xfId="40254" builtinId="34" hidden="1"/>
    <cellStyle name="20% — akcent 2" xfId="40293" builtinId="34" hidden="1"/>
    <cellStyle name="20% — akcent 2" xfId="40332" builtinId="34" hidden="1"/>
    <cellStyle name="20% — akcent 2" xfId="38770" builtinId="34" hidden="1"/>
    <cellStyle name="20% — akcent 2" xfId="38808" builtinId="34" hidden="1"/>
    <cellStyle name="20% — akcent 2" xfId="40378" builtinId="34" hidden="1"/>
    <cellStyle name="20% — akcent 2" xfId="40417" builtinId="34" hidden="1"/>
    <cellStyle name="20% — akcent 2" xfId="40456" builtinId="34" hidden="1"/>
    <cellStyle name="20% — akcent 2" xfId="40495" builtinId="34" hidden="1"/>
    <cellStyle name="20% — akcent 2" xfId="40535" builtinId="34" hidden="1"/>
    <cellStyle name="20% — akcent 2" xfId="40574" builtinId="34" hidden="1"/>
    <cellStyle name="20% — akcent 2" xfId="40615" builtinId="34" hidden="1"/>
    <cellStyle name="20% — akcent 2" xfId="40654" builtinId="34" hidden="1"/>
    <cellStyle name="20% — akcent 2" xfId="40693" builtinId="34" hidden="1"/>
    <cellStyle name="20% — akcent 2" xfId="40732" builtinId="34" hidden="1"/>
    <cellStyle name="20% — akcent 2" xfId="40772" builtinId="34" hidden="1"/>
    <cellStyle name="20% — akcent 2" xfId="40812" builtinId="34" hidden="1"/>
    <cellStyle name="20% — akcent 2" xfId="40851" builtinId="34" hidden="1"/>
    <cellStyle name="20% — akcent 2" xfId="40891" builtinId="34" hidden="1"/>
    <cellStyle name="20% — akcent 2" xfId="40930" builtinId="34" hidden="1"/>
    <cellStyle name="20% — akcent 2" xfId="40970" builtinId="34" hidden="1"/>
    <cellStyle name="20% — akcent 2" xfId="41009" builtinId="34" hidden="1"/>
    <cellStyle name="20% — akcent 2" xfId="41048" builtinId="34" hidden="1"/>
    <cellStyle name="20% — akcent 2" xfId="41108" builtinId="34" hidden="1"/>
    <cellStyle name="20% — akcent 2" xfId="41166" builtinId="34" hidden="1"/>
    <cellStyle name="20% — akcent 2" xfId="41207" builtinId="34" hidden="1"/>
    <cellStyle name="20% — akcent 2" xfId="41246" builtinId="34" hidden="1"/>
    <cellStyle name="20% — akcent 2" xfId="41285" builtinId="34" hidden="1"/>
    <cellStyle name="20% — akcent 2" xfId="41324" builtinId="34" hidden="1"/>
    <cellStyle name="20% — akcent 2" xfId="41364" builtinId="34" hidden="1"/>
    <cellStyle name="20% — akcent 2" xfId="41403" builtinId="34" hidden="1"/>
    <cellStyle name="20% — akcent 2" xfId="41444" builtinId="34" hidden="1"/>
    <cellStyle name="20% — akcent 2" xfId="41483" builtinId="34" hidden="1"/>
    <cellStyle name="20% — akcent 2" xfId="41522" builtinId="34" hidden="1"/>
    <cellStyle name="20% — akcent 2" xfId="41561" builtinId="34" hidden="1"/>
    <cellStyle name="20% — akcent 2" xfId="41601" builtinId="34" hidden="1"/>
    <cellStyle name="20% — akcent 2" xfId="41641" builtinId="34" hidden="1"/>
    <cellStyle name="20% — akcent 2" xfId="41680" builtinId="34" hidden="1"/>
    <cellStyle name="20% — akcent 2" xfId="41720" builtinId="34" hidden="1"/>
    <cellStyle name="20% — akcent 2" xfId="41759" builtinId="34" hidden="1"/>
    <cellStyle name="20% — akcent 2" xfId="41799" builtinId="34" hidden="1"/>
    <cellStyle name="20% — akcent 2" xfId="41838" builtinId="34" hidden="1"/>
    <cellStyle name="20% — akcent 2" xfId="41877" builtinId="34" hidden="1"/>
    <cellStyle name="20% — akcent 2" xfId="41135" builtinId="34" hidden="1"/>
    <cellStyle name="20% — akcent 2" xfId="41917" builtinId="34" hidden="1"/>
    <cellStyle name="20% — akcent 2" xfId="41958" builtinId="34" hidden="1"/>
    <cellStyle name="20% — akcent 2" xfId="41997" builtinId="34" hidden="1"/>
    <cellStyle name="20% — akcent 2" xfId="42036" builtinId="34" hidden="1"/>
    <cellStyle name="20% — akcent 2" xfId="42075" builtinId="34" hidden="1"/>
    <cellStyle name="20% — akcent 2" xfId="42115" builtinId="34" hidden="1"/>
    <cellStyle name="20% — akcent 2" xfId="42154" builtinId="34" hidden="1"/>
    <cellStyle name="20% — akcent 2" xfId="42195" builtinId="34" hidden="1"/>
    <cellStyle name="20% — akcent 2" xfId="42234" builtinId="34" hidden="1"/>
    <cellStyle name="20% — akcent 2" xfId="42273" builtinId="34" hidden="1"/>
    <cellStyle name="20% — akcent 2" xfId="42312" builtinId="34" hidden="1"/>
    <cellStyle name="20% — akcent 2" xfId="42352" builtinId="34" hidden="1"/>
    <cellStyle name="20% — akcent 2" xfId="42392" builtinId="34" hidden="1"/>
    <cellStyle name="20% — akcent 2" xfId="42431" builtinId="34" hidden="1"/>
    <cellStyle name="20% — akcent 2" xfId="42471" builtinId="34" hidden="1"/>
    <cellStyle name="20% — akcent 2" xfId="42510" builtinId="34" hidden="1"/>
    <cellStyle name="20% — akcent 2" xfId="42550" builtinId="34" hidden="1"/>
    <cellStyle name="20% — akcent 2" xfId="42589" builtinId="34" hidden="1"/>
    <cellStyle name="20% — akcent 2" xfId="42628" builtinId="34" hidden="1"/>
    <cellStyle name="20% — akcent 2" xfId="42692" builtinId="34" hidden="1"/>
    <cellStyle name="20% — akcent 2" xfId="42746" builtinId="34" hidden="1"/>
    <cellStyle name="20% — akcent 2" xfId="42787" builtinId="34" hidden="1"/>
    <cellStyle name="20% — akcent 2" xfId="42826" builtinId="34" hidden="1"/>
    <cellStyle name="20% — akcent 2" xfId="42865" builtinId="34" hidden="1"/>
    <cellStyle name="20% — akcent 2" xfId="42904" builtinId="34" hidden="1"/>
    <cellStyle name="20% — akcent 2" xfId="42944" builtinId="34" hidden="1"/>
    <cellStyle name="20% — akcent 2" xfId="42983" builtinId="34" hidden="1"/>
    <cellStyle name="20% — akcent 2" xfId="43024" builtinId="34" hidden="1"/>
    <cellStyle name="20% — akcent 2" xfId="43063" builtinId="34" hidden="1"/>
    <cellStyle name="20% — akcent 2" xfId="43102" builtinId="34" hidden="1"/>
    <cellStyle name="20% — akcent 2" xfId="43141" builtinId="34" hidden="1"/>
    <cellStyle name="20% — akcent 2" xfId="43181" builtinId="34" hidden="1"/>
    <cellStyle name="20% — akcent 2" xfId="43221" builtinId="34" hidden="1"/>
    <cellStyle name="20% — akcent 2" xfId="43260" builtinId="34" hidden="1"/>
    <cellStyle name="20% — akcent 2" xfId="43300" builtinId="34" hidden="1"/>
    <cellStyle name="20% — akcent 2" xfId="43339" builtinId="34" hidden="1"/>
    <cellStyle name="20% — akcent 2" xfId="43379" builtinId="34" hidden="1"/>
    <cellStyle name="20% — akcent 2" xfId="43418" builtinId="34" hidden="1"/>
    <cellStyle name="20% — akcent 2" xfId="43457" builtinId="34" hidden="1"/>
    <cellStyle name="20% — akcent 2" xfId="42720" builtinId="34" hidden="1"/>
    <cellStyle name="20% — akcent 2" xfId="43497" builtinId="34" hidden="1"/>
    <cellStyle name="20% — akcent 2" xfId="43538" builtinId="34" hidden="1"/>
    <cellStyle name="20% — akcent 2" xfId="43577" builtinId="34" hidden="1"/>
    <cellStyle name="20% — akcent 2" xfId="43616" builtinId="34" hidden="1"/>
    <cellStyle name="20% — akcent 2" xfId="43655" builtinId="34" hidden="1"/>
    <cellStyle name="20% — akcent 2" xfId="43695" builtinId="34" hidden="1"/>
    <cellStyle name="20% — akcent 2" xfId="43734" builtinId="34" hidden="1"/>
    <cellStyle name="20% — akcent 2" xfId="43775" builtinId="34" hidden="1"/>
    <cellStyle name="20% — akcent 2" xfId="43814" builtinId="34" hidden="1"/>
    <cellStyle name="20% — akcent 2" xfId="43853" builtinId="34" hidden="1"/>
    <cellStyle name="20% — akcent 2" xfId="43892" builtinId="34" hidden="1"/>
    <cellStyle name="20% — akcent 2" xfId="43932" builtinId="34" hidden="1"/>
    <cellStyle name="20% — akcent 2" xfId="43972" builtinId="34" hidden="1"/>
    <cellStyle name="20% — akcent 2" xfId="44011" builtinId="34" hidden="1"/>
    <cellStyle name="20% — akcent 2" xfId="44051" builtinId="34" hidden="1"/>
    <cellStyle name="20% — akcent 2" xfId="44090" builtinId="34" hidden="1"/>
    <cellStyle name="20% — akcent 2" xfId="44130" builtinId="34" hidden="1"/>
    <cellStyle name="20% — akcent 2" xfId="44169" builtinId="34" hidden="1"/>
    <cellStyle name="20% — akcent 2" xfId="44208" builtinId="34" hidden="1"/>
    <cellStyle name="20% — akcent 2" xfId="44272" builtinId="34" hidden="1"/>
    <cellStyle name="20% — akcent 2" xfId="44326" builtinId="34" hidden="1"/>
    <cellStyle name="20% — akcent 2" xfId="44367" builtinId="34" hidden="1"/>
    <cellStyle name="20% — akcent 2" xfId="44406" builtinId="34" hidden="1"/>
    <cellStyle name="20% — akcent 2" xfId="44445" builtinId="34" hidden="1"/>
    <cellStyle name="20% — akcent 2" xfId="44484" builtinId="34" hidden="1"/>
    <cellStyle name="20% — akcent 2" xfId="44524" builtinId="34" hidden="1"/>
    <cellStyle name="20% — akcent 2" xfId="44563" builtinId="34" hidden="1"/>
    <cellStyle name="20% — akcent 2" xfId="44604" builtinId="34" hidden="1"/>
    <cellStyle name="20% — akcent 2" xfId="44643" builtinId="34" hidden="1"/>
    <cellStyle name="20% — akcent 2" xfId="44682" builtinId="34" hidden="1"/>
    <cellStyle name="20% — akcent 2" xfId="44721" builtinId="34" hidden="1"/>
    <cellStyle name="20% — akcent 2" xfId="44761" builtinId="34" hidden="1"/>
    <cellStyle name="20% — akcent 2" xfId="44801" builtinId="34" hidden="1"/>
    <cellStyle name="20% — akcent 2" xfId="44840" builtinId="34" hidden="1"/>
    <cellStyle name="20% — akcent 2" xfId="44880" builtinId="34" hidden="1"/>
    <cellStyle name="20% — akcent 2" xfId="44919" builtinId="34" hidden="1"/>
    <cellStyle name="20% — akcent 2" xfId="44959" builtinId="34" hidden="1"/>
    <cellStyle name="20% — akcent 2" xfId="44998" builtinId="34" hidden="1"/>
    <cellStyle name="20% — akcent 2" xfId="45037" builtinId="34" hidden="1"/>
    <cellStyle name="20% — akcent 2" xfId="44247" builtinId="34" hidden="1"/>
    <cellStyle name="20% — akcent 2" xfId="45077" builtinId="34" hidden="1"/>
    <cellStyle name="20% — akcent 2" xfId="45118" builtinId="34" hidden="1"/>
    <cellStyle name="20% — akcent 2" xfId="45157" builtinId="34" hidden="1"/>
    <cellStyle name="20% — akcent 2" xfId="45196" builtinId="34" hidden="1"/>
    <cellStyle name="20% — akcent 2" xfId="45235" builtinId="34" hidden="1"/>
    <cellStyle name="20% — akcent 2" xfId="45275" builtinId="34" hidden="1"/>
    <cellStyle name="20% — akcent 2" xfId="45314" builtinId="34" hidden="1"/>
    <cellStyle name="20% — akcent 2" xfId="45355" builtinId="34" hidden="1"/>
    <cellStyle name="20% — akcent 2" xfId="45394" builtinId="34" hidden="1"/>
    <cellStyle name="20% — akcent 2" xfId="45433" builtinId="34" hidden="1"/>
    <cellStyle name="20% — akcent 2" xfId="45472" builtinId="34" hidden="1"/>
    <cellStyle name="20% — akcent 2" xfId="45512" builtinId="34" hidden="1"/>
    <cellStyle name="20% — akcent 2" xfId="45552" builtinId="34" hidden="1"/>
    <cellStyle name="20% — akcent 2" xfId="45591" builtinId="34" hidden="1"/>
    <cellStyle name="20% — akcent 2" xfId="45631" builtinId="34" hidden="1"/>
    <cellStyle name="20% — akcent 2" xfId="45670" builtinId="34" hidden="1"/>
    <cellStyle name="20% — akcent 2" xfId="45710" builtinId="34" hidden="1"/>
    <cellStyle name="20% — akcent 2" xfId="45749" builtinId="34" hidden="1"/>
    <cellStyle name="20% — akcent 2" xfId="45788" builtinId="34" hidden="1"/>
    <cellStyle name="20% — akcent 3" xfId="92" builtinId="38" hidden="1"/>
    <cellStyle name="20% — akcent 3" xfId="131" builtinId="38" hidden="1"/>
    <cellStyle name="20% — akcent 3" xfId="170" builtinId="38" hidden="1"/>
    <cellStyle name="20% — akcent 3" xfId="209" builtinId="38" hidden="1"/>
    <cellStyle name="20% — akcent 3" xfId="249" builtinId="38" hidden="1"/>
    <cellStyle name="20% — akcent 3" xfId="288" builtinId="38" hidden="1"/>
    <cellStyle name="20% — akcent 3" xfId="329" builtinId="38" hidden="1"/>
    <cellStyle name="20% — akcent 3" xfId="368" builtinId="38" hidden="1"/>
    <cellStyle name="20% — akcent 3" xfId="407" builtinId="38" hidden="1"/>
    <cellStyle name="20% — akcent 3" xfId="446" builtinId="38" hidden="1"/>
    <cellStyle name="20% — akcent 3" xfId="486" builtinId="38" hidden="1"/>
    <cellStyle name="20% — akcent 3" xfId="526" builtinId="38" hidden="1"/>
    <cellStyle name="20% — akcent 3" xfId="565" builtinId="38" hidden="1"/>
    <cellStyle name="20% — akcent 3" xfId="605" builtinId="38" hidden="1"/>
    <cellStyle name="20% — akcent 3" xfId="644" builtinId="38" hidden="1"/>
    <cellStyle name="20% — akcent 3" xfId="684" builtinId="38" hidden="1"/>
    <cellStyle name="20% — akcent 3" xfId="723" builtinId="38" hidden="1"/>
    <cellStyle name="20% — akcent 3" xfId="762" builtinId="38" hidden="1"/>
    <cellStyle name="20% — akcent 3" xfId="801" builtinId="38" hidden="1"/>
    <cellStyle name="20% — akcent 3" xfId="960" builtinId="38" hidden="1"/>
    <cellStyle name="20% — akcent 3" xfId="1001" builtinId="38" hidden="1"/>
    <cellStyle name="20% — akcent 3" xfId="1040" builtinId="38" hidden="1"/>
    <cellStyle name="20% — akcent 3" xfId="1079" builtinId="38" hidden="1"/>
    <cellStyle name="20% — akcent 3" xfId="1118" builtinId="38" hidden="1"/>
    <cellStyle name="20% — akcent 3" xfId="1158" builtinId="38" hidden="1"/>
    <cellStyle name="20% — akcent 3" xfId="1197" builtinId="38" hidden="1"/>
    <cellStyle name="20% — akcent 3" xfId="1238" builtinId="38" hidden="1"/>
    <cellStyle name="20% — akcent 3" xfId="1277" builtinId="38" hidden="1"/>
    <cellStyle name="20% — akcent 3" xfId="1316" builtinId="38" hidden="1"/>
    <cellStyle name="20% — akcent 3" xfId="1355" builtinId="38" hidden="1"/>
    <cellStyle name="20% — akcent 3" xfId="1395" builtinId="38" hidden="1"/>
    <cellStyle name="20% — akcent 3" xfId="1435" builtinId="38" hidden="1"/>
    <cellStyle name="20% — akcent 3" xfId="1474" builtinId="38" hidden="1"/>
    <cellStyle name="20% — akcent 3" xfId="1514" builtinId="38" hidden="1"/>
    <cellStyle name="20% — akcent 3" xfId="1554" builtinId="38" hidden="1"/>
    <cellStyle name="20% — akcent 3" xfId="1594" builtinId="38" hidden="1"/>
    <cellStyle name="20% — akcent 3" xfId="1633" builtinId="38" hidden="1"/>
    <cellStyle name="20% — akcent 3" xfId="1672" builtinId="38" hidden="1"/>
    <cellStyle name="20% — akcent 3" xfId="913" builtinId="38" hidden="1"/>
    <cellStyle name="20% — akcent 3" xfId="1705" builtinId="38" hidden="1"/>
    <cellStyle name="20% — akcent 3" xfId="1746" builtinId="38" hidden="1"/>
    <cellStyle name="20% — akcent 3" xfId="1785" builtinId="38" hidden="1"/>
    <cellStyle name="20% — akcent 3" xfId="1824" builtinId="38" hidden="1"/>
    <cellStyle name="20% — akcent 3" xfId="1863" builtinId="38" hidden="1"/>
    <cellStyle name="20% — akcent 3" xfId="1903" builtinId="38" hidden="1"/>
    <cellStyle name="20% — akcent 3" xfId="1942" builtinId="38" hidden="1"/>
    <cellStyle name="20% — akcent 3" xfId="1983" builtinId="38" hidden="1"/>
    <cellStyle name="20% — akcent 3" xfId="2022" builtinId="38" hidden="1"/>
    <cellStyle name="20% — akcent 3" xfId="2061" builtinId="38" hidden="1"/>
    <cellStyle name="20% — akcent 3" xfId="2100" builtinId="38" hidden="1"/>
    <cellStyle name="20% — akcent 3" xfId="2140" builtinId="38" hidden="1"/>
    <cellStyle name="20% — akcent 3" xfId="2180" builtinId="38" hidden="1"/>
    <cellStyle name="20% — akcent 3" xfId="2219" builtinId="38" hidden="1"/>
    <cellStyle name="20% — akcent 3" xfId="2259" builtinId="38" hidden="1"/>
    <cellStyle name="20% — akcent 3" xfId="2298" builtinId="38" hidden="1"/>
    <cellStyle name="20% — akcent 3" xfId="2338" builtinId="38" hidden="1"/>
    <cellStyle name="20% — akcent 3" xfId="2377" builtinId="38" hidden="1"/>
    <cellStyle name="20% — akcent 3" xfId="2416" builtinId="38" hidden="1"/>
    <cellStyle name="20% — akcent 3" xfId="854" builtinId="38" hidden="1"/>
    <cellStyle name="20% — akcent 3" xfId="1689" builtinId="38" hidden="1"/>
    <cellStyle name="20% — akcent 3" xfId="2462" builtinId="38" hidden="1"/>
    <cellStyle name="20% — akcent 3" xfId="2501" builtinId="38" hidden="1"/>
    <cellStyle name="20% — akcent 3" xfId="2540" builtinId="38" hidden="1"/>
    <cellStyle name="20% — akcent 3" xfId="2579" builtinId="38" hidden="1"/>
    <cellStyle name="20% — akcent 3" xfId="2619" builtinId="38" hidden="1"/>
    <cellStyle name="20% — akcent 3" xfId="2658" builtinId="38" hidden="1"/>
    <cellStyle name="20% — akcent 3" xfId="2699" builtinId="38" hidden="1"/>
    <cellStyle name="20% — akcent 3" xfId="2738" builtinId="38" hidden="1"/>
    <cellStyle name="20% — akcent 3" xfId="2777" builtinId="38" hidden="1"/>
    <cellStyle name="20% — akcent 3" xfId="2816" builtinId="38" hidden="1"/>
    <cellStyle name="20% — akcent 3" xfId="2856" builtinId="38" hidden="1"/>
    <cellStyle name="20% — akcent 3" xfId="2896" builtinId="38" hidden="1"/>
    <cellStyle name="20% — akcent 3" xfId="2935" builtinId="38" hidden="1"/>
    <cellStyle name="20% — akcent 3" xfId="2975" builtinId="38" hidden="1"/>
    <cellStyle name="20% — akcent 3" xfId="3014" builtinId="38" hidden="1"/>
    <cellStyle name="20% — akcent 3" xfId="3054" builtinId="38" hidden="1"/>
    <cellStyle name="20% — akcent 3" xfId="3093" builtinId="38" hidden="1"/>
    <cellStyle name="20% — akcent 3" xfId="3132" builtinId="38" hidden="1"/>
    <cellStyle name="20% — akcent 3" xfId="3171" builtinId="38" hidden="1"/>
    <cellStyle name="20% — akcent 3" xfId="3364" builtinId="38" hidden="1"/>
    <cellStyle name="20% — akcent 3" xfId="3409" builtinId="38" hidden="1"/>
    <cellStyle name="20% — akcent 3" xfId="3448" builtinId="38" hidden="1"/>
    <cellStyle name="20% — akcent 3" xfId="3487" builtinId="38" hidden="1"/>
    <cellStyle name="20% — akcent 3" xfId="3526" builtinId="38" hidden="1"/>
    <cellStyle name="20% — akcent 3" xfId="3566" builtinId="38" hidden="1"/>
    <cellStyle name="20% — akcent 3" xfId="3605" builtinId="38" hidden="1"/>
    <cellStyle name="20% — akcent 3" xfId="3646" builtinId="38" hidden="1"/>
    <cellStyle name="20% — akcent 3" xfId="3685" builtinId="38" hidden="1"/>
    <cellStyle name="20% — akcent 3" xfId="3724" builtinId="38" hidden="1"/>
    <cellStyle name="20% — akcent 3" xfId="3763" builtinId="38" hidden="1"/>
    <cellStyle name="20% — akcent 3" xfId="3807" builtinId="38" hidden="1"/>
    <cellStyle name="20% — akcent 3" xfId="3847" builtinId="38" hidden="1"/>
    <cellStyle name="20% — akcent 3" xfId="3886" builtinId="38" hidden="1"/>
    <cellStyle name="20% — akcent 3" xfId="3926" builtinId="38" hidden="1"/>
    <cellStyle name="20% — akcent 3" xfId="3966" builtinId="38" hidden="1"/>
    <cellStyle name="20% — akcent 3" xfId="4006" builtinId="38" hidden="1"/>
    <cellStyle name="20% — akcent 3" xfId="4045" builtinId="38" hidden="1"/>
    <cellStyle name="20% — akcent 3" xfId="4084" builtinId="38" hidden="1"/>
    <cellStyle name="20% — akcent 3" xfId="4141" builtinId="38" hidden="1"/>
    <cellStyle name="20% — akcent 3" xfId="4300" builtinId="38" hidden="1"/>
    <cellStyle name="20% — akcent 3" xfId="4345" builtinId="38" hidden="1"/>
    <cellStyle name="20% — akcent 3" xfId="4384" builtinId="38" hidden="1"/>
    <cellStyle name="20% — akcent 3" xfId="4423" builtinId="38" hidden="1"/>
    <cellStyle name="20% — akcent 3" xfId="4462" builtinId="38" hidden="1"/>
    <cellStyle name="20% — akcent 3" xfId="4502" builtinId="38" hidden="1"/>
    <cellStyle name="20% — akcent 3" xfId="4541" builtinId="38" hidden="1"/>
    <cellStyle name="20% — akcent 3" xfId="4582" builtinId="38" hidden="1"/>
    <cellStyle name="20% — akcent 3" xfId="4621" builtinId="38" hidden="1"/>
    <cellStyle name="20% — akcent 3" xfId="4660" builtinId="38" hidden="1"/>
    <cellStyle name="20% — akcent 3" xfId="4699" builtinId="38" hidden="1"/>
    <cellStyle name="20% — akcent 3" xfId="4743" builtinId="38" hidden="1"/>
    <cellStyle name="20% — akcent 3" xfId="4783" builtinId="38" hidden="1"/>
    <cellStyle name="20% — akcent 3" xfId="4822" builtinId="38" hidden="1"/>
    <cellStyle name="20% — akcent 3" xfId="4862" builtinId="38" hidden="1"/>
    <cellStyle name="20% — akcent 3" xfId="4902" builtinId="38" hidden="1"/>
    <cellStyle name="20% — akcent 3" xfId="4942" builtinId="38" hidden="1"/>
    <cellStyle name="20% — akcent 3" xfId="4981" builtinId="38" hidden="1"/>
    <cellStyle name="20% — akcent 3" xfId="5020" builtinId="38" hidden="1"/>
    <cellStyle name="20% — akcent 3" xfId="4253" builtinId="38" hidden="1"/>
    <cellStyle name="20% — akcent 3" xfId="5053" builtinId="38" hidden="1"/>
    <cellStyle name="20% — akcent 3" xfId="5094" builtinId="38" hidden="1"/>
    <cellStyle name="20% — akcent 3" xfId="5133" builtinId="38" hidden="1"/>
    <cellStyle name="20% — akcent 3" xfId="5172" builtinId="38" hidden="1"/>
    <cellStyle name="20% — akcent 3" xfId="5211" builtinId="38" hidden="1"/>
    <cellStyle name="20% — akcent 3" xfId="5251" builtinId="38" hidden="1"/>
    <cellStyle name="20% — akcent 3" xfId="5290" builtinId="38" hidden="1"/>
    <cellStyle name="20% — akcent 3" xfId="5331" builtinId="38" hidden="1"/>
    <cellStyle name="20% — akcent 3" xfId="5370" builtinId="38" hidden="1"/>
    <cellStyle name="20% — akcent 3" xfId="5409" builtinId="38" hidden="1"/>
    <cellStyle name="20% — akcent 3" xfId="5448" builtinId="38" hidden="1"/>
    <cellStyle name="20% — akcent 3" xfId="5488" builtinId="38" hidden="1"/>
    <cellStyle name="20% — akcent 3" xfId="5528" builtinId="38" hidden="1"/>
    <cellStyle name="20% — akcent 3" xfId="5567" builtinId="38" hidden="1"/>
    <cellStyle name="20% — akcent 3" xfId="5607" builtinId="38" hidden="1"/>
    <cellStyle name="20% — akcent 3" xfId="5646" builtinId="38" hidden="1"/>
    <cellStyle name="20% — akcent 3" xfId="5686" builtinId="38" hidden="1"/>
    <cellStyle name="20% — akcent 3" xfId="5725" builtinId="38" hidden="1"/>
    <cellStyle name="20% — akcent 3" xfId="5764" builtinId="38" hidden="1"/>
    <cellStyle name="20% — akcent 3" xfId="4194" builtinId="38" hidden="1"/>
    <cellStyle name="20% — akcent 3" xfId="5037" builtinId="38" hidden="1"/>
    <cellStyle name="20% — akcent 3" xfId="5810" builtinId="38" hidden="1"/>
    <cellStyle name="20% — akcent 3" xfId="5849" builtinId="38" hidden="1"/>
    <cellStyle name="20% — akcent 3" xfId="5888" builtinId="38" hidden="1"/>
    <cellStyle name="20% — akcent 3" xfId="5927" builtinId="38" hidden="1"/>
    <cellStyle name="20% — akcent 3" xfId="5967" builtinId="38" hidden="1"/>
    <cellStyle name="20% — akcent 3" xfId="6006" builtinId="38" hidden="1"/>
    <cellStyle name="20% — akcent 3" xfId="6047" builtinId="38" hidden="1"/>
    <cellStyle name="20% — akcent 3" xfId="6086" builtinId="38" hidden="1"/>
    <cellStyle name="20% — akcent 3" xfId="6125" builtinId="38" hidden="1"/>
    <cellStyle name="20% — akcent 3" xfId="6164" builtinId="38" hidden="1"/>
    <cellStyle name="20% — akcent 3" xfId="6204" builtinId="38" hidden="1"/>
    <cellStyle name="20% — akcent 3" xfId="6244" builtinId="38" hidden="1"/>
    <cellStyle name="20% — akcent 3" xfId="6283" builtinId="38" hidden="1"/>
    <cellStyle name="20% — akcent 3" xfId="6323" builtinId="38" hidden="1"/>
    <cellStyle name="20% — akcent 3" xfId="6362" builtinId="38" hidden="1"/>
    <cellStyle name="20% — akcent 3" xfId="6402" builtinId="38" hidden="1"/>
    <cellStyle name="20% — akcent 3" xfId="6441" builtinId="38" hidden="1"/>
    <cellStyle name="20% — akcent 3" xfId="6480" builtinId="38" hidden="1"/>
    <cellStyle name="20% — akcent 3" xfId="3317" builtinId="38" hidden="1"/>
    <cellStyle name="20% — akcent 3" xfId="3187" builtinId="38" hidden="1"/>
    <cellStyle name="20% — akcent 3" xfId="6536" builtinId="38" hidden="1"/>
    <cellStyle name="20% — akcent 3" xfId="6575" builtinId="38" hidden="1"/>
    <cellStyle name="20% — akcent 3" xfId="6614" builtinId="38" hidden="1"/>
    <cellStyle name="20% — akcent 3" xfId="6653" builtinId="38" hidden="1"/>
    <cellStyle name="20% — akcent 3" xfId="6693" builtinId="38" hidden="1"/>
    <cellStyle name="20% — akcent 3" xfId="6732" builtinId="38" hidden="1"/>
    <cellStyle name="20% — akcent 3" xfId="6773" builtinId="38" hidden="1"/>
    <cellStyle name="20% — akcent 3" xfId="6812" builtinId="38" hidden="1"/>
    <cellStyle name="20% — akcent 3" xfId="6851" builtinId="38" hidden="1"/>
    <cellStyle name="20% — akcent 3" xfId="6890" builtinId="38" hidden="1"/>
    <cellStyle name="20% — akcent 3" xfId="6932" builtinId="38" hidden="1"/>
    <cellStyle name="20% — akcent 3" xfId="6972" builtinId="38" hidden="1"/>
    <cellStyle name="20% — akcent 3" xfId="7011" builtinId="38" hidden="1"/>
    <cellStyle name="20% — akcent 3" xfId="7051" builtinId="38" hidden="1"/>
    <cellStyle name="20% — akcent 3" xfId="7091" builtinId="38" hidden="1"/>
    <cellStyle name="20% — akcent 3" xfId="7131" builtinId="38" hidden="1"/>
    <cellStyle name="20% — akcent 3" xfId="7170" builtinId="38" hidden="1"/>
    <cellStyle name="20% — akcent 3" xfId="7209" builtinId="38" hidden="1"/>
    <cellStyle name="20% — akcent 3" xfId="7259" builtinId="38" hidden="1"/>
    <cellStyle name="20% — akcent 3" xfId="7418" builtinId="38" hidden="1"/>
    <cellStyle name="20% — akcent 3" xfId="7461" builtinId="38" hidden="1"/>
    <cellStyle name="20% — akcent 3" xfId="7500" builtinId="38" hidden="1"/>
    <cellStyle name="20% — akcent 3" xfId="7539" builtinId="38" hidden="1"/>
    <cellStyle name="20% — akcent 3" xfId="7578" builtinId="38" hidden="1"/>
    <cellStyle name="20% — akcent 3" xfId="7618" builtinId="38" hidden="1"/>
    <cellStyle name="20% — akcent 3" xfId="7657" builtinId="38" hidden="1"/>
    <cellStyle name="20% — akcent 3" xfId="7698" builtinId="38" hidden="1"/>
    <cellStyle name="20% — akcent 3" xfId="7737" builtinId="38" hidden="1"/>
    <cellStyle name="20% — akcent 3" xfId="7776" builtinId="38" hidden="1"/>
    <cellStyle name="20% — akcent 3" xfId="7815" builtinId="38" hidden="1"/>
    <cellStyle name="20% — akcent 3" xfId="7857" builtinId="38" hidden="1"/>
    <cellStyle name="20% — akcent 3" xfId="7897" builtinId="38" hidden="1"/>
    <cellStyle name="20% — akcent 3" xfId="7936" builtinId="38" hidden="1"/>
    <cellStyle name="20% — akcent 3" xfId="7976" builtinId="38" hidden="1"/>
    <cellStyle name="20% — akcent 3" xfId="8016" builtinId="38" hidden="1"/>
    <cellStyle name="20% — akcent 3" xfId="8056" builtinId="38" hidden="1"/>
    <cellStyle name="20% — akcent 3" xfId="8095" builtinId="38" hidden="1"/>
    <cellStyle name="20% — akcent 3" xfId="8134" builtinId="38" hidden="1"/>
    <cellStyle name="20% — akcent 3" xfId="7371" builtinId="38" hidden="1"/>
    <cellStyle name="20% — akcent 3" xfId="8167" builtinId="38" hidden="1"/>
    <cellStyle name="20% — akcent 3" xfId="8208" builtinId="38" hidden="1"/>
    <cellStyle name="20% — akcent 3" xfId="8247" builtinId="38" hidden="1"/>
    <cellStyle name="20% — akcent 3" xfId="8286" builtinId="38" hidden="1"/>
    <cellStyle name="20% — akcent 3" xfId="8325" builtinId="38" hidden="1"/>
    <cellStyle name="20% — akcent 3" xfId="8365" builtinId="38" hidden="1"/>
    <cellStyle name="20% — akcent 3" xfId="8404" builtinId="38" hidden="1"/>
    <cellStyle name="20% — akcent 3" xfId="8445" builtinId="38" hidden="1"/>
    <cellStyle name="20% — akcent 3" xfId="8484" builtinId="38" hidden="1"/>
    <cellStyle name="20% — akcent 3" xfId="8523" builtinId="38" hidden="1"/>
    <cellStyle name="20% — akcent 3" xfId="8562" builtinId="38" hidden="1"/>
    <cellStyle name="20% — akcent 3" xfId="8602" builtinId="38" hidden="1"/>
    <cellStyle name="20% — akcent 3" xfId="8642" builtinId="38" hidden="1"/>
    <cellStyle name="20% — akcent 3" xfId="8681" builtinId="38" hidden="1"/>
    <cellStyle name="20% — akcent 3" xfId="8721" builtinId="38" hidden="1"/>
    <cellStyle name="20% — akcent 3" xfId="8760" builtinId="38" hidden="1"/>
    <cellStyle name="20% — akcent 3" xfId="8800" builtinId="38" hidden="1"/>
    <cellStyle name="20% — akcent 3" xfId="8839" builtinId="38" hidden="1"/>
    <cellStyle name="20% — akcent 3" xfId="8878" builtinId="38" hidden="1"/>
    <cellStyle name="20% — akcent 3" xfId="7312" builtinId="38" hidden="1"/>
    <cellStyle name="20% — akcent 3" xfId="8151" builtinId="38" hidden="1"/>
    <cellStyle name="20% — akcent 3" xfId="8924" builtinId="38" hidden="1"/>
    <cellStyle name="20% — akcent 3" xfId="8963" builtinId="38" hidden="1"/>
    <cellStyle name="20% — akcent 3" xfId="9002" builtinId="38" hidden="1"/>
    <cellStyle name="20% — akcent 3" xfId="9041" builtinId="38" hidden="1"/>
    <cellStyle name="20% — akcent 3" xfId="9081" builtinId="38" hidden="1"/>
    <cellStyle name="20% — akcent 3" xfId="9120" builtinId="38" hidden="1"/>
    <cellStyle name="20% — akcent 3" xfId="9161" builtinId="38" hidden="1"/>
    <cellStyle name="20% — akcent 3" xfId="9200" builtinId="38" hidden="1"/>
    <cellStyle name="20% — akcent 3" xfId="9239" builtinId="38" hidden="1"/>
    <cellStyle name="20% — akcent 3" xfId="9278" builtinId="38" hidden="1"/>
    <cellStyle name="20% — akcent 3" xfId="9318" builtinId="38" hidden="1"/>
    <cellStyle name="20% — akcent 3" xfId="9358" builtinId="38" hidden="1"/>
    <cellStyle name="20% — akcent 3" xfId="9397" builtinId="38" hidden="1"/>
    <cellStyle name="20% — akcent 3" xfId="9437" builtinId="38" hidden="1"/>
    <cellStyle name="20% — akcent 3" xfId="9476" builtinId="38" hidden="1"/>
    <cellStyle name="20% — akcent 3" xfId="9516" builtinId="38" hidden="1"/>
    <cellStyle name="20% — akcent 3" xfId="9555" builtinId="38" hidden="1"/>
    <cellStyle name="20% — akcent 3" xfId="9594" builtinId="38" hidden="1"/>
    <cellStyle name="20% — akcent 3" xfId="4717" builtinId="38" hidden="1"/>
    <cellStyle name="20% — akcent 3" xfId="9635" builtinId="38" hidden="1"/>
    <cellStyle name="20% — akcent 3" xfId="9676" builtinId="38" hidden="1"/>
    <cellStyle name="20% — akcent 3" xfId="9715" builtinId="38" hidden="1"/>
    <cellStyle name="20% — akcent 3" xfId="9754" builtinId="38" hidden="1"/>
    <cellStyle name="20% — akcent 3" xfId="9793" builtinId="38" hidden="1"/>
    <cellStyle name="20% — akcent 3" xfId="9833" builtinId="38" hidden="1"/>
    <cellStyle name="20% — akcent 3" xfId="9872" builtinId="38" hidden="1"/>
    <cellStyle name="20% — akcent 3" xfId="9913" builtinId="38" hidden="1"/>
    <cellStyle name="20% — akcent 3" xfId="9952" builtinId="38" hidden="1"/>
    <cellStyle name="20% — akcent 3" xfId="9991" builtinId="38" hidden="1"/>
    <cellStyle name="20% — akcent 3" xfId="10030" builtinId="38" hidden="1"/>
    <cellStyle name="20% — akcent 3" xfId="10070" builtinId="38" hidden="1"/>
    <cellStyle name="20% — akcent 3" xfId="10110" builtinId="38" hidden="1"/>
    <cellStyle name="20% — akcent 3" xfId="10149" builtinId="38" hidden="1"/>
    <cellStyle name="20% — akcent 3" xfId="10189" builtinId="38" hidden="1"/>
    <cellStyle name="20% — akcent 3" xfId="10228" builtinId="38" hidden="1"/>
    <cellStyle name="20% — akcent 3" xfId="10268" builtinId="38" hidden="1"/>
    <cellStyle name="20% — akcent 3" xfId="10307" builtinId="38" hidden="1"/>
    <cellStyle name="20% — akcent 3" xfId="10346" builtinId="38" hidden="1"/>
    <cellStyle name="20% — akcent 3" xfId="10385" builtinId="38" hidden="1"/>
    <cellStyle name="20% — akcent 3" xfId="10544" builtinId="38" hidden="1"/>
    <cellStyle name="20% — akcent 3" xfId="10585" builtinId="38" hidden="1"/>
    <cellStyle name="20% — akcent 3" xfId="10624" builtinId="38" hidden="1"/>
    <cellStyle name="20% — akcent 3" xfId="10663" builtinId="38" hidden="1"/>
    <cellStyle name="20% — akcent 3" xfId="10702" builtinId="38" hidden="1"/>
    <cellStyle name="20% — akcent 3" xfId="10742" builtinId="38" hidden="1"/>
    <cellStyle name="20% — akcent 3" xfId="10781" builtinId="38" hidden="1"/>
    <cellStyle name="20% — akcent 3" xfId="10822" builtinId="38" hidden="1"/>
    <cellStyle name="20% — akcent 3" xfId="10861" builtinId="38" hidden="1"/>
    <cellStyle name="20% — akcent 3" xfId="10900" builtinId="38" hidden="1"/>
    <cellStyle name="20% — akcent 3" xfId="10939" builtinId="38" hidden="1"/>
    <cellStyle name="20% — akcent 3" xfId="10979" builtinId="38" hidden="1"/>
    <cellStyle name="20% — akcent 3" xfId="11019" builtinId="38" hidden="1"/>
    <cellStyle name="20% — akcent 3" xfId="11058" builtinId="38" hidden="1"/>
    <cellStyle name="20% — akcent 3" xfId="11098" builtinId="38" hidden="1"/>
    <cellStyle name="20% — akcent 3" xfId="11138" builtinId="38" hidden="1"/>
    <cellStyle name="20% — akcent 3" xfId="11178" builtinId="38" hidden="1"/>
    <cellStyle name="20% — akcent 3" xfId="11217" builtinId="38" hidden="1"/>
    <cellStyle name="20% — akcent 3" xfId="11256" builtinId="38" hidden="1"/>
    <cellStyle name="20% — akcent 3" xfId="10497" builtinId="38" hidden="1"/>
    <cellStyle name="20% — akcent 3" xfId="11289" builtinId="38" hidden="1"/>
    <cellStyle name="20% — akcent 3" xfId="11330" builtinId="38" hidden="1"/>
    <cellStyle name="20% — akcent 3" xfId="11369" builtinId="38" hidden="1"/>
    <cellStyle name="20% — akcent 3" xfId="11408" builtinId="38" hidden="1"/>
    <cellStyle name="20% — akcent 3" xfId="11447" builtinId="38" hidden="1"/>
    <cellStyle name="20% — akcent 3" xfId="11487" builtinId="38" hidden="1"/>
    <cellStyle name="20% — akcent 3" xfId="11526" builtinId="38" hidden="1"/>
    <cellStyle name="20% — akcent 3" xfId="11567" builtinId="38" hidden="1"/>
    <cellStyle name="20% — akcent 3" xfId="11606" builtinId="38" hidden="1"/>
    <cellStyle name="20% — akcent 3" xfId="11645" builtinId="38" hidden="1"/>
    <cellStyle name="20% — akcent 3" xfId="11684" builtinId="38" hidden="1"/>
    <cellStyle name="20% — akcent 3" xfId="11724" builtinId="38" hidden="1"/>
    <cellStyle name="20% — akcent 3" xfId="11764" builtinId="38" hidden="1"/>
    <cellStyle name="20% — akcent 3" xfId="11803" builtinId="38" hidden="1"/>
    <cellStyle name="20% — akcent 3" xfId="11843" builtinId="38" hidden="1"/>
    <cellStyle name="20% — akcent 3" xfId="11882" builtinId="38" hidden="1"/>
    <cellStyle name="20% — akcent 3" xfId="11922" builtinId="38" hidden="1"/>
    <cellStyle name="20% — akcent 3" xfId="11961" builtinId="38" hidden="1"/>
    <cellStyle name="20% — akcent 3" xfId="12000" builtinId="38" hidden="1"/>
    <cellStyle name="20% — akcent 3" xfId="10438" builtinId="38" hidden="1"/>
    <cellStyle name="20% — akcent 3" xfId="11273" builtinId="38" hidden="1"/>
    <cellStyle name="20% — akcent 3" xfId="12046" builtinId="38" hidden="1"/>
    <cellStyle name="20% — akcent 3" xfId="12085" builtinId="38" hidden="1"/>
    <cellStyle name="20% — akcent 3" xfId="12124" builtinId="38" hidden="1"/>
    <cellStyle name="20% — akcent 3" xfId="12163" builtinId="38" hidden="1"/>
    <cellStyle name="20% — akcent 3" xfId="12203" builtinId="38" hidden="1"/>
    <cellStyle name="20% — akcent 3" xfId="12242" builtinId="38" hidden="1"/>
    <cellStyle name="20% — akcent 3" xfId="12283" builtinId="38" hidden="1"/>
    <cellStyle name="20% — akcent 3" xfId="12322" builtinId="38" hidden="1"/>
    <cellStyle name="20% — akcent 3" xfId="12361" builtinId="38" hidden="1"/>
    <cellStyle name="20% — akcent 3" xfId="12400" builtinId="38" hidden="1"/>
    <cellStyle name="20% — akcent 3" xfId="12440" builtinId="38" hidden="1"/>
    <cellStyle name="20% — akcent 3" xfId="12480" builtinId="38" hidden="1"/>
    <cellStyle name="20% — akcent 3" xfId="12519" builtinId="38" hidden="1"/>
    <cellStyle name="20% — akcent 3" xfId="12559" builtinId="38" hidden="1"/>
    <cellStyle name="20% — akcent 3" xfId="12598" builtinId="38" hidden="1"/>
    <cellStyle name="20% — akcent 3" xfId="12638" builtinId="38" hidden="1"/>
    <cellStyle name="20% — akcent 3" xfId="12677" builtinId="38" hidden="1"/>
    <cellStyle name="20% — akcent 3" xfId="12716" builtinId="38" hidden="1"/>
    <cellStyle name="20% — akcent 3" xfId="12755" builtinId="38" hidden="1"/>
    <cellStyle name="20% — akcent 3" xfId="12795" builtinId="38" hidden="1"/>
    <cellStyle name="20% — akcent 3" xfId="12836" builtinId="38" hidden="1"/>
    <cellStyle name="20% — akcent 3" xfId="12875" builtinId="38" hidden="1"/>
    <cellStyle name="20% — akcent 3" xfId="12914" builtinId="38" hidden="1"/>
    <cellStyle name="20% — akcent 3" xfId="12953" builtinId="38" hidden="1"/>
    <cellStyle name="20% — akcent 3" xfId="12993" builtinId="38" hidden="1"/>
    <cellStyle name="20% — akcent 3" xfId="13032" builtinId="38" hidden="1"/>
    <cellStyle name="20% — akcent 3" xfId="13073" builtinId="38" hidden="1"/>
    <cellStyle name="20% — akcent 3" xfId="13112" builtinId="38" hidden="1"/>
    <cellStyle name="20% — akcent 3" xfId="13151" builtinId="38" hidden="1"/>
    <cellStyle name="20% — akcent 3" xfId="13190" builtinId="38" hidden="1"/>
    <cellStyle name="20% — akcent 3" xfId="13230" builtinId="38" hidden="1"/>
    <cellStyle name="20% — akcent 3" xfId="13270" builtinId="38" hidden="1"/>
    <cellStyle name="20% — akcent 3" xfId="13309" builtinId="38" hidden="1"/>
    <cellStyle name="20% — akcent 3" xfId="13349" builtinId="38" hidden="1"/>
    <cellStyle name="20% — akcent 3" xfId="13388" builtinId="38" hidden="1"/>
    <cellStyle name="20% — akcent 3" xfId="13428" builtinId="38" hidden="1"/>
    <cellStyle name="20% — akcent 3" xfId="13467" builtinId="38" hidden="1"/>
    <cellStyle name="20% — akcent 3" xfId="13506" builtinId="38" hidden="1"/>
    <cellStyle name="20% — akcent 3" xfId="13545" builtinId="38" hidden="1"/>
    <cellStyle name="20% — akcent 3" xfId="13704" builtinId="38" hidden="1"/>
    <cellStyle name="20% — akcent 3" xfId="13745" builtinId="38" hidden="1"/>
    <cellStyle name="20% — akcent 3" xfId="13784" builtinId="38" hidden="1"/>
    <cellStyle name="20% — akcent 3" xfId="13823" builtinId="38" hidden="1"/>
    <cellStyle name="20% — akcent 3" xfId="13862" builtinId="38" hidden="1"/>
    <cellStyle name="20% — akcent 3" xfId="13902" builtinId="38" hidden="1"/>
    <cellStyle name="20% — akcent 3" xfId="13941" builtinId="38" hidden="1"/>
    <cellStyle name="20% — akcent 3" xfId="13982" builtinId="38" hidden="1"/>
    <cellStyle name="20% — akcent 3" xfId="14021" builtinId="38" hidden="1"/>
    <cellStyle name="20% — akcent 3" xfId="14060" builtinId="38" hidden="1"/>
    <cellStyle name="20% — akcent 3" xfId="14099" builtinId="38" hidden="1"/>
    <cellStyle name="20% — akcent 3" xfId="14139" builtinId="38" hidden="1"/>
    <cellStyle name="20% — akcent 3" xfId="14179" builtinId="38" hidden="1"/>
    <cellStyle name="20% — akcent 3" xfId="14218" builtinId="38" hidden="1"/>
    <cellStyle name="20% — akcent 3" xfId="14258" builtinId="38" hidden="1"/>
    <cellStyle name="20% — akcent 3" xfId="14298" builtinId="38" hidden="1"/>
    <cellStyle name="20% — akcent 3" xfId="14338" builtinId="38" hidden="1"/>
    <cellStyle name="20% — akcent 3" xfId="14377" builtinId="38" hidden="1"/>
    <cellStyle name="20% — akcent 3" xfId="14416" builtinId="38" hidden="1"/>
    <cellStyle name="20% — akcent 3" xfId="13657" builtinId="38" hidden="1"/>
    <cellStyle name="20% — akcent 3" xfId="14449" builtinId="38" hidden="1"/>
    <cellStyle name="20% — akcent 3" xfId="14490" builtinId="38" hidden="1"/>
    <cellStyle name="20% — akcent 3" xfId="14529" builtinId="38" hidden="1"/>
    <cellStyle name="20% — akcent 3" xfId="14568" builtinId="38" hidden="1"/>
    <cellStyle name="20% — akcent 3" xfId="14607" builtinId="38" hidden="1"/>
    <cellStyle name="20% — akcent 3" xfId="14647" builtinId="38" hidden="1"/>
    <cellStyle name="20% — akcent 3" xfId="14686" builtinId="38" hidden="1"/>
    <cellStyle name="20% — akcent 3" xfId="14727" builtinId="38" hidden="1"/>
    <cellStyle name="20% — akcent 3" xfId="14766" builtinId="38" hidden="1"/>
    <cellStyle name="20% — akcent 3" xfId="14805" builtinId="38" hidden="1"/>
    <cellStyle name="20% — akcent 3" xfId="14844" builtinId="38" hidden="1"/>
    <cellStyle name="20% — akcent 3" xfId="14884" builtinId="38" hidden="1"/>
    <cellStyle name="20% — akcent 3" xfId="14924" builtinId="38" hidden="1"/>
    <cellStyle name="20% — akcent 3" xfId="14963" builtinId="38" hidden="1"/>
    <cellStyle name="20% — akcent 3" xfId="15003" builtinId="38" hidden="1"/>
    <cellStyle name="20% — akcent 3" xfId="15042" builtinId="38" hidden="1"/>
    <cellStyle name="20% — akcent 3" xfId="15082" builtinId="38" hidden="1"/>
    <cellStyle name="20% — akcent 3" xfId="15121" builtinId="38" hidden="1"/>
    <cellStyle name="20% — akcent 3" xfId="15160" builtinId="38" hidden="1"/>
    <cellStyle name="20% — akcent 3" xfId="13598" builtinId="38" hidden="1"/>
    <cellStyle name="20% — akcent 3" xfId="14433" builtinId="38" hidden="1"/>
    <cellStyle name="20% — akcent 3" xfId="15206" builtinId="38" hidden="1"/>
    <cellStyle name="20% — akcent 3" xfId="15245" builtinId="38" hidden="1"/>
    <cellStyle name="20% — akcent 3" xfId="15284" builtinId="38" hidden="1"/>
    <cellStyle name="20% — akcent 3" xfId="15323" builtinId="38" hidden="1"/>
    <cellStyle name="20% — akcent 3" xfId="15363" builtinId="38" hidden="1"/>
    <cellStyle name="20% — akcent 3" xfId="15402" builtinId="38" hidden="1"/>
    <cellStyle name="20% — akcent 3" xfId="15443" builtinId="38" hidden="1"/>
    <cellStyle name="20% — akcent 3" xfId="15482" builtinId="38" hidden="1"/>
    <cellStyle name="20% — akcent 3" xfId="15521" builtinId="38" hidden="1"/>
    <cellStyle name="20% — akcent 3" xfId="15560" builtinId="38" hidden="1"/>
    <cellStyle name="20% — akcent 3" xfId="15600" builtinId="38" hidden="1"/>
    <cellStyle name="20% — akcent 3" xfId="15640" builtinId="38" hidden="1"/>
    <cellStyle name="20% — akcent 3" xfId="15679" builtinId="38" hidden="1"/>
    <cellStyle name="20% — akcent 3" xfId="15719" builtinId="38" hidden="1"/>
    <cellStyle name="20% — akcent 3" xfId="15758" builtinId="38" hidden="1"/>
    <cellStyle name="20% — akcent 3" xfId="15798" builtinId="38" hidden="1"/>
    <cellStyle name="20% — akcent 3" xfId="15837" builtinId="38" hidden="1"/>
    <cellStyle name="20% — akcent 3" xfId="15876" builtinId="38" hidden="1"/>
    <cellStyle name="20% — akcent 3" xfId="3234" builtinId="38" hidden="1"/>
    <cellStyle name="20% — akcent 3" xfId="3779" builtinId="38" hidden="1"/>
    <cellStyle name="20% — akcent 3" xfId="15930" builtinId="38" hidden="1"/>
    <cellStyle name="20% — akcent 3" xfId="15969" builtinId="38" hidden="1"/>
    <cellStyle name="20% — akcent 3" xfId="16008" builtinId="38" hidden="1"/>
    <cellStyle name="20% — akcent 3" xfId="16047" builtinId="38" hidden="1"/>
    <cellStyle name="20% — akcent 3" xfId="16087" builtinId="38" hidden="1"/>
    <cellStyle name="20% — akcent 3" xfId="16126" builtinId="38" hidden="1"/>
    <cellStyle name="20% — akcent 3" xfId="16167" builtinId="38" hidden="1"/>
    <cellStyle name="20% — akcent 3" xfId="16206" builtinId="38" hidden="1"/>
    <cellStyle name="20% — akcent 3" xfId="16245" builtinId="38" hidden="1"/>
    <cellStyle name="20% — akcent 3" xfId="16284" builtinId="38" hidden="1"/>
    <cellStyle name="20% — akcent 3" xfId="16324" builtinId="38" hidden="1"/>
    <cellStyle name="20% — akcent 3" xfId="16364" builtinId="38" hidden="1"/>
    <cellStyle name="20% — akcent 3" xfId="16403" builtinId="38" hidden="1"/>
    <cellStyle name="20% — akcent 3" xfId="16443" builtinId="38" hidden="1"/>
    <cellStyle name="20% — akcent 3" xfId="16482" builtinId="38" hidden="1"/>
    <cellStyle name="20% — akcent 3" xfId="16522" builtinId="38" hidden="1"/>
    <cellStyle name="20% — akcent 3" xfId="16561" builtinId="38" hidden="1"/>
    <cellStyle name="20% — akcent 3" xfId="16600" builtinId="38" hidden="1"/>
    <cellStyle name="20% — akcent 3" xfId="16639" builtinId="38" hidden="1"/>
    <cellStyle name="20% — akcent 3" xfId="16798" builtinId="38" hidden="1"/>
    <cellStyle name="20% — akcent 3" xfId="16839" builtinId="38" hidden="1"/>
    <cellStyle name="20% — akcent 3" xfId="16878" builtinId="38" hidden="1"/>
    <cellStyle name="20% — akcent 3" xfId="16917" builtinId="38" hidden="1"/>
    <cellStyle name="20% — akcent 3" xfId="16956" builtinId="38" hidden="1"/>
    <cellStyle name="20% — akcent 3" xfId="16996" builtinId="38" hidden="1"/>
    <cellStyle name="20% — akcent 3" xfId="17035" builtinId="38" hidden="1"/>
    <cellStyle name="20% — akcent 3" xfId="17076" builtinId="38" hidden="1"/>
    <cellStyle name="20% — akcent 3" xfId="17115" builtinId="38" hidden="1"/>
    <cellStyle name="20% — akcent 3" xfId="17154" builtinId="38" hidden="1"/>
    <cellStyle name="20% — akcent 3" xfId="17193" builtinId="38" hidden="1"/>
    <cellStyle name="20% — akcent 3" xfId="17233" builtinId="38" hidden="1"/>
    <cellStyle name="20% — akcent 3" xfId="17273" builtinId="38" hidden="1"/>
    <cellStyle name="20% — akcent 3" xfId="17312" builtinId="38" hidden="1"/>
    <cellStyle name="20% — akcent 3" xfId="17352" builtinId="38" hidden="1"/>
    <cellStyle name="20% — akcent 3" xfId="17392" builtinId="38" hidden="1"/>
    <cellStyle name="20% — akcent 3" xfId="17432" builtinId="38" hidden="1"/>
    <cellStyle name="20% — akcent 3" xfId="17471" builtinId="38" hidden="1"/>
    <cellStyle name="20% — akcent 3" xfId="17510" builtinId="38" hidden="1"/>
    <cellStyle name="20% — akcent 3" xfId="16751" builtinId="38" hidden="1"/>
    <cellStyle name="20% — akcent 3" xfId="17543" builtinId="38" hidden="1"/>
    <cellStyle name="20% — akcent 3" xfId="17584" builtinId="38" hidden="1"/>
    <cellStyle name="20% — akcent 3" xfId="17623" builtinId="38" hidden="1"/>
    <cellStyle name="20% — akcent 3" xfId="17662" builtinId="38" hidden="1"/>
    <cellStyle name="20% — akcent 3" xfId="17701" builtinId="38" hidden="1"/>
    <cellStyle name="20% — akcent 3" xfId="17741" builtinId="38" hidden="1"/>
    <cellStyle name="20% — akcent 3" xfId="17780" builtinId="38" hidden="1"/>
    <cellStyle name="20% — akcent 3" xfId="17821" builtinId="38" hidden="1"/>
    <cellStyle name="20% — akcent 3" xfId="17860" builtinId="38" hidden="1"/>
    <cellStyle name="20% — akcent 3" xfId="17899" builtinId="38" hidden="1"/>
    <cellStyle name="20% — akcent 3" xfId="17938" builtinId="38" hidden="1"/>
    <cellStyle name="20% — akcent 3" xfId="17978" builtinId="38" hidden="1"/>
    <cellStyle name="20% — akcent 3" xfId="18018" builtinId="38" hidden="1"/>
    <cellStyle name="20% — akcent 3" xfId="18057" builtinId="38" hidden="1"/>
    <cellStyle name="20% — akcent 3" xfId="18097" builtinId="38" hidden="1"/>
    <cellStyle name="20% — akcent 3" xfId="18136" builtinId="38" hidden="1"/>
    <cellStyle name="20% — akcent 3" xfId="18176" builtinId="38" hidden="1"/>
    <cellStyle name="20% — akcent 3" xfId="18215" builtinId="38" hidden="1"/>
    <cellStyle name="20% — akcent 3" xfId="18254" builtinId="38" hidden="1"/>
    <cellStyle name="20% — akcent 3" xfId="16692" builtinId="38" hidden="1"/>
    <cellStyle name="20% — akcent 3" xfId="17527" builtinId="38" hidden="1"/>
    <cellStyle name="20% — akcent 3" xfId="18300" builtinId="38" hidden="1"/>
    <cellStyle name="20% — akcent 3" xfId="18339" builtinId="38" hidden="1"/>
    <cellStyle name="20% — akcent 3" xfId="18378" builtinId="38" hidden="1"/>
    <cellStyle name="20% — akcent 3" xfId="18417" builtinId="38" hidden="1"/>
    <cellStyle name="20% — akcent 3" xfId="18457" builtinId="38" hidden="1"/>
    <cellStyle name="20% — akcent 3" xfId="18496" builtinId="38" hidden="1"/>
    <cellStyle name="20% — akcent 3" xfId="18537" builtinId="38" hidden="1"/>
    <cellStyle name="20% — akcent 3" xfId="18576" builtinId="38" hidden="1"/>
    <cellStyle name="20% — akcent 3" xfId="18615" builtinId="38" hidden="1"/>
    <cellStyle name="20% — akcent 3" xfId="18654" builtinId="38" hidden="1"/>
    <cellStyle name="20% — akcent 3" xfId="18694" builtinId="38" hidden="1"/>
    <cellStyle name="20% — akcent 3" xfId="18734" builtinId="38" hidden="1"/>
    <cellStyle name="20% — akcent 3" xfId="18773" builtinId="38" hidden="1"/>
    <cellStyle name="20% — akcent 3" xfId="18813" builtinId="38" hidden="1"/>
    <cellStyle name="20% — akcent 3" xfId="18852" builtinId="38" hidden="1"/>
    <cellStyle name="20% — akcent 3" xfId="18892" builtinId="38" hidden="1"/>
    <cellStyle name="20% — akcent 3" xfId="18931" builtinId="38" hidden="1"/>
    <cellStyle name="20% — akcent 3" xfId="18970" builtinId="38" hidden="1"/>
    <cellStyle name="20% — akcent 3" xfId="7831" builtinId="38" hidden="1"/>
    <cellStyle name="20% — akcent 3" xfId="19092" builtinId="38" hidden="1"/>
    <cellStyle name="20% — akcent 3" xfId="19133" builtinId="38" hidden="1"/>
    <cellStyle name="20% — akcent 3" xfId="19172" builtinId="38" hidden="1"/>
    <cellStyle name="20% — akcent 3" xfId="19211" builtinId="38" hidden="1"/>
    <cellStyle name="20% — akcent 3" xfId="19250" builtinId="38" hidden="1"/>
    <cellStyle name="20% — akcent 3" xfId="19290" builtinId="38" hidden="1"/>
    <cellStyle name="20% — akcent 3" xfId="19329" builtinId="38" hidden="1"/>
    <cellStyle name="20% — akcent 3" xfId="19370" builtinId="38" hidden="1"/>
    <cellStyle name="20% — akcent 3" xfId="19409" builtinId="38" hidden="1"/>
    <cellStyle name="20% — akcent 3" xfId="19448" builtinId="38" hidden="1"/>
    <cellStyle name="20% — akcent 3" xfId="19487" builtinId="38" hidden="1"/>
    <cellStyle name="20% — akcent 3" xfId="19527" builtinId="38" hidden="1"/>
    <cellStyle name="20% — akcent 3" xfId="19567" builtinId="38" hidden="1"/>
    <cellStyle name="20% — akcent 3" xfId="19606" builtinId="38" hidden="1"/>
    <cellStyle name="20% — akcent 3" xfId="19646" builtinId="38" hidden="1"/>
    <cellStyle name="20% — akcent 3" xfId="19685" builtinId="38" hidden="1"/>
    <cellStyle name="20% — akcent 3" xfId="19725" builtinId="38" hidden="1"/>
    <cellStyle name="20% — akcent 3" xfId="19764" builtinId="38" hidden="1"/>
    <cellStyle name="20% — akcent 3" xfId="19803" builtinId="38" hidden="1"/>
    <cellStyle name="20% — akcent 3" xfId="19854" builtinId="38" hidden="1"/>
    <cellStyle name="20% — akcent 3" xfId="20013" builtinId="38" hidden="1"/>
    <cellStyle name="20% — akcent 3" xfId="20054" builtinId="38" hidden="1"/>
    <cellStyle name="20% — akcent 3" xfId="20093" builtinId="38" hidden="1"/>
    <cellStyle name="20% — akcent 3" xfId="20132" builtinId="38" hidden="1"/>
    <cellStyle name="20% — akcent 3" xfId="20171" builtinId="38" hidden="1"/>
    <cellStyle name="20% — akcent 3" xfId="20211" builtinId="38" hidden="1"/>
    <cellStyle name="20% — akcent 3" xfId="20250" builtinId="38" hidden="1"/>
    <cellStyle name="20% — akcent 3" xfId="20291" builtinId="38" hidden="1"/>
    <cellStyle name="20% — akcent 3" xfId="20330" builtinId="38" hidden="1"/>
    <cellStyle name="20% — akcent 3" xfId="20369" builtinId="38" hidden="1"/>
    <cellStyle name="20% — akcent 3" xfId="20408" builtinId="38" hidden="1"/>
    <cellStyle name="20% — akcent 3" xfId="20448" builtinId="38" hidden="1"/>
    <cellStyle name="20% — akcent 3" xfId="20488" builtinId="38" hidden="1"/>
    <cellStyle name="20% — akcent 3" xfId="20527" builtinId="38" hidden="1"/>
    <cellStyle name="20% — akcent 3" xfId="20567" builtinId="38" hidden="1"/>
    <cellStyle name="20% — akcent 3" xfId="20607" builtinId="38" hidden="1"/>
    <cellStyle name="20% — akcent 3" xfId="20647" builtinId="38" hidden="1"/>
    <cellStyle name="20% — akcent 3" xfId="20686" builtinId="38" hidden="1"/>
    <cellStyle name="20% — akcent 3" xfId="20725" builtinId="38" hidden="1"/>
    <cellStyle name="20% — akcent 3" xfId="19966" builtinId="38" hidden="1"/>
    <cellStyle name="20% — akcent 3" xfId="20758" builtinId="38" hidden="1"/>
    <cellStyle name="20% — akcent 3" xfId="20799" builtinId="38" hidden="1"/>
    <cellStyle name="20% — akcent 3" xfId="20838" builtinId="38" hidden="1"/>
    <cellStyle name="20% — akcent 3" xfId="20877" builtinId="38" hidden="1"/>
    <cellStyle name="20% — akcent 3" xfId="20916" builtinId="38" hidden="1"/>
    <cellStyle name="20% — akcent 3" xfId="20956" builtinId="38" hidden="1"/>
    <cellStyle name="20% — akcent 3" xfId="20995" builtinId="38" hidden="1"/>
    <cellStyle name="20% — akcent 3" xfId="21036" builtinId="38" hidden="1"/>
    <cellStyle name="20% — akcent 3" xfId="21075" builtinId="38" hidden="1"/>
    <cellStyle name="20% — akcent 3" xfId="21114" builtinId="38" hidden="1"/>
    <cellStyle name="20% — akcent 3" xfId="21153" builtinId="38" hidden="1"/>
    <cellStyle name="20% — akcent 3" xfId="21193" builtinId="38" hidden="1"/>
    <cellStyle name="20% — akcent 3" xfId="21233" builtinId="38" hidden="1"/>
    <cellStyle name="20% — akcent 3" xfId="21272" builtinId="38" hidden="1"/>
    <cellStyle name="20% — akcent 3" xfId="21312" builtinId="38" hidden="1"/>
    <cellStyle name="20% — akcent 3" xfId="21351" builtinId="38" hidden="1"/>
    <cellStyle name="20% — akcent 3" xfId="21391" builtinId="38" hidden="1"/>
    <cellStyle name="20% — akcent 3" xfId="21430" builtinId="38" hidden="1"/>
    <cellStyle name="20% — akcent 3" xfId="21469" builtinId="38" hidden="1"/>
    <cellStyle name="20% — akcent 3" xfId="19907" builtinId="38" hidden="1"/>
    <cellStyle name="20% — akcent 3" xfId="20742" builtinId="38" hidden="1"/>
    <cellStyle name="20% — akcent 3" xfId="21515" builtinId="38" hidden="1"/>
    <cellStyle name="20% — akcent 3" xfId="21554" builtinId="38" hidden="1"/>
    <cellStyle name="20% — akcent 3" xfId="21593" builtinId="38" hidden="1"/>
    <cellStyle name="20% — akcent 3" xfId="21632" builtinId="38" hidden="1"/>
    <cellStyle name="20% — akcent 3" xfId="21672" builtinId="38" hidden="1"/>
    <cellStyle name="20% — akcent 3" xfId="21711" builtinId="38" hidden="1"/>
    <cellStyle name="20% — akcent 3" xfId="21752" builtinId="38" hidden="1"/>
    <cellStyle name="20% — akcent 3" xfId="21791" builtinId="38" hidden="1"/>
    <cellStyle name="20% — akcent 3" xfId="21830" builtinId="38" hidden="1"/>
    <cellStyle name="20% — akcent 3" xfId="21869" builtinId="38" hidden="1"/>
    <cellStyle name="20% — akcent 3" xfId="21909" builtinId="38" hidden="1"/>
    <cellStyle name="20% — akcent 3" xfId="21949" builtinId="38" hidden="1"/>
    <cellStyle name="20% — akcent 3" xfId="21988" builtinId="38" hidden="1"/>
    <cellStyle name="20% — akcent 3" xfId="22028" builtinId="38" hidden="1"/>
    <cellStyle name="20% — akcent 3" xfId="22067" builtinId="38" hidden="1"/>
    <cellStyle name="20% — akcent 3" xfId="22107" builtinId="38" hidden="1"/>
    <cellStyle name="20% — akcent 3" xfId="22146" builtinId="38" hidden="1"/>
    <cellStyle name="20% — akcent 3" xfId="22185" builtinId="38" hidden="1"/>
    <cellStyle name="20% — akcent 3" xfId="22224" builtinId="38" hidden="1"/>
    <cellStyle name="20% — akcent 3" xfId="22264" builtinId="38" hidden="1"/>
    <cellStyle name="20% — akcent 3" xfId="22305" builtinId="38" hidden="1"/>
    <cellStyle name="20% — akcent 3" xfId="22344" builtinId="38" hidden="1"/>
    <cellStyle name="20% — akcent 3" xfId="22383" builtinId="38" hidden="1"/>
    <cellStyle name="20% — akcent 3" xfId="22422" builtinId="38" hidden="1"/>
    <cellStyle name="20% — akcent 3" xfId="22462" builtinId="38" hidden="1"/>
    <cellStyle name="20% — akcent 3" xfId="22501" builtinId="38" hidden="1"/>
    <cellStyle name="20% — akcent 3" xfId="22542" builtinId="38" hidden="1"/>
    <cellStyle name="20% — akcent 3" xfId="22581" builtinId="38" hidden="1"/>
    <cellStyle name="20% — akcent 3" xfId="22620" builtinId="38" hidden="1"/>
    <cellStyle name="20% — akcent 3" xfId="22659" builtinId="38" hidden="1"/>
    <cellStyle name="20% — akcent 3" xfId="22699" builtinId="38" hidden="1"/>
    <cellStyle name="20% — akcent 3" xfId="22739" builtinId="38" hidden="1"/>
    <cellStyle name="20% — akcent 3" xfId="22778" builtinId="38" hidden="1"/>
    <cellStyle name="20% — akcent 3" xfId="22818" builtinId="38" hidden="1"/>
    <cellStyle name="20% — akcent 3" xfId="22857" builtinId="38" hidden="1"/>
    <cellStyle name="20% — akcent 3" xfId="22897" builtinId="38" hidden="1"/>
    <cellStyle name="20% — akcent 3" xfId="22936" builtinId="38" hidden="1"/>
    <cellStyle name="20% — akcent 3" xfId="22975" builtinId="38" hidden="1"/>
    <cellStyle name="20% — akcent 3" xfId="23014" builtinId="38" hidden="1"/>
    <cellStyle name="20% — akcent 3" xfId="23173" builtinId="38" hidden="1"/>
    <cellStyle name="20% — akcent 3" xfId="23214" builtinId="38" hidden="1"/>
    <cellStyle name="20% — akcent 3" xfId="23253" builtinId="38" hidden="1"/>
    <cellStyle name="20% — akcent 3" xfId="23292" builtinId="38" hidden="1"/>
    <cellStyle name="20% — akcent 3" xfId="23331" builtinId="38" hidden="1"/>
    <cellStyle name="20% — akcent 3" xfId="23371" builtinId="38" hidden="1"/>
    <cellStyle name="20% — akcent 3" xfId="23410" builtinId="38" hidden="1"/>
    <cellStyle name="20% — akcent 3" xfId="23451" builtinId="38" hidden="1"/>
    <cellStyle name="20% — akcent 3" xfId="23490" builtinId="38" hidden="1"/>
    <cellStyle name="20% — akcent 3" xfId="23529" builtinId="38" hidden="1"/>
    <cellStyle name="20% — akcent 3" xfId="23568" builtinId="38" hidden="1"/>
    <cellStyle name="20% — akcent 3" xfId="23608" builtinId="38" hidden="1"/>
    <cellStyle name="20% — akcent 3" xfId="23648" builtinId="38" hidden="1"/>
    <cellStyle name="20% — akcent 3" xfId="23687" builtinId="38" hidden="1"/>
    <cellStyle name="20% — akcent 3" xfId="23727" builtinId="38" hidden="1"/>
    <cellStyle name="20% — akcent 3" xfId="23767" builtinId="38" hidden="1"/>
    <cellStyle name="20% — akcent 3" xfId="23807" builtinId="38" hidden="1"/>
    <cellStyle name="20% — akcent 3" xfId="23846" builtinId="38" hidden="1"/>
    <cellStyle name="20% — akcent 3" xfId="23885" builtinId="38" hidden="1"/>
    <cellStyle name="20% — akcent 3" xfId="23126" builtinId="38" hidden="1"/>
    <cellStyle name="20% — akcent 3" xfId="23918" builtinId="38" hidden="1"/>
    <cellStyle name="20% — akcent 3" xfId="23959" builtinId="38" hidden="1"/>
    <cellStyle name="20% — akcent 3" xfId="23998" builtinId="38" hidden="1"/>
    <cellStyle name="20% — akcent 3" xfId="24037" builtinId="38" hidden="1"/>
    <cellStyle name="20% — akcent 3" xfId="24076" builtinId="38" hidden="1"/>
    <cellStyle name="20% — akcent 3" xfId="24116" builtinId="38" hidden="1"/>
    <cellStyle name="20% — akcent 3" xfId="24155" builtinId="38" hidden="1"/>
    <cellStyle name="20% — akcent 3" xfId="24196" builtinId="38" hidden="1"/>
    <cellStyle name="20% — akcent 3" xfId="24235" builtinId="38" hidden="1"/>
    <cellStyle name="20% — akcent 3" xfId="24274" builtinId="38" hidden="1"/>
    <cellStyle name="20% — akcent 3" xfId="24313" builtinId="38" hidden="1"/>
    <cellStyle name="20% — akcent 3" xfId="24353" builtinId="38" hidden="1"/>
    <cellStyle name="20% — akcent 3" xfId="24393" builtinId="38" hidden="1"/>
    <cellStyle name="20% — akcent 3" xfId="24432" builtinId="38" hidden="1"/>
    <cellStyle name="20% — akcent 3" xfId="24472" builtinId="38" hidden="1"/>
    <cellStyle name="20% — akcent 3" xfId="24511" builtinId="38" hidden="1"/>
    <cellStyle name="20% — akcent 3" xfId="24551" builtinId="38" hidden="1"/>
    <cellStyle name="20% — akcent 3" xfId="24590" builtinId="38" hidden="1"/>
    <cellStyle name="20% — akcent 3" xfId="24629" builtinId="38" hidden="1"/>
    <cellStyle name="20% — akcent 3" xfId="23067" builtinId="38" hidden="1"/>
    <cellStyle name="20% — akcent 3" xfId="23902" builtinId="38" hidden="1"/>
    <cellStyle name="20% — akcent 3" xfId="24675" builtinId="38" hidden="1"/>
    <cellStyle name="20% — akcent 3" xfId="24714" builtinId="38" hidden="1"/>
    <cellStyle name="20% — akcent 3" xfId="24753" builtinId="38" hidden="1"/>
    <cellStyle name="20% — akcent 3" xfId="24792" builtinId="38" hidden="1"/>
    <cellStyle name="20% — akcent 3" xfId="24832" builtinId="38" hidden="1"/>
    <cellStyle name="20% — akcent 3" xfId="24871" builtinId="38" hidden="1"/>
    <cellStyle name="20% — akcent 3" xfId="24912" builtinId="38" hidden="1"/>
    <cellStyle name="20% — akcent 3" xfId="24951" builtinId="38" hidden="1"/>
    <cellStyle name="20% — akcent 3" xfId="24990" builtinId="38" hidden="1"/>
    <cellStyle name="20% — akcent 3" xfId="25029" builtinId="38" hidden="1"/>
    <cellStyle name="20% — akcent 3" xfId="25069" builtinId="38" hidden="1"/>
    <cellStyle name="20% — akcent 3" xfId="25109" builtinId="38" hidden="1"/>
    <cellStyle name="20% — akcent 3" xfId="25148" builtinId="38" hidden="1"/>
    <cellStyle name="20% — akcent 3" xfId="25188" builtinId="38" hidden="1"/>
    <cellStyle name="20% — akcent 3" xfId="25227" builtinId="38" hidden="1"/>
    <cellStyle name="20% — akcent 3" xfId="25267" builtinId="38" hidden="1"/>
    <cellStyle name="20% — akcent 3" xfId="25306" builtinId="38" hidden="1"/>
    <cellStyle name="20% — akcent 3" xfId="25345" builtinId="38" hidden="1"/>
    <cellStyle name="20% — akcent 3" xfId="19045" builtinId="38" hidden="1"/>
    <cellStyle name="20% — akcent 3" xfId="19014" builtinId="38" hidden="1"/>
    <cellStyle name="20% — akcent 3" xfId="25372" builtinId="38" hidden="1"/>
    <cellStyle name="20% — akcent 3" xfId="25411" builtinId="38" hidden="1"/>
    <cellStyle name="20% — akcent 3" xfId="25450" builtinId="38" hidden="1"/>
    <cellStyle name="20% — akcent 3" xfId="25489" builtinId="38" hidden="1"/>
    <cellStyle name="20% — akcent 3" xfId="25529" builtinId="38" hidden="1"/>
    <cellStyle name="20% — akcent 3" xfId="25568" builtinId="38" hidden="1"/>
    <cellStyle name="20% — akcent 3" xfId="25609" builtinId="38" hidden="1"/>
    <cellStyle name="20% — akcent 3" xfId="25648" builtinId="38" hidden="1"/>
    <cellStyle name="20% — akcent 3" xfId="25687" builtinId="38" hidden="1"/>
    <cellStyle name="20% — akcent 3" xfId="25726" builtinId="38" hidden="1"/>
    <cellStyle name="20% — akcent 3" xfId="25766" builtinId="38" hidden="1"/>
    <cellStyle name="20% — akcent 3" xfId="25806" builtinId="38" hidden="1"/>
    <cellStyle name="20% — akcent 3" xfId="25845" builtinId="38" hidden="1"/>
    <cellStyle name="20% — akcent 3" xfId="25885" builtinId="38" hidden="1"/>
    <cellStyle name="20% — akcent 3" xfId="25924" builtinId="38" hidden="1"/>
    <cellStyle name="20% — akcent 3" xfId="25964" builtinId="38" hidden="1"/>
    <cellStyle name="20% — akcent 3" xfId="26003" builtinId="38" hidden="1"/>
    <cellStyle name="20% — akcent 3" xfId="26042" builtinId="38" hidden="1"/>
    <cellStyle name="20% — akcent 3" xfId="26081" builtinId="38" hidden="1"/>
    <cellStyle name="20% — akcent 3" xfId="26240" builtinId="38" hidden="1"/>
    <cellStyle name="20% — akcent 3" xfId="26281" builtinId="38" hidden="1"/>
    <cellStyle name="20% — akcent 3" xfId="26320" builtinId="38" hidden="1"/>
    <cellStyle name="20% — akcent 3" xfId="26359" builtinId="38" hidden="1"/>
    <cellStyle name="20% — akcent 3" xfId="26398" builtinId="38" hidden="1"/>
    <cellStyle name="20% — akcent 3" xfId="26438" builtinId="38" hidden="1"/>
    <cellStyle name="20% — akcent 3" xfId="26477" builtinId="38" hidden="1"/>
    <cellStyle name="20% — akcent 3" xfId="26518" builtinId="38" hidden="1"/>
    <cellStyle name="20% — akcent 3" xfId="26557" builtinId="38" hidden="1"/>
    <cellStyle name="20% — akcent 3" xfId="26596" builtinId="38" hidden="1"/>
    <cellStyle name="20% — akcent 3" xfId="26635" builtinId="38" hidden="1"/>
    <cellStyle name="20% — akcent 3" xfId="26675" builtinId="38" hidden="1"/>
    <cellStyle name="20% — akcent 3" xfId="26715" builtinId="38" hidden="1"/>
    <cellStyle name="20% — akcent 3" xfId="26754" builtinId="38" hidden="1"/>
    <cellStyle name="20% — akcent 3" xfId="26794" builtinId="38" hidden="1"/>
    <cellStyle name="20% — akcent 3" xfId="26834" builtinId="38" hidden="1"/>
    <cellStyle name="20% — akcent 3" xfId="26874" builtinId="38" hidden="1"/>
    <cellStyle name="20% — akcent 3" xfId="26913" builtinId="38" hidden="1"/>
    <cellStyle name="20% — akcent 3" xfId="26952" builtinId="38" hidden="1"/>
    <cellStyle name="20% — akcent 3" xfId="26193" builtinId="38" hidden="1"/>
    <cellStyle name="20% — akcent 3" xfId="26985" builtinId="38" hidden="1"/>
    <cellStyle name="20% — akcent 3" xfId="27026" builtinId="38" hidden="1"/>
    <cellStyle name="20% — akcent 3" xfId="27065" builtinId="38" hidden="1"/>
    <cellStyle name="20% — akcent 3" xfId="27104" builtinId="38" hidden="1"/>
    <cellStyle name="20% — akcent 3" xfId="27143" builtinId="38" hidden="1"/>
    <cellStyle name="20% — akcent 3" xfId="27183" builtinId="38" hidden="1"/>
    <cellStyle name="20% — akcent 3" xfId="27222" builtinId="38" hidden="1"/>
    <cellStyle name="20% — akcent 3" xfId="27263" builtinId="38" hidden="1"/>
    <cellStyle name="20% — akcent 3" xfId="27302" builtinId="38" hidden="1"/>
    <cellStyle name="20% — akcent 3" xfId="27341" builtinId="38" hidden="1"/>
    <cellStyle name="20% — akcent 3" xfId="27380" builtinId="38" hidden="1"/>
    <cellStyle name="20% — akcent 3" xfId="27420" builtinId="38" hidden="1"/>
    <cellStyle name="20% — akcent 3" xfId="27460" builtinId="38" hidden="1"/>
    <cellStyle name="20% — akcent 3" xfId="27499" builtinId="38" hidden="1"/>
    <cellStyle name="20% — akcent 3" xfId="27539" builtinId="38" hidden="1"/>
    <cellStyle name="20% — akcent 3" xfId="27578" builtinId="38" hidden="1"/>
    <cellStyle name="20% — akcent 3" xfId="27618" builtinId="38" hidden="1"/>
    <cellStyle name="20% — akcent 3" xfId="27657" builtinId="38" hidden="1"/>
    <cellStyle name="20% — akcent 3" xfId="27696" builtinId="38" hidden="1"/>
    <cellStyle name="20% — akcent 3" xfId="26134" builtinId="38" hidden="1"/>
    <cellStyle name="20% — akcent 3" xfId="26969" builtinId="38" hidden="1"/>
    <cellStyle name="20% — akcent 3" xfId="27742" builtinId="38" hidden="1"/>
    <cellStyle name="20% — akcent 3" xfId="27781" builtinId="38" hidden="1"/>
    <cellStyle name="20% — akcent 3" xfId="27820" builtinId="38" hidden="1"/>
    <cellStyle name="20% — akcent 3" xfId="27859" builtinId="38" hidden="1"/>
    <cellStyle name="20% — akcent 3" xfId="27899" builtinId="38" hidden="1"/>
    <cellStyle name="20% — akcent 3" xfId="27938" builtinId="38" hidden="1"/>
    <cellStyle name="20% — akcent 3" xfId="27979" builtinId="38" hidden="1"/>
    <cellStyle name="20% — akcent 3" xfId="28018" builtinId="38" hidden="1"/>
    <cellStyle name="20% — akcent 3" xfId="28057" builtinId="38" hidden="1"/>
    <cellStyle name="20% — akcent 3" xfId="28096" builtinId="38" hidden="1"/>
    <cellStyle name="20% — akcent 3" xfId="28136" builtinId="38" hidden="1"/>
    <cellStyle name="20% — akcent 3" xfId="28176" builtinId="38" hidden="1"/>
    <cellStyle name="20% — akcent 3" xfId="28215" builtinId="38" hidden="1"/>
    <cellStyle name="20% — akcent 3" xfId="28255" builtinId="38" hidden="1"/>
    <cellStyle name="20% — akcent 3" xfId="28294" builtinId="38" hidden="1"/>
    <cellStyle name="20% — akcent 3" xfId="28334" builtinId="38" hidden="1"/>
    <cellStyle name="20% — akcent 3" xfId="28373" builtinId="38" hidden="1"/>
    <cellStyle name="20% — akcent 3" xfId="28412" builtinId="38" hidden="1"/>
    <cellStyle name="20% — akcent 3" xfId="28451" builtinId="38" hidden="1"/>
    <cellStyle name="20% — akcent 3" xfId="28575" builtinId="38" hidden="1"/>
    <cellStyle name="20% — akcent 3" xfId="28618" builtinId="38" hidden="1"/>
    <cellStyle name="20% — akcent 3" xfId="28657" builtinId="38" hidden="1"/>
    <cellStyle name="20% — akcent 3" xfId="28696" builtinId="38" hidden="1"/>
    <cellStyle name="20% — akcent 3" xfId="28735" builtinId="38" hidden="1"/>
    <cellStyle name="20% — akcent 3" xfId="28775" builtinId="38" hidden="1"/>
    <cellStyle name="20% — akcent 3" xfId="28814" builtinId="38" hidden="1"/>
    <cellStyle name="20% — akcent 3" xfId="28855" builtinId="38" hidden="1"/>
    <cellStyle name="20% — akcent 3" xfId="28894" builtinId="38" hidden="1"/>
    <cellStyle name="20% — akcent 3" xfId="28933" builtinId="38" hidden="1"/>
    <cellStyle name="20% — akcent 3" xfId="28972" builtinId="38" hidden="1"/>
    <cellStyle name="20% — akcent 3" xfId="29014" builtinId="38" hidden="1"/>
    <cellStyle name="20% — akcent 3" xfId="29054" builtinId="38" hidden="1"/>
    <cellStyle name="20% — akcent 3" xfId="29093" builtinId="38" hidden="1"/>
    <cellStyle name="20% — akcent 3" xfId="29133" builtinId="38" hidden="1"/>
    <cellStyle name="20% — akcent 3" xfId="29173" builtinId="38" hidden="1"/>
    <cellStyle name="20% — akcent 3" xfId="29213" builtinId="38" hidden="1"/>
    <cellStyle name="20% — akcent 3" xfId="29252" builtinId="38" hidden="1"/>
    <cellStyle name="20% — akcent 3" xfId="29291" builtinId="38" hidden="1"/>
    <cellStyle name="20% — akcent 3" xfId="29341" builtinId="38" hidden="1"/>
    <cellStyle name="20% — akcent 3" xfId="29500" builtinId="38" hidden="1"/>
    <cellStyle name="20% — akcent 3" xfId="29543" builtinId="38" hidden="1"/>
    <cellStyle name="20% — akcent 3" xfId="29582" builtinId="38" hidden="1"/>
    <cellStyle name="20% — akcent 3" xfId="29621" builtinId="38" hidden="1"/>
    <cellStyle name="20% — akcent 3" xfId="29660" builtinId="38" hidden="1"/>
    <cellStyle name="20% — akcent 3" xfId="29700" builtinId="38" hidden="1"/>
    <cellStyle name="20% — akcent 3" xfId="29739" builtinId="38" hidden="1"/>
    <cellStyle name="20% — akcent 3" xfId="29780" builtinId="38" hidden="1"/>
    <cellStyle name="20% — akcent 3" xfId="29819" builtinId="38" hidden="1"/>
    <cellStyle name="20% — akcent 3" xfId="29858" builtinId="38" hidden="1"/>
    <cellStyle name="20% — akcent 3" xfId="29897" builtinId="38" hidden="1"/>
    <cellStyle name="20% — akcent 3" xfId="29939" builtinId="38" hidden="1"/>
    <cellStyle name="20% — akcent 3" xfId="29979" builtinId="38" hidden="1"/>
    <cellStyle name="20% — akcent 3" xfId="30018" builtinId="38" hidden="1"/>
    <cellStyle name="20% — akcent 3" xfId="30058" builtinId="38" hidden="1"/>
    <cellStyle name="20% — akcent 3" xfId="30098" builtinId="38" hidden="1"/>
    <cellStyle name="20% — akcent 3" xfId="30138" builtinId="38" hidden="1"/>
    <cellStyle name="20% — akcent 3" xfId="30177" builtinId="38" hidden="1"/>
    <cellStyle name="20% — akcent 3" xfId="30216" builtinId="38" hidden="1"/>
    <cellStyle name="20% — akcent 3" xfId="29453" builtinId="38" hidden="1"/>
    <cellStyle name="20% — akcent 3" xfId="30249" builtinId="38" hidden="1"/>
    <cellStyle name="20% — akcent 3" xfId="30290" builtinId="38" hidden="1"/>
    <cellStyle name="20% — akcent 3" xfId="30329" builtinId="38" hidden="1"/>
    <cellStyle name="20% — akcent 3" xfId="30368" builtinId="38" hidden="1"/>
    <cellStyle name="20% — akcent 3" xfId="30407" builtinId="38" hidden="1"/>
    <cellStyle name="20% — akcent 3" xfId="30447" builtinId="38" hidden="1"/>
    <cellStyle name="20% — akcent 3" xfId="30486" builtinId="38" hidden="1"/>
    <cellStyle name="20% — akcent 3" xfId="30527" builtinId="38" hidden="1"/>
    <cellStyle name="20% — akcent 3" xfId="30566" builtinId="38" hidden="1"/>
    <cellStyle name="20% — akcent 3" xfId="30605" builtinId="38" hidden="1"/>
    <cellStyle name="20% — akcent 3" xfId="30644" builtinId="38" hidden="1"/>
    <cellStyle name="20% — akcent 3" xfId="30684" builtinId="38" hidden="1"/>
    <cellStyle name="20% — akcent 3" xfId="30724" builtinId="38" hidden="1"/>
    <cellStyle name="20% — akcent 3" xfId="30763" builtinId="38" hidden="1"/>
    <cellStyle name="20% — akcent 3" xfId="30803" builtinId="38" hidden="1"/>
    <cellStyle name="20% — akcent 3" xfId="30842" builtinId="38" hidden="1"/>
    <cellStyle name="20% — akcent 3" xfId="30882" builtinId="38" hidden="1"/>
    <cellStyle name="20% — akcent 3" xfId="30921" builtinId="38" hidden="1"/>
    <cellStyle name="20% — akcent 3" xfId="30960" builtinId="38" hidden="1"/>
    <cellStyle name="20% — akcent 3" xfId="29394" builtinId="38" hidden="1"/>
    <cellStyle name="20% — akcent 3" xfId="30233" builtinId="38" hidden="1"/>
    <cellStyle name="20% — akcent 3" xfId="31006" builtinId="38" hidden="1"/>
    <cellStyle name="20% — akcent 3" xfId="31045" builtinId="38" hidden="1"/>
    <cellStyle name="20% — akcent 3" xfId="31084" builtinId="38" hidden="1"/>
    <cellStyle name="20% — akcent 3" xfId="31123" builtinId="38" hidden="1"/>
    <cellStyle name="20% — akcent 3" xfId="31163" builtinId="38" hidden="1"/>
    <cellStyle name="20% — akcent 3" xfId="31202" builtinId="38" hidden="1"/>
    <cellStyle name="20% — akcent 3" xfId="31243" builtinId="38" hidden="1"/>
    <cellStyle name="20% — akcent 3" xfId="31282" builtinId="38" hidden="1"/>
    <cellStyle name="20% — akcent 3" xfId="31321" builtinId="38" hidden="1"/>
    <cellStyle name="20% — akcent 3" xfId="31360" builtinId="38" hidden="1"/>
    <cellStyle name="20% — akcent 3" xfId="31400" builtinId="38" hidden="1"/>
    <cellStyle name="20% — akcent 3" xfId="31440" builtinId="38" hidden="1"/>
    <cellStyle name="20% — akcent 3" xfId="31479" builtinId="38" hidden="1"/>
    <cellStyle name="20% — akcent 3" xfId="31519" builtinId="38" hidden="1"/>
    <cellStyle name="20% — akcent 3" xfId="31558" builtinId="38" hidden="1"/>
    <cellStyle name="20% — akcent 3" xfId="31598" builtinId="38" hidden="1"/>
    <cellStyle name="20% — akcent 3" xfId="31637" builtinId="38" hidden="1"/>
    <cellStyle name="20% — akcent 3" xfId="31676" builtinId="38" hidden="1"/>
    <cellStyle name="20% — akcent 3" xfId="28528" builtinId="38" hidden="1"/>
    <cellStyle name="20% — akcent 3" xfId="28467" builtinId="38" hidden="1"/>
    <cellStyle name="20% — akcent 3" xfId="31730" builtinId="38" hidden="1"/>
    <cellStyle name="20% — akcent 3" xfId="31769" builtinId="38" hidden="1"/>
    <cellStyle name="20% — akcent 3" xfId="31808" builtinId="38" hidden="1"/>
    <cellStyle name="20% — akcent 3" xfId="31847" builtinId="38" hidden="1"/>
    <cellStyle name="20% — akcent 3" xfId="31887" builtinId="38" hidden="1"/>
    <cellStyle name="20% — akcent 3" xfId="31926" builtinId="38" hidden="1"/>
    <cellStyle name="20% — akcent 3" xfId="31967" builtinId="38" hidden="1"/>
    <cellStyle name="20% — akcent 3" xfId="32006" builtinId="38" hidden="1"/>
    <cellStyle name="20% — akcent 3" xfId="32045" builtinId="38" hidden="1"/>
    <cellStyle name="20% — akcent 3" xfId="32084" builtinId="38" hidden="1"/>
    <cellStyle name="20% — akcent 3" xfId="32124" builtinId="38" hidden="1"/>
    <cellStyle name="20% — akcent 3" xfId="32164" builtinId="38" hidden="1"/>
    <cellStyle name="20% — akcent 3" xfId="32203" builtinId="38" hidden="1"/>
    <cellStyle name="20% — akcent 3" xfId="32243" builtinId="38" hidden="1"/>
    <cellStyle name="20% — akcent 3" xfId="32282" builtinId="38" hidden="1"/>
    <cellStyle name="20% — akcent 3" xfId="32322" builtinId="38" hidden="1"/>
    <cellStyle name="20% — akcent 3" xfId="32361" builtinId="38" hidden="1"/>
    <cellStyle name="20% — akcent 3" xfId="32400" builtinId="38" hidden="1"/>
    <cellStyle name="20% — akcent 3" xfId="32439" builtinId="38" hidden="1"/>
    <cellStyle name="20% — akcent 3" xfId="32598" builtinId="38" hidden="1"/>
    <cellStyle name="20% — akcent 3" xfId="32639" builtinId="38" hidden="1"/>
    <cellStyle name="20% — akcent 3" xfId="32678" builtinId="38" hidden="1"/>
    <cellStyle name="20% — akcent 3" xfId="32717" builtinId="38" hidden="1"/>
    <cellStyle name="20% — akcent 3" xfId="32756" builtinId="38" hidden="1"/>
    <cellStyle name="20% — akcent 3" xfId="32796" builtinId="38" hidden="1"/>
    <cellStyle name="20% — akcent 3" xfId="32835" builtinId="38" hidden="1"/>
    <cellStyle name="20% — akcent 3" xfId="32876" builtinId="38" hidden="1"/>
    <cellStyle name="20% — akcent 3" xfId="32915" builtinId="38" hidden="1"/>
    <cellStyle name="20% — akcent 3" xfId="32954" builtinId="38" hidden="1"/>
    <cellStyle name="20% — akcent 3" xfId="32993" builtinId="38" hidden="1"/>
    <cellStyle name="20% — akcent 3" xfId="33033" builtinId="38" hidden="1"/>
    <cellStyle name="20% — akcent 3" xfId="33073" builtinId="38" hidden="1"/>
    <cellStyle name="20% — akcent 3" xfId="33112" builtinId="38" hidden="1"/>
    <cellStyle name="20% — akcent 3" xfId="33152" builtinId="38" hidden="1"/>
    <cellStyle name="20% — akcent 3" xfId="33192" builtinId="38" hidden="1"/>
    <cellStyle name="20% — akcent 3" xfId="33232" builtinId="38" hidden="1"/>
    <cellStyle name="20% — akcent 3" xfId="33271" builtinId="38" hidden="1"/>
    <cellStyle name="20% — akcent 3" xfId="33310" builtinId="38" hidden="1"/>
    <cellStyle name="20% — akcent 3" xfId="32551" builtinId="38" hidden="1"/>
    <cellStyle name="20% — akcent 3" xfId="33343" builtinId="38" hidden="1"/>
    <cellStyle name="20% — akcent 3" xfId="33384" builtinId="38" hidden="1"/>
    <cellStyle name="20% — akcent 3" xfId="33423" builtinId="38" hidden="1"/>
    <cellStyle name="20% — akcent 3" xfId="33462" builtinId="38" hidden="1"/>
    <cellStyle name="20% — akcent 3" xfId="33501" builtinId="38" hidden="1"/>
    <cellStyle name="20% — akcent 3" xfId="33541" builtinId="38" hidden="1"/>
    <cellStyle name="20% — akcent 3" xfId="33580" builtinId="38" hidden="1"/>
    <cellStyle name="20% — akcent 3" xfId="33621" builtinId="38" hidden="1"/>
    <cellStyle name="20% — akcent 3" xfId="33660" builtinId="38" hidden="1"/>
    <cellStyle name="20% — akcent 3" xfId="33699" builtinId="38" hidden="1"/>
    <cellStyle name="20% — akcent 3" xfId="33738" builtinId="38" hidden="1"/>
    <cellStyle name="20% — akcent 3" xfId="33778" builtinId="38" hidden="1"/>
    <cellStyle name="20% — akcent 3" xfId="33818" builtinId="38" hidden="1"/>
    <cellStyle name="20% — akcent 3" xfId="33857" builtinId="38" hidden="1"/>
    <cellStyle name="20% — akcent 3" xfId="33897" builtinId="38" hidden="1"/>
    <cellStyle name="20% — akcent 3" xfId="33936" builtinId="38" hidden="1"/>
    <cellStyle name="20% — akcent 3" xfId="33976" builtinId="38" hidden="1"/>
    <cellStyle name="20% — akcent 3" xfId="34015" builtinId="38" hidden="1"/>
    <cellStyle name="20% — akcent 3" xfId="34054" builtinId="38" hidden="1"/>
    <cellStyle name="20% — akcent 3" xfId="32492" builtinId="38" hidden="1"/>
    <cellStyle name="20% — akcent 3" xfId="33327" builtinId="38" hidden="1"/>
    <cellStyle name="20% — akcent 3" xfId="34100" builtinId="38" hidden="1"/>
    <cellStyle name="20% — akcent 3" xfId="34139" builtinId="38" hidden="1"/>
    <cellStyle name="20% — akcent 3" xfId="34178" builtinId="38" hidden="1"/>
    <cellStyle name="20% — akcent 3" xfId="34217" builtinId="38" hidden="1"/>
    <cellStyle name="20% — akcent 3" xfId="34257" builtinId="38" hidden="1"/>
    <cellStyle name="20% — akcent 3" xfId="34296" builtinId="38" hidden="1"/>
    <cellStyle name="20% — akcent 3" xfId="34337" builtinId="38" hidden="1"/>
    <cellStyle name="20% — akcent 3" xfId="34376" builtinId="38" hidden="1"/>
    <cellStyle name="20% — akcent 3" xfId="34415" builtinId="38" hidden="1"/>
    <cellStyle name="20% — akcent 3" xfId="34454" builtinId="38" hidden="1"/>
    <cellStyle name="20% — akcent 3" xfId="34494" builtinId="38" hidden="1"/>
    <cellStyle name="20% — akcent 3" xfId="34534" builtinId="38" hidden="1"/>
    <cellStyle name="20% — akcent 3" xfId="34573" builtinId="38" hidden="1"/>
    <cellStyle name="20% — akcent 3" xfId="34613" builtinId="38" hidden="1"/>
    <cellStyle name="20% — akcent 3" xfId="34652" builtinId="38" hidden="1"/>
    <cellStyle name="20% — akcent 3" xfId="34692" builtinId="38" hidden="1"/>
    <cellStyle name="20% — akcent 3" xfId="34731" builtinId="38" hidden="1"/>
    <cellStyle name="20% — akcent 3" xfId="34770" builtinId="38" hidden="1"/>
    <cellStyle name="20% — akcent 3" xfId="29913" builtinId="38" hidden="1"/>
    <cellStyle name="20% — akcent 3" xfId="34811" builtinId="38" hidden="1"/>
    <cellStyle name="20% — akcent 3" xfId="34852" builtinId="38" hidden="1"/>
    <cellStyle name="20% — akcent 3" xfId="34891" builtinId="38" hidden="1"/>
    <cellStyle name="20% — akcent 3" xfId="34930" builtinId="38" hidden="1"/>
    <cellStyle name="20% — akcent 3" xfId="34969" builtinId="38" hidden="1"/>
    <cellStyle name="20% — akcent 3" xfId="35009" builtinId="38" hidden="1"/>
    <cellStyle name="20% — akcent 3" xfId="35048" builtinId="38" hidden="1"/>
    <cellStyle name="20% — akcent 3" xfId="35089" builtinId="38" hidden="1"/>
    <cellStyle name="20% — akcent 3" xfId="35128" builtinId="38" hidden="1"/>
    <cellStyle name="20% — akcent 3" xfId="35167" builtinId="38" hidden="1"/>
    <cellStyle name="20% — akcent 3" xfId="35206" builtinId="38" hidden="1"/>
    <cellStyle name="20% — akcent 3" xfId="35246" builtinId="38" hidden="1"/>
    <cellStyle name="20% — akcent 3" xfId="35286" builtinId="38" hidden="1"/>
    <cellStyle name="20% — akcent 3" xfId="35325" builtinId="38" hidden="1"/>
    <cellStyle name="20% — akcent 3" xfId="35365" builtinId="38" hidden="1"/>
    <cellStyle name="20% — akcent 3" xfId="35404" builtinId="38" hidden="1"/>
    <cellStyle name="20% — akcent 3" xfId="35444" builtinId="38" hidden="1"/>
    <cellStyle name="20% — akcent 3" xfId="35483" builtinId="38" hidden="1"/>
    <cellStyle name="20% — akcent 3" xfId="35522" builtinId="38" hidden="1"/>
    <cellStyle name="20% — akcent 3" xfId="35561" builtinId="38" hidden="1"/>
    <cellStyle name="20% — akcent 3" xfId="35720" builtinId="38" hidden="1"/>
    <cellStyle name="20% — akcent 3" xfId="35761" builtinId="38" hidden="1"/>
    <cellStyle name="20% — akcent 3" xfId="35800" builtinId="38" hidden="1"/>
    <cellStyle name="20% — akcent 3" xfId="35839" builtinId="38" hidden="1"/>
    <cellStyle name="20% — akcent 3" xfId="35878" builtinId="38" hidden="1"/>
    <cellStyle name="20% — akcent 3" xfId="35918" builtinId="38" hidden="1"/>
    <cellStyle name="20% — akcent 3" xfId="35957" builtinId="38" hidden="1"/>
    <cellStyle name="20% — akcent 3" xfId="35998" builtinId="38" hidden="1"/>
    <cellStyle name="20% — akcent 3" xfId="36037" builtinId="38" hidden="1"/>
    <cellStyle name="20% — akcent 3" xfId="36076" builtinId="38" hidden="1"/>
    <cellStyle name="20% — akcent 3" xfId="36115" builtinId="38" hidden="1"/>
    <cellStyle name="20% — akcent 3" xfId="36155" builtinId="38" hidden="1"/>
    <cellStyle name="20% — akcent 3" xfId="36195" builtinId="38" hidden="1"/>
    <cellStyle name="20% — akcent 3" xfId="36234" builtinId="38" hidden="1"/>
    <cellStyle name="20% — akcent 3" xfId="36274" builtinId="38" hidden="1"/>
    <cellStyle name="20% — akcent 3" xfId="36314" builtinId="38" hidden="1"/>
    <cellStyle name="20% — akcent 3" xfId="36354" builtinId="38" hidden="1"/>
    <cellStyle name="20% — akcent 3" xfId="36393" builtinId="38" hidden="1"/>
    <cellStyle name="20% — akcent 3" xfId="36432" builtinId="38" hidden="1"/>
    <cellStyle name="20% — akcent 3" xfId="35673" builtinId="38" hidden="1"/>
    <cellStyle name="20% — akcent 3" xfId="36465" builtinId="38" hidden="1"/>
    <cellStyle name="20% — akcent 3" xfId="36506" builtinId="38" hidden="1"/>
    <cellStyle name="20% — akcent 3" xfId="36545" builtinId="38" hidden="1"/>
    <cellStyle name="20% — akcent 3" xfId="36584" builtinId="38" hidden="1"/>
    <cellStyle name="20% — akcent 3" xfId="36623" builtinId="38" hidden="1"/>
    <cellStyle name="20% — akcent 3" xfId="36663" builtinId="38" hidden="1"/>
    <cellStyle name="20% — akcent 3" xfId="36702" builtinId="38" hidden="1"/>
    <cellStyle name="20% — akcent 3" xfId="36743" builtinId="38" hidden="1"/>
    <cellStyle name="20% — akcent 3" xfId="36782" builtinId="38" hidden="1"/>
    <cellStyle name="20% — akcent 3" xfId="36821" builtinId="38" hidden="1"/>
    <cellStyle name="20% — akcent 3" xfId="36860" builtinId="38" hidden="1"/>
    <cellStyle name="20% — akcent 3" xfId="36900" builtinId="38" hidden="1"/>
    <cellStyle name="20% — akcent 3" xfId="36940" builtinId="38" hidden="1"/>
    <cellStyle name="20% — akcent 3" xfId="36979" builtinId="38" hidden="1"/>
    <cellStyle name="20% — akcent 3" xfId="37019" builtinId="38" hidden="1"/>
    <cellStyle name="20% — akcent 3" xfId="37058" builtinId="38" hidden="1"/>
    <cellStyle name="20% — akcent 3" xfId="37098" builtinId="38" hidden="1"/>
    <cellStyle name="20% — akcent 3" xfId="37137" builtinId="38" hidden="1"/>
    <cellStyle name="20% — akcent 3" xfId="37176" builtinId="38" hidden="1"/>
    <cellStyle name="20% — akcent 3" xfId="35614" builtinId="38" hidden="1"/>
    <cellStyle name="20% — akcent 3" xfId="36449" builtinId="38" hidden="1"/>
    <cellStyle name="20% — akcent 3" xfId="37222" builtinId="38" hidden="1"/>
    <cellStyle name="20% — akcent 3" xfId="37261" builtinId="38" hidden="1"/>
    <cellStyle name="20% — akcent 3" xfId="37300" builtinId="38" hidden="1"/>
    <cellStyle name="20% — akcent 3" xfId="37339" builtinId="38" hidden="1"/>
    <cellStyle name="20% — akcent 3" xfId="37379" builtinId="38" hidden="1"/>
    <cellStyle name="20% — akcent 3" xfId="37418" builtinId="38" hidden="1"/>
    <cellStyle name="20% — akcent 3" xfId="37459" builtinId="38" hidden="1"/>
    <cellStyle name="20% — akcent 3" xfId="37498" builtinId="38" hidden="1"/>
    <cellStyle name="20% — akcent 3" xfId="37537" builtinId="38" hidden="1"/>
    <cellStyle name="20% — akcent 3" xfId="37576" builtinId="38" hidden="1"/>
    <cellStyle name="20% — akcent 3" xfId="37616" builtinId="38" hidden="1"/>
    <cellStyle name="20% — akcent 3" xfId="37656" builtinId="38" hidden="1"/>
    <cellStyle name="20% — akcent 3" xfId="37695" builtinId="38" hidden="1"/>
    <cellStyle name="20% — akcent 3" xfId="37735" builtinId="38" hidden="1"/>
    <cellStyle name="20% — akcent 3" xfId="37774" builtinId="38" hidden="1"/>
    <cellStyle name="20% — akcent 3" xfId="37814" builtinId="38" hidden="1"/>
    <cellStyle name="20% — akcent 3" xfId="37853" builtinId="38" hidden="1"/>
    <cellStyle name="20% — akcent 3" xfId="37892" builtinId="38" hidden="1"/>
    <cellStyle name="20% — akcent 3" xfId="37931" builtinId="38" hidden="1"/>
    <cellStyle name="20% — akcent 3" xfId="37971" builtinId="38" hidden="1"/>
    <cellStyle name="20% — akcent 3" xfId="38012" builtinId="38" hidden="1"/>
    <cellStyle name="20% — akcent 3" xfId="38051" builtinId="38" hidden="1"/>
    <cellStyle name="20% — akcent 3" xfId="38090" builtinId="38" hidden="1"/>
    <cellStyle name="20% — akcent 3" xfId="38129" builtinId="38" hidden="1"/>
    <cellStyle name="20% — akcent 3" xfId="38169" builtinId="38" hidden="1"/>
    <cellStyle name="20% — akcent 3" xfId="38208" builtinId="38" hidden="1"/>
    <cellStyle name="20% — akcent 3" xfId="38249" builtinId="38" hidden="1"/>
    <cellStyle name="20% — akcent 3" xfId="38288" builtinId="38" hidden="1"/>
    <cellStyle name="20% — akcent 3" xfId="38327" builtinId="38" hidden="1"/>
    <cellStyle name="20% — akcent 3" xfId="38366" builtinId="38" hidden="1"/>
    <cellStyle name="20% — akcent 3" xfId="38406" builtinId="38" hidden="1"/>
    <cellStyle name="20% — akcent 3" xfId="38446" builtinId="38" hidden="1"/>
    <cellStyle name="20% — akcent 3" xfId="38485" builtinId="38" hidden="1"/>
    <cellStyle name="20% — akcent 3" xfId="38525" builtinId="38" hidden="1"/>
    <cellStyle name="20% — akcent 3" xfId="38564" builtinId="38" hidden="1"/>
    <cellStyle name="20% — akcent 3" xfId="38604" builtinId="38" hidden="1"/>
    <cellStyle name="20% — akcent 3" xfId="38643" builtinId="38" hidden="1"/>
    <cellStyle name="20% — akcent 3" xfId="38682" builtinId="38" hidden="1"/>
    <cellStyle name="20% — akcent 3" xfId="38721" builtinId="38" hidden="1"/>
    <cellStyle name="20% — akcent 3" xfId="38880" builtinId="38" hidden="1"/>
    <cellStyle name="20% — akcent 3" xfId="38921" builtinId="38" hidden="1"/>
    <cellStyle name="20% — akcent 3" xfId="38960" builtinId="38" hidden="1"/>
    <cellStyle name="20% — akcent 3" xfId="38999" builtinId="38" hidden="1"/>
    <cellStyle name="20% — akcent 3" xfId="39038" builtinId="38" hidden="1"/>
    <cellStyle name="20% — akcent 3" xfId="39078" builtinId="38" hidden="1"/>
    <cellStyle name="20% — akcent 3" xfId="39117" builtinId="38" hidden="1"/>
    <cellStyle name="20% — akcent 3" xfId="39158" builtinId="38" hidden="1"/>
    <cellStyle name="20% — akcent 3" xfId="39197" builtinId="38" hidden="1"/>
    <cellStyle name="20% — akcent 3" xfId="39236" builtinId="38" hidden="1"/>
    <cellStyle name="20% — akcent 3" xfId="39275" builtinId="38" hidden="1"/>
    <cellStyle name="20% — akcent 3" xfId="39315" builtinId="38" hidden="1"/>
    <cellStyle name="20% — akcent 3" xfId="39355" builtinId="38" hidden="1"/>
    <cellStyle name="20% — akcent 3" xfId="39394" builtinId="38" hidden="1"/>
    <cellStyle name="20% — akcent 3" xfId="39434" builtinId="38" hidden="1"/>
    <cellStyle name="20% — akcent 3" xfId="39474" builtinId="38" hidden="1"/>
    <cellStyle name="20% — akcent 3" xfId="39514" builtinId="38" hidden="1"/>
    <cellStyle name="20% — akcent 3" xfId="39553" builtinId="38" hidden="1"/>
    <cellStyle name="20% — akcent 3" xfId="39592" builtinId="38" hidden="1"/>
    <cellStyle name="20% — akcent 3" xfId="38833" builtinId="38" hidden="1"/>
    <cellStyle name="20% — akcent 3" xfId="39625" builtinId="38" hidden="1"/>
    <cellStyle name="20% — akcent 3" xfId="39666" builtinId="38" hidden="1"/>
    <cellStyle name="20% — akcent 3" xfId="39705" builtinId="38" hidden="1"/>
    <cellStyle name="20% — akcent 3" xfId="39744" builtinId="38" hidden="1"/>
    <cellStyle name="20% — akcent 3" xfId="39783" builtinId="38" hidden="1"/>
    <cellStyle name="20% — akcent 3" xfId="39823" builtinId="38" hidden="1"/>
    <cellStyle name="20% — akcent 3" xfId="39862" builtinId="38" hidden="1"/>
    <cellStyle name="20% — akcent 3" xfId="39903" builtinId="38" hidden="1"/>
    <cellStyle name="20% — akcent 3" xfId="39942" builtinId="38" hidden="1"/>
    <cellStyle name="20% — akcent 3" xfId="39981" builtinId="38" hidden="1"/>
    <cellStyle name="20% — akcent 3" xfId="40020" builtinId="38" hidden="1"/>
    <cellStyle name="20% — akcent 3" xfId="40060" builtinId="38" hidden="1"/>
    <cellStyle name="20% — akcent 3" xfId="40100" builtinId="38" hidden="1"/>
    <cellStyle name="20% — akcent 3" xfId="40139" builtinId="38" hidden="1"/>
    <cellStyle name="20% — akcent 3" xfId="40179" builtinId="38" hidden="1"/>
    <cellStyle name="20% — akcent 3" xfId="40218" builtinId="38" hidden="1"/>
    <cellStyle name="20% — akcent 3" xfId="40258" builtinId="38" hidden="1"/>
    <cellStyle name="20% — akcent 3" xfId="40297" builtinId="38" hidden="1"/>
    <cellStyle name="20% — akcent 3" xfId="40336" builtinId="38" hidden="1"/>
    <cellStyle name="20% — akcent 3" xfId="38774" builtinId="38" hidden="1"/>
    <cellStyle name="20% — akcent 3" xfId="39609" builtinId="38" hidden="1"/>
    <cellStyle name="20% — akcent 3" xfId="40382" builtinId="38" hidden="1"/>
    <cellStyle name="20% — akcent 3" xfId="40421" builtinId="38" hidden="1"/>
    <cellStyle name="20% — akcent 3" xfId="40460" builtinId="38" hidden="1"/>
    <cellStyle name="20% — akcent 3" xfId="40499" builtinId="38" hidden="1"/>
    <cellStyle name="20% — akcent 3" xfId="40539" builtinId="38" hidden="1"/>
    <cellStyle name="20% — akcent 3" xfId="40578" builtinId="38" hidden="1"/>
    <cellStyle name="20% — akcent 3" xfId="40619" builtinId="38" hidden="1"/>
    <cellStyle name="20% — akcent 3" xfId="40658" builtinId="38" hidden="1"/>
    <cellStyle name="20% — akcent 3" xfId="40697" builtinId="38" hidden="1"/>
    <cellStyle name="20% — akcent 3" xfId="40736" builtinId="38" hidden="1"/>
    <cellStyle name="20% — akcent 3" xfId="40776" builtinId="38" hidden="1"/>
    <cellStyle name="20% — akcent 3" xfId="40816" builtinId="38" hidden="1"/>
    <cellStyle name="20% — akcent 3" xfId="40855" builtinId="38" hidden="1"/>
    <cellStyle name="20% — akcent 3" xfId="40895" builtinId="38" hidden="1"/>
    <cellStyle name="20% — akcent 3" xfId="40934" builtinId="38" hidden="1"/>
    <cellStyle name="20% — akcent 3" xfId="40974" builtinId="38" hidden="1"/>
    <cellStyle name="20% — akcent 3" xfId="41013" builtinId="38" hidden="1"/>
    <cellStyle name="20% — akcent 3" xfId="41052" builtinId="38" hidden="1"/>
    <cellStyle name="20% — akcent 3" xfId="41112" builtinId="38" hidden="1"/>
    <cellStyle name="20% — akcent 3" xfId="41170" builtinId="38" hidden="1"/>
    <cellStyle name="20% — akcent 3" xfId="41211" builtinId="38" hidden="1"/>
    <cellStyle name="20% — akcent 3" xfId="41250" builtinId="38" hidden="1"/>
    <cellStyle name="20% — akcent 3" xfId="41289" builtinId="38" hidden="1"/>
    <cellStyle name="20% — akcent 3" xfId="41328" builtinId="38" hidden="1"/>
    <cellStyle name="20% — akcent 3" xfId="41368" builtinId="38" hidden="1"/>
    <cellStyle name="20% — akcent 3" xfId="41407" builtinId="38" hidden="1"/>
    <cellStyle name="20% — akcent 3" xfId="41448" builtinId="38" hidden="1"/>
    <cellStyle name="20% — akcent 3" xfId="41487" builtinId="38" hidden="1"/>
    <cellStyle name="20% — akcent 3" xfId="41526" builtinId="38" hidden="1"/>
    <cellStyle name="20% — akcent 3" xfId="41565" builtinId="38" hidden="1"/>
    <cellStyle name="20% — akcent 3" xfId="41605" builtinId="38" hidden="1"/>
    <cellStyle name="20% — akcent 3" xfId="41645" builtinId="38" hidden="1"/>
    <cellStyle name="20% — akcent 3" xfId="41684" builtinId="38" hidden="1"/>
    <cellStyle name="20% — akcent 3" xfId="41724" builtinId="38" hidden="1"/>
    <cellStyle name="20% — akcent 3" xfId="41763" builtinId="38" hidden="1"/>
    <cellStyle name="20% — akcent 3" xfId="41803" builtinId="38" hidden="1"/>
    <cellStyle name="20% — akcent 3" xfId="41842" builtinId="38" hidden="1"/>
    <cellStyle name="20% — akcent 3" xfId="41881" builtinId="38" hidden="1"/>
    <cellStyle name="20% — akcent 3" xfId="41133" builtinId="38" hidden="1"/>
    <cellStyle name="20% — akcent 3" xfId="41921" builtinId="38" hidden="1"/>
    <cellStyle name="20% — akcent 3" xfId="41962" builtinId="38" hidden="1"/>
    <cellStyle name="20% — akcent 3" xfId="42001" builtinId="38" hidden="1"/>
    <cellStyle name="20% — akcent 3" xfId="42040" builtinId="38" hidden="1"/>
    <cellStyle name="20% — akcent 3" xfId="42079" builtinId="38" hidden="1"/>
    <cellStyle name="20% — akcent 3" xfId="42119" builtinId="38" hidden="1"/>
    <cellStyle name="20% — akcent 3" xfId="42158" builtinId="38" hidden="1"/>
    <cellStyle name="20% — akcent 3" xfId="42199" builtinId="38" hidden="1"/>
    <cellStyle name="20% — akcent 3" xfId="42238" builtinId="38" hidden="1"/>
    <cellStyle name="20% — akcent 3" xfId="42277" builtinId="38" hidden="1"/>
    <cellStyle name="20% — akcent 3" xfId="42316" builtinId="38" hidden="1"/>
    <cellStyle name="20% — akcent 3" xfId="42356" builtinId="38" hidden="1"/>
    <cellStyle name="20% — akcent 3" xfId="42396" builtinId="38" hidden="1"/>
    <cellStyle name="20% — akcent 3" xfId="42435" builtinId="38" hidden="1"/>
    <cellStyle name="20% — akcent 3" xfId="42475" builtinId="38" hidden="1"/>
    <cellStyle name="20% — akcent 3" xfId="42514" builtinId="38" hidden="1"/>
    <cellStyle name="20% — akcent 3" xfId="42554" builtinId="38" hidden="1"/>
    <cellStyle name="20% — akcent 3" xfId="42593" builtinId="38" hidden="1"/>
    <cellStyle name="20% — akcent 3" xfId="42632" builtinId="38" hidden="1"/>
    <cellStyle name="20% — akcent 3" xfId="42696" builtinId="38" hidden="1"/>
    <cellStyle name="20% — akcent 3" xfId="42750" builtinId="38" hidden="1"/>
    <cellStyle name="20% — akcent 3" xfId="42791" builtinId="38" hidden="1"/>
    <cellStyle name="20% — akcent 3" xfId="42830" builtinId="38" hidden="1"/>
    <cellStyle name="20% — akcent 3" xfId="42869" builtinId="38" hidden="1"/>
    <cellStyle name="20% — akcent 3" xfId="42908" builtinId="38" hidden="1"/>
    <cellStyle name="20% — akcent 3" xfId="42948" builtinId="38" hidden="1"/>
    <cellStyle name="20% — akcent 3" xfId="42987" builtinId="38" hidden="1"/>
    <cellStyle name="20% — akcent 3" xfId="43028" builtinId="38" hidden="1"/>
    <cellStyle name="20% — akcent 3" xfId="43067" builtinId="38" hidden="1"/>
    <cellStyle name="20% — akcent 3" xfId="43106" builtinId="38" hidden="1"/>
    <cellStyle name="20% — akcent 3" xfId="43145" builtinId="38" hidden="1"/>
    <cellStyle name="20% — akcent 3" xfId="43185" builtinId="38" hidden="1"/>
    <cellStyle name="20% — akcent 3" xfId="43225" builtinId="38" hidden="1"/>
    <cellStyle name="20% — akcent 3" xfId="43264" builtinId="38" hidden="1"/>
    <cellStyle name="20% — akcent 3" xfId="43304" builtinId="38" hidden="1"/>
    <cellStyle name="20% — akcent 3" xfId="43343" builtinId="38" hidden="1"/>
    <cellStyle name="20% — akcent 3" xfId="43383" builtinId="38" hidden="1"/>
    <cellStyle name="20% — akcent 3" xfId="43422" builtinId="38" hidden="1"/>
    <cellStyle name="20% — akcent 3" xfId="43461" builtinId="38" hidden="1"/>
    <cellStyle name="20% — akcent 3" xfId="42718" builtinId="38" hidden="1"/>
    <cellStyle name="20% — akcent 3" xfId="43501" builtinId="38" hidden="1"/>
    <cellStyle name="20% — akcent 3" xfId="43542" builtinId="38" hidden="1"/>
    <cellStyle name="20% — akcent 3" xfId="43581" builtinId="38" hidden="1"/>
    <cellStyle name="20% — akcent 3" xfId="43620" builtinId="38" hidden="1"/>
    <cellStyle name="20% — akcent 3" xfId="43659" builtinId="38" hidden="1"/>
    <cellStyle name="20% — akcent 3" xfId="43699" builtinId="38" hidden="1"/>
    <cellStyle name="20% — akcent 3" xfId="43738" builtinId="38" hidden="1"/>
    <cellStyle name="20% — akcent 3" xfId="43779" builtinId="38" hidden="1"/>
    <cellStyle name="20% — akcent 3" xfId="43818" builtinId="38" hidden="1"/>
    <cellStyle name="20% — akcent 3" xfId="43857" builtinId="38" hidden="1"/>
    <cellStyle name="20% — akcent 3" xfId="43896" builtinId="38" hidden="1"/>
    <cellStyle name="20% — akcent 3" xfId="43936" builtinId="38" hidden="1"/>
    <cellStyle name="20% — akcent 3" xfId="43976" builtinId="38" hidden="1"/>
    <cellStyle name="20% — akcent 3" xfId="44015" builtinId="38" hidden="1"/>
    <cellStyle name="20% — akcent 3" xfId="44055" builtinId="38" hidden="1"/>
    <cellStyle name="20% — akcent 3" xfId="44094" builtinId="38" hidden="1"/>
    <cellStyle name="20% — akcent 3" xfId="44134" builtinId="38" hidden="1"/>
    <cellStyle name="20% — akcent 3" xfId="44173" builtinId="38" hidden="1"/>
    <cellStyle name="20% — akcent 3" xfId="44212" builtinId="38" hidden="1"/>
    <cellStyle name="20% — akcent 3" xfId="44276" builtinId="38" hidden="1"/>
    <cellStyle name="20% — akcent 3" xfId="44330" builtinId="38" hidden="1"/>
    <cellStyle name="20% — akcent 3" xfId="44371" builtinId="38" hidden="1"/>
    <cellStyle name="20% — akcent 3" xfId="44410" builtinId="38" hidden="1"/>
    <cellStyle name="20% — akcent 3" xfId="44449" builtinId="38" hidden="1"/>
    <cellStyle name="20% — akcent 3" xfId="44488" builtinId="38" hidden="1"/>
    <cellStyle name="20% — akcent 3" xfId="44528" builtinId="38" hidden="1"/>
    <cellStyle name="20% — akcent 3" xfId="44567" builtinId="38" hidden="1"/>
    <cellStyle name="20% — akcent 3" xfId="44608" builtinId="38" hidden="1"/>
    <cellStyle name="20% — akcent 3" xfId="44647" builtinId="38" hidden="1"/>
    <cellStyle name="20% — akcent 3" xfId="44686" builtinId="38" hidden="1"/>
    <cellStyle name="20% — akcent 3" xfId="44725" builtinId="38" hidden="1"/>
    <cellStyle name="20% — akcent 3" xfId="44765" builtinId="38" hidden="1"/>
    <cellStyle name="20% — akcent 3" xfId="44805" builtinId="38" hidden="1"/>
    <cellStyle name="20% — akcent 3" xfId="44844" builtinId="38" hidden="1"/>
    <cellStyle name="20% — akcent 3" xfId="44884" builtinId="38" hidden="1"/>
    <cellStyle name="20% — akcent 3" xfId="44923" builtinId="38" hidden="1"/>
    <cellStyle name="20% — akcent 3" xfId="44963" builtinId="38" hidden="1"/>
    <cellStyle name="20% — akcent 3" xfId="45002" builtinId="38" hidden="1"/>
    <cellStyle name="20% — akcent 3" xfId="45041" builtinId="38" hidden="1"/>
    <cellStyle name="20% — akcent 3" xfId="44298" builtinId="38" hidden="1"/>
    <cellStyle name="20% — akcent 3" xfId="45081" builtinId="38" hidden="1"/>
    <cellStyle name="20% — akcent 3" xfId="45122" builtinId="38" hidden="1"/>
    <cellStyle name="20% — akcent 3" xfId="45161" builtinId="38" hidden="1"/>
    <cellStyle name="20% — akcent 3" xfId="45200" builtinId="38" hidden="1"/>
    <cellStyle name="20% — akcent 3" xfId="45239" builtinId="38" hidden="1"/>
    <cellStyle name="20% — akcent 3" xfId="45279" builtinId="38" hidden="1"/>
    <cellStyle name="20% — akcent 3" xfId="45318" builtinId="38" hidden="1"/>
    <cellStyle name="20% — akcent 3" xfId="45359" builtinId="38" hidden="1"/>
    <cellStyle name="20% — akcent 3" xfId="45398" builtinId="38" hidden="1"/>
    <cellStyle name="20% — akcent 3" xfId="45437" builtinId="38" hidden="1"/>
    <cellStyle name="20% — akcent 3" xfId="45476" builtinId="38" hidden="1"/>
    <cellStyle name="20% — akcent 3" xfId="45516" builtinId="38" hidden="1"/>
    <cellStyle name="20% — akcent 3" xfId="45556" builtinId="38" hidden="1"/>
    <cellStyle name="20% — akcent 3" xfId="45595" builtinId="38" hidden="1"/>
    <cellStyle name="20% — akcent 3" xfId="45635" builtinId="38" hidden="1"/>
    <cellStyle name="20% — akcent 3" xfId="45674" builtinId="38" hidden="1"/>
    <cellStyle name="20% — akcent 3" xfId="45714" builtinId="38" hidden="1"/>
    <cellStyle name="20% — akcent 3" xfId="45753" builtinId="38" hidden="1"/>
    <cellStyle name="20% — akcent 3" xfId="45792" builtinId="38" hidden="1"/>
    <cellStyle name="20% — akcent 4" xfId="96" builtinId="42" hidden="1"/>
    <cellStyle name="20% — akcent 4" xfId="135" builtinId="42" hidden="1"/>
    <cellStyle name="20% — akcent 4" xfId="174" builtinId="42" hidden="1"/>
    <cellStyle name="20% — akcent 4" xfId="213" builtinId="42" hidden="1"/>
    <cellStyle name="20% — akcent 4" xfId="253" builtinId="42" hidden="1"/>
    <cellStyle name="20% — akcent 4" xfId="292" builtinId="42" hidden="1"/>
    <cellStyle name="20% — akcent 4" xfId="333" builtinId="42" hidden="1"/>
    <cellStyle name="20% — akcent 4" xfId="372" builtinId="42" hidden="1"/>
    <cellStyle name="20% — akcent 4" xfId="411" builtinId="42" hidden="1"/>
    <cellStyle name="20% — akcent 4" xfId="450" builtinId="42" hidden="1"/>
    <cellStyle name="20% — akcent 4" xfId="490" builtinId="42" hidden="1"/>
    <cellStyle name="20% — akcent 4" xfId="530" builtinId="42" hidden="1"/>
    <cellStyle name="20% — akcent 4" xfId="569" builtinId="42" hidden="1"/>
    <cellStyle name="20% — akcent 4" xfId="609" builtinId="42" hidden="1"/>
    <cellStyle name="20% — akcent 4" xfId="648" builtinId="42" hidden="1"/>
    <cellStyle name="20% — akcent 4" xfId="688" builtinId="42" hidden="1"/>
    <cellStyle name="20% — akcent 4" xfId="727" builtinId="42" hidden="1"/>
    <cellStyle name="20% — akcent 4" xfId="766" builtinId="42" hidden="1"/>
    <cellStyle name="20% — akcent 4" xfId="805" builtinId="42" hidden="1"/>
    <cellStyle name="20% — akcent 4" xfId="964" builtinId="42" hidden="1"/>
    <cellStyle name="20% — akcent 4" xfId="1005" builtinId="42" hidden="1"/>
    <cellStyle name="20% — akcent 4" xfId="1044" builtinId="42" hidden="1"/>
    <cellStyle name="20% — akcent 4" xfId="1083" builtinId="42" hidden="1"/>
    <cellStyle name="20% — akcent 4" xfId="1122" builtinId="42" hidden="1"/>
    <cellStyle name="20% — akcent 4" xfId="1162" builtinId="42" hidden="1"/>
    <cellStyle name="20% — akcent 4" xfId="1201" builtinId="42" hidden="1"/>
    <cellStyle name="20% — akcent 4" xfId="1242" builtinId="42" hidden="1"/>
    <cellStyle name="20% — akcent 4" xfId="1281" builtinId="42" hidden="1"/>
    <cellStyle name="20% — akcent 4" xfId="1320" builtinId="42" hidden="1"/>
    <cellStyle name="20% — akcent 4" xfId="1359" builtinId="42" hidden="1"/>
    <cellStyle name="20% — akcent 4" xfId="1399" builtinId="42" hidden="1"/>
    <cellStyle name="20% — akcent 4" xfId="1439" builtinId="42" hidden="1"/>
    <cellStyle name="20% — akcent 4" xfId="1478" builtinId="42" hidden="1"/>
    <cellStyle name="20% — akcent 4" xfId="1518" builtinId="42" hidden="1"/>
    <cellStyle name="20% — akcent 4" xfId="1558" builtinId="42" hidden="1"/>
    <cellStyle name="20% — akcent 4" xfId="1598" builtinId="42" hidden="1"/>
    <cellStyle name="20% — akcent 4" xfId="1637" builtinId="42" hidden="1"/>
    <cellStyle name="20% — akcent 4" xfId="1676" builtinId="42" hidden="1"/>
    <cellStyle name="20% — akcent 4" xfId="911" builtinId="42" hidden="1"/>
    <cellStyle name="20% — akcent 4" xfId="1709" builtinId="42" hidden="1"/>
    <cellStyle name="20% — akcent 4" xfId="1750" builtinId="42" hidden="1"/>
    <cellStyle name="20% — akcent 4" xfId="1789" builtinId="42" hidden="1"/>
    <cellStyle name="20% — akcent 4" xfId="1828" builtinId="42" hidden="1"/>
    <cellStyle name="20% — akcent 4" xfId="1867" builtinId="42" hidden="1"/>
    <cellStyle name="20% — akcent 4" xfId="1907" builtinId="42" hidden="1"/>
    <cellStyle name="20% — akcent 4" xfId="1946" builtinId="42" hidden="1"/>
    <cellStyle name="20% — akcent 4" xfId="1987" builtinId="42" hidden="1"/>
    <cellStyle name="20% — akcent 4" xfId="2026" builtinId="42" hidden="1"/>
    <cellStyle name="20% — akcent 4" xfId="2065" builtinId="42" hidden="1"/>
    <cellStyle name="20% — akcent 4" xfId="2104" builtinId="42" hidden="1"/>
    <cellStyle name="20% — akcent 4" xfId="2144" builtinId="42" hidden="1"/>
    <cellStyle name="20% — akcent 4" xfId="2184" builtinId="42" hidden="1"/>
    <cellStyle name="20% — akcent 4" xfId="2223" builtinId="42" hidden="1"/>
    <cellStyle name="20% — akcent 4" xfId="2263" builtinId="42" hidden="1"/>
    <cellStyle name="20% — akcent 4" xfId="2302" builtinId="42" hidden="1"/>
    <cellStyle name="20% — akcent 4" xfId="2342" builtinId="42" hidden="1"/>
    <cellStyle name="20% — akcent 4" xfId="2381" builtinId="42" hidden="1"/>
    <cellStyle name="20% — akcent 4" xfId="2420" builtinId="42" hidden="1"/>
    <cellStyle name="20% — akcent 4" xfId="856" builtinId="42" hidden="1"/>
    <cellStyle name="20% — akcent 4" xfId="1529" builtinId="42" hidden="1"/>
    <cellStyle name="20% — akcent 4" xfId="2466" builtinId="42" hidden="1"/>
    <cellStyle name="20% — akcent 4" xfId="2505" builtinId="42" hidden="1"/>
    <cellStyle name="20% — akcent 4" xfId="2544" builtinId="42" hidden="1"/>
    <cellStyle name="20% — akcent 4" xfId="2583" builtinId="42" hidden="1"/>
    <cellStyle name="20% — akcent 4" xfId="2623" builtinId="42" hidden="1"/>
    <cellStyle name="20% — akcent 4" xfId="2662" builtinId="42" hidden="1"/>
    <cellStyle name="20% — akcent 4" xfId="2703" builtinId="42" hidden="1"/>
    <cellStyle name="20% — akcent 4" xfId="2742" builtinId="42" hidden="1"/>
    <cellStyle name="20% — akcent 4" xfId="2781" builtinId="42" hidden="1"/>
    <cellStyle name="20% — akcent 4" xfId="2820" builtinId="42" hidden="1"/>
    <cellStyle name="20% — akcent 4" xfId="2860" builtinId="42" hidden="1"/>
    <cellStyle name="20% — akcent 4" xfId="2900" builtinId="42" hidden="1"/>
    <cellStyle name="20% — akcent 4" xfId="2939" builtinId="42" hidden="1"/>
    <cellStyle name="20% — akcent 4" xfId="2979" builtinId="42" hidden="1"/>
    <cellStyle name="20% — akcent 4" xfId="3018" builtinId="42" hidden="1"/>
    <cellStyle name="20% — akcent 4" xfId="3058" builtinId="42" hidden="1"/>
    <cellStyle name="20% — akcent 4" xfId="3097" builtinId="42" hidden="1"/>
    <cellStyle name="20% — akcent 4" xfId="3136" builtinId="42" hidden="1"/>
    <cellStyle name="20% — akcent 4" xfId="3175" builtinId="42" hidden="1"/>
    <cellStyle name="20% — akcent 4" xfId="3368" builtinId="42" hidden="1"/>
    <cellStyle name="20% — akcent 4" xfId="3413" builtinId="42" hidden="1"/>
    <cellStyle name="20% — akcent 4" xfId="3452" builtinId="42" hidden="1"/>
    <cellStyle name="20% — akcent 4" xfId="3491" builtinId="42" hidden="1"/>
    <cellStyle name="20% — akcent 4" xfId="3530" builtinId="42" hidden="1"/>
    <cellStyle name="20% — akcent 4" xfId="3570" builtinId="42" hidden="1"/>
    <cellStyle name="20% — akcent 4" xfId="3609" builtinId="42" hidden="1"/>
    <cellStyle name="20% — akcent 4" xfId="3650" builtinId="42" hidden="1"/>
    <cellStyle name="20% — akcent 4" xfId="3689" builtinId="42" hidden="1"/>
    <cellStyle name="20% — akcent 4" xfId="3728" builtinId="42" hidden="1"/>
    <cellStyle name="20% — akcent 4" xfId="3767" builtinId="42" hidden="1"/>
    <cellStyle name="20% — akcent 4" xfId="3811" builtinId="42" hidden="1"/>
    <cellStyle name="20% — akcent 4" xfId="3851" builtinId="42" hidden="1"/>
    <cellStyle name="20% — akcent 4" xfId="3890" builtinId="42" hidden="1"/>
    <cellStyle name="20% — akcent 4" xfId="3930" builtinId="42" hidden="1"/>
    <cellStyle name="20% — akcent 4" xfId="3970" builtinId="42" hidden="1"/>
    <cellStyle name="20% — akcent 4" xfId="4010" builtinId="42" hidden="1"/>
    <cellStyle name="20% — akcent 4" xfId="4049" builtinId="42" hidden="1"/>
    <cellStyle name="20% — akcent 4" xfId="4088" builtinId="42" hidden="1"/>
    <cellStyle name="20% — akcent 4" xfId="4145" builtinId="42" hidden="1"/>
    <cellStyle name="20% — akcent 4" xfId="4304" builtinId="42" hidden="1"/>
    <cellStyle name="20% — akcent 4" xfId="4349" builtinId="42" hidden="1"/>
    <cellStyle name="20% — akcent 4" xfId="4388" builtinId="42" hidden="1"/>
    <cellStyle name="20% — akcent 4" xfId="4427" builtinId="42" hidden="1"/>
    <cellStyle name="20% — akcent 4" xfId="4466" builtinId="42" hidden="1"/>
    <cellStyle name="20% — akcent 4" xfId="4506" builtinId="42" hidden="1"/>
    <cellStyle name="20% — akcent 4" xfId="4545" builtinId="42" hidden="1"/>
    <cellStyle name="20% — akcent 4" xfId="4586" builtinId="42" hidden="1"/>
    <cellStyle name="20% — akcent 4" xfId="4625" builtinId="42" hidden="1"/>
    <cellStyle name="20% — akcent 4" xfId="4664" builtinId="42" hidden="1"/>
    <cellStyle name="20% — akcent 4" xfId="4703" builtinId="42" hidden="1"/>
    <cellStyle name="20% — akcent 4" xfId="4747" builtinId="42" hidden="1"/>
    <cellStyle name="20% — akcent 4" xfId="4787" builtinId="42" hidden="1"/>
    <cellStyle name="20% — akcent 4" xfId="4826" builtinId="42" hidden="1"/>
    <cellStyle name="20% — akcent 4" xfId="4866" builtinId="42" hidden="1"/>
    <cellStyle name="20% — akcent 4" xfId="4906" builtinId="42" hidden="1"/>
    <cellStyle name="20% — akcent 4" xfId="4946" builtinId="42" hidden="1"/>
    <cellStyle name="20% — akcent 4" xfId="4985" builtinId="42" hidden="1"/>
    <cellStyle name="20% — akcent 4" xfId="5024" builtinId="42" hidden="1"/>
    <cellStyle name="20% — akcent 4" xfId="4251" builtinId="42" hidden="1"/>
    <cellStyle name="20% — akcent 4" xfId="5057" builtinId="42" hidden="1"/>
    <cellStyle name="20% — akcent 4" xfId="5098" builtinId="42" hidden="1"/>
    <cellStyle name="20% — akcent 4" xfId="5137" builtinId="42" hidden="1"/>
    <cellStyle name="20% — akcent 4" xfId="5176" builtinId="42" hidden="1"/>
    <cellStyle name="20% — akcent 4" xfId="5215" builtinId="42" hidden="1"/>
    <cellStyle name="20% — akcent 4" xfId="5255" builtinId="42" hidden="1"/>
    <cellStyle name="20% — akcent 4" xfId="5294" builtinId="42" hidden="1"/>
    <cellStyle name="20% — akcent 4" xfId="5335" builtinId="42" hidden="1"/>
    <cellStyle name="20% — akcent 4" xfId="5374" builtinId="42" hidden="1"/>
    <cellStyle name="20% — akcent 4" xfId="5413" builtinId="42" hidden="1"/>
    <cellStyle name="20% — akcent 4" xfId="5452" builtinId="42" hidden="1"/>
    <cellStyle name="20% — akcent 4" xfId="5492" builtinId="42" hidden="1"/>
    <cellStyle name="20% — akcent 4" xfId="5532" builtinId="42" hidden="1"/>
    <cellStyle name="20% — akcent 4" xfId="5571" builtinId="42" hidden="1"/>
    <cellStyle name="20% — akcent 4" xfId="5611" builtinId="42" hidden="1"/>
    <cellStyle name="20% — akcent 4" xfId="5650" builtinId="42" hidden="1"/>
    <cellStyle name="20% — akcent 4" xfId="5690" builtinId="42" hidden="1"/>
    <cellStyle name="20% — akcent 4" xfId="5729" builtinId="42" hidden="1"/>
    <cellStyle name="20% — akcent 4" xfId="5768" builtinId="42" hidden="1"/>
    <cellStyle name="20% — akcent 4" xfId="4196" builtinId="42" hidden="1"/>
    <cellStyle name="20% — akcent 4" xfId="4877" builtinId="42" hidden="1"/>
    <cellStyle name="20% — akcent 4" xfId="5814" builtinId="42" hidden="1"/>
    <cellStyle name="20% — akcent 4" xfId="5853" builtinId="42" hidden="1"/>
    <cellStyle name="20% — akcent 4" xfId="5892" builtinId="42" hidden="1"/>
    <cellStyle name="20% — akcent 4" xfId="5931" builtinId="42" hidden="1"/>
    <cellStyle name="20% — akcent 4" xfId="5971" builtinId="42" hidden="1"/>
    <cellStyle name="20% — akcent 4" xfId="6010" builtinId="42" hidden="1"/>
    <cellStyle name="20% — akcent 4" xfId="6051" builtinId="42" hidden="1"/>
    <cellStyle name="20% — akcent 4" xfId="6090" builtinId="42" hidden="1"/>
    <cellStyle name="20% — akcent 4" xfId="6129" builtinId="42" hidden="1"/>
    <cellStyle name="20% — akcent 4" xfId="6168" builtinId="42" hidden="1"/>
    <cellStyle name="20% — akcent 4" xfId="6208" builtinId="42" hidden="1"/>
    <cellStyle name="20% — akcent 4" xfId="6248" builtinId="42" hidden="1"/>
    <cellStyle name="20% — akcent 4" xfId="6287" builtinId="42" hidden="1"/>
    <cellStyle name="20% — akcent 4" xfId="6327" builtinId="42" hidden="1"/>
    <cellStyle name="20% — akcent 4" xfId="6366" builtinId="42" hidden="1"/>
    <cellStyle name="20% — akcent 4" xfId="6406" builtinId="42" hidden="1"/>
    <cellStyle name="20% — akcent 4" xfId="6445" builtinId="42" hidden="1"/>
    <cellStyle name="20% — akcent 4" xfId="6484" builtinId="42" hidden="1"/>
    <cellStyle name="20% — akcent 4" xfId="3315" builtinId="42" hidden="1"/>
    <cellStyle name="20% — akcent 4" xfId="6497" builtinId="42" hidden="1"/>
    <cellStyle name="20% — akcent 4" xfId="6540" builtinId="42" hidden="1"/>
    <cellStyle name="20% — akcent 4" xfId="6579" builtinId="42" hidden="1"/>
    <cellStyle name="20% — akcent 4" xfId="6618" builtinId="42" hidden="1"/>
    <cellStyle name="20% — akcent 4" xfId="6657" builtinId="42" hidden="1"/>
    <cellStyle name="20% — akcent 4" xfId="6697" builtinId="42" hidden="1"/>
    <cellStyle name="20% — akcent 4" xfId="6736" builtinId="42" hidden="1"/>
    <cellStyle name="20% — akcent 4" xfId="6777" builtinId="42" hidden="1"/>
    <cellStyle name="20% — akcent 4" xfId="6816" builtinId="42" hidden="1"/>
    <cellStyle name="20% — akcent 4" xfId="6855" builtinId="42" hidden="1"/>
    <cellStyle name="20% — akcent 4" xfId="6894" builtinId="42" hidden="1"/>
    <cellStyle name="20% — akcent 4" xfId="6936" builtinId="42" hidden="1"/>
    <cellStyle name="20% — akcent 4" xfId="6976" builtinId="42" hidden="1"/>
    <cellStyle name="20% — akcent 4" xfId="7015" builtinId="42" hidden="1"/>
    <cellStyle name="20% — akcent 4" xfId="7055" builtinId="42" hidden="1"/>
    <cellStyle name="20% — akcent 4" xfId="7095" builtinId="42" hidden="1"/>
    <cellStyle name="20% — akcent 4" xfId="7135" builtinId="42" hidden="1"/>
    <cellStyle name="20% — akcent 4" xfId="7174" builtinId="42" hidden="1"/>
    <cellStyle name="20% — akcent 4" xfId="7213" builtinId="42" hidden="1"/>
    <cellStyle name="20% — akcent 4" xfId="7263" builtinId="42" hidden="1"/>
    <cellStyle name="20% — akcent 4" xfId="7422" builtinId="42" hidden="1"/>
    <cellStyle name="20% — akcent 4" xfId="7465" builtinId="42" hidden="1"/>
    <cellStyle name="20% — akcent 4" xfId="7504" builtinId="42" hidden="1"/>
    <cellStyle name="20% — akcent 4" xfId="7543" builtinId="42" hidden="1"/>
    <cellStyle name="20% — akcent 4" xfId="7582" builtinId="42" hidden="1"/>
    <cellStyle name="20% — akcent 4" xfId="7622" builtinId="42" hidden="1"/>
    <cellStyle name="20% — akcent 4" xfId="7661" builtinId="42" hidden="1"/>
    <cellStyle name="20% — akcent 4" xfId="7702" builtinId="42" hidden="1"/>
    <cellStyle name="20% — akcent 4" xfId="7741" builtinId="42" hidden="1"/>
    <cellStyle name="20% — akcent 4" xfId="7780" builtinId="42" hidden="1"/>
    <cellStyle name="20% — akcent 4" xfId="7819" builtinId="42" hidden="1"/>
    <cellStyle name="20% — akcent 4" xfId="7861" builtinId="42" hidden="1"/>
    <cellStyle name="20% — akcent 4" xfId="7901" builtinId="42" hidden="1"/>
    <cellStyle name="20% — akcent 4" xfId="7940" builtinId="42" hidden="1"/>
    <cellStyle name="20% — akcent 4" xfId="7980" builtinId="42" hidden="1"/>
    <cellStyle name="20% — akcent 4" xfId="8020" builtinId="42" hidden="1"/>
    <cellStyle name="20% — akcent 4" xfId="8060" builtinId="42" hidden="1"/>
    <cellStyle name="20% — akcent 4" xfId="8099" builtinId="42" hidden="1"/>
    <cellStyle name="20% — akcent 4" xfId="8138" builtinId="42" hidden="1"/>
    <cellStyle name="20% — akcent 4" xfId="7369" builtinId="42" hidden="1"/>
    <cellStyle name="20% — akcent 4" xfId="8171" builtinId="42" hidden="1"/>
    <cellStyle name="20% — akcent 4" xfId="8212" builtinId="42" hidden="1"/>
    <cellStyle name="20% — akcent 4" xfId="8251" builtinId="42" hidden="1"/>
    <cellStyle name="20% — akcent 4" xfId="8290" builtinId="42" hidden="1"/>
    <cellStyle name="20% — akcent 4" xfId="8329" builtinId="42" hidden="1"/>
    <cellStyle name="20% — akcent 4" xfId="8369" builtinId="42" hidden="1"/>
    <cellStyle name="20% — akcent 4" xfId="8408" builtinId="42" hidden="1"/>
    <cellStyle name="20% — akcent 4" xfId="8449" builtinId="42" hidden="1"/>
    <cellStyle name="20% — akcent 4" xfId="8488" builtinId="42" hidden="1"/>
    <cellStyle name="20% — akcent 4" xfId="8527" builtinId="42" hidden="1"/>
    <cellStyle name="20% — akcent 4" xfId="8566" builtinId="42" hidden="1"/>
    <cellStyle name="20% — akcent 4" xfId="8606" builtinId="42" hidden="1"/>
    <cellStyle name="20% — akcent 4" xfId="8646" builtinId="42" hidden="1"/>
    <cellStyle name="20% — akcent 4" xfId="8685" builtinId="42" hidden="1"/>
    <cellStyle name="20% — akcent 4" xfId="8725" builtinId="42" hidden="1"/>
    <cellStyle name="20% — akcent 4" xfId="8764" builtinId="42" hidden="1"/>
    <cellStyle name="20% — akcent 4" xfId="8804" builtinId="42" hidden="1"/>
    <cellStyle name="20% — akcent 4" xfId="8843" builtinId="42" hidden="1"/>
    <cellStyle name="20% — akcent 4" xfId="8882" builtinId="42" hidden="1"/>
    <cellStyle name="20% — akcent 4" xfId="7314" builtinId="42" hidden="1"/>
    <cellStyle name="20% — akcent 4" xfId="7991" builtinId="42" hidden="1"/>
    <cellStyle name="20% — akcent 4" xfId="8928" builtinId="42" hidden="1"/>
    <cellStyle name="20% — akcent 4" xfId="8967" builtinId="42" hidden="1"/>
    <cellStyle name="20% — akcent 4" xfId="9006" builtinId="42" hidden="1"/>
    <cellStyle name="20% — akcent 4" xfId="9045" builtinId="42" hidden="1"/>
    <cellStyle name="20% — akcent 4" xfId="9085" builtinId="42" hidden="1"/>
    <cellStyle name="20% — akcent 4" xfId="9124" builtinId="42" hidden="1"/>
    <cellStyle name="20% — akcent 4" xfId="9165" builtinId="42" hidden="1"/>
    <cellStyle name="20% — akcent 4" xfId="9204" builtinId="42" hidden="1"/>
    <cellStyle name="20% — akcent 4" xfId="9243" builtinId="42" hidden="1"/>
    <cellStyle name="20% — akcent 4" xfId="9282" builtinId="42" hidden="1"/>
    <cellStyle name="20% — akcent 4" xfId="9322" builtinId="42" hidden="1"/>
    <cellStyle name="20% — akcent 4" xfId="9362" builtinId="42" hidden="1"/>
    <cellStyle name="20% — akcent 4" xfId="9401" builtinId="42" hidden="1"/>
    <cellStyle name="20% — akcent 4" xfId="9441" builtinId="42" hidden="1"/>
    <cellStyle name="20% — akcent 4" xfId="9480" builtinId="42" hidden="1"/>
    <cellStyle name="20% — akcent 4" xfId="9520" builtinId="42" hidden="1"/>
    <cellStyle name="20% — akcent 4" xfId="9559" builtinId="42" hidden="1"/>
    <cellStyle name="20% — akcent 4" xfId="9598" builtinId="42" hidden="1"/>
    <cellStyle name="20% — akcent 4" xfId="3287" builtinId="42" hidden="1"/>
    <cellStyle name="20% — akcent 4" xfId="9639" builtinId="42" hidden="1"/>
    <cellStyle name="20% — akcent 4" xfId="9680" builtinId="42" hidden="1"/>
    <cellStyle name="20% — akcent 4" xfId="9719" builtinId="42" hidden="1"/>
    <cellStyle name="20% — akcent 4" xfId="9758" builtinId="42" hidden="1"/>
    <cellStyle name="20% — akcent 4" xfId="9797" builtinId="42" hidden="1"/>
    <cellStyle name="20% — akcent 4" xfId="9837" builtinId="42" hidden="1"/>
    <cellStyle name="20% — akcent 4" xfId="9876" builtinId="42" hidden="1"/>
    <cellStyle name="20% — akcent 4" xfId="9917" builtinId="42" hidden="1"/>
    <cellStyle name="20% — akcent 4" xfId="9956" builtinId="42" hidden="1"/>
    <cellStyle name="20% — akcent 4" xfId="9995" builtinId="42" hidden="1"/>
    <cellStyle name="20% — akcent 4" xfId="10034" builtinId="42" hidden="1"/>
    <cellStyle name="20% — akcent 4" xfId="10074" builtinId="42" hidden="1"/>
    <cellStyle name="20% — akcent 4" xfId="10114" builtinId="42" hidden="1"/>
    <cellStyle name="20% — akcent 4" xfId="10153" builtinId="42" hidden="1"/>
    <cellStyle name="20% — akcent 4" xfId="10193" builtinId="42" hidden="1"/>
    <cellStyle name="20% — akcent 4" xfId="10232" builtinId="42" hidden="1"/>
    <cellStyle name="20% — akcent 4" xfId="10272" builtinId="42" hidden="1"/>
    <cellStyle name="20% — akcent 4" xfId="10311" builtinId="42" hidden="1"/>
    <cellStyle name="20% — akcent 4" xfId="10350" builtinId="42" hidden="1"/>
    <cellStyle name="20% — akcent 4" xfId="10389" builtinId="42" hidden="1"/>
    <cellStyle name="20% — akcent 4" xfId="10548" builtinId="42" hidden="1"/>
    <cellStyle name="20% — akcent 4" xfId="10589" builtinId="42" hidden="1"/>
    <cellStyle name="20% — akcent 4" xfId="10628" builtinId="42" hidden="1"/>
    <cellStyle name="20% — akcent 4" xfId="10667" builtinId="42" hidden="1"/>
    <cellStyle name="20% — akcent 4" xfId="10706" builtinId="42" hidden="1"/>
    <cellStyle name="20% — akcent 4" xfId="10746" builtinId="42" hidden="1"/>
    <cellStyle name="20% — akcent 4" xfId="10785" builtinId="42" hidden="1"/>
    <cellStyle name="20% — akcent 4" xfId="10826" builtinId="42" hidden="1"/>
    <cellStyle name="20% — akcent 4" xfId="10865" builtinId="42" hidden="1"/>
    <cellStyle name="20% — akcent 4" xfId="10904" builtinId="42" hidden="1"/>
    <cellStyle name="20% — akcent 4" xfId="10943" builtinId="42" hidden="1"/>
    <cellStyle name="20% — akcent 4" xfId="10983" builtinId="42" hidden="1"/>
    <cellStyle name="20% — akcent 4" xfId="11023" builtinId="42" hidden="1"/>
    <cellStyle name="20% — akcent 4" xfId="11062" builtinId="42" hidden="1"/>
    <cellStyle name="20% — akcent 4" xfId="11102" builtinId="42" hidden="1"/>
    <cellStyle name="20% — akcent 4" xfId="11142" builtinId="42" hidden="1"/>
    <cellStyle name="20% — akcent 4" xfId="11182" builtinId="42" hidden="1"/>
    <cellStyle name="20% — akcent 4" xfId="11221" builtinId="42" hidden="1"/>
    <cellStyle name="20% — akcent 4" xfId="11260" builtinId="42" hidden="1"/>
    <cellStyle name="20% — akcent 4" xfId="10495" builtinId="42" hidden="1"/>
    <cellStyle name="20% — akcent 4" xfId="11293" builtinId="42" hidden="1"/>
    <cellStyle name="20% — akcent 4" xfId="11334" builtinId="42" hidden="1"/>
    <cellStyle name="20% — akcent 4" xfId="11373" builtinId="42" hidden="1"/>
    <cellStyle name="20% — akcent 4" xfId="11412" builtinId="42" hidden="1"/>
    <cellStyle name="20% — akcent 4" xfId="11451" builtinId="42" hidden="1"/>
    <cellStyle name="20% — akcent 4" xfId="11491" builtinId="42" hidden="1"/>
    <cellStyle name="20% — akcent 4" xfId="11530" builtinId="42" hidden="1"/>
    <cellStyle name="20% — akcent 4" xfId="11571" builtinId="42" hidden="1"/>
    <cellStyle name="20% — akcent 4" xfId="11610" builtinId="42" hidden="1"/>
    <cellStyle name="20% — akcent 4" xfId="11649" builtinId="42" hidden="1"/>
    <cellStyle name="20% — akcent 4" xfId="11688" builtinId="42" hidden="1"/>
    <cellStyle name="20% — akcent 4" xfId="11728" builtinId="42" hidden="1"/>
    <cellStyle name="20% — akcent 4" xfId="11768" builtinId="42" hidden="1"/>
    <cellStyle name="20% — akcent 4" xfId="11807" builtinId="42" hidden="1"/>
    <cellStyle name="20% — akcent 4" xfId="11847" builtinId="42" hidden="1"/>
    <cellStyle name="20% — akcent 4" xfId="11886" builtinId="42" hidden="1"/>
    <cellStyle name="20% — akcent 4" xfId="11926" builtinId="42" hidden="1"/>
    <cellStyle name="20% — akcent 4" xfId="11965" builtinId="42" hidden="1"/>
    <cellStyle name="20% — akcent 4" xfId="12004" builtinId="42" hidden="1"/>
    <cellStyle name="20% — akcent 4" xfId="10440" builtinId="42" hidden="1"/>
    <cellStyle name="20% — akcent 4" xfId="11113" builtinId="42" hidden="1"/>
    <cellStyle name="20% — akcent 4" xfId="12050" builtinId="42" hidden="1"/>
    <cellStyle name="20% — akcent 4" xfId="12089" builtinId="42" hidden="1"/>
    <cellStyle name="20% — akcent 4" xfId="12128" builtinId="42" hidden="1"/>
    <cellStyle name="20% — akcent 4" xfId="12167" builtinId="42" hidden="1"/>
    <cellStyle name="20% — akcent 4" xfId="12207" builtinId="42" hidden="1"/>
    <cellStyle name="20% — akcent 4" xfId="12246" builtinId="42" hidden="1"/>
    <cellStyle name="20% — akcent 4" xfId="12287" builtinId="42" hidden="1"/>
    <cellStyle name="20% — akcent 4" xfId="12326" builtinId="42" hidden="1"/>
    <cellStyle name="20% — akcent 4" xfId="12365" builtinId="42" hidden="1"/>
    <cellStyle name="20% — akcent 4" xfId="12404" builtinId="42" hidden="1"/>
    <cellStyle name="20% — akcent 4" xfId="12444" builtinId="42" hidden="1"/>
    <cellStyle name="20% — akcent 4" xfId="12484" builtinId="42" hidden="1"/>
    <cellStyle name="20% — akcent 4" xfId="12523" builtinId="42" hidden="1"/>
    <cellStyle name="20% — akcent 4" xfId="12563" builtinId="42" hidden="1"/>
    <cellStyle name="20% — akcent 4" xfId="12602" builtinId="42" hidden="1"/>
    <cellStyle name="20% — akcent 4" xfId="12642" builtinId="42" hidden="1"/>
    <cellStyle name="20% — akcent 4" xfId="12681" builtinId="42" hidden="1"/>
    <cellStyle name="20% — akcent 4" xfId="12720" builtinId="42" hidden="1"/>
    <cellStyle name="20% — akcent 4" xfId="12759" builtinId="42" hidden="1"/>
    <cellStyle name="20% — akcent 4" xfId="12799" builtinId="42" hidden="1"/>
    <cellStyle name="20% — akcent 4" xfId="12840" builtinId="42" hidden="1"/>
    <cellStyle name="20% — akcent 4" xfId="12879" builtinId="42" hidden="1"/>
    <cellStyle name="20% — akcent 4" xfId="12918" builtinId="42" hidden="1"/>
    <cellStyle name="20% — akcent 4" xfId="12957" builtinId="42" hidden="1"/>
    <cellStyle name="20% — akcent 4" xfId="12997" builtinId="42" hidden="1"/>
    <cellStyle name="20% — akcent 4" xfId="13036" builtinId="42" hidden="1"/>
    <cellStyle name="20% — akcent 4" xfId="13077" builtinId="42" hidden="1"/>
    <cellStyle name="20% — akcent 4" xfId="13116" builtinId="42" hidden="1"/>
    <cellStyle name="20% — akcent 4" xfId="13155" builtinId="42" hidden="1"/>
    <cellStyle name="20% — akcent 4" xfId="13194" builtinId="42" hidden="1"/>
    <cellStyle name="20% — akcent 4" xfId="13234" builtinId="42" hidden="1"/>
    <cellStyle name="20% — akcent 4" xfId="13274" builtinId="42" hidden="1"/>
    <cellStyle name="20% — akcent 4" xfId="13313" builtinId="42" hidden="1"/>
    <cellStyle name="20% — akcent 4" xfId="13353" builtinId="42" hidden="1"/>
    <cellStyle name="20% — akcent 4" xfId="13392" builtinId="42" hidden="1"/>
    <cellStyle name="20% — akcent 4" xfId="13432" builtinId="42" hidden="1"/>
    <cellStyle name="20% — akcent 4" xfId="13471" builtinId="42" hidden="1"/>
    <cellStyle name="20% — akcent 4" xfId="13510" builtinId="42" hidden="1"/>
    <cellStyle name="20% — akcent 4" xfId="13549" builtinId="42" hidden="1"/>
    <cellStyle name="20% — akcent 4" xfId="13708" builtinId="42" hidden="1"/>
    <cellStyle name="20% — akcent 4" xfId="13749" builtinId="42" hidden="1"/>
    <cellStyle name="20% — akcent 4" xfId="13788" builtinId="42" hidden="1"/>
    <cellStyle name="20% — akcent 4" xfId="13827" builtinId="42" hidden="1"/>
    <cellStyle name="20% — akcent 4" xfId="13866" builtinId="42" hidden="1"/>
    <cellStyle name="20% — akcent 4" xfId="13906" builtinId="42" hidden="1"/>
    <cellStyle name="20% — akcent 4" xfId="13945" builtinId="42" hidden="1"/>
    <cellStyle name="20% — akcent 4" xfId="13986" builtinId="42" hidden="1"/>
    <cellStyle name="20% — akcent 4" xfId="14025" builtinId="42" hidden="1"/>
    <cellStyle name="20% — akcent 4" xfId="14064" builtinId="42" hidden="1"/>
    <cellStyle name="20% — akcent 4" xfId="14103" builtinId="42" hidden="1"/>
    <cellStyle name="20% — akcent 4" xfId="14143" builtinId="42" hidden="1"/>
    <cellStyle name="20% — akcent 4" xfId="14183" builtinId="42" hidden="1"/>
    <cellStyle name="20% — akcent 4" xfId="14222" builtinId="42" hidden="1"/>
    <cellStyle name="20% — akcent 4" xfId="14262" builtinId="42" hidden="1"/>
    <cellStyle name="20% — akcent 4" xfId="14302" builtinId="42" hidden="1"/>
    <cellStyle name="20% — akcent 4" xfId="14342" builtinId="42" hidden="1"/>
    <cellStyle name="20% — akcent 4" xfId="14381" builtinId="42" hidden="1"/>
    <cellStyle name="20% — akcent 4" xfId="14420" builtinId="42" hidden="1"/>
    <cellStyle name="20% — akcent 4" xfId="13655" builtinId="42" hidden="1"/>
    <cellStyle name="20% — akcent 4" xfId="14453" builtinId="42" hidden="1"/>
    <cellStyle name="20% — akcent 4" xfId="14494" builtinId="42" hidden="1"/>
    <cellStyle name="20% — akcent 4" xfId="14533" builtinId="42" hidden="1"/>
    <cellStyle name="20% — akcent 4" xfId="14572" builtinId="42" hidden="1"/>
    <cellStyle name="20% — akcent 4" xfId="14611" builtinId="42" hidden="1"/>
    <cellStyle name="20% — akcent 4" xfId="14651" builtinId="42" hidden="1"/>
    <cellStyle name="20% — akcent 4" xfId="14690" builtinId="42" hidden="1"/>
    <cellStyle name="20% — akcent 4" xfId="14731" builtinId="42" hidden="1"/>
    <cellStyle name="20% — akcent 4" xfId="14770" builtinId="42" hidden="1"/>
    <cellStyle name="20% — akcent 4" xfId="14809" builtinId="42" hidden="1"/>
    <cellStyle name="20% — akcent 4" xfId="14848" builtinId="42" hidden="1"/>
    <cellStyle name="20% — akcent 4" xfId="14888" builtinId="42" hidden="1"/>
    <cellStyle name="20% — akcent 4" xfId="14928" builtinId="42" hidden="1"/>
    <cellStyle name="20% — akcent 4" xfId="14967" builtinId="42" hidden="1"/>
    <cellStyle name="20% — akcent 4" xfId="15007" builtinId="42" hidden="1"/>
    <cellStyle name="20% — akcent 4" xfId="15046" builtinId="42" hidden="1"/>
    <cellStyle name="20% — akcent 4" xfId="15086" builtinId="42" hidden="1"/>
    <cellStyle name="20% — akcent 4" xfId="15125" builtinId="42" hidden="1"/>
    <cellStyle name="20% — akcent 4" xfId="15164" builtinId="42" hidden="1"/>
    <cellStyle name="20% — akcent 4" xfId="13600" builtinId="42" hidden="1"/>
    <cellStyle name="20% — akcent 4" xfId="14273" builtinId="42" hidden="1"/>
    <cellStyle name="20% — akcent 4" xfId="15210" builtinId="42" hidden="1"/>
    <cellStyle name="20% — akcent 4" xfId="15249" builtinId="42" hidden="1"/>
    <cellStyle name="20% — akcent 4" xfId="15288" builtinId="42" hidden="1"/>
    <cellStyle name="20% — akcent 4" xfId="15327" builtinId="42" hidden="1"/>
    <cellStyle name="20% — akcent 4" xfId="15367" builtinId="42" hidden="1"/>
    <cellStyle name="20% — akcent 4" xfId="15406" builtinId="42" hidden="1"/>
    <cellStyle name="20% — akcent 4" xfId="15447" builtinId="42" hidden="1"/>
    <cellStyle name="20% — akcent 4" xfId="15486" builtinId="42" hidden="1"/>
    <cellStyle name="20% — akcent 4" xfId="15525" builtinId="42" hidden="1"/>
    <cellStyle name="20% — akcent 4" xfId="15564" builtinId="42" hidden="1"/>
    <cellStyle name="20% — akcent 4" xfId="15604" builtinId="42" hidden="1"/>
    <cellStyle name="20% — akcent 4" xfId="15644" builtinId="42" hidden="1"/>
    <cellStyle name="20% — akcent 4" xfId="15683" builtinId="42" hidden="1"/>
    <cellStyle name="20% — akcent 4" xfId="15723" builtinId="42" hidden="1"/>
    <cellStyle name="20% — akcent 4" xfId="15762" builtinId="42" hidden="1"/>
    <cellStyle name="20% — akcent 4" xfId="15802" builtinId="42" hidden="1"/>
    <cellStyle name="20% — akcent 4" xfId="15841" builtinId="42" hidden="1"/>
    <cellStyle name="20% — akcent 4" xfId="15880" builtinId="42" hidden="1"/>
    <cellStyle name="20% — akcent 4" xfId="3236" builtinId="42" hidden="1"/>
    <cellStyle name="20% — akcent 4" xfId="15893" builtinId="42" hidden="1"/>
    <cellStyle name="20% — akcent 4" xfId="15934" builtinId="42" hidden="1"/>
    <cellStyle name="20% — akcent 4" xfId="15973" builtinId="42" hidden="1"/>
    <cellStyle name="20% — akcent 4" xfId="16012" builtinId="42" hidden="1"/>
    <cellStyle name="20% — akcent 4" xfId="16051" builtinId="42" hidden="1"/>
    <cellStyle name="20% — akcent 4" xfId="16091" builtinId="42" hidden="1"/>
    <cellStyle name="20% — akcent 4" xfId="16130" builtinId="42" hidden="1"/>
    <cellStyle name="20% — akcent 4" xfId="16171" builtinId="42" hidden="1"/>
    <cellStyle name="20% — akcent 4" xfId="16210" builtinId="42" hidden="1"/>
    <cellStyle name="20% — akcent 4" xfId="16249" builtinId="42" hidden="1"/>
    <cellStyle name="20% — akcent 4" xfId="16288" builtinId="42" hidden="1"/>
    <cellStyle name="20% — akcent 4" xfId="16328" builtinId="42" hidden="1"/>
    <cellStyle name="20% — akcent 4" xfId="16368" builtinId="42" hidden="1"/>
    <cellStyle name="20% — akcent 4" xfId="16407" builtinId="42" hidden="1"/>
    <cellStyle name="20% — akcent 4" xfId="16447" builtinId="42" hidden="1"/>
    <cellStyle name="20% — akcent 4" xfId="16486" builtinId="42" hidden="1"/>
    <cellStyle name="20% — akcent 4" xfId="16526" builtinId="42" hidden="1"/>
    <cellStyle name="20% — akcent 4" xfId="16565" builtinId="42" hidden="1"/>
    <cellStyle name="20% — akcent 4" xfId="16604" builtinId="42" hidden="1"/>
    <cellStyle name="20% — akcent 4" xfId="16643" builtinId="42" hidden="1"/>
    <cellStyle name="20% — akcent 4" xfId="16802" builtinId="42" hidden="1"/>
    <cellStyle name="20% — akcent 4" xfId="16843" builtinId="42" hidden="1"/>
    <cellStyle name="20% — akcent 4" xfId="16882" builtinId="42" hidden="1"/>
    <cellStyle name="20% — akcent 4" xfId="16921" builtinId="42" hidden="1"/>
    <cellStyle name="20% — akcent 4" xfId="16960" builtinId="42" hidden="1"/>
    <cellStyle name="20% — akcent 4" xfId="17000" builtinId="42" hidden="1"/>
    <cellStyle name="20% — akcent 4" xfId="17039" builtinId="42" hidden="1"/>
    <cellStyle name="20% — akcent 4" xfId="17080" builtinId="42" hidden="1"/>
    <cellStyle name="20% — akcent 4" xfId="17119" builtinId="42" hidden="1"/>
    <cellStyle name="20% — akcent 4" xfId="17158" builtinId="42" hidden="1"/>
    <cellStyle name="20% — akcent 4" xfId="17197" builtinId="42" hidden="1"/>
    <cellStyle name="20% — akcent 4" xfId="17237" builtinId="42" hidden="1"/>
    <cellStyle name="20% — akcent 4" xfId="17277" builtinId="42" hidden="1"/>
    <cellStyle name="20% — akcent 4" xfId="17316" builtinId="42" hidden="1"/>
    <cellStyle name="20% — akcent 4" xfId="17356" builtinId="42" hidden="1"/>
    <cellStyle name="20% — akcent 4" xfId="17396" builtinId="42" hidden="1"/>
    <cellStyle name="20% — akcent 4" xfId="17436" builtinId="42" hidden="1"/>
    <cellStyle name="20% — akcent 4" xfId="17475" builtinId="42" hidden="1"/>
    <cellStyle name="20% — akcent 4" xfId="17514" builtinId="42" hidden="1"/>
    <cellStyle name="20% — akcent 4" xfId="16749" builtinId="42" hidden="1"/>
    <cellStyle name="20% — akcent 4" xfId="17547" builtinId="42" hidden="1"/>
    <cellStyle name="20% — akcent 4" xfId="17588" builtinId="42" hidden="1"/>
    <cellStyle name="20% — akcent 4" xfId="17627" builtinId="42" hidden="1"/>
    <cellStyle name="20% — akcent 4" xfId="17666" builtinId="42" hidden="1"/>
    <cellStyle name="20% — akcent 4" xfId="17705" builtinId="42" hidden="1"/>
    <cellStyle name="20% — akcent 4" xfId="17745" builtinId="42" hidden="1"/>
    <cellStyle name="20% — akcent 4" xfId="17784" builtinId="42" hidden="1"/>
    <cellStyle name="20% — akcent 4" xfId="17825" builtinId="42" hidden="1"/>
    <cellStyle name="20% — akcent 4" xfId="17864" builtinId="42" hidden="1"/>
    <cellStyle name="20% — akcent 4" xfId="17903" builtinId="42" hidden="1"/>
    <cellStyle name="20% — akcent 4" xfId="17942" builtinId="42" hidden="1"/>
    <cellStyle name="20% — akcent 4" xfId="17982" builtinId="42" hidden="1"/>
    <cellStyle name="20% — akcent 4" xfId="18022" builtinId="42" hidden="1"/>
    <cellStyle name="20% — akcent 4" xfId="18061" builtinId="42" hidden="1"/>
    <cellStyle name="20% — akcent 4" xfId="18101" builtinId="42" hidden="1"/>
    <cellStyle name="20% — akcent 4" xfId="18140" builtinId="42" hidden="1"/>
    <cellStyle name="20% — akcent 4" xfId="18180" builtinId="42" hidden="1"/>
    <cellStyle name="20% — akcent 4" xfId="18219" builtinId="42" hidden="1"/>
    <cellStyle name="20% — akcent 4" xfId="18258" builtinId="42" hidden="1"/>
    <cellStyle name="20% — akcent 4" xfId="16694" builtinId="42" hidden="1"/>
    <cellStyle name="20% — akcent 4" xfId="17367" builtinId="42" hidden="1"/>
    <cellStyle name="20% — akcent 4" xfId="18304" builtinId="42" hidden="1"/>
    <cellStyle name="20% — akcent 4" xfId="18343" builtinId="42" hidden="1"/>
    <cellStyle name="20% — akcent 4" xfId="18382" builtinId="42" hidden="1"/>
    <cellStyle name="20% — akcent 4" xfId="18421" builtinId="42" hidden="1"/>
    <cellStyle name="20% — akcent 4" xfId="18461" builtinId="42" hidden="1"/>
    <cellStyle name="20% — akcent 4" xfId="18500" builtinId="42" hidden="1"/>
    <cellStyle name="20% — akcent 4" xfId="18541" builtinId="42" hidden="1"/>
    <cellStyle name="20% — akcent 4" xfId="18580" builtinId="42" hidden="1"/>
    <cellStyle name="20% — akcent 4" xfId="18619" builtinId="42" hidden="1"/>
    <cellStyle name="20% — akcent 4" xfId="18658" builtinId="42" hidden="1"/>
    <cellStyle name="20% — akcent 4" xfId="18698" builtinId="42" hidden="1"/>
    <cellStyle name="20% — akcent 4" xfId="18738" builtinId="42" hidden="1"/>
    <cellStyle name="20% — akcent 4" xfId="18777" builtinId="42" hidden="1"/>
    <cellStyle name="20% — akcent 4" xfId="18817" builtinId="42" hidden="1"/>
    <cellStyle name="20% — akcent 4" xfId="18856" builtinId="42" hidden="1"/>
    <cellStyle name="20% — akcent 4" xfId="18896" builtinId="42" hidden="1"/>
    <cellStyle name="20% — akcent 4" xfId="18935" builtinId="42" hidden="1"/>
    <cellStyle name="20% — akcent 4" xfId="18974" builtinId="42" hidden="1"/>
    <cellStyle name="20% — akcent 4" xfId="3258" builtinId="42" hidden="1"/>
    <cellStyle name="20% — akcent 4" xfId="19096" builtinId="42" hidden="1"/>
    <cellStyle name="20% — akcent 4" xfId="19137" builtinId="42" hidden="1"/>
    <cellStyle name="20% — akcent 4" xfId="19176" builtinId="42" hidden="1"/>
    <cellStyle name="20% — akcent 4" xfId="19215" builtinId="42" hidden="1"/>
    <cellStyle name="20% — akcent 4" xfId="19254" builtinId="42" hidden="1"/>
    <cellStyle name="20% — akcent 4" xfId="19294" builtinId="42" hidden="1"/>
    <cellStyle name="20% — akcent 4" xfId="19333" builtinId="42" hidden="1"/>
    <cellStyle name="20% — akcent 4" xfId="19374" builtinId="42" hidden="1"/>
    <cellStyle name="20% — akcent 4" xfId="19413" builtinId="42" hidden="1"/>
    <cellStyle name="20% — akcent 4" xfId="19452" builtinId="42" hidden="1"/>
    <cellStyle name="20% — akcent 4" xfId="19491" builtinId="42" hidden="1"/>
    <cellStyle name="20% — akcent 4" xfId="19531" builtinId="42" hidden="1"/>
    <cellStyle name="20% — akcent 4" xfId="19571" builtinId="42" hidden="1"/>
    <cellStyle name="20% — akcent 4" xfId="19610" builtinId="42" hidden="1"/>
    <cellStyle name="20% — akcent 4" xfId="19650" builtinId="42" hidden="1"/>
    <cellStyle name="20% — akcent 4" xfId="19689" builtinId="42" hidden="1"/>
    <cellStyle name="20% — akcent 4" xfId="19729" builtinId="42" hidden="1"/>
    <cellStyle name="20% — akcent 4" xfId="19768" builtinId="42" hidden="1"/>
    <cellStyle name="20% — akcent 4" xfId="19807" builtinId="42" hidden="1"/>
    <cellStyle name="20% — akcent 4" xfId="19858" builtinId="42" hidden="1"/>
    <cellStyle name="20% — akcent 4" xfId="20017" builtinId="42" hidden="1"/>
    <cellStyle name="20% — akcent 4" xfId="20058" builtinId="42" hidden="1"/>
    <cellStyle name="20% — akcent 4" xfId="20097" builtinId="42" hidden="1"/>
    <cellStyle name="20% — akcent 4" xfId="20136" builtinId="42" hidden="1"/>
    <cellStyle name="20% — akcent 4" xfId="20175" builtinId="42" hidden="1"/>
    <cellStyle name="20% — akcent 4" xfId="20215" builtinId="42" hidden="1"/>
    <cellStyle name="20% — akcent 4" xfId="20254" builtinId="42" hidden="1"/>
    <cellStyle name="20% — akcent 4" xfId="20295" builtinId="42" hidden="1"/>
    <cellStyle name="20% — akcent 4" xfId="20334" builtinId="42" hidden="1"/>
    <cellStyle name="20% — akcent 4" xfId="20373" builtinId="42" hidden="1"/>
    <cellStyle name="20% — akcent 4" xfId="20412" builtinId="42" hidden="1"/>
    <cellStyle name="20% — akcent 4" xfId="20452" builtinId="42" hidden="1"/>
    <cellStyle name="20% — akcent 4" xfId="20492" builtinId="42" hidden="1"/>
    <cellStyle name="20% — akcent 4" xfId="20531" builtinId="42" hidden="1"/>
    <cellStyle name="20% — akcent 4" xfId="20571" builtinId="42" hidden="1"/>
    <cellStyle name="20% — akcent 4" xfId="20611" builtinId="42" hidden="1"/>
    <cellStyle name="20% — akcent 4" xfId="20651" builtinId="42" hidden="1"/>
    <cellStyle name="20% — akcent 4" xfId="20690" builtinId="42" hidden="1"/>
    <cellStyle name="20% — akcent 4" xfId="20729" builtinId="42" hidden="1"/>
    <cellStyle name="20% — akcent 4" xfId="19964" builtinId="42" hidden="1"/>
    <cellStyle name="20% — akcent 4" xfId="20762" builtinId="42" hidden="1"/>
    <cellStyle name="20% — akcent 4" xfId="20803" builtinId="42" hidden="1"/>
    <cellStyle name="20% — akcent 4" xfId="20842" builtinId="42" hidden="1"/>
    <cellStyle name="20% — akcent 4" xfId="20881" builtinId="42" hidden="1"/>
    <cellStyle name="20% — akcent 4" xfId="20920" builtinId="42" hidden="1"/>
    <cellStyle name="20% — akcent 4" xfId="20960" builtinId="42" hidden="1"/>
    <cellStyle name="20% — akcent 4" xfId="20999" builtinId="42" hidden="1"/>
    <cellStyle name="20% — akcent 4" xfId="21040" builtinId="42" hidden="1"/>
    <cellStyle name="20% — akcent 4" xfId="21079" builtinId="42" hidden="1"/>
    <cellStyle name="20% — akcent 4" xfId="21118" builtinId="42" hidden="1"/>
    <cellStyle name="20% — akcent 4" xfId="21157" builtinId="42" hidden="1"/>
    <cellStyle name="20% — akcent 4" xfId="21197" builtinId="42" hidden="1"/>
    <cellStyle name="20% — akcent 4" xfId="21237" builtinId="42" hidden="1"/>
    <cellStyle name="20% — akcent 4" xfId="21276" builtinId="42" hidden="1"/>
    <cellStyle name="20% — akcent 4" xfId="21316" builtinId="42" hidden="1"/>
    <cellStyle name="20% — akcent 4" xfId="21355" builtinId="42" hidden="1"/>
    <cellStyle name="20% — akcent 4" xfId="21395" builtinId="42" hidden="1"/>
    <cellStyle name="20% — akcent 4" xfId="21434" builtinId="42" hidden="1"/>
    <cellStyle name="20% — akcent 4" xfId="21473" builtinId="42" hidden="1"/>
    <cellStyle name="20% — akcent 4" xfId="19909" builtinId="42" hidden="1"/>
    <cellStyle name="20% — akcent 4" xfId="20582" builtinId="42" hidden="1"/>
    <cellStyle name="20% — akcent 4" xfId="21519" builtinId="42" hidden="1"/>
    <cellStyle name="20% — akcent 4" xfId="21558" builtinId="42" hidden="1"/>
    <cellStyle name="20% — akcent 4" xfId="21597" builtinId="42" hidden="1"/>
    <cellStyle name="20% — akcent 4" xfId="21636" builtinId="42" hidden="1"/>
    <cellStyle name="20% — akcent 4" xfId="21676" builtinId="42" hidden="1"/>
    <cellStyle name="20% — akcent 4" xfId="21715" builtinId="42" hidden="1"/>
    <cellStyle name="20% — akcent 4" xfId="21756" builtinId="42" hidden="1"/>
    <cellStyle name="20% — akcent 4" xfId="21795" builtinId="42" hidden="1"/>
    <cellStyle name="20% — akcent 4" xfId="21834" builtinId="42" hidden="1"/>
    <cellStyle name="20% — akcent 4" xfId="21873" builtinId="42" hidden="1"/>
    <cellStyle name="20% — akcent 4" xfId="21913" builtinId="42" hidden="1"/>
    <cellStyle name="20% — akcent 4" xfId="21953" builtinId="42" hidden="1"/>
    <cellStyle name="20% — akcent 4" xfId="21992" builtinId="42" hidden="1"/>
    <cellStyle name="20% — akcent 4" xfId="22032" builtinId="42" hidden="1"/>
    <cellStyle name="20% — akcent 4" xfId="22071" builtinId="42" hidden="1"/>
    <cellStyle name="20% — akcent 4" xfId="22111" builtinId="42" hidden="1"/>
    <cellStyle name="20% — akcent 4" xfId="22150" builtinId="42" hidden="1"/>
    <cellStyle name="20% — akcent 4" xfId="22189" builtinId="42" hidden="1"/>
    <cellStyle name="20% — akcent 4" xfId="22228" builtinId="42" hidden="1"/>
    <cellStyle name="20% — akcent 4" xfId="22268" builtinId="42" hidden="1"/>
    <cellStyle name="20% — akcent 4" xfId="22309" builtinId="42" hidden="1"/>
    <cellStyle name="20% — akcent 4" xfId="22348" builtinId="42" hidden="1"/>
    <cellStyle name="20% — akcent 4" xfId="22387" builtinId="42" hidden="1"/>
    <cellStyle name="20% — akcent 4" xfId="22426" builtinId="42" hidden="1"/>
    <cellStyle name="20% — akcent 4" xfId="22466" builtinId="42" hidden="1"/>
    <cellStyle name="20% — akcent 4" xfId="22505" builtinId="42" hidden="1"/>
    <cellStyle name="20% — akcent 4" xfId="22546" builtinId="42" hidden="1"/>
    <cellStyle name="20% — akcent 4" xfId="22585" builtinId="42" hidden="1"/>
    <cellStyle name="20% — akcent 4" xfId="22624" builtinId="42" hidden="1"/>
    <cellStyle name="20% — akcent 4" xfId="22663" builtinId="42" hidden="1"/>
    <cellStyle name="20% — akcent 4" xfId="22703" builtinId="42" hidden="1"/>
    <cellStyle name="20% — akcent 4" xfId="22743" builtinId="42" hidden="1"/>
    <cellStyle name="20% — akcent 4" xfId="22782" builtinId="42" hidden="1"/>
    <cellStyle name="20% — akcent 4" xfId="22822" builtinId="42" hidden="1"/>
    <cellStyle name="20% — akcent 4" xfId="22861" builtinId="42" hidden="1"/>
    <cellStyle name="20% — akcent 4" xfId="22901" builtinId="42" hidden="1"/>
    <cellStyle name="20% — akcent 4" xfId="22940" builtinId="42" hidden="1"/>
    <cellStyle name="20% — akcent 4" xfId="22979" builtinId="42" hidden="1"/>
    <cellStyle name="20% — akcent 4" xfId="23018" builtinId="42" hidden="1"/>
    <cellStyle name="20% — akcent 4" xfId="23177" builtinId="42" hidden="1"/>
    <cellStyle name="20% — akcent 4" xfId="23218" builtinId="42" hidden="1"/>
    <cellStyle name="20% — akcent 4" xfId="23257" builtinId="42" hidden="1"/>
    <cellStyle name="20% — akcent 4" xfId="23296" builtinId="42" hidden="1"/>
    <cellStyle name="20% — akcent 4" xfId="23335" builtinId="42" hidden="1"/>
    <cellStyle name="20% — akcent 4" xfId="23375" builtinId="42" hidden="1"/>
    <cellStyle name="20% — akcent 4" xfId="23414" builtinId="42" hidden="1"/>
    <cellStyle name="20% — akcent 4" xfId="23455" builtinId="42" hidden="1"/>
    <cellStyle name="20% — akcent 4" xfId="23494" builtinId="42" hidden="1"/>
    <cellStyle name="20% — akcent 4" xfId="23533" builtinId="42" hidden="1"/>
    <cellStyle name="20% — akcent 4" xfId="23572" builtinId="42" hidden="1"/>
    <cellStyle name="20% — akcent 4" xfId="23612" builtinId="42" hidden="1"/>
    <cellStyle name="20% — akcent 4" xfId="23652" builtinId="42" hidden="1"/>
    <cellStyle name="20% — akcent 4" xfId="23691" builtinId="42" hidden="1"/>
    <cellStyle name="20% — akcent 4" xfId="23731" builtinId="42" hidden="1"/>
    <cellStyle name="20% — akcent 4" xfId="23771" builtinId="42" hidden="1"/>
    <cellStyle name="20% — akcent 4" xfId="23811" builtinId="42" hidden="1"/>
    <cellStyle name="20% — akcent 4" xfId="23850" builtinId="42" hidden="1"/>
    <cellStyle name="20% — akcent 4" xfId="23889" builtinId="42" hidden="1"/>
    <cellStyle name="20% — akcent 4" xfId="23124" builtinId="42" hidden="1"/>
    <cellStyle name="20% — akcent 4" xfId="23922" builtinId="42" hidden="1"/>
    <cellStyle name="20% — akcent 4" xfId="23963" builtinId="42" hidden="1"/>
    <cellStyle name="20% — akcent 4" xfId="24002" builtinId="42" hidden="1"/>
    <cellStyle name="20% — akcent 4" xfId="24041" builtinId="42" hidden="1"/>
    <cellStyle name="20% — akcent 4" xfId="24080" builtinId="42" hidden="1"/>
    <cellStyle name="20% — akcent 4" xfId="24120" builtinId="42" hidden="1"/>
    <cellStyle name="20% — akcent 4" xfId="24159" builtinId="42" hidden="1"/>
    <cellStyle name="20% — akcent 4" xfId="24200" builtinId="42" hidden="1"/>
    <cellStyle name="20% — akcent 4" xfId="24239" builtinId="42" hidden="1"/>
    <cellStyle name="20% — akcent 4" xfId="24278" builtinId="42" hidden="1"/>
    <cellStyle name="20% — akcent 4" xfId="24317" builtinId="42" hidden="1"/>
    <cellStyle name="20% — akcent 4" xfId="24357" builtinId="42" hidden="1"/>
    <cellStyle name="20% — akcent 4" xfId="24397" builtinId="42" hidden="1"/>
    <cellStyle name="20% — akcent 4" xfId="24436" builtinId="42" hidden="1"/>
    <cellStyle name="20% — akcent 4" xfId="24476" builtinId="42" hidden="1"/>
    <cellStyle name="20% — akcent 4" xfId="24515" builtinId="42" hidden="1"/>
    <cellStyle name="20% — akcent 4" xfId="24555" builtinId="42" hidden="1"/>
    <cellStyle name="20% — akcent 4" xfId="24594" builtinId="42" hidden="1"/>
    <cellStyle name="20% — akcent 4" xfId="24633" builtinId="42" hidden="1"/>
    <cellStyle name="20% — akcent 4" xfId="23069" builtinId="42" hidden="1"/>
    <cellStyle name="20% — akcent 4" xfId="23742" builtinId="42" hidden="1"/>
    <cellStyle name="20% — akcent 4" xfId="24679" builtinId="42" hidden="1"/>
    <cellStyle name="20% — akcent 4" xfId="24718" builtinId="42" hidden="1"/>
    <cellStyle name="20% — akcent 4" xfId="24757" builtinId="42" hidden="1"/>
    <cellStyle name="20% — akcent 4" xfId="24796" builtinId="42" hidden="1"/>
    <cellStyle name="20% — akcent 4" xfId="24836" builtinId="42" hidden="1"/>
    <cellStyle name="20% — akcent 4" xfId="24875" builtinId="42" hidden="1"/>
    <cellStyle name="20% — akcent 4" xfId="24916" builtinId="42" hidden="1"/>
    <cellStyle name="20% — akcent 4" xfId="24955" builtinId="42" hidden="1"/>
    <cellStyle name="20% — akcent 4" xfId="24994" builtinId="42" hidden="1"/>
    <cellStyle name="20% — akcent 4" xfId="25033" builtinId="42" hidden="1"/>
    <cellStyle name="20% — akcent 4" xfId="25073" builtinId="42" hidden="1"/>
    <cellStyle name="20% — akcent 4" xfId="25113" builtinId="42" hidden="1"/>
    <cellStyle name="20% — akcent 4" xfId="25152" builtinId="42" hidden="1"/>
    <cellStyle name="20% — akcent 4" xfId="25192" builtinId="42" hidden="1"/>
    <cellStyle name="20% — akcent 4" xfId="25231" builtinId="42" hidden="1"/>
    <cellStyle name="20% — akcent 4" xfId="25271" builtinId="42" hidden="1"/>
    <cellStyle name="20% — akcent 4" xfId="25310" builtinId="42" hidden="1"/>
    <cellStyle name="20% — akcent 4" xfId="25349" builtinId="42" hidden="1"/>
    <cellStyle name="20% — akcent 4" xfId="19043" builtinId="42" hidden="1"/>
    <cellStyle name="20% — akcent 4" xfId="19010" builtinId="42" hidden="1"/>
    <cellStyle name="20% — akcent 4" xfId="25376" builtinId="42" hidden="1"/>
    <cellStyle name="20% — akcent 4" xfId="25415" builtinId="42" hidden="1"/>
    <cellStyle name="20% — akcent 4" xfId="25454" builtinId="42" hidden="1"/>
    <cellStyle name="20% — akcent 4" xfId="25493" builtinId="42" hidden="1"/>
    <cellStyle name="20% — akcent 4" xfId="25533" builtinId="42" hidden="1"/>
    <cellStyle name="20% — akcent 4" xfId="25572" builtinId="42" hidden="1"/>
    <cellStyle name="20% — akcent 4" xfId="25613" builtinId="42" hidden="1"/>
    <cellStyle name="20% — akcent 4" xfId="25652" builtinId="42" hidden="1"/>
    <cellStyle name="20% — akcent 4" xfId="25691" builtinId="42" hidden="1"/>
    <cellStyle name="20% — akcent 4" xfId="25730" builtinId="42" hidden="1"/>
    <cellStyle name="20% — akcent 4" xfId="25770" builtinId="42" hidden="1"/>
    <cellStyle name="20% — akcent 4" xfId="25810" builtinId="42" hidden="1"/>
    <cellStyle name="20% — akcent 4" xfId="25849" builtinId="42" hidden="1"/>
    <cellStyle name="20% — akcent 4" xfId="25889" builtinId="42" hidden="1"/>
    <cellStyle name="20% — akcent 4" xfId="25928" builtinId="42" hidden="1"/>
    <cellStyle name="20% — akcent 4" xfId="25968" builtinId="42" hidden="1"/>
    <cellStyle name="20% — akcent 4" xfId="26007" builtinId="42" hidden="1"/>
    <cellStyle name="20% — akcent 4" xfId="26046" builtinId="42" hidden="1"/>
    <cellStyle name="20% — akcent 4" xfId="26085" builtinId="42" hidden="1"/>
    <cellStyle name="20% — akcent 4" xfId="26244" builtinId="42" hidden="1"/>
    <cellStyle name="20% — akcent 4" xfId="26285" builtinId="42" hidden="1"/>
    <cellStyle name="20% — akcent 4" xfId="26324" builtinId="42" hidden="1"/>
    <cellStyle name="20% — akcent 4" xfId="26363" builtinId="42" hidden="1"/>
    <cellStyle name="20% — akcent 4" xfId="26402" builtinId="42" hidden="1"/>
    <cellStyle name="20% — akcent 4" xfId="26442" builtinId="42" hidden="1"/>
    <cellStyle name="20% — akcent 4" xfId="26481" builtinId="42" hidden="1"/>
    <cellStyle name="20% — akcent 4" xfId="26522" builtinId="42" hidden="1"/>
    <cellStyle name="20% — akcent 4" xfId="26561" builtinId="42" hidden="1"/>
    <cellStyle name="20% — akcent 4" xfId="26600" builtinId="42" hidden="1"/>
    <cellStyle name="20% — akcent 4" xfId="26639" builtinId="42" hidden="1"/>
    <cellStyle name="20% — akcent 4" xfId="26679" builtinId="42" hidden="1"/>
    <cellStyle name="20% — akcent 4" xfId="26719" builtinId="42" hidden="1"/>
    <cellStyle name="20% — akcent 4" xfId="26758" builtinId="42" hidden="1"/>
    <cellStyle name="20% — akcent 4" xfId="26798" builtinId="42" hidden="1"/>
    <cellStyle name="20% — akcent 4" xfId="26838" builtinId="42" hidden="1"/>
    <cellStyle name="20% — akcent 4" xfId="26878" builtinId="42" hidden="1"/>
    <cellStyle name="20% — akcent 4" xfId="26917" builtinId="42" hidden="1"/>
    <cellStyle name="20% — akcent 4" xfId="26956" builtinId="42" hidden="1"/>
    <cellStyle name="20% — akcent 4" xfId="26191" builtinId="42" hidden="1"/>
    <cellStyle name="20% — akcent 4" xfId="26989" builtinId="42" hidden="1"/>
    <cellStyle name="20% — akcent 4" xfId="27030" builtinId="42" hidden="1"/>
    <cellStyle name="20% — akcent 4" xfId="27069" builtinId="42" hidden="1"/>
    <cellStyle name="20% — akcent 4" xfId="27108" builtinId="42" hidden="1"/>
    <cellStyle name="20% — akcent 4" xfId="27147" builtinId="42" hidden="1"/>
    <cellStyle name="20% — akcent 4" xfId="27187" builtinId="42" hidden="1"/>
    <cellStyle name="20% — akcent 4" xfId="27226" builtinId="42" hidden="1"/>
    <cellStyle name="20% — akcent 4" xfId="27267" builtinId="42" hidden="1"/>
    <cellStyle name="20% — akcent 4" xfId="27306" builtinId="42" hidden="1"/>
    <cellStyle name="20% — akcent 4" xfId="27345" builtinId="42" hidden="1"/>
    <cellStyle name="20% — akcent 4" xfId="27384" builtinId="42" hidden="1"/>
    <cellStyle name="20% — akcent 4" xfId="27424" builtinId="42" hidden="1"/>
    <cellStyle name="20% — akcent 4" xfId="27464" builtinId="42" hidden="1"/>
    <cellStyle name="20% — akcent 4" xfId="27503" builtinId="42" hidden="1"/>
    <cellStyle name="20% — akcent 4" xfId="27543" builtinId="42" hidden="1"/>
    <cellStyle name="20% — akcent 4" xfId="27582" builtinId="42" hidden="1"/>
    <cellStyle name="20% — akcent 4" xfId="27622" builtinId="42" hidden="1"/>
    <cellStyle name="20% — akcent 4" xfId="27661" builtinId="42" hidden="1"/>
    <cellStyle name="20% — akcent 4" xfId="27700" builtinId="42" hidden="1"/>
    <cellStyle name="20% — akcent 4" xfId="26136" builtinId="42" hidden="1"/>
    <cellStyle name="20% — akcent 4" xfId="26809" builtinId="42" hidden="1"/>
    <cellStyle name="20% — akcent 4" xfId="27746" builtinId="42" hidden="1"/>
    <cellStyle name="20% — akcent 4" xfId="27785" builtinId="42" hidden="1"/>
    <cellStyle name="20% — akcent 4" xfId="27824" builtinId="42" hidden="1"/>
    <cellStyle name="20% — akcent 4" xfId="27863" builtinId="42" hidden="1"/>
    <cellStyle name="20% — akcent 4" xfId="27903" builtinId="42" hidden="1"/>
    <cellStyle name="20% — akcent 4" xfId="27942" builtinId="42" hidden="1"/>
    <cellStyle name="20% — akcent 4" xfId="27983" builtinId="42" hidden="1"/>
    <cellStyle name="20% — akcent 4" xfId="28022" builtinId="42" hidden="1"/>
    <cellStyle name="20% — akcent 4" xfId="28061" builtinId="42" hidden="1"/>
    <cellStyle name="20% — akcent 4" xfId="28100" builtinId="42" hidden="1"/>
    <cellStyle name="20% — akcent 4" xfId="28140" builtinId="42" hidden="1"/>
    <cellStyle name="20% — akcent 4" xfId="28180" builtinId="42" hidden="1"/>
    <cellStyle name="20% — akcent 4" xfId="28219" builtinId="42" hidden="1"/>
    <cellStyle name="20% — akcent 4" xfId="28259" builtinId="42" hidden="1"/>
    <cellStyle name="20% — akcent 4" xfId="28298" builtinId="42" hidden="1"/>
    <cellStyle name="20% — akcent 4" xfId="28338" builtinId="42" hidden="1"/>
    <cellStyle name="20% — akcent 4" xfId="28377" builtinId="42" hidden="1"/>
    <cellStyle name="20% — akcent 4" xfId="28416" builtinId="42" hidden="1"/>
    <cellStyle name="20% — akcent 4" xfId="28455" builtinId="42" hidden="1"/>
    <cellStyle name="20% — akcent 4" xfId="28579" builtinId="42" hidden="1"/>
    <cellStyle name="20% — akcent 4" xfId="28622" builtinId="42" hidden="1"/>
    <cellStyle name="20% — akcent 4" xfId="28661" builtinId="42" hidden="1"/>
    <cellStyle name="20% — akcent 4" xfId="28700" builtinId="42" hidden="1"/>
    <cellStyle name="20% — akcent 4" xfId="28739" builtinId="42" hidden="1"/>
    <cellStyle name="20% — akcent 4" xfId="28779" builtinId="42" hidden="1"/>
    <cellStyle name="20% — akcent 4" xfId="28818" builtinId="42" hidden="1"/>
    <cellStyle name="20% — akcent 4" xfId="28859" builtinId="42" hidden="1"/>
    <cellStyle name="20% — akcent 4" xfId="28898" builtinId="42" hidden="1"/>
    <cellStyle name="20% — akcent 4" xfId="28937" builtinId="42" hidden="1"/>
    <cellStyle name="20% — akcent 4" xfId="28976" builtinId="42" hidden="1"/>
    <cellStyle name="20% — akcent 4" xfId="29018" builtinId="42" hidden="1"/>
    <cellStyle name="20% — akcent 4" xfId="29058" builtinId="42" hidden="1"/>
    <cellStyle name="20% — akcent 4" xfId="29097" builtinId="42" hidden="1"/>
    <cellStyle name="20% — akcent 4" xfId="29137" builtinId="42" hidden="1"/>
    <cellStyle name="20% — akcent 4" xfId="29177" builtinId="42" hidden="1"/>
    <cellStyle name="20% — akcent 4" xfId="29217" builtinId="42" hidden="1"/>
    <cellStyle name="20% — akcent 4" xfId="29256" builtinId="42" hidden="1"/>
    <cellStyle name="20% — akcent 4" xfId="29295" builtinId="42" hidden="1"/>
    <cellStyle name="20% — akcent 4" xfId="29345" builtinId="42" hidden="1"/>
    <cellStyle name="20% — akcent 4" xfId="29504" builtinId="42" hidden="1"/>
    <cellStyle name="20% — akcent 4" xfId="29547" builtinId="42" hidden="1"/>
    <cellStyle name="20% — akcent 4" xfId="29586" builtinId="42" hidden="1"/>
    <cellStyle name="20% — akcent 4" xfId="29625" builtinId="42" hidden="1"/>
    <cellStyle name="20% — akcent 4" xfId="29664" builtinId="42" hidden="1"/>
    <cellStyle name="20% — akcent 4" xfId="29704" builtinId="42" hidden="1"/>
    <cellStyle name="20% — akcent 4" xfId="29743" builtinId="42" hidden="1"/>
    <cellStyle name="20% — akcent 4" xfId="29784" builtinId="42" hidden="1"/>
    <cellStyle name="20% — akcent 4" xfId="29823" builtinId="42" hidden="1"/>
    <cellStyle name="20% — akcent 4" xfId="29862" builtinId="42" hidden="1"/>
    <cellStyle name="20% — akcent 4" xfId="29901" builtinId="42" hidden="1"/>
    <cellStyle name="20% — akcent 4" xfId="29943" builtinId="42" hidden="1"/>
    <cellStyle name="20% — akcent 4" xfId="29983" builtinId="42" hidden="1"/>
    <cellStyle name="20% — akcent 4" xfId="30022" builtinId="42" hidden="1"/>
    <cellStyle name="20% — akcent 4" xfId="30062" builtinId="42" hidden="1"/>
    <cellStyle name="20% — akcent 4" xfId="30102" builtinId="42" hidden="1"/>
    <cellStyle name="20% — akcent 4" xfId="30142" builtinId="42" hidden="1"/>
    <cellStyle name="20% — akcent 4" xfId="30181" builtinId="42" hidden="1"/>
    <cellStyle name="20% — akcent 4" xfId="30220" builtinId="42" hidden="1"/>
    <cellStyle name="20% — akcent 4" xfId="29451" builtinId="42" hidden="1"/>
    <cellStyle name="20% — akcent 4" xfId="30253" builtinId="42" hidden="1"/>
    <cellStyle name="20% — akcent 4" xfId="30294" builtinId="42" hidden="1"/>
    <cellStyle name="20% — akcent 4" xfId="30333" builtinId="42" hidden="1"/>
    <cellStyle name="20% — akcent 4" xfId="30372" builtinId="42" hidden="1"/>
    <cellStyle name="20% — akcent 4" xfId="30411" builtinId="42" hidden="1"/>
    <cellStyle name="20% — akcent 4" xfId="30451" builtinId="42" hidden="1"/>
    <cellStyle name="20% — akcent 4" xfId="30490" builtinId="42" hidden="1"/>
    <cellStyle name="20% — akcent 4" xfId="30531" builtinId="42" hidden="1"/>
    <cellStyle name="20% — akcent 4" xfId="30570" builtinId="42" hidden="1"/>
    <cellStyle name="20% — akcent 4" xfId="30609" builtinId="42" hidden="1"/>
    <cellStyle name="20% — akcent 4" xfId="30648" builtinId="42" hidden="1"/>
    <cellStyle name="20% — akcent 4" xfId="30688" builtinId="42" hidden="1"/>
    <cellStyle name="20% — akcent 4" xfId="30728" builtinId="42" hidden="1"/>
    <cellStyle name="20% — akcent 4" xfId="30767" builtinId="42" hidden="1"/>
    <cellStyle name="20% — akcent 4" xfId="30807" builtinId="42" hidden="1"/>
    <cellStyle name="20% — akcent 4" xfId="30846" builtinId="42" hidden="1"/>
    <cellStyle name="20% — akcent 4" xfId="30886" builtinId="42" hidden="1"/>
    <cellStyle name="20% — akcent 4" xfId="30925" builtinId="42" hidden="1"/>
    <cellStyle name="20% — akcent 4" xfId="30964" builtinId="42" hidden="1"/>
    <cellStyle name="20% — akcent 4" xfId="29396" builtinId="42" hidden="1"/>
    <cellStyle name="20% — akcent 4" xfId="30073" builtinId="42" hidden="1"/>
    <cellStyle name="20% — akcent 4" xfId="31010" builtinId="42" hidden="1"/>
    <cellStyle name="20% — akcent 4" xfId="31049" builtinId="42" hidden="1"/>
    <cellStyle name="20% — akcent 4" xfId="31088" builtinId="42" hidden="1"/>
    <cellStyle name="20% — akcent 4" xfId="31127" builtinId="42" hidden="1"/>
    <cellStyle name="20% — akcent 4" xfId="31167" builtinId="42" hidden="1"/>
    <cellStyle name="20% — akcent 4" xfId="31206" builtinId="42" hidden="1"/>
    <cellStyle name="20% — akcent 4" xfId="31247" builtinId="42" hidden="1"/>
    <cellStyle name="20% — akcent 4" xfId="31286" builtinId="42" hidden="1"/>
    <cellStyle name="20% — akcent 4" xfId="31325" builtinId="42" hidden="1"/>
    <cellStyle name="20% — akcent 4" xfId="31364" builtinId="42" hidden="1"/>
    <cellStyle name="20% — akcent 4" xfId="31404" builtinId="42" hidden="1"/>
    <cellStyle name="20% — akcent 4" xfId="31444" builtinId="42" hidden="1"/>
    <cellStyle name="20% — akcent 4" xfId="31483" builtinId="42" hidden="1"/>
    <cellStyle name="20% — akcent 4" xfId="31523" builtinId="42" hidden="1"/>
    <cellStyle name="20% — akcent 4" xfId="31562" builtinId="42" hidden="1"/>
    <cellStyle name="20% — akcent 4" xfId="31602" builtinId="42" hidden="1"/>
    <cellStyle name="20% — akcent 4" xfId="31641" builtinId="42" hidden="1"/>
    <cellStyle name="20% — akcent 4" xfId="31680" builtinId="42" hidden="1"/>
    <cellStyle name="20% — akcent 4" xfId="28526" builtinId="42" hidden="1"/>
    <cellStyle name="20% — akcent 4" xfId="31693" builtinId="42" hidden="1"/>
    <cellStyle name="20% — akcent 4" xfId="31734" builtinId="42" hidden="1"/>
    <cellStyle name="20% — akcent 4" xfId="31773" builtinId="42" hidden="1"/>
    <cellStyle name="20% — akcent 4" xfId="31812" builtinId="42" hidden="1"/>
    <cellStyle name="20% — akcent 4" xfId="31851" builtinId="42" hidden="1"/>
    <cellStyle name="20% — akcent 4" xfId="31891" builtinId="42" hidden="1"/>
    <cellStyle name="20% — akcent 4" xfId="31930" builtinId="42" hidden="1"/>
    <cellStyle name="20% — akcent 4" xfId="31971" builtinId="42" hidden="1"/>
    <cellStyle name="20% — akcent 4" xfId="32010" builtinId="42" hidden="1"/>
    <cellStyle name="20% — akcent 4" xfId="32049" builtinId="42" hidden="1"/>
    <cellStyle name="20% — akcent 4" xfId="32088" builtinId="42" hidden="1"/>
    <cellStyle name="20% — akcent 4" xfId="32128" builtinId="42" hidden="1"/>
    <cellStyle name="20% — akcent 4" xfId="32168" builtinId="42" hidden="1"/>
    <cellStyle name="20% — akcent 4" xfId="32207" builtinId="42" hidden="1"/>
    <cellStyle name="20% — akcent 4" xfId="32247" builtinId="42" hidden="1"/>
    <cellStyle name="20% — akcent 4" xfId="32286" builtinId="42" hidden="1"/>
    <cellStyle name="20% — akcent 4" xfId="32326" builtinId="42" hidden="1"/>
    <cellStyle name="20% — akcent 4" xfId="32365" builtinId="42" hidden="1"/>
    <cellStyle name="20% — akcent 4" xfId="32404" builtinId="42" hidden="1"/>
    <cellStyle name="20% — akcent 4" xfId="32443" builtinId="42" hidden="1"/>
    <cellStyle name="20% — akcent 4" xfId="32602" builtinId="42" hidden="1"/>
    <cellStyle name="20% — akcent 4" xfId="32643" builtinId="42" hidden="1"/>
    <cellStyle name="20% — akcent 4" xfId="32682" builtinId="42" hidden="1"/>
    <cellStyle name="20% — akcent 4" xfId="32721" builtinId="42" hidden="1"/>
    <cellStyle name="20% — akcent 4" xfId="32760" builtinId="42" hidden="1"/>
    <cellStyle name="20% — akcent 4" xfId="32800" builtinId="42" hidden="1"/>
    <cellStyle name="20% — akcent 4" xfId="32839" builtinId="42" hidden="1"/>
    <cellStyle name="20% — akcent 4" xfId="32880" builtinId="42" hidden="1"/>
    <cellStyle name="20% — akcent 4" xfId="32919" builtinId="42" hidden="1"/>
    <cellStyle name="20% — akcent 4" xfId="32958" builtinId="42" hidden="1"/>
    <cellStyle name="20% — akcent 4" xfId="32997" builtinId="42" hidden="1"/>
    <cellStyle name="20% — akcent 4" xfId="33037" builtinId="42" hidden="1"/>
    <cellStyle name="20% — akcent 4" xfId="33077" builtinId="42" hidden="1"/>
    <cellStyle name="20% — akcent 4" xfId="33116" builtinId="42" hidden="1"/>
    <cellStyle name="20% — akcent 4" xfId="33156" builtinId="42" hidden="1"/>
    <cellStyle name="20% — akcent 4" xfId="33196" builtinId="42" hidden="1"/>
    <cellStyle name="20% — akcent 4" xfId="33236" builtinId="42" hidden="1"/>
    <cellStyle name="20% — akcent 4" xfId="33275" builtinId="42" hidden="1"/>
    <cellStyle name="20% — akcent 4" xfId="33314" builtinId="42" hidden="1"/>
    <cellStyle name="20% — akcent 4" xfId="32549" builtinId="42" hidden="1"/>
    <cellStyle name="20% — akcent 4" xfId="33347" builtinId="42" hidden="1"/>
    <cellStyle name="20% — akcent 4" xfId="33388" builtinId="42" hidden="1"/>
    <cellStyle name="20% — akcent 4" xfId="33427" builtinId="42" hidden="1"/>
    <cellStyle name="20% — akcent 4" xfId="33466" builtinId="42" hidden="1"/>
    <cellStyle name="20% — akcent 4" xfId="33505" builtinId="42" hidden="1"/>
    <cellStyle name="20% — akcent 4" xfId="33545" builtinId="42" hidden="1"/>
    <cellStyle name="20% — akcent 4" xfId="33584" builtinId="42" hidden="1"/>
    <cellStyle name="20% — akcent 4" xfId="33625" builtinId="42" hidden="1"/>
    <cellStyle name="20% — akcent 4" xfId="33664" builtinId="42" hidden="1"/>
    <cellStyle name="20% — akcent 4" xfId="33703" builtinId="42" hidden="1"/>
    <cellStyle name="20% — akcent 4" xfId="33742" builtinId="42" hidden="1"/>
    <cellStyle name="20% — akcent 4" xfId="33782" builtinId="42" hidden="1"/>
    <cellStyle name="20% — akcent 4" xfId="33822" builtinId="42" hidden="1"/>
    <cellStyle name="20% — akcent 4" xfId="33861" builtinId="42" hidden="1"/>
    <cellStyle name="20% — akcent 4" xfId="33901" builtinId="42" hidden="1"/>
    <cellStyle name="20% — akcent 4" xfId="33940" builtinId="42" hidden="1"/>
    <cellStyle name="20% — akcent 4" xfId="33980" builtinId="42" hidden="1"/>
    <cellStyle name="20% — akcent 4" xfId="34019" builtinId="42" hidden="1"/>
    <cellStyle name="20% — akcent 4" xfId="34058" builtinId="42" hidden="1"/>
    <cellStyle name="20% — akcent 4" xfId="32494" builtinId="42" hidden="1"/>
    <cellStyle name="20% — akcent 4" xfId="33167" builtinId="42" hidden="1"/>
    <cellStyle name="20% — akcent 4" xfId="34104" builtinId="42" hidden="1"/>
    <cellStyle name="20% — akcent 4" xfId="34143" builtinId="42" hidden="1"/>
    <cellStyle name="20% — akcent 4" xfId="34182" builtinId="42" hidden="1"/>
    <cellStyle name="20% — akcent 4" xfId="34221" builtinId="42" hidden="1"/>
    <cellStyle name="20% — akcent 4" xfId="34261" builtinId="42" hidden="1"/>
    <cellStyle name="20% — akcent 4" xfId="34300" builtinId="42" hidden="1"/>
    <cellStyle name="20% — akcent 4" xfId="34341" builtinId="42" hidden="1"/>
    <cellStyle name="20% — akcent 4" xfId="34380" builtinId="42" hidden="1"/>
    <cellStyle name="20% — akcent 4" xfId="34419" builtinId="42" hidden="1"/>
    <cellStyle name="20% — akcent 4" xfId="34458" builtinId="42" hidden="1"/>
    <cellStyle name="20% — akcent 4" xfId="34498" builtinId="42" hidden="1"/>
    <cellStyle name="20% — akcent 4" xfId="34538" builtinId="42" hidden="1"/>
    <cellStyle name="20% — akcent 4" xfId="34577" builtinId="42" hidden="1"/>
    <cellStyle name="20% — akcent 4" xfId="34617" builtinId="42" hidden="1"/>
    <cellStyle name="20% — akcent 4" xfId="34656" builtinId="42" hidden="1"/>
    <cellStyle name="20% — akcent 4" xfId="34696" builtinId="42" hidden="1"/>
    <cellStyle name="20% — akcent 4" xfId="34735" builtinId="42" hidden="1"/>
    <cellStyle name="20% — akcent 4" xfId="34774" builtinId="42" hidden="1"/>
    <cellStyle name="20% — akcent 4" xfId="28498" builtinId="42" hidden="1"/>
    <cellStyle name="20% — akcent 4" xfId="34815" builtinId="42" hidden="1"/>
    <cellStyle name="20% — akcent 4" xfId="34856" builtinId="42" hidden="1"/>
    <cellStyle name="20% — akcent 4" xfId="34895" builtinId="42" hidden="1"/>
    <cellStyle name="20% — akcent 4" xfId="34934" builtinId="42" hidden="1"/>
    <cellStyle name="20% — akcent 4" xfId="34973" builtinId="42" hidden="1"/>
    <cellStyle name="20% — akcent 4" xfId="35013" builtinId="42" hidden="1"/>
    <cellStyle name="20% — akcent 4" xfId="35052" builtinId="42" hidden="1"/>
    <cellStyle name="20% — akcent 4" xfId="35093" builtinId="42" hidden="1"/>
    <cellStyle name="20% — akcent 4" xfId="35132" builtinId="42" hidden="1"/>
    <cellStyle name="20% — akcent 4" xfId="35171" builtinId="42" hidden="1"/>
    <cellStyle name="20% — akcent 4" xfId="35210" builtinId="42" hidden="1"/>
    <cellStyle name="20% — akcent 4" xfId="35250" builtinId="42" hidden="1"/>
    <cellStyle name="20% — akcent 4" xfId="35290" builtinId="42" hidden="1"/>
    <cellStyle name="20% — akcent 4" xfId="35329" builtinId="42" hidden="1"/>
    <cellStyle name="20% — akcent 4" xfId="35369" builtinId="42" hidden="1"/>
    <cellStyle name="20% — akcent 4" xfId="35408" builtinId="42" hidden="1"/>
    <cellStyle name="20% — akcent 4" xfId="35448" builtinId="42" hidden="1"/>
    <cellStyle name="20% — akcent 4" xfId="35487" builtinId="42" hidden="1"/>
    <cellStyle name="20% — akcent 4" xfId="35526" builtinId="42" hidden="1"/>
    <cellStyle name="20% — akcent 4" xfId="35565" builtinId="42" hidden="1"/>
    <cellStyle name="20% — akcent 4" xfId="35724" builtinId="42" hidden="1"/>
    <cellStyle name="20% — akcent 4" xfId="35765" builtinId="42" hidden="1"/>
    <cellStyle name="20% — akcent 4" xfId="35804" builtinId="42" hidden="1"/>
    <cellStyle name="20% — akcent 4" xfId="35843" builtinId="42" hidden="1"/>
    <cellStyle name="20% — akcent 4" xfId="35882" builtinId="42" hidden="1"/>
    <cellStyle name="20% — akcent 4" xfId="35922" builtinId="42" hidden="1"/>
    <cellStyle name="20% — akcent 4" xfId="35961" builtinId="42" hidden="1"/>
    <cellStyle name="20% — akcent 4" xfId="36002" builtinId="42" hidden="1"/>
    <cellStyle name="20% — akcent 4" xfId="36041" builtinId="42" hidden="1"/>
    <cellStyle name="20% — akcent 4" xfId="36080" builtinId="42" hidden="1"/>
    <cellStyle name="20% — akcent 4" xfId="36119" builtinId="42" hidden="1"/>
    <cellStyle name="20% — akcent 4" xfId="36159" builtinId="42" hidden="1"/>
    <cellStyle name="20% — akcent 4" xfId="36199" builtinId="42" hidden="1"/>
    <cellStyle name="20% — akcent 4" xfId="36238" builtinId="42" hidden="1"/>
    <cellStyle name="20% — akcent 4" xfId="36278" builtinId="42" hidden="1"/>
    <cellStyle name="20% — akcent 4" xfId="36318" builtinId="42" hidden="1"/>
    <cellStyle name="20% — akcent 4" xfId="36358" builtinId="42" hidden="1"/>
    <cellStyle name="20% — akcent 4" xfId="36397" builtinId="42" hidden="1"/>
    <cellStyle name="20% — akcent 4" xfId="36436" builtinId="42" hidden="1"/>
    <cellStyle name="20% — akcent 4" xfId="35671" builtinId="42" hidden="1"/>
    <cellStyle name="20% — akcent 4" xfId="36469" builtinId="42" hidden="1"/>
    <cellStyle name="20% — akcent 4" xfId="36510" builtinId="42" hidden="1"/>
    <cellStyle name="20% — akcent 4" xfId="36549" builtinId="42" hidden="1"/>
    <cellStyle name="20% — akcent 4" xfId="36588" builtinId="42" hidden="1"/>
    <cellStyle name="20% — akcent 4" xfId="36627" builtinId="42" hidden="1"/>
    <cellStyle name="20% — akcent 4" xfId="36667" builtinId="42" hidden="1"/>
    <cellStyle name="20% — akcent 4" xfId="36706" builtinId="42" hidden="1"/>
    <cellStyle name="20% — akcent 4" xfId="36747" builtinId="42" hidden="1"/>
    <cellStyle name="20% — akcent 4" xfId="36786" builtinId="42" hidden="1"/>
    <cellStyle name="20% — akcent 4" xfId="36825" builtinId="42" hidden="1"/>
    <cellStyle name="20% — akcent 4" xfId="36864" builtinId="42" hidden="1"/>
    <cellStyle name="20% — akcent 4" xfId="36904" builtinId="42" hidden="1"/>
    <cellStyle name="20% — akcent 4" xfId="36944" builtinId="42" hidden="1"/>
    <cellStyle name="20% — akcent 4" xfId="36983" builtinId="42" hidden="1"/>
    <cellStyle name="20% — akcent 4" xfId="37023" builtinId="42" hidden="1"/>
    <cellStyle name="20% — akcent 4" xfId="37062" builtinId="42" hidden="1"/>
    <cellStyle name="20% — akcent 4" xfId="37102" builtinId="42" hidden="1"/>
    <cellStyle name="20% — akcent 4" xfId="37141" builtinId="42" hidden="1"/>
    <cellStyle name="20% — akcent 4" xfId="37180" builtinId="42" hidden="1"/>
    <cellStyle name="20% — akcent 4" xfId="35616" builtinId="42" hidden="1"/>
    <cellStyle name="20% — akcent 4" xfId="36289" builtinId="42" hidden="1"/>
    <cellStyle name="20% — akcent 4" xfId="37226" builtinId="42" hidden="1"/>
    <cellStyle name="20% — akcent 4" xfId="37265" builtinId="42" hidden="1"/>
    <cellStyle name="20% — akcent 4" xfId="37304" builtinId="42" hidden="1"/>
    <cellStyle name="20% — akcent 4" xfId="37343" builtinId="42" hidden="1"/>
    <cellStyle name="20% — akcent 4" xfId="37383" builtinId="42" hidden="1"/>
    <cellStyle name="20% — akcent 4" xfId="37422" builtinId="42" hidden="1"/>
    <cellStyle name="20% — akcent 4" xfId="37463" builtinId="42" hidden="1"/>
    <cellStyle name="20% — akcent 4" xfId="37502" builtinId="42" hidden="1"/>
    <cellStyle name="20% — akcent 4" xfId="37541" builtinId="42" hidden="1"/>
    <cellStyle name="20% — akcent 4" xfId="37580" builtinId="42" hidden="1"/>
    <cellStyle name="20% — akcent 4" xfId="37620" builtinId="42" hidden="1"/>
    <cellStyle name="20% — akcent 4" xfId="37660" builtinId="42" hidden="1"/>
    <cellStyle name="20% — akcent 4" xfId="37699" builtinId="42" hidden="1"/>
    <cellStyle name="20% — akcent 4" xfId="37739" builtinId="42" hidden="1"/>
    <cellStyle name="20% — akcent 4" xfId="37778" builtinId="42" hidden="1"/>
    <cellStyle name="20% — akcent 4" xfId="37818" builtinId="42" hidden="1"/>
    <cellStyle name="20% — akcent 4" xfId="37857" builtinId="42" hidden="1"/>
    <cellStyle name="20% — akcent 4" xfId="37896" builtinId="42" hidden="1"/>
    <cellStyle name="20% — akcent 4" xfId="37935" builtinId="42" hidden="1"/>
    <cellStyle name="20% — akcent 4" xfId="37975" builtinId="42" hidden="1"/>
    <cellStyle name="20% — akcent 4" xfId="38016" builtinId="42" hidden="1"/>
    <cellStyle name="20% — akcent 4" xfId="38055" builtinId="42" hidden="1"/>
    <cellStyle name="20% — akcent 4" xfId="38094" builtinId="42" hidden="1"/>
    <cellStyle name="20% — akcent 4" xfId="38133" builtinId="42" hidden="1"/>
    <cellStyle name="20% — akcent 4" xfId="38173" builtinId="42" hidden="1"/>
    <cellStyle name="20% — akcent 4" xfId="38212" builtinId="42" hidden="1"/>
    <cellStyle name="20% — akcent 4" xfId="38253" builtinId="42" hidden="1"/>
    <cellStyle name="20% — akcent 4" xfId="38292" builtinId="42" hidden="1"/>
    <cellStyle name="20% — akcent 4" xfId="38331" builtinId="42" hidden="1"/>
    <cellStyle name="20% — akcent 4" xfId="38370" builtinId="42" hidden="1"/>
    <cellStyle name="20% — akcent 4" xfId="38410" builtinId="42" hidden="1"/>
    <cellStyle name="20% — akcent 4" xfId="38450" builtinId="42" hidden="1"/>
    <cellStyle name="20% — akcent 4" xfId="38489" builtinId="42" hidden="1"/>
    <cellStyle name="20% — akcent 4" xfId="38529" builtinId="42" hidden="1"/>
    <cellStyle name="20% — akcent 4" xfId="38568" builtinId="42" hidden="1"/>
    <cellStyle name="20% — akcent 4" xfId="38608" builtinId="42" hidden="1"/>
    <cellStyle name="20% — akcent 4" xfId="38647" builtinId="42" hidden="1"/>
    <cellStyle name="20% — akcent 4" xfId="38686" builtinId="42" hidden="1"/>
    <cellStyle name="20% — akcent 4" xfId="38725" builtinId="42" hidden="1"/>
    <cellStyle name="20% — akcent 4" xfId="38884" builtinId="42" hidden="1"/>
    <cellStyle name="20% — akcent 4" xfId="38925" builtinId="42" hidden="1"/>
    <cellStyle name="20% — akcent 4" xfId="38964" builtinId="42" hidden="1"/>
    <cellStyle name="20% — akcent 4" xfId="39003" builtinId="42" hidden="1"/>
    <cellStyle name="20% — akcent 4" xfId="39042" builtinId="42" hidden="1"/>
    <cellStyle name="20% — akcent 4" xfId="39082" builtinId="42" hidden="1"/>
    <cellStyle name="20% — akcent 4" xfId="39121" builtinId="42" hidden="1"/>
    <cellStyle name="20% — akcent 4" xfId="39162" builtinId="42" hidden="1"/>
    <cellStyle name="20% — akcent 4" xfId="39201" builtinId="42" hidden="1"/>
    <cellStyle name="20% — akcent 4" xfId="39240" builtinId="42" hidden="1"/>
    <cellStyle name="20% — akcent 4" xfId="39279" builtinId="42" hidden="1"/>
    <cellStyle name="20% — akcent 4" xfId="39319" builtinId="42" hidden="1"/>
    <cellStyle name="20% — akcent 4" xfId="39359" builtinId="42" hidden="1"/>
    <cellStyle name="20% — akcent 4" xfId="39398" builtinId="42" hidden="1"/>
    <cellStyle name="20% — akcent 4" xfId="39438" builtinId="42" hidden="1"/>
    <cellStyle name="20% — akcent 4" xfId="39478" builtinId="42" hidden="1"/>
    <cellStyle name="20% — akcent 4" xfId="39518" builtinId="42" hidden="1"/>
    <cellStyle name="20% — akcent 4" xfId="39557" builtinId="42" hidden="1"/>
    <cellStyle name="20% — akcent 4" xfId="39596" builtinId="42" hidden="1"/>
    <cellStyle name="20% — akcent 4" xfId="38831" builtinId="42" hidden="1"/>
    <cellStyle name="20% — akcent 4" xfId="39629" builtinId="42" hidden="1"/>
    <cellStyle name="20% — akcent 4" xfId="39670" builtinId="42" hidden="1"/>
    <cellStyle name="20% — akcent 4" xfId="39709" builtinId="42" hidden="1"/>
    <cellStyle name="20% — akcent 4" xfId="39748" builtinId="42" hidden="1"/>
    <cellStyle name="20% — akcent 4" xfId="39787" builtinId="42" hidden="1"/>
    <cellStyle name="20% — akcent 4" xfId="39827" builtinId="42" hidden="1"/>
    <cellStyle name="20% — akcent 4" xfId="39866" builtinId="42" hidden="1"/>
    <cellStyle name="20% — akcent 4" xfId="39907" builtinId="42" hidden="1"/>
    <cellStyle name="20% — akcent 4" xfId="39946" builtinId="42" hidden="1"/>
    <cellStyle name="20% — akcent 4" xfId="39985" builtinId="42" hidden="1"/>
    <cellStyle name="20% — akcent 4" xfId="40024" builtinId="42" hidden="1"/>
    <cellStyle name="20% — akcent 4" xfId="40064" builtinId="42" hidden="1"/>
    <cellStyle name="20% — akcent 4" xfId="40104" builtinId="42" hidden="1"/>
    <cellStyle name="20% — akcent 4" xfId="40143" builtinId="42" hidden="1"/>
    <cellStyle name="20% — akcent 4" xfId="40183" builtinId="42" hidden="1"/>
    <cellStyle name="20% — akcent 4" xfId="40222" builtinId="42" hidden="1"/>
    <cellStyle name="20% — akcent 4" xfId="40262" builtinId="42" hidden="1"/>
    <cellStyle name="20% — akcent 4" xfId="40301" builtinId="42" hidden="1"/>
    <cellStyle name="20% — akcent 4" xfId="40340" builtinId="42" hidden="1"/>
    <cellStyle name="20% — akcent 4" xfId="38776" builtinId="42" hidden="1"/>
    <cellStyle name="20% — akcent 4" xfId="39449" builtinId="42" hidden="1"/>
    <cellStyle name="20% — akcent 4" xfId="40386" builtinId="42" hidden="1"/>
    <cellStyle name="20% — akcent 4" xfId="40425" builtinId="42" hidden="1"/>
    <cellStyle name="20% — akcent 4" xfId="40464" builtinId="42" hidden="1"/>
    <cellStyle name="20% — akcent 4" xfId="40503" builtinId="42" hidden="1"/>
    <cellStyle name="20% — akcent 4" xfId="40543" builtinId="42" hidden="1"/>
    <cellStyle name="20% — akcent 4" xfId="40582" builtinId="42" hidden="1"/>
    <cellStyle name="20% — akcent 4" xfId="40623" builtinId="42" hidden="1"/>
    <cellStyle name="20% — akcent 4" xfId="40662" builtinId="42" hidden="1"/>
    <cellStyle name="20% — akcent 4" xfId="40701" builtinId="42" hidden="1"/>
    <cellStyle name="20% — akcent 4" xfId="40740" builtinId="42" hidden="1"/>
    <cellStyle name="20% — akcent 4" xfId="40780" builtinId="42" hidden="1"/>
    <cellStyle name="20% — akcent 4" xfId="40820" builtinId="42" hidden="1"/>
    <cellStyle name="20% — akcent 4" xfId="40859" builtinId="42" hidden="1"/>
    <cellStyle name="20% — akcent 4" xfId="40899" builtinId="42" hidden="1"/>
    <cellStyle name="20% — akcent 4" xfId="40938" builtinId="42" hidden="1"/>
    <cellStyle name="20% — akcent 4" xfId="40978" builtinId="42" hidden="1"/>
    <cellStyle name="20% — akcent 4" xfId="41017" builtinId="42" hidden="1"/>
    <cellStyle name="20% — akcent 4" xfId="41056" builtinId="42" hidden="1"/>
    <cellStyle name="20% — akcent 4" xfId="41116" builtinId="42" hidden="1"/>
    <cellStyle name="20% — akcent 4" xfId="41174" builtinId="42" hidden="1"/>
    <cellStyle name="20% — akcent 4" xfId="41215" builtinId="42" hidden="1"/>
    <cellStyle name="20% — akcent 4" xfId="41254" builtinId="42" hidden="1"/>
    <cellStyle name="20% — akcent 4" xfId="41293" builtinId="42" hidden="1"/>
    <cellStyle name="20% — akcent 4" xfId="41332" builtinId="42" hidden="1"/>
    <cellStyle name="20% — akcent 4" xfId="41372" builtinId="42" hidden="1"/>
    <cellStyle name="20% — akcent 4" xfId="41411" builtinId="42" hidden="1"/>
    <cellStyle name="20% — akcent 4" xfId="41452" builtinId="42" hidden="1"/>
    <cellStyle name="20% — akcent 4" xfId="41491" builtinId="42" hidden="1"/>
    <cellStyle name="20% — akcent 4" xfId="41530" builtinId="42" hidden="1"/>
    <cellStyle name="20% — akcent 4" xfId="41569" builtinId="42" hidden="1"/>
    <cellStyle name="20% — akcent 4" xfId="41609" builtinId="42" hidden="1"/>
    <cellStyle name="20% — akcent 4" xfId="41649" builtinId="42" hidden="1"/>
    <cellStyle name="20% — akcent 4" xfId="41688" builtinId="42" hidden="1"/>
    <cellStyle name="20% — akcent 4" xfId="41728" builtinId="42" hidden="1"/>
    <cellStyle name="20% — akcent 4" xfId="41767" builtinId="42" hidden="1"/>
    <cellStyle name="20% — akcent 4" xfId="41807" builtinId="42" hidden="1"/>
    <cellStyle name="20% — akcent 4" xfId="41846" builtinId="42" hidden="1"/>
    <cellStyle name="20% — akcent 4" xfId="41885" builtinId="42" hidden="1"/>
    <cellStyle name="20% — akcent 4" xfId="41131" builtinId="42" hidden="1"/>
    <cellStyle name="20% — akcent 4" xfId="41925" builtinId="42" hidden="1"/>
    <cellStyle name="20% — akcent 4" xfId="41966" builtinId="42" hidden="1"/>
    <cellStyle name="20% — akcent 4" xfId="42005" builtinId="42" hidden="1"/>
    <cellStyle name="20% — akcent 4" xfId="42044" builtinId="42" hidden="1"/>
    <cellStyle name="20% — akcent 4" xfId="42083" builtinId="42" hidden="1"/>
    <cellStyle name="20% — akcent 4" xfId="42123" builtinId="42" hidden="1"/>
    <cellStyle name="20% — akcent 4" xfId="42162" builtinId="42" hidden="1"/>
    <cellStyle name="20% — akcent 4" xfId="42203" builtinId="42" hidden="1"/>
    <cellStyle name="20% — akcent 4" xfId="42242" builtinId="42" hidden="1"/>
    <cellStyle name="20% — akcent 4" xfId="42281" builtinId="42" hidden="1"/>
    <cellStyle name="20% — akcent 4" xfId="42320" builtinId="42" hidden="1"/>
    <cellStyle name="20% — akcent 4" xfId="42360" builtinId="42" hidden="1"/>
    <cellStyle name="20% — akcent 4" xfId="42400" builtinId="42" hidden="1"/>
    <cellStyle name="20% — akcent 4" xfId="42439" builtinId="42" hidden="1"/>
    <cellStyle name="20% — akcent 4" xfId="42479" builtinId="42" hidden="1"/>
    <cellStyle name="20% — akcent 4" xfId="42518" builtinId="42" hidden="1"/>
    <cellStyle name="20% — akcent 4" xfId="42558" builtinId="42" hidden="1"/>
    <cellStyle name="20% — akcent 4" xfId="42597" builtinId="42" hidden="1"/>
    <cellStyle name="20% — akcent 4" xfId="42636" builtinId="42" hidden="1"/>
    <cellStyle name="20% — akcent 4" xfId="42700" builtinId="42" hidden="1"/>
    <cellStyle name="20% — akcent 4" xfId="42754" builtinId="42" hidden="1"/>
    <cellStyle name="20% — akcent 4" xfId="42795" builtinId="42" hidden="1"/>
    <cellStyle name="20% — akcent 4" xfId="42834" builtinId="42" hidden="1"/>
    <cellStyle name="20% — akcent 4" xfId="42873" builtinId="42" hidden="1"/>
    <cellStyle name="20% — akcent 4" xfId="42912" builtinId="42" hidden="1"/>
    <cellStyle name="20% — akcent 4" xfId="42952" builtinId="42" hidden="1"/>
    <cellStyle name="20% — akcent 4" xfId="42991" builtinId="42" hidden="1"/>
    <cellStyle name="20% — akcent 4" xfId="43032" builtinId="42" hidden="1"/>
    <cellStyle name="20% — akcent 4" xfId="43071" builtinId="42" hidden="1"/>
    <cellStyle name="20% — akcent 4" xfId="43110" builtinId="42" hidden="1"/>
    <cellStyle name="20% — akcent 4" xfId="43149" builtinId="42" hidden="1"/>
    <cellStyle name="20% — akcent 4" xfId="43189" builtinId="42" hidden="1"/>
    <cellStyle name="20% — akcent 4" xfId="43229" builtinId="42" hidden="1"/>
    <cellStyle name="20% — akcent 4" xfId="43268" builtinId="42" hidden="1"/>
    <cellStyle name="20% — akcent 4" xfId="43308" builtinId="42" hidden="1"/>
    <cellStyle name="20% — akcent 4" xfId="43347" builtinId="42" hidden="1"/>
    <cellStyle name="20% — akcent 4" xfId="43387" builtinId="42" hidden="1"/>
    <cellStyle name="20% — akcent 4" xfId="43426" builtinId="42" hidden="1"/>
    <cellStyle name="20% — akcent 4" xfId="43465" builtinId="42" hidden="1"/>
    <cellStyle name="20% — akcent 4" xfId="42716" builtinId="42" hidden="1"/>
    <cellStyle name="20% — akcent 4" xfId="43505" builtinId="42" hidden="1"/>
    <cellStyle name="20% — akcent 4" xfId="43546" builtinId="42" hidden="1"/>
    <cellStyle name="20% — akcent 4" xfId="43585" builtinId="42" hidden="1"/>
    <cellStyle name="20% — akcent 4" xfId="43624" builtinId="42" hidden="1"/>
    <cellStyle name="20% — akcent 4" xfId="43663" builtinId="42" hidden="1"/>
    <cellStyle name="20% — akcent 4" xfId="43703" builtinId="42" hidden="1"/>
    <cellStyle name="20% — akcent 4" xfId="43742" builtinId="42" hidden="1"/>
    <cellStyle name="20% — akcent 4" xfId="43783" builtinId="42" hidden="1"/>
    <cellStyle name="20% — akcent 4" xfId="43822" builtinId="42" hidden="1"/>
    <cellStyle name="20% — akcent 4" xfId="43861" builtinId="42" hidden="1"/>
    <cellStyle name="20% — akcent 4" xfId="43900" builtinId="42" hidden="1"/>
    <cellStyle name="20% — akcent 4" xfId="43940" builtinId="42" hidden="1"/>
    <cellStyle name="20% — akcent 4" xfId="43980" builtinId="42" hidden="1"/>
    <cellStyle name="20% — akcent 4" xfId="44019" builtinId="42" hidden="1"/>
    <cellStyle name="20% — akcent 4" xfId="44059" builtinId="42" hidden="1"/>
    <cellStyle name="20% — akcent 4" xfId="44098" builtinId="42" hidden="1"/>
    <cellStyle name="20% — akcent 4" xfId="44138" builtinId="42" hidden="1"/>
    <cellStyle name="20% — akcent 4" xfId="44177" builtinId="42" hidden="1"/>
    <cellStyle name="20% — akcent 4" xfId="44216" builtinId="42" hidden="1"/>
    <cellStyle name="20% — akcent 4" xfId="44280" builtinId="42" hidden="1"/>
    <cellStyle name="20% — akcent 4" xfId="44334" builtinId="42" hidden="1"/>
    <cellStyle name="20% — akcent 4" xfId="44375" builtinId="42" hidden="1"/>
    <cellStyle name="20% — akcent 4" xfId="44414" builtinId="42" hidden="1"/>
    <cellStyle name="20% — akcent 4" xfId="44453" builtinId="42" hidden="1"/>
    <cellStyle name="20% — akcent 4" xfId="44492" builtinId="42" hidden="1"/>
    <cellStyle name="20% — akcent 4" xfId="44532" builtinId="42" hidden="1"/>
    <cellStyle name="20% — akcent 4" xfId="44571" builtinId="42" hidden="1"/>
    <cellStyle name="20% — akcent 4" xfId="44612" builtinId="42" hidden="1"/>
    <cellStyle name="20% — akcent 4" xfId="44651" builtinId="42" hidden="1"/>
    <cellStyle name="20% — akcent 4" xfId="44690" builtinId="42" hidden="1"/>
    <cellStyle name="20% — akcent 4" xfId="44729" builtinId="42" hidden="1"/>
    <cellStyle name="20% — akcent 4" xfId="44769" builtinId="42" hidden="1"/>
    <cellStyle name="20% — akcent 4" xfId="44809" builtinId="42" hidden="1"/>
    <cellStyle name="20% — akcent 4" xfId="44848" builtinId="42" hidden="1"/>
    <cellStyle name="20% — akcent 4" xfId="44888" builtinId="42" hidden="1"/>
    <cellStyle name="20% — akcent 4" xfId="44927" builtinId="42" hidden="1"/>
    <cellStyle name="20% — akcent 4" xfId="44967" builtinId="42" hidden="1"/>
    <cellStyle name="20% — akcent 4" xfId="45006" builtinId="42" hidden="1"/>
    <cellStyle name="20% — akcent 4" xfId="45045" builtinId="42" hidden="1"/>
    <cellStyle name="20% — akcent 4" xfId="44296" builtinId="42" hidden="1"/>
    <cellStyle name="20% — akcent 4" xfId="45085" builtinId="42" hidden="1"/>
    <cellStyle name="20% — akcent 4" xfId="45126" builtinId="42" hidden="1"/>
    <cellStyle name="20% — akcent 4" xfId="45165" builtinId="42" hidden="1"/>
    <cellStyle name="20% — akcent 4" xfId="45204" builtinId="42" hidden="1"/>
    <cellStyle name="20% — akcent 4" xfId="45243" builtinId="42" hidden="1"/>
    <cellStyle name="20% — akcent 4" xfId="45283" builtinId="42" hidden="1"/>
    <cellStyle name="20% — akcent 4" xfId="45322" builtinId="42" hidden="1"/>
    <cellStyle name="20% — akcent 4" xfId="45363" builtinId="42" hidden="1"/>
    <cellStyle name="20% — akcent 4" xfId="45402" builtinId="42" hidden="1"/>
    <cellStyle name="20% — akcent 4" xfId="45441" builtinId="42" hidden="1"/>
    <cellStyle name="20% — akcent 4" xfId="45480" builtinId="42" hidden="1"/>
    <cellStyle name="20% — akcent 4" xfId="45520" builtinId="42" hidden="1"/>
    <cellStyle name="20% — akcent 4" xfId="45560" builtinId="42" hidden="1"/>
    <cellStyle name="20% — akcent 4" xfId="45599" builtinId="42" hidden="1"/>
    <cellStyle name="20% — akcent 4" xfId="45639" builtinId="42" hidden="1"/>
    <cellStyle name="20% — akcent 4" xfId="45678" builtinId="42" hidden="1"/>
    <cellStyle name="20% — akcent 4" xfId="45718" builtinId="42" hidden="1"/>
    <cellStyle name="20% — akcent 4" xfId="45757" builtinId="42" hidden="1"/>
    <cellStyle name="20% — akcent 4" xfId="45796" builtinId="42" hidden="1"/>
    <cellStyle name="20% — akcent 5" xfId="100" builtinId="46" hidden="1"/>
    <cellStyle name="20% — akcent 5" xfId="139" builtinId="46" hidden="1"/>
    <cellStyle name="20% — akcent 5" xfId="178" builtinId="46" hidden="1"/>
    <cellStyle name="20% — akcent 5" xfId="217" builtinId="46" hidden="1"/>
    <cellStyle name="20% — akcent 5" xfId="257" builtinId="46" hidden="1"/>
    <cellStyle name="20% — akcent 5" xfId="296" builtinId="46" hidden="1"/>
    <cellStyle name="20% — akcent 5" xfId="337" builtinId="46" hidden="1"/>
    <cellStyle name="20% — akcent 5" xfId="376" builtinId="46" hidden="1"/>
    <cellStyle name="20% — akcent 5" xfId="415" builtinId="46" hidden="1"/>
    <cellStyle name="20% — akcent 5" xfId="454" builtinId="46" hidden="1"/>
    <cellStyle name="20% — akcent 5" xfId="494" builtinId="46" hidden="1"/>
    <cellStyle name="20% — akcent 5" xfId="534" builtinId="46" hidden="1"/>
    <cellStyle name="20% — akcent 5" xfId="573" builtinId="46" hidden="1"/>
    <cellStyle name="20% — akcent 5" xfId="613" builtinId="46" hidden="1"/>
    <cellStyle name="20% — akcent 5" xfId="652" builtinId="46" hidden="1"/>
    <cellStyle name="20% — akcent 5" xfId="692" builtinId="46" hidden="1"/>
    <cellStyle name="20% — akcent 5" xfId="731" builtinId="46" hidden="1"/>
    <cellStyle name="20% — akcent 5" xfId="770" builtinId="46" hidden="1"/>
    <cellStyle name="20% — akcent 5" xfId="809" builtinId="46" hidden="1"/>
    <cellStyle name="20% — akcent 5" xfId="968" builtinId="46" hidden="1"/>
    <cellStyle name="20% — akcent 5" xfId="1009" builtinId="46" hidden="1"/>
    <cellStyle name="20% — akcent 5" xfId="1048" builtinId="46" hidden="1"/>
    <cellStyle name="20% — akcent 5" xfId="1087" builtinId="46" hidden="1"/>
    <cellStyle name="20% — akcent 5" xfId="1126" builtinId="46" hidden="1"/>
    <cellStyle name="20% — akcent 5" xfId="1166" builtinId="46" hidden="1"/>
    <cellStyle name="20% — akcent 5" xfId="1205" builtinId="46" hidden="1"/>
    <cellStyle name="20% — akcent 5" xfId="1246" builtinId="46" hidden="1"/>
    <cellStyle name="20% — akcent 5" xfId="1285" builtinId="46" hidden="1"/>
    <cellStyle name="20% — akcent 5" xfId="1324" builtinId="46" hidden="1"/>
    <cellStyle name="20% — akcent 5" xfId="1363" builtinId="46" hidden="1"/>
    <cellStyle name="20% — akcent 5" xfId="1403" builtinId="46" hidden="1"/>
    <cellStyle name="20% — akcent 5" xfId="1443" builtinId="46" hidden="1"/>
    <cellStyle name="20% — akcent 5" xfId="1482" builtinId="46" hidden="1"/>
    <cellStyle name="20% — akcent 5" xfId="1522" builtinId="46" hidden="1"/>
    <cellStyle name="20% — akcent 5" xfId="1562" builtinId="46" hidden="1"/>
    <cellStyle name="20% — akcent 5" xfId="1602" builtinId="46" hidden="1"/>
    <cellStyle name="20% — akcent 5" xfId="1641" builtinId="46" hidden="1"/>
    <cellStyle name="20% — akcent 5" xfId="1680" builtinId="46" hidden="1"/>
    <cellStyle name="20% — akcent 5" xfId="907" builtinId="46" hidden="1"/>
    <cellStyle name="20% — akcent 5" xfId="1713" builtinId="46" hidden="1"/>
    <cellStyle name="20% — akcent 5" xfId="1754" builtinId="46" hidden="1"/>
    <cellStyle name="20% — akcent 5" xfId="1793" builtinId="46" hidden="1"/>
    <cellStyle name="20% — akcent 5" xfId="1832" builtinId="46" hidden="1"/>
    <cellStyle name="20% — akcent 5" xfId="1871" builtinId="46" hidden="1"/>
    <cellStyle name="20% — akcent 5" xfId="1911" builtinId="46" hidden="1"/>
    <cellStyle name="20% — akcent 5" xfId="1950" builtinId="46" hidden="1"/>
    <cellStyle name="20% — akcent 5" xfId="1991" builtinId="46" hidden="1"/>
    <cellStyle name="20% — akcent 5" xfId="2030" builtinId="46" hidden="1"/>
    <cellStyle name="20% — akcent 5" xfId="2069" builtinId="46" hidden="1"/>
    <cellStyle name="20% — akcent 5" xfId="2108" builtinId="46" hidden="1"/>
    <cellStyle name="20% — akcent 5" xfId="2148" builtinId="46" hidden="1"/>
    <cellStyle name="20% — akcent 5" xfId="2188" builtinId="46" hidden="1"/>
    <cellStyle name="20% — akcent 5" xfId="2227" builtinId="46" hidden="1"/>
    <cellStyle name="20% — akcent 5" xfId="2267" builtinId="46" hidden="1"/>
    <cellStyle name="20% — akcent 5" xfId="2306" builtinId="46" hidden="1"/>
    <cellStyle name="20% — akcent 5" xfId="2346" builtinId="46" hidden="1"/>
    <cellStyle name="20% — akcent 5" xfId="2385" builtinId="46" hidden="1"/>
    <cellStyle name="20% — akcent 5" xfId="2424" builtinId="46" hidden="1"/>
    <cellStyle name="20% — akcent 5" xfId="860" builtinId="46" hidden="1"/>
    <cellStyle name="20% — akcent 5" xfId="894" builtinId="46" hidden="1"/>
    <cellStyle name="20% — akcent 5" xfId="2470" builtinId="46" hidden="1"/>
    <cellStyle name="20% — akcent 5" xfId="2509" builtinId="46" hidden="1"/>
    <cellStyle name="20% — akcent 5" xfId="2548" builtinId="46" hidden="1"/>
    <cellStyle name="20% — akcent 5" xfId="2587" builtinId="46" hidden="1"/>
    <cellStyle name="20% — akcent 5" xfId="2627" builtinId="46" hidden="1"/>
    <cellStyle name="20% — akcent 5" xfId="2666" builtinId="46" hidden="1"/>
    <cellStyle name="20% — akcent 5" xfId="2707" builtinId="46" hidden="1"/>
    <cellStyle name="20% — akcent 5" xfId="2746" builtinId="46" hidden="1"/>
    <cellStyle name="20% — akcent 5" xfId="2785" builtinId="46" hidden="1"/>
    <cellStyle name="20% — akcent 5" xfId="2824" builtinId="46" hidden="1"/>
    <cellStyle name="20% — akcent 5" xfId="2864" builtinId="46" hidden="1"/>
    <cellStyle name="20% — akcent 5" xfId="2904" builtinId="46" hidden="1"/>
    <cellStyle name="20% — akcent 5" xfId="2943" builtinId="46" hidden="1"/>
    <cellStyle name="20% — akcent 5" xfId="2983" builtinId="46" hidden="1"/>
    <cellStyle name="20% — akcent 5" xfId="3022" builtinId="46" hidden="1"/>
    <cellStyle name="20% — akcent 5" xfId="3062" builtinId="46" hidden="1"/>
    <cellStyle name="20% — akcent 5" xfId="3101" builtinId="46" hidden="1"/>
    <cellStyle name="20% — akcent 5" xfId="3140" builtinId="46" hidden="1"/>
    <cellStyle name="20% — akcent 5" xfId="3179" builtinId="46" hidden="1"/>
    <cellStyle name="20% — akcent 5" xfId="3372" builtinId="46" hidden="1"/>
    <cellStyle name="20% — akcent 5" xfId="3417" builtinId="46" hidden="1"/>
    <cellStyle name="20% — akcent 5" xfId="3456" builtinId="46" hidden="1"/>
    <cellStyle name="20% — akcent 5" xfId="3495" builtinId="46" hidden="1"/>
    <cellStyle name="20% — akcent 5" xfId="3534" builtinId="46" hidden="1"/>
    <cellStyle name="20% — akcent 5" xfId="3574" builtinId="46" hidden="1"/>
    <cellStyle name="20% — akcent 5" xfId="3613" builtinId="46" hidden="1"/>
    <cellStyle name="20% — akcent 5" xfId="3654" builtinId="46" hidden="1"/>
    <cellStyle name="20% — akcent 5" xfId="3693" builtinId="46" hidden="1"/>
    <cellStyle name="20% — akcent 5" xfId="3732" builtinId="46" hidden="1"/>
    <cellStyle name="20% — akcent 5" xfId="3771" builtinId="46" hidden="1"/>
    <cellStyle name="20% — akcent 5" xfId="3815" builtinId="46" hidden="1"/>
    <cellStyle name="20% — akcent 5" xfId="3855" builtinId="46" hidden="1"/>
    <cellStyle name="20% — akcent 5" xfId="3894" builtinId="46" hidden="1"/>
    <cellStyle name="20% — akcent 5" xfId="3934" builtinId="46" hidden="1"/>
    <cellStyle name="20% — akcent 5" xfId="3974" builtinId="46" hidden="1"/>
    <cellStyle name="20% — akcent 5" xfId="4014" builtinId="46" hidden="1"/>
    <cellStyle name="20% — akcent 5" xfId="4053" builtinId="46" hidden="1"/>
    <cellStyle name="20% — akcent 5" xfId="4092" builtinId="46" hidden="1"/>
    <cellStyle name="20% — akcent 5" xfId="4149" builtinId="46" hidden="1"/>
    <cellStyle name="20% — akcent 5" xfId="4308" builtinId="46" hidden="1"/>
    <cellStyle name="20% — akcent 5" xfId="4353" builtinId="46" hidden="1"/>
    <cellStyle name="20% — akcent 5" xfId="4392" builtinId="46" hidden="1"/>
    <cellStyle name="20% — akcent 5" xfId="4431" builtinId="46" hidden="1"/>
    <cellStyle name="20% — akcent 5" xfId="4470" builtinId="46" hidden="1"/>
    <cellStyle name="20% — akcent 5" xfId="4510" builtinId="46" hidden="1"/>
    <cellStyle name="20% — akcent 5" xfId="4549" builtinId="46" hidden="1"/>
    <cellStyle name="20% — akcent 5" xfId="4590" builtinId="46" hidden="1"/>
    <cellStyle name="20% — akcent 5" xfId="4629" builtinId="46" hidden="1"/>
    <cellStyle name="20% — akcent 5" xfId="4668" builtinId="46" hidden="1"/>
    <cellStyle name="20% — akcent 5" xfId="4707" builtinId="46" hidden="1"/>
    <cellStyle name="20% — akcent 5" xfId="4751" builtinId="46" hidden="1"/>
    <cellStyle name="20% — akcent 5" xfId="4791" builtinId="46" hidden="1"/>
    <cellStyle name="20% — akcent 5" xfId="4830" builtinId="46" hidden="1"/>
    <cellStyle name="20% — akcent 5" xfId="4870" builtinId="46" hidden="1"/>
    <cellStyle name="20% — akcent 5" xfId="4910" builtinId="46" hidden="1"/>
    <cellStyle name="20% — akcent 5" xfId="4950" builtinId="46" hidden="1"/>
    <cellStyle name="20% — akcent 5" xfId="4989" builtinId="46" hidden="1"/>
    <cellStyle name="20% — akcent 5" xfId="5028" builtinId="46" hidden="1"/>
    <cellStyle name="20% — akcent 5" xfId="4247" builtinId="46" hidden="1"/>
    <cellStyle name="20% — akcent 5" xfId="5061" builtinId="46" hidden="1"/>
    <cellStyle name="20% — akcent 5" xfId="5102" builtinId="46" hidden="1"/>
    <cellStyle name="20% — akcent 5" xfId="5141" builtinId="46" hidden="1"/>
    <cellStyle name="20% — akcent 5" xfId="5180" builtinId="46" hidden="1"/>
    <cellStyle name="20% — akcent 5" xfId="5219" builtinId="46" hidden="1"/>
    <cellStyle name="20% — akcent 5" xfId="5259" builtinId="46" hidden="1"/>
    <cellStyle name="20% — akcent 5" xfId="5298" builtinId="46" hidden="1"/>
    <cellStyle name="20% — akcent 5" xfId="5339" builtinId="46" hidden="1"/>
    <cellStyle name="20% — akcent 5" xfId="5378" builtinId="46" hidden="1"/>
    <cellStyle name="20% — akcent 5" xfId="5417" builtinId="46" hidden="1"/>
    <cellStyle name="20% — akcent 5" xfId="5456" builtinId="46" hidden="1"/>
    <cellStyle name="20% — akcent 5" xfId="5496" builtinId="46" hidden="1"/>
    <cellStyle name="20% — akcent 5" xfId="5536" builtinId="46" hidden="1"/>
    <cellStyle name="20% — akcent 5" xfId="5575" builtinId="46" hidden="1"/>
    <cellStyle name="20% — akcent 5" xfId="5615" builtinId="46" hidden="1"/>
    <cellStyle name="20% — akcent 5" xfId="5654" builtinId="46" hidden="1"/>
    <cellStyle name="20% — akcent 5" xfId="5694" builtinId="46" hidden="1"/>
    <cellStyle name="20% — akcent 5" xfId="5733" builtinId="46" hidden="1"/>
    <cellStyle name="20% — akcent 5" xfId="5772" builtinId="46" hidden="1"/>
    <cellStyle name="20% — akcent 5" xfId="4200" builtinId="46" hidden="1"/>
    <cellStyle name="20% — akcent 5" xfId="4234" builtinId="46" hidden="1"/>
    <cellStyle name="20% — akcent 5" xfId="5818" builtinId="46" hidden="1"/>
    <cellStyle name="20% — akcent 5" xfId="5857" builtinId="46" hidden="1"/>
    <cellStyle name="20% — akcent 5" xfId="5896" builtinId="46" hidden="1"/>
    <cellStyle name="20% — akcent 5" xfId="5935" builtinId="46" hidden="1"/>
    <cellStyle name="20% — akcent 5" xfId="5975" builtinId="46" hidden="1"/>
    <cellStyle name="20% — akcent 5" xfId="6014" builtinId="46" hidden="1"/>
    <cellStyle name="20% — akcent 5" xfId="6055" builtinId="46" hidden="1"/>
    <cellStyle name="20% — akcent 5" xfId="6094" builtinId="46" hidden="1"/>
    <cellStyle name="20% — akcent 5" xfId="6133" builtinId="46" hidden="1"/>
    <cellStyle name="20% — akcent 5" xfId="6172" builtinId="46" hidden="1"/>
    <cellStyle name="20% — akcent 5" xfId="6212" builtinId="46" hidden="1"/>
    <cellStyle name="20% — akcent 5" xfId="6252" builtinId="46" hidden="1"/>
    <cellStyle name="20% — akcent 5" xfId="6291" builtinId="46" hidden="1"/>
    <cellStyle name="20% — akcent 5" xfId="6331" builtinId="46" hidden="1"/>
    <cellStyle name="20% — akcent 5" xfId="6370" builtinId="46" hidden="1"/>
    <cellStyle name="20% — akcent 5" xfId="6410" builtinId="46" hidden="1"/>
    <cellStyle name="20% — akcent 5" xfId="6449" builtinId="46" hidden="1"/>
    <cellStyle name="20% — akcent 5" xfId="6488" builtinId="46" hidden="1"/>
    <cellStyle name="20% — akcent 5" xfId="3311" builtinId="46" hidden="1"/>
    <cellStyle name="20% — akcent 5" xfId="6501" builtinId="46" hidden="1"/>
    <cellStyle name="20% — akcent 5" xfId="6544" builtinId="46" hidden="1"/>
    <cellStyle name="20% — akcent 5" xfId="6583" builtinId="46" hidden="1"/>
    <cellStyle name="20% — akcent 5" xfId="6622" builtinId="46" hidden="1"/>
    <cellStyle name="20% — akcent 5" xfId="6661" builtinId="46" hidden="1"/>
    <cellStyle name="20% — akcent 5" xfId="6701" builtinId="46" hidden="1"/>
    <cellStyle name="20% — akcent 5" xfId="6740" builtinId="46" hidden="1"/>
    <cellStyle name="20% — akcent 5" xfId="6781" builtinId="46" hidden="1"/>
    <cellStyle name="20% — akcent 5" xfId="6820" builtinId="46" hidden="1"/>
    <cellStyle name="20% — akcent 5" xfId="6859" builtinId="46" hidden="1"/>
    <cellStyle name="20% — akcent 5" xfId="6898" builtinId="46" hidden="1"/>
    <cellStyle name="20% — akcent 5" xfId="6940" builtinId="46" hidden="1"/>
    <cellStyle name="20% — akcent 5" xfId="6980" builtinId="46" hidden="1"/>
    <cellStyle name="20% — akcent 5" xfId="7019" builtinId="46" hidden="1"/>
    <cellStyle name="20% — akcent 5" xfId="7059" builtinId="46" hidden="1"/>
    <cellStyle name="20% — akcent 5" xfId="7099" builtinId="46" hidden="1"/>
    <cellStyle name="20% — akcent 5" xfId="7139" builtinId="46" hidden="1"/>
    <cellStyle name="20% — akcent 5" xfId="7178" builtinId="46" hidden="1"/>
    <cellStyle name="20% — akcent 5" xfId="7217" builtinId="46" hidden="1"/>
    <cellStyle name="20% — akcent 5" xfId="7267" builtinId="46" hidden="1"/>
    <cellStyle name="20% — akcent 5" xfId="7426" builtinId="46" hidden="1"/>
    <cellStyle name="20% — akcent 5" xfId="7469" builtinId="46" hidden="1"/>
    <cellStyle name="20% — akcent 5" xfId="7508" builtinId="46" hidden="1"/>
    <cellStyle name="20% — akcent 5" xfId="7547" builtinId="46" hidden="1"/>
    <cellStyle name="20% — akcent 5" xfId="7586" builtinId="46" hidden="1"/>
    <cellStyle name="20% — akcent 5" xfId="7626" builtinId="46" hidden="1"/>
    <cellStyle name="20% — akcent 5" xfId="7665" builtinId="46" hidden="1"/>
    <cellStyle name="20% — akcent 5" xfId="7706" builtinId="46" hidden="1"/>
    <cellStyle name="20% — akcent 5" xfId="7745" builtinId="46" hidden="1"/>
    <cellStyle name="20% — akcent 5" xfId="7784" builtinId="46" hidden="1"/>
    <cellStyle name="20% — akcent 5" xfId="7823" builtinId="46" hidden="1"/>
    <cellStyle name="20% — akcent 5" xfId="7865" builtinId="46" hidden="1"/>
    <cellStyle name="20% — akcent 5" xfId="7905" builtinId="46" hidden="1"/>
    <cellStyle name="20% — akcent 5" xfId="7944" builtinId="46" hidden="1"/>
    <cellStyle name="20% — akcent 5" xfId="7984" builtinId="46" hidden="1"/>
    <cellStyle name="20% — akcent 5" xfId="8024" builtinId="46" hidden="1"/>
    <cellStyle name="20% — akcent 5" xfId="8064" builtinId="46" hidden="1"/>
    <cellStyle name="20% — akcent 5" xfId="8103" builtinId="46" hidden="1"/>
    <cellStyle name="20% — akcent 5" xfId="8142" builtinId="46" hidden="1"/>
    <cellStyle name="20% — akcent 5" xfId="7365" builtinId="46" hidden="1"/>
    <cellStyle name="20% — akcent 5" xfId="8175" builtinId="46" hidden="1"/>
    <cellStyle name="20% — akcent 5" xfId="8216" builtinId="46" hidden="1"/>
    <cellStyle name="20% — akcent 5" xfId="8255" builtinId="46" hidden="1"/>
    <cellStyle name="20% — akcent 5" xfId="8294" builtinId="46" hidden="1"/>
    <cellStyle name="20% — akcent 5" xfId="8333" builtinId="46" hidden="1"/>
    <cellStyle name="20% — akcent 5" xfId="8373" builtinId="46" hidden="1"/>
    <cellStyle name="20% — akcent 5" xfId="8412" builtinId="46" hidden="1"/>
    <cellStyle name="20% — akcent 5" xfId="8453" builtinId="46" hidden="1"/>
    <cellStyle name="20% — akcent 5" xfId="8492" builtinId="46" hidden="1"/>
    <cellStyle name="20% — akcent 5" xfId="8531" builtinId="46" hidden="1"/>
    <cellStyle name="20% — akcent 5" xfId="8570" builtinId="46" hidden="1"/>
    <cellStyle name="20% — akcent 5" xfId="8610" builtinId="46" hidden="1"/>
    <cellStyle name="20% — akcent 5" xfId="8650" builtinId="46" hidden="1"/>
    <cellStyle name="20% — akcent 5" xfId="8689" builtinId="46" hidden="1"/>
    <cellStyle name="20% — akcent 5" xfId="8729" builtinId="46" hidden="1"/>
    <cellStyle name="20% — akcent 5" xfId="8768" builtinId="46" hidden="1"/>
    <cellStyle name="20% — akcent 5" xfId="8808" builtinId="46" hidden="1"/>
    <cellStyle name="20% — akcent 5" xfId="8847" builtinId="46" hidden="1"/>
    <cellStyle name="20% — akcent 5" xfId="8886" builtinId="46" hidden="1"/>
    <cellStyle name="20% — akcent 5" xfId="7318" builtinId="46" hidden="1"/>
    <cellStyle name="20% — akcent 5" xfId="7352" builtinId="46" hidden="1"/>
    <cellStyle name="20% — akcent 5" xfId="8932" builtinId="46" hidden="1"/>
    <cellStyle name="20% — akcent 5" xfId="8971" builtinId="46" hidden="1"/>
    <cellStyle name="20% — akcent 5" xfId="9010" builtinId="46" hidden="1"/>
    <cellStyle name="20% — akcent 5" xfId="9049" builtinId="46" hidden="1"/>
    <cellStyle name="20% — akcent 5" xfId="9089" builtinId="46" hidden="1"/>
    <cellStyle name="20% — akcent 5" xfId="9128" builtinId="46" hidden="1"/>
    <cellStyle name="20% — akcent 5" xfId="9169" builtinId="46" hidden="1"/>
    <cellStyle name="20% — akcent 5" xfId="9208" builtinId="46" hidden="1"/>
    <cellStyle name="20% — akcent 5" xfId="9247" builtinId="46" hidden="1"/>
    <cellStyle name="20% — akcent 5" xfId="9286" builtinId="46" hidden="1"/>
    <cellStyle name="20% — akcent 5" xfId="9326" builtinId="46" hidden="1"/>
    <cellStyle name="20% — akcent 5" xfId="9366" builtinId="46" hidden="1"/>
    <cellStyle name="20% — akcent 5" xfId="9405" builtinId="46" hidden="1"/>
    <cellStyle name="20% — akcent 5" xfId="9445" builtinId="46" hidden="1"/>
    <cellStyle name="20% — akcent 5" xfId="9484" builtinId="46" hidden="1"/>
    <cellStyle name="20% — akcent 5" xfId="9524" builtinId="46" hidden="1"/>
    <cellStyle name="20% — akcent 5" xfId="9563" builtinId="46" hidden="1"/>
    <cellStyle name="20% — akcent 5" xfId="9602" builtinId="46" hidden="1"/>
    <cellStyle name="20% — akcent 5" xfId="3284" builtinId="46" hidden="1"/>
    <cellStyle name="20% — akcent 5" xfId="9643" builtinId="46" hidden="1"/>
    <cellStyle name="20% — akcent 5" xfId="9684" builtinId="46" hidden="1"/>
    <cellStyle name="20% — akcent 5" xfId="9723" builtinId="46" hidden="1"/>
    <cellStyle name="20% — akcent 5" xfId="9762" builtinId="46" hidden="1"/>
    <cellStyle name="20% — akcent 5" xfId="9801" builtinId="46" hidden="1"/>
    <cellStyle name="20% — akcent 5" xfId="9841" builtinId="46" hidden="1"/>
    <cellStyle name="20% — akcent 5" xfId="9880" builtinId="46" hidden="1"/>
    <cellStyle name="20% — akcent 5" xfId="9921" builtinId="46" hidden="1"/>
    <cellStyle name="20% — akcent 5" xfId="9960" builtinId="46" hidden="1"/>
    <cellStyle name="20% — akcent 5" xfId="9999" builtinId="46" hidden="1"/>
    <cellStyle name="20% — akcent 5" xfId="10038" builtinId="46" hidden="1"/>
    <cellStyle name="20% — akcent 5" xfId="10078" builtinId="46" hidden="1"/>
    <cellStyle name="20% — akcent 5" xfId="10118" builtinId="46" hidden="1"/>
    <cellStyle name="20% — akcent 5" xfId="10157" builtinId="46" hidden="1"/>
    <cellStyle name="20% — akcent 5" xfId="10197" builtinId="46" hidden="1"/>
    <cellStyle name="20% — akcent 5" xfId="10236" builtinId="46" hidden="1"/>
    <cellStyle name="20% — akcent 5" xfId="10276" builtinId="46" hidden="1"/>
    <cellStyle name="20% — akcent 5" xfId="10315" builtinId="46" hidden="1"/>
    <cellStyle name="20% — akcent 5" xfId="10354" builtinId="46" hidden="1"/>
    <cellStyle name="20% — akcent 5" xfId="10393" builtinId="46" hidden="1"/>
    <cellStyle name="20% — akcent 5" xfId="10552" builtinId="46" hidden="1"/>
    <cellStyle name="20% — akcent 5" xfId="10593" builtinId="46" hidden="1"/>
    <cellStyle name="20% — akcent 5" xfId="10632" builtinId="46" hidden="1"/>
    <cellStyle name="20% — akcent 5" xfId="10671" builtinId="46" hidden="1"/>
    <cellStyle name="20% — akcent 5" xfId="10710" builtinId="46" hidden="1"/>
    <cellStyle name="20% — akcent 5" xfId="10750" builtinId="46" hidden="1"/>
    <cellStyle name="20% — akcent 5" xfId="10789" builtinId="46" hidden="1"/>
    <cellStyle name="20% — akcent 5" xfId="10830" builtinId="46" hidden="1"/>
    <cellStyle name="20% — akcent 5" xfId="10869" builtinId="46" hidden="1"/>
    <cellStyle name="20% — akcent 5" xfId="10908" builtinId="46" hidden="1"/>
    <cellStyle name="20% — akcent 5" xfId="10947" builtinId="46" hidden="1"/>
    <cellStyle name="20% — akcent 5" xfId="10987" builtinId="46" hidden="1"/>
    <cellStyle name="20% — akcent 5" xfId="11027" builtinId="46" hidden="1"/>
    <cellStyle name="20% — akcent 5" xfId="11066" builtinId="46" hidden="1"/>
    <cellStyle name="20% — akcent 5" xfId="11106" builtinId="46" hidden="1"/>
    <cellStyle name="20% — akcent 5" xfId="11146" builtinId="46" hidden="1"/>
    <cellStyle name="20% — akcent 5" xfId="11186" builtinId="46" hidden="1"/>
    <cellStyle name="20% — akcent 5" xfId="11225" builtinId="46" hidden="1"/>
    <cellStyle name="20% — akcent 5" xfId="11264" builtinId="46" hidden="1"/>
    <cellStyle name="20% — akcent 5" xfId="10491" builtinId="46" hidden="1"/>
    <cellStyle name="20% — akcent 5" xfId="11297" builtinId="46" hidden="1"/>
    <cellStyle name="20% — akcent 5" xfId="11338" builtinId="46" hidden="1"/>
    <cellStyle name="20% — akcent 5" xfId="11377" builtinId="46" hidden="1"/>
    <cellStyle name="20% — akcent 5" xfId="11416" builtinId="46" hidden="1"/>
    <cellStyle name="20% — akcent 5" xfId="11455" builtinId="46" hidden="1"/>
    <cellStyle name="20% — akcent 5" xfId="11495" builtinId="46" hidden="1"/>
    <cellStyle name="20% — akcent 5" xfId="11534" builtinId="46" hidden="1"/>
    <cellStyle name="20% — akcent 5" xfId="11575" builtinId="46" hidden="1"/>
    <cellStyle name="20% — akcent 5" xfId="11614" builtinId="46" hidden="1"/>
    <cellStyle name="20% — akcent 5" xfId="11653" builtinId="46" hidden="1"/>
    <cellStyle name="20% — akcent 5" xfId="11692" builtinId="46" hidden="1"/>
    <cellStyle name="20% — akcent 5" xfId="11732" builtinId="46" hidden="1"/>
    <cellStyle name="20% — akcent 5" xfId="11772" builtinId="46" hidden="1"/>
    <cellStyle name="20% — akcent 5" xfId="11811" builtinId="46" hidden="1"/>
    <cellStyle name="20% — akcent 5" xfId="11851" builtinId="46" hidden="1"/>
    <cellStyle name="20% — akcent 5" xfId="11890" builtinId="46" hidden="1"/>
    <cellStyle name="20% — akcent 5" xfId="11930" builtinId="46" hidden="1"/>
    <cellStyle name="20% — akcent 5" xfId="11969" builtinId="46" hidden="1"/>
    <cellStyle name="20% — akcent 5" xfId="12008" builtinId="46" hidden="1"/>
    <cellStyle name="20% — akcent 5" xfId="10444" builtinId="46" hidden="1"/>
    <cellStyle name="20% — akcent 5" xfId="10478" builtinId="46" hidden="1"/>
    <cellStyle name="20% — akcent 5" xfId="12054" builtinId="46" hidden="1"/>
    <cellStyle name="20% — akcent 5" xfId="12093" builtinId="46" hidden="1"/>
    <cellStyle name="20% — akcent 5" xfId="12132" builtinId="46" hidden="1"/>
    <cellStyle name="20% — akcent 5" xfId="12171" builtinId="46" hidden="1"/>
    <cellStyle name="20% — akcent 5" xfId="12211" builtinId="46" hidden="1"/>
    <cellStyle name="20% — akcent 5" xfId="12250" builtinId="46" hidden="1"/>
    <cellStyle name="20% — akcent 5" xfId="12291" builtinId="46" hidden="1"/>
    <cellStyle name="20% — akcent 5" xfId="12330" builtinId="46" hidden="1"/>
    <cellStyle name="20% — akcent 5" xfId="12369" builtinId="46" hidden="1"/>
    <cellStyle name="20% — akcent 5" xfId="12408" builtinId="46" hidden="1"/>
    <cellStyle name="20% — akcent 5" xfId="12448" builtinId="46" hidden="1"/>
    <cellStyle name="20% — akcent 5" xfId="12488" builtinId="46" hidden="1"/>
    <cellStyle name="20% — akcent 5" xfId="12527" builtinId="46" hidden="1"/>
    <cellStyle name="20% — akcent 5" xfId="12567" builtinId="46" hidden="1"/>
    <cellStyle name="20% — akcent 5" xfId="12606" builtinId="46" hidden="1"/>
    <cellStyle name="20% — akcent 5" xfId="12646" builtinId="46" hidden="1"/>
    <cellStyle name="20% — akcent 5" xfId="12685" builtinId="46" hidden="1"/>
    <cellStyle name="20% — akcent 5" xfId="12724" builtinId="46" hidden="1"/>
    <cellStyle name="20% — akcent 5" xfId="12763" builtinId="46" hidden="1"/>
    <cellStyle name="20% — akcent 5" xfId="12803" builtinId="46" hidden="1"/>
    <cellStyle name="20% — akcent 5" xfId="12844" builtinId="46" hidden="1"/>
    <cellStyle name="20% — akcent 5" xfId="12883" builtinId="46" hidden="1"/>
    <cellStyle name="20% — akcent 5" xfId="12922" builtinId="46" hidden="1"/>
    <cellStyle name="20% — akcent 5" xfId="12961" builtinId="46" hidden="1"/>
    <cellStyle name="20% — akcent 5" xfId="13001" builtinId="46" hidden="1"/>
    <cellStyle name="20% — akcent 5" xfId="13040" builtinId="46" hidden="1"/>
    <cellStyle name="20% — akcent 5" xfId="13081" builtinId="46" hidden="1"/>
    <cellStyle name="20% — akcent 5" xfId="13120" builtinId="46" hidden="1"/>
    <cellStyle name="20% — akcent 5" xfId="13159" builtinId="46" hidden="1"/>
    <cellStyle name="20% — akcent 5" xfId="13198" builtinId="46" hidden="1"/>
    <cellStyle name="20% — akcent 5" xfId="13238" builtinId="46" hidden="1"/>
    <cellStyle name="20% — akcent 5" xfId="13278" builtinId="46" hidden="1"/>
    <cellStyle name="20% — akcent 5" xfId="13317" builtinId="46" hidden="1"/>
    <cellStyle name="20% — akcent 5" xfId="13357" builtinId="46" hidden="1"/>
    <cellStyle name="20% — akcent 5" xfId="13396" builtinId="46" hidden="1"/>
    <cellStyle name="20% — akcent 5" xfId="13436" builtinId="46" hidden="1"/>
    <cellStyle name="20% — akcent 5" xfId="13475" builtinId="46" hidden="1"/>
    <cellStyle name="20% — akcent 5" xfId="13514" builtinId="46" hidden="1"/>
    <cellStyle name="20% — akcent 5" xfId="13553" builtinId="46" hidden="1"/>
    <cellStyle name="20% — akcent 5" xfId="13712" builtinId="46" hidden="1"/>
    <cellStyle name="20% — akcent 5" xfId="13753" builtinId="46" hidden="1"/>
    <cellStyle name="20% — akcent 5" xfId="13792" builtinId="46" hidden="1"/>
    <cellStyle name="20% — akcent 5" xfId="13831" builtinId="46" hidden="1"/>
    <cellStyle name="20% — akcent 5" xfId="13870" builtinId="46" hidden="1"/>
    <cellStyle name="20% — akcent 5" xfId="13910" builtinId="46" hidden="1"/>
    <cellStyle name="20% — akcent 5" xfId="13949" builtinId="46" hidden="1"/>
    <cellStyle name="20% — akcent 5" xfId="13990" builtinId="46" hidden="1"/>
    <cellStyle name="20% — akcent 5" xfId="14029" builtinId="46" hidden="1"/>
    <cellStyle name="20% — akcent 5" xfId="14068" builtinId="46" hidden="1"/>
    <cellStyle name="20% — akcent 5" xfId="14107" builtinId="46" hidden="1"/>
    <cellStyle name="20% — akcent 5" xfId="14147" builtinId="46" hidden="1"/>
    <cellStyle name="20% — akcent 5" xfId="14187" builtinId="46" hidden="1"/>
    <cellStyle name="20% — akcent 5" xfId="14226" builtinId="46" hidden="1"/>
    <cellStyle name="20% — akcent 5" xfId="14266" builtinId="46" hidden="1"/>
    <cellStyle name="20% — akcent 5" xfId="14306" builtinId="46" hidden="1"/>
    <cellStyle name="20% — akcent 5" xfId="14346" builtinId="46" hidden="1"/>
    <cellStyle name="20% — akcent 5" xfId="14385" builtinId="46" hidden="1"/>
    <cellStyle name="20% — akcent 5" xfId="14424" builtinId="46" hidden="1"/>
    <cellStyle name="20% — akcent 5" xfId="13651" builtinId="46" hidden="1"/>
    <cellStyle name="20% — akcent 5" xfId="14457" builtinId="46" hidden="1"/>
    <cellStyle name="20% — akcent 5" xfId="14498" builtinId="46" hidden="1"/>
    <cellStyle name="20% — akcent 5" xfId="14537" builtinId="46" hidden="1"/>
    <cellStyle name="20% — akcent 5" xfId="14576" builtinId="46" hidden="1"/>
    <cellStyle name="20% — akcent 5" xfId="14615" builtinId="46" hidden="1"/>
    <cellStyle name="20% — akcent 5" xfId="14655" builtinId="46" hidden="1"/>
    <cellStyle name="20% — akcent 5" xfId="14694" builtinId="46" hidden="1"/>
    <cellStyle name="20% — akcent 5" xfId="14735" builtinId="46" hidden="1"/>
    <cellStyle name="20% — akcent 5" xfId="14774" builtinId="46" hidden="1"/>
    <cellStyle name="20% — akcent 5" xfId="14813" builtinId="46" hidden="1"/>
    <cellStyle name="20% — akcent 5" xfId="14852" builtinId="46" hidden="1"/>
    <cellStyle name="20% — akcent 5" xfId="14892" builtinId="46" hidden="1"/>
    <cellStyle name="20% — akcent 5" xfId="14932" builtinId="46" hidden="1"/>
    <cellStyle name="20% — akcent 5" xfId="14971" builtinId="46" hidden="1"/>
    <cellStyle name="20% — akcent 5" xfId="15011" builtinId="46" hidden="1"/>
    <cellStyle name="20% — akcent 5" xfId="15050" builtinId="46" hidden="1"/>
    <cellStyle name="20% — akcent 5" xfId="15090" builtinId="46" hidden="1"/>
    <cellStyle name="20% — akcent 5" xfId="15129" builtinId="46" hidden="1"/>
    <cellStyle name="20% — akcent 5" xfId="15168" builtinId="46" hidden="1"/>
    <cellStyle name="20% — akcent 5" xfId="13604" builtinId="46" hidden="1"/>
    <cellStyle name="20% — akcent 5" xfId="13638" builtinId="46" hidden="1"/>
    <cellStyle name="20% — akcent 5" xfId="15214" builtinId="46" hidden="1"/>
    <cellStyle name="20% — akcent 5" xfId="15253" builtinId="46" hidden="1"/>
    <cellStyle name="20% — akcent 5" xfId="15292" builtinId="46" hidden="1"/>
    <cellStyle name="20% — akcent 5" xfId="15331" builtinId="46" hidden="1"/>
    <cellStyle name="20% — akcent 5" xfId="15371" builtinId="46" hidden="1"/>
    <cellStyle name="20% — akcent 5" xfId="15410" builtinId="46" hidden="1"/>
    <cellStyle name="20% — akcent 5" xfId="15451" builtinId="46" hidden="1"/>
    <cellStyle name="20% — akcent 5" xfId="15490" builtinId="46" hidden="1"/>
    <cellStyle name="20% — akcent 5" xfId="15529" builtinId="46" hidden="1"/>
    <cellStyle name="20% — akcent 5" xfId="15568" builtinId="46" hidden="1"/>
    <cellStyle name="20% — akcent 5" xfId="15608" builtinId="46" hidden="1"/>
    <cellStyle name="20% — akcent 5" xfId="15648" builtinId="46" hidden="1"/>
    <cellStyle name="20% — akcent 5" xfId="15687" builtinId="46" hidden="1"/>
    <cellStyle name="20% — akcent 5" xfId="15727" builtinId="46" hidden="1"/>
    <cellStyle name="20% — akcent 5" xfId="15766" builtinId="46" hidden="1"/>
    <cellStyle name="20% — akcent 5" xfId="15806" builtinId="46" hidden="1"/>
    <cellStyle name="20% — akcent 5" xfId="15845" builtinId="46" hidden="1"/>
    <cellStyle name="20% — akcent 5" xfId="15884" builtinId="46" hidden="1"/>
    <cellStyle name="20% — akcent 5" xfId="4103" builtinId="46" hidden="1"/>
    <cellStyle name="20% — akcent 5" xfId="15897" builtinId="46" hidden="1"/>
    <cellStyle name="20% — akcent 5" xfId="15938" builtinId="46" hidden="1"/>
    <cellStyle name="20% — akcent 5" xfId="15977" builtinId="46" hidden="1"/>
    <cellStyle name="20% — akcent 5" xfId="16016" builtinId="46" hidden="1"/>
    <cellStyle name="20% — akcent 5" xfId="16055" builtinId="46" hidden="1"/>
    <cellStyle name="20% — akcent 5" xfId="16095" builtinId="46" hidden="1"/>
    <cellStyle name="20% — akcent 5" xfId="16134" builtinId="46" hidden="1"/>
    <cellStyle name="20% — akcent 5" xfId="16175" builtinId="46" hidden="1"/>
    <cellStyle name="20% — akcent 5" xfId="16214" builtinId="46" hidden="1"/>
    <cellStyle name="20% — akcent 5" xfId="16253" builtinId="46" hidden="1"/>
    <cellStyle name="20% — akcent 5" xfId="16292" builtinId="46" hidden="1"/>
    <cellStyle name="20% — akcent 5" xfId="16332" builtinId="46" hidden="1"/>
    <cellStyle name="20% — akcent 5" xfId="16372" builtinId="46" hidden="1"/>
    <cellStyle name="20% — akcent 5" xfId="16411" builtinId="46" hidden="1"/>
    <cellStyle name="20% — akcent 5" xfId="16451" builtinId="46" hidden="1"/>
    <cellStyle name="20% — akcent 5" xfId="16490" builtinId="46" hidden="1"/>
    <cellStyle name="20% — akcent 5" xfId="16530" builtinId="46" hidden="1"/>
    <cellStyle name="20% — akcent 5" xfId="16569" builtinId="46" hidden="1"/>
    <cellStyle name="20% — akcent 5" xfId="16608" builtinId="46" hidden="1"/>
    <cellStyle name="20% — akcent 5" xfId="16647" builtinId="46" hidden="1"/>
    <cellStyle name="20% — akcent 5" xfId="16806" builtinId="46" hidden="1"/>
    <cellStyle name="20% — akcent 5" xfId="16847" builtinId="46" hidden="1"/>
    <cellStyle name="20% — akcent 5" xfId="16886" builtinId="46" hidden="1"/>
    <cellStyle name="20% — akcent 5" xfId="16925" builtinId="46" hidden="1"/>
    <cellStyle name="20% — akcent 5" xfId="16964" builtinId="46" hidden="1"/>
    <cellStyle name="20% — akcent 5" xfId="17004" builtinId="46" hidden="1"/>
    <cellStyle name="20% — akcent 5" xfId="17043" builtinId="46" hidden="1"/>
    <cellStyle name="20% — akcent 5" xfId="17084" builtinId="46" hidden="1"/>
    <cellStyle name="20% — akcent 5" xfId="17123" builtinId="46" hidden="1"/>
    <cellStyle name="20% — akcent 5" xfId="17162" builtinId="46" hidden="1"/>
    <cellStyle name="20% — akcent 5" xfId="17201" builtinId="46" hidden="1"/>
    <cellStyle name="20% — akcent 5" xfId="17241" builtinId="46" hidden="1"/>
    <cellStyle name="20% — akcent 5" xfId="17281" builtinId="46" hidden="1"/>
    <cellStyle name="20% — akcent 5" xfId="17320" builtinId="46" hidden="1"/>
    <cellStyle name="20% — akcent 5" xfId="17360" builtinId="46" hidden="1"/>
    <cellStyle name="20% — akcent 5" xfId="17400" builtinId="46" hidden="1"/>
    <cellStyle name="20% — akcent 5" xfId="17440" builtinId="46" hidden="1"/>
    <cellStyle name="20% — akcent 5" xfId="17479" builtinId="46" hidden="1"/>
    <cellStyle name="20% — akcent 5" xfId="17518" builtinId="46" hidden="1"/>
    <cellStyle name="20% — akcent 5" xfId="16745" builtinId="46" hidden="1"/>
    <cellStyle name="20% — akcent 5" xfId="17551" builtinId="46" hidden="1"/>
    <cellStyle name="20% — akcent 5" xfId="17592" builtinId="46" hidden="1"/>
    <cellStyle name="20% — akcent 5" xfId="17631" builtinId="46" hidden="1"/>
    <cellStyle name="20% — akcent 5" xfId="17670" builtinId="46" hidden="1"/>
    <cellStyle name="20% — akcent 5" xfId="17709" builtinId="46" hidden="1"/>
    <cellStyle name="20% — akcent 5" xfId="17749" builtinId="46" hidden="1"/>
    <cellStyle name="20% — akcent 5" xfId="17788" builtinId="46" hidden="1"/>
    <cellStyle name="20% — akcent 5" xfId="17829" builtinId="46" hidden="1"/>
    <cellStyle name="20% — akcent 5" xfId="17868" builtinId="46" hidden="1"/>
    <cellStyle name="20% — akcent 5" xfId="17907" builtinId="46" hidden="1"/>
    <cellStyle name="20% — akcent 5" xfId="17946" builtinId="46" hidden="1"/>
    <cellStyle name="20% — akcent 5" xfId="17986" builtinId="46" hidden="1"/>
    <cellStyle name="20% — akcent 5" xfId="18026" builtinId="46" hidden="1"/>
    <cellStyle name="20% — akcent 5" xfId="18065" builtinId="46" hidden="1"/>
    <cellStyle name="20% — akcent 5" xfId="18105" builtinId="46" hidden="1"/>
    <cellStyle name="20% — akcent 5" xfId="18144" builtinId="46" hidden="1"/>
    <cellStyle name="20% — akcent 5" xfId="18184" builtinId="46" hidden="1"/>
    <cellStyle name="20% — akcent 5" xfId="18223" builtinId="46" hidden="1"/>
    <cellStyle name="20% — akcent 5" xfId="18262" builtinId="46" hidden="1"/>
    <cellStyle name="20% — akcent 5" xfId="16698" builtinId="46" hidden="1"/>
    <cellStyle name="20% — akcent 5" xfId="16732" builtinId="46" hidden="1"/>
    <cellStyle name="20% — akcent 5" xfId="18308" builtinId="46" hidden="1"/>
    <cellStyle name="20% — akcent 5" xfId="18347" builtinId="46" hidden="1"/>
    <cellStyle name="20% — akcent 5" xfId="18386" builtinId="46" hidden="1"/>
    <cellStyle name="20% — akcent 5" xfId="18425" builtinId="46" hidden="1"/>
    <cellStyle name="20% — akcent 5" xfId="18465" builtinId="46" hidden="1"/>
    <cellStyle name="20% — akcent 5" xfId="18504" builtinId="46" hidden="1"/>
    <cellStyle name="20% — akcent 5" xfId="18545" builtinId="46" hidden="1"/>
    <cellStyle name="20% — akcent 5" xfId="18584" builtinId="46" hidden="1"/>
    <cellStyle name="20% — akcent 5" xfId="18623" builtinId="46" hidden="1"/>
    <cellStyle name="20% — akcent 5" xfId="18662" builtinId="46" hidden="1"/>
    <cellStyle name="20% — akcent 5" xfId="18702" builtinId="46" hidden="1"/>
    <cellStyle name="20% — akcent 5" xfId="18742" builtinId="46" hidden="1"/>
    <cellStyle name="20% — akcent 5" xfId="18781" builtinId="46" hidden="1"/>
    <cellStyle name="20% — akcent 5" xfId="18821" builtinId="46" hidden="1"/>
    <cellStyle name="20% — akcent 5" xfId="18860" builtinId="46" hidden="1"/>
    <cellStyle name="20% — akcent 5" xfId="18900" builtinId="46" hidden="1"/>
    <cellStyle name="20% — akcent 5" xfId="18939" builtinId="46" hidden="1"/>
    <cellStyle name="20% — akcent 5" xfId="18978" builtinId="46" hidden="1"/>
    <cellStyle name="20% — akcent 5" xfId="3261" builtinId="46" hidden="1"/>
    <cellStyle name="20% — akcent 5" xfId="19100" builtinId="46" hidden="1"/>
    <cellStyle name="20% — akcent 5" xfId="19141" builtinId="46" hidden="1"/>
    <cellStyle name="20% — akcent 5" xfId="19180" builtinId="46" hidden="1"/>
    <cellStyle name="20% — akcent 5" xfId="19219" builtinId="46" hidden="1"/>
    <cellStyle name="20% — akcent 5" xfId="19258" builtinId="46" hidden="1"/>
    <cellStyle name="20% — akcent 5" xfId="19298" builtinId="46" hidden="1"/>
    <cellStyle name="20% — akcent 5" xfId="19337" builtinId="46" hidden="1"/>
    <cellStyle name="20% — akcent 5" xfId="19378" builtinId="46" hidden="1"/>
    <cellStyle name="20% — akcent 5" xfId="19417" builtinId="46" hidden="1"/>
    <cellStyle name="20% — akcent 5" xfId="19456" builtinId="46" hidden="1"/>
    <cellStyle name="20% — akcent 5" xfId="19495" builtinId="46" hidden="1"/>
    <cellStyle name="20% — akcent 5" xfId="19535" builtinId="46" hidden="1"/>
    <cellStyle name="20% — akcent 5" xfId="19575" builtinId="46" hidden="1"/>
    <cellStyle name="20% — akcent 5" xfId="19614" builtinId="46" hidden="1"/>
    <cellStyle name="20% — akcent 5" xfId="19654" builtinId="46" hidden="1"/>
    <cellStyle name="20% — akcent 5" xfId="19693" builtinId="46" hidden="1"/>
    <cellStyle name="20% — akcent 5" xfId="19733" builtinId="46" hidden="1"/>
    <cellStyle name="20% — akcent 5" xfId="19772" builtinId="46" hidden="1"/>
    <cellStyle name="20% — akcent 5" xfId="19811" builtinId="46" hidden="1"/>
    <cellStyle name="20% — akcent 5" xfId="19862" builtinId="46" hidden="1"/>
    <cellStyle name="20% — akcent 5" xfId="20021" builtinId="46" hidden="1"/>
    <cellStyle name="20% — akcent 5" xfId="20062" builtinId="46" hidden="1"/>
    <cellStyle name="20% — akcent 5" xfId="20101" builtinId="46" hidden="1"/>
    <cellStyle name="20% — akcent 5" xfId="20140" builtinId="46" hidden="1"/>
    <cellStyle name="20% — akcent 5" xfId="20179" builtinId="46" hidden="1"/>
    <cellStyle name="20% — akcent 5" xfId="20219" builtinId="46" hidden="1"/>
    <cellStyle name="20% — akcent 5" xfId="20258" builtinId="46" hidden="1"/>
    <cellStyle name="20% — akcent 5" xfId="20299" builtinId="46" hidden="1"/>
    <cellStyle name="20% — akcent 5" xfId="20338" builtinId="46" hidden="1"/>
    <cellStyle name="20% — akcent 5" xfId="20377" builtinId="46" hidden="1"/>
    <cellStyle name="20% — akcent 5" xfId="20416" builtinId="46" hidden="1"/>
    <cellStyle name="20% — akcent 5" xfId="20456" builtinId="46" hidden="1"/>
    <cellStyle name="20% — akcent 5" xfId="20496" builtinId="46" hidden="1"/>
    <cellStyle name="20% — akcent 5" xfId="20535" builtinId="46" hidden="1"/>
    <cellStyle name="20% — akcent 5" xfId="20575" builtinId="46" hidden="1"/>
    <cellStyle name="20% — akcent 5" xfId="20615" builtinId="46" hidden="1"/>
    <cellStyle name="20% — akcent 5" xfId="20655" builtinId="46" hidden="1"/>
    <cellStyle name="20% — akcent 5" xfId="20694" builtinId="46" hidden="1"/>
    <cellStyle name="20% — akcent 5" xfId="20733" builtinId="46" hidden="1"/>
    <cellStyle name="20% — akcent 5" xfId="19960" builtinId="46" hidden="1"/>
    <cellStyle name="20% — akcent 5" xfId="20766" builtinId="46" hidden="1"/>
    <cellStyle name="20% — akcent 5" xfId="20807" builtinId="46" hidden="1"/>
    <cellStyle name="20% — akcent 5" xfId="20846" builtinId="46" hidden="1"/>
    <cellStyle name="20% — akcent 5" xfId="20885" builtinId="46" hidden="1"/>
    <cellStyle name="20% — akcent 5" xfId="20924" builtinId="46" hidden="1"/>
    <cellStyle name="20% — akcent 5" xfId="20964" builtinId="46" hidden="1"/>
    <cellStyle name="20% — akcent 5" xfId="21003" builtinId="46" hidden="1"/>
    <cellStyle name="20% — akcent 5" xfId="21044" builtinId="46" hidden="1"/>
    <cellStyle name="20% — akcent 5" xfId="21083" builtinId="46" hidden="1"/>
    <cellStyle name="20% — akcent 5" xfId="21122" builtinId="46" hidden="1"/>
    <cellStyle name="20% — akcent 5" xfId="21161" builtinId="46" hidden="1"/>
    <cellStyle name="20% — akcent 5" xfId="21201" builtinId="46" hidden="1"/>
    <cellStyle name="20% — akcent 5" xfId="21241" builtinId="46" hidden="1"/>
    <cellStyle name="20% — akcent 5" xfId="21280" builtinId="46" hidden="1"/>
    <cellStyle name="20% — akcent 5" xfId="21320" builtinId="46" hidden="1"/>
    <cellStyle name="20% — akcent 5" xfId="21359" builtinId="46" hidden="1"/>
    <cellStyle name="20% — akcent 5" xfId="21399" builtinId="46" hidden="1"/>
    <cellStyle name="20% — akcent 5" xfId="21438" builtinId="46" hidden="1"/>
    <cellStyle name="20% — akcent 5" xfId="21477" builtinId="46" hidden="1"/>
    <cellStyle name="20% — akcent 5" xfId="19913" builtinId="46" hidden="1"/>
    <cellStyle name="20% — akcent 5" xfId="19947" builtinId="46" hidden="1"/>
    <cellStyle name="20% — akcent 5" xfId="21523" builtinId="46" hidden="1"/>
    <cellStyle name="20% — akcent 5" xfId="21562" builtinId="46" hidden="1"/>
    <cellStyle name="20% — akcent 5" xfId="21601" builtinId="46" hidden="1"/>
    <cellStyle name="20% — akcent 5" xfId="21640" builtinId="46" hidden="1"/>
    <cellStyle name="20% — akcent 5" xfId="21680" builtinId="46" hidden="1"/>
    <cellStyle name="20% — akcent 5" xfId="21719" builtinId="46" hidden="1"/>
    <cellStyle name="20% — akcent 5" xfId="21760" builtinId="46" hidden="1"/>
    <cellStyle name="20% — akcent 5" xfId="21799" builtinId="46" hidden="1"/>
    <cellStyle name="20% — akcent 5" xfId="21838" builtinId="46" hidden="1"/>
    <cellStyle name="20% — akcent 5" xfId="21877" builtinId="46" hidden="1"/>
    <cellStyle name="20% — akcent 5" xfId="21917" builtinId="46" hidden="1"/>
    <cellStyle name="20% — akcent 5" xfId="21957" builtinId="46" hidden="1"/>
    <cellStyle name="20% — akcent 5" xfId="21996" builtinId="46" hidden="1"/>
    <cellStyle name="20% — akcent 5" xfId="22036" builtinId="46" hidden="1"/>
    <cellStyle name="20% — akcent 5" xfId="22075" builtinId="46" hidden="1"/>
    <cellStyle name="20% — akcent 5" xfId="22115" builtinId="46" hidden="1"/>
    <cellStyle name="20% — akcent 5" xfId="22154" builtinId="46" hidden="1"/>
    <cellStyle name="20% — akcent 5" xfId="22193" builtinId="46" hidden="1"/>
    <cellStyle name="20% — akcent 5" xfId="22232" builtinId="46" hidden="1"/>
    <cellStyle name="20% — akcent 5" xfId="22272" builtinId="46" hidden="1"/>
    <cellStyle name="20% — akcent 5" xfId="22313" builtinId="46" hidden="1"/>
    <cellStyle name="20% — akcent 5" xfId="22352" builtinId="46" hidden="1"/>
    <cellStyle name="20% — akcent 5" xfId="22391" builtinId="46" hidden="1"/>
    <cellStyle name="20% — akcent 5" xfId="22430" builtinId="46" hidden="1"/>
    <cellStyle name="20% — akcent 5" xfId="22470" builtinId="46" hidden="1"/>
    <cellStyle name="20% — akcent 5" xfId="22509" builtinId="46" hidden="1"/>
    <cellStyle name="20% — akcent 5" xfId="22550" builtinId="46" hidden="1"/>
    <cellStyle name="20% — akcent 5" xfId="22589" builtinId="46" hidden="1"/>
    <cellStyle name="20% — akcent 5" xfId="22628" builtinId="46" hidden="1"/>
    <cellStyle name="20% — akcent 5" xfId="22667" builtinId="46" hidden="1"/>
    <cellStyle name="20% — akcent 5" xfId="22707" builtinId="46" hidden="1"/>
    <cellStyle name="20% — akcent 5" xfId="22747" builtinId="46" hidden="1"/>
    <cellStyle name="20% — akcent 5" xfId="22786" builtinId="46" hidden="1"/>
    <cellStyle name="20% — akcent 5" xfId="22826" builtinId="46" hidden="1"/>
    <cellStyle name="20% — akcent 5" xfId="22865" builtinId="46" hidden="1"/>
    <cellStyle name="20% — akcent 5" xfId="22905" builtinId="46" hidden="1"/>
    <cellStyle name="20% — akcent 5" xfId="22944" builtinId="46" hidden="1"/>
    <cellStyle name="20% — akcent 5" xfId="22983" builtinId="46" hidden="1"/>
    <cellStyle name="20% — akcent 5" xfId="23022" builtinId="46" hidden="1"/>
    <cellStyle name="20% — akcent 5" xfId="23181" builtinId="46" hidden="1"/>
    <cellStyle name="20% — akcent 5" xfId="23222" builtinId="46" hidden="1"/>
    <cellStyle name="20% — akcent 5" xfId="23261" builtinId="46" hidden="1"/>
    <cellStyle name="20% — akcent 5" xfId="23300" builtinId="46" hidden="1"/>
    <cellStyle name="20% — akcent 5" xfId="23339" builtinId="46" hidden="1"/>
    <cellStyle name="20% — akcent 5" xfId="23379" builtinId="46" hidden="1"/>
    <cellStyle name="20% — akcent 5" xfId="23418" builtinId="46" hidden="1"/>
    <cellStyle name="20% — akcent 5" xfId="23459" builtinId="46" hidden="1"/>
    <cellStyle name="20% — akcent 5" xfId="23498" builtinId="46" hidden="1"/>
    <cellStyle name="20% — akcent 5" xfId="23537" builtinId="46" hidden="1"/>
    <cellStyle name="20% — akcent 5" xfId="23576" builtinId="46" hidden="1"/>
    <cellStyle name="20% — akcent 5" xfId="23616" builtinId="46" hidden="1"/>
    <cellStyle name="20% — akcent 5" xfId="23656" builtinId="46" hidden="1"/>
    <cellStyle name="20% — akcent 5" xfId="23695" builtinId="46" hidden="1"/>
    <cellStyle name="20% — akcent 5" xfId="23735" builtinId="46" hidden="1"/>
    <cellStyle name="20% — akcent 5" xfId="23775" builtinId="46" hidden="1"/>
    <cellStyle name="20% — akcent 5" xfId="23815" builtinId="46" hidden="1"/>
    <cellStyle name="20% — akcent 5" xfId="23854" builtinId="46" hidden="1"/>
    <cellStyle name="20% — akcent 5" xfId="23893" builtinId="46" hidden="1"/>
    <cellStyle name="20% — akcent 5" xfId="23120" builtinId="46" hidden="1"/>
    <cellStyle name="20% — akcent 5" xfId="23926" builtinId="46" hidden="1"/>
    <cellStyle name="20% — akcent 5" xfId="23967" builtinId="46" hidden="1"/>
    <cellStyle name="20% — akcent 5" xfId="24006" builtinId="46" hidden="1"/>
    <cellStyle name="20% — akcent 5" xfId="24045" builtinId="46" hidden="1"/>
    <cellStyle name="20% — akcent 5" xfId="24084" builtinId="46" hidden="1"/>
    <cellStyle name="20% — akcent 5" xfId="24124" builtinId="46" hidden="1"/>
    <cellStyle name="20% — akcent 5" xfId="24163" builtinId="46" hidden="1"/>
    <cellStyle name="20% — akcent 5" xfId="24204" builtinId="46" hidden="1"/>
    <cellStyle name="20% — akcent 5" xfId="24243" builtinId="46" hidden="1"/>
    <cellStyle name="20% — akcent 5" xfId="24282" builtinId="46" hidden="1"/>
    <cellStyle name="20% — akcent 5" xfId="24321" builtinId="46" hidden="1"/>
    <cellStyle name="20% — akcent 5" xfId="24361" builtinId="46" hidden="1"/>
    <cellStyle name="20% — akcent 5" xfId="24401" builtinId="46" hidden="1"/>
    <cellStyle name="20% — akcent 5" xfId="24440" builtinId="46" hidden="1"/>
    <cellStyle name="20% — akcent 5" xfId="24480" builtinId="46" hidden="1"/>
    <cellStyle name="20% — akcent 5" xfId="24519" builtinId="46" hidden="1"/>
    <cellStyle name="20% — akcent 5" xfId="24559" builtinId="46" hidden="1"/>
    <cellStyle name="20% — akcent 5" xfId="24598" builtinId="46" hidden="1"/>
    <cellStyle name="20% — akcent 5" xfId="24637" builtinId="46" hidden="1"/>
    <cellStyle name="20% — akcent 5" xfId="23073" builtinId="46" hidden="1"/>
    <cellStyle name="20% — akcent 5" xfId="23107" builtinId="46" hidden="1"/>
    <cellStyle name="20% — akcent 5" xfId="24683" builtinId="46" hidden="1"/>
    <cellStyle name="20% — akcent 5" xfId="24722" builtinId="46" hidden="1"/>
    <cellStyle name="20% — akcent 5" xfId="24761" builtinId="46" hidden="1"/>
    <cellStyle name="20% — akcent 5" xfId="24800" builtinId="46" hidden="1"/>
    <cellStyle name="20% — akcent 5" xfId="24840" builtinId="46" hidden="1"/>
    <cellStyle name="20% — akcent 5" xfId="24879" builtinId="46" hidden="1"/>
    <cellStyle name="20% — akcent 5" xfId="24920" builtinId="46" hidden="1"/>
    <cellStyle name="20% — akcent 5" xfId="24959" builtinId="46" hidden="1"/>
    <cellStyle name="20% — akcent 5" xfId="24998" builtinId="46" hidden="1"/>
    <cellStyle name="20% — akcent 5" xfId="25037" builtinId="46" hidden="1"/>
    <cellStyle name="20% — akcent 5" xfId="25077" builtinId="46" hidden="1"/>
    <cellStyle name="20% — akcent 5" xfId="25117" builtinId="46" hidden="1"/>
    <cellStyle name="20% — akcent 5" xfId="25156" builtinId="46" hidden="1"/>
    <cellStyle name="20% — akcent 5" xfId="25196" builtinId="46" hidden="1"/>
    <cellStyle name="20% — akcent 5" xfId="25235" builtinId="46" hidden="1"/>
    <cellStyle name="20% — akcent 5" xfId="25275" builtinId="46" hidden="1"/>
    <cellStyle name="20% — akcent 5" xfId="25314" builtinId="46" hidden="1"/>
    <cellStyle name="20% — akcent 5" xfId="25353" builtinId="46" hidden="1"/>
    <cellStyle name="20% — akcent 5" xfId="19039" builtinId="46" hidden="1"/>
    <cellStyle name="20% — akcent 5" xfId="19006" builtinId="46" hidden="1"/>
    <cellStyle name="20% — akcent 5" xfId="25380" builtinId="46" hidden="1"/>
    <cellStyle name="20% — akcent 5" xfId="25419" builtinId="46" hidden="1"/>
    <cellStyle name="20% — akcent 5" xfId="25458" builtinId="46" hidden="1"/>
    <cellStyle name="20% — akcent 5" xfId="25497" builtinId="46" hidden="1"/>
    <cellStyle name="20% — akcent 5" xfId="25537" builtinId="46" hidden="1"/>
    <cellStyle name="20% — akcent 5" xfId="25576" builtinId="46" hidden="1"/>
    <cellStyle name="20% — akcent 5" xfId="25617" builtinId="46" hidden="1"/>
    <cellStyle name="20% — akcent 5" xfId="25656" builtinId="46" hidden="1"/>
    <cellStyle name="20% — akcent 5" xfId="25695" builtinId="46" hidden="1"/>
    <cellStyle name="20% — akcent 5" xfId="25734" builtinId="46" hidden="1"/>
    <cellStyle name="20% — akcent 5" xfId="25774" builtinId="46" hidden="1"/>
    <cellStyle name="20% — akcent 5" xfId="25814" builtinId="46" hidden="1"/>
    <cellStyle name="20% — akcent 5" xfId="25853" builtinId="46" hidden="1"/>
    <cellStyle name="20% — akcent 5" xfId="25893" builtinId="46" hidden="1"/>
    <cellStyle name="20% — akcent 5" xfId="25932" builtinId="46" hidden="1"/>
    <cellStyle name="20% — akcent 5" xfId="25972" builtinId="46" hidden="1"/>
    <cellStyle name="20% — akcent 5" xfId="26011" builtinId="46" hidden="1"/>
    <cellStyle name="20% — akcent 5" xfId="26050" builtinId="46" hidden="1"/>
    <cellStyle name="20% — akcent 5" xfId="26089" builtinId="46" hidden="1"/>
    <cellStyle name="20% — akcent 5" xfId="26248" builtinId="46" hidden="1"/>
    <cellStyle name="20% — akcent 5" xfId="26289" builtinId="46" hidden="1"/>
    <cellStyle name="20% — akcent 5" xfId="26328" builtinId="46" hidden="1"/>
    <cellStyle name="20% — akcent 5" xfId="26367" builtinId="46" hidden="1"/>
    <cellStyle name="20% — akcent 5" xfId="26406" builtinId="46" hidden="1"/>
    <cellStyle name="20% — akcent 5" xfId="26446" builtinId="46" hidden="1"/>
    <cellStyle name="20% — akcent 5" xfId="26485" builtinId="46" hidden="1"/>
    <cellStyle name="20% — akcent 5" xfId="26526" builtinId="46" hidden="1"/>
    <cellStyle name="20% — akcent 5" xfId="26565" builtinId="46" hidden="1"/>
    <cellStyle name="20% — akcent 5" xfId="26604" builtinId="46" hidden="1"/>
    <cellStyle name="20% — akcent 5" xfId="26643" builtinId="46" hidden="1"/>
    <cellStyle name="20% — akcent 5" xfId="26683" builtinId="46" hidden="1"/>
    <cellStyle name="20% — akcent 5" xfId="26723" builtinId="46" hidden="1"/>
    <cellStyle name="20% — akcent 5" xfId="26762" builtinId="46" hidden="1"/>
    <cellStyle name="20% — akcent 5" xfId="26802" builtinId="46" hidden="1"/>
    <cellStyle name="20% — akcent 5" xfId="26842" builtinId="46" hidden="1"/>
    <cellStyle name="20% — akcent 5" xfId="26882" builtinId="46" hidden="1"/>
    <cellStyle name="20% — akcent 5" xfId="26921" builtinId="46" hidden="1"/>
    <cellStyle name="20% — akcent 5" xfId="26960" builtinId="46" hidden="1"/>
    <cellStyle name="20% — akcent 5" xfId="26187" builtinId="46" hidden="1"/>
    <cellStyle name="20% — akcent 5" xfId="26993" builtinId="46" hidden="1"/>
    <cellStyle name="20% — akcent 5" xfId="27034" builtinId="46" hidden="1"/>
    <cellStyle name="20% — akcent 5" xfId="27073" builtinId="46" hidden="1"/>
    <cellStyle name="20% — akcent 5" xfId="27112" builtinId="46" hidden="1"/>
    <cellStyle name="20% — akcent 5" xfId="27151" builtinId="46" hidden="1"/>
    <cellStyle name="20% — akcent 5" xfId="27191" builtinId="46" hidden="1"/>
    <cellStyle name="20% — akcent 5" xfId="27230" builtinId="46" hidden="1"/>
    <cellStyle name="20% — akcent 5" xfId="27271" builtinId="46" hidden="1"/>
    <cellStyle name="20% — akcent 5" xfId="27310" builtinId="46" hidden="1"/>
    <cellStyle name="20% — akcent 5" xfId="27349" builtinId="46" hidden="1"/>
    <cellStyle name="20% — akcent 5" xfId="27388" builtinId="46" hidden="1"/>
    <cellStyle name="20% — akcent 5" xfId="27428" builtinId="46" hidden="1"/>
    <cellStyle name="20% — akcent 5" xfId="27468" builtinId="46" hidden="1"/>
    <cellStyle name="20% — akcent 5" xfId="27507" builtinId="46" hidden="1"/>
    <cellStyle name="20% — akcent 5" xfId="27547" builtinId="46" hidden="1"/>
    <cellStyle name="20% — akcent 5" xfId="27586" builtinId="46" hidden="1"/>
    <cellStyle name="20% — akcent 5" xfId="27626" builtinId="46" hidden="1"/>
    <cellStyle name="20% — akcent 5" xfId="27665" builtinId="46" hidden="1"/>
    <cellStyle name="20% — akcent 5" xfId="27704" builtinId="46" hidden="1"/>
    <cellStyle name="20% — akcent 5" xfId="26140" builtinId="46" hidden="1"/>
    <cellStyle name="20% — akcent 5" xfId="26174" builtinId="46" hidden="1"/>
    <cellStyle name="20% — akcent 5" xfId="27750" builtinId="46" hidden="1"/>
    <cellStyle name="20% — akcent 5" xfId="27789" builtinId="46" hidden="1"/>
    <cellStyle name="20% — akcent 5" xfId="27828" builtinId="46" hidden="1"/>
    <cellStyle name="20% — akcent 5" xfId="27867" builtinId="46" hidden="1"/>
    <cellStyle name="20% — akcent 5" xfId="27907" builtinId="46" hidden="1"/>
    <cellStyle name="20% — akcent 5" xfId="27946" builtinId="46" hidden="1"/>
    <cellStyle name="20% — akcent 5" xfId="27987" builtinId="46" hidden="1"/>
    <cellStyle name="20% — akcent 5" xfId="28026" builtinId="46" hidden="1"/>
    <cellStyle name="20% — akcent 5" xfId="28065" builtinId="46" hidden="1"/>
    <cellStyle name="20% — akcent 5" xfId="28104" builtinId="46" hidden="1"/>
    <cellStyle name="20% — akcent 5" xfId="28144" builtinId="46" hidden="1"/>
    <cellStyle name="20% — akcent 5" xfId="28184" builtinId="46" hidden="1"/>
    <cellStyle name="20% — akcent 5" xfId="28223" builtinId="46" hidden="1"/>
    <cellStyle name="20% — akcent 5" xfId="28263" builtinId="46" hidden="1"/>
    <cellStyle name="20% — akcent 5" xfId="28302" builtinId="46" hidden="1"/>
    <cellStyle name="20% — akcent 5" xfId="28342" builtinId="46" hidden="1"/>
    <cellStyle name="20% — akcent 5" xfId="28381" builtinId="46" hidden="1"/>
    <cellStyle name="20% — akcent 5" xfId="28420" builtinId="46" hidden="1"/>
    <cellStyle name="20% — akcent 5" xfId="28459" builtinId="46" hidden="1"/>
    <cellStyle name="20% — akcent 5" xfId="28583" builtinId="46" hidden="1"/>
    <cellStyle name="20% — akcent 5" xfId="28626" builtinId="46" hidden="1"/>
    <cellStyle name="20% — akcent 5" xfId="28665" builtinId="46" hidden="1"/>
    <cellStyle name="20% — akcent 5" xfId="28704" builtinId="46" hidden="1"/>
    <cellStyle name="20% — akcent 5" xfId="28743" builtinId="46" hidden="1"/>
    <cellStyle name="20% — akcent 5" xfId="28783" builtinId="46" hidden="1"/>
    <cellStyle name="20% — akcent 5" xfId="28822" builtinId="46" hidden="1"/>
    <cellStyle name="20% — akcent 5" xfId="28863" builtinId="46" hidden="1"/>
    <cellStyle name="20% — akcent 5" xfId="28902" builtinId="46" hidden="1"/>
    <cellStyle name="20% — akcent 5" xfId="28941" builtinId="46" hidden="1"/>
    <cellStyle name="20% — akcent 5" xfId="28980" builtinId="46" hidden="1"/>
    <cellStyle name="20% — akcent 5" xfId="29022" builtinId="46" hidden="1"/>
    <cellStyle name="20% — akcent 5" xfId="29062" builtinId="46" hidden="1"/>
    <cellStyle name="20% — akcent 5" xfId="29101" builtinId="46" hidden="1"/>
    <cellStyle name="20% — akcent 5" xfId="29141" builtinId="46" hidden="1"/>
    <cellStyle name="20% — akcent 5" xfId="29181" builtinId="46" hidden="1"/>
    <cellStyle name="20% — akcent 5" xfId="29221" builtinId="46" hidden="1"/>
    <cellStyle name="20% — akcent 5" xfId="29260" builtinId="46" hidden="1"/>
    <cellStyle name="20% — akcent 5" xfId="29299" builtinId="46" hidden="1"/>
    <cellStyle name="20% — akcent 5" xfId="29349" builtinId="46" hidden="1"/>
    <cellStyle name="20% — akcent 5" xfId="29508" builtinId="46" hidden="1"/>
    <cellStyle name="20% — akcent 5" xfId="29551" builtinId="46" hidden="1"/>
    <cellStyle name="20% — akcent 5" xfId="29590" builtinId="46" hidden="1"/>
    <cellStyle name="20% — akcent 5" xfId="29629" builtinId="46" hidden="1"/>
    <cellStyle name="20% — akcent 5" xfId="29668" builtinId="46" hidden="1"/>
    <cellStyle name="20% — akcent 5" xfId="29708" builtinId="46" hidden="1"/>
    <cellStyle name="20% — akcent 5" xfId="29747" builtinId="46" hidden="1"/>
    <cellStyle name="20% — akcent 5" xfId="29788" builtinId="46" hidden="1"/>
    <cellStyle name="20% — akcent 5" xfId="29827" builtinId="46" hidden="1"/>
    <cellStyle name="20% — akcent 5" xfId="29866" builtinId="46" hidden="1"/>
    <cellStyle name="20% — akcent 5" xfId="29905" builtinId="46" hidden="1"/>
    <cellStyle name="20% — akcent 5" xfId="29947" builtinId="46" hidden="1"/>
    <cellStyle name="20% — akcent 5" xfId="29987" builtinId="46" hidden="1"/>
    <cellStyle name="20% — akcent 5" xfId="30026" builtinId="46" hidden="1"/>
    <cellStyle name="20% — akcent 5" xfId="30066" builtinId="46" hidden="1"/>
    <cellStyle name="20% — akcent 5" xfId="30106" builtinId="46" hidden="1"/>
    <cellStyle name="20% — akcent 5" xfId="30146" builtinId="46" hidden="1"/>
    <cellStyle name="20% — akcent 5" xfId="30185" builtinId="46" hidden="1"/>
    <cellStyle name="20% — akcent 5" xfId="30224" builtinId="46" hidden="1"/>
    <cellStyle name="20% — akcent 5" xfId="29447" builtinId="46" hidden="1"/>
    <cellStyle name="20% — akcent 5" xfId="30257" builtinId="46" hidden="1"/>
    <cellStyle name="20% — akcent 5" xfId="30298" builtinId="46" hidden="1"/>
    <cellStyle name="20% — akcent 5" xfId="30337" builtinId="46" hidden="1"/>
    <cellStyle name="20% — akcent 5" xfId="30376" builtinId="46" hidden="1"/>
    <cellStyle name="20% — akcent 5" xfId="30415" builtinId="46" hidden="1"/>
    <cellStyle name="20% — akcent 5" xfId="30455" builtinId="46" hidden="1"/>
    <cellStyle name="20% — akcent 5" xfId="30494" builtinId="46" hidden="1"/>
    <cellStyle name="20% — akcent 5" xfId="30535" builtinId="46" hidden="1"/>
    <cellStyle name="20% — akcent 5" xfId="30574" builtinId="46" hidden="1"/>
    <cellStyle name="20% — akcent 5" xfId="30613" builtinId="46" hidden="1"/>
    <cellStyle name="20% — akcent 5" xfId="30652" builtinId="46" hidden="1"/>
    <cellStyle name="20% — akcent 5" xfId="30692" builtinId="46" hidden="1"/>
    <cellStyle name="20% — akcent 5" xfId="30732" builtinId="46" hidden="1"/>
    <cellStyle name="20% — akcent 5" xfId="30771" builtinId="46" hidden="1"/>
    <cellStyle name="20% — akcent 5" xfId="30811" builtinId="46" hidden="1"/>
    <cellStyle name="20% — akcent 5" xfId="30850" builtinId="46" hidden="1"/>
    <cellStyle name="20% — akcent 5" xfId="30890" builtinId="46" hidden="1"/>
    <cellStyle name="20% — akcent 5" xfId="30929" builtinId="46" hidden="1"/>
    <cellStyle name="20% — akcent 5" xfId="30968" builtinId="46" hidden="1"/>
    <cellStyle name="20% — akcent 5" xfId="29400" builtinId="46" hidden="1"/>
    <cellStyle name="20% — akcent 5" xfId="29434" builtinId="46" hidden="1"/>
    <cellStyle name="20% — akcent 5" xfId="31014" builtinId="46" hidden="1"/>
    <cellStyle name="20% — akcent 5" xfId="31053" builtinId="46" hidden="1"/>
    <cellStyle name="20% — akcent 5" xfId="31092" builtinId="46" hidden="1"/>
    <cellStyle name="20% — akcent 5" xfId="31131" builtinId="46" hidden="1"/>
    <cellStyle name="20% — akcent 5" xfId="31171" builtinId="46" hidden="1"/>
    <cellStyle name="20% — akcent 5" xfId="31210" builtinId="46" hidden="1"/>
    <cellStyle name="20% — akcent 5" xfId="31251" builtinId="46" hidden="1"/>
    <cellStyle name="20% — akcent 5" xfId="31290" builtinId="46" hidden="1"/>
    <cellStyle name="20% — akcent 5" xfId="31329" builtinId="46" hidden="1"/>
    <cellStyle name="20% — akcent 5" xfId="31368" builtinId="46" hidden="1"/>
    <cellStyle name="20% — akcent 5" xfId="31408" builtinId="46" hidden="1"/>
    <cellStyle name="20% — akcent 5" xfId="31448" builtinId="46" hidden="1"/>
    <cellStyle name="20% — akcent 5" xfId="31487" builtinId="46" hidden="1"/>
    <cellStyle name="20% — akcent 5" xfId="31527" builtinId="46" hidden="1"/>
    <cellStyle name="20% — akcent 5" xfId="31566" builtinId="46" hidden="1"/>
    <cellStyle name="20% — akcent 5" xfId="31606" builtinId="46" hidden="1"/>
    <cellStyle name="20% — akcent 5" xfId="31645" builtinId="46" hidden="1"/>
    <cellStyle name="20% — akcent 5" xfId="31684" builtinId="46" hidden="1"/>
    <cellStyle name="20% — akcent 5" xfId="28522" builtinId="46" hidden="1"/>
    <cellStyle name="20% — akcent 5" xfId="31697" builtinId="46" hidden="1"/>
    <cellStyle name="20% — akcent 5" xfId="31738" builtinId="46" hidden="1"/>
    <cellStyle name="20% — akcent 5" xfId="31777" builtinId="46" hidden="1"/>
    <cellStyle name="20% — akcent 5" xfId="31816" builtinId="46" hidden="1"/>
    <cellStyle name="20% — akcent 5" xfId="31855" builtinId="46" hidden="1"/>
    <cellStyle name="20% — akcent 5" xfId="31895" builtinId="46" hidden="1"/>
    <cellStyle name="20% — akcent 5" xfId="31934" builtinId="46" hidden="1"/>
    <cellStyle name="20% — akcent 5" xfId="31975" builtinId="46" hidden="1"/>
    <cellStyle name="20% — akcent 5" xfId="32014" builtinId="46" hidden="1"/>
    <cellStyle name="20% — akcent 5" xfId="32053" builtinId="46" hidden="1"/>
    <cellStyle name="20% — akcent 5" xfId="32092" builtinId="46" hidden="1"/>
    <cellStyle name="20% — akcent 5" xfId="32132" builtinId="46" hidden="1"/>
    <cellStyle name="20% — akcent 5" xfId="32172" builtinId="46" hidden="1"/>
    <cellStyle name="20% — akcent 5" xfId="32211" builtinId="46" hidden="1"/>
    <cellStyle name="20% — akcent 5" xfId="32251" builtinId="46" hidden="1"/>
    <cellStyle name="20% — akcent 5" xfId="32290" builtinId="46" hidden="1"/>
    <cellStyle name="20% — akcent 5" xfId="32330" builtinId="46" hidden="1"/>
    <cellStyle name="20% — akcent 5" xfId="32369" builtinId="46" hidden="1"/>
    <cellStyle name="20% — akcent 5" xfId="32408" builtinId="46" hidden="1"/>
    <cellStyle name="20% — akcent 5" xfId="32447" builtinId="46" hidden="1"/>
    <cellStyle name="20% — akcent 5" xfId="32606" builtinId="46" hidden="1"/>
    <cellStyle name="20% — akcent 5" xfId="32647" builtinId="46" hidden="1"/>
    <cellStyle name="20% — akcent 5" xfId="32686" builtinId="46" hidden="1"/>
    <cellStyle name="20% — akcent 5" xfId="32725" builtinId="46" hidden="1"/>
    <cellStyle name="20% — akcent 5" xfId="32764" builtinId="46" hidden="1"/>
    <cellStyle name="20% — akcent 5" xfId="32804" builtinId="46" hidden="1"/>
    <cellStyle name="20% — akcent 5" xfId="32843" builtinId="46" hidden="1"/>
    <cellStyle name="20% — akcent 5" xfId="32884" builtinId="46" hidden="1"/>
    <cellStyle name="20% — akcent 5" xfId="32923" builtinId="46" hidden="1"/>
    <cellStyle name="20% — akcent 5" xfId="32962" builtinId="46" hidden="1"/>
    <cellStyle name="20% — akcent 5" xfId="33001" builtinId="46" hidden="1"/>
    <cellStyle name="20% — akcent 5" xfId="33041" builtinId="46" hidden="1"/>
    <cellStyle name="20% — akcent 5" xfId="33081" builtinId="46" hidden="1"/>
    <cellStyle name="20% — akcent 5" xfId="33120" builtinId="46" hidden="1"/>
    <cellStyle name="20% — akcent 5" xfId="33160" builtinId="46" hidden="1"/>
    <cellStyle name="20% — akcent 5" xfId="33200" builtinId="46" hidden="1"/>
    <cellStyle name="20% — akcent 5" xfId="33240" builtinId="46" hidden="1"/>
    <cellStyle name="20% — akcent 5" xfId="33279" builtinId="46" hidden="1"/>
    <cellStyle name="20% — akcent 5" xfId="33318" builtinId="46" hidden="1"/>
    <cellStyle name="20% — akcent 5" xfId="32545" builtinId="46" hidden="1"/>
    <cellStyle name="20% — akcent 5" xfId="33351" builtinId="46" hidden="1"/>
    <cellStyle name="20% — akcent 5" xfId="33392" builtinId="46" hidden="1"/>
    <cellStyle name="20% — akcent 5" xfId="33431" builtinId="46" hidden="1"/>
    <cellStyle name="20% — akcent 5" xfId="33470" builtinId="46" hidden="1"/>
    <cellStyle name="20% — akcent 5" xfId="33509" builtinId="46" hidden="1"/>
    <cellStyle name="20% — akcent 5" xfId="33549" builtinId="46" hidden="1"/>
    <cellStyle name="20% — akcent 5" xfId="33588" builtinId="46" hidden="1"/>
    <cellStyle name="20% — akcent 5" xfId="33629" builtinId="46" hidden="1"/>
    <cellStyle name="20% — akcent 5" xfId="33668" builtinId="46" hidden="1"/>
    <cellStyle name="20% — akcent 5" xfId="33707" builtinId="46" hidden="1"/>
    <cellStyle name="20% — akcent 5" xfId="33746" builtinId="46" hidden="1"/>
    <cellStyle name="20% — akcent 5" xfId="33786" builtinId="46" hidden="1"/>
    <cellStyle name="20% — akcent 5" xfId="33826" builtinId="46" hidden="1"/>
    <cellStyle name="20% — akcent 5" xfId="33865" builtinId="46" hidden="1"/>
    <cellStyle name="20% — akcent 5" xfId="33905" builtinId="46" hidden="1"/>
    <cellStyle name="20% — akcent 5" xfId="33944" builtinId="46" hidden="1"/>
    <cellStyle name="20% — akcent 5" xfId="33984" builtinId="46" hidden="1"/>
    <cellStyle name="20% — akcent 5" xfId="34023" builtinId="46" hidden="1"/>
    <cellStyle name="20% — akcent 5" xfId="34062" builtinId="46" hidden="1"/>
    <cellStyle name="20% — akcent 5" xfId="32498" builtinId="46" hidden="1"/>
    <cellStyle name="20% — akcent 5" xfId="32532" builtinId="46" hidden="1"/>
    <cellStyle name="20% — akcent 5" xfId="34108" builtinId="46" hidden="1"/>
    <cellStyle name="20% — akcent 5" xfId="34147" builtinId="46" hidden="1"/>
    <cellStyle name="20% — akcent 5" xfId="34186" builtinId="46" hidden="1"/>
    <cellStyle name="20% — akcent 5" xfId="34225" builtinId="46" hidden="1"/>
    <cellStyle name="20% — akcent 5" xfId="34265" builtinId="46" hidden="1"/>
    <cellStyle name="20% — akcent 5" xfId="34304" builtinId="46" hidden="1"/>
    <cellStyle name="20% — akcent 5" xfId="34345" builtinId="46" hidden="1"/>
    <cellStyle name="20% — akcent 5" xfId="34384" builtinId="46" hidden="1"/>
    <cellStyle name="20% — akcent 5" xfId="34423" builtinId="46" hidden="1"/>
    <cellStyle name="20% — akcent 5" xfId="34462" builtinId="46" hidden="1"/>
    <cellStyle name="20% — akcent 5" xfId="34502" builtinId="46" hidden="1"/>
    <cellStyle name="20% — akcent 5" xfId="34542" builtinId="46" hidden="1"/>
    <cellStyle name="20% — akcent 5" xfId="34581" builtinId="46" hidden="1"/>
    <cellStyle name="20% — akcent 5" xfId="34621" builtinId="46" hidden="1"/>
    <cellStyle name="20% — akcent 5" xfId="34660" builtinId="46" hidden="1"/>
    <cellStyle name="20% — akcent 5" xfId="34700" builtinId="46" hidden="1"/>
    <cellStyle name="20% — akcent 5" xfId="34739" builtinId="46" hidden="1"/>
    <cellStyle name="20% — akcent 5" xfId="34778" builtinId="46" hidden="1"/>
    <cellStyle name="20% — akcent 5" xfId="28495" builtinId="46" hidden="1"/>
    <cellStyle name="20% — akcent 5" xfId="34819" builtinId="46" hidden="1"/>
    <cellStyle name="20% — akcent 5" xfId="34860" builtinId="46" hidden="1"/>
    <cellStyle name="20% — akcent 5" xfId="34899" builtinId="46" hidden="1"/>
    <cellStyle name="20% — akcent 5" xfId="34938" builtinId="46" hidden="1"/>
    <cellStyle name="20% — akcent 5" xfId="34977" builtinId="46" hidden="1"/>
    <cellStyle name="20% — akcent 5" xfId="35017" builtinId="46" hidden="1"/>
    <cellStyle name="20% — akcent 5" xfId="35056" builtinId="46" hidden="1"/>
    <cellStyle name="20% — akcent 5" xfId="35097" builtinId="46" hidden="1"/>
    <cellStyle name="20% — akcent 5" xfId="35136" builtinId="46" hidden="1"/>
    <cellStyle name="20% — akcent 5" xfId="35175" builtinId="46" hidden="1"/>
    <cellStyle name="20% — akcent 5" xfId="35214" builtinId="46" hidden="1"/>
    <cellStyle name="20% — akcent 5" xfId="35254" builtinId="46" hidden="1"/>
    <cellStyle name="20% — akcent 5" xfId="35294" builtinId="46" hidden="1"/>
    <cellStyle name="20% — akcent 5" xfId="35333" builtinId="46" hidden="1"/>
    <cellStyle name="20% — akcent 5" xfId="35373" builtinId="46" hidden="1"/>
    <cellStyle name="20% — akcent 5" xfId="35412" builtinId="46" hidden="1"/>
    <cellStyle name="20% — akcent 5" xfId="35452" builtinId="46" hidden="1"/>
    <cellStyle name="20% — akcent 5" xfId="35491" builtinId="46" hidden="1"/>
    <cellStyle name="20% — akcent 5" xfId="35530" builtinId="46" hidden="1"/>
    <cellStyle name="20% — akcent 5" xfId="35569" builtinId="46" hidden="1"/>
    <cellStyle name="20% — akcent 5" xfId="35728" builtinId="46" hidden="1"/>
    <cellStyle name="20% — akcent 5" xfId="35769" builtinId="46" hidden="1"/>
    <cellStyle name="20% — akcent 5" xfId="35808" builtinId="46" hidden="1"/>
    <cellStyle name="20% — akcent 5" xfId="35847" builtinId="46" hidden="1"/>
    <cellStyle name="20% — akcent 5" xfId="35886" builtinId="46" hidden="1"/>
    <cellStyle name="20% — akcent 5" xfId="35926" builtinId="46" hidden="1"/>
    <cellStyle name="20% — akcent 5" xfId="35965" builtinId="46" hidden="1"/>
    <cellStyle name="20% — akcent 5" xfId="36006" builtinId="46" hidden="1"/>
    <cellStyle name="20% — akcent 5" xfId="36045" builtinId="46" hidden="1"/>
    <cellStyle name="20% — akcent 5" xfId="36084" builtinId="46" hidden="1"/>
    <cellStyle name="20% — akcent 5" xfId="36123" builtinId="46" hidden="1"/>
    <cellStyle name="20% — akcent 5" xfId="36163" builtinId="46" hidden="1"/>
    <cellStyle name="20% — akcent 5" xfId="36203" builtinId="46" hidden="1"/>
    <cellStyle name="20% — akcent 5" xfId="36242" builtinId="46" hidden="1"/>
    <cellStyle name="20% — akcent 5" xfId="36282" builtinId="46" hidden="1"/>
    <cellStyle name="20% — akcent 5" xfId="36322" builtinId="46" hidden="1"/>
    <cellStyle name="20% — akcent 5" xfId="36362" builtinId="46" hidden="1"/>
    <cellStyle name="20% — akcent 5" xfId="36401" builtinId="46" hidden="1"/>
    <cellStyle name="20% — akcent 5" xfId="36440" builtinId="46" hidden="1"/>
    <cellStyle name="20% — akcent 5" xfId="35667" builtinId="46" hidden="1"/>
    <cellStyle name="20% — akcent 5" xfId="36473" builtinId="46" hidden="1"/>
    <cellStyle name="20% — akcent 5" xfId="36514" builtinId="46" hidden="1"/>
    <cellStyle name="20% — akcent 5" xfId="36553" builtinId="46" hidden="1"/>
    <cellStyle name="20% — akcent 5" xfId="36592" builtinId="46" hidden="1"/>
    <cellStyle name="20% — akcent 5" xfId="36631" builtinId="46" hidden="1"/>
    <cellStyle name="20% — akcent 5" xfId="36671" builtinId="46" hidden="1"/>
    <cellStyle name="20% — akcent 5" xfId="36710" builtinId="46" hidden="1"/>
    <cellStyle name="20% — akcent 5" xfId="36751" builtinId="46" hidden="1"/>
    <cellStyle name="20% — akcent 5" xfId="36790" builtinId="46" hidden="1"/>
    <cellStyle name="20% — akcent 5" xfId="36829" builtinId="46" hidden="1"/>
    <cellStyle name="20% — akcent 5" xfId="36868" builtinId="46" hidden="1"/>
    <cellStyle name="20% — akcent 5" xfId="36908" builtinId="46" hidden="1"/>
    <cellStyle name="20% — akcent 5" xfId="36948" builtinId="46" hidden="1"/>
    <cellStyle name="20% — akcent 5" xfId="36987" builtinId="46" hidden="1"/>
    <cellStyle name="20% — akcent 5" xfId="37027" builtinId="46" hidden="1"/>
    <cellStyle name="20% — akcent 5" xfId="37066" builtinId="46" hidden="1"/>
    <cellStyle name="20% — akcent 5" xfId="37106" builtinId="46" hidden="1"/>
    <cellStyle name="20% — akcent 5" xfId="37145" builtinId="46" hidden="1"/>
    <cellStyle name="20% — akcent 5" xfId="37184" builtinId="46" hidden="1"/>
    <cellStyle name="20% — akcent 5" xfId="35620" builtinId="46" hidden="1"/>
    <cellStyle name="20% — akcent 5" xfId="35654" builtinId="46" hidden="1"/>
    <cellStyle name="20% — akcent 5" xfId="37230" builtinId="46" hidden="1"/>
    <cellStyle name="20% — akcent 5" xfId="37269" builtinId="46" hidden="1"/>
    <cellStyle name="20% — akcent 5" xfId="37308" builtinId="46" hidden="1"/>
    <cellStyle name="20% — akcent 5" xfId="37347" builtinId="46" hidden="1"/>
    <cellStyle name="20% — akcent 5" xfId="37387" builtinId="46" hidden="1"/>
    <cellStyle name="20% — akcent 5" xfId="37426" builtinId="46" hidden="1"/>
    <cellStyle name="20% — akcent 5" xfId="37467" builtinId="46" hidden="1"/>
    <cellStyle name="20% — akcent 5" xfId="37506" builtinId="46" hidden="1"/>
    <cellStyle name="20% — akcent 5" xfId="37545" builtinId="46" hidden="1"/>
    <cellStyle name="20% — akcent 5" xfId="37584" builtinId="46" hidden="1"/>
    <cellStyle name="20% — akcent 5" xfId="37624" builtinId="46" hidden="1"/>
    <cellStyle name="20% — akcent 5" xfId="37664" builtinId="46" hidden="1"/>
    <cellStyle name="20% — akcent 5" xfId="37703" builtinId="46" hidden="1"/>
    <cellStyle name="20% — akcent 5" xfId="37743" builtinId="46" hidden="1"/>
    <cellStyle name="20% — akcent 5" xfId="37782" builtinId="46" hidden="1"/>
    <cellStyle name="20% — akcent 5" xfId="37822" builtinId="46" hidden="1"/>
    <cellStyle name="20% — akcent 5" xfId="37861" builtinId="46" hidden="1"/>
    <cellStyle name="20% — akcent 5" xfId="37900" builtinId="46" hidden="1"/>
    <cellStyle name="20% — akcent 5" xfId="37939" builtinId="46" hidden="1"/>
    <cellStyle name="20% — akcent 5" xfId="37979" builtinId="46" hidden="1"/>
    <cellStyle name="20% — akcent 5" xfId="38020" builtinId="46" hidden="1"/>
    <cellStyle name="20% — akcent 5" xfId="38059" builtinId="46" hidden="1"/>
    <cellStyle name="20% — akcent 5" xfId="38098" builtinId="46" hidden="1"/>
    <cellStyle name="20% — akcent 5" xfId="38137" builtinId="46" hidden="1"/>
    <cellStyle name="20% — akcent 5" xfId="38177" builtinId="46" hidden="1"/>
    <cellStyle name="20% — akcent 5" xfId="38216" builtinId="46" hidden="1"/>
    <cellStyle name="20% — akcent 5" xfId="38257" builtinId="46" hidden="1"/>
    <cellStyle name="20% — akcent 5" xfId="38296" builtinId="46" hidden="1"/>
    <cellStyle name="20% — akcent 5" xfId="38335" builtinId="46" hidden="1"/>
    <cellStyle name="20% — akcent 5" xfId="38374" builtinId="46" hidden="1"/>
    <cellStyle name="20% — akcent 5" xfId="38414" builtinId="46" hidden="1"/>
    <cellStyle name="20% — akcent 5" xfId="38454" builtinId="46" hidden="1"/>
    <cellStyle name="20% — akcent 5" xfId="38493" builtinId="46" hidden="1"/>
    <cellStyle name="20% — akcent 5" xfId="38533" builtinId="46" hidden="1"/>
    <cellStyle name="20% — akcent 5" xfId="38572" builtinId="46" hidden="1"/>
    <cellStyle name="20% — akcent 5" xfId="38612" builtinId="46" hidden="1"/>
    <cellStyle name="20% — akcent 5" xfId="38651" builtinId="46" hidden="1"/>
    <cellStyle name="20% — akcent 5" xfId="38690" builtinId="46" hidden="1"/>
    <cellStyle name="20% — akcent 5" xfId="38729" builtinId="46" hidden="1"/>
    <cellStyle name="20% — akcent 5" xfId="38888" builtinId="46" hidden="1"/>
    <cellStyle name="20% — akcent 5" xfId="38929" builtinId="46" hidden="1"/>
    <cellStyle name="20% — akcent 5" xfId="38968" builtinId="46" hidden="1"/>
    <cellStyle name="20% — akcent 5" xfId="39007" builtinId="46" hidden="1"/>
    <cellStyle name="20% — akcent 5" xfId="39046" builtinId="46" hidden="1"/>
    <cellStyle name="20% — akcent 5" xfId="39086" builtinId="46" hidden="1"/>
    <cellStyle name="20% — akcent 5" xfId="39125" builtinId="46" hidden="1"/>
    <cellStyle name="20% — akcent 5" xfId="39166" builtinId="46" hidden="1"/>
    <cellStyle name="20% — akcent 5" xfId="39205" builtinId="46" hidden="1"/>
    <cellStyle name="20% — akcent 5" xfId="39244" builtinId="46" hidden="1"/>
    <cellStyle name="20% — akcent 5" xfId="39283" builtinId="46" hidden="1"/>
    <cellStyle name="20% — akcent 5" xfId="39323" builtinId="46" hidden="1"/>
    <cellStyle name="20% — akcent 5" xfId="39363" builtinId="46" hidden="1"/>
    <cellStyle name="20% — akcent 5" xfId="39402" builtinId="46" hidden="1"/>
    <cellStyle name="20% — akcent 5" xfId="39442" builtinId="46" hidden="1"/>
    <cellStyle name="20% — akcent 5" xfId="39482" builtinId="46" hidden="1"/>
    <cellStyle name="20% — akcent 5" xfId="39522" builtinId="46" hidden="1"/>
    <cellStyle name="20% — akcent 5" xfId="39561" builtinId="46" hidden="1"/>
    <cellStyle name="20% — akcent 5" xfId="39600" builtinId="46" hidden="1"/>
    <cellStyle name="20% — akcent 5" xfId="38827" builtinId="46" hidden="1"/>
    <cellStyle name="20% — akcent 5" xfId="39633" builtinId="46" hidden="1"/>
    <cellStyle name="20% — akcent 5" xfId="39674" builtinId="46" hidden="1"/>
    <cellStyle name="20% — akcent 5" xfId="39713" builtinId="46" hidden="1"/>
    <cellStyle name="20% — akcent 5" xfId="39752" builtinId="46" hidden="1"/>
    <cellStyle name="20% — akcent 5" xfId="39791" builtinId="46" hidden="1"/>
    <cellStyle name="20% — akcent 5" xfId="39831" builtinId="46" hidden="1"/>
    <cellStyle name="20% — akcent 5" xfId="39870" builtinId="46" hidden="1"/>
    <cellStyle name="20% — akcent 5" xfId="39911" builtinId="46" hidden="1"/>
    <cellStyle name="20% — akcent 5" xfId="39950" builtinId="46" hidden="1"/>
    <cellStyle name="20% — akcent 5" xfId="39989" builtinId="46" hidden="1"/>
    <cellStyle name="20% — akcent 5" xfId="40028" builtinId="46" hidden="1"/>
    <cellStyle name="20% — akcent 5" xfId="40068" builtinId="46" hidden="1"/>
    <cellStyle name="20% — akcent 5" xfId="40108" builtinId="46" hidden="1"/>
    <cellStyle name="20% — akcent 5" xfId="40147" builtinId="46" hidden="1"/>
    <cellStyle name="20% — akcent 5" xfId="40187" builtinId="46" hidden="1"/>
    <cellStyle name="20% — akcent 5" xfId="40226" builtinId="46" hidden="1"/>
    <cellStyle name="20% — akcent 5" xfId="40266" builtinId="46" hidden="1"/>
    <cellStyle name="20% — akcent 5" xfId="40305" builtinId="46" hidden="1"/>
    <cellStyle name="20% — akcent 5" xfId="40344" builtinId="46" hidden="1"/>
    <cellStyle name="20% — akcent 5" xfId="38780" builtinId="46" hidden="1"/>
    <cellStyle name="20% — akcent 5" xfId="38814" builtinId="46" hidden="1"/>
    <cellStyle name="20% — akcent 5" xfId="40390" builtinId="46" hidden="1"/>
    <cellStyle name="20% — akcent 5" xfId="40429" builtinId="46" hidden="1"/>
    <cellStyle name="20% — akcent 5" xfId="40468" builtinId="46" hidden="1"/>
    <cellStyle name="20% — akcent 5" xfId="40507" builtinId="46" hidden="1"/>
    <cellStyle name="20% — akcent 5" xfId="40547" builtinId="46" hidden="1"/>
    <cellStyle name="20% — akcent 5" xfId="40586" builtinId="46" hidden="1"/>
    <cellStyle name="20% — akcent 5" xfId="40627" builtinId="46" hidden="1"/>
    <cellStyle name="20% — akcent 5" xfId="40666" builtinId="46" hidden="1"/>
    <cellStyle name="20% — akcent 5" xfId="40705" builtinId="46" hidden="1"/>
    <cellStyle name="20% — akcent 5" xfId="40744" builtinId="46" hidden="1"/>
    <cellStyle name="20% — akcent 5" xfId="40784" builtinId="46" hidden="1"/>
    <cellStyle name="20% — akcent 5" xfId="40824" builtinId="46" hidden="1"/>
    <cellStyle name="20% — akcent 5" xfId="40863" builtinId="46" hidden="1"/>
    <cellStyle name="20% — akcent 5" xfId="40903" builtinId="46" hidden="1"/>
    <cellStyle name="20% — akcent 5" xfId="40942" builtinId="46" hidden="1"/>
    <cellStyle name="20% — akcent 5" xfId="40982" builtinId="46" hidden="1"/>
    <cellStyle name="20% — akcent 5" xfId="41021" builtinId="46" hidden="1"/>
    <cellStyle name="20% — akcent 5" xfId="41060" builtinId="46" hidden="1"/>
    <cellStyle name="20% — akcent 5" xfId="41120" builtinId="46" hidden="1"/>
    <cellStyle name="20% — akcent 5" xfId="41178" builtinId="46" hidden="1"/>
    <cellStyle name="20% — akcent 5" xfId="41219" builtinId="46" hidden="1"/>
    <cellStyle name="20% — akcent 5" xfId="41258" builtinId="46" hidden="1"/>
    <cellStyle name="20% — akcent 5" xfId="41297" builtinId="46" hidden="1"/>
    <cellStyle name="20% — akcent 5" xfId="41336" builtinId="46" hidden="1"/>
    <cellStyle name="20% — akcent 5" xfId="41376" builtinId="46" hidden="1"/>
    <cellStyle name="20% — akcent 5" xfId="41415" builtinId="46" hidden="1"/>
    <cellStyle name="20% — akcent 5" xfId="41456" builtinId="46" hidden="1"/>
    <cellStyle name="20% — akcent 5" xfId="41495" builtinId="46" hidden="1"/>
    <cellStyle name="20% — akcent 5" xfId="41534" builtinId="46" hidden="1"/>
    <cellStyle name="20% — akcent 5" xfId="41573" builtinId="46" hidden="1"/>
    <cellStyle name="20% — akcent 5" xfId="41613" builtinId="46" hidden="1"/>
    <cellStyle name="20% — akcent 5" xfId="41653" builtinId="46" hidden="1"/>
    <cellStyle name="20% — akcent 5" xfId="41692" builtinId="46" hidden="1"/>
    <cellStyle name="20% — akcent 5" xfId="41732" builtinId="46" hidden="1"/>
    <cellStyle name="20% — akcent 5" xfId="41771" builtinId="46" hidden="1"/>
    <cellStyle name="20% — akcent 5" xfId="41811" builtinId="46" hidden="1"/>
    <cellStyle name="20% — akcent 5" xfId="41850" builtinId="46" hidden="1"/>
    <cellStyle name="20% — akcent 5" xfId="41889" builtinId="46" hidden="1"/>
    <cellStyle name="20% — akcent 5" xfId="41129" builtinId="46" hidden="1"/>
    <cellStyle name="20% — akcent 5" xfId="41929" builtinId="46" hidden="1"/>
    <cellStyle name="20% — akcent 5" xfId="41970" builtinId="46" hidden="1"/>
    <cellStyle name="20% — akcent 5" xfId="42009" builtinId="46" hidden="1"/>
    <cellStyle name="20% — akcent 5" xfId="42048" builtinId="46" hidden="1"/>
    <cellStyle name="20% — akcent 5" xfId="42087" builtinId="46" hidden="1"/>
    <cellStyle name="20% — akcent 5" xfId="42127" builtinId="46" hidden="1"/>
    <cellStyle name="20% — akcent 5" xfId="42166" builtinId="46" hidden="1"/>
    <cellStyle name="20% — akcent 5" xfId="42207" builtinId="46" hidden="1"/>
    <cellStyle name="20% — akcent 5" xfId="42246" builtinId="46" hidden="1"/>
    <cellStyle name="20% — akcent 5" xfId="42285" builtinId="46" hidden="1"/>
    <cellStyle name="20% — akcent 5" xfId="42324" builtinId="46" hidden="1"/>
    <cellStyle name="20% — akcent 5" xfId="42364" builtinId="46" hidden="1"/>
    <cellStyle name="20% — akcent 5" xfId="42404" builtinId="46" hidden="1"/>
    <cellStyle name="20% — akcent 5" xfId="42443" builtinId="46" hidden="1"/>
    <cellStyle name="20% — akcent 5" xfId="42483" builtinId="46" hidden="1"/>
    <cellStyle name="20% — akcent 5" xfId="42522" builtinId="46" hidden="1"/>
    <cellStyle name="20% — akcent 5" xfId="42562" builtinId="46" hidden="1"/>
    <cellStyle name="20% — akcent 5" xfId="42601" builtinId="46" hidden="1"/>
    <cellStyle name="20% — akcent 5" xfId="42640" builtinId="46" hidden="1"/>
    <cellStyle name="20% — akcent 5" xfId="42704" builtinId="46" hidden="1"/>
    <cellStyle name="20% — akcent 5" xfId="42758" builtinId="46" hidden="1"/>
    <cellStyle name="20% — akcent 5" xfId="42799" builtinId="46" hidden="1"/>
    <cellStyle name="20% — akcent 5" xfId="42838" builtinId="46" hidden="1"/>
    <cellStyle name="20% — akcent 5" xfId="42877" builtinId="46" hidden="1"/>
    <cellStyle name="20% — akcent 5" xfId="42916" builtinId="46" hidden="1"/>
    <cellStyle name="20% — akcent 5" xfId="42956" builtinId="46" hidden="1"/>
    <cellStyle name="20% — akcent 5" xfId="42995" builtinId="46" hidden="1"/>
    <cellStyle name="20% — akcent 5" xfId="43036" builtinId="46" hidden="1"/>
    <cellStyle name="20% — akcent 5" xfId="43075" builtinId="46" hidden="1"/>
    <cellStyle name="20% — akcent 5" xfId="43114" builtinId="46" hidden="1"/>
    <cellStyle name="20% — akcent 5" xfId="43153" builtinId="46" hidden="1"/>
    <cellStyle name="20% — akcent 5" xfId="43193" builtinId="46" hidden="1"/>
    <cellStyle name="20% — akcent 5" xfId="43233" builtinId="46" hidden="1"/>
    <cellStyle name="20% — akcent 5" xfId="43272" builtinId="46" hidden="1"/>
    <cellStyle name="20% — akcent 5" xfId="43312" builtinId="46" hidden="1"/>
    <cellStyle name="20% — akcent 5" xfId="43351" builtinId="46" hidden="1"/>
    <cellStyle name="20% — akcent 5" xfId="43391" builtinId="46" hidden="1"/>
    <cellStyle name="20% — akcent 5" xfId="43430" builtinId="46" hidden="1"/>
    <cellStyle name="20% — akcent 5" xfId="43469" builtinId="46" hidden="1"/>
    <cellStyle name="20% — akcent 5" xfId="42714" builtinId="46" hidden="1"/>
    <cellStyle name="20% — akcent 5" xfId="43509" builtinId="46" hidden="1"/>
    <cellStyle name="20% — akcent 5" xfId="43550" builtinId="46" hidden="1"/>
    <cellStyle name="20% — akcent 5" xfId="43589" builtinId="46" hidden="1"/>
    <cellStyle name="20% — akcent 5" xfId="43628" builtinId="46" hidden="1"/>
    <cellStyle name="20% — akcent 5" xfId="43667" builtinId="46" hidden="1"/>
    <cellStyle name="20% — akcent 5" xfId="43707" builtinId="46" hidden="1"/>
    <cellStyle name="20% — akcent 5" xfId="43746" builtinId="46" hidden="1"/>
    <cellStyle name="20% — akcent 5" xfId="43787" builtinId="46" hidden="1"/>
    <cellStyle name="20% — akcent 5" xfId="43826" builtinId="46" hidden="1"/>
    <cellStyle name="20% — akcent 5" xfId="43865" builtinId="46" hidden="1"/>
    <cellStyle name="20% — akcent 5" xfId="43904" builtinId="46" hidden="1"/>
    <cellStyle name="20% — akcent 5" xfId="43944" builtinId="46" hidden="1"/>
    <cellStyle name="20% — akcent 5" xfId="43984" builtinId="46" hidden="1"/>
    <cellStyle name="20% — akcent 5" xfId="44023" builtinId="46" hidden="1"/>
    <cellStyle name="20% — akcent 5" xfId="44063" builtinId="46" hidden="1"/>
    <cellStyle name="20% — akcent 5" xfId="44102" builtinId="46" hidden="1"/>
    <cellStyle name="20% — akcent 5" xfId="44142" builtinId="46" hidden="1"/>
    <cellStyle name="20% — akcent 5" xfId="44181" builtinId="46" hidden="1"/>
    <cellStyle name="20% — akcent 5" xfId="44220" builtinId="46" hidden="1"/>
    <cellStyle name="20% — akcent 5" xfId="44284" builtinId="46" hidden="1"/>
    <cellStyle name="20% — akcent 5" xfId="44338" builtinId="46" hidden="1"/>
    <cellStyle name="20% — akcent 5" xfId="44379" builtinId="46" hidden="1"/>
    <cellStyle name="20% — akcent 5" xfId="44418" builtinId="46" hidden="1"/>
    <cellStyle name="20% — akcent 5" xfId="44457" builtinId="46" hidden="1"/>
    <cellStyle name="20% — akcent 5" xfId="44496" builtinId="46" hidden="1"/>
    <cellStyle name="20% — akcent 5" xfId="44536" builtinId="46" hidden="1"/>
    <cellStyle name="20% — akcent 5" xfId="44575" builtinId="46" hidden="1"/>
    <cellStyle name="20% — akcent 5" xfId="44616" builtinId="46" hidden="1"/>
    <cellStyle name="20% — akcent 5" xfId="44655" builtinId="46" hidden="1"/>
    <cellStyle name="20% — akcent 5" xfId="44694" builtinId="46" hidden="1"/>
    <cellStyle name="20% — akcent 5" xfId="44733" builtinId="46" hidden="1"/>
    <cellStyle name="20% — akcent 5" xfId="44773" builtinId="46" hidden="1"/>
    <cellStyle name="20% — akcent 5" xfId="44813" builtinId="46" hidden="1"/>
    <cellStyle name="20% — akcent 5" xfId="44852" builtinId="46" hidden="1"/>
    <cellStyle name="20% — akcent 5" xfId="44892" builtinId="46" hidden="1"/>
    <cellStyle name="20% — akcent 5" xfId="44931" builtinId="46" hidden="1"/>
    <cellStyle name="20% — akcent 5" xfId="44971" builtinId="46" hidden="1"/>
    <cellStyle name="20% — akcent 5" xfId="45010" builtinId="46" hidden="1"/>
    <cellStyle name="20% — akcent 5" xfId="45049" builtinId="46" hidden="1"/>
    <cellStyle name="20% — akcent 5" xfId="44294" builtinId="46" hidden="1"/>
    <cellStyle name="20% — akcent 5" xfId="45089" builtinId="46" hidden="1"/>
    <cellStyle name="20% — akcent 5" xfId="45130" builtinId="46" hidden="1"/>
    <cellStyle name="20% — akcent 5" xfId="45169" builtinId="46" hidden="1"/>
    <cellStyle name="20% — akcent 5" xfId="45208" builtinId="46" hidden="1"/>
    <cellStyle name="20% — akcent 5" xfId="45247" builtinId="46" hidden="1"/>
    <cellStyle name="20% — akcent 5" xfId="45287" builtinId="46" hidden="1"/>
    <cellStyle name="20% — akcent 5" xfId="45326" builtinId="46" hidden="1"/>
    <cellStyle name="20% — akcent 5" xfId="45367" builtinId="46" hidden="1"/>
    <cellStyle name="20% — akcent 5" xfId="45406" builtinId="46" hidden="1"/>
    <cellStyle name="20% — akcent 5" xfId="45445" builtinId="46" hidden="1"/>
    <cellStyle name="20% — akcent 5" xfId="45484" builtinId="46" hidden="1"/>
    <cellStyle name="20% — akcent 5" xfId="45524" builtinId="46" hidden="1"/>
    <cellStyle name="20% — akcent 5" xfId="45564" builtinId="46" hidden="1"/>
    <cellStyle name="20% — akcent 5" xfId="45603" builtinId="46" hidden="1"/>
    <cellStyle name="20% — akcent 5" xfId="45643" builtinId="46" hidden="1"/>
    <cellStyle name="20% — akcent 5" xfId="45682" builtinId="46" hidden="1"/>
    <cellStyle name="20% — akcent 5" xfId="45722" builtinId="46" hidden="1"/>
    <cellStyle name="20% — akcent 5" xfId="45761" builtinId="46" hidden="1"/>
    <cellStyle name="20% — akcent 5" xfId="45800" builtinId="46" hidden="1"/>
    <cellStyle name="20% — akcent 6" xfId="104" builtinId="50" hidden="1"/>
    <cellStyle name="20% — akcent 6" xfId="143" builtinId="50" hidden="1"/>
    <cellStyle name="20% — akcent 6" xfId="182" builtinId="50" hidden="1"/>
    <cellStyle name="20% — akcent 6" xfId="221" builtinId="50" hidden="1"/>
    <cellStyle name="20% — akcent 6" xfId="261" builtinId="50" hidden="1"/>
    <cellStyle name="20% — akcent 6" xfId="300" builtinId="50" hidden="1"/>
    <cellStyle name="20% — akcent 6" xfId="341" builtinId="50" hidden="1"/>
    <cellStyle name="20% — akcent 6" xfId="380" builtinId="50" hidden="1"/>
    <cellStyle name="20% — akcent 6" xfId="419" builtinId="50" hidden="1"/>
    <cellStyle name="20% — akcent 6" xfId="458" builtinId="50" hidden="1"/>
    <cellStyle name="20% — akcent 6" xfId="498" builtinId="50" hidden="1"/>
    <cellStyle name="20% — akcent 6" xfId="538" builtinId="50" hidden="1"/>
    <cellStyle name="20% — akcent 6" xfId="577" builtinId="50" hidden="1"/>
    <cellStyle name="20% — akcent 6" xfId="617" builtinId="50" hidden="1"/>
    <cellStyle name="20% — akcent 6" xfId="656" builtinId="50" hidden="1"/>
    <cellStyle name="20% — akcent 6" xfId="696" builtinId="50" hidden="1"/>
    <cellStyle name="20% — akcent 6" xfId="735" builtinId="50" hidden="1"/>
    <cellStyle name="20% — akcent 6" xfId="774" builtinId="50" hidden="1"/>
    <cellStyle name="20% — akcent 6" xfId="813" builtinId="50" hidden="1"/>
    <cellStyle name="20% — akcent 6" xfId="972" builtinId="50" hidden="1"/>
    <cellStyle name="20% — akcent 6" xfId="1013" builtinId="50" hidden="1"/>
    <cellStyle name="20% — akcent 6" xfId="1052" builtinId="50" hidden="1"/>
    <cellStyle name="20% — akcent 6" xfId="1091" builtinId="50" hidden="1"/>
    <cellStyle name="20% — akcent 6" xfId="1130" builtinId="50" hidden="1"/>
    <cellStyle name="20% — akcent 6" xfId="1170" builtinId="50" hidden="1"/>
    <cellStyle name="20% — akcent 6" xfId="1209" builtinId="50" hidden="1"/>
    <cellStyle name="20% — akcent 6" xfId="1250" builtinId="50" hidden="1"/>
    <cellStyle name="20% — akcent 6" xfId="1289" builtinId="50" hidden="1"/>
    <cellStyle name="20% — akcent 6" xfId="1328" builtinId="50" hidden="1"/>
    <cellStyle name="20% — akcent 6" xfId="1367" builtinId="50" hidden="1"/>
    <cellStyle name="20% — akcent 6" xfId="1407" builtinId="50" hidden="1"/>
    <cellStyle name="20% — akcent 6" xfId="1447" builtinId="50" hidden="1"/>
    <cellStyle name="20% — akcent 6" xfId="1486" builtinId="50" hidden="1"/>
    <cellStyle name="20% — akcent 6" xfId="1526" builtinId="50" hidden="1"/>
    <cellStyle name="20% — akcent 6" xfId="1566" builtinId="50" hidden="1"/>
    <cellStyle name="20% — akcent 6" xfId="1606" builtinId="50" hidden="1"/>
    <cellStyle name="20% — akcent 6" xfId="1645" builtinId="50" hidden="1"/>
    <cellStyle name="20% — akcent 6" xfId="1684" builtinId="50" hidden="1"/>
    <cellStyle name="20% — akcent 6" xfId="903" builtinId="50" hidden="1"/>
    <cellStyle name="20% — akcent 6" xfId="1717" builtinId="50" hidden="1"/>
    <cellStyle name="20% — akcent 6" xfId="1758" builtinId="50" hidden="1"/>
    <cellStyle name="20% — akcent 6" xfId="1797" builtinId="50" hidden="1"/>
    <cellStyle name="20% — akcent 6" xfId="1836" builtinId="50" hidden="1"/>
    <cellStyle name="20% — akcent 6" xfId="1875" builtinId="50" hidden="1"/>
    <cellStyle name="20% — akcent 6" xfId="1915" builtinId="50" hidden="1"/>
    <cellStyle name="20% — akcent 6" xfId="1954" builtinId="50" hidden="1"/>
    <cellStyle name="20% — akcent 6" xfId="1995" builtinId="50" hidden="1"/>
    <cellStyle name="20% — akcent 6" xfId="2034" builtinId="50" hidden="1"/>
    <cellStyle name="20% — akcent 6" xfId="2073" builtinId="50" hidden="1"/>
    <cellStyle name="20% — akcent 6" xfId="2112" builtinId="50" hidden="1"/>
    <cellStyle name="20% — akcent 6" xfId="2152" builtinId="50" hidden="1"/>
    <cellStyle name="20% — akcent 6" xfId="2192" builtinId="50" hidden="1"/>
    <cellStyle name="20% — akcent 6" xfId="2231" builtinId="50" hidden="1"/>
    <cellStyle name="20% — akcent 6" xfId="2271" builtinId="50" hidden="1"/>
    <cellStyle name="20% — akcent 6" xfId="2310" builtinId="50" hidden="1"/>
    <cellStyle name="20% — akcent 6" xfId="2350" builtinId="50" hidden="1"/>
    <cellStyle name="20% — akcent 6" xfId="2389" builtinId="50" hidden="1"/>
    <cellStyle name="20% — akcent 6" xfId="2428" builtinId="50" hidden="1"/>
    <cellStyle name="20% — akcent 6" xfId="864" builtinId="50" hidden="1"/>
    <cellStyle name="20% — akcent 6" xfId="898" builtinId="50" hidden="1"/>
    <cellStyle name="20% — akcent 6" xfId="2474" builtinId="50" hidden="1"/>
    <cellStyle name="20% — akcent 6" xfId="2513" builtinId="50" hidden="1"/>
    <cellStyle name="20% — akcent 6" xfId="2552" builtinId="50" hidden="1"/>
    <cellStyle name="20% — akcent 6" xfId="2591" builtinId="50" hidden="1"/>
    <cellStyle name="20% — akcent 6" xfId="2631" builtinId="50" hidden="1"/>
    <cellStyle name="20% — akcent 6" xfId="2670" builtinId="50" hidden="1"/>
    <cellStyle name="20% — akcent 6" xfId="2711" builtinId="50" hidden="1"/>
    <cellStyle name="20% — akcent 6" xfId="2750" builtinId="50" hidden="1"/>
    <cellStyle name="20% — akcent 6" xfId="2789" builtinId="50" hidden="1"/>
    <cellStyle name="20% — akcent 6" xfId="2828" builtinId="50" hidden="1"/>
    <cellStyle name="20% — akcent 6" xfId="2868" builtinId="50" hidden="1"/>
    <cellStyle name="20% — akcent 6" xfId="2908" builtinId="50" hidden="1"/>
    <cellStyle name="20% — akcent 6" xfId="2947" builtinId="50" hidden="1"/>
    <cellStyle name="20% — akcent 6" xfId="2987" builtinId="50" hidden="1"/>
    <cellStyle name="20% — akcent 6" xfId="3026" builtinId="50" hidden="1"/>
    <cellStyle name="20% — akcent 6" xfId="3066" builtinId="50" hidden="1"/>
    <cellStyle name="20% — akcent 6" xfId="3105" builtinId="50" hidden="1"/>
    <cellStyle name="20% — akcent 6" xfId="3144" builtinId="50" hidden="1"/>
    <cellStyle name="20% — akcent 6" xfId="3183" builtinId="50" hidden="1"/>
    <cellStyle name="20% — akcent 6" xfId="3376" builtinId="50" hidden="1"/>
    <cellStyle name="20% — akcent 6" xfId="3421" builtinId="50" hidden="1"/>
    <cellStyle name="20% — akcent 6" xfId="3460" builtinId="50" hidden="1"/>
    <cellStyle name="20% — akcent 6" xfId="3499" builtinId="50" hidden="1"/>
    <cellStyle name="20% — akcent 6" xfId="3538" builtinId="50" hidden="1"/>
    <cellStyle name="20% — akcent 6" xfId="3578" builtinId="50" hidden="1"/>
    <cellStyle name="20% — akcent 6" xfId="3617" builtinId="50" hidden="1"/>
    <cellStyle name="20% — akcent 6" xfId="3658" builtinId="50" hidden="1"/>
    <cellStyle name="20% — akcent 6" xfId="3697" builtinId="50" hidden="1"/>
    <cellStyle name="20% — akcent 6" xfId="3736" builtinId="50" hidden="1"/>
    <cellStyle name="20% — akcent 6" xfId="3775" builtinId="50" hidden="1"/>
    <cellStyle name="20% — akcent 6" xfId="3819" builtinId="50" hidden="1"/>
    <cellStyle name="20% — akcent 6" xfId="3859" builtinId="50" hidden="1"/>
    <cellStyle name="20% — akcent 6" xfId="3898" builtinId="50" hidden="1"/>
    <cellStyle name="20% — akcent 6" xfId="3938" builtinId="50" hidden="1"/>
    <cellStyle name="20% — akcent 6" xfId="3978" builtinId="50" hidden="1"/>
    <cellStyle name="20% — akcent 6" xfId="4018" builtinId="50" hidden="1"/>
    <cellStyle name="20% — akcent 6" xfId="4057" builtinId="50" hidden="1"/>
    <cellStyle name="20% — akcent 6" xfId="4096" builtinId="50" hidden="1"/>
    <cellStyle name="20% — akcent 6" xfId="4153" builtinId="50" hidden="1"/>
    <cellStyle name="20% — akcent 6" xfId="4312" builtinId="50" hidden="1"/>
    <cellStyle name="20% — akcent 6" xfId="4357" builtinId="50" hidden="1"/>
    <cellStyle name="20% — akcent 6" xfId="4396" builtinId="50" hidden="1"/>
    <cellStyle name="20% — akcent 6" xfId="4435" builtinId="50" hidden="1"/>
    <cellStyle name="20% — akcent 6" xfId="4474" builtinId="50" hidden="1"/>
    <cellStyle name="20% — akcent 6" xfId="4514" builtinId="50" hidden="1"/>
    <cellStyle name="20% — akcent 6" xfId="4553" builtinId="50" hidden="1"/>
    <cellStyle name="20% — akcent 6" xfId="4594" builtinId="50" hidden="1"/>
    <cellStyle name="20% — akcent 6" xfId="4633" builtinId="50" hidden="1"/>
    <cellStyle name="20% — akcent 6" xfId="4672" builtinId="50" hidden="1"/>
    <cellStyle name="20% — akcent 6" xfId="4711" builtinId="50" hidden="1"/>
    <cellStyle name="20% — akcent 6" xfId="4755" builtinId="50" hidden="1"/>
    <cellStyle name="20% — akcent 6" xfId="4795" builtinId="50" hidden="1"/>
    <cellStyle name="20% — akcent 6" xfId="4834" builtinId="50" hidden="1"/>
    <cellStyle name="20% — akcent 6" xfId="4874" builtinId="50" hidden="1"/>
    <cellStyle name="20% — akcent 6" xfId="4914" builtinId="50" hidden="1"/>
    <cellStyle name="20% — akcent 6" xfId="4954" builtinId="50" hidden="1"/>
    <cellStyle name="20% — akcent 6" xfId="4993" builtinId="50" hidden="1"/>
    <cellStyle name="20% — akcent 6" xfId="5032" builtinId="50" hidden="1"/>
    <cellStyle name="20% — akcent 6" xfId="4243" builtinId="50" hidden="1"/>
    <cellStyle name="20% — akcent 6" xfId="5065" builtinId="50" hidden="1"/>
    <cellStyle name="20% — akcent 6" xfId="5106" builtinId="50" hidden="1"/>
    <cellStyle name="20% — akcent 6" xfId="5145" builtinId="50" hidden="1"/>
    <cellStyle name="20% — akcent 6" xfId="5184" builtinId="50" hidden="1"/>
    <cellStyle name="20% — akcent 6" xfId="5223" builtinId="50" hidden="1"/>
    <cellStyle name="20% — akcent 6" xfId="5263" builtinId="50" hidden="1"/>
    <cellStyle name="20% — akcent 6" xfId="5302" builtinId="50" hidden="1"/>
    <cellStyle name="20% — akcent 6" xfId="5343" builtinId="50" hidden="1"/>
    <cellStyle name="20% — akcent 6" xfId="5382" builtinId="50" hidden="1"/>
    <cellStyle name="20% — akcent 6" xfId="5421" builtinId="50" hidden="1"/>
    <cellStyle name="20% — akcent 6" xfId="5460" builtinId="50" hidden="1"/>
    <cellStyle name="20% — akcent 6" xfId="5500" builtinId="50" hidden="1"/>
    <cellStyle name="20% — akcent 6" xfId="5540" builtinId="50" hidden="1"/>
    <cellStyle name="20% — akcent 6" xfId="5579" builtinId="50" hidden="1"/>
    <cellStyle name="20% — akcent 6" xfId="5619" builtinId="50" hidden="1"/>
    <cellStyle name="20% — akcent 6" xfId="5658" builtinId="50" hidden="1"/>
    <cellStyle name="20% — akcent 6" xfId="5698" builtinId="50" hidden="1"/>
    <cellStyle name="20% — akcent 6" xfId="5737" builtinId="50" hidden="1"/>
    <cellStyle name="20% — akcent 6" xfId="5776" builtinId="50" hidden="1"/>
    <cellStyle name="20% — akcent 6" xfId="4204" builtinId="50" hidden="1"/>
    <cellStyle name="20% — akcent 6" xfId="4238" builtinId="50" hidden="1"/>
    <cellStyle name="20% — akcent 6" xfId="5822" builtinId="50" hidden="1"/>
    <cellStyle name="20% — akcent 6" xfId="5861" builtinId="50" hidden="1"/>
    <cellStyle name="20% — akcent 6" xfId="5900" builtinId="50" hidden="1"/>
    <cellStyle name="20% — akcent 6" xfId="5939" builtinId="50" hidden="1"/>
    <cellStyle name="20% — akcent 6" xfId="5979" builtinId="50" hidden="1"/>
    <cellStyle name="20% — akcent 6" xfId="6018" builtinId="50" hidden="1"/>
    <cellStyle name="20% — akcent 6" xfId="6059" builtinId="50" hidden="1"/>
    <cellStyle name="20% — akcent 6" xfId="6098" builtinId="50" hidden="1"/>
    <cellStyle name="20% — akcent 6" xfId="6137" builtinId="50" hidden="1"/>
    <cellStyle name="20% — akcent 6" xfId="6176" builtinId="50" hidden="1"/>
    <cellStyle name="20% — akcent 6" xfId="6216" builtinId="50" hidden="1"/>
    <cellStyle name="20% — akcent 6" xfId="6256" builtinId="50" hidden="1"/>
    <cellStyle name="20% — akcent 6" xfId="6295" builtinId="50" hidden="1"/>
    <cellStyle name="20% — akcent 6" xfId="6335" builtinId="50" hidden="1"/>
    <cellStyle name="20% — akcent 6" xfId="6374" builtinId="50" hidden="1"/>
    <cellStyle name="20% — akcent 6" xfId="6414" builtinId="50" hidden="1"/>
    <cellStyle name="20% — akcent 6" xfId="6453" builtinId="50" hidden="1"/>
    <cellStyle name="20% — akcent 6" xfId="6492" builtinId="50" hidden="1"/>
    <cellStyle name="20% — akcent 6" xfId="3307" builtinId="50" hidden="1"/>
    <cellStyle name="20% — akcent 6" xfId="6505" builtinId="50" hidden="1"/>
    <cellStyle name="20% — akcent 6" xfId="6548" builtinId="50" hidden="1"/>
    <cellStyle name="20% — akcent 6" xfId="6587" builtinId="50" hidden="1"/>
    <cellStyle name="20% — akcent 6" xfId="6626" builtinId="50" hidden="1"/>
    <cellStyle name="20% — akcent 6" xfId="6665" builtinId="50" hidden="1"/>
    <cellStyle name="20% — akcent 6" xfId="6705" builtinId="50" hidden="1"/>
    <cellStyle name="20% — akcent 6" xfId="6744" builtinId="50" hidden="1"/>
    <cellStyle name="20% — akcent 6" xfId="6785" builtinId="50" hidden="1"/>
    <cellStyle name="20% — akcent 6" xfId="6824" builtinId="50" hidden="1"/>
    <cellStyle name="20% — akcent 6" xfId="6863" builtinId="50" hidden="1"/>
    <cellStyle name="20% — akcent 6" xfId="6902" builtinId="50" hidden="1"/>
    <cellStyle name="20% — akcent 6" xfId="6944" builtinId="50" hidden="1"/>
    <cellStyle name="20% — akcent 6" xfId="6984" builtinId="50" hidden="1"/>
    <cellStyle name="20% — akcent 6" xfId="7023" builtinId="50" hidden="1"/>
    <cellStyle name="20% — akcent 6" xfId="7063" builtinId="50" hidden="1"/>
    <cellStyle name="20% — akcent 6" xfId="7103" builtinId="50" hidden="1"/>
    <cellStyle name="20% — akcent 6" xfId="7143" builtinId="50" hidden="1"/>
    <cellStyle name="20% — akcent 6" xfId="7182" builtinId="50" hidden="1"/>
    <cellStyle name="20% — akcent 6" xfId="7221" builtinId="50" hidden="1"/>
    <cellStyle name="20% — akcent 6" xfId="7271" builtinId="50" hidden="1"/>
    <cellStyle name="20% — akcent 6" xfId="7430" builtinId="50" hidden="1"/>
    <cellStyle name="20% — akcent 6" xfId="7473" builtinId="50" hidden="1"/>
    <cellStyle name="20% — akcent 6" xfId="7512" builtinId="50" hidden="1"/>
    <cellStyle name="20% — akcent 6" xfId="7551" builtinId="50" hidden="1"/>
    <cellStyle name="20% — akcent 6" xfId="7590" builtinId="50" hidden="1"/>
    <cellStyle name="20% — akcent 6" xfId="7630" builtinId="50" hidden="1"/>
    <cellStyle name="20% — akcent 6" xfId="7669" builtinId="50" hidden="1"/>
    <cellStyle name="20% — akcent 6" xfId="7710" builtinId="50" hidden="1"/>
    <cellStyle name="20% — akcent 6" xfId="7749" builtinId="50" hidden="1"/>
    <cellStyle name="20% — akcent 6" xfId="7788" builtinId="50" hidden="1"/>
    <cellStyle name="20% — akcent 6" xfId="7827" builtinId="50" hidden="1"/>
    <cellStyle name="20% — akcent 6" xfId="7869" builtinId="50" hidden="1"/>
    <cellStyle name="20% — akcent 6" xfId="7909" builtinId="50" hidden="1"/>
    <cellStyle name="20% — akcent 6" xfId="7948" builtinId="50" hidden="1"/>
    <cellStyle name="20% — akcent 6" xfId="7988" builtinId="50" hidden="1"/>
    <cellStyle name="20% — akcent 6" xfId="8028" builtinId="50" hidden="1"/>
    <cellStyle name="20% — akcent 6" xfId="8068" builtinId="50" hidden="1"/>
    <cellStyle name="20% — akcent 6" xfId="8107" builtinId="50" hidden="1"/>
    <cellStyle name="20% — akcent 6" xfId="8146" builtinId="50" hidden="1"/>
    <cellStyle name="20% — akcent 6" xfId="7361" builtinId="50" hidden="1"/>
    <cellStyle name="20% — akcent 6" xfId="8179" builtinId="50" hidden="1"/>
    <cellStyle name="20% — akcent 6" xfId="8220" builtinId="50" hidden="1"/>
    <cellStyle name="20% — akcent 6" xfId="8259" builtinId="50" hidden="1"/>
    <cellStyle name="20% — akcent 6" xfId="8298" builtinId="50" hidden="1"/>
    <cellStyle name="20% — akcent 6" xfId="8337" builtinId="50" hidden="1"/>
    <cellStyle name="20% — akcent 6" xfId="8377" builtinId="50" hidden="1"/>
    <cellStyle name="20% — akcent 6" xfId="8416" builtinId="50" hidden="1"/>
    <cellStyle name="20% — akcent 6" xfId="8457" builtinId="50" hidden="1"/>
    <cellStyle name="20% — akcent 6" xfId="8496" builtinId="50" hidden="1"/>
    <cellStyle name="20% — akcent 6" xfId="8535" builtinId="50" hidden="1"/>
    <cellStyle name="20% — akcent 6" xfId="8574" builtinId="50" hidden="1"/>
    <cellStyle name="20% — akcent 6" xfId="8614" builtinId="50" hidden="1"/>
    <cellStyle name="20% — akcent 6" xfId="8654" builtinId="50" hidden="1"/>
    <cellStyle name="20% — akcent 6" xfId="8693" builtinId="50" hidden="1"/>
    <cellStyle name="20% — akcent 6" xfId="8733" builtinId="50" hidden="1"/>
    <cellStyle name="20% — akcent 6" xfId="8772" builtinId="50" hidden="1"/>
    <cellStyle name="20% — akcent 6" xfId="8812" builtinId="50" hidden="1"/>
    <cellStyle name="20% — akcent 6" xfId="8851" builtinId="50" hidden="1"/>
    <cellStyle name="20% — akcent 6" xfId="8890" builtinId="50" hidden="1"/>
    <cellStyle name="20% — akcent 6" xfId="7322" builtinId="50" hidden="1"/>
    <cellStyle name="20% — akcent 6" xfId="7356" builtinId="50" hidden="1"/>
    <cellStyle name="20% — akcent 6" xfId="8936" builtinId="50" hidden="1"/>
    <cellStyle name="20% — akcent 6" xfId="8975" builtinId="50" hidden="1"/>
    <cellStyle name="20% — akcent 6" xfId="9014" builtinId="50" hidden="1"/>
    <cellStyle name="20% — akcent 6" xfId="9053" builtinId="50" hidden="1"/>
    <cellStyle name="20% — akcent 6" xfId="9093" builtinId="50" hidden="1"/>
    <cellStyle name="20% — akcent 6" xfId="9132" builtinId="50" hidden="1"/>
    <cellStyle name="20% — akcent 6" xfId="9173" builtinId="50" hidden="1"/>
    <cellStyle name="20% — akcent 6" xfId="9212" builtinId="50" hidden="1"/>
    <cellStyle name="20% — akcent 6" xfId="9251" builtinId="50" hidden="1"/>
    <cellStyle name="20% — akcent 6" xfId="9290" builtinId="50" hidden="1"/>
    <cellStyle name="20% — akcent 6" xfId="9330" builtinId="50" hidden="1"/>
    <cellStyle name="20% — akcent 6" xfId="9370" builtinId="50" hidden="1"/>
    <cellStyle name="20% — akcent 6" xfId="9409" builtinId="50" hidden="1"/>
    <cellStyle name="20% — akcent 6" xfId="9449" builtinId="50" hidden="1"/>
    <cellStyle name="20% — akcent 6" xfId="9488" builtinId="50" hidden="1"/>
    <cellStyle name="20% — akcent 6" xfId="9528" builtinId="50" hidden="1"/>
    <cellStyle name="20% — akcent 6" xfId="9567" builtinId="50" hidden="1"/>
    <cellStyle name="20% — akcent 6" xfId="9606" builtinId="50" hidden="1"/>
    <cellStyle name="20% — akcent 6" xfId="3292" builtinId="50" hidden="1"/>
    <cellStyle name="20% — akcent 6" xfId="9647" builtinId="50" hidden="1"/>
    <cellStyle name="20% — akcent 6" xfId="9688" builtinId="50" hidden="1"/>
    <cellStyle name="20% — akcent 6" xfId="9727" builtinId="50" hidden="1"/>
    <cellStyle name="20% — akcent 6" xfId="9766" builtinId="50" hidden="1"/>
    <cellStyle name="20% — akcent 6" xfId="9805" builtinId="50" hidden="1"/>
    <cellStyle name="20% — akcent 6" xfId="9845" builtinId="50" hidden="1"/>
    <cellStyle name="20% — akcent 6" xfId="9884" builtinId="50" hidden="1"/>
    <cellStyle name="20% — akcent 6" xfId="9925" builtinId="50" hidden="1"/>
    <cellStyle name="20% — akcent 6" xfId="9964" builtinId="50" hidden="1"/>
    <cellStyle name="20% — akcent 6" xfId="10003" builtinId="50" hidden="1"/>
    <cellStyle name="20% — akcent 6" xfId="10042" builtinId="50" hidden="1"/>
    <cellStyle name="20% — akcent 6" xfId="10082" builtinId="50" hidden="1"/>
    <cellStyle name="20% — akcent 6" xfId="10122" builtinId="50" hidden="1"/>
    <cellStyle name="20% — akcent 6" xfId="10161" builtinId="50" hidden="1"/>
    <cellStyle name="20% — akcent 6" xfId="10201" builtinId="50" hidden="1"/>
    <cellStyle name="20% — akcent 6" xfId="10240" builtinId="50" hidden="1"/>
    <cellStyle name="20% — akcent 6" xfId="10280" builtinId="50" hidden="1"/>
    <cellStyle name="20% — akcent 6" xfId="10319" builtinId="50" hidden="1"/>
    <cellStyle name="20% — akcent 6" xfId="10358" builtinId="50" hidden="1"/>
    <cellStyle name="20% — akcent 6" xfId="10397" builtinId="50" hidden="1"/>
    <cellStyle name="20% — akcent 6" xfId="10556" builtinId="50" hidden="1"/>
    <cellStyle name="20% — akcent 6" xfId="10597" builtinId="50" hidden="1"/>
    <cellStyle name="20% — akcent 6" xfId="10636" builtinId="50" hidden="1"/>
    <cellStyle name="20% — akcent 6" xfId="10675" builtinId="50" hidden="1"/>
    <cellStyle name="20% — akcent 6" xfId="10714" builtinId="50" hidden="1"/>
    <cellStyle name="20% — akcent 6" xfId="10754" builtinId="50" hidden="1"/>
    <cellStyle name="20% — akcent 6" xfId="10793" builtinId="50" hidden="1"/>
    <cellStyle name="20% — akcent 6" xfId="10834" builtinId="50" hidden="1"/>
    <cellStyle name="20% — akcent 6" xfId="10873" builtinId="50" hidden="1"/>
    <cellStyle name="20% — akcent 6" xfId="10912" builtinId="50" hidden="1"/>
    <cellStyle name="20% — akcent 6" xfId="10951" builtinId="50" hidden="1"/>
    <cellStyle name="20% — akcent 6" xfId="10991" builtinId="50" hidden="1"/>
    <cellStyle name="20% — akcent 6" xfId="11031" builtinId="50" hidden="1"/>
    <cellStyle name="20% — akcent 6" xfId="11070" builtinId="50" hidden="1"/>
    <cellStyle name="20% — akcent 6" xfId="11110" builtinId="50" hidden="1"/>
    <cellStyle name="20% — akcent 6" xfId="11150" builtinId="50" hidden="1"/>
    <cellStyle name="20% — akcent 6" xfId="11190" builtinId="50" hidden="1"/>
    <cellStyle name="20% — akcent 6" xfId="11229" builtinId="50" hidden="1"/>
    <cellStyle name="20% — akcent 6" xfId="11268" builtinId="50" hidden="1"/>
    <cellStyle name="20% — akcent 6" xfId="10487" builtinId="50" hidden="1"/>
    <cellStyle name="20% — akcent 6" xfId="11301" builtinId="50" hidden="1"/>
    <cellStyle name="20% — akcent 6" xfId="11342" builtinId="50" hidden="1"/>
    <cellStyle name="20% — akcent 6" xfId="11381" builtinId="50" hidden="1"/>
    <cellStyle name="20% — akcent 6" xfId="11420" builtinId="50" hidden="1"/>
    <cellStyle name="20% — akcent 6" xfId="11459" builtinId="50" hidden="1"/>
    <cellStyle name="20% — akcent 6" xfId="11499" builtinId="50" hidden="1"/>
    <cellStyle name="20% — akcent 6" xfId="11538" builtinId="50" hidden="1"/>
    <cellStyle name="20% — akcent 6" xfId="11579" builtinId="50" hidden="1"/>
    <cellStyle name="20% — akcent 6" xfId="11618" builtinId="50" hidden="1"/>
    <cellStyle name="20% — akcent 6" xfId="11657" builtinId="50" hidden="1"/>
    <cellStyle name="20% — akcent 6" xfId="11696" builtinId="50" hidden="1"/>
    <cellStyle name="20% — akcent 6" xfId="11736" builtinId="50" hidden="1"/>
    <cellStyle name="20% — akcent 6" xfId="11776" builtinId="50" hidden="1"/>
    <cellStyle name="20% — akcent 6" xfId="11815" builtinId="50" hidden="1"/>
    <cellStyle name="20% — akcent 6" xfId="11855" builtinId="50" hidden="1"/>
    <cellStyle name="20% — akcent 6" xfId="11894" builtinId="50" hidden="1"/>
    <cellStyle name="20% — akcent 6" xfId="11934" builtinId="50" hidden="1"/>
    <cellStyle name="20% — akcent 6" xfId="11973" builtinId="50" hidden="1"/>
    <cellStyle name="20% — akcent 6" xfId="12012" builtinId="50" hidden="1"/>
    <cellStyle name="20% — akcent 6" xfId="10448" builtinId="50" hidden="1"/>
    <cellStyle name="20% — akcent 6" xfId="10482" builtinId="50" hidden="1"/>
    <cellStyle name="20% — akcent 6" xfId="12058" builtinId="50" hidden="1"/>
    <cellStyle name="20% — akcent 6" xfId="12097" builtinId="50" hidden="1"/>
    <cellStyle name="20% — akcent 6" xfId="12136" builtinId="50" hidden="1"/>
    <cellStyle name="20% — akcent 6" xfId="12175" builtinId="50" hidden="1"/>
    <cellStyle name="20% — akcent 6" xfId="12215" builtinId="50" hidden="1"/>
    <cellStyle name="20% — akcent 6" xfId="12254" builtinId="50" hidden="1"/>
    <cellStyle name="20% — akcent 6" xfId="12295" builtinId="50" hidden="1"/>
    <cellStyle name="20% — akcent 6" xfId="12334" builtinId="50" hidden="1"/>
    <cellStyle name="20% — akcent 6" xfId="12373" builtinId="50" hidden="1"/>
    <cellStyle name="20% — akcent 6" xfId="12412" builtinId="50" hidden="1"/>
    <cellStyle name="20% — akcent 6" xfId="12452" builtinId="50" hidden="1"/>
    <cellStyle name="20% — akcent 6" xfId="12492" builtinId="50" hidden="1"/>
    <cellStyle name="20% — akcent 6" xfId="12531" builtinId="50" hidden="1"/>
    <cellStyle name="20% — akcent 6" xfId="12571" builtinId="50" hidden="1"/>
    <cellStyle name="20% — akcent 6" xfId="12610" builtinId="50" hidden="1"/>
    <cellStyle name="20% — akcent 6" xfId="12650" builtinId="50" hidden="1"/>
    <cellStyle name="20% — akcent 6" xfId="12689" builtinId="50" hidden="1"/>
    <cellStyle name="20% — akcent 6" xfId="12728" builtinId="50" hidden="1"/>
    <cellStyle name="20% — akcent 6" xfId="12767" builtinId="50" hidden="1"/>
    <cellStyle name="20% — akcent 6" xfId="12807" builtinId="50" hidden="1"/>
    <cellStyle name="20% — akcent 6" xfId="12848" builtinId="50" hidden="1"/>
    <cellStyle name="20% — akcent 6" xfId="12887" builtinId="50" hidden="1"/>
    <cellStyle name="20% — akcent 6" xfId="12926" builtinId="50" hidden="1"/>
    <cellStyle name="20% — akcent 6" xfId="12965" builtinId="50" hidden="1"/>
    <cellStyle name="20% — akcent 6" xfId="13005" builtinId="50" hidden="1"/>
    <cellStyle name="20% — akcent 6" xfId="13044" builtinId="50" hidden="1"/>
    <cellStyle name="20% — akcent 6" xfId="13085" builtinId="50" hidden="1"/>
    <cellStyle name="20% — akcent 6" xfId="13124" builtinId="50" hidden="1"/>
    <cellStyle name="20% — akcent 6" xfId="13163" builtinId="50" hidden="1"/>
    <cellStyle name="20% — akcent 6" xfId="13202" builtinId="50" hidden="1"/>
    <cellStyle name="20% — akcent 6" xfId="13242" builtinId="50" hidden="1"/>
    <cellStyle name="20% — akcent 6" xfId="13282" builtinId="50" hidden="1"/>
    <cellStyle name="20% — akcent 6" xfId="13321" builtinId="50" hidden="1"/>
    <cellStyle name="20% — akcent 6" xfId="13361" builtinId="50" hidden="1"/>
    <cellStyle name="20% — akcent 6" xfId="13400" builtinId="50" hidden="1"/>
    <cellStyle name="20% — akcent 6" xfId="13440" builtinId="50" hidden="1"/>
    <cellStyle name="20% — akcent 6" xfId="13479" builtinId="50" hidden="1"/>
    <cellStyle name="20% — akcent 6" xfId="13518" builtinId="50" hidden="1"/>
    <cellStyle name="20% — akcent 6" xfId="13557" builtinId="50" hidden="1"/>
    <cellStyle name="20% — akcent 6" xfId="13716" builtinId="50" hidden="1"/>
    <cellStyle name="20% — akcent 6" xfId="13757" builtinId="50" hidden="1"/>
    <cellStyle name="20% — akcent 6" xfId="13796" builtinId="50" hidden="1"/>
    <cellStyle name="20% — akcent 6" xfId="13835" builtinId="50" hidden="1"/>
    <cellStyle name="20% — akcent 6" xfId="13874" builtinId="50" hidden="1"/>
    <cellStyle name="20% — akcent 6" xfId="13914" builtinId="50" hidden="1"/>
    <cellStyle name="20% — akcent 6" xfId="13953" builtinId="50" hidden="1"/>
    <cellStyle name="20% — akcent 6" xfId="13994" builtinId="50" hidden="1"/>
    <cellStyle name="20% — akcent 6" xfId="14033" builtinId="50" hidden="1"/>
    <cellStyle name="20% — akcent 6" xfId="14072" builtinId="50" hidden="1"/>
    <cellStyle name="20% — akcent 6" xfId="14111" builtinId="50" hidden="1"/>
    <cellStyle name="20% — akcent 6" xfId="14151" builtinId="50" hidden="1"/>
    <cellStyle name="20% — akcent 6" xfId="14191" builtinId="50" hidden="1"/>
    <cellStyle name="20% — akcent 6" xfId="14230" builtinId="50" hidden="1"/>
    <cellStyle name="20% — akcent 6" xfId="14270" builtinId="50" hidden="1"/>
    <cellStyle name="20% — akcent 6" xfId="14310" builtinId="50" hidden="1"/>
    <cellStyle name="20% — akcent 6" xfId="14350" builtinId="50" hidden="1"/>
    <cellStyle name="20% — akcent 6" xfId="14389" builtinId="50" hidden="1"/>
    <cellStyle name="20% — akcent 6" xfId="14428" builtinId="50" hidden="1"/>
    <cellStyle name="20% — akcent 6" xfId="13647" builtinId="50" hidden="1"/>
    <cellStyle name="20% — akcent 6" xfId="14461" builtinId="50" hidden="1"/>
    <cellStyle name="20% — akcent 6" xfId="14502" builtinId="50" hidden="1"/>
    <cellStyle name="20% — akcent 6" xfId="14541" builtinId="50" hidden="1"/>
    <cellStyle name="20% — akcent 6" xfId="14580" builtinId="50" hidden="1"/>
    <cellStyle name="20% — akcent 6" xfId="14619" builtinId="50" hidden="1"/>
    <cellStyle name="20% — akcent 6" xfId="14659" builtinId="50" hidden="1"/>
    <cellStyle name="20% — akcent 6" xfId="14698" builtinId="50" hidden="1"/>
    <cellStyle name="20% — akcent 6" xfId="14739" builtinId="50" hidden="1"/>
    <cellStyle name="20% — akcent 6" xfId="14778" builtinId="50" hidden="1"/>
    <cellStyle name="20% — akcent 6" xfId="14817" builtinId="50" hidden="1"/>
    <cellStyle name="20% — akcent 6" xfId="14856" builtinId="50" hidden="1"/>
    <cellStyle name="20% — akcent 6" xfId="14896" builtinId="50" hidden="1"/>
    <cellStyle name="20% — akcent 6" xfId="14936" builtinId="50" hidden="1"/>
    <cellStyle name="20% — akcent 6" xfId="14975" builtinId="50" hidden="1"/>
    <cellStyle name="20% — akcent 6" xfId="15015" builtinId="50" hidden="1"/>
    <cellStyle name="20% — akcent 6" xfId="15054" builtinId="50" hidden="1"/>
    <cellStyle name="20% — akcent 6" xfId="15094" builtinId="50" hidden="1"/>
    <cellStyle name="20% — akcent 6" xfId="15133" builtinId="50" hidden="1"/>
    <cellStyle name="20% — akcent 6" xfId="15172" builtinId="50" hidden="1"/>
    <cellStyle name="20% — akcent 6" xfId="13608" builtinId="50" hidden="1"/>
    <cellStyle name="20% — akcent 6" xfId="13642" builtinId="50" hidden="1"/>
    <cellStyle name="20% — akcent 6" xfId="15218" builtinId="50" hidden="1"/>
    <cellStyle name="20% — akcent 6" xfId="15257" builtinId="50" hidden="1"/>
    <cellStyle name="20% — akcent 6" xfId="15296" builtinId="50" hidden="1"/>
    <cellStyle name="20% — akcent 6" xfId="15335" builtinId="50" hidden="1"/>
    <cellStyle name="20% — akcent 6" xfId="15375" builtinId="50" hidden="1"/>
    <cellStyle name="20% — akcent 6" xfId="15414" builtinId="50" hidden="1"/>
    <cellStyle name="20% — akcent 6" xfId="15455" builtinId="50" hidden="1"/>
    <cellStyle name="20% — akcent 6" xfId="15494" builtinId="50" hidden="1"/>
    <cellStyle name="20% — akcent 6" xfId="15533" builtinId="50" hidden="1"/>
    <cellStyle name="20% — akcent 6" xfId="15572" builtinId="50" hidden="1"/>
    <cellStyle name="20% — akcent 6" xfId="15612" builtinId="50" hidden="1"/>
    <cellStyle name="20% — akcent 6" xfId="15652" builtinId="50" hidden="1"/>
    <cellStyle name="20% — akcent 6" xfId="15691" builtinId="50" hidden="1"/>
    <cellStyle name="20% — akcent 6" xfId="15731" builtinId="50" hidden="1"/>
    <cellStyle name="20% — akcent 6" xfId="15770" builtinId="50" hidden="1"/>
    <cellStyle name="20% — akcent 6" xfId="15810" builtinId="50" hidden="1"/>
    <cellStyle name="20% — akcent 6" xfId="15849" builtinId="50" hidden="1"/>
    <cellStyle name="20% — akcent 6" xfId="15888" builtinId="50" hidden="1"/>
    <cellStyle name="20% — akcent 6" xfId="4107" builtinId="50" hidden="1"/>
    <cellStyle name="20% — akcent 6" xfId="15901" builtinId="50" hidden="1"/>
    <cellStyle name="20% — akcent 6" xfId="15942" builtinId="50" hidden="1"/>
    <cellStyle name="20% — akcent 6" xfId="15981" builtinId="50" hidden="1"/>
    <cellStyle name="20% — akcent 6" xfId="16020" builtinId="50" hidden="1"/>
    <cellStyle name="20% — akcent 6" xfId="16059" builtinId="50" hidden="1"/>
    <cellStyle name="20% — akcent 6" xfId="16099" builtinId="50" hidden="1"/>
    <cellStyle name="20% — akcent 6" xfId="16138" builtinId="50" hidden="1"/>
    <cellStyle name="20% — akcent 6" xfId="16179" builtinId="50" hidden="1"/>
    <cellStyle name="20% — akcent 6" xfId="16218" builtinId="50" hidden="1"/>
    <cellStyle name="20% — akcent 6" xfId="16257" builtinId="50" hidden="1"/>
    <cellStyle name="20% — akcent 6" xfId="16296" builtinId="50" hidden="1"/>
    <cellStyle name="20% — akcent 6" xfId="16336" builtinId="50" hidden="1"/>
    <cellStyle name="20% — akcent 6" xfId="16376" builtinId="50" hidden="1"/>
    <cellStyle name="20% — akcent 6" xfId="16415" builtinId="50" hidden="1"/>
    <cellStyle name="20% — akcent 6" xfId="16455" builtinId="50" hidden="1"/>
    <cellStyle name="20% — akcent 6" xfId="16494" builtinId="50" hidden="1"/>
    <cellStyle name="20% — akcent 6" xfId="16534" builtinId="50" hidden="1"/>
    <cellStyle name="20% — akcent 6" xfId="16573" builtinId="50" hidden="1"/>
    <cellStyle name="20% — akcent 6" xfId="16612" builtinId="50" hidden="1"/>
    <cellStyle name="20% — akcent 6" xfId="16651" builtinId="50" hidden="1"/>
    <cellStyle name="20% — akcent 6" xfId="16810" builtinId="50" hidden="1"/>
    <cellStyle name="20% — akcent 6" xfId="16851" builtinId="50" hidden="1"/>
    <cellStyle name="20% — akcent 6" xfId="16890" builtinId="50" hidden="1"/>
    <cellStyle name="20% — akcent 6" xfId="16929" builtinId="50" hidden="1"/>
    <cellStyle name="20% — akcent 6" xfId="16968" builtinId="50" hidden="1"/>
    <cellStyle name="20% — akcent 6" xfId="17008" builtinId="50" hidden="1"/>
    <cellStyle name="20% — akcent 6" xfId="17047" builtinId="50" hidden="1"/>
    <cellStyle name="20% — akcent 6" xfId="17088" builtinId="50" hidden="1"/>
    <cellStyle name="20% — akcent 6" xfId="17127" builtinId="50" hidden="1"/>
    <cellStyle name="20% — akcent 6" xfId="17166" builtinId="50" hidden="1"/>
    <cellStyle name="20% — akcent 6" xfId="17205" builtinId="50" hidden="1"/>
    <cellStyle name="20% — akcent 6" xfId="17245" builtinId="50" hidden="1"/>
    <cellStyle name="20% — akcent 6" xfId="17285" builtinId="50" hidden="1"/>
    <cellStyle name="20% — akcent 6" xfId="17324" builtinId="50" hidden="1"/>
    <cellStyle name="20% — akcent 6" xfId="17364" builtinId="50" hidden="1"/>
    <cellStyle name="20% — akcent 6" xfId="17404" builtinId="50" hidden="1"/>
    <cellStyle name="20% — akcent 6" xfId="17444" builtinId="50" hidden="1"/>
    <cellStyle name="20% — akcent 6" xfId="17483" builtinId="50" hidden="1"/>
    <cellStyle name="20% — akcent 6" xfId="17522" builtinId="50" hidden="1"/>
    <cellStyle name="20% — akcent 6" xfId="16741" builtinId="50" hidden="1"/>
    <cellStyle name="20% — akcent 6" xfId="17555" builtinId="50" hidden="1"/>
    <cellStyle name="20% — akcent 6" xfId="17596" builtinId="50" hidden="1"/>
    <cellStyle name="20% — akcent 6" xfId="17635" builtinId="50" hidden="1"/>
    <cellStyle name="20% — akcent 6" xfId="17674" builtinId="50" hidden="1"/>
    <cellStyle name="20% — akcent 6" xfId="17713" builtinId="50" hidden="1"/>
    <cellStyle name="20% — akcent 6" xfId="17753" builtinId="50" hidden="1"/>
    <cellStyle name="20% — akcent 6" xfId="17792" builtinId="50" hidden="1"/>
    <cellStyle name="20% — akcent 6" xfId="17833" builtinId="50" hidden="1"/>
    <cellStyle name="20% — akcent 6" xfId="17872" builtinId="50" hidden="1"/>
    <cellStyle name="20% — akcent 6" xfId="17911" builtinId="50" hidden="1"/>
    <cellStyle name="20% — akcent 6" xfId="17950" builtinId="50" hidden="1"/>
    <cellStyle name="20% — akcent 6" xfId="17990" builtinId="50" hidden="1"/>
    <cellStyle name="20% — akcent 6" xfId="18030" builtinId="50" hidden="1"/>
    <cellStyle name="20% — akcent 6" xfId="18069" builtinId="50" hidden="1"/>
    <cellStyle name="20% — akcent 6" xfId="18109" builtinId="50" hidden="1"/>
    <cellStyle name="20% — akcent 6" xfId="18148" builtinId="50" hidden="1"/>
    <cellStyle name="20% — akcent 6" xfId="18188" builtinId="50" hidden="1"/>
    <cellStyle name="20% — akcent 6" xfId="18227" builtinId="50" hidden="1"/>
    <cellStyle name="20% — akcent 6" xfId="18266" builtinId="50" hidden="1"/>
    <cellStyle name="20% — akcent 6" xfId="16702" builtinId="50" hidden="1"/>
    <cellStyle name="20% — akcent 6" xfId="16736" builtinId="50" hidden="1"/>
    <cellStyle name="20% — akcent 6" xfId="18312" builtinId="50" hidden="1"/>
    <cellStyle name="20% — akcent 6" xfId="18351" builtinId="50" hidden="1"/>
    <cellStyle name="20% — akcent 6" xfId="18390" builtinId="50" hidden="1"/>
    <cellStyle name="20% — akcent 6" xfId="18429" builtinId="50" hidden="1"/>
    <cellStyle name="20% — akcent 6" xfId="18469" builtinId="50" hidden="1"/>
    <cellStyle name="20% — akcent 6" xfId="18508" builtinId="50" hidden="1"/>
    <cellStyle name="20% — akcent 6" xfId="18549" builtinId="50" hidden="1"/>
    <cellStyle name="20% — akcent 6" xfId="18588" builtinId="50" hidden="1"/>
    <cellStyle name="20% — akcent 6" xfId="18627" builtinId="50" hidden="1"/>
    <cellStyle name="20% — akcent 6" xfId="18666" builtinId="50" hidden="1"/>
    <cellStyle name="20% — akcent 6" xfId="18706" builtinId="50" hidden="1"/>
    <cellStyle name="20% — akcent 6" xfId="18746" builtinId="50" hidden="1"/>
    <cellStyle name="20% — akcent 6" xfId="18785" builtinId="50" hidden="1"/>
    <cellStyle name="20% — akcent 6" xfId="18825" builtinId="50" hidden="1"/>
    <cellStyle name="20% — akcent 6" xfId="18864" builtinId="50" hidden="1"/>
    <cellStyle name="20% — akcent 6" xfId="18904" builtinId="50" hidden="1"/>
    <cellStyle name="20% — akcent 6" xfId="18943" builtinId="50" hidden="1"/>
    <cellStyle name="20% — akcent 6" xfId="18982" builtinId="50" hidden="1"/>
    <cellStyle name="20% — akcent 6" xfId="3253" builtinId="50" hidden="1"/>
    <cellStyle name="20% — akcent 6" xfId="19104" builtinId="50" hidden="1"/>
    <cellStyle name="20% — akcent 6" xfId="19145" builtinId="50" hidden="1"/>
    <cellStyle name="20% — akcent 6" xfId="19184" builtinId="50" hidden="1"/>
    <cellStyle name="20% — akcent 6" xfId="19223" builtinId="50" hidden="1"/>
    <cellStyle name="20% — akcent 6" xfId="19262" builtinId="50" hidden="1"/>
    <cellStyle name="20% — akcent 6" xfId="19302" builtinId="50" hidden="1"/>
    <cellStyle name="20% — akcent 6" xfId="19341" builtinId="50" hidden="1"/>
    <cellStyle name="20% — akcent 6" xfId="19382" builtinId="50" hidden="1"/>
    <cellStyle name="20% — akcent 6" xfId="19421" builtinId="50" hidden="1"/>
    <cellStyle name="20% — akcent 6" xfId="19460" builtinId="50" hidden="1"/>
    <cellStyle name="20% — akcent 6" xfId="19499" builtinId="50" hidden="1"/>
    <cellStyle name="20% — akcent 6" xfId="19539" builtinId="50" hidden="1"/>
    <cellStyle name="20% — akcent 6" xfId="19579" builtinId="50" hidden="1"/>
    <cellStyle name="20% — akcent 6" xfId="19618" builtinId="50" hidden="1"/>
    <cellStyle name="20% — akcent 6" xfId="19658" builtinId="50" hidden="1"/>
    <cellStyle name="20% — akcent 6" xfId="19697" builtinId="50" hidden="1"/>
    <cellStyle name="20% — akcent 6" xfId="19737" builtinId="50" hidden="1"/>
    <cellStyle name="20% — akcent 6" xfId="19776" builtinId="50" hidden="1"/>
    <cellStyle name="20% — akcent 6" xfId="19815" builtinId="50" hidden="1"/>
    <cellStyle name="20% — akcent 6" xfId="19866" builtinId="50" hidden="1"/>
    <cellStyle name="20% — akcent 6" xfId="20025" builtinId="50" hidden="1"/>
    <cellStyle name="20% — akcent 6" xfId="20066" builtinId="50" hidden="1"/>
    <cellStyle name="20% — akcent 6" xfId="20105" builtinId="50" hidden="1"/>
    <cellStyle name="20% — akcent 6" xfId="20144" builtinId="50" hidden="1"/>
    <cellStyle name="20% — akcent 6" xfId="20183" builtinId="50" hidden="1"/>
    <cellStyle name="20% — akcent 6" xfId="20223" builtinId="50" hidden="1"/>
    <cellStyle name="20% — akcent 6" xfId="20262" builtinId="50" hidden="1"/>
    <cellStyle name="20% — akcent 6" xfId="20303" builtinId="50" hidden="1"/>
    <cellStyle name="20% — akcent 6" xfId="20342" builtinId="50" hidden="1"/>
    <cellStyle name="20% — akcent 6" xfId="20381" builtinId="50" hidden="1"/>
    <cellStyle name="20% — akcent 6" xfId="20420" builtinId="50" hidden="1"/>
    <cellStyle name="20% — akcent 6" xfId="20460" builtinId="50" hidden="1"/>
    <cellStyle name="20% — akcent 6" xfId="20500" builtinId="50" hidden="1"/>
    <cellStyle name="20% — akcent 6" xfId="20539" builtinId="50" hidden="1"/>
    <cellStyle name="20% — akcent 6" xfId="20579" builtinId="50" hidden="1"/>
    <cellStyle name="20% — akcent 6" xfId="20619" builtinId="50" hidden="1"/>
    <cellStyle name="20% — akcent 6" xfId="20659" builtinId="50" hidden="1"/>
    <cellStyle name="20% — akcent 6" xfId="20698" builtinId="50" hidden="1"/>
    <cellStyle name="20% — akcent 6" xfId="20737" builtinId="50" hidden="1"/>
    <cellStyle name="20% — akcent 6" xfId="19956" builtinId="50" hidden="1"/>
    <cellStyle name="20% — akcent 6" xfId="20770" builtinId="50" hidden="1"/>
    <cellStyle name="20% — akcent 6" xfId="20811" builtinId="50" hidden="1"/>
    <cellStyle name="20% — akcent 6" xfId="20850" builtinId="50" hidden="1"/>
    <cellStyle name="20% — akcent 6" xfId="20889" builtinId="50" hidden="1"/>
    <cellStyle name="20% — akcent 6" xfId="20928" builtinId="50" hidden="1"/>
    <cellStyle name="20% — akcent 6" xfId="20968" builtinId="50" hidden="1"/>
    <cellStyle name="20% — akcent 6" xfId="21007" builtinId="50" hidden="1"/>
    <cellStyle name="20% — akcent 6" xfId="21048" builtinId="50" hidden="1"/>
    <cellStyle name="20% — akcent 6" xfId="21087" builtinId="50" hidden="1"/>
    <cellStyle name="20% — akcent 6" xfId="21126" builtinId="50" hidden="1"/>
    <cellStyle name="20% — akcent 6" xfId="21165" builtinId="50" hidden="1"/>
    <cellStyle name="20% — akcent 6" xfId="21205" builtinId="50" hidden="1"/>
    <cellStyle name="20% — akcent 6" xfId="21245" builtinId="50" hidden="1"/>
    <cellStyle name="20% — akcent 6" xfId="21284" builtinId="50" hidden="1"/>
    <cellStyle name="20% — akcent 6" xfId="21324" builtinId="50" hidden="1"/>
    <cellStyle name="20% — akcent 6" xfId="21363" builtinId="50" hidden="1"/>
    <cellStyle name="20% — akcent 6" xfId="21403" builtinId="50" hidden="1"/>
    <cellStyle name="20% — akcent 6" xfId="21442" builtinId="50" hidden="1"/>
    <cellStyle name="20% — akcent 6" xfId="21481" builtinId="50" hidden="1"/>
    <cellStyle name="20% — akcent 6" xfId="19917" builtinId="50" hidden="1"/>
    <cellStyle name="20% — akcent 6" xfId="19951" builtinId="50" hidden="1"/>
    <cellStyle name="20% — akcent 6" xfId="21527" builtinId="50" hidden="1"/>
    <cellStyle name="20% — akcent 6" xfId="21566" builtinId="50" hidden="1"/>
    <cellStyle name="20% — akcent 6" xfId="21605" builtinId="50" hidden="1"/>
    <cellStyle name="20% — akcent 6" xfId="21644" builtinId="50" hidden="1"/>
    <cellStyle name="20% — akcent 6" xfId="21684" builtinId="50" hidden="1"/>
    <cellStyle name="20% — akcent 6" xfId="21723" builtinId="50" hidden="1"/>
    <cellStyle name="20% — akcent 6" xfId="21764" builtinId="50" hidden="1"/>
    <cellStyle name="20% — akcent 6" xfId="21803" builtinId="50" hidden="1"/>
    <cellStyle name="20% — akcent 6" xfId="21842" builtinId="50" hidden="1"/>
    <cellStyle name="20% — akcent 6" xfId="21881" builtinId="50" hidden="1"/>
    <cellStyle name="20% — akcent 6" xfId="21921" builtinId="50" hidden="1"/>
    <cellStyle name="20% — akcent 6" xfId="21961" builtinId="50" hidden="1"/>
    <cellStyle name="20% — akcent 6" xfId="22000" builtinId="50" hidden="1"/>
    <cellStyle name="20% — akcent 6" xfId="22040" builtinId="50" hidden="1"/>
    <cellStyle name="20% — akcent 6" xfId="22079" builtinId="50" hidden="1"/>
    <cellStyle name="20% — akcent 6" xfId="22119" builtinId="50" hidden="1"/>
    <cellStyle name="20% — akcent 6" xfId="22158" builtinId="50" hidden="1"/>
    <cellStyle name="20% — akcent 6" xfId="22197" builtinId="50" hidden="1"/>
    <cellStyle name="20% — akcent 6" xfId="22236" builtinId="50" hidden="1"/>
    <cellStyle name="20% — akcent 6" xfId="22276" builtinId="50" hidden="1"/>
    <cellStyle name="20% — akcent 6" xfId="22317" builtinId="50" hidden="1"/>
    <cellStyle name="20% — akcent 6" xfId="22356" builtinId="50" hidden="1"/>
    <cellStyle name="20% — akcent 6" xfId="22395" builtinId="50" hidden="1"/>
    <cellStyle name="20% — akcent 6" xfId="22434" builtinId="50" hidden="1"/>
    <cellStyle name="20% — akcent 6" xfId="22474" builtinId="50" hidden="1"/>
    <cellStyle name="20% — akcent 6" xfId="22513" builtinId="50" hidden="1"/>
    <cellStyle name="20% — akcent 6" xfId="22554" builtinId="50" hidden="1"/>
    <cellStyle name="20% — akcent 6" xfId="22593" builtinId="50" hidden="1"/>
    <cellStyle name="20% — akcent 6" xfId="22632" builtinId="50" hidden="1"/>
    <cellStyle name="20% — akcent 6" xfId="22671" builtinId="50" hidden="1"/>
    <cellStyle name="20% — akcent 6" xfId="22711" builtinId="50" hidden="1"/>
    <cellStyle name="20% — akcent 6" xfId="22751" builtinId="50" hidden="1"/>
    <cellStyle name="20% — akcent 6" xfId="22790" builtinId="50" hidden="1"/>
    <cellStyle name="20% — akcent 6" xfId="22830" builtinId="50" hidden="1"/>
    <cellStyle name="20% — akcent 6" xfId="22869" builtinId="50" hidden="1"/>
    <cellStyle name="20% — akcent 6" xfId="22909" builtinId="50" hidden="1"/>
    <cellStyle name="20% — akcent 6" xfId="22948" builtinId="50" hidden="1"/>
    <cellStyle name="20% — akcent 6" xfId="22987" builtinId="50" hidden="1"/>
    <cellStyle name="20% — akcent 6" xfId="23026" builtinId="50" hidden="1"/>
    <cellStyle name="20% — akcent 6" xfId="23185" builtinId="50" hidden="1"/>
    <cellStyle name="20% — akcent 6" xfId="23226" builtinId="50" hidden="1"/>
    <cellStyle name="20% — akcent 6" xfId="23265" builtinId="50" hidden="1"/>
    <cellStyle name="20% — akcent 6" xfId="23304" builtinId="50" hidden="1"/>
    <cellStyle name="20% — akcent 6" xfId="23343" builtinId="50" hidden="1"/>
    <cellStyle name="20% — akcent 6" xfId="23383" builtinId="50" hidden="1"/>
    <cellStyle name="20% — akcent 6" xfId="23422" builtinId="50" hidden="1"/>
    <cellStyle name="20% — akcent 6" xfId="23463" builtinId="50" hidden="1"/>
    <cellStyle name="20% — akcent 6" xfId="23502" builtinId="50" hidden="1"/>
    <cellStyle name="20% — akcent 6" xfId="23541" builtinId="50" hidden="1"/>
    <cellStyle name="20% — akcent 6" xfId="23580" builtinId="50" hidden="1"/>
    <cellStyle name="20% — akcent 6" xfId="23620" builtinId="50" hidden="1"/>
    <cellStyle name="20% — akcent 6" xfId="23660" builtinId="50" hidden="1"/>
    <cellStyle name="20% — akcent 6" xfId="23699" builtinId="50" hidden="1"/>
    <cellStyle name="20% — akcent 6" xfId="23739" builtinId="50" hidden="1"/>
    <cellStyle name="20% — akcent 6" xfId="23779" builtinId="50" hidden="1"/>
    <cellStyle name="20% — akcent 6" xfId="23819" builtinId="50" hidden="1"/>
    <cellStyle name="20% — akcent 6" xfId="23858" builtinId="50" hidden="1"/>
    <cellStyle name="20% — akcent 6" xfId="23897" builtinId="50" hidden="1"/>
    <cellStyle name="20% — akcent 6" xfId="23116" builtinId="50" hidden="1"/>
    <cellStyle name="20% — akcent 6" xfId="23930" builtinId="50" hidden="1"/>
    <cellStyle name="20% — akcent 6" xfId="23971" builtinId="50" hidden="1"/>
    <cellStyle name="20% — akcent 6" xfId="24010" builtinId="50" hidden="1"/>
    <cellStyle name="20% — akcent 6" xfId="24049" builtinId="50" hidden="1"/>
    <cellStyle name="20% — akcent 6" xfId="24088" builtinId="50" hidden="1"/>
    <cellStyle name="20% — akcent 6" xfId="24128" builtinId="50" hidden="1"/>
    <cellStyle name="20% — akcent 6" xfId="24167" builtinId="50" hidden="1"/>
    <cellStyle name="20% — akcent 6" xfId="24208" builtinId="50" hidden="1"/>
    <cellStyle name="20% — akcent 6" xfId="24247" builtinId="50" hidden="1"/>
    <cellStyle name="20% — akcent 6" xfId="24286" builtinId="50" hidden="1"/>
    <cellStyle name="20% — akcent 6" xfId="24325" builtinId="50" hidden="1"/>
    <cellStyle name="20% — akcent 6" xfId="24365" builtinId="50" hidden="1"/>
    <cellStyle name="20% — akcent 6" xfId="24405" builtinId="50" hidden="1"/>
    <cellStyle name="20% — akcent 6" xfId="24444" builtinId="50" hidden="1"/>
    <cellStyle name="20% — akcent 6" xfId="24484" builtinId="50" hidden="1"/>
    <cellStyle name="20% — akcent 6" xfId="24523" builtinId="50" hidden="1"/>
    <cellStyle name="20% — akcent 6" xfId="24563" builtinId="50" hidden="1"/>
    <cellStyle name="20% — akcent 6" xfId="24602" builtinId="50" hidden="1"/>
    <cellStyle name="20% — akcent 6" xfId="24641" builtinId="50" hidden="1"/>
    <cellStyle name="20% — akcent 6" xfId="23077" builtinId="50" hidden="1"/>
    <cellStyle name="20% — akcent 6" xfId="23111" builtinId="50" hidden="1"/>
    <cellStyle name="20% — akcent 6" xfId="24687" builtinId="50" hidden="1"/>
    <cellStyle name="20% — akcent 6" xfId="24726" builtinId="50" hidden="1"/>
    <cellStyle name="20% — akcent 6" xfId="24765" builtinId="50" hidden="1"/>
    <cellStyle name="20% — akcent 6" xfId="24804" builtinId="50" hidden="1"/>
    <cellStyle name="20% — akcent 6" xfId="24844" builtinId="50" hidden="1"/>
    <cellStyle name="20% — akcent 6" xfId="24883" builtinId="50" hidden="1"/>
    <cellStyle name="20% — akcent 6" xfId="24924" builtinId="50" hidden="1"/>
    <cellStyle name="20% — akcent 6" xfId="24963" builtinId="50" hidden="1"/>
    <cellStyle name="20% — akcent 6" xfId="25002" builtinId="50" hidden="1"/>
    <cellStyle name="20% — akcent 6" xfId="25041" builtinId="50" hidden="1"/>
    <cellStyle name="20% — akcent 6" xfId="25081" builtinId="50" hidden="1"/>
    <cellStyle name="20% — akcent 6" xfId="25121" builtinId="50" hidden="1"/>
    <cellStyle name="20% — akcent 6" xfId="25160" builtinId="50" hidden="1"/>
    <cellStyle name="20% — akcent 6" xfId="25200" builtinId="50" hidden="1"/>
    <cellStyle name="20% — akcent 6" xfId="25239" builtinId="50" hidden="1"/>
    <cellStyle name="20% — akcent 6" xfId="25279" builtinId="50" hidden="1"/>
    <cellStyle name="20% — akcent 6" xfId="25318" builtinId="50" hidden="1"/>
    <cellStyle name="20% — akcent 6" xfId="25357" builtinId="50" hidden="1"/>
    <cellStyle name="20% — akcent 6" xfId="19035" builtinId="50" hidden="1"/>
    <cellStyle name="20% — akcent 6" xfId="19002" builtinId="50" hidden="1"/>
    <cellStyle name="20% — akcent 6" xfId="25384" builtinId="50" hidden="1"/>
    <cellStyle name="20% — akcent 6" xfId="25423" builtinId="50" hidden="1"/>
    <cellStyle name="20% — akcent 6" xfId="25462" builtinId="50" hidden="1"/>
    <cellStyle name="20% — akcent 6" xfId="25501" builtinId="50" hidden="1"/>
    <cellStyle name="20% — akcent 6" xfId="25541" builtinId="50" hidden="1"/>
    <cellStyle name="20% — akcent 6" xfId="25580" builtinId="50" hidden="1"/>
    <cellStyle name="20% — akcent 6" xfId="25621" builtinId="50" hidden="1"/>
    <cellStyle name="20% — akcent 6" xfId="25660" builtinId="50" hidden="1"/>
    <cellStyle name="20% — akcent 6" xfId="25699" builtinId="50" hidden="1"/>
    <cellStyle name="20% — akcent 6" xfId="25738" builtinId="50" hidden="1"/>
    <cellStyle name="20% — akcent 6" xfId="25778" builtinId="50" hidden="1"/>
    <cellStyle name="20% — akcent 6" xfId="25818" builtinId="50" hidden="1"/>
    <cellStyle name="20% — akcent 6" xfId="25857" builtinId="50" hidden="1"/>
    <cellStyle name="20% — akcent 6" xfId="25897" builtinId="50" hidden="1"/>
    <cellStyle name="20% — akcent 6" xfId="25936" builtinId="50" hidden="1"/>
    <cellStyle name="20% — akcent 6" xfId="25976" builtinId="50" hidden="1"/>
    <cellStyle name="20% — akcent 6" xfId="26015" builtinId="50" hidden="1"/>
    <cellStyle name="20% — akcent 6" xfId="26054" builtinId="50" hidden="1"/>
    <cellStyle name="20% — akcent 6" xfId="26093" builtinId="50" hidden="1"/>
    <cellStyle name="20% — akcent 6" xfId="26252" builtinId="50" hidden="1"/>
    <cellStyle name="20% — akcent 6" xfId="26293" builtinId="50" hidden="1"/>
    <cellStyle name="20% — akcent 6" xfId="26332" builtinId="50" hidden="1"/>
    <cellStyle name="20% — akcent 6" xfId="26371" builtinId="50" hidden="1"/>
    <cellStyle name="20% — akcent 6" xfId="26410" builtinId="50" hidden="1"/>
    <cellStyle name="20% — akcent 6" xfId="26450" builtinId="50" hidden="1"/>
    <cellStyle name="20% — akcent 6" xfId="26489" builtinId="50" hidden="1"/>
    <cellStyle name="20% — akcent 6" xfId="26530" builtinId="50" hidden="1"/>
    <cellStyle name="20% — akcent 6" xfId="26569" builtinId="50" hidden="1"/>
    <cellStyle name="20% — akcent 6" xfId="26608" builtinId="50" hidden="1"/>
    <cellStyle name="20% — akcent 6" xfId="26647" builtinId="50" hidden="1"/>
    <cellStyle name="20% — akcent 6" xfId="26687" builtinId="50" hidden="1"/>
    <cellStyle name="20% — akcent 6" xfId="26727" builtinId="50" hidden="1"/>
    <cellStyle name="20% — akcent 6" xfId="26766" builtinId="50" hidden="1"/>
    <cellStyle name="20% — akcent 6" xfId="26806" builtinId="50" hidden="1"/>
    <cellStyle name="20% — akcent 6" xfId="26846" builtinId="50" hidden="1"/>
    <cellStyle name="20% — akcent 6" xfId="26886" builtinId="50" hidden="1"/>
    <cellStyle name="20% — akcent 6" xfId="26925" builtinId="50" hidden="1"/>
    <cellStyle name="20% — akcent 6" xfId="26964" builtinId="50" hidden="1"/>
    <cellStyle name="20% — akcent 6" xfId="26183" builtinId="50" hidden="1"/>
    <cellStyle name="20% — akcent 6" xfId="26997" builtinId="50" hidden="1"/>
    <cellStyle name="20% — akcent 6" xfId="27038" builtinId="50" hidden="1"/>
    <cellStyle name="20% — akcent 6" xfId="27077" builtinId="50" hidden="1"/>
    <cellStyle name="20% — akcent 6" xfId="27116" builtinId="50" hidden="1"/>
    <cellStyle name="20% — akcent 6" xfId="27155" builtinId="50" hidden="1"/>
    <cellStyle name="20% — akcent 6" xfId="27195" builtinId="50" hidden="1"/>
    <cellStyle name="20% — akcent 6" xfId="27234" builtinId="50" hidden="1"/>
    <cellStyle name="20% — akcent 6" xfId="27275" builtinId="50" hidden="1"/>
    <cellStyle name="20% — akcent 6" xfId="27314" builtinId="50" hidden="1"/>
    <cellStyle name="20% — akcent 6" xfId="27353" builtinId="50" hidden="1"/>
    <cellStyle name="20% — akcent 6" xfId="27392" builtinId="50" hidden="1"/>
    <cellStyle name="20% — akcent 6" xfId="27432" builtinId="50" hidden="1"/>
    <cellStyle name="20% — akcent 6" xfId="27472" builtinId="50" hidden="1"/>
    <cellStyle name="20% — akcent 6" xfId="27511" builtinId="50" hidden="1"/>
    <cellStyle name="20% — akcent 6" xfId="27551" builtinId="50" hidden="1"/>
    <cellStyle name="20% — akcent 6" xfId="27590" builtinId="50" hidden="1"/>
    <cellStyle name="20% — akcent 6" xfId="27630" builtinId="50" hidden="1"/>
    <cellStyle name="20% — akcent 6" xfId="27669" builtinId="50" hidden="1"/>
    <cellStyle name="20% — akcent 6" xfId="27708" builtinId="50" hidden="1"/>
    <cellStyle name="20% — akcent 6" xfId="26144" builtinId="50" hidden="1"/>
    <cellStyle name="20% — akcent 6" xfId="26178" builtinId="50" hidden="1"/>
    <cellStyle name="20% — akcent 6" xfId="27754" builtinId="50" hidden="1"/>
    <cellStyle name="20% — akcent 6" xfId="27793" builtinId="50" hidden="1"/>
    <cellStyle name="20% — akcent 6" xfId="27832" builtinId="50" hidden="1"/>
    <cellStyle name="20% — akcent 6" xfId="27871" builtinId="50" hidden="1"/>
    <cellStyle name="20% — akcent 6" xfId="27911" builtinId="50" hidden="1"/>
    <cellStyle name="20% — akcent 6" xfId="27950" builtinId="50" hidden="1"/>
    <cellStyle name="20% — akcent 6" xfId="27991" builtinId="50" hidden="1"/>
    <cellStyle name="20% — akcent 6" xfId="28030" builtinId="50" hidden="1"/>
    <cellStyle name="20% — akcent 6" xfId="28069" builtinId="50" hidden="1"/>
    <cellStyle name="20% — akcent 6" xfId="28108" builtinId="50" hidden="1"/>
    <cellStyle name="20% — akcent 6" xfId="28148" builtinId="50" hidden="1"/>
    <cellStyle name="20% — akcent 6" xfId="28188" builtinId="50" hidden="1"/>
    <cellStyle name="20% — akcent 6" xfId="28227" builtinId="50" hidden="1"/>
    <cellStyle name="20% — akcent 6" xfId="28267" builtinId="50" hidden="1"/>
    <cellStyle name="20% — akcent 6" xfId="28306" builtinId="50" hidden="1"/>
    <cellStyle name="20% — akcent 6" xfId="28346" builtinId="50" hidden="1"/>
    <cellStyle name="20% — akcent 6" xfId="28385" builtinId="50" hidden="1"/>
    <cellStyle name="20% — akcent 6" xfId="28424" builtinId="50" hidden="1"/>
    <cellStyle name="20% — akcent 6" xfId="28463" builtinId="50" hidden="1"/>
    <cellStyle name="20% — akcent 6" xfId="28587" builtinId="50" hidden="1"/>
    <cellStyle name="20% — akcent 6" xfId="28630" builtinId="50" hidden="1"/>
    <cellStyle name="20% — akcent 6" xfId="28669" builtinId="50" hidden="1"/>
    <cellStyle name="20% — akcent 6" xfId="28708" builtinId="50" hidden="1"/>
    <cellStyle name="20% — akcent 6" xfId="28747" builtinId="50" hidden="1"/>
    <cellStyle name="20% — akcent 6" xfId="28787" builtinId="50" hidden="1"/>
    <cellStyle name="20% — akcent 6" xfId="28826" builtinId="50" hidden="1"/>
    <cellStyle name="20% — akcent 6" xfId="28867" builtinId="50" hidden="1"/>
    <cellStyle name="20% — akcent 6" xfId="28906" builtinId="50" hidden="1"/>
    <cellStyle name="20% — akcent 6" xfId="28945" builtinId="50" hidden="1"/>
    <cellStyle name="20% — akcent 6" xfId="28984" builtinId="50" hidden="1"/>
    <cellStyle name="20% — akcent 6" xfId="29026" builtinId="50" hidden="1"/>
    <cellStyle name="20% — akcent 6" xfId="29066" builtinId="50" hidden="1"/>
    <cellStyle name="20% — akcent 6" xfId="29105" builtinId="50" hidden="1"/>
    <cellStyle name="20% — akcent 6" xfId="29145" builtinId="50" hidden="1"/>
    <cellStyle name="20% — akcent 6" xfId="29185" builtinId="50" hidden="1"/>
    <cellStyle name="20% — akcent 6" xfId="29225" builtinId="50" hidden="1"/>
    <cellStyle name="20% — akcent 6" xfId="29264" builtinId="50" hidden="1"/>
    <cellStyle name="20% — akcent 6" xfId="29303" builtinId="50" hidden="1"/>
    <cellStyle name="20% — akcent 6" xfId="29353" builtinId="50" hidden="1"/>
    <cellStyle name="20% — akcent 6" xfId="29512" builtinId="50" hidden="1"/>
    <cellStyle name="20% — akcent 6" xfId="29555" builtinId="50" hidden="1"/>
    <cellStyle name="20% — akcent 6" xfId="29594" builtinId="50" hidden="1"/>
    <cellStyle name="20% — akcent 6" xfId="29633" builtinId="50" hidden="1"/>
    <cellStyle name="20% — akcent 6" xfId="29672" builtinId="50" hidden="1"/>
    <cellStyle name="20% — akcent 6" xfId="29712" builtinId="50" hidden="1"/>
    <cellStyle name="20% — akcent 6" xfId="29751" builtinId="50" hidden="1"/>
    <cellStyle name="20% — akcent 6" xfId="29792" builtinId="50" hidden="1"/>
    <cellStyle name="20% — akcent 6" xfId="29831" builtinId="50" hidden="1"/>
    <cellStyle name="20% — akcent 6" xfId="29870" builtinId="50" hidden="1"/>
    <cellStyle name="20% — akcent 6" xfId="29909" builtinId="50" hidden="1"/>
    <cellStyle name="20% — akcent 6" xfId="29951" builtinId="50" hidden="1"/>
    <cellStyle name="20% — akcent 6" xfId="29991" builtinId="50" hidden="1"/>
    <cellStyle name="20% — akcent 6" xfId="30030" builtinId="50" hidden="1"/>
    <cellStyle name="20% — akcent 6" xfId="30070" builtinId="50" hidden="1"/>
    <cellStyle name="20% — akcent 6" xfId="30110" builtinId="50" hidden="1"/>
    <cellStyle name="20% — akcent 6" xfId="30150" builtinId="50" hidden="1"/>
    <cellStyle name="20% — akcent 6" xfId="30189" builtinId="50" hidden="1"/>
    <cellStyle name="20% — akcent 6" xfId="30228" builtinId="50" hidden="1"/>
    <cellStyle name="20% — akcent 6" xfId="29443" builtinId="50" hidden="1"/>
    <cellStyle name="20% — akcent 6" xfId="30261" builtinId="50" hidden="1"/>
    <cellStyle name="20% — akcent 6" xfId="30302" builtinId="50" hidden="1"/>
    <cellStyle name="20% — akcent 6" xfId="30341" builtinId="50" hidden="1"/>
    <cellStyle name="20% — akcent 6" xfId="30380" builtinId="50" hidden="1"/>
    <cellStyle name="20% — akcent 6" xfId="30419" builtinId="50" hidden="1"/>
    <cellStyle name="20% — akcent 6" xfId="30459" builtinId="50" hidden="1"/>
    <cellStyle name="20% — akcent 6" xfId="30498" builtinId="50" hidden="1"/>
    <cellStyle name="20% — akcent 6" xfId="30539" builtinId="50" hidden="1"/>
    <cellStyle name="20% — akcent 6" xfId="30578" builtinId="50" hidden="1"/>
    <cellStyle name="20% — akcent 6" xfId="30617" builtinId="50" hidden="1"/>
    <cellStyle name="20% — akcent 6" xfId="30656" builtinId="50" hidden="1"/>
    <cellStyle name="20% — akcent 6" xfId="30696" builtinId="50" hidden="1"/>
    <cellStyle name="20% — akcent 6" xfId="30736" builtinId="50" hidden="1"/>
    <cellStyle name="20% — akcent 6" xfId="30775" builtinId="50" hidden="1"/>
    <cellStyle name="20% — akcent 6" xfId="30815" builtinId="50" hidden="1"/>
    <cellStyle name="20% — akcent 6" xfId="30854" builtinId="50" hidden="1"/>
    <cellStyle name="20% — akcent 6" xfId="30894" builtinId="50" hidden="1"/>
    <cellStyle name="20% — akcent 6" xfId="30933" builtinId="50" hidden="1"/>
    <cellStyle name="20% — akcent 6" xfId="30972" builtinId="50" hidden="1"/>
    <cellStyle name="20% — akcent 6" xfId="29404" builtinId="50" hidden="1"/>
    <cellStyle name="20% — akcent 6" xfId="29438" builtinId="50" hidden="1"/>
    <cellStyle name="20% — akcent 6" xfId="31018" builtinId="50" hidden="1"/>
    <cellStyle name="20% — akcent 6" xfId="31057" builtinId="50" hidden="1"/>
    <cellStyle name="20% — akcent 6" xfId="31096" builtinId="50" hidden="1"/>
    <cellStyle name="20% — akcent 6" xfId="31135" builtinId="50" hidden="1"/>
    <cellStyle name="20% — akcent 6" xfId="31175" builtinId="50" hidden="1"/>
    <cellStyle name="20% — akcent 6" xfId="31214" builtinId="50" hidden="1"/>
    <cellStyle name="20% — akcent 6" xfId="31255" builtinId="50" hidden="1"/>
    <cellStyle name="20% — akcent 6" xfId="31294" builtinId="50" hidden="1"/>
    <cellStyle name="20% — akcent 6" xfId="31333" builtinId="50" hidden="1"/>
    <cellStyle name="20% — akcent 6" xfId="31372" builtinId="50" hidden="1"/>
    <cellStyle name="20% — akcent 6" xfId="31412" builtinId="50" hidden="1"/>
    <cellStyle name="20% — akcent 6" xfId="31452" builtinId="50" hidden="1"/>
    <cellStyle name="20% — akcent 6" xfId="31491" builtinId="50" hidden="1"/>
    <cellStyle name="20% — akcent 6" xfId="31531" builtinId="50" hidden="1"/>
    <cellStyle name="20% — akcent 6" xfId="31570" builtinId="50" hidden="1"/>
    <cellStyle name="20% — akcent 6" xfId="31610" builtinId="50" hidden="1"/>
    <cellStyle name="20% — akcent 6" xfId="31649" builtinId="50" hidden="1"/>
    <cellStyle name="20% — akcent 6" xfId="31688" builtinId="50" hidden="1"/>
    <cellStyle name="20% — akcent 6" xfId="28518" builtinId="50" hidden="1"/>
    <cellStyle name="20% — akcent 6" xfId="31701" builtinId="50" hidden="1"/>
    <cellStyle name="20% — akcent 6" xfId="31742" builtinId="50" hidden="1"/>
    <cellStyle name="20% — akcent 6" xfId="31781" builtinId="50" hidden="1"/>
    <cellStyle name="20% — akcent 6" xfId="31820" builtinId="50" hidden="1"/>
    <cellStyle name="20% — akcent 6" xfId="31859" builtinId="50" hidden="1"/>
    <cellStyle name="20% — akcent 6" xfId="31899" builtinId="50" hidden="1"/>
    <cellStyle name="20% — akcent 6" xfId="31938" builtinId="50" hidden="1"/>
    <cellStyle name="20% — akcent 6" xfId="31979" builtinId="50" hidden="1"/>
    <cellStyle name="20% — akcent 6" xfId="32018" builtinId="50" hidden="1"/>
    <cellStyle name="20% — akcent 6" xfId="32057" builtinId="50" hidden="1"/>
    <cellStyle name="20% — akcent 6" xfId="32096" builtinId="50" hidden="1"/>
    <cellStyle name="20% — akcent 6" xfId="32136" builtinId="50" hidden="1"/>
    <cellStyle name="20% — akcent 6" xfId="32176" builtinId="50" hidden="1"/>
    <cellStyle name="20% — akcent 6" xfId="32215" builtinId="50" hidden="1"/>
    <cellStyle name="20% — akcent 6" xfId="32255" builtinId="50" hidden="1"/>
    <cellStyle name="20% — akcent 6" xfId="32294" builtinId="50" hidden="1"/>
    <cellStyle name="20% — akcent 6" xfId="32334" builtinId="50" hidden="1"/>
    <cellStyle name="20% — akcent 6" xfId="32373" builtinId="50" hidden="1"/>
    <cellStyle name="20% — akcent 6" xfId="32412" builtinId="50" hidden="1"/>
    <cellStyle name="20% — akcent 6" xfId="32451" builtinId="50" hidden="1"/>
    <cellStyle name="20% — akcent 6" xfId="32610" builtinId="50" hidden="1"/>
    <cellStyle name="20% — akcent 6" xfId="32651" builtinId="50" hidden="1"/>
    <cellStyle name="20% — akcent 6" xfId="32690" builtinId="50" hidden="1"/>
    <cellStyle name="20% — akcent 6" xfId="32729" builtinId="50" hidden="1"/>
    <cellStyle name="20% — akcent 6" xfId="32768" builtinId="50" hidden="1"/>
    <cellStyle name="20% — akcent 6" xfId="32808" builtinId="50" hidden="1"/>
    <cellStyle name="20% — akcent 6" xfId="32847" builtinId="50" hidden="1"/>
    <cellStyle name="20% — akcent 6" xfId="32888" builtinId="50" hidden="1"/>
    <cellStyle name="20% — akcent 6" xfId="32927" builtinId="50" hidden="1"/>
    <cellStyle name="20% — akcent 6" xfId="32966" builtinId="50" hidden="1"/>
    <cellStyle name="20% — akcent 6" xfId="33005" builtinId="50" hidden="1"/>
    <cellStyle name="20% — akcent 6" xfId="33045" builtinId="50" hidden="1"/>
    <cellStyle name="20% — akcent 6" xfId="33085" builtinId="50" hidden="1"/>
    <cellStyle name="20% — akcent 6" xfId="33124" builtinId="50" hidden="1"/>
    <cellStyle name="20% — akcent 6" xfId="33164" builtinId="50" hidden="1"/>
    <cellStyle name="20% — akcent 6" xfId="33204" builtinId="50" hidden="1"/>
    <cellStyle name="20% — akcent 6" xfId="33244" builtinId="50" hidden="1"/>
    <cellStyle name="20% — akcent 6" xfId="33283" builtinId="50" hidden="1"/>
    <cellStyle name="20% — akcent 6" xfId="33322" builtinId="50" hidden="1"/>
    <cellStyle name="20% — akcent 6" xfId="32541" builtinId="50" hidden="1"/>
    <cellStyle name="20% — akcent 6" xfId="33355" builtinId="50" hidden="1"/>
    <cellStyle name="20% — akcent 6" xfId="33396" builtinId="50" hidden="1"/>
    <cellStyle name="20% — akcent 6" xfId="33435" builtinId="50" hidden="1"/>
    <cellStyle name="20% — akcent 6" xfId="33474" builtinId="50" hidden="1"/>
    <cellStyle name="20% — akcent 6" xfId="33513" builtinId="50" hidden="1"/>
    <cellStyle name="20% — akcent 6" xfId="33553" builtinId="50" hidden="1"/>
    <cellStyle name="20% — akcent 6" xfId="33592" builtinId="50" hidden="1"/>
    <cellStyle name="20% — akcent 6" xfId="33633" builtinId="50" hidden="1"/>
    <cellStyle name="20% — akcent 6" xfId="33672" builtinId="50" hidden="1"/>
    <cellStyle name="20% — akcent 6" xfId="33711" builtinId="50" hidden="1"/>
    <cellStyle name="20% — akcent 6" xfId="33750" builtinId="50" hidden="1"/>
    <cellStyle name="20% — akcent 6" xfId="33790" builtinId="50" hidden="1"/>
    <cellStyle name="20% — akcent 6" xfId="33830" builtinId="50" hidden="1"/>
    <cellStyle name="20% — akcent 6" xfId="33869" builtinId="50" hidden="1"/>
    <cellStyle name="20% — akcent 6" xfId="33909" builtinId="50" hidden="1"/>
    <cellStyle name="20% — akcent 6" xfId="33948" builtinId="50" hidden="1"/>
    <cellStyle name="20% — akcent 6" xfId="33988" builtinId="50" hidden="1"/>
    <cellStyle name="20% — akcent 6" xfId="34027" builtinId="50" hidden="1"/>
    <cellStyle name="20% — akcent 6" xfId="34066" builtinId="50" hidden="1"/>
    <cellStyle name="20% — akcent 6" xfId="32502" builtinId="50" hidden="1"/>
    <cellStyle name="20% — akcent 6" xfId="32536" builtinId="50" hidden="1"/>
    <cellStyle name="20% — akcent 6" xfId="34112" builtinId="50" hidden="1"/>
    <cellStyle name="20% — akcent 6" xfId="34151" builtinId="50" hidden="1"/>
    <cellStyle name="20% — akcent 6" xfId="34190" builtinId="50" hidden="1"/>
    <cellStyle name="20% — akcent 6" xfId="34229" builtinId="50" hidden="1"/>
    <cellStyle name="20% — akcent 6" xfId="34269" builtinId="50" hidden="1"/>
    <cellStyle name="20% — akcent 6" xfId="34308" builtinId="50" hidden="1"/>
    <cellStyle name="20% — akcent 6" xfId="34349" builtinId="50" hidden="1"/>
    <cellStyle name="20% — akcent 6" xfId="34388" builtinId="50" hidden="1"/>
    <cellStyle name="20% — akcent 6" xfId="34427" builtinId="50" hidden="1"/>
    <cellStyle name="20% — akcent 6" xfId="34466" builtinId="50" hidden="1"/>
    <cellStyle name="20% — akcent 6" xfId="34506" builtinId="50" hidden="1"/>
    <cellStyle name="20% — akcent 6" xfId="34546" builtinId="50" hidden="1"/>
    <cellStyle name="20% — akcent 6" xfId="34585" builtinId="50" hidden="1"/>
    <cellStyle name="20% — akcent 6" xfId="34625" builtinId="50" hidden="1"/>
    <cellStyle name="20% — akcent 6" xfId="34664" builtinId="50" hidden="1"/>
    <cellStyle name="20% — akcent 6" xfId="34704" builtinId="50" hidden="1"/>
    <cellStyle name="20% — akcent 6" xfId="34743" builtinId="50" hidden="1"/>
    <cellStyle name="20% — akcent 6" xfId="34782" builtinId="50" hidden="1"/>
    <cellStyle name="20% — akcent 6" xfId="28503" builtinId="50" hidden="1"/>
    <cellStyle name="20% — akcent 6" xfId="34823" builtinId="50" hidden="1"/>
    <cellStyle name="20% — akcent 6" xfId="34864" builtinId="50" hidden="1"/>
    <cellStyle name="20% — akcent 6" xfId="34903" builtinId="50" hidden="1"/>
    <cellStyle name="20% — akcent 6" xfId="34942" builtinId="50" hidden="1"/>
    <cellStyle name="20% — akcent 6" xfId="34981" builtinId="50" hidden="1"/>
    <cellStyle name="20% — akcent 6" xfId="35021" builtinId="50" hidden="1"/>
    <cellStyle name="20% — akcent 6" xfId="35060" builtinId="50" hidden="1"/>
    <cellStyle name="20% — akcent 6" xfId="35101" builtinId="50" hidden="1"/>
    <cellStyle name="20% — akcent 6" xfId="35140" builtinId="50" hidden="1"/>
    <cellStyle name="20% — akcent 6" xfId="35179" builtinId="50" hidden="1"/>
    <cellStyle name="20% — akcent 6" xfId="35218" builtinId="50" hidden="1"/>
    <cellStyle name="20% — akcent 6" xfId="35258" builtinId="50" hidden="1"/>
    <cellStyle name="20% — akcent 6" xfId="35298" builtinId="50" hidden="1"/>
    <cellStyle name="20% — akcent 6" xfId="35337" builtinId="50" hidden="1"/>
    <cellStyle name="20% — akcent 6" xfId="35377" builtinId="50" hidden="1"/>
    <cellStyle name="20% — akcent 6" xfId="35416" builtinId="50" hidden="1"/>
    <cellStyle name="20% — akcent 6" xfId="35456" builtinId="50" hidden="1"/>
    <cellStyle name="20% — akcent 6" xfId="35495" builtinId="50" hidden="1"/>
    <cellStyle name="20% — akcent 6" xfId="35534" builtinId="50" hidden="1"/>
    <cellStyle name="20% — akcent 6" xfId="35573" builtinId="50" hidden="1"/>
    <cellStyle name="20% — akcent 6" xfId="35732" builtinId="50" hidden="1"/>
    <cellStyle name="20% — akcent 6" xfId="35773" builtinId="50" hidden="1"/>
    <cellStyle name="20% — akcent 6" xfId="35812" builtinId="50" hidden="1"/>
    <cellStyle name="20% — akcent 6" xfId="35851" builtinId="50" hidden="1"/>
    <cellStyle name="20% — akcent 6" xfId="35890" builtinId="50" hidden="1"/>
    <cellStyle name="20% — akcent 6" xfId="35930" builtinId="50" hidden="1"/>
    <cellStyle name="20% — akcent 6" xfId="35969" builtinId="50" hidden="1"/>
    <cellStyle name="20% — akcent 6" xfId="36010" builtinId="50" hidden="1"/>
    <cellStyle name="20% — akcent 6" xfId="36049" builtinId="50" hidden="1"/>
    <cellStyle name="20% — akcent 6" xfId="36088" builtinId="50" hidden="1"/>
    <cellStyle name="20% — akcent 6" xfId="36127" builtinId="50" hidden="1"/>
    <cellStyle name="20% — akcent 6" xfId="36167" builtinId="50" hidden="1"/>
    <cellStyle name="20% — akcent 6" xfId="36207" builtinId="50" hidden="1"/>
    <cellStyle name="20% — akcent 6" xfId="36246" builtinId="50" hidden="1"/>
    <cellStyle name="20% — akcent 6" xfId="36286" builtinId="50" hidden="1"/>
    <cellStyle name="20% — akcent 6" xfId="36326" builtinId="50" hidden="1"/>
    <cellStyle name="20% — akcent 6" xfId="36366" builtinId="50" hidden="1"/>
    <cellStyle name="20% — akcent 6" xfId="36405" builtinId="50" hidden="1"/>
    <cellStyle name="20% — akcent 6" xfId="36444" builtinId="50" hidden="1"/>
    <cellStyle name="20% — akcent 6" xfId="35663" builtinId="50" hidden="1"/>
    <cellStyle name="20% — akcent 6" xfId="36477" builtinId="50" hidden="1"/>
    <cellStyle name="20% — akcent 6" xfId="36518" builtinId="50" hidden="1"/>
    <cellStyle name="20% — akcent 6" xfId="36557" builtinId="50" hidden="1"/>
    <cellStyle name="20% — akcent 6" xfId="36596" builtinId="50" hidden="1"/>
    <cellStyle name="20% — akcent 6" xfId="36635" builtinId="50" hidden="1"/>
    <cellStyle name="20% — akcent 6" xfId="36675" builtinId="50" hidden="1"/>
    <cellStyle name="20% — akcent 6" xfId="36714" builtinId="50" hidden="1"/>
    <cellStyle name="20% — akcent 6" xfId="36755" builtinId="50" hidden="1"/>
    <cellStyle name="20% — akcent 6" xfId="36794" builtinId="50" hidden="1"/>
    <cellStyle name="20% — akcent 6" xfId="36833" builtinId="50" hidden="1"/>
    <cellStyle name="20% — akcent 6" xfId="36872" builtinId="50" hidden="1"/>
    <cellStyle name="20% — akcent 6" xfId="36912" builtinId="50" hidden="1"/>
    <cellStyle name="20% — akcent 6" xfId="36952" builtinId="50" hidden="1"/>
    <cellStyle name="20% — akcent 6" xfId="36991" builtinId="50" hidden="1"/>
    <cellStyle name="20% — akcent 6" xfId="37031" builtinId="50" hidden="1"/>
    <cellStyle name="20% — akcent 6" xfId="37070" builtinId="50" hidden="1"/>
    <cellStyle name="20% — akcent 6" xfId="37110" builtinId="50" hidden="1"/>
    <cellStyle name="20% — akcent 6" xfId="37149" builtinId="50" hidden="1"/>
    <cellStyle name="20% — akcent 6" xfId="37188" builtinId="50" hidden="1"/>
    <cellStyle name="20% — akcent 6" xfId="35624" builtinId="50" hidden="1"/>
    <cellStyle name="20% — akcent 6" xfId="35658" builtinId="50" hidden="1"/>
    <cellStyle name="20% — akcent 6" xfId="37234" builtinId="50" hidden="1"/>
    <cellStyle name="20% — akcent 6" xfId="37273" builtinId="50" hidden="1"/>
    <cellStyle name="20% — akcent 6" xfId="37312" builtinId="50" hidden="1"/>
    <cellStyle name="20% — akcent 6" xfId="37351" builtinId="50" hidden="1"/>
    <cellStyle name="20% — akcent 6" xfId="37391" builtinId="50" hidden="1"/>
    <cellStyle name="20% — akcent 6" xfId="37430" builtinId="50" hidden="1"/>
    <cellStyle name="20% — akcent 6" xfId="37471" builtinId="50" hidden="1"/>
    <cellStyle name="20% — akcent 6" xfId="37510" builtinId="50" hidden="1"/>
    <cellStyle name="20% — akcent 6" xfId="37549" builtinId="50" hidden="1"/>
    <cellStyle name="20% — akcent 6" xfId="37588" builtinId="50" hidden="1"/>
    <cellStyle name="20% — akcent 6" xfId="37628" builtinId="50" hidden="1"/>
    <cellStyle name="20% — akcent 6" xfId="37668" builtinId="50" hidden="1"/>
    <cellStyle name="20% — akcent 6" xfId="37707" builtinId="50" hidden="1"/>
    <cellStyle name="20% — akcent 6" xfId="37747" builtinId="50" hidden="1"/>
    <cellStyle name="20% — akcent 6" xfId="37786" builtinId="50" hidden="1"/>
    <cellStyle name="20% — akcent 6" xfId="37826" builtinId="50" hidden="1"/>
    <cellStyle name="20% — akcent 6" xfId="37865" builtinId="50" hidden="1"/>
    <cellStyle name="20% — akcent 6" xfId="37904" builtinId="50" hidden="1"/>
    <cellStyle name="20% — akcent 6" xfId="37943" builtinId="50" hidden="1"/>
    <cellStyle name="20% — akcent 6" xfId="37983" builtinId="50" hidden="1"/>
    <cellStyle name="20% — akcent 6" xfId="38024" builtinId="50" hidden="1"/>
    <cellStyle name="20% — akcent 6" xfId="38063" builtinId="50" hidden="1"/>
    <cellStyle name="20% — akcent 6" xfId="38102" builtinId="50" hidden="1"/>
    <cellStyle name="20% — akcent 6" xfId="38141" builtinId="50" hidden="1"/>
    <cellStyle name="20% — akcent 6" xfId="38181" builtinId="50" hidden="1"/>
    <cellStyle name="20% — akcent 6" xfId="38220" builtinId="50" hidden="1"/>
    <cellStyle name="20% — akcent 6" xfId="38261" builtinId="50" hidden="1"/>
    <cellStyle name="20% — akcent 6" xfId="38300" builtinId="50" hidden="1"/>
    <cellStyle name="20% — akcent 6" xfId="38339" builtinId="50" hidden="1"/>
    <cellStyle name="20% — akcent 6" xfId="38378" builtinId="50" hidden="1"/>
    <cellStyle name="20% — akcent 6" xfId="38418" builtinId="50" hidden="1"/>
    <cellStyle name="20% — akcent 6" xfId="38458" builtinId="50" hidden="1"/>
    <cellStyle name="20% — akcent 6" xfId="38497" builtinId="50" hidden="1"/>
    <cellStyle name="20% — akcent 6" xfId="38537" builtinId="50" hidden="1"/>
    <cellStyle name="20% — akcent 6" xfId="38576" builtinId="50" hidden="1"/>
    <cellStyle name="20% — akcent 6" xfId="38616" builtinId="50" hidden="1"/>
    <cellStyle name="20% — akcent 6" xfId="38655" builtinId="50" hidden="1"/>
    <cellStyle name="20% — akcent 6" xfId="38694" builtinId="50" hidden="1"/>
    <cellStyle name="20% — akcent 6" xfId="38733" builtinId="50" hidden="1"/>
    <cellStyle name="20% — akcent 6" xfId="38892" builtinId="50" hidden="1"/>
    <cellStyle name="20% — akcent 6" xfId="38933" builtinId="50" hidden="1"/>
    <cellStyle name="20% — akcent 6" xfId="38972" builtinId="50" hidden="1"/>
    <cellStyle name="20% — akcent 6" xfId="39011" builtinId="50" hidden="1"/>
    <cellStyle name="20% — akcent 6" xfId="39050" builtinId="50" hidden="1"/>
    <cellStyle name="20% — akcent 6" xfId="39090" builtinId="50" hidden="1"/>
    <cellStyle name="20% — akcent 6" xfId="39129" builtinId="50" hidden="1"/>
    <cellStyle name="20% — akcent 6" xfId="39170" builtinId="50" hidden="1"/>
    <cellStyle name="20% — akcent 6" xfId="39209" builtinId="50" hidden="1"/>
    <cellStyle name="20% — akcent 6" xfId="39248" builtinId="50" hidden="1"/>
    <cellStyle name="20% — akcent 6" xfId="39287" builtinId="50" hidden="1"/>
    <cellStyle name="20% — akcent 6" xfId="39327" builtinId="50" hidden="1"/>
    <cellStyle name="20% — akcent 6" xfId="39367" builtinId="50" hidden="1"/>
    <cellStyle name="20% — akcent 6" xfId="39406" builtinId="50" hidden="1"/>
    <cellStyle name="20% — akcent 6" xfId="39446" builtinId="50" hidden="1"/>
    <cellStyle name="20% — akcent 6" xfId="39486" builtinId="50" hidden="1"/>
    <cellStyle name="20% — akcent 6" xfId="39526" builtinId="50" hidden="1"/>
    <cellStyle name="20% — akcent 6" xfId="39565" builtinId="50" hidden="1"/>
    <cellStyle name="20% — akcent 6" xfId="39604" builtinId="50" hidden="1"/>
    <cellStyle name="20% — akcent 6" xfId="38823" builtinId="50" hidden="1"/>
    <cellStyle name="20% — akcent 6" xfId="39637" builtinId="50" hidden="1"/>
    <cellStyle name="20% — akcent 6" xfId="39678" builtinId="50" hidden="1"/>
    <cellStyle name="20% — akcent 6" xfId="39717" builtinId="50" hidden="1"/>
    <cellStyle name="20% — akcent 6" xfId="39756" builtinId="50" hidden="1"/>
    <cellStyle name="20% — akcent 6" xfId="39795" builtinId="50" hidden="1"/>
    <cellStyle name="20% — akcent 6" xfId="39835" builtinId="50" hidden="1"/>
    <cellStyle name="20% — akcent 6" xfId="39874" builtinId="50" hidden="1"/>
    <cellStyle name="20% — akcent 6" xfId="39915" builtinId="50" hidden="1"/>
    <cellStyle name="20% — akcent 6" xfId="39954" builtinId="50" hidden="1"/>
    <cellStyle name="20% — akcent 6" xfId="39993" builtinId="50" hidden="1"/>
    <cellStyle name="20% — akcent 6" xfId="40032" builtinId="50" hidden="1"/>
    <cellStyle name="20% — akcent 6" xfId="40072" builtinId="50" hidden="1"/>
    <cellStyle name="20% — akcent 6" xfId="40112" builtinId="50" hidden="1"/>
    <cellStyle name="20% — akcent 6" xfId="40151" builtinId="50" hidden="1"/>
    <cellStyle name="20% — akcent 6" xfId="40191" builtinId="50" hidden="1"/>
    <cellStyle name="20% — akcent 6" xfId="40230" builtinId="50" hidden="1"/>
    <cellStyle name="20% — akcent 6" xfId="40270" builtinId="50" hidden="1"/>
    <cellStyle name="20% — akcent 6" xfId="40309" builtinId="50" hidden="1"/>
    <cellStyle name="20% — akcent 6" xfId="40348" builtinId="50" hidden="1"/>
    <cellStyle name="20% — akcent 6" xfId="38784" builtinId="50" hidden="1"/>
    <cellStyle name="20% — akcent 6" xfId="38818" builtinId="50" hidden="1"/>
    <cellStyle name="20% — akcent 6" xfId="40394" builtinId="50" hidden="1"/>
    <cellStyle name="20% — akcent 6" xfId="40433" builtinId="50" hidden="1"/>
    <cellStyle name="20% — akcent 6" xfId="40472" builtinId="50" hidden="1"/>
    <cellStyle name="20% — akcent 6" xfId="40511" builtinId="50" hidden="1"/>
    <cellStyle name="20% — akcent 6" xfId="40551" builtinId="50" hidden="1"/>
    <cellStyle name="20% — akcent 6" xfId="40590" builtinId="50" hidden="1"/>
    <cellStyle name="20% — akcent 6" xfId="40631" builtinId="50" hidden="1"/>
    <cellStyle name="20% — akcent 6" xfId="40670" builtinId="50" hidden="1"/>
    <cellStyle name="20% — akcent 6" xfId="40709" builtinId="50" hidden="1"/>
    <cellStyle name="20% — akcent 6" xfId="40748" builtinId="50" hidden="1"/>
    <cellStyle name="20% — akcent 6" xfId="40788" builtinId="50" hidden="1"/>
    <cellStyle name="20% — akcent 6" xfId="40828" builtinId="50" hidden="1"/>
    <cellStyle name="20% — akcent 6" xfId="40867" builtinId="50" hidden="1"/>
    <cellStyle name="20% — akcent 6" xfId="40907" builtinId="50" hidden="1"/>
    <cellStyle name="20% — akcent 6" xfId="40946" builtinId="50" hidden="1"/>
    <cellStyle name="20% — akcent 6" xfId="40986" builtinId="50" hidden="1"/>
    <cellStyle name="20% — akcent 6" xfId="41025" builtinId="50" hidden="1"/>
    <cellStyle name="20% — akcent 6" xfId="41064" builtinId="50" hidden="1"/>
    <cellStyle name="20% — akcent 6" xfId="41124" builtinId="50" hidden="1"/>
    <cellStyle name="20% — akcent 6" xfId="41182" builtinId="50" hidden="1"/>
    <cellStyle name="20% — akcent 6" xfId="41223" builtinId="50" hidden="1"/>
    <cellStyle name="20% — akcent 6" xfId="41262" builtinId="50" hidden="1"/>
    <cellStyle name="20% — akcent 6" xfId="41301" builtinId="50" hidden="1"/>
    <cellStyle name="20% — akcent 6" xfId="41340" builtinId="50" hidden="1"/>
    <cellStyle name="20% — akcent 6" xfId="41380" builtinId="50" hidden="1"/>
    <cellStyle name="20% — akcent 6" xfId="41419" builtinId="50" hidden="1"/>
    <cellStyle name="20% — akcent 6" xfId="41460" builtinId="50" hidden="1"/>
    <cellStyle name="20% — akcent 6" xfId="41499" builtinId="50" hidden="1"/>
    <cellStyle name="20% — akcent 6" xfId="41538" builtinId="50" hidden="1"/>
    <cellStyle name="20% — akcent 6" xfId="41577" builtinId="50" hidden="1"/>
    <cellStyle name="20% — akcent 6" xfId="41617" builtinId="50" hidden="1"/>
    <cellStyle name="20% — akcent 6" xfId="41657" builtinId="50" hidden="1"/>
    <cellStyle name="20% — akcent 6" xfId="41696" builtinId="50" hidden="1"/>
    <cellStyle name="20% — akcent 6" xfId="41736" builtinId="50" hidden="1"/>
    <cellStyle name="20% — akcent 6" xfId="41775" builtinId="50" hidden="1"/>
    <cellStyle name="20% — akcent 6" xfId="41815" builtinId="50" hidden="1"/>
    <cellStyle name="20% — akcent 6" xfId="41854" builtinId="50" hidden="1"/>
    <cellStyle name="20% — akcent 6" xfId="41893" builtinId="50" hidden="1"/>
    <cellStyle name="20% — akcent 6" xfId="41127" builtinId="50" hidden="1"/>
    <cellStyle name="20% — akcent 6" xfId="41933" builtinId="50" hidden="1"/>
    <cellStyle name="20% — akcent 6" xfId="41974" builtinId="50" hidden="1"/>
    <cellStyle name="20% — akcent 6" xfId="42013" builtinId="50" hidden="1"/>
    <cellStyle name="20% — akcent 6" xfId="42052" builtinId="50" hidden="1"/>
    <cellStyle name="20% — akcent 6" xfId="42091" builtinId="50" hidden="1"/>
    <cellStyle name="20% — akcent 6" xfId="42131" builtinId="50" hidden="1"/>
    <cellStyle name="20% — akcent 6" xfId="42170" builtinId="50" hidden="1"/>
    <cellStyle name="20% — akcent 6" xfId="42211" builtinId="50" hidden="1"/>
    <cellStyle name="20% — akcent 6" xfId="42250" builtinId="50" hidden="1"/>
    <cellStyle name="20% — akcent 6" xfId="42289" builtinId="50" hidden="1"/>
    <cellStyle name="20% — akcent 6" xfId="42328" builtinId="50" hidden="1"/>
    <cellStyle name="20% — akcent 6" xfId="42368" builtinId="50" hidden="1"/>
    <cellStyle name="20% — akcent 6" xfId="42408" builtinId="50" hidden="1"/>
    <cellStyle name="20% — akcent 6" xfId="42447" builtinId="50" hidden="1"/>
    <cellStyle name="20% — akcent 6" xfId="42487" builtinId="50" hidden="1"/>
    <cellStyle name="20% — akcent 6" xfId="42526" builtinId="50" hidden="1"/>
    <cellStyle name="20% — akcent 6" xfId="42566" builtinId="50" hidden="1"/>
    <cellStyle name="20% — akcent 6" xfId="42605" builtinId="50" hidden="1"/>
    <cellStyle name="20% — akcent 6" xfId="42644" builtinId="50" hidden="1"/>
    <cellStyle name="20% — akcent 6" xfId="42708" builtinId="50" hidden="1"/>
    <cellStyle name="20% — akcent 6" xfId="42762" builtinId="50" hidden="1"/>
    <cellStyle name="20% — akcent 6" xfId="42803" builtinId="50" hidden="1"/>
    <cellStyle name="20% — akcent 6" xfId="42842" builtinId="50" hidden="1"/>
    <cellStyle name="20% — akcent 6" xfId="42881" builtinId="50" hidden="1"/>
    <cellStyle name="20% — akcent 6" xfId="42920" builtinId="50" hidden="1"/>
    <cellStyle name="20% — akcent 6" xfId="42960" builtinId="50" hidden="1"/>
    <cellStyle name="20% — akcent 6" xfId="42999" builtinId="50" hidden="1"/>
    <cellStyle name="20% — akcent 6" xfId="43040" builtinId="50" hidden="1"/>
    <cellStyle name="20% — akcent 6" xfId="43079" builtinId="50" hidden="1"/>
    <cellStyle name="20% — akcent 6" xfId="43118" builtinId="50" hidden="1"/>
    <cellStyle name="20% — akcent 6" xfId="43157" builtinId="50" hidden="1"/>
    <cellStyle name="20% — akcent 6" xfId="43197" builtinId="50" hidden="1"/>
    <cellStyle name="20% — akcent 6" xfId="43237" builtinId="50" hidden="1"/>
    <cellStyle name="20% — akcent 6" xfId="43276" builtinId="50" hidden="1"/>
    <cellStyle name="20% — akcent 6" xfId="43316" builtinId="50" hidden="1"/>
    <cellStyle name="20% — akcent 6" xfId="43355" builtinId="50" hidden="1"/>
    <cellStyle name="20% — akcent 6" xfId="43395" builtinId="50" hidden="1"/>
    <cellStyle name="20% — akcent 6" xfId="43434" builtinId="50" hidden="1"/>
    <cellStyle name="20% — akcent 6" xfId="43473" builtinId="50" hidden="1"/>
    <cellStyle name="20% — akcent 6" xfId="42712" builtinId="50" hidden="1"/>
    <cellStyle name="20% — akcent 6" xfId="43513" builtinId="50" hidden="1"/>
    <cellStyle name="20% — akcent 6" xfId="43554" builtinId="50" hidden="1"/>
    <cellStyle name="20% — akcent 6" xfId="43593" builtinId="50" hidden="1"/>
    <cellStyle name="20% — akcent 6" xfId="43632" builtinId="50" hidden="1"/>
    <cellStyle name="20% — akcent 6" xfId="43671" builtinId="50" hidden="1"/>
    <cellStyle name="20% — akcent 6" xfId="43711" builtinId="50" hidden="1"/>
    <cellStyle name="20% — akcent 6" xfId="43750" builtinId="50" hidden="1"/>
    <cellStyle name="20% — akcent 6" xfId="43791" builtinId="50" hidden="1"/>
    <cellStyle name="20% — akcent 6" xfId="43830" builtinId="50" hidden="1"/>
    <cellStyle name="20% — akcent 6" xfId="43869" builtinId="50" hidden="1"/>
    <cellStyle name="20% — akcent 6" xfId="43908" builtinId="50" hidden="1"/>
    <cellStyle name="20% — akcent 6" xfId="43948" builtinId="50" hidden="1"/>
    <cellStyle name="20% — akcent 6" xfId="43988" builtinId="50" hidden="1"/>
    <cellStyle name="20% — akcent 6" xfId="44027" builtinId="50" hidden="1"/>
    <cellStyle name="20% — akcent 6" xfId="44067" builtinId="50" hidden="1"/>
    <cellStyle name="20% — akcent 6" xfId="44106" builtinId="50" hidden="1"/>
    <cellStyle name="20% — akcent 6" xfId="44146" builtinId="50" hidden="1"/>
    <cellStyle name="20% — akcent 6" xfId="44185" builtinId="50" hidden="1"/>
    <cellStyle name="20% — akcent 6" xfId="44224" builtinId="50" hidden="1"/>
    <cellStyle name="20% — akcent 6" xfId="44288" builtinId="50" hidden="1"/>
    <cellStyle name="20% — akcent 6" xfId="44342" builtinId="50" hidden="1"/>
    <cellStyle name="20% — akcent 6" xfId="44383" builtinId="50" hidden="1"/>
    <cellStyle name="20% — akcent 6" xfId="44422" builtinId="50" hidden="1"/>
    <cellStyle name="20% — akcent 6" xfId="44461" builtinId="50" hidden="1"/>
    <cellStyle name="20% — akcent 6" xfId="44500" builtinId="50" hidden="1"/>
    <cellStyle name="20% — akcent 6" xfId="44540" builtinId="50" hidden="1"/>
    <cellStyle name="20% — akcent 6" xfId="44579" builtinId="50" hidden="1"/>
    <cellStyle name="20% — akcent 6" xfId="44620" builtinId="50" hidden="1"/>
    <cellStyle name="20% — akcent 6" xfId="44659" builtinId="50" hidden="1"/>
    <cellStyle name="20% — akcent 6" xfId="44698" builtinId="50" hidden="1"/>
    <cellStyle name="20% — akcent 6" xfId="44737" builtinId="50" hidden="1"/>
    <cellStyle name="20% — akcent 6" xfId="44777" builtinId="50" hidden="1"/>
    <cellStyle name="20% — akcent 6" xfId="44817" builtinId="50" hidden="1"/>
    <cellStyle name="20% — akcent 6" xfId="44856" builtinId="50" hidden="1"/>
    <cellStyle name="20% — akcent 6" xfId="44896" builtinId="50" hidden="1"/>
    <cellStyle name="20% — akcent 6" xfId="44935" builtinId="50" hidden="1"/>
    <cellStyle name="20% — akcent 6" xfId="44975" builtinId="50" hidden="1"/>
    <cellStyle name="20% — akcent 6" xfId="45014" builtinId="50" hidden="1"/>
    <cellStyle name="20% — akcent 6" xfId="45053" builtinId="50" hidden="1"/>
    <cellStyle name="20% — akcent 6" xfId="44292" builtinId="50" hidden="1"/>
    <cellStyle name="20% — akcent 6" xfId="45093" builtinId="50" hidden="1"/>
    <cellStyle name="20% — akcent 6" xfId="45134" builtinId="50" hidden="1"/>
    <cellStyle name="20% — akcent 6" xfId="45173" builtinId="50" hidden="1"/>
    <cellStyle name="20% — akcent 6" xfId="45212" builtinId="50" hidden="1"/>
    <cellStyle name="20% — akcent 6" xfId="45251" builtinId="50" hidden="1"/>
    <cellStyle name="20% — akcent 6" xfId="45291" builtinId="50" hidden="1"/>
    <cellStyle name="20% — akcent 6" xfId="45330" builtinId="50" hidden="1"/>
    <cellStyle name="20% — akcent 6" xfId="45371" builtinId="50" hidden="1"/>
    <cellStyle name="20% — akcent 6" xfId="45410" builtinId="50" hidden="1"/>
    <cellStyle name="20% — akcent 6" xfId="45449" builtinId="50" hidden="1"/>
    <cellStyle name="20% — akcent 6" xfId="45488" builtinId="50" hidden="1"/>
    <cellStyle name="20% — akcent 6" xfId="45528" builtinId="50" hidden="1"/>
    <cellStyle name="20% — akcent 6" xfId="45568" builtinId="50" hidden="1"/>
    <cellStyle name="20% — akcent 6" xfId="45607" builtinId="50" hidden="1"/>
    <cellStyle name="20% — akcent 6" xfId="45647" builtinId="50" hidden="1"/>
    <cellStyle name="20% — akcent 6" xfId="45686" builtinId="50" hidden="1"/>
    <cellStyle name="20% — akcent 6" xfId="45726" builtinId="50" hidden="1"/>
    <cellStyle name="20% — akcent 6" xfId="45765" builtinId="50" hidden="1"/>
    <cellStyle name="20% — akcent 6" xfId="45804" builtinId="50" hidden="1"/>
    <cellStyle name="40 % - Accent1" xfId="18" hidden="1"/>
    <cellStyle name="40 % - Accent2" xfId="22" hidden="1"/>
    <cellStyle name="40 % - Accent3" xfId="26" hidden="1"/>
    <cellStyle name="40 % - Accent4" xfId="30" hidden="1"/>
    <cellStyle name="40 % - Accent5" xfId="34" hidden="1"/>
    <cellStyle name="40 % - Accent6" xfId="38" hidden="1"/>
    <cellStyle name="40% - Accent1" xfId="47" hidden="1"/>
    <cellStyle name="40% - Accent2" xfId="50" hidden="1"/>
    <cellStyle name="40% - Accent3" xfId="53" hidden="1"/>
    <cellStyle name="40% - Accent4" xfId="56" hidden="1"/>
    <cellStyle name="40% - Accent5" xfId="59" hidden="1"/>
    <cellStyle name="40% - Accent6" xfId="62" hidden="1"/>
    <cellStyle name="40% — akcent 1" xfId="85" builtinId="31" hidden="1"/>
    <cellStyle name="40% — akcent 1" xfId="124" builtinId="31" hidden="1"/>
    <cellStyle name="40% — akcent 1" xfId="163" builtinId="31" hidden="1"/>
    <cellStyle name="40% — akcent 1" xfId="202" builtinId="31" hidden="1"/>
    <cellStyle name="40% — akcent 1" xfId="242" builtinId="31" hidden="1"/>
    <cellStyle name="40% — akcent 1" xfId="281" builtinId="31" hidden="1"/>
    <cellStyle name="40% — akcent 1" xfId="322" builtinId="31" hidden="1"/>
    <cellStyle name="40% — akcent 1" xfId="361" builtinId="31" hidden="1"/>
    <cellStyle name="40% — akcent 1" xfId="400" builtinId="31" hidden="1"/>
    <cellStyle name="40% — akcent 1" xfId="439" builtinId="31" hidden="1"/>
    <cellStyle name="40% — akcent 1" xfId="479" builtinId="31" hidden="1"/>
    <cellStyle name="40% — akcent 1" xfId="519" builtinId="31" hidden="1"/>
    <cellStyle name="40% — akcent 1" xfId="558" builtinId="31" hidden="1"/>
    <cellStyle name="40% — akcent 1" xfId="598" builtinId="31" hidden="1"/>
    <cellStyle name="40% — akcent 1" xfId="637" builtinId="31" hidden="1"/>
    <cellStyle name="40% — akcent 1" xfId="677" builtinId="31" hidden="1"/>
    <cellStyle name="40% — akcent 1" xfId="716" builtinId="31" hidden="1"/>
    <cellStyle name="40% — akcent 1" xfId="755" builtinId="31" hidden="1"/>
    <cellStyle name="40% — akcent 1" xfId="794" builtinId="31" hidden="1"/>
    <cellStyle name="40% — akcent 1" xfId="953" builtinId="31" hidden="1"/>
    <cellStyle name="40% — akcent 1" xfId="994" builtinId="31" hidden="1"/>
    <cellStyle name="40% — akcent 1" xfId="1033" builtinId="31" hidden="1"/>
    <cellStyle name="40% — akcent 1" xfId="1072" builtinId="31" hidden="1"/>
    <cellStyle name="40% — akcent 1" xfId="1111" builtinId="31" hidden="1"/>
    <cellStyle name="40% — akcent 1" xfId="1151" builtinId="31" hidden="1"/>
    <cellStyle name="40% — akcent 1" xfId="1190" builtinId="31" hidden="1"/>
    <cellStyle name="40% — akcent 1" xfId="1231" builtinId="31" hidden="1"/>
    <cellStyle name="40% — akcent 1" xfId="1270" builtinId="31" hidden="1"/>
    <cellStyle name="40% — akcent 1" xfId="1309" builtinId="31" hidden="1"/>
    <cellStyle name="40% — akcent 1" xfId="1348" builtinId="31" hidden="1"/>
    <cellStyle name="40% — akcent 1" xfId="1388" builtinId="31" hidden="1"/>
    <cellStyle name="40% — akcent 1" xfId="1428" builtinId="31" hidden="1"/>
    <cellStyle name="40% — akcent 1" xfId="1467" builtinId="31" hidden="1"/>
    <cellStyle name="40% — akcent 1" xfId="1507" builtinId="31" hidden="1"/>
    <cellStyle name="40% — akcent 1" xfId="1547" builtinId="31" hidden="1"/>
    <cellStyle name="40% — akcent 1" xfId="1587" builtinId="31" hidden="1"/>
    <cellStyle name="40% — akcent 1" xfId="1626" builtinId="31" hidden="1"/>
    <cellStyle name="40% — akcent 1" xfId="1665" builtinId="31" hidden="1"/>
    <cellStyle name="40% — akcent 1" xfId="919" builtinId="31" hidden="1"/>
    <cellStyle name="40% — akcent 1" xfId="1698" builtinId="31" hidden="1"/>
    <cellStyle name="40% — akcent 1" xfId="1739" builtinId="31" hidden="1"/>
    <cellStyle name="40% — akcent 1" xfId="1778" builtinId="31" hidden="1"/>
    <cellStyle name="40% — akcent 1" xfId="1817" builtinId="31" hidden="1"/>
    <cellStyle name="40% — akcent 1" xfId="1856" builtinId="31" hidden="1"/>
    <cellStyle name="40% — akcent 1" xfId="1896" builtinId="31" hidden="1"/>
    <cellStyle name="40% — akcent 1" xfId="1935" builtinId="31" hidden="1"/>
    <cellStyle name="40% — akcent 1" xfId="1976" builtinId="31" hidden="1"/>
    <cellStyle name="40% — akcent 1" xfId="2015" builtinId="31" hidden="1"/>
    <cellStyle name="40% — akcent 1" xfId="2054" builtinId="31" hidden="1"/>
    <cellStyle name="40% — akcent 1" xfId="2093" builtinId="31" hidden="1"/>
    <cellStyle name="40% — akcent 1" xfId="2133" builtinId="31" hidden="1"/>
    <cellStyle name="40% — akcent 1" xfId="2173" builtinId="31" hidden="1"/>
    <cellStyle name="40% — akcent 1" xfId="2212" builtinId="31" hidden="1"/>
    <cellStyle name="40% — akcent 1" xfId="2252" builtinId="31" hidden="1"/>
    <cellStyle name="40% — akcent 1" xfId="2291" builtinId="31" hidden="1"/>
    <cellStyle name="40% — akcent 1" xfId="2331" builtinId="31" hidden="1"/>
    <cellStyle name="40% — akcent 1" xfId="2370" builtinId="31" hidden="1"/>
    <cellStyle name="40% — akcent 1" xfId="2409" builtinId="31" hidden="1"/>
    <cellStyle name="40% — akcent 1" xfId="848" builtinId="31" hidden="1"/>
    <cellStyle name="40% — akcent 1" xfId="885" builtinId="31" hidden="1"/>
    <cellStyle name="40% — akcent 1" xfId="2455" builtinId="31" hidden="1"/>
    <cellStyle name="40% — akcent 1" xfId="2494" builtinId="31" hidden="1"/>
    <cellStyle name="40% — akcent 1" xfId="2533" builtinId="31" hidden="1"/>
    <cellStyle name="40% — akcent 1" xfId="2572" builtinId="31" hidden="1"/>
    <cellStyle name="40% — akcent 1" xfId="2612" builtinId="31" hidden="1"/>
    <cellStyle name="40% — akcent 1" xfId="2651" builtinId="31" hidden="1"/>
    <cellStyle name="40% — akcent 1" xfId="2692" builtinId="31" hidden="1"/>
    <cellStyle name="40% — akcent 1" xfId="2731" builtinId="31" hidden="1"/>
    <cellStyle name="40% — akcent 1" xfId="2770" builtinId="31" hidden="1"/>
    <cellStyle name="40% — akcent 1" xfId="2809" builtinId="31" hidden="1"/>
    <cellStyle name="40% — akcent 1" xfId="2849" builtinId="31" hidden="1"/>
    <cellStyle name="40% — akcent 1" xfId="2889" builtinId="31" hidden="1"/>
    <cellStyle name="40% — akcent 1" xfId="2928" builtinId="31" hidden="1"/>
    <cellStyle name="40% — akcent 1" xfId="2968" builtinId="31" hidden="1"/>
    <cellStyle name="40% — akcent 1" xfId="3007" builtinId="31" hidden="1"/>
    <cellStyle name="40% — akcent 1" xfId="3047" builtinId="31" hidden="1"/>
    <cellStyle name="40% — akcent 1" xfId="3086" builtinId="31" hidden="1"/>
    <cellStyle name="40% — akcent 1" xfId="3125" builtinId="31" hidden="1"/>
    <cellStyle name="40% — akcent 1" xfId="3164" builtinId="31" hidden="1"/>
    <cellStyle name="40% — akcent 1" xfId="3357" builtinId="31" hidden="1"/>
    <cellStyle name="40% — akcent 1" xfId="3402" builtinId="31" hidden="1"/>
    <cellStyle name="40% — akcent 1" xfId="3441" builtinId="31" hidden="1"/>
    <cellStyle name="40% — akcent 1" xfId="3480" builtinId="31" hidden="1"/>
    <cellStyle name="40% — akcent 1" xfId="3519" builtinId="31" hidden="1"/>
    <cellStyle name="40% — akcent 1" xfId="3559" builtinId="31" hidden="1"/>
    <cellStyle name="40% — akcent 1" xfId="3598" builtinId="31" hidden="1"/>
    <cellStyle name="40% — akcent 1" xfId="3639" builtinId="31" hidden="1"/>
    <cellStyle name="40% — akcent 1" xfId="3678" builtinId="31" hidden="1"/>
    <cellStyle name="40% — akcent 1" xfId="3717" builtinId="31" hidden="1"/>
    <cellStyle name="40% — akcent 1" xfId="3756" builtinId="31" hidden="1"/>
    <cellStyle name="40% — akcent 1" xfId="3800" builtinId="31" hidden="1"/>
    <cellStyle name="40% — akcent 1" xfId="3840" builtinId="31" hidden="1"/>
    <cellStyle name="40% — akcent 1" xfId="3879" builtinId="31" hidden="1"/>
    <cellStyle name="40% — akcent 1" xfId="3919" builtinId="31" hidden="1"/>
    <cellStyle name="40% — akcent 1" xfId="3959" builtinId="31" hidden="1"/>
    <cellStyle name="40% — akcent 1" xfId="3999" builtinId="31" hidden="1"/>
    <cellStyle name="40% — akcent 1" xfId="4038" builtinId="31" hidden="1"/>
    <cellStyle name="40% — akcent 1" xfId="4077" builtinId="31" hidden="1"/>
    <cellStyle name="40% — akcent 1" xfId="4134" builtinId="31" hidden="1"/>
    <cellStyle name="40% — akcent 1" xfId="4293" builtinId="31" hidden="1"/>
    <cellStyle name="40% — akcent 1" xfId="4338" builtinId="31" hidden="1"/>
    <cellStyle name="40% — akcent 1" xfId="4377" builtinId="31" hidden="1"/>
    <cellStyle name="40% — akcent 1" xfId="4416" builtinId="31" hidden="1"/>
    <cellStyle name="40% — akcent 1" xfId="4455" builtinId="31" hidden="1"/>
    <cellStyle name="40% — akcent 1" xfId="4495" builtinId="31" hidden="1"/>
    <cellStyle name="40% — akcent 1" xfId="4534" builtinId="31" hidden="1"/>
    <cellStyle name="40% — akcent 1" xfId="4575" builtinId="31" hidden="1"/>
    <cellStyle name="40% — akcent 1" xfId="4614" builtinId="31" hidden="1"/>
    <cellStyle name="40% — akcent 1" xfId="4653" builtinId="31" hidden="1"/>
    <cellStyle name="40% — akcent 1" xfId="4692" builtinId="31" hidden="1"/>
    <cellStyle name="40% — akcent 1" xfId="4736" builtinId="31" hidden="1"/>
    <cellStyle name="40% — akcent 1" xfId="4776" builtinId="31" hidden="1"/>
    <cellStyle name="40% — akcent 1" xfId="4815" builtinId="31" hidden="1"/>
    <cellStyle name="40% — akcent 1" xfId="4855" builtinId="31" hidden="1"/>
    <cellStyle name="40% — akcent 1" xfId="4895" builtinId="31" hidden="1"/>
    <cellStyle name="40% — akcent 1" xfId="4935" builtinId="31" hidden="1"/>
    <cellStyle name="40% — akcent 1" xfId="4974" builtinId="31" hidden="1"/>
    <cellStyle name="40% — akcent 1" xfId="5013" builtinId="31" hidden="1"/>
    <cellStyle name="40% — akcent 1" xfId="4259" builtinId="31" hidden="1"/>
    <cellStyle name="40% — akcent 1" xfId="5046" builtinId="31" hidden="1"/>
    <cellStyle name="40% — akcent 1" xfId="5087" builtinId="31" hidden="1"/>
    <cellStyle name="40% — akcent 1" xfId="5126" builtinId="31" hidden="1"/>
    <cellStyle name="40% — akcent 1" xfId="5165" builtinId="31" hidden="1"/>
    <cellStyle name="40% — akcent 1" xfId="5204" builtinId="31" hidden="1"/>
    <cellStyle name="40% — akcent 1" xfId="5244" builtinId="31" hidden="1"/>
    <cellStyle name="40% — akcent 1" xfId="5283" builtinId="31" hidden="1"/>
    <cellStyle name="40% — akcent 1" xfId="5324" builtinId="31" hidden="1"/>
    <cellStyle name="40% — akcent 1" xfId="5363" builtinId="31" hidden="1"/>
    <cellStyle name="40% — akcent 1" xfId="5402" builtinId="31" hidden="1"/>
    <cellStyle name="40% — akcent 1" xfId="5441" builtinId="31" hidden="1"/>
    <cellStyle name="40% — akcent 1" xfId="5481" builtinId="31" hidden="1"/>
    <cellStyle name="40% — akcent 1" xfId="5521" builtinId="31" hidden="1"/>
    <cellStyle name="40% — akcent 1" xfId="5560" builtinId="31" hidden="1"/>
    <cellStyle name="40% — akcent 1" xfId="5600" builtinId="31" hidden="1"/>
    <cellStyle name="40% — akcent 1" xfId="5639" builtinId="31" hidden="1"/>
    <cellStyle name="40% — akcent 1" xfId="5679" builtinId="31" hidden="1"/>
    <cellStyle name="40% — akcent 1" xfId="5718" builtinId="31" hidden="1"/>
    <cellStyle name="40% — akcent 1" xfId="5757" builtinId="31" hidden="1"/>
    <cellStyle name="40% — akcent 1" xfId="4188" builtinId="31" hidden="1"/>
    <cellStyle name="40% — akcent 1" xfId="4225" builtinId="31" hidden="1"/>
    <cellStyle name="40% — akcent 1" xfId="5803" builtinId="31" hidden="1"/>
    <cellStyle name="40% — akcent 1" xfId="5842" builtinId="31" hidden="1"/>
    <cellStyle name="40% — akcent 1" xfId="5881" builtinId="31" hidden="1"/>
    <cellStyle name="40% — akcent 1" xfId="5920" builtinId="31" hidden="1"/>
    <cellStyle name="40% — akcent 1" xfId="5960" builtinId="31" hidden="1"/>
    <cellStyle name="40% — akcent 1" xfId="5999" builtinId="31" hidden="1"/>
    <cellStyle name="40% — akcent 1" xfId="6040" builtinId="31" hidden="1"/>
    <cellStyle name="40% — akcent 1" xfId="6079" builtinId="31" hidden="1"/>
    <cellStyle name="40% — akcent 1" xfId="6118" builtinId="31" hidden="1"/>
    <cellStyle name="40% — akcent 1" xfId="6157" builtinId="31" hidden="1"/>
    <cellStyle name="40% — akcent 1" xfId="6197" builtinId="31" hidden="1"/>
    <cellStyle name="40% — akcent 1" xfId="6237" builtinId="31" hidden="1"/>
    <cellStyle name="40% — akcent 1" xfId="6276" builtinId="31" hidden="1"/>
    <cellStyle name="40% — akcent 1" xfId="6316" builtinId="31" hidden="1"/>
    <cellStyle name="40% — akcent 1" xfId="6355" builtinId="31" hidden="1"/>
    <cellStyle name="40% — akcent 1" xfId="6395" builtinId="31" hidden="1"/>
    <cellStyle name="40% — akcent 1" xfId="6434" builtinId="31" hidden="1"/>
    <cellStyle name="40% — akcent 1" xfId="6473" builtinId="31" hidden="1"/>
    <cellStyle name="40% — akcent 1" xfId="3323" builtinId="31" hidden="1"/>
    <cellStyle name="40% — akcent 1" xfId="3194" builtinId="31" hidden="1"/>
    <cellStyle name="40% — akcent 1" xfId="6529" builtinId="31" hidden="1"/>
    <cellStyle name="40% — akcent 1" xfId="6568" builtinId="31" hidden="1"/>
    <cellStyle name="40% — akcent 1" xfId="6607" builtinId="31" hidden="1"/>
    <cellStyle name="40% — akcent 1" xfId="6646" builtinId="31" hidden="1"/>
    <cellStyle name="40% — akcent 1" xfId="6686" builtinId="31" hidden="1"/>
    <cellStyle name="40% — akcent 1" xfId="6725" builtinId="31" hidden="1"/>
    <cellStyle name="40% — akcent 1" xfId="6766" builtinId="31" hidden="1"/>
    <cellStyle name="40% — akcent 1" xfId="6805" builtinId="31" hidden="1"/>
    <cellStyle name="40% — akcent 1" xfId="6844" builtinId="31" hidden="1"/>
    <cellStyle name="40% — akcent 1" xfId="6883" builtinId="31" hidden="1"/>
    <cellStyle name="40% — akcent 1" xfId="6925" builtinId="31" hidden="1"/>
    <cellStyle name="40% — akcent 1" xfId="6965" builtinId="31" hidden="1"/>
    <cellStyle name="40% — akcent 1" xfId="7004" builtinId="31" hidden="1"/>
    <cellStyle name="40% — akcent 1" xfId="7044" builtinId="31" hidden="1"/>
    <cellStyle name="40% — akcent 1" xfId="7084" builtinId="31" hidden="1"/>
    <cellStyle name="40% — akcent 1" xfId="7124" builtinId="31" hidden="1"/>
    <cellStyle name="40% — akcent 1" xfId="7163" builtinId="31" hidden="1"/>
    <cellStyle name="40% — akcent 1" xfId="7202" builtinId="31" hidden="1"/>
    <cellStyle name="40% — akcent 1" xfId="7252" builtinId="31" hidden="1"/>
    <cellStyle name="40% — akcent 1" xfId="7411" builtinId="31" hidden="1"/>
    <cellStyle name="40% — akcent 1" xfId="7454" builtinId="31" hidden="1"/>
    <cellStyle name="40% — akcent 1" xfId="7493" builtinId="31" hidden="1"/>
    <cellStyle name="40% — akcent 1" xfId="7532" builtinId="31" hidden="1"/>
    <cellStyle name="40% — akcent 1" xfId="7571" builtinId="31" hidden="1"/>
    <cellStyle name="40% — akcent 1" xfId="7611" builtinId="31" hidden="1"/>
    <cellStyle name="40% — akcent 1" xfId="7650" builtinId="31" hidden="1"/>
    <cellStyle name="40% — akcent 1" xfId="7691" builtinId="31" hidden="1"/>
    <cellStyle name="40% — akcent 1" xfId="7730" builtinId="31" hidden="1"/>
    <cellStyle name="40% — akcent 1" xfId="7769" builtinId="31" hidden="1"/>
    <cellStyle name="40% — akcent 1" xfId="7808" builtinId="31" hidden="1"/>
    <cellStyle name="40% — akcent 1" xfId="7850" builtinId="31" hidden="1"/>
    <cellStyle name="40% — akcent 1" xfId="7890" builtinId="31" hidden="1"/>
    <cellStyle name="40% — akcent 1" xfId="7929" builtinId="31" hidden="1"/>
    <cellStyle name="40% — akcent 1" xfId="7969" builtinId="31" hidden="1"/>
    <cellStyle name="40% — akcent 1" xfId="8009" builtinId="31" hidden="1"/>
    <cellStyle name="40% — akcent 1" xfId="8049" builtinId="31" hidden="1"/>
    <cellStyle name="40% — akcent 1" xfId="8088" builtinId="31" hidden="1"/>
    <cellStyle name="40% — akcent 1" xfId="8127" builtinId="31" hidden="1"/>
    <cellStyle name="40% — akcent 1" xfId="7377" builtinId="31" hidden="1"/>
    <cellStyle name="40% — akcent 1" xfId="8160" builtinId="31" hidden="1"/>
    <cellStyle name="40% — akcent 1" xfId="8201" builtinId="31" hidden="1"/>
    <cellStyle name="40% — akcent 1" xfId="8240" builtinId="31" hidden="1"/>
    <cellStyle name="40% — akcent 1" xfId="8279" builtinId="31" hidden="1"/>
    <cellStyle name="40% — akcent 1" xfId="8318" builtinId="31" hidden="1"/>
    <cellStyle name="40% — akcent 1" xfId="8358" builtinId="31" hidden="1"/>
    <cellStyle name="40% — akcent 1" xfId="8397" builtinId="31" hidden="1"/>
    <cellStyle name="40% — akcent 1" xfId="8438" builtinId="31" hidden="1"/>
    <cellStyle name="40% — akcent 1" xfId="8477" builtinId="31" hidden="1"/>
    <cellStyle name="40% — akcent 1" xfId="8516" builtinId="31" hidden="1"/>
    <cellStyle name="40% — akcent 1" xfId="8555" builtinId="31" hidden="1"/>
    <cellStyle name="40% — akcent 1" xfId="8595" builtinId="31" hidden="1"/>
    <cellStyle name="40% — akcent 1" xfId="8635" builtinId="31" hidden="1"/>
    <cellStyle name="40% — akcent 1" xfId="8674" builtinId="31" hidden="1"/>
    <cellStyle name="40% — akcent 1" xfId="8714" builtinId="31" hidden="1"/>
    <cellStyle name="40% — akcent 1" xfId="8753" builtinId="31" hidden="1"/>
    <cellStyle name="40% — akcent 1" xfId="8793" builtinId="31" hidden="1"/>
    <cellStyle name="40% — akcent 1" xfId="8832" builtinId="31" hidden="1"/>
    <cellStyle name="40% — akcent 1" xfId="8871" builtinId="31" hidden="1"/>
    <cellStyle name="40% — akcent 1" xfId="7306" builtinId="31" hidden="1"/>
    <cellStyle name="40% — akcent 1" xfId="7343" builtinId="31" hidden="1"/>
    <cellStyle name="40% — akcent 1" xfId="8917" builtinId="31" hidden="1"/>
    <cellStyle name="40% — akcent 1" xfId="8956" builtinId="31" hidden="1"/>
    <cellStyle name="40% — akcent 1" xfId="8995" builtinId="31" hidden="1"/>
    <cellStyle name="40% — akcent 1" xfId="9034" builtinId="31" hidden="1"/>
    <cellStyle name="40% — akcent 1" xfId="9074" builtinId="31" hidden="1"/>
    <cellStyle name="40% — akcent 1" xfId="9113" builtinId="31" hidden="1"/>
    <cellStyle name="40% — akcent 1" xfId="9154" builtinId="31" hidden="1"/>
    <cellStyle name="40% — akcent 1" xfId="9193" builtinId="31" hidden="1"/>
    <cellStyle name="40% — akcent 1" xfId="9232" builtinId="31" hidden="1"/>
    <cellStyle name="40% — akcent 1" xfId="9271" builtinId="31" hidden="1"/>
    <cellStyle name="40% — akcent 1" xfId="9311" builtinId="31" hidden="1"/>
    <cellStyle name="40% — akcent 1" xfId="9351" builtinId="31" hidden="1"/>
    <cellStyle name="40% — akcent 1" xfId="9390" builtinId="31" hidden="1"/>
    <cellStyle name="40% — akcent 1" xfId="9430" builtinId="31" hidden="1"/>
    <cellStyle name="40% — akcent 1" xfId="9469" builtinId="31" hidden="1"/>
    <cellStyle name="40% — akcent 1" xfId="9509" builtinId="31" hidden="1"/>
    <cellStyle name="40% — akcent 1" xfId="9548" builtinId="31" hidden="1"/>
    <cellStyle name="40% — akcent 1" xfId="9587" builtinId="31" hidden="1"/>
    <cellStyle name="40% — akcent 1" xfId="3781" builtinId="31" hidden="1"/>
    <cellStyle name="40% — akcent 1" xfId="9628" builtinId="31" hidden="1"/>
    <cellStyle name="40% — akcent 1" xfId="9669" builtinId="31" hidden="1"/>
    <cellStyle name="40% — akcent 1" xfId="9708" builtinId="31" hidden="1"/>
    <cellStyle name="40% — akcent 1" xfId="9747" builtinId="31" hidden="1"/>
    <cellStyle name="40% — akcent 1" xfId="9786" builtinId="31" hidden="1"/>
    <cellStyle name="40% — akcent 1" xfId="9826" builtinId="31" hidden="1"/>
    <cellStyle name="40% — akcent 1" xfId="9865" builtinId="31" hidden="1"/>
    <cellStyle name="40% — akcent 1" xfId="9906" builtinId="31" hidden="1"/>
    <cellStyle name="40% — akcent 1" xfId="9945" builtinId="31" hidden="1"/>
    <cellStyle name="40% — akcent 1" xfId="9984" builtinId="31" hidden="1"/>
    <cellStyle name="40% — akcent 1" xfId="10023" builtinId="31" hidden="1"/>
    <cellStyle name="40% — akcent 1" xfId="10063" builtinId="31" hidden="1"/>
    <cellStyle name="40% — akcent 1" xfId="10103" builtinId="31" hidden="1"/>
    <cellStyle name="40% — akcent 1" xfId="10142" builtinId="31" hidden="1"/>
    <cellStyle name="40% — akcent 1" xfId="10182" builtinId="31" hidden="1"/>
    <cellStyle name="40% — akcent 1" xfId="10221" builtinId="31" hidden="1"/>
    <cellStyle name="40% — akcent 1" xfId="10261" builtinId="31" hidden="1"/>
    <cellStyle name="40% — akcent 1" xfId="10300" builtinId="31" hidden="1"/>
    <cellStyle name="40% — akcent 1" xfId="10339" builtinId="31" hidden="1"/>
    <cellStyle name="40% — akcent 1" xfId="10378" builtinId="31" hidden="1"/>
    <cellStyle name="40% — akcent 1" xfId="10537" builtinId="31" hidden="1"/>
    <cellStyle name="40% — akcent 1" xfId="10578" builtinId="31" hidden="1"/>
    <cellStyle name="40% — akcent 1" xfId="10617" builtinId="31" hidden="1"/>
    <cellStyle name="40% — akcent 1" xfId="10656" builtinId="31" hidden="1"/>
    <cellStyle name="40% — akcent 1" xfId="10695" builtinId="31" hidden="1"/>
    <cellStyle name="40% — akcent 1" xfId="10735" builtinId="31" hidden="1"/>
    <cellStyle name="40% — akcent 1" xfId="10774" builtinId="31" hidden="1"/>
    <cellStyle name="40% — akcent 1" xfId="10815" builtinId="31" hidden="1"/>
    <cellStyle name="40% — akcent 1" xfId="10854" builtinId="31" hidden="1"/>
    <cellStyle name="40% — akcent 1" xfId="10893" builtinId="31" hidden="1"/>
    <cellStyle name="40% — akcent 1" xfId="10932" builtinId="31" hidden="1"/>
    <cellStyle name="40% — akcent 1" xfId="10972" builtinId="31" hidden="1"/>
    <cellStyle name="40% — akcent 1" xfId="11012" builtinId="31" hidden="1"/>
    <cellStyle name="40% — akcent 1" xfId="11051" builtinId="31" hidden="1"/>
    <cellStyle name="40% — akcent 1" xfId="11091" builtinId="31" hidden="1"/>
    <cellStyle name="40% — akcent 1" xfId="11131" builtinId="31" hidden="1"/>
    <cellStyle name="40% — akcent 1" xfId="11171" builtinId="31" hidden="1"/>
    <cellStyle name="40% — akcent 1" xfId="11210" builtinId="31" hidden="1"/>
    <cellStyle name="40% — akcent 1" xfId="11249" builtinId="31" hidden="1"/>
    <cellStyle name="40% — akcent 1" xfId="10503" builtinId="31" hidden="1"/>
    <cellStyle name="40% — akcent 1" xfId="11282" builtinId="31" hidden="1"/>
    <cellStyle name="40% — akcent 1" xfId="11323" builtinId="31" hidden="1"/>
    <cellStyle name="40% — akcent 1" xfId="11362" builtinId="31" hidden="1"/>
    <cellStyle name="40% — akcent 1" xfId="11401" builtinId="31" hidden="1"/>
    <cellStyle name="40% — akcent 1" xfId="11440" builtinId="31" hidden="1"/>
    <cellStyle name="40% — akcent 1" xfId="11480" builtinId="31" hidden="1"/>
    <cellStyle name="40% — akcent 1" xfId="11519" builtinId="31" hidden="1"/>
    <cellStyle name="40% — akcent 1" xfId="11560" builtinId="31" hidden="1"/>
    <cellStyle name="40% — akcent 1" xfId="11599" builtinId="31" hidden="1"/>
    <cellStyle name="40% — akcent 1" xfId="11638" builtinId="31" hidden="1"/>
    <cellStyle name="40% — akcent 1" xfId="11677" builtinId="31" hidden="1"/>
    <cellStyle name="40% — akcent 1" xfId="11717" builtinId="31" hidden="1"/>
    <cellStyle name="40% — akcent 1" xfId="11757" builtinId="31" hidden="1"/>
    <cellStyle name="40% — akcent 1" xfId="11796" builtinId="31" hidden="1"/>
    <cellStyle name="40% — akcent 1" xfId="11836" builtinId="31" hidden="1"/>
    <cellStyle name="40% — akcent 1" xfId="11875" builtinId="31" hidden="1"/>
    <cellStyle name="40% — akcent 1" xfId="11915" builtinId="31" hidden="1"/>
    <cellStyle name="40% — akcent 1" xfId="11954" builtinId="31" hidden="1"/>
    <cellStyle name="40% — akcent 1" xfId="11993" builtinId="31" hidden="1"/>
    <cellStyle name="40% — akcent 1" xfId="10432" builtinId="31" hidden="1"/>
    <cellStyle name="40% — akcent 1" xfId="10469" builtinId="31" hidden="1"/>
    <cellStyle name="40% — akcent 1" xfId="12039" builtinId="31" hidden="1"/>
    <cellStyle name="40% — akcent 1" xfId="12078" builtinId="31" hidden="1"/>
    <cellStyle name="40% — akcent 1" xfId="12117" builtinId="31" hidden="1"/>
    <cellStyle name="40% — akcent 1" xfId="12156" builtinId="31" hidden="1"/>
    <cellStyle name="40% — akcent 1" xfId="12196" builtinId="31" hidden="1"/>
    <cellStyle name="40% — akcent 1" xfId="12235" builtinId="31" hidden="1"/>
    <cellStyle name="40% — akcent 1" xfId="12276" builtinId="31" hidden="1"/>
    <cellStyle name="40% — akcent 1" xfId="12315" builtinId="31" hidden="1"/>
    <cellStyle name="40% — akcent 1" xfId="12354" builtinId="31" hidden="1"/>
    <cellStyle name="40% — akcent 1" xfId="12393" builtinId="31" hidden="1"/>
    <cellStyle name="40% — akcent 1" xfId="12433" builtinId="31" hidden="1"/>
    <cellStyle name="40% — akcent 1" xfId="12473" builtinId="31" hidden="1"/>
    <cellStyle name="40% — akcent 1" xfId="12512" builtinId="31" hidden="1"/>
    <cellStyle name="40% — akcent 1" xfId="12552" builtinId="31" hidden="1"/>
    <cellStyle name="40% — akcent 1" xfId="12591" builtinId="31" hidden="1"/>
    <cellStyle name="40% — akcent 1" xfId="12631" builtinId="31" hidden="1"/>
    <cellStyle name="40% — akcent 1" xfId="12670" builtinId="31" hidden="1"/>
    <cellStyle name="40% — akcent 1" xfId="12709" builtinId="31" hidden="1"/>
    <cellStyle name="40% — akcent 1" xfId="12748" builtinId="31" hidden="1"/>
    <cellStyle name="40% — akcent 1" xfId="12788" builtinId="31" hidden="1"/>
    <cellStyle name="40% — akcent 1" xfId="12829" builtinId="31" hidden="1"/>
    <cellStyle name="40% — akcent 1" xfId="12868" builtinId="31" hidden="1"/>
    <cellStyle name="40% — akcent 1" xfId="12907" builtinId="31" hidden="1"/>
    <cellStyle name="40% — akcent 1" xfId="12946" builtinId="31" hidden="1"/>
    <cellStyle name="40% — akcent 1" xfId="12986" builtinId="31" hidden="1"/>
    <cellStyle name="40% — akcent 1" xfId="13025" builtinId="31" hidden="1"/>
    <cellStyle name="40% — akcent 1" xfId="13066" builtinId="31" hidden="1"/>
    <cellStyle name="40% — akcent 1" xfId="13105" builtinId="31" hidden="1"/>
    <cellStyle name="40% — akcent 1" xfId="13144" builtinId="31" hidden="1"/>
    <cellStyle name="40% — akcent 1" xfId="13183" builtinId="31" hidden="1"/>
    <cellStyle name="40% — akcent 1" xfId="13223" builtinId="31" hidden="1"/>
    <cellStyle name="40% — akcent 1" xfId="13263" builtinId="31" hidden="1"/>
    <cellStyle name="40% — akcent 1" xfId="13302" builtinId="31" hidden="1"/>
    <cellStyle name="40% — akcent 1" xfId="13342" builtinId="31" hidden="1"/>
    <cellStyle name="40% — akcent 1" xfId="13381" builtinId="31" hidden="1"/>
    <cellStyle name="40% — akcent 1" xfId="13421" builtinId="31" hidden="1"/>
    <cellStyle name="40% — akcent 1" xfId="13460" builtinId="31" hidden="1"/>
    <cellStyle name="40% — akcent 1" xfId="13499" builtinId="31" hidden="1"/>
    <cellStyle name="40% — akcent 1" xfId="13538" builtinId="31" hidden="1"/>
    <cellStyle name="40% — akcent 1" xfId="13697" builtinId="31" hidden="1"/>
    <cellStyle name="40% — akcent 1" xfId="13738" builtinId="31" hidden="1"/>
    <cellStyle name="40% — akcent 1" xfId="13777" builtinId="31" hidden="1"/>
    <cellStyle name="40% — akcent 1" xfId="13816" builtinId="31" hidden="1"/>
    <cellStyle name="40% — akcent 1" xfId="13855" builtinId="31" hidden="1"/>
    <cellStyle name="40% — akcent 1" xfId="13895" builtinId="31" hidden="1"/>
    <cellStyle name="40% — akcent 1" xfId="13934" builtinId="31" hidden="1"/>
    <cellStyle name="40% — akcent 1" xfId="13975" builtinId="31" hidden="1"/>
    <cellStyle name="40% — akcent 1" xfId="14014" builtinId="31" hidden="1"/>
    <cellStyle name="40% — akcent 1" xfId="14053" builtinId="31" hidden="1"/>
    <cellStyle name="40% — akcent 1" xfId="14092" builtinId="31" hidden="1"/>
    <cellStyle name="40% — akcent 1" xfId="14132" builtinId="31" hidden="1"/>
    <cellStyle name="40% — akcent 1" xfId="14172" builtinId="31" hidden="1"/>
    <cellStyle name="40% — akcent 1" xfId="14211" builtinId="31" hidden="1"/>
    <cellStyle name="40% — akcent 1" xfId="14251" builtinId="31" hidden="1"/>
    <cellStyle name="40% — akcent 1" xfId="14291" builtinId="31" hidden="1"/>
    <cellStyle name="40% — akcent 1" xfId="14331" builtinId="31" hidden="1"/>
    <cellStyle name="40% — akcent 1" xfId="14370" builtinId="31" hidden="1"/>
    <cellStyle name="40% — akcent 1" xfId="14409" builtinId="31" hidden="1"/>
    <cellStyle name="40% — akcent 1" xfId="13663" builtinId="31" hidden="1"/>
    <cellStyle name="40% — akcent 1" xfId="14442" builtinId="31" hidden="1"/>
    <cellStyle name="40% — akcent 1" xfId="14483" builtinId="31" hidden="1"/>
    <cellStyle name="40% — akcent 1" xfId="14522" builtinId="31" hidden="1"/>
    <cellStyle name="40% — akcent 1" xfId="14561" builtinId="31" hidden="1"/>
    <cellStyle name="40% — akcent 1" xfId="14600" builtinId="31" hidden="1"/>
    <cellStyle name="40% — akcent 1" xfId="14640" builtinId="31" hidden="1"/>
    <cellStyle name="40% — akcent 1" xfId="14679" builtinId="31" hidden="1"/>
    <cellStyle name="40% — akcent 1" xfId="14720" builtinId="31" hidden="1"/>
    <cellStyle name="40% — akcent 1" xfId="14759" builtinId="31" hidden="1"/>
    <cellStyle name="40% — akcent 1" xfId="14798" builtinId="31" hidden="1"/>
    <cellStyle name="40% — akcent 1" xfId="14837" builtinId="31" hidden="1"/>
    <cellStyle name="40% — akcent 1" xfId="14877" builtinId="31" hidden="1"/>
    <cellStyle name="40% — akcent 1" xfId="14917" builtinId="31" hidden="1"/>
    <cellStyle name="40% — akcent 1" xfId="14956" builtinId="31" hidden="1"/>
    <cellStyle name="40% — akcent 1" xfId="14996" builtinId="31" hidden="1"/>
    <cellStyle name="40% — akcent 1" xfId="15035" builtinId="31" hidden="1"/>
    <cellStyle name="40% — akcent 1" xfId="15075" builtinId="31" hidden="1"/>
    <cellStyle name="40% — akcent 1" xfId="15114" builtinId="31" hidden="1"/>
    <cellStyle name="40% — akcent 1" xfId="15153" builtinId="31" hidden="1"/>
    <cellStyle name="40% — akcent 1" xfId="13592" builtinId="31" hidden="1"/>
    <cellStyle name="40% — akcent 1" xfId="13629" builtinId="31" hidden="1"/>
    <cellStyle name="40% — akcent 1" xfId="15199" builtinId="31" hidden="1"/>
    <cellStyle name="40% — akcent 1" xfId="15238" builtinId="31" hidden="1"/>
    <cellStyle name="40% — akcent 1" xfId="15277" builtinId="31" hidden="1"/>
    <cellStyle name="40% — akcent 1" xfId="15316" builtinId="31" hidden="1"/>
    <cellStyle name="40% — akcent 1" xfId="15356" builtinId="31" hidden="1"/>
    <cellStyle name="40% — akcent 1" xfId="15395" builtinId="31" hidden="1"/>
    <cellStyle name="40% — akcent 1" xfId="15436" builtinId="31" hidden="1"/>
    <cellStyle name="40% — akcent 1" xfId="15475" builtinId="31" hidden="1"/>
    <cellStyle name="40% — akcent 1" xfId="15514" builtinId="31" hidden="1"/>
    <cellStyle name="40% — akcent 1" xfId="15553" builtinId="31" hidden="1"/>
    <cellStyle name="40% — akcent 1" xfId="15593" builtinId="31" hidden="1"/>
    <cellStyle name="40% — akcent 1" xfId="15633" builtinId="31" hidden="1"/>
    <cellStyle name="40% — akcent 1" xfId="15672" builtinId="31" hidden="1"/>
    <cellStyle name="40% — akcent 1" xfId="15712" builtinId="31" hidden="1"/>
    <cellStyle name="40% — akcent 1" xfId="15751" builtinId="31" hidden="1"/>
    <cellStyle name="40% — akcent 1" xfId="15791" builtinId="31" hidden="1"/>
    <cellStyle name="40% — akcent 1" xfId="15830" builtinId="31" hidden="1"/>
    <cellStyle name="40% — akcent 1" xfId="15869" builtinId="31" hidden="1"/>
    <cellStyle name="40% — akcent 1" xfId="3228" builtinId="31" hidden="1"/>
    <cellStyle name="40% — akcent 1" xfId="3277" builtinId="31" hidden="1"/>
    <cellStyle name="40% — akcent 1" xfId="15923" builtinId="31" hidden="1"/>
    <cellStyle name="40% — akcent 1" xfId="15962" builtinId="31" hidden="1"/>
    <cellStyle name="40% — akcent 1" xfId="16001" builtinId="31" hidden="1"/>
    <cellStyle name="40% — akcent 1" xfId="16040" builtinId="31" hidden="1"/>
    <cellStyle name="40% — akcent 1" xfId="16080" builtinId="31" hidden="1"/>
    <cellStyle name="40% — akcent 1" xfId="16119" builtinId="31" hidden="1"/>
    <cellStyle name="40% — akcent 1" xfId="16160" builtinId="31" hidden="1"/>
    <cellStyle name="40% — akcent 1" xfId="16199" builtinId="31" hidden="1"/>
    <cellStyle name="40% — akcent 1" xfId="16238" builtinId="31" hidden="1"/>
    <cellStyle name="40% — akcent 1" xfId="16277" builtinId="31" hidden="1"/>
    <cellStyle name="40% — akcent 1" xfId="16317" builtinId="31" hidden="1"/>
    <cellStyle name="40% — akcent 1" xfId="16357" builtinId="31" hidden="1"/>
    <cellStyle name="40% — akcent 1" xfId="16396" builtinId="31" hidden="1"/>
    <cellStyle name="40% — akcent 1" xfId="16436" builtinId="31" hidden="1"/>
    <cellStyle name="40% — akcent 1" xfId="16475" builtinId="31" hidden="1"/>
    <cellStyle name="40% — akcent 1" xfId="16515" builtinId="31" hidden="1"/>
    <cellStyle name="40% — akcent 1" xfId="16554" builtinId="31" hidden="1"/>
    <cellStyle name="40% — akcent 1" xfId="16593" builtinId="31" hidden="1"/>
    <cellStyle name="40% — akcent 1" xfId="16632" builtinId="31" hidden="1"/>
    <cellStyle name="40% — akcent 1" xfId="16791" builtinId="31" hidden="1"/>
    <cellStyle name="40% — akcent 1" xfId="16832" builtinId="31" hidden="1"/>
    <cellStyle name="40% — akcent 1" xfId="16871" builtinId="31" hidden="1"/>
    <cellStyle name="40% — akcent 1" xfId="16910" builtinId="31" hidden="1"/>
    <cellStyle name="40% — akcent 1" xfId="16949" builtinId="31" hidden="1"/>
    <cellStyle name="40% — akcent 1" xfId="16989" builtinId="31" hidden="1"/>
    <cellStyle name="40% — akcent 1" xfId="17028" builtinId="31" hidden="1"/>
    <cellStyle name="40% — akcent 1" xfId="17069" builtinId="31" hidden="1"/>
    <cellStyle name="40% — akcent 1" xfId="17108" builtinId="31" hidden="1"/>
    <cellStyle name="40% — akcent 1" xfId="17147" builtinId="31" hidden="1"/>
    <cellStyle name="40% — akcent 1" xfId="17186" builtinId="31" hidden="1"/>
    <cellStyle name="40% — akcent 1" xfId="17226" builtinId="31" hidden="1"/>
    <cellStyle name="40% — akcent 1" xfId="17266" builtinId="31" hidden="1"/>
    <cellStyle name="40% — akcent 1" xfId="17305" builtinId="31" hidden="1"/>
    <cellStyle name="40% — akcent 1" xfId="17345" builtinId="31" hidden="1"/>
    <cellStyle name="40% — akcent 1" xfId="17385" builtinId="31" hidden="1"/>
    <cellStyle name="40% — akcent 1" xfId="17425" builtinId="31" hidden="1"/>
    <cellStyle name="40% — akcent 1" xfId="17464" builtinId="31" hidden="1"/>
    <cellStyle name="40% — akcent 1" xfId="17503" builtinId="31" hidden="1"/>
    <cellStyle name="40% — akcent 1" xfId="16757" builtinId="31" hidden="1"/>
    <cellStyle name="40% — akcent 1" xfId="17536" builtinId="31" hidden="1"/>
    <cellStyle name="40% — akcent 1" xfId="17577" builtinId="31" hidden="1"/>
    <cellStyle name="40% — akcent 1" xfId="17616" builtinId="31" hidden="1"/>
    <cellStyle name="40% — akcent 1" xfId="17655" builtinId="31" hidden="1"/>
    <cellStyle name="40% — akcent 1" xfId="17694" builtinId="31" hidden="1"/>
    <cellStyle name="40% — akcent 1" xfId="17734" builtinId="31" hidden="1"/>
    <cellStyle name="40% — akcent 1" xfId="17773" builtinId="31" hidden="1"/>
    <cellStyle name="40% — akcent 1" xfId="17814" builtinId="31" hidden="1"/>
    <cellStyle name="40% — akcent 1" xfId="17853" builtinId="31" hidden="1"/>
    <cellStyle name="40% — akcent 1" xfId="17892" builtinId="31" hidden="1"/>
    <cellStyle name="40% — akcent 1" xfId="17931" builtinId="31" hidden="1"/>
    <cellStyle name="40% — akcent 1" xfId="17971" builtinId="31" hidden="1"/>
    <cellStyle name="40% — akcent 1" xfId="18011" builtinId="31" hidden="1"/>
    <cellStyle name="40% — akcent 1" xfId="18050" builtinId="31" hidden="1"/>
    <cellStyle name="40% — akcent 1" xfId="18090" builtinId="31" hidden="1"/>
    <cellStyle name="40% — akcent 1" xfId="18129" builtinId="31" hidden="1"/>
    <cellStyle name="40% — akcent 1" xfId="18169" builtinId="31" hidden="1"/>
    <cellStyle name="40% — akcent 1" xfId="18208" builtinId="31" hidden="1"/>
    <cellStyle name="40% — akcent 1" xfId="18247" builtinId="31" hidden="1"/>
    <cellStyle name="40% — akcent 1" xfId="16686" builtinId="31" hidden="1"/>
    <cellStyle name="40% — akcent 1" xfId="16723" builtinId="31" hidden="1"/>
    <cellStyle name="40% — akcent 1" xfId="18293" builtinId="31" hidden="1"/>
    <cellStyle name="40% — akcent 1" xfId="18332" builtinId="31" hidden="1"/>
    <cellStyle name="40% — akcent 1" xfId="18371" builtinId="31" hidden="1"/>
    <cellStyle name="40% — akcent 1" xfId="18410" builtinId="31" hidden="1"/>
    <cellStyle name="40% — akcent 1" xfId="18450" builtinId="31" hidden="1"/>
    <cellStyle name="40% — akcent 1" xfId="18489" builtinId="31" hidden="1"/>
    <cellStyle name="40% — akcent 1" xfId="18530" builtinId="31" hidden="1"/>
    <cellStyle name="40% — akcent 1" xfId="18569" builtinId="31" hidden="1"/>
    <cellStyle name="40% — akcent 1" xfId="18608" builtinId="31" hidden="1"/>
    <cellStyle name="40% — akcent 1" xfId="18647" builtinId="31" hidden="1"/>
    <cellStyle name="40% — akcent 1" xfId="18687" builtinId="31" hidden="1"/>
    <cellStyle name="40% — akcent 1" xfId="18727" builtinId="31" hidden="1"/>
    <cellStyle name="40% — akcent 1" xfId="18766" builtinId="31" hidden="1"/>
    <cellStyle name="40% — akcent 1" xfId="18806" builtinId="31" hidden="1"/>
    <cellStyle name="40% — akcent 1" xfId="18845" builtinId="31" hidden="1"/>
    <cellStyle name="40% — akcent 1" xfId="18885" builtinId="31" hidden="1"/>
    <cellStyle name="40% — akcent 1" xfId="18924" builtinId="31" hidden="1"/>
    <cellStyle name="40% — akcent 1" xfId="18963" builtinId="31" hidden="1"/>
    <cellStyle name="40% — akcent 1" xfId="6906" builtinId="31" hidden="1"/>
    <cellStyle name="40% — akcent 1" xfId="19085" builtinId="31" hidden="1"/>
    <cellStyle name="40% — akcent 1" xfId="19126" builtinId="31" hidden="1"/>
    <cellStyle name="40% — akcent 1" xfId="19165" builtinId="31" hidden="1"/>
    <cellStyle name="40% — akcent 1" xfId="19204" builtinId="31" hidden="1"/>
    <cellStyle name="40% — akcent 1" xfId="19243" builtinId="31" hidden="1"/>
    <cellStyle name="40% — akcent 1" xfId="19283" builtinId="31" hidden="1"/>
    <cellStyle name="40% — akcent 1" xfId="19322" builtinId="31" hidden="1"/>
    <cellStyle name="40% — akcent 1" xfId="19363" builtinId="31" hidden="1"/>
    <cellStyle name="40% — akcent 1" xfId="19402" builtinId="31" hidden="1"/>
    <cellStyle name="40% — akcent 1" xfId="19441" builtinId="31" hidden="1"/>
    <cellStyle name="40% — akcent 1" xfId="19480" builtinId="31" hidden="1"/>
    <cellStyle name="40% — akcent 1" xfId="19520" builtinId="31" hidden="1"/>
    <cellStyle name="40% — akcent 1" xfId="19560" builtinId="31" hidden="1"/>
    <cellStyle name="40% — akcent 1" xfId="19599" builtinId="31" hidden="1"/>
    <cellStyle name="40% — akcent 1" xfId="19639" builtinId="31" hidden="1"/>
    <cellStyle name="40% — akcent 1" xfId="19678" builtinId="31" hidden="1"/>
    <cellStyle name="40% — akcent 1" xfId="19718" builtinId="31" hidden="1"/>
    <cellStyle name="40% — akcent 1" xfId="19757" builtinId="31" hidden="1"/>
    <cellStyle name="40% — akcent 1" xfId="19796" builtinId="31" hidden="1"/>
    <cellStyle name="40% — akcent 1" xfId="19847" builtinId="31" hidden="1"/>
    <cellStyle name="40% — akcent 1" xfId="20006" builtinId="31" hidden="1"/>
    <cellStyle name="40% — akcent 1" xfId="20047" builtinId="31" hidden="1"/>
    <cellStyle name="40% — akcent 1" xfId="20086" builtinId="31" hidden="1"/>
    <cellStyle name="40% — akcent 1" xfId="20125" builtinId="31" hidden="1"/>
    <cellStyle name="40% — akcent 1" xfId="20164" builtinId="31" hidden="1"/>
    <cellStyle name="40% — akcent 1" xfId="20204" builtinId="31" hidden="1"/>
    <cellStyle name="40% — akcent 1" xfId="20243" builtinId="31" hidden="1"/>
    <cellStyle name="40% — akcent 1" xfId="20284" builtinId="31" hidden="1"/>
    <cellStyle name="40% — akcent 1" xfId="20323" builtinId="31" hidden="1"/>
    <cellStyle name="40% — akcent 1" xfId="20362" builtinId="31" hidden="1"/>
    <cellStyle name="40% — akcent 1" xfId="20401" builtinId="31" hidden="1"/>
    <cellStyle name="40% — akcent 1" xfId="20441" builtinId="31" hidden="1"/>
    <cellStyle name="40% — akcent 1" xfId="20481" builtinId="31" hidden="1"/>
    <cellStyle name="40% — akcent 1" xfId="20520" builtinId="31" hidden="1"/>
    <cellStyle name="40% — akcent 1" xfId="20560" builtinId="31" hidden="1"/>
    <cellStyle name="40% — akcent 1" xfId="20600" builtinId="31" hidden="1"/>
    <cellStyle name="40% — akcent 1" xfId="20640" builtinId="31" hidden="1"/>
    <cellStyle name="40% — akcent 1" xfId="20679" builtinId="31" hidden="1"/>
    <cellStyle name="40% — akcent 1" xfId="20718" builtinId="31" hidden="1"/>
    <cellStyle name="40% — akcent 1" xfId="19972" builtinId="31" hidden="1"/>
    <cellStyle name="40% — akcent 1" xfId="20751" builtinId="31" hidden="1"/>
    <cellStyle name="40% — akcent 1" xfId="20792" builtinId="31" hidden="1"/>
    <cellStyle name="40% — akcent 1" xfId="20831" builtinId="31" hidden="1"/>
    <cellStyle name="40% — akcent 1" xfId="20870" builtinId="31" hidden="1"/>
    <cellStyle name="40% — akcent 1" xfId="20909" builtinId="31" hidden="1"/>
    <cellStyle name="40% — akcent 1" xfId="20949" builtinId="31" hidden="1"/>
    <cellStyle name="40% — akcent 1" xfId="20988" builtinId="31" hidden="1"/>
    <cellStyle name="40% — akcent 1" xfId="21029" builtinId="31" hidden="1"/>
    <cellStyle name="40% — akcent 1" xfId="21068" builtinId="31" hidden="1"/>
    <cellStyle name="40% — akcent 1" xfId="21107" builtinId="31" hidden="1"/>
    <cellStyle name="40% — akcent 1" xfId="21146" builtinId="31" hidden="1"/>
    <cellStyle name="40% — akcent 1" xfId="21186" builtinId="31" hidden="1"/>
    <cellStyle name="40% — akcent 1" xfId="21226" builtinId="31" hidden="1"/>
    <cellStyle name="40% — akcent 1" xfId="21265" builtinId="31" hidden="1"/>
    <cellStyle name="40% — akcent 1" xfId="21305" builtinId="31" hidden="1"/>
    <cellStyle name="40% — akcent 1" xfId="21344" builtinId="31" hidden="1"/>
    <cellStyle name="40% — akcent 1" xfId="21384" builtinId="31" hidden="1"/>
    <cellStyle name="40% — akcent 1" xfId="21423" builtinId="31" hidden="1"/>
    <cellStyle name="40% — akcent 1" xfId="21462" builtinId="31" hidden="1"/>
    <cellStyle name="40% — akcent 1" xfId="19901" builtinId="31" hidden="1"/>
    <cellStyle name="40% — akcent 1" xfId="19938" builtinId="31" hidden="1"/>
    <cellStyle name="40% — akcent 1" xfId="21508" builtinId="31" hidden="1"/>
    <cellStyle name="40% — akcent 1" xfId="21547" builtinId="31" hidden="1"/>
    <cellStyle name="40% — akcent 1" xfId="21586" builtinId="31" hidden="1"/>
    <cellStyle name="40% — akcent 1" xfId="21625" builtinId="31" hidden="1"/>
    <cellStyle name="40% — akcent 1" xfId="21665" builtinId="31" hidden="1"/>
    <cellStyle name="40% — akcent 1" xfId="21704" builtinId="31" hidden="1"/>
    <cellStyle name="40% — akcent 1" xfId="21745" builtinId="31" hidden="1"/>
    <cellStyle name="40% — akcent 1" xfId="21784" builtinId="31" hidden="1"/>
    <cellStyle name="40% — akcent 1" xfId="21823" builtinId="31" hidden="1"/>
    <cellStyle name="40% — akcent 1" xfId="21862" builtinId="31" hidden="1"/>
    <cellStyle name="40% — akcent 1" xfId="21902" builtinId="31" hidden="1"/>
    <cellStyle name="40% — akcent 1" xfId="21942" builtinId="31" hidden="1"/>
    <cellStyle name="40% — akcent 1" xfId="21981" builtinId="31" hidden="1"/>
    <cellStyle name="40% — akcent 1" xfId="22021" builtinId="31" hidden="1"/>
    <cellStyle name="40% — akcent 1" xfId="22060" builtinId="31" hidden="1"/>
    <cellStyle name="40% — akcent 1" xfId="22100" builtinId="31" hidden="1"/>
    <cellStyle name="40% — akcent 1" xfId="22139" builtinId="31" hidden="1"/>
    <cellStyle name="40% — akcent 1" xfId="22178" builtinId="31" hidden="1"/>
    <cellStyle name="40% — akcent 1" xfId="22217" builtinId="31" hidden="1"/>
    <cellStyle name="40% — akcent 1" xfId="22257" builtinId="31" hidden="1"/>
    <cellStyle name="40% — akcent 1" xfId="22298" builtinId="31" hidden="1"/>
    <cellStyle name="40% — akcent 1" xfId="22337" builtinId="31" hidden="1"/>
    <cellStyle name="40% — akcent 1" xfId="22376" builtinId="31" hidden="1"/>
    <cellStyle name="40% — akcent 1" xfId="22415" builtinId="31" hidden="1"/>
    <cellStyle name="40% — akcent 1" xfId="22455" builtinId="31" hidden="1"/>
    <cellStyle name="40% — akcent 1" xfId="22494" builtinId="31" hidden="1"/>
    <cellStyle name="40% — akcent 1" xfId="22535" builtinId="31" hidden="1"/>
    <cellStyle name="40% — akcent 1" xfId="22574" builtinId="31" hidden="1"/>
    <cellStyle name="40% — akcent 1" xfId="22613" builtinId="31" hidden="1"/>
    <cellStyle name="40% — akcent 1" xfId="22652" builtinId="31" hidden="1"/>
    <cellStyle name="40% — akcent 1" xfId="22692" builtinId="31" hidden="1"/>
    <cellStyle name="40% — akcent 1" xfId="22732" builtinId="31" hidden="1"/>
    <cellStyle name="40% — akcent 1" xfId="22771" builtinId="31" hidden="1"/>
    <cellStyle name="40% — akcent 1" xfId="22811" builtinId="31" hidden="1"/>
    <cellStyle name="40% — akcent 1" xfId="22850" builtinId="31" hidden="1"/>
    <cellStyle name="40% — akcent 1" xfId="22890" builtinId="31" hidden="1"/>
    <cellStyle name="40% — akcent 1" xfId="22929" builtinId="31" hidden="1"/>
    <cellStyle name="40% — akcent 1" xfId="22968" builtinId="31" hidden="1"/>
    <cellStyle name="40% — akcent 1" xfId="23007" builtinId="31" hidden="1"/>
    <cellStyle name="40% — akcent 1" xfId="23166" builtinId="31" hidden="1"/>
    <cellStyle name="40% — akcent 1" xfId="23207" builtinId="31" hidden="1"/>
    <cellStyle name="40% — akcent 1" xfId="23246" builtinId="31" hidden="1"/>
    <cellStyle name="40% — akcent 1" xfId="23285" builtinId="31" hidden="1"/>
    <cellStyle name="40% — akcent 1" xfId="23324" builtinId="31" hidden="1"/>
    <cellStyle name="40% — akcent 1" xfId="23364" builtinId="31" hidden="1"/>
    <cellStyle name="40% — akcent 1" xfId="23403" builtinId="31" hidden="1"/>
    <cellStyle name="40% — akcent 1" xfId="23444" builtinId="31" hidden="1"/>
    <cellStyle name="40% — akcent 1" xfId="23483" builtinId="31" hidden="1"/>
    <cellStyle name="40% — akcent 1" xfId="23522" builtinId="31" hidden="1"/>
    <cellStyle name="40% — akcent 1" xfId="23561" builtinId="31" hidden="1"/>
    <cellStyle name="40% — akcent 1" xfId="23601" builtinId="31" hidden="1"/>
    <cellStyle name="40% — akcent 1" xfId="23641" builtinId="31" hidden="1"/>
    <cellStyle name="40% — akcent 1" xfId="23680" builtinId="31" hidden="1"/>
    <cellStyle name="40% — akcent 1" xfId="23720" builtinId="31" hidden="1"/>
    <cellStyle name="40% — akcent 1" xfId="23760" builtinId="31" hidden="1"/>
    <cellStyle name="40% — akcent 1" xfId="23800" builtinId="31" hidden="1"/>
    <cellStyle name="40% — akcent 1" xfId="23839" builtinId="31" hidden="1"/>
    <cellStyle name="40% — akcent 1" xfId="23878" builtinId="31" hidden="1"/>
    <cellStyle name="40% — akcent 1" xfId="23132" builtinId="31" hidden="1"/>
    <cellStyle name="40% — akcent 1" xfId="23911" builtinId="31" hidden="1"/>
    <cellStyle name="40% — akcent 1" xfId="23952" builtinId="31" hidden="1"/>
    <cellStyle name="40% — akcent 1" xfId="23991" builtinId="31" hidden="1"/>
    <cellStyle name="40% — akcent 1" xfId="24030" builtinId="31" hidden="1"/>
    <cellStyle name="40% — akcent 1" xfId="24069" builtinId="31" hidden="1"/>
    <cellStyle name="40% — akcent 1" xfId="24109" builtinId="31" hidden="1"/>
    <cellStyle name="40% — akcent 1" xfId="24148" builtinId="31" hidden="1"/>
    <cellStyle name="40% — akcent 1" xfId="24189" builtinId="31" hidden="1"/>
    <cellStyle name="40% — akcent 1" xfId="24228" builtinId="31" hidden="1"/>
    <cellStyle name="40% — akcent 1" xfId="24267" builtinId="31" hidden="1"/>
    <cellStyle name="40% — akcent 1" xfId="24306" builtinId="31" hidden="1"/>
    <cellStyle name="40% — akcent 1" xfId="24346" builtinId="31" hidden="1"/>
    <cellStyle name="40% — akcent 1" xfId="24386" builtinId="31" hidden="1"/>
    <cellStyle name="40% — akcent 1" xfId="24425" builtinId="31" hidden="1"/>
    <cellStyle name="40% — akcent 1" xfId="24465" builtinId="31" hidden="1"/>
    <cellStyle name="40% — akcent 1" xfId="24504" builtinId="31" hidden="1"/>
    <cellStyle name="40% — akcent 1" xfId="24544" builtinId="31" hidden="1"/>
    <cellStyle name="40% — akcent 1" xfId="24583" builtinId="31" hidden="1"/>
    <cellStyle name="40% — akcent 1" xfId="24622" builtinId="31" hidden="1"/>
    <cellStyle name="40% — akcent 1" xfId="23061" builtinId="31" hidden="1"/>
    <cellStyle name="40% — akcent 1" xfId="23098" builtinId="31" hidden="1"/>
    <cellStyle name="40% — akcent 1" xfId="24668" builtinId="31" hidden="1"/>
    <cellStyle name="40% — akcent 1" xfId="24707" builtinId="31" hidden="1"/>
    <cellStyle name="40% — akcent 1" xfId="24746" builtinId="31" hidden="1"/>
    <cellStyle name="40% — akcent 1" xfId="24785" builtinId="31" hidden="1"/>
    <cellStyle name="40% — akcent 1" xfId="24825" builtinId="31" hidden="1"/>
    <cellStyle name="40% — akcent 1" xfId="24864" builtinId="31" hidden="1"/>
    <cellStyle name="40% — akcent 1" xfId="24905" builtinId="31" hidden="1"/>
    <cellStyle name="40% — akcent 1" xfId="24944" builtinId="31" hidden="1"/>
    <cellStyle name="40% — akcent 1" xfId="24983" builtinId="31" hidden="1"/>
    <cellStyle name="40% — akcent 1" xfId="25022" builtinId="31" hidden="1"/>
    <cellStyle name="40% — akcent 1" xfId="25062" builtinId="31" hidden="1"/>
    <cellStyle name="40% — akcent 1" xfId="25102" builtinId="31" hidden="1"/>
    <cellStyle name="40% — akcent 1" xfId="25141" builtinId="31" hidden="1"/>
    <cellStyle name="40% — akcent 1" xfId="25181" builtinId="31" hidden="1"/>
    <cellStyle name="40% — akcent 1" xfId="25220" builtinId="31" hidden="1"/>
    <cellStyle name="40% — akcent 1" xfId="25260" builtinId="31" hidden="1"/>
    <cellStyle name="40% — akcent 1" xfId="25299" builtinId="31" hidden="1"/>
    <cellStyle name="40% — akcent 1" xfId="25338" builtinId="31" hidden="1"/>
    <cellStyle name="40% — akcent 1" xfId="19051" builtinId="31" hidden="1"/>
    <cellStyle name="40% — akcent 1" xfId="19021" builtinId="31" hidden="1"/>
    <cellStyle name="40% — akcent 1" xfId="25365" builtinId="31" hidden="1"/>
    <cellStyle name="40% — akcent 1" xfId="25404" builtinId="31" hidden="1"/>
    <cellStyle name="40% — akcent 1" xfId="25443" builtinId="31" hidden="1"/>
    <cellStyle name="40% — akcent 1" xfId="25482" builtinId="31" hidden="1"/>
    <cellStyle name="40% — akcent 1" xfId="25522" builtinId="31" hidden="1"/>
    <cellStyle name="40% — akcent 1" xfId="25561" builtinId="31" hidden="1"/>
    <cellStyle name="40% — akcent 1" xfId="25602" builtinId="31" hidden="1"/>
    <cellStyle name="40% — akcent 1" xfId="25641" builtinId="31" hidden="1"/>
    <cellStyle name="40% — akcent 1" xfId="25680" builtinId="31" hidden="1"/>
    <cellStyle name="40% — akcent 1" xfId="25719" builtinId="31" hidden="1"/>
    <cellStyle name="40% — akcent 1" xfId="25759" builtinId="31" hidden="1"/>
    <cellStyle name="40% — akcent 1" xfId="25799" builtinId="31" hidden="1"/>
    <cellStyle name="40% — akcent 1" xfId="25838" builtinId="31" hidden="1"/>
    <cellStyle name="40% — akcent 1" xfId="25878" builtinId="31" hidden="1"/>
    <cellStyle name="40% — akcent 1" xfId="25917" builtinId="31" hidden="1"/>
    <cellStyle name="40% — akcent 1" xfId="25957" builtinId="31" hidden="1"/>
    <cellStyle name="40% — akcent 1" xfId="25996" builtinId="31" hidden="1"/>
    <cellStyle name="40% — akcent 1" xfId="26035" builtinId="31" hidden="1"/>
    <cellStyle name="40% — akcent 1" xfId="26074" builtinId="31" hidden="1"/>
    <cellStyle name="40% — akcent 1" xfId="26233" builtinId="31" hidden="1"/>
    <cellStyle name="40% — akcent 1" xfId="26274" builtinId="31" hidden="1"/>
    <cellStyle name="40% — akcent 1" xfId="26313" builtinId="31" hidden="1"/>
    <cellStyle name="40% — akcent 1" xfId="26352" builtinId="31" hidden="1"/>
    <cellStyle name="40% — akcent 1" xfId="26391" builtinId="31" hidden="1"/>
    <cellStyle name="40% — akcent 1" xfId="26431" builtinId="31" hidden="1"/>
    <cellStyle name="40% — akcent 1" xfId="26470" builtinId="31" hidden="1"/>
    <cellStyle name="40% — akcent 1" xfId="26511" builtinId="31" hidden="1"/>
    <cellStyle name="40% — akcent 1" xfId="26550" builtinId="31" hidden="1"/>
    <cellStyle name="40% — akcent 1" xfId="26589" builtinId="31" hidden="1"/>
    <cellStyle name="40% — akcent 1" xfId="26628" builtinId="31" hidden="1"/>
    <cellStyle name="40% — akcent 1" xfId="26668" builtinId="31" hidden="1"/>
    <cellStyle name="40% — akcent 1" xfId="26708" builtinId="31" hidden="1"/>
    <cellStyle name="40% — akcent 1" xfId="26747" builtinId="31" hidden="1"/>
    <cellStyle name="40% — akcent 1" xfId="26787" builtinId="31" hidden="1"/>
    <cellStyle name="40% — akcent 1" xfId="26827" builtinId="31" hidden="1"/>
    <cellStyle name="40% — akcent 1" xfId="26867" builtinId="31" hidden="1"/>
    <cellStyle name="40% — akcent 1" xfId="26906" builtinId="31" hidden="1"/>
    <cellStyle name="40% — akcent 1" xfId="26945" builtinId="31" hidden="1"/>
    <cellStyle name="40% — akcent 1" xfId="26199" builtinId="31" hidden="1"/>
    <cellStyle name="40% — akcent 1" xfId="26978" builtinId="31" hidden="1"/>
    <cellStyle name="40% — akcent 1" xfId="27019" builtinId="31" hidden="1"/>
    <cellStyle name="40% — akcent 1" xfId="27058" builtinId="31" hidden="1"/>
    <cellStyle name="40% — akcent 1" xfId="27097" builtinId="31" hidden="1"/>
    <cellStyle name="40% — akcent 1" xfId="27136" builtinId="31" hidden="1"/>
    <cellStyle name="40% — akcent 1" xfId="27176" builtinId="31" hidden="1"/>
    <cellStyle name="40% — akcent 1" xfId="27215" builtinId="31" hidden="1"/>
    <cellStyle name="40% — akcent 1" xfId="27256" builtinId="31" hidden="1"/>
    <cellStyle name="40% — akcent 1" xfId="27295" builtinId="31" hidden="1"/>
    <cellStyle name="40% — akcent 1" xfId="27334" builtinId="31" hidden="1"/>
    <cellStyle name="40% — akcent 1" xfId="27373" builtinId="31" hidden="1"/>
    <cellStyle name="40% — akcent 1" xfId="27413" builtinId="31" hidden="1"/>
    <cellStyle name="40% — akcent 1" xfId="27453" builtinId="31" hidden="1"/>
    <cellStyle name="40% — akcent 1" xfId="27492" builtinId="31" hidden="1"/>
    <cellStyle name="40% — akcent 1" xfId="27532" builtinId="31" hidden="1"/>
    <cellStyle name="40% — akcent 1" xfId="27571" builtinId="31" hidden="1"/>
    <cellStyle name="40% — akcent 1" xfId="27611" builtinId="31" hidden="1"/>
    <cellStyle name="40% — akcent 1" xfId="27650" builtinId="31" hidden="1"/>
    <cellStyle name="40% — akcent 1" xfId="27689" builtinId="31" hidden="1"/>
    <cellStyle name="40% — akcent 1" xfId="26128" builtinId="31" hidden="1"/>
    <cellStyle name="40% — akcent 1" xfId="26165" builtinId="31" hidden="1"/>
    <cellStyle name="40% — akcent 1" xfId="27735" builtinId="31" hidden="1"/>
    <cellStyle name="40% — akcent 1" xfId="27774" builtinId="31" hidden="1"/>
    <cellStyle name="40% — akcent 1" xfId="27813" builtinId="31" hidden="1"/>
    <cellStyle name="40% — akcent 1" xfId="27852" builtinId="31" hidden="1"/>
    <cellStyle name="40% — akcent 1" xfId="27892" builtinId="31" hidden="1"/>
    <cellStyle name="40% — akcent 1" xfId="27931" builtinId="31" hidden="1"/>
    <cellStyle name="40% — akcent 1" xfId="27972" builtinId="31" hidden="1"/>
    <cellStyle name="40% — akcent 1" xfId="28011" builtinId="31" hidden="1"/>
    <cellStyle name="40% — akcent 1" xfId="28050" builtinId="31" hidden="1"/>
    <cellStyle name="40% — akcent 1" xfId="28089" builtinId="31" hidden="1"/>
    <cellStyle name="40% — akcent 1" xfId="28129" builtinId="31" hidden="1"/>
    <cellStyle name="40% — akcent 1" xfId="28169" builtinId="31" hidden="1"/>
    <cellStyle name="40% — akcent 1" xfId="28208" builtinId="31" hidden="1"/>
    <cellStyle name="40% — akcent 1" xfId="28248" builtinId="31" hidden="1"/>
    <cellStyle name="40% — akcent 1" xfId="28287" builtinId="31" hidden="1"/>
    <cellStyle name="40% — akcent 1" xfId="28327" builtinId="31" hidden="1"/>
    <cellStyle name="40% — akcent 1" xfId="28366" builtinId="31" hidden="1"/>
    <cellStyle name="40% — akcent 1" xfId="28405" builtinId="31" hidden="1"/>
    <cellStyle name="40% — akcent 1" xfId="28444" builtinId="31" hidden="1"/>
    <cellStyle name="40% — akcent 1" xfId="28568" builtinId="31" hidden="1"/>
    <cellStyle name="40% — akcent 1" xfId="28611" builtinId="31" hidden="1"/>
    <cellStyle name="40% — akcent 1" xfId="28650" builtinId="31" hidden="1"/>
    <cellStyle name="40% — akcent 1" xfId="28689" builtinId="31" hidden="1"/>
    <cellStyle name="40% — akcent 1" xfId="28728" builtinId="31" hidden="1"/>
    <cellStyle name="40% — akcent 1" xfId="28768" builtinId="31" hidden="1"/>
    <cellStyle name="40% — akcent 1" xfId="28807" builtinId="31" hidden="1"/>
    <cellStyle name="40% — akcent 1" xfId="28848" builtinId="31" hidden="1"/>
    <cellStyle name="40% — akcent 1" xfId="28887" builtinId="31" hidden="1"/>
    <cellStyle name="40% — akcent 1" xfId="28926" builtinId="31" hidden="1"/>
    <cellStyle name="40% — akcent 1" xfId="28965" builtinId="31" hidden="1"/>
    <cellStyle name="40% — akcent 1" xfId="29007" builtinId="31" hidden="1"/>
    <cellStyle name="40% — akcent 1" xfId="29047" builtinId="31" hidden="1"/>
    <cellStyle name="40% — akcent 1" xfId="29086" builtinId="31" hidden="1"/>
    <cellStyle name="40% — akcent 1" xfId="29126" builtinId="31" hidden="1"/>
    <cellStyle name="40% — akcent 1" xfId="29166" builtinId="31" hidden="1"/>
    <cellStyle name="40% — akcent 1" xfId="29206" builtinId="31" hidden="1"/>
    <cellStyle name="40% — akcent 1" xfId="29245" builtinId="31" hidden="1"/>
    <cellStyle name="40% — akcent 1" xfId="29284" builtinId="31" hidden="1"/>
    <cellStyle name="40% — akcent 1" xfId="29334" builtinId="31" hidden="1"/>
    <cellStyle name="40% — akcent 1" xfId="29493" builtinId="31" hidden="1"/>
    <cellStyle name="40% — akcent 1" xfId="29536" builtinId="31" hidden="1"/>
    <cellStyle name="40% — akcent 1" xfId="29575" builtinId="31" hidden="1"/>
    <cellStyle name="40% — akcent 1" xfId="29614" builtinId="31" hidden="1"/>
    <cellStyle name="40% — akcent 1" xfId="29653" builtinId="31" hidden="1"/>
    <cellStyle name="40% — akcent 1" xfId="29693" builtinId="31" hidden="1"/>
    <cellStyle name="40% — akcent 1" xfId="29732" builtinId="31" hidden="1"/>
    <cellStyle name="40% — akcent 1" xfId="29773" builtinId="31" hidden="1"/>
    <cellStyle name="40% — akcent 1" xfId="29812" builtinId="31" hidden="1"/>
    <cellStyle name="40% — akcent 1" xfId="29851" builtinId="31" hidden="1"/>
    <cellStyle name="40% — akcent 1" xfId="29890" builtinId="31" hidden="1"/>
    <cellStyle name="40% — akcent 1" xfId="29932" builtinId="31" hidden="1"/>
    <cellStyle name="40% — akcent 1" xfId="29972" builtinId="31" hidden="1"/>
    <cellStyle name="40% — akcent 1" xfId="30011" builtinId="31" hidden="1"/>
    <cellStyle name="40% — akcent 1" xfId="30051" builtinId="31" hidden="1"/>
    <cellStyle name="40% — akcent 1" xfId="30091" builtinId="31" hidden="1"/>
    <cellStyle name="40% — akcent 1" xfId="30131" builtinId="31" hidden="1"/>
    <cellStyle name="40% — akcent 1" xfId="30170" builtinId="31" hidden="1"/>
    <cellStyle name="40% — akcent 1" xfId="30209" builtinId="31" hidden="1"/>
    <cellStyle name="40% — akcent 1" xfId="29459" builtinId="31" hidden="1"/>
    <cellStyle name="40% — akcent 1" xfId="30242" builtinId="31" hidden="1"/>
    <cellStyle name="40% — akcent 1" xfId="30283" builtinId="31" hidden="1"/>
    <cellStyle name="40% — akcent 1" xfId="30322" builtinId="31" hidden="1"/>
    <cellStyle name="40% — akcent 1" xfId="30361" builtinId="31" hidden="1"/>
    <cellStyle name="40% — akcent 1" xfId="30400" builtinId="31" hidden="1"/>
    <cellStyle name="40% — akcent 1" xfId="30440" builtinId="31" hidden="1"/>
    <cellStyle name="40% — akcent 1" xfId="30479" builtinId="31" hidden="1"/>
    <cellStyle name="40% — akcent 1" xfId="30520" builtinId="31" hidden="1"/>
    <cellStyle name="40% — akcent 1" xfId="30559" builtinId="31" hidden="1"/>
    <cellStyle name="40% — akcent 1" xfId="30598" builtinId="31" hidden="1"/>
    <cellStyle name="40% — akcent 1" xfId="30637" builtinId="31" hidden="1"/>
    <cellStyle name="40% — akcent 1" xfId="30677" builtinId="31" hidden="1"/>
    <cellStyle name="40% — akcent 1" xfId="30717" builtinId="31" hidden="1"/>
    <cellStyle name="40% — akcent 1" xfId="30756" builtinId="31" hidden="1"/>
    <cellStyle name="40% — akcent 1" xfId="30796" builtinId="31" hidden="1"/>
    <cellStyle name="40% — akcent 1" xfId="30835" builtinId="31" hidden="1"/>
    <cellStyle name="40% — akcent 1" xfId="30875" builtinId="31" hidden="1"/>
    <cellStyle name="40% — akcent 1" xfId="30914" builtinId="31" hidden="1"/>
    <cellStyle name="40% — akcent 1" xfId="30953" builtinId="31" hidden="1"/>
    <cellStyle name="40% — akcent 1" xfId="29388" builtinId="31" hidden="1"/>
    <cellStyle name="40% — akcent 1" xfId="29425" builtinId="31" hidden="1"/>
    <cellStyle name="40% — akcent 1" xfId="30999" builtinId="31" hidden="1"/>
    <cellStyle name="40% — akcent 1" xfId="31038" builtinId="31" hidden="1"/>
    <cellStyle name="40% — akcent 1" xfId="31077" builtinId="31" hidden="1"/>
    <cellStyle name="40% — akcent 1" xfId="31116" builtinId="31" hidden="1"/>
    <cellStyle name="40% — akcent 1" xfId="31156" builtinId="31" hidden="1"/>
    <cellStyle name="40% — akcent 1" xfId="31195" builtinId="31" hidden="1"/>
    <cellStyle name="40% — akcent 1" xfId="31236" builtinId="31" hidden="1"/>
    <cellStyle name="40% — akcent 1" xfId="31275" builtinId="31" hidden="1"/>
    <cellStyle name="40% — akcent 1" xfId="31314" builtinId="31" hidden="1"/>
    <cellStyle name="40% — akcent 1" xfId="31353" builtinId="31" hidden="1"/>
    <cellStyle name="40% — akcent 1" xfId="31393" builtinId="31" hidden="1"/>
    <cellStyle name="40% — akcent 1" xfId="31433" builtinId="31" hidden="1"/>
    <cellStyle name="40% — akcent 1" xfId="31472" builtinId="31" hidden="1"/>
    <cellStyle name="40% — akcent 1" xfId="31512" builtinId="31" hidden="1"/>
    <cellStyle name="40% — akcent 1" xfId="31551" builtinId="31" hidden="1"/>
    <cellStyle name="40% — akcent 1" xfId="31591" builtinId="31" hidden="1"/>
    <cellStyle name="40% — akcent 1" xfId="31630" builtinId="31" hidden="1"/>
    <cellStyle name="40% — akcent 1" xfId="31669" builtinId="31" hidden="1"/>
    <cellStyle name="40% — akcent 1" xfId="28534" builtinId="31" hidden="1"/>
    <cellStyle name="40% — akcent 1" xfId="28474" builtinId="31" hidden="1"/>
    <cellStyle name="40% — akcent 1" xfId="31723" builtinId="31" hidden="1"/>
    <cellStyle name="40% — akcent 1" xfId="31762" builtinId="31" hidden="1"/>
    <cellStyle name="40% — akcent 1" xfId="31801" builtinId="31" hidden="1"/>
    <cellStyle name="40% — akcent 1" xfId="31840" builtinId="31" hidden="1"/>
    <cellStyle name="40% — akcent 1" xfId="31880" builtinId="31" hidden="1"/>
    <cellStyle name="40% — akcent 1" xfId="31919" builtinId="31" hidden="1"/>
    <cellStyle name="40% — akcent 1" xfId="31960" builtinId="31" hidden="1"/>
    <cellStyle name="40% — akcent 1" xfId="31999" builtinId="31" hidden="1"/>
    <cellStyle name="40% — akcent 1" xfId="32038" builtinId="31" hidden="1"/>
    <cellStyle name="40% — akcent 1" xfId="32077" builtinId="31" hidden="1"/>
    <cellStyle name="40% — akcent 1" xfId="32117" builtinId="31" hidden="1"/>
    <cellStyle name="40% — akcent 1" xfId="32157" builtinId="31" hidden="1"/>
    <cellStyle name="40% — akcent 1" xfId="32196" builtinId="31" hidden="1"/>
    <cellStyle name="40% — akcent 1" xfId="32236" builtinId="31" hidden="1"/>
    <cellStyle name="40% — akcent 1" xfId="32275" builtinId="31" hidden="1"/>
    <cellStyle name="40% — akcent 1" xfId="32315" builtinId="31" hidden="1"/>
    <cellStyle name="40% — akcent 1" xfId="32354" builtinId="31" hidden="1"/>
    <cellStyle name="40% — akcent 1" xfId="32393" builtinId="31" hidden="1"/>
    <cellStyle name="40% — akcent 1" xfId="32432" builtinId="31" hidden="1"/>
    <cellStyle name="40% — akcent 1" xfId="32591" builtinId="31" hidden="1"/>
    <cellStyle name="40% — akcent 1" xfId="32632" builtinId="31" hidden="1"/>
    <cellStyle name="40% — akcent 1" xfId="32671" builtinId="31" hidden="1"/>
    <cellStyle name="40% — akcent 1" xfId="32710" builtinId="31" hidden="1"/>
    <cellStyle name="40% — akcent 1" xfId="32749" builtinId="31" hidden="1"/>
    <cellStyle name="40% — akcent 1" xfId="32789" builtinId="31" hidden="1"/>
    <cellStyle name="40% — akcent 1" xfId="32828" builtinId="31" hidden="1"/>
    <cellStyle name="40% — akcent 1" xfId="32869" builtinId="31" hidden="1"/>
    <cellStyle name="40% — akcent 1" xfId="32908" builtinId="31" hidden="1"/>
    <cellStyle name="40% — akcent 1" xfId="32947" builtinId="31" hidden="1"/>
    <cellStyle name="40% — akcent 1" xfId="32986" builtinId="31" hidden="1"/>
    <cellStyle name="40% — akcent 1" xfId="33026" builtinId="31" hidden="1"/>
    <cellStyle name="40% — akcent 1" xfId="33066" builtinId="31" hidden="1"/>
    <cellStyle name="40% — akcent 1" xfId="33105" builtinId="31" hidden="1"/>
    <cellStyle name="40% — akcent 1" xfId="33145" builtinId="31" hidden="1"/>
    <cellStyle name="40% — akcent 1" xfId="33185" builtinId="31" hidden="1"/>
    <cellStyle name="40% — akcent 1" xfId="33225" builtinId="31" hidden="1"/>
    <cellStyle name="40% — akcent 1" xfId="33264" builtinId="31" hidden="1"/>
    <cellStyle name="40% — akcent 1" xfId="33303" builtinId="31" hidden="1"/>
    <cellStyle name="40% — akcent 1" xfId="32557" builtinId="31" hidden="1"/>
    <cellStyle name="40% — akcent 1" xfId="33336" builtinId="31" hidden="1"/>
    <cellStyle name="40% — akcent 1" xfId="33377" builtinId="31" hidden="1"/>
    <cellStyle name="40% — akcent 1" xfId="33416" builtinId="31" hidden="1"/>
    <cellStyle name="40% — akcent 1" xfId="33455" builtinId="31" hidden="1"/>
    <cellStyle name="40% — akcent 1" xfId="33494" builtinId="31" hidden="1"/>
    <cellStyle name="40% — akcent 1" xfId="33534" builtinId="31" hidden="1"/>
    <cellStyle name="40% — akcent 1" xfId="33573" builtinId="31" hidden="1"/>
    <cellStyle name="40% — akcent 1" xfId="33614" builtinId="31" hidden="1"/>
    <cellStyle name="40% — akcent 1" xfId="33653" builtinId="31" hidden="1"/>
    <cellStyle name="40% — akcent 1" xfId="33692" builtinId="31" hidden="1"/>
    <cellStyle name="40% — akcent 1" xfId="33731" builtinId="31" hidden="1"/>
    <cellStyle name="40% — akcent 1" xfId="33771" builtinId="31" hidden="1"/>
    <cellStyle name="40% — akcent 1" xfId="33811" builtinId="31" hidden="1"/>
    <cellStyle name="40% — akcent 1" xfId="33850" builtinId="31" hidden="1"/>
    <cellStyle name="40% — akcent 1" xfId="33890" builtinId="31" hidden="1"/>
    <cellStyle name="40% — akcent 1" xfId="33929" builtinId="31" hidden="1"/>
    <cellStyle name="40% — akcent 1" xfId="33969" builtinId="31" hidden="1"/>
    <cellStyle name="40% — akcent 1" xfId="34008" builtinId="31" hidden="1"/>
    <cellStyle name="40% — akcent 1" xfId="34047" builtinId="31" hidden="1"/>
    <cellStyle name="40% — akcent 1" xfId="32486" builtinId="31" hidden="1"/>
    <cellStyle name="40% — akcent 1" xfId="32523" builtinId="31" hidden="1"/>
    <cellStyle name="40% — akcent 1" xfId="34093" builtinId="31" hidden="1"/>
    <cellStyle name="40% — akcent 1" xfId="34132" builtinId="31" hidden="1"/>
    <cellStyle name="40% — akcent 1" xfId="34171" builtinId="31" hidden="1"/>
    <cellStyle name="40% — akcent 1" xfId="34210" builtinId="31" hidden="1"/>
    <cellStyle name="40% — akcent 1" xfId="34250" builtinId="31" hidden="1"/>
    <cellStyle name="40% — akcent 1" xfId="34289" builtinId="31" hidden="1"/>
    <cellStyle name="40% — akcent 1" xfId="34330" builtinId="31" hidden="1"/>
    <cellStyle name="40% — akcent 1" xfId="34369" builtinId="31" hidden="1"/>
    <cellStyle name="40% — akcent 1" xfId="34408" builtinId="31" hidden="1"/>
    <cellStyle name="40% — akcent 1" xfId="34447" builtinId="31" hidden="1"/>
    <cellStyle name="40% — akcent 1" xfId="34487" builtinId="31" hidden="1"/>
    <cellStyle name="40% — akcent 1" xfId="34527" builtinId="31" hidden="1"/>
    <cellStyle name="40% — akcent 1" xfId="34566" builtinId="31" hidden="1"/>
    <cellStyle name="40% — akcent 1" xfId="34606" builtinId="31" hidden="1"/>
    <cellStyle name="40% — akcent 1" xfId="34645" builtinId="31" hidden="1"/>
    <cellStyle name="40% — akcent 1" xfId="34685" builtinId="31" hidden="1"/>
    <cellStyle name="40% — akcent 1" xfId="34724" builtinId="31" hidden="1"/>
    <cellStyle name="40% — akcent 1" xfId="34763" builtinId="31" hidden="1"/>
    <cellStyle name="40% — akcent 1" xfId="28988" builtinId="31" hidden="1"/>
    <cellStyle name="40% — akcent 1" xfId="34804" builtinId="31" hidden="1"/>
    <cellStyle name="40% — akcent 1" xfId="34845" builtinId="31" hidden="1"/>
    <cellStyle name="40% — akcent 1" xfId="34884" builtinId="31" hidden="1"/>
    <cellStyle name="40% — akcent 1" xfId="34923" builtinId="31" hidden="1"/>
    <cellStyle name="40% — akcent 1" xfId="34962" builtinId="31" hidden="1"/>
    <cellStyle name="40% — akcent 1" xfId="35002" builtinId="31" hidden="1"/>
    <cellStyle name="40% — akcent 1" xfId="35041" builtinId="31" hidden="1"/>
    <cellStyle name="40% — akcent 1" xfId="35082" builtinId="31" hidden="1"/>
    <cellStyle name="40% — akcent 1" xfId="35121" builtinId="31" hidden="1"/>
    <cellStyle name="40% — akcent 1" xfId="35160" builtinId="31" hidden="1"/>
    <cellStyle name="40% — akcent 1" xfId="35199" builtinId="31" hidden="1"/>
    <cellStyle name="40% — akcent 1" xfId="35239" builtinId="31" hidden="1"/>
    <cellStyle name="40% — akcent 1" xfId="35279" builtinId="31" hidden="1"/>
    <cellStyle name="40% — akcent 1" xfId="35318" builtinId="31" hidden="1"/>
    <cellStyle name="40% — akcent 1" xfId="35358" builtinId="31" hidden="1"/>
    <cellStyle name="40% — akcent 1" xfId="35397" builtinId="31" hidden="1"/>
    <cellStyle name="40% — akcent 1" xfId="35437" builtinId="31" hidden="1"/>
    <cellStyle name="40% — akcent 1" xfId="35476" builtinId="31" hidden="1"/>
    <cellStyle name="40% — akcent 1" xfId="35515" builtinId="31" hidden="1"/>
    <cellStyle name="40% — akcent 1" xfId="35554" builtinId="31" hidden="1"/>
    <cellStyle name="40% — akcent 1" xfId="35713" builtinId="31" hidden="1"/>
    <cellStyle name="40% — akcent 1" xfId="35754" builtinId="31" hidden="1"/>
    <cellStyle name="40% — akcent 1" xfId="35793" builtinId="31" hidden="1"/>
    <cellStyle name="40% — akcent 1" xfId="35832" builtinId="31" hidden="1"/>
    <cellStyle name="40% — akcent 1" xfId="35871" builtinId="31" hidden="1"/>
    <cellStyle name="40% — akcent 1" xfId="35911" builtinId="31" hidden="1"/>
    <cellStyle name="40% — akcent 1" xfId="35950" builtinId="31" hidden="1"/>
    <cellStyle name="40% — akcent 1" xfId="35991" builtinId="31" hidden="1"/>
    <cellStyle name="40% — akcent 1" xfId="36030" builtinId="31" hidden="1"/>
    <cellStyle name="40% — akcent 1" xfId="36069" builtinId="31" hidden="1"/>
    <cellStyle name="40% — akcent 1" xfId="36108" builtinId="31" hidden="1"/>
    <cellStyle name="40% — akcent 1" xfId="36148" builtinId="31" hidden="1"/>
    <cellStyle name="40% — akcent 1" xfId="36188" builtinId="31" hidden="1"/>
    <cellStyle name="40% — akcent 1" xfId="36227" builtinId="31" hidden="1"/>
    <cellStyle name="40% — akcent 1" xfId="36267" builtinId="31" hidden="1"/>
    <cellStyle name="40% — akcent 1" xfId="36307" builtinId="31" hidden="1"/>
    <cellStyle name="40% — akcent 1" xfId="36347" builtinId="31" hidden="1"/>
    <cellStyle name="40% — akcent 1" xfId="36386" builtinId="31" hidden="1"/>
    <cellStyle name="40% — akcent 1" xfId="36425" builtinId="31" hidden="1"/>
    <cellStyle name="40% — akcent 1" xfId="35679" builtinId="31" hidden="1"/>
    <cellStyle name="40% — akcent 1" xfId="36458" builtinId="31" hidden="1"/>
    <cellStyle name="40% — akcent 1" xfId="36499" builtinId="31" hidden="1"/>
    <cellStyle name="40% — akcent 1" xfId="36538" builtinId="31" hidden="1"/>
    <cellStyle name="40% — akcent 1" xfId="36577" builtinId="31" hidden="1"/>
    <cellStyle name="40% — akcent 1" xfId="36616" builtinId="31" hidden="1"/>
    <cellStyle name="40% — akcent 1" xfId="36656" builtinId="31" hidden="1"/>
    <cellStyle name="40% — akcent 1" xfId="36695" builtinId="31" hidden="1"/>
    <cellStyle name="40% — akcent 1" xfId="36736" builtinId="31" hidden="1"/>
    <cellStyle name="40% — akcent 1" xfId="36775" builtinId="31" hidden="1"/>
    <cellStyle name="40% — akcent 1" xfId="36814" builtinId="31" hidden="1"/>
    <cellStyle name="40% — akcent 1" xfId="36853" builtinId="31" hidden="1"/>
    <cellStyle name="40% — akcent 1" xfId="36893" builtinId="31" hidden="1"/>
    <cellStyle name="40% — akcent 1" xfId="36933" builtinId="31" hidden="1"/>
    <cellStyle name="40% — akcent 1" xfId="36972" builtinId="31" hidden="1"/>
    <cellStyle name="40% — akcent 1" xfId="37012" builtinId="31" hidden="1"/>
    <cellStyle name="40% — akcent 1" xfId="37051" builtinId="31" hidden="1"/>
    <cellStyle name="40% — akcent 1" xfId="37091" builtinId="31" hidden="1"/>
    <cellStyle name="40% — akcent 1" xfId="37130" builtinId="31" hidden="1"/>
    <cellStyle name="40% — akcent 1" xfId="37169" builtinId="31" hidden="1"/>
    <cellStyle name="40% — akcent 1" xfId="35608" builtinId="31" hidden="1"/>
    <cellStyle name="40% — akcent 1" xfId="35645" builtinId="31" hidden="1"/>
    <cellStyle name="40% — akcent 1" xfId="37215" builtinId="31" hidden="1"/>
    <cellStyle name="40% — akcent 1" xfId="37254" builtinId="31" hidden="1"/>
    <cellStyle name="40% — akcent 1" xfId="37293" builtinId="31" hidden="1"/>
    <cellStyle name="40% — akcent 1" xfId="37332" builtinId="31" hidden="1"/>
    <cellStyle name="40% — akcent 1" xfId="37372" builtinId="31" hidden="1"/>
    <cellStyle name="40% — akcent 1" xfId="37411" builtinId="31" hidden="1"/>
    <cellStyle name="40% — akcent 1" xfId="37452" builtinId="31" hidden="1"/>
    <cellStyle name="40% — akcent 1" xfId="37491" builtinId="31" hidden="1"/>
    <cellStyle name="40% — akcent 1" xfId="37530" builtinId="31" hidden="1"/>
    <cellStyle name="40% — akcent 1" xfId="37569" builtinId="31" hidden="1"/>
    <cellStyle name="40% — akcent 1" xfId="37609" builtinId="31" hidden="1"/>
    <cellStyle name="40% — akcent 1" xfId="37649" builtinId="31" hidden="1"/>
    <cellStyle name="40% — akcent 1" xfId="37688" builtinId="31" hidden="1"/>
    <cellStyle name="40% — akcent 1" xfId="37728" builtinId="31" hidden="1"/>
    <cellStyle name="40% — akcent 1" xfId="37767" builtinId="31" hidden="1"/>
    <cellStyle name="40% — akcent 1" xfId="37807" builtinId="31" hidden="1"/>
    <cellStyle name="40% — akcent 1" xfId="37846" builtinId="31" hidden="1"/>
    <cellStyle name="40% — akcent 1" xfId="37885" builtinId="31" hidden="1"/>
    <cellStyle name="40% — akcent 1" xfId="37924" builtinId="31" hidden="1"/>
    <cellStyle name="40% — akcent 1" xfId="37964" builtinId="31" hidden="1"/>
    <cellStyle name="40% — akcent 1" xfId="38005" builtinId="31" hidden="1"/>
    <cellStyle name="40% — akcent 1" xfId="38044" builtinId="31" hidden="1"/>
    <cellStyle name="40% — akcent 1" xfId="38083" builtinId="31" hidden="1"/>
    <cellStyle name="40% — akcent 1" xfId="38122" builtinId="31" hidden="1"/>
    <cellStyle name="40% — akcent 1" xfId="38162" builtinId="31" hidden="1"/>
    <cellStyle name="40% — akcent 1" xfId="38201" builtinId="31" hidden="1"/>
    <cellStyle name="40% — akcent 1" xfId="38242" builtinId="31" hidden="1"/>
    <cellStyle name="40% — akcent 1" xfId="38281" builtinId="31" hidden="1"/>
    <cellStyle name="40% — akcent 1" xfId="38320" builtinId="31" hidden="1"/>
    <cellStyle name="40% — akcent 1" xfId="38359" builtinId="31" hidden="1"/>
    <cellStyle name="40% — akcent 1" xfId="38399" builtinId="31" hidden="1"/>
    <cellStyle name="40% — akcent 1" xfId="38439" builtinId="31" hidden="1"/>
    <cellStyle name="40% — akcent 1" xfId="38478" builtinId="31" hidden="1"/>
    <cellStyle name="40% — akcent 1" xfId="38518" builtinId="31" hidden="1"/>
    <cellStyle name="40% — akcent 1" xfId="38557" builtinId="31" hidden="1"/>
    <cellStyle name="40% — akcent 1" xfId="38597" builtinId="31" hidden="1"/>
    <cellStyle name="40% — akcent 1" xfId="38636" builtinId="31" hidden="1"/>
    <cellStyle name="40% — akcent 1" xfId="38675" builtinId="31" hidden="1"/>
    <cellStyle name="40% — akcent 1" xfId="38714" builtinId="31" hidden="1"/>
    <cellStyle name="40% — akcent 1" xfId="38873" builtinId="31" hidden="1"/>
    <cellStyle name="40% — akcent 1" xfId="38914" builtinId="31" hidden="1"/>
    <cellStyle name="40% — akcent 1" xfId="38953" builtinId="31" hidden="1"/>
    <cellStyle name="40% — akcent 1" xfId="38992" builtinId="31" hidden="1"/>
    <cellStyle name="40% — akcent 1" xfId="39031" builtinId="31" hidden="1"/>
    <cellStyle name="40% — akcent 1" xfId="39071" builtinId="31" hidden="1"/>
    <cellStyle name="40% — akcent 1" xfId="39110" builtinId="31" hidden="1"/>
    <cellStyle name="40% — akcent 1" xfId="39151" builtinId="31" hidden="1"/>
    <cellStyle name="40% — akcent 1" xfId="39190" builtinId="31" hidden="1"/>
    <cellStyle name="40% — akcent 1" xfId="39229" builtinId="31" hidden="1"/>
    <cellStyle name="40% — akcent 1" xfId="39268" builtinId="31" hidden="1"/>
    <cellStyle name="40% — akcent 1" xfId="39308" builtinId="31" hidden="1"/>
    <cellStyle name="40% — akcent 1" xfId="39348" builtinId="31" hidden="1"/>
    <cellStyle name="40% — akcent 1" xfId="39387" builtinId="31" hidden="1"/>
    <cellStyle name="40% — akcent 1" xfId="39427" builtinId="31" hidden="1"/>
    <cellStyle name="40% — akcent 1" xfId="39467" builtinId="31" hidden="1"/>
    <cellStyle name="40% — akcent 1" xfId="39507" builtinId="31" hidden="1"/>
    <cellStyle name="40% — akcent 1" xfId="39546" builtinId="31" hidden="1"/>
    <cellStyle name="40% — akcent 1" xfId="39585" builtinId="31" hidden="1"/>
    <cellStyle name="40% — akcent 1" xfId="38839" builtinId="31" hidden="1"/>
    <cellStyle name="40% — akcent 1" xfId="39618" builtinId="31" hidden="1"/>
    <cellStyle name="40% — akcent 1" xfId="39659" builtinId="31" hidden="1"/>
    <cellStyle name="40% — akcent 1" xfId="39698" builtinId="31" hidden="1"/>
    <cellStyle name="40% — akcent 1" xfId="39737" builtinId="31" hidden="1"/>
    <cellStyle name="40% — akcent 1" xfId="39776" builtinId="31" hidden="1"/>
    <cellStyle name="40% — akcent 1" xfId="39816" builtinId="31" hidden="1"/>
    <cellStyle name="40% — akcent 1" xfId="39855" builtinId="31" hidden="1"/>
    <cellStyle name="40% — akcent 1" xfId="39896" builtinId="31" hidden="1"/>
    <cellStyle name="40% — akcent 1" xfId="39935" builtinId="31" hidden="1"/>
    <cellStyle name="40% — akcent 1" xfId="39974" builtinId="31" hidden="1"/>
    <cellStyle name="40% — akcent 1" xfId="40013" builtinId="31" hidden="1"/>
    <cellStyle name="40% — akcent 1" xfId="40053" builtinId="31" hidden="1"/>
    <cellStyle name="40% — akcent 1" xfId="40093" builtinId="31" hidden="1"/>
    <cellStyle name="40% — akcent 1" xfId="40132" builtinId="31" hidden="1"/>
    <cellStyle name="40% — akcent 1" xfId="40172" builtinId="31" hidden="1"/>
    <cellStyle name="40% — akcent 1" xfId="40211" builtinId="31" hidden="1"/>
    <cellStyle name="40% — akcent 1" xfId="40251" builtinId="31" hidden="1"/>
    <cellStyle name="40% — akcent 1" xfId="40290" builtinId="31" hidden="1"/>
    <cellStyle name="40% — akcent 1" xfId="40329" builtinId="31" hidden="1"/>
    <cellStyle name="40% — akcent 1" xfId="38768" builtinId="31" hidden="1"/>
    <cellStyle name="40% — akcent 1" xfId="38805" builtinId="31" hidden="1"/>
    <cellStyle name="40% — akcent 1" xfId="40375" builtinId="31" hidden="1"/>
    <cellStyle name="40% — akcent 1" xfId="40414" builtinId="31" hidden="1"/>
    <cellStyle name="40% — akcent 1" xfId="40453" builtinId="31" hidden="1"/>
    <cellStyle name="40% — akcent 1" xfId="40492" builtinId="31" hidden="1"/>
    <cellStyle name="40% — akcent 1" xfId="40532" builtinId="31" hidden="1"/>
    <cellStyle name="40% — akcent 1" xfId="40571" builtinId="31" hidden="1"/>
    <cellStyle name="40% — akcent 1" xfId="40612" builtinId="31" hidden="1"/>
    <cellStyle name="40% — akcent 1" xfId="40651" builtinId="31" hidden="1"/>
    <cellStyle name="40% — akcent 1" xfId="40690" builtinId="31" hidden="1"/>
    <cellStyle name="40% — akcent 1" xfId="40729" builtinId="31" hidden="1"/>
    <cellStyle name="40% — akcent 1" xfId="40769" builtinId="31" hidden="1"/>
    <cellStyle name="40% — akcent 1" xfId="40809" builtinId="31" hidden="1"/>
    <cellStyle name="40% — akcent 1" xfId="40848" builtinId="31" hidden="1"/>
    <cellStyle name="40% — akcent 1" xfId="40888" builtinId="31" hidden="1"/>
    <cellStyle name="40% — akcent 1" xfId="40927" builtinId="31" hidden="1"/>
    <cellStyle name="40% — akcent 1" xfId="40967" builtinId="31" hidden="1"/>
    <cellStyle name="40% — akcent 1" xfId="41006" builtinId="31" hidden="1"/>
    <cellStyle name="40% — akcent 1" xfId="41045" builtinId="31" hidden="1"/>
    <cellStyle name="40% — akcent 1" xfId="41105" builtinId="31" hidden="1"/>
    <cellStyle name="40% — akcent 1" xfId="41163" builtinId="31" hidden="1"/>
    <cellStyle name="40% — akcent 1" xfId="41204" builtinId="31" hidden="1"/>
    <cellStyle name="40% — akcent 1" xfId="41243" builtinId="31" hidden="1"/>
    <cellStyle name="40% — akcent 1" xfId="41282" builtinId="31" hidden="1"/>
    <cellStyle name="40% — akcent 1" xfId="41321" builtinId="31" hidden="1"/>
    <cellStyle name="40% — akcent 1" xfId="41361" builtinId="31" hidden="1"/>
    <cellStyle name="40% — akcent 1" xfId="41400" builtinId="31" hidden="1"/>
    <cellStyle name="40% — akcent 1" xfId="41441" builtinId="31" hidden="1"/>
    <cellStyle name="40% — akcent 1" xfId="41480" builtinId="31" hidden="1"/>
    <cellStyle name="40% — akcent 1" xfId="41519" builtinId="31" hidden="1"/>
    <cellStyle name="40% — akcent 1" xfId="41558" builtinId="31" hidden="1"/>
    <cellStyle name="40% — akcent 1" xfId="41598" builtinId="31" hidden="1"/>
    <cellStyle name="40% — akcent 1" xfId="41638" builtinId="31" hidden="1"/>
    <cellStyle name="40% — akcent 1" xfId="41677" builtinId="31" hidden="1"/>
    <cellStyle name="40% — akcent 1" xfId="41717" builtinId="31" hidden="1"/>
    <cellStyle name="40% — akcent 1" xfId="41756" builtinId="31" hidden="1"/>
    <cellStyle name="40% — akcent 1" xfId="41796" builtinId="31" hidden="1"/>
    <cellStyle name="40% — akcent 1" xfId="41835" builtinId="31" hidden="1"/>
    <cellStyle name="40% — akcent 1" xfId="41874" builtinId="31" hidden="1"/>
    <cellStyle name="40% — akcent 1" xfId="41078" builtinId="31" hidden="1"/>
    <cellStyle name="40% — akcent 1" xfId="41914" builtinId="31" hidden="1"/>
    <cellStyle name="40% — akcent 1" xfId="41955" builtinId="31" hidden="1"/>
    <cellStyle name="40% — akcent 1" xfId="41994" builtinId="31" hidden="1"/>
    <cellStyle name="40% — akcent 1" xfId="42033" builtinId="31" hidden="1"/>
    <cellStyle name="40% — akcent 1" xfId="42072" builtinId="31" hidden="1"/>
    <cellStyle name="40% — akcent 1" xfId="42112" builtinId="31" hidden="1"/>
    <cellStyle name="40% — akcent 1" xfId="42151" builtinId="31" hidden="1"/>
    <cellStyle name="40% — akcent 1" xfId="42192" builtinId="31" hidden="1"/>
    <cellStyle name="40% — akcent 1" xfId="42231" builtinId="31" hidden="1"/>
    <cellStyle name="40% — akcent 1" xfId="42270" builtinId="31" hidden="1"/>
    <cellStyle name="40% — akcent 1" xfId="42309" builtinId="31" hidden="1"/>
    <cellStyle name="40% — akcent 1" xfId="42349" builtinId="31" hidden="1"/>
    <cellStyle name="40% — akcent 1" xfId="42389" builtinId="31" hidden="1"/>
    <cellStyle name="40% — akcent 1" xfId="42428" builtinId="31" hidden="1"/>
    <cellStyle name="40% — akcent 1" xfId="42468" builtinId="31" hidden="1"/>
    <cellStyle name="40% — akcent 1" xfId="42507" builtinId="31" hidden="1"/>
    <cellStyle name="40% — akcent 1" xfId="42547" builtinId="31" hidden="1"/>
    <cellStyle name="40% — akcent 1" xfId="42586" builtinId="31" hidden="1"/>
    <cellStyle name="40% — akcent 1" xfId="42625" builtinId="31" hidden="1"/>
    <cellStyle name="40% — akcent 1" xfId="42689" builtinId="31" hidden="1"/>
    <cellStyle name="40% — akcent 1" xfId="42743" builtinId="31" hidden="1"/>
    <cellStyle name="40% — akcent 1" xfId="42784" builtinId="31" hidden="1"/>
    <cellStyle name="40% — akcent 1" xfId="42823" builtinId="31" hidden="1"/>
    <cellStyle name="40% — akcent 1" xfId="42862" builtinId="31" hidden="1"/>
    <cellStyle name="40% — akcent 1" xfId="42901" builtinId="31" hidden="1"/>
    <cellStyle name="40% — akcent 1" xfId="42941" builtinId="31" hidden="1"/>
    <cellStyle name="40% — akcent 1" xfId="42980" builtinId="31" hidden="1"/>
    <cellStyle name="40% — akcent 1" xfId="43021" builtinId="31" hidden="1"/>
    <cellStyle name="40% — akcent 1" xfId="43060" builtinId="31" hidden="1"/>
    <cellStyle name="40% — akcent 1" xfId="43099" builtinId="31" hidden="1"/>
    <cellStyle name="40% — akcent 1" xfId="43138" builtinId="31" hidden="1"/>
    <cellStyle name="40% — akcent 1" xfId="43178" builtinId="31" hidden="1"/>
    <cellStyle name="40% — akcent 1" xfId="43218" builtinId="31" hidden="1"/>
    <cellStyle name="40% — akcent 1" xfId="43257" builtinId="31" hidden="1"/>
    <cellStyle name="40% — akcent 1" xfId="43297" builtinId="31" hidden="1"/>
    <cellStyle name="40% — akcent 1" xfId="43336" builtinId="31" hidden="1"/>
    <cellStyle name="40% — akcent 1" xfId="43376" builtinId="31" hidden="1"/>
    <cellStyle name="40% — akcent 1" xfId="43415" builtinId="31" hidden="1"/>
    <cellStyle name="40% — akcent 1" xfId="43454" builtinId="31" hidden="1"/>
    <cellStyle name="40% — akcent 1" xfId="42668" builtinId="31" hidden="1"/>
    <cellStyle name="40% — akcent 1" xfId="43494" builtinId="31" hidden="1"/>
    <cellStyle name="40% — akcent 1" xfId="43535" builtinId="31" hidden="1"/>
    <cellStyle name="40% — akcent 1" xfId="43574" builtinId="31" hidden="1"/>
    <cellStyle name="40% — akcent 1" xfId="43613" builtinId="31" hidden="1"/>
    <cellStyle name="40% — akcent 1" xfId="43652" builtinId="31" hidden="1"/>
    <cellStyle name="40% — akcent 1" xfId="43692" builtinId="31" hidden="1"/>
    <cellStyle name="40% — akcent 1" xfId="43731" builtinId="31" hidden="1"/>
    <cellStyle name="40% — akcent 1" xfId="43772" builtinId="31" hidden="1"/>
    <cellStyle name="40% — akcent 1" xfId="43811" builtinId="31" hidden="1"/>
    <cellStyle name="40% — akcent 1" xfId="43850" builtinId="31" hidden="1"/>
    <cellStyle name="40% — akcent 1" xfId="43889" builtinId="31" hidden="1"/>
    <cellStyle name="40% — akcent 1" xfId="43929" builtinId="31" hidden="1"/>
    <cellStyle name="40% — akcent 1" xfId="43969" builtinId="31" hidden="1"/>
    <cellStyle name="40% — akcent 1" xfId="44008" builtinId="31" hidden="1"/>
    <cellStyle name="40% — akcent 1" xfId="44048" builtinId="31" hidden="1"/>
    <cellStyle name="40% — akcent 1" xfId="44087" builtinId="31" hidden="1"/>
    <cellStyle name="40% — akcent 1" xfId="44127" builtinId="31" hidden="1"/>
    <cellStyle name="40% — akcent 1" xfId="44166" builtinId="31" hidden="1"/>
    <cellStyle name="40% — akcent 1" xfId="44205" builtinId="31" hidden="1"/>
    <cellStyle name="40% — akcent 1" xfId="44269" builtinId="31" hidden="1"/>
    <cellStyle name="40% — akcent 1" xfId="44323" builtinId="31" hidden="1"/>
    <cellStyle name="40% — akcent 1" xfId="44364" builtinId="31" hidden="1"/>
    <cellStyle name="40% — akcent 1" xfId="44403" builtinId="31" hidden="1"/>
    <cellStyle name="40% — akcent 1" xfId="44442" builtinId="31" hidden="1"/>
    <cellStyle name="40% — akcent 1" xfId="44481" builtinId="31" hidden="1"/>
    <cellStyle name="40% — akcent 1" xfId="44521" builtinId="31" hidden="1"/>
    <cellStyle name="40% — akcent 1" xfId="44560" builtinId="31" hidden="1"/>
    <cellStyle name="40% — akcent 1" xfId="44601" builtinId="31" hidden="1"/>
    <cellStyle name="40% — akcent 1" xfId="44640" builtinId="31" hidden="1"/>
    <cellStyle name="40% — akcent 1" xfId="44679" builtinId="31" hidden="1"/>
    <cellStyle name="40% — akcent 1" xfId="44718" builtinId="31" hidden="1"/>
    <cellStyle name="40% — akcent 1" xfId="44758" builtinId="31" hidden="1"/>
    <cellStyle name="40% — akcent 1" xfId="44798" builtinId="31" hidden="1"/>
    <cellStyle name="40% — akcent 1" xfId="44837" builtinId="31" hidden="1"/>
    <cellStyle name="40% — akcent 1" xfId="44877" builtinId="31" hidden="1"/>
    <cellStyle name="40% — akcent 1" xfId="44916" builtinId="31" hidden="1"/>
    <cellStyle name="40% — akcent 1" xfId="44956" builtinId="31" hidden="1"/>
    <cellStyle name="40% — akcent 1" xfId="44995" builtinId="31" hidden="1"/>
    <cellStyle name="40% — akcent 1" xfId="45034" builtinId="31" hidden="1"/>
    <cellStyle name="40% — akcent 1" xfId="44250" builtinId="31" hidden="1"/>
    <cellStyle name="40% — akcent 1" xfId="45074" builtinId="31" hidden="1"/>
    <cellStyle name="40% — akcent 1" xfId="45115" builtinId="31" hidden="1"/>
    <cellStyle name="40% — akcent 1" xfId="45154" builtinId="31" hidden="1"/>
    <cellStyle name="40% — akcent 1" xfId="45193" builtinId="31" hidden="1"/>
    <cellStyle name="40% — akcent 1" xfId="45232" builtinId="31" hidden="1"/>
    <cellStyle name="40% — akcent 1" xfId="45272" builtinId="31" hidden="1"/>
    <cellStyle name="40% — akcent 1" xfId="45311" builtinId="31" hidden="1"/>
    <cellStyle name="40% — akcent 1" xfId="45352" builtinId="31" hidden="1"/>
    <cellStyle name="40% — akcent 1" xfId="45391" builtinId="31" hidden="1"/>
    <cellStyle name="40% — akcent 1" xfId="45430" builtinId="31" hidden="1"/>
    <cellStyle name="40% — akcent 1" xfId="45469" builtinId="31" hidden="1"/>
    <cellStyle name="40% — akcent 1" xfId="45509" builtinId="31" hidden="1"/>
    <cellStyle name="40% — akcent 1" xfId="45549" builtinId="31" hidden="1"/>
    <cellStyle name="40% — akcent 1" xfId="45588" builtinId="31" hidden="1"/>
    <cellStyle name="40% — akcent 1" xfId="45628" builtinId="31" hidden="1"/>
    <cellStyle name="40% — akcent 1" xfId="45667" builtinId="31" hidden="1"/>
    <cellStyle name="40% — akcent 1" xfId="45707" builtinId="31" hidden="1"/>
    <cellStyle name="40% — akcent 1" xfId="45746" builtinId="31" hidden="1"/>
    <cellStyle name="40% — akcent 1" xfId="45785" builtinId="31" hidden="1"/>
    <cellStyle name="40% — akcent 2" xfId="89" builtinId="35" hidden="1"/>
    <cellStyle name="40% — akcent 2" xfId="128" builtinId="35" hidden="1"/>
    <cellStyle name="40% — akcent 2" xfId="167" builtinId="35" hidden="1"/>
    <cellStyle name="40% — akcent 2" xfId="206" builtinId="35" hidden="1"/>
    <cellStyle name="40% — akcent 2" xfId="246" builtinId="35" hidden="1"/>
    <cellStyle name="40% — akcent 2" xfId="285" builtinId="35" hidden="1"/>
    <cellStyle name="40% — akcent 2" xfId="326" builtinId="35" hidden="1"/>
    <cellStyle name="40% — akcent 2" xfId="365" builtinId="35" hidden="1"/>
    <cellStyle name="40% — akcent 2" xfId="404" builtinId="35" hidden="1"/>
    <cellStyle name="40% — akcent 2" xfId="443" builtinId="35" hidden="1"/>
    <cellStyle name="40% — akcent 2" xfId="483" builtinId="35" hidden="1"/>
    <cellStyle name="40% — akcent 2" xfId="523" builtinId="35" hidden="1"/>
    <cellStyle name="40% — akcent 2" xfId="562" builtinId="35" hidden="1"/>
    <cellStyle name="40% — akcent 2" xfId="602" builtinId="35" hidden="1"/>
    <cellStyle name="40% — akcent 2" xfId="641" builtinId="35" hidden="1"/>
    <cellStyle name="40% — akcent 2" xfId="681" builtinId="35" hidden="1"/>
    <cellStyle name="40% — akcent 2" xfId="720" builtinId="35" hidden="1"/>
    <cellStyle name="40% — akcent 2" xfId="759" builtinId="35" hidden="1"/>
    <cellStyle name="40% — akcent 2" xfId="798" builtinId="35" hidden="1"/>
    <cellStyle name="40% — akcent 2" xfId="957" builtinId="35" hidden="1"/>
    <cellStyle name="40% — akcent 2" xfId="998" builtinId="35" hidden="1"/>
    <cellStyle name="40% — akcent 2" xfId="1037" builtinId="35" hidden="1"/>
    <cellStyle name="40% — akcent 2" xfId="1076" builtinId="35" hidden="1"/>
    <cellStyle name="40% — akcent 2" xfId="1115" builtinId="35" hidden="1"/>
    <cellStyle name="40% — akcent 2" xfId="1155" builtinId="35" hidden="1"/>
    <cellStyle name="40% — akcent 2" xfId="1194" builtinId="35" hidden="1"/>
    <cellStyle name="40% — akcent 2" xfId="1235" builtinId="35" hidden="1"/>
    <cellStyle name="40% — akcent 2" xfId="1274" builtinId="35" hidden="1"/>
    <cellStyle name="40% — akcent 2" xfId="1313" builtinId="35" hidden="1"/>
    <cellStyle name="40% — akcent 2" xfId="1352" builtinId="35" hidden="1"/>
    <cellStyle name="40% — akcent 2" xfId="1392" builtinId="35" hidden="1"/>
    <cellStyle name="40% — akcent 2" xfId="1432" builtinId="35" hidden="1"/>
    <cellStyle name="40% — akcent 2" xfId="1471" builtinId="35" hidden="1"/>
    <cellStyle name="40% — akcent 2" xfId="1511" builtinId="35" hidden="1"/>
    <cellStyle name="40% — akcent 2" xfId="1551" builtinId="35" hidden="1"/>
    <cellStyle name="40% — akcent 2" xfId="1591" builtinId="35" hidden="1"/>
    <cellStyle name="40% — akcent 2" xfId="1630" builtinId="35" hidden="1"/>
    <cellStyle name="40% — akcent 2" xfId="1669" builtinId="35" hidden="1"/>
    <cellStyle name="40% — akcent 2" xfId="916" builtinId="35" hidden="1"/>
    <cellStyle name="40% — akcent 2" xfId="1702" builtinId="35" hidden="1"/>
    <cellStyle name="40% — akcent 2" xfId="1743" builtinId="35" hidden="1"/>
    <cellStyle name="40% — akcent 2" xfId="1782" builtinId="35" hidden="1"/>
    <cellStyle name="40% — akcent 2" xfId="1821" builtinId="35" hidden="1"/>
    <cellStyle name="40% — akcent 2" xfId="1860" builtinId="35" hidden="1"/>
    <cellStyle name="40% — akcent 2" xfId="1900" builtinId="35" hidden="1"/>
    <cellStyle name="40% — akcent 2" xfId="1939" builtinId="35" hidden="1"/>
    <cellStyle name="40% — akcent 2" xfId="1980" builtinId="35" hidden="1"/>
    <cellStyle name="40% — akcent 2" xfId="2019" builtinId="35" hidden="1"/>
    <cellStyle name="40% — akcent 2" xfId="2058" builtinId="35" hidden="1"/>
    <cellStyle name="40% — akcent 2" xfId="2097" builtinId="35" hidden="1"/>
    <cellStyle name="40% — akcent 2" xfId="2137" builtinId="35" hidden="1"/>
    <cellStyle name="40% — akcent 2" xfId="2177" builtinId="35" hidden="1"/>
    <cellStyle name="40% — akcent 2" xfId="2216" builtinId="35" hidden="1"/>
    <cellStyle name="40% — akcent 2" xfId="2256" builtinId="35" hidden="1"/>
    <cellStyle name="40% — akcent 2" xfId="2295" builtinId="35" hidden="1"/>
    <cellStyle name="40% — akcent 2" xfId="2335" builtinId="35" hidden="1"/>
    <cellStyle name="40% — akcent 2" xfId="2374" builtinId="35" hidden="1"/>
    <cellStyle name="40% — akcent 2" xfId="2413" builtinId="35" hidden="1"/>
    <cellStyle name="40% — akcent 2" xfId="851" builtinId="35" hidden="1"/>
    <cellStyle name="40% — akcent 2" xfId="889" builtinId="35" hidden="1"/>
    <cellStyle name="40% — akcent 2" xfId="2459" builtinId="35" hidden="1"/>
    <cellStyle name="40% — akcent 2" xfId="2498" builtinId="35" hidden="1"/>
    <cellStyle name="40% — akcent 2" xfId="2537" builtinId="35" hidden="1"/>
    <cellStyle name="40% — akcent 2" xfId="2576" builtinId="35" hidden="1"/>
    <cellStyle name="40% — akcent 2" xfId="2616" builtinId="35" hidden="1"/>
    <cellStyle name="40% — akcent 2" xfId="2655" builtinId="35" hidden="1"/>
    <cellStyle name="40% — akcent 2" xfId="2696" builtinId="35" hidden="1"/>
    <cellStyle name="40% — akcent 2" xfId="2735" builtinId="35" hidden="1"/>
    <cellStyle name="40% — akcent 2" xfId="2774" builtinId="35" hidden="1"/>
    <cellStyle name="40% — akcent 2" xfId="2813" builtinId="35" hidden="1"/>
    <cellStyle name="40% — akcent 2" xfId="2853" builtinId="35" hidden="1"/>
    <cellStyle name="40% — akcent 2" xfId="2893" builtinId="35" hidden="1"/>
    <cellStyle name="40% — akcent 2" xfId="2932" builtinId="35" hidden="1"/>
    <cellStyle name="40% — akcent 2" xfId="2972" builtinId="35" hidden="1"/>
    <cellStyle name="40% — akcent 2" xfId="3011" builtinId="35" hidden="1"/>
    <cellStyle name="40% — akcent 2" xfId="3051" builtinId="35" hidden="1"/>
    <cellStyle name="40% — akcent 2" xfId="3090" builtinId="35" hidden="1"/>
    <cellStyle name="40% — akcent 2" xfId="3129" builtinId="35" hidden="1"/>
    <cellStyle name="40% — akcent 2" xfId="3168" builtinId="35" hidden="1"/>
    <cellStyle name="40% — akcent 2" xfId="3361" builtinId="35" hidden="1"/>
    <cellStyle name="40% — akcent 2" xfId="3406" builtinId="35" hidden="1"/>
    <cellStyle name="40% — akcent 2" xfId="3445" builtinId="35" hidden="1"/>
    <cellStyle name="40% — akcent 2" xfId="3484" builtinId="35" hidden="1"/>
    <cellStyle name="40% — akcent 2" xfId="3523" builtinId="35" hidden="1"/>
    <cellStyle name="40% — akcent 2" xfId="3563" builtinId="35" hidden="1"/>
    <cellStyle name="40% — akcent 2" xfId="3602" builtinId="35" hidden="1"/>
    <cellStyle name="40% — akcent 2" xfId="3643" builtinId="35" hidden="1"/>
    <cellStyle name="40% — akcent 2" xfId="3682" builtinId="35" hidden="1"/>
    <cellStyle name="40% — akcent 2" xfId="3721" builtinId="35" hidden="1"/>
    <cellStyle name="40% — akcent 2" xfId="3760" builtinId="35" hidden="1"/>
    <cellStyle name="40% — akcent 2" xfId="3804" builtinId="35" hidden="1"/>
    <cellStyle name="40% — akcent 2" xfId="3844" builtinId="35" hidden="1"/>
    <cellStyle name="40% — akcent 2" xfId="3883" builtinId="35" hidden="1"/>
    <cellStyle name="40% — akcent 2" xfId="3923" builtinId="35" hidden="1"/>
    <cellStyle name="40% — akcent 2" xfId="3963" builtinId="35" hidden="1"/>
    <cellStyle name="40% — akcent 2" xfId="4003" builtinId="35" hidden="1"/>
    <cellStyle name="40% — akcent 2" xfId="4042" builtinId="35" hidden="1"/>
    <cellStyle name="40% — akcent 2" xfId="4081" builtinId="35" hidden="1"/>
    <cellStyle name="40% — akcent 2" xfId="4138" builtinId="35" hidden="1"/>
    <cellStyle name="40% — akcent 2" xfId="4297" builtinId="35" hidden="1"/>
    <cellStyle name="40% — akcent 2" xfId="4342" builtinId="35" hidden="1"/>
    <cellStyle name="40% — akcent 2" xfId="4381" builtinId="35" hidden="1"/>
    <cellStyle name="40% — akcent 2" xfId="4420" builtinId="35" hidden="1"/>
    <cellStyle name="40% — akcent 2" xfId="4459" builtinId="35" hidden="1"/>
    <cellStyle name="40% — akcent 2" xfId="4499" builtinId="35" hidden="1"/>
    <cellStyle name="40% — akcent 2" xfId="4538" builtinId="35" hidden="1"/>
    <cellStyle name="40% — akcent 2" xfId="4579" builtinId="35" hidden="1"/>
    <cellStyle name="40% — akcent 2" xfId="4618" builtinId="35" hidden="1"/>
    <cellStyle name="40% — akcent 2" xfId="4657" builtinId="35" hidden="1"/>
    <cellStyle name="40% — akcent 2" xfId="4696" builtinId="35" hidden="1"/>
    <cellStyle name="40% — akcent 2" xfId="4740" builtinId="35" hidden="1"/>
    <cellStyle name="40% — akcent 2" xfId="4780" builtinId="35" hidden="1"/>
    <cellStyle name="40% — akcent 2" xfId="4819" builtinId="35" hidden="1"/>
    <cellStyle name="40% — akcent 2" xfId="4859" builtinId="35" hidden="1"/>
    <cellStyle name="40% — akcent 2" xfId="4899" builtinId="35" hidden="1"/>
    <cellStyle name="40% — akcent 2" xfId="4939" builtinId="35" hidden="1"/>
    <cellStyle name="40% — akcent 2" xfId="4978" builtinId="35" hidden="1"/>
    <cellStyle name="40% — akcent 2" xfId="5017" builtinId="35" hidden="1"/>
    <cellStyle name="40% — akcent 2" xfId="4256" builtinId="35" hidden="1"/>
    <cellStyle name="40% — akcent 2" xfId="5050" builtinId="35" hidden="1"/>
    <cellStyle name="40% — akcent 2" xfId="5091" builtinId="35" hidden="1"/>
    <cellStyle name="40% — akcent 2" xfId="5130" builtinId="35" hidden="1"/>
    <cellStyle name="40% — akcent 2" xfId="5169" builtinId="35" hidden="1"/>
    <cellStyle name="40% — akcent 2" xfId="5208" builtinId="35" hidden="1"/>
    <cellStyle name="40% — akcent 2" xfId="5248" builtinId="35" hidden="1"/>
    <cellStyle name="40% — akcent 2" xfId="5287" builtinId="35" hidden="1"/>
    <cellStyle name="40% — akcent 2" xfId="5328" builtinId="35" hidden="1"/>
    <cellStyle name="40% — akcent 2" xfId="5367" builtinId="35" hidden="1"/>
    <cellStyle name="40% — akcent 2" xfId="5406" builtinId="35" hidden="1"/>
    <cellStyle name="40% — akcent 2" xfId="5445" builtinId="35" hidden="1"/>
    <cellStyle name="40% — akcent 2" xfId="5485" builtinId="35" hidden="1"/>
    <cellStyle name="40% — akcent 2" xfId="5525" builtinId="35" hidden="1"/>
    <cellStyle name="40% — akcent 2" xfId="5564" builtinId="35" hidden="1"/>
    <cellStyle name="40% — akcent 2" xfId="5604" builtinId="35" hidden="1"/>
    <cellStyle name="40% — akcent 2" xfId="5643" builtinId="35" hidden="1"/>
    <cellStyle name="40% — akcent 2" xfId="5683" builtinId="35" hidden="1"/>
    <cellStyle name="40% — akcent 2" xfId="5722" builtinId="35" hidden="1"/>
    <cellStyle name="40% — akcent 2" xfId="5761" builtinId="35" hidden="1"/>
    <cellStyle name="40% — akcent 2" xfId="4191" builtinId="35" hidden="1"/>
    <cellStyle name="40% — akcent 2" xfId="4229" builtinId="35" hidden="1"/>
    <cellStyle name="40% — akcent 2" xfId="5807" builtinId="35" hidden="1"/>
    <cellStyle name="40% — akcent 2" xfId="5846" builtinId="35" hidden="1"/>
    <cellStyle name="40% — akcent 2" xfId="5885" builtinId="35" hidden="1"/>
    <cellStyle name="40% — akcent 2" xfId="5924" builtinId="35" hidden="1"/>
    <cellStyle name="40% — akcent 2" xfId="5964" builtinId="35" hidden="1"/>
    <cellStyle name="40% — akcent 2" xfId="6003" builtinId="35" hidden="1"/>
    <cellStyle name="40% — akcent 2" xfId="6044" builtinId="35" hidden="1"/>
    <cellStyle name="40% — akcent 2" xfId="6083" builtinId="35" hidden="1"/>
    <cellStyle name="40% — akcent 2" xfId="6122" builtinId="35" hidden="1"/>
    <cellStyle name="40% — akcent 2" xfId="6161" builtinId="35" hidden="1"/>
    <cellStyle name="40% — akcent 2" xfId="6201" builtinId="35" hidden="1"/>
    <cellStyle name="40% — akcent 2" xfId="6241" builtinId="35" hidden="1"/>
    <cellStyle name="40% — akcent 2" xfId="6280" builtinId="35" hidden="1"/>
    <cellStyle name="40% — akcent 2" xfId="6320" builtinId="35" hidden="1"/>
    <cellStyle name="40% — akcent 2" xfId="6359" builtinId="35" hidden="1"/>
    <cellStyle name="40% — akcent 2" xfId="6399" builtinId="35" hidden="1"/>
    <cellStyle name="40% — akcent 2" xfId="6438" builtinId="35" hidden="1"/>
    <cellStyle name="40% — akcent 2" xfId="6477" builtinId="35" hidden="1"/>
    <cellStyle name="40% — akcent 2" xfId="3320" builtinId="35" hidden="1"/>
    <cellStyle name="40% — akcent 2" xfId="3190" builtinId="35" hidden="1"/>
    <cellStyle name="40% — akcent 2" xfId="6533" builtinId="35" hidden="1"/>
    <cellStyle name="40% — akcent 2" xfId="6572" builtinId="35" hidden="1"/>
    <cellStyle name="40% — akcent 2" xfId="6611" builtinId="35" hidden="1"/>
    <cellStyle name="40% — akcent 2" xfId="6650" builtinId="35" hidden="1"/>
    <cellStyle name="40% — akcent 2" xfId="6690" builtinId="35" hidden="1"/>
    <cellStyle name="40% — akcent 2" xfId="6729" builtinId="35" hidden="1"/>
    <cellStyle name="40% — akcent 2" xfId="6770" builtinId="35" hidden="1"/>
    <cellStyle name="40% — akcent 2" xfId="6809" builtinId="35" hidden="1"/>
    <cellStyle name="40% — akcent 2" xfId="6848" builtinId="35" hidden="1"/>
    <cellStyle name="40% — akcent 2" xfId="6887" builtinId="35" hidden="1"/>
    <cellStyle name="40% — akcent 2" xfId="6929" builtinId="35" hidden="1"/>
    <cellStyle name="40% — akcent 2" xfId="6969" builtinId="35" hidden="1"/>
    <cellStyle name="40% — akcent 2" xfId="7008" builtinId="35" hidden="1"/>
    <cellStyle name="40% — akcent 2" xfId="7048" builtinId="35" hidden="1"/>
    <cellStyle name="40% — akcent 2" xfId="7088" builtinId="35" hidden="1"/>
    <cellStyle name="40% — akcent 2" xfId="7128" builtinId="35" hidden="1"/>
    <cellStyle name="40% — akcent 2" xfId="7167" builtinId="35" hidden="1"/>
    <cellStyle name="40% — akcent 2" xfId="7206" builtinId="35" hidden="1"/>
    <cellStyle name="40% — akcent 2" xfId="7256" builtinId="35" hidden="1"/>
    <cellStyle name="40% — akcent 2" xfId="7415" builtinId="35" hidden="1"/>
    <cellStyle name="40% — akcent 2" xfId="7458" builtinId="35" hidden="1"/>
    <cellStyle name="40% — akcent 2" xfId="7497" builtinId="35" hidden="1"/>
    <cellStyle name="40% — akcent 2" xfId="7536" builtinId="35" hidden="1"/>
    <cellStyle name="40% — akcent 2" xfId="7575" builtinId="35" hidden="1"/>
    <cellStyle name="40% — akcent 2" xfId="7615" builtinId="35" hidden="1"/>
    <cellStyle name="40% — akcent 2" xfId="7654" builtinId="35" hidden="1"/>
    <cellStyle name="40% — akcent 2" xfId="7695" builtinId="35" hidden="1"/>
    <cellStyle name="40% — akcent 2" xfId="7734" builtinId="35" hidden="1"/>
    <cellStyle name="40% — akcent 2" xfId="7773" builtinId="35" hidden="1"/>
    <cellStyle name="40% — akcent 2" xfId="7812" builtinId="35" hidden="1"/>
    <cellStyle name="40% — akcent 2" xfId="7854" builtinId="35" hidden="1"/>
    <cellStyle name="40% — akcent 2" xfId="7894" builtinId="35" hidden="1"/>
    <cellStyle name="40% — akcent 2" xfId="7933" builtinId="35" hidden="1"/>
    <cellStyle name="40% — akcent 2" xfId="7973" builtinId="35" hidden="1"/>
    <cellStyle name="40% — akcent 2" xfId="8013" builtinId="35" hidden="1"/>
    <cellStyle name="40% — akcent 2" xfId="8053" builtinId="35" hidden="1"/>
    <cellStyle name="40% — akcent 2" xfId="8092" builtinId="35" hidden="1"/>
    <cellStyle name="40% — akcent 2" xfId="8131" builtinId="35" hidden="1"/>
    <cellStyle name="40% — akcent 2" xfId="7374" builtinId="35" hidden="1"/>
    <cellStyle name="40% — akcent 2" xfId="8164" builtinId="35" hidden="1"/>
    <cellStyle name="40% — akcent 2" xfId="8205" builtinId="35" hidden="1"/>
    <cellStyle name="40% — akcent 2" xfId="8244" builtinId="35" hidden="1"/>
    <cellStyle name="40% — akcent 2" xfId="8283" builtinId="35" hidden="1"/>
    <cellStyle name="40% — akcent 2" xfId="8322" builtinId="35" hidden="1"/>
    <cellStyle name="40% — akcent 2" xfId="8362" builtinId="35" hidden="1"/>
    <cellStyle name="40% — akcent 2" xfId="8401" builtinId="35" hidden="1"/>
    <cellStyle name="40% — akcent 2" xfId="8442" builtinId="35" hidden="1"/>
    <cellStyle name="40% — akcent 2" xfId="8481" builtinId="35" hidden="1"/>
    <cellStyle name="40% — akcent 2" xfId="8520" builtinId="35" hidden="1"/>
    <cellStyle name="40% — akcent 2" xfId="8559" builtinId="35" hidden="1"/>
    <cellStyle name="40% — akcent 2" xfId="8599" builtinId="35" hidden="1"/>
    <cellStyle name="40% — akcent 2" xfId="8639" builtinId="35" hidden="1"/>
    <cellStyle name="40% — akcent 2" xfId="8678" builtinId="35" hidden="1"/>
    <cellStyle name="40% — akcent 2" xfId="8718" builtinId="35" hidden="1"/>
    <cellStyle name="40% — akcent 2" xfId="8757" builtinId="35" hidden="1"/>
    <cellStyle name="40% — akcent 2" xfId="8797" builtinId="35" hidden="1"/>
    <cellStyle name="40% — akcent 2" xfId="8836" builtinId="35" hidden="1"/>
    <cellStyle name="40% — akcent 2" xfId="8875" builtinId="35" hidden="1"/>
    <cellStyle name="40% — akcent 2" xfId="7309" builtinId="35" hidden="1"/>
    <cellStyle name="40% — akcent 2" xfId="7347" builtinId="35" hidden="1"/>
    <cellStyle name="40% — akcent 2" xfId="8921" builtinId="35" hidden="1"/>
    <cellStyle name="40% — akcent 2" xfId="8960" builtinId="35" hidden="1"/>
    <cellStyle name="40% — akcent 2" xfId="8999" builtinId="35" hidden="1"/>
    <cellStyle name="40% — akcent 2" xfId="9038" builtinId="35" hidden="1"/>
    <cellStyle name="40% — akcent 2" xfId="9078" builtinId="35" hidden="1"/>
    <cellStyle name="40% — akcent 2" xfId="9117" builtinId="35" hidden="1"/>
    <cellStyle name="40% — akcent 2" xfId="9158" builtinId="35" hidden="1"/>
    <cellStyle name="40% — akcent 2" xfId="9197" builtinId="35" hidden="1"/>
    <cellStyle name="40% — akcent 2" xfId="9236" builtinId="35" hidden="1"/>
    <cellStyle name="40% — akcent 2" xfId="9275" builtinId="35" hidden="1"/>
    <cellStyle name="40% — akcent 2" xfId="9315" builtinId="35" hidden="1"/>
    <cellStyle name="40% — akcent 2" xfId="9355" builtinId="35" hidden="1"/>
    <cellStyle name="40% — akcent 2" xfId="9394" builtinId="35" hidden="1"/>
    <cellStyle name="40% — akcent 2" xfId="9434" builtinId="35" hidden="1"/>
    <cellStyle name="40% — akcent 2" xfId="9473" builtinId="35" hidden="1"/>
    <cellStyle name="40% — akcent 2" xfId="9513" builtinId="35" hidden="1"/>
    <cellStyle name="40% — akcent 2" xfId="9552" builtinId="35" hidden="1"/>
    <cellStyle name="40% — akcent 2" xfId="9591" builtinId="35" hidden="1"/>
    <cellStyle name="40% — akcent 2" xfId="4317" builtinId="35" hidden="1"/>
    <cellStyle name="40% — akcent 2" xfId="9632" builtinId="35" hidden="1"/>
    <cellStyle name="40% — akcent 2" xfId="9673" builtinId="35" hidden="1"/>
    <cellStyle name="40% — akcent 2" xfId="9712" builtinId="35" hidden="1"/>
    <cellStyle name="40% — akcent 2" xfId="9751" builtinId="35" hidden="1"/>
    <cellStyle name="40% — akcent 2" xfId="9790" builtinId="35" hidden="1"/>
    <cellStyle name="40% — akcent 2" xfId="9830" builtinId="35" hidden="1"/>
    <cellStyle name="40% — akcent 2" xfId="9869" builtinId="35" hidden="1"/>
    <cellStyle name="40% — akcent 2" xfId="9910" builtinId="35" hidden="1"/>
    <cellStyle name="40% — akcent 2" xfId="9949" builtinId="35" hidden="1"/>
    <cellStyle name="40% — akcent 2" xfId="9988" builtinId="35" hidden="1"/>
    <cellStyle name="40% — akcent 2" xfId="10027" builtinId="35" hidden="1"/>
    <cellStyle name="40% — akcent 2" xfId="10067" builtinId="35" hidden="1"/>
    <cellStyle name="40% — akcent 2" xfId="10107" builtinId="35" hidden="1"/>
    <cellStyle name="40% — akcent 2" xfId="10146" builtinId="35" hidden="1"/>
    <cellStyle name="40% — akcent 2" xfId="10186" builtinId="35" hidden="1"/>
    <cellStyle name="40% — akcent 2" xfId="10225" builtinId="35" hidden="1"/>
    <cellStyle name="40% — akcent 2" xfId="10265" builtinId="35" hidden="1"/>
    <cellStyle name="40% — akcent 2" xfId="10304" builtinId="35" hidden="1"/>
    <cellStyle name="40% — akcent 2" xfId="10343" builtinId="35" hidden="1"/>
    <cellStyle name="40% — akcent 2" xfId="10382" builtinId="35" hidden="1"/>
    <cellStyle name="40% — akcent 2" xfId="10541" builtinId="35" hidden="1"/>
    <cellStyle name="40% — akcent 2" xfId="10582" builtinId="35" hidden="1"/>
    <cellStyle name="40% — akcent 2" xfId="10621" builtinId="35" hidden="1"/>
    <cellStyle name="40% — akcent 2" xfId="10660" builtinId="35" hidden="1"/>
    <cellStyle name="40% — akcent 2" xfId="10699" builtinId="35" hidden="1"/>
    <cellStyle name="40% — akcent 2" xfId="10739" builtinId="35" hidden="1"/>
    <cellStyle name="40% — akcent 2" xfId="10778" builtinId="35" hidden="1"/>
    <cellStyle name="40% — akcent 2" xfId="10819" builtinId="35" hidden="1"/>
    <cellStyle name="40% — akcent 2" xfId="10858" builtinId="35" hidden="1"/>
    <cellStyle name="40% — akcent 2" xfId="10897" builtinId="35" hidden="1"/>
    <cellStyle name="40% — akcent 2" xfId="10936" builtinId="35" hidden="1"/>
    <cellStyle name="40% — akcent 2" xfId="10976" builtinId="35" hidden="1"/>
    <cellStyle name="40% — akcent 2" xfId="11016" builtinId="35" hidden="1"/>
    <cellStyle name="40% — akcent 2" xfId="11055" builtinId="35" hidden="1"/>
    <cellStyle name="40% — akcent 2" xfId="11095" builtinId="35" hidden="1"/>
    <cellStyle name="40% — akcent 2" xfId="11135" builtinId="35" hidden="1"/>
    <cellStyle name="40% — akcent 2" xfId="11175" builtinId="35" hidden="1"/>
    <cellStyle name="40% — akcent 2" xfId="11214" builtinId="35" hidden="1"/>
    <cellStyle name="40% — akcent 2" xfId="11253" builtinId="35" hidden="1"/>
    <cellStyle name="40% — akcent 2" xfId="10500" builtinId="35" hidden="1"/>
    <cellStyle name="40% — akcent 2" xfId="11286" builtinId="35" hidden="1"/>
    <cellStyle name="40% — akcent 2" xfId="11327" builtinId="35" hidden="1"/>
    <cellStyle name="40% — akcent 2" xfId="11366" builtinId="35" hidden="1"/>
    <cellStyle name="40% — akcent 2" xfId="11405" builtinId="35" hidden="1"/>
    <cellStyle name="40% — akcent 2" xfId="11444" builtinId="35" hidden="1"/>
    <cellStyle name="40% — akcent 2" xfId="11484" builtinId="35" hidden="1"/>
    <cellStyle name="40% — akcent 2" xfId="11523" builtinId="35" hidden="1"/>
    <cellStyle name="40% — akcent 2" xfId="11564" builtinId="35" hidden="1"/>
    <cellStyle name="40% — akcent 2" xfId="11603" builtinId="35" hidden="1"/>
    <cellStyle name="40% — akcent 2" xfId="11642" builtinId="35" hidden="1"/>
    <cellStyle name="40% — akcent 2" xfId="11681" builtinId="35" hidden="1"/>
    <cellStyle name="40% — akcent 2" xfId="11721" builtinId="35" hidden="1"/>
    <cellStyle name="40% — akcent 2" xfId="11761" builtinId="35" hidden="1"/>
    <cellStyle name="40% — akcent 2" xfId="11800" builtinId="35" hidden="1"/>
    <cellStyle name="40% — akcent 2" xfId="11840" builtinId="35" hidden="1"/>
    <cellStyle name="40% — akcent 2" xfId="11879" builtinId="35" hidden="1"/>
    <cellStyle name="40% — akcent 2" xfId="11919" builtinId="35" hidden="1"/>
    <cellStyle name="40% — akcent 2" xfId="11958" builtinId="35" hidden="1"/>
    <cellStyle name="40% — akcent 2" xfId="11997" builtinId="35" hidden="1"/>
    <cellStyle name="40% — akcent 2" xfId="10435" builtinId="35" hidden="1"/>
    <cellStyle name="40% — akcent 2" xfId="10473" builtinId="35" hidden="1"/>
    <cellStyle name="40% — akcent 2" xfId="12043" builtinId="35" hidden="1"/>
    <cellStyle name="40% — akcent 2" xfId="12082" builtinId="35" hidden="1"/>
    <cellStyle name="40% — akcent 2" xfId="12121" builtinId="35" hidden="1"/>
    <cellStyle name="40% — akcent 2" xfId="12160" builtinId="35" hidden="1"/>
    <cellStyle name="40% — akcent 2" xfId="12200" builtinId="35" hidden="1"/>
    <cellStyle name="40% — akcent 2" xfId="12239" builtinId="35" hidden="1"/>
    <cellStyle name="40% — akcent 2" xfId="12280" builtinId="35" hidden="1"/>
    <cellStyle name="40% — akcent 2" xfId="12319" builtinId="35" hidden="1"/>
    <cellStyle name="40% — akcent 2" xfId="12358" builtinId="35" hidden="1"/>
    <cellStyle name="40% — akcent 2" xfId="12397" builtinId="35" hidden="1"/>
    <cellStyle name="40% — akcent 2" xfId="12437" builtinId="35" hidden="1"/>
    <cellStyle name="40% — akcent 2" xfId="12477" builtinId="35" hidden="1"/>
    <cellStyle name="40% — akcent 2" xfId="12516" builtinId="35" hidden="1"/>
    <cellStyle name="40% — akcent 2" xfId="12556" builtinId="35" hidden="1"/>
    <cellStyle name="40% — akcent 2" xfId="12595" builtinId="35" hidden="1"/>
    <cellStyle name="40% — akcent 2" xfId="12635" builtinId="35" hidden="1"/>
    <cellStyle name="40% — akcent 2" xfId="12674" builtinId="35" hidden="1"/>
    <cellStyle name="40% — akcent 2" xfId="12713" builtinId="35" hidden="1"/>
    <cellStyle name="40% — akcent 2" xfId="12752" builtinId="35" hidden="1"/>
    <cellStyle name="40% — akcent 2" xfId="12792" builtinId="35" hidden="1"/>
    <cellStyle name="40% — akcent 2" xfId="12833" builtinId="35" hidden="1"/>
    <cellStyle name="40% — akcent 2" xfId="12872" builtinId="35" hidden="1"/>
    <cellStyle name="40% — akcent 2" xfId="12911" builtinId="35" hidden="1"/>
    <cellStyle name="40% — akcent 2" xfId="12950" builtinId="35" hidden="1"/>
    <cellStyle name="40% — akcent 2" xfId="12990" builtinId="35" hidden="1"/>
    <cellStyle name="40% — akcent 2" xfId="13029" builtinId="35" hidden="1"/>
    <cellStyle name="40% — akcent 2" xfId="13070" builtinId="35" hidden="1"/>
    <cellStyle name="40% — akcent 2" xfId="13109" builtinId="35" hidden="1"/>
    <cellStyle name="40% — akcent 2" xfId="13148" builtinId="35" hidden="1"/>
    <cellStyle name="40% — akcent 2" xfId="13187" builtinId="35" hidden="1"/>
    <cellStyle name="40% — akcent 2" xfId="13227" builtinId="35" hidden="1"/>
    <cellStyle name="40% — akcent 2" xfId="13267" builtinId="35" hidden="1"/>
    <cellStyle name="40% — akcent 2" xfId="13306" builtinId="35" hidden="1"/>
    <cellStyle name="40% — akcent 2" xfId="13346" builtinId="35" hidden="1"/>
    <cellStyle name="40% — akcent 2" xfId="13385" builtinId="35" hidden="1"/>
    <cellStyle name="40% — akcent 2" xfId="13425" builtinId="35" hidden="1"/>
    <cellStyle name="40% — akcent 2" xfId="13464" builtinId="35" hidden="1"/>
    <cellStyle name="40% — akcent 2" xfId="13503" builtinId="35" hidden="1"/>
    <cellStyle name="40% — akcent 2" xfId="13542" builtinId="35" hidden="1"/>
    <cellStyle name="40% — akcent 2" xfId="13701" builtinId="35" hidden="1"/>
    <cellStyle name="40% — akcent 2" xfId="13742" builtinId="35" hidden="1"/>
    <cellStyle name="40% — akcent 2" xfId="13781" builtinId="35" hidden="1"/>
    <cellStyle name="40% — akcent 2" xfId="13820" builtinId="35" hidden="1"/>
    <cellStyle name="40% — akcent 2" xfId="13859" builtinId="35" hidden="1"/>
    <cellStyle name="40% — akcent 2" xfId="13899" builtinId="35" hidden="1"/>
    <cellStyle name="40% — akcent 2" xfId="13938" builtinId="35" hidden="1"/>
    <cellStyle name="40% — akcent 2" xfId="13979" builtinId="35" hidden="1"/>
    <cellStyle name="40% — akcent 2" xfId="14018" builtinId="35" hidden="1"/>
    <cellStyle name="40% — akcent 2" xfId="14057" builtinId="35" hidden="1"/>
    <cellStyle name="40% — akcent 2" xfId="14096" builtinId="35" hidden="1"/>
    <cellStyle name="40% — akcent 2" xfId="14136" builtinId="35" hidden="1"/>
    <cellStyle name="40% — akcent 2" xfId="14176" builtinId="35" hidden="1"/>
    <cellStyle name="40% — akcent 2" xfId="14215" builtinId="35" hidden="1"/>
    <cellStyle name="40% — akcent 2" xfId="14255" builtinId="35" hidden="1"/>
    <cellStyle name="40% — akcent 2" xfId="14295" builtinId="35" hidden="1"/>
    <cellStyle name="40% — akcent 2" xfId="14335" builtinId="35" hidden="1"/>
    <cellStyle name="40% — akcent 2" xfId="14374" builtinId="35" hidden="1"/>
    <cellStyle name="40% — akcent 2" xfId="14413" builtinId="35" hidden="1"/>
    <cellStyle name="40% — akcent 2" xfId="13660" builtinId="35" hidden="1"/>
    <cellStyle name="40% — akcent 2" xfId="14446" builtinId="35" hidden="1"/>
    <cellStyle name="40% — akcent 2" xfId="14487" builtinId="35" hidden="1"/>
    <cellStyle name="40% — akcent 2" xfId="14526" builtinId="35" hidden="1"/>
    <cellStyle name="40% — akcent 2" xfId="14565" builtinId="35" hidden="1"/>
    <cellStyle name="40% — akcent 2" xfId="14604" builtinId="35" hidden="1"/>
    <cellStyle name="40% — akcent 2" xfId="14644" builtinId="35" hidden="1"/>
    <cellStyle name="40% — akcent 2" xfId="14683" builtinId="35" hidden="1"/>
    <cellStyle name="40% — akcent 2" xfId="14724" builtinId="35" hidden="1"/>
    <cellStyle name="40% — akcent 2" xfId="14763" builtinId="35" hidden="1"/>
    <cellStyle name="40% — akcent 2" xfId="14802" builtinId="35" hidden="1"/>
    <cellStyle name="40% — akcent 2" xfId="14841" builtinId="35" hidden="1"/>
    <cellStyle name="40% — akcent 2" xfId="14881" builtinId="35" hidden="1"/>
    <cellStyle name="40% — akcent 2" xfId="14921" builtinId="35" hidden="1"/>
    <cellStyle name="40% — akcent 2" xfId="14960" builtinId="35" hidden="1"/>
    <cellStyle name="40% — akcent 2" xfId="15000" builtinId="35" hidden="1"/>
    <cellStyle name="40% — akcent 2" xfId="15039" builtinId="35" hidden="1"/>
    <cellStyle name="40% — akcent 2" xfId="15079" builtinId="35" hidden="1"/>
    <cellStyle name="40% — akcent 2" xfId="15118" builtinId="35" hidden="1"/>
    <cellStyle name="40% — akcent 2" xfId="15157" builtinId="35" hidden="1"/>
    <cellStyle name="40% — akcent 2" xfId="13595" builtinId="35" hidden="1"/>
    <cellStyle name="40% — akcent 2" xfId="13633" builtinId="35" hidden="1"/>
    <cellStyle name="40% — akcent 2" xfId="15203" builtinId="35" hidden="1"/>
    <cellStyle name="40% — akcent 2" xfId="15242" builtinId="35" hidden="1"/>
    <cellStyle name="40% — akcent 2" xfId="15281" builtinId="35" hidden="1"/>
    <cellStyle name="40% — akcent 2" xfId="15320" builtinId="35" hidden="1"/>
    <cellStyle name="40% — akcent 2" xfId="15360" builtinId="35" hidden="1"/>
    <cellStyle name="40% — akcent 2" xfId="15399" builtinId="35" hidden="1"/>
    <cellStyle name="40% — akcent 2" xfId="15440" builtinId="35" hidden="1"/>
    <cellStyle name="40% — akcent 2" xfId="15479" builtinId="35" hidden="1"/>
    <cellStyle name="40% — akcent 2" xfId="15518" builtinId="35" hidden="1"/>
    <cellStyle name="40% — akcent 2" xfId="15557" builtinId="35" hidden="1"/>
    <cellStyle name="40% — akcent 2" xfId="15597" builtinId="35" hidden="1"/>
    <cellStyle name="40% — akcent 2" xfId="15637" builtinId="35" hidden="1"/>
    <cellStyle name="40% — akcent 2" xfId="15676" builtinId="35" hidden="1"/>
    <cellStyle name="40% — akcent 2" xfId="15716" builtinId="35" hidden="1"/>
    <cellStyle name="40% — akcent 2" xfId="15755" builtinId="35" hidden="1"/>
    <cellStyle name="40% — akcent 2" xfId="15795" builtinId="35" hidden="1"/>
    <cellStyle name="40% — akcent 2" xfId="15834" builtinId="35" hidden="1"/>
    <cellStyle name="40% — akcent 2" xfId="15873" builtinId="35" hidden="1"/>
    <cellStyle name="40% — akcent 2" xfId="3231" builtinId="35" hidden="1"/>
    <cellStyle name="40% — akcent 2" xfId="3281" builtinId="35" hidden="1"/>
    <cellStyle name="40% — akcent 2" xfId="15927" builtinId="35" hidden="1"/>
    <cellStyle name="40% — akcent 2" xfId="15966" builtinId="35" hidden="1"/>
    <cellStyle name="40% — akcent 2" xfId="16005" builtinId="35" hidden="1"/>
    <cellStyle name="40% — akcent 2" xfId="16044" builtinId="35" hidden="1"/>
    <cellStyle name="40% — akcent 2" xfId="16084" builtinId="35" hidden="1"/>
    <cellStyle name="40% — akcent 2" xfId="16123" builtinId="35" hidden="1"/>
    <cellStyle name="40% — akcent 2" xfId="16164" builtinId="35" hidden="1"/>
    <cellStyle name="40% — akcent 2" xfId="16203" builtinId="35" hidden="1"/>
    <cellStyle name="40% — akcent 2" xfId="16242" builtinId="35" hidden="1"/>
    <cellStyle name="40% — akcent 2" xfId="16281" builtinId="35" hidden="1"/>
    <cellStyle name="40% — akcent 2" xfId="16321" builtinId="35" hidden="1"/>
    <cellStyle name="40% — akcent 2" xfId="16361" builtinId="35" hidden="1"/>
    <cellStyle name="40% — akcent 2" xfId="16400" builtinId="35" hidden="1"/>
    <cellStyle name="40% — akcent 2" xfId="16440" builtinId="35" hidden="1"/>
    <cellStyle name="40% — akcent 2" xfId="16479" builtinId="35" hidden="1"/>
    <cellStyle name="40% — akcent 2" xfId="16519" builtinId="35" hidden="1"/>
    <cellStyle name="40% — akcent 2" xfId="16558" builtinId="35" hidden="1"/>
    <cellStyle name="40% — akcent 2" xfId="16597" builtinId="35" hidden="1"/>
    <cellStyle name="40% — akcent 2" xfId="16636" builtinId="35" hidden="1"/>
    <cellStyle name="40% — akcent 2" xfId="16795" builtinId="35" hidden="1"/>
    <cellStyle name="40% — akcent 2" xfId="16836" builtinId="35" hidden="1"/>
    <cellStyle name="40% — akcent 2" xfId="16875" builtinId="35" hidden="1"/>
    <cellStyle name="40% — akcent 2" xfId="16914" builtinId="35" hidden="1"/>
    <cellStyle name="40% — akcent 2" xfId="16953" builtinId="35" hidden="1"/>
    <cellStyle name="40% — akcent 2" xfId="16993" builtinId="35" hidden="1"/>
    <cellStyle name="40% — akcent 2" xfId="17032" builtinId="35" hidden="1"/>
    <cellStyle name="40% — akcent 2" xfId="17073" builtinId="35" hidden="1"/>
    <cellStyle name="40% — akcent 2" xfId="17112" builtinId="35" hidden="1"/>
    <cellStyle name="40% — akcent 2" xfId="17151" builtinId="35" hidden="1"/>
    <cellStyle name="40% — akcent 2" xfId="17190" builtinId="35" hidden="1"/>
    <cellStyle name="40% — akcent 2" xfId="17230" builtinId="35" hidden="1"/>
    <cellStyle name="40% — akcent 2" xfId="17270" builtinId="35" hidden="1"/>
    <cellStyle name="40% — akcent 2" xfId="17309" builtinId="35" hidden="1"/>
    <cellStyle name="40% — akcent 2" xfId="17349" builtinId="35" hidden="1"/>
    <cellStyle name="40% — akcent 2" xfId="17389" builtinId="35" hidden="1"/>
    <cellStyle name="40% — akcent 2" xfId="17429" builtinId="35" hidden="1"/>
    <cellStyle name="40% — akcent 2" xfId="17468" builtinId="35" hidden="1"/>
    <cellStyle name="40% — akcent 2" xfId="17507" builtinId="35" hidden="1"/>
    <cellStyle name="40% — akcent 2" xfId="16754" builtinId="35" hidden="1"/>
    <cellStyle name="40% — akcent 2" xfId="17540" builtinId="35" hidden="1"/>
    <cellStyle name="40% — akcent 2" xfId="17581" builtinId="35" hidden="1"/>
    <cellStyle name="40% — akcent 2" xfId="17620" builtinId="35" hidden="1"/>
    <cellStyle name="40% — akcent 2" xfId="17659" builtinId="35" hidden="1"/>
    <cellStyle name="40% — akcent 2" xfId="17698" builtinId="35" hidden="1"/>
    <cellStyle name="40% — akcent 2" xfId="17738" builtinId="35" hidden="1"/>
    <cellStyle name="40% — akcent 2" xfId="17777" builtinId="35" hidden="1"/>
    <cellStyle name="40% — akcent 2" xfId="17818" builtinId="35" hidden="1"/>
    <cellStyle name="40% — akcent 2" xfId="17857" builtinId="35" hidden="1"/>
    <cellStyle name="40% — akcent 2" xfId="17896" builtinId="35" hidden="1"/>
    <cellStyle name="40% — akcent 2" xfId="17935" builtinId="35" hidden="1"/>
    <cellStyle name="40% — akcent 2" xfId="17975" builtinId="35" hidden="1"/>
    <cellStyle name="40% — akcent 2" xfId="18015" builtinId="35" hidden="1"/>
    <cellStyle name="40% — akcent 2" xfId="18054" builtinId="35" hidden="1"/>
    <cellStyle name="40% — akcent 2" xfId="18094" builtinId="35" hidden="1"/>
    <cellStyle name="40% — akcent 2" xfId="18133" builtinId="35" hidden="1"/>
    <cellStyle name="40% — akcent 2" xfId="18173" builtinId="35" hidden="1"/>
    <cellStyle name="40% — akcent 2" xfId="18212" builtinId="35" hidden="1"/>
    <cellStyle name="40% — akcent 2" xfId="18251" builtinId="35" hidden="1"/>
    <cellStyle name="40% — akcent 2" xfId="16689" builtinId="35" hidden="1"/>
    <cellStyle name="40% — akcent 2" xfId="16727" builtinId="35" hidden="1"/>
    <cellStyle name="40% — akcent 2" xfId="18297" builtinId="35" hidden="1"/>
    <cellStyle name="40% — akcent 2" xfId="18336" builtinId="35" hidden="1"/>
    <cellStyle name="40% — akcent 2" xfId="18375" builtinId="35" hidden="1"/>
    <cellStyle name="40% — akcent 2" xfId="18414" builtinId="35" hidden="1"/>
    <cellStyle name="40% — akcent 2" xfId="18454" builtinId="35" hidden="1"/>
    <cellStyle name="40% — akcent 2" xfId="18493" builtinId="35" hidden="1"/>
    <cellStyle name="40% — akcent 2" xfId="18534" builtinId="35" hidden="1"/>
    <cellStyle name="40% — akcent 2" xfId="18573" builtinId="35" hidden="1"/>
    <cellStyle name="40% — akcent 2" xfId="18612" builtinId="35" hidden="1"/>
    <cellStyle name="40% — akcent 2" xfId="18651" builtinId="35" hidden="1"/>
    <cellStyle name="40% — akcent 2" xfId="18691" builtinId="35" hidden="1"/>
    <cellStyle name="40% — akcent 2" xfId="18731" builtinId="35" hidden="1"/>
    <cellStyle name="40% — akcent 2" xfId="18770" builtinId="35" hidden="1"/>
    <cellStyle name="40% — akcent 2" xfId="18810" builtinId="35" hidden="1"/>
    <cellStyle name="40% — akcent 2" xfId="18849" builtinId="35" hidden="1"/>
    <cellStyle name="40% — akcent 2" xfId="18889" builtinId="35" hidden="1"/>
    <cellStyle name="40% — akcent 2" xfId="18928" builtinId="35" hidden="1"/>
    <cellStyle name="40% — akcent 2" xfId="18967" builtinId="35" hidden="1"/>
    <cellStyle name="40% — akcent 2" xfId="7433" builtinId="35" hidden="1"/>
    <cellStyle name="40% — akcent 2" xfId="19089" builtinId="35" hidden="1"/>
    <cellStyle name="40% — akcent 2" xfId="19130" builtinId="35" hidden="1"/>
    <cellStyle name="40% — akcent 2" xfId="19169" builtinId="35" hidden="1"/>
    <cellStyle name="40% — akcent 2" xfId="19208" builtinId="35" hidden="1"/>
    <cellStyle name="40% — akcent 2" xfId="19247" builtinId="35" hidden="1"/>
    <cellStyle name="40% — akcent 2" xfId="19287" builtinId="35" hidden="1"/>
    <cellStyle name="40% — akcent 2" xfId="19326" builtinId="35" hidden="1"/>
    <cellStyle name="40% — akcent 2" xfId="19367" builtinId="35" hidden="1"/>
    <cellStyle name="40% — akcent 2" xfId="19406" builtinId="35" hidden="1"/>
    <cellStyle name="40% — akcent 2" xfId="19445" builtinId="35" hidden="1"/>
    <cellStyle name="40% — akcent 2" xfId="19484" builtinId="35" hidden="1"/>
    <cellStyle name="40% — akcent 2" xfId="19524" builtinId="35" hidden="1"/>
    <cellStyle name="40% — akcent 2" xfId="19564" builtinId="35" hidden="1"/>
    <cellStyle name="40% — akcent 2" xfId="19603" builtinId="35" hidden="1"/>
    <cellStyle name="40% — akcent 2" xfId="19643" builtinId="35" hidden="1"/>
    <cellStyle name="40% — akcent 2" xfId="19682" builtinId="35" hidden="1"/>
    <cellStyle name="40% — akcent 2" xfId="19722" builtinId="35" hidden="1"/>
    <cellStyle name="40% — akcent 2" xfId="19761" builtinId="35" hidden="1"/>
    <cellStyle name="40% — akcent 2" xfId="19800" builtinId="35" hidden="1"/>
    <cellStyle name="40% — akcent 2" xfId="19851" builtinId="35" hidden="1"/>
    <cellStyle name="40% — akcent 2" xfId="20010" builtinId="35" hidden="1"/>
    <cellStyle name="40% — akcent 2" xfId="20051" builtinId="35" hidden="1"/>
    <cellStyle name="40% — akcent 2" xfId="20090" builtinId="35" hidden="1"/>
    <cellStyle name="40% — akcent 2" xfId="20129" builtinId="35" hidden="1"/>
    <cellStyle name="40% — akcent 2" xfId="20168" builtinId="35" hidden="1"/>
    <cellStyle name="40% — akcent 2" xfId="20208" builtinId="35" hidden="1"/>
    <cellStyle name="40% — akcent 2" xfId="20247" builtinId="35" hidden="1"/>
    <cellStyle name="40% — akcent 2" xfId="20288" builtinId="35" hidden="1"/>
    <cellStyle name="40% — akcent 2" xfId="20327" builtinId="35" hidden="1"/>
    <cellStyle name="40% — akcent 2" xfId="20366" builtinId="35" hidden="1"/>
    <cellStyle name="40% — akcent 2" xfId="20405" builtinId="35" hidden="1"/>
    <cellStyle name="40% — akcent 2" xfId="20445" builtinId="35" hidden="1"/>
    <cellStyle name="40% — akcent 2" xfId="20485" builtinId="35" hidden="1"/>
    <cellStyle name="40% — akcent 2" xfId="20524" builtinId="35" hidden="1"/>
    <cellStyle name="40% — akcent 2" xfId="20564" builtinId="35" hidden="1"/>
    <cellStyle name="40% — akcent 2" xfId="20604" builtinId="35" hidden="1"/>
    <cellStyle name="40% — akcent 2" xfId="20644" builtinId="35" hidden="1"/>
    <cellStyle name="40% — akcent 2" xfId="20683" builtinId="35" hidden="1"/>
    <cellStyle name="40% — akcent 2" xfId="20722" builtinId="35" hidden="1"/>
    <cellStyle name="40% — akcent 2" xfId="19969" builtinId="35" hidden="1"/>
    <cellStyle name="40% — akcent 2" xfId="20755" builtinId="35" hidden="1"/>
    <cellStyle name="40% — akcent 2" xfId="20796" builtinId="35" hidden="1"/>
    <cellStyle name="40% — akcent 2" xfId="20835" builtinId="35" hidden="1"/>
    <cellStyle name="40% — akcent 2" xfId="20874" builtinId="35" hidden="1"/>
    <cellStyle name="40% — akcent 2" xfId="20913" builtinId="35" hidden="1"/>
    <cellStyle name="40% — akcent 2" xfId="20953" builtinId="35" hidden="1"/>
    <cellStyle name="40% — akcent 2" xfId="20992" builtinId="35" hidden="1"/>
    <cellStyle name="40% — akcent 2" xfId="21033" builtinId="35" hidden="1"/>
    <cellStyle name="40% — akcent 2" xfId="21072" builtinId="35" hidden="1"/>
    <cellStyle name="40% — akcent 2" xfId="21111" builtinId="35" hidden="1"/>
    <cellStyle name="40% — akcent 2" xfId="21150" builtinId="35" hidden="1"/>
    <cellStyle name="40% — akcent 2" xfId="21190" builtinId="35" hidden="1"/>
    <cellStyle name="40% — akcent 2" xfId="21230" builtinId="35" hidden="1"/>
    <cellStyle name="40% — akcent 2" xfId="21269" builtinId="35" hidden="1"/>
    <cellStyle name="40% — akcent 2" xfId="21309" builtinId="35" hidden="1"/>
    <cellStyle name="40% — akcent 2" xfId="21348" builtinId="35" hidden="1"/>
    <cellStyle name="40% — akcent 2" xfId="21388" builtinId="35" hidden="1"/>
    <cellStyle name="40% — akcent 2" xfId="21427" builtinId="35" hidden="1"/>
    <cellStyle name="40% — akcent 2" xfId="21466" builtinId="35" hidden="1"/>
    <cellStyle name="40% — akcent 2" xfId="19904" builtinId="35" hidden="1"/>
    <cellStyle name="40% — akcent 2" xfId="19942" builtinId="35" hidden="1"/>
    <cellStyle name="40% — akcent 2" xfId="21512" builtinId="35" hidden="1"/>
    <cellStyle name="40% — akcent 2" xfId="21551" builtinId="35" hidden="1"/>
    <cellStyle name="40% — akcent 2" xfId="21590" builtinId="35" hidden="1"/>
    <cellStyle name="40% — akcent 2" xfId="21629" builtinId="35" hidden="1"/>
    <cellStyle name="40% — akcent 2" xfId="21669" builtinId="35" hidden="1"/>
    <cellStyle name="40% — akcent 2" xfId="21708" builtinId="35" hidden="1"/>
    <cellStyle name="40% — akcent 2" xfId="21749" builtinId="35" hidden="1"/>
    <cellStyle name="40% — akcent 2" xfId="21788" builtinId="35" hidden="1"/>
    <cellStyle name="40% — akcent 2" xfId="21827" builtinId="35" hidden="1"/>
    <cellStyle name="40% — akcent 2" xfId="21866" builtinId="35" hidden="1"/>
    <cellStyle name="40% — akcent 2" xfId="21906" builtinId="35" hidden="1"/>
    <cellStyle name="40% — akcent 2" xfId="21946" builtinId="35" hidden="1"/>
    <cellStyle name="40% — akcent 2" xfId="21985" builtinId="35" hidden="1"/>
    <cellStyle name="40% — akcent 2" xfId="22025" builtinId="35" hidden="1"/>
    <cellStyle name="40% — akcent 2" xfId="22064" builtinId="35" hidden="1"/>
    <cellStyle name="40% — akcent 2" xfId="22104" builtinId="35" hidden="1"/>
    <cellStyle name="40% — akcent 2" xfId="22143" builtinId="35" hidden="1"/>
    <cellStyle name="40% — akcent 2" xfId="22182" builtinId="35" hidden="1"/>
    <cellStyle name="40% — akcent 2" xfId="22221" builtinId="35" hidden="1"/>
    <cellStyle name="40% — akcent 2" xfId="22261" builtinId="35" hidden="1"/>
    <cellStyle name="40% — akcent 2" xfId="22302" builtinId="35" hidden="1"/>
    <cellStyle name="40% — akcent 2" xfId="22341" builtinId="35" hidden="1"/>
    <cellStyle name="40% — akcent 2" xfId="22380" builtinId="35" hidden="1"/>
    <cellStyle name="40% — akcent 2" xfId="22419" builtinId="35" hidden="1"/>
    <cellStyle name="40% — akcent 2" xfId="22459" builtinId="35" hidden="1"/>
    <cellStyle name="40% — akcent 2" xfId="22498" builtinId="35" hidden="1"/>
    <cellStyle name="40% — akcent 2" xfId="22539" builtinId="35" hidden="1"/>
    <cellStyle name="40% — akcent 2" xfId="22578" builtinId="35" hidden="1"/>
    <cellStyle name="40% — akcent 2" xfId="22617" builtinId="35" hidden="1"/>
    <cellStyle name="40% — akcent 2" xfId="22656" builtinId="35" hidden="1"/>
    <cellStyle name="40% — akcent 2" xfId="22696" builtinId="35" hidden="1"/>
    <cellStyle name="40% — akcent 2" xfId="22736" builtinId="35" hidden="1"/>
    <cellStyle name="40% — akcent 2" xfId="22775" builtinId="35" hidden="1"/>
    <cellStyle name="40% — akcent 2" xfId="22815" builtinId="35" hidden="1"/>
    <cellStyle name="40% — akcent 2" xfId="22854" builtinId="35" hidden="1"/>
    <cellStyle name="40% — akcent 2" xfId="22894" builtinId="35" hidden="1"/>
    <cellStyle name="40% — akcent 2" xfId="22933" builtinId="35" hidden="1"/>
    <cellStyle name="40% — akcent 2" xfId="22972" builtinId="35" hidden="1"/>
    <cellStyle name="40% — akcent 2" xfId="23011" builtinId="35" hidden="1"/>
    <cellStyle name="40% — akcent 2" xfId="23170" builtinId="35" hidden="1"/>
    <cellStyle name="40% — akcent 2" xfId="23211" builtinId="35" hidden="1"/>
    <cellStyle name="40% — akcent 2" xfId="23250" builtinId="35" hidden="1"/>
    <cellStyle name="40% — akcent 2" xfId="23289" builtinId="35" hidden="1"/>
    <cellStyle name="40% — akcent 2" xfId="23328" builtinId="35" hidden="1"/>
    <cellStyle name="40% — akcent 2" xfId="23368" builtinId="35" hidden="1"/>
    <cellStyle name="40% — akcent 2" xfId="23407" builtinId="35" hidden="1"/>
    <cellStyle name="40% — akcent 2" xfId="23448" builtinId="35" hidden="1"/>
    <cellStyle name="40% — akcent 2" xfId="23487" builtinId="35" hidden="1"/>
    <cellStyle name="40% — akcent 2" xfId="23526" builtinId="35" hidden="1"/>
    <cellStyle name="40% — akcent 2" xfId="23565" builtinId="35" hidden="1"/>
    <cellStyle name="40% — akcent 2" xfId="23605" builtinId="35" hidden="1"/>
    <cellStyle name="40% — akcent 2" xfId="23645" builtinId="35" hidden="1"/>
    <cellStyle name="40% — akcent 2" xfId="23684" builtinId="35" hidden="1"/>
    <cellStyle name="40% — akcent 2" xfId="23724" builtinId="35" hidden="1"/>
    <cellStyle name="40% — akcent 2" xfId="23764" builtinId="35" hidden="1"/>
    <cellStyle name="40% — akcent 2" xfId="23804" builtinId="35" hidden="1"/>
    <cellStyle name="40% — akcent 2" xfId="23843" builtinId="35" hidden="1"/>
    <cellStyle name="40% — akcent 2" xfId="23882" builtinId="35" hidden="1"/>
    <cellStyle name="40% — akcent 2" xfId="23129" builtinId="35" hidden="1"/>
    <cellStyle name="40% — akcent 2" xfId="23915" builtinId="35" hidden="1"/>
    <cellStyle name="40% — akcent 2" xfId="23956" builtinId="35" hidden="1"/>
    <cellStyle name="40% — akcent 2" xfId="23995" builtinId="35" hidden="1"/>
    <cellStyle name="40% — akcent 2" xfId="24034" builtinId="35" hidden="1"/>
    <cellStyle name="40% — akcent 2" xfId="24073" builtinId="35" hidden="1"/>
    <cellStyle name="40% — akcent 2" xfId="24113" builtinId="35" hidden="1"/>
    <cellStyle name="40% — akcent 2" xfId="24152" builtinId="35" hidden="1"/>
    <cellStyle name="40% — akcent 2" xfId="24193" builtinId="35" hidden="1"/>
    <cellStyle name="40% — akcent 2" xfId="24232" builtinId="35" hidden="1"/>
    <cellStyle name="40% — akcent 2" xfId="24271" builtinId="35" hidden="1"/>
    <cellStyle name="40% — akcent 2" xfId="24310" builtinId="35" hidden="1"/>
    <cellStyle name="40% — akcent 2" xfId="24350" builtinId="35" hidden="1"/>
    <cellStyle name="40% — akcent 2" xfId="24390" builtinId="35" hidden="1"/>
    <cellStyle name="40% — akcent 2" xfId="24429" builtinId="35" hidden="1"/>
    <cellStyle name="40% — akcent 2" xfId="24469" builtinId="35" hidden="1"/>
    <cellStyle name="40% — akcent 2" xfId="24508" builtinId="35" hidden="1"/>
    <cellStyle name="40% — akcent 2" xfId="24548" builtinId="35" hidden="1"/>
    <cellStyle name="40% — akcent 2" xfId="24587" builtinId="35" hidden="1"/>
    <cellStyle name="40% — akcent 2" xfId="24626" builtinId="35" hidden="1"/>
    <cellStyle name="40% — akcent 2" xfId="23064" builtinId="35" hidden="1"/>
    <cellStyle name="40% — akcent 2" xfId="23102" builtinId="35" hidden="1"/>
    <cellStyle name="40% — akcent 2" xfId="24672" builtinId="35" hidden="1"/>
    <cellStyle name="40% — akcent 2" xfId="24711" builtinId="35" hidden="1"/>
    <cellStyle name="40% — akcent 2" xfId="24750" builtinId="35" hidden="1"/>
    <cellStyle name="40% — akcent 2" xfId="24789" builtinId="35" hidden="1"/>
    <cellStyle name="40% — akcent 2" xfId="24829" builtinId="35" hidden="1"/>
    <cellStyle name="40% — akcent 2" xfId="24868" builtinId="35" hidden="1"/>
    <cellStyle name="40% — akcent 2" xfId="24909" builtinId="35" hidden="1"/>
    <cellStyle name="40% — akcent 2" xfId="24948" builtinId="35" hidden="1"/>
    <cellStyle name="40% — akcent 2" xfId="24987" builtinId="35" hidden="1"/>
    <cellStyle name="40% — akcent 2" xfId="25026" builtinId="35" hidden="1"/>
    <cellStyle name="40% — akcent 2" xfId="25066" builtinId="35" hidden="1"/>
    <cellStyle name="40% — akcent 2" xfId="25106" builtinId="35" hidden="1"/>
    <cellStyle name="40% — akcent 2" xfId="25145" builtinId="35" hidden="1"/>
    <cellStyle name="40% — akcent 2" xfId="25185" builtinId="35" hidden="1"/>
    <cellStyle name="40% — akcent 2" xfId="25224" builtinId="35" hidden="1"/>
    <cellStyle name="40% — akcent 2" xfId="25264" builtinId="35" hidden="1"/>
    <cellStyle name="40% — akcent 2" xfId="25303" builtinId="35" hidden="1"/>
    <cellStyle name="40% — akcent 2" xfId="25342" builtinId="35" hidden="1"/>
    <cellStyle name="40% — akcent 2" xfId="19048" builtinId="35" hidden="1"/>
    <cellStyle name="40% — akcent 2" xfId="19017" builtinId="35" hidden="1"/>
    <cellStyle name="40% — akcent 2" xfId="25369" builtinId="35" hidden="1"/>
    <cellStyle name="40% — akcent 2" xfId="25408" builtinId="35" hidden="1"/>
    <cellStyle name="40% — akcent 2" xfId="25447" builtinId="35" hidden="1"/>
    <cellStyle name="40% — akcent 2" xfId="25486" builtinId="35" hidden="1"/>
    <cellStyle name="40% — akcent 2" xfId="25526" builtinId="35" hidden="1"/>
    <cellStyle name="40% — akcent 2" xfId="25565" builtinId="35" hidden="1"/>
    <cellStyle name="40% — akcent 2" xfId="25606" builtinId="35" hidden="1"/>
    <cellStyle name="40% — akcent 2" xfId="25645" builtinId="35" hidden="1"/>
    <cellStyle name="40% — akcent 2" xfId="25684" builtinId="35" hidden="1"/>
    <cellStyle name="40% — akcent 2" xfId="25723" builtinId="35" hidden="1"/>
    <cellStyle name="40% — akcent 2" xfId="25763" builtinId="35" hidden="1"/>
    <cellStyle name="40% — akcent 2" xfId="25803" builtinId="35" hidden="1"/>
    <cellStyle name="40% — akcent 2" xfId="25842" builtinId="35" hidden="1"/>
    <cellStyle name="40% — akcent 2" xfId="25882" builtinId="35" hidden="1"/>
    <cellStyle name="40% — akcent 2" xfId="25921" builtinId="35" hidden="1"/>
    <cellStyle name="40% — akcent 2" xfId="25961" builtinId="35" hidden="1"/>
    <cellStyle name="40% — akcent 2" xfId="26000" builtinId="35" hidden="1"/>
    <cellStyle name="40% — akcent 2" xfId="26039" builtinId="35" hidden="1"/>
    <cellStyle name="40% — akcent 2" xfId="26078" builtinId="35" hidden="1"/>
    <cellStyle name="40% — akcent 2" xfId="26237" builtinId="35" hidden="1"/>
    <cellStyle name="40% — akcent 2" xfId="26278" builtinId="35" hidden="1"/>
    <cellStyle name="40% — akcent 2" xfId="26317" builtinId="35" hidden="1"/>
    <cellStyle name="40% — akcent 2" xfId="26356" builtinId="35" hidden="1"/>
    <cellStyle name="40% — akcent 2" xfId="26395" builtinId="35" hidden="1"/>
    <cellStyle name="40% — akcent 2" xfId="26435" builtinId="35" hidden="1"/>
    <cellStyle name="40% — akcent 2" xfId="26474" builtinId="35" hidden="1"/>
    <cellStyle name="40% — akcent 2" xfId="26515" builtinId="35" hidden="1"/>
    <cellStyle name="40% — akcent 2" xfId="26554" builtinId="35" hidden="1"/>
    <cellStyle name="40% — akcent 2" xfId="26593" builtinId="35" hidden="1"/>
    <cellStyle name="40% — akcent 2" xfId="26632" builtinId="35" hidden="1"/>
    <cellStyle name="40% — akcent 2" xfId="26672" builtinId="35" hidden="1"/>
    <cellStyle name="40% — akcent 2" xfId="26712" builtinId="35" hidden="1"/>
    <cellStyle name="40% — akcent 2" xfId="26751" builtinId="35" hidden="1"/>
    <cellStyle name="40% — akcent 2" xfId="26791" builtinId="35" hidden="1"/>
    <cellStyle name="40% — akcent 2" xfId="26831" builtinId="35" hidden="1"/>
    <cellStyle name="40% — akcent 2" xfId="26871" builtinId="35" hidden="1"/>
    <cellStyle name="40% — akcent 2" xfId="26910" builtinId="35" hidden="1"/>
    <cellStyle name="40% — akcent 2" xfId="26949" builtinId="35" hidden="1"/>
    <cellStyle name="40% — akcent 2" xfId="26196" builtinId="35" hidden="1"/>
    <cellStyle name="40% — akcent 2" xfId="26982" builtinId="35" hidden="1"/>
    <cellStyle name="40% — akcent 2" xfId="27023" builtinId="35" hidden="1"/>
    <cellStyle name="40% — akcent 2" xfId="27062" builtinId="35" hidden="1"/>
    <cellStyle name="40% — akcent 2" xfId="27101" builtinId="35" hidden="1"/>
    <cellStyle name="40% — akcent 2" xfId="27140" builtinId="35" hidden="1"/>
    <cellStyle name="40% — akcent 2" xfId="27180" builtinId="35" hidden="1"/>
    <cellStyle name="40% — akcent 2" xfId="27219" builtinId="35" hidden="1"/>
    <cellStyle name="40% — akcent 2" xfId="27260" builtinId="35" hidden="1"/>
    <cellStyle name="40% — akcent 2" xfId="27299" builtinId="35" hidden="1"/>
    <cellStyle name="40% — akcent 2" xfId="27338" builtinId="35" hidden="1"/>
    <cellStyle name="40% — akcent 2" xfId="27377" builtinId="35" hidden="1"/>
    <cellStyle name="40% — akcent 2" xfId="27417" builtinId="35" hidden="1"/>
    <cellStyle name="40% — akcent 2" xfId="27457" builtinId="35" hidden="1"/>
    <cellStyle name="40% — akcent 2" xfId="27496" builtinId="35" hidden="1"/>
    <cellStyle name="40% — akcent 2" xfId="27536" builtinId="35" hidden="1"/>
    <cellStyle name="40% — akcent 2" xfId="27575" builtinId="35" hidden="1"/>
    <cellStyle name="40% — akcent 2" xfId="27615" builtinId="35" hidden="1"/>
    <cellStyle name="40% — akcent 2" xfId="27654" builtinId="35" hidden="1"/>
    <cellStyle name="40% — akcent 2" xfId="27693" builtinId="35" hidden="1"/>
    <cellStyle name="40% — akcent 2" xfId="26131" builtinId="35" hidden="1"/>
    <cellStyle name="40% — akcent 2" xfId="26169" builtinId="35" hidden="1"/>
    <cellStyle name="40% — akcent 2" xfId="27739" builtinId="35" hidden="1"/>
    <cellStyle name="40% — akcent 2" xfId="27778" builtinId="35" hidden="1"/>
    <cellStyle name="40% — akcent 2" xfId="27817" builtinId="35" hidden="1"/>
    <cellStyle name="40% — akcent 2" xfId="27856" builtinId="35" hidden="1"/>
    <cellStyle name="40% — akcent 2" xfId="27896" builtinId="35" hidden="1"/>
    <cellStyle name="40% — akcent 2" xfId="27935" builtinId="35" hidden="1"/>
    <cellStyle name="40% — akcent 2" xfId="27976" builtinId="35" hidden="1"/>
    <cellStyle name="40% — akcent 2" xfId="28015" builtinId="35" hidden="1"/>
    <cellStyle name="40% — akcent 2" xfId="28054" builtinId="35" hidden="1"/>
    <cellStyle name="40% — akcent 2" xfId="28093" builtinId="35" hidden="1"/>
    <cellStyle name="40% — akcent 2" xfId="28133" builtinId="35" hidden="1"/>
    <cellStyle name="40% — akcent 2" xfId="28173" builtinId="35" hidden="1"/>
    <cellStyle name="40% — akcent 2" xfId="28212" builtinId="35" hidden="1"/>
    <cellStyle name="40% — akcent 2" xfId="28252" builtinId="35" hidden="1"/>
    <cellStyle name="40% — akcent 2" xfId="28291" builtinId="35" hidden="1"/>
    <cellStyle name="40% — akcent 2" xfId="28331" builtinId="35" hidden="1"/>
    <cellStyle name="40% — akcent 2" xfId="28370" builtinId="35" hidden="1"/>
    <cellStyle name="40% — akcent 2" xfId="28409" builtinId="35" hidden="1"/>
    <cellStyle name="40% — akcent 2" xfId="28448" builtinId="35" hidden="1"/>
    <cellStyle name="40% — akcent 2" xfId="28572" builtinId="35" hidden="1"/>
    <cellStyle name="40% — akcent 2" xfId="28615" builtinId="35" hidden="1"/>
    <cellStyle name="40% — akcent 2" xfId="28654" builtinId="35" hidden="1"/>
    <cellStyle name="40% — akcent 2" xfId="28693" builtinId="35" hidden="1"/>
    <cellStyle name="40% — akcent 2" xfId="28732" builtinId="35" hidden="1"/>
    <cellStyle name="40% — akcent 2" xfId="28772" builtinId="35" hidden="1"/>
    <cellStyle name="40% — akcent 2" xfId="28811" builtinId="35" hidden="1"/>
    <cellStyle name="40% — akcent 2" xfId="28852" builtinId="35" hidden="1"/>
    <cellStyle name="40% — akcent 2" xfId="28891" builtinId="35" hidden="1"/>
    <cellStyle name="40% — akcent 2" xfId="28930" builtinId="35" hidden="1"/>
    <cellStyle name="40% — akcent 2" xfId="28969" builtinId="35" hidden="1"/>
    <cellStyle name="40% — akcent 2" xfId="29011" builtinId="35" hidden="1"/>
    <cellStyle name="40% — akcent 2" xfId="29051" builtinId="35" hidden="1"/>
    <cellStyle name="40% — akcent 2" xfId="29090" builtinId="35" hidden="1"/>
    <cellStyle name="40% — akcent 2" xfId="29130" builtinId="35" hidden="1"/>
    <cellStyle name="40% — akcent 2" xfId="29170" builtinId="35" hidden="1"/>
    <cellStyle name="40% — akcent 2" xfId="29210" builtinId="35" hidden="1"/>
    <cellStyle name="40% — akcent 2" xfId="29249" builtinId="35" hidden="1"/>
    <cellStyle name="40% — akcent 2" xfId="29288" builtinId="35" hidden="1"/>
    <cellStyle name="40% — akcent 2" xfId="29338" builtinId="35" hidden="1"/>
    <cellStyle name="40% — akcent 2" xfId="29497" builtinId="35" hidden="1"/>
    <cellStyle name="40% — akcent 2" xfId="29540" builtinId="35" hidden="1"/>
    <cellStyle name="40% — akcent 2" xfId="29579" builtinId="35" hidden="1"/>
    <cellStyle name="40% — akcent 2" xfId="29618" builtinId="35" hidden="1"/>
    <cellStyle name="40% — akcent 2" xfId="29657" builtinId="35" hidden="1"/>
    <cellStyle name="40% — akcent 2" xfId="29697" builtinId="35" hidden="1"/>
    <cellStyle name="40% — akcent 2" xfId="29736" builtinId="35" hidden="1"/>
    <cellStyle name="40% — akcent 2" xfId="29777" builtinId="35" hidden="1"/>
    <cellStyle name="40% — akcent 2" xfId="29816" builtinId="35" hidden="1"/>
    <cellStyle name="40% — akcent 2" xfId="29855" builtinId="35" hidden="1"/>
    <cellStyle name="40% — akcent 2" xfId="29894" builtinId="35" hidden="1"/>
    <cellStyle name="40% — akcent 2" xfId="29936" builtinId="35" hidden="1"/>
    <cellStyle name="40% — akcent 2" xfId="29976" builtinId="35" hidden="1"/>
    <cellStyle name="40% — akcent 2" xfId="30015" builtinId="35" hidden="1"/>
    <cellStyle name="40% — akcent 2" xfId="30055" builtinId="35" hidden="1"/>
    <cellStyle name="40% — akcent 2" xfId="30095" builtinId="35" hidden="1"/>
    <cellStyle name="40% — akcent 2" xfId="30135" builtinId="35" hidden="1"/>
    <cellStyle name="40% — akcent 2" xfId="30174" builtinId="35" hidden="1"/>
    <cellStyle name="40% — akcent 2" xfId="30213" builtinId="35" hidden="1"/>
    <cellStyle name="40% — akcent 2" xfId="29456" builtinId="35" hidden="1"/>
    <cellStyle name="40% — akcent 2" xfId="30246" builtinId="35" hidden="1"/>
    <cellStyle name="40% — akcent 2" xfId="30287" builtinId="35" hidden="1"/>
    <cellStyle name="40% — akcent 2" xfId="30326" builtinId="35" hidden="1"/>
    <cellStyle name="40% — akcent 2" xfId="30365" builtinId="35" hidden="1"/>
    <cellStyle name="40% — akcent 2" xfId="30404" builtinId="35" hidden="1"/>
    <cellStyle name="40% — akcent 2" xfId="30444" builtinId="35" hidden="1"/>
    <cellStyle name="40% — akcent 2" xfId="30483" builtinId="35" hidden="1"/>
    <cellStyle name="40% — akcent 2" xfId="30524" builtinId="35" hidden="1"/>
    <cellStyle name="40% — akcent 2" xfId="30563" builtinId="35" hidden="1"/>
    <cellStyle name="40% — akcent 2" xfId="30602" builtinId="35" hidden="1"/>
    <cellStyle name="40% — akcent 2" xfId="30641" builtinId="35" hidden="1"/>
    <cellStyle name="40% — akcent 2" xfId="30681" builtinId="35" hidden="1"/>
    <cellStyle name="40% — akcent 2" xfId="30721" builtinId="35" hidden="1"/>
    <cellStyle name="40% — akcent 2" xfId="30760" builtinId="35" hidden="1"/>
    <cellStyle name="40% — akcent 2" xfId="30800" builtinId="35" hidden="1"/>
    <cellStyle name="40% — akcent 2" xfId="30839" builtinId="35" hidden="1"/>
    <cellStyle name="40% — akcent 2" xfId="30879" builtinId="35" hidden="1"/>
    <cellStyle name="40% — akcent 2" xfId="30918" builtinId="35" hidden="1"/>
    <cellStyle name="40% — akcent 2" xfId="30957" builtinId="35" hidden="1"/>
    <cellStyle name="40% — akcent 2" xfId="29391" builtinId="35" hidden="1"/>
    <cellStyle name="40% — akcent 2" xfId="29429" builtinId="35" hidden="1"/>
    <cellStyle name="40% — akcent 2" xfId="31003" builtinId="35" hidden="1"/>
    <cellStyle name="40% — akcent 2" xfId="31042" builtinId="35" hidden="1"/>
    <cellStyle name="40% — akcent 2" xfId="31081" builtinId="35" hidden="1"/>
    <cellStyle name="40% — akcent 2" xfId="31120" builtinId="35" hidden="1"/>
    <cellStyle name="40% — akcent 2" xfId="31160" builtinId="35" hidden="1"/>
    <cellStyle name="40% — akcent 2" xfId="31199" builtinId="35" hidden="1"/>
    <cellStyle name="40% — akcent 2" xfId="31240" builtinId="35" hidden="1"/>
    <cellStyle name="40% — akcent 2" xfId="31279" builtinId="35" hidden="1"/>
    <cellStyle name="40% — akcent 2" xfId="31318" builtinId="35" hidden="1"/>
    <cellStyle name="40% — akcent 2" xfId="31357" builtinId="35" hidden="1"/>
    <cellStyle name="40% — akcent 2" xfId="31397" builtinId="35" hidden="1"/>
    <cellStyle name="40% — akcent 2" xfId="31437" builtinId="35" hidden="1"/>
    <cellStyle name="40% — akcent 2" xfId="31476" builtinId="35" hidden="1"/>
    <cellStyle name="40% — akcent 2" xfId="31516" builtinId="35" hidden="1"/>
    <cellStyle name="40% — akcent 2" xfId="31555" builtinId="35" hidden="1"/>
    <cellStyle name="40% — akcent 2" xfId="31595" builtinId="35" hidden="1"/>
    <cellStyle name="40% — akcent 2" xfId="31634" builtinId="35" hidden="1"/>
    <cellStyle name="40% — akcent 2" xfId="31673" builtinId="35" hidden="1"/>
    <cellStyle name="40% — akcent 2" xfId="28531" builtinId="35" hidden="1"/>
    <cellStyle name="40% — akcent 2" xfId="28470" builtinId="35" hidden="1"/>
    <cellStyle name="40% — akcent 2" xfId="31727" builtinId="35" hidden="1"/>
    <cellStyle name="40% — akcent 2" xfId="31766" builtinId="35" hidden="1"/>
    <cellStyle name="40% — akcent 2" xfId="31805" builtinId="35" hidden="1"/>
    <cellStyle name="40% — akcent 2" xfId="31844" builtinId="35" hidden="1"/>
    <cellStyle name="40% — akcent 2" xfId="31884" builtinId="35" hidden="1"/>
    <cellStyle name="40% — akcent 2" xfId="31923" builtinId="35" hidden="1"/>
    <cellStyle name="40% — akcent 2" xfId="31964" builtinId="35" hidden="1"/>
    <cellStyle name="40% — akcent 2" xfId="32003" builtinId="35" hidden="1"/>
    <cellStyle name="40% — akcent 2" xfId="32042" builtinId="35" hidden="1"/>
    <cellStyle name="40% — akcent 2" xfId="32081" builtinId="35" hidden="1"/>
    <cellStyle name="40% — akcent 2" xfId="32121" builtinId="35" hidden="1"/>
    <cellStyle name="40% — akcent 2" xfId="32161" builtinId="35" hidden="1"/>
    <cellStyle name="40% — akcent 2" xfId="32200" builtinId="35" hidden="1"/>
    <cellStyle name="40% — akcent 2" xfId="32240" builtinId="35" hidden="1"/>
    <cellStyle name="40% — akcent 2" xfId="32279" builtinId="35" hidden="1"/>
    <cellStyle name="40% — akcent 2" xfId="32319" builtinId="35" hidden="1"/>
    <cellStyle name="40% — akcent 2" xfId="32358" builtinId="35" hidden="1"/>
    <cellStyle name="40% — akcent 2" xfId="32397" builtinId="35" hidden="1"/>
    <cellStyle name="40% — akcent 2" xfId="32436" builtinId="35" hidden="1"/>
    <cellStyle name="40% — akcent 2" xfId="32595" builtinId="35" hidden="1"/>
    <cellStyle name="40% — akcent 2" xfId="32636" builtinId="35" hidden="1"/>
    <cellStyle name="40% — akcent 2" xfId="32675" builtinId="35" hidden="1"/>
    <cellStyle name="40% — akcent 2" xfId="32714" builtinId="35" hidden="1"/>
    <cellStyle name="40% — akcent 2" xfId="32753" builtinId="35" hidden="1"/>
    <cellStyle name="40% — akcent 2" xfId="32793" builtinId="35" hidden="1"/>
    <cellStyle name="40% — akcent 2" xfId="32832" builtinId="35" hidden="1"/>
    <cellStyle name="40% — akcent 2" xfId="32873" builtinId="35" hidden="1"/>
    <cellStyle name="40% — akcent 2" xfId="32912" builtinId="35" hidden="1"/>
    <cellStyle name="40% — akcent 2" xfId="32951" builtinId="35" hidden="1"/>
    <cellStyle name="40% — akcent 2" xfId="32990" builtinId="35" hidden="1"/>
    <cellStyle name="40% — akcent 2" xfId="33030" builtinId="35" hidden="1"/>
    <cellStyle name="40% — akcent 2" xfId="33070" builtinId="35" hidden="1"/>
    <cellStyle name="40% — akcent 2" xfId="33109" builtinId="35" hidden="1"/>
    <cellStyle name="40% — akcent 2" xfId="33149" builtinId="35" hidden="1"/>
    <cellStyle name="40% — akcent 2" xfId="33189" builtinId="35" hidden="1"/>
    <cellStyle name="40% — akcent 2" xfId="33229" builtinId="35" hidden="1"/>
    <cellStyle name="40% — akcent 2" xfId="33268" builtinId="35" hidden="1"/>
    <cellStyle name="40% — akcent 2" xfId="33307" builtinId="35" hidden="1"/>
    <cellStyle name="40% — akcent 2" xfId="32554" builtinId="35" hidden="1"/>
    <cellStyle name="40% — akcent 2" xfId="33340" builtinId="35" hidden="1"/>
    <cellStyle name="40% — akcent 2" xfId="33381" builtinId="35" hidden="1"/>
    <cellStyle name="40% — akcent 2" xfId="33420" builtinId="35" hidden="1"/>
    <cellStyle name="40% — akcent 2" xfId="33459" builtinId="35" hidden="1"/>
    <cellStyle name="40% — akcent 2" xfId="33498" builtinId="35" hidden="1"/>
    <cellStyle name="40% — akcent 2" xfId="33538" builtinId="35" hidden="1"/>
    <cellStyle name="40% — akcent 2" xfId="33577" builtinId="35" hidden="1"/>
    <cellStyle name="40% — akcent 2" xfId="33618" builtinId="35" hidden="1"/>
    <cellStyle name="40% — akcent 2" xfId="33657" builtinId="35" hidden="1"/>
    <cellStyle name="40% — akcent 2" xfId="33696" builtinId="35" hidden="1"/>
    <cellStyle name="40% — akcent 2" xfId="33735" builtinId="35" hidden="1"/>
    <cellStyle name="40% — akcent 2" xfId="33775" builtinId="35" hidden="1"/>
    <cellStyle name="40% — akcent 2" xfId="33815" builtinId="35" hidden="1"/>
    <cellStyle name="40% — akcent 2" xfId="33854" builtinId="35" hidden="1"/>
    <cellStyle name="40% — akcent 2" xfId="33894" builtinId="35" hidden="1"/>
    <cellStyle name="40% — akcent 2" xfId="33933" builtinId="35" hidden="1"/>
    <cellStyle name="40% — akcent 2" xfId="33973" builtinId="35" hidden="1"/>
    <cellStyle name="40% — akcent 2" xfId="34012" builtinId="35" hidden="1"/>
    <cellStyle name="40% — akcent 2" xfId="34051" builtinId="35" hidden="1"/>
    <cellStyle name="40% — akcent 2" xfId="32489" builtinId="35" hidden="1"/>
    <cellStyle name="40% — akcent 2" xfId="32527" builtinId="35" hidden="1"/>
    <cellStyle name="40% — akcent 2" xfId="34097" builtinId="35" hidden="1"/>
    <cellStyle name="40% — akcent 2" xfId="34136" builtinId="35" hidden="1"/>
    <cellStyle name="40% — akcent 2" xfId="34175" builtinId="35" hidden="1"/>
    <cellStyle name="40% — akcent 2" xfId="34214" builtinId="35" hidden="1"/>
    <cellStyle name="40% — akcent 2" xfId="34254" builtinId="35" hidden="1"/>
    <cellStyle name="40% — akcent 2" xfId="34293" builtinId="35" hidden="1"/>
    <cellStyle name="40% — akcent 2" xfId="34334" builtinId="35" hidden="1"/>
    <cellStyle name="40% — akcent 2" xfId="34373" builtinId="35" hidden="1"/>
    <cellStyle name="40% — akcent 2" xfId="34412" builtinId="35" hidden="1"/>
    <cellStyle name="40% — akcent 2" xfId="34451" builtinId="35" hidden="1"/>
    <cellStyle name="40% — akcent 2" xfId="34491" builtinId="35" hidden="1"/>
    <cellStyle name="40% — akcent 2" xfId="34531" builtinId="35" hidden="1"/>
    <cellStyle name="40% — akcent 2" xfId="34570" builtinId="35" hidden="1"/>
    <cellStyle name="40% — akcent 2" xfId="34610" builtinId="35" hidden="1"/>
    <cellStyle name="40% — akcent 2" xfId="34649" builtinId="35" hidden="1"/>
    <cellStyle name="40% — akcent 2" xfId="34689" builtinId="35" hidden="1"/>
    <cellStyle name="40% — akcent 2" xfId="34728" builtinId="35" hidden="1"/>
    <cellStyle name="40% — akcent 2" xfId="34767" builtinId="35" hidden="1"/>
    <cellStyle name="40% — akcent 2" xfId="29515" builtinId="35" hidden="1"/>
    <cellStyle name="40% — akcent 2" xfId="34808" builtinId="35" hidden="1"/>
    <cellStyle name="40% — akcent 2" xfId="34849" builtinId="35" hidden="1"/>
    <cellStyle name="40% — akcent 2" xfId="34888" builtinId="35" hidden="1"/>
    <cellStyle name="40% — akcent 2" xfId="34927" builtinId="35" hidden="1"/>
    <cellStyle name="40% — akcent 2" xfId="34966" builtinId="35" hidden="1"/>
    <cellStyle name="40% — akcent 2" xfId="35006" builtinId="35" hidden="1"/>
    <cellStyle name="40% — akcent 2" xfId="35045" builtinId="35" hidden="1"/>
    <cellStyle name="40% — akcent 2" xfId="35086" builtinId="35" hidden="1"/>
    <cellStyle name="40% — akcent 2" xfId="35125" builtinId="35" hidden="1"/>
    <cellStyle name="40% — akcent 2" xfId="35164" builtinId="35" hidden="1"/>
    <cellStyle name="40% — akcent 2" xfId="35203" builtinId="35" hidden="1"/>
    <cellStyle name="40% — akcent 2" xfId="35243" builtinId="35" hidden="1"/>
    <cellStyle name="40% — akcent 2" xfId="35283" builtinId="35" hidden="1"/>
    <cellStyle name="40% — akcent 2" xfId="35322" builtinId="35" hidden="1"/>
    <cellStyle name="40% — akcent 2" xfId="35362" builtinId="35" hidden="1"/>
    <cellStyle name="40% — akcent 2" xfId="35401" builtinId="35" hidden="1"/>
    <cellStyle name="40% — akcent 2" xfId="35441" builtinId="35" hidden="1"/>
    <cellStyle name="40% — akcent 2" xfId="35480" builtinId="35" hidden="1"/>
    <cellStyle name="40% — akcent 2" xfId="35519" builtinId="35" hidden="1"/>
    <cellStyle name="40% — akcent 2" xfId="35558" builtinId="35" hidden="1"/>
    <cellStyle name="40% — akcent 2" xfId="35717" builtinId="35" hidden="1"/>
    <cellStyle name="40% — akcent 2" xfId="35758" builtinId="35" hidden="1"/>
    <cellStyle name="40% — akcent 2" xfId="35797" builtinId="35" hidden="1"/>
    <cellStyle name="40% — akcent 2" xfId="35836" builtinId="35" hidden="1"/>
    <cellStyle name="40% — akcent 2" xfId="35875" builtinId="35" hidden="1"/>
    <cellStyle name="40% — akcent 2" xfId="35915" builtinId="35" hidden="1"/>
    <cellStyle name="40% — akcent 2" xfId="35954" builtinId="35" hidden="1"/>
    <cellStyle name="40% — akcent 2" xfId="35995" builtinId="35" hidden="1"/>
    <cellStyle name="40% — akcent 2" xfId="36034" builtinId="35" hidden="1"/>
    <cellStyle name="40% — akcent 2" xfId="36073" builtinId="35" hidden="1"/>
    <cellStyle name="40% — akcent 2" xfId="36112" builtinId="35" hidden="1"/>
    <cellStyle name="40% — akcent 2" xfId="36152" builtinId="35" hidden="1"/>
    <cellStyle name="40% — akcent 2" xfId="36192" builtinId="35" hidden="1"/>
    <cellStyle name="40% — akcent 2" xfId="36231" builtinId="35" hidden="1"/>
    <cellStyle name="40% — akcent 2" xfId="36271" builtinId="35" hidden="1"/>
    <cellStyle name="40% — akcent 2" xfId="36311" builtinId="35" hidden="1"/>
    <cellStyle name="40% — akcent 2" xfId="36351" builtinId="35" hidden="1"/>
    <cellStyle name="40% — akcent 2" xfId="36390" builtinId="35" hidden="1"/>
    <cellStyle name="40% — akcent 2" xfId="36429" builtinId="35" hidden="1"/>
    <cellStyle name="40% — akcent 2" xfId="35676" builtinId="35" hidden="1"/>
    <cellStyle name="40% — akcent 2" xfId="36462" builtinId="35" hidden="1"/>
    <cellStyle name="40% — akcent 2" xfId="36503" builtinId="35" hidden="1"/>
    <cellStyle name="40% — akcent 2" xfId="36542" builtinId="35" hidden="1"/>
    <cellStyle name="40% — akcent 2" xfId="36581" builtinId="35" hidden="1"/>
    <cellStyle name="40% — akcent 2" xfId="36620" builtinId="35" hidden="1"/>
    <cellStyle name="40% — akcent 2" xfId="36660" builtinId="35" hidden="1"/>
    <cellStyle name="40% — akcent 2" xfId="36699" builtinId="35" hidden="1"/>
    <cellStyle name="40% — akcent 2" xfId="36740" builtinId="35" hidden="1"/>
    <cellStyle name="40% — akcent 2" xfId="36779" builtinId="35" hidden="1"/>
    <cellStyle name="40% — akcent 2" xfId="36818" builtinId="35" hidden="1"/>
    <cellStyle name="40% — akcent 2" xfId="36857" builtinId="35" hidden="1"/>
    <cellStyle name="40% — akcent 2" xfId="36897" builtinId="35" hidden="1"/>
    <cellStyle name="40% — akcent 2" xfId="36937" builtinId="35" hidden="1"/>
    <cellStyle name="40% — akcent 2" xfId="36976" builtinId="35" hidden="1"/>
    <cellStyle name="40% — akcent 2" xfId="37016" builtinId="35" hidden="1"/>
    <cellStyle name="40% — akcent 2" xfId="37055" builtinId="35" hidden="1"/>
    <cellStyle name="40% — akcent 2" xfId="37095" builtinId="35" hidden="1"/>
    <cellStyle name="40% — akcent 2" xfId="37134" builtinId="35" hidden="1"/>
    <cellStyle name="40% — akcent 2" xfId="37173" builtinId="35" hidden="1"/>
    <cellStyle name="40% — akcent 2" xfId="35611" builtinId="35" hidden="1"/>
    <cellStyle name="40% — akcent 2" xfId="35649" builtinId="35" hidden="1"/>
    <cellStyle name="40% — akcent 2" xfId="37219" builtinId="35" hidden="1"/>
    <cellStyle name="40% — akcent 2" xfId="37258" builtinId="35" hidden="1"/>
    <cellStyle name="40% — akcent 2" xfId="37297" builtinId="35" hidden="1"/>
    <cellStyle name="40% — akcent 2" xfId="37336" builtinId="35" hidden="1"/>
    <cellStyle name="40% — akcent 2" xfId="37376" builtinId="35" hidden="1"/>
    <cellStyle name="40% — akcent 2" xfId="37415" builtinId="35" hidden="1"/>
    <cellStyle name="40% — akcent 2" xfId="37456" builtinId="35" hidden="1"/>
    <cellStyle name="40% — akcent 2" xfId="37495" builtinId="35" hidden="1"/>
    <cellStyle name="40% — akcent 2" xfId="37534" builtinId="35" hidden="1"/>
    <cellStyle name="40% — akcent 2" xfId="37573" builtinId="35" hidden="1"/>
    <cellStyle name="40% — akcent 2" xfId="37613" builtinId="35" hidden="1"/>
    <cellStyle name="40% — akcent 2" xfId="37653" builtinId="35" hidden="1"/>
    <cellStyle name="40% — akcent 2" xfId="37692" builtinId="35" hidden="1"/>
    <cellStyle name="40% — akcent 2" xfId="37732" builtinId="35" hidden="1"/>
    <cellStyle name="40% — akcent 2" xfId="37771" builtinId="35" hidden="1"/>
    <cellStyle name="40% — akcent 2" xfId="37811" builtinId="35" hidden="1"/>
    <cellStyle name="40% — akcent 2" xfId="37850" builtinId="35" hidden="1"/>
    <cellStyle name="40% — akcent 2" xfId="37889" builtinId="35" hidden="1"/>
    <cellStyle name="40% — akcent 2" xfId="37928" builtinId="35" hidden="1"/>
    <cellStyle name="40% — akcent 2" xfId="37968" builtinId="35" hidden="1"/>
    <cellStyle name="40% — akcent 2" xfId="38009" builtinId="35" hidden="1"/>
    <cellStyle name="40% — akcent 2" xfId="38048" builtinId="35" hidden="1"/>
    <cellStyle name="40% — akcent 2" xfId="38087" builtinId="35" hidden="1"/>
    <cellStyle name="40% — akcent 2" xfId="38126" builtinId="35" hidden="1"/>
    <cellStyle name="40% — akcent 2" xfId="38166" builtinId="35" hidden="1"/>
    <cellStyle name="40% — akcent 2" xfId="38205" builtinId="35" hidden="1"/>
    <cellStyle name="40% — akcent 2" xfId="38246" builtinId="35" hidden="1"/>
    <cellStyle name="40% — akcent 2" xfId="38285" builtinId="35" hidden="1"/>
    <cellStyle name="40% — akcent 2" xfId="38324" builtinId="35" hidden="1"/>
    <cellStyle name="40% — akcent 2" xfId="38363" builtinId="35" hidden="1"/>
    <cellStyle name="40% — akcent 2" xfId="38403" builtinId="35" hidden="1"/>
    <cellStyle name="40% — akcent 2" xfId="38443" builtinId="35" hidden="1"/>
    <cellStyle name="40% — akcent 2" xfId="38482" builtinId="35" hidden="1"/>
    <cellStyle name="40% — akcent 2" xfId="38522" builtinId="35" hidden="1"/>
    <cellStyle name="40% — akcent 2" xfId="38561" builtinId="35" hidden="1"/>
    <cellStyle name="40% — akcent 2" xfId="38601" builtinId="35" hidden="1"/>
    <cellStyle name="40% — akcent 2" xfId="38640" builtinId="35" hidden="1"/>
    <cellStyle name="40% — akcent 2" xfId="38679" builtinId="35" hidden="1"/>
    <cellStyle name="40% — akcent 2" xfId="38718" builtinId="35" hidden="1"/>
    <cellStyle name="40% — akcent 2" xfId="38877" builtinId="35" hidden="1"/>
    <cellStyle name="40% — akcent 2" xfId="38918" builtinId="35" hidden="1"/>
    <cellStyle name="40% — akcent 2" xfId="38957" builtinId="35" hidden="1"/>
    <cellStyle name="40% — akcent 2" xfId="38996" builtinId="35" hidden="1"/>
    <cellStyle name="40% — akcent 2" xfId="39035" builtinId="35" hidden="1"/>
    <cellStyle name="40% — akcent 2" xfId="39075" builtinId="35" hidden="1"/>
    <cellStyle name="40% — akcent 2" xfId="39114" builtinId="35" hidden="1"/>
    <cellStyle name="40% — akcent 2" xfId="39155" builtinId="35" hidden="1"/>
    <cellStyle name="40% — akcent 2" xfId="39194" builtinId="35" hidden="1"/>
    <cellStyle name="40% — akcent 2" xfId="39233" builtinId="35" hidden="1"/>
    <cellStyle name="40% — akcent 2" xfId="39272" builtinId="35" hidden="1"/>
    <cellStyle name="40% — akcent 2" xfId="39312" builtinId="35" hidden="1"/>
    <cellStyle name="40% — akcent 2" xfId="39352" builtinId="35" hidden="1"/>
    <cellStyle name="40% — akcent 2" xfId="39391" builtinId="35" hidden="1"/>
    <cellStyle name="40% — akcent 2" xfId="39431" builtinId="35" hidden="1"/>
    <cellStyle name="40% — akcent 2" xfId="39471" builtinId="35" hidden="1"/>
    <cellStyle name="40% — akcent 2" xfId="39511" builtinId="35" hidden="1"/>
    <cellStyle name="40% — akcent 2" xfId="39550" builtinId="35" hidden="1"/>
    <cellStyle name="40% — akcent 2" xfId="39589" builtinId="35" hidden="1"/>
    <cellStyle name="40% — akcent 2" xfId="38836" builtinId="35" hidden="1"/>
    <cellStyle name="40% — akcent 2" xfId="39622" builtinId="35" hidden="1"/>
    <cellStyle name="40% — akcent 2" xfId="39663" builtinId="35" hidden="1"/>
    <cellStyle name="40% — akcent 2" xfId="39702" builtinId="35" hidden="1"/>
    <cellStyle name="40% — akcent 2" xfId="39741" builtinId="35" hidden="1"/>
    <cellStyle name="40% — akcent 2" xfId="39780" builtinId="35" hidden="1"/>
    <cellStyle name="40% — akcent 2" xfId="39820" builtinId="35" hidden="1"/>
    <cellStyle name="40% — akcent 2" xfId="39859" builtinId="35" hidden="1"/>
    <cellStyle name="40% — akcent 2" xfId="39900" builtinId="35" hidden="1"/>
    <cellStyle name="40% — akcent 2" xfId="39939" builtinId="35" hidden="1"/>
    <cellStyle name="40% — akcent 2" xfId="39978" builtinId="35" hidden="1"/>
    <cellStyle name="40% — akcent 2" xfId="40017" builtinId="35" hidden="1"/>
    <cellStyle name="40% — akcent 2" xfId="40057" builtinId="35" hidden="1"/>
    <cellStyle name="40% — akcent 2" xfId="40097" builtinId="35" hidden="1"/>
    <cellStyle name="40% — akcent 2" xfId="40136" builtinId="35" hidden="1"/>
    <cellStyle name="40% — akcent 2" xfId="40176" builtinId="35" hidden="1"/>
    <cellStyle name="40% — akcent 2" xfId="40215" builtinId="35" hidden="1"/>
    <cellStyle name="40% — akcent 2" xfId="40255" builtinId="35" hidden="1"/>
    <cellStyle name="40% — akcent 2" xfId="40294" builtinId="35" hidden="1"/>
    <cellStyle name="40% — akcent 2" xfId="40333" builtinId="35" hidden="1"/>
    <cellStyle name="40% — akcent 2" xfId="38771" builtinId="35" hidden="1"/>
    <cellStyle name="40% — akcent 2" xfId="38809" builtinId="35" hidden="1"/>
    <cellStyle name="40% — akcent 2" xfId="40379" builtinId="35" hidden="1"/>
    <cellStyle name="40% — akcent 2" xfId="40418" builtinId="35" hidden="1"/>
    <cellStyle name="40% — akcent 2" xfId="40457" builtinId="35" hidden="1"/>
    <cellStyle name="40% — akcent 2" xfId="40496" builtinId="35" hidden="1"/>
    <cellStyle name="40% — akcent 2" xfId="40536" builtinId="35" hidden="1"/>
    <cellStyle name="40% — akcent 2" xfId="40575" builtinId="35" hidden="1"/>
    <cellStyle name="40% — akcent 2" xfId="40616" builtinId="35" hidden="1"/>
    <cellStyle name="40% — akcent 2" xfId="40655" builtinId="35" hidden="1"/>
    <cellStyle name="40% — akcent 2" xfId="40694" builtinId="35" hidden="1"/>
    <cellStyle name="40% — akcent 2" xfId="40733" builtinId="35" hidden="1"/>
    <cellStyle name="40% — akcent 2" xfId="40773" builtinId="35" hidden="1"/>
    <cellStyle name="40% — akcent 2" xfId="40813" builtinId="35" hidden="1"/>
    <cellStyle name="40% — akcent 2" xfId="40852" builtinId="35" hidden="1"/>
    <cellStyle name="40% — akcent 2" xfId="40892" builtinId="35" hidden="1"/>
    <cellStyle name="40% — akcent 2" xfId="40931" builtinId="35" hidden="1"/>
    <cellStyle name="40% — akcent 2" xfId="40971" builtinId="35" hidden="1"/>
    <cellStyle name="40% — akcent 2" xfId="41010" builtinId="35" hidden="1"/>
    <cellStyle name="40% — akcent 2" xfId="41049" builtinId="35" hidden="1"/>
    <cellStyle name="40% — akcent 2" xfId="41109" builtinId="35" hidden="1"/>
    <cellStyle name="40% — akcent 2" xfId="41167" builtinId="35" hidden="1"/>
    <cellStyle name="40% — akcent 2" xfId="41208" builtinId="35" hidden="1"/>
    <cellStyle name="40% — akcent 2" xfId="41247" builtinId="35" hidden="1"/>
    <cellStyle name="40% — akcent 2" xfId="41286" builtinId="35" hidden="1"/>
    <cellStyle name="40% — akcent 2" xfId="41325" builtinId="35" hidden="1"/>
    <cellStyle name="40% — akcent 2" xfId="41365" builtinId="35" hidden="1"/>
    <cellStyle name="40% — akcent 2" xfId="41404" builtinId="35" hidden="1"/>
    <cellStyle name="40% — akcent 2" xfId="41445" builtinId="35" hidden="1"/>
    <cellStyle name="40% — akcent 2" xfId="41484" builtinId="35" hidden="1"/>
    <cellStyle name="40% — akcent 2" xfId="41523" builtinId="35" hidden="1"/>
    <cellStyle name="40% — akcent 2" xfId="41562" builtinId="35" hidden="1"/>
    <cellStyle name="40% — akcent 2" xfId="41602" builtinId="35" hidden="1"/>
    <cellStyle name="40% — akcent 2" xfId="41642" builtinId="35" hidden="1"/>
    <cellStyle name="40% — akcent 2" xfId="41681" builtinId="35" hidden="1"/>
    <cellStyle name="40% — akcent 2" xfId="41721" builtinId="35" hidden="1"/>
    <cellStyle name="40% — akcent 2" xfId="41760" builtinId="35" hidden="1"/>
    <cellStyle name="40% — akcent 2" xfId="41800" builtinId="35" hidden="1"/>
    <cellStyle name="40% — akcent 2" xfId="41839" builtinId="35" hidden="1"/>
    <cellStyle name="40% — akcent 2" xfId="41878" builtinId="35" hidden="1"/>
    <cellStyle name="40% — akcent 2" xfId="41076" builtinId="35" hidden="1"/>
    <cellStyle name="40% — akcent 2" xfId="41918" builtinId="35" hidden="1"/>
    <cellStyle name="40% — akcent 2" xfId="41959" builtinId="35" hidden="1"/>
    <cellStyle name="40% — akcent 2" xfId="41998" builtinId="35" hidden="1"/>
    <cellStyle name="40% — akcent 2" xfId="42037" builtinId="35" hidden="1"/>
    <cellStyle name="40% — akcent 2" xfId="42076" builtinId="35" hidden="1"/>
    <cellStyle name="40% — akcent 2" xfId="42116" builtinId="35" hidden="1"/>
    <cellStyle name="40% — akcent 2" xfId="42155" builtinId="35" hidden="1"/>
    <cellStyle name="40% — akcent 2" xfId="42196" builtinId="35" hidden="1"/>
    <cellStyle name="40% — akcent 2" xfId="42235" builtinId="35" hidden="1"/>
    <cellStyle name="40% — akcent 2" xfId="42274" builtinId="35" hidden="1"/>
    <cellStyle name="40% — akcent 2" xfId="42313" builtinId="35" hidden="1"/>
    <cellStyle name="40% — akcent 2" xfId="42353" builtinId="35" hidden="1"/>
    <cellStyle name="40% — akcent 2" xfId="42393" builtinId="35" hidden="1"/>
    <cellStyle name="40% — akcent 2" xfId="42432" builtinId="35" hidden="1"/>
    <cellStyle name="40% — akcent 2" xfId="42472" builtinId="35" hidden="1"/>
    <cellStyle name="40% — akcent 2" xfId="42511" builtinId="35" hidden="1"/>
    <cellStyle name="40% — akcent 2" xfId="42551" builtinId="35" hidden="1"/>
    <cellStyle name="40% — akcent 2" xfId="42590" builtinId="35" hidden="1"/>
    <cellStyle name="40% — akcent 2" xfId="42629" builtinId="35" hidden="1"/>
    <cellStyle name="40% — akcent 2" xfId="42693" builtinId="35" hidden="1"/>
    <cellStyle name="40% — akcent 2" xfId="42747" builtinId="35" hidden="1"/>
    <cellStyle name="40% — akcent 2" xfId="42788" builtinId="35" hidden="1"/>
    <cellStyle name="40% — akcent 2" xfId="42827" builtinId="35" hidden="1"/>
    <cellStyle name="40% — akcent 2" xfId="42866" builtinId="35" hidden="1"/>
    <cellStyle name="40% — akcent 2" xfId="42905" builtinId="35" hidden="1"/>
    <cellStyle name="40% — akcent 2" xfId="42945" builtinId="35" hidden="1"/>
    <cellStyle name="40% — akcent 2" xfId="42984" builtinId="35" hidden="1"/>
    <cellStyle name="40% — akcent 2" xfId="43025" builtinId="35" hidden="1"/>
    <cellStyle name="40% — akcent 2" xfId="43064" builtinId="35" hidden="1"/>
    <cellStyle name="40% — akcent 2" xfId="43103" builtinId="35" hidden="1"/>
    <cellStyle name="40% — akcent 2" xfId="43142" builtinId="35" hidden="1"/>
    <cellStyle name="40% — akcent 2" xfId="43182" builtinId="35" hidden="1"/>
    <cellStyle name="40% — akcent 2" xfId="43222" builtinId="35" hidden="1"/>
    <cellStyle name="40% — akcent 2" xfId="43261" builtinId="35" hidden="1"/>
    <cellStyle name="40% — akcent 2" xfId="43301" builtinId="35" hidden="1"/>
    <cellStyle name="40% — akcent 2" xfId="43340" builtinId="35" hidden="1"/>
    <cellStyle name="40% — akcent 2" xfId="43380" builtinId="35" hidden="1"/>
    <cellStyle name="40% — akcent 2" xfId="43419" builtinId="35" hidden="1"/>
    <cellStyle name="40% — akcent 2" xfId="43458" builtinId="35" hidden="1"/>
    <cellStyle name="40% — akcent 2" xfId="42655" builtinId="35" hidden="1"/>
    <cellStyle name="40% — akcent 2" xfId="43498" builtinId="35" hidden="1"/>
    <cellStyle name="40% — akcent 2" xfId="43539" builtinId="35" hidden="1"/>
    <cellStyle name="40% — akcent 2" xfId="43578" builtinId="35" hidden="1"/>
    <cellStyle name="40% — akcent 2" xfId="43617" builtinId="35" hidden="1"/>
    <cellStyle name="40% — akcent 2" xfId="43656" builtinId="35" hidden="1"/>
    <cellStyle name="40% — akcent 2" xfId="43696" builtinId="35" hidden="1"/>
    <cellStyle name="40% — akcent 2" xfId="43735" builtinId="35" hidden="1"/>
    <cellStyle name="40% — akcent 2" xfId="43776" builtinId="35" hidden="1"/>
    <cellStyle name="40% — akcent 2" xfId="43815" builtinId="35" hidden="1"/>
    <cellStyle name="40% — akcent 2" xfId="43854" builtinId="35" hidden="1"/>
    <cellStyle name="40% — akcent 2" xfId="43893" builtinId="35" hidden="1"/>
    <cellStyle name="40% — akcent 2" xfId="43933" builtinId="35" hidden="1"/>
    <cellStyle name="40% — akcent 2" xfId="43973" builtinId="35" hidden="1"/>
    <cellStyle name="40% — akcent 2" xfId="44012" builtinId="35" hidden="1"/>
    <cellStyle name="40% — akcent 2" xfId="44052" builtinId="35" hidden="1"/>
    <cellStyle name="40% — akcent 2" xfId="44091" builtinId="35" hidden="1"/>
    <cellStyle name="40% — akcent 2" xfId="44131" builtinId="35" hidden="1"/>
    <cellStyle name="40% — akcent 2" xfId="44170" builtinId="35" hidden="1"/>
    <cellStyle name="40% — akcent 2" xfId="44209" builtinId="35" hidden="1"/>
    <cellStyle name="40% — akcent 2" xfId="44273" builtinId="35" hidden="1"/>
    <cellStyle name="40% — akcent 2" xfId="44327" builtinId="35" hidden="1"/>
    <cellStyle name="40% — akcent 2" xfId="44368" builtinId="35" hidden="1"/>
    <cellStyle name="40% — akcent 2" xfId="44407" builtinId="35" hidden="1"/>
    <cellStyle name="40% — akcent 2" xfId="44446" builtinId="35" hidden="1"/>
    <cellStyle name="40% — akcent 2" xfId="44485" builtinId="35" hidden="1"/>
    <cellStyle name="40% — akcent 2" xfId="44525" builtinId="35" hidden="1"/>
    <cellStyle name="40% — akcent 2" xfId="44564" builtinId="35" hidden="1"/>
    <cellStyle name="40% — akcent 2" xfId="44605" builtinId="35" hidden="1"/>
    <cellStyle name="40% — akcent 2" xfId="44644" builtinId="35" hidden="1"/>
    <cellStyle name="40% — akcent 2" xfId="44683" builtinId="35" hidden="1"/>
    <cellStyle name="40% — akcent 2" xfId="44722" builtinId="35" hidden="1"/>
    <cellStyle name="40% — akcent 2" xfId="44762" builtinId="35" hidden="1"/>
    <cellStyle name="40% — akcent 2" xfId="44802" builtinId="35" hidden="1"/>
    <cellStyle name="40% — akcent 2" xfId="44841" builtinId="35" hidden="1"/>
    <cellStyle name="40% — akcent 2" xfId="44881" builtinId="35" hidden="1"/>
    <cellStyle name="40% — akcent 2" xfId="44920" builtinId="35" hidden="1"/>
    <cellStyle name="40% — akcent 2" xfId="44960" builtinId="35" hidden="1"/>
    <cellStyle name="40% — akcent 2" xfId="44999" builtinId="35" hidden="1"/>
    <cellStyle name="40% — akcent 2" xfId="45038" builtinId="35" hidden="1"/>
    <cellStyle name="40% — akcent 2" xfId="44246" builtinId="35" hidden="1"/>
    <cellStyle name="40% — akcent 2" xfId="45078" builtinId="35" hidden="1"/>
    <cellStyle name="40% — akcent 2" xfId="45119" builtinId="35" hidden="1"/>
    <cellStyle name="40% — akcent 2" xfId="45158" builtinId="35" hidden="1"/>
    <cellStyle name="40% — akcent 2" xfId="45197" builtinId="35" hidden="1"/>
    <cellStyle name="40% — akcent 2" xfId="45236" builtinId="35" hidden="1"/>
    <cellStyle name="40% — akcent 2" xfId="45276" builtinId="35" hidden="1"/>
    <cellStyle name="40% — akcent 2" xfId="45315" builtinId="35" hidden="1"/>
    <cellStyle name="40% — akcent 2" xfId="45356" builtinId="35" hidden="1"/>
    <cellStyle name="40% — akcent 2" xfId="45395" builtinId="35" hidden="1"/>
    <cellStyle name="40% — akcent 2" xfId="45434" builtinId="35" hidden="1"/>
    <cellStyle name="40% — akcent 2" xfId="45473" builtinId="35" hidden="1"/>
    <cellStyle name="40% — akcent 2" xfId="45513" builtinId="35" hidden="1"/>
    <cellStyle name="40% — akcent 2" xfId="45553" builtinId="35" hidden="1"/>
    <cellStyle name="40% — akcent 2" xfId="45592" builtinId="35" hidden="1"/>
    <cellStyle name="40% — akcent 2" xfId="45632" builtinId="35" hidden="1"/>
    <cellStyle name="40% — akcent 2" xfId="45671" builtinId="35" hidden="1"/>
    <cellStyle name="40% — akcent 2" xfId="45711" builtinId="35" hidden="1"/>
    <cellStyle name="40% — akcent 2" xfId="45750" builtinId="35" hidden="1"/>
    <cellStyle name="40% — akcent 2" xfId="45789" builtinId="35" hidden="1"/>
    <cellStyle name="40% — akcent 3" xfId="93" builtinId="39" hidden="1"/>
    <cellStyle name="40% — akcent 3" xfId="132" builtinId="39" hidden="1"/>
    <cellStyle name="40% — akcent 3" xfId="171" builtinId="39" hidden="1"/>
    <cellStyle name="40% — akcent 3" xfId="210" builtinId="39" hidden="1"/>
    <cellStyle name="40% — akcent 3" xfId="250" builtinId="39" hidden="1"/>
    <cellStyle name="40% — akcent 3" xfId="289" builtinId="39" hidden="1"/>
    <cellStyle name="40% — akcent 3" xfId="330" builtinId="39" hidden="1"/>
    <cellStyle name="40% — akcent 3" xfId="369" builtinId="39" hidden="1"/>
    <cellStyle name="40% — akcent 3" xfId="408" builtinId="39" hidden="1"/>
    <cellStyle name="40% — akcent 3" xfId="447" builtinId="39" hidden="1"/>
    <cellStyle name="40% — akcent 3" xfId="487" builtinId="39" hidden="1"/>
    <cellStyle name="40% — akcent 3" xfId="527" builtinId="39" hidden="1"/>
    <cellStyle name="40% — akcent 3" xfId="566" builtinId="39" hidden="1"/>
    <cellStyle name="40% — akcent 3" xfId="606" builtinId="39" hidden="1"/>
    <cellStyle name="40% — akcent 3" xfId="645" builtinId="39" hidden="1"/>
    <cellStyle name="40% — akcent 3" xfId="685" builtinId="39" hidden="1"/>
    <cellStyle name="40% — akcent 3" xfId="724" builtinId="39" hidden="1"/>
    <cellStyle name="40% — akcent 3" xfId="763" builtinId="39" hidden="1"/>
    <cellStyle name="40% — akcent 3" xfId="802" builtinId="39" hidden="1"/>
    <cellStyle name="40% — akcent 3" xfId="961" builtinId="39" hidden="1"/>
    <cellStyle name="40% — akcent 3" xfId="1002" builtinId="39" hidden="1"/>
    <cellStyle name="40% — akcent 3" xfId="1041" builtinId="39" hidden="1"/>
    <cellStyle name="40% — akcent 3" xfId="1080" builtinId="39" hidden="1"/>
    <cellStyle name="40% — akcent 3" xfId="1119" builtinId="39" hidden="1"/>
    <cellStyle name="40% — akcent 3" xfId="1159" builtinId="39" hidden="1"/>
    <cellStyle name="40% — akcent 3" xfId="1198" builtinId="39" hidden="1"/>
    <cellStyle name="40% — akcent 3" xfId="1239" builtinId="39" hidden="1"/>
    <cellStyle name="40% — akcent 3" xfId="1278" builtinId="39" hidden="1"/>
    <cellStyle name="40% — akcent 3" xfId="1317" builtinId="39" hidden="1"/>
    <cellStyle name="40% — akcent 3" xfId="1356" builtinId="39" hidden="1"/>
    <cellStyle name="40% — akcent 3" xfId="1396" builtinId="39" hidden="1"/>
    <cellStyle name="40% — akcent 3" xfId="1436" builtinId="39" hidden="1"/>
    <cellStyle name="40% — akcent 3" xfId="1475" builtinId="39" hidden="1"/>
    <cellStyle name="40% — akcent 3" xfId="1515" builtinId="39" hidden="1"/>
    <cellStyle name="40% — akcent 3" xfId="1555" builtinId="39" hidden="1"/>
    <cellStyle name="40% — akcent 3" xfId="1595" builtinId="39" hidden="1"/>
    <cellStyle name="40% — akcent 3" xfId="1634" builtinId="39" hidden="1"/>
    <cellStyle name="40% — akcent 3" xfId="1673" builtinId="39" hidden="1"/>
    <cellStyle name="40% — akcent 3" xfId="912" builtinId="39" hidden="1"/>
    <cellStyle name="40% — akcent 3" xfId="1706" builtinId="39" hidden="1"/>
    <cellStyle name="40% — akcent 3" xfId="1747" builtinId="39" hidden="1"/>
    <cellStyle name="40% — akcent 3" xfId="1786" builtinId="39" hidden="1"/>
    <cellStyle name="40% — akcent 3" xfId="1825" builtinId="39" hidden="1"/>
    <cellStyle name="40% — akcent 3" xfId="1864" builtinId="39" hidden="1"/>
    <cellStyle name="40% — akcent 3" xfId="1904" builtinId="39" hidden="1"/>
    <cellStyle name="40% — akcent 3" xfId="1943" builtinId="39" hidden="1"/>
    <cellStyle name="40% — akcent 3" xfId="1984" builtinId="39" hidden="1"/>
    <cellStyle name="40% — akcent 3" xfId="2023" builtinId="39" hidden="1"/>
    <cellStyle name="40% — akcent 3" xfId="2062" builtinId="39" hidden="1"/>
    <cellStyle name="40% — akcent 3" xfId="2101" builtinId="39" hidden="1"/>
    <cellStyle name="40% — akcent 3" xfId="2141" builtinId="39" hidden="1"/>
    <cellStyle name="40% — akcent 3" xfId="2181" builtinId="39" hidden="1"/>
    <cellStyle name="40% — akcent 3" xfId="2220" builtinId="39" hidden="1"/>
    <cellStyle name="40% — akcent 3" xfId="2260" builtinId="39" hidden="1"/>
    <cellStyle name="40% — akcent 3" xfId="2299" builtinId="39" hidden="1"/>
    <cellStyle name="40% — akcent 3" xfId="2339" builtinId="39" hidden="1"/>
    <cellStyle name="40% — akcent 3" xfId="2378" builtinId="39" hidden="1"/>
    <cellStyle name="40% — akcent 3" xfId="2417" builtinId="39" hidden="1"/>
    <cellStyle name="40% — akcent 3" xfId="855" builtinId="39" hidden="1"/>
    <cellStyle name="40% — akcent 3" xfId="1690" builtinId="39" hidden="1"/>
    <cellStyle name="40% — akcent 3" xfId="2463" builtinId="39" hidden="1"/>
    <cellStyle name="40% — akcent 3" xfId="2502" builtinId="39" hidden="1"/>
    <cellStyle name="40% — akcent 3" xfId="2541" builtinId="39" hidden="1"/>
    <cellStyle name="40% — akcent 3" xfId="2580" builtinId="39" hidden="1"/>
    <cellStyle name="40% — akcent 3" xfId="2620" builtinId="39" hidden="1"/>
    <cellStyle name="40% — akcent 3" xfId="2659" builtinId="39" hidden="1"/>
    <cellStyle name="40% — akcent 3" xfId="2700" builtinId="39" hidden="1"/>
    <cellStyle name="40% — akcent 3" xfId="2739" builtinId="39" hidden="1"/>
    <cellStyle name="40% — akcent 3" xfId="2778" builtinId="39" hidden="1"/>
    <cellStyle name="40% — akcent 3" xfId="2817" builtinId="39" hidden="1"/>
    <cellStyle name="40% — akcent 3" xfId="2857" builtinId="39" hidden="1"/>
    <cellStyle name="40% — akcent 3" xfId="2897" builtinId="39" hidden="1"/>
    <cellStyle name="40% — akcent 3" xfId="2936" builtinId="39" hidden="1"/>
    <cellStyle name="40% — akcent 3" xfId="2976" builtinId="39" hidden="1"/>
    <cellStyle name="40% — akcent 3" xfId="3015" builtinId="39" hidden="1"/>
    <cellStyle name="40% — akcent 3" xfId="3055" builtinId="39" hidden="1"/>
    <cellStyle name="40% — akcent 3" xfId="3094" builtinId="39" hidden="1"/>
    <cellStyle name="40% — akcent 3" xfId="3133" builtinId="39" hidden="1"/>
    <cellStyle name="40% — akcent 3" xfId="3172" builtinId="39" hidden="1"/>
    <cellStyle name="40% — akcent 3" xfId="3365" builtinId="39" hidden="1"/>
    <cellStyle name="40% — akcent 3" xfId="3410" builtinId="39" hidden="1"/>
    <cellStyle name="40% — akcent 3" xfId="3449" builtinId="39" hidden="1"/>
    <cellStyle name="40% — akcent 3" xfId="3488" builtinId="39" hidden="1"/>
    <cellStyle name="40% — akcent 3" xfId="3527" builtinId="39" hidden="1"/>
    <cellStyle name="40% — akcent 3" xfId="3567" builtinId="39" hidden="1"/>
    <cellStyle name="40% — akcent 3" xfId="3606" builtinId="39" hidden="1"/>
    <cellStyle name="40% — akcent 3" xfId="3647" builtinId="39" hidden="1"/>
    <cellStyle name="40% — akcent 3" xfId="3686" builtinId="39" hidden="1"/>
    <cellStyle name="40% — akcent 3" xfId="3725" builtinId="39" hidden="1"/>
    <cellStyle name="40% — akcent 3" xfId="3764" builtinId="39" hidden="1"/>
    <cellStyle name="40% — akcent 3" xfId="3808" builtinId="39" hidden="1"/>
    <cellStyle name="40% — akcent 3" xfId="3848" builtinId="39" hidden="1"/>
    <cellStyle name="40% — akcent 3" xfId="3887" builtinId="39" hidden="1"/>
    <cellStyle name="40% — akcent 3" xfId="3927" builtinId="39" hidden="1"/>
    <cellStyle name="40% — akcent 3" xfId="3967" builtinId="39" hidden="1"/>
    <cellStyle name="40% — akcent 3" xfId="4007" builtinId="39" hidden="1"/>
    <cellStyle name="40% — akcent 3" xfId="4046" builtinId="39" hidden="1"/>
    <cellStyle name="40% — akcent 3" xfId="4085" builtinId="39" hidden="1"/>
    <cellStyle name="40% — akcent 3" xfId="4142" builtinId="39" hidden="1"/>
    <cellStyle name="40% — akcent 3" xfId="4301" builtinId="39" hidden="1"/>
    <cellStyle name="40% — akcent 3" xfId="4346" builtinId="39" hidden="1"/>
    <cellStyle name="40% — akcent 3" xfId="4385" builtinId="39" hidden="1"/>
    <cellStyle name="40% — akcent 3" xfId="4424" builtinId="39" hidden="1"/>
    <cellStyle name="40% — akcent 3" xfId="4463" builtinId="39" hidden="1"/>
    <cellStyle name="40% — akcent 3" xfId="4503" builtinId="39" hidden="1"/>
    <cellStyle name="40% — akcent 3" xfId="4542" builtinId="39" hidden="1"/>
    <cellStyle name="40% — akcent 3" xfId="4583" builtinId="39" hidden="1"/>
    <cellStyle name="40% — akcent 3" xfId="4622" builtinId="39" hidden="1"/>
    <cellStyle name="40% — akcent 3" xfId="4661" builtinId="39" hidden="1"/>
    <cellStyle name="40% — akcent 3" xfId="4700" builtinId="39" hidden="1"/>
    <cellStyle name="40% — akcent 3" xfId="4744" builtinId="39" hidden="1"/>
    <cellStyle name="40% — akcent 3" xfId="4784" builtinId="39" hidden="1"/>
    <cellStyle name="40% — akcent 3" xfId="4823" builtinId="39" hidden="1"/>
    <cellStyle name="40% — akcent 3" xfId="4863" builtinId="39" hidden="1"/>
    <cellStyle name="40% — akcent 3" xfId="4903" builtinId="39" hidden="1"/>
    <cellStyle name="40% — akcent 3" xfId="4943" builtinId="39" hidden="1"/>
    <cellStyle name="40% — akcent 3" xfId="4982" builtinId="39" hidden="1"/>
    <cellStyle name="40% — akcent 3" xfId="5021" builtinId="39" hidden="1"/>
    <cellStyle name="40% — akcent 3" xfId="4252" builtinId="39" hidden="1"/>
    <cellStyle name="40% — akcent 3" xfId="5054" builtinId="39" hidden="1"/>
    <cellStyle name="40% — akcent 3" xfId="5095" builtinId="39" hidden="1"/>
    <cellStyle name="40% — akcent 3" xfId="5134" builtinId="39" hidden="1"/>
    <cellStyle name="40% — akcent 3" xfId="5173" builtinId="39" hidden="1"/>
    <cellStyle name="40% — akcent 3" xfId="5212" builtinId="39" hidden="1"/>
    <cellStyle name="40% — akcent 3" xfId="5252" builtinId="39" hidden="1"/>
    <cellStyle name="40% — akcent 3" xfId="5291" builtinId="39" hidden="1"/>
    <cellStyle name="40% — akcent 3" xfId="5332" builtinId="39" hidden="1"/>
    <cellStyle name="40% — akcent 3" xfId="5371" builtinId="39" hidden="1"/>
    <cellStyle name="40% — akcent 3" xfId="5410" builtinId="39" hidden="1"/>
    <cellStyle name="40% — akcent 3" xfId="5449" builtinId="39" hidden="1"/>
    <cellStyle name="40% — akcent 3" xfId="5489" builtinId="39" hidden="1"/>
    <cellStyle name="40% — akcent 3" xfId="5529" builtinId="39" hidden="1"/>
    <cellStyle name="40% — akcent 3" xfId="5568" builtinId="39" hidden="1"/>
    <cellStyle name="40% — akcent 3" xfId="5608" builtinId="39" hidden="1"/>
    <cellStyle name="40% — akcent 3" xfId="5647" builtinId="39" hidden="1"/>
    <cellStyle name="40% — akcent 3" xfId="5687" builtinId="39" hidden="1"/>
    <cellStyle name="40% — akcent 3" xfId="5726" builtinId="39" hidden="1"/>
    <cellStyle name="40% — akcent 3" xfId="5765" builtinId="39" hidden="1"/>
    <cellStyle name="40% — akcent 3" xfId="4195" builtinId="39" hidden="1"/>
    <cellStyle name="40% — akcent 3" xfId="5038" builtinId="39" hidden="1"/>
    <cellStyle name="40% — akcent 3" xfId="5811" builtinId="39" hidden="1"/>
    <cellStyle name="40% — akcent 3" xfId="5850" builtinId="39" hidden="1"/>
    <cellStyle name="40% — akcent 3" xfId="5889" builtinId="39" hidden="1"/>
    <cellStyle name="40% — akcent 3" xfId="5928" builtinId="39" hidden="1"/>
    <cellStyle name="40% — akcent 3" xfId="5968" builtinId="39" hidden="1"/>
    <cellStyle name="40% — akcent 3" xfId="6007" builtinId="39" hidden="1"/>
    <cellStyle name="40% — akcent 3" xfId="6048" builtinId="39" hidden="1"/>
    <cellStyle name="40% — akcent 3" xfId="6087" builtinId="39" hidden="1"/>
    <cellStyle name="40% — akcent 3" xfId="6126" builtinId="39" hidden="1"/>
    <cellStyle name="40% — akcent 3" xfId="6165" builtinId="39" hidden="1"/>
    <cellStyle name="40% — akcent 3" xfId="6205" builtinId="39" hidden="1"/>
    <cellStyle name="40% — akcent 3" xfId="6245" builtinId="39" hidden="1"/>
    <cellStyle name="40% — akcent 3" xfId="6284" builtinId="39" hidden="1"/>
    <cellStyle name="40% — akcent 3" xfId="6324" builtinId="39" hidden="1"/>
    <cellStyle name="40% — akcent 3" xfId="6363" builtinId="39" hidden="1"/>
    <cellStyle name="40% — akcent 3" xfId="6403" builtinId="39" hidden="1"/>
    <cellStyle name="40% — akcent 3" xfId="6442" builtinId="39" hidden="1"/>
    <cellStyle name="40% — akcent 3" xfId="6481" builtinId="39" hidden="1"/>
    <cellStyle name="40% — akcent 3" xfId="3316" builtinId="39" hidden="1"/>
    <cellStyle name="40% — akcent 3" xfId="3186" builtinId="39" hidden="1"/>
    <cellStyle name="40% — akcent 3" xfId="6537" builtinId="39" hidden="1"/>
    <cellStyle name="40% — akcent 3" xfId="6576" builtinId="39" hidden="1"/>
    <cellStyle name="40% — akcent 3" xfId="6615" builtinId="39" hidden="1"/>
    <cellStyle name="40% — akcent 3" xfId="6654" builtinId="39" hidden="1"/>
    <cellStyle name="40% — akcent 3" xfId="6694" builtinId="39" hidden="1"/>
    <cellStyle name="40% — akcent 3" xfId="6733" builtinId="39" hidden="1"/>
    <cellStyle name="40% — akcent 3" xfId="6774" builtinId="39" hidden="1"/>
    <cellStyle name="40% — akcent 3" xfId="6813" builtinId="39" hidden="1"/>
    <cellStyle name="40% — akcent 3" xfId="6852" builtinId="39" hidden="1"/>
    <cellStyle name="40% — akcent 3" xfId="6891" builtinId="39" hidden="1"/>
    <cellStyle name="40% — akcent 3" xfId="6933" builtinId="39" hidden="1"/>
    <cellStyle name="40% — akcent 3" xfId="6973" builtinId="39" hidden="1"/>
    <cellStyle name="40% — akcent 3" xfId="7012" builtinId="39" hidden="1"/>
    <cellStyle name="40% — akcent 3" xfId="7052" builtinId="39" hidden="1"/>
    <cellStyle name="40% — akcent 3" xfId="7092" builtinId="39" hidden="1"/>
    <cellStyle name="40% — akcent 3" xfId="7132" builtinId="39" hidden="1"/>
    <cellStyle name="40% — akcent 3" xfId="7171" builtinId="39" hidden="1"/>
    <cellStyle name="40% — akcent 3" xfId="7210" builtinId="39" hidden="1"/>
    <cellStyle name="40% — akcent 3" xfId="7260" builtinId="39" hidden="1"/>
    <cellStyle name="40% — akcent 3" xfId="7419" builtinId="39" hidden="1"/>
    <cellStyle name="40% — akcent 3" xfId="7462" builtinId="39" hidden="1"/>
    <cellStyle name="40% — akcent 3" xfId="7501" builtinId="39" hidden="1"/>
    <cellStyle name="40% — akcent 3" xfId="7540" builtinId="39" hidden="1"/>
    <cellStyle name="40% — akcent 3" xfId="7579" builtinId="39" hidden="1"/>
    <cellStyle name="40% — akcent 3" xfId="7619" builtinId="39" hidden="1"/>
    <cellStyle name="40% — akcent 3" xfId="7658" builtinId="39" hidden="1"/>
    <cellStyle name="40% — akcent 3" xfId="7699" builtinId="39" hidden="1"/>
    <cellStyle name="40% — akcent 3" xfId="7738" builtinId="39" hidden="1"/>
    <cellStyle name="40% — akcent 3" xfId="7777" builtinId="39" hidden="1"/>
    <cellStyle name="40% — akcent 3" xfId="7816" builtinId="39" hidden="1"/>
    <cellStyle name="40% — akcent 3" xfId="7858" builtinId="39" hidden="1"/>
    <cellStyle name="40% — akcent 3" xfId="7898" builtinId="39" hidden="1"/>
    <cellStyle name="40% — akcent 3" xfId="7937" builtinId="39" hidden="1"/>
    <cellStyle name="40% — akcent 3" xfId="7977" builtinId="39" hidden="1"/>
    <cellStyle name="40% — akcent 3" xfId="8017" builtinId="39" hidden="1"/>
    <cellStyle name="40% — akcent 3" xfId="8057" builtinId="39" hidden="1"/>
    <cellStyle name="40% — akcent 3" xfId="8096" builtinId="39" hidden="1"/>
    <cellStyle name="40% — akcent 3" xfId="8135" builtinId="39" hidden="1"/>
    <cellStyle name="40% — akcent 3" xfId="7370" builtinId="39" hidden="1"/>
    <cellStyle name="40% — akcent 3" xfId="8168" builtinId="39" hidden="1"/>
    <cellStyle name="40% — akcent 3" xfId="8209" builtinId="39" hidden="1"/>
    <cellStyle name="40% — akcent 3" xfId="8248" builtinId="39" hidden="1"/>
    <cellStyle name="40% — akcent 3" xfId="8287" builtinId="39" hidden="1"/>
    <cellStyle name="40% — akcent 3" xfId="8326" builtinId="39" hidden="1"/>
    <cellStyle name="40% — akcent 3" xfId="8366" builtinId="39" hidden="1"/>
    <cellStyle name="40% — akcent 3" xfId="8405" builtinId="39" hidden="1"/>
    <cellStyle name="40% — akcent 3" xfId="8446" builtinId="39" hidden="1"/>
    <cellStyle name="40% — akcent 3" xfId="8485" builtinId="39" hidden="1"/>
    <cellStyle name="40% — akcent 3" xfId="8524" builtinId="39" hidden="1"/>
    <cellStyle name="40% — akcent 3" xfId="8563" builtinId="39" hidden="1"/>
    <cellStyle name="40% — akcent 3" xfId="8603" builtinId="39" hidden="1"/>
    <cellStyle name="40% — akcent 3" xfId="8643" builtinId="39" hidden="1"/>
    <cellStyle name="40% — akcent 3" xfId="8682" builtinId="39" hidden="1"/>
    <cellStyle name="40% — akcent 3" xfId="8722" builtinId="39" hidden="1"/>
    <cellStyle name="40% — akcent 3" xfId="8761" builtinId="39" hidden="1"/>
    <cellStyle name="40% — akcent 3" xfId="8801" builtinId="39" hidden="1"/>
    <cellStyle name="40% — akcent 3" xfId="8840" builtinId="39" hidden="1"/>
    <cellStyle name="40% — akcent 3" xfId="8879" builtinId="39" hidden="1"/>
    <cellStyle name="40% — akcent 3" xfId="7313" builtinId="39" hidden="1"/>
    <cellStyle name="40% — akcent 3" xfId="8152" builtinId="39" hidden="1"/>
    <cellStyle name="40% — akcent 3" xfId="8925" builtinId="39" hidden="1"/>
    <cellStyle name="40% — akcent 3" xfId="8964" builtinId="39" hidden="1"/>
    <cellStyle name="40% — akcent 3" xfId="9003" builtinId="39" hidden="1"/>
    <cellStyle name="40% — akcent 3" xfId="9042" builtinId="39" hidden="1"/>
    <cellStyle name="40% — akcent 3" xfId="9082" builtinId="39" hidden="1"/>
    <cellStyle name="40% — akcent 3" xfId="9121" builtinId="39" hidden="1"/>
    <cellStyle name="40% — akcent 3" xfId="9162" builtinId="39" hidden="1"/>
    <cellStyle name="40% — akcent 3" xfId="9201" builtinId="39" hidden="1"/>
    <cellStyle name="40% — akcent 3" xfId="9240" builtinId="39" hidden="1"/>
    <cellStyle name="40% — akcent 3" xfId="9279" builtinId="39" hidden="1"/>
    <cellStyle name="40% — akcent 3" xfId="9319" builtinId="39" hidden="1"/>
    <cellStyle name="40% — akcent 3" xfId="9359" builtinId="39" hidden="1"/>
    <cellStyle name="40% — akcent 3" xfId="9398" builtinId="39" hidden="1"/>
    <cellStyle name="40% — akcent 3" xfId="9438" builtinId="39" hidden="1"/>
    <cellStyle name="40% — akcent 3" xfId="9477" builtinId="39" hidden="1"/>
    <cellStyle name="40% — akcent 3" xfId="9517" builtinId="39" hidden="1"/>
    <cellStyle name="40% — akcent 3" xfId="9556" builtinId="39" hidden="1"/>
    <cellStyle name="40% — akcent 3" xfId="9595" builtinId="39" hidden="1"/>
    <cellStyle name="40% — akcent 3" xfId="3294" builtinId="39" hidden="1"/>
    <cellStyle name="40% — akcent 3" xfId="9636" builtinId="39" hidden="1"/>
    <cellStyle name="40% — akcent 3" xfId="9677" builtinId="39" hidden="1"/>
    <cellStyle name="40% — akcent 3" xfId="9716" builtinId="39" hidden="1"/>
    <cellStyle name="40% — akcent 3" xfId="9755" builtinId="39" hidden="1"/>
    <cellStyle name="40% — akcent 3" xfId="9794" builtinId="39" hidden="1"/>
    <cellStyle name="40% — akcent 3" xfId="9834" builtinId="39" hidden="1"/>
    <cellStyle name="40% — akcent 3" xfId="9873" builtinId="39" hidden="1"/>
    <cellStyle name="40% — akcent 3" xfId="9914" builtinId="39" hidden="1"/>
    <cellStyle name="40% — akcent 3" xfId="9953" builtinId="39" hidden="1"/>
    <cellStyle name="40% — akcent 3" xfId="9992" builtinId="39" hidden="1"/>
    <cellStyle name="40% — akcent 3" xfId="10031" builtinId="39" hidden="1"/>
    <cellStyle name="40% — akcent 3" xfId="10071" builtinId="39" hidden="1"/>
    <cellStyle name="40% — akcent 3" xfId="10111" builtinId="39" hidden="1"/>
    <cellStyle name="40% — akcent 3" xfId="10150" builtinId="39" hidden="1"/>
    <cellStyle name="40% — akcent 3" xfId="10190" builtinId="39" hidden="1"/>
    <cellStyle name="40% — akcent 3" xfId="10229" builtinId="39" hidden="1"/>
    <cellStyle name="40% — akcent 3" xfId="10269" builtinId="39" hidden="1"/>
    <cellStyle name="40% — akcent 3" xfId="10308" builtinId="39" hidden="1"/>
    <cellStyle name="40% — akcent 3" xfId="10347" builtinId="39" hidden="1"/>
    <cellStyle name="40% — akcent 3" xfId="10386" builtinId="39" hidden="1"/>
    <cellStyle name="40% — akcent 3" xfId="10545" builtinId="39" hidden="1"/>
    <cellStyle name="40% — akcent 3" xfId="10586" builtinId="39" hidden="1"/>
    <cellStyle name="40% — akcent 3" xfId="10625" builtinId="39" hidden="1"/>
    <cellStyle name="40% — akcent 3" xfId="10664" builtinId="39" hidden="1"/>
    <cellStyle name="40% — akcent 3" xfId="10703" builtinId="39" hidden="1"/>
    <cellStyle name="40% — akcent 3" xfId="10743" builtinId="39" hidden="1"/>
    <cellStyle name="40% — akcent 3" xfId="10782" builtinId="39" hidden="1"/>
    <cellStyle name="40% — akcent 3" xfId="10823" builtinId="39" hidden="1"/>
    <cellStyle name="40% — akcent 3" xfId="10862" builtinId="39" hidden="1"/>
    <cellStyle name="40% — akcent 3" xfId="10901" builtinId="39" hidden="1"/>
    <cellStyle name="40% — akcent 3" xfId="10940" builtinId="39" hidden="1"/>
    <cellStyle name="40% — akcent 3" xfId="10980" builtinId="39" hidden="1"/>
    <cellStyle name="40% — akcent 3" xfId="11020" builtinId="39" hidden="1"/>
    <cellStyle name="40% — akcent 3" xfId="11059" builtinId="39" hidden="1"/>
    <cellStyle name="40% — akcent 3" xfId="11099" builtinId="39" hidden="1"/>
    <cellStyle name="40% — akcent 3" xfId="11139" builtinId="39" hidden="1"/>
    <cellStyle name="40% — akcent 3" xfId="11179" builtinId="39" hidden="1"/>
    <cellStyle name="40% — akcent 3" xfId="11218" builtinId="39" hidden="1"/>
    <cellStyle name="40% — akcent 3" xfId="11257" builtinId="39" hidden="1"/>
    <cellStyle name="40% — akcent 3" xfId="10496" builtinId="39" hidden="1"/>
    <cellStyle name="40% — akcent 3" xfId="11290" builtinId="39" hidden="1"/>
    <cellStyle name="40% — akcent 3" xfId="11331" builtinId="39" hidden="1"/>
    <cellStyle name="40% — akcent 3" xfId="11370" builtinId="39" hidden="1"/>
    <cellStyle name="40% — akcent 3" xfId="11409" builtinId="39" hidden="1"/>
    <cellStyle name="40% — akcent 3" xfId="11448" builtinId="39" hidden="1"/>
    <cellStyle name="40% — akcent 3" xfId="11488" builtinId="39" hidden="1"/>
    <cellStyle name="40% — akcent 3" xfId="11527" builtinId="39" hidden="1"/>
    <cellStyle name="40% — akcent 3" xfId="11568" builtinId="39" hidden="1"/>
    <cellStyle name="40% — akcent 3" xfId="11607" builtinId="39" hidden="1"/>
    <cellStyle name="40% — akcent 3" xfId="11646" builtinId="39" hidden="1"/>
    <cellStyle name="40% — akcent 3" xfId="11685" builtinId="39" hidden="1"/>
    <cellStyle name="40% — akcent 3" xfId="11725" builtinId="39" hidden="1"/>
    <cellStyle name="40% — akcent 3" xfId="11765" builtinId="39" hidden="1"/>
    <cellStyle name="40% — akcent 3" xfId="11804" builtinId="39" hidden="1"/>
    <cellStyle name="40% — akcent 3" xfId="11844" builtinId="39" hidden="1"/>
    <cellStyle name="40% — akcent 3" xfId="11883" builtinId="39" hidden="1"/>
    <cellStyle name="40% — akcent 3" xfId="11923" builtinId="39" hidden="1"/>
    <cellStyle name="40% — akcent 3" xfId="11962" builtinId="39" hidden="1"/>
    <cellStyle name="40% — akcent 3" xfId="12001" builtinId="39" hidden="1"/>
    <cellStyle name="40% — akcent 3" xfId="10439" builtinId="39" hidden="1"/>
    <cellStyle name="40% — akcent 3" xfId="11274" builtinId="39" hidden="1"/>
    <cellStyle name="40% — akcent 3" xfId="12047" builtinId="39" hidden="1"/>
    <cellStyle name="40% — akcent 3" xfId="12086" builtinId="39" hidden="1"/>
    <cellStyle name="40% — akcent 3" xfId="12125" builtinId="39" hidden="1"/>
    <cellStyle name="40% — akcent 3" xfId="12164" builtinId="39" hidden="1"/>
    <cellStyle name="40% — akcent 3" xfId="12204" builtinId="39" hidden="1"/>
    <cellStyle name="40% — akcent 3" xfId="12243" builtinId="39" hidden="1"/>
    <cellStyle name="40% — akcent 3" xfId="12284" builtinId="39" hidden="1"/>
    <cellStyle name="40% — akcent 3" xfId="12323" builtinId="39" hidden="1"/>
    <cellStyle name="40% — akcent 3" xfId="12362" builtinId="39" hidden="1"/>
    <cellStyle name="40% — akcent 3" xfId="12401" builtinId="39" hidden="1"/>
    <cellStyle name="40% — akcent 3" xfId="12441" builtinId="39" hidden="1"/>
    <cellStyle name="40% — akcent 3" xfId="12481" builtinId="39" hidden="1"/>
    <cellStyle name="40% — akcent 3" xfId="12520" builtinId="39" hidden="1"/>
    <cellStyle name="40% — akcent 3" xfId="12560" builtinId="39" hidden="1"/>
    <cellStyle name="40% — akcent 3" xfId="12599" builtinId="39" hidden="1"/>
    <cellStyle name="40% — akcent 3" xfId="12639" builtinId="39" hidden="1"/>
    <cellStyle name="40% — akcent 3" xfId="12678" builtinId="39" hidden="1"/>
    <cellStyle name="40% — akcent 3" xfId="12717" builtinId="39" hidden="1"/>
    <cellStyle name="40% — akcent 3" xfId="12756" builtinId="39" hidden="1"/>
    <cellStyle name="40% — akcent 3" xfId="12796" builtinId="39" hidden="1"/>
    <cellStyle name="40% — akcent 3" xfId="12837" builtinId="39" hidden="1"/>
    <cellStyle name="40% — akcent 3" xfId="12876" builtinId="39" hidden="1"/>
    <cellStyle name="40% — akcent 3" xfId="12915" builtinId="39" hidden="1"/>
    <cellStyle name="40% — akcent 3" xfId="12954" builtinId="39" hidden="1"/>
    <cellStyle name="40% — akcent 3" xfId="12994" builtinId="39" hidden="1"/>
    <cellStyle name="40% — akcent 3" xfId="13033" builtinId="39" hidden="1"/>
    <cellStyle name="40% — akcent 3" xfId="13074" builtinId="39" hidden="1"/>
    <cellStyle name="40% — akcent 3" xfId="13113" builtinId="39" hidden="1"/>
    <cellStyle name="40% — akcent 3" xfId="13152" builtinId="39" hidden="1"/>
    <cellStyle name="40% — akcent 3" xfId="13191" builtinId="39" hidden="1"/>
    <cellStyle name="40% — akcent 3" xfId="13231" builtinId="39" hidden="1"/>
    <cellStyle name="40% — akcent 3" xfId="13271" builtinId="39" hidden="1"/>
    <cellStyle name="40% — akcent 3" xfId="13310" builtinId="39" hidden="1"/>
    <cellStyle name="40% — akcent 3" xfId="13350" builtinId="39" hidden="1"/>
    <cellStyle name="40% — akcent 3" xfId="13389" builtinId="39" hidden="1"/>
    <cellStyle name="40% — akcent 3" xfId="13429" builtinId="39" hidden="1"/>
    <cellStyle name="40% — akcent 3" xfId="13468" builtinId="39" hidden="1"/>
    <cellStyle name="40% — akcent 3" xfId="13507" builtinId="39" hidden="1"/>
    <cellStyle name="40% — akcent 3" xfId="13546" builtinId="39" hidden="1"/>
    <cellStyle name="40% — akcent 3" xfId="13705" builtinId="39" hidden="1"/>
    <cellStyle name="40% — akcent 3" xfId="13746" builtinId="39" hidden="1"/>
    <cellStyle name="40% — akcent 3" xfId="13785" builtinId="39" hidden="1"/>
    <cellStyle name="40% — akcent 3" xfId="13824" builtinId="39" hidden="1"/>
    <cellStyle name="40% — akcent 3" xfId="13863" builtinId="39" hidden="1"/>
    <cellStyle name="40% — akcent 3" xfId="13903" builtinId="39" hidden="1"/>
    <cellStyle name="40% — akcent 3" xfId="13942" builtinId="39" hidden="1"/>
    <cellStyle name="40% — akcent 3" xfId="13983" builtinId="39" hidden="1"/>
    <cellStyle name="40% — akcent 3" xfId="14022" builtinId="39" hidden="1"/>
    <cellStyle name="40% — akcent 3" xfId="14061" builtinId="39" hidden="1"/>
    <cellStyle name="40% — akcent 3" xfId="14100" builtinId="39" hidden="1"/>
    <cellStyle name="40% — akcent 3" xfId="14140" builtinId="39" hidden="1"/>
    <cellStyle name="40% — akcent 3" xfId="14180" builtinId="39" hidden="1"/>
    <cellStyle name="40% — akcent 3" xfId="14219" builtinId="39" hidden="1"/>
    <cellStyle name="40% — akcent 3" xfId="14259" builtinId="39" hidden="1"/>
    <cellStyle name="40% — akcent 3" xfId="14299" builtinId="39" hidden="1"/>
    <cellStyle name="40% — akcent 3" xfId="14339" builtinId="39" hidden="1"/>
    <cellStyle name="40% — akcent 3" xfId="14378" builtinId="39" hidden="1"/>
    <cellStyle name="40% — akcent 3" xfId="14417" builtinId="39" hidden="1"/>
    <cellStyle name="40% — akcent 3" xfId="13656" builtinId="39" hidden="1"/>
    <cellStyle name="40% — akcent 3" xfId="14450" builtinId="39" hidden="1"/>
    <cellStyle name="40% — akcent 3" xfId="14491" builtinId="39" hidden="1"/>
    <cellStyle name="40% — akcent 3" xfId="14530" builtinId="39" hidden="1"/>
    <cellStyle name="40% — akcent 3" xfId="14569" builtinId="39" hidden="1"/>
    <cellStyle name="40% — akcent 3" xfId="14608" builtinId="39" hidden="1"/>
    <cellStyle name="40% — akcent 3" xfId="14648" builtinId="39" hidden="1"/>
    <cellStyle name="40% — akcent 3" xfId="14687" builtinId="39" hidden="1"/>
    <cellStyle name="40% — akcent 3" xfId="14728" builtinId="39" hidden="1"/>
    <cellStyle name="40% — akcent 3" xfId="14767" builtinId="39" hidden="1"/>
    <cellStyle name="40% — akcent 3" xfId="14806" builtinId="39" hidden="1"/>
    <cellStyle name="40% — akcent 3" xfId="14845" builtinId="39" hidden="1"/>
    <cellStyle name="40% — akcent 3" xfId="14885" builtinId="39" hidden="1"/>
    <cellStyle name="40% — akcent 3" xfId="14925" builtinId="39" hidden="1"/>
    <cellStyle name="40% — akcent 3" xfId="14964" builtinId="39" hidden="1"/>
    <cellStyle name="40% — akcent 3" xfId="15004" builtinId="39" hidden="1"/>
    <cellStyle name="40% — akcent 3" xfId="15043" builtinId="39" hidden="1"/>
    <cellStyle name="40% — akcent 3" xfId="15083" builtinId="39" hidden="1"/>
    <cellStyle name="40% — akcent 3" xfId="15122" builtinId="39" hidden="1"/>
    <cellStyle name="40% — akcent 3" xfId="15161" builtinId="39" hidden="1"/>
    <cellStyle name="40% — akcent 3" xfId="13599" builtinId="39" hidden="1"/>
    <cellStyle name="40% — akcent 3" xfId="14434" builtinId="39" hidden="1"/>
    <cellStyle name="40% — akcent 3" xfId="15207" builtinId="39" hidden="1"/>
    <cellStyle name="40% — akcent 3" xfId="15246" builtinId="39" hidden="1"/>
    <cellStyle name="40% — akcent 3" xfId="15285" builtinId="39" hidden="1"/>
    <cellStyle name="40% — akcent 3" xfId="15324" builtinId="39" hidden="1"/>
    <cellStyle name="40% — akcent 3" xfId="15364" builtinId="39" hidden="1"/>
    <cellStyle name="40% — akcent 3" xfId="15403" builtinId="39" hidden="1"/>
    <cellStyle name="40% — akcent 3" xfId="15444" builtinId="39" hidden="1"/>
    <cellStyle name="40% — akcent 3" xfId="15483" builtinId="39" hidden="1"/>
    <cellStyle name="40% — akcent 3" xfId="15522" builtinId="39" hidden="1"/>
    <cellStyle name="40% — akcent 3" xfId="15561" builtinId="39" hidden="1"/>
    <cellStyle name="40% — akcent 3" xfId="15601" builtinId="39" hidden="1"/>
    <cellStyle name="40% — akcent 3" xfId="15641" builtinId="39" hidden="1"/>
    <cellStyle name="40% — akcent 3" xfId="15680" builtinId="39" hidden="1"/>
    <cellStyle name="40% — akcent 3" xfId="15720" builtinId="39" hidden="1"/>
    <cellStyle name="40% — akcent 3" xfId="15759" builtinId="39" hidden="1"/>
    <cellStyle name="40% — akcent 3" xfId="15799" builtinId="39" hidden="1"/>
    <cellStyle name="40% — akcent 3" xfId="15838" builtinId="39" hidden="1"/>
    <cellStyle name="40% — akcent 3" xfId="15877" builtinId="39" hidden="1"/>
    <cellStyle name="40% — akcent 3" xfId="3235" builtinId="39" hidden="1"/>
    <cellStyle name="40% — akcent 3" xfId="4715" builtinId="39" hidden="1"/>
    <cellStyle name="40% — akcent 3" xfId="15931" builtinId="39" hidden="1"/>
    <cellStyle name="40% — akcent 3" xfId="15970" builtinId="39" hidden="1"/>
    <cellStyle name="40% — akcent 3" xfId="16009" builtinId="39" hidden="1"/>
    <cellStyle name="40% — akcent 3" xfId="16048" builtinId="39" hidden="1"/>
    <cellStyle name="40% — akcent 3" xfId="16088" builtinId="39" hidden="1"/>
    <cellStyle name="40% — akcent 3" xfId="16127" builtinId="39" hidden="1"/>
    <cellStyle name="40% — akcent 3" xfId="16168" builtinId="39" hidden="1"/>
    <cellStyle name="40% — akcent 3" xfId="16207" builtinId="39" hidden="1"/>
    <cellStyle name="40% — akcent 3" xfId="16246" builtinId="39" hidden="1"/>
    <cellStyle name="40% — akcent 3" xfId="16285" builtinId="39" hidden="1"/>
    <cellStyle name="40% — akcent 3" xfId="16325" builtinId="39" hidden="1"/>
    <cellStyle name="40% — akcent 3" xfId="16365" builtinId="39" hidden="1"/>
    <cellStyle name="40% — akcent 3" xfId="16404" builtinId="39" hidden="1"/>
    <cellStyle name="40% — akcent 3" xfId="16444" builtinId="39" hidden="1"/>
    <cellStyle name="40% — akcent 3" xfId="16483" builtinId="39" hidden="1"/>
    <cellStyle name="40% — akcent 3" xfId="16523" builtinId="39" hidden="1"/>
    <cellStyle name="40% — akcent 3" xfId="16562" builtinId="39" hidden="1"/>
    <cellStyle name="40% — akcent 3" xfId="16601" builtinId="39" hidden="1"/>
    <cellStyle name="40% — akcent 3" xfId="16640" builtinId="39" hidden="1"/>
    <cellStyle name="40% — akcent 3" xfId="16799" builtinId="39" hidden="1"/>
    <cellStyle name="40% — akcent 3" xfId="16840" builtinId="39" hidden="1"/>
    <cellStyle name="40% — akcent 3" xfId="16879" builtinId="39" hidden="1"/>
    <cellStyle name="40% — akcent 3" xfId="16918" builtinId="39" hidden="1"/>
    <cellStyle name="40% — akcent 3" xfId="16957" builtinId="39" hidden="1"/>
    <cellStyle name="40% — akcent 3" xfId="16997" builtinId="39" hidden="1"/>
    <cellStyle name="40% — akcent 3" xfId="17036" builtinId="39" hidden="1"/>
    <cellStyle name="40% — akcent 3" xfId="17077" builtinId="39" hidden="1"/>
    <cellStyle name="40% — akcent 3" xfId="17116" builtinId="39" hidden="1"/>
    <cellStyle name="40% — akcent 3" xfId="17155" builtinId="39" hidden="1"/>
    <cellStyle name="40% — akcent 3" xfId="17194" builtinId="39" hidden="1"/>
    <cellStyle name="40% — akcent 3" xfId="17234" builtinId="39" hidden="1"/>
    <cellStyle name="40% — akcent 3" xfId="17274" builtinId="39" hidden="1"/>
    <cellStyle name="40% — akcent 3" xfId="17313" builtinId="39" hidden="1"/>
    <cellStyle name="40% — akcent 3" xfId="17353" builtinId="39" hidden="1"/>
    <cellStyle name="40% — akcent 3" xfId="17393" builtinId="39" hidden="1"/>
    <cellStyle name="40% — akcent 3" xfId="17433" builtinId="39" hidden="1"/>
    <cellStyle name="40% — akcent 3" xfId="17472" builtinId="39" hidden="1"/>
    <cellStyle name="40% — akcent 3" xfId="17511" builtinId="39" hidden="1"/>
    <cellStyle name="40% — akcent 3" xfId="16750" builtinId="39" hidden="1"/>
    <cellStyle name="40% — akcent 3" xfId="17544" builtinId="39" hidden="1"/>
    <cellStyle name="40% — akcent 3" xfId="17585" builtinId="39" hidden="1"/>
    <cellStyle name="40% — akcent 3" xfId="17624" builtinId="39" hidden="1"/>
    <cellStyle name="40% — akcent 3" xfId="17663" builtinId="39" hidden="1"/>
    <cellStyle name="40% — akcent 3" xfId="17702" builtinId="39" hidden="1"/>
    <cellStyle name="40% — akcent 3" xfId="17742" builtinId="39" hidden="1"/>
    <cellStyle name="40% — akcent 3" xfId="17781" builtinId="39" hidden="1"/>
    <cellStyle name="40% — akcent 3" xfId="17822" builtinId="39" hidden="1"/>
    <cellStyle name="40% — akcent 3" xfId="17861" builtinId="39" hidden="1"/>
    <cellStyle name="40% — akcent 3" xfId="17900" builtinId="39" hidden="1"/>
    <cellStyle name="40% — akcent 3" xfId="17939" builtinId="39" hidden="1"/>
    <cellStyle name="40% — akcent 3" xfId="17979" builtinId="39" hidden="1"/>
    <cellStyle name="40% — akcent 3" xfId="18019" builtinId="39" hidden="1"/>
    <cellStyle name="40% — akcent 3" xfId="18058" builtinId="39" hidden="1"/>
    <cellStyle name="40% — akcent 3" xfId="18098" builtinId="39" hidden="1"/>
    <cellStyle name="40% — akcent 3" xfId="18137" builtinId="39" hidden="1"/>
    <cellStyle name="40% — akcent 3" xfId="18177" builtinId="39" hidden="1"/>
    <cellStyle name="40% — akcent 3" xfId="18216" builtinId="39" hidden="1"/>
    <cellStyle name="40% — akcent 3" xfId="18255" builtinId="39" hidden="1"/>
    <cellStyle name="40% — akcent 3" xfId="16693" builtinId="39" hidden="1"/>
    <cellStyle name="40% — akcent 3" xfId="17528" builtinId="39" hidden="1"/>
    <cellStyle name="40% — akcent 3" xfId="18301" builtinId="39" hidden="1"/>
    <cellStyle name="40% — akcent 3" xfId="18340" builtinId="39" hidden="1"/>
    <cellStyle name="40% — akcent 3" xfId="18379" builtinId="39" hidden="1"/>
    <cellStyle name="40% — akcent 3" xfId="18418" builtinId="39" hidden="1"/>
    <cellStyle name="40% — akcent 3" xfId="18458" builtinId="39" hidden="1"/>
    <cellStyle name="40% — akcent 3" xfId="18497" builtinId="39" hidden="1"/>
    <cellStyle name="40% — akcent 3" xfId="18538" builtinId="39" hidden="1"/>
    <cellStyle name="40% — akcent 3" xfId="18577" builtinId="39" hidden="1"/>
    <cellStyle name="40% — akcent 3" xfId="18616" builtinId="39" hidden="1"/>
    <cellStyle name="40% — akcent 3" xfId="18655" builtinId="39" hidden="1"/>
    <cellStyle name="40% — akcent 3" xfId="18695" builtinId="39" hidden="1"/>
    <cellStyle name="40% — akcent 3" xfId="18735" builtinId="39" hidden="1"/>
    <cellStyle name="40% — akcent 3" xfId="18774" builtinId="39" hidden="1"/>
    <cellStyle name="40% — akcent 3" xfId="18814" builtinId="39" hidden="1"/>
    <cellStyle name="40% — akcent 3" xfId="18853" builtinId="39" hidden="1"/>
    <cellStyle name="40% — akcent 3" xfId="18893" builtinId="39" hidden="1"/>
    <cellStyle name="40% — akcent 3" xfId="18932" builtinId="39" hidden="1"/>
    <cellStyle name="40% — akcent 3" xfId="18971" builtinId="39" hidden="1"/>
    <cellStyle name="40% — akcent 3" xfId="3251" builtinId="39" hidden="1"/>
    <cellStyle name="40% — akcent 3" xfId="19093" builtinId="39" hidden="1"/>
    <cellStyle name="40% — akcent 3" xfId="19134" builtinId="39" hidden="1"/>
    <cellStyle name="40% — akcent 3" xfId="19173" builtinId="39" hidden="1"/>
    <cellStyle name="40% — akcent 3" xfId="19212" builtinId="39" hidden="1"/>
    <cellStyle name="40% — akcent 3" xfId="19251" builtinId="39" hidden="1"/>
    <cellStyle name="40% — akcent 3" xfId="19291" builtinId="39" hidden="1"/>
    <cellStyle name="40% — akcent 3" xfId="19330" builtinId="39" hidden="1"/>
    <cellStyle name="40% — akcent 3" xfId="19371" builtinId="39" hidden="1"/>
    <cellStyle name="40% — akcent 3" xfId="19410" builtinId="39" hidden="1"/>
    <cellStyle name="40% — akcent 3" xfId="19449" builtinId="39" hidden="1"/>
    <cellStyle name="40% — akcent 3" xfId="19488" builtinId="39" hidden="1"/>
    <cellStyle name="40% — akcent 3" xfId="19528" builtinId="39" hidden="1"/>
    <cellStyle name="40% — akcent 3" xfId="19568" builtinId="39" hidden="1"/>
    <cellStyle name="40% — akcent 3" xfId="19607" builtinId="39" hidden="1"/>
    <cellStyle name="40% — akcent 3" xfId="19647" builtinId="39" hidden="1"/>
    <cellStyle name="40% — akcent 3" xfId="19686" builtinId="39" hidden="1"/>
    <cellStyle name="40% — akcent 3" xfId="19726" builtinId="39" hidden="1"/>
    <cellStyle name="40% — akcent 3" xfId="19765" builtinId="39" hidden="1"/>
    <cellStyle name="40% — akcent 3" xfId="19804" builtinId="39" hidden="1"/>
    <cellStyle name="40% — akcent 3" xfId="19855" builtinId="39" hidden="1"/>
    <cellStyle name="40% — akcent 3" xfId="20014" builtinId="39" hidden="1"/>
    <cellStyle name="40% — akcent 3" xfId="20055" builtinId="39" hidden="1"/>
    <cellStyle name="40% — akcent 3" xfId="20094" builtinId="39" hidden="1"/>
    <cellStyle name="40% — akcent 3" xfId="20133" builtinId="39" hidden="1"/>
    <cellStyle name="40% — akcent 3" xfId="20172" builtinId="39" hidden="1"/>
    <cellStyle name="40% — akcent 3" xfId="20212" builtinId="39" hidden="1"/>
    <cellStyle name="40% — akcent 3" xfId="20251" builtinId="39" hidden="1"/>
    <cellStyle name="40% — akcent 3" xfId="20292" builtinId="39" hidden="1"/>
    <cellStyle name="40% — akcent 3" xfId="20331" builtinId="39" hidden="1"/>
    <cellStyle name="40% — akcent 3" xfId="20370" builtinId="39" hidden="1"/>
    <cellStyle name="40% — akcent 3" xfId="20409" builtinId="39" hidden="1"/>
    <cellStyle name="40% — akcent 3" xfId="20449" builtinId="39" hidden="1"/>
    <cellStyle name="40% — akcent 3" xfId="20489" builtinId="39" hidden="1"/>
    <cellStyle name="40% — akcent 3" xfId="20528" builtinId="39" hidden="1"/>
    <cellStyle name="40% — akcent 3" xfId="20568" builtinId="39" hidden="1"/>
    <cellStyle name="40% — akcent 3" xfId="20608" builtinId="39" hidden="1"/>
    <cellStyle name="40% — akcent 3" xfId="20648" builtinId="39" hidden="1"/>
    <cellStyle name="40% — akcent 3" xfId="20687" builtinId="39" hidden="1"/>
    <cellStyle name="40% — akcent 3" xfId="20726" builtinId="39" hidden="1"/>
    <cellStyle name="40% — akcent 3" xfId="19965" builtinId="39" hidden="1"/>
    <cellStyle name="40% — akcent 3" xfId="20759" builtinId="39" hidden="1"/>
    <cellStyle name="40% — akcent 3" xfId="20800" builtinId="39" hidden="1"/>
    <cellStyle name="40% — akcent 3" xfId="20839" builtinId="39" hidden="1"/>
    <cellStyle name="40% — akcent 3" xfId="20878" builtinId="39" hidden="1"/>
    <cellStyle name="40% — akcent 3" xfId="20917" builtinId="39" hidden="1"/>
    <cellStyle name="40% — akcent 3" xfId="20957" builtinId="39" hidden="1"/>
    <cellStyle name="40% — akcent 3" xfId="20996" builtinId="39" hidden="1"/>
    <cellStyle name="40% — akcent 3" xfId="21037" builtinId="39" hidden="1"/>
    <cellStyle name="40% — akcent 3" xfId="21076" builtinId="39" hidden="1"/>
    <cellStyle name="40% — akcent 3" xfId="21115" builtinId="39" hidden="1"/>
    <cellStyle name="40% — akcent 3" xfId="21154" builtinId="39" hidden="1"/>
    <cellStyle name="40% — akcent 3" xfId="21194" builtinId="39" hidden="1"/>
    <cellStyle name="40% — akcent 3" xfId="21234" builtinId="39" hidden="1"/>
    <cellStyle name="40% — akcent 3" xfId="21273" builtinId="39" hidden="1"/>
    <cellStyle name="40% — akcent 3" xfId="21313" builtinId="39" hidden="1"/>
    <cellStyle name="40% — akcent 3" xfId="21352" builtinId="39" hidden="1"/>
    <cellStyle name="40% — akcent 3" xfId="21392" builtinId="39" hidden="1"/>
    <cellStyle name="40% — akcent 3" xfId="21431" builtinId="39" hidden="1"/>
    <cellStyle name="40% — akcent 3" xfId="21470" builtinId="39" hidden="1"/>
    <cellStyle name="40% — akcent 3" xfId="19908" builtinId="39" hidden="1"/>
    <cellStyle name="40% — akcent 3" xfId="20743" builtinId="39" hidden="1"/>
    <cellStyle name="40% — akcent 3" xfId="21516" builtinId="39" hidden="1"/>
    <cellStyle name="40% — akcent 3" xfId="21555" builtinId="39" hidden="1"/>
    <cellStyle name="40% — akcent 3" xfId="21594" builtinId="39" hidden="1"/>
    <cellStyle name="40% — akcent 3" xfId="21633" builtinId="39" hidden="1"/>
    <cellStyle name="40% — akcent 3" xfId="21673" builtinId="39" hidden="1"/>
    <cellStyle name="40% — akcent 3" xfId="21712" builtinId="39" hidden="1"/>
    <cellStyle name="40% — akcent 3" xfId="21753" builtinId="39" hidden="1"/>
    <cellStyle name="40% — akcent 3" xfId="21792" builtinId="39" hidden="1"/>
    <cellStyle name="40% — akcent 3" xfId="21831" builtinId="39" hidden="1"/>
    <cellStyle name="40% — akcent 3" xfId="21870" builtinId="39" hidden="1"/>
    <cellStyle name="40% — akcent 3" xfId="21910" builtinId="39" hidden="1"/>
    <cellStyle name="40% — akcent 3" xfId="21950" builtinId="39" hidden="1"/>
    <cellStyle name="40% — akcent 3" xfId="21989" builtinId="39" hidden="1"/>
    <cellStyle name="40% — akcent 3" xfId="22029" builtinId="39" hidden="1"/>
    <cellStyle name="40% — akcent 3" xfId="22068" builtinId="39" hidden="1"/>
    <cellStyle name="40% — akcent 3" xfId="22108" builtinId="39" hidden="1"/>
    <cellStyle name="40% — akcent 3" xfId="22147" builtinId="39" hidden="1"/>
    <cellStyle name="40% — akcent 3" xfId="22186" builtinId="39" hidden="1"/>
    <cellStyle name="40% — akcent 3" xfId="22225" builtinId="39" hidden="1"/>
    <cellStyle name="40% — akcent 3" xfId="22265" builtinId="39" hidden="1"/>
    <cellStyle name="40% — akcent 3" xfId="22306" builtinId="39" hidden="1"/>
    <cellStyle name="40% — akcent 3" xfId="22345" builtinId="39" hidden="1"/>
    <cellStyle name="40% — akcent 3" xfId="22384" builtinId="39" hidden="1"/>
    <cellStyle name="40% — akcent 3" xfId="22423" builtinId="39" hidden="1"/>
    <cellStyle name="40% — akcent 3" xfId="22463" builtinId="39" hidden="1"/>
    <cellStyle name="40% — akcent 3" xfId="22502" builtinId="39" hidden="1"/>
    <cellStyle name="40% — akcent 3" xfId="22543" builtinId="39" hidden="1"/>
    <cellStyle name="40% — akcent 3" xfId="22582" builtinId="39" hidden="1"/>
    <cellStyle name="40% — akcent 3" xfId="22621" builtinId="39" hidden="1"/>
    <cellStyle name="40% — akcent 3" xfId="22660" builtinId="39" hidden="1"/>
    <cellStyle name="40% — akcent 3" xfId="22700" builtinId="39" hidden="1"/>
    <cellStyle name="40% — akcent 3" xfId="22740" builtinId="39" hidden="1"/>
    <cellStyle name="40% — akcent 3" xfId="22779" builtinId="39" hidden="1"/>
    <cellStyle name="40% — akcent 3" xfId="22819" builtinId="39" hidden="1"/>
    <cellStyle name="40% — akcent 3" xfId="22858" builtinId="39" hidden="1"/>
    <cellStyle name="40% — akcent 3" xfId="22898" builtinId="39" hidden="1"/>
    <cellStyle name="40% — akcent 3" xfId="22937" builtinId="39" hidden="1"/>
    <cellStyle name="40% — akcent 3" xfId="22976" builtinId="39" hidden="1"/>
    <cellStyle name="40% — akcent 3" xfId="23015" builtinId="39" hidden="1"/>
    <cellStyle name="40% — akcent 3" xfId="23174" builtinId="39" hidden="1"/>
    <cellStyle name="40% — akcent 3" xfId="23215" builtinId="39" hidden="1"/>
    <cellStyle name="40% — akcent 3" xfId="23254" builtinId="39" hidden="1"/>
    <cellStyle name="40% — akcent 3" xfId="23293" builtinId="39" hidden="1"/>
    <cellStyle name="40% — akcent 3" xfId="23332" builtinId="39" hidden="1"/>
    <cellStyle name="40% — akcent 3" xfId="23372" builtinId="39" hidden="1"/>
    <cellStyle name="40% — akcent 3" xfId="23411" builtinId="39" hidden="1"/>
    <cellStyle name="40% — akcent 3" xfId="23452" builtinId="39" hidden="1"/>
    <cellStyle name="40% — akcent 3" xfId="23491" builtinId="39" hidden="1"/>
    <cellStyle name="40% — akcent 3" xfId="23530" builtinId="39" hidden="1"/>
    <cellStyle name="40% — akcent 3" xfId="23569" builtinId="39" hidden="1"/>
    <cellStyle name="40% — akcent 3" xfId="23609" builtinId="39" hidden="1"/>
    <cellStyle name="40% — akcent 3" xfId="23649" builtinId="39" hidden="1"/>
    <cellStyle name="40% — akcent 3" xfId="23688" builtinId="39" hidden="1"/>
    <cellStyle name="40% — akcent 3" xfId="23728" builtinId="39" hidden="1"/>
    <cellStyle name="40% — akcent 3" xfId="23768" builtinId="39" hidden="1"/>
    <cellStyle name="40% — akcent 3" xfId="23808" builtinId="39" hidden="1"/>
    <cellStyle name="40% — akcent 3" xfId="23847" builtinId="39" hidden="1"/>
    <cellStyle name="40% — akcent 3" xfId="23886" builtinId="39" hidden="1"/>
    <cellStyle name="40% — akcent 3" xfId="23125" builtinId="39" hidden="1"/>
    <cellStyle name="40% — akcent 3" xfId="23919" builtinId="39" hidden="1"/>
    <cellStyle name="40% — akcent 3" xfId="23960" builtinId="39" hidden="1"/>
    <cellStyle name="40% — akcent 3" xfId="23999" builtinId="39" hidden="1"/>
    <cellStyle name="40% — akcent 3" xfId="24038" builtinId="39" hidden="1"/>
    <cellStyle name="40% — akcent 3" xfId="24077" builtinId="39" hidden="1"/>
    <cellStyle name="40% — akcent 3" xfId="24117" builtinId="39" hidden="1"/>
    <cellStyle name="40% — akcent 3" xfId="24156" builtinId="39" hidden="1"/>
    <cellStyle name="40% — akcent 3" xfId="24197" builtinId="39" hidden="1"/>
    <cellStyle name="40% — akcent 3" xfId="24236" builtinId="39" hidden="1"/>
    <cellStyle name="40% — akcent 3" xfId="24275" builtinId="39" hidden="1"/>
    <cellStyle name="40% — akcent 3" xfId="24314" builtinId="39" hidden="1"/>
    <cellStyle name="40% — akcent 3" xfId="24354" builtinId="39" hidden="1"/>
    <cellStyle name="40% — akcent 3" xfId="24394" builtinId="39" hidden="1"/>
    <cellStyle name="40% — akcent 3" xfId="24433" builtinId="39" hidden="1"/>
    <cellStyle name="40% — akcent 3" xfId="24473" builtinId="39" hidden="1"/>
    <cellStyle name="40% — akcent 3" xfId="24512" builtinId="39" hidden="1"/>
    <cellStyle name="40% — akcent 3" xfId="24552" builtinId="39" hidden="1"/>
    <cellStyle name="40% — akcent 3" xfId="24591" builtinId="39" hidden="1"/>
    <cellStyle name="40% — akcent 3" xfId="24630" builtinId="39" hidden="1"/>
    <cellStyle name="40% — akcent 3" xfId="23068" builtinId="39" hidden="1"/>
    <cellStyle name="40% — akcent 3" xfId="23903" builtinId="39" hidden="1"/>
    <cellStyle name="40% — akcent 3" xfId="24676" builtinId="39" hidden="1"/>
    <cellStyle name="40% — akcent 3" xfId="24715" builtinId="39" hidden="1"/>
    <cellStyle name="40% — akcent 3" xfId="24754" builtinId="39" hidden="1"/>
    <cellStyle name="40% — akcent 3" xfId="24793" builtinId="39" hidden="1"/>
    <cellStyle name="40% — akcent 3" xfId="24833" builtinId="39" hidden="1"/>
    <cellStyle name="40% — akcent 3" xfId="24872" builtinId="39" hidden="1"/>
    <cellStyle name="40% — akcent 3" xfId="24913" builtinId="39" hidden="1"/>
    <cellStyle name="40% — akcent 3" xfId="24952" builtinId="39" hidden="1"/>
    <cellStyle name="40% — akcent 3" xfId="24991" builtinId="39" hidden="1"/>
    <cellStyle name="40% — akcent 3" xfId="25030" builtinId="39" hidden="1"/>
    <cellStyle name="40% — akcent 3" xfId="25070" builtinId="39" hidden="1"/>
    <cellStyle name="40% — akcent 3" xfId="25110" builtinId="39" hidden="1"/>
    <cellStyle name="40% — akcent 3" xfId="25149" builtinId="39" hidden="1"/>
    <cellStyle name="40% — akcent 3" xfId="25189" builtinId="39" hidden="1"/>
    <cellStyle name="40% — akcent 3" xfId="25228" builtinId="39" hidden="1"/>
    <cellStyle name="40% — akcent 3" xfId="25268" builtinId="39" hidden="1"/>
    <cellStyle name="40% — akcent 3" xfId="25307" builtinId="39" hidden="1"/>
    <cellStyle name="40% — akcent 3" xfId="25346" builtinId="39" hidden="1"/>
    <cellStyle name="40% — akcent 3" xfId="19827" builtinId="39" hidden="1"/>
    <cellStyle name="40% — akcent 3" xfId="19013" builtinId="39" hidden="1"/>
    <cellStyle name="40% — akcent 3" xfId="25373" builtinId="39" hidden="1"/>
    <cellStyle name="40% — akcent 3" xfId="25412" builtinId="39" hidden="1"/>
    <cellStyle name="40% — akcent 3" xfId="25451" builtinId="39" hidden="1"/>
    <cellStyle name="40% — akcent 3" xfId="25490" builtinId="39" hidden="1"/>
    <cellStyle name="40% — akcent 3" xfId="25530" builtinId="39" hidden="1"/>
    <cellStyle name="40% — akcent 3" xfId="25569" builtinId="39" hidden="1"/>
    <cellStyle name="40% — akcent 3" xfId="25610" builtinId="39" hidden="1"/>
    <cellStyle name="40% — akcent 3" xfId="25649" builtinId="39" hidden="1"/>
    <cellStyle name="40% — akcent 3" xfId="25688" builtinId="39" hidden="1"/>
    <cellStyle name="40% — akcent 3" xfId="25727" builtinId="39" hidden="1"/>
    <cellStyle name="40% — akcent 3" xfId="25767" builtinId="39" hidden="1"/>
    <cellStyle name="40% — akcent 3" xfId="25807" builtinId="39" hidden="1"/>
    <cellStyle name="40% — akcent 3" xfId="25846" builtinId="39" hidden="1"/>
    <cellStyle name="40% — akcent 3" xfId="25886" builtinId="39" hidden="1"/>
    <cellStyle name="40% — akcent 3" xfId="25925" builtinId="39" hidden="1"/>
    <cellStyle name="40% — akcent 3" xfId="25965" builtinId="39" hidden="1"/>
    <cellStyle name="40% — akcent 3" xfId="26004" builtinId="39" hidden="1"/>
    <cellStyle name="40% — akcent 3" xfId="26043" builtinId="39" hidden="1"/>
    <cellStyle name="40% — akcent 3" xfId="26082" builtinId="39" hidden="1"/>
    <cellStyle name="40% — akcent 3" xfId="26241" builtinId="39" hidden="1"/>
    <cellStyle name="40% — akcent 3" xfId="26282" builtinId="39" hidden="1"/>
    <cellStyle name="40% — akcent 3" xfId="26321" builtinId="39" hidden="1"/>
    <cellStyle name="40% — akcent 3" xfId="26360" builtinId="39" hidden="1"/>
    <cellStyle name="40% — akcent 3" xfId="26399" builtinId="39" hidden="1"/>
    <cellStyle name="40% — akcent 3" xfId="26439" builtinId="39" hidden="1"/>
    <cellStyle name="40% — akcent 3" xfId="26478" builtinId="39" hidden="1"/>
    <cellStyle name="40% — akcent 3" xfId="26519" builtinId="39" hidden="1"/>
    <cellStyle name="40% — akcent 3" xfId="26558" builtinId="39" hidden="1"/>
    <cellStyle name="40% — akcent 3" xfId="26597" builtinId="39" hidden="1"/>
    <cellStyle name="40% — akcent 3" xfId="26636" builtinId="39" hidden="1"/>
    <cellStyle name="40% — akcent 3" xfId="26676" builtinId="39" hidden="1"/>
    <cellStyle name="40% — akcent 3" xfId="26716" builtinId="39" hidden="1"/>
    <cellStyle name="40% — akcent 3" xfId="26755" builtinId="39" hidden="1"/>
    <cellStyle name="40% — akcent 3" xfId="26795" builtinId="39" hidden="1"/>
    <cellStyle name="40% — akcent 3" xfId="26835" builtinId="39" hidden="1"/>
    <cellStyle name="40% — akcent 3" xfId="26875" builtinId="39" hidden="1"/>
    <cellStyle name="40% — akcent 3" xfId="26914" builtinId="39" hidden="1"/>
    <cellStyle name="40% — akcent 3" xfId="26953" builtinId="39" hidden="1"/>
    <cellStyle name="40% — akcent 3" xfId="26192" builtinId="39" hidden="1"/>
    <cellStyle name="40% — akcent 3" xfId="26986" builtinId="39" hidden="1"/>
    <cellStyle name="40% — akcent 3" xfId="27027" builtinId="39" hidden="1"/>
    <cellStyle name="40% — akcent 3" xfId="27066" builtinId="39" hidden="1"/>
    <cellStyle name="40% — akcent 3" xfId="27105" builtinId="39" hidden="1"/>
    <cellStyle name="40% — akcent 3" xfId="27144" builtinId="39" hidden="1"/>
    <cellStyle name="40% — akcent 3" xfId="27184" builtinId="39" hidden="1"/>
    <cellStyle name="40% — akcent 3" xfId="27223" builtinId="39" hidden="1"/>
    <cellStyle name="40% — akcent 3" xfId="27264" builtinId="39" hidden="1"/>
    <cellStyle name="40% — akcent 3" xfId="27303" builtinId="39" hidden="1"/>
    <cellStyle name="40% — akcent 3" xfId="27342" builtinId="39" hidden="1"/>
    <cellStyle name="40% — akcent 3" xfId="27381" builtinId="39" hidden="1"/>
    <cellStyle name="40% — akcent 3" xfId="27421" builtinId="39" hidden="1"/>
    <cellStyle name="40% — akcent 3" xfId="27461" builtinId="39" hidden="1"/>
    <cellStyle name="40% — akcent 3" xfId="27500" builtinId="39" hidden="1"/>
    <cellStyle name="40% — akcent 3" xfId="27540" builtinId="39" hidden="1"/>
    <cellStyle name="40% — akcent 3" xfId="27579" builtinId="39" hidden="1"/>
    <cellStyle name="40% — akcent 3" xfId="27619" builtinId="39" hidden="1"/>
    <cellStyle name="40% — akcent 3" xfId="27658" builtinId="39" hidden="1"/>
    <cellStyle name="40% — akcent 3" xfId="27697" builtinId="39" hidden="1"/>
    <cellStyle name="40% — akcent 3" xfId="26135" builtinId="39" hidden="1"/>
    <cellStyle name="40% — akcent 3" xfId="26970" builtinId="39" hidden="1"/>
    <cellStyle name="40% — akcent 3" xfId="27743" builtinId="39" hidden="1"/>
    <cellStyle name="40% — akcent 3" xfId="27782" builtinId="39" hidden="1"/>
    <cellStyle name="40% — akcent 3" xfId="27821" builtinId="39" hidden="1"/>
    <cellStyle name="40% — akcent 3" xfId="27860" builtinId="39" hidden="1"/>
    <cellStyle name="40% — akcent 3" xfId="27900" builtinId="39" hidden="1"/>
    <cellStyle name="40% — akcent 3" xfId="27939" builtinId="39" hidden="1"/>
    <cellStyle name="40% — akcent 3" xfId="27980" builtinId="39" hidden="1"/>
    <cellStyle name="40% — akcent 3" xfId="28019" builtinId="39" hidden="1"/>
    <cellStyle name="40% — akcent 3" xfId="28058" builtinId="39" hidden="1"/>
    <cellStyle name="40% — akcent 3" xfId="28097" builtinId="39" hidden="1"/>
    <cellStyle name="40% — akcent 3" xfId="28137" builtinId="39" hidden="1"/>
    <cellStyle name="40% — akcent 3" xfId="28177" builtinId="39" hidden="1"/>
    <cellStyle name="40% — akcent 3" xfId="28216" builtinId="39" hidden="1"/>
    <cellStyle name="40% — akcent 3" xfId="28256" builtinId="39" hidden="1"/>
    <cellStyle name="40% — akcent 3" xfId="28295" builtinId="39" hidden="1"/>
    <cellStyle name="40% — akcent 3" xfId="28335" builtinId="39" hidden="1"/>
    <cellStyle name="40% — akcent 3" xfId="28374" builtinId="39" hidden="1"/>
    <cellStyle name="40% — akcent 3" xfId="28413" builtinId="39" hidden="1"/>
    <cellStyle name="40% — akcent 3" xfId="28452" builtinId="39" hidden="1"/>
    <cellStyle name="40% — akcent 3" xfId="28576" builtinId="39" hidden="1"/>
    <cellStyle name="40% — akcent 3" xfId="28619" builtinId="39" hidden="1"/>
    <cellStyle name="40% — akcent 3" xfId="28658" builtinId="39" hidden="1"/>
    <cellStyle name="40% — akcent 3" xfId="28697" builtinId="39" hidden="1"/>
    <cellStyle name="40% — akcent 3" xfId="28736" builtinId="39" hidden="1"/>
    <cellStyle name="40% — akcent 3" xfId="28776" builtinId="39" hidden="1"/>
    <cellStyle name="40% — akcent 3" xfId="28815" builtinId="39" hidden="1"/>
    <cellStyle name="40% — akcent 3" xfId="28856" builtinId="39" hidden="1"/>
    <cellStyle name="40% — akcent 3" xfId="28895" builtinId="39" hidden="1"/>
    <cellStyle name="40% — akcent 3" xfId="28934" builtinId="39" hidden="1"/>
    <cellStyle name="40% — akcent 3" xfId="28973" builtinId="39" hidden="1"/>
    <cellStyle name="40% — akcent 3" xfId="29015" builtinId="39" hidden="1"/>
    <cellStyle name="40% — akcent 3" xfId="29055" builtinId="39" hidden="1"/>
    <cellStyle name="40% — akcent 3" xfId="29094" builtinId="39" hidden="1"/>
    <cellStyle name="40% — akcent 3" xfId="29134" builtinId="39" hidden="1"/>
    <cellStyle name="40% — akcent 3" xfId="29174" builtinId="39" hidden="1"/>
    <cellStyle name="40% — akcent 3" xfId="29214" builtinId="39" hidden="1"/>
    <cellStyle name="40% — akcent 3" xfId="29253" builtinId="39" hidden="1"/>
    <cellStyle name="40% — akcent 3" xfId="29292" builtinId="39" hidden="1"/>
    <cellStyle name="40% — akcent 3" xfId="29342" builtinId="39" hidden="1"/>
    <cellStyle name="40% — akcent 3" xfId="29501" builtinId="39" hidden="1"/>
    <cellStyle name="40% — akcent 3" xfId="29544" builtinId="39" hidden="1"/>
    <cellStyle name="40% — akcent 3" xfId="29583" builtinId="39" hidden="1"/>
    <cellStyle name="40% — akcent 3" xfId="29622" builtinId="39" hidden="1"/>
    <cellStyle name="40% — akcent 3" xfId="29661" builtinId="39" hidden="1"/>
    <cellStyle name="40% — akcent 3" xfId="29701" builtinId="39" hidden="1"/>
    <cellStyle name="40% — akcent 3" xfId="29740" builtinId="39" hidden="1"/>
    <cellStyle name="40% — akcent 3" xfId="29781" builtinId="39" hidden="1"/>
    <cellStyle name="40% — akcent 3" xfId="29820" builtinId="39" hidden="1"/>
    <cellStyle name="40% — akcent 3" xfId="29859" builtinId="39" hidden="1"/>
    <cellStyle name="40% — akcent 3" xfId="29898" builtinId="39" hidden="1"/>
    <cellStyle name="40% — akcent 3" xfId="29940" builtinId="39" hidden="1"/>
    <cellStyle name="40% — akcent 3" xfId="29980" builtinId="39" hidden="1"/>
    <cellStyle name="40% — akcent 3" xfId="30019" builtinId="39" hidden="1"/>
    <cellStyle name="40% — akcent 3" xfId="30059" builtinId="39" hidden="1"/>
    <cellStyle name="40% — akcent 3" xfId="30099" builtinId="39" hidden="1"/>
    <cellStyle name="40% — akcent 3" xfId="30139" builtinId="39" hidden="1"/>
    <cellStyle name="40% — akcent 3" xfId="30178" builtinId="39" hidden="1"/>
    <cellStyle name="40% — akcent 3" xfId="30217" builtinId="39" hidden="1"/>
    <cellStyle name="40% — akcent 3" xfId="29452" builtinId="39" hidden="1"/>
    <cellStyle name="40% — akcent 3" xfId="30250" builtinId="39" hidden="1"/>
    <cellStyle name="40% — akcent 3" xfId="30291" builtinId="39" hidden="1"/>
    <cellStyle name="40% — akcent 3" xfId="30330" builtinId="39" hidden="1"/>
    <cellStyle name="40% — akcent 3" xfId="30369" builtinId="39" hidden="1"/>
    <cellStyle name="40% — akcent 3" xfId="30408" builtinId="39" hidden="1"/>
    <cellStyle name="40% — akcent 3" xfId="30448" builtinId="39" hidden="1"/>
    <cellStyle name="40% — akcent 3" xfId="30487" builtinId="39" hidden="1"/>
    <cellStyle name="40% — akcent 3" xfId="30528" builtinId="39" hidden="1"/>
    <cellStyle name="40% — akcent 3" xfId="30567" builtinId="39" hidden="1"/>
    <cellStyle name="40% — akcent 3" xfId="30606" builtinId="39" hidden="1"/>
    <cellStyle name="40% — akcent 3" xfId="30645" builtinId="39" hidden="1"/>
    <cellStyle name="40% — akcent 3" xfId="30685" builtinId="39" hidden="1"/>
    <cellStyle name="40% — akcent 3" xfId="30725" builtinId="39" hidden="1"/>
    <cellStyle name="40% — akcent 3" xfId="30764" builtinId="39" hidden="1"/>
    <cellStyle name="40% — akcent 3" xfId="30804" builtinId="39" hidden="1"/>
    <cellStyle name="40% — akcent 3" xfId="30843" builtinId="39" hidden="1"/>
    <cellStyle name="40% — akcent 3" xfId="30883" builtinId="39" hidden="1"/>
    <cellStyle name="40% — akcent 3" xfId="30922" builtinId="39" hidden="1"/>
    <cellStyle name="40% — akcent 3" xfId="30961" builtinId="39" hidden="1"/>
    <cellStyle name="40% — akcent 3" xfId="29395" builtinId="39" hidden="1"/>
    <cellStyle name="40% — akcent 3" xfId="30234" builtinId="39" hidden="1"/>
    <cellStyle name="40% — akcent 3" xfId="31007" builtinId="39" hidden="1"/>
    <cellStyle name="40% — akcent 3" xfId="31046" builtinId="39" hidden="1"/>
    <cellStyle name="40% — akcent 3" xfId="31085" builtinId="39" hidden="1"/>
    <cellStyle name="40% — akcent 3" xfId="31124" builtinId="39" hidden="1"/>
    <cellStyle name="40% — akcent 3" xfId="31164" builtinId="39" hidden="1"/>
    <cellStyle name="40% — akcent 3" xfId="31203" builtinId="39" hidden="1"/>
    <cellStyle name="40% — akcent 3" xfId="31244" builtinId="39" hidden="1"/>
    <cellStyle name="40% — akcent 3" xfId="31283" builtinId="39" hidden="1"/>
    <cellStyle name="40% — akcent 3" xfId="31322" builtinId="39" hidden="1"/>
    <cellStyle name="40% — akcent 3" xfId="31361" builtinId="39" hidden="1"/>
    <cellStyle name="40% — akcent 3" xfId="31401" builtinId="39" hidden="1"/>
    <cellStyle name="40% — akcent 3" xfId="31441" builtinId="39" hidden="1"/>
    <cellStyle name="40% — akcent 3" xfId="31480" builtinId="39" hidden="1"/>
    <cellStyle name="40% — akcent 3" xfId="31520" builtinId="39" hidden="1"/>
    <cellStyle name="40% — akcent 3" xfId="31559" builtinId="39" hidden="1"/>
    <cellStyle name="40% — akcent 3" xfId="31599" builtinId="39" hidden="1"/>
    <cellStyle name="40% — akcent 3" xfId="31638" builtinId="39" hidden="1"/>
    <cellStyle name="40% — akcent 3" xfId="31677" builtinId="39" hidden="1"/>
    <cellStyle name="40% — akcent 3" xfId="28527" builtinId="39" hidden="1"/>
    <cellStyle name="40% — akcent 3" xfId="28466" builtinId="39" hidden="1"/>
    <cellStyle name="40% — akcent 3" xfId="31731" builtinId="39" hidden="1"/>
    <cellStyle name="40% — akcent 3" xfId="31770" builtinId="39" hidden="1"/>
    <cellStyle name="40% — akcent 3" xfId="31809" builtinId="39" hidden="1"/>
    <cellStyle name="40% — akcent 3" xfId="31848" builtinId="39" hidden="1"/>
    <cellStyle name="40% — akcent 3" xfId="31888" builtinId="39" hidden="1"/>
    <cellStyle name="40% — akcent 3" xfId="31927" builtinId="39" hidden="1"/>
    <cellStyle name="40% — akcent 3" xfId="31968" builtinId="39" hidden="1"/>
    <cellStyle name="40% — akcent 3" xfId="32007" builtinId="39" hidden="1"/>
    <cellStyle name="40% — akcent 3" xfId="32046" builtinId="39" hidden="1"/>
    <cellStyle name="40% — akcent 3" xfId="32085" builtinId="39" hidden="1"/>
    <cellStyle name="40% — akcent 3" xfId="32125" builtinId="39" hidden="1"/>
    <cellStyle name="40% — akcent 3" xfId="32165" builtinId="39" hidden="1"/>
    <cellStyle name="40% — akcent 3" xfId="32204" builtinId="39" hidden="1"/>
    <cellStyle name="40% — akcent 3" xfId="32244" builtinId="39" hidden="1"/>
    <cellStyle name="40% — akcent 3" xfId="32283" builtinId="39" hidden="1"/>
    <cellStyle name="40% — akcent 3" xfId="32323" builtinId="39" hidden="1"/>
    <cellStyle name="40% — akcent 3" xfId="32362" builtinId="39" hidden="1"/>
    <cellStyle name="40% — akcent 3" xfId="32401" builtinId="39" hidden="1"/>
    <cellStyle name="40% — akcent 3" xfId="32440" builtinId="39" hidden="1"/>
    <cellStyle name="40% — akcent 3" xfId="32599" builtinId="39" hidden="1"/>
    <cellStyle name="40% — akcent 3" xfId="32640" builtinId="39" hidden="1"/>
    <cellStyle name="40% — akcent 3" xfId="32679" builtinId="39" hidden="1"/>
    <cellStyle name="40% — akcent 3" xfId="32718" builtinId="39" hidden="1"/>
    <cellStyle name="40% — akcent 3" xfId="32757" builtinId="39" hidden="1"/>
    <cellStyle name="40% — akcent 3" xfId="32797" builtinId="39" hidden="1"/>
    <cellStyle name="40% — akcent 3" xfId="32836" builtinId="39" hidden="1"/>
    <cellStyle name="40% — akcent 3" xfId="32877" builtinId="39" hidden="1"/>
    <cellStyle name="40% — akcent 3" xfId="32916" builtinId="39" hidden="1"/>
    <cellStyle name="40% — akcent 3" xfId="32955" builtinId="39" hidden="1"/>
    <cellStyle name="40% — akcent 3" xfId="32994" builtinId="39" hidden="1"/>
    <cellStyle name="40% — akcent 3" xfId="33034" builtinId="39" hidden="1"/>
    <cellStyle name="40% — akcent 3" xfId="33074" builtinId="39" hidden="1"/>
    <cellStyle name="40% — akcent 3" xfId="33113" builtinId="39" hidden="1"/>
    <cellStyle name="40% — akcent 3" xfId="33153" builtinId="39" hidden="1"/>
    <cellStyle name="40% — akcent 3" xfId="33193" builtinId="39" hidden="1"/>
    <cellStyle name="40% — akcent 3" xfId="33233" builtinId="39" hidden="1"/>
    <cellStyle name="40% — akcent 3" xfId="33272" builtinId="39" hidden="1"/>
    <cellStyle name="40% — akcent 3" xfId="33311" builtinId="39" hidden="1"/>
    <cellStyle name="40% — akcent 3" xfId="32550" builtinId="39" hidden="1"/>
    <cellStyle name="40% — akcent 3" xfId="33344" builtinId="39" hidden="1"/>
    <cellStyle name="40% — akcent 3" xfId="33385" builtinId="39" hidden="1"/>
    <cellStyle name="40% — akcent 3" xfId="33424" builtinId="39" hidden="1"/>
    <cellStyle name="40% — akcent 3" xfId="33463" builtinId="39" hidden="1"/>
    <cellStyle name="40% — akcent 3" xfId="33502" builtinId="39" hidden="1"/>
    <cellStyle name="40% — akcent 3" xfId="33542" builtinId="39" hidden="1"/>
    <cellStyle name="40% — akcent 3" xfId="33581" builtinId="39" hidden="1"/>
    <cellStyle name="40% — akcent 3" xfId="33622" builtinId="39" hidden="1"/>
    <cellStyle name="40% — akcent 3" xfId="33661" builtinId="39" hidden="1"/>
    <cellStyle name="40% — akcent 3" xfId="33700" builtinId="39" hidden="1"/>
    <cellStyle name="40% — akcent 3" xfId="33739" builtinId="39" hidden="1"/>
    <cellStyle name="40% — akcent 3" xfId="33779" builtinId="39" hidden="1"/>
    <cellStyle name="40% — akcent 3" xfId="33819" builtinId="39" hidden="1"/>
    <cellStyle name="40% — akcent 3" xfId="33858" builtinId="39" hidden="1"/>
    <cellStyle name="40% — akcent 3" xfId="33898" builtinId="39" hidden="1"/>
    <cellStyle name="40% — akcent 3" xfId="33937" builtinId="39" hidden="1"/>
    <cellStyle name="40% — akcent 3" xfId="33977" builtinId="39" hidden="1"/>
    <cellStyle name="40% — akcent 3" xfId="34016" builtinId="39" hidden="1"/>
    <cellStyle name="40% — akcent 3" xfId="34055" builtinId="39" hidden="1"/>
    <cellStyle name="40% — akcent 3" xfId="32493" builtinId="39" hidden="1"/>
    <cellStyle name="40% — akcent 3" xfId="33328" builtinId="39" hidden="1"/>
    <cellStyle name="40% — akcent 3" xfId="34101" builtinId="39" hidden="1"/>
    <cellStyle name="40% — akcent 3" xfId="34140" builtinId="39" hidden="1"/>
    <cellStyle name="40% — akcent 3" xfId="34179" builtinId="39" hidden="1"/>
    <cellStyle name="40% — akcent 3" xfId="34218" builtinId="39" hidden="1"/>
    <cellStyle name="40% — akcent 3" xfId="34258" builtinId="39" hidden="1"/>
    <cellStyle name="40% — akcent 3" xfId="34297" builtinId="39" hidden="1"/>
    <cellStyle name="40% — akcent 3" xfId="34338" builtinId="39" hidden="1"/>
    <cellStyle name="40% — akcent 3" xfId="34377" builtinId="39" hidden="1"/>
    <cellStyle name="40% — akcent 3" xfId="34416" builtinId="39" hidden="1"/>
    <cellStyle name="40% — akcent 3" xfId="34455" builtinId="39" hidden="1"/>
    <cellStyle name="40% — akcent 3" xfId="34495" builtinId="39" hidden="1"/>
    <cellStyle name="40% — akcent 3" xfId="34535" builtinId="39" hidden="1"/>
    <cellStyle name="40% — akcent 3" xfId="34574" builtinId="39" hidden="1"/>
    <cellStyle name="40% — akcent 3" xfId="34614" builtinId="39" hidden="1"/>
    <cellStyle name="40% — akcent 3" xfId="34653" builtinId="39" hidden="1"/>
    <cellStyle name="40% — akcent 3" xfId="34693" builtinId="39" hidden="1"/>
    <cellStyle name="40% — akcent 3" xfId="34732" builtinId="39" hidden="1"/>
    <cellStyle name="40% — akcent 3" xfId="34771" builtinId="39" hidden="1"/>
    <cellStyle name="40% — akcent 3" xfId="28505" builtinId="39" hidden="1"/>
    <cellStyle name="40% — akcent 3" xfId="34812" builtinId="39" hidden="1"/>
    <cellStyle name="40% — akcent 3" xfId="34853" builtinId="39" hidden="1"/>
    <cellStyle name="40% — akcent 3" xfId="34892" builtinId="39" hidden="1"/>
    <cellStyle name="40% — akcent 3" xfId="34931" builtinId="39" hidden="1"/>
    <cellStyle name="40% — akcent 3" xfId="34970" builtinId="39" hidden="1"/>
    <cellStyle name="40% — akcent 3" xfId="35010" builtinId="39" hidden="1"/>
    <cellStyle name="40% — akcent 3" xfId="35049" builtinId="39" hidden="1"/>
    <cellStyle name="40% — akcent 3" xfId="35090" builtinId="39" hidden="1"/>
    <cellStyle name="40% — akcent 3" xfId="35129" builtinId="39" hidden="1"/>
    <cellStyle name="40% — akcent 3" xfId="35168" builtinId="39" hidden="1"/>
    <cellStyle name="40% — akcent 3" xfId="35207" builtinId="39" hidden="1"/>
    <cellStyle name="40% — akcent 3" xfId="35247" builtinId="39" hidden="1"/>
    <cellStyle name="40% — akcent 3" xfId="35287" builtinId="39" hidden="1"/>
    <cellStyle name="40% — akcent 3" xfId="35326" builtinId="39" hidden="1"/>
    <cellStyle name="40% — akcent 3" xfId="35366" builtinId="39" hidden="1"/>
    <cellStyle name="40% — akcent 3" xfId="35405" builtinId="39" hidden="1"/>
    <cellStyle name="40% — akcent 3" xfId="35445" builtinId="39" hidden="1"/>
    <cellStyle name="40% — akcent 3" xfId="35484" builtinId="39" hidden="1"/>
    <cellStyle name="40% — akcent 3" xfId="35523" builtinId="39" hidden="1"/>
    <cellStyle name="40% — akcent 3" xfId="35562" builtinId="39" hidden="1"/>
    <cellStyle name="40% — akcent 3" xfId="35721" builtinId="39" hidden="1"/>
    <cellStyle name="40% — akcent 3" xfId="35762" builtinId="39" hidden="1"/>
    <cellStyle name="40% — akcent 3" xfId="35801" builtinId="39" hidden="1"/>
    <cellStyle name="40% — akcent 3" xfId="35840" builtinId="39" hidden="1"/>
    <cellStyle name="40% — akcent 3" xfId="35879" builtinId="39" hidden="1"/>
    <cellStyle name="40% — akcent 3" xfId="35919" builtinId="39" hidden="1"/>
    <cellStyle name="40% — akcent 3" xfId="35958" builtinId="39" hidden="1"/>
    <cellStyle name="40% — akcent 3" xfId="35999" builtinId="39" hidden="1"/>
    <cellStyle name="40% — akcent 3" xfId="36038" builtinId="39" hidden="1"/>
    <cellStyle name="40% — akcent 3" xfId="36077" builtinId="39" hidden="1"/>
    <cellStyle name="40% — akcent 3" xfId="36116" builtinId="39" hidden="1"/>
    <cellStyle name="40% — akcent 3" xfId="36156" builtinId="39" hidden="1"/>
    <cellStyle name="40% — akcent 3" xfId="36196" builtinId="39" hidden="1"/>
    <cellStyle name="40% — akcent 3" xfId="36235" builtinId="39" hidden="1"/>
    <cellStyle name="40% — akcent 3" xfId="36275" builtinId="39" hidden="1"/>
    <cellStyle name="40% — akcent 3" xfId="36315" builtinId="39" hidden="1"/>
    <cellStyle name="40% — akcent 3" xfId="36355" builtinId="39" hidden="1"/>
    <cellStyle name="40% — akcent 3" xfId="36394" builtinId="39" hidden="1"/>
    <cellStyle name="40% — akcent 3" xfId="36433" builtinId="39" hidden="1"/>
    <cellStyle name="40% — akcent 3" xfId="35672" builtinId="39" hidden="1"/>
    <cellStyle name="40% — akcent 3" xfId="36466" builtinId="39" hidden="1"/>
    <cellStyle name="40% — akcent 3" xfId="36507" builtinId="39" hidden="1"/>
    <cellStyle name="40% — akcent 3" xfId="36546" builtinId="39" hidden="1"/>
    <cellStyle name="40% — akcent 3" xfId="36585" builtinId="39" hidden="1"/>
    <cellStyle name="40% — akcent 3" xfId="36624" builtinId="39" hidden="1"/>
    <cellStyle name="40% — akcent 3" xfId="36664" builtinId="39" hidden="1"/>
    <cellStyle name="40% — akcent 3" xfId="36703" builtinId="39" hidden="1"/>
    <cellStyle name="40% — akcent 3" xfId="36744" builtinId="39" hidden="1"/>
    <cellStyle name="40% — akcent 3" xfId="36783" builtinId="39" hidden="1"/>
    <cellStyle name="40% — akcent 3" xfId="36822" builtinId="39" hidden="1"/>
    <cellStyle name="40% — akcent 3" xfId="36861" builtinId="39" hidden="1"/>
    <cellStyle name="40% — akcent 3" xfId="36901" builtinId="39" hidden="1"/>
    <cellStyle name="40% — akcent 3" xfId="36941" builtinId="39" hidden="1"/>
    <cellStyle name="40% — akcent 3" xfId="36980" builtinId="39" hidden="1"/>
    <cellStyle name="40% — akcent 3" xfId="37020" builtinId="39" hidden="1"/>
    <cellStyle name="40% — akcent 3" xfId="37059" builtinId="39" hidden="1"/>
    <cellStyle name="40% — akcent 3" xfId="37099" builtinId="39" hidden="1"/>
    <cellStyle name="40% — akcent 3" xfId="37138" builtinId="39" hidden="1"/>
    <cellStyle name="40% — akcent 3" xfId="37177" builtinId="39" hidden="1"/>
    <cellStyle name="40% — akcent 3" xfId="35615" builtinId="39" hidden="1"/>
    <cellStyle name="40% — akcent 3" xfId="36450" builtinId="39" hidden="1"/>
    <cellStyle name="40% — akcent 3" xfId="37223" builtinId="39" hidden="1"/>
    <cellStyle name="40% — akcent 3" xfId="37262" builtinId="39" hidden="1"/>
    <cellStyle name="40% — akcent 3" xfId="37301" builtinId="39" hidden="1"/>
    <cellStyle name="40% — akcent 3" xfId="37340" builtinId="39" hidden="1"/>
    <cellStyle name="40% — akcent 3" xfId="37380" builtinId="39" hidden="1"/>
    <cellStyle name="40% — akcent 3" xfId="37419" builtinId="39" hidden="1"/>
    <cellStyle name="40% — akcent 3" xfId="37460" builtinId="39" hidden="1"/>
    <cellStyle name="40% — akcent 3" xfId="37499" builtinId="39" hidden="1"/>
    <cellStyle name="40% — akcent 3" xfId="37538" builtinId="39" hidden="1"/>
    <cellStyle name="40% — akcent 3" xfId="37577" builtinId="39" hidden="1"/>
    <cellStyle name="40% — akcent 3" xfId="37617" builtinId="39" hidden="1"/>
    <cellStyle name="40% — akcent 3" xfId="37657" builtinId="39" hidden="1"/>
    <cellStyle name="40% — akcent 3" xfId="37696" builtinId="39" hidden="1"/>
    <cellStyle name="40% — akcent 3" xfId="37736" builtinId="39" hidden="1"/>
    <cellStyle name="40% — akcent 3" xfId="37775" builtinId="39" hidden="1"/>
    <cellStyle name="40% — akcent 3" xfId="37815" builtinId="39" hidden="1"/>
    <cellStyle name="40% — akcent 3" xfId="37854" builtinId="39" hidden="1"/>
    <cellStyle name="40% — akcent 3" xfId="37893" builtinId="39" hidden="1"/>
    <cellStyle name="40% — akcent 3" xfId="37932" builtinId="39" hidden="1"/>
    <cellStyle name="40% — akcent 3" xfId="37972" builtinId="39" hidden="1"/>
    <cellStyle name="40% — akcent 3" xfId="38013" builtinId="39" hidden="1"/>
    <cellStyle name="40% — akcent 3" xfId="38052" builtinId="39" hidden="1"/>
    <cellStyle name="40% — akcent 3" xfId="38091" builtinId="39" hidden="1"/>
    <cellStyle name="40% — akcent 3" xfId="38130" builtinId="39" hidden="1"/>
    <cellStyle name="40% — akcent 3" xfId="38170" builtinId="39" hidden="1"/>
    <cellStyle name="40% — akcent 3" xfId="38209" builtinId="39" hidden="1"/>
    <cellStyle name="40% — akcent 3" xfId="38250" builtinId="39" hidden="1"/>
    <cellStyle name="40% — akcent 3" xfId="38289" builtinId="39" hidden="1"/>
    <cellStyle name="40% — akcent 3" xfId="38328" builtinId="39" hidden="1"/>
    <cellStyle name="40% — akcent 3" xfId="38367" builtinId="39" hidden="1"/>
    <cellStyle name="40% — akcent 3" xfId="38407" builtinId="39" hidden="1"/>
    <cellStyle name="40% — akcent 3" xfId="38447" builtinId="39" hidden="1"/>
    <cellStyle name="40% — akcent 3" xfId="38486" builtinId="39" hidden="1"/>
    <cellStyle name="40% — akcent 3" xfId="38526" builtinId="39" hidden="1"/>
    <cellStyle name="40% — akcent 3" xfId="38565" builtinId="39" hidden="1"/>
    <cellStyle name="40% — akcent 3" xfId="38605" builtinId="39" hidden="1"/>
    <cellStyle name="40% — akcent 3" xfId="38644" builtinId="39" hidden="1"/>
    <cellStyle name="40% — akcent 3" xfId="38683" builtinId="39" hidden="1"/>
    <cellStyle name="40% — akcent 3" xfId="38722" builtinId="39" hidden="1"/>
    <cellStyle name="40% — akcent 3" xfId="38881" builtinId="39" hidden="1"/>
    <cellStyle name="40% — akcent 3" xfId="38922" builtinId="39" hidden="1"/>
    <cellStyle name="40% — akcent 3" xfId="38961" builtinId="39" hidden="1"/>
    <cellStyle name="40% — akcent 3" xfId="39000" builtinId="39" hidden="1"/>
    <cellStyle name="40% — akcent 3" xfId="39039" builtinId="39" hidden="1"/>
    <cellStyle name="40% — akcent 3" xfId="39079" builtinId="39" hidden="1"/>
    <cellStyle name="40% — akcent 3" xfId="39118" builtinId="39" hidden="1"/>
    <cellStyle name="40% — akcent 3" xfId="39159" builtinId="39" hidden="1"/>
    <cellStyle name="40% — akcent 3" xfId="39198" builtinId="39" hidden="1"/>
    <cellStyle name="40% — akcent 3" xfId="39237" builtinId="39" hidden="1"/>
    <cellStyle name="40% — akcent 3" xfId="39276" builtinId="39" hidden="1"/>
    <cellStyle name="40% — akcent 3" xfId="39316" builtinId="39" hidden="1"/>
    <cellStyle name="40% — akcent 3" xfId="39356" builtinId="39" hidden="1"/>
    <cellStyle name="40% — akcent 3" xfId="39395" builtinId="39" hidden="1"/>
    <cellStyle name="40% — akcent 3" xfId="39435" builtinId="39" hidden="1"/>
    <cellStyle name="40% — akcent 3" xfId="39475" builtinId="39" hidden="1"/>
    <cellStyle name="40% — akcent 3" xfId="39515" builtinId="39" hidden="1"/>
    <cellStyle name="40% — akcent 3" xfId="39554" builtinId="39" hidden="1"/>
    <cellStyle name="40% — akcent 3" xfId="39593" builtinId="39" hidden="1"/>
    <cellStyle name="40% — akcent 3" xfId="38832" builtinId="39" hidden="1"/>
    <cellStyle name="40% — akcent 3" xfId="39626" builtinId="39" hidden="1"/>
    <cellStyle name="40% — akcent 3" xfId="39667" builtinId="39" hidden="1"/>
    <cellStyle name="40% — akcent 3" xfId="39706" builtinId="39" hidden="1"/>
    <cellStyle name="40% — akcent 3" xfId="39745" builtinId="39" hidden="1"/>
    <cellStyle name="40% — akcent 3" xfId="39784" builtinId="39" hidden="1"/>
    <cellStyle name="40% — akcent 3" xfId="39824" builtinId="39" hidden="1"/>
    <cellStyle name="40% — akcent 3" xfId="39863" builtinId="39" hidden="1"/>
    <cellStyle name="40% — akcent 3" xfId="39904" builtinId="39" hidden="1"/>
    <cellStyle name="40% — akcent 3" xfId="39943" builtinId="39" hidden="1"/>
    <cellStyle name="40% — akcent 3" xfId="39982" builtinId="39" hidden="1"/>
    <cellStyle name="40% — akcent 3" xfId="40021" builtinId="39" hidden="1"/>
    <cellStyle name="40% — akcent 3" xfId="40061" builtinId="39" hidden="1"/>
    <cellStyle name="40% — akcent 3" xfId="40101" builtinId="39" hidden="1"/>
    <cellStyle name="40% — akcent 3" xfId="40140" builtinId="39" hidden="1"/>
    <cellStyle name="40% — akcent 3" xfId="40180" builtinId="39" hidden="1"/>
    <cellStyle name="40% — akcent 3" xfId="40219" builtinId="39" hidden="1"/>
    <cellStyle name="40% — akcent 3" xfId="40259" builtinId="39" hidden="1"/>
    <cellStyle name="40% — akcent 3" xfId="40298" builtinId="39" hidden="1"/>
    <cellStyle name="40% — akcent 3" xfId="40337" builtinId="39" hidden="1"/>
    <cellStyle name="40% — akcent 3" xfId="38775" builtinId="39" hidden="1"/>
    <cellStyle name="40% — akcent 3" xfId="39610" builtinId="39" hidden="1"/>
    <cellStyle name="40% — akcent 3" xfId="40383" builtinId="39" hidden="1"/>
    <cellStyle name="40% — akcent 3" xfId="40422" builtinId="39" hidden="1"/>
    <cellStyle name="40% — akcent 3" xfId="40461" builtinId="39" hidden="1"/>
    <cellStyle name="40% — akcent 3" xfId="40500" builtinId="39" hidden="1"/>
    <cellStyle name="40% — akcent 3" xfId="40540" builtinId="39" hidden="1"/>
    <cellStyle name="40% — akcent 3" xfId="40579" builtinId="39" hidden="1"/>
    <cellStyle name="40% — akcent 3" xfId="40620" builtinId="39" hidden="1"/>
    <cellStyle name="40% — akcent 3" xfId="40659" builtinId="39" hidden="1"/>
    <cellStyle name="40% — akcent 3" xfId="40698" builtinId="39" hidden="1"/>
    <cellStyle name="40% — akcent 3" xfId="40737" builtinId="39" hidden="1"/>
    <cellStyle name="40% — akcent 3" xfId="40777" builtinId="39" hidden="1"/>
    <cellStyle name="40% — akcent 3" xfId="40817" builtinId="39" hidden="1"/>
    <cellStyle name="40% — akcent 3" xfId="40856" builtinId="39" hidden="1"/>
    <cellStyle name="40% — akcent 3" xfId="40896" builtinId="39" hidden="1"/>
    <cellStyle name="40% — akcent 3" xfId="40935" builtinId="39" hidden="1"/>
    <cellStyle name="40% — akcent 3" xfId="40975" builtinId="39" hidden="1"/>
    <cellStyle name="40% — akcent 3" xfId="41014" builtinId="39" hidden="1"/>
    <cellStyle name="40% — akcent 3" xfId="41053" builtinId="39" hidden="1"/>
    <cellStyle name="40% — akcent 3" xfId="41113" builtinId="39" hidden="1"/>
    <cellStyle name="40% — akcent 3" xfId="41171" builtinId="39" hidden="1"/>
    <cellStyle name="40% — akcent 3" xfId="41212" builtinId="39" hidden="1"/>
    <cellStyle name="40% — akcent 3" xfId="41251" builtinId="39" hidden="1"/>
    <cellStyle name="40% — akcent 3" xfId="41290" builtinId="39" hidden="1"/>
    <cellStyle name="40% — akcent 3" xfId="41329" builtinId="39" hidden="1"/>
    <cellStyle name="40% — akcent 3" xfId="41369" builtinId="39" hidden="1"/>
    <cellStyle name="40% — akcent 3" xfId="41408" builtinId="39" hidden="1"/>
    <cellStyle name="40% — akcent 3" xfId="41449" builtinId="39" hidden="1"/>
    <cellStyle name="40% — akcent 3" xfId="41488" builtinId="39" hidden="1"/>
    <cellStyle name="40% — akcent 3" xfId="41527" builtinId="39" hidden="1"/>
    <cellStyle name="40% — akcent 3" xfId="41566" builtinId="39" hidden="1"/>
    <cellStyle name="40% — akcent 3" xfId="41606" builtinId="39" hidden="1"/>
    <cellStyle name="40% — akcent 3" xfId="41646" builtinId="39" hidden="1"/>
    <cellStyle name="40% — akcent 3" xfId="41685" builtinId="39" hidden="1"/>
    <cellStyle name="40% — akcent 3" xfId="41725" builtinId="39" hidden="1"/>
    <cellStyle name="40% — akcent 3" xfId="41764" builtinId="39" hidden="1"/>
    <cellStyle name="40% — akcent 3" xfId="41804" builtinId="39" hidden="1"/>
    <cellStyle name="40% — akcent 3" xfId="41843" builtinId="39" hidden="1"/>
    <cellStyle name="40% — akcent 3" xfId="41882" builtinId="39" hidden="1"/>
    <cellStyle name="40% — akcent 3" xfId="41074" builtinId="39" hidden="1"/>
    <cellStyle name="40% — akcent 3" xfId="41922" builtinId="39" hidden="1"/>
    <cellStyle name="40% — akcent 3" xfId="41963" builtinId="39" hidden="1"/>
    <cellStyle name="40% — akcent 3" xfId="42002" builtinId="39" hidden="1"/>
    <cellStyle name="40% — akcent 3" xfId="42041" builtinId="39" hidden="1"/>
    <cellStyle name="40% — akcent 3" xfId="42080" builtinId="39" hidden="1"/>
    <cellStyle name="40% — akcent 3" xfId="42120" builtinId="39" hidden="1"/>
    <cellStyle name="40% — akcent 3" xfId="42159" builtinId="39" hidden="1"/>
    <cellStyle name="40% — akcent 3" xfId="42200" builtinId="39" hidden="1"/>
    <cellStyle name="40% — akcent 3" xfId="42239" builtinId="39" hidden="1"/>
    <cellStyle name="40% — akcent 3" xfId="42278" builtinId="39" hidden="1"/>
    <cellStyle name="40% — akcent 3" xfId="42317" builtinId="39" hidden="1"/>
    <cellStyle name="40% — akcent 3" xfId="42357" builtinId="39" hidden="1"/>
    <cellStyle name="40% — akcent 3" xfId="42397" builtinId="39" hidden="1"/>
    <cellStyle name="40% — akcent 3" xfId="42436" builtinId="39" hidden="1"/>
    <cellStyle name="40% — akcent 3" xfId="42476" builtinId="39" hidden="1"/>
    <cellStyle name="40% — akcent 3" xfId="42515" builtinId="39" hidden="1"/>
    <cellStyle name="40% — akcent 3" xfId="42555" builtinId="39" hidden="1"/>
    <cellStyle name="40% — akcent 3" xfId="42594" builtinId="39" hidden="1"/>
    <cellStyle name="40% — akcent 3" xfId="42633" builtinId="39" hidden="1"/>
    <cellStyle name="40% — akcent 3" xfId="42697" builtinId="39" hidden="1"/>
    <cellStyle name="40% — akcent 3" xfId="42751" builtinId="39" hidden="1"/>
    <cellStyle name="40% — akcent 3" xfId="42792" builtinId="39" hidden="1"/>
    <cellStyle name="40% — akcent 3" xfId="42831" builtinId="39" hidden="1"/>
    <cellStyle name="40% — akcent 3" xfId="42870" builtinId="39" hidden="1"/>
    <cellStyle name="40% — akcent 3" xfId="42909" builtinId="39" hidden="1"/>
    <cellStyle name="40% — akcent 3" xfId="42949" builtinId="39" hidden="1"/>
    <cellStyle name="40% — akcent 3" xfId="42988" builtinId="39" hidden="1"/>
    <cellStyle name="40% — akcent 3" xfId="43029" builtinId="39" hidden="1"/>
    <cellStyle name="40% — akcent 3" xfId="43068" builtinId="39" hidden="1"/>
    <cellStyle name="40% — akcent 3" xfId="43107" builtinId="39" hidden="1"/>
    <cellStyle name="40% — akcent 3" xfId="43146" builtinId="39" hidden="1"/>
    <cellStyle name="40% — akcent 3" xfId="43186" builtinId="39" hidden="1"/>
    <cellStyle name="40% — akcent 3" xfId="43226" builtinId="39" hidden="1"/>
    <cellStyle name="40% — akcent 3" xfId="43265" builtinId="39" hidden="1"/>
    <cellStyle name="40% — akcent 3" xfId="43305" builtinId="39" hidden="1"/>
    <cellStyle name="40% — akcent 3" xfId="43344" builtinId="39" hidden="1"/>
    <cellStyle name="40% — akcent 3" xfId="43384" builtinId="39" hidden="1"/>
    <cellStyle name="40% — akcent 3" xfId="43423" builtinId="39" hidden="1"/>
    <cellStyle name="40% — akcent 3" xfId="43462" builtinId="39" hidden="1"/>
    <cellStyle name="40% — akcent 3" xfId="42653" builtinId="39" hidden="1"/>
    <cellStyle name="40% — akcent 3" xfId="43502" builtinId="39" hidden="1"/>
    <cellStyle name="40% — akcent 3" xfId="43543" builtinId="39" hidden="1"/>
    <cellStyle name="40% — akcent 3" xfId="43582" builtinId="39" hidden="1"/>
    <cellStyle name="40% — akcent 3" xfId="43621" builtinId="39" hidden="1"/>
    <cellStyle name="40% — akcent 3" xfId="43660" builtinId="39" hidden="1"/>
    <cellStyle name="40% — akcent 3" xfId="43700" builtinId="39" hidden="1"/>
    <cellStyle name="40% — akcent 3" xfId="43739" builtinId="39" hidden="1"/>
    <cellStyle name="40% — akcent 3" xfId="43780" builtinId="39" hidden="1"/>
    <cellStyle name="40% — akcent 3" xfId="43819" builtinId="39" hidden="1"/>
    <cellStyle name="40% — akcent 3" xfId="43858" builtinId="39" hidden="1"/>
    <cellStyle name="40% — akcent 3" xfId="43897" builtinId="39" hidden="1"/>
    <cellStyle name="40% — akcent 3" xfId="43937" builtinId="39" hidden="1"/>
    <cellStyle name="40% — akcent 3" xfId="43977" builtinId="39" hidden="1"/>
    <cellStyle name="40% — akcent 3" xfId="44016" builtinId="39" hidden="1"/>
    <cellStyle name="40% — akcent 3" xfId="44056" builtinId="39" hidden="1"/>
    <cellStyle name="40% — akcent 3" xfId="44095" builtinId="39" hidden="1"/>
    <cellStyle name="40% — akcent 3" xfId="44135" builtinId="39" hidden="1"/>
    <cellStyle name="40% — akcent 3" xfId="44174" builtinId="39" hidden="1"/>
    <cellStyle name="40% — akcent 3" xfId="44213" builtinId="39" hidden="1"/>
    <cellStyle name="40% — akcent 3" xfId="44277" builtinId="39" hidden="1"/>
    <cellStyle name="40% — akcent 3" xfId="44331" builtinId="39" hidden="1"/>
    <cellStyle name="40% — akcent 3" xfId="44372" builtinId="39" hidden="1"/>
    <cellStyle name="40% — akcent 3" xfId="44411" builtinId="39" hidden="1"/>
    <cellStyle name="40% — akcent 3" xfId="44450" builtinId="39" hidden="1"/>
    <cellStyle name="40% — akcent 3" xfId="44489" builtinId="39" hidden="1"/>
    <cellStyle name="40% — akcent 3" xfId="44529" builtinId="39" hidden="1"/>
    <cellStyle name="40% — akcent 3" xfId="44568" builtinId="39" hidden="1"/>
    <cellStyle name="40% — akcent 3" xfId="44609" builtinId="39" hidden="1"/>
    <cellStyle name="40% — akcent 3" xfId="44648" builtinId="39" hidden="1"/>
    <cellStyle name="40% — akcent 3" xfId="44687" builtinId="39" hidden="1"/>
    <cellStyle name="40% — akcent 3" xfId="44726" builtinId="39" hidden="1"/>
    <cellStyle name="40% — akcent 3" xfId="44766" builtinId="39" hidden="1"/>
    <cellStyle name="40% — akcent 3" xfId="44806" builtinId="39" hidden="1"/>
    <cellStyle name="40% — akcent 3" xfId="44845" builtinId="39" hidden="1"/>
    <cellStyle name="40% — akcent 3" xfId="44885" builtinId="39" hidden="1"/>
    <cellStyle name="40% — akcent 3" xfId="44924" builtinId="39" hidden="1"/>
    <cellStyle name="40% — akcent 3" xfId="44964" builtinId="39" hidden="1"/>
    <cellStyle name="40% — akcent 3" xfId="45003" builtinId="39" hidden="1"/>
    <cellStyle name="40% — akcent 3" xfId="45042" builtinId="39" hidden="1"/>
    <cellStyle name="40% — akcent 3" xfId="44233" builtinId="39" hidden="1"/>
    <cellStyle name="40% — akcent 3" xfId="45082" builtinId="39" hidden="1"/>
    <cellStyle name="40% — akcent 3" xfId="45123" builtinId="39" hidden="1"/>
    <cellStyle name="40% — akcent 3" xfId="45162" builtinId="39" hidden="1"/>
    <cellStyle name="40% — akcent 3" xfId="45201" builtinId="39" hidden="1"/>
    <cellStyle name="40% — akcent 3" xfId="45240" builtinId="39" hidden="1"/>
    <cellStyle name="40% — akcent 3" xfId="45280" builtinId="39" hidden="1"/>
    <cellStyle name="40% — akcent 3" xfId="45319" builtinId="39" hidden="1"/>
    <cellStyle name="40% — akcent 3" xfId="45360" builtinId="39" hidden="1"/>
    <cellStyle name="40% — akcent 3" xfId="45399" builtinId="39" hidden="1"/>
    <cellStyle name="40% — akcent 3" xfId="45438" builtinId="39" hidden="1"/>
    <cellStyle name="40% — akcent 3" xfId="45477" builtinId="39" hidden="1"/>
    <cellStyle name="40% — akcent 3" xfId="45517" builtinId="39" hidden="1"/>
    <cellStyle name="40% — akcent 3" xfId="45557" builtinId="39" hidden="1"/>
    <cellStyle name="40% — akcent 3" xfId="45596" builtinId="39" hidden="1"/>
    <cellStyle name="40% — akcent 3" xfId="45636" builtinId="39" hidden="1"/>
    <cellStyle name="40% — akcent 3" xfId="45675" builtinId="39" hidden="1"/>
    <cellStyle name="40% — akcent 3" xfId="45715" builtinId="39" hidden="1"/>
    <cellStyle name="40% — akcent 3" xfId="45754" builtinId="39" hidden="1"/>
    <cellStyle name="40% — akcent 3" xfId="45793" builtinId="39" hidden="1"/>
    <cellStyle name="40% — akcent 4" xfId="97" builtinId="43" hidden="1"/>
    <cellStyle name="40% — akcent 4" xfId="136" builtinId="43" hidden="1"/>
    <cellStyle name="40% — akcent 4" xfId="175" builtinId="43" hidden="1"/>
    <cellStyle name="40% — akcent 4" xfId="214" builtinId="43" hidden="1"/>
    <cellStyle name="40% — akcent 4" xfId="254" builtinId="43" hidden="1"/>
    <cellStyle name="40% — akcent 4" xfId="293" builtinId="43" hidden="1"/>
    <cellStyle name="40% — akcent 4" xfId="334" builtinId="43" hidden="1"/>
    <cellStyle name="40% — akcent 4" xfId="373" builtinId="43" hidden="1"/>
    <cellStyle name="40% — akcent 4" xfId="412" builtinId="43" hidden="1"/>
    <cellStyle name="40% — akcent 4" xfId="451" builtinId="43" hidden="1"/>
    <cellStyle name="40% — akcent 4" xfId="491" builtinId="43" hidden="1"/>
    <cellStyle name="40% — akcent 4" xfId="531" builtinId="43" hidden="1"/>
    <cellStyle name="40% — akcent 4" xfId="570" builtinId="43" hidden="1"/>
    <cellStyle name="40% — akcent 4" xfId="610" builtinId="43" hidden="1"/>
    <cellStyle name="40% — akcent 4" xfId="649" builtinId="43" hidden="1"/>
    <cellStyle name="40% — akcent 4" xfId="689" builtinId="43" hidden="1"/>
    <cellStyle name="40% — akcent 4" xfId="728" builtinId="43" hidden="1"/>
    <cellStyle name="40% — akcent 4" xfId="767" builtinId="43" hidden="1"/>
    <cellStyle name="40% — akcent 4" xfId="806" builtinId="43" hidden="1"/>
    <cellStyle name="40% — akcent 4" xfId="965" builtinId="43" hidden="1"/>
    <cellStyle name="40% — akcent 4" xfId="1006" builtinId="43" hidden="1"/>
    <cellStyle name="40% — akcent 4" xfId="1045" builtinId="43" hidden="1"/>
    <cellStyle name="40% — akcent 4" xfId="1084" builtinId="43" hidden="1"/>
    <cellStyle name="40% — akcent 4" xfId="1123" builtinId="43" hidden="1"/>
    <cellStyle name="40% — akcent 4" xfId="1163" builtinId="43" hidden="1"/>
    <cellStyle name="40% — akcent 4" xfId="1202" builtinId="43" hidden="1"/>
    <cellStyle name="40% — akcent 4" xfId="1243" builtinId="43" hidden="1"/>
    <cellStyle name="40% — akcent 4" xfId="1282" builtinId="43" hidden="1"/>
    <cellStyle name="40% — akcent 4" xfId="1321" builtinId="43" hidden="1"/>
    <cellStyle name="40% — akcent 4" xfId="1360" builtinId="43" hidden="1"/>
    <cellStyle name="40% — akcent 4" xfId="1400" builtinId="43" hidden="1"/>
    <cellStyle name="40% — akcent 4" xfId="1440" builtinId="43" hidden="1"/>
    <cellStyle name="40% — akcent 4" xfId="1479" builtinId="43" hidden="1"/>
    <cellStyle name="40% — akcent 4" xfId="1519" builtinId="43" hidden="1"/>
    <cellStyle name="40% — akcent 4" xfId="1559" builtinId="43" hidden="1"/>
    <cellStyle name="40% — akcent 4" xfId="1599" builtinId="43" hidden="1"/>
    <cellStyle name="40% — akcent 4" xfId="1638" builtinId="43" hidden="1"/>
    <cellStyle name="40% — akcent 4" xfId="1677" builtinId="43" hidden="1"/>
    <cellStyle name="40% — akcent 4" xfId="910" builtinId="43" hidden="1"/>
    <cellStyle name="40% — akcent 4" xfId="1710" builtinId="43" hidden="1"/>
    <cellStyle name="40% — akcent 4" xfId="1751" builtinId="43" hidden="1"/>
    <cellStyle name="40% — akcent 4" xfId="1790" builtinId="43" hidden="1"/>
    <cellStyle name="40% — akcent 4" xfId="1829" builtinId="43" hidden="1"/>
    <cellStyle name="40% — akcent 4" xfId="1868" builtinId="43" hidden="1"/>
    <cellStyle name="40% — akcent 4" xfId="1908" builtinId="43" hidden="1"/>
    <cellStyle name="40% — akcent 4" xfId="1947" builtinId="43" hidden="1"/>
    <cellStyle name="40% — akcent 4" xfId="1988" builtinId="43" hidden="1"/>
    <cellStyle name="40% — akcent 4" xfId="2027" builtinId="43" hidden="1"/>
    <cellStyle name="40% — akcent 4" xfId="2066" builtinId="43" hidden="1"/>
    <cellStyle name="40% — akcent 4" xfId="2105" builtinId="43" hidden="1"/>
    <cellStyle name="40% — akcent 4" xfId="2145" builtinId="43" hidden="1"/>
    <cellStyle name="40% — akcent 4" xfId="2185" builtinId="43" hidden="1"/>
    <cellStyle name="40% — akcent 4" xfId="2224" builtinId="43" hidden="1"/>
    <cellStyle name="40% — akcent 4" xfId="2264" builtinId="43" hidden="1"/>
    <cellStyle name="40% — akcent 4" xfId="2303" builtinId="43" hidden="1"/>
    <cellStyle name="40% — akcent 4" xfId="2343" builtinId="43" hidden="1"/>
    <cellStyle name="40% — akcent 4" xfId="2382" builtinId="43" hidden="1"/>
    <cellStyle name="40% — akcent 4" xfId="2421" builtinId="43" hidden="1"/>
    <cellStyle name="40% — akcent 4" xfId="857" builtinId="43" hidden="1"/>
    <cellStyle name="40% — akcent 4" xfId="892" builtinId="43" hidden="1"/>
    <cellStyle name="40% — akcent 4" xfId="2467" builtinId="43" hidden="1"/>
    <cellStyle name="40% — akcent 4" xfId="2506" builtinId="43" hidden="1"/>
    <cellStyle name="40% — akcent 4" xfId="2545" builtinId="43" hidden="1"/>
    <cellStyle name="40% — akcent 4" xfId="2584" builtinId="43" hidden="1"/>
    <cellStyle name="40% — akcent 4" xfId="2624" builtinId="43" hidden="1"/>
    <cellStyle name="40% — akcent 4" xfId="2663" builtinId="43" hidden="1"/>
    <cellStyle name="40% — akcent 4" xfId="2704" builtinId="43" hidden="1"/>
    <cellStyle name="40% — akcent 4" xfId="2743" builtinId="43" hidden="1"/>
    <cellStyle name="40% — akcent 4" xfId="2782" builtinId="43" hidden="1"/>
    <cellStyle name="40% — akcent 4" xfId="2821" builtinId="43" hidden="1"/>
    <cellStyle name="40% — akcent 4" xfId="2861" builtinId="43" hidden="1"/>
    <cellStyle name="40% — akcent 4" xfId="2901" builtinId="43" hidden="1"/>
    <cellStyle name="40% — akcent 4" xfId="2940" builtinId="43" hidden="1"/>
    <cellStyle name="40% — akcent 4" xfId="2980" builtinId="43" hidden="1"/>
    <cellStyle name="40% — akcent 4" xfId="3019" builtinId="43" hidden="1"/>
    <cellStyle name="40% — akcent 4" xfId="3059" builtinId="43" hidden="1"/>
    <cellStyle name="40% — akcent 4" xfId="3098" builtinId="43" hidden="1"/>
    <cellStyle name="40% — akcent 4" xfId="3137" builtinId="43" hidden="1"/>
    <cellStyle name="40% — akcent 4" xfId="3176" builtinId="43" hidden="1"/>
    <cellStyle name="40% — akcent 4" xfId="3369" builtinId="43" hidden="1"/>
    <cellStyle name="40% — akcent 4" xfId="3414" builtinId="43" hidden="1"/>
    <cellStyle name="40% — akcent 4" xfId="3453" builtinId="43" hidden="1"/>
    <cellStyle name="40% — akcent 4" xfId="3492" builtinId="43" hidden="1"/>
    <cellStyle name="40% — akcent 4" xfId="3531" builtinId="43" hidden="1"/>
    <cellStyle name="40% — akcent 4" xfId="3571" builtinId="43" hidden="1"/>
    <cellStyle name="40% — akcent 4" xfId="3610" builtinId="43" hidden="1"/>
    <cellStyle name="40% — akcent 4" xfId="3651" builtinId="43" hidden="1"/>
    <cellStyle name="40% — akcent 4" xfId="3690" builtinId="43" hidden="1"/>
    <cellStyle name="40% — akcent 4" xfId="3729" builtinId="43" hidden="1"/>
    <cellStyle name="40% — akcent 4" xfId="3768" builtinId="43" hidden="1"/>
    <cellStyle name="40% — akcent 4" xfId="3812" builtinId="43" hidden="1"/>
    <cellStyle name="40% — akcent 4" xfId="3852" builtinId="43" hidden="1"/>
    <cellStyle name="40% — akcent 4" xfId="3891" builtinId="43" hidden="1"/>
    <cellStyle name="40% — akcent 4" xfId="3931" builtinId="43" hidden="1"/>
    <cellStyle name="40% — akcent 4" xfId="3971" builtinId="43" hidden="1"/>
    <cellStyle name="40% — akcent 4" xfId="4011" builtinId="43" hidden="1"/>
    <cellStyle name="40% — akcent 4" xfId="4050" builtinId="43" hidden="1"/>
    <cellStyle name="40% — akcent 4" xfId="4089" builtinId="43" hidden="1"/>
    <cellStyle name="40% — akcent 4" xfId="4146" builtinId="43" hidden="1"/>
    <cellStyle name="40% — akcent 4" xfId="4305" builtinId="43" hidden="1"/>
    <cellStyle name="40% — akcent 4" xfId="4350" builtinId="43" hidden="1"/>
    <cellStyle name="40% — akcent 4" xfId="4389" builtinId="43" hidden="1"/>
    <cellStyle name="40% — akcent 4" xfId="4428" builtinId="43" hidden="1"/>
    <cellStyle name="40% — akcent 4" xfId="4467" builtinId="43" hidden="1"/>
    <cellStyle name="40% — akcent 4" xfId="4507" builtinId="43" hidden="1"/>
    <cellStyle name="40% — akcent 4" xfId="4546" builtinId="43" hidden="1"/>
    <cellStyle name="40% — akcent 4" xfId="4587" builtinId="43" hidden="1"/>
    <cellStyle name="40% — akcent 4" xfId="4626" builtinId="43" hidden="1"/>
    <cellStyle name="40% — akcent 4" xfId="4665" builtinId="43" hidden="1"/>
    <cellStyle name="40% — akcent 4" xfId="4704" builtinId="43" hidden="1"/>
    <cellStyle name="40% — akcent 4" xfId="4748" builtinId="43" hidden="1"/>
    <cellStyle name="40% — akcent 4" xfId="4788" builtinId="43" hidden="1"/>
    <cellStyle name="40% — akcent 4" xfId="4827" builtinId="43" hidden="1"/>
    <cellStyle name="40% — akcent 4" xfId="4867" builtinId="43" hidden="1"/>
    <cellStyle name="40% — akcent 4" xfId="4907" builtinId="43" hidden="1"/>
    <cellStyle name="40% — akcent 4" xfId="4947" builtinId="43" hidden="1"/>
    <cellStyle name="40% — akcent 4" xfId="4986" builtinId="43" hidden="1"/>
    <cellStyle name="40% — akcent 4" xfId="5025" builtinId="43" hidden="1"/>
    <cellStyle name="40% — akcent 4" xfId="4250" builtinId="43" hidden="1"/>
    <cellStyle name="40% — akcent 4" xfId="5058" builtinId="43" hidden="1"/>
    <cellStyle name="40% — akcent 4" xfId="5099" builtinId="43" hidden="1"/>
    <cellStyle name="40% — akcent 4" xfId="5138" builtinId="43" hidden="1"/>
    <cellStyle name="40% — akcent 4" xfId="5177" builtinId="43" hidden="1"/>
    <cellStyle name="40% — akcent 4" xfId="5216" builtinId="43" hidden="1"/>
    <cellStyle name="40% — akcent 4" xfId="5256" builtinId="43" hidden="1"/>
    <cellStyle name="40% — akcent 4" xfId="5295" builtinId="43" hidden="1"/>
    <cellStyle name="40% — akcent 4" xfId="5336" builtinId="43" hidden="1"/>
    <cellStyle name="40% — akcent 4" xfId="5375" builtinId="43" hidden="1"/>
    <cellStyle name="40% — akcent 4" xfId="5414" builtinId="43" hidden="1"/>
    <cellStyle name="40% — akcent 4" xfId="5453" builtinId="43" hidden="1"/>
    <cellStyle name="40% — akcent 4" xfId="5493" builtinId="43" hidden="1"/>
    <cellStyle name="40% — akcent 4" xfId="5533" builtinId="43" hidden="1"/>
    <cellStyle name="40% — akcent 4" xfId="5572" builtinId="43" hidden="1"/>
    <cellStyle name="40% — akcent 4" xfId="5612" builtinId="43" hidden="1"/>
    <cellStyle name="40% — akcent 4" xfId="5651" builtinId="43" hidden="1"/>
    <cellStyle name="40% — akcent 4" xfId="5691" builtinId="43" hidden="1"/>
    <cellStyle name="40% — akcent 4" xfId="5730" builtinId="43" hidden="1"/>
    <cellStyle name="40% — akcent 4" xfId="5769" builtinId="43" hidden="1"/>
    <cellStyle name="40% — akcent 4" xfId="4197" builtinId="43" hidden="1"/>
    <cellStyle name="40% — akcent 4" xfId="4232" builtinId="43" hidden="1"/>
    <cellStyle name="40% — akcent 4" xfId="5815" builtinId="43" hidden="1"/>
    <cellStyle name="40% — akcent 4" xfId="5854" builtinId="43" hidden="1"/>
    <cellStyle name="40% — akcent 4" xfId="5893" builtinId="43" hidden="1"/>
    <cellStyle name="40% — akcent 4" xfId="5932" builtinId="43" hidden="1"/>
    <cellStyle name="40% — akcent 4" xfId="5972" builtinId="43" hidden="1"/>
    <cellStyle name="40% — akcent 4" xfId="6011" builtinId="43" hidden="1"/>
    <cellStyle name="40% — akcent 4" xfId="6052" builtinId="43" hidden="1"/>
    <cellStyle name="40% — akcent 4" xfId="6091" builtinId="43" hidden="1"/>
    <cellStyle name="40% — akcent 4" xfId="6130" builtinId="43" hidden="1"/>
    <cellStyle name="40% — akcent 4" xfId="6169" builtinId="43" hidden="1"/>
    <cellStyle name="40% — akcent 4" xfId="6209" builtinId="43" hidden="1"/>
    <cellStyle name="40% — akcent 4" xfId="6249" builtinId="43" hidden="1"/>
    <cellStyle name="40% — akcent 4" xfId="6288" builtinId="43" hidden="1"/>
    <cellStyle name="40% — akcent 4" xfId="6328" builtinId="43" hidden="1"/>
    <cellStyle name="40% — akcent 4" xfId="6367" builtinId="43" hidden="1"/>
    <cellStyle name="40% — akcent 4" xfId="6407" builtinId="43" hidden="1"/>
    <cellStyle name="40% — akcent 4" xfId="6446" builtinId="43" hidden="1"/>
    <cellStyle name="40% — akcent 4" xfId="6485" builtinId="43" hidden="1"/>
    <cellStyle name="40% — akcent 4" xfId="3314" builtinId="43" hidden="1"/>
    <cellStyle name="40% — akcent 4" xfId="6498" builtinId="43" hidden="1"/>
    <cellStyle name="40% — akcent 4" xfId="6541" builtinId="43" hidden="1"/>
    <cellStyle name="40% — akcent 4" xfId="6580" builtinId="43" hidden="1"/>
    <cellStyle name="40% — akcent 4" xfId="6619" builtinId="43" hidden="1"/>
    <cellStyle name="40% — akcent 4" xfId="6658" builtinId="43" hidden="1"/>
    <cellStyle name="40% — akcent 4" xfId="6698" builtinId="43" hidden="1"/>
    <cellStyle name="40% — akcent 4" xfId="6737" builtinId="43" hidden="1"/>
    <cellStyle name="40% — akcent 4" xfId="6778" builtinId="43" hidden="1"/>
    <cellStyle name="40% — akcent 4" xfId="6817" builtinId="43" hidden="1"/>
    <cellStyle name="40% — akcent 4" xfId="6856" builtinId="43" hidden="1"/>
    <cellStyle name="40% — akcent 4" xfId="6895" builtinId="43" hidden="1"/>
    <cellStyle name="40% — akcent 4" xfId="6937" builtinId="43" hidden="1"/>
    <cellStyle name="40% — akcent 4" xfId="6977" builtinId="43" hidden="1"/>
    <cellStyle name="40% — akcent 4" xfId="7016" builtinId="43" hidden="1"/>
    <cellStyle name="40% — akcent 4" xfId="7056" builtinId="43" hidden="1"/>
    <cellStyle name="40% — akcent 4" xfId="7096" builtinId="43" hidden="1"/>
    <cellStyle name="40% — akcent 4" xfId="7136" builtinId="43" hidden="1"/>
    <cellStyle name="40% — akcent 4" xfId="7175" builtinId="43" hidden="1"/>
    <cellStyle name="40% — akcent 4" xfId="7214" builtinId="43" hidden="1"/>
    <cellStyle name="40% — akcent 4" xfId="7264" builtinId="43" hidden="1"/>
    <cellStyle name="40% — akcent 4" xfId="7423" builtinId="43" hidden="1"/>
    <cellStyle name="40% — akcent 4" xfId="7466" builtinId="43" hidden="1"/>
    <cellStyle name="40% — akcent 4" xfId="7505" builtinId="43" hidden="1"/>
    <cellStyle name="40% — akcent 4" xfId="7544" builtinId="43" hidden="1"/>
    <cellStyle name="40% — akcent 4" xfId="7583" builtinId="43" hidden="1"/>
    <cellStyle name="40% — akcent 4" xfId="7623" builtinId="43" hidden="1"/>
    <cellStyle name="40% — akcent 4" xfId="7662" builtinId="43" hidden="1"/>
    <cellStyle name="40% — akcent 4" xfId="7703" builtinId="43" hidden="1"/>
    <cellStyle name="40% — akcent 4" xfId="7742" builtinId="43" hidden="1"/>
    <cellStyle name="40% — akcent 4" xfId="7781" builtinId="43" hidden="1"/>
    <cellStyle name="40% — akcent 4" xfId="7820" builtinId="43" hidden="1"/>
    <cellStyle name="40% — akcent 4" xfId="7862" builtinId="43" hidden="1"/>
    <cellStyle name="40% — akcent 4" xfId="7902" builtinId="43" hidden="1"/>
    <cellStyle name="40% — akcent 4" xfId="7941" builtinId="43" hidden="1"/>
    <cellStyle name="40% — akcent 4" xfId="7981" builtinId="43" hidden="1"/>
    <cellStyle name="40% — akcent 4" xfId="8021" builtinId="43" hidden="1"/>
    <cellStyle name="40% — akcent 4" xfId="8061" builtinId="43" hidden="1"/>
    <cellStyle name="40% — akcent 4" xfId="8100" builtinId="43" hidden="1"/>
    <cellStyle name="40% — akcent 4" xfId="8139" builtinId="43" hidden="1"/>
    <cellStyle name="40% — akcent 4" xfId="7368" builtinId="43" hidden="1"/>
    <cellStyle name="40% — akcent 4" xfId="8172" builtinId="43" hidden="1"/>
    <cellStyle name="40% — akcent 4" xfId="8213" builtinId="43" hidden="1"/>
    <cellStyle name="40% — akcent 4" xfId="8252" builtinId="43" hidden="1"/>
    <cellStyle name="40% — akcent 4" xfId="8291" builtinId="43" hidden="1"/>
    <cellStyle name="40% — akcent 4" xfId="8330" builtinId="43" hidden="1"/>
    <cellStyle name="40% — akcent 4" xfId="8370" builtinId="43" hidden="1"/>
    <cellStyle name="40% — akcent 4" xfId="8409" builtinId="43" hidden="1"/>
    <cellStyle name="40% — akcent 4" xfId="8450" builtinId="43" hidden="1"/>
    <cellStyle name="40% — akcent 4" xfId="8489" builtinId="43" hidden="1"/>
    <cellStyle name="40% — akcent 4" xfId="8528" builtinId="43" hidden="1"/>
    <cellStyle name="40% — akcent 4" xfId="8567" builtinId="43" hidden="1"/>
    <cellStyle name="40% — akcent 4" xfId="8607" builtinId="43" hidden="1"/>
    <cellStyle name="40% — akcent 4" xfId="8647" builtinId="43" hidden="1"/>
    <cellStyle name="40% — akcent 4" xfId="8686" builtinId="43" hidden="1"/>
    <cellStyle name="40% — akcent 4" xfId="8726" builtinId="43" hidden="1"/>
    <cellStyle name="40% — akcent 4" xfId="8765" builtinId="43" hidden="1"/>
    <cellStyle name="40% — akcent 4" xfId="8805" builtinId="43" hidden="1"/>
    <cellStyle name="40% — akcent 4" xfId="8844" builtinId="43" hidden="1"/>
    <cellStyle name="40% — akcent 4" xfId="8883" builtinId="43" hidden="1"/>
    <cellStyle name="40% — akcent 4" xfId="7315" builtinId="43" hidden="1"/>
    <cellStyle name="40% — akcent 4" xfId="7350" builtinId="43" hidden="1"/>
    <cellStyle name="40% — akcent 4" xfId="8929" builtinId="43" hidden="1"/>
    <cellStyle name="40% — akcent 4" xfId="8968" builtinId="43" hidden="1"/>
    <cellStyle name="40% — akcent 4" xfId="9007" builtinId="43" hidden="1"/>
    <cellStyle name="40% — akcent 4" xfId="9046" builtinId="43" hidden="1"/>
    <cellStyle name="40% — akcent 4" xfId="9086" builtinId="43" hidden="1"/>
    <cellStyle name="40% — akcent 4" xfId="9125" builtinId="43" hidden="1"/>
    <cellStyle name="40% — akcent 4" xfId="9166" builtinId="43" hidden="1"/>
    <cellStyle name="40% — akcent 4" xfId="9205" builtinId="43" hidden="1"/>
    <cellStyle name="40% — akcent 4" xfId="9244" builtinId="43" hidden="1"/>
    <cellStyle name="40% — akcent 4" xfId="9283" builtinId="43" hidden="1"/>
    <cellStyle name="40% — akcent 4" xfId="9323" builtinId="43" hidden="1"/>
    <cellStyle name="40% — akcent 4" xfId="9363" builtinId="43" hidden="1"/>
    <cellStyle name="40% — akcent 4" xfId="9402" builtinId="43" hidden="1"/>
    <cellStyle name="40% — akcent 4" xfId="9442" builtinId="43" hidden="1"/>
    <cellStyle name="40% — akcent 4" xfId="9481" builtinId="43" hidden="1"/>
    <cellStyle name="40% — akcent 4" xfId="9521" builtinId="43" hidden="1"/>
    <cellStyle name="40% — akcent 4" xfId="9560" builtinId="43" hidden="1"/>
    <cellStyle name="40% — akcent 4" xfId="9599" builtinId="43" hidden="1"/>
    <cellStyle name="40% — akcent 4" xfId="3382" builtinId="43" hidden="1"/>
    <cellStyle name="40% — akcent 4" xfId="9640" builtinId="43" hidden="1"/>
    <cellStyle name="40% — akcent 4" xfId="9681" builtinId="43" hidden="1"/>
    <cellStyle name="40% — akcent 4" xfId="9720" builtinId="43" hidden="1"/>
    <cellStyle name="40% — akcent 4" xfId="9759" builtinId="43" hidden="1"/>
    <cellStyle name="40% — akcent 4" xfId="9798" builtinId="43" hidden="1"/>
    <cellStyle name="40% — akcent 4" xfId="9838" builtinId="43" hidden="1"/>
    <cellStyle name="40% — akcent 4" xfId="9877" builtinId="43" hidden="1"/>
    <cellStyle name="40% — akcent 4" xfId="9918" builtinId="43" hidden="1"/>
    <cellStyle name="40% — akcent 4" xfId="9957" builtinId="43" hidden="1"/>
    <cellStyle name="40% — akcent 4" xfId="9996" builtinId="43" hidden="1"/>
    <cellStyle name="40% — akcent 4" xfId="10035" builtinId="43" hidden="1"/>
    <cellStyle name="40% — akcent 4" xfId="10075" builtinId="43" hidden="1"/>
    <cellStyle name="40% — akcent 4" xfId="10115" builtinId="43" hidden="1"/>
    <cellStyle name="40% — akcent 4" xfId="10154" builtinId="43" hidden="1"/>
    <cellStyle name="40% — akcent 4" xfId="10194" builtinId="43" hidden="1"/>
    <cellStyle name="40% — akcent 4" xfId="10233" builtinId="43" hidden="1"/>
    <cellStyle name="40% — akcent 4" xfId="10273" builtinId="43" hidden="1"/>
    <cellStyle name="40% — akcent 4" xfId="10312" builtinId="43" hidden="1"/>
    <cellStyle name="40% — akcent 4" xfId="10351" builtinId="43" hidden="1"/>
    <cellStyle name="40% — akcent 4" xfId="10390" builtinId="43" hidden="1"/>
    <cellStyle name="40% — akcent 4" xfId="10549" builtinId="43" hidden="1"/>
    <cellStyle name="40% — akcent 4" xfId="10590" builtinId="43" hidden="1"/>
    <cellStyle name="40% — akcent 4" xfId="10629" builtinId="43" hidden="1"/>
    <cellStyle name="40% — akcent 4" xfId="10668" builtinId="43" hidden="1"/>
    <cellStyle name="40% — akcent 4" xfId="10707" builtinId="43" hidden="1"/>
    <cellStyle name="40% — akcent 4" xfId="10747" builtinId="43" hidden="1"/>
    <cellStyle name="40% — akcent 4" xfId="10786" builtinId="43" hidden="1"/>
    <cellStyle name="40% — akcent 4" xfId="10827" builtinId="43" hidden="1"/>
    <cellStyle name="40% — akcent 4" xfId="10866" builtinId="43" hidden="1"/>
    <cellStyle name="40% — akcent 4" xfId="10905" builtinId="43" hidden="1"/>
    <cellStyle name="40% — akcent 4" xfId="10944" builtinId="43" hidden="1"/>
    <cellStyle name="40% — akcent 4" xfId="10984" builtinId="43" hidden="1"/>
    <cellStyle name="40% — akcent 4" xfId="11024" builtinId="43" hidden="1"/>
    <cellStyle name="40% — akcent 4" xfId="11063" builtinId="43" hidden="1"/>
    <cellStyle name="40% — akcent 4" xfId="11103" builtinId="43" hidden="1"/>
    <cellStyle name="40% — akcent 4" xfId="11143" builtinId="43" hidden="1"/>
    <cellStyle name="40% — akcent 4" xfId="11183" builtinId="43" hidden="1"/>
    <cellStyle name="40% — akcent 4" xfId="11222" builtinId="43" hidden="1"/>
    <cellStyle name="40% — akcent 4" xfId="11261" builtinId="43" hidden="1"/>
    <cellStyle name="40% — akcent 4" xfId="10494" builtinId="43" hidden="1"/>
    <cellStyle name="40% — akcent 4" xfId="11294" builtinId="43" hidden="1"/>
    <cellStyle name="40% — akcent 4" xfId="11335" builtinId="43" hidden="1"/>
    <cellStyle name="40% — akcent 4" xfId="11374" builtinId="43" hidden="1"/>
    <cellStyle name="40% — akcent 4" xfId="11413" builtinId="43" hidden="1"/>
    <cellStyle name="40% — akcent 4" xfId="11452" builtinId="43" hidden="1"/>
    <cellStyle name="40% — akcent 4" xfId="11492" builtinId="43" hidden="1"/>
    <cellStyle name="40% — akcent 4" xfId="11531" builtinId="43" hidden="1"/>
    <cellStyle name="40% — akcent 4" xfId="11572" builtinId="43" hidden="1"/>
    <cellStyle name="40% — akcent 4" xfId="11611" builtinId="43" hidden="1"/>
    <cellStyle name="40% — akcent 4" xfId="11650" builtinId="43" hidden="1"/>
    <cellStyle name="40% — akcent 4" xfId="11689" builtinId="43" hidden="1"/>
    <cellStyle name="40% — akcent 4" xfId="11729" builtinId="43" hidden="1"/>
    <cellStyle name="40% — akcent 4" xfId="11769" builtinId="43" hidden="1"/>
    <cellStyle name="40% — akcent 4" xfId="11808" builtinId="43" hidden="1"/>
    <cellStyle name="40% — akcent 4" xfId="11848" builtinId="43" hidden="1"/>
    <cellStyle name="40% — akcent 4" xfId="11887" builtinId="43" hidden="1"/>
    <cellStyle name="40% — akcent 4" xfId="11927" builtinId="43" hidden="1"/>
    <cellStyle name="40% — akcent 4" xfId="11966" builtinId="43" hidden="1"/>
    <cellStyle name="40% — akcent 4" xfId="12005" builtinId="43" hidden="1"/>
    <cellStyle name="40% — akcent 4" xfId="10441" builtinId="43" hidden="1"/>
    <cellStyle name="40% — akcent 4" xfId="10476" builtinId="43" hidden="1"/>
    <cellStyle name="40% — akcent 4" xfId="12051" builtinId="43" hidden="1"/>
    <cellStyle name="40% — akcent 4" xfId="12090" builtinId="43" hidden="1"/>
    <cellStyle name="40% — akcent 4" xfId="12129" builtinId="43" hidden="1"/>
    <cellStyle name="40% — akcent 4" xfId="12168" builtinId="43" hidden="1"/>
    <cellStyle name="40% — akcent 4" xfId="12208" builtinId="43" hidden="1"/>
    <cellStyle name="40% — akcent 4" xfId="12247" builtinId="43" hidden="1"/>
    <cellStyle name="40% — akcent 4" xfId="12288" builtinId="43" hidden="1"/>
    <cellStyle name="40% — akcent 4" xfId="12327" builtinId="43" hidden="1"/>
    <cellStyle name="40% — akcent 4" xfId="12366" builtinId="43" hidden="1"/>
    <cellStyle name="40% — akcent 4" xfId="12405" builtinId="43" hidden="1"/>
    <cellStyle name="40% — akcent 4" xfId="12445" builtinId="43" hidden="1"/>
    <cellStyle name="40% — akcent 4" xfId="12485" builtinId="43" hidden="1"/>
    <cellStyle name="40% — akcent 4" xfId="12524" builtinId="43" hidden="1"/>
    <cellStyle name="40% — akcent 4" xfId="12564" builtinId="43" hidden="1"/>
    <cellStyle name="40% — akcent 4" xfId="12603" builtinId="43" hidden="1"/>
    <cellStyle name="40% — akcent 4" xfId="12643" builtinId="43" hidden="1"/>
    <cellStyle name="40% — akcent 4" xfId="12682" builtinId="43" hidden="1"/>
    <cellStyle name="40% — akcent 4" xfId="12721" builtinId="43" hidden="1"/>
    <cellStyle name="40% — akcent 4" xfId="12760" builtinId="43" hidden="1"/>
    <cellStyle name="40% — akcent 4" xfId="12800" builtinId="43" hidden="1"/>
    <cellStyle name="40% — akcent 4" xfId="12841" builtinId="43" hidden="1"/>
    <cellStyle name="40% — akcent 4" xfId="12880" builtinId="43" hidden="1"/>
    <cellStyle name="40% — akcent 4" xfId="12919" builtinId="43" hidden="1"/>
    <cellStyle name="40% — akcent 4" xfId="12958" builtinId="43" hidden="1"/>
    <cellStyle name="40% — akcent 4" xfId="12998" builtinId="43" hidden="1"/>
    <cellStyle name="40% — akcent 4" xfId="13037" builtinId="43" hidden="1"/>
    <cellStyle name="40% — akcent 4" xfId="13078" builtinId="43" hidden="1"/>
    <cellStyle name="40% — akcent 4" xfId="13117" builtinId="43" hidden="1"/>
    <cellStyle name="40% — akcent 4" xfId="13156" builtinId="43" hidden="1"/>
    <cellStyle name="40% — akcent 4" xfId="13195" builtinId="43" hidden="1"/>
    <cellStyle name="40% — akcent 4" xfId="13235" builtinId="43" hidden="1"/>
    <cellStyle name="40% — akcent 4" xfId="13275" builtinId="43" hidden="1"/>
    <cellStyle name="40% — akcent 4" xfId="13314" builtinId="43" hidden="1"/>
    <cellStyle name="40% — akcent 4" xfId="13354" builtinId="43" hidden="1"/>
    <cellStyle name="40% — akcent 4" xfId="13393" builtinId="43" hidden="1"/>
    <cellStyle name="40% — akcent 4" xfId="13433" builtinId="43" hidden="1"/>
    <cellStyle name="40% — akcent 4" xfId="13472" builtinId="43" hidden="1"/>
    <cellStyle name="40% — akcent 4" xfId="13511" builtinId="43" hidden="1"/>
    <cellStyle name="40% — akcent 4" xfId="13550" builtinId="43" hidden="1"/>
    <cellStyle name="40% — akcent 4" xfId="13709" builtinId="43" hidden="1"/>
    <cellStyle name="40% — akcent 4" xfId="13750" builtinId="43" hidden="1"/>
    <cellStyle name="40% — akcent 4" xfId="13789" builtinId="43" hidden="1"/>
    <cellStyle name="40% — akcent 4" xfId="13828" builtinId="43" hidden="1"/>
    <cellStyle name="40% — akcent 4" xfId="13867" builtinId="43" hidden="1"/>
    <cellStyle name="40% — akcent 4" xfId="13907" builtinId="43" hidden="1"/>
    <cellStyle name="40% — akcent 4" xfId="13946" builtinId="43" hidden="1"/>
    <cellStyle name="40% — akcent 4" xfId="13987" builtinId="43" hidden="1"/>
    <cellStyle name="40% — akcent 4" xfId="14026" builtinId="43" hidden="1"/>
    <cellStyle name="40% — akcent 4" xfId="14065" builtinId="43" hidden="1"/>
    <cellStyle name="40% — akcent 4" xfId="14104" builtinId="43" hidden="1"/>
    <cellStyle name="40% — akcent 4" xfId="14144" builtinId="43" hidden="1"/>
    <cellStyle name="40% — akcent 4" xfId="14184" builtinId="43" hidden="1"/>
    <cellStyle name="40% — akcent 4" xfId="14223" builtinId="43" hidden="1"/>
    <cellStyle name="40% — akcent 4" xfId="14263" builtinId="43" hidden="1"/>
    <cellStyle name="40% — akcent 4" xfId="14303" builtinId="43" hidden="1"/>
    <cellStyle name="40% — akcent 4" xfId="14343" builtinId="43" hidden="1"/>
    <cellStyle name="40% — akcent 4" xfId="14382" builtinId="43" hidden="1"/>
    <cellStyle name="40% — akcent 4" xfId="14421" builtinId="43" hidden="1"/>
    <cellStyle name="40% — akcent 4" xfId="13654" builtinId="43" hidden="1"/>
    <cellStyle name="40% — akcent 4" xfId="14454" builtinId="43" hidden="1"/>
    <cellStyle name="40% — akcent 4" xfId="14495" builtinId="43" hidden="1"/>
    <cellStyle name="40% — akcent 4" xfId="14534" builtinId="43" hidden="1"/>
    <cellStyle name="40% — akcent 4" xfId="14573" builtinId="43" hidden="1"/>
    <cellStyle name="40% — akcent 4" xfId="14612" builtinId="43" hidden="1"/>
    <cellStyle name="40% — akcent 4" xfId="14652" builtinId="43" hidden="1"/>
    <cellStyle name="40% — akcent 4" xfId="14691" builtinId="43" hidden="1"/>
    <cellStyle name="40% — akcent 4" xfId="14732" builtinId="43" hidden="1"/>
    <cellStyle name="40% — akcent 4" xfId="14771" builtinId="43" hidden="1"/>
    <cellStyle name="40% — akcent 4" xfId="14810" builtinId="43" hidden="1"/>
    <cellStyle name="40% — akcent 4" xfId="14849" builtinId="43" hidden="1"/>
    <cellStyle name="40% — akcent 4" xfId="14889" builtinId="43" hidden="1"/>
    <cellStyle name="40% — akcent 4" xfId="14929" builtinId="43" hidden="1"/>
    <cellStyle name="40% — akcent 4" xfId="14968" builtinId="43" hidden="1"/>
    <cellStyle name="40% — akcent 4" xfId="15008" builtinId="43" hidden="1"/>
    <cellStyle name="40% — akcent 4" xfId="15047" builtinId="43" hidden="1"/>
    <cellStyle name="40% — akcent 4" xfId="15087" builtinId="43" hidden="1"/>
    <cellStyle name="40% — akcent 4" xfId="15126" builtinId="43" hidden="1"/>
    <cellStyle name="40% — akcent 4" xfId="15165" builtinId="43" hidden="1"/>
    <cellStyle name="40% — akcent 4" xfId="13601" builtinId="43" hidden="1"/>
    <cellStyle name="40% — akcent 4" xfId="13636" builtinId="43" hidden="1"/>
    <cellStyle name="40% — akcent 4" xfId="15211" builtinId="43" hidden="1"/>
    <cellStyle name="40% — akcent 4" xfId="15250" builtinId="43" hidden="1"/>
    <cellStyle name="40% — akcent 4" xfId="15289" builtinId="43" hidden="1"/>
    <cellStyle name="40% — akcent 4" xfId="15328" builtinId="43" hidden="1"/>
    <cellStyle name="40% — akcent 4" xfId="15368" builtinId="43" hidden="1"/>
    <cellStyle name="40% — akcent 4" xfId="15407" builtinId="43" hidden="1"/>
    <cellStyle name="40% — akcent 4" xfId="15448" builtinId="43" hidden="1"/>
    <cellStyle name="40% — akcent 4" xfId="15487" builtinId="43" hidden="1"/>
    <cellStyle name="40% — akcent 4" xfId="15526" builtinId="43" hidden="1"/>
    <cellStyle name="40% — akcent 4" xfId="15565" builtinId="43" hidden="1"/>
    <cellStyle name="40% — akcent 4" xfId="15605" builtinId="43" hidden="1"/>
    <cellStyle name="40% — akcent 4" xfId="15645" builtinId="43" hidden="1"/>
    <cellStyle name="40% — akcent 4" xfId="15684" builtinId="43" hidden="1"/>
    <cellStyle name="40% — akcent 4" xfId="15724" builtinId="43" hidden="1"/>
    <cellStyle name="40% — akcent 4" xfId="15763" builtinId="43" hidden="1"/>
    <cellStyle name="40% — akcent 4" xfId="15803" builtinId="43" hidden="1"/>
    <cellStyle name="40% — akcent 4" xfId="15842" builtinId="43" hidden="1"/>
    <cellStyle name="40% — akcent 4" xfId="15881" builtinId="43" hidden="1"/>
    <cellStyle name="40% — akcent 4" xfId="3237" builtinId="43" hidden="1"/>
    <cellStyle name="40% — akcent 4" xfId="15894" builtinId="43" hidden="1"/>
    <cellStyle name="40% — akcent 4" xfId="15935" builtinId="43" hidden="1"/>
    <cellStyle name="40% — akcent 4" xfId="15974" builtinId="43" hidden="1"/>
    <cellStyle name="40% — akcent 4" xfId="16013" builtinId="43" hidden="1"/>
    <cellStyle name="40% — akcent 4" xfId="16052" builtinId="43" hidden="1"/>
    <cellStyle name="40% — akcent 4" xfId="16092" builtinId="43" hidden="1"/>
    <cellStyle name="40% — akcent 4" xfId="16131" builtinId="43" hidden="1"/>
    <cellStyle name="40% — akcent 4" xfId="16172" builtinId="43" hidden="1"/>
    <cellStyle name="40% — akcent 4" xfId="16211" builtinId="43" hidden="1"/>
    <cellStyle name="40% — akcent 4" xfId="16250" builtinId="43" hidden="1"/>
    <cellStyle name="40% — akcent 4" xfId="16289" builtinId="43" hidden="1"/>
    <cellStyle name="40% — akcent 4" xfId="16329" builtinId="43" hidden="1"/>
    <cellStyle name="40% — akcent 4" xfId="16369" builtinId="43" hidden="1"/>
    <cellStyle name="40% — akcent 4" xfId="16408" builtinId="43" hidden="1"/>
    <cellStyle name="40% — akcent 4" xfId="16448" builtinId="43" hidden="1"/>
    <cellStyle name="40% — akcent 4" xfId="16487" builtinId="43" hidden="1"/>
    <cellStyle name="40% — akcent 4" xfId="16527" builtinId="43" hidden="1"/>
    <cellStyle name="40% — akcent 4" xfId="16566" builtinId="43" hidden="1"/>
    <cellStyle name="40% — akcent 4" xfId="16605" builtinId="43" hidden="1"/>
    <cellStyle name="40% — akcent 4" xfId="16644" builtinId="43" hidden="1"/>
    <cellStyle name="40% — akcent 4" xfId="16803" builtinId="43" hidden="1"/>
    <cellStyle name="40% — akcent 4" xfId="16844" builtinId="43" hidden="1"/>
    <cellStyle name="40% — akcent 4" xfId="16883" builtinId="43" hidden="1"/>
    <cellStyle name="40% — akcent 4" xfId="16922" builtinId="43" hidden="1"/>
    <cellStyle name="40% — akcent 4" xfId="16961" builtinId="43" hidden="1"/>
    <cellStyle name="40% — akcent 4" xfId="17001" builtinId="43" hidden="1"/>
    <cellStyle name="40% — akcent 4" xfId="17040" builtinId="43" hidden="1"/>
    <cellStyle name="40% — akcent 4" xfId="17081" builtinId="43" hidden="1"/>
    <cellStyle name="40% — akcent 4" xfId="17120" builtinId="43" hidden="1"/>
    <cellStyle name="40% — akcent 4" xfId="17159" builtinId="43" hidden="1"/>
    <cellStyle name="40% — akcent 4" xfId="17198" builtinId="43" hidden="1"/>
    <cellStyle name="40% — akcent 4" xfId="17238" builtinId="43" hidden="1"/>
    <cellStyle name="40% — akcent 4" xfId="17278" builtinId="43" hidden="1"/>
    <cellStyle name="40% — akcent 4" xfId="17317" builtinId="43" hidden="1"/>
    <cellStyle name="40% — akcent 4" xfId="17357" builtinId="43" hidden="1"/>
    <cellStyle name="40% — akcent 4" xfId="17397" builtinId="43" hidden="1"/>
    <cellStyle name="40% — akcent 4" xfId="17437" builtinId="43" hidden="1"/>
    <cellStyle name="40% — akcent 4" xfId="17476" builtinId="43" hidden="1"/>
    <cellStyle name="40% — akcent 4" xfId="17515" builtinId="43" hidden="1"/>
    <cellStyle name="40% — akcent 4" xfId="16748" builtinId="43" hidden="1"/>
    <cellStyle name="40% — akcent 4" xfId="17548" builtinId="43" hidden="1"/>
    <cellStyle name="40% — akcent 4" xfId="17589" builtinId="43" hidden="1"/>
    <cellStyle name="40% — akcent 4" xfId="17628" builtinId="43" hidden="1"/>
    <cellStyle name="40% — akcent 4" xfId="17667" builtinId="43" hidden="1"/>
    <cellStyle name="40% — akcent 4" xfId="17706" builtinId="43" hidden="1"/>
    <cellStyle name="40% — akcent 4" xfId="17746" builtinId="43" hidden="1"/>
    <cellStyle name="40% — akcent 4" xfId="17785" builtinId="43" hidden="1"/>
    <cellStyle name="40% — akcent 4" xfId="17826" builtinId="43" hidden="1"/>
    <cellStyle name="40% — akcent 4" xfId="17865" builtinId="43" hidden="1"/>
    <cellStyle name="40% — akcent 4" xfId="17904" builtinId="43" hidden="1"/>
    <cellStyle name="40% — akcent 4" xfId="17943" builtinId="43" hidden="1"/>
    <cellStyle name="40% — akcent 4" xfId="17983" builtinId="43" hidden="1"/>
    <cellStyle name="40% — akcent 4" xfId="18023" builtinId="43" hidden="1"/>
    <cellStyle name="40% — akcent 4" xfId="18062" builtinId="43" hidden="1"/>
    <cellStyle name="40% — akcent 4" xfId="18102" builtinId="43" hidden="1"/>
    <cellStyle name="40% — akcent 4" xfId="18141" builtinId="43" hidden="1"/>
    <cellStyle name="40% — akcent 4" xfId="18181" builtinId="43" hidden="1"/>
    <cellStyle name="40% — akcent 4" xfId="18220" builtinId="43" hidden="1"/>
    <cellStyle name="40% — akcent 4" xfId="18259" builtinId="43" hidden="1"/>
    <cellStyle name="40% — akcent 4" xfId="16695" builtinId="43" hidden="1"/>
    <cellStyle name="40% — akcent 4" xfId="16730" builtinId="43" hidden="1"/>
    <cellStyle name="40% — akcent 4" xfId="18305" builtinId="43" hidden="1"/>
    <cellStyle name="40% — akcent 4" xfId="18344" builtinId="43" hidden="1"/>
    <cellStyle name="40% — akcent 4" xfId="18383" builtinId="43" hidden="1"/>
    <cellStyle name="40% — akcent 4" xfId="18422" builtinId="43" hidden="1"/>
    <cellStyle name="40% — akcent 4" xfId="18462" builtinId="43" hidden="1"/>
    <cellStyle name="40% — akcent 4" xfId="18501" builtinId="43" hidden="1"/>
    <cellStyle name="40% — akcent 4" xfId="18542" builtinId="43" hidden="1"/>
    <cellStyle name="40% — akcent 4" xfId="18581" builtinId="43" hidden="1"/>
    <cellStyle name="40% — akcent 4" xfId="18620" builtinId="43" hidden="1"/>
    <cellStyle name="40% — akcent 4" xfId="18659" builtinId="43" hidden="1"/>
    <cellStyle name="40% — akcent 4" xfId="18699" builtinId="43" hidden="1"/>
    <cellStyle name="40% — akcent 4" xfId="18739" builtinId="43" hidden="1"/>
    <cellStyle name="40% — akcent 4" xfId="18778" builtinId="43" hidden="1"/>
    <cellStyle name="40% — akcent 4" xfId="18818" builtinId="43" hidden="1"/>
    <cellStyle name="40% — akcent 4" xfId="18857" builtinId="43" hidden="1"/>
    <cellStyle name="40% — akcent 4" xfId="18897" builtinId="43" hidden="1"/>
    <cellStyle name="40% — akcent 4" xfId="18936" builtinId="43" hidden="1"/>
    <cellStyle name="40% — akcent 4" xfId="18975" builtinId="43" hidden="1"/>
    <cellStyle name="40% — akcent 4" xfId="6509" builtinId="43" hidden="1"/>
    <cellStyle name="40% — akcent 4" xfId="19097" builtinId="43" hidden="1"/>
    <cellStyle name="40% — akcent 4" xfId="19138" builtinId="43" hidden="1"/>
    <cellStyle name="40% — akcent 4" xfId="19177" builtinId="43" hidden="1"/>
    <cellStyle name="40% — akcent 4" xfId="19216" builtinId="43" hidden="1"/>
    <cellStyle name="40% — akcent 4" xfId="19255" builtinId="43" hidden="1"/>
    <cellStyle name="40% — akcent 4" xfId="19295" builtinId="43" hidden="1"/>
    <cellStyle name="40% — akcent 4" xfId="19334" builtinId="43" hidden="1"/>
    <cellStyle name="40% — akcent 4" xfId="19375" builtinId="43" hidden="1"/>
    <cellStyle name="40% — akcent 4" xfId="19414" builtinId="43" hidden="1"/>
    <cellStyle name="40% — akcent 4" xfId="19453" builtinId="43" hidden="1"/>
    <cellStyle name="40% — akcent 4" xfId="19492" builtinId="43" hidden="1"/>
    <cellStyle name="40% — akcent 4" xfId="19532" builtinId="43" hidden="1"/>
    <cellStyle name="40% — akcent 4" xfId="19572" builtinId="43" hidden="1"/>
    <cellStyle name="40% — akcent 4" xfId="19611" builtinId="43" hidden="1"/>
    <cellStyle name="40% — akcent 4" xfId="19651" builtinId="43" hidden="1"/>
    <cellStyle name="40% — akcent 4" xfId="19690" builtinId="43" hidden="1"/>
    <cellStyle name="40% — akcent 4" xfId="19730" builtinId="43" hidden="1"/>
    <cellStyle name="40% — akcent 4" xfId="19769" builtinId="43" hidden="1"/>
    <cellStyle name="40% — akcent 4" xfId="19808" builtinId="43" hidden="1"/>
    <cellStyle name="40% — akcent 4" xfId="19859" builtinId="43" hidden="1"/>
    <cellStyle name="40% — akcent 4" xfId="20018" builtinId="43" hidden="1"/>
    <cellStyle name="40% — akcent 4" xfId="20059" builtinId="43" hidden="1"/>
    <cellStyle name="40% — akcent 4" xfId="20098" builtinId="43" hidden="1"/>
    <cellStyle name="40% — akcent 4" xfId="20137" builtinId="43" hidden="1"/>
    <cellStyle name="40% — akcent 4" xfId="20176" builtinId="43" hidden="1"/>
    <cellStyle name="40% — akcent 4" xfId="20216" builtinId="43" hidden="1"/>
    <cellStyle name="40% — akcent 4" xfId="20255" builtinId="43" hidden="1"/>
    <cellStyle name="40% — akcent 4" xfId="20296" builtinId="43" hidden="1"/>
    <cellStyle name="40% — akcent 4" xfId="20335" builtinId="43" hidden="1"/>
    <cellStyle name="40% — akcent 4" xfId="20374" builtinId="43" hidden="1"/>
    <cellStyle name="40% — akcent 4" xfId="20413" builtinId="43" hidden="1"/>
    <cellStyle name="40% — akcent 4" xfId="20453" builtinId="43" hidden="1"/>
    <cellStyle name="40% — akcent 4" xfId="20493" builtinId="43" hidden="1"/>
    <cellStyle name="40% — akcent 4" xfId="20532" builtinId="43" hidden="1"/>
    <cellStyle name="40% — akcent 4" xfId="20572" builtinId="43" hidden="1"/>
    <cellStyle name="40% — akcent 4" xfId="20612" builtinId="43" hidden="1"/>
    <cellStyle name="40% — akcent 4" xfId="20652" builtinId="43" hidden="1"/>
    <cellStyle name="40% — akcent 4" xfId="20691" builtinId="43" hidden="1"/>
    <cellStyle name="40% — akcent 4" xfId="20730" builtinId="43" hidden="1"/>
    <cellStyle name="40% — akcent 4" xfId="19963" builtinId="43" hidden="1"/>
    <cellStyle name="40% — akcent 4" xfId="20763" builtinId="43" hidden="1"/>
    <cellStyle name="40% — akcent 4" xfId="20804" builtinId="43" hidden="1"/>
    <cellStyle name="40% — akcent 4" xfId="20843" builtinId="43" hidden="1"/>
    <cellStyle name="40% — akcent 4" xfId="20882" builtinId="43" hidden="1"/>
    <cellStyle name="40% — akcent 4" xfId="20921" builtinId="43" hidden="1"/>
    <cellStyle name="40% — akcent 4" xfId="20961" builtinId="43" hidden="1"/>
    <cellStyle name="40% — akcent 4" xfId="21000" builtinId="43" hidden="1"/>
    <cellStyle name="40% — akcent 4" xfId="21041" builtinId="43" hidden="1"/>
    <cellStyle name="40% — akcent 4" xfId="21080" builtinId="43" hidden="1"/>
    <cellStyle name="40% — akcent 4" xfId="21119" builtinId="43" hidden="1"/>
    <cellStyle name="40% — akcent 4" xfId="21158" builtinId="43" hidden="1"/>
    <cellStyle name="40% — akcent 4" xfId="21198" builtinId="43" hidden="1"/>
    <cellStyle name="40% — akcent 4" xfId="21238" builtinId="43" hidden="1"/>
    <cellStyle name="40% — akcent 4" xfId="21277" builtinId="43" hidden="1"/>
    <cellStyle name="40% — akcent 4" xfId="21317" builtinId="43" hidden="1"/>
    <cellStyle name="40% — akcent 4" xfId="21356" builtinId="43" hidden="1"/>
    <cellStyle name="40% — akcent 4" xfId="21396" builtinId="43" hidden="1"/>
    <cellStyle name="40% — akcent 4" xfId="21435" builtinId="43" hidden="1"/>
    <cellStyle name="40% — akcent 4" xfId="21474" builtinId="43" hidden="1"/>
    <cellStyle name="40% — akcent 4" xfId="19910" builtinId="43" hidden="1"/>
    <cellStyle name="40% — akcent 4" xfId="19945" builtinId="43" hidden="1"/>
    <cellStyle name="40% — akcent 4" xfId="21520" builtinId="43" hidden="1"/>
    <cellStyle name="40% — akcent 4" xfId="21559" builtinId="43" hidden="1"/>
    <cellStyle name="40% — akcent 4" xfId="21598" builtinId="43" hidden="1"/>
    <cellStyle name="40% — akcent 4" xfId="21637" builtinId="43" hidden="1"/>
    <cellStyle name="40% — akcent 4" xfId="21677" builtinId="43" hidden="1"/>
    <cellStyle name="40% — akcent 4" xfId="21716" builtinId="43" hidden="1"/>
    <cellStyle name="40% — akcent 4" xfId="21757" builtinId="43" hidden="1"/>
    <cellStyle name="40% — akcent 4" xfId="21796" builtinId="43" hidden="1"/>
    <cellStyle name="40% — akcent 4" xfId="21835" builtinId="43" hidden="1"/>
    <cellStyle name="40% — akcent 4" xfId="21874" builtinId="43" hidden="1"/>
    <cellStyle name="40% — akcent 4" xfId="21914" builtinId="43" hidden="1"/>
    <cellStyle name="40% — akcent 4" xfId="21954" builtinId="43" hidden="1"/>
    <cellStyle name="40% — akcent 4" xfId="21993" builtinId="43" hidden="1"/>
    <cellStyle name="40% — akcent 4" xfId="22033" builtinId="43" hidden="1"/>
    <cellStyle name="40% — akcent 4" xfId="22072" builtinId="43" hidden="1"/>
    <cellStyle name="40% — akcent 4" xfId="22112" builtinId="43" hidden="1"/>
    <cellStyle name="40% — akcent 4" xfId="22151" builtinId="43" hidden="1"/>
    <cellStyle name="40% — akcent 4" xfId="22190" builtinId="43" hidden="1"/>
    <cellStyle name="40% — akcent 4" xfId="22229" builtinId="43" hidden="1"/>
    <cellStyle name="40% — akcent 4" xfId="22269" builtinId="43" hidden="1"/>
    <cellStyle name="40% — akcent 4" xfId="22310" builtinId="43" hidden="1"/>
    <cellStyle name="40% — akcent 4" xfId="22349" builtinId="43" hidden="1"/>
    <cellStyle name="40% — akcent 4" xfId="22388" builtinId="43" hidden="1"/>
    <cellStyle name="40% — akcent 4" xfId="22427" builtinId="43" hidden="1"/>
    <cellStyle name="40% — akcent 4" xfId="22467" builtinId="43" hidden="1"/>
    <cellStyle name="40% — akcent 4" xfId="22506" builtinId="43" hidden="1"/>
    <cellStyle name="40% — akcent 4" xfId="22547" builtinId="43" hidden="1"/>
    <cellStyle name="40% — akcent 4" xfId="22586" builtinId="43" hidden="1"/>
    <cellStyle name="40% — akcent 4" xfId="22625" builtinId="43" hidden="1"/>
    <cellStyle name="40% — akcent 4" xfId="22664" builtinId="43" hidden="1"/>
    <cellStyle name="40% — akcent 4" xfId="22704" builtinId="43" hidden="1"/>
    <cellStyle name="40% — akcent 4" xfId="22744" builtinId="43" hidden="1"/>
    <cellStyle name="40% — akcent 4" xfId="22783" builtinId="43" hidden="1"/>
    <cellStyle name="40% — akcent 4" xfId="22823" builtinId="43" hidden="1"/>
    <cellStyle name="40% — akcent 4" xfId="22862" builtinId="43" hidden="1"/>
    <cellStyle name="40% — akcent 4" xfId="22902" builtinId="43" hidden="1"/>
    <cellStyle name="40% — akcent 4" xfId="22941" builtinId="43" hidden="1"/>
    <cellStyle name="40% — akcent 4" xfId="22980" builtinId="43" hidden="1"/>
    <cellStyle name="40% — akcent 4" xfId="23019" builtinId="43" hidden="1"/>
    <cellStyle name="40% — akcent 4" xfId="23178" builtinId="43" hidden="1"/>
    <cellStyle name="40% — akcent 4" xfId="23219" builtinId="43" hidden="1"/>
    <cellStyle name="40% — akcent 4" xfId="23258" builtinId="43" hidden="1"/>
    <cellStyle name="40% — akcent 4" xfId="23297" builtinId="43" hidden="1"/>
    <cellStyle name="40% — akcent 4" xfId="23336" builtinId="43" hidden="1"/>
    <cellStyle name="40% — akcent 4" xfId="23376" builtinId="43" hidden="1"/>
    <cellStyle name="40% — akcent 4" xfId="23415" builtinId="43" hidden="1"/>
    <cellStyle name="40% — akcent 4" xfId="23456" builtinId="43" hidden="1"/>
    <cellStyle name="40% — akcent 4" xfId="23495" builtinId="43" hidden="1"/>
    <cellStyle name="40% — akcent 4" xfId="23534" builtinId="43" hidden="1"/>
    <cellStyle name="40% — akcent 4" xfId="23573" builtinId="43" hidden="1"/>
    <cellStyle name="40% — akcent 4" xfId="23613" builtinId="43" hidden="1"/>
    <cellStyle name="40% — akcent 4" xfId="23653" builtinId="43" hidden="1"/>
    <cellStyle name="40% — akcent 4" xfId="23692" builtinId="43" hidden="1"/>
    <cellStyle name="40% — akcent 4" xfId="23732" builtinId="43" hidden="1"/>
    <cellStyle name="40% — akcent 4" xfId="23772" builtinId="43" hidden="1"/>
    <cellStyle name="40% — akcent 4" xfId="23812" builtinId="43" hidden="1"/>
    <cellStyle name="40% — akcent 4" xfId="23851" builtinId="43" hidden="1"/>
    <cellStyle name="40% — akcent 4" xfId="23890" builtinId="43" hidden="1"/>
    <cellStyle name="40% — akcent 4" xfId="23123" builtinId="43" hidden="1"/>
    <cellStyle name="40% — akcent 4" xfId="23923" builtinId="43" hidden="1"/>
    <cellStyle name="40% — akcent 4" xfId="23964" builtinId="43" hidden="1"/>
    <cellStyle name="40% — akcent 4" xfId="24003" builtinId="43" hidden="1"/>
    <cellStyle name="40% — akcent 4" xfId="24042" builtinId="43" hidden="1"/>
    <cellStyle name="40% — akcent 4" xfId="24081" builtinId="43" hidden="1"/>
    <cellStyle name="40% — akcent 4" xfId="24121" builtinId="43" hidden="1"/>
    <cellStyle name="40% — akcent 4" xfId="24160" builtinId="43" hidden="1"/>
    <cellStyle name="40% — akcent 4" xfId="24201" builtinId="43" hidden="1"/>
    <cellStyle name="40% — akcent 4" xfId="24240" builtinId="43" hidden="1"/>
    <cellStyle name="40% — akcent 4" xfId="24279" builtinId="43" hidden="1"/>
    <cellStyle name="40% — akcent 4" xfId="24318" builtinId="43" hidden="1"/>
    <cellStyle name="40% — akcent 4" xfId="24358" builtinId="43" hidden="1"/>
    <cellStyle name="40% — akcent 4" xfId="24398" builtinId="43" hidden="1"/>
    <cellStyle name="40% — akcent 4" xfId="24437" builtinId="43" hidden="1"/>
    <cellStyle name="40% — akcent 4" xfId="24477" builtinId="43" hidden="1"/>
    <cellStyle name="40% — akcent 4" xfId="24516" builtinId="43" hidden="1"/>
    <cellStyle name="40% — akcent 4" xfId="24556" builtinId="43" hidden="1"/>
    <cellStyle name="40% — akcent 4" xfId="24595" builtinId="43" hidden="1"/>
    <cellStyle name="40% — akcent 4" xfId="24634" builtinId="43" hidden="1"/>
    <cellStyle name="40% — akcent 4" xfId="23070" builtinId="43" hidden="1"/>
    <cellStyle name="40% — akcent 4" xfId="23105" builtinId="43" hidden="1"/>
    <cellStyle name="40% — akcent 4" xfId="24680" builtinId="43" hidden="1"/>
    <cellStyle name="40% — akcent 4" xfId="24719" builtinId="43" hidden="1"/>
    <cellStyle name="40% — akcent 4" xfId="24758" builtinId="43" hidden="1"/>
    <cellStyle name="40% — akcent 4" xfId="24797" builtinId="43" hidden="1"/>
    <cellStyle name="40% — akcent 4" xfId="24837" builtinId="43" hidden="1"/>
    <cellStyle name="40% — akcent 4" xfId="24876" builtinId="43" hidden="1"/>
    <cellStyle name="40% — akcent 4" xfId="24917" builtinId="43" hidden="1"/>
    <cellStyle name="40% — akcent 4" xfId="24956" builtinId="43" hidden="1"/>
    <cellStyle name="40% — akcent 4" xfId="24995" builtinId="43" hidden="1"/>
    <cellStyle name="40% — akcent 4" xfId="25034" builtinId="43" hidden="1"/>
    <cellStyle name="40% — akcent 4" xfId="25074" builtinId="43" hidden="1"/>
    <cellStyle name="40% — akcent 4" xfId="25114" builtinId="43" hidden="1"/>
    <cellStyle name="40% — akcent 4" xfId="25153" builtinId="43" hidden="1"/>
    <cellStyle name="40% — akcent 4" xfId="25193" builtinId="43" hidden="1"/>
    <cellStyle name="40% — akcent 4" xfId="25232" builtinId="43" hidden="1"/>
    <cellStyle name="40% — akcent 4" xfId="25272" builtinId="43" hidden="1"/>
    <cellStyle name="40% — akcent 4" xfId="25311" builtinId="43" hidden="1"/>
    <cellStyle name="40% — akcent 4" xfId="25350" builtinId="43" hidden="1"/>
    <cellStyle name="40% — akcent 4" xfId="19042" builtinId="43" hidden="1"/>
    <cellStyle name="40% — akcent 4" xfId="19009" builtinId="43" hidden="1"/>
    <cellStyle name="40% — akcent 4" xfId="25377" builtinId="43" hidden="1"/>
    <cellStyle name="40% — akcent 4" xfId="25416" builtinId="43" hidden="1"/>
    <cellStyle name="40% — akcent 4" xfId="25455" builtinId="43" hidden="1"/>
    <cellStyle name="40% — akcent 4" xfId="25494" builtinId="43" hidden="1"/>
    <cellStyle name="40% — akcent 4" xfId="25534" builtinId="43" hidden="1"/>
    <cellStyle name="40% — akcent 4" xfId="25573" builtinId="43" hidden="1"/>
    <cellStyle name="40% — akcent 4" xfId="25614" builtinId="43" hidden="1"/>
    <cellStyle name="40% — akcent 4" xfId="25653" builtinId="43" hidden="1"/>
    <cellStyle name="40% — akcent 4" xfId="25692" builtinId="43" hidden="1"/>
    <cellStyle name="40% — akcent 4" xfId="25731" builtinId="43" hidden="1"/>
    <cellStyle name="40% — akcent 4" xfId="25771" builtinId="43" hidden="1"/>
    <cellStyle name="40% — akcent 4" xfId="25811" builtinId="43" hidden="1"/>
    <cellStyle name="40% — akcent 4" xfId="25850" builtinId="43" hidden="1"/>
    <cellStyle name="40% — akcent 4" xfId="25890" builtinId="43" hidden="1"/>
    <cellStyle name="40% — akcent 4" xfId="25929" builtinId="43" hidden="1"/>
    <cellStyle name="40% — akcent 4" xfId="25969" builtinId="43" hidden="1"/>
    <cellStyle name="40% — akcent 4" xfId="26008" builtinId="43" hidden="1"/>
    <cellStyle name="40% — akcent 4" xfId="26047" builtinId="43" hidden="1"/>
    <cellStyle name="40% — akcent 4" xfId="26086" builtinId="43" hidden="1"/>
    <cellStyle name="40% — akcent 4" xfId="26245" builtinId="43" hidden="1"/>
    <cellStyle name="40% — akcent 4" xfId="26286" builtinId="43" hidden="1"/>
    <cellStyle name="40% — akcent 4" xfId="26325" builtinId="43" hidden="1"/>
    <cellStyle name="40% — akcent 4" xfId="26364" builtinId="43" hidden="1"/>
    <cellStyle name="40% — akcent 4" xfId="26403" builtinId="43" hidden="1"/>
    <cellStyle name="40% — akcent 4" xfId="26443" builtinId="43" hidden="1"/>
    <cellStyle name="40% — akcent 4" xfId="26482" builtinId="43" hidden="1"/>
    <cellStyle name="40% — akcent 4" xfId="26523" builtinId="43" hidden="1"/>
    <cellStyle name="40% — akcent 4" xfId="26562" builtinId="43" hidden="1"/>
    <cellStyle name="40% — akcent 4" xfId="26601" builtinId="43" hidden="1"/>
    <cellStyle name="40% — akcent 4" xfId="26640" builtinId="43" hidden="1"/>
    <cellStyle name="40% — akcent 4" xfId="26680" builtinId="43" hidden="1"/>
    <cellStyle name="40% — akcent 4" xfId="26720" builtinId="43" hidden="1"/>
    <cellStyle name="40% — akcent 4" xfId="26759" builtinId="43" hidden="1"/>
    <cellStyle name="40% — akcent 4" xfId="26799" builtinId="43" hidden="1"/>
    <cellStyle name="40% — akcent 4" xfId="26839" builtinId="43" hidden="1"/>
    <cellStyle name="40% — akcent 4" xfId="26879" builtinId="43" hidden="1"/>
    <cellStyle name="40% — akcent 4" xfId="26918" builtinId="43" hidden="1"/>
    <cellStyle name="40% — akcent 4" xfId="26957" builtinId="43" hidden="1"/>
    <cellStyle name="40% — akcent 4" xfId="26190" builtinId="43" hidden="1"/>
    <cellStyle name="40% — akcent 4" xfId="26990" builtinId="43" hidden="1"/>
    <cellStyle name="40% — akcent 4" xfId="27031" builtinId="43" hidden="1"/>
    <cellStyle name="40% — akcent 4" xfId="27070" builtinId="43" hidden="1"/>
    <cellStyle name="40% — akcent 4" xfId="27109" builtinId="43" hidden="1"/>
    <cellStyle name="40% — akcent 4" xfId="27148" builtinId="43" hidden="1"/>
    <cellStyle name="40% — akcent 4" xfId="27188" builtinId="43" hidden="1"/>
    <cellStyle name="40% — akcent 4" xfId="27227" builtinId="43" hidden="1"/>
    <cellStyle name="40% — akcent 4" xfId="27268" builtinId="43" hidden="1"/>
    <cellStyle name="40% — akcent 4" xfId="27307" builtinId="43" hidden="1"/>
    <cellStyle name="40% — akcent 4" xfId="27346" builtinId="43" hidden="1"/>
    <cellStyle name="40% — akcent 4" xfId="27385" builtinId="43" hidden="1"/>
    <cellStyle name="40% — akcent 4" xfId="27425" builtinId="43" hidden="1"/>
    <cellStyle name="40% — akcent 4" xfId="27465" builtinId="43" hidden="1"/>
    <cellStyle name="40% — akcent 4" xfId="27504" builtinId="43" hidden="1"/>
    <cellStyle name="40% — akcent 4" xfId="27544" builtinId="43" hidden="1"/>
    <cellStyle name="40% — akcent 4" xfId="27583" builtinId="43" hidden="1"/>
    <cellStyle name="40% — akcent 4" xfId="27623" builtinId="43" hidden="1"/>
    <cellStyle name="40% — akcent 4" xfId="27662" builtinId="43" hidden="1"/>
    <cellStyle name="40% — akcent 4" xfId="27701" builtinId="43" hidden="1"/>
    <cellStyle name="40% — akcent 4" xfId="26137" builtinId="43" hidden="1"/>
    <cellStyle name="40% — akcent 4" xfId="26172" builtinId="43" hidden="1"/>
    <cellStyle name="40% — akcent 4" xfId="27747" builtinId="43" hidden="1"/>
    <cellStyle name="40% — akcent 4" xfId="27786" builtinId="43" hidden="1"/>
    <cellStyle name="40% — akcent 4" xfId="27825" builtinId="43" hidden="1"/>
    <cellStyle name="40% — akcent 4" xfId="27864" builtinId="43" hidden="1"/>
    <cellStyle name="40% — akcent 4" xfId="27904" builtinId="43" hidden="1"/>
    <cellStyle name="40% — akcent 4" xfId="27943" builtinId="43" hidden="1"/>
    <cellStyle name="40% — akcent 4" xfId="27984" builtinId="43" hidden="1"/>
    <cellStyle name="40% — akcent 4" xfId="28023" builtinId="43" hidden="1"/>
    <cellStyle name="40% — akcent 4" xfId="28062" builtinId="43" hidden="1"/>
    <cellStyle name="40% — akcent 4" xfId="28101" builtinId="43" hidden="1"/>
    <cellStyle name="40% — akcent 4" xfId="28141" builtinId="43" hidden="1"/>
    <cellStyle name="40% — akcent 4" xfId="28181" builtinId="43" hidden="1"/>
    <cellStyle name="40% — akcent 4" xfId="28220" builtinId="43" hidden="1"/>
    <cellStyle name="40% — akcent 4" xfId="28260" builtinId="43" hidden="1"/>
    <cellStyle name="40% — akcent 4" xfId="28299" builtinId="43" hidden="1"/>
    <cellStyle name="40% — akcent 4" xfId="28339" builtinId="43" hidden="1"/>
    <cellStyle name="40% — akcent 4" xfId="28378" builtinId="43" hidden="1"/>
    <cellStyle name="40% — akcent 4" xfId="28417" builtinId="43" hidden="1"/>
    <cellStyle name="40% — akcent 4" xfId="28456" builtinId="43" hidden="1"/>
    <cellStyle name="40% — akcent 4" xfId="28580" builtinId="43" hidden="1"/>
    <cellStyle name="40% — akcent 4" xfId="28623" builtinId="43" hidden="1"/>
    <cellStyle name="40% — akcent 4" xfId="28662" builtinId="43" hidden="1"/>
    <cellStyle name="40% — akcent 4" xfId="28701" builtinId="43" hidden="1"/>
    <cellStyle name="40% — akcent 4" xfId="28740" builtinId="43" hidden="1"/>
    <cellStyle name="40% — akcent 4" xfId="28780" builtinId="43" hidden="1"/>
    <cellStyle name="40% — akcent 4" xfId="28819" builtinId="43" hidden="1"/>
    <cellStyle name="40% — akcent 4" xfId="28860" builtinId="43" hidden="1"/>
    <cellStyle name="40% — akcent 4" xfId="28899" builtinId="43" hidden="1"/>
    <cellStyle name="40% — akcent 4" xfId="28938" builtinId="43" hidden="1"/>
    <cellStyle name="40% — akcent 4" xfId="28977" builtinId="43" hidden="1"/>
    <cellStyle name="40% — akcent 4" xfId="29019" builtinId="43" hidden="1"/>
    <cellStyle name="40% — akcent 4" xfId="29059" builtinId="43" hidden="1"/>
    <cellStyle name="40% — akcent 4" xfId="29098" builtinId="43" hidden="1"/>
    <cellStyle name="40% — akcent 4" xfId="29138" builtinId="43" hidden="1"/>
    <cellStyle name="40% — akcent 4" xfId="29178" builtinId="43" hidden="1"/>
    <cellStyle name="40% — akcent 4" xfId="29218" builtinId="43" hidden="1"/>
    <cellStyle name="40% — akcent 4" xfId="29257" builtinId="43" hidden="1"/>
    <cellStyle name="40% — akcent 4" xfId="29296" builtinId="43" hidden="1"/>
    <cellStyle name="40% — akcent 4" xfId="29346" builtinId="43" hidden="1"/>
    <cellStyle name="40% — akcent 4" xfId="29505" builtinId="43" hidden="1"/>
    <cellStyle name="40% — akcent 4" xfId="29548" builtinId="43" hidden="1"/>
    <cellStyle name="40% — akcent 4" xfId="29587" builtinId="43" hidden="1"/>
    <cellStyle name="40% — akcent 4" xfId="29626" builtinId="43" hidden="1"/>
    <cellStyle name="40% — akcent 4" xfId="29665" builtinId="43" hidden="1"/>
    <cellStyle name="40% — akcent 4" xfId="29705" builtinId="43" hidden="1"/>
    <cellStyle name="40% — akcent 4" xfId="29744" builtinId="43" hidden="1"/>
    <cellStyle name="40% — akcent 4" xfId="29785" builtinId="43" hidden="1"/>
    <cellStyle name="40% — akcent 4" xfId="29824" builtinId="43" hidden="1"/>
    <cellStyle name="40% — akcent 4" xfId="29863" builtinId="43" hidden="1"/>
    <cellStyle name="40% — akcent 4" xfId="29902" builtinId="43" hidden="1"/>
    <cellStyle name="40% — akcent 4" xfId="29944" builtinId="43" hidden="1"/>
    <cellStyle name="40% — akcent 4" xfId="29984" builtinId="43" hidden="1"/>
    <cellStyle name="40% — akcent 4" xfId="30023" builtinId="43" hidden="1"/>
    <cellStyle name="40% — akcent 4" xfId="30063" builtinId="43" hidden="1"/>
    <cellStyle name="40% — akcent 4" xfId="30103" builtinId="43" hidden="1"/>
    <cellStyle name="40% — akcent 4" xfId="30143" builtinId="43" hidden="1"/>
    <cellStyle name="40% — akcent 4" xfId="30182" builtinId="43" hidden="1"/>
    <cellStyle name="40% — akcent 4" xfId="30221" builtinId="43" hidden="1"/>
    <cellStyle name="40% — akcent 4" xfId="29450" builtinId="43" hidden="1"/>
    <cellStyle name="40% — akcent 4" xfId="30254" builtinId="43" hidden="1"/>
    <cellStyle name="40% — akcent 4" xfId="30295" builtinId="43" hidden="1"/>
    <cellStyle name="40% — akcent 4" xfId="30334" builtinId="43" hidden="1"/>
    <cellStyle name="40% — akcent 4" xfId="30373" builtinId="43" hidden="1"/>
    <cellStyle name="40% — akcent 4" xfId="30412" builtinId="43" hidden="1"/>
    <cellStyle name="40% — akcent 4" xfId="30452" builtinId="43" hidden="1"/>
    <cellStyle name="40% — akcent 4" xfId="30491" builtinId="43" hidden="1"/>
    <cellStyle name="40% — akcent 4" xfId="30532" builtinId="43" hidden="1"/>
    <cellStyle name="40% — akcent 4" xfId="30571" builtinId="43" hidden="1"/>
    <cellStyle name="40% — akcent 4" xfId="30610" builtinId="43" hidden="1"/>
    <cellStyle name="40% — akcent 4" xfId="30649" builtinId="43" hidden="1"/>
    <cellStyle name="40% — akcent 4" xfId="30689" builtinId="43" hidden="1"/>
    <cellStyle name="40% — akcent 4" xfId="30729" builtinId="43" hidden="1"/>
    <cellStyle name="40% — akcent 4" xfId="30768" builtinId="43" hidden="1"/>
    <cellStyle name="40% — akcent 4" xfId="30808" builtinId="43" hidden="1"/>
    <cellStyle name="40% — akcent 4" xfId="30847" builtinId="43" hidden="1"/>
    <cellStyle name="40% — akcent 4" xfId="30887" builtinId="43" hidden="1"/>
    <cellStyle name="40% — akcent 4" xfId="30926" builtinId="43" hidden="1"/>
    <cellStyle name="40% — akcent 4" xfId="30965" builtinId="43" hidden="1"/>
    <cellStyle name="40% — akcent 4" xfId="29397" builtinId="43" hidden="1"/>
    <cellStyle name="40% — akcent 4" xfId="29432" builtinId="43" hidden="1"/>
    <cellStyle name="40% — akcent 4" xfId="31011" builtinId="43" hidden="1"/>
    <cellStyle name="40% — akcent 4" xfId="31050" builtinId="43" hidden="1"/>
    <cellStyle name="40% — akcent 4" xfId="31089" builtinId="43" hidden="1"/>
    <cellStyle name="40% — akcent 4" xfId="31128" builtinId="43" hidden="1"/>
    <cellStyle name="40% — akcent 4" xfId="31168" builtinId="43" hidden="1"/>
    <cellStyle name="40% — akcent 4" xfId="31207" builtinId="43" hidden="1"/>
    <cellStyle name="40% — akcent 4" xfId="31248" builtinId="43" hidden="1"/>
    <cellStyle name="40% — akcent 4" xfId="31287" builtinId="43" hidden="1"/>
    <cellStyle name="40% — akcent 4" xfId="31326" builtinId="43" hidden="1"/>
    <cellStyle name="40% — akcent 4" xfId="31365" builtinId="43" hidden="1"/>
    <cellStyle name="40% — akcent 4" xfId="31405" builtinId="43" hidden="1"/>
    <cellStyle name="40% — akcent 4" xfId="31445" builtinId="43" hidden="1"/>
    <cellStyle name="40% — akcent 4" xfId="31484" builtinId="43" hidden="1"/>
    <cellStyle name="40% — akcent 4" xfId="31524" builtinId="43" hidden="1"/>
    <cellStyle name="40% — akcent 4" xfId="31563" builtinId="43" hidden="1"/>
    <cellStyle name="40% — akcent 4" xfId="31603" builtinId="43" hidden="1"/>
    <cellStyle name="40% — akcent 4" xfId="31642" builtinId="43" hidden="1"/>
    <cellStyle name="40% — akcent 4" xfId="31681" builtinId="43" hidden="1"/>
    <cellStyle name="40% — akcent 4" xfId="28525" builtinId="43" hidden="1"/>
    <cellStyle name="40% — akcent 4" xfId="31694" builtinId="43" hidden="1"/>
    <cellStyle name="40% — akcent 4" xfId="31735" builtinId="43" hidden="1"/>
    <cellStyle name="40% — akcent 4" xfId="31774" builtinId="43" hidden="1"/>
    <cellStyle name="40% — akcent 4" xfId="31813" builtinId="43" hidden="1"/>
    <cellStyle name="40% — akcent 4" xfId="31852" builtinId="43" hidden="1"/>
    <cellStyle name="40% — akcent 4" xfId="31892" builtinId="43" hidden="1"/>
    <cellStyle name="40% — akcent 4" xfId="31931" builtinId="43" hidden="1"/>
    <cellStyle name="40% — akcent 4" xfId="31972" builtinId="43" hidden="1"/>
    <cellStyle name="40% — akcent 4" xfId="32011" builtinId="43" hidden="1"/>
    <cellStyle name="40% — akcent 4" xfId="32050" builtinId="43" hidden="1"/>
    <cellStyle name="40% — akcent 4" xfId="32089" builtinId="43" hidden="1"/>
    <cellStyle name="40% — akcent 4" xfId="32129" builtinId="43" hidden="1"/>
    <cellStyle name="40% — akcent 4" xfId="32169" builtinId="43" hidden="1"/>
    <cellStyle name="40% — akcent 4" xfId="32208" builtinId="43" hidden="1"/>
    <cellStyle name="40% — akcent 4" xfId="32248" builtinId="43" hidden="1"/>
    <cellStyle name="40% — akcent 4" xfId="32287" builtinId="43" hidden="1"/>
    <cellStyle name="40% — akcent 4" xfId="32327" builtinId="43" hidden="1"/>
    <cellStyle name="40% — akcent 4" xfId="32366" builtinId="43" hidden="1"/>
    <cellStyle name="40% — akcent 4" xfId="32405" builtinId="43" hidden="1"/>
    <cellStyle name="40% — akcent 4" xfId="32444" builtinId="43" hidden="1"/>
    <cellStyle name="40% — akcent 4" xfId="32603" builtinId="43" hidden="1"/>
    <cellStyle name="40% — akcent 4" xfId="32644" builtinId="43" hidden="1"/>
    <cellStyle name="40% — akcent 4" xfId="32683" builtinId="43" hidden="1"/>
    <cellStyle name="40% — akcent 4" xfId="32722" builtinId="43" hidden="1"/>
    <cellStyle name="40% — akcent 4" xfId="32761" builtinId="43" hidden="1"/>
    <cellStyle name="40% — akcent 4" xfId="32801" builtinId="43" hidden="1"/>
    <cellStyle name="40% — akcent 4" xfId="32840" builtinId="43" hidden="1"/>
    <cellStyle name="40% — akcent 4" xfId="32881" builtinId="43" hidden="1"/>
    <cellStyle name="40% — akcent 4" xfId="32920" builtinId="43" hidden="1"/>
    <cellStyle name="40% — akcent 4" xfId="32959" builtinId="43" hidden="1"/>
    <cellStyle name="40% — akcent 4" xfId="32998" builtinId="43" hidden="1"/>
    <cellStyle name="40% — akcent 4" xfId="33038" builtinId="43" hidden="1"/>
    <cellStyle name="40% — akcent 4" xfId="33078" builtinId="43" hidden="1"/>
    <cellStyle name="40% — akcent 4" xfId="33117" builtinId="43" hidden="1"/>
    <cellStyle name="40% — akcent 4" xfId="33157" builtinId="43" hidden="1"/>
    <cellStyle name="40% — akcent 4" xfId="33197" builtinId="43" hidden="1"/>
    <cellStyle name="40% — akcent 4" xfId="33237" builtinId="43" hidden="1"/>
    <cellStyle name="40% — akcent 4" xfId="33276" builtinId="43" hidden="1"/>
    <cellStyle name="40% — akcent 4" xfId="33315" builtinId="43" hidden="1"/>
    <cellStyle name="40% — akcent 4" xfId="32548" builtinId="43" hidden="1"/>
    <cellStyle name="40% — akcent 4" xfId="33348" builtinId="43" hidden="1"/>
    <cellStyle name="40% — akcent 4" xfId="33389" builtinId="43" hidden="1"/>
    <cellStyle name="40% — akcent 4" xfId="33428" builtinId="43" hidden="1"/>
    <cellStyle name="40% — akcent 4" xfId="33467" builtinId="43" hidden="1"/>
    <cellStyle name="40% — akcent 4" xfId="33506" builtinId="43" hidden="1"/>
    <cellStyle name="40% — akcent 4" xfId="33546" builtinId="43" hidden="1"/>
    <cellStyle name="40% — akcent 4" xfId="33585" builtinId="43" hidden="1"/>
    <cellStyle name="40% — akcent 4" xfId="33626" builtinId="43" hidden="1"/>
    <cellStyle name="40% — akcent 4" xfId="33665" builtinId="43" hidden="1"/>
    <cellStyle name="40% — akcent 4" xfId="33704" builtinId="43" hidden="1"/>
    <cellStyle name="40% — akcent 4" xfId="33743" builtinId="43" hidden="1"/>
    <cellStyle name="40% — akcent 4" xfId="33783" builtinId="43" hidden="1"/>
    <cellStyle name="40% — akcent 4" xfId="33823" builtinId="43" hidden="1"/>
    <cellStyle name="40% — akcent 4" xfId="33862" builtinId="43" hidden="1"/>
    <cellStyle name="40% — akcent 4" xfId="33902" builtinId="43" hidden="1"/>
    <cellStyle name="40% — akcent 4" xfId="33941" builtinId="43" hidden="1"/>
    <cellStyle name="40% — akcent 4" xfId="33981" builtinId="43" hidden="1"/>
    <cellStyle name="40% — akcent 4" xfId="34020" builtinId="43" hidden="1"/>
    <cellStyle name="40% — akcent 4" xfId="34059" builtinId="43" hidden="1"/>
    <cellStyle name="40% — akcent 4" xfId="32495" builtinId="43" hidden="1"/>
    <cellStyle name="40% — akcent 4" xfId="32530" builtinId="43" hidden="1"/>
    <cellStyle name="40% — akcent 4" xfId="34105" builtinId="43" hidden="1"/>
    <cellStyle name="40% — akcent 4" xfId="34144" builtinId="43" hidden="1"/>
    <cellStyle name="40% — akcent 4" xfId="34183" builtinId="43" hidden="1"/>
    <cellStyle name="40% — akcent 4" xfId="34222" builtinId="43" hidden="1"/>
    <cellStyle name="40% — akcent 4" xfId="34262" builtinId="43" hidden="1"/>
    <cellStyle name="40% — akcent 4" xfId="34301" builtinId="43" hidden="1"/>
    <cellStyle name="40% — akcent 4" xfId="34342" builtinId="43" hidden="1"/>
    <cellStyle name="40% — akcent 4" xfId="34381" builtinId="43" hidden="1"/>
    <cellStyle name="40% — akcent 4" xfId="34420" builtinId="43" hidden="1"/>
    <cellStyle name="40% — akcent 4" xfId="34459" builtinId="43" hidden="1"/>
    <cellStyle name="40% — akcent 4" xfId="34499" builtinId="43" hidden="1"/>
    <cellStyle name="40% — akcent 4" xfId="34539" builtinId="43" hidden="1"/>
    <cellStyle name="40% — akcent 4" xfId="34578" builtinId="43" hidden="1"/>
    <cellStyle name="40% — akcent 4" xfId="34618" builtinId="43" hidden="1"/>
    <cellStyle name="40% — akcent 4" xfId="34657" builtinId="43" hidden="1"/>
    <cellStyle name="40% — akcent 4" xfId="34697" builtinId="43" hidden="1"/>
    <cellStyle name="40% — akcent 4" xfId="34736" builtinId="43" hidden="1"/>
    <cellStyle name="40% — akcent 4" xfId="34775" builtinId="43" hidden="1"/>
    <cellStyle name="40% — akcent 4" xfId="28591" builtinId="43" hidden="1"/>
    <cellStyle name="40% — akcent 4" xfId="34816" builtinId="43" hidden="1"/>
    <cellStyle name="40% — akcent 4" xfId="34857" builtinId="43" hidden="1"/>
    <cellStyle name="40% — akcent 4" xfId="34896" builtinId="43" hidden="1"/>
    <cellStyle name="40% — akcent 4" xfId="34935" builtinId="43" hidden="1"/>
    <cellStyle name="40% — akcent 4" xfId="34974" builtinId="43" hidden="1"/>
    <cellStyle name="40% — akcent 4" xfId="35014" builtinId="43" hidden="1"/>
    <cellStyle name="40% — akcent 4" xfId="35053" builtinId="43" hidden="1"/>
    <cellStyle name="40% — akcent 4" xfId="35094" builtinId="43" hidden="1"/>
    <cellStyle name="40% — akcent 4" xfId="35133" builtinId="43" hidden="1"/>
    <cellStyle name="40% — akcent 4" xfId="35172" builtinId="43" hidden="1"/>
    <cellStyle name="40% — akcent 4" xfId="35211" builtinId="43" hidden="1"/>
    <cellStyle name="40% — akcent 4" xfId="35251" builtinId="43" hidden="1"/>
    <cellStyle name="40% — akcent 4" xfId="35291" builtinId="43" hidden="1"/>
    <cellStyle name="40% — akcent 4" xfId="35330" builtinId="43" hidden="1"/>
    <cellStyle name="40% — akcent 4" xfId="35370" builtinId="43" hidden="1"/>
    <cellStyle name="40% — akcent 4" xfId="35409" builtinId="43" hidden="1"/>
    <cellStyle name="40% — akcent 4" xfId="35449" builtinId="43" hidden="1"/>
    <cellStyle name="40% — akcent 4" xfId="35488" builtinId="43" hidden="1"/>
    <cellStyle name="40% — akcent 4" xfId="35527" builtinId="43" hidden="1"/>
    <cellStyle name="40% — akcent 4" xfId="35566" builtinId="43" hidden="1"/>
    <cellStyle name="40% — akcent 4" xfId="35725" builtinId="43" hidden="1"/>
    <cellStyle name="40% — akcent 4" xfId="35766" builtinId="43" hidden="1"/>
    <cellStyle name="40% — akcent 4" xfId="35805" builtinId="43" hidden="1"/>
    <cellStyle name="40% — akcent 4" xfId="35844" builtinId="43" hidden="1"/>
    <cellStyle name="40% — akcent 4" xfId="35883" builtinId="43" hidden="1"/>
    <cellStyle name="40% — akcent 4" xfId="35923" builtinId="43" hidden="1"/>
    <cellStyle name="40% — akcent 4" xfId="35962" builtinId="43" hidden="1"/>
    <cellStyle name="40% — akcent 4" xfId="36003" builtinId="43" hidden="1"/>
    <cellStyle name="40% — akcent 4" xfId="36042" builtinId="43" hidden="1"/>
    <cellStyle name="40% — akcent 4" xfId="36081" builtinId="43" hidden="1"/>
    <cellStyle name="40% — akcent 4" xfId="36120" builtinId="43" hidden="1"/>
    <cellStyle name="40% — akcent 4" xfId="36160" builtinId="43" hidden="1"/>
    <cellStyle name="40% — akcent 4" xfId="36200" builtinId="43" hidden="1"/>
    <cellStyle name="40% — akcent 4" xfId="36239" builtinId="43" hidden="1"/>
    <cellStyle name="40% — akcent 4" xfId="36279" builtinId="43" hidden="1"/>
    <cellStyle name="40% — akcent 4" xfId="36319" builtinId="43" hidden="1"/>
    <cellStyle name="40% — akcent 4" xfId="36359" builtinId="43" hidden="1"/>
    <cellStyle name="40% — akcent 4" xfId="36398" builtinId="43" hidden="1"/>
    <cellStyle name="40% — akcent 4" xfId="36437" builtinId="43" hidden="1"/>
    <cellStyle name="40% — akcent 4" xfId="35670" builtinId="43" hidden="1"/>
    <cellStyle name="40% — akcent 4" xfId="36470" builtinId="43" hidden="1"/>
    <cellStyle name="40% — akcent 4" xfId="36511" builtinId="43" hidden="1"/>
    <cellStyle name="40% — akcent 4" xfId="36550" builtinId="43" hidden="1"/>
    <cellStyle name="40% — akcent 4" xfId="36589" builtinId="43" hidden="1"/>
    <cellStyle name="40% — akcent 4" xfId="36628" builtinId="43" hidden="1"/>
    <cellStyle name="40% — akcent 4" xfId="36668" builtinId="43" hidden="1"/>
    <cellStyle name="40% — akcent 4" xfId="36707" builtinId="43" hidden="1"/>
    <cellStyle name="40% — akcent 4" xfId="36748" builtinId="43" hidden="1"/>
    <cellStyle name="40% — akcent 4" xfId="36787" builtinId="43" hidden="1"/>
    <cellStyle name="40% — akcent 4" xfId="36826" builtinId="43" hidden="1"/>
    <cellStyle name="40% — akcent 4" xfId="36865" builtinId="43" hidden="1"/>
    <cellStyle name="40% — akcent 4" xfId="36905" builtinId="43" hidden="1"/>
    <cellStyle name="40% — akcent 4" xfId="36945" builtinId="43" hidden="1"/>
    <cellStyle name="40% — akcent 4" xfId="36984" builtinId="43" hidden="1"/>
    <cellStyle name="40% — akcent 4" xfId="37024" builtinId="43" hidden="1"/>
    <cellStyle name="40% — akcent 4" xfId="37063" builtinId="43" hidden="1"/>
    <cellStyle name="40% — akcent 4" xfId="37103" builtinId="43" hidden="1"/>
    <cellStyle name="40% — akcent 4" xfId="37142" builtinId="43" hidden="1"/>
    <cellStyle name="40% — akcent 4" xfId="37181" builtinId="43" hidden="1"/>
    <cellStyle name="40% — akcent 4" xfId="35617" builtinId="43" hidden="1"/>
    <cellStyle name="40% — akcent 4" xfId="35652" builtinId="43" hidden="1"/>
    <cellStyle name="40% — akcent 4" xfId="37227" builtinId="43" hidden="1"/>
    <cellStyle name="40% — akcent 4" xfId="37266" builtinId="43" hidden="1"/>
    <cellStyle name="40% — akcent 4" xfId="37305" builtinId="43" hidden="1"/>
    <cellStyle name="40% — akcent 4" xfId="37344" builtinId="43" hidden="1"/>
    <cellStyle name="40% — akcent 4" xfId="37384" builtinId="43" hidden="1"/>
    <cellStyle name="40% — akcent 4" xfId="37423" builtinId="43" hidden="1"/>
    <cellStyle name="40% — akcent 4" xfId="37464" builtinId="43" hidden="1"/>
    <cellStyle name="40% — akcent 4" xfId="37503" builtinId="43" hidden="1"/>
    <cellStyle name="40% — akcent 4" xfId="37542" builtinId="43" hidden="1"/>
    <cellStyle name="40% — akcent 4" xfId="37581" builtinId="43" hidden="1"/>
    <cellStyle name="40% — akcent 4" xfId="37621" builtinId="43" hidden="1"/>
    <cellStyle name="40% — akcent 4" xfId="37661" builtinId="43" hidden="1"/>
    <cellStyle name="40% — akcent 4" xfId="37700" builtinId="43" hidden="1"/>
    <cellStyle name="40% — akcent 4" xfId="37740" builtinId="43" hidden="1"/>
    <cellStyle name="40% — akcent 4" xfId="37779" builtinId="43" hidden="1"/>
    <cellStyle name="40% — akcent 4" xfId="37819" builtinId="43" hidden="1"/>
    <cellStyle name="40% — akcent 4" xfId="37858" builtinId="43" hidden="1"/>
    <cellStyle name="40% — akcent 4" xfId="37897" builtinId="43" hidden="1"/>
    <cellStyle name="40% — akcent 4" xfId="37936" builtinId="43" hidden="1"/>
    <cellStyle name="40% — akcent 4" xfId="37976" builtinId="43" hidden="1"/>
    <cellStyle name="40% — akcent 4" xfId="38017" builtinId="43" hidden="1"/>
    <cellStyle name="40% — akcent 4" xfId="38056" builtinId="43" hidden="1"/>
    <cellStyle name="40% — akcent 4" xfId="38095" builtinId="43" hidden="1"/>
    <cellStyle name="40% — akcent 4" xfId="38134" builtinId="43" hidden="1"/>
    <cellStyle name="40% — akcent 4" xfId="38174" builtinId="43" hidden="1"/>
    <cellStyle name="40% — akcent 4" xfId="38213" builtinId="43" hidden="1"/>
    <cellStyle name="40% — akcent 4" xfId="38254" builtinId="43" hidden="1"/>
    <cellStyle name="40% — akcent 4" xfId="38293" builtinId="43" hidden="1"/>
    <cellStyle name="40% — akcent 4" xfId="38332" builtinId="43" hidden="1"/>
    <cellStyle name="40% — akcent 4" xfId="38371" builtinId="43" hidden="1"/>
    <cellStyle name="40% — akcent 4" xfId="38411" builtinId="43" hidden="1"/>
    <cellStyle name="40% — akcent 4" xfId="38451" builtinId="43" hidden="1"/>
    <cellStyle name="40% — akcent 4" xfId="38490" builtinId="43" hidden="1"/>
    <cellStyle name="40% — akcent 4" xfId="38530" builtinId="43" hidden="1"/>
    <cellStyle name="40% — akcent 4" xfId="38569" builtinId="43" hidden="1"/>
    <cellStyle name="40% — akcent 4" xfId="38609" builtinId="43" hidden="1"/>
    <cellStyle name="40% — akcent 4" xfId="38648" builtinId="43" hidden="1"/>
    <cellStyle name="40% — akcent 4" xfId="38687" builtinId="43" hidden="1"/>
    <cellStyle name="40% — akcent 4" xfId="38726" builtinId="43" hidden="1"/>
    <cellStyle name="40% — akcent 4" xfId="38885" builtinId="43" hidden="1"/>
    <cellStyle name="40% — akcent 4" xfId="38926" builtinId="43" hidden="1"/>
    <cellStyle name="40% — akcent 4" xfId="38965" builtinId="43" hidden="1"/>
    <cellStyle name="40% — akcent 4" xfId="39004" builtinId="43" hidden="1"/>
    <cellStyle name="40% — akcent 4" xfId="39043" builtinId="43" hidden="1"/>
    <cellStyle name="40% — akcent 4" xfId="39083" builtinId="43" hidden="1"/>
    <cellStyle name="40% — akcent 4" xfId="39122" builtinId="43" hidden="1"/>
    <cellStyle name="40% — akcent 4" xfId="39163" builtinId="43" hidden="1"/>
    <cellStyle name="40% — akcent 4" xfId="39202" builtinId="43" hidden="1"/>
    <cellStyle name="40% — akcent 4" xfId="39241" builtinId="43" hidden="1"/>
    <cellStyle name="40% — akcent 4" xfId="39280" builtinId="43" hidden="1"/>
    <cellStyle name="40% — akcent 4" xfId="39320" builtinId="43" hidden="1"/>
    <cellStyle name="40% — akcent 4" xfId="39360" builtinId="43" hidden="1"/>
    <cellStyle name="40% — akcent 4" xfId="39399" builtinId="43" hidden="1"/>
    <cellStyle name="40% — akcent 4" xfId="39439" builtinId="43" hidden="1"/>
    <cellStyle name="40% — akcent 4" xfId="39479" builtinId="43" hidden="1"/>
    <cellStyle name="40% — akcent 4" xfId="39519" builtinId="43" hidden="1"/>
    <cellStyle name="40% — akcent 4" xfId="39558" builtinId="43" hidden="1"/>
    <cellStyle name="40% — akcent 4" xfId="39597" builtinId="43" hidden="1"/>
    <cellStyle name="40% — akcent 4" xfId="38830" builtinId="43" hidden="1"/>
    <cellStyle name="40% — akcent 4" xfId="39630" builtinId="43" hidden="1"/>
    <cellStyle name="40% — akcent 4" xfId="39671" builtinId="43" hidden="1"/>
    <cellStyle name="40% — akcent 4" xfId="39710" builtinId="43" hidden="1"/>
    <cellStyle name="40% — akcent 4" xfId="39749" builtinId="43" hidden="1"/>
    <cellStyle name="40% — akcent 4" xfId="39788" builtinId="43" hidden="1"/>
    <cellStyle name="40% — akcent 4" xfId="39828" builtinId="43" hidden="1"/>
    <cellStyle name="40% — akcent 4" xfId="39867" builtinId="43" hidden="1"/>
    <cellStyle name="40% — akcent 4" xfId="39908" builtinId="43" hidden="1"/>
    <cellStyle name="40% — akcent 4" xfId="39947" builtinId="43" hidden="1"/>
    <cellStyle name="40% — akcent 4" xfId="39986" builtinId="43" hidden="1"/>
    <cellStyle name="40% — akcent 4" xfId="40025" builtinId="43" hidden="1"/>
    <cellStyle name="40% — akcent 4" xfId="40065" builtinId="43" hidden="1"/>
    <cellStyle name="40% — akcent 4" xfId="40105" builtinId="43" hidden="1"/>
    <cellStyle name="40% — akcent 4" xfId="40144" builtinId="43" hidden="1"/>
    <cellStyle name="40% — akcent 4" xfId="40184" builtinId="43" hidden="1"/>
    <cellStyle name="40% — akcent 4" xfId="40223" builtinId="43" hidden="1"/>
    <cellStyle name="40% — akcent 4" xfId="40263" builtinId="43" hidden="1"/>
    <cellStyle name="40% — akcent 4" xfId="40302" builtinId="43" hidden="1"/>
    <cellStyle name="40% — akcent 4" xfId="40341" builtinId="43" hidden="1"/>
    <cellStyle name="40% — akcent 4" xfId="38777" builtinId="43" hidden="1"/>
    <cellStyle name="40% — akcent 4" xfId="38812" builtinId="43" hidden="1"/>
    <cellStyle name="40% — akcent 4" xfId="40387" builtinId="43" hidden="1"/>
    <cellStyle name="40% — akcent 4" xfId="40426" builtinId="43" hidden="1"/>
    <cellStyle name="40% — akcent 4" xfId="40465" builtinId="43" hidden="1"/>
    <cellStyle name="40% — akcent 4" xfId="40504" builtinId="43" hidden="1"/>
    <cellStyle name="40% — akcent 4" xfId="40544" builtinId="43" hidden="1"/>
    <cellStyle name="40% — akcent 4" xfId="40583" builtinId="43" hidden="1"/>
    <cellStyle name="40% — akcent 4" xfId="40624" builtinId="43" hidden="1"/>
    <cellStyle name="40% — akcent 4" xfId="40663" builtinId="43" hidden="1"/>
    <cellStyle name="40% — akcent 4" xfId="40702" builtinId="43" hidden="1"/>
    <cellStyle name="40% — akcent 4" xfId="40741" builtinId="43" hidden="1"/>
    <cellStyle name="40% — akcent 4" xfId="40781" builtinId="43" hidden="1"/>
    <cellStyle name="40% — akcent 4" xfId="40821" builtinId="43" hidden="1"/>
    <cellStyle name="40% — akcent 4" xfId="40860" builtinId="43" hidden="1"/>
    <cellStyle name="40% — akcent 4" xfId="40900" builtinId="43" hidden="1"/>
    <cellStyle name="40% — akcent 4" xfId="40939" builtinId="43" hidden="1"/>
    <cellStyle name="40% — akcent 4" xfId="40979" builtinId="43" hidden="1"/>
    <cellStyle name="40% — akcent 4" xfId="41018" builtinId="43" hidden="1"/>
    <cellStyle name="40% — akcent 4" xfId="41057" builtinId="43" hidden="1"/>
    <cellStyle name="40% — akcent 4" xfId="41117" builtinId="43" hidden="1"/>
    <cellStyle name="40% — akcent 4" xfId="41175" builtinId="43" hidden="1"/>
    <cellStyle name="40% — akcent 4" xfId="41216" builtinId="43" hidden="1"/>
    <cellStyle name="40% — akcent 4" xfId="41255" builtinId="43" hidden="1"/>
    <cellStyle name="40% — akcent 4" xfId="41294" builtinId="43" hidden="1"/>
    <cellStyle name="40% — akcent 4" xfId="41333" builtinId="43" hidden="1"/>
    <cellStyle name="40% — akcent 4" xfId="41373" builtinId="43" hidden="1"/>
    <cellStyle name="40% — akcent 4" xfId="41412" builtinId="43" hidden="1"/>
    <cellStyle name="40% — akcent 4" xfId="41453" builtinId="43" hidden="1"/>
    <cellStyle name="40% — akcent 4" xfId="41492" builtinId="43" hidden="1"/>
    <cellStyle name="40% — akcent 4" xfId="41531" builtinId="43" hidden="1"/>
    <cellStyle name="40% — akcent 4" xfId="41570" builtinId="43" hidden="1"/>
    <cellStyle name="40% — akcent 4" xfId="41610" builtinId="43" hidden="1"/>
    <cellStyle name="40% — akcent 4" xfId="41650" builtinId="43" hidden="1"/>
    <cellStyle name="40% — akcent 4" xfId="41689" builtinId="43" hidden="1"/>
    <cellStyle name="40% — akcent 4" xfId="41729" builtinId="43" hidden="1"/>
    <cellStyle name="40% — akcent 4" xfId="41768" builtinId="43" hidden="1"/>
    <cellStyle name="40% — akcent 4" xfId="41808" builtinId="43" hidden="1"/>
    <cellStyle name="40% — akcent 4" xfId="41847" builtinId="43" hidden="1"/>
    <cellStyle name="40% — akcent 4" xfId="41886" builtinId="43" hidden="1"/>
    <cellStyle name="40% — akcent 4" xfId="41072" builtinId="43" hidden="1"/>
    <cellStyle name="40% — akcent 4" xfId="41926" builtinId="43" hidden="1"/>
    <cellStyle name="40% — akcent 4" xfId="41967" builtinId="43" hidden="1"/>
    <cellStyle name="40% — akcent 4" xfId="42006" builtinId="43" hidden="1"/>
    <cellStyle name="40% — akcent 4" xfId="42045" builtinId="43" hidden="1"/>
    <cellStyle name="40% — akcent 4" xfId="42084" builtinId="43" hidden="1"/>
    <cellStyle name="40% — akcent 4" xfId="42124" builtinId="43" hidden="1"/>
    <cellStyle name="40% — akcent 4" xfId="42163" builtinId="43" hidden="1"/>
    <cellStyle name="40% — akcent 4" xfId="42204" builtinId="43" hidden="1"/>
    <cellStyle name="40% — akcent 4" xfId="42243" builtinId="43" hidden="1"/>
    <cellStyle name="40% — akcent 4" xfId="42282" builtinId="43" hidden="1"/>
    <cellStyle name="40% — akcent 4" xfId="42321" builtinId="43" hidden="1"/>
    <cellStyle name="40% — akcent 4" xfId="42361" builtinId="43" hidden="1"/>
    <cellStyle name="40% — akcent 4" xfId="42401" builtinId="43" hidden="1"/>
    <cellStyle name="40% — akcent 4" xfId="42440" builtinId="43" hidden="1"/>
    <cellStyle name="40% — akcent 4" xfId="42480" builtinId="43" hidden="1"/>
    <cellStyle name="40% — akcent 4" xfId="42519" builtinId="43" hidden="1"/>
    <cellStyle name="40% — akcent 4" xfId="42559" builtinId="43" hidden="1"/>
    <cellStyle name="40% — akcent 4" xfId="42598" builtinId="43" hidden="1"/>
    <cellStyle name="40% — akcent 4" xfId="42637" builtinId="43" hidden="1"/>
    <cellStyle name="40% — akcent 4" xfId="42701" builtinId="43" hidden="1"/>
    <cellStyle name="40% — akcent 4" xfId="42755" builtinId="43" hidden="1"/>
    <cellStyle name="40% — akcent 4" xfId="42796" builtinId="43" hidden="1"/>
    <cellStyle name="40% — akcent 4" xfId="42835" builtinId="43" hidden="1"/>
    <cellStyle name="40% — akcent 4" xfId="42874" builtinId="43" hidden="1"/>
    <cellStyle name="40% — akcent 4" xfId="42913" builtinId="43" hidden="1"/>
    <cellStyle name="40% — akcent 4" xfId="42953" builtinId="43" hidden="1"/>
    <cellStyle name="40% — akcent 4" xfId="42992" builtinId="43" hidden="1"/>
    <cellStyle name="40% — akcent 4" xfId="43033" builtinId="43" hidden="1"/>
    <cellStyle name="40% — akcent 4" xfId="43072" builtinId="43" hidden="1"/>
    <cellStyle name="40% — akcent 4" xfId="43111" builtinId="43" hidden="1"/>
    <cellStyle name="40% — akcent 4" xfId="43150" builtinId="43" hidden="1"/>
    <cellStyle name="40% — akcent 4" xfId="43190" builtinId="43" hidden="1"/>
    <cellStyle name="40% — akcent 4" xfId="43230" builtinId="43" hidden="1"/>
    <cellStyle name="40% — akcent 4" xfId="43269" builtinId="43" hidden="1"/>
    <cellStyle name="40% — akcent 4" xfId="43309" builtinId="43" hidden="1"/>
    <cellStyle name="40% — akcent 4" xfId="43348" builtinId="43" hidden="1"/>
    <cellStyle name="40% — akcent 4" xfId="43388" builtinId="43" hidden="1"/>
    <cellStyle name="40% — akcent 4" xfId="43427" builtinId="43" hidden="1"/>
    <cellStyle name="40% — akcent 4" xfId="43466" builtinId="43" hidden="1"/>
    <cellStyle name="40% — akcent 4" xfId="42651" builtinId="43" hidden="1"/>
    <cellStyle name="40% — akcent 4" xfId="43506" builtinId="43" hidden="1"/>
    <cellStyle name="40% — akcent 4" xfId="43547" builtinId="43" hidden="1"/>
    <cellStyle name="40% — akcent 4" xfId="43586" builtinId="43" hidden="1"/>
    <cellStyle name="40% — akcent 4" xfId="43625" builtinId="43" hidden="1"/>
    <cellStyle name="40% — akcent 4" xfId="43664" builtinId="43" hidden="1"/>
    <cellStyle name="40% — akcent 4" xfId="43704" builtinId="43" hidden="1"/>
    <cellStyle name="40% — akcent 4" xfId="43743" builtinId="43" hidden="1"/>
    <cellStyle name="40% — akcent 4" xfId="43784" builtinId="43" hidden="1"/>
    <cellStyle name="40% — akcent 4" xfId="43823" builtinId="43" hidden="1"/>
    <cellStyle name="40% — akcent 4" xfId="43862" builtinId="43" hidden="1"/>
    <cellStyle name="40% — akcent 4" xfId="43901" builtinId="43" hidden="1"/>
    <cellStyle name="40% — akcent 4" xfId="43941" builtinId="43" hidden="1"/>
    <cellStyle name="40% — akcent 4" xfId="43981" builtinId="43" hidden="1"/>
    <cellStyle name="40% — akcent 4" xfId="44020" builtinId="43" hidden="1"/>
    <cellStyle name="40% — akcent 4" xfId="44060" builtinId="43" hidden="1"/>
    <cellStyle name="40% — akcent 4" xfId="44099" builtinId="43" hidden="1"/>
    <cellStyle name="40% — akcent 4" xfId="44139" builtinId="43" hidden="1"/>
    <cellStyle name="40% — akcent 4" xfId="44178" builtinId="43" hidden="1"/>
    <cellStyle name="40% — akcent 4" xfId="44217" builtinId="43" hidden="1"/>
    <cellStyle name="40% — akcent 4" xfId="44281" builtinId="43" hidden="1"/>
    <cellStyle name="40% — akcent 4" xfId="44335" builtinId="43" hidden="1"/>
    <cellStyle name="40% — akcent 4" xfId="44376" builtinId="43" hidden="1"/>
    <cellStyle name="40% — akcent 4" xfId="44415" builtinId="43" hidden="1"/>
    <cellStyle name="40% — akcent 4" xfId="44454" builtinId="43" hidden="1"/>
    <cellStyle name="40% — akcent 4" xfId="44493" builtinId="43" hidden="1"/>
    <cellStyle name="40% — akcent 4" xfId="44533" builtinId="43" hidden="1"/>
    <cellStyle name="40% — akcent 4" xfId="44572" builtinId="43" hidden="1"/>
    <cellStyle name="40% — akcent 4" xfId="44613" builtinId="43" hidden="1"/>
    <cellStyle name="40% — akcent 4" xfId="44652" builtinId="43" hidden="1"/>
    <cellStyle name="40% — akcent 4" xfId="44691" builtinId="43" hidden="1"/>
    <cellStyle name="40% — akcent 4" xfId="44730" builtinId="43" hidden="1"/>
    <cellStyle name="40% — akcent 4" xfId="44770" builtinId="43" hidden="1"/>
    <cellStyle name="40% — akcent 4" xfId="44810" builtinId="43" hidden="1"/>
    <cellStyle name="40% — akcent 4" xfId="44849" builtinId="43" hidden="1"/>
    <cellStyle name="40% — akcent 4" xfId="44889" builtinId="43" hidden="1"/>
    <cellStyle name="40% — akcent 4" xfId="44928" builtinId="43" hidden="1"/>
    <cellStyle name="40% — akcent 4" xfId="44968" builtinId="43" hidden="1"/>
    <cellStyle name="40% — akcent 4" xfId="45007" builtinId="43" hidden="1"/>
    <cellStyle name="40% — akcent 4" xfId="45046" builtinId="43" hidden="1"/>
    <cellStyle name="40% — akcent 4" xfId="44231" builtinId="43" hidden="1"/>
    <cellStyle name="40% — akcent 4" xfId="45086" builtinId="43" hidden="1"/>
    <cellStyle name="40% — akcent 4" xfId="45127" builtinId="43" hidden="1"/>
    <cellStyle name="40% — akcent 4" xfId="45166" builtinId="43" hidden="1"/>
    <cellStyle name="40% — akcent 4" xfId="45205" builtinId="43" hidden="1"/>
    <cellStyle name="40% — akcent 4" xfId="45244" builtinId="43" hidden="1"/>
    <cellStyle name="40% — akcent 4" xfId="45284" builtinId="43" hidden="1"/>
    <cellStyle name="40% — akcent 4" xfId="45323" builtinId="43" hidden="1"/>
    <cellStyle name="40% — akcent 4" xfId="45364" builtinId="43" hidden="1"/>
    <cellStyle name="40% — akcent 4" xfId="45403" builtinId="43" hidden="1"/>
    <cellStyle name="40% — akcent 4" xfId="45442" builtinId="43" hidden="1"/>
    <cellStyle name="40% — akcent 4" xfId="45481" builtinId="43" hidden="1"/>
    <cellStyle name="40% — akcent 4" xfId="45521" builtinId="43" hidden="1"/>
    <cellStyle name="40% — akcent 4" xfId="45561" builtinId="43" hidden="1"/>
    <cellStyle name="40% — akcent 4" xfId="45600" builtinId="43" hidden="1"/>
    <cellStyle name="40% — akcent 4" xfId="45640" builtinId="43" hidden="1"/>
    <cellStyle name="40% — akcent 4" xfId="45679" builtinId="43" hidden="1"/>
    <cellStyle name="40% — akcent 4" xfId="45719" builtinId="43" hidden="1"/>
    <cellStyle name="40% — akcent 4" xfId="45758" builtinId="43" hidden="1"/>
    <cellStyle name="40% — akcent 4" xfId="45797" builtinId="43" hidden="1"/>
    <cellStyle name="40% — akcent 5" xfId="101" builtinId="47" hidden="1"/>
    <cellStyle name="40% — akcent 5" xfId="140" builtinId="47" hidden="1"/>
    <cellStyle name="40% — akcent 5" xfId="179" builtinId="47" hidden="1"/>
    <cellStyle name="40% — akcent 5" xfId="218" builtinId="47" hidden="1"/>
    <cellStyle name="40% — akcent 5" xfId="258" builtinId="47" hidden="1"/>
    <cellStyle name="40% — akcent 5" xfId="297" builtinId="47" hidden="1"/>
    <cellStyle name="40% — akcent 5" xfId="338" builtinId="47" hidden="1"/>
    <cellStyle name="40% — akcent 5" xfId="377" builtinId="47" hidden="1"/>
    <cellStyle name="40% — akcent 5" xfId="416" builtinId="47" hidden="1"/>
    <cellStyle name="40% — akcent 5" xfId="455" builtinId="47" hidden="1"/>
    <cellStyle name="40% — akcent 5" xfId="495" builtinId="47" hidden="1"/>
    <cellStyle name="40% — akcent 5" xfId="535" builtinId="47" hidden="1"/>
    <cellStyle name="40% — akcent 5" xfId="574" builtinId="47" hidden="1"/>
    <cellStyle name="40% — akcent 5" xfId="614" builtinId="47" hidden="1"/>
    <cellStyle name="40% — akcent 5" xfId="653" builtinId="47" hidden="1"/>
    <cellStyle name="40% — akcent 5" xfId="693" builtinId="47" hidden="1"/>
    <cellStyle name="40% — akcent 5" xfId="732" builtinId="47" hidden="1"/>
    <cellStyle name="40% — akcent 5" xfId="771" builtinId="47" hidden="1"/>
    <cellStyle name="40% — akcent 5" xfId="810" builtinId="47" hidden="1"/>
    <cellStyle name="40% — akcent 5" xfId="969" builtinId="47" hidden="1"/>
    <cellStyle name="40% — akcent 5" xfId="1010" builtinId="47" hidden="1"/>
    <cellStyle name="40% — akcent 5" xfId="1049" builtinId="47" hidden="1"/>
    <cellStyle name="40% — akcent 5" xfId="1088" builtinId="47" hidden="1"/>
    <cellStyle name="40% — akcent 5" xfId="1127" builtinId="47" hidden="1"/>
    <cellStyle name="40% — akcent 5" xfId="1167" builtinId="47" hidden="1"/>
    <cellStyle name="40% — akcent 5" xfId="1206" builtinId="47" hidden="1"/>
    <cellStyle name="40% — akcent 5" xfId="1247" builtinId="47" hidden="1"/>
    <cellStyle name="40% — akcent 5" xfId="1286" builtinId="47" hidden="1"/>
    <cellStyle name="40% — akcent 5" xfId="1325" builtinId="47" hidden="1"/>
    <cellStyle name="40% — akcent 5" xfId="1364" builtinId="47" hidden="1"/>
    <cellStyle name="40% — akcent 5" xfId="1404" builtinId="47" hidden="1"/>
    <cellStyle name="40% — akcent 5" xfId="1444" builtinId="47" hidden="1"/>
    <cellStyle name="40% — akcent 5" xfId="1483" builtinId="47" hidden="1"/>
    <cellStyle name="40% — akcent 5" xfId="1523" builtinId="47" hidden="1"/>
    <cellStyle name="40% — akcent 5" xfId="1563" builtinId="47" hidden="1"/>
    <cellStyle name="40% — akcent 5" xfId="1603" builtinId="47" hidden="1"/>
    <cellStyle name="40% — akcent 5" xfId="1642" builtinId="47" hidden="1"/>
    <cellStyle name="40% — akcent 5" xfId="1681" builtinId="47" hidden="1"/>
    <cellStyle name="40% — akcent 5" xfId="906" builtinId="47" hidden="1"/>
    <cellStyle name="40% — akcent 5" xfId="1714" builtinId="47" hidden="1"/>
    <cellStyle name="40% — akcent 5" xfId="1755" builtinId="47" hidden="1"/>
    <cellStyle name="40% — akcent 5" xfId="1794" builtinId="47" hidden="1"/>
    <cellStyle name="40% — akcent 5" xfId="1833" builtinId="47" hidden="1"/>
    <cellStyle name="40% — akcent 5" xfId="1872" builtinId="47" hidden="1"/>
    <cellStyle name="40% — akcent 5" xfId="1912" builtinId="47" hidden="1"/>
    <cellStyle name="40% — akcent 5" xfId="1951" builtinId="47" hidden="1"/>
    <cellStyle name="40% — akcent 5" xfId="1992" builtinId="47" hidden="1"/>
    <cellStyle name="40% — akcent 5" xfId="2031" builtinId="47" hidden="1"/>
    <cellStyle name="40% — akcent 5" xfId="2070" builtinId="47" hidden="1"/>
    <cellStyle name="40% — akcent 5" xfId="2109" builtinId="47" hidden="1"/>
    <cellStyle name="40% — akcent 5" xfId="2149" builtinId="47" hidden="1"/>
    <cellStyle name="40% — akcent 5" xfId="2189" builtinId="47" hidden="1"/>
    <cellStyle name="40% — akcent 5" xfId="2228" builtinId="47" hidden="1"/>
    <cellStyle name="40% — akcent 5" xfId="2268" builtinId="47" hidden="1"/>
    <cellStyle name="40% — akcent 5" xfId="2307" builtinId="47" hidden="1"/>
    <cellStyle name="40% — akcent 5" xfId="2347" builtinId="47" hidden="1"/>
    <cellStyle name="40% — akcent 5" xfId="2386" builtinId="47" hidden="1"/>
    <cellStyle name="40% — akcent 5" xfId="2425" builtinId="47" hidden="1"/>
    <cellStyle name="40% — akcent 5" xfId="861" builtinId="47" hidden="1"/>
    <cellStyle name="40% — akcent 5" xfId="895" builtinId="47" hidden="1"/>
    <cellStyle name="40% — akcent 5" xfId="2471" builtinId="47" hidden="1"/>
    <cellStyle name="40% — akcent 5" xfId="2510" builtinId="47" hidden="1"/>
    <cellStyle name="40% — akcent 5" xfId="2549" builtinId="47" hidden="1"/>
    <cellStyle name="40% — akcent 5" xfId="2588" builtinId="47" hidden="1"/>
    <cellStyle name="40% — akcent 5" xfId="2628" builtinId="47" hidden="1"/>
    <cellStyle name="40% — akcent 5" xfId="2667" builtinId="47" hidden="1"/>
    <cellStyle name="40% — akcent 5" xfId="2708" builtinId="47" hidden="1"/>
    <cellStyle name="40% — akcent 5" xfId="2747" builtinId="47" hidden="1"/>
    <cellStyle name="40% — akcent 5" xfId="2786" builtinId="47" hidden="1"/>
    <cellStyle name="40% — akcent 5" xfId="2825" builtinId="47" hidden="1"/>
    <cellStyle name="40% — akcent 5" xfId="2865" builtinId="47" hidden="1"/>
    <cellStyle name="40% — akcent 5" xfId="2905" builtinId="47" hidden="1"/>
    <cellStyle name="40% — akcent 5" xfId="2944" builtinId="47" hidden="1"/>
    <cellStyle name="40% — akcent 5" xfId="2984" builtinId="47" hidden="1"/>
    <cellStyle name="40% — akcent 5" xfId="3023" builtinId="47" hidden="1"/>
    <cellStyle name="40% — akcent 5" xfId="3063" builtinId="47" hidden="1"/>
    <cellStyle name="40% — akcent 5" xfId="3102" builtinId="47" hidden="1"/>
    <cellStyle name="40% — akcent 5" xfId="3141" builtinId="47" hidden="1"/>
    <cellStyle name="40% — akcent 5" xfId="3180" builtinId="47" hidden="1"/>
    <cellStyle name="40% — akcent 5" xfId="3373" builtinId="47" hidden="1"/>
    <cellStyle name="40% — akcent 5" xfId="3418" builtinId="47" hidden="1"/>
    <cellStyle name="40% — akcent 5" xfId="3457" builtinId="47" hidden="1"/>
    <cellStyle name="40% — akcent 5" xfId="3496" builtinId="47" hidden="1"/>
    <cellStyle name="40% — akcent 5" xfId="3535" builtinId="47" hidden="1"/>
    <cellStyle name="40% — akcent 5" xfId="3575" builtinId="47" hidden="1"/>
    <cellStyle name="40% — akcent 5" xfId="3614" builtinId="47" hidden="1"/>
    <cellStyle name="40% — akcent 5" xfId="3655" builtinId="47" hidden="1"/>
    <cellStyle name="40% — akcent 5" xfId="3694" builtinId="47" hidden="1"/>
    <cellStyle name="40% — akcent 5" xfId="3733" builtinId="47" hidden="1"/>
    <cellStyle name="40% — akcent 5" xfId="3772" builtinId="47" hidden="1"/>
    <cellStyle name="40% — akcent 5" xfId="3816" builtinId="47" hidden="1"/>
    <cellStyle name="40% — akcent 5" xfId="3856" builtinId="47" hidden="1"/>
    <cellStyle name="40% — akcent 5" xfId="3895" builtinId="47" hidden="1"/>
    <cellStyle name="40% — akcent 5" xfId="3935" builtinId="47" hidden="1"/>
    <cellStyle name="40% — akcent 5" xfId="3975" builtinId="47" hidden="1"/>
    <cellStyle name="40% — akcent 5" xfId="4015" builtinId="47" hidden="1"/>
    <cellStyle name="40% — akcent 5" xfId="4054" builtinId="47" hidden="1"/>
    <cellStyle name="40% — akcent 5" xfId="4093" builtinId="47" hidden="1"/>
    <cellStyle name="40% — akcent 5" xfId="4150" builtinId="47" hidden="1"/>
    <cellStyle name="40% — akcent 5" xfId="4309" builtinId="47" hidden="1"/>
    <cellStyle name="40% — akcent 5" xfId="4354" builtinId="47" hidden="1"/>
    <cellStyle name="40% — akcent 5" xfId="4393" builtinId="47" hidden="1"/>
    <cellStyle name="40% — akcent 5" xfId="4432" builtinId="47" hidden="1"/>
    <cellStyle name="40% — akcent 5" xfId="4471" builtinId="47" hidden="1"/>
    <cellStyle name="40% — akcent 5" xfId="4511" builtinId="47" hidden="1"/>
    <cellStyle name="40% — akcent 5" xfId="4550" builtinId="47" hidden="1"/>
    <cellStyle name="40% — akcent 5" xfId="4591" builtinId="47" hidden="1"/>
    <cellStyle name="40% — akcent 5" xfId="4630" builtinId="47" hidden="1"/>
    <cellStyle name="40% — akcent 5" xfId="4669" builtinId="47" hidden="1"/>
    <cellStyle name="40% — akcent 5" xfId="4708" builtinId="47" hidden="1"/>
    <cellStyle name="40% — akcent 5" xfId="4752" builtinId="47" hidden="1"/>
    <cellStyle name="40% — akcent 5" xfId="4792" builtinId="47" hidden="1"/>
    <cellStyle name="40% — akcent 5" xfId="4831" builtinId="47" hidden="1"/>
    <cellStyle name="40% — akcent 5" xfId="4871" builtinId="47" hidden="1"/>
    <cellStyle name="40% — akcent 5" xfId="4911" builtinId="47" hidden="1"/>
    <cellStyle name="40% — akcent 5" xfId="4951" builtinId="47" hidden="1"/>
    <cellStyle name="40% — akcent 5" xfId="4990" builtinId="47" hidden="1"/>
    <cellStyle name="40% — akcent 5" xfId="5029" builtinId="47" hidden="1"/>
    <cellStyle name="40% — akcent 5" xfId="4246" builtinId="47" hidden="1"/>
    <cellStyle name="40% — akcent 5" xfId="5062" builtinId="47" hidden="1"/>
    <cellStyle name="40% — akcent 5" xfId="5103" builtinId="47" hidden="1"/>
    <cellStyle name="40% — akcent 5" xfId="5142" builtinId="47" hidden="1"/>
    <cellStyle name="40% — akcent 5" xfId="5181" builtinId="47" hidden="1"/>
    <cellStyle name="40% — akcent 5" xfId="5220" builtinId="47" hidden="1"/>
    <cellStyle name="40% — akcent 5" xfId="5260" builtinId="47" hidden="1"/>
    <cellStyle name="40% — akcent 5" xfId="5299" builtinId="47" hidden="1"/>
    <cellStyle name="40% — akcent 5" xfId="5340" builtinId="47" hidden="1"/>
    <cellStyle name="40% — akcent 5" xfId="5379" builtinId="47" hidden="1"/>
    <cellStyle name="40% — akcent 5" xfId="5418" builtinId="47" hidden="1"/>
    <cellStyle name="40% — akcent 5" xfId="5457" builtinId="47" hidden="1"/>
    <cellStyle name="40% — akcent 5" xfId="5497" builtinId="47" hidden="1"/>
    <cellStyle name="40% — akcent 5" xfId="5537" builtinId="47" hidden="1"/>
    <cellStyle name="40% — akcent 5" xfId="5576" builtinId="47" hidden="1"/>
    <cellStyle name="40% — akcent 5" xfId="5616" builtinId="47" hidden="1"/>
    <cellStyle name="40% — akcent 5" xfId="5655" builtinId="47" hidden="1"/>
    <cellStyle name="40% — akcent 5" xfId="5695" builtinId="47" hidden="1"/>
    <cellStyle name="40% — akcent 5" xfId="5734" builtinId="47" hidden="1"/>
    <cellStyle name="40% — akcent 5" xfId="5773" builtinId="47" hidden="1"/>
    <cellStyle name="40% — akcent 5" xfId="4201" builtinId="47" hidden="1"/>
    <cellStyle name="40% — akcent 5" xfId="4235" builtinId="47" hidden="1"/>
    <cellStyle name="40% — akcent 5" xfId="5819" builtinId="47" hidden="1"/>
    <cellStyle name="40% — akcent 5" xfId="5858" builtinId="47" hidden="1"/>
    <cellStyle name="40% — akcent 5" xfId="5897" builtinId="47" hidden="1"/>
    <cellStyle name="40% — akcent 5" xfId="5936" builtinId="47" hidden="1"/>
    <cellStyle name="40% — akcent 5" xfId="5976" builtinId="47" hidden="1"/>
    <cellStyle name="40% — akcent 5" xfId="6015" builtinId="47" hidden="1"/>
    <cellStyle name="40% — akcent 5" xfId="6056" builtinId="47" hidden="1"/>
    <cellStyle name="40% — akcent 5" xfId="6095" builtinId="47" hidden="1"/>
    <cellStyle name="40% — akcent 5" xfId="6134" builtinId="47" hidden="1"/>
    <cellStyle name="40% — akcent 5" xfId="6173" builtinId="47" hidden="1"/>
    <cellStyle name="40% — akcent 5" xfId="6213" builtinId="47" hidden="1"/>
    <cellStyle name="40% — akcent 5" xfId="6253" builtinId="47" hidden="1"/>
    <cellStyle name="40% — akcent 5" xfId="6292" builtinId="47" hidden="1"/>
    <cellStyle name="40% — akcent 5" xfId="6332" builtinId="47" hidden="1"/>
    <cellStyle name="40% — akcent 5" xfId="6371" builtinId="47" hidden="1"/>
    <cellStyle name="40% — akcent 5" xfId="6411" builtinId="47" hidden="1"/>
    <cellStyle name="40% — akcent 5" xfId="6450" builtinId="47" hidden="1"/>
    <cellStyle name="40% — akcent 5" xfId="6489" builtinId="47" hidden="1"/>
    <cellStyle name="40% — akcent 5" xfId="3310" builtinId="47" hidden="1"/>
    <cellStyle name="40% — akcent 5" xfId="6502" builtinId="47" hidden="1"/>
    <cellStyle name="40% — akcent 5" xfId="6545" builtinId="47" hidden="1"/>
    <cellStyle name="40% — akcent 5" xfId="6584" builtinId="47" hidden="1"/>
    <cellStyle name="40% — akcent 5" xfId="6623" builtinId="47" hidden="1"/>
    <cellStyle name="40% — akcent 5" xfId="6662" builtinId="47" hidden="1"/>
    <cellStyle name="40% — akcent 5" xfId="6702" builtinId="47" hidden="1"/>
    <cellStyle name="40% — akcent 5" xfId="6741" builtinId="47" hidden="1"/>
    <cellStyle name="40% — akcent 5" xfId="6782" builtinId="47" hidden="1"/>
    <cellStyle name="40% — akcent 5" xfId="6821" builtinId="47" hidden="1"/>
    <cellStyle name="40% — akcent 5" xfId="6860" builtinId="47" hidden="1"/>
    <cellStyle name="40% — akcent 5" xfId="6899" builtinId="47" hidden="1"/>
    <cellStyle name="40% — akcent 5" xfId="6941" builtinId="47" hidden="1"/>
    <cellStyle name="40% — akcent 5" xfId="6981" builtinId="47" hidden="1"/>
    <cellStyle name="40% — akcent 5" xfId="7020" builtinId="47" hidden="1"/>
    <cellStyle name="40% — akcent 5" xfId="7060" builtinId="47" hidden="1"/>
    <cellStyle name="40% — akcent 5" xfId="7100" builtinId="47" hidden="1"/>
    <cellStyle name="40% — akcent 5" xfId="7140" builtinId="47" hidden="1"/>
    <cellStyle name="40% — akcent 5" xfId="7179" builtinId="47" hidden="1"/>
    <cellStyle name="40% — akcent 5" xfId="7218" builtinId="47" hidden="1"/>
    <cellStyle name="40% — akcent 5" xfId="7268" builtinId="47" hidden="1"/>
    <cellStyle name="40% — akcent 5" xfId="7427" builtinId="47" hidden="1"/>
    <cellStyle name="40% — akcent 5" xfId="7470" builtinId="47" hidden="1"/>
    <cellStyle name="40% — akcent 5" xfId="7509" builtinId="47" hidden="1"/>
    <cellStyle name="40% — akcent 5" xfId="7548" builtinId="47" hidden="1"/>
    <cellStyle name="40% — akcent 5" xfId="7587" builtinId="47" hidden="1"/>
    <cellStyle name="40% — akcent 5" xfId="7627" builtinId="47" hidden="1"/>
    <cellStyle name="40% — akcent 5" xfId="7666" builtinId="47" hidden="1"/>
    <cellStyle name="40% — akcent 5" xfId="7707" builtinId="47" hidden="1"/>
    <cellStyle name="40% — akcent 5" xfId="7746" builtinId="47" hidden="1"/>
    <cellStyle name="40% — akcent 5" xfId="7785" builtinId="47" hidden="1"/>
    <cellStyle name="40% — akcent 5" xfId="7824" builtinId="47" hidden="1"/>
    <cellStyle name="40% — akcent 5" xfId="7866" builtinId="47" hidden="1"/>
    <cellStyle name="40% — akcent 5" xfId="7906" builtinId="47" hidden="1"/>
    <cellStyle name="40% — akcent 5" xfId="7945" builtinId="47" hidden="1"/>
    <cellStyle name="40% — akcent 5" xfId="7985" builtinId="47" hidden="1"/>
    <cellStyle name="40% — akcent 5" xfId="8025" builtinId="47" hidden="1"/>
    <cellStyle name="40% — akcent 5" xfId="8065" builtinId="47" hidden="1"/>
    <cellStyle name="40% — akcent 5" xfId="8104" builtinId="47" hidden="1"/>
    <cellStyle name="40% — akcent 5" xfId="8143" builtinId="47" hidden="1"/>
    <cellStyle name="40% — akcent 5" xfId="7364" builtinId="47" hidden="1"/>
    <cellStyle name="40% — akcent 5" xfId="8176" builtinId="47" hidden="1"/>
    <cellStyle name="40% — akcent 5" xfId="8217" builtinId="47" hidden="1"/>
    <cellStyle name="40% — akcent 5" xfId="8256" builtinId="47" hidden="1"/>
    <cellStyle name="40% — akcent 5" xfId="8295" builtinId="47" hidden="1"/>
    <cellStyle name="40% — akcent 5" xfId="8334" builtinId="47" hidden="1"/>
    <cellStyle name="40% — akcent 5" xfId="8374" builtinId="47" hidden="1"/>
    <cellStyle name="40% — akcent 5" xfId="8413" builtinId="47" hidden="1"/>
    <cellStyle name="40% — akcent 5" xfId="8454" builtinId="47" hidden="1"/>
    <cellStyle name="40% — akcent 5" xfId="8493" builtinId="47" hidden="1"/>
    <cellStyle name="40% — akcent 5" xfId="8532" builtinId="47" hidden="1"/>
    <cellStyle name="40% — akcent 5" xfId="8571" builtinId="47" hidden="1"/>
    <cellStyle name="40% — akcent 5" xfId="8611" builtinId="47" hidden="1"/>
    <cellStyle name="40% — akcent 5" xfId="8651" builtinId="47" hidden="1"/>
    <cellStyle name="40% — akcent 5" xfId="8690" builtinId="47" hidden="1"/>
    <cellStyle name="40% — akcent 5" xfId="8730" builtinId="47" hidden="1"/>
    <cellStyle name="40% — akcent 5" xfId="8769" builtinId="47" hidden="1"/>
    <cellStyle name="40% — akcent 5" xfId="8809" builtinId="47" hidden="1"/>
    <cellStyle name="40% — akcent 5" xfId="8848" builtinId="47" hidden="1"/>
    <cellStyle name="40% — akcent 5" xfId="8887" builtinId="47" hidden="1"/>
    <cellStyle name="40% — akcent 5" xfId="7319" builtinId="47" hidden="1"/>
    <cellStyle name="40% — akcent 5" xfId="7353" builtinId="47" hidden="1"/>
    <cellStyle name="40% — akcent 5" xfId="8933" builtinId="47" hidden="1"/>
    <cellStyle name="40% — akcent 5" xfId="8972" builtinId="47" hidden="1"/>
    <cellStyle name="40% — akcent 5" xfId="9011" builtinId="47" hidden="1"/>
    <cellStyle name="40% — akcent 5" xfId="9050" builtinId="47" hidden="1"/>
    <cellStyle name="40% — akcent 5" xfId="9090" builtinId="47" hidden="1"/>
    <cellStyle name="40% — akcent 5" xfId="9129" builtinId="47" hidden="1"/>
    <cellStyle name="40% — akcent 5" xfId="9170" builtinId="47" hidden="1"/>
    <cellStyle name="40% — akcent 5" xfId="9209" builtinId="47" hidden="1"/>
    <cellStyle name="40% — akcent 5" xfId="9248" builtinId="47" hidden="1"/>
    <cellStyle name="40% — akcent 5" xfId="9287" builtinId="47" hidden="1"/>
    <cellStyle name="40% — akcent 5" xfId="9327" builtinId="47" hidden="1"/>
    <cellStyle name="40% — akcent 5" xfId="9367" builtinId="47" hidden="1"/>
    <cellStyle name="40% — akcent 5" xfId="9406" builtinId="47" hidden="1"/>
    <cellStyle name="40% — akcent 5" xfId="9446" builtinId="47" hidden="1"/>
    <cellStyle name="40% — akcent 5" xfId="9485" builtinId="47" hidden="1"/>
    <cellStyle name="40% — akcent 5" xfId="9525" builtinId="47" hidden="1"/>
    <cellStyle name="40% — akcent 5" xfId="9564" builtinId="47" hidden="1"/>
    <cellStyle name="40% — akcent 5" xfId="9603" builtinId="47" hidden="1"/>
    <cellStyle name="40% — akcent 5" xfId="4716" builtinId="47" hidden="1"/>
    <cellStyle name="40% — akcent 5" xfId="9644" builtinId="47" hidden="1"/>
    <cellStyle name="40% — akcent 5" xfId="9685" builtinId="47" hidden="1"/>
    <cellStyle name="40% — akcent 5" xfId="9724" builtinId="47" hidden="1"/>
    <cellStyle name="40% — akcent 5" xfId="9763" builtinId="47" hidden="1"/>
    <cellStyle name="40% — akcent 5" xfId="9802" builtinId="47" hidden="1"/>
    <cellStyle name="40% — akcent 5" xfId="9842" builtinId="47" hidden="1"/>
    <cellStyle name="40% — akcent 5" xfId="9881" builtinId="47" hidden="1"/>
    <cellStyle name="40% — akcent 5" xfId="9922" builtinId="47" hidden="1"/>
    <cellStyle name="40% — akcent 5" xfId="9961" builtinId="47" hidden="1"/>
    <cellStyle name="40% — akcent 5" xfId="10000" builtinId="47" hidden="1"/>
    <cellStyle name="40% — akcent 5" xfId="10039" builtinId="47" hidden="1"/>
    <cellStyle name="40% — akcent 5" xfId="10079" builtinId="47" hidden="1"/>
    <cellStyle name="40% — akcent 5" xfId="10119" builtinId="47" hidden="1"/>
    <cellStyle name="40% — akcent 5" xfId="10158" builtinId="47" hidden="1"/>
    <cellStyle name="40% — akcent 5" xfId="10198" builtinId="47" hidden="1"/>
    <cellStyle name="40% — akcent 5" xfId="10237" builtinId="47" hidden="1"/>
    <cellStyle name="40% — akcent 5" xfId="10277" builtinId="47" hidden="1"/>
    <cellStyle name="40% — akcent 5" xfId="10316" builtinId="47" hidden="1"/>
    <cellStyle name="40% — akcent 5" xfId="10355" builtinId="47" hidden="1"/>
    <cellStyle name="40% — akcent 5" xfId="10394" builtinId="47" hidden="1"/>
    <cellStyle name="40% — akcent 5" xfId="10553" builtinId="47" hidden="1"/>
    <cellStyle name="40% — akcent 5" xfId="10594" builtinId="47" hidden="1"/>
    <cellStyle name="40% — akcent 5" xfId="10633" builtinId="47" hidden="1"/>
    <cellStyle name="40% — akcent 5" xfId="10672" builtinId="47" hidden="1"/>
    <cellStyle name="40% — akcent 5" xfId="10711" builtinId="47" hidden="1"/>
    <cellStyle name="40% — akcent 5" xfId="10751" builtinId="47" hidden="1"/>
    <cellStyle name="40% — akcent 5" xfId="10790" builtinId="47" hidden="1"/>
    <cellStyle name="40% — akcent 5" xfId="10831" builtinId="47" hidden="1"/>
    <cellStyle name="40% — akcent 5" xfId="10870" builtinId="47" hidden="1"/>
    <cellStyle name="40% — akcent 5" xfId="10909" builtinId="47" hidden="1"/>
    <cellStyle name="40% — akcent 5" xfId="10948" builtinId="47" hidden="1"/>
    <cellStyle name="40% — akcent 5" xfId="10988" builtinId="47" hidden="1"/>
    <cellStyle name="40% — akcent 5" xfId="11028" builtinId="47" hidden="1"/>
    <cellStyle name="40% — akcent 5" xfId="11067" builtinId="47" hidden="1"/>
    <cellStyle name="40% — akcent 5" xfId="11107" builtinId="47" hidden="1"/>
    <cellStyle name="40% — akcent 5" xfId="11147" builtinId="47" hidden="1"/>
    <cellStyle name="40% — akcent 5" xfId="11187" builtinId="47" hidden="1"/>
    <cellStyle name="40% — akcent 5" xfId="11226" builtinId="47" hidden="1"/>
    <cellStyle name="40% — akcent 5" xfId="11265" builtinId="47" hidden="1"/>
    <cellStyle name="40% — akcent 5" xfId="10490" builtinId="47" hidden="1"/>
    <cellStyle name="40% — akcent 5" xfId="11298" builtinId="47" hidden="1"/>
    <cellStyle name="40% — akcent 5" xfId="11339" builtinId="47" hidden="1"/>
    <cellStyle name="40% — akcent 5" xfId="11378" builtinId="47" hidden="1"/>
    <cellStyle name="40% — akcent 5" xfId="11417" builtinId="47" hidden="1"/>
    <cellStyle name="40% — akcent 5" xfId="11456" builtinId="47" hidden="1"/>
    <cellStyle name="40% — akcent 5" xfId="11496" builtinId="47" hidden="1"/>
    <cellStyle name="40% — akcent 5" xfId="11535" builtinId="47" hidden="1"/>
    <cellStyle name="40% — akcent 5" xfId="11576" builtinId="47" hidden="1"/>
    <cellStyle name="40% — akcent 5" xfId="11615" builtinId="47" hidden="1"/>
    <cellStyle name="40% — akcent 5" xfId="11654" builtinId="47" hidden="1"/>
    <cellStyle name="40% — akcent 5" xfId="11693" builtinId="47" hidden="1"/>
    <cellStyle name="40% — akcent 5" xfId="11733" builtinId="47" hidden="1"/>
    <cellStyle name="40% — akcent 5" xfId="11773" builtinId="47" hidden="1"/>
    <cellStyle name="40% — akcent 5" xfId="11812" builtinId="47" hidden="1"/>
    <cellStyle name="40% — akcent 5" xfId="11852" builtinId="47" hidden="1"/>
    <cellStyle name="40% — akcent 5" xfId="11891" builtinId="47" hidden="1"/>
    <cellStyle name="40% — akcent 5" xfId="11931" builtinId="47" hidden="1"/>
    <cellStyle name="40% — akcent 5" xfId="11970" builtinId="47" hidden="1"/>
    <cellStyle name="40% — akcent 5" xfId="12009" builtinId="47" hidden="1"/>
    <cellStyle name="40% — akcent 5" xfId="10445" builtinId="47" hidden="1"/>
    <cellStyle name="40% — akcent 5" xfId="10479" builtinId="47" hidden="1"/>
    <cellStyle name="40% — akcent 5" xfId="12055" builtinId="47" hidden="1"/>
    <cellStyle name="40% — akcent 5" xfId="12094" builtinId="47" hidden="1"/>
    <cellStyle name="40% — akcent 5" xfId="12133" builtinId="47" hidden="1"/>
    <cellStyle name="40% — akcent 5" xfId="12172" builtinId="47" hidden="1"/>
    <cellStyle name="40% — akcent 5" xfId="12212" builtinId="47" hidden="1"/>
    <cellStyle name="40% — akcent 5" xfId="12251" builtinId="47" hidden="1"/>
    <cellStyle name="40% — akcent 5" xfId="12292" builtinId="47" hidden="1"/>
    <cellStyle name="40% — akcent 5" xfId="12331" builtinId="47" hidden="1"/>
    <cellStyle name="40% — akcent 5" xfId="12370" builtinId="47" hidden="1"/>
    <cellStyle name="40% — akcent 5" xfId="12409" builtinId="47" hidden="1"/>
    <cellStyle name="40% — akcent 5" xfId="12449" builtinId="47" hidden="1"/>
    <cellStyle name="40% — akcent 5" xfId="12489" builtinId="47" hidden="1"/>
    <cellStyle name="40% — akcent 5" xfId="12528" builtinId="47" hidden="1"/>
    <cellStyle name="40% — akcent 5" xfId="12568" builtinId="47" hidden="1"/>
    <cellStyle name="40% — akcent 5" xfId="12607" builtinId="47" hidden="1"/>
    <cellStyle name="40% — akcent 5" xfId="12647" builtinId="47" hidden="1"/>
    <cellStyle name="40% — akcent 5" xfId="12686" builtinId="47" hidden="1"/>
    <cellStyle name="40% — akcent 5" xfId="12725" builtinId="47" hidden="1"/>
    <cellStyle name="40% — akcent 5" xfId="12764" builtinId="47" hidden="1"/>
    <cellStyle name="40% — akcent 5" xfId="12804" builtinId="47" hidden="1"/>
    <cellStyle name="40% — akcent 5" xfId="12845" builtinId="47" hidden="1"/>
    <cellStyle name="40% — akcent 5" xfId="12884" builtinId="47" hidden="1"/>
    <cellStyle name="40% — akcent 5" xfId="12923" builtinId="47" hidden="1"/>
    <cellStyle name="40% — akcent 5" xfId="12962" builtinId="47" hidden="1"/>
    <cellStyle name="40% — akcent 5" xfId="13002" builtinId="47" hidden="1"/>
    <cellStyle name="40% — akcent 5" xfId="13041" builtinId="47" hidden="1"/>
    <cellStyle name="40% — akcent 5" xfId="13082" builtinId="47" hidden="1"/>
    <cellStyle name="40% — akcent 5" xfId="13121" builtinId="47" hidden="1"/>
    <cellStyle name="40% — akcent 5" xfId="13160" builtinId="47" hidden="1"/>
    <cellStyle name="40% — akcent 5" xfId="13199" builtinId="47" hidden="1"/>
    <cellStyle name="40% — akcent 5" xfId="13239" builtinId="47" hidden="1"/>
    <cellStyle name="40% — akcent 5" xfId="13279" builtinId="47" hidden="1"/>
    <cellStyle name="40% — akcent 5" xfId="13318" builtinId="47" hidden="1"/>
    <cellStyle name="40% — akcent 5" xfId="13358" builtinId="47" hidden="1"/>
    <cellStyle name="40% — akcent 5" xfId="13397" builtinId="47" hidden="1"/>
    <cellStyle name="40% — akcent 5" xfId="13437" builtinId="47" hidden="1"/>
    <cellStyle name="40% — akcent 5" xfId="13476" builtinId="47" hidden="1"/>
    <cellStyle name="40% — akcent 5" xfId="13515" builtinId="47" hidden="1"/>
    <cellStyle name="40% — akcent 5" xfId="13554" builtinId="47" hidden="1"/>
    <cellStyle name="40% — akcent 5" xfId="13713" builtinId="47" hidden="1"/>
    <cellStyle name="40% — akcent 5" xfId="13754" builtinId="47" hidden="1"/>
    <cellStyle name="40% — akcent 5" xfId="13793" builtinId="47" hidden="1"/>
    <cellStyle name="40% — akcent 5" xfId="13832" builtinId="47" hidden="1"/>
    <cellStyle name="40% — akcent 5" xfId="13871" builtinId="47" hidden="1"/>
    <cellStyle name="40% — akcent 5" xfId="13911" builtinId="47" hidden="1"/>
    <cellStyle name="40% — akcent 5" xfId="13950" builtinId="47" hidden="1"/>
    <cellStyle name="40% — akcent 5" xfId="13991" builtinId="47" hidden="1"/>
    <cellStyle name="40% — akcent 5" xfId="14030" builtinId="47" hidden="1"/>
    <cellStyle name="40% — akcent 5" xfId="14069" builtinId="47" hidden="1"/>
    <cellStyle name="40% — akcent 5" xfId="14108" builtinId="47" hidden="1"/>
    <cellStyle name="40% — akcent 5" xfId="14148" builtinId="47" hidden="1"/>
    <cellStyle name="40% — akcent 5" xfId="14188" builtinId="47" hidden="1"/>
    <cellStyle name="40% — akcent 5" xfId="14227" builtinId="47" hidden="1"/>
    <cellStyle name="40% — akcent 5" xfId="14267" builtinId="47" hidden="1"/>
    <cellStyle name="40% — akcent 5" xfId="14307" builtinId="47" hidden="1"/>
    <cellStyle name="40% — akcent 5" xfId="14347" builtinId="47" hidden="1"/>
    <cellStyle name="40% — akcent 5" xfId="14386" builtinId="47" hidden="1"/>
    <cellStyle name="40% — akcent 5" xfId="14425" builtinId="47" hidden="1"/>
    <cellStyle name="40% — akcent 5" xfId="13650" builtinId="47" hidden="1"/>
    <cellStyle name="40% — akcent 5" xfId="14458" builtinId="47" hidden="1"/>
    <cellStyle name="40% — akcent 5" xfId="14499" builtinId="47" hidden="1"/>
    <cellStyle name="40% — akcent 5" xfId="14538" builtinId="47" hidden="1"/>
    <cellStyle name="40% — akcent 5" xfId="14577" builtinId="47" hidden="1"/>
    <cellStyle name="40% — akcent 5" xfId="14616" builtinId="47" hidden="1"/>
    <cellStyle name="40% — akcent 5" xfId="14656" builtinId="47" hidden="1"/>
    <cellStyle name="40% — akcent 5" xfId="14695" builtinId="47" hidden="1"/>
    <cellStyle name="40% — akcent 5" xfId="14736" builtinId="47" hidden="1"/>
    <cellStyle name="40% — akcent 5" xfId="14775" builtinId="47" hidden="1"/>
    <cellStyle name="40% — akcent 5" xfId="14814" builtinId="47" hidden="1"/>
    <cellStyle name="40% — akcent 5" xfId="14853" builtinId="47" hidden="1"/>
    <cellStyle name="40% — akcent 5" xfId="14893" builtinId="47" hidden="1"/>
    <cellStyle name="40% — akcent 5" xfId="14933" builtinId="47" hidden="1"/>
    <cellStyle name="40% — akcent 5" xfId="14972" builtinId="47" hidden="1"/>
    <cellStyle name="40% — akcent 5" xfId="15012" builtinId="47" hidden="1"/>
    <cellStyle name="40% — akcent 5" xfId="15051" builtinId="47" hidden="1"/>
    <cellStyle name="40% — akcent 5" xfId="15091" builtinId="47" hidden="1"/>
    <cellStyle name="40% — akcent 5" xfId="15130" builtinId="47" hidden="1"/>
    <cellStyle name="40% — akcent 5" xfId="15169" builtinId="47" hidden="1"/>
    <cellStyle name="40% — akcent 5" xfId="13605" builtinId="47" hidden="1"/>
    <cellStyle name="40% — akcent 5" xfId="13639" builtinId="47" hidden="1"/>
    <cellStyle name="40% — akcent 5" xfId="15215" builtinId="47" hidden="1"/>
    <cellStyle name="40% — akcent 5" xfId="15254" builtinId="47" hidden="1"/>
    <cellStyle name="40% — akcent 5" xfId="15293" builtinId="47" hidden="1"/>
    <cellStyle name="40% — akcent 5" xfId="15332" builtinId="47" hidden="1"/>
    <cellStyle name="40% — akcent 5" xfId="15372" builtinId="47" hidden="1"/>
    <cellStyle name="40% — akcent 5" xfId="15411" builtinId="47" hidden="1"/>
    <cellStyle name="40% — akcent 5" xfId="15452" builtinId="47" hidden="1"/>
    <cellStyle name="40% — akcent 5" xfId="15491" builtinId="47" hidden="1"/>
    <cellStyle name="40% — akcent 5" xfId="15530" builtinId="47" hidden="1"/>
    <cellStyle name="40% — akcent 5" xfId="15569" builtinId="47" hidden="1"/>
    <cellStyle name="40% — akcent 5" xfId="15609" builtinId="47" hidden="1"/>
    <cellStyle name="40% — akcent 5" xfId="15649" builtinId="47" hidden="1"/>
    <cellStyle name="40% — akcent 5" xfId="15688" builtinId="47" hidden="1"/>
    <cellStyle name="40% — akcent 5" xfId="15728" builtinId="47" hidden="1"/>
    <cellStyle name="40% — akcent 5" xfId="15767" builtinId="47" hidden="1"/>
    <cellStyle name="40% — akcent 5" xfId="15807" builtinId="47" hidden="1"/>
    <cellStyle name="40% — akcent 5" xfId="15846" builtinId="47" hidden="1"/>
    <cellStyle name="40% — akcent 5" xfId="15885" builtinId="47" hidden="1"/>
    <cellStyle name="40% — akcent 5" xfId="4104" builtinId="47" hidden="1"/>
    <cellStyle name="40% — akcent 5" xfId="15898" builtinId="47" hidden="1"/>
    <cellStyle name="40% — akcent 5" xfId="15939" builtinId="47" hidden="1"/>
    <cellStyle name="40% — akcent 5" xfId="15978" builtinId="47" hidden="1"/>
    <cellStyle name="40% — akcent 5" xfId="16017" builtinId="47" hidden="1"/>
    <cellStyle name="40% — akcent 5" xfId="16056" builtinId="47" hidden="1"/>
    <cellStyle name="40% — akcent 5" xfId="16096" builtinId="47" hidden="1"/>
    <cellStyle name="40% — akcent 5" xfId="16135" builtinId="47" hidden="1"/>
    <cellStyle name="40% — akcent 5" xfId="16176" builtinId="47" hidden="1"/>
    <cellStyle name="40% — akcent 5" xfId="16215" builtinId="47" hidden="1"/>
    <cellStyle name="40% — akcent 5" xfId="16254" builtinId="47" hidden="1"/>
    <cellStyle name="40% — akcent 5" xfId="16293" builtinId="47" hidden="1"/>
    <cellStyle name="40% — akcent 5" xfId="16333" builtinId="47" hidden="1"/>
    <cellStyle name="40% — akcent 5" xfId="16373" builtinId="47" hidden="1"/>
    <cellStyle name="40% — akcent 5" xfId="16412" builtinId="47" hidden="1"/>
    <cellStyle name="40% — akcent 5" xfId="16452" builtinId="47" hidden="1"/>
    <cellStyle name="40% — akcent 5" xfId="16491" builtinId="47" hidden="1"/>
    <cellStyle name="40% — akcent 5" xfId="16531" builtinId="47" hidden="1"/>
    <cellStyle name="40% — akcent 5" xfId="16570" builtinId="47" hidden="1"/>
    <cellStyle name="40% — akcent 5" xfId="16609" builtinId="47" hidden="1"/>
    <cellStyle name="40% — akcent 5" xfId="16648" builtinId="47" hidden="1"/>
    <cellStyle name="40% — akcent 5" xfId="16807" builtinId="47" hidden="1"/>
    <cellStyle name="40% — akcent 5" xfId="16848" builtinId="47" hidden="1"/>
    <cellStyle name="40% — akcent 5" xfId="16887" builtinId="47" hidden="1"/>
    <cellStyle name="40% — akcent 5" xfId="16926" builtinId="47" hidden="1"/>
    <cellStyle name="40% — akcent 5" xfId="16965" builtinId="47" hidden="1"/>
    <cellStyle name="40% — akcent 5" xfId="17005" builtinId="47" hidden="1"/>
    <cellStyle name="40% — akcent 5" xfId="17044" builtinId="47" hidden="1"/>
    <cellStyle name="40% — akcent 5" xfId="17085" builtinId="47" hidden="1"/>
    <cellStyle name="40% — akcent 5" xfId="17124" builtinId="47" hidden="1"/>
    <cellStyle name="40% — akcent 5" xfId="17163" builtinId="47" hidden="1"/>
    <cellStyle name="40% — akcent 5" xfId="17202" builtinId="47" hidden="1"/>
    <cellStyle name="40% — akcent 5" xfId="17242" builtinId="47" hidden="1"/>
    <cellStyle name="40% — akcent 5" xfId="17282" builtinId="47" hidden="1"/>
    <cellStyle name="40% — akcent 5" xfId="17321" builtinId="47" hidden="1"/>
    <cellStyle name="40% — akcent 5" xfId="17361" builtinId="47" hidden="1"/>
    <cellStyle name="40% — akcent 5" xfId="17401" builtinId="47" hidden="1"/>
    <cellStyle name="40% — akcent 5" xfId="17441" builtinId="47" hidden="1"/>
    <cellStyle name="40% — akcent 5" xfId="17480" builtinId="47" hidden="1"/>
    <cellStyle name="40% — akcent 5" xfId="17519" builtinId="47" hidden="1"/>
    <cellStyle name="40% — akcent 5" xfId="16744" builtinId="47" hidden="1"/>
    <cellStyle name="40% — akcent 5" xfId="17552" builtinId="47" hidden="1"/>
    <cellStyle name="40% — akcent 5" xfId="17593" builtinId="47" hidden="1"/>
    <cellStyle name="40% — akcent 5" xfId="17632" builtinId="47" hidden="1"/>
    <cellStyle name="40% — akcent 5" xfId="17671" builtinId="47" hidden="1"/>
    <cellStyle name="40% — akcent 5" xfId="17710" builtinId="47" hidden="1"/>
    <cellStyle name="40% — akcent 5" xfId="17750" builtinId="47" hidden="1"/>
    <cellStyle name="40% — akcent 5" xfId="17789" builtinId="47" hidden="1"/>
    <cellStyle name="40% — akcent 5" xfId="17830" builtinId="47" hidden="1"/>
    <cellStyle name="40% — akcent 5" xfId="17869" builtinId="47" hidden="1"/>
    <cellStyle name="40% — akcent 5" xfId="17908" builtinId="47" hidden="1"/>
    <cellStyle name="40% — akcent 5" xfId="17947" builtinId="47" hidden="1"/>
    <cellStyle name="40% — akcent 5" xfId="17987" builtinId="47" hidden="1"/>
    <cellStyle name="40% — akcent 5" xfId="18027" builtinId="47" hidden="1"/>
    <cellStyle name="40% — akcent 5" xfId="18066" builtinId="47" hidden="1"/>
    <cellStyle name="40% — akcent 5" xfId="18106" builtinId="47" hidden="1"/>
    <cellStyle name="40% — akcent 5" xfId="18145" builtinId="47" hidden="1"/>
    <cellStyle name="40% — akcent 5" xfId="18185" builtinId="47" hidden="1"/>
    <cellStyle name="40% — akcent 5" xfId="18224" builtinId="47" hidden="1"/>
    <cellStyle name="40% — akcent 5" xfId="18263" builtinId="47" hidden="1"/>
    <cellStyle name="40% — akcent 5" xfId="16699" builtinId="47" hidden="1"/>
    <cellStyle name="40% — akcent 5" xfId="16733" builtinId="47" hidden="1"/>
    <cellStyle name="40% — akcent 5" xfId="18309" builtinId="47" hidden="1"/>
    <cellStyle name="40% — akcent 5" xfId="18348" builtinId="47" hidden="1"/>
    <cellStyle name="40% — akcent 5" xfId="18387" builtinId="47" hidden="1"/>
    <cellStyle name="40% — akcent 5" xfId="18426" builtinId="47" hidden="1"/>
    <cellStyle name="40% — akcent 5" xfId="18466" builtinId="47" hidden="1"/>
    <cellStyle name="40% — akcent 5" xfId="18505" builtinId="47" hidden="1"/>
    <cellStyle name="40% — akcent 5" xfId="18546" builtinId="47" hidden="1"/>
    <cellStyle name="40% — akcent 5" xfId="18585" builtinId="47" hidden="1"/>
    <cellStyle name="40% — akcent 5" xfId="18624" builtinId="47" hidden="1"/>
    <cellStyle name="40% — akcent 5" xfId="18663" builtinId="47" hidden="1"/>
    <cellStyle name="40% — akcent 5" xfId="18703" builtinId="47" hidden="1"/>
    <cellStyle name="40% — akcent 5" xfId="18743" builtinId="47" hidden="1"/>
    <cellStyle name="40% — akcent 5" xfId="18782" builtinId="47" hidden="1"/>
    <cellStyle name="40% — akcent 5" xfId="18822" builtinId="47" hidden="1"/>
    <cellStyle name="40% — akcent 5" xfId="18861" builtinId="47" hidden="1"/>
    <cellStyle name="40% — akcent 5" xfId="18901" builtinId="47" hidden="1"/>
    <cellStyle name="40% — akcent 5" xfId="18940" builtinId="47" hidden="1"/>
    <cellStyle name="40% — akcent 5" xfId="18979" builtinId="47" hidden="1"/>
    <cellStyle name="40% — akcent 5" xfId="7830" builtinId="47" hidden="1"/>
    <cellStyle name="40% — akcent 5" xfId="19101" builtinId="47" hidden="1"/>
    <cellStyle name="40% — akcent 5" xfId="19142" builtinId="47" hidden="1"/>
    <cellStyle name="40% — akcent 5" xfId="19181" builtinId="47" hidden="1"/>
    <cellStyle name="40% — akcent 5" xfId="19220" builtinId="47" hidden="1"/>
    <cellStyle name="40% — akcent 5" xfId="19259" builtinId="47" hidden="1"/>
    <cellStyle name="40% — akcent 5" xfId="19299" builtinId="47" hidden="1"/>
    <cellStyle name="40% — akcent 5" xfId="19338" builtinId="47" hidden="1"/>
    <cellStyle name="40% — akcent 5" xfId="19379" builtinId="47" hidden="1"/>
    <cellStyle name="40% — akcent 5" xfId="19418" builtinId="47" hidden="1"/>
    <cellStyle name="40% — akcent 5" xfId="19457" builtinId="47" hidden="1"/>
    <cellStyle name="40% — akcent 5" xfId="19496" builtinId="47" hidden="1"/>
    <cellStyle name="40% — akcent 5" xfId="19536" builtinId="47" hidden="1"/>
    <cellStyle name="40% — akcent 5" xfId="19576" builtinId="47" hidden="1"/>
    <cellStyle name="40% — akcent 5" xfId="19615" builtinId="47" hidden="1"/>
    <cellStyle name="40% — akcent 5" xfId="19655" builtinId="47" hidden="1"/>
    <cellStyle name="40% — akcent 5" xfId="19694" builtinId="47" hidden="1"/>
    <cellStyle name="40% — akcent 5" xfId="19734" builtinId="47" hidden="1"/>
    <cellStyle name="40% — akcent 5" xfId="19773" builtinId="47" hidden="1"/>
    <cellStyle name="40% — akcent 5" xfId="19812" builtinId="47" hidden="1"/>
    <cellStyle name="40% — akcent 5" xfId="19863" builtinId="47" hidden="1"/>
    <cellStyle name="40% — akcent 5" xfId="20022" builtinId="47" hidden="1"/>
    <cellStyle name="40% — akcent 5" xfId="20063" builtinId="47" hidden="1"/>
    <cellStyle name="40% — akcent 5" xfId="20102" builtinId="47" hidden="1"/>
    <cellStyle name="40% — akcent 5" xfId="20141" builtinId="47" hidden="1"/>
    <cellStyle name="40% — akcent 5" xfId="20180" builtinId="47" hidden="1"/>
    <cellStyle name="40% — akcent 5" xfId="20220" builtinId="47" hidden="1"/>
    <cellStyle name="40% — akcent 5" xfId="20259" builtinId="47" hidden="1"/>
    <cellStyle name="40% — akcent 5" xfId="20300" builtinId="47" hidden="1"/>
    <cellStyle name="40% — akcent 5" xfId="20339" builtinId="47" hidden="1"/>
    <cellStyle name="40% — akcent 5" xfId="20378" builtinId="47" hidden="1"/>
    <cellStyle name="40% — akcent 5" xfId="20417" builtinId="47" hidden="1"/>
    <cellStyle name="40% — akcent 5" xfId="20457" builtinId="47" hidden="1"/>
    <cellStyle name="40% — akcent 5" xfId="20497" builtinId="47" hidden="1"/>
    <cellStyle name="40% — akcent 5" xfId="20536" builtinId="47" hidden="1"/>
    <cellStyle name="40% — akcent 5" xfId="20576" builtinId="47" hidden="1"/>
    <cellStyle name="40% — akcent 5" xfId="20616" builtinId="47" hidden="1"/>
    <cellStyle name="40% — akcent 5" xfId="20656" builtinId="47" hidden="1"/>
    <cellStyle name="40% — akcent 5" xfId="20695" builtinId="47" hidden="1"/>
    <cellStyle name="40% — akcent 5" xfId="20734" builtinId="47" hidden="1"/>
    <cellStyle name="40% — akcent 5" xfId="19959" builtinId="47" hidden="1"/>
    <cellStyle name="40% — akcent 5" xfId="20767" builtinId="47" hidden="1"/>
    <cellStyle name="40% — akcent 5" xfId="20808" builtinId="47" hidden="1"/>
    <cellStyle name="40% — akcent 5" xfId="20847" builtinId="47" hidden="1"/>
    <cellStyle name="40% — akcent 5" xfId="20886" builtinId="47" hidden="1"/>
    <cellStyle name="40% — akcent 5" xfId="20925" builtinId="47" hidden="1"/>
    <cellStyle name="40% — akcent 5" xfId="20965" builtinId="47" hidden="1"/>
    <cellStyle name="40% — akcent 5" xfId="21004" builtinId="47" hidden="1"/>
    <cellStyle name="40% — akcent 5" xfId="21045" builtinId="47" hidden="1"/>
    <cellStyle name="40% — akcent 5" xfId="21084" builtinId="47" hidden="1"/>
    <cellStyle name="40% — akcent 5" xfId="21123" builtinId="47" hidden="1"/>
    <cellStyle name="40% — akcent 5" xfId="21162" builtinId="47" hidden="1"/>
    <cellStyle name="40% — akcent 5" xfId="21202" builtinId="47" hidden="1"/>
    <cellStyle name="40% — akcent 5" xfId="21242" builtinId="47" hidden="1"/>
    <cellStyle name="40% — akcent 5" xfId="21281" builtinId="47" hidden="1"/>
    <cellStyle name="40% — akcent 5" xfId="21321" builtinId="47" hidden="1"/>
    <cellStyle name="40% — akcent 5" xfId="21360" builtinId="47" hidden="1"/>
    <cellStyle name="40% — akcent 5" xfId="21400" builtinId="47" hidden="1"/>
    <cellStyle name="40% — akcent 5" xfId="21439" builtinId="47" hidden="1"/>
    <cellStyle name="40% — akcent 5" xfId="21478" builtinId="47" hidden="1"/>
    <cellStyle name="40% — akcent 5" xfId="19914" builtinId="47" hidden="1"/>
    <cellStyle name="40% — akcent 5" xfId="19948" builtinId="47" hidden="1"/>
    <cellStyle name="40% — akcent 5" xfId="21524" builtinId="47" hidden="1"/>
    <cellStyle name="40% — akcent 5" xfId="21563" builtinId="47" hidden="1"/>
    <cellStyle name="40% — akcent 5" xfId="21602" builtinId="47" hidden="1"/>
    <cellStyle name="40% — akcent 5" xfId="21641" builtinId="47" hidden="1"/>
    <cellStyle name="40% — akcent 5" xfId="21681" builtinId="47" hidden="1"/>
    <cellStyle name="40% — akcent 5" xfId="21720" builtinId="47" hidden="1"/>
    <cellStyle name="40% — akcent 5" xfId="21761" builtinId="47" hidden="1"/>
    <cellStyle name="40% — akcent 5" xfId="21800" builtinId="47" hidden="1"/>
    <cellStyle name="40% — akcent 5" xfId="21839" builtinId="47" hidden="1"/>
    <cellStyle name="40% — akcent 5" xfId="21878" builtinId="47" hidden="1"/>
    <cellStyle name="40% — akcent 5" xfId="21918" builtinId="47" hidden="1"/>
    <cellStyle name="40% — akcent 5" xfId="21958" builtinId="47" hidden="1"/>
    <cellStyle name="40% — akcent 5" xfId="21997" builtinId="47" hidden="1"/>
    <cellStyle name="40% — akcent 5" xfId="22037" builtinId="47" hidden="1"/>
    <cellStyle name="40% — akcent 5" xfId="22076" builtinId="47" hidden="1"/>
    <cellStyle name="40% — akcent 5" xfId="22116" builtinId="47" hidden="1"/>
    <cellStyle name="40% — akcent 5" xfId="22155" builtinId="47" hidden="1"/>
    <cellStyle name="40% — akcent 5" xfId="22194" builtinId="47" hidden="1"/>
    <cellStyle name="40% — akcent 5" xfId="22233" builtinId="47" hidden="1"/>
    <cellStyle name="40% — akcent 5" xfId="22273" builtinId="47" hidden="1"/>
    <cellStyle name="40% — akcent 5" xfId="22314" builtinId="47" hidden="1"/>
    <cellStyle name="40% — akcent 5" xfId="22353" builtinId="47" hidden="1"/>
    <cellStyle name="40% — akcent 5" xfId="22392" builtinId="47" hidden="1"/>
    <cellStyle name="40% — akcent 5" xfId="22431" builtinId="47" hidden="1"/>
    <cellStyle name="40% — akcent 5" xfId="22471" builtinId="47" hidden="1"/>
    <cellStyle name="40% — akcent 5" xfId="22510" builtinId="47" hidden="1"/>
    <cellStyle name="40% — akcent 5" xfId="22551" builtinId="47" hidden="1"/>
    <cellStyle name="40% — akcent 5" xfId="22590" builtinId="47" hidden="1"/>
    <cellStyle name="40% — akcent 5" xfId="22629" builtinId="47" hidden="1"/>
    <cellStyle name="40% — akcent 5" xfId="22668" builtinId="47" hidden="1"/>
    <cellStyle name="40% — akcent 5" xfId="22708" builtinId="47" hidden="1"/>
    <cellStyle name="40% — akcent 5" xfId="22748" builtinId="47" hidden="1"/>
    <cellStyle name="40% — akcent 5" xfId="22787" builtinId="47" hidden="1"/>
    <cellStyle name="40% — akcent 5" xfId="22827" builtinId="47" hidden="1"/>
    <cellStyle name="40% — akcent 5" xfId="22866" builtinId="47" hidden="1"/>
    <cellStyle name="40% — akcent 5" xfId="22906" builtinId="47" hidden="1"/>
    <cellStyle name="40% — akcent 5" xfId="22945" builtinId="47" hidden="1"/>
    <cellStyle name="40% — akcent 5" xfId="22984" builtinId="47" hidden="1"/>
    <cellStyle name="40% — akcent 5" xfId="23023" builtinId="47" hidden="1"/>
    <cellStyle name="40% — akcent 5" xfId="23182" builtinId="47" hidden="1"/>
    <cellStyle name="40% — akcent 5" xfId="23223" builtinId="47" hidden="1"/>
    <cellStyle name="40% — akcent 5" xfId="23262" builtinId="47" hidden="1"/>
    <cellStyle name="40% — akcent 5" xfId="23301" builtinId="47" hidden="1"/>
    <cellStyle name="40% — akcent 5" xfId="23340" builtinId="47" hidden="1"/>
    <cellStyle name="40% — akcent 5" xfId="23380" builtinId="47" hidden="1"/>
    <cellStyle name="40% — akcent 5" xfId="23419" builtinId="47" hidden="1"/>
    <cellStyle name="40% — akcent 5" xfId="23460" builtinId="47" hidden="1"/>
    <cellStyle name="40% — akcent 5" xfId="23499" builtinId="47" hidden="1"/>
    <cellStyle name="40% — akcent 5" xfId="23538" builtinId="47" hidden="1"/>
    <cellStyle name="40% — akcent 5" xfId="23577" builtinId="47" hidden="1"/>
    <cellStyle name="40% — akcent 5" xfId="23617" builtinId="47" hidden="1"/>
    <cellStyle name="40% — akcent 5" xfId="23657" builtinId="47" hidden="1"/>
    <cellStyle name="40% — akcent 5" xfId="23696" builtinId="47" hidden="1"/>
    <cellStyle name="40% — akcent 5" xfId="23736" builtinId="47" hidden="1"/>
    <cellStyle name="40% — akcent 5" xfId="23776" builtinId="47" hidden="1"/>
    <cellStyle name="40% — akcent 5" xfId="23816" builtinId="47" hidden="1"/>
    <cellStyle name="40% — akcent 5" xfId="23855" builtinId="47" hidden="1"/>
    <cellStyle name="40% — akcent 5" xfId="23894" builtinId="47" hidden="1"/>
    <cellStyle name="40% — akcent 5" xfId="23119" builtinId="47" hidden="1"/>
    <cellStyle name="40% — akcent 5" xfId="23927" builtinId="47" hidden="1"/>
    <cellStyle name="40% — akcent 5" xfId="23968" builtinId="47" hidden="1"/>
    <cellStyle name="40% — akcent 5" xfId="24007" builtinId="47" hidden="1"/>
    <cellStyle name="40% — akcent 5" xfId="24046" builtinId="47" hidden="1"/>
    <cellStyle name="40% — akcent 5" xfId="24085" builtinId="47" hidden="1"/>
    <cellStyle name="40% — akcent 5" xfId="24125" builtinId="47" hidden="1"/>
    <cellStyle name="40% — akcent 5" xfId="24164" builtinId="47" hidden="1"/>
    <cellStyle name="40% — akcent 5" xfId="24205" builtinId="47" hidden="1"/>
    <cellStyle name="40% — akcent 5" xfId="24244" builtinId="47" hidden="1"/>
    <cellStyle name="40% — akcent 5" xfId="24283" builtinId="47" hidden="1"/>
    <cellStyle name="40% — akcent 5" xfId="24322" builtinId="47" hidden="1"/>
    <cellStyle name="40% — akcent 5" xfId="24362" builtinId="47" hidden="1"/>
    <cellStyle name="40% — akcent 5" xfId="24402" builtinId="47" hidden="1"/>
    <cellStyle name="40% — akcent 5" xfId="24441" builtinId="47" hidden="1"/>
    <cellStyle name="40% — akcent 5" xfId="24481" builtinId="47" hidden="1"/>
    <cellStyle name="40% — akcent 5" xfId="24520" builtinId="47" hidden="1"/>
    <cellStyle name="40% — akcent 5" xfId="24560" builtinId="47" hidden="1"/>
    <cellStyle name="40% — akcent 5" xfId="24599" builtinId="47" hidden="1"/>
    <cellStyle name="40% — akcent 5" xfId="24638" builtinId="47" hidden="1"/>
    <cellStyle name="40% — akcent 5" xfId="23074" builtinId="47" hidden="1"/>
    <cellStyle name="40% — akcent 5" xfId="23108" builtinId="47" hidden="1"/>
    <cellStyle name="40% — akcent 5" xfId="24684" builtinId="47" hidden="1"/>
    <cellStyle name="40% — akcent 5" xfId="24723" builtinId="47" hidden="1"/>
    <cellStyle name="40% — akcent 5" xfId="24762" builtinId="47" hidden="1"/>
    <cellStyle name="40% — akcent 5" xfId="24801" builtinId="47" hidden="1"/>
    <cellStyle name="40% — akcent 5" xfId="24841" builtinId="47" hidden="1"/>
    <cellStyle name="40% — akcent 5" xfId="24880" builtinId="47" hidden="1"/>
    <cellStyle name="40% — akcent 5" xfId="24921" builtinId="47" hidden="1"/>
    <cellStyle name="40% — akcent 5" xfId="24960" builtinId="47" hidden="1"/>
    <cellStyle name="40% — akcent 5" xfId="24999" builtinId="47" hidden="1"/>
    <cellStyle name="40% — akcent 5" xfId="25038" builtinId="47" hidden="1"/>
    <cellStyle name="40% — akcent 5" xfId="25078" builtinId="47" hidden="1"/>
    <cellStyle name="40% — akcent 5" xfId="25118" builtinId="47" hidden="1"/>
    <cellStyle name="40% — akcent 5" xfId="25157" builtinId="47" hidden="1"/>
    <cellStyle name="40% — akcent 5" xfId="25197" builtinId="47" hidden="1"/>
    <cellStyle name="40% — akcent 5" xfId="25236" builtinId="47" hidden="1"/>
    <cellStyle name="40% — akcent 5" xfId="25276" builtinId="47" hidden="1"/>
    <cellStyle name="40% — akcent 5" xfId="25315" builtinId="47" hidden="1"/>
    <cellStyle name="40% — akcent 5" xfId="25354" builtinId="47" hidden="1"/>
    <cellStyle name="40% — akcent 5" xfId="19038" builtinId="47" hidden="1"/>
    <cellStyle name="40% — akcent 5" xfId="19005" builtinId="47" hidden="1"/>
    <cellStyle name="40% — akcent 5" xfId="25381" builtinId="47" hidden="1"/>
    <cellStyle name="40% — akcent 5" xfId="25420" builtinId="47" hidden="1"/>
    <cellStyle name="40% — akcent 5" xfId="25459" builtinId="47" hidden="1"/>
    <cellStyle name="40% — akcent 5" xfId="25498" builtinId="47" hidden="1"/>
    <cellStyle name="40% — akcent 5" xfId="25538" builtinId="47" hidden="1"/>
    <cellStyle name="40% — akcent 5" xfId="25577" builtinId="47" hidden="1"/>
    <cellStyle name="40% — akcent 5" xfId="25618" builtinId="47" hidden="1"/>
    <cellStyle name="40% — akcent 5" xfId="25657" builtinId="47" hidden="1"/>
    <cellStyle name="40% — akcent 5" xfId="25696" builtinId="47" hidden="1"/>
    <cellStyle name="40% — akcent 5" xfId="25735" builtinId="47" hidden="1"/>
    <cellStyle name="40% — akcent 5" xfId="25775" builtinId="47" hidden="1"/>
    <cellStyle name="40% — akcent 5" xfId="25815" builtinId="47" hidden="1"/>
    <cellStyle name="40% — akcent 5" xfId="25854" builtinId="47" hidden="1"/>
    <cellStyle name="40% — akcent 5" xfId="25894" builtinId="47" hidden="1"/>
    <cellStyle name="40% — akcent 5" xfId="25933" builtinId="47" hidden="1"/>
    <cellStyle name="40% — akcent 5" xfId="25973" builtinId="47" hidden="1"/>
    <cellStyle name="40% — akcent 5" xfId="26012" builtinId="47" hidden="1"/>
    <cellStyle name="40% — akcent 5" xfId="26051" builtinId="47" hidden="1"/>
    <cellStyle name="40% — akcent 5" xfId="26090" builtinId="47" hidden="1"/>
    <cellStyle name="40% — akcent 5" xfId="26249" builtinId="47" hidden="1"/>
    <cellStyle name="40% — akcent 5" xfId="26290" builtinId="47" hidden="1"/>
    <cellStyle name="40% — akcent 5" xfId="26329" builtinId="47" hidden="1"/>
    <cellStyle name="40% — akcent 5" xfId="26368" builtinId="47" hidden="1"/>
    <cellStyle name="40% — akcent 5" xfId="26407" builtinId="47" hidden="1"/>
    <cellStyle name="40% — akcent 5" xfId="26447" builtinId="47" hidden="1"/>
    <cellStyle name="40% — akcent 5" xfId="26486" builtinId="47" hidden="1"/>
    <cellStyle name="40% — akcent 5" xfId="26527" builtinId="47" hidden="1"/>
    <cellStyle name="40% — akcent 5" xfId="26566" builtinId="47" hidden="1"/>
    <cellStyle name="40% — akcent 5" xfId="26605" builtinId="47" hidden="1"/>
    <cellStyle name="40% — akcent 5" xfId="26644" builtinId="47" hidden="1"/>
    <cellStyle name="40% — akcent 5" xfId="26684" builtinId="47" hidden="1"/>
    <cellStyle name="40% — akcent 5" xfId="26724" builtinId="47" hidden="1"/>
    <cellStyle name="40% — akcent 5" xfId="26763" builtinId="47" hidden="1"/>
    <cellStyle name="40% — akcent 5" xfId="26803" builtinId="47" hidden="1"/>
    <cellStyle name="40% — akcent 5" xfId="26843" builtinId="47" hidden="1"/>
    <cellStyle name="40% — akcent 5" xfId="26883" builtinId="47" hidden="1"/>
    <cellStyle name="40% — akcent 5" xfId="26922" builtinId="47" hidden="1"/>
    <cellStyle name="40% — akcent 5" xfId="26961" builtinId="47" hidden="1"/>
    <cellStyle name="40% — akcent 5" xfId="26186" builtinId="47" hidden="1"/>
    <cellStyle name="40% — akcent 5" xfId="26994" builtinId="47" hidden="1"/>
    <cellStyle name="40% — akcent 5" xfId="27035" builtinId="47" hidden="1"/>
    <cellStyle name="40% — akcent 5" xfId="27074" builtinId="47" hidden="1"/>
    <cellStyle name="40% — akcent 5" xfId="27113" builtinId="47" hidden="1"/>
    <cellStyle name="40% — akcent 5" xfId="27152" builtinId="47" hidden="1"/>
    <cellStyle name="40% — akcent 5" xfId="27192" builtinId="47" hidden="1"/>
    <cellStyle name="40% — akcent 5" xfId="27231" builtinId="47" hidden="1"/>
    <cellStyle name="40% — akcent 5" xfId="27272" builtinId="47" hidden="1"/>
    <cellStyle name="40% — akcent 5" xfId="27311" builtinId="47" hidden="1"/>
    <cellStyle name="40% — akcent 5" xfId="27350" builtinId="47" hidden="1"/>
    <cellStyle name="40% — akcent 5" xfId="27389" builtinId="47" hidden="1"/>
    <cellStyle name="40% — akcent 5" xfId="27429" builtinId="47" hidden="1"/>
    <cellStyle name="40% — akcent 5" xfId="27469" builtinId="47" hidden="1"/>
    <cellStyle name="40% — akcent 5" xfId="27508" builtinId="47" hidden="1"/>
    <cellStyle name="40% — akcent 5" xfId="27548" builtinId="47" hidden="1"/>
    <cellStyle name="40% — akcent 5" xfId="27587" builtinId="47" hidden="1"/>
    <cellStyle name="40% — akcent 5" xfId="27627" builtinId="47" hidden="1"/>
    <cellStyle name="40% — akcent 5" xfId="27666" builtinId="47" hidden="1"/>
    <cellStyle name="40% — akcent 5" xfId="27705" builtinId="47" hidden="1"/>
    <cellStyle name="40% — akcent 5" xfId="26141" builtinId="47" hidden="1"/>
    <cellStyle name="40% — akcent 5" xfId="26175" builtinId="47" hidden="1"/>
    <cellStyle name="40% — akcent 5" xfId="27751" builtinId="47" hidden="1"/>
    <cellStyle name="40% — akcent 5" xfId="27790" builtinId="47" hidden="1"/>
    <cellStyle name="40% — akcent 5" xfId="27829" builtinId="47" hidden="1"/>
    <cellStyle name="40% — akcent 5" xfId="27868" builtinId="47" hidden="1"/>
    <cellStyle name="40% — akcent 5" xfId="27908" builtinId="47" hidden="1"/>
    <cellStyle name="40% — akcent 5" xfId="27947" builtinId="47" hidden="1"/>
    <cellStyle name="40% — akcent 5" xfId="27988" builtinId="47" hidden="1"/>
    <cellStyle name="40% — akcent 5" xfId="28027" builtinId="47" hidden="1"/>
    <cellStyle name="40% — akcent 5" xfId="28066" builtinId="47" hidden="1"/>
    <cellStyle name="40% — akcent 5" xfId="28105" builtinId="47" hidden="1"/>
    <cellStyle name="40% — akcent 5" xfId="28145" builtinId="47" hidden="1"/>
    <cellStyle name="40% — akcent 5" xfId="28185" builtinId="47" hidden="1"/>
    <cellStyle name="40% — akcent 5" xfId="28224" builtinId="47" hidden="1"/>
    <cellStyle name="40% — akcent 5" xfId="28264" builtinId="47" hidden="1"/>
    <cellStyle name="40% — akcent 5" xfId="28303" builtinId="47" hidden="1"/>
    <cellStyle name="40% — akcent 5" xfId="28343" builtinId="47" hidden="1"/>
    <cellStyle name="40% — akcent 5" xfId="28382" builtinId="47" hidden="1"/>
    <cellStyle name="40% — akcent 5" xfId="28421" builtinId="47" hidden="1"/>
    <cellStyle name="40% — akcent 5" xfId="28460" builtinId="47" hidden="1"/>
    <cellStyle name="40% — akcent 5" xfId="28584" builtinId="47" hidden="1"/>
    <cellStyle name="40% — akcent 5" xfId="28627" builtinId="47" hidden="1"/>
    <cellStyle name="40% — akcent 5" xfId="28666" builtinId="47" hidden="1"/>
    <cellStyle name="40% — akcent 5" xfId="28705" builtinId="47" hidden="1"/>
    <cellStyle name="40% — akcent 5" xfId="28744" builtinId="47" hidden="1"/>
    <cellStyle name="40% — akcent 5" xfId="28784" builtinId="47" hidden="1"/>
    <cellStyle name="40% — akcent 5" xfId="28823" builtinId="47" hidden="1"/>
    <cellStyle name="40% — akcent 5" xfId="28864" builtinId="47" hidden="1"/>
    <cellStyle name="40% — akcent 5" xfId="28903" builtinId="47" hidden="1"/>
    <cellStyle name="40% — akcent 5" xfId="28942" builtinId="47" hidden="1"/>
    <cellStyle name="40% — akcent 5" xfId="28981" builtinId="47" hidden="1"/>
    <cellStyle name="40% — akcent 5" xfId="29023" builtinId="47" hidden="1"/>
    <cellStyle name="40% — akcent 5" xfId="29063" builtinId="47" hidden="1"/>
    <cellStyle name="40% — akcent 5" xfId="29102" builtinId="47" hidden="1"/>
    <cellStyle name="40% — akcent 5" xfId="29142" builtinId="47" hidden="1"/>
    <cellStyle name="40% — akcent 5" xfId="29182" builtinId="47" hidden="1"/>
    <cellStyle name="40% — akcent 5" xfId="29222" builtinId="47" hidden="1"/>
    <cellStyle name="40% — akcent 5" xfId="29261" builtinId="47" hidden="1"/>
    <cellStyle name="40% — akcent 5" xfId="29300" builtinId="47" hidden="1"/>
    <cellStyle name="40% — akcent 5" xfId="29350" builtinId="47" hidden="1"/>
    <cellStyle name="40% — akcent 5" xfId="29509" builtinId="47" hidden="1"/>
    <cellStyle name="40% — akcent 5" xfId="29552" builtinId="47" hidden="1"/>
    <cellStyle name="40% — akcent 5" xfId="29591" builtinId="47" hidden="1"/>
    <cellStyle name="40% — akcent 5" xfId="29630" builtinId="47" hidden="1"/>
    <cellStyle name="40% — akcent 5" xfId="29669" builtinId="47" hidden="1"/>
    <cellStyle name="40% — akcent 5" xfId="29709" builtinId="47" hidden="1"/>
    <cellStyle name="40% — akcent 5" xfId="29748" builtinId="47" hidden="1"/>
    <cellStyle name="40% — akcent 5" xfId="29789" builtinId="47" hidden="1"/>
    <cellStyle name="40% — akcent 5" xfId="29828" builtinId="47" hidden="1"/>
    <cellStyle name="40% — akcent 5" xfId="29867" builtinId="47" hidden="1"/>
    <cellStyle name="40% — akcent 5" xfId="29906" builtinId="47" hidden="1"/>
    <cellStyle name="40% — akcent 5" xfId="29948" builtinId="47" hidden="1"/>
    <cellStyle name="40% — akcent 5" xfId="29988" builtinId="47" hidden="1"/>
    <cellStyle name="40% — akcent 5" xfId="30027" builtinId="47" hidden="1"/>
    <cellStyle name="40% — akcent 5" xfId="30067" builtinId="47" hidden="1"/>
    <cellStyle name="40% — akcent 5" xfId="30107" builtinId="47" hidden="1"/>
    <cellStyle name="40% — akcent 5" xfId="30147" builtinId="47" hidden="1"/>
    <cellStyle name="40% — akcent 5" xfId="30186" builtinId="47" hidden="1"/>
    <cellStyle name="40% — akcent 5" xfId="30225" builtinId="47" hidden="1"/>
    <cellStyle name="40% — akcent 5" xfId="29446" builtinId="47" hidden="1"/>
    <cellStyle name="40% — akcent 5" xfId="30258" builtinId="47" hidden="1"/>
    <cellStyle name="40% — akcent 5" xfId="30299" builtinId="47" hidden="1"/>
    <cellStyle name="40% — akcent 5" xfId="30338" builtinId="47" hidden="1"/>
    <cellStyle name="40% — akcent 5" xfId="30377" builtinId="47" hidden="1"/>
    <cellStyle name="40% — akcent 5" xfId="30416" builtinId="47" hidden="1"/>
    <cellStyle name="40% — akcent 5" xfId="30456" builtinId="47" hidden="1"/>
    <cellStyle name="40% — akcent 5" xfId="30495" builtinId="47" hidden="1"/>
    <cellStyle name="40% — akcent 5" xfId="30536" builtinId="47" hidden="1"/>
    <cellStyle name="40% — akcent 5" xfId="30575" builtinId="47" hidden="1"/>
    <cellStyle name="40% — akcent 5" xfId="30614" builtinId="47" hidden="1"/>
    <cellStyle name="40% — akcent 5" xfId="30653" builtinId="47" hidden="1"/>
    <cellStyle name="40% — akcent 5" xfId="30693" builtinId="47" hidden="1"/>
    <cellStyle name="40% — akcent 5" xfId="30733" builtinId="47" hidden="1"/>
    <cellStyle name="40% — akcent 5" xfId="30772" builtinId="47" hidden="1"/>
    <cellStyle name="40% — akcent 5" xfId="30812" builtinId="47" hidden="1"/>
    <cellStyle name="40% — akcent 5" xfId="30851" builtinId="47" hidden="1"/>
    <cellStyle name="40% — akcent 5" xfId="30891" builtinId="47" hidden="1"/>
    <cellStyle name="40% — akcent 5" xfId="30930" builtinId="47" hidden="1"/>
    <cellStyle name="40% — akcent 5" xfId="30969" builtinId="47" hidden="1"/>
    <cellStyle name="40% — akcent 5" xfId="29401" builtinId="47" hidden="1"/>
    <cellStyle name="40% — akcent 5" xfId="29435" builtinId="47" hidden="1"/>
    <cellStyle name="40% — akcent 5" xfId="31015" builtinId="47" hidden="1"/>
    <cellStyle name="40% — akcent 5" xfId="31054" builtinId="47" hidden="1"/>
    <cellStyle name="40% — akcent 5" xfId="31093" builtinId="47" hidden="1"/>
    <cellStyle name="40% — akcent 5" xfId="31132" builtinId="47" hidden="1"/>
    <cellStyle name="40% — akcent 5" xfId="31172" builtinId="47" hidden="1"/>
    <cellStyle name="40% — akcent 5" xfId="31211" builtinId="47" hidden="1"/>
    <cellStyle name="40% — akcent 5" xfId="31252" builtinId="47" hidden="1"/>
    <cellStyle name="40% — akcent 5" xfId="31291" builtinId="47" hidden="1"/>
    <cellStyle name="40% — akcent 5" xfId="31330" builtinId="47" hidden="1"/>
    <cellStyle name="40% — akcent 5" xfId="31369" builtinId="47" hidden="1"/>
    <cellStyle name="40% — akcent 5" xfId="31409" builtinId="47" hidden="1"/>
    <cellStyle name="40% — akcent 5" xfId="31449" builtinId="47" hidden="1"/>
    <cellStyle name="40% — akcent 5" xfId="31488" builtinId="47" hidden="1"/>
    <cellStyle name="40% — akcent 5" xfId="31528" builtinId="47" hidden="1"/>
    <cellStyle name="40% — akcent 5" xfId="31567" builtinId="47" hidden="1"/>
    <cellStyle name="40% — akcent 5" xfId="31607" builtinId="47" hidden="1"/>
    <cellStyle name="40% — akcent 5" xfId="31646" builtinId="47" hidden="1"/>
    <cellStyle name="40% — akcent 5" xfId="31685" builtinId="47" hidden="1"/>
    <cellStyle name="40% — akcent 5" xfId="28521" builtinId="47" hidden="1"/>
    <cellStyle name="40% — akcent 5" xfId="31698" builtinId="47" hidden="1"/>
    <cellStyle name="40% — akcent 5" xfId="31739" builtinId="47" hidden="1"/>
    <cellStyle name="40% — akcent 5" xfId="31778" builtinId="47" hidden="1"/>
    <cellStyle name="40% — akcent 5" xfId="31817" builtinId="47" hidden="1"/>
    <cellStyle name="40% — akcent 5" xfId="31856" builtinId="47" hidden="1"/>
    <cellStyle name="40% — akcent 5" xfId="31896" builtinId="47" hidden="1"/>
    <cellStyle name="40% — akcent 5" xfId="31935" builtinId="47" hidden="1"/>
    <cellStyle name="40% — akcent 5" xfId="31976" builtinId="47" hidden="1"/>
    <cellStyle name="40% — akcent 5" xfId="32015" builtinId="47" hidden="1"/>
    <cellStyle name="40% — akcent 5" xfId="32054" builtinId="47" hidden="1"/>
    <cellStyle name="40% — akcent 5" xfId="32093" builtinId="47" hidden="1"/>
    <cellStyle name="40% — akcent 5" xfId="32133" builtinId="47" hidden="1"/>
    <cellStyle name="40% — akcent 5" xfId="32173" builtinId="47" hidden="1"/>
    <cellStyle name="40% — akcent 5" xfId="32212" builtinId="47" hidden="1"/>
    <cellStyle name="40% — akcent 5" xfId="32252" builtinId="47" hidden="1"/>
    <cellStyle name="40% — akcent 5" xfId="32291" builtinId="47" hidden="1"/>
    <cellStyle name="40% — akcent 5" xfId="32331" builtinId="47" hidden="1"/>
    <cellStyle name="40% — akcent 5" xfId="32370" builtinId="47" hidden="1"/>
    <cellStyle name="40% — akcent 5" xfId="32409" builtinId="47" hidden="1"/>
    <cellStyle name="40% — akcent 5" xfId="32448" builtinId="47" hidden="1"/>
    <cellStyle name="40% — akcent 5" xfId="32607" builtinId="47" hidden="1"/>
    <cellStyle name="40% — akcent 5" xfId="32648" builtinId="47" hidden="1"/>
    <cellStyle name="40% — akcent 5" xfId="32687" builtinId="47" hidden="1"/>
    <cellStyle name="40% — akcent 5" xfId="32726" builtinId="47" hidden="1"/>
    <cellStyle name="40% — akcent 5" xfId="32765" builtinId="47" hidden="1"/>
    <cellStyle name="40% — akcent 5" xfId="32805" builtinId="47" hidden="1"/>
    <cellStyle name="40% — akcent 5" xfId="32844" builtinId="47" hidden="1"/>
    <cellStyle name="40% — akcent 5" xfId="32885" builtinId="47" hidden="1"/>
    <cellStyle name="40% — akcent 5" xfId="32924" builtinId="47" hidden="1"/>
    <cellStyle name="40% — akcent 5" xfId="32963" builtinId="47" hidden="1"/>
    <cellStyle name="40% — akcent 5" xfId="33002" builtinId="47" hidden="1"/>
    <cellStyle name="40% — akcent 5" xfId="33042" builtinId="47" hidden="1"/>
    <cellStyle name="40% — akcent 5" xfId="33082" builtinId="47" hidden="1"/>
    <cellStyle name="40% — akcent 5" xfId="33121" builtinId="47" hidden="1"/>
    <cellStyle name="40% — akcent 5" xfId="33161" builtinId="47" hidden="1"/>
    <cellStyle name="40% — akcent 5" xfId="33201" builtinId="47" hidden="1"/>
    <cellStyle name="40% — akcent 5" xfId="33241" builtinId="47" hidden="1"/>
    <cellStyle name="40% — akcent 5" xfId="33280" builtinId="47" hidden="1"/>
    <cellStyle name="40% — akcent 5" xfId="33319" builtinId="47" hidden="1"/>
    <cellStyle name="40% — akcent 5" xfId="32544" builtinId="47" hidden="1"/>
    <cellStyle name="40% — akcent 5" xfId="33352" builtinId="47" hidden="1"/>
    <cellStyle name="40% — akcent 5" xfId="33393" builtinId="47" hidden="1"/>
    <cellStyle name="40% — akcent 5" xfId="33432" builtinId="47" hidden="1"/>
    <cellStyle name="40% — akcent 5" xfId="33471" builtinId="47" hidden="1"/>
    <cellStyle name="40% — akcent 5" xfId="33510" builtinId="47" hidden="1"/>
    <cellStyle name="40% — akcent 5" xfId="33550" builtinId="47" hidden="1"/>
    <cellStyle name="40% — akcent 5" xfId="33589" builtinId="47" hidden="1"/>
    <cellStyle name="40% — akcent 5" xfId="33630" builtinId="47" hidden="1"/>
    <cellStyle name="40% — akcent 5" xfId="33669" builtinId="47" hidden="1"/>
    <cellStyle name="40% — akcent 5" xfId="33708" builtinId="47" hidden="1"/>
    <cellStyle name="40% — akcent 5" xfId="33747" builtinId="47" hidden="1"/>
    <cellStyle name="40% — akcent 5" xfId="33787" builtinId="47" hidden="1"/>
    <cellStyle name="40% — akcent 5" xfId="33827" builtinId="47" hidden="1"/>
    <cellStyle name="40% — akcent 5" xfId="33866" builtinId="47" hidden="1"/>
    <cellStyle name="40% — akcent 5" xfId="33906" builtinId="47" hidden="1"/>
    <cellStyle name="40% — akcent 5" xfId="33945" builtinId="47" hidden="1"/>
    <cellStyle name="40% — akcent 5" xfId="33985" builtinId="47" hidden="1"/>
    <cellStyle name="40% — akcent 5" xfId="34024" builtinId="47" hidden="1"/>
    <cellStyle name="40% — akcent 5" xfId="34063" builtinId="47" hidden="1"/>
    <cellStyle name="40% — akcent 5" xfId="32499" builtinId="47" hidden="1"/>
    <cellStyle name="40% — akcent 5" xfId="32533" builtinId="47" hidden="1"/>
    <cellStyle name="40% — akcent 5" xfId="34109" builtinId="47" hidden="1"/>
    <cellStyle name="40% — akcent 5" xfId="34148" builtinId="47" hidden="1"/>
    <cellStyle name="40% — akcent 5" xfId="34187" builtinId="47" hidden="1"/>
    <cellStyle name="40% — akcent 5" xfId="34226" builtinId="47" hidden="1"/>
    <cellStyle name="40% — akcent 5" xfId="34266" builtinId="47" hidden="1"/>
    <cellStyle name="40% — akcent 5" xfId="34305" builtinId="47" hidden="1"/>
    <cellStyle name="40% — akcent 5" xfId="34346" builtinId="47" hidden="1"/>
    <cellStyle name="40% — akcent 5" xfId="34385" builtinId="47" hidden="1"/>
    <cellStyle name="40% — akcent 5" xfId="34424" builtinId="47" hidden="1"/>
    <cellStyle name="40% — akcent 5" xfId="34463" builtinId="47" hidden="1"/>
    <cellStyle name="40% — akcent 5" xfId="34503" builtinId="47" hidden="1"/>
    <cellStyle name="40% — akcent 5" xfId="34543" builtinId="47" hidden="1"/>
    <cellStyle name="40% — akcent 5" xfId="34582" builtinId="47" hidden="1"/>
    <cellStyle name="40% — akcent 5" xfId="34622" builtinId="47" hidden="1"/>
    <cellStyle name="40% — akcent 5" xfId="34661" builtinId="47" hidden="1"/>
    <cellStyle name="40% — akcent 5" xfId="34701" builtinId="47" hidden="1"/>
    <cellStyle name="40% — akcent 5" xfId="34740" builtinId="47" hidden="1"/>
    <cellStyle name="40% — akcent 5" xfId="34779" builtinId="47" hidden="1"/>
    <cellStyle name="40% — akcent 5" xfId="29912" builtinId="47" hidden="1"/>
    <cellStyle name="40% — akcent 5" xfId="34820" builtinId="47" hidden="1"/>
    <cellStyle name="40% — akcent 5" xfId="34861" builtinId="47" hidden="1"/>
    <cellStyle name="40% — akcent 5" xfId="34900" builtinId="47" hidden="1"/>
    <cellStyle name="40% — akcent 5" xfId="34939" builtinId="47" hidden="1"/>
    <cellStyle name="40% — akcent 5" xfId="34978" builtinId="47" hidden="1"/>
    <cellStyle name="40% — akcent 5" xfId="35018" builtinId="47" hidden="1"/>
    <cellStyle name="40% — akcent 5" xfId="35057" builtinId="47" hidden="1"/>
    <cellStyle name="40% — akcent 5" xfId="35098" builtinId="47" hidden="1"/>
    <cellStyle name="40% — akcent 5" xfId="35137" builtinId="47" hidden="1"/>
    <cellStyle name="40% — akcent 5" xfId="35176" builtinId="47" hidden="1"/>
    <cellStyle name="40% — akcent 5" xfId="35215" builtinId="47" hidden="1"/>
    <cellStyle name="40% — akcent 5" xfId="35255" builtinId="47" hidden="1"/>
    <cellStyle name="40% — akcent 5" xfId="35295" builtinId="47" hidden="1"/>
    <cellStyle name="40% — akcent 5" xfId="35334" builtinId="47" hidden="1"/>
    <cellStyle name="40% — akcent 5" xfId="35374" builtinId="47" hidden="1"/>
    <cellStyle name="40% — akcent 5" xfId="35413" builtinId="47" hidden="1"/>
    <cellStyle name="40% — akcent 5" xfId="35453" builtinId="47" hidden="1"/>
    <cellStyle name="40% — akcent 5" xfId="35492" builtinId="47" hidden="1"/>
    <cellStyle name="40% — akcent 5" xfId="35531" builtinId="47" hidden="1"/>
    <cellStyle name="40% — akcent 5" xfId="35570" builtinId="47" hidden="1"/>
    <cellStyle name="40% — akcent 5" xfId="35729" builtinId="47" hidden="1"/>
    <cellStyle name="40% — akcent 5" xfId="35770" builtinId="47" hidden="1"/>
    <cellStyle name="40% — akcent 5" xfId="35809" builtinId="47" hidden="1"/>
    <cellStyle name="40% — akcent 5" xfId="35848" builtinId="47" hidden="1"/>
    <cellStyle name="40% — akcent 5" xfId="35887" builtinId="47" hidden="1"/>
    <cellStyle name="40% — akcent 5" xfId="35927" builtinId="47" hidden="1"/>
    <cellStyle name="40% — akcent 5" xfId="35966" builtinId="47" hidden="1"/>
    <cellStyle name="40% — akcent 5" xfId="36007" builtinId="47" hidden="1"/>
    <cellStyle name="40% — akcent 5" xfId="36046" builtinId="47" hidden="1"/>
    <cellStyle name="40% — akcent 5" xfId="36085" builtinId="47" hidden="1"/>
    <cellStyle name="40% — akcent 5" xfId="36124" builtinId="47" hidden="1"/>
    <cellStyle name="40% — akcent 5" xfId="36164" builtinId="47" hidden="1"/>
    <cellStyle name="40% — akcent 5" xfId="36204" builtinId="47" hidden="1"/>
    <cellStyle name="40% — akcent 5" xfId="36243" builtinId="47" hidden="1"/>
    <cellStyle name="40% — akcent 5" xfId="36283" builtinId="47" hidden="1"/>
    <cellStyle name="40% — akcent 5" xfId="36323" builtinId="47" hidden="1"/>
    <cellStyle name="40% — akcent 5" xfId="36363" builtinId="47" hidden="1"/>
    <cellStyle name="40% — akcent 5" xfId="36402" builtinId="47" hidden="1"/>
    <cellStyle name="40% — akcent 5" xfId="36441" builtinId="47" hidden="1"/>
    <cellStyle name="40% — akcent 5" xfId="35666" builtinId="47" hidden="1"/>
    <cellStyle name="40% — akcent 5" xfId="36474" builtinId="47" hidden="1"/>
    <cellStyle name="40% — akcent 5" xfId="36515" builtinId="47" hidden="1"/>
    <cellStyle name="40% — akcent 5" xfId="36554" builtinId="47" hidden="1"/>
    <cellStyle name="40% — akcent 5" xfId="36593" builtinId="47" hidden="1"/>
    <cellStyle name="40% — akcent 5" xfId="36632" builtinId="47" hidden="1"/>
    <cellStyle name="40% — akcent 5" xfId="36672" builtinId="47" hidden="1"/>
    <cellStyle name="40% — akcent 5" xfId="36711" builtinId="47" hidden="1"/>
    <cellStyle name="40% — akcent 5" xfId="36752" builtinId="47" hidden="1"/>
    <cellStyle name="40% — akcent 5" xfId="36791" builtinId="47" hidden="1"/>
    <cellStyle name="40% — akcent 5" xfId="36830" builtinId="47" hidden="1"/>
    <cellStyle name="40% — akcent 5" xfId="36869" builtinId="47" hidden="1"/>
    <cellStyle name="40% — akcent 5" xfId="36909" builtinId="47" hidden="1"/>
    <cellStyle name="40% — akcent 5" xfId="36949" builtinId="47" hidden="1"/>
    <cellStyle name="40% — akcent 5" xfId="36988" builtinId="47" hidden="1"/>
    <cellStyle name="40% — akcent 5" xfId="37028" builtinId="47" hidden="1"/>
    <cellStyle name="40% — akcent 5" xfId="37067" builtinId="47" hidden="1"/>
    <cellStyle name="40% — akcent 5" xfId="37107" builtinId="47" hidden="1"/>
    <cellStyle name="40% — akcent 5" xfId="37146" builtinId="47" hidden="1"/>
    <cellStyle name="40% — akcent 5" xfId="37185" builtinId="47" hidden="1"/>
    <cellStyle name="40% — akcent 5" xfId="35621" builtinId="47" hidden="1"/>
    <cellStyle name="40% — akcent 5" xfId="35655" builtinId="47" hidden="1"/>
    <cellStyle name="40% — akcent 5" xfId="37231" builtinId="47" hidden="1"/>
    <cellStyle name="40% — akcent 5" xfId="37270" builtinId="47" hidden="1"/>
    <cellStyle name="40% — akcent 5" xfId="37309" builtinId="47" hidden="1"/>
    <cellStyle name="40% — akcent 5" xfId="37348" builtinId="47" hidden="1"/>
    <cellStyle name="40% — akcent 5" xfId="37388" builtinId="47" hidden="1"/>
    <cellStyle name="40% — akcent 5" xfId="37427" builtinId="47" hidden="1"/>
    <cellStyle name="40% — akcent 5" xfId="37468" builtinId="47" hidden="1"/>
    <cellStyle name="40% — akcent 5" xfId="37507" builtinId="47" hidden="1"/>
    <cellStyle name="40% — akcent 5" xfId="37546" builtinId="47" hidden="1"/>
    <cellStyle name="40% — akcent 5" xfId="37585" builtinId="47" hidden="1"/>
    <cellStyle name="40% — akcent 5" xfId="37625" builtinId="47" hidden="1"/>
    <cellStyle name="40% — akcent 5" xfId="37665" builtinId="47" hidden="1"/>
    <cellStyle name="40% — akcent 5" xfId="37704" builtinId="47" hidden="1"/>
    <cellStyle name="40% — akcent 5" xfId="37744" builtinId="47" hidden="1"/>
    <cellStyle name="40% — akcent 5" xfId="37783" builtinId="47" hidden="1"/>
    <cellStyle name="40% — akcent 5" xfId="37823" builtinId="47" hidden="1"/>
    <cellStyle name="40% — akcent 5" xfId="37862" builtinId="47" hidden="1"/>
    <cellStyle name="40% — akcent 5" xfId="37901" builtinId="47" hidden="1"/>
    <cellStyle name="40% — akcent 5" xfId="37940" builtinId="47" hidden="1"/>
    <cellStyle name="40% — akcent 5" xfId="37980" builtinId="47" hidden="1"/>
    <cellStyle name="40% — akcent 5" xfId="38021" builtinId="47" hidden="1"/>
    <cellStyle name="40% — akcent 5" xfId="38060" builtinId="47" hidden="1"/>
    <cellStyle name="40% — akcent 5" xfId="38099" builtinId="47" hidden="1"/>
    <cellStyle name="40% — akcent 5" xfId="38138" builtinId="47" hidden="1"/>
    <cellStyle name="40% — akcent 5" xfId="38178" builtinId="47" hidden="1"/>
    <cellStyle name="40% — akcent 5" xfId="38217" builtinId="47" hidden="1"/>
    <cellStyle name="40% — akcent 5" xfId="38258" builtinId="47" hidden="1"/>
    <cellStyle name="40% — akcent 5" xfId="38297" builtinId="47" hidden="1"/>
    <cellStyle name="40% — akcent 5" xfId="38336" builtinId="47" hidden="1"/>
    <cellStyle name="40% — akcent 5" xfId="38375" builtinId="47" hidden="1"/>
    <cellStyle name="40% — akcent 5" xfId="38415" builtinId="47" hidden="1"/>
    <cellStyle name="40% — akcent 5" xfId="38455" builtinId="47" hidden="1"/>
    <cellStyle name="40% — akcent 5" xfId="38494" builtinId="47" hidden="1"/>
    <cellStyle name="40% — akcent 5" xfId="38534" builtinId="47" hidden="1"/>
    <cellStyle name="40% — akcent 5" xfId="38573" builtinId="47" hidden="1"/>
    <cellStyle name="40% — akcent 5" xfId="38613" builtinId="47" hidden="1"/>
    <cellStyle name="40% — akcent 5" xfId="38652" builtinId="47" hidden="1"/>
    <cellStyle name="40% — akcent 5" xfId="38691" builtinId="47" hidden="1"/>
    <cellStyle name="40% — akcent 5" xfId="38730" builtinId="47" hidden="1"/>
    <cellStyle name="40% — akcent 5" xfId="38889" builtinId="47" hidden="1"/>
    <cellStyle name="40% — akcent 5" xfId="38930" builtinId="47" hidden="1"/>
    <cellStyle name="40% — akcent 5" xfId="38969" builtinId="47" hidden="1"/>
    <cellStyle name="40% — akcent 5" xfId="39008" builtinId="47" hidden="1"/>
    <cellStyle name="40% — akcent 5" xfId="39047" builtinId="47" hidden="1"/>
    <cellStyle name="40% — akcent 5" xfId="39087" builtinId="47" hidden="1"/>
    <cellStyle name="40% — akcent 5" xfId="39126" builtinId="47" hidden="1"/>
    <cellStyle name="40% — akcent 5" xfId="39167" builtinId="47" hidden="1"/>
    <cellStyle name="40% — akcent 5" xfId="39206" builtinId="47" hidden="1"/>
    <cellStyle name="40% — akcent 5" xfId="39245" builtinId="47" hidden="1"/>
    <cellStyle name="40% — akcent 5" xfId="39284" builtinId="47" hidden="1"/>
    <cellStyle name="40% — akcent 5" xfId="39324" builtinId="47" hidden="1"/>
    <cellStyle name="40% — akcent 5" xfId="39364" builtinId="47" hidden="1"/>
    <cellStyle name="40% — akcent 5" xfId="39403" builtinId="47" hidden="1"/>
    <cellStyle name="40% — akcent 5" xfId="39443" builtinId="47" hidden="1"/>
    <cellStyle name="40% — akcent 5" xfId="39483" builtinId="47" hidden="1"/>
    <cellStyle name="40% — akcent 5" xfId="39523" builtinId="47" hidden="1"/>
    <cellStyle name="40% — akcent 5" xfId="39562" builtinId="47" hidden="1"/>
    <cellStyle name="40% — akcent 5" xfId="39601" builtinId="47" hidden="1"/>
    <cellStyle name="40% — akcent 5" xfId="38826" builtinId="47" hidden="1"/>
    <cellStyle name="40% — akcent 5" xfId="39634" builtinId="47" hidden="1"/>
    <cellStyle name="40% — akcent 5" xfId="39675" builtinId="47" hidden="1"/>
    <cellStyle name="40% — akcent 5" xfId="39714" builtinId="47" hidden="1"/>
    <cellStyle name="40% — akcent 5" xfId="39753" builtinId="47" hidden="1"/>
    <cellStyle name="40% — akcent 5" xfId="39792" builtinId="47" hidden="1"/>
    <cellStyle name="40% — akcent 5" xfId="39832" builtinId="47" hidden="1"/>
    <cellStyle name="40% — akcent 5" xfId="39871" builtinId="47" hidden="1"/>
    <cellStyle name="40% — akcent 5" xfId="39912" builtinId="47" hidden="1"/>
    <cellStyle name="40% — akcent 5" xfId="39951" builtinId="47" hidden="1"/>
    <cellStyle name="40% — akcent 5" xfId="39990" builtinId="47" hidden="1"/>
    <cellStyle name="40% — akcent 5" xfId="40029" builtinId="47" hidden="1"/>
    <cellStyle name="40% — akcent 5" xfId="40069" builtinId="47" hidden="1"/>
    <cellStyle name="40% — akcent 5" xfId="40109" builtinId="47" hidden="1"/>
    <cellStyle name="40% — akcent 5" xfId="40148" builtinId="47" hidden="1"/>
    <cellStyle name="40% — akcent 5" xfId="40188" builtinId="47" hidden="1"/>
    <cellStyle name="40% — akcent 5" xfId="40227" builtinId="47" hidden="1"/>
    <cellStyle name="40% — akcent 5" xfId="40267" builtinId="47" hidden="1"/>
    <cellStyle name="40% — akcent 5" xfId="40306" builtinId="47" hidden="1"/>
    <cellStyle name="40% — akcent 5" xfId="40345" builtinId="47" hidden="1"/>
    <cellStyle name="40% — akcent 5" xfId="38781" builtinId="47" hidden="1"/>
    <cellStyle name="40% — akcent 5" xfId="38815" builtinId="47" hidden="1"/>
    <cellStyle name="40% — akcent 5" xfId="40391" builtinId="47" hidden="1"/>
    <cellStyle name="40% — akcent 5" xfId="40430" builtinId="47" hidden="1"/>
    <cellStyle name="40% — akcent 5" xfId="40469" builtinId="47" hidden="1"/>
    <cellStyle name="40% — akcent 5" xfId="40508" builtinId="47" hidden="1"/>
    <cellStyle name="40% — akcent 5" xfId="40548" builtinId="47" hidden="1"/>
    <cellStyle name="40% — akcent 5" xfId="40587" builtinId="47" hidden="1"/>
    <cellStyle name="40% — akcent 5" xfId="40628" builtinId="47" hidden="1"/>
    <cellStyle name="40% — akcent 5" xfId="40667" builtinId="47" hidden="1"/>
    <cellStyle name="40% — akcent 5" xfId="40706" builtinId="47" hidden="1"/>
    <cellStyle name="40% — akcent 5" xfId="40745" builtinId="47" hidden="1"/>
    <cellStyle name="40% — akcent 5" xfId="40785" builtinId="47" hidden="1"/>
    <cellStyle name="40% — akcent 5" xfId="40825" builtinId="47" hidden="1"/>
    <cellStyle name="40% — akcent 5" xfId="40864" builtinId="47" hidden="1"/>
    <cellStyle name="40% — akcent 5" xfId="40904" builtinId="47" hidden="1"/>
    <cellStyle name="40% — akcent 5" xfId="40943" builtinId="47" hidden="1"/>
    <cellStyle name="40% — akcent 5" xfId="40983" builtinId="47" hidden="1"/>
    <cellStyle name="40% — akcent 5" xfId="41022" builtinId="47" hidden="1"/>
    <cellStyle name="40% — akcent 5" xfId="41061" builtinId="47" hidden="1"/>
    <cellStyle name="40% — akcent 5" xfId="41121" builtinId="47" hidden="1"/>
    <cellStyle name="40% — akcent 5" xfId="41179" builtinId="47" hidden="1"/>
    <cellStyle name="40% — akcent 5" xfId="41220" builtinId="47" hidden="1"/>
    <cellStyle name="40% — akcent 5" xfId="41259" builtinId="47" hidden="1"/>
    <cellStyle name="40% — akcent 5" xfId="41298" builtinId="47" hidden="1"/>
    <cellStyle name="40% — akcent 5" xfId="41337" builtinId="47" hidden="1"/>
    <cellStyle name="40% — akcent 5" xfId="41377" builtinId="47" hidden="1"/>
    <cellStyle name="40% — akcent 5" xfId="41416" builtinId="47" hidden="1"/>
    <cellStyle name="40% — akcent 5" xfId="41457" builtinId="47" hidden="1"/>
    <cellStyle name="40% — akcent 5" xfId="41496" builtinId="47" hidden="1"/>
    <cellStyle name="40% — akcent 5" xfId="41535" builtinId="47" hidden="1"/>
    <cellStyle name="40% — akcent 5" xfId="41574" builtinId="47" hidden="1"/>
    <cellStyle name="40% — akcent 5" xfId="41614" builtinId="47" hidden="1"/>
    <cellStyle name="40% — akcent 5" xfId="41654" builtinId="47" hidden="1"/>
    <cellStyle name="40% — akcent 5" xfId="41693" builtinId="47" hidden="1"/>
    <cellStyle name="40% — akcent 5" xfId="41733" builtinId="47" hidden="1"/>
    <cellStyle name="40% — akcent 5" xfId="41772" builtinId="47" hidden="1"/>
    <cellStyle name="40% — akcent 5" xfId="41812" builtinId="47" hidden="1"/>
    <cellStyle name="40% — akcent 5" xfId="41851" builtinId="47" hidden="1"/>
    <cellStyle name="40% — akcent 5" xfId="41890" builtinId="47" hidden="1"/>
    <cellStyle name="40% — akcent 5" xfId="41070" builtinId="47" hidden="1"/>
    <cellStyle name="40% — akcent 5" xfId="41930" builtinId="47" hidden="1"/>
    <cellStyle name="40% — akcent 5" xfId="41971" builtinId="47" hidden="1"/>
    <cellStyle name="40% — akcent 5" xfId="42010" builtinId="47" hidden="1"/>
    <cellStyle name="40% — akcent 5" xfId="42049" builtinId="47" hidden="1"/>
    <cellStyle name="40% — akcent 5" xfId="42088" builtinId="47" hidden="1"/>
    <cellStyle name="40% — akcent 5" xfId="42128" builtinId="47" hidden="1"/>
    <cellStyle name="40% — akcent 5" xfId="42167" builtinId="47" hidden="1"/>
    <cellStyle name="40% — akcent 5" xfId="42208" builtinId="47" hidden="1"/>
    <cellStyle name="40% — akcent 5" xfId="42247" builtinId="47" hidden="1"/>
    <cellStyle name="40% — akcent 5" xfId="42286" builtinId="47" hidden="1"/>
    <cellStyle name="40% — akcent 5" xfId="42325" builtinId="47" hidden="1"/>
    <cellStyle name="40% — akcent 5" xfId="42365" builtinId="47" hidden="1"/>
    <cellStyle name="40% — akcent 5" xfId="42405" builtinId="47" hidden="1"/>
    <cellStyle name="40% — akcent 5" xfId="42444" builtinId="47" hidden="1"/>
    <cellStyle name="40% — akcent 5" xfId="42484" builtinId="47" hidden="1"/>
    <cellStyle name="40% — akcent 5" xfId="42523" builtinId="47" hidden="1"/>
    <cellStyle name="40% — akcent 5" xfId="42563" builtinId="47" hidden="1"/>
    <cellStyle name="40% — akcent 5" xfId="42602" builtinId="47" hidden="1"/>
    <cellStyle name="40% — akcent 5" xfId="42641" builtinId="47" hidden="1"/>
    <cellStyle name="40% — akcent 5" xfId="42705" builtinId="47" hidden="1"/>
    <cellStyle name="40% — akcent 5" xfId="42759" builtinId="47" hidden="1"/>
    <cellStyle name="40% — akcent 5" xfId="42800" builtinId="47" hidden="1"/>
    <cellStyle name="40% — akcent 5" xfId="42839" builtinId="47" hidden="1"/>
    <cellStyle name="40% — akcent 5" xfId="42878" builtinId="47" hidden="1"/>
    <cellStyle name="40% — akcent 5" xfId="42917" builtinId="47" hidden="1"/>
    <cellStyle name="40% — akcent 5" xfId="42957" builtinId="47" hidden="1"/>
    <cellStyle name="40% — akcent 5" xfId="42996" builtinId="47" hidden="1"/>
    <cellStyle name="40% — akcent 5" xfId="43037" builtinId="47" hidden="1"/>
    <cellStyle name="40% — akcent 5" xfId="43076" builtinId="47" hidden="1"/>
    <cellStyle name="40% — akcent 5" xfId="43115" builtinId="47" hidden="1"/>
    <cellStyle name="40% — akcent 5" xfId="43154" builtinId="47" hidden="1"/>
    <cellStyle name="40% — akcent 5" xfId="43194" builtinId="47" hidden="1"/>
    <cellStyle name="40% — akcent 5" xfId="43234" builtinId="47" hidden="1"/>
    <cellStyle name="40% — akcent 5" xfId="43273" builtinId="47" hidden="1"/>
    <cellStyle name="40% — akcent 5" xfId="43313" builtinId="47" hidden="1"/>
    <cellStyle name="40% — akcent 5" xfId="43352" builtinId="47" hidden="1"/>
    <cellStyle name="40% — akcent 5" xfId="43392" builtinId="47" hidden="1"/>
    <cellStyle name="40% — akcent 5" xfId="43431" builtinId="47" hidden="1"/>
    <cellStyle name="40% — akcent 5" xfId="43470" builtinId="47" hidden="1"/>
    <cellStyle name="40% — akcent 5" xfId="42649" builtinId="47" hidden="1"/>
    <cellStyle name="40% — akcent 5" xfId="43510" builtinId="47" hidden="1"/>
    <cellStyle name="40% — akcent 5" xfId="43551" builtinId="47" hidden="1"/>
    <cellStyle name="40% — akcent 5" xfId="43590" builtinId="47" hidden="1"/>
    <cellStyle name="40% — akcent 5" xfId="43629" builtinId="47" hidden="1"/>
    <cellStyle name="40% — akcent 5" xfId="43668" builtinId="47" hidden="1"/>
    <cellStyle name="40% — akcent 5" xfId="43708" builtinId="47" hidden="1"/>
    <cellStyle name="40% — akcent 5" xfId="43747" builtinId="47" hidden="1"/>
    <cellStyle name="40% — akcent 5" xfId="43788" builtinId="47" hidden="1"/>
    <cellStyle name="40% — akcent 5" xfId="43827" builtinId="47" hidden="1"/>
    <cellStyle name="40% — akcent 5" xfId="43866" builtinId="47" hidden="1"/>
    <cellStyle name="40% — akcent 5" xfId="43905" builtinId="47" hidden="1"/>
    <cellStyle name="40% — akcent 5" xfId="43945" builtinId="47" hidden="1"/>
    <cellStyle name="40% — akcent 5" xfId="43985" builtinId="47" hidden="1"/>
    <cellStyle name="40% — akcent 5" xfId="44024" builtinId="47" hidden="1"/>
    <cellStyle name="40% — akcent 5" xfId="44064" builtinId="47" hidden="1"/>
    <cellStyle name="40% — akcent 5" xfId="44103" builtinId="47" hidden="1"/>
    <cellStyle name="40% — akcent 5" xfId="44143" builtinId="47" hidden="1"/>
    <cellStyle name="40% — akcent 5" xfId="44182" builtinId="47" hidden="1"/>
    <cellStyle name="40% — akcent 5" xfId="44221" builtinId="47" hidden="1"/>
    <cellStyle name="40% — akcent 5" xfId="44285" builtinId="47" hidden="1"/>
    <cellStyle name="40% — akcent 5" xfId="44339" builtinId="47" hidden="1"/>
    <cellStyle name="40% — akcent 5" xfId="44380" builtinId="47" hidden="1"/>
    <cellStyle name="40% — akcent 5" xfId="44419" builtinId="47" hidden="1"/>
    <cellStyle name="40% — akcent 5" xfId="44458" builtinId="47" hidden="1"/>
    <cellStyle name="40% — akcent 5" xfId="44497" builtinId="47" hidden="1"/>
    <cellStyle name="40% — akcent 5" xfId="44537" builtinId="47" hidden="1"/>
    <cellStyle name="40% — akcent 5" xfId="44576" builtinId="47" hidden="1"/>
    <cellStyle name="40% — akcent 5" xfId="44617" builtinId="47" hidden="1"/>
    <cellStyle name="40% — akcent 5" xfId="44656" builtinId="47" hidden="1"/>
    <cellStyle name="40% — akcent 5" xfId="44695" builtinId="47" hidden="1"/>
    <cellStyle name="40% — akcent 5" xfId="44734" builtinId="47" hidden="1"/>
    <cellStyle name="40% — akcent 5" xfId="44774" builtinId="47" hidden="1"/>
    <cellStyle name="40% — akcent 5" xfId="44814" builtinId="47" hidden="1"/>
    <cellStyle name="40% — akcent 5" xfId="44853" builtinId="47" hidden="1"/>
    <cellStyle name="40% — akcent 5" xfId="44893" builtinId="47" hidden="1"/>
    <cellStyle name="40% — akcent 5" xfId="44932" builtinId="47" hidden="1"/>
    <cellStyle name="40% — akcent 5" xfId="44972" builtinId="47" hidden="1"/>
    <cellStyle name="40% — akcent 5" xfId="45011" builtinId="47" hidden="1"/>
    <cellStyle name="40% — akcent 5" xfId="45050" builtinId="47" hidden="1"/>
    <cellStyle name="40% — akcent 5" xfId="44229" builtinId="47" hidden="1"/>
    <cellStyle name="40% — akcent 5" xfId="45090" builtinId="47" hidden="1"/>
    <cellStyle name="40% — akcent 5" xfId="45131" builtinId="47" hidden="1"/>
    <cellStyle name="40% — akcent 5" xfId="45170" builtinId="47" hidden="1"/>
    <cellStyle name="40% — akcent 5" xfId="45209" builtinId="47" hidden="1"/>
    <cellStyle name="40% — akcent 5" xfId="45248" builtinId="47" hidden="1"/>
    <cellStyle name="40% — akcent 5" xfId="45288" builtinId="47" hidden="1"/>
    <cellStyle name="40% — akcent 5" xfId="45327" builtinId="47" hidden="1"/>
    <cellStyle name="40% — akcent 5" xfId="45368" builtinId="47" hidden="1"/>
    <cellStyle name="40% — akcent 5" xfId="45407" builtinId="47" hidden="1"/>
    <cellStyle name="40% — akcent 5" xfId="45446" builtinId="47" hidden="1"/>
    <cellStyle name="40% — akcent 5" xfId="45485" builtinId="47" hidden="1"/>
    <cellStyle name="40% — akcent 5" xfId="45525" builtinId="47" hidden="1"/>
    <cellStyle name="40% — akcent 5" xfId="45565" builtinId="47" hidden="1"/>
    <cellStyle name="40% — akcent 5" xfId="45604" builtinId="47" hidden="1"/>
    <cellStyle name="40% — akcent 5" xfId="45644" builtinId="47" hidden="1"/>
    <cellStyle name="40% — akcent 5" xfId="45683" builtinId="47" hidden="1"/>
    <cellStyle name="40% — akcent 5" xfId="45723" builtinId="47" hidden="1"/>
    <cellStyle name="40% — akcent 5" xfId="45762" builtinId="47" hidden="1"/>
    <cellStyle name="40% — akcent 5" xfId="45801" builtinId="47" hidden="1"/>
    <cellStyle name="40% — akcent 6" xfId="105" builtinId="51" hidden="1"/>
    <cellStyle name="40% — akcent 6" xfId="144" builtinId="51" hidden="1"/>
    <cellStyle name="40% — akcent 6" xfId="183" builtinId="51" hidden="1"/>
    <cellStyle name="40% — akcent 6" xfId="222" builtinId="51" hidden="1"/>
    <cellStyle name="40% — akcent 6" xfId="262" builtinId="51" hidden="1"/>
    <cellStyle name="40% — akcent 6" xfId="301" builtinId="51" hidden="1"/>
    <cellStyle name="40% — akcent 6" xfId="342" builtinId="51" hidden="1"/>
    <cellStyle name="40% — akcent 6" xfId="381" builtinId="51" hidden="1"/>
    <cellStyle name="40% — akcent 6" xfId="420" builtinId="51" hidden="1"/>
    <cellStyle name="40% — akcent 6" xfId="459" builtinId="51" hidden="1"/>
    <cellStyle name="40% — akcent 6" xfId="499" builtinId="51" hidden="1"/>
    <cellStyle name="40% — akcent 6" xfId="539" builtinId="51" hidden="1"/>
    <cellStyle name="40% — akcent 6" xfId="578" builtinId="51" hidden="1"/>
    <cellStyle name="40% — akcent 6" xfId="618" builtinId="51" hidden="1"/>
    <cellStyle name="40% — akcent 6" xfId="657" builtinId="51" hidden="1"/>
    <cellStyle name="40% — akcent 6" xfId="697" builtinId="51" hidden="1"/>
    <cellStyle name="40% — akcent 6" xfId="736" builtinId="51" hidden="1"/>
    <cellStyle name="40% — akcent 6" xfId="775" builtinId="51" hidden="1"/>
    <cellStyle name="40% — akcent 6" xfId="814" builtinId="51" hidden="1"/>
    <cellStyle name="40% — akcent 6" xfId="973" builtinId="51" hidden="1"/>
    <cellStyle name="40% — akcent 6" xfId="1014" builtinId="51" hidden="1"/>
    <cellStyle name="40% — akcent 6" xfId="1053" builtinId="51" hidden="1"/>
    <cellStyle name="40% — akcent 6" xfId="1092" builtinId="51" hidden="1"/>
    <cellStyle name="40% — akcent 6" xfId="1131" builtinId="51" hidden="1"/>
    <cellStyle name="40% — akcent 6" xfId="1171" builtinId="51" hidden="1"/>
    <cellStyle name="40% — akcent 6" xfId="1210" builtinId="51" hidden="1"/>
    <cellStyle name="40% — akcent 6" xfId="1251" builtinId="51" hidden="1"/>
    <cellStyle name="40% — akcent 6" xfId="1290" builtinId="51" hidden="1"/>
    <cellStyle name="40% — akcent 6" xfId="1329" builtinId="51" hidden="1"/>
    <cellStyle name="40% — akcent 6" xfId="1368" builtinId="51" hidden="1"/>
    <cellStyle name="40% — akcent 6" xfId="1408" builtinId="51" hidden="1"/>
    <cellStyle name="40% — akcent 6" xfId="1448" builtinId="51" hidden="1"/>
    <cellStyle name="40% — akcent 6" xfId="1487" builtinId="51" hidden="1"/>
    <cellStyle name="40% — akcent 6" xfId="1527" builtinId="51" hidden="1"/>
    <cellStyle name="40% — akcent 6" xfId="1567" builtinId="51" hidden="1"/>
    <cellStyle name="40% — akcent 6" xfId="1607" builtinId="51" hidden="1"/>
    <cellStyle name="40% — akcent 6" xfId="1646" builtinId="51" hidden="1"/>
    <cellStyle name="40% — akcent 6" xfId="1685" builtinId="51" hidden="1"/>
    <cellStyle name="40% — akcent 6" xfId="902" builtinId="51" hidden="1"/>
    <cellStyle name="40% — akcent 6" xfId="1718" builtinId="51" hidden="1"/>
    <cellStyle name="40% — akcent 6" xfId="1759" builtinId="51" hidden="1"/>
    <cellStyle name="40% — akcent 6" xfId="1798" builtinId="51" hidden="1"/>
    <cellStyle name="40% — akcent 6" xfId="1837" builtinId="51" hidden="1"/>
    <cellStyle name="40% — akcent 6" xfId="1876" builtinId="51" hidden="1"/>
    <cellStyle name="40% — akcent 6" xfId="1916" builtinId="51" hidden="1"/>
    <cellStyle name="40% — akcent 6" xfId="1955" builtinId="51" hidden="1"/>
    <cellStyle name="40% — akcent 6" xfId="1996" builtinId="51" hidden="1"/>
    <cellStyle name="40% — akcent 6" xfId="2035" builtinId="51" hidden="1"/>
    <cellStyle name="40% — akcent 6" xfId="2074" builtinId="51" hidden="1"/>
    <cellStyle name="40% — akcent 6" xfId="2113" builtinId="51" hidden="1"/>
    <cellStyle name="40% — akcent 6" xfId="2153" builtinId="51" hidden="1"/>
    <cellStyle name="40% — akcent 6" xfId="2193" builtinId="51" hidden="1"/>
    <cellStyle name="40% — akcent 6" xfId="2232" builtinId="51" hidden="1"/>
    <cellStyle name="40% — akcent 6" xfId="2272" builtinId="51" hidden="1"/>
    <cellStyle name="40% — akcent 6" xfId="2311" builtinId="51" hidden="1"/>
    <cellStyle name="40% — akcent 6" xfId="2351" builtinId="51" hidden="1"/>
    <cellStyle name="40% — akcent 6" xfId="2390" builtinId="51" hidden="1"/>
    <cellStyle name="40% — akcent 6" xfId="2429" builtinId="51" hidden="1"/>
    <cellStyle name="40% — akcent 6" xfId="865" builtinId="51" hidden="1"/>
    <cellStyle name="40% — akcent 6" xfId="899" builtinId="51" hidden="1"/>
    <cellStyle name="40% — akcent 6" xfId="2475" builtinId="51" hidden="1"/>
    <cellStyle name="40% — akcent 6" xfId="2514" builtinId="51" hidden="1"/>
    <cellStyle name="40% — akcent 6" xfId="2553" builtinId="51" hidden="1"/>
    <cellStyle name="40% — akcent 6" xfId="2592" builtinId="51" hidden="1"/>
    <cellStyle name="40% — akcent 6" xfId="2632" builtinId="51" hidden="1"/>
    <cellStyle name="40% — akcent 6" xfId="2671" builtinId="51" hidden="1"/>
    <cellStyle name="40% — akcent 6" xfId="2712" builtinId="51" hidden="1"/>
    <cellStyle name="40% — akcent 6" xfId="2751" builtinId="51" hidden="1"/>
    <cellStyle name="40% — akcent 6" xfId="2790" builtinId="51" hidden="1"/>
    <cellStyle name="40% — akcent 6" xfId="2829" builtinId="51" hidden="1"/>
    <cellStyle name="40% — akcent 6" xfId="2869" builtinId="51" hidden="1"/>
    <cellStyle name="40% — akcent 6" xfId="2909" builtinId="51" hidden="1"/>
    <cellStyle name="40% — akcent 6" xfId="2948" builtinId="51" hidden="1"/>
    <cellStyle name="40% — akcent 6" xfId="2988" builtinId="51" hidden="1"/>
    <cellStyle name="40% — akcent 6" xfId="3027" builtinId="51" hidden="1"/>
    <cellStyle name="40% — akcent 6" xfId="3067" builtinId="51" hidden="1"/>
    <cellStyle name="40% — akcent 6" xfId="3106" builtinId="51" hidden="1"/>
    <cellStyle name="40% — akcent 6" xfId="3145" builtinId="51" hidden="1"/>
    <cellStyle name="40% — akcent 6" xfId="3184" builtinId="51" hidden="1"/>
    <cellStyle name="40% — akcent 6" xfId="3377" builtinId="51" hidden="1"/>
    <cellStyle name="40% — akcent 6" xfId="3422" builtinId="51" hidden="1"/>
    <cellStyle name="40% — akcent 6" xfId="3461" builtinId="51" hidden="1"/>
    <cellStyle name="40% — akcent 6" xfId="3500" builtinId="51" hidden="1"/>
    <cellStyle name="40% — akcent 6" xfId="3539" builtinId="51" hidden="1"/>
    <cellStyle name="40% — akcent 6" xfId="3579" builtinId="51" hidden="1"/>
    <cellStyle name="40% — akcent 6" xfId="3618" builtinId="51" hidden="1"/>
    <cellStyle name="40% — akcent 6" xfId="3659" builtinId="51" hidden="1"/>
    <cellStyle name="40% — akcent 6" xfId="3698" builtinId="51" hidden="1"/>
    <cellStyle name="40% — akcent 6" xfId="3737" builtinId="51" hidden="1"/>
    <cellStyle name="40% — akcent 6" xfId="3776" builtinId="51" hidden="1"/>
    <cellStyle name="40% — akcent 6" xfId="3820" builtinId="51" hidden="1"/>
    <cellStyle name="40% — akcent 6" xfId="3860" builtinId="51" hidden="1"/>
    <cellStyle name="40% — akcent 6" xfId="3899" builtinId="51" hidden="1"/>
    <cellStyle name="40% — akcent 6" xfId="3939" builtinId="51" hidden="1"/>
    <cellStyle name="40% — akcent 6" xfId="3979" builtinId="51" hidden="1"/>
    <cellStyle name="40% — akcent 6" xfId="4019" builtinId="51" hidden="1"/>
    <cellStyle name="40% — akcent 6" xfId="4058" builtinId="51" hidden="1"/>
    <cellStyle name="40% — akcent 6" xfId="4097" builtinId="51" hidden="1"/>
    <cellStyle name="40% — akcent 6" xfId="4154" builtinId="51" hidden="1"/>
    <cellStyle name="40% — akcent 6" xfId="4313" builtinId="51" hidden="1"/>
    <cellStyle name="40% — akcent 6" xfId="4358" builtinId="51" hidden="1"/>
    <cellStyle name="40% — akcent 6" xfId="4397" builtinId="51" hidden="1"/>
    <cellStyle name="40% — akcent 6" xfId="4436" builtinId="51" hidden="1"/>
    <cellStyle name="40% — akcent 6" xfId="4475" builtinId="51" hidden="1"/>
    <cellStyle name="40% — akcent 6" xfId="4515" builtinId="51" hidden="1"/>
    <cellStyle name="40% — akcent 6" xfId="4554" builtinId="51" hidden="1"/>
    <cellStyle name="40% — akcent 6" xfId="4595" builtinId="51" hidden="1"/>
    <cellStyle name="40% — akcent 6" xfId="4634" builtinId="51" hidden="1"/>
    <cellStyle name="40% — akcent 6" xfId="4673" builtinId="51" hidden="1"/>
    <cellStyle name="40% — akcent 6" xfId="4712" builtinId="51" hidden="1"/>
    <cellStyle name="40% — akcent 6" xfId="4756" builtinId="51" hidden="1"/>
    <cellStyle name="40% — akcent 6" xfId="4796" builtinId="51" hidden="1"/>
    <cellStyle name="40% — akcent 6" xfId="4835" builtinId="51" hidden="1"/>
    <cellStyle name="40% — akcent 6" xfId="4875" builtinId="51" hidden="1"/>
    <cellStyle name="40% — akcent 6" xfId="4915" builtinId="51" hidden="1"/>
    <cellStyle name="40% — akcent 6" xfId="4955" builtinId="51" hidden="1"/>
    <cellStyle name="40% — akcent 6" xfId="4994" builtinId="51" hidden="1"/>
    <cellStyle name="40% — akcent 6" xfId="5033" builtinId="51" hidden="1"/>
    <cellStyle name="40% — akcent 6" xfId="4242" builtinId="51" hidden="1"/>
    <cellStyle name="40% — akcent 6" xfId="5066" builtinId="51" hidden="1"/>
    <cellStyle name="40% — akcent 6" xfId="5107" builtinId="51" hidden="1"/>
    <cellStyle name="40% — akcent 6" xfId="5146" builtinId="51" hidden="1"/>
    <cellStyle name="40% — akcent 6" xfId="5185" builtinId="51" hidden="1"/>
    <cellStyle name="40% — akcent 6" xfId="5224" builtinId="51" hidden="1"/>
    <cellStyle name="40% — akcent 6" xfId="5264" builtinId="51" hidden="1"/>
    <cellStyle name="40% — akcent 6" xfId="5303" builtinId="51" hidden="1"/>
    <cellStyle name="40% — akcent 6" xfId="5344" builtinId="51" hidden="1"/>
    <cellStyle name="40% — akcent 6" xfId="5383" builtinId="51" hidden="1"/>
    <cellStyle name="40% — akcent 6" xfId="5422" builtinId="51" hidden="1"/>
    <cellStyle name="40% — akcent 6" xfId="5461" builtinId="51" hidden="1"/>
    <cellStyle name="40% — akcent 6" xfId="5501" builtinId="51" hidden="1"/>
    <cellStyle name="40% — akcent 6" xfId="5541" builtinId="51" hidden="1"/>
    <cellStyle name="40% — akcent 6" xfId="5580" builtinId="51" hidden="1"/>
    <cellStyle name="40% — akcent 6" xfId="5620" builtinId="51" hidden="1"/>
    <cellStyle name="40% — akcent 6" xfId="5659" builtinId="51" hidden="1"/>
    <cellStyle name="40% — akcent 6" xfId="5699" builtinId="51" hidden="1"/>
    <cellStyle name="40% — akcent 6" xfId="5738" builtinId="51" hidden="1"/>
    <cellStyle name="40% — akcent 6" xfId="5777" builtinId="51" hidden="1"/>
    <cellStyle name="40% — akcent 6" xfId="4205" builtinId="51" hidden="1"/>
    <cellStyle name="40% — akcent 6" xfId="4239" builtinId="51" hidden="1"/>
    <cellStyle name="40% — akcent 6" xfId="5823" builtinId="51" hidden="1"/>
    <cellStyle name="40% — akcent 6" xfId="5862" builtinId="51" hidden="1"/>
    <cellStyle name="40% — akcent 6" xfId="5901" builtinId="51" hidden="1"/>
    <cellStyle name="40% — akcent 6" xfId="5940" builtinId="51" hidden="1"/>
    <cellStyle name="40% — akcent 6" xfId="5980" builtinId="51" hidden="1"/>
    <cellStyle name="40% — akcent 6" xfId="6019" builtinId="51" hidden="1"/>
    <cellStyle name="40% — akcent 6" xfId="6060" builtinId="51" hidden="1"/>
    <cellStyle name="40% — akcent 6" xfId="6099" builtinId="51" hidden="1"/>
    <cellStyle name="40% — akcent 6" xfId="6138" builtinId="51" hidden="1"/>
    <cellStyle name="40% — akcent 6" xfId="6177" builtinId="51" hidden="1"/>
    <cellStyle name="40% — akcent 6" xfId="6217" builtinId="51" hidden="1"/>
    <cellStyle name="40% — akcent 6" xfId="6257" builtinId="51" hidden="1"/>
    <cellStyle name="40% — akcent 6" xfId="6296" builtinId="51" hidden="1"/>
    <cellStyle name="40% — akcent 6" xfId="6336" builtinId="51" hidden="1"/>
    <cellStyle name="40% — akcent 6" xfId="6375" builtinId="51" hidden="1"/>
    <cellStyle name="40% — akcent 6" xfId="6415" builtinId="51" hidden="1"/>
    <cellStyle name="40% — akcent 6" xfId="6454" builtinId="51" hidden="1"/>
    <cellStyle name="40% — akcent 6" xfId="6493" builtinId="51" hidden="1"/>
    <cellStyle name="40% — akcent 6" xfId="3306" builtinId="51" hidden="1"/>
    <cellStyle name="40% — akcent 6" xfId="6506" builtinId="51" hidden="1"/>
    <cellStyle name="40% — akcent 6" xfId="6549" builtinId="51" hidden="1"/>
    <cellStyle name="40% — akcent 6" xfId="6588" builtinId="51" hidden="1"/>
    <cellStyle name="40% — akcent 6" xfId="6627" builtinId="51" hidden="1"/>
    <cellStyle name="40% — akcent 6" xfId="6666" builtinId="51" hidden="1"/>
    <cellStyle name="40% — akcent 6" xfId="6706" builtinId="51" hidden="1"/>
    <cellStyle name="40% — akcent 6" xfId="6745" builtinId="51" hidden="1"/>
    <cellStyle name="40% — akcent 6" xfId="6786" builtinId="51" hidden="1"/>
    <cellStyle name="40% — akcent 6" xfId="6825" builtinId="51" hidden="1"/>
    <cellStyle name="40% — akcent 6" xfId="6864" builtinId="51" hidden="1"/>
    <cellStyle name="40% — akcent 6" xfId="6903" builtinId="51" hidden="1"/>
    <cellStyle name="40% — akcent 6" xfId="6945" builtinId="51" hidden="1"/>
    <cellStyle name="40% — akcent 6" xfId="6985" builtinId="51" hidden="1"/>
    <cellStyle name="40% — akcent 6" xfId="7024" builtinId="51" hidden="1"/>
    <cellStyle name="40% — akcent 6" xfId="7064" builtinId="51" hidden="1"/>
    <cellStyle name="40% — akcent 6" xfId="7104" builtinId="51" hidden="1"/>
    <cellStyle name="40% — akcent 6" xfId="7144" builtinId="51" hidden="1"/>
    <cellStyle name="40% — akcent 6" xfId="7183" builtinId="51" hidden="1"/>
    <cellStyle name="40% — akcent 6" xfId="7222" builtinId="51" hidden="1"/>
    <cellStyle name="40% — akcent 6" xfId="7272" builtinId="51" hidden="1"/>
    <cellStyle name="40% — akcent 6" xfId="7431" builtinId="51" hidden="1"/>
    <cellStyle name="40% — akcent 6" xfId="7474" builtinId="51" hidden="1"/>
    <cellStyle name="40% — akcent 6" xfId="7513" builtinId="51" hidden="1"/>
    <cellStyle name="40% — akcent 6" xfId="7552" builtinId="51" hidden="1"/>
    <cellStyle name="40% — akcent 6" xfId="7591" builtinId="51" hidden="1"/>
    <cellStyle name="40% — akcent 6" xfId="7631" builtinId="51" hidden="1"/>
    <cellStyle name="40% — akcent 6" xfId="7670" builtinId="51" hidden="1"/>
    <cellStyle name="40% — akcent 6" xfId="7711" builtinId="51" hidden="1"/>
    <cellStyle name="40% — akcent 6" xfId="7750" builtinId="51" hidden="1"/>
    <cellStyle name="40% — akcent 6" xfId="7789" builtinId="51" hidden="1"/>
    <cellStyle name="40% — akcent 6" xfId="7828" builtinId="51" hidden="1"/>
    <cellStyle name="40% — akcent 6" xfId="7870" builtinId="51" hidden="1"/>
    <cellStyle name="40% — akcent 6" xfId="7910" builtinId="51" hidden="1"/>
    <cellStyle name="40% — akcent 6" xfId="7949" builtinId="51" hidden="1"/>
    <cellStyle name="40% — akcent 6" xfId="7989" builtinId="51" hidden="1"/>
    <cellStyle name="40% — akcent 6" xfId="8029" builtinId="51" hidden="1"/>
    <cellStyle name="40% — akcent 6" xfId="8069" builtinId="51" hidden="1"/>
    <cellStyle name="40% — akcent 6" xfId="8108" builtinId="51" hidden="1"/>
    <cellStyle name="40% — akcent 6" xfId="8147" builtinId="51" hidden="1"/>
    <cellStyle name="40% — akcent 6" xfId="7360" builtinId="51" hidden="1"/>
    <cellStyle name="40% — akcent 6" xfId="8180" builtinId="51" hidden="1"/>
    <cellStyle name="40% — akcent 6" xfId="8221" builtinId="51" hidden="1"/>
    <cellStyle name="40% — akcent 6" xfId="8260" builtinId="51" hidden="1"/>
    <cellStyle name="40% — akcent 6" xfId="8299" builtinId="51" hidden="1"/>
    <cellStyle name="40% — akcent 6" xfId="8338" builtinId="51" hidden="1"/>
    <cellStyle name="40% — akcent 6" xfId="8378" builtinId="51" hidden="1"/>
    <cellStyle name="40% — akcent 6" xfId="8417" builtinId="51" hidden="1"/>
    <cellStyle name="40% — akcent 6" xfId="8458" builtinId="51" hidden="1"/>
    <cellStyle name="40% — akcent 6" xfId="8497" builtinId="51" hidden="1"/>
    <cellStyle name="40% — akcent 6" xfId="8536" builtinId="51" hidden="1"/>
    <cellStyle name="40% — akcent 6" xfId="8575" builtinId="51" hidden="1"/>
    <cellStyle name="40% — akcent 6" xfId="8615" builtinId="51" hidden="1"/>
    <cellStyle name="40% — akcent 6" xfId="8655" builtinId="51" hidden="1"/>
    <cellStyle name="40% — akcent 6" xfId="8694" builtinId="51" hidden="1"/>
    <cellStyle name="40% — akcent 6" xfId="8734" builtinId="51" hidden="1"/>
    <cellStyle name="40% — akcent 6" xfId="8773" builtinId="51" hidden="1"/>
    <cellStyle name="40% — akcent 6" xfId="8813" builtinId="51" hidden="1"/>
    <cellStyle name="40% — akcent 6" xfId="8852" builtinId="51" hidden="1"/>
    <cellStyle name="40% — akcent 6" xfId="8891" builtinId="51" hidden="1"/>
    <cellStyle name="40% — akcent 6" xfId="7323" builtinId="51" hidden="1"/>
    <cellStyle name="40% — akcent 6" xfId="7357" builtinId="51" hidden="1"/>
    <cellStyle name="40% — akcent 6" xfId="8937" builtinId="51" hidden="1"/>
    <cellStyle name="40% — akcent 6" xfId="8976" builtinId="51" hidden="1"/>
    <cellStyle name="40% — akcent 6" xfId="9015" builtinId="51" hidden="1"/>
    <cellStyle name="40% — akcent 6" xfId="9054" builtinId="51" hidden="1"/>
    <cellStyle name="40% — akcent 6" xfId="9094" builtinId="51" hidden="1"/>
    <cellStyle name="40% — akcent 6" xfId="9133" builtinId="51" hidden="1"/>
    <cellStyle name="40% — akcent 6" xfId="9174" builtinId="51" hidden="1"/>
    <cellStyle name="40% — akcent 6" xfId="9213" builtinId="51" hidden="1"/>
    <cellStyle name="40% — akcent 6" xfId="9252" builtinId="51" hidden="1"/>
    <cellStyle name="40% — akcent 6" xfId="9291" builtinId="51" hidden="1"/>
    <cellStyle name="40% — akcent 6" xfId="9331" builtinId="51" hidden="1"/>
    <cellStyle name="40% — akcent 6" xfId="9371" builtinId="51" hidden="1"/>
    <cellStyle name="40% — akcent 6" xfId="9410" builtinId="51" hidden="1"/>
    <cellStyle name="40% — akcent 6" xfId="9450" builtinId="51" hidden="1"/>
    <cellStyle name="40% — akcent 6" xfId="9489" builtinId="51" hidden="1"/>
    <cellStyle name="40% — akcent 6" xfId="9529" builtinId="51" hidden="1"/>
    <cellStyle name="40% — akcent 6" xfId="9568" builtinId="51" hidden="1"/>
    <cellStyle name="40% — akcent 6" xfId="9607" builtinId="51" hidden="1"/>
    <cellStyle name="40% — akcent 6" xfId="4110" builtinId="51" hidden="1"/>
    <cellStyle name="40% — akcent 6" xfId="9648" builtinId="51" hidden="1"/>
    <cellStyle name="40% — akcent 6" xfId="9689" builtinId="51" hidden="1"/>
    <cellStyle name="40% — akcent 6" xfId="9728" builtinId="51" hidden="1"/>
    <cellStyle name="40% — akcent 6" xfId="9767" builtinId="51" hidden="1"/>
    <cellStyle name="40% — akcent 6" xfId="9806" builtinId="51" hidden="1"/>
    <cellStyle name="40% — akcent 6" xfId="9846" builtinId="51" hidden="1"/>
    <cellStyle name="40% — akcent 6" xfId="9885" builtinId="51" hidden="1"/>
    <cellStyle name="40% — akcent 6" xfId="9926" builtinId="51" hidden="1"/>
    <cellStyle name="40% — akcent 6" xfId="9965" builtinId="51" hidden="1"/>
    <cellStyle name="40% — akcent 6" xfId="10004" builtinId="51" hidden="1"/>
    <cellStyle name="40% — akcent 6" xfId="10043" builtinId="51" hidden="1"/>
    <cellStyle name="40% — akcent 6" xfId="10083" builtinId="51" hidden="1"/>
    <cellStyle name="40% — akcent 6" xfId="10123" builtinId="51" hidden="1"/>
    <cellStyle name="40% — akcent 6" xfId="10162" builtinId="51" hidden="1"/>
    <cellStyle name="40% — akcent 6" xfId="10202" builtinId="51" hidden="1"/>
    <cellStyle name="40% — akcent 6" xfId="10241" builtinId="51" hidden="1"/>
    <cellStyle name="40% — akcent 6" xfId="10281" builtinId="51" hidden="1"/>
    <cellStyle name="40% — akcent 6" xfId="10320" builtinId="51" hidden="1"/>
    <cellStyle name="40% — akcent 6" xfId="10359" builtinId="51" hidden="1"/>
    <cellStyle name="40% — akcent 6" xfId="10398" builtinId="51" hidden="1"/>
    <cellStyle name="40% — akcent 6" xfId="10557" builtinId="51" hidden="1"/>
    <cellStyle name="40% — akcent 6" xfId="10598" builtinId="51" hidden="1"/>
    <cellStyle name="40% — akcent 6" xfId="10637" builtinId="51" hidden="1"/>
    <cellStyle name="40% — akcent 6" xfId="10676" builtinId="51" hidden="1"/>
    <cellStyle name="40% — akcent 6" xfId="10715" builtinId="51" hidden="1"/>
    <cellStyle name="40% — akcent 6" xfId="10755" builtinId="51" hidden="1"/>
    <cellStyle name="40% — akcent 6" xfId="10794" builtinId="51" hidden="1"/>
    <cellStyle name="40% — akcent 6" xfId="10835" builtinId="51" hidden="1"/>
    <cellStyle name="40% — akcent 6" xfId="10874" builtinId="51" hidden="1"/>
    <cellStyle name="40% — akcent 6" xfId="10913" builtinId="51" hidden="1"/>
    <cellStyle name="40% — akcent 6" xfId="10952" builtinId="51" hidden="1"/>
    <cellStyle name="40% — akcent 6" xfId="10992" builtinId="51" hidden="1"/>
    <cellStyle name="40% — akcent 6" xfId="11032" builtinId="51" hidden="1"/>
    <cellStyle name="40% — akcent 6" xfId="11071" builtinId="51" hidden="1"/>
    <cellStyle name="40% — akcent 6" xfId="11111" builtinId="51" hidden="1"/>
    <cellStyle name="40% — akcent 6" xfId="11151" builtinId="51" hidden="1"/>
    <cellStyle name="40% — akcent 6" xfId="11191" builtinId="51" hidden="1"/>
    <cellStyle name="40% — akcent 6" xfId="11230" builtinId="51" hidden="1"/>
    <cellStyle name="40% — akcent 6" xfId="11269" builtinId="51" hidden="1"/>
    <cellStyle name="40% — akcent 6" xfId="10486" builtinId="51" hidden="1"/>
    <cellStyle name="40% — akcent 6" xfId="11302" builtinId="51" hidden="1"/>
    <cellStyle name="40% — akcent 6" xfId="11343" builtinId="51" hidden="1"/>
    <cellStyle name="40% — akcent 6" xfId="11382" builtinId="51" hidden="1"/>
    <cellStyle name="40% — akcent 6" xfId="11421" builtinId="51" hidden="1"/>
    <cellStyle name="40% — akcent 6" xfId="11460" builtinId="51" hidden="1"/>
    <cellStyle name="40% — akcent 6" xfId="11500" builtinId="51" hidden="1"/>
    <cellStyle name="40% — akcent 6" xfId="11539" builtinId="51" hidden="1"/>
    <cellStyle name="40% — akcent 6" xfId="11580" builtinId="51" hidden="1"/>
    <cellStyle name="40% — akcent 6" xfId="11619" builtinId="51" hidden="1"/>
    <cellStyle name="40% — akcent 6" xfId="11658" builtinId="51" hidden="1"/>
    <cellStyle name="40% — akcent 6" xfId="11697" builtinId="51" hidden="1"/>
    <cellStyle name="40% — akcent 6" xfId="11737" builtinId="51" hidden="1"/>
    <cellStyle name="40% — akcent 6" xfId="11777" builtinId="51" hidden="1"/>
    <cellStyle name="40% — akcent 6" xfId="11816" builtinId="51" hidden="1"/>
    <cellStyle name="40% — akcent 6" xfId="11856" builtinId="51" hidden="1"/>
    <cellStyle name="40% — akcent 6" xfId="11895" builtinId="51" hidden="1"/>
    <cellStyle name="40% — akcent 6" xfId="11935" builtinId="51" hidden="1"/>
    <cellStyle name="40% — akcent 6" xfId="11974" builtinId="51" hidden="1"/>
    <cellStyle name="40% — akcent 6" xfId="12013" builtinId="51" hidden="1"/>
    <cellStyle name="40% — akcent 6" xfId="10449" builtinId="51" hidden="1"/>
    <cellStyle name="40% — akcent 6" xfId="10483" builtinId="51" hidden="1"/>
    <cellStyle name="40% — akcent 6" xfId="12059" builtinId="51" hidden="1"/>
    <cellStyle name="40% — akcent 6" xfId="12098" builtinId="51" hidden="1"/>
    <cellStyle name="40% — akcent 6" xfId="12137" builtinId="51" hidden="1"/>
    <cellStyle name="40% — akcent 6" xfId="12176" builtinId="51" hidden="1"/>
    <cellStyle name="40% — akcent 6" xfId="12216" builtinId="51" hidden="1"/>
    <cellStyle name="40% — akcent 6" xfId="12255" builtinId="51" hidden="1"/>
    <cellStyle name="40% — akcent 6" xfId="12296" builtinId="51" hidden="1"/>
    <cellStyle name="40% — akcent 6" xfId="12335" builtinId="51" hidden="1"/>
    <cellStyle name="40% — akcent 6" xfId="12374" builtinId="51" hidden="1"/>
    <cellStyle name="40% — akcent 6" xfId="12413" builtinId="51" hidden="1"/>
    <cellStyle name="40% — akcent 6" xfId="12453" builtinId="51" hidden="1"/>
    <cellStyle name="40% — akcent 6" xfId="12493" builtinId="51" hidden="1"/>
    <cellStyle name="40% — akcent 6" xfId="12532" builtinId="51" hidden="1"/>
    <cellStyle name="40% — akcent 6" xfId="12572" builtinId="51" hidden="1"/>
    <cellStyle name="40% — akcent 6" xfId="12611" builtinId="51" hidden="1"/>
    <cellStyle name="40% — akcent 6" xfId="12651" builtinId="51" hidden="1"/>
    <cellStyle name="40% — akcent 6" xfId="12690" builtinId="51" hidden="1"/>
    <cellStyle name="40% — akcent 6" xfId="12729" builtinId="51" hidden="1"/>
    <cellStyle name="40% — akcent 6" xfId="12768" builtinId="51" hidden="1"/>
    <cellStyle name="40% — akcent 6" xfId="12808" builtinId="51" hidden="1"/>
    <cellStyle name="40% — akcent 6" xfId="12849" builtinId="51" hidden="1"/>
    <cellStyle name="40% — akcent 6" xfId="12888" builtinId="51" hidden="1"/>
    <cellStyle name="40% — akcent 6" xfId="12927" builtinId="51" hidden="1"/>
    <cellStyle name="40% — akcent 6" xfId="12966" builtinId="51" hidden="1"/>
    <cellStyle name="40% — akcent 6" xfId="13006" builtinId="51" hidden="1"/>
    <cellStyle name="40% — akcent 6" xfId="13045" builtinId="51" hidden="1"/>
    <cellStyle name="40% — akcent 6" xfId="13086" builtinId="51" hidden="1"/>
    <cellStyle name="40% — akcent 6" xfId="13125" builtinId="51" hidden="1"/>
    <cellStyle name="40% — akcent 6" xfId="13164" builtinId="51" hidden="1"/>
    <cellStyle name="40% — akcent 6" xfId="13203" builtinId="51" hidden="1"/>
    <cellStyle name="40% — akcent 6" xfId="13243" builtinId="51" hidden="1"/>
    <cellStyle name="40% — akcent 6" xfId="13283" builtinId="51" hidden="1"/>
    <cellStyle name="40% — akcent 6" xfId="13322" builtinId="51" hidden="1"/>
    <cellStyle name="40% — akcent 6" xfId="13362" builtinId="51" hidden="1"/>
    <cellStyle name="40% — akcent 6" xfId="13401" builtinId="51" hidden="1"/>
    <cellStyle name="40% — akcent 6" xfId="13441" builtinId="51" hidden="1"/>
    <cellStyle name="40% — akcent 6" xfId="13480" builtinId="51" hidden="1"/>
    <cellStyle name="40% — akcent 6" xfId="13519" builtinId="51" hidden="1"/>
    <cellStyle name="40% — akcent 6" xfId="13558" builtinId="51" hidden="1"/>
    <cellStyle name="40% — akcent 6" xfId="13717" builtinId="51" hidden="1"/>
    <cellStyle name="40% — akcent 6" xfId="13758" builtinId="51" hidden="1"/>
    <cellStyle name="40% — akcent 6" xfId="13797" builtinId="51" hidden="1"/>
    <cellStyle name="40% — akcent 6" xfId="13836" builtinId="51" hidden="1"/>
    <cellStyle name="40% — akcent 6" xfId="13875" builtinId="51" hidden="1"/>
    <cellStyle name="40% — akcent 6" xfId="13915" builtinId="51" hidden="1"/>
    <cellStyle name="40% — akcent 6" xfId="13954" builtinId="51" hidden="1"/>
    <cellStyle name="40% — akcent 6" xfId="13995" builtinId="51" hidden="1"/>
    <cellStyle name="40% — akcent 6" xfId="14034" builtinId="51" hidden="1"/>
    <cellStyle name="40% — akcent 6" xfId="14073" builtinId="51" hidden="1"/>
    <cellStyle name="40% — akcent 6" xfId="14112" builtinId="51" hidden="1"/>
    <cellStyle name="40% — akcent 6" xfId="14152" builtinId="51" hidden="1"/>
    <cellStyle name="40% — akcent 6" xfId="14192" builtinId="51" hidden="1"/>
    <cellStyle name="40% — akcent 6" xfId="14231" builtinId="51" hidden="1"/>
    <cellStyle name="40% — akcent 6" xfId="14271" builtinId="51" hidden="1"/>
    <cellStyle name="40% — akcent 6" xfId="14311" builtinId="51" hidden="1"/>
    <cellStyle name="40% — akcent 6" xfId="14351" builtinId="51" hidden="1"/>
    <cellStyle name="40% — akcent 6" xfId="14390" builtinId="51" hidden="1"/>
    <cellStyle name="40% — akcent 6" xfId="14429" builtinId="51" hidden="1"/>
    <cellStyle name="40% — akcent 6" xfId="13646" builtinId="51" hidden="1"/>
    <cellStyle name="40% — akcent 6" xfId="14462" builtinId="51" hidden="1"/>
    <cellStyle name="40% — akcent 6" xfId="14503" builtinId="51" hidden="1"/>
    <cellStyle name="40% — akcent 6" xfId="14542" builtinId="51" hidden="1"/>
    <cellStyle name="40% — akcent 6" xfId="14581" builtinId="51" hidden="1"/>
    <cellStyle name="40% — akcent 6" xfId="14620" builtinId="51" hidden="1"/>
    <cellStyle name="40% — akcent 6" xfId="14660" builtinId="51" hidden="1"/>
    <cellStyle name="40% — akcent 6" xfId="14699" builtinId="51" hidden="1"/>
    <cellStyle name="40% — akcent 6" xfId="14740" builtinId="51" hidden="1"/>
    <cellStyle name="40% — akcent 6" xfId="14779" builtinId="51" hidden="1"/>
    <cellStyle name="40% — akcent 6" xfId="14818" builtinId="51" hidden="1"/>
    <cellStyle name="40% — akcent 6" xfId="14857" builtinId="51" hidden="1"/>
    <cellStyle name="40% — akcent 6" xfId="14897" builtinId="51" hidden="1"/>
    <cellStyle name="40% — akcent 6" xfId="14937" builtinId="51" hidden="1"/>
    <cellStyle name="40% — akcent 6" xfId="14976" builtinId="51" hidden="1"/>
    <cellStyle name="40% — akcent 6" xfId="15016" builtinId="51" hidden="1"/>
    <cellStyle name="40% — akcent 6" xfId="15055" builtinId="51" hidden="1"/>
    <cellStyle name="40% — akcent 6" xfId="15095" builtinId="51" hidden="1"/>
    <cellStyle name="40% — akcent 6" xfId="15134" builtinId="51" hidden="1"/>
    <cellStyle name="40% — akcent 6" xfId="15173" builtinId="51" hidden="1"/>
    <cellStyle name="40% — akcent 6" xfId="13609" builtinId="51" hidden="1"/>
    <cellStyle name="40% — akcent 6" xfId="13643" builtinId="51" hidden="1"/>
    <cellStyle name="40% — akcent 6" xfId="15219" builtinId="51" hidden="1"/>
    <cellStyle name="40% — akcent 6" xfId="15258" builtinId="51" hidden="1"/>
    <cellStyle name="40% — akcent 6" xfId="15297" builtinId="51" hidden="1"/>
    <cellStyle name="40% — akcent 6" xfId="15336" builtinId="51" hidden="1"/>
    <cellStyle name="40% — akcent 6" xfId="15376" builtinId="51" hidden="1"/>
    <cellStyle name="40% — akcent 6" xfId="15415" builtinId="51" hidden="1"/>
    <cellStyle name="40% — akcent 6" xfId="15456" builtinId="51" hidden="1"/>
    <cellStyle name="40% — akcent 6" xfId="15495" builtinId="51" hidden="1"/>
    <cellStyle name="40% — akcent 6" xfId="15534" builtinId="51" hidden="1"/>
    <cellStyle name="40% — akcent 6" xfId="15573" builtinId="51" hidden="1"/>
    <cellStyle name="40% — akcent 6" xfId="15613" builtinId="51" hidden="1"/>
    <cellStyle name="40% — akcent 6" xfId="15653" builtinId="51" hidden="1"/>
    <cellStyle name="40% — akcent 6" xfId="15692" builtinId="51" hidden="1"/>
    <cellStyle name="40% — akcent 6" xfId="15732" builtinId="51" hidden="1"/>
    <cellStyle name="40% — akcent 6" xfId="15771" builtinId="51" hidden="1"/>
    <cellStyle name="40% — akcent 6" xfId="15811" builtinId="51" hidden="1"/>
    <cellStyle name="40% — akcent 6" xfId="15850" builtinId="51" hidden="1"/>
    <cellStyle name="40% — akcent 6" xfId="15889" builtinId="51" hidden="1"/>
    <cellStyle name="40% — akcent 6" xfId="3239" builtinId="51" hidden="1"/>
    <cellStyle name="40% — akcent 6" xfId="15902" builtinId="51" hidden="1"/>
    <cellStyle name="40% — akcent 6" xfId="15943" builtinId="51" hidden="1"/>
    <cellStyle name="40% — akcent 6" xfId="15982" builtinId="51" hidden="1"/>
    <cellStyle name="40% — akcent 6" xfId="16021" builtinId="51" hidden="1"/>
    <cellStyle name="40% — akcent 6" xfId="16060" builtinId="51" hidden="1"/>
    <cellStyle name="40% — akcent 6" xfId="16100" builtinId="51" hidden="1"/>
    <cellStyle name="40% — akcent 6" xfId="16139" builtinId="51" hidden="1"/>
    <cellStyle name="40% — akcent 6" xfId="16180" builtinId="51" hidden="1"/>
    <cellStyle name="40% — akcent 6" xfId="16219" builtinId="51" hidden="1"/>
    <cellStyle name="40% — akcent 6" xfId="16258" builtinId="51" hidden="1"/>
    <cellStyle name="40% — akcent 6" xfId="16297" builtinId="51" hidden="1"/>
    <cellStyle name="40% — akcent 6" xfId="16337" builtinId="51" hidden="1"/>
    <cellStyle name="40% — akcent 6" xfId="16377" builtinId="51" hidden="1"/>
    <cellStyle name="40% — akcent 6" xfId="16416" builtinId="51" hidden="1"/>
    <cellStyle name="40% — akcent 6" xfId="16456" builtinId="51" hidden="1"/>
    <cellStyle name="40% — akcent 6" xfId="16495" builtinId="51" hidden="1"/>
    <cellStyle name="40% — akcent 6" xfId="16535" builtinId="51" hidden="1"/>
    <cellStyle name="40% — akcent 6" xfId="16574" builtinId="51" hidden="1"/>
    <cellStyle name="40% — akcent 6" xfId="16613" builtinId="51" hidden="1"/>
    <cellStyle name="40% — akcent 6" xfId="16652" builtinId="51" hidden="1"/>
    <cellStyle name="40% — akcent 6" xfId="16811" builtinId="51" hidden="1"/>
    <cellStyle name="40% — akcent 6" xfId="16852" builtinId="51" hidden="1"/>
    <cellStyle name="40% — akcent 6" xfId="16891" builtinId="51" hidden="1"/>
    <cellStyle name="40% — akcent 6" xfId="16930" builtinId="51" hidden="1"/>
    <cellStyle name="40% — akcent 6" xfId="16969" builtinId="51" hidden="1"/>
    <cellStyle name="40% — akcent 6" xfId="17009" builtinId="51" hidden="1"/>
    <cellStyle name="40% — akcent 6" xfId="17048" builtinId="51" hidden="1"/>
    <cellStyle name="40% — akcent 6" xfId="17089" builtinId="51" hidden="1"/>
    <cellStyle name="40% — akcent 6" xfId="17128" builtinId="51" hidden="1"/>
    <cellStyle name="40% — akcent 6" xfId="17167" builtinId="51" hidden="1"/>
    <cellStyle name="40% — akcent 6" xfId="17206" builtinId="51" hidden="1"/>
    <cellStyle name="40% — akcent 6" xfId="17246" builtinId="51" hidden="1"/>
    <cellStyle name="40% — akcent 6" xfId="17286" builtinId="51" hidden="1"/>
    <cellStyle name="40% — akcent 6" xfId="17325" builtinId="51" hidden="1"/>
    <cellStyle name="40% — akcent 6" xfId="17365" builtinId="51" hidden="1"/>
    <cellStyle name="40% — akcent 6" xfId="17405" builtinId="51" hidden="1"/>
    <cellStyle name="40% — akcent 6" xfId="17445" builtinId="51" hidden="1"/>
    <cellStyle name="40% — akcent 6" xfId="17484" builtinId="51" hidden="1"/>
    <cellStyle name="40% — akcent 6" xfId="17523" builtinId="51" hidden="1"/>
    <cellStyle name="40% — akcent 6" xfId="16740" builtinId="51" hidden="1"/>
    <cellStyle name="40% — akcent 6" xfId="17556" builtinId="51" hidden="1"/>
    <cellStyle name="40% — akcent 6" xfId="17597" builtinId="51" hidden="1"/>
    <cellStyle name="40% — akcent 6" xfId="17636" builtinId="51" hidden="1"/>
    <cellStyle name="40% — akcent 6" xfId="17675" builtinId="51" hidden="1"/>
    <cellStyle name="40% — akcent 6" xfId="17714" builtinId="51" hidden="1"/>
    <cellStyle name="40% — akcent 6" xfId="17754" builtinId="51" hidden="1"/>
    <cellStyle name="40% — akcent 6" xfId="17793" builtinId="51" hidden="1"/>
    <cellStyle name="40% — akcent 6" xfId="17834" builtinId="51" hidden="1"/>
    <cellStyle name="40% — akcent 6" xfId="17873" builtinId="51" hidden="1"/>
    <cellStyle name="40% — akcent 6" xfId="17912" builtinId="51" hidden="1"/>
    <cellStyle name="40% — akcent 6" xfId="17951" builtinId="51" hidden="1"/>
    <cellStyle name="40% — akcent 6" xfId="17991" builtinId="51" hidden="1"/>
    <cellStyle name="40% — akcent 6" xfId="18031" builtinId="51" hidden="1"/>
    <cellStyle name="40% — akcent 6" xfId="18070" builtinId="51" hidden="1"/>
    <cellStyle name="40% — akcent 6" xfId="18110" builtinId="51" hidden="1"/>
    <cellStyle name="40% — akcent 6" xfId="18149" builtinId="51" hidden="1"/>
    <cellStyle name="40% — akcent 6" xfId="18189" builtinId="51" hidden="1"/>
    <cellStyle name="40% — akcent 6" xfId="18228" builtinId="51" hidden="1"/>
    <cellStyle name="40% — akcent 6" xfId="18267" builtinId="51" hidden="1"/>
    <cellStyle name="40% — akcent 6" xfId="16703" builtinId="51" hidden="1"/>
    <cellStyle name="40% — akcent 6" xfId="16737" builtinId="51" hidden="1"/>
    <cellStyle name="40% — akcent 6" xfId="18313" builtinId="51" hidden="1"/>
    <cellStyle name="40% — akcent 6" xfId="18352" builtinId="51" hidden="1"/>
    <cellStyle name="40% — akcent 6" xfId="18391" builtinId="51" hidden="1"/>
    <cellStyle name="40% — akcent 6" xfId="18430" builtinId="51" hidden="1"/>
    <cellStyle name="40% — akcent 6" xfId="18470" builtinId="51" hidden="1"/>
    <cellStyle name="40% — akcent 6" xfId="18509" builtinId="51" hidden="1"/>
    <cellStyle name="40% — akcent 6" xfId="18550" builtinId="51" hidden="1"/>
    <cellStyle name="40% — akcent 6" xfId="18589" builtinId="51" hidden="1"/>
    <cellStyle name="40% — akcent 6" xfId="18628" builtinId="51" hidden="1"/>
    <cellStyle name="40% — akcent 6" xfId="18667" builtinId="51" hidden="1"/>
    <cellStyle name="40% — akcent 6" xfId="18707" builtinId="51" hidden="1"/>
    <cellStyle name="40% — akcent 6" xfId="18747" builtinId="51" hidden="1"/>
    <cellStyle name="40% — akcent 6" xfId="18786" builtinId="51" hidden="1"/>
    <cellStyle name="40% — akcent 6" xfId="18826" builtinId="51" hidden="1"/>
    <cellStyle name="40% — akcent 6" xfId="18865" builtinId="51" hidden="1"/>
    <cellStyle name="40% — akcent 6" xfId="18905" builtinId="51" hidden="1"/>
    <cellStyle name="40% — akcent 6" xfId="18944" builtinId="51" hidden="1"/>
    <cellStyle name="40% — akcent 6" xfId="18983" builtinId="51" hidden="1"/>
    <cellStyle name="40% — akcent 6" xfId="7228" builtinId="51" hidden="1"/>
    <cellStyle name="40% — akcent 6" xfId="19105" builtinId="51" hidden="1"/>
    <cellStyle name="40% — akcent 6" xfId="19146" builtinId="51" hidden="1"/>
    <cellStyle name="40% — akcent 6" xfId="19185" builtinId="51" hidden="1"/>
    <cellStyle name="40% — akcent 6" xfId="19224" builtinId="51" hidden="1"/>
    <cellStyle name="40% — akcent 6" xfId="19263" builtinId="51" hidden="1"/>
    <cellStyle name="40% — akcent 6" xfId="19303" builtinId="51" hidden="1"/>
    <cellStyle name="40% — akcent 6" xfId="19342" builtinId="51" hidden="1"/>
    <cellStyle name="40% — akcent 6" xfId="19383" builtinId="51" hidden="1"/>
    <cellStyle name="40% — akcent 6" xfId="19422" builtinId="51" hidden="1"/>
    <cellStyle name="40% — akcent 6" xfId="19461" builtinId="51" hidden="1"/>
    <cellStyle name="40% — akcent 6" xfId="19500" builtinId="51" hidden="1"/>
    <cellStyle name="40% — akcent 6" xfId="19540" builtinId="51" hidden="1"/>
    <cellStyle name="40% — akcent 6" xfId="19580" builtinId="51" hidden="1"/>
    <cellStyle name="40% — akcent 6" xfId="19619" builtinId="51" hidden="1"/>
    <cellStyle name="40% — akcent 6" xfId="19659" builtinId="51" hidden="1"/>
    <cellStyle name="40% — akcent 6" xfId="19698" builtinId="51" hidden="1"/>
    <cellStyle name="40% — akcent 6" xfId="19738" builtinId="51" hidden="1"/>
    <cellStyle name="40% — akcent 6" xfId="19777" builtinId="51" hidden="1"/>
    <cellStyle name="40% — akcent 6" xfId="19816" builtinId="51" hidden="1"/>
    <cellStyle name="40% — akcent 6" xfId="19867" builtinId="51" hidden="1"/>
    <cellStyle name="40% — akcent 6" xfId="20026" builtinId="51" hidden="1"/>
    <cellStyle name="40% — akcent 6" xfId="20067" builtinId="51" hidden="1"/>
    <cellStyle name="40% — akcent 6" xfId="20106" builtinId="51" hidden="1"/>
    <cellStyle name="40% — akcent 6" xfId="20145" builtinId="51" hidden="1"/>
    <cellStyle name="40% — akcent 6" xfId="20184" builtinId="51" hidden="1"/>
    <cellStyle name="40% — akcent 6" xfId="20224" builtinId="51" hidden="1"/>
    <cellStyle name="40% — akcent 6" xfId="20263" builtinId="51" hidden="1"/>
    <cellStyle name="40% — akcent 6" xfId="20304" builtinId="51" hidden="1"/>
    <cellStyle name="40% — akcent 6" xfId="20343" builtinId="51" hidden="1"/>
    <cellStyle name="40% — akcent 6" xfId="20382" builtinId="51" hidden="1"/>
    <cellStyle name="40% — akcent 6" xfId="20421" builtinId="51" hidden="1"/>
    <cellStyle name="40% — akcent 6" xfId="20461" builtinId="51" hidden="1"/>
    <cellStyle name="40% — akcent 6" xfId="20501" builtinId="51" hidden="1"/>
    <cellStyle name="40% — akcent 6" xfId="20540" builtinId="51" hidden="1"/>
    <cellStyle name="40% — akcent 6" xfId="20580" builtinId="51" hidden="1"/>
    <cellStyle name="40% — akcent 6" xfId="20620" builtinId="51" hidden="1"/>
    <cellStyle name="40% — akcent 6" xfId="20660" builtinId="51" hidden="1"/>
    <cellStyle name="40% — akcent 6" xfId="20699" builtinId="51" hidden="1"/>
    <cellStyle name="40% — akcent 6" xfId="20738" builtinId="51" hidden="1"/>
    <cellStyle name="40% — akcent 6" xfId="19955" builtinId="51" hidden="1"/>
    <cellStyle name="40% — akcent 6" xfId="20771" builtinId="51" hidden="1"/>
    <cellStyle name="40% — akcent 6" xfId="20812" builtinId="51" hidden="1"/>
    <cellStyle name="40% — akcent 6" xfId="20851" builtinId="51" hidden="1"/>
    <cellStyle name="40% — akcent 6" xfId="20890" builtinId="51" hidden="1"/>
    <cellStyle name="40% — akcent 6" xfId="20929" builtinId="51" hidden="1"/>
    <cellStyle name="40% — akcent 6" xfId="20969" builtinId="51" hidden="1"/>
    <cellStyle name="40% — akcent 6" xfId="21008" builtinId="51" hidden="1"/>
    <cellStyle name="40% — akcent 6" xfId="21049" builtinId="51" hidden="1"/>
    <cellStyle name="40% — akcent 6" xfId="21088" builtinId="51" hidden="1"/>
    <cellStyle name="40% — akcent 6" xfId="21127" builtinId="51" hidden="1"/>
    <cellStyle name="40% — akcent 6" xfId="21166" builtinId="51" hidden="1"/>
    <cellStyle name="40% — akcent 6" xfId="21206" builtinId="51" hidden="1"/>
    <cellStyle name="40% — akcent 6" xfId="21246" builtinId="51" hidden="1"/>
    <cellStyle name="40% — akcent 6" xfId="21285" builtinId="51" hidden="1"/>
    <cellStyle name="40% — akcent 6" xfId="21325" builtinId="51" hidden="1"/>
    <cellStyle name="40% — akcent 6" xfId="21364" builtinId="51" hidden="1"/>
    <cellStyle name="40% — akcent 6" xfId="21404" builtinId="51" hidden="1"/>
    <cellStyle name="40% — akcent 6" xfId="21443" builtinId="51" hidden="1"/>
    <cellStyle name="40% — akcent 6" xfId="21482" builtinId="51" hidden="1"/>
    <cellStyle name="40% — akcent 6" xfId="19918" builtinId="51" hidden="1"/>
    <cellStyle name="40% — akcent 6" xfId="19952" builtinId="51" hidden="1"/>
    <cellStyle name="40% — akcent 6" xfId="21528" builtinId="51" hidden="1"/>
    <cellStyle name="40% — akcent 6" xfId="21567" builtinId="51" hidden="1"/>
    <cellStyle name="40% — akcent 6" xfId="21606" builtinId="51" hidden="1"/>
    <cellStyle name="40% — akcent 6" xfId="21645" builtinId="51" hidden="1"/>
    <cellStyle name="40% — akcent 6" xfId="21685" builtinId="51" hidden="1"/>
    <cellStyle name="40% — akcent 6" xfId="21724" builtinId="51" hidden="1"/>
    <cellStyle name="40% — akcent 6" xfId="21765" builtinId="51" hidden="1"/>
    <cellStyle name="40% — akcent 6" xfId="21804" builtinId="51" hidden="1"/>
    <cellStyle name="40% — akcent 6" xfId="21843" builtinId="51" hidden="1"/>
    <cellStyle name="40% — akcent 6" xfId="21882" builtinId="51" hidden="1"/>
    <cellStyle name="40% — akcent 6" xfId="21922" builtinId="51" hidden="1"/>
    <cellStyle name="40% — akcent 6" xfId="21962" builtinId="51" hidden="1"/>
    <cellStyle name="40% — akcent 6" xfId="22001" builtinId="51" hidden="1"/>
    <cellStyle name="40% — akcent 6" xfId="22041" builtinId="51" hidden="1"/>
    <cellStyle name="40% — akcent 6" xfId="22080" builtinId="51" hidden="1"/>
    <cellStyle name="40% — akcent 6" xfId="22120" builtinId="51" hidden="1"/>
    <cellStyle name="40% — akcent 6" xfId="22159" builtinId="51" hidden="1"/>
    <cellStyle name="40% — akcent 6" xfId="22198" builtinId="51" hidden="1"/>
    <cellStyle name="40% — akcent 6" xfId="22237" builtinId="51" hidden="1"/>
    <cellStyle name="40% — akcent 6" xfId="22277" builtinId="51" hidden="1"/>
    <cellStyle name="40% — akcent 6" xfId="22318" builtinId="51" hidden="1"/>
    <cellStyle name="40% — akcent 6" xfId="22357" builtinId="51" hidden="1"/>
    <cellStyle name="40% — akcent 6" xfId="22396" builtinId="51" hidden="1"/>
    <cellStyle name="40% — akcent 6" xfId="22435" builtinId="51" hidden="1"/>
    <cellStyle name="40% — akcent 6" xfId="22475" builtinId="51" hidden="1"/>
    <cellStyle name="40% — akcent 6" xfId="22514" builtinId="51" hidden="1"/>
    <cellStyle name="40% — akcent 6" xfId="22555" builtinId="51" hidden="1"/>
    <cellStyle name="40% — akcent 6" xfId="22594" builtinId="51" hidden="1"/>
    <cellStyle name="40% — akcent 6" xfId="22633" builtinId="51" hidden="1"/>
    <cellStyle name="40% — akcent 6" xfId="22672" builtinId="51" hidden="1"/>
    <cellStyle name="40% — akcent 6" xfId="22712" builtinId="51" hidden="1"/>
    <cellStyle name="40% — akcent 6" xfId="22752" builtinId="51" hidden="1"/>
    <cellStyle name="40% — akcent 6" xfId="22791" builtinId="51" hidden="1"/>
    <cellStyle name="40% — akcent 6" xfId="22831" builtinId="51" hidden="1"/>
    <cellStyle name="40% — akcent 6" xfId="22870" builtinId="51" hidden="1"/>
    <cellStyle name="40% — akcent 6" xfId="22910" builtinId="51" hidden="1"/>
    <cellStyle name="40% — akcent 6" xfId="22949" builtinId="51" hidden="1"/>
    <cellStyle name="40% — akcent 6" xfId="22988" builtinId="51" hidden="1"/>
    <cellStyle name="40% — akcent 6" xfId="23027" builtinId="51" hidden="1"/>
    <cellStyle name="40% — akcent 6" xfId="23186" builtinId="51" hidden="1"/>
    <cellStyle name="40% — akcent 6" xfId="23227" builtinId="51" hidden="1"/>
    <cellStyle name="40% — akcent 6" xfId="23266" builtinId="51" hidden="1"/>
    <cellStyle name="40% — akcent 6" xfId="23305" builtinId="51" hidden="1"/>
    <cellStyle name="40% — akcent 6" xfId="23344" builtinId="51" hidden="1"/>
    <cellStyle name="40% — akcent 6" xfId="23384" builtinId="51" hidden="1"/>
    <cellStyle name="40% — akcent 6" xfId="23423" builtinId="51" hidden="1"/>
    <cellStyle name="40% — akcent 6" xfId="23464" builtinId="51" hidden="1"/>
    <cellStyle name="40% — akcent 6" xfId="23503" builtinId="51" hidden="1"/>
    <cellStyle name="40% — akcent 6" xfId="23542" builtinId="51" hidden="1"/>
    <cellStyle name="40% — akcent 6" xfId="23581" builtinId="51" hidden="1"/>
    <cellStyle name="40% — akcent 6" xfId="23621" builtinId="51" hidden="1"/>
    <cellStyle name="40% — akcent 6" xfId="23661" builtinId="51" hidden="1"/>
    <cellStyle name="40% — akcent 6" xfId="23700" builtinId="51" hidden="1"/>
    <cellStyle name="40% — akcent 6" xfId="23740" builtinId="51" hidden="1"/>
    <cellStyle name="40% — akcent 6" xfId="23780" builtinId="51" hidden="1"/>
    <cellStyle name="40% — akcent 6" xfId="23820" builtinId="51" hidden="1"/>
    <cellStyle name="40% — akcent 6" xfId="23859" builtinId="51" hidden="1"/>
    <cellStyle name="40% — akcent 6" xfId="23898" builtinId="51" hidden="1"/>
    <cellStyle name="40% — akcent 6" xfId="23115" builtinId="51" hidden="1"/>
    <cellStyle name="40% — akcent 6" xfId="23931" builtinId="51" hidden="1"/>
    <cellStyle name="40% — akcent 6" xfId="23972" builtinId="51" hidden="1"/>
    <cellStyle name="40% — akcent 6" xfId="24011" builtinId="51" hidden="1"/>
    <cellStyle name="40% — akcent 6" xfId="24050" builtinId="51" hidden="1"/>
    <cellStyle name="40% — akcent 6" xfId="24089" builtinId="51" hidden="1"/>
    <cellStyle name="40% — akcent 6" xfId="24129" builtinId="51" hidden="1"/>
    <cellStyle name="40% — akcent 6" xfId="24168" builtinId="51" hidden="1"/>
    <cellStyle name="40% — akcent 6" xfId="24209" builtinId="51" hidden="1"/>
    <cellStyle name="40% — akcent 6" xfId="24248" builtinId="51" hidden="1"/>
    <cellStyle name="40% — akcent 6" xfId="24287" builtinId="51" hidden="1"/>
    <cellStyle name="40% — akcent 6" xfId="24326" builtinId="51" hidden="1"/>
    <cellStyle name="40% — akcent 6" xfId="24366" builtinId="51" hidden="1"/>
    <cellStyle name="40% — akcent 6" xfId="24406" builtinId="51" hidden="1"/>
    <cellStyle name="40% — akcent 6" xfId="24445" builtinId="51" hidden="1"/>
    <cellStyle name="40% — akcent 6" xfId="24485" builtinId="51" hidden="1"/>
    <cellStyle name="40% — akcent 6" xfId="24524" builtinId="51" hidden="1"/>
    <cellStyle name="40% — akcent 6" xfId="24564" builtinId="51" hidden="1"/>
    <cellStyle name="40% — akcent 6" xfId="24603" builtinId="51" hidden="1"/>
    <cellStyle name="40% — akcent 6" xfId="24642" builtinId="51" hidden="1"/>
    <cellStyle name="40% — akcent 6" xfId="23078" builtinId="51" hidden="1"/>
    <cellStyle name="40% — akcent 6" xfId="23112" builtinId="51" hidden="1"/>
    <cellStyle name="40% — akcent 6" xfId="24688" builtinId="51" hidden="1"/>
    <cellStyle name="40% — akcent 6" xfId="24727" builtinId="51" hidden="1"/>
    <cellStyle name="40% — akcent 6" xfId="24766" builtinId="51" hidden="1"/>
    <cellStyle name="40% — akcent 6" xfId="24805" builtinId="51" hidden="1"/>
    <cellStyle name="40% — akcent 6" xfId="24845" builtinId="51" hidden="1"/>
    <cellStyle name="40% — akcent 6" xfId="24884" builtinId="51" hidden="1"/>
    <cellStyle name="40% — akcent 6" xfId="24925" builtinId="51" hidden="1"/>
    <cellStyle name="40% — akcent 6" xfId="24964" builtinId="51" hidden="1"/>
    <cellStyle name="40% — akcent 6" xfId="25003" builtinId="51" hidden="1"/>
    <cellStyle name="40% — akcent 6" xfId="25042" builtinId="51" hidden="1"/>
    <cellStyle name="40% — akcent 6" xfId="25082" builtinId="51" hidden="1"/>
    <cellStyle name="40% — akcent 6" xfId="25122" builtinId="51" hidden="1"/>
    <cellStyle name="40% — akcent 6" xfId="25161" builtinId="51" hidden="1"/>
    <cellStyle name="40% — akcent 6" xfId="25201" builtinId="51" hidden="1"/>
    <cellStyle name="40% — akcent 6" xfId="25240" builtinId="51" hidden="1"/>
    <cellStyle name="40% — akcent 6" xfId="25280" builtinId="51" hidden="1"/>
    <cellStyle name="40% — akcent 6" xfId="25319" builtinId="51" hidden="1"/>
    <cellStyle name="40% — akcent 6" xfId="25358" builtinId="51" hidden="1"/>
    <cellStyle name="40% — akcent 6" xfId="19034" builtinId="51" hidden="1"/>
    <cellStyle name="40% — akcent 6" xfId="19001" builtinId="51" hidden="1"/>
    <cellStyle name="40% — akcent 6" xfId="25385" builtinId="51" hidden="1"/>
    <cellStyle name="40% — akcent 6" xfId="25424" builtinId="51" hidden="1"/>
    <cellStyle name="40% — akcent 6" xfId="25463" builtinId="51" hidden="1"/>
    <cellStyle name="40% — akcent 6" xfId="25502" builtinId="51" hidden="1"/>
    <cellStyle name="40% — akcent 6" xfId="25542" builtinId="51" hidden="1"/>
    <cellStyle name="40% — akcent 6" xfId="25581" builtinId="51" hidden="1"/>
    <cellStyle name="40% — akcent 6" xfId="25622" builtinId="51" hidden="1"/>
    <cellStyle name="40% — akcent 6" xfId="25661" builtinId="51" hidden="1"/>
    <cellStyle name="40% — akcent 6" xfId="25700" builtinId="51" hidden="1"/>
    <cellStyle name="40% — akcent 6" xfId="25739" builtinId="51" hidden="1"/>
    <cellStyle name="40% — akcent 6" xfId="25779" builtinId="51" hidden="1"/>
    <cellStyle name="40% — akcent 6" xfId="25819" builtinId="51" hidden="1"/>
    <cellStyle name="40% — akcent 6" xfId="25858" builtinId="51" hidden="1"/>
    <cellStyle name="40% — akcent 6" xfId="25898" builtinId="51" hidden="1"/>
    <cellStyle name="40% — akcent 6" xfId="25937" builtinId="51" hidden="1"/>
    <cellStyle name="40% — akcent 6" xfId="25977" builtinId="51" hidden="1"/>
    <cellStyle name="40% — akcent 6" xfId="26016" builtinId="51" hidden="1"/>
    <cellStyle name="40% — akcent 6" xfId="26055" builtinId="51" hidden="1"/>
    <cellStyle name="40% — akcent 6" xfId="26094" builtinId="51" hidden="1"/>
    <cellStyle name="40% — akcent 6" xfId="26253" builtinId="51" hidden="1"/>
    <cellStyle name="40% — akcent 6" xfId="26294" builtinId="51" hidden="1"/>
    <cellStyle name="40% — akcent 6" xfId="26333" builtinId="51" hidden="1"/>
    <cellStyle name="40% — akcent 6" xfId="26372" builtinId="51" hidden="1"/>
    <cellStyle name="40% — akcent 6" xfId="26411" builtinId="51" hidden="1"/>
    <cellStyle name="40% — akcent 6" xfId="26451" builtinId="51" hidden="1"/>
    <cellStyle name="40% — akcent 6" xfId="26490" builtinId="51" hidden="1"/>
    <cellStyle name="40% — akcent 6" xfId="26531" builtinId="51" hidden="1"/>
    <cellStyle name="40% — akcent 6" xfId="26570" builtinId="51" hidden="1"/>
    <cellStyle name="40% — akcent 6" xfId="26609" builtinId="51" hidden="1"/>
    <cellStyle name="40% — akcent 6" xfId="26648" builtinId="51" hidden="1"/>
    <cellStyle name="40% — akcent 6" xfId="26688" builtinId="51" hidden="1"/>
    <cellStyle name="40% — akcent 6" xfId="26728" builtinId="51" hidden="1"/>
    <cellStyle name="40% — akcent 6" xfId="26767" builtinId="51" hidden="1"/>
    <cellStyle name="40% — akcent 6" xfId="26807" builtinId="51" hidden="1"/>
    <cellStyle name="40% — akcent 6" xfId="26847" builtinId="51" hidden="1"/>
    <cellStyle name="40% — akcent 6" xfId="26887" builtinId="51" hidden="1"/>
    <cellStyle name="40% — akcent 6" xfId="26926" builtinId="51" hidden="1"/>
    <cellStyle name="40% — akcent 6" xfId="26965" builtinId="51" hidden="1"/>
    <cellStyle name="40% — akcent 6" xfId="26182" builtinId="51" hidden="1"/>
    <cellStyle name="40% — akcent 6" xfId="26998" builtinId="51" hidden="1"/>
    <cellStyle name="40% — akcent 6" xfId="27039" builtinId="51" hidden="1"/>
    <cellStyle name="40% — akcent 6" xfId="27078" builtinId="51" hidden="1"/>
    <cellStyle name="40% — akcent 6" xfId="27117" builtinId="51" hidden="1"/>
    <cellStyle name="40% — akcent 6" xfId="27156" builtinId="51" hidden="1"/>
    <cellStyle name="40% — akcent 6" xfId="27196" builtinId="51" hidden="1"/>
    <cellStyle name="40% — akcent 6" xfId="27235" builtinId="51" hidden="1"/>
    <cellStyle name="40% — akcent 6" xfId="27276" builtinId="51" hidden="1"/>
    <cellStyle name="40% — akcent 6" xfId="27315" builtinId="51" hidden="1"/>
    <cellStyle name="40% — akcent 6" xfId="27354" builtinId="51" hidden="1"/>
    <cellStyle name="40% — akcent 6" xfId="27393" builtinId="51" hidden="1"/>
    <cellStyle name="40% — akcent 6" xfId="27433" builtinId="51" hidden="1"/>
    <cellStyle name="40% — akcent 6" xfId="27473" builtinId="51" hidden="1"/>
    <cellStyle name="40% — akcent 6" xfId="27512" builtinId="51" hidden="1"/>
    <cellStyle name="40% — akcent 6" xfId="27552" builtinId="51" hidden="1"/>
    <cellStyle name="40% — akcent 6" xfId="27591" builtinId="51" hidden="1"/>
    <cellStyle name="40% — akcent 6" xfId="27631" builtinId="51" hidden="1"/>
    <cellStyle name="40% — akcent 6" xfId="27670" builtinId="51" hidden="1"/>
    <cellStyle name="40% — akcent 6" xfId="27709" builtinId="51" hidden="1"/>
    <cellStyle name="40% — akcent 6" xfId="26145" builtinId="51" hidden="1"/>
    <cellStyle name="40% — akcent 6" xfId="26179" builtinId="51" hidden="1"/>
    <cellStyle name="40% — akcent 6" xfId="27755" builtinId="51" hidden="1"/>
    <cellStyle name="40% — akcent 6" xfId="27794" builtinId="51" hidden="1"/>
    <cellStyle name="40% — akcent 6" xfId="27833" builtinId="51" hidden="1"/>
    <cellStyle name="40% — akcent 6" xfId="27872" builtinId="51" hidden="1"/>
    <cellStyle name="40% — akcent 6" xfId="27912" builtinId="51" hidden="1"/>
    <cellStyle name="40% — akcent 6" xfId="27951" builtinId="51" hidden="1"/>
    <cellStyle name="40% — akcent 6" xfId="27992" builtinId="51" hidden="1"/>
    <cellStyle name="40% — akcent 6" xfId="28031" builtinId="51" hidden="1"/>
    <cellStyle name="40% — akcent 6" xfId="28070" builtinId="51" hidden="1"/>
    <cellStyle name="40% — akcent 6" xfId="28109" builtinId="51" hidden="1"/>
    <cellStyle name="40% — akcent 6" xfId="28149" builtinId="51" hidden="1"/>
    <cellStyle name="40% — akcent 6" xfId="28189" builtinId="51" hidden="1"/>
    <cellStyle name="40% — akcent 6" xfId="28228" builtinId="51" hidden="1"/>
    <cellStyle name="40% — akcent 6" xfId="28268" builtinId="51" hidden="1"/>
    <cellStyle name="40% — akcent 6" xfId="28307" builtinId="51" hidden="1"/>
    <cellStyle name="40% — akcent 6" xfId="28347" builtinId="51" hidden="1"/>
    <cellStyle name="40% — akcent 6" xfId="28386" builtinId="51" hidden="1"/>
    <cellStyle name="40% — akcent 6" xfId="28425" builtinId="51" hidden="1"/>
    <cellStyle name="40% — akcent 6" xfId="28464" builtinId="51" hidden="1"/>
    <cellStyle name="40% — akcent 6" xfId="28588" builtinId="51" hidden="1"/>
    <cellStyle name="40% — akcent 6" xfId="28631" builtinId="51" hidden="1"/>
    <cellStyle name="40% — akcent 6" xfId="28670" builtinId="51" hidden="1"/>
    <cellStyle name="40% — akcent 6" xfId="28709" builtinId="51" hidden="1"/>
    <cellStyle name="40% — akcent 6" xfId="28748" builtinId="51" hidden="1"/>
    <cellStyle name="40% — akcent 6" xfId="28788" builtinId="51" hidden="1"/>
    <cellStyle name="40% — akcent 6" xfId="28827" builtinId="51" hidden="1"/>
    <cellStyle name="40% — akcent 6" xfId="28868" builtinId="51" hidden="1"/>
    <cellStyle name="40% — akcent 6" xfId="28907" builtinId="51" hidden="1"/>
    <cellStyle name="40% — akcent 6" xfId="28946" builtinId="51" hidden="1"/>
    <cellStyle name="40% — akcent 6" xfId="28985" builtinId="51" hidden="1"/>
    <cellStyle name="40% — akcent 6" xfId="29027" builtinId="51" hidden="1"/>
    <cellStyle name="40% — akcent 6" xfId="29067" builtinId="51" hidden="1"/>
    <cellStyle name="40% — akcent 6" xfId="29106" builtinId="51" hidden="1"/>
    <cellStyle name="40% — akcent 6" xfId="29146" builtinId="51" hidden="1"/>
    <cellStyle name="40% — akcent 6" xfId="29186" builtinId="51" hidden="1"/>
    <cellStyle name="40% — akcent 6" xfId="29226" builtinId="51" hidden="1"/>
    <cellStyle name="40% — akcent 6" xfId="29265" builtinId="51" hidden="1"/>
    <cellStyle name="40% — akcent 6" xfId="29304" builtinId="51" hidden="1"/>
    <cellStyle name="40% — akcent 6" xfId="29354" builtinId="51" hidden="1"/>
    <cellStyle name="40% — akcent 6" xfId="29513" builtinId="51" hidden="1"/>
    <cellStyle name="40% — akcent 6" xfId="29556" builtinId="51" hidden="1"/>
    <cellStyle name="40% — akcent 6" xfId="29595" builtinId="51" hidden="1"/>
    <cellStyle name="40% — akcent 6" xfId="29634" builtinId="51" hidden="1"/>
    <cellStyle name="40% — akcent 6" xfId="29673" builtinId="51" hidden="1"/>
    <cellStyle name="40% — akcent 6" xfId="29713" builtinId="51" hidden="1"/>
    <cellStyle name="40% — akcent 6" xfId="29752" builtinId="51" hidden="1"/>
    <cellStyle name="40% — akcent 6" xfId="29793" builtinId="51" hidden="1"/>
    <cellStyle name="40% — akcent 6" xfId="29832" builtinId="51" hidden="1"/>
    <cellStyle name="40% — akcent 6" xfId="29871" builtinId="51" hidden="1"/>
    <cellStyle name="40% — akcent 6" xfId="29910" builtinId="51" hidden="1"/>
    <cellStyle name="40% — akcent 6" xfId="29952" builtinId="51" hidden="1"/>
    <cellStyle name="40% — akcent 6" xfId="29992" builtinId="51" hidden="1"/>
    <cellStyle name="40% — akcent 6" xfId="30031" builtinId="51" hidden="1"/>
    <cellStyle name="40% — akcent 6" xfId="30071" builtinId="51" hidden="1"/>
    <cellStyle name="40% — akcent 6" xfId="30111" builtinId="51" hidden="1"/>
    <cellStyle name="40% — akcent 6" xfId="30151" builtinId="51" hidden="1"/>
    <cellStyle name="40% — akcent 6" xfId="30190" builtinId="51" hidden="1"/>
    <cellStyle name="40% — akcent 6" xfId="30229" builtinId="51" hidden="1"/>
    <cellStyle name="40% — akcent 6" xfId="29442" builtinId="51" hidden="1"/>
    <cellStyle name="40% — akcent 6" xfId="30262" builtinId="51" hidden="1"/>
    <cellStyle name="40% — akcent 6" xfId="30303" builtinId="51" hidden="1"/>
    <cellStyle name="40% — akcent 6" xfId="30342" builtinId="51" hidden="1"/>
    <cellStyle name="40% — akcent 6" xfId="30381" builtinId="51" hidden="1"/>
    <cellStyle name="40% — akcent 6" xfId="30420" builtinId="51" hidden="1"/>
    <cellStyle name="40% — akcent 6" xfId="30460" builtinId="51" hidden="1"/>
    <cellStyle name="40% — akcent 6" xfId="30499" builtinId="51" hidden="1"/>
    <cellStyle name="40% — akcent 6" xfId="30540" builtinId="51" hidden="1"/>
    <cellStyle name="40% — akcent 6" xfId="30579" builtinId="51" hidden="1"/>
    <cellStyle name="40% — akcent 6" xfId="30618" builtinId="51" hidden="1"/>
    <cellStyle name="40% — akcent 6" xfId="30657" builtinId="51" hidden="1"/>
    <cellStyle name="40% — akcent 6" xfId="30697" builtinId="51" hidden="1"/>
    <cellStyle name="40% — akcent 6" xfId="30737" builtinId="51" hidden="1"/>
    <cellStyle name="40% — akcent 6" xfId="30776" builtinId="51" hidden="1"/>
    <cellStyle name="40% — akcent 6" xfId="30816" builtinId="51" hidden="1"/>
    <cellStyle name="40% — akcent 6" xfId="30855" builtinId="51" hidden="1"/>
    <cellStyle name="40% — akcent 6" xfId="30895" builtinId="51" hidden="1"/>
    <cellStyle name="40% — akcent 6" xfId="30934" builtinId="51" hidden="1"/>
    <cellStyle name="40% — akcent 6" xfId="30973" builtinId="51" hidden="1"/>
    <cellStyle name="40% — akcent 6" xfId="29405" builtinId="51" hidden="1"/>
    <cellStyle name="40% — akcent 6" xfId="29439" builtinId="51" hidden="1"/>
    <cellStyle name="40% — akcent 6" xfId="31019" builtinId="51" hidden="1"/>
    <cellStyle name="40% — akcent 6" xfId="31058" builtinId="51" hidden="1"/>
    <cellStyle name="40% — akcent 6" xfId="31097" builtinId="51" hidden="1"/>
    <cellStyle name="40% — akcent 6" xfId="31136" builtinId="51" hidden="1"/>
    <cellStyle name="40% — akcent 6" xfId="31176" builtinId="51" hidden="1"/>
    <cellStyle name="40% — akcent 6" xfId="31215" builtinId="51" hidden="1"/>
    <cellStyle name="40% — akcent 6" xfId="31256" builtinId="51" hidden="1"/>
    <cellStyle name="40% — akcent 6" xfId="31295" builtinId="51" hidden="1"/>
    <cellStyle name="40% — akcent 6" xfId="31334" builtinId="51" hidden="1"/>
    <cellStyle name="40% — akcent 6" xfId="31373" builtinId="51" hidden="1"/>
    <cellStyle name="40% — akcent 6" xfId="31413" builtinId="51" hidden="1"/>
    <cellStyle name="40% — akcent 6" xfId="31453" builtinId="51" hidden="1"/>
    <cellStyle name="40% — akcent 6" xfId="31492" builtinId="51" hidden="1"/>
    <cellStyle name="40% — akcent 6" xfId="31532" builtinId="51" hidden="1"/>
    <cellStyle name="40% — akcent 6" xfId="31571" builtinId="51" hidden="1"/>
    <cellStyle name="40% — akcent 6" xfId="31611" builtinId="51" hidden="1"/>
    <cellStyle name="40% — akcent 6" xfId="31650" builtinId="51" hidden="1"/>
    <cellStyle name="40% — akcent 6" xfId="31689" builtinId="51" hidden="1"/>
    <cellStyle name="40% — akcent 6" xfId="28517" builtinId="51" hidden="1"/>
    <cellStyle name="40% — akcent 6" xfId="31702" builtinId="51" hidden="1"/>
    <cellStyle name="40% — akcent 6" xfId="31743" builtinId="51" hidden="1"/>
    <cellStyle name="40% — akcent 6" xfId="31782" builtinId="51" hidden="1"/>
    <cellStyle name="40% — akcent 6" xfId="31821" builtinId="51" hidden="1"/>
    <cellStyle name="40% — akcent 6" xfId="31860" builtinId="51" hidden="1"/>
    <cellStyle name="40% — akcent 6" xfId="31900" builtinId="51" hidden="1"/>
    <cellStyle name="40% — akcent 6" xfId="31939" builtinId="51" hidden="1"/>
    <cellStyle name="40% — akcent 6" xfId="31980" builtinId="51" hidden="1"/>
    <cellStyle name="40% — akcent 6" xfId="32019" builtinId="51" hidden="1"/>
    <cellStyle name="40% — akcent 6" xfId="32058" builtinId="51" hidden="1"/>
    <cellStyle name="40% — akcent 6" xfId="32097" builtinId="51" hidden="1"/>
    <cellStyle name="40% — akcent 6" xfId="32137" builtinId="51" hidden="1"/>
    <cellStyle name="40% — akcent 6" xfId="32177" builtinId="51" hidden="1"/>
    <cellStyle name="40% — akcent 6" xfId="32216" builtinId="51" hidden="1"/>
    <cellStyle name="40% — akcent 6" xfId="32256" builtinId="51" hidden="1"/>
    <cellStyle name="40% — akcent 6" xfId="32295" builtinId="51" hidden="1"/>
    <cellStyle name="40% — akcent 6" xfId="32335" builtinId="51" hidden="1"/>
    <cellStyle name="40% — akcent 6" xfId="32374" builtinId="51" hidden="1"/>
    <cellStyle name="40% — akcent 6" xfId="32413" builtinId="51" hidden="1"/>
    <cellStyle name="40% — akcent 6" xfId="32452" builtinId="51" hidden="1"/>
    <cellStyle name="40% — akcent 6" xfId="32611" builtinId="51" hidden="1"/>
    <cellStyle name="40% — akcent 6" xfId="32652" builtinId="51" hidden="1"/>
    <cellStyle name="40% — akcent 6" xfId="32691" builtinId="51" hidden="1"/>
    <cellStyle name="40% — akcent 6" xfId="32730" builtinId="51" hidden="1"/>
    <cellStyle name="40% — akcent 6" xfId="32769" builtinId="51" hidden="1"/>
    <cellStyle name="40% — akcent 6" xfId="32809" builtinId="51" hidden="1"/>
    <cellStyle name="40% — akcent 6" xfId="32848" builtinId="51" hidden="1"/>
    <cellStyle name="40% — akcent 6" xfId="32889" builtinId="51" hidden="1"/>
    <cellStyle name="40% — akcent 6" xfId="32928" builtinId="51" hidden="1"/>
    <cellStyle name="40% — akcent 6" xfId="32967" builtinId="51" hidden="1"/>
    <cellStyle name="40% — akcent 6" xfId="33006" builtinId="51" hidden="1"/>
    <cellStyle name="40% — akcent 6" xfId="33046" builtinId="51" hidden="1"/>
    <cellStyle name="40% — akcent 6" xfId="33086" builtinId="51" hidden="1"/>
    <cellStyle name="40% — akcent 6" xfId="33125" builtinId="51" hidden="1"/>
    <cellStyle name="40% — akcent 6" xfId="33165" builtinId="51" hidden="1"/>
    <cellStyle name="40% — akcent 6" xfId="33205" builtinId="51" hidden="1"/>
    <cellStyle name="40% — akcent 6" xfId="33245" builtinId="51" hidden="1"/>
    <cellStyle name="40% — akcent 6" xfId="33284" builtinId="51" hidden="1"/>
    <cellStyle name="40% — akcent 6" xfId="33323" builtinId="51" hidden="1"/>
    <cellStyle name="40% — akcent 6" xfId="32540" builtinId="51" hidden="1"/>
    <cellStyle name="40% — akcent 6" xfId="33356" builtinId="51" hidden="1"/>
    <cellStyle name="40% — akcent 6" xfId="33397" builtinId="51" hidden="1"/>
    <cellStyle name="40% — akcent 6" xfId="33436" builtinId="51" hidden="1"/>
    <cellStyle name="40% — akcent 6" xfId="33475" builtinId="51" hidden="1"/>
    <cellStyle name="40% — akcent 6" xfId="33514" builtinId="51" hidden="1"/>
    <cellStyle name="40% — akcent 6" xfId="33554" builtinId="51" hidden="1"/>
    <cellStyle name="40% — akcent 6" xfId="33593" builtinId="51" hidden="1"/>
    <cellStyle name="40% — akcent 6" xfId="33634" builtinId="51" hidden="1"/>
    <cellStyle name="40% — akcent 6" xfId="33673" builtinId="51" hidden="1"/>
    <cellStyle name="40% — akcent 6" xfId="33712" builtinId="51" hidden="1"/>
    <cellStyle name="40% — akcent 6" xfId="33751" builtinId="51" hidden="1"/>
    <cellStyle name="40% — akcent 6" xfId="33791" builtinId="51" hidden="1"/>
    <cellStyle name="40% — akcent 6" xfId="33831" builtinId="51" hidden="1"/>
    <cellStyle name="40% — akcent 6" xfId="33870" builtinId="51" hidden="1"/>
    <cellStyle name="40% — akcent 6" xfId="33910" builtinId="51" hidden="1"/>
    <cellStyle name="40% — akcent 6" xfId="33949" builtinId="51" hidden="1"/>
    <cellStyle name="40% — akcent 6" xfId="33989" builtinId="51" hidden="1"/>
    <cellStyle name="40% — akcent 6" xfId="34028" builtinId="51" hidden="1"/>
    <cellStyle name="40% — akcent 6" xfId="34067" builtinId="51" hidden="1"/>
    <cellStyle name="40% — akcent 6" xfId="32503" builtinId="51" hidden="1"/>
    <cellStyle name="40% — akcent 6" xfId="32537" builtinId="51" hidden="1"/>
    <cellStyle name="40% — akcent 6" xfId="34113" builtinId="51" hidden="1"/>
    <cellStyle name="40% — akcent 6" xfId="34152" builtinId="51" hidden="1"/>
    <cellStyle name="40% — akcent 6" xfId="34191" builtinId="51" hidden="1"/>
    <cellStyle name="40% — akcent 6" xfId="34230" builtinId="51" hidden="1"/>
    <cellStyle name="40% — akcent 6" xfId="34270" builtinId="51" hidden="1"/>
    <cellStyle name="40% — akcent 6" xfId="34309" builtinId="51" hidden="1"/>
    <cellStyle name="40% — akcent 6" xfId="34350" builtinId="51" hidden="1"/>
    <cellStyle name="40% — akcent 6" xfId="34389" builtinId="51" hidden="1"/>
    <cellStyle name="40% — akcent 6" xfId="34428" builtinId="51" hidden="1"/>
    <cellStyle name="40% — akcent 6" xfId="34467" builtinId="51" hidden="1"/>
    <cellStyle name="40% — akcent 6" xfId="34507" builtinId="51" hidden="1"/>
    <cellStyle name="40% — akcent 6" xfId="34547" builtinId="51" hidden="1"/>
    <cellStyle name="40% — akcent 6" xfId="34586" builtinId="51" hidden="1"/>
    <cellStyle name="40% — akcent 6" xfId="34626" builtinId="51" hidden="1"/>
    <cellStyle name="40% — akcent 6" xfId="34665" builtinId="51" hidden="1"/>
    <cellStyle name="40% — akcent 6" xfId="34705" builtinId="51" hidden="1"/>
    <cellStyle name="40% — akcent 6" xfId="34744" builtinId="51" hidden="1"/>
    <cellStyle name="40% — akcent 6" xfId="34783" builtinId="51" hidden="1"/>
    <cellStyle name="40% — akcent 6" xfId="29310" builtinId="51" hidden="1"/>
    <cellStyle name="40% — akcent 6" xfId="34824" builtinId="51" hidden="1"/>
    <cellStyle name="40% — akcent 6" xfId="34865" builtinId="51" hidden="1"/>
    <cellStyle name="40% — akcent 6" xfId="34904" builtinId="51" hidden="1"/>
    <cellStyle name="40% — akcent 6" xfId="34943" builtinId="51" hidden="1"/>
    <cellStyle name="40% — akcent 6" xfId="34982" builtinId="51" hidden="1"/>
    <cellStyle name="40% — akcent 6" xfId="35022" builtinId="51" hidden="1"/>
    <cellStyle name="40% — akcent 6" xfId="35061" builtinId="51" hidden="1"/>
    <cellStyle name="40% — akcent 6" xfId="35102" builtinId="51" hidden="1"/>
    <cellStyle name="40% — akcent 6" xfId="35141" builtinId="51" hidden="1"/>
    <cellStyle name="40% — akcent 6" xfId="35180" builtinId="51" hidden="1"/>
    <cellStyle name="40% — akcent 6" xfId="35219" builtinId="51" hidden="1"/>
    <cellStyle name="40% — akcent 6" xfId="35259" builtinId="51" hidden="1"/>
    <cellStyle name="40% — akcent 6" xfId="35299" builtinId="51" hidden="1"/>
    <cellStyle name="40% — akcent 6" xfId="35338" builtinId="51" hidden="1"/>
    <cellStyle name="40% — akcent 6" xfId="35378" builtinId="51" hidden="1"/>
    <cellStyle name="40% — akcent 6" xfId="35417" builtinId="51" hidden="1"/>
    <cellStyle name="40% — akcent 6" xfId="35457" builtinId="51" hidden="1"/>
    <cellStyle name="40% — akcent 6" xfId="35496" builtinId="51" hidden="1"/>
    <cellStyle name="40% — akcent 6" xfId="35535" builtinId="51" hidden="1"/>
    <cellStyle name="40% — akcent 6" xfId="35574" builtinId="51" hidden="1"/>
    <cellStyle name="40% — akcent 6" xfId="35733" builtinId="51" hidden="1"/>
    <cellStyle name="40% — akcent 6" xfId="35774" builtinId="51" hidden="1"/>
    <cellStyle name="40% — akcent 6" xfId="35813" builtinId="51" hidden="1"/>
    <cellStyle name="40% — akcent 6" xfId="35852" builtinId="51" hidden="1"/>
    <cellStyle name="40% — akcent 6" xfId="35891" builtinId="51" hidden="1"/>
    <cellStyle name="40% — akcent 6" xfId="35931" builtinId="51" hidden="1"/>
    <cellStyle name="40% — akcent 6" xfId="35970" builtinId="51" hidden="1"/>
    <cellStyle name="40% — akcent 6" xfId="36011" builtinId="51" hidden="1"/>
    <cellStyle name="40% — akcent 6" xfId="36050" builtinId="51" hidden="1"/>
    <cellStyle name="40% — akcent 6" xfId="36089" builtinId="51" hidden="1"/>
    <cellStyle name="40% — akcent 6" xfId="36128" builtinId="51" hidden="1"/>
    <cellStyle name="40% — akcent 6" xfId="36168" builtinId="51" hidden="1"/>
    <cellStyle name="40% — akcent 6" xfId="36208" builtinId="51" hidden="1"/>
    <cellStyle name="40% — akcent 6" xfId="36247" builtinId="51" hidden="1"/>
    <cellStyle name="40% — akcent 6" xfId="36287" builtinId="51" hidden="1"/>
    <cellStyle name="40% — akcent 6" xfId="36327" builtinId="51" hidden="1"/>
    <cellStyle name="40% — akcent 6" xfId="36367" builtinId="51" hidden="1"/>
    <cellStyle name="40% — akcent 6" xfId="36406" builtinId="51" hidden="1"/>
    <cellStyle name="40% — akcent 6" xfId="36445" builtinId="51" hidden="1"/>
    <cellStyle name="40% — akcent 6" xfId="35662" builtinId="51" hidden="1"/>
    <cellStyle name="40% — akcent 6" xfId="36478" builtinId="51" hidden="1"/>
    <cellStyle name="40% — akcent 6" xfId="36519" builtinId="51" hidden="1"/>
    <cellStyle name="40% — akcent 6" xfId="36558" builtinId="51" hidden="1"/>
    <cellStyle name="40% — akcent 6" xfId="36597" builtinId="51" hidden="1"/>
    <cellStyle name="40% — akcent 6" xfId="36636" builtinId="51" hidden="1"/>
    <cellStyle name="40% — akcent 6" xfId="36676" builtinId="51" hidden="1"/>
    <cellStyle name="40% — akcent 6" xfId="36715" builtinId="51" hidden="1"/>
    <cellStyle name="40% — akcent 6" xfId="36756" builtinId="51" hidden="1"/>
    <cellStyle name="40% — akcent 6" xfId="36795" builtinId="51" hidden="1"/>
    <cellStyle name="40% — akcent 6" xfId="36834" builtinId="51" hidden="1"/>
    <cellStyle name="40% — akcent 6" xfId="36873" builtinId="51" hidden="1"/>
    <cellStyle name="40% — akcent 6" xfId="36913" builtinId="51" hidden="1"/>
    <cellStyle name="40% — akcent 6" xfId="36953" builtinId="51" hidden="1"/>
    <cellStyle name="40% — akcent 6" xfId="36992" builtinId="51" hidden="1"/>
    <cellStyle name="40% — akcent 6" xfId="37032" builtinId="51" hidden="1"/>
    <cellStyle name="40% — akcent 6" xfId="37071" builtinId="51" hidden="1"/>
    <cellStyle name="40% — akcent 6" xfId="37111" builtinId="51" hidden="1"/>
    <cellStyle name="40% — akcent 6" xfId="37150" builtinId="51" hidden="1"/>
    <cellStyle name="40% — akcent 6" xfId="37189" builtinId="51" hidden="1"/>
    <cellStyle name="40% — akcent 6" xfId="35625" builtinId="51" hidden="1"/>
    <cellStyle name="40% — akcent 6" xfId="35659" builtinId="51" hidden="1"/>
    <cellStyle name="40% — akcent 6" xfId="37235" builtinId="51" hidden="1"/>
    <cellStyle name="40% — akcent 6" xfId="37274" builtinId="51" hidden="1"/>
    <cellStyle name="40% — akcent 6" xfId="37313" builtinId="51" hidden="1"/>
    <cellStyle name="40% — akcent 6" xfId="37352" builtinId="51" hidden="1"/>
    <cellStyle name="40% — akcent 6" xfId="37392" builtinId="51" hidden="1"/>
    <cellStyle name="40% — akcent 6" xfId="37431" builtinId="51" hidden="1"/>
    <cellStyle name="40% — akcent 6" xfId="37472" builtinId="51" hidden="1"/>
    <cellStyle name="40% — akcent 6" xfId="37511" builtinId="51" hidden="1"/>
    <cellStyle name="40% — akcent 6" xfId="37550" builtinId="51" hidden="1"/>
    <cellStyle name="40% — akcent 6" xfId="37589" builtinId="51" hidden="1"/>
    <cellStyle name="40% — akcent 6" xfId="37629" builtinId="51" hidden="1"/>
    <cellStyle name="40% — akcent 6" xfId="37669" builtinId="51" hidden="1"/>
    <cellStyle name="40% — akcent 6" xfId="37708" builtinId="51" hidden="1"/>
    <cellStyle name="40% — akcent 6" xfId="37748" builtinId="51" hidden="1"/>
    <cellStyle name="40% — akcent 6" xfId="37787" builtinId="51" hidden="1"/>
    <cellStyle name="40% — akcent 6" xfId="37827" builtinId="51" hidden="1"/>
    <cellStyle name="40% — akcent 6" xfId="37866" builtinId="51" hidden="1"/>
    <cellStyle name="40% — akcent 6" xfId="37905" builtinId="51" hidden="1"/>
    <cellStyle name="40% — akcent 6" xfId="37944" builtinId="51" hidden="1"/>
    <cellStyle name="40% — akcent 6" xfId="37984" builtinId="51" hidden="1"/>
    <cellStyle name="40% — akcent 6" xfId="38025" builtinId="51" hidden="1"/>
    <cellStyle name="40% — akcent 6" xfId="38064" builtinId="51" hidden="1"/>
    <cellStyle name="40% — akcent 6" xfId="38103" builtinId="51" hidden="1"/>
    <cellStyle name="40% — akcent 6" xfId="38142" builtinId="51" hidden="1"/>
    <cellStyle name="40% — akcent 6" xfId="38182" builtinId="51" hidden="1"/>
    <cellStyle name="40% — akcent 6" xfId="38221" builtinId="51" hidden="1"/>
    <cellStyle name="40% — akcent 6" xfId="38262" builtinId="51" hidden="1"/>
    <cellStyle name="40% — akcent 6" xfId="38301" builtinId="51" hidden="1"/>
    <cellStyle name="40% — akcent 6" xfId="38340" builtinId="51" hidden="1"/>
    <cellStyle name="40% — akcent 6" xfId="38379" builtinId="51" hidden="1"/>
    <cellStyle name="40% — akcent 6" xfId="38419" builtinId="51" hidden="1"/>
    <cellStyle name="40% — akcent 6" xfId="38459" builtinId="51" hidden="1"/>
    <cellStyle name="40% — akcent 6" xfId="38498" builtinId="51" hidden="1"/>
    <cellStyle name="40% — akcent 6" xfId="38538" builtinId="51" hidden="1"/>
    <cellStyle name="40% — akcent 6" xfId="38577" builtinId="51" hidden="1"/>
    <cellStyle name="40% — akcent 6" xfId="38617" builtinId="51" hidden="1"/>
    <cellStyle name="40% — akcent 6" xfId="38656" builtinId="51" hidden="1"/>
    <cellStyle name="40% — akcent 6" xfId="38695" builtinId="51" hidden="1"/>
    <cellStyle name="40% — akcent 6" xfId="38734" builtinId="51" hidden="1"/>
    <cellStyle name="40% — akcent 6" xfId="38893" builtinId="51" hidden="1"/>
    <cellStyle name="40% — akcent 6" xfId="38934" builtinId="51" hidden="1"/>
    <cellStyle name="40% — akcent 6" xfId="38973" builtinId="51" hidden="1"/>
    <cellStyle name="40% — akcent 6" xfId="39012" builtinId="51" hidden="1"/>
    <cellStyle name="40% — akcent 6" xfId="39051" builtinId="51" hidden="1"/>
    <cellStyle name="40% — akcent 6" xfId="39091" builtinId="51" hidden="1"/>
    <cellStyle name="40% — akcent 6" xfId="39130" builtinId="51" hidden="1"/>
    <cellStyle name="40% — akcent 6" xfId="39171" builtinId="51" hidden="1"/>
    <cellStyle name="40% — akcent 6" xfId="39210" builtinId="51" hidden="1"/>
    <cellStyle name="40% — akcent 6" xfId="39249" builtinId="51" hidden="1"/>
    <cellStyle name="40% — akcent 6" xfId="39288" builtinId="51" hidden="1"/>
    <cellStyle name="40% — akcent 6" xfId="39328" builtinId="51" hidden="1"/>
    <cellStyle name="40% — akcent 6" xfId="39368" builtinId="51" hidden="1"/>
    <cellStyle name="40% — akcent 6" xfId="39407" builtinId="51" hidden="1"/>
    <cellStyle name="40% — akcent 6" xfId="39447" builtinId="51" hidden="1"/>
    <cellStyle name="40% — akcent 6" xfId="39487" builtinId="51" hidden="1"/>
    <cellStyle name="40% — akcent 6" xfId="39527" builtinId="51" hidden="1"/>
    <cellStyle name="40% — akcent 6" xfId="39566" builtinId="51" hidden="1"/>
    <cellStyle name="40% — akcent 6" xfId="39605" builtinId="51" hidden="1"/>
    <cellStyle name="40% — akcent 6" xfId="38822" builtinId="51" hidden="1"/>
    <cellStyle name="40% — akcent 6" xfId="39638" builtinId="51" hidden="1"/>
    <cellStyle name="40% — akcent 6" xfId="39679" builtinId="51" hidden="1"/>
    <cellStyle name="40% — akcent 6" xfId="39718" builtinId="51" hidden="1"/>
    <cellStyle name="40% — akcent 6" xfId="39757" builtinId="51" hidden="1"/>
    <cellStyle name="40% — akcent 6" xfId="39796" builtinId="51" hidden="1"/>
    <cellStyle name="40% — akcent 6" xfId="39836" builtinId="51" hidden="1"/>
    <cellStyle name="40% — akcent 6" xfId="39875" builtinId="51" hidden="1"/>
    <cellStyle name="40% — akcent 6" xfId="39916" builtinId="51" hidden="1"/>
    <cellStyle name="40% — akcent 6" xfId="39955" builtinId="51" hidden="1"/>
    <cellStyle name="40% — akcent 6" xfId="39994" builtinId="51" hidden="1"/>
    <cellStyle name="40% — akcent 6" xfId="40033" builtinId="51" hidden="1"/>
    <cellStyle name="40% — akcent 6" xfId="40073" builtinId="51" hidden="1"/>
    <cellStyle name="40% — akcent 6" xfId="40113" builtinId="51" hidden="1"/>
    <cellStyle name="40% — akcent 6" xfId="40152" builtinId="51" hidden="1"/>
    <cellStyle name="40% — akcent 6" xfId="40192" builtinId="51" hidden="1"/>
    <cellStyle name="40% — akcent 6" xfId="40231" builtinId="51" hidden="1"/>
    <cellStyle name="40% — akcent 6" xfId="40271" builtinId="51" hidden="1"/>
    <cellStyle name="40% — akcent 6" xfId="40310" builtinId="51" hidden="1"/>
    <cellStyle name="40% — akcent 6" xfId="40349" builtinId="51" hidden="1"/>
    <cellStyle name="40% — akcent 6" xfId="38785" builtinId="51" hidden="1"/>
    <cellStyle name="40% — akcent 6" xfId="38819" builtinId="51" hidden="1"/>
    <cellStyle name="40% — akcent 6" xfId="40395" builtinId="51" hidden="1"/>
    <cellStyle name="40% — akcent 6" xfId="40434" builtinId="51" hidden="1"/>
    <cellStyle name="40% — akcent 6" xfId="40473" builtinId="51" hidden="1"/>
    <cellStyle name="40% — akcent 6" xfId="40512" builtinId="51" hidden="1"/>
    <cellStyle name="40% — akcent 6" xfId="40552" builtinId="51" hidden="1"/>
    <cellStyle name="40% — akcent 6" xfId="40591" builtinId="51" hidden="1"/>
    <cellStyle name="40% — akcent 6" xfId="40632" builtinId="51" hidden="1"/>
    <cellStyle name="40% — akcent 6" xfId="40671" builtinId="51" hidden="1"/>
    <cellStyle name="40% — akcent 6" xfId="40710" builtinId="51" hidden="1"/>
    <cellStyle name="40% — akcent 6" xfId="40749" builtinId="51" hidden="1"/>
    <cellStyle name="40% — akcent 6" xfId="40789" builtinId="51" hidden="1"/>
    <cellStyle name="40% — akcent 6" xfId="40829" builtinId="51" hidden="1"/>
    <cellStyle name="40% — akcent 6" xfId="40868" builtinId="51" hidden="1"/>
    <cellStyle name="40% — akcent 6" xfId="40908" builtinId="51" hidden="1"/>
    <cellStyle name="40% — akcent 6" xfId="40947" builtinId="51" hidden="1"/>
    <cellStyle name="40% — akcent 6" xfId="40987" builtinId="51" hidden="1"/>
    <cellStyle name="40% — akcent 6" xfId="41026" builtinId="51" hidden="1"/>
    <cellStyle name="40% — akcent 6" xfId="41065" builtinId="51" hidden="1"/>
    <cellStyle name="40% — akcent 6" xfId="41125" builtinId="51" hidden="1"/>
    <cellStyle name="40% — akcent 6" xfId="41183" builtinId="51" hidden="1"/>
    <cellStyle name="40% — akcent 6" xfId="41224" builtinId="51" hidden="1"/>
    <cellStyle name="40% — akcent 6" xfId="41263" builtinId="51" hidden="1"/>
    <cellStyle name="40% — akcent 6" xfId="41302" builtinId="51" hidden="1"/>
    <cellStyle name="40% — akcent 6" xfId="41341" builtinId="51" hidden="1"/>
    <cellStyle name="40% — akcent 6" xfId="41381" builtinId="51" hidden="1"/>
    <cellStyle name="40% — akcent 6" xfId="41420" builtinId="51" hidden="1"/>
    <cellStyle name="40% — akcent 6" xfId="41461" builtinId="51" hidden="1"/>
    <cellStyle name="40% — akcent 6" xfId="41500" builtinId="51" hidden="1"/>
    <cellStyle name="40% — akcent 6" xfId="41539" builtinId="51" hidden="1"/>
    <cellStyle name="40% — akcent 6" xfId="41578" builtinId="51" hidden="1"/>
    <cellStyle name="40% — akcent 6" xfId="41618" builtinId="51" hidden="1"/>
    <cellStyle name="40% — akcent 6" xfId="41658" builtinId="51" hidden="1"/>
    <cellStyle name="40% — akcent 6" xfId="41697" builtinId="51" hidden="1"/>
    <cellStyle name="40% — akcent 6" xfId="41737" builtinId="51" hidden="1"/>
    <cellStyle name="40% — akcent 6" xfId="41776" builtinId="51" hidden="1"/>
    <cellStyle name="40% — akcent 6" xfId="41816" builtinId="51" hidden="1"/>
    <cellStyle name="40% — akcent 6" xfId="41855" builtinId="51" hidden="1"/>
    <cellStyle name="40% — akcent 6" xfId="41894" builtinId="51" hidden="1"/>
    <cellStyle name="40% — akcent 6" xfId="41068" builtinId="51" hidden="1"/>
    <cellStyle name="40% — akcent 6" xfId="41934" builtinId="51" hidden="1"/>
    <cellStyle name="40% — akcent 6" xfId="41975" builtinId="51" hidden="1"/>
    <cellStyle name="40% — akcent 6" xfId="42014" builtinId="51" hidden="1"/>
    <cellStyle name="40% — akcent 6" xfId="42053" builtinId="51" hidden="1"/>
    <cellStyle name="40% — akcent 6" xfId="42092" builtinId="51" hidden="1"/>
    <cellStyle name="40% — akcent 6" xfId="42132" builtinId="51" hidden="1"/>
    <cellStyle name="40% — akcent 6" xfId="42171" builtinId="51" hidden="1"/>
    <cellStyle name="40% — akcent 6" xfId="42212" builtinId="51" hidden="1"/>
    <cellStyle name="40% — akcent 6" xfId="42251" builtinId="51" hidden="1"/>
    <cellStyle name="40% — akcent 6" xfId="42290" builtinId="51" hidden="1"/>
    <cellStyle name="40% — akcent 6" xfId="42329" builtinId="51" hidden="1"/>
    <cellStyle name="40% — akcent 6" xfId="42369" builtinId="51" hidden="1"/>
    <cellStyle name="40% — akcent 6" xfId="42409" builtinId="51" hidden="1"/>
    <cellStyle name="40% — akcent 6" xfId="42448" builtinId="51" hidden="1"/>
    <cellStyle name="40% — akcent 6" xfId="42488" builtinId="51" hidden="1"/>
    <cellStyle name="40% — akcent 6" xfId="42527" builtinId="51" hidden="1"/>
    <cellStyle name="40% — akcent 6" xfId="42567" builtinId="51" hidden="1"/>
    <cellStyle name="40% — akcent 6" xfId="42606" builtinId="51" hidden="1"/>
    <cellStyle name="40% — akcent 6" xfId="42645" builtinId="51" hidden="1"/>
    <cellStyle name="40% — akcent 6" xfId="42709" builtinId="51" hidden="1"/>
    <cellStyle name="40% — akcent 6" xfId="42763" builtinId="51" hidden="1"/>
    <cellStyle name="40% — akcent 6" xfId="42804" builtinId="51" hidden="1"/>
    <cellStyle name="40% — akcent 6" xfId="42843" builtinId="51" hidden="1"/>
    <cellStyle name="40% — akcent 6" xfId="42882" builtinId="51" hidden="1"/>
    <cellStyle name="40% — akcent 6" xfId="42921" builtinId="51" hidden="1"/>
    <cellStyle name="40% — akcent 6" xfId="42961" builtinId="51" hidden="1"/>
    <cellStyle name="40% — akcent 6" xfId="43000" builtinId="51" hidden="1"/>
    <cellStyle name="40% — akcent 6" xfId="43041" builtinId="51" hidden="1"/>
    <cellStyle name="40% — akcent 6" xfId="43080" builtinId="51" hidden="1"/>
    <cellStyle name="40% — akcent 6" xfId="43119" builtinId="51" hidden="1"/>
    <cellStyle name="40% — akcent 6" xfId="43158" builtinId="51" hidden="1"/>
    <cellStyle name="40% — akcent 6" xfId="43198" builtinId="51" hidden="1"/>
    <cellStyle name="40% — akcent 6" xfId="43238" builtinId="51" hidden="1"/>
    <cellStyle name="40% — akcent 6" xfId="43277" builtinId="51" hidden="1"/>
    <cellStyle name="40% — akcent 6" xfId="43317" builtinId="51" hidden="1"/>
    <cellStyle name="40% — akcent 6" xfId="43356" builtinId="51" hidden="1"/>
    <cellStyle name="40% — akcent 6" xfId="43396" builtinId="51" hidden="1"/>
    <cellStyle name="40% — akcent 6" xfId="43435" builtinId="51" hidden="1"/>
    <cellStyle name="40% — akcent 6" xfId="43474" builtinId="51" hidden="1"/>
    <cellStyle name="40% — akcent 6" xfId="42647" builtinId="51" hidden="1"/>
    <cellStyle name="40% — akcent 6" xfId="43514" builtinId="51" hidden="1"/>
    <cellStyle name="40% — akcent 6" xfId="43555" builtinId="51" hidden="1"/>
    <cellStyle name="40% — akcent 6" xfId="43594" builtinId="51" hidden="1"/>
    <cellStyle name="40% — akcent 6" xfId="43633" builtinId="51" hidden="1"/>
    <cellStyle name="40% — akcent 6" xfId="43672" builtinId="51" hidden="1"/>
    <cellStyle name="40% — akcent 6" xfId="43712" builtinId="51" hidden="1"/>
    <cellStyle name="40% — akcent 6" xfId="43751" builtinId="51" hidden="1"/>
    <cellStyle name="40% — akcent 6" xfId="43792" builtinId="51" hidden="1"/>
    <cellStyle name="40% — akcent 6" xfId="43831" builtinId="51" hidden="1"/>
    <cellStyle name="40% — akcent 6" xfId="43870" builtinId="51" hidden="1"/>
    <cellStyle name="40% — akcent 6" xfId="43909" builtinId="51" hidden="1"/>
    <cellStyle name="40% — akcent 6" xfId="43949" builtinId="51" hidden="1"/>
    <cellStyle name="40% — akcent 6" xfId="43989" builtinId="51" hidden="1"/>
    <cellStyle name="40% — akcent 6" xfId="44028" builtinId="51" hidden="1"/>
    <cellStyle name="40% — akcent 6" xfId="44068" builtinId="51" hidden="1"/>
    <cellStyle name="40% — akcent 6" xfId="44107" builtinId="51" hidden="1"/>
    <cellStyle name="40% — akcent 6" xfId="44147" builtinId="51" hidden="1"/>
    <cellStyle name="40% — akcent 6" xfId="44186" builtinId="51" hidden="1"/>
    <cellStyle name="40% — akcent 6" xfId="44225" builtinId="51" hidden="1"/>
    <cellStyle name="40% — akcent 6" xfId="44289" builtinId="51" hidden="1"/>
    <cellStyle name="40% — akcent 6" xfId="44343" builtinId="51" hidden="1"/>
    <cellStyle name="40% — akcent 6" xfId="44384" builtinId="51" hidden="1"/>
    <cellStyle name="40% — akcent 6" xfId="44423" builtinId="51" hidden="1"/>
    <cellStyle name="40% — akcent 6" xfId="44462" builtinId="51" hidden="1"/>
    <cellStyle name="40% — akcent 6" xfId="44501" builtinId="51" hidden="1"/>
    <cellStyle name="40% — akcent 6" xfId="44541" builtinId="51" hidden="1"/>
    <cellStyle name="40% — akcent 6" xfId="44580" builtinId="51" hidden="1"/>
    <cellStyle name="40% — akcent 6" xfId="44621" builtinId="51" hidden="1"/>
    <cellStyle name="40% — akcent 6" xfId="44660" builtinId="51" hidden="1"/>
    <cellStyle name="40% — akcent 6" xfId="44699" builtinId="51" hidden="1"/>
    <cellStyle name="40% — akcent 6" xfId="44738" builtinId="51" hidden="1"/>
    <cellStyle name="40% — akcent 6" xfId="44778" builtinId="51" hidden="1"/>
    <cellStyle name="40% — akcent 6" xfId="44818" builtinId="51" hidden="1"/>
    <cellStyle name="40% — akcent 6" xfId="44857" builtinId="51" hidden="1"/>
    <cellStyle name="40% — akcent 6" xfId="44897" builtinId="51" hidden="1"/>
    <cellStyle name="40% — akcent 6" xfId="44936" builtinId="51" hidden="1"/>
    <cellStyle name="40% — akcent 6" xfId="44976" builtinId="51" hidden="1"/>
    <cellStyle name="40% — akcent 6" xfId="45015" builtinId="51" hidden="1"/>
    <cellStyle name="40% — akcent 6" xfId="45054" builtinId="51" hidden="1"/>
    <cellStyle name="40% — akcent 6" xfId="44227" builtinId="51" hidden="1"/>
    <cellStyle name="40% — akcent 6" xfId="45094" builtinId="51" hidden="1"/>
    <cellStyle name="40% — akcent 6" xfId="45135" builtinId="51" hidden="1"/>
    <cellStyle name="40% — akcent 6" xfId="45174" builtinId="51" hidden="1"/>
    <cellStyle name="40% — akcent 6" xfId="45213" builtinId="51" hidden="1"/>
    <cellStyle name="40% — akcent 6" xfId="45252" builtinId="51" hidden="1"/>
    <cellStyle name="40% — akcent 6" xfId="45292" builtinId="51" hidden="1"/>
    <cellStyle name="40% — akcent 6" xfId="45331" builtinId="51" hidden="1"/>
    <cellStyle name="40% — akcent 6" xfId="45372" builtinId="51" hidden="1"/>
    <cellStyle name="40% — akcent 6" xfId="45411" builtinId="51" hidden="1"/>
    <cellStyle name="40% — akcent 6" xfId="45450" builtinId="51" hidden="1"/>
    <cellStyle name="40% — akcent 6" xfId="45489" builtinId="51" hidden="1"/>
    <cellStyle name="40% — akcent 6" xfId="45529" builtinId="51" hidden="1"/>
    <cellStyle name="40% — akcent 6" xfId="45569" builtinId="51" hidden="1"/>
    <cellStyle name="40% — akcent 6" xfId="45608" builtinId="51" hidden="1"/>
    <cellStyle name="40% — akcent 6" xfId="45648" builtinId="51" hidden="1"/>
    <cellStyle name="40% — akcent 6" xfId="45687" builtinId="51" hidden="1"/>
    <cellStyle name="40% — akcent 6" xfId="45727" builtinId="51" hidden="1"/>
    <cellStyle name="40% — akcent 6" xfId="45766" builtinId="51" hidden="1"/>
    <cellStyle name="40% — akcent 6" xfId="45805" builtinId="51" hidden="1"/>
    <cellStyle name="60 % - Accent1" xfId="19" hidden="1"/>
    <cellStyle name="60 % - Accent2" xfId="23" hidden="1"/>
    <cellStyle name="60 % - Accent3" xfId="27" hidden="1"/>
    <cellStyle name="60 % - Accent4" xfId="31" hidden="1"/>
    <cellStyle name="60 % - Accent5" xfId="35" hidden="1"/>
    <cellStyle name="60 % - Accent6" xfId="39" hidden="1"/>
    <cellStyle name="60% - Accent1" xfId="48" hidden="1"/>
    <cellStyle name="60% - Accent2" xfId="51" hidden="1"/>
    <cellStyle name="60% - Accent3" xfId="54" hidden="1"/>
    <cellStyle name="60% - Accent4" xfId="57" hidden="1"/>
    <cellStyle name="60% - Accent5" xfId="60" hidden="1"/>
    <cellStyle name="60% - Accent6" xfId="63" hidden="1"/>
    <cellStyle name="60% — akcent 1" xfId="86" builtinId="32" hidden="1"/>
    <cellStyle name="60% — akcent 1" xfId="125" builtinId="32" hidden="1"/>
    <cellStyle name="60% — akcent 1" xfId="164" builtinId="32" hidden="1"/>
    <cellStyle name="60% — akcent 1" xfId="203" builtinId="32" hidden="1"/>
    <cellStyle name="60% — akcent 1" xfId="243" builtinId="32" hidden="1"/>
    <cellStyle name="60% — akcent 1" xfId="282" builtinId="32" hidden="1"/>
    <cellStyle name="60% — akcent 1" xfId="323" builtinId="32" hidden="1"/>
    <cellStyle name="60% — akcent 1" xfId="362" builtinId="32" hidden="1"/>
    <cellStyle name="60% — akcent 1" xfId="401" builtinId="32" hidden="1"/>
    <cellStyle name="60% — akcent 1" xfId="440" builtinId="32" hidden="1"/>
    <cellStyle name="60% — akcent 1" xfId="480" builtinId="32" hidden="1"/>
    <cellStyle name="60% — akcent 1" xfId="520" builtinId="32" hidden="1"/>
    <cellStyle name="60% — akcent 1" xfId="559" builtinId="32" hidden="1"/>
    <cellStyle name="60% — akcent 1" xfId="599" builtinId="32" hidden="1"/>
    <cellStyle name="60% — akcent 1" xfId="638" builtinId="32" hidden="1"/>
    <cellStyle name="60% — akcent 1" xfId="678" builtinId="32" hidden="1"/>
    <cellStyle name="60% — akcent 1" xfId="717" builtinId="32" hidden="1"/>
    <cellStyle name="60% — akcent 1" xfId="756" builtinId="32" hidden="1"/>
    <cellStyle name="60% — akcent 1" xfId="795" builtinId="32" hidden="1"/>
    <cellStyle name="60% — akcent 1" xfId="954" builtinId="32" hidden="1"/>
    <cellStyle name="60% — akcent 1" xfId="995" builtinId="32" hidden="1"/>
    <cellStyle name="60% — akcent 1" xfId="1034" builtinId="32" hidden="1"/>
    <cellStyle name="60% — akcent 1" xfId="1073" builtinId="32" hidden="1"/>
    <cellStyle name="60% — akcent 1" xfId="1112" builtinId="32" hidden="1"/>
    <cellStyle name="60% — akcent 1" xfId="1152" builtinId="32" hidden="1"/>
    <cellStyle name="60% — akcent 1" xfId="1191" builtinId="32" hidden="1"/>
    <cellStyle name="60% — akcent 1" xfId="1232" builtinId="32" hidden="1"/>
    <cellStyle name="60% — akcent 1" xfId="1271" builtinId="32" hidden="1"/>
    <cellStyle name="60% — akcent 1" xfId="1310" builtinId="32" hidden="1"/>
    <cellStyle name="60% — akcent 1" xfId="1349" builtinId="32" hidden="1"/>
    <cellStyle name="60% — akcent 1" xfId="1389" builtinId="32" hidden="1"/>
    <cellStyle name="60% — akcent 1" xfId="1429" builtinId="32" hidden="1"/>
    <cellStyle name="60% — akcent 1" xfId="1468" builtinId="32" hidden="1"/>
    <cellStyle name="60% — akcent 1" xfId="1508" builtinId="32" hidden="1"/>
    <cellStyle name="60% — akcent 1" xfId="1548" builtinId="32" hidden="1"/>
    <cellStyle name="60% — akcent 1" xfId="1588" builtinId="32" hidden="1"/>
    <cellStyle name="60% — akcent 1" xfId="1627" builtinId="32" hidden="1"/>
    <cellStyle name="60% — akcent 1" xfId="1666" builtinId="32" hidden="1"/>
    <cellStyle name="60% — akcent 1" xfId="918" builtinId="32" hidden="1"/>
    <cellStyle name="60% — akcent 1" xfId="1699" builtinId="32" hidden="1"/>
    <cellStyle name="60% — akcent 1" xfId="1740" builtinId="32" hidden="1"/>
    <cellStyle name="60% — akcent 1" xfId="1779" builtinId="32" hidden="1"/>
    <cellStyle name="60% — akcent 1" xfId="1818" builtinId="32" hidden="1"/>
    <cellStyle name="60% — akcent 1" xfId="1857" builtinId="32" hidden="1"/>
    <cellStyle name="60% — akcent 1" xfId="1897" builtinId="32" hidden="1"/>
    <cellStyle name="60% — akcent 1" xfId="1936" builtinId="32" hidden="1"/>
    <cellStyle name="60% — akcent 1" xfId="1977" builtinId="32" hidden="1"/>
    <cellStyle name="60% — akcent 1" xfId="2016" builtinId="32" hidden="1"/>
    <cellStyle name="60% — akcent 1" xfId="2055" builtinId="32" hidden="1"/>
    <cellStyle name="60% — akcent 1" xfId="2094" builtinId="32" hidden="1"/>
    <cellStyle name="60% — akcent 1" xfId="2134" builtinId="32" hidden="1"/>
    <cellStyle name="60% — akcent 1" xfId="2174" builtinId="32" hidden="1"/>
    <cellStyle name="60% — akcent 1" xfId="2213" builtinId="32" hidden="1"/>
    <cellStyle name="60% — akcent 1" xfId="2253" builtinId="32" hidden="1"/>
    <cellStyle name="60% — akcent 1" xfId="2292" builtinId="32" hidden="1"/>
    <cellStyle name="60% — akcent 1" xfId="2332" builtinId="32" hidden="1"/>
    <cellStyle name="60% — akcent 1" xfId="2371" builtinId="32" hidden="1"/>
    <cellStyle name="60% — akcent 1" xfId="2410" builtinId="32" hidden="1"/>
    <cellStyle name="60% — akcent 1" xfId="849" builtinId="32" hidden="1"/>
    <cellStyle name="60% — akcent 1" xfId="886" builtinId="32" hidden="1"/>
    <cellStyle name="60% — akcent 1" xfId="2456" builtinId="32" hidden="1"/>
    <cellStyle name="60% — akcent 1" xfId="2495" builtinId="32" hidden="1"/>
    <cellStyle name="60% — akcent 1" xfId="2534" builtinId="32" hidden="1"/>
    <cellStyle name="60% — akcent 1" xfId="2573" builtinId="32" hidden="1"/>
    <cellStyle name="60% — akcent 1" xfId="2613" builtinId="32" hidden="1"/>
    <cellStyle name="60% — akcent 1" xfId="2652" builtinId="32" hidden="1"/>
    <cellStyle name="60% — akcent 1" xfId="2693" builtinId="32" hidden="1"/>
    <cellStyle name="60% — akcent 1" xfId="2732" builtinId="32" hidden="1"/>
    <cellStyle name="60% — akcent 1" xfId="2771" builtinId="32" hidden="1"/>
    <cellStyle name="60% — akcent 1" xfId="2810" builtinId="32" hidden="1"/>
    <cellStyle name="60% — akcent 1" xfId="2850" builtinId="32" hidden="1"/>
    <cellStyle name="60% — akcent 1" xfId="2890" builtinId="32" hidden="1"/>
    <cellStyle name="60% — akcent 1" xfId="2929" builtinId="32" hidden="1"/>
    <cellStyle name="60% — akcent 1" xfId="2969" builtinId="32" hidden="1"/>
    <cellStyle name="60% — akcent 1" xfId="3008" builtinId="32" hidden="1"/>
    <cellStyle name="60% — akcent 1" xfId="3048" builtinId="32" hidden="1"/>
    <cellStyle name="60% — akcent 1" xfId="3087" builtinId="32" hidden="1"/>
    <cellStyle name="60% — akcent 1" xfId="3126" builtinId="32" hidden="1"/>
    <cellStyle name="60% — akcent 1" xfId="3165" builtinId="32" hidden="1"/>
    <cellStyle name="60% — akcent 1" xfId="3358" builtinId="32" hidden="1"/>
    <cellStyle name="60% — akcent 1" xfId="3403" builtinId="32" hidden="1"/>
    <cellStyle name="60% — akcent 1" xfId="3442" builtinId="32" hidden="1"/>
    <cellStyle name="60% — akcent 1" xfId="3481" builtinId="32" hidden="1"/>
    <cellStyle name="60% — akcent 1" xfId="3520" builtinId="32" hidden="1"/>
    <cellStyle name="60% — akcent 1" xfId="3560" builtinId="32" hidden="1"/>
    <cellStyle name="60% — akcent 1" xfId="3599" builtinId="32" hidden="1"/>
    <cellStyle name="60% — akcent 1" xfId="3640" builtinId="32" hidden="1"/>
    <cellStyle name="60% — akcent 1" xfId="3679" builtinId="32" hidden="1"/>
    <cellStyle name="60% — akcent 1" xfId="3718" builtinId="32" hidden="1"/>
    <cellStyle name="60% — akcent 1" xfId="3757" builtinId="32" hidden="1"/>
    <cellStyle name="60% — akcent 1" xfId="3801" builtinId="32" hidden="1"/>
    <cellStyle name="60% — akcent 1" xfId="3841" builtinId="32" hidden="1"/>
    <cellStyle name="60% — akcent 1" xfId="3880" builtinId="32" hidden="1"/>
    <cellStyle name="60% — akcent 1" xfId="3920" builtinId="32" hidden="1"/>
    <cellStyle name="60% — akcent 1" xfId="3960" builtinId="32" hidden="1"/>
    <cellStyle name="60% — akcent 1" xfId="4000" builtinId="32" hidden="1"/>
    <cellStyle name="60% — akcent 1" xfId="4039" builtinId="32" hidden="1"/>
    <cellStyle name="60% — akcent 1" xfId="4078" builtinId="32" hidden="1"/>
    <cellStyle name="60% — akcent 1" xfId="4135" builtinId="32" hidden="1"/>
    <cellStyle name="60% — akcent 1" xfId="4294" builtinId="32" hidden="1"/>
    <cellStyle name="60% — akcent 1" xfId="4339" builtinId="32" hidden="1"/>
    <cellStyle name="60% — akcent 1" xfId="4378" builtinId="32" hidden="1"/>
    <cellStyle name="60% — akcent 1" xfId="4417" builtinId="32" hidden="1"/>
    <cellStyle name="60% — akcent 1" xfId="4456" builtinId="32" hidden="1"/>
    <cellStyle name="60% — akcent 1" xfId="4496" builtinId="32" hidden="1"/>
    <cellStyle name="60% — akcent 1" xfId="4535" builtinId="32" hidden="1"/>
    <cellStyle name="60% — akcent 1" xfId="4576" builtinId="32" hidden="1"/>
    <cellStyle name="60% — akcent 1" xfId="4615" builtinId="32" hidden="1"/>
    <cellStyle name="60% — akcent 1" xfId="4654" builtinId="32" hidden="1"/>
    <cellStyle name="60% — akcent 1" xfId="4693" builtinId="32" hidden="1"/>
    <cellStyle name="60% — akcent 1" xfId="4737" builtinId="32" hidden="1"/>
    <cellStyle name="60% — akcent 1" xfId="4777" builtinId="32" hidden="1"/>
    <cellStyle name="60% — akcent 1" xfId="4816" builtinId="32" hidden="1"/>
    <cellStyle name="60% — akcent 1" xfId="4856" builtinId="32" hidden="1"/>
    <cellStyle name="60% — akcent 1" xfId="4896" builtinId="32" hidden="1"/>
    <cellStyle name="60% — akcent 1" xfId="4936" builtinId="32" hidden="1"/>
    <cellStyle name="60% — akcent 1" xfId="4975" builtinId="32" hidden="1"/>
    <cellStyle name="60% — akcent 1" xfId="5014" builtinId="32" hidden="1"/>
    <cellStyle name="60% — akcent 1" xfId="4258" builtinId="32" hidden="1"/>
    <cellStyle name="60% — akcent 1" xfId="5047" builtinId="32" hidden="1"/>
    <cellStyle name="60% — akcent 1" xfId="5088" builtinId="32" hidden="1"/>
    <cellStyle name="60% — akcent 1" xfId="5127" builtinId="32" hidden="1"/>
    <cellStyle name="60% — akcent 1" xfId="5166" builtinId="32" hidden="1"/>
    <cellStyle name="60% — akcent 1" xfId="5205" builtinId="32" hidden="1"/>
    <cellStyle name="60% — akcent 1" xfId="5245" builtinId="32" hidden="1"/>
    <cellStyle name="60% — akcent 1" xfId="5284" builtinId="32" hidden="1"/>
    <cellStyle name="60% — akcent 1" xfId="5325" builtinId="32" hidden="1"/>
    <cellStyle name="60% — akcent 1" xfId="5364" builtinId="32" hidden="1"/>
    <cellStyle name="60% — akcent 1" xfId="5403" builtinId="32" hidden="1"/>
    <cellStyle name="60% — akcent 1" xfId="5442" builtinId="32" hidden="1"/>
    <cellStyle name="60% — akcent 1" xfId="5482" builtinId="32" hidden="1"/>
    <cellStyle name="60% — akcent 1" xfId="5522" builtinId="32" hidden="1"/>
    <cellStyle name="60% — akcent 1" xfId="5561" builtinId="32" hidden="1"/>
    <cellStyle name="60% — akcent 1" xfId="5601" builtinId="32" hidden="1"/>
    <cellStyle name="60% — akcent 1" xfId="5640" builtinId="32" hidden="1"/>
    <cellStyle name="60% — akcent 1" xfId="5680" builtinId="32" hidden="1"/>
    <cellStyle name="60% — akcent 1" xfId="5719" builtinId="32" hidden="1"/>
    <cellStyle name="60% — akcent 1" xfId="5758" builtinId="32" hidden="1"/>
    <cellStyle name="60% — akcent 1" xfId="4189" builtinId="32" hidden="1"/>
    <cellStyle name="60% — akcent 1" xfId="4226" builtinId="32" hidden="1"/>
    <cellStyle name="60% — akcent 1" xfId="5804" builtinId="32" hidden="1"/>
    <cellStyle name="60% — akcent 1" xfId="5843" builtinId="32" hidden="1"/>
    <cellStyle name="60% — akcent 1" xfId="5882" builtinId="32" hidden="1"/>
    <cellStyle name="60% — akcent 1" xfId="5921" builtinId="32" hidden="1"/>
    <cellStyle name="60% — akcent 1" xfId="5961" builtinId="32" hidden="1"/>
    <cellStyle name="60% — akcent 1" xfId="6000" builtinId="32" hidden="1"/>
    <cellStyle name="60% — akcent 1" xfId="6041" builtinId="32" hidden="1"/>
    <cellStyle name="60% — akcent 1" xfId="6080" builtinId="32" hidden="1"/>
    <cellStyle name="60% — akcent 1" xfId="6119" builtinId="32" hidden="1"/>
    <cellStyle name="60% — akcent 1" xfId="6158" builtinId="32" hidden="1"/>
    <cellStyle name="60% — akcent 1" xfId="6198" builtinId="32" hidden="1"/>
    <cellStyle name="60% — akcent 1" xfId="6238" builtinId="32" hidden="1"/>
    <cellStyle name="60% — akcent 1" xfId="6277" builtinId="32" hidden="1"/>
    <cellStyle name="60% — akcent 1" xfId="6317" builtinId="32" hidden="1"/>
    <cellStyle name="60% — akcent 1" xfId="6356" builtinId="32" hidden="1"/>
    <cellStyle name="60% — akcent 1" xfId="6396" builtinId="32" hidden="1"/>
    <cellStyle name="60% — akcent 1" xfId="6435" builtinId="32" hidden="1"/>
    <cellStyle name="60% — akcent 1" xfId="6474" builtinId="32" hidden="1"/>
    <cellStyle name="60% — akcent 1" xfId="3322" builtinId="32" hidden="1"/>
    <cellStyle name="60% — akcent 1" xfId="3193" builtinId="32" hidden="1"/>
    <cellStyle name="60% — akcent 1" xfId="6530" builtinId="32" hidden="1"/>
    <cellStyle name="60% — akcent 1" xfId="6569" builtinId="32" hidden="1"/>
    <cellStyle name="60% — akcent 1" xfId="6608" builtinId="32" hidden="1"/>
    <cellStyle name="60% — akcent 1" xfId="6647" builtinId="32" hidden="1"/>
    <cellStyle name="60% — akcent 1" xfId="6687" builtinId="32" hidden="1"/>
    <cellStyle name="60% — akcent 1" xfId="6726" builtinId="32" hidden="1"/>
    <cellStyle name="60% — akcent 1" xfId="6767" builtinId="32" hidden="1"/>
    <cellStyle name="60% — akcent 1" xfId="6806" builtinId="32" hidden="1"/>
    <cellStyle name="60% — akcent 1" xfId="6845" builtinId="32" hidden="1"/>
    <cellStyle name="60% — akcent 1" xfId="6884" builtinId="32" hidden="1"/>
    <cellStyle name="60% — akcent 1" xfId="6926" builtinId="32" hidden="1"/>
    <cellStyle name="60% — akcent 1" xfId="6966" builtinId="32" hidden="1"/>
    <cellStyle name="60% — akcent 1" xfId="7005" builtinId="32" hidden="1"/>
    <cellStyle name="60% — akcent 1" xfId="7045" builtinId="32" hidden="1"/>
    <cellStyle name="60% — akcent 1" xfId="7085" builtinId="32" hidden="1"/>
    <cellStyle name="60% — akcent 1" xfId="7125" builtinId="32" hidden="1"/>
    <cellStyle name="60% — akcent 1" xfId="7164" builtinId="32" hidden="1"/>
    <cellStyle name="60% — akcent 1" xfId="7203" builtinId="32" hidden="1"/>
    <cellStyle name="60% — akcent 1" xfId="7253" builtinId="32" hidden="1"/>
    <cellStyle name="60% — akcent 1" xfId="7412" builtinId="32" hidden="1"/>
    <cellStyle name="60% — akcent 1" xfId="7455" builtinId="32" hidden="1"/>
    <cellStyle name="60% — akcent 1" xfId="7494" builtinId="32" hidden="1"/>
    <cellStyle name="60% — akcent 1" xfId="7533" builtinId="32" hidden="1"/>
    <cellStyle name="60% — akcent 1" xfId="7572" builtinId="32" hidden="1"/>
    <cellStyle name="60% — akcent 1" xfId="7612" builtinId="32" hidden="1"/>
    <cellStyle name="60% — akcent 1" xfId="7651" builtinId="32" hidden="1"/>
    <cellStyle name="60% — akcent 1" xfId="7692" builtinId="32" hidden="1"/>
    <cellStyle name="60% — akcent 1" xfId="7731" builtinId="32" hidden="1"/>
    <cellStyle name="60% — akcent 1" xfId="7770" builtinId="32" hidden="1"/>
    <cellStyle name="60% — akcent 1" xfId="7809" builtinId="32" hidden="1"/>
    <cellStyle name="60% — akcent 1" xfId="7851" builtinId="32" hidden="1"/>
    <cellStyle name="60% — akcent 1" xfId="7891" builtinId="32" hidden="1"/>
    <cellStyle name="60% — akcent 1" xfId="7930" builtinId="32" hidden="1"/>
    <cellStyle name="60% — akcent 1" xfId="7970" builtinId="32" hidden="1"/>
    <cellStyle name="60% — akcent 1" xfId="8010" builtinId="32" hidden="1"/>
    <cellStyle name="60% — akcent 1" xfId="8050" builtinId="32" hidden="1"/>
    <cellStyle name="60% — akcent 1" xfId="8089" builtinId="32" hidden="1"/>
    <cellStyle name="60% — akcent 1" xfId="8128" builtinId="32" hidden="1"/>
    <cellStyle name="60% — akcent 1" xfId="7376" builtinId="32" hidden="1"/>
    <cellStyle name="60% — akcent 1" xfId="8161" builtinId="32" hidden="1"/>
    <cellStyle name="60% — akcent 1" xfId="8202" builtinId="32" hidden="1"/>
    <cellStyle name="60% — akcent 1" xfId="8241" builtinId="32" hidden="1"/>
    <cellStyle name="60% — akcent 1" xfId="8280" builtinId="32" hidden="1"/>
    <cellStyle name="60% — akcent 1" xfId="8319" builtinId="32" hidden="1"/>
    <cellStyle name="60% — akcent 1" xfId="8359" builtinId="32" hidden="1"/>
    <cellStyle name="60% — akcent 1" xfId="8398" builtinId="32" hidden="1"/>
    <cellStyle name="60% — akcent 1" xfId="8439" builtinId="32" hidden="1"/>
    <cellStyle name="60% — akcent 1" xfId="8478" builtinId="32" hidden="1"/>
    <cellStyle name="60% — akcent 1" xfId="8517" builtinId="32" hidden="1"/>
    <cellStyle name="60% — akcent 1" xfId="8556" builtinId="32" hidden="1"/>
    <cellStyle name="60% — akcent 1" xfId="8596" builtinId="32" hidden="1"/>
    <cellStyle name="60% — akcent 1" xfId="8636" builtinId="32" hidden="1"/>
    <cellStyle name="60% — akcent 1" xfId="8675" builtinId="32" hidden="1"/>
    <cellStyle name="60% — akcent 1" xfId="8715" builtinId="32" hidden="1"/>
    <cellStyle name="60% — akcent 1" xfId="8754" builtinId="32" hidden="1"/>
    <cellStyle name="60% — akcent 1" xfId="8794" builtinId="32" hidden="1"/>
    <cellStyle name="60% — akcent 1" xfId="8833" builtinId="32" hidden="1"/>
    <cellStyle name="60% — akcent 1" xfId="8872" builtinId="32" hidden="1"/>
    <cellStyle name="60% — akcent 1" xfId="7307" builtinId="32" hidden="1"/>
    <cellStyle name="60% — akcent 1" xfId="7344" builtinId="32" hidden="1"/>
    <cellStyle name="60% — akcent 1" xfId="8918" builtinId="32" hidden="1"/>
    <cellStyle name="60% — akcent 1" xfId="8957" builtinId="32" hidden="1"/>
    <cellStyle name="60% — akcent 1" xfId="8996" builtinId="32" hidden="1"/>
    <cellStyle name="60% — akcent 1" xfId="9035" builtinId="32" hidden="1"/>
    <cellStyle name="60% — akcent 1" xfId="9075" builtinId="32" hidden="1"/>
    <cellStyle name="60% — akcent 1" xfId="9114" builtinId="32" hidden="1"/>
    <cellStyle name="60% — akcent 1" xfId="9155" builtinId="32" hidden="1"/>
    <cellStyle name="60% — akcent 1" xfId="9194" builtinId="32" hidden="1"/>
    <cellStyle name="60% — akcent 1" xfId="9233" builtinId="32" hidden="1"/>
    <cellStyle name="60% — akcent 1" xfId="9272" builtinId="32" hidden="1"/>
    <cellStyle name="60% — akcent 1" xfId="9312" builtinId="32" hidden="1"/>
    <cellStyle name="60% — akcent 1" xfId="9352" builtinId="32" hidden="1"/>
    <cellStyle name="60% — akcent 1" xfId="9391" builtinId="32" hidden="1"/>
    <cellStyle name="60% — akcent 1" xfId="9431" builtinId="32" hidden="1"/>
    <cellStyle name="60% — akcent 1" xfId="9470" builtinId="32" hidden="1"/>
    <cellStyle name="60% — akcent 1" xfId="9510" builtinId="32" hidden="1"/>
    <cellStyle name="60% — akcent 1" xfId="9549" builtinId="32" hidden="1"/>
    <cellStyle name="60% — akcent 1" xfId="9588" builtinId="32" hidden="1"/>
    <cellStyle name="60% — akcent 1" xfId="3293" builtinId="32" hidden="1"/>
    <cellStyle name="60% — akcent 1" xfId="9629" builtinId="32" hidden="1"/>
    <cellStyle name="60% — akcent 1" xfId="9670" builtinId="32" hidden="1"/>
    <cellStyle name="60% — akcent 1" xfId="9709" builtinId="32" hidden="1"/>
    <cellStyle name="60% — akcent 1" xfId="9748" builtinId="32" hidden="1"/>
    <cellStyle name="60% — akcent 1" xfId="9787" builtinId="32" hidden="1"/>
    <cellStyle name="60% — akcent 1" xfId="9827" builtinId="32" hidden="1"/>
    <cellStyle name="60% — akcent 1" xfId="9866" builtinId="32" hidden="1"/>
    <cellStyle name="60% — akcent 1" xfId="9907" builtinId="32" hidden="1"/>
    <cellStyle name="60% — akcent 1" xfId="9946" builtinId="32" hidden="1"/>
    <cellStyle name="60% — akcent 1" xfId="9985" builtinId="32" hidden="1"/>
    <cellStyle name="60% — akcent 1" xfId="10024" builtinId="32" hidden="1"/>
    <cellStyle name="60% — akcent 1" xfId="10064" builtinId="32" hidden="1"/>
    <cellStyle name="60% — akcent 1" xfId="10104" builtinId="32" hidden="1"/>
    <cellStyle name="60% — akcent 1" xfId="10143" builtinId="32" hidden="1"/>
    <cellStyle name="60% — akcent 1" xfId="10183" builtinId="32" hidden="1"/>
    <cellStyle name="60% — akcent 1" xfId="10222" builtinId="32" hidden="1"/>
    <cellStyle name="60% — akcent 1" xfId="10262" builtinId="32" hidden="1"/>
    <cellStyle name="60% — akcent 1" xfId="10301" builtinId="32" hidden="1"/>
    <cellStyle name="60% — akcent 1" xfId="10340" builtinId="32" hidden="1"/>
    <cellStyle name="60% — akcent 1" xfId="10379" builtinId="32" hidden="1"/>
    <cellStyle name="60% — akcent 1" xfId="10538" builtinId="32" hidden="1"/>
    <cellStyle name="60% — akcent 1" xfId="10579" builtinId="32" hidden="1"/>
    <cellStyle name="60% — akcent 1" xfId="10618" builtinId="32" hidden="1"/>
    <cellStyle name="60% — akcent 1" xfId="10657" builtinId="32" hidden="1"/>
    <cellStyle name="60% — akcent 1" xfId="10696" builtinId="32" hidden="1"/>
    <cellStyle name="60% — akcent 1" xfId="10736" builtinId="32" hidden="1"/>
    <cellStyle name="60% — akcent 1" xfId="10775" builtinId="32" hidden="1"/>
    <cellStyle name="60% — akcent 1" xfId="10816" builtinId="32" hidden="1"/>
    <cellStyle name="60% — akcent 1" xfId="10855" builtinId="32" hidden="1"/>
    <cellStyle name="60% — akcent 1" xfId="10894" builtinId="32" hidden="1"/>
    <cellStyle name="60% — akcent 1" xfId="10933" builtinId="32" hidden="1"/>
    <cellStyle name="60% — akcent 1" xfId="10973" builtinId="32" hidden="1"/>
    <cellStyle name="60% — akcent 1" xfId="11013" builtinId="32" hidden="1"/>
    <cellStyle name="60% — akcent 1" xfId="11052" builtinId="32" hidden="1"/>
    <cellStyle name="60% — akcent 1" xfId="11092" builtinId="32" hidden="1"/>
    <cellStyle name="60% — akcent 1" xfId="11132" builtinId="32" hidden="1"/>
    <cellStyle name="60% — akcent 1" xfId="11172" builtinId="32" hidden="1"/>
    <cellStyle name="60% — akcent 1" xfId="11211" builtinId="32" hidden="1"/>
    <cellStyle name="60% — akcent 1" xfId="11250" builtinId="32" hidden="1"/>
    <cellStyle name="60% — akcent 1" xfId="10502" builtinId="32" hidden="1"/>
    <cellStyle name="60% — akcent 1" xfId="11283" builtinId="32" hidden="1"/>
    <cellStyle name="60% — akcent 1" xfId="11324" builtinId="32" hidden="1"/>
    <cellStyle name="60% — akcent 1" xfId="11363" builtinId="32" hidden="1"/>
    <cellStyle name="60% — akcent 1" xfId="11402" builtinId="32" hidden="1"/>
    <cellStyle name="60% — akcent 1" xfId="11441" builtinId="32" hidden="1"/>
    <cellStyle name="60% — akcent 1" xfId="11481" builtinId="32" hidden="1"/>
    <cellStyle name="60% — akcent 1" xfId="11520" builtinId="32" hidden="1"/>
    <cellStyle name="60% — akcent 1" xfId="11561" builtinId="32" hidden="1"/>
    <cellStyle name="60% — akcent 1" xfId="11600" builtinId="32" hidden="1"/>
    <cellStyle name="60% — akcent 1" xfId="11639" builtinId="32" hidden="1"/>
    <cellStyle name="60% — akcent 1" xfId="11678" builtinId="32" hidden="1"/>
    <cellStyle name="60% — akcent 1" xfId="11718" builtinId="32" hidden="1"/>
    <cellStyle name="60% — akcent 1" xfId="11758" builtinId="32" hidden="1"/>
    <cellStyle name="60% — akcent 1" xfId="11797" builtinId="32" hidden="1"/>
    <cellStyle name="60% — akcent 1" xfId="11837" builtinId="32" hidden="1"/>
    <cellStyle name="60% — akcent 1" xfId="11876" builtinId="32" hidden="1"/>
    <cellStyle name="60% — akcent 1" xfId="11916" builtinId="32" hidden="1"/>
    <cellStyle name="60% — akcent 1" xfId="11955" builtinId="32" hidden="1"/>
    <cellStyle name="60% — akcent 1" xfId="11994" builtinId="32" hidden="1"/>
    <cellStyle name="60% — akcent 1" xfId="10433" builtinId="32" hidden="1"/>
    <cellStyle name="60% — akcent 1" xfId="10470" builtinId="32" hidden="1"/>
    <cellStyle name="60% — akcent 1" xfId="12040" builtinId="32" hidden="1"/>
    <cellStyle name="60% — akcent 1" xfId="12079" builtinId="32" hidden="1"/>
    <cellStyle name="60% — akcent 1" xfId="12118" builtinId="32" hidden="1"/>
    <cellStyle name="60% — akcent 1" xfId="12157" builtinId="32" hidden="1"/>
    <cellStyle name="60% — akcent 1" xfId="12197" builtinId="32" hidden="1"/>
    <cellStyle name="60% — akcent 1" xfId="12236" builtinId="32" hidden="1"/>
    <cellStyle name="60% — akcent 1" xfId="12277" builtinId="32" hidden="1"/>
    <cellStyle name="60% — akcent 1" xfId="12316" builtinId="32" hidden="1"/>
    <cellStyle name="60% — akcent 1" xfId="12355" builtinId="32" hidden="1"/>
    <cellStyle name="60% — akcent 1" xfId="12394" builtinId="32" hidden="1"/>
    <cellStyle name="60% — akcent 1" xfId="12434" builtinId="32" hidden="1"/>
    <cellStyle name="60% — akcent 1" xfId="12474" builtinId="32" hidden="1"/>
    <cellStyle name="60% — akcent 1" xfId="12513" builtinId="32" hidden="1"/>
    <cellStyle name="60% — akcent 1" xfId="12553" builtinId="32" hidden="1"/>
    <cellStyle name="60% — akcent 1" xfId="12592" builtinId="32" hidden="1"/>
    <cellStyle name="60% — akcent 1" xfId="12632" builtinId="32" hidden="1"/>
    <cellStyle name="60% — akcent 1" xfId="12671" builtinId="32" hidden="1"/>
    <cellStyle name="60% — akcent 1" xfId="12710" builtinId="32" hidden="1"/>
    <cellStyle name="60% — akcent 1" xfId="12749" builtinId="32" hidden="1"/>
    <cellStyle name="60% — akcent 1" xfId="12789" builtinId="32" hidden="1"/>
    <cellStyle name="60% — akcent 1" xfId="12830" builtinId="32" hidden="1"/>
    <cellStyle name="60% — akcent 1" xfId="12869" builtinId="32" hidden="1"/>
    <cellStyle name="60% — akcent 1" xfId="12908" builtinId="32" hidden="1"/>
    <cellStyle name="60% — akcent 1" xfId="12947" builtinId="32" hidden="1"/>
    <cellStyle name="60% — akcent 1" xfId="12987" builtinId="32" hidden="1"/>
    <cellStyle name="60% — akcent 1" xfId="13026" builtinId="32" hidden="1"/>
    <cellStyle name="60% — akcent 1" xfId="13067" builtinId="32" hidden="1"/>
    <cellStyle name="60% — akcent 1" xfId="13106" builtinId="32" hidden="1"/>
    <cellStyle name="60% — akcent 1" xfId="13145" builtinId="32" hidden="1"/>
    <cellStyle name="60% — akcent 1" xfId="13184" builtinId="32" hidden="1"/>
    <cellStyle name="60% — akcent 1" xfId="13224" builtinId="32" hidden="1"/>
    <cellStyle name="60% — akcent 1" xfId="13264" builtinId="32" hidden="1"/>
    <cellStyle name="60% — akcent 1" xfId="13303" builtinId="32" hidden="1"/>
    <cellStyle name="60% — akcent 1" xfId="13343" builtinId="32" hidden="1"/>
    <cellStyle name="60% — akcent 1" xfId="13382" builtinId="32" hidden="1"/>
    <cellStyle name="60% — akcent 1" xfId="13422" builtinId="32" hidden="1"/>
    <cellStyle name="60% — akcent 1" xfId="13461" builtinId="32" hidden="1"/>
    <cellStyle name="60% — akcent 1" xfId="13500" builtinId="32" hidden="1"/>
    <cellStyle name="60% — akcent 1" xfId="13539" builtinId="32" hidden="1"/>
    <cellStyle name="60% — akcent 1" xfId="13698" builtinId="32" hidden="1"/>
    <cellStyle name="60% — akcent 1" xfId="13739" builtinId="32" hidden="1"/>
    <cellStyle name="60% — akcent 1" xfId="13778" builtinId="32" hidden="1"/>
    <cellStyle name="60% — akcent 1" xfId="13817" builtinId="32" hidden="1"/>
    <cellStyle name="60% — akcent 1" xfId="13856" builtinId="32" hidden="1"/>
    <cellStyle name="60% — akcent 1" xfId="13896" builtinId="32" hidden="1"/>
    <cellStyle name="60% — akcent 1" xfId="13935" builtinId="32" hidden="1"/>
    <cellStyle name="60% — akcent 1" xfId="13976" builtinId="32" hidden="1"/>
    <cellStyle name="60% — akcent 1" xfId="14015" builtinId="32" hidden="1"/>
    <cellStyle name="60% — akcent 1" xfId="14054" builtinId="32" hidden="1"/>
    <cellStyle name="60% — akcent 1" xfId="14093" builtinId="32" hidden="1"/>
    <cellStyle name="60% — akcent 1" xfId="14133" builtinId="32" hidden="1"/>
    <cellStyle name="60% — akcent 1" xfId="14173" builtinId="32" hidden="1"/>
    <cellStyle name="60% — akcent 1" xfId="14212" builtinId="32" hidden="1"/>
    <cellStyle name="60% — akcent 1" xfId="14252" builtinId="32" hidden="1"/>
    <cellStyle name="60% — akcent 1" xfId="14292" builtinId="32" hidden="1"/>
    <cellStyle name="60% — akcent 1" xfId="14332" builtinId="32" hidden="1"/>
    <cellStyle name="60% — akcent 1" xfId="14371" builtinId="32" hidden="1"/>
    <cellStyle name="60% — akcent 1" xfId="14410" builtinId="32" hidden="1"/>
    <cellStyle name="60% — akcent 1" xfId="13662" builtinId="32" hidden="1"/>
    <cellStyle name="60% — akcent 1" xfId="14443" builtinId="32" hidden="1"/>
    <cellStyle name="60% — akcent 1" xfId="14484" builtinId="32" hidden="1"/>
    <cellStyle name="60% — akcent 1" xfId="14523" builtinId="32" hidden="1"/>
    <cellStyle name="60% — akcent 1" xfId="14562" builtinId="32" hidden="1"/>
    <cellStyle name="60% — akcent 1" xfId="14601" builtinId="32" hidden="1"/>
    <cellStyle name="60% — akcent 1" xfId="14641" builtinId="32" hidden="1"/>
    <cellStyle name="60% — akcent 1" xfId="14680" builtinId="32" hidden="1"/>
    <cellStyle name="60% — akcent 1" xfId="14721" builtinId="32" hidden="1"/>
    <cellStyle name="60% — akcent 1" xfId="14760" builtinId="32" hidden="1"/>
    <cellStyle name="60% — akcent 1" xfId="14799" builtinId="32" hidden="1"/>
    <cellStyle name="60% — akcent 1" xfId="14838" builtinId="32" hidden="1"/>
    <cellStyle name="60% — akcent 1" xfId="14878" builtinId="32" hidden="1"/>
    <cellStyle name="60% — akcent 1" xfId="14918" builtinId="32" hidden="1"/>
    <cellStyle name="60% — akcent 1" xfId="14957" builtinId="32" hidden="1"/>
    <cellStyle name="60% — akcent 1" xfId="14997" builtinId="32" hidden="1"/>
    <cellStyle name="60% — akcent 1" xfId="15036" builtinId="32" hidden="1"/>
    <cellStyle name="60% — akcent 1" xfId="15076" builtinId="32" hidden="1"/>
    <cellStyle name="60% — akcent 1" xfId="15115" builtinId="32" hidden="1"/>
    <cellStyle name="60% — akcent 1" xfId="15154" builtinId="32" hidden="1"/>
    <cellStyle name="60% — akcent 1" xfId="13593" builtinId="32" hidden="1"/>
    <cellStyle name="60% — akcent 1" xfId="13630" builtinId="32" hidden="1"/>
    <cellStyle name="60% — akcent 1" xfId="15200" builtinId="32" hidden="1"/>
    <cellStyle name="60% — akcent 1" xfId="15239" builtinId="32" hidden="1"/>
    <cellStyle name="60% — akcent 1" xfId="15278" builtinId="32" hidden="1"/>
    <cellStyle name="60% — akcent 1" xfId="15317" builtinId="32" hidden="1"/>
    <cellStyle name="60% — akcent 1" xfId="15357" builtinId="32" hidden="1"/>
    <cellStyle name="60% — akcent 1" xfId="15396" builtinId="32" hidden="1"/>
    <cellStyle name="60% — akcent 1" xfId="15437" builtinId="32" hidden="1"/>
    <cellStyle name="60% — akcent 1" xfId="15476" builtinId="32" hidden="1"/>
    <cellStyle name="60% — akcent 1" xfId="15515" builtinId="32" hidden="1"/>
    <cellStyle name="60% — akcent 1" xfId="15554" builtinId="32" hidden="1"/>
    <cellStyle name="60% — akcent 1" xfId="15594" builtinId="32" hidden="1"/>
    <cellStyle name="60% — akcent 1" xfId="15634" builtinId="32" hidden="1"/>
    <cellStyle name="60% — akcent 1" xfId="15673" builtinId="32" hidden="1"/>
    <cellStyle name="60% — akcent 1" xfId="15713" builtinId="32" hidden="1"/>
    <cellStyle name="60% — akcent 1" xfId="15752" builtinId="32" hidden="1"/>
    <cellStyle name="60% — akcent 1" xfId="15792" builtinId="32" hidden="1"/>
    <cellStyle name="60% — akcent 1" xfId="15831" builtinId="32" hidden="1"/>
    <cellStyle name="60% — akcent 1" xfId="15870" builtinId="32" hidden="1"/>
    <cellStyle name="60% — akcent 1" xfId="3229" builtinId="32" hidden="1"/>
    <cellStyle name="60% — akcent 1" xfId="3278" builtinId="32" hidden="1"/>
    <cellStyle name="60% — akcent 1" xfId="15924" builtinId="32" hidden="1"/>
    <cellStyle name="60% — akcent 1" xfId="15963" builtinId="32" hidden="1"/>
    <cellStyle name="60% — akcent 1" xfId="16002" builtinId="32" hidden="1"/>
    <cellStyle name="60% — akcent 1" xfId="16041" builtinId="32" hidden="1"/>
    <cellStyle name="60% — akcent 1" xfId="16081" builtinId="32" hidden="1"/>
    <cellStyle name="60% — akcent 1" xfId="16120" builtinId="32" hidden="1"/>
    <cellStyle name="60% — akcent 1" xfId="16161" builtinId="32" hidden="1"/>
    <cellStyle name="60% — akcent 1" xfId="16200" builtinId="32" hidden="1"/>
    <cellStyle name="60% — akcent 1" xfId="16239" builtinId="32" hidden="1"/>
    <cellStyle name="60% — akcent 1" xfId="16278" builtinId="32" hidden="1"/>
    <cellStyle name="60% — akcent 1" xfId="16318" builtinId="32" hidden="1"/>
    <cellStyle name="60% — akcent 1" xfId="16358" builtinId="32" hidden="1"/>
    <cellStyle name="60% — akcent 1" xfId="16397" builtinId="32" hidden="1"/>
    <cellStyle name="60% — akcent 1" xfId="16437" builtinId="32" hidden="1"/>
    <cellStyle name="60% — akcent 1" xfId="16476" builtinId="32" hidden="1"/>
    <cellStyle name="60% — akcent 1" xfId="16516" builtinId="32" hidden="1"/>
    <cellStyle name="60% — akcent 1" xfId="16555" builtinId="32" hidden="1"/>
    <cellStyle name="60% — akcent 1" xfId="16594" builtinId="32" hidden="1"/>
    <cellStyle name="60% — akcent 1" xfId="16633" builtinId="32" hidden="1"/>
    <cellStyle name="60% — akcent 1" xfId="16792" builtinId="32" hidden="1"/>
    <cellStyle name="60% — akcent 1" xfId="16833" builtinId="32" hidden="1"/>
    <cellStyle name="60% — akcent 1" xfId="16872" builtinId="32" hidden="1"/>
    <cellStyle name="60% — akcent 1" xfId="16911" builtinId="32" hidden="1"/>
    <cellStyle name="60% — akcent 1" xfId="16950" builtinId="32" hidden="1"/>
    <cellStyle name="60% — akcent 1" xfId="16990" builtinId="32" hidden="1"/>
    <cellStyle name="60% — akcent 1" xfId="17029" builtinId="32" hidden="1"/>
    <cellStyle name="60% — akcent 1" xfId="17070" builtinId="32" hidden="1"/>
    <cellStyle name="60% — akcent 1" xfId="17109" builtinId="32" hidden="1"/>
    <cellStyle name="60% — akcent 1" xfId="17148" builtinId="32" hidden="1"/>
    <cellStyle name="60% — akcent 1" xfId="17187" builtinId="32" hidden="1"/>
    <cellStyle name="60% — akcent 1" xfId="17227" builtinId="32" hidden="1"/>
    <cellStyle name="60% — akcent 1" xfId="17267" builtinId="32" hidden="1"/>
    <cellStyle name="60% — akcent 1" xfId="17306" builtinId="32" hidden="1"/>
    <cellStyle name="60% — akcent 1" xfId="17346" builtinId="32" hidden="1"/>
    <cellStyle name="60% — akcent 1" xfId="17386" builtinId="32" hidden="1"/>
    <cellStyle name="60% — akcent 1" xfId="17426" builtinId="32" hidden="1"/>
    <cellStyle name="60% — akcent 1" xfId="17465" builtinId="32" hidden="1"/>
    <cellStyle name="60% — akcent 1" xfId="17504" builtinId="32" hidden="1"/>
    <cellStyle name="60% — akcent 1" xfId="16756" builtinId="32" hidden="1"/>
    <cellStyle name="60% — akcent 1" xfId="17537" builtinId="32" hidden="1"/>
    <cellStyle name="60% — akcent 1" xfId="17578" builtinId="32" hidden="1"/>
    <cellStyle name="60% — akcent 1" xfId="17617" builtinId="32" hidden="1"/>
    <cellStyle name="60% — akcent 1" xfId="17656" builtinId="32" hidden="1"/>
    <cellStyle name="60% — akcent 1" xfId="17695" builtinId="32" hidden="1"/>
    <cellStyle name="60% — akcent 1" xfId="17735" builtinId="32" hidden="1"/>
    <cellStyle name="60% — akcent 1" xfId="17774" builtinId="32" hidden="1"/>
    <cellStyle name="60% — akcent 1" xfId="17815" builtinId="32" hidden="1"/>
    <cellStyle name="60% — akcent 1" xfId="17854" builtinId="32" hidden="1"/>
    <cellStyle name="60% — akcent 1" xfId="17893" builtinId="32" hidden="1"/>
    <cellStyle name="60% — akcent 1" xfId="17932" builtinId="32" hidden="1"/>
    <cellStyle name="60% — akcent 1" xfId="17972" builtinId="32" hidden="1"/>
    <cellStyle name="60% — akcent 1" xfId="18012" builtinId="32" hidden="1"/>
    <cellStyle name="60% — akcent 1" xfId="18051" builtinId="32" hidden="1"/>
    <cellStyle name="60% — akcent 1" xfId="18091" builtinId="32" hidden="1"/>
    <cellStyle name="60% — akcent 1" xfId="18130" builtinId="32" hidden="1"/>
    <cellStyle name="60% — akcent 1" xfId="18170" builtinId="32" hidden="1"/>
    <cellStyle name="60% — akcent 1" xfId="18209" builtinId="32" hidden="1"/>
    <cellStyle name="60% — akcent 1" xfId="18248" builtinId="32" hidden="1"/>
    <cellStyle name="60% — akcent 1" xfId="16687" builtinId="32" hidden="1"/>
    <cellStyle name="60% — akcent 1" xfId="16724" builtinId="32" hidden="1"/>
    <cellStyle name="60% — akcent 1" xfId="18294" builtinId="32" hidden="1"/>
    <cellStyle name="60% — akcent 1" xfId="18333" builtinId="32" hidden="1"/>
    <cellStyle name="60% — akcent 1" xfId="18372" builtinId="32" hidden="1"/>
    <cellStyle name="60% — akcent 1" xfId="18411" builtinId="32" hidden="1"/>
    <cellStyle name="60% — akcent 1" xfId="18451" builtinId="32" hidden="1"/>
    <cellStyle name="60% — akcent 1" xfId="18490" builtinId="32" hidden="1"/>
    <cellStyle name="60% — akcent 1" xfId="18531" builtinId="32" hidden="1"/>
    <cellStyle name="60% — akcent 1" xfId="18570" builtinId="32" hidden="1"/>
    <cellStyle name="60% — akcent 1" xfId="18609" builtinId="32" hidden="1"/>
    <cellStyle name="60% — akcent 1" xfId="18648" builtinId="32" hidden="1"/>
    <cellStyle name="60% — akcent 1" xfId="18688" builtinId="32" hidden="1"/>
    <cellStyle name="60% — akcent 1" xfId="18728" builtinId="32" hidden="1"/>
    <cellStyle name="60% — akcent 1" xfId="18767" builtinId="32" hidden="1"/>
    <cellStyle name="60% — akcent 1" xfId="18807" builtinId="32" hidden="1"/>
    <cellStyle name="60% — akcent 1" xfId="18846" builtinId="32" hidden="1"/>
    <cellStyle name="60% — akcent 1" xfId="18886" builtinId="32" hidden="1"/>
    <cellStyle name="60% — akcent 1" xfId="18925" builtinId="32" hidden="1"/>
    <cellStyle name="60% — akcent 1" xfId="18964" builtinId="32" hidden="1"/>
    <cellStyle name="60% — akcent 1" xfId="3252" builtinId="32" hidden="1"/>
    <cellStyle name="60% — akcent 1" xfId="19086" builtinId="32" hidden="1"/>
    <cellStyle name="60% — akcent 1" xfId="19127" builtinId="32" hidden="1"/>
    <cellStyle name="60% — akcent 1" xfId="19166" builtinId="32" hidden="1"/>
    <cellStyle name="60% — akcent 1" xfId="19205" builtinId="32" hidden="1"/>
    <cellStyle name="60% — akcent 1" xfId="19244" builtinId="32" hidden="1"/>
    <cellStyle name="60% — akcent 1" xfId="19284" builtinId="32" hidden="1"/>
    <cellStyle name="60% — akcent 1" xfId="19323" builtinId="32" hidden="1"/>
    <cellStyle name="60% — akcent 1" xfId="19364" builtinId="32" hidden="1"/>
    <cellStyle name="60% — akcent 1" xfId="19403" builtinId="32" hidden="1"/>
    <cellStyle name="60% — akcent 1" xfId="19442" builtinId="32" hidden="1"/>
    <cellStyle name="60% — akcent 1" xfId="19481" builtinId="32" hidden="1"/>
    <cellStyle name="60% — akcent 1" xfId="19521" builtinId="32" hidden="1"/>
    <cellStyle name="60% — akcent 1" xfId="19561" builtinId="32" hidden="1"/>
    <cellStyle name="60% — akcent 1" xfId="19600" builtinId="32" hidden="1"/>
    <cellStyle name="60% — akcent 1" xfId="19640" builtinId="32" hidden="1"/>
    <cellStyle name="60% — akcent 1" xfId="19679" builtinId="32" hidden="1"/>
    <cellStyle name="60% — akcent 1" xfId="19719" builtinId="32" hidden="1"/>
    <cellStyle name="60% — akcent 1" xfId="19758" builtinId="32" hidden="1"/>
    <cellStyle name="60% — akcent 1" xfId="19797" builtinId="32" hidden="1"/>
    <cellStyle name="60% — akcent 1" xfId="19848" builtinId="32" hidden="1"/>
    <cellStyle name="60% — akcent 1" xfId="20007" builtinId="32" hidden="1"/>
    <cellStyle name="60% — akcent 1" xfId="20048" builtinId="32" hidden="1"/>
    <cellStyle name="60% — akcent 1" xfId="20087" builtinId="32" hidden="1"/>
    <cellStyle name="60% — akcent 1" xfId="20126" builtinId="32" hidden="1"/>
    <cellStyle name="60% — akcent 1" xfId="20165" builtinId="32" hidden="1"/>
    <cellStyle name="60% — akcent 1" xfId="20205" builtinId="32" hidden="1"/>
    <cellStyle name="60% — akcent 1" xfId="20244" builtinId="32" hidden="1"/>
    <cellStyle name="60% — akcent 1" xfId="20285" builtinId="32" hidden="1"/>
    <cellStyle name="60% — akcent 1" xfId="20324" builtinId="32" hidden="1"/>
    <cellStyle name="60% — akcent 1" xfId="20363" builtinId="32" hidden="1"/>
    <cellStyle name="60% — akcent 1" xfId="20402" builtinId="32" hidden="1"/>
    <cellStyle name="60% — akcent 1" xfId="20442" builtinId="32" hidden="1"/>
    <cellStyle name="60% — akcent 1" xfId="20482" builtinId="32" hidden="1"/>
    <cellStyle name="60% — akcent 1" xfId="20521" builtinId="32" hidden="1"/>
    <cellStyle name="60% — akcent 1" xfId="20561" builtinId="32" hidden="1"/>
    <cellStyle name="60% — akcent 1" xfId="20601" builtinId="32" hidden="1"/>
    <cellStyle name="60% — akcent 1" xfId="20641" builtinId="32" hidden="1"/>
    <cellStyle name="60% — akcent 1" xfId="20680" builtinId="32" hidden="1"/>
    <cellStyle name="60% — akcent 1" xfId="20719" builtinId="32" hidden="1"/>
    <cellStyle name="60% — akcent 1" xfId="19971" builtinId="32" hidden="1"/>
    <cellStyle name="60% — akcent 1" xfId="20752" builtinId="32" hidden="1"/>
    <cellStyle name="60% — akcent 1" xfId="20793" builtinId="32" hidden="1"/>
    <cellStyle name="60% — akcent 1" xfId="20832" builtinId="32" hidden="1"/>
    <cellStyle name="60% — akcent 1" xfId="20871" builtinId="32" hidden="1"/>
    <cellStyle name="60% — akcent 1" xfId="20910" builtinId="32" hidden="1"/>
    <cellStyle name="60% — akcent 1" xfId="20950" builtinId="32" hidden="1"/>
    <cellStyle name="60% — akcent 1" xfId="20989" builtinId="32" hidden="1"/>
    <cellStyle name="60% — akcent 1" xfId="21030" builtinId="32" hidden="1"/>
    <cellStyle name="60% — akcent 1" xfId="21069" builtinId="32" hidden="1"/>
    <cellStyle name="60% — akcent 1" xfId="21108" builtinId="32" hidden="1"/>
    <cellStyle name="60% — akcent 1" xfId="21147" builtinId="32" hidden="1"/>
    <cellStyle name="60% — akcent 1" xfId="21187" builtinId="32" hidden="1"/>
    <cellStyle name="60% — akcent 1" xfId="21227" builtinId="32" hidden="1"/>
    <cellStyle name="60% — akcent 1" xfId="21266" builtinId="32" hidden="1"/>
    <cellStyle name="60% — akcent 1" xfId="21306" builtinId="32" hidden="1"/>
    <cellStyle name="60% — akcent 1" xfId="21345" builtinId="32" hidden="1"/>
    <cellStyle name="60% — akcent 1" xfId="21385" builtinId="32" hidden="1"/>
    <cellStyle name="60% — akcent 1" xfId="21424" builtinId="32" hidden="1"/>
    <cellStyle name="60% — akcent 1" xfId="21463" builtinId="32" hidden="1"/>
    <cellStyle name="60% — akcent 1" xfId="19902" builtinId="32" hidden="1"/>
    <cellStyle name="60% — akcent 1" xfId="19939" builtinId="32" hidden="1"/>
    <cellStyle name="60% — akcent 1" xfId="21509" builtinId="32" hidden="1"/>
    <cellStyle name="60% — akcent 1" xfId="21548" builtinId="32" hidden="1"/>
    <cellStyle name="60% — akcent 1" xfId="21587" builtinId="32" hidden="1"/>
    <cellStyle name="60% — akcent 1" xfId="21626" builtinId="32" hidden="1"/>
    <cellStyle name="60% — akcent 1" xfId="21666" builtinId="32" hidden="1"/>
    <cellStyle name="60% — akcent 1" xfId="21705" builtinId="32" hidden="1"/>
    <cellStyle name="60% — akcent 1" xfId="21746" builtinId="32" hidden="1"/>
    <cellStyle name="60% — akcent 1" xfId="21785" builtinId="32" hidden="1"/>
    <cellStyle name="60% — akcent 1" xfId="21824" builtinId="32" hidden="1"/>
    <cellStyle name="60% — akcent 1" xfId="21863" builtinId="32" hidden="1"/>
    <cellStyle name="60% — akcent 1" xfId="21903" builtinId="32" hidden="1"/>
    <cellStyle name="60% — akcent 1" xfId="21943" builtinId="32" hidden="1"/>
    <cellStyle name="60% — akcent 1" xfId="21982" builtinId="32" hidden="1"/>
    <cellStyle name="60% — akcent 1" xfId="22022" builtinId="32" hidden="1"/>
    <cellStyle name="60% — akcent 1" xfId="22061" builtinId="32" hidden="1"/>
    <cellStyle name="60% — akcent 1" xfId="22101" builtinId="32" hidden="1"/>
    <cellStyle name="60% — akcent 1" xfId="22140" builtinId="32" hidden="1"/>
    <cellStyle name="60% — akcent 1" xfId="22179" builtinId="32" hidden="1"/>
    <cellStyle name="60% — akcent 1" xfId="22218" builtinId="32" hidden="1"/>
    <cellStyle name="60% — akcent 1" xfId="22258" builtinId="32" hidden="1"/>
    <cellStyle name="60% — akcent 1" xfId="22299" builtinId="32" hidden="1"/>
    <cellStyle name="60% — akcent 1" xfId="22338" builtinId="32" hidden="1"/>
    <cellStyle name="60% — akcent 1" xfId="22377" builtinId="32" hidden="1"/>
    <cellStyle name="60% — akcent 1" xfId="22416" builtinId="32" hidden="1"/>
    <cellStyle name="60% — akcent 1" xfId="22456" builtinId="32" hidden="1"/>
    <cellStyle name="60% — akcent 1" xfId="22495" builtinId="32" hidden="1"/>
    <cellStyle name="60% — akcent 1" xfId="22536" builtinId="32" hidden="1"/>
    <cellStyle name="60% — akcent 1" xfId="22575" builtinId="32" hidden="1"/>
    <cellStyle name="60% — akcent 1" xfId="22614" builtinId="32" hidden="1"/>
    <cellStyle name="60% — akcent 1" xfId="22653" builtinId="32" hidden="1"/>
    <cellStyle name="60% — akcent 1" xfId="22693" builtinId="32" hidden="1"/>
    <cellStyle name="60% — akcent 1" xfId="22733" builtinId="32" hidden="1"/>
    <cellStyle name="60% — akcent 1" xfId="22772" builtinId="32" hidden="1"/>
    <cellStyle name="60% — akcent 1" xfId="22812" builtinId="32" hidden="1"/>
    <cellStyle name="60% — akcent 1" xfId="22851" builtinId="32" hidden="1"/>
    <cellStyle name="60% — akcent 1" xfId="22891" builtinId="32" hidden="1"/>
    <cellStyle name="60% — akcent 1" xfId="22930" builtinId="32" hidden="1"/>
    <cellStyle name="60% — akcent 1" xfId="22969" builtinId="32" hidden="1"/>
    <cellStyle name="60% — akcent 1" xfId="23008" builtinId="32" hidden="1"/>
    <cellStyle name="60% — akcent 1" xfId="23167" builtinId="32" hidden="1"/>
    <cellStyle name="60% — akcent 1" xfId="23208" builtinId="32" hidden="1"/>
    <cellStyle name="60% — akcent 1" xfId="23247" builtinId="32" hidden="1"/>
    <cellStyle name="60% — akcent 1" xfId="23286" builtinId="32" hidden="1"/>
    <cellStyle name="60% — akcent 1" xfId="23325" builtinId="32" hidden="1"/>
    <cellStyle name="60% — akcent 1" xfId="23365" builtinId="32" hidden="1"/>
    <cellStyle name="60% — akcent 1" xfId="23404" builtinId="32" hidden="1"/>
    <cellStyle name="60% — akcent 1" xfId="23445" builtinId="32" hidden="1"/>
    <cellStyle name="60% — akcent 1" xfId="23484" builtinId="32" hidden="1"/>
    <cellStyle name="60% — akcent 1" xfId="23523" builtinId="32" hidden="1"/>
    <cellStyle name="60% — akcent 1" xfId="23562" builtinId="32" hidden="1"/>
    <cellStyle name="60% — akcent 1" xfId="23602" builtinId="32" hidden="1"/>
    <cellStyle name="60% — akcent 1" xfId="23642" builtinId="32" hidden="1"/>
    <cellStyle name="60% — akcent 1" xfId="23681" builtinId="32" hidden="1"/>
    <cellStyle name="60% — akcent 1" xfId="23721" builtinId="32" hidden="1"/>
    <cellStyle name="60% — akcent 1" xfId="23761" builtinId="32" hidden="1"/>
    <cellStyle name="60% — akcent 1" xfId="23801" builtinId="32" hidden="1"/>
    <cellStyle name="60% — akcent 1" xfId="23840" builtinId="32" hidden="1"/>
    <cellStyle name="60% — akcent 1" xfId="23879" builtinId="32" hidden="1"/>
    <cellStyle name="60% — akcent 1" xfId="23131" builtinId="32" hidden="1"/>
    <cellStyle name="60% — akcent 1" xfId="23912" builtinId="32" hidden="1"/>
    <cellStyle name="60% — akcent 1" xfId="23953" builtinId="32" hidden="1"/>
    <cellStyle name="60% — akcent 1" xfId="23992" builtinId="32" hidden="1"/>
    <cellStyle name="60% — akcent 1" xfId="24031" builtinId="32" hidden="1"/>
    <cellStyle name="60% — akcent 1" xfId="24070" builtinId="32" hidden="1"/>
    <cellStyle name="60% — akcent 1" xfId="24110" builtinId="32" hidden="1"/>
    <cellStyle name="60% — akcent 1" xfId="24149" builtinId="32" hidden="1"/>
    <cellStyle name="60% — akcent 1" xfId="24190" builtinId="32" hidden="1"/>
    <cellStyle name="60% — akcent 1" xfId="24229" builtinId="32" hidden="1"/>
    <cellStyle name="60% — akcent 1" xfId="24268" builtinId="32" hidden="1"/>
    <cellStyle name="60% — akcent 1" xfId="24307" builtinId="32" hidden="1"/>
    <cellStyle name="60% — akcent 1" xfId="24347" builtinId="32" hidden="1"/>
    <cellStyle name="60% — akcent 1" xfId="24387" builtinId="32" hidden="1"/>
    <cellStyle name="60% — akcent 1" xfId="24426" builtinId="32" hidden="1"/>
    <cellStyle name="60% — akcent 1" xfId="24466" builtinId="32" hidden="1"/>
    <cellStyle name="60% — akcent 1" xfId="24505" builtinId="32" hidden="1"/>
    <cellStyle name="60% — akcent 1" xfId="24545" builtinId="32" hidden="1"/>
    <cellStyle name="60% — akcent 1" xfId="24584" builtinId="32" hidden="1"/>
    <cellStyle name="60% — akcent 1" xfId="24623" builtinId="32" hidden="1"/>
    <cellStyle name="60% — akcent 1" xfId="23062" builtinId="32" hidden="1"/>
    <cellStyle name="60% — akcent 1" xfId="23099" builtinId="32" hidden="1"/>
    <cellStyle name="60% — akcent 1" xfId="24669" builtinId="32" hidden="1"/>
    <cellStyle name="60% — akcent 1" xfId="24708" builtinId="32" hidden="1"/>
    <cellStyle name="60% — akcent 1" xfId="24747" builtinId="32" hidden="1"/>
    <cellStyle name="60% — akcent 1" xfId="24786" builtinId="32" hidden="1"/>
    <cellStyle name="60% — akcent 1" xfId="24826" builtinId="32" hidden="1"/>
    <cellStyle name="60% — akcent 1" xfId="24865" builtinId="32" hidden="1"/>
    <cellStyle name="60% — akcent 1" xfId="24906" builtinId="32" hidden="1"/>
    <cellStyle name="60% — akcent 1" xfId="24945" builtinId="32" hidden="1"/>
    <cellStyle name="60% — akcent 1" xfId="24984" builtinId="32" hidden="1"/>
    <cellStyle name="60% — akcent 1" xfId="25023" builtinId="32" hidden="1"/>
    <cellStyle name="60% — akcent 1" xfId="25063" builtinId="32" hidden="1"/>
    <cellStyle name="60% — akcent 1" xfId="25103" builtinId="32" hidden="1"/>
    <cellStyle name="60% — akcent 1" xfId="25142" builtinId="32" hidden="1"/>
    <cellStyle name="60% — akcent 1" xfId="25182" builtinId="32" hidden="1"/>
    <cellStyle name="60% — akcent 1" xfId="25221" builtinId="32" hidden="1"/>
    <cellStyle name="60% — akcent 1" xfId="25261" builtinId="32" hidden="1"/>
    <cellStyle name="60% — akcent 1" xfId="25300" builtinId="32" hidden="1"/>
    <cellStyle name="60% — akcent 1" xfId="25339" builtinId="32" hidden="1"/>
    <cellStyle name="60% — akcent 1" xfId="19828" builtinId="32" hidden="1"/>
    <cellStyle name="60% — akcent 1" xfId="19020" builtinId="32" hidden="1"/>
    <cellStyle name="60% — akcent 1" xfId="25366" builtinId="32" hidden="1"/>
    <cellStyle name="60% — akcent 1" xfId="25405" builtinId="32" hidden="1"/>
    <cellStyle name="60% — akcent 1" xfId="25444" builtinId="32" hidden="1"/>
    <cellStyle name="60% — akcent 1" xfId="25483" builtinId="32" hidden="1"/>
    <cellStyle name="60% — akcent 1" xfId="25523" builtinId="32" hidden="1"/>
    <cellStyle name="60% — akcent 1" xfId="25562" builtinId="32" hidden="1"/>
    <cellStyle name="60% — akcent 1" xfId="25603" builtinId="32" hidden="1"/>
    <cellStyle name="60% — akcent 1" xfId="25642" builtinId="32" hidden="1"/>
    <cellStyle name="60% — akcent 1" xfId="25681" builtinId="32" hidden="1"/>
    <cellStyle name="60% — akcent 1" xfId="25720" builtinId="32" hidden="1"/>
    <cellStyle name="60% — akcent 1" xfId="25760" builtinId="32" hidden="1"/>
    <cellStyle name="60% — akcent 1" xfId="25800" builtinId="32" hidden="1"/>
    <cellStyle name="60% — akcent 1" xfId="25839" builtinId="32" hidden="1"/>
    <cellStyle name="60% — akcent 1" xfId="25879" builtinId="32" hidden="1"/>
    <cellStyle name="60% — akcent 1" xfId="25918" builtinId="32" hidden="1"/>
    <cellStyle name="60% — akcent 1" xfId="25958" builtinId="32" hidden="1"/>
    <cellStyle name="60% — akcent 1" xfId="25997" builtinId="32" hidden="1"/>
    <cellStyle name="60% — akcent 1" xfId="26036" builtinId="32" hidden="1"/>
    <cellStyle name="60% — akcent 1" xfId="26075" builtinId="32" hidden="1"/>
    <cellStyle name="60% — akcent 1" xfId="26234" builtinId="32" hidden="1"/>
    <cellStyle name="60% — akcent 1" xfId="26275" builtinId="32" hidden="1"/>
    <cellStyle name="60% — akcent 1" xfId="26314" builtinId="32" hidden="1"/>
    <cellStyle name="60% — akcent 1" xfId="26353" builtinId="32" hidden="1"/>
    <cellStyle name="60% — akcent 1" xfId="26392" builtinId="32" hidden="1"/>
    <cellStyle name="60% — akcent 1" xfId="26432" builtinId="32" hidden="1"/>
    <cellStyle name="60% — akcent 1" xfId="26471" builtinId="32" hidden="1"/>
    <cellStyle name="60% — akcent 1" xfId="26512" builtinId="32" hidden="1"/>
    <cellStyle name="60% — akcent 1" xfId="26551" builtinId="32" hidden="1"/>
    <cellStyle name="60% — akcent 1" xfId="26590" builtinId="32" hidden="1"/>
    <cellStyle name="60% — akcent 1" xfId="26629" builtinId="32" hidden="1"/>
    <cellStyle name="60% — akcent 1" xfId="26669" builtinId="32" hidden="1"/>
    <cellStyle name="60% — akcent 1" xfId="26709" builtinId="32" hidden="1"/>
    <cellStyle name="60% — akcent 1" xfId="26748" builtinId="32" hidden="1"/>
    <cellStyle name="60% — akcent 1" xfId="26788" builtinId="32" hidden="1"/>
    <cellStyle name="60% — akcent 1" xfId="26828" builtinId="32" hidden="1"/>
    <cellStyle name="60% — akcent 1" xfId="26868" builtinId="32" hidden="1"/>
    <cellStyle name="60% — akcent 1" xfId="26907" builtinId="32" hidden="1"/>
    <cellStyle name="60% — akcent 1" xfId="26946" builtinId="32" hidden="1"/>
    <cellStyle name="60% — akcent 1" xfId="26198" builtinId="32" hidden="1"/>
    <cellStyle name="60% — akcent 1" xfId="26979" builtinId="32" hidden="1"/>
    <cellStyle name="60% — akcent 1" xfId="27020" builtinId="32" hidden="1"/>
    <cellStyle name="60% — akcent 1" xfId="27059" builtinId="32" hidden="1"/>
    <cellStyle name="60% — akcent 1" xfId="27098" builtinId="32" hidden="1"/>
    <cellStyle name="60% — akcent 1" xfId="27137" builtinId="32" hidden="1"/>
    <cellStyle name="60% — akcent 1" xfId="27177" builtinId="32" hidden="1"/>
    <cellStyle name="60% — akcent 1" xfId="27216" builtinId="32" hidden="1"/>
    <cellStyle name="60% — akcent 1" xfId="27257" builtinId="32" hidden="1"/>
    <cellStyle name="60% — akcent 1" xfId="27296" builtinId="32" hidden="1"/>
    <cellStyle name="60% — akcent 1" xfId="27335" builtinId="32" hidden="1"/>
    <cellStyle name="60% — akcent 1" xfId="27374" builtinId="32" hidden="1"/>
    <cellStyle name="60% — akcent 1" xfId="27414" builtinId="32" hidden="1"/>
    <cellStyle name="60% — akcent 1" xfId="27454" builtinId="32" hidden="1"/>
    <cellStyle name="60% — akcent 1" xfId="27493" builtinId="32" hidden="1"/>
    <cellStyle name="60% — akcent 1" xfId="27533" builtinId="32" hidden="1"/>
    <cellStyle name="60% — akcent 1" xfId="27572" builtinId="32" hidden="1"/>
    <cellStyle name="60% — akcent 1" xfId="27612" builtinId="32" hidden="1"/>
    <cellStyle name="60% — akcent 1" xfId="27651" builtinId="32" hidden="1"/>
    <cellStyle name="60% — akcent 1" xfId="27690" builtinId="32" hidden="1"/>
    <cellStyle name="60% — akcent 1" xfId="26129" builtinId="32" hidden="1"/>
    <cellStyle name="60% — akcent 1" xfId="26166" builtinId="32" hidden="1"/>
    <cellStyle name="60% — akcent 1" xfId="27736" builtinId="32" hidden="1"/>
    <cellStyle name="60% — akcent 1" xfId="27775" builtinId="32" hidden="1"/>
    <cellStyle name="60% — akcent 1" xfId="27814" builtinId="32" hidden="1"/>
    <cellStyle name="60% — akcent 1" xfId="27853" builtinId="32" hidden="1"/>
    <cellStyle name="60% — akcent 1" xfId="27893" builtinId="32" hidden="1"/>
    <cellStyle name="60% — akcent 1" xfId="27932" builtinId="32" hidden="1"/>
    <cellStyle name="60% — akcent 1" xfId="27973" builtinId="32" hidden="1"/>
    <cellStyle name="60% — akcent 1" xfId="28012" builtinId="32" hidden="1"/>
    <cellStyle name="60% — akcent 1" xfId="28051" builtinId="32" hidden="1"/>
    <cellStyle name="60% — akcent 1" xfId="28090" builtinId="32" hidden="1"/>
    <cellStyle name="60% — akcent 1" xfId="28130" builtinId="32" hidden="1"/>
    <cellStyle name="60% — akcent 1" xfId="28170" builtinId="32" hidden="1"/>
    <cellStyle name="60% — akcent 1" xfId="28209" builtinId="32" hidden="1"/>
    <cellStyle name="60% — akcent 1" xfId="28249" builtinId="32" hidden="1"/>
    <cellStyle name="60% — akcent 1" xfId="28288" builtinId="32" hidden="1"/>
    <cellStyle name="60% — akcent 1" xfId="28328" builtinId="32" hidden="1"/>
    <cellStyle name="60% — akcent 1" xfId="28367" builtinId="32" hidden="1"/>
    <cellStyle name="60% — akcent 1" xfId="28406" builtinId="32" hidden="1"/>
    <cellStyle name="60% — akcent 1" xfId="28445" builtinId="32" hidden="1"/>
    <cellStyle name="60% — akcent 1" xfId="28569" builtinId="32" hidden="1"/>
    <cellStyle name="60% — akcent 1" xfId="28612" builtinId="32" hidden="1"/>
    <cellStyle name="60% — akcent 1" xfId="28651" builtinId="32" hidden="1"/>
    <cellStyle name="60% — akcent 1" xfId="28690" builtinId="32" hidden="1"/>
    <cellStyle name="60% — akcent 1" xfId="28729" builtinId="32" hidden="1"/>
    <cellStyle name="60% — akcent 1" xfId="28769" builtinId="32" hidden="1"/>
    <cellStyle name="60% — akcent 1" xfId="28808" builtinId="32" hidden="1"/>
    <cellStyle name="60% — akcent 1" xfId="28849" builtinId="32" hidden="1"/>
    <cellStyle name="60% — akcent 1" xfId="28888" builtinId="32" hidden="1"/>
    <cellStyle name="60% — akcent 1" xfId="28927" builtinId="32" hidden="1"/>
    <cellStyle name="60% — akcent 1" xfId="28966" builtinId="32" hidden="1"/>
    <cellStyle name="60% — akcent 1" xfId="29008" builtinId="32" hidden="1"/>
    <cellStyle name="60% — akcent 1" xfId="29048" builtinId="32" hidden="1"/>
    <cellStyle name="60% — akcent 1" xfId="29087" builtinId="32" hidden="1"/>
    <cellStyle name="60% — akcent 1" xfId="29127" builtinId="32" hidden="1"/>
    <cellStyle name="60% — akcent 1" xfId="29167" builtinId="32" hidden="1"/>
    <cellStyle name="60% — akcent 1" xfId="29207" builtinId="32" hidden="1"/>
    <cellStyle name="60% — akcent 1" xfId="29246" builtinId="32" hidden="1"/>
    <cellStyle name="60% — akcent 1" xfId="29285" builtinId="32" hidden="1"/>
    <cellStyle name="60% — akcent 1" xfId="29335" builtinId="32" hidden="1"/>
    <cellStyle name="60% — akcent 1" xfId="29494" builtinId="32" hidden="1"/>
    <cellStyle name="60% — akcent 1" xfId="29537" builtinId="32" hidden="1"/>
    <cellStyle name="60% — akcent 1" xfId="29576" builtinId="32" hidden="1"/>
    <cellStyle name="60% — akcent 1" xfId="29615" builtinId="32" hidden="1"/>
    <cellStyle name="60% — akcent 1" xfId="29654" builtinId="32" hidden="1"/>
    <cellStyle name="60% — akcent 1" xfId="29694" builtinId="32" hidden="1"/>
    <cellStyle name="60% — akcent 1" xfId="29733" builtinId="32" hidden="1"/>
    <cellStyle name="60% — akcent 1" xfId="29774" builtinId="32" hidden="1"/>
    <cellStyle name="60% — akcent 1" xfId="29813" builtinId="32" hidden="1"/>
    <cellStyle name="60% — akcent 1" xfId="29852" builtinId="32" hidden="1"/>
    <cellStyle name="60% — akcent 1" xfId="29891" builtinId="32" hidden="1"/>
    <cellStyle name="60% — akcent 1" xfId="29933" builtinId="32" hidden="1"/>
    <cellStyle name="60% — akcent 1" xfId="29973" builtinId="32" hidden="1"/>
    <cellStyle name="60% — akcent 1" xfId="30012" builtinId="32" hidden="1"/>
    <cellStyle name="60% — akcent 1" xfId="30052" builtinId="32" hidden="1"/>
    <cellStyle name="60% — akcent 1" xfId="30092" builtinId="32" hidden="1"/>
    <cellStyle name="60% — akcent 1" xfId="30132" builtinId="32" hidden="1"/>
    <cellStyle name="60% — akcent 1" xfId="30171" builtinId="32" hidden="1"/>
    <cellStyle name="60% — akcent 1" xfId="30210" builtinId="32" hidden="1"/>
    <cellStyle name="60% — akcent 1" xfId="29458" builtinId="32" hidden="1"/>
    <cellStyle name="60% — akcent 1" xfId="30243" builtinId="32" hidden="1"/>
    <cellStyle name="60% — akcent 1" xfId="30284" builtinId="32" hidden="1"/>
    <cellStyle name="60% — akcent 1" xfId="30323" builtinId="32" hidden="1"/>
    <cellStyle name="60% — akcent 1" xfId="30362" builtinId="32" hidden="1"/>
    <cellStyle name="60% — akcent 1" xfId="30401" builtinId="32" hidden="1"/>
    <cellStyle name="60% — akcent 1" xfId="30441" builtinId="32" hidden="1"/>
    <cellStyle name="60% — akcent 1" xfId="30480" builtinId="32" hidden="1"/>
    <cellStyle name="60% — akcent 1" xfId="30521" builtinId="32" hidden="1"/>
    <cellStyle name="60% — akcent 1" xfId="30560" builtinId="32" hidden="1"/>
    <cellStyle name="60% — akcent 1" xfId="30599" builtinId="32" hidden="1"/>
    <cellStyle name="60% — akcent 1" xfId="30638" builtinId="32" hidden="1"/>
    <cellStyle name="60% — akcent 1" xfId="30678" builtinId="32" hidden="1"/>
    <cellStyle name="60% — akcent 1" xfId="30718" builtinId="32" hidden="1"/>
    <cellStyle name="60% — akcent 1" xfId="30757" builtinId="32" hidden="1"/>
    <cellStyle name="60% — akcent 1" xfId="30797" builtinId="32" hidden="1"/>
    <cellStyle name="60% — akcent 1" xfId="30836" builtinId="32" hidden="1"/>
    <cellStyle name="60% — akcent 1" xfId="30876" builtinId="32" hidden="1"/>
    <cellStyle name="60% — akcent 1" xfId="30915" builtinId="32" hidden="1"/>
    <cellStyle name="60% — akcent 1" xfId="30954" builtinId="32" hidden="1"/>
    <cellStyle name="60% — akcent 1" xfId="29389" builtinId="32" hidden="1"/>
    <cellStyle name="60% — akcent 1" xfId="29426" builtinId="32" hidden="1"/>
    <cellStyle name="60% — akcent 1" xfId="31000" builtinId="32" hidden="1"/>
    <cellStyle name="60% — akcent 1" xfId="31039" builtinId="32" hidden="1"/>
    <cellStyle name="60% — akcent 1" xfId="31078" builtinId="32" hidden="1"/>
    <cellStyle name="60% — akcent 1" xfId="31117" builtinId="32" hidden="1"/>
    <cellStyle name="60% — akcent 1" xfId="31157" builtinId="32" hidden="1"/>
    <cellStyle name="60% — akcent 1" xfId="31196" builtinId="32" hidden="1"/>
    <cellStyle name="60% — akcent 1" xfId="31237" builtinId="32" hidden="1"/>
    <cellStyle name="60% — akcent 1" xfId="31276" builtinId="32" hidden="1"/>
    <cellStyle name="60% — akcent 1" xfId="31315" builtinId="32" hidden="1"/>
    <cellStyle name="60% — akcent 1" xfId="31354" builtinId="32" hidden="1"/>
    <cellStyle name="60% — akcent 1" xfId="31394" builtinId="32" hidden="1"/>
    <cellStyle name="60% — akcent 1" xfId="31434" builtinId="32" hidden="1"/>
    <cellStyle name="60% — akcent 1" xfId="31473" builtinId="32" hidden="1"/>
    <cellStyle name="60% — akcent 1" xfId="31513" builtinId="32" hidden="1"/>
    <cellStyle name="60% — akcent 1" xfId="31552" builtinId="32" hidden="1"/>
    <cellStyle name="60% — akcent 1" xfId="31592" builtinId="32" hidden="1"/>
    <cellStyle name="60% — akcent 1" xfId="31631" builtinId="32" hidden="1"/>
    <cellStyle name="60% — akcent 1" xfId="31670" builtinId="32" hidden="1"/>
    <cellStyle name="60% — akcent 1" xfId="28533" builtinId="32" hidden="1"/>
    <cellStyle name="60% — akcent 1" xfId="28473" builtinId="32" hidden="1"/>
    <cellStyle name="60% — akcent 1" xfId="31724" builtinId="32" hidden="1"/>
    <cellStyle name="60% — akcent 1" xfId="31763" builtinId="32" hidden="1"/>
    <cellStyle name="60% — akcent 1" xfId="31802" builtinId="32" hidden="1"/>
    <cellStyle name="60% — akcent 1" xfId="31841" builtinId="32" hidden="1"/>
    <cellStyle name="60% — akcent 1" xfId="31881" builtinId="32" hidden="1"/>
    <cellStyle name="60% — akcent 1" xfId="31920" builtinId="32" hidden="1"/>
    <cellStyle name="60% — akcent 1" xfId="31961" builtinId="32" hidden="1"/>
    <cellStyle name="60% — akcent 1" xfId="32000" builtinId="32" hidden="1"/>
    <cellStyle name="60% — akcent 1" xfId="32039" builtinId="32" hidden="1"/>
    <cellStyle name="60% — akcent 1" xfId="32078" builtinId="32" hidden="1"/>
    <cellStyle name="60% — akcent 1" xfId="32118" builtinId="32" hidden="1"/>
    <cellStyle name="60% — akcent 1" xfId="32158" builtinId="32" hidden="1"/>
    <cellStyle name="60% — akcent 1" xfId="32197" builtinId="32" hidden="1"/>
    <cellStyle name="60% — akcent 1" xfId="32237" builtinId="32" hidden="1"/>
    <cellStyle name="60% — akcent 1" xfId="32276" builtinId="32" hidden="1"/>
    <cellStyle name="60% — akcent 1" xfId="32316" builtinId="32" hidden="1"/>
    <cellStyle name="60% — akcent 1" xfId="32355" builtinId="32" hidden="1"/>
    <cellStyle name="60% — akcent 1" xfId="32394" builtinId="32" hidden="1"/>
    <cellStyle name="60% — akcent 1" xfId="32433" builtinId="32" hidden="1"/>
    <cellStyle name="60% — akcent 1" xfId="32592" builtinId="32" hidden="1"/>
    <cellStyle name="60% — akcent 1" xfId="32633" builtinId="32" hidden="1"/>
    <cellStyle name="60% — akcent 1" xfId="32672" builtinId="32" hidden="1"/>
    <cellStyle name="60% — akcent 1" xfId="32711" builtinId="32" hidden="1"/>
    <cellStyle name="60% — akcent 1" xfId="32750" builtinId="32" hidden="1"/>
    <cellStyle name="60% — akcent 1" xfId="32790" builtinId="32" hidden="1"/>
    <cellStyle name="60% — akcent 1" xfId="32829" builtinId="32" hidden="1"/>
    <cellStyle name="60% — akcent 1" xfId="32870" builtinId="32" hidden="1"/>
    <cellStyle name="60% — akcent 1" xfId="32909" builtinId="32" hidden="1"/>
    <cellStyle name="60% — akcent 1" xfId="32948" builtinId="32" hidden="1"/>
    <cellStyle name="60% — akcent 1" xfId="32987" builtinId="32" hidden="1"/>
    <cellStyle name="60% — akcent 1" xfId="33027" builtinId="32" hidden="1"/>
    <cellStyle name="60% — akcent 1" xfId="33067" builtinId="32" hidden="1"/>
    <cellStyle name="60% — akcent 1" xfId="33106" builtinId="32" hidden="1"/>
    <cellStyle name="60% — akcent 1" xfId="33146" builtinId="32" hidden="1"/>
    <cellStyle name="60% — akcent 1" xfId="33186" builtinId="32" hidden="1"/>
    <cellStyle name="60% — akcent 1" xfId="33226" builtinId="32" hidden="1"/>
    <cellStyle name="60% — akcent 1" xfId="33265" builtinId="32" hidden="1"/>
    <cellStyle name="60% — akcent 1" xfId="33304" builtinId="32" hidden="1"/>
    <cellStyle name="60% — akcent 1" xfId="32556" builtinId="32" hidden="1"/>
    <cellStyle name="60% — akcent 1" xfId="33337" builtinId="32" hidden="1"/>
    <cellStyle name="60% — akcent 1" xfId="33378" builtinId="32" hidden="1"/>
    <cellStyle name="60% — akcent 1" xfId="33417" builtinId="32" hidden="1"/>
    <cellStyle name="60% — akcent 1" xfId="33456" builtinId="32" hidden="1"/>
    <cellStyle name="60% — akcent 1" xfId="33495" builtinId="32" hidden="1"/>
    <cellStyle name="60% — akcent 1" xfId="33535" builtinId="32" hidden="1"/>
    <cellStyle name="60% — akcent 1" xfId="33574" builtinId="32" hidden="1"/>
    <cellStyle name="60% — akcent 1" xfId="33615" builtinId="32" hidden="1"/>
    <cellStyle name="60% — akcent 1" xfId="33654" builtinId="32" hidden="1"/>
    <cellStyle name="60% — akcent 1" xfId="33693" builtinId="32" hidden="1"/>
    <cellStyle name="60% — akcent 1" xfId="33732" builtinId="32" hidden="1"/>
    <cellStyle name="60% — akcent 1" xfId="33772" builtinId="32" hidden="1"/>
    <cellStyle name="60% — akcent 1" xfId="33812" builtinId="32" hidden="1"/>
    <cellStyle name="60% — akcent 1" xfId="33851" builtinId="32" hidden="1"/>
    <cellStyle name="60% — akcent 1" xfId="33891" builtinId="32" hidden="1"/>
    <cellStyle name="60% — akcent 1" xfId="33930" builtinId="32" hidden="1"/>
    <cellStyle name="60% — akcent 1" xfId="33970" builtinId="32" hidden="1"/>
    <cellStyle name="60% — akcent 1" xfId="34009" builtinId="32" hidden="1"/>
    <cellStyle name="60% — akcent 1" xfId="34048" builtinId="32" hidden="1"/>
    <cellStyle name="60% — akcent 1" xfId="32487" builtinId="32" hidden="1"/>
    <cellStyle name="60% — akcent 1" xfId="32524" builtinId="32" hidden="1"/>
    <cellStyle name="60% — akcent 1" xfId="34094" builtinId="32" hidden="1"/>
    <cellStyle name="60% — akcent 1" xfId="34133" builtinId="32" hidden="1"/>
    <cellStyle name="60% — akcent 1" xfId="34172" builtinId="32" hidden="1"/>
    <cellStyle name="60% — akcent 1" xfId="34211" builtinId="32" hidden="1"/>
    <cellStyle name="60% — akcent 1" xfId="34251" builtinId="32" hidden="1"/>
    <cellStyle name="60% — akcent 1" xfId="34290" builtinId="32" hidden="1"/>
    <cellStyle name="60% — akcent 1" xfId="34331" builtinId="32" hidden="1"/>
    <cellStyle name="60% — akcent 1" xfId="34370" builtinId="32" hidden="1"/>
    <cellStyle name="60% — akcent 1" xfId="34409" builtinId="32" hidden="1"/>
    <cellStyle name="60% — akcent 1" xfId="34448" builtinId="32" hidden="1"/>
    <cellStyle name="60% — akcent 1" xfId="34488" builtinId="32" hidden="1"/>
    <cellStyle name="60% — akcent 1" xfId="34528" builtinId="32" hidden="1"/>
    <cellStyle name="60% — akcent 1" xfId="34567" builtinId="32" hidden="1"/>
    <cellStyle name="60% — akcent 1" xfId="34607" builtinId="32" hidden="1"/>
    <cellStyle name="60% — akcent 1" xfId="34646" builtinId="32" hidden="1"/>
    <cellStyle name="60% — akcent 1" xfId="34686" builtinId="32" hidden="1"/>
    <cellStyle name="60% — akcent 1" xfId="34725" builtinId="32" hidden="1"/>
    <cellStyle name="60% — akcent 1" xfId="34764" builtinId="32" hidden="1"/>
    <cellStyle name="60% — akcent 1" xfId="28504" builtinId="32" hidden="1"/>
    <cellStyle name="60% — akcent 1" xfId="34805" builtinId="32" hidden="1"/>
    <cellStyle name="60% — akcent 1" xfId="34846" builtinId="32" hidden="1"/>
    <cellStyle name="60% — akcent 1" xfId="34885" builtinId="32" hidden="1"/>
    <cellStyle name="60% — akcent 1" xfId="34924" builtinId="32" hidden="1"/>
    <cellStyle name="60% — akcent 1" xfId="34963" builtinId="32" hidden="1"/>
    <cellStyle name="60% — akcent 1" xfId="35003" builtinId="32" hidden="1"/>
    <cellStyle name="60% — akcent 1" xfId="35042" builtinId="32" hidden="1"/>
    <cellStyle name="60% — akcent 1" xfId="35083" builtinId="32" hidden="1"/>
    <cellStyle name="60% — akcent 1" xfId="35122" builtinId="32" hidden="1"/>
    <cellStyle name="60% — akcent 1" xfId="35161" builtinId="32" hidden="1"/>
    <cellStyle name="60% — akcent 1" xfId="35200" builtinId="32" hidden="1"/>
    <cellStyle name="60% — akcent 1" xfId="35240" builtinId="32" hidden="1"/>
    <cellStyle name="60% — akcent 1" xfId="35280" builtinId="32" hidden="1"/>
    <cellStyle name="60% — akcent 1" xfId="35319" builtinId="32" hidden="1"/>
    <cellStyle name="60% — akcent 1" xfId="35359" builtinId="32" hidden="1"/>
    <cellStyle name="60% — akcent 1" xfId="35398" builtinId="32" hidden="1"/>
    <cellStyle name="60% — akcent 1" xfId="35438" builtinId="32" hidden="1"/>
    <cellStyle name="60% — akcent 1" xfId="35477" builtinId="32" hidden="1"/>
    <cellStyle name="60% — akcent 1" xfId="35516" builtinId="32" hidden="1"/>
    <cellStyle name="60% — akcent 1" xfId="35555" builtinId="32" hidden="1"/>
    <cellStyle name="60% — akcent 1" xfId="35714" builtinId="32" hidden="1"/>
    <cellStyle name="60% — akcent 1" xfId="35755" builtinId="32" hidden="1"/>
    <cellStyle name="60% — akcent 1" xfId="35794" builtinId="32" hidden="1"/>
    <cellStyle name="60% — akcent 1" xfId="35833" builtinId="32" hidden="1"/>
    <cellStyle name="60% — akcent 1" xfId="35872" builtinId="32" hidden="1"/>
    <cellStyle name="60% — akcent 1" xfId="35912" builtinId="32" hidden="1"/>
    <cellStyle name="60% — akcent 1" xfId="35951" builtinId="32" hidden="1"/>
    <cellStyle name="60% — akcent 1" xfId="35992" builtinId="32" hidden="1"/>
    <cellStyle name="60% — akcent 1" xfId="36031" builtinId="32" hidden="1"/>
    <cellStyle name="60% — akcent 1" xfId="36070" builtinId="32" hidden="1"/>
    <cellStyle name="60% — akcent 1" xfId="36109" builtinId="32" hidden="1"/>
    <cellStyle name="60% — akcent 1" xfId="36149" builtinId="32" hidden="1"/>
    <cellStyle name="60% — akcent 1" xfId="36189" builtinId="32" hidden="1"/>
    <cellStyle name="60% — akcent 1" xfId="36228" builtinId="32" hidden="1"/>
    <cellStyle name="60% — akcent 1" xfId="36268" builtinId="32" hidden="1"/>
    <cellStyle name="60% — akcent 1" xfId="36308" builtinId="32" hidden="1"/>
    <cellStyle name="60% — akcent 1" xfId="36348" builtinId="32" hidden="1"/>
    <cellStyle name="60% — akcent 1" xfId="36387" builtinId="32" hidden="1"/>
    <cellStyle name="60% — akcent 1" xfId="36426" builtinId="32" hidden="1"/>
    <cellStyle name="60% — akcent 1" xfId="35678" builtinId="32" hidden="1"/>
    <cellStyle name="60% — akcent 1" xfId="36459" builtinId="32" hidden="1"/>
    <cellStyle name="60% — akcent 1" xfId="36500" builtinId="32" hidden="1"/>
    <cellStyle name="60% — akcent 1" xfId="36539" builtinId="32" hidden="1"/>
    <cellStyle name="60% — akcent 1" xfId="36578" builtinId="32" hidden="1"/>
    <cellStyle name="60% — akcent 1" xfId="36617" builtinId="32" hidden="1"/>
    <cellStyle name="60% — akcent 1" xfId="36657" builtinId="32" hidden="1"/>
    <cellStyle name="60% — akcent 1" xfId="36696" builtinId="32" hidden="1"/>
    <cellStyle name="60% — akcent 1" xfId="36737" builtinId="32" hidden="1"/>
    <cellStyle name="60% — akcent 1" xfId="36776" builtinId="32" hidden="1"/>
    <cellStyle name="60% — akcent 1" xfId="36815" builtinId="32" hidden="1"/>
    <cellStyle name="60% — akcent 1" xfId="36854" builtinId="32" hidden="1"/>
    <cellStyle name="60% — akcent 1" xfId="36894" builtinId="32" hidden="1"/>
    <cellStyle name="60% — akcent 1" xfId="36934" builtinId="32" hidden="1"/>
    <cellStyle name="60% — akcent 1" xfId="36973" builtinId="32" hidden="1"/>
    <cellStyle name="60% — akcent 1" xfId="37013" builtinId="32" hidden="1"/>
    <cellStyle name="60% — akcent 1" xfId="37052" builtinId="32" hidden="1"/>
    <cellStyle name="60% — akcent 1" xfId="37092" builtinId="32" hidden="1"/>
    <cellStyle name="60% — akcent 1" xfId="37131" builtinId="32" hidden="1"/>
    <cellStyle name="60% — akcent 1" xfId="37170" builtinId="32" hidden="1"/>
    <cellStyle name="60% — akcent 1" xfId="35609" builtinId="32" hidden="1"/>
    <cellStyle name="60% — akcent 1" xfId="35646" builtinId="32" hidden="1"/>
    <cellStyle name="60% — akcent 1" xfId="37216" builtinId="32" hidden="1"/>
    <cellStyle name="60% — akcent 1" xfId="37255" builtinId="32" hidden="1"/>
    <cellStyle name="60% — akcent 1" xfId="37294" builtinId="32" hidden="1"/>
    <cellStyle name="60% — akcent 1" xfId="37333" builtinId="32" hidden="1"/>
    <cellStyle name="60% — akcent 1" xfId="37373" builtinId="32" hidden="1"/>
    <cellStyle name="60% — akcent 1" xfId="37412" builtinId="32" hidden="1"/>
    <cellStyle name="60% — akcent 1" xfId="37453" builtinId="32" hidden="1"/>
    <cellStyle name="60% — akcent 1" xfId="37492" builtinId="32" hidden="1"/>
    <cellStyle name="60% — akcent 1" xfId="37531" builtinId="32" hidden="1"/>
    <cellStyle name="60% — akcent 1" xfId="37570" builtinId="32" hidden="1"/>
    <cellStyle name="60% — akcent 1" xfId="37610" builtinId="32" hidden="1"/>
    <cellStyle name="60% — akcent 1" xfId="37650" builtinId="32" hidden="1"/>
    <cellStyle name="60% — akcent 1" xfId="37689" builtinId="32" hidden="1"/>
    <cellStyle name="60% — akcent 1" xfId="37729" builtinId="32" hidden="1"/>
    <cellStyle name="60% — akcent 1" xfId="37768" builtinId="32" hidden="1"/>
    <cellStyle name="60% — akcent 1" xfId="37808" builtinId="32" hidden="1"/>
    <cellStyle name="60% — akcent 1" xfId="37847" builtinId="32" hidden="1"/>
    <cellStyle name="60% — akcent 1" xfId="37886" builtinId="32" hidden="1"/>
    <cellStyle name="60% — akcent 1" xfId="37925" builtinId="32" hidden="1"/>
    <cellStyle name="60% — akcent 1" xfId="37965" builtinId="32" hidden="1"/>
    <cellStyle name="60% — akcent 1" xfId="38006" builtinId="32" hidden="1"/>
    <cellStyle name="60% — akcent 1" xfId="38045" builtinId="32" hidden="1"/>
    <cellStyle name="60% — akcent 1" xfId="38084" builtinId="32" hidden="1"/>
    <cellStyle name="60% — akcent 1" xfId="38123" builtinId="32" hidden="1"/>
    <cellStyle name="60% — akcent 1" xfId="38163" builtinId="32" hidden="1"/>
    <cellStyle name="60% — akcent 1" xfId="38202" builtinId="32" hidden="1"/>
    <cellStyle name="60% — akcent 1" xfId="38243" builtinId="32" hidden="1"/>
    <cellStyle name="60% — akcent 1" xfId="38282" builtinId="32" hidden="1"/>
    <cellStyle name="60% — akcent 1" xfId="38321" builtinId="32" hidden="1"/>
    <cellStyle name="60% — akcent 1" xfId="38360" builtinId="32" hidden="1"/>
    <cellStyle name="60% — akcent 1" xfId="38400" builtinId="32" hidden="1"/>
    <cellStyle name="60% — akcent 1" xfId="38440" builtinId="32" hidden="1"/>
    <cellStyle name="60% — akcent 1" xfId="38479" builtinId="32" hidden="1"/>
    <cellStyle name="60% — akcent 1" xfId="38519" builtinId="32" hidden="1"/>
    <cellStyle name="60% — akcent 1" xfId="38558" builtinId="32" hidden="1"/>
    <cellStyle name="60% — akcent 1" xfId="38598" builtinId="32" hidden="1"/>
    <cellStyle name="60% — akcent 1" xfId="38637" builtinId="32" hidden="1"/>
    <cellStyle name="60% — akcent 1" xfId="38676" builtinId="32" hidden="1"/>
    <cellStyle name="60% — akcent 1" xfId="38715" builtinId="32" hidden="1"/>
    <cellStyle name="60% — akcent 1" xfId="38874" builtinId="32" hidden="1"/>
    <cellStyle name="60% — akcent 1" xfId="38915" builtinId="32" hidden="1"/>
    <cellStyle name="60% — akcent 1" xfId="38954" builtinId="32" hidden="1"/>
    <cellStyle name="60% — akcent 1" xfId="38993" builtinId="32" hidden="1"/>
    <cellStyle name="60% — akcent 1" xfId="39032" builtinId="32" hidden="1"/>
    <cellStyle name="60% — akcent 1" xfId="39072" builtinId="32" hidden="1"/>
    <cellStyle name="60% — akcent 1" xfId="39111" builtinId="32" hidden="1"/>
    <cellStyle name="60% — akcent 1" xfId="39152" builtinId="32" hidden="1"/>
    <cellStyle name="60% — akcent 1" xfId="39191" builtinId="32" hidden="1"/>
    <cellStyle name="60% — akcent 1" xfId="39230" builtinId="32" hidden="1"/>
    <cellStyle name="60% — akcent 1" xfId="39269" builtinId="32" hidden="1"/>
    <cellStyle name="60% — akcent 1" xfId="39309" builtinId="32" hidden="1"/>
    <cellStyle name="60% — akcent 1" xfId="39349" builtinId="32" hidden="1"/>
    <cellStyle name="60% — akcent 1" xfId="39388" builtinId="32" hidden="1"/>
    <cellStyle name="60% — akcent 1" xfId="39428" builtinId="32" hidden="1"/>
    <cellStyle name="60% — akcent 1" xfId="39468" builtinId="32" hidden="1"/>
    <cellStyle name="60% — akcent 1" xfId="39508" builtinId="32" hidden="1"/>
    <cellStyle name="60% — akcent 1" xfId="39547" builtinId="32" hidden="1"/>
    <cellStyle name="60% — akcent 1" xfId="39586" builtinId="32" hidden="1"/>
    <cellStyle name="60% — akcent 1" xfId="38838" builtinId="32" hidden="1"/>
    <cellStyle name="60% — akcent 1" xfId="39619" builtinId="32" hidden="1"/>
    <cellStyle name="60% — akcent 1" xfId="39660" builtinId="32" hidden="1"/>
    <cellStyle name="60% — akcent 1" xfId="39699" builtinId="32" hidden="1"/>
    <cellStyle name="60% — akcent 1" xfId="39738" builtinId="32" hidden="1"/>
    <cellStyle name="60% — akcent 1" xfId="39777" builtinId="32" hidden="1"/>
    <cellStyle name="60% — akcent 1" xfId="39817" builtinId="32" hidden="1"/>
    <cellStyle name="60% — akcent 1" xfId="39856" builtinId="32" hidden="1"/>
    <cellStyle name="60% — akcent 1" xfId="39897" builtinId="32" hidden="1"/>
    <cellStyle name="60% — akcent 1" xfId="39936" builtinId="32" hidden="1"/>
    <cellStyle name="60% — akcent 1" xfId="39975" builtinId="32" hidden="1"/>
    <cellStyle name="60% — akcent 1" xfId="40014" builtinId="32" hidden="1"/>
    <cellStyle name="60% — akcent 1" xfId="40054" builtinId="32" hidden="1"/>
    <cellStyle name="60% — akcent 1" xfId="40094" builtinId="32" hidden="1"/>
    <cellStyle name="60% — akcent 1" xfId="40133" builtinId="32" hidden="1"/>
    <cellStyle name="60% — akcent 1" xfId="40173" builtinId="32" hidden="1"/>
    <cellStyle name="60% — akcent 1" xfId="40212" builtinId="32" hidden="1"/>
    <cellStyle name="60% — akcent 1" xfId="40252" builtinId="32" hidden="1"/>
    <cellStyle name="60% — akcent 1" xfId="40291" builtinId="32" hidden="1"/>
    <cellStyle name="60% — akcent 1" xfId="40330" builtinId="32" hidden="1"/>
    <cellStyle name="60% — akcent 1" xfId="38769" builtinId="32" hidden="1"/>
    <cellStyle name="60% — akcent 1" xfId="38806" builtinId="32" hidden="1"/>
    <cellStyle name="60% — akcent 1" xfId="40376" builtinId="32" hidden="1"/>
    <cellStyle name="60% — akcent 1" xfId="40415" builtinId="32" hidden="1"/>
    <cellStyle name="60% — akcent 1" xfId="40454" builtinId="32" hidden="1"/>
    <cellStyle name="60% — akcent 1" xfId="40493" builtinId="32" hidden="1"/>
    <cellStyle name="60% — akcent 1" xfId="40533" builtinId="32" hidden="1"/>
    <cellStyle name="60% — akcent 1" xfId="40572" builtinId="32" hidden="1"/>
    <cellStyle name="60% — akcent 1" xfId="40613" builtinId="32" hidden="1"/>
    <cellStyle name="60% — akcent 1" xfId="40652" builtinId="32" hidden="1"/>
    <cellStyle name="60% — akcent 1" xfId="40691" builtinId="32" hidden="1"/>
    <cellStyle name="60% — akcent 1" xfId="40730" builtinId="32" hidden="1"/>
    <cellStyle name="60% — akcent 1" xfId="40770" builtinId="32" hidden="1"/>
    <cellStyle name="60% — akcent 1" xfId="40810" builtinId="32" hidden="1"/>
    <cellStyle name="60% — akcent 1" xfId="40849" builtinId="32" hidden="1"/>
    <cellStyle name="60% — akcent 1" xfId="40889" builtinId="32" hidden="1"/>
    <cellStyle name="60% — akcent 1" xfId="40928" builtinId="32" hidden="1"/>
    <cellStyle name="60% — akcent 1" xfId="40968" builtinId="32" hidden="1"/>
    <cellStyle name="60% — akcent 1" xfId="41007" builtinId="32" hidden="1"/>
    <cellStyle name="60% — akcent 1" xfId="41046" builtinId="32" hidden="1"/>
    <cellStyle name="60% — akcent 1" xfId="41106" builtinId="32" hidden="1"/>
    <cellStyle name="60% — akcent 1" xfId="41164" builtinId="32" hidden="1"/>
    <cellStyle name="60% — akcent 1" xfId="41205" builtinId="32" hidden="1"/>
    <cellStyle name="60% — akcent 1" xfId="41244" builtinId="32" hidden="1"/>
    <cellStyle name="60% — akcent 1" xfId="41283" builtinId="32" hidden="1"/>
    <cellStyle name="60% — akcent 1" xfId="41322" builtinId="32" hidden="1"/>
    <cellStyle name="60% — akcent 1" xfId="41362" builtinId="32" hidden="1"/>
    <cellStyle name="60% — akcent 1" xfId="41401" builtinId="32" hidden="1"/>
    <cellStyle name="60% — akcent 1" xfId="41442" builtinId="32" hidden="1"/>
    <cellStyle name="60% — akcent 1" xfId="41481" builtinId="32" hidden="1"/>
    <cellStyle name="60% — akcent 1" xfId="41520" builtinId="32" hidden="1"/>
    <cellStyle name="60% — akcent 1" xfId="41559" builtinId="32" hidden="1"/>
    <cellStyle name="60% — akcent 1" xfId="41599" builtinId="32" hidden="1"/>
    <cellStyle name="60% — akcent 1" xfId="41639" builtinId="32" hidden="1"/>
    <cellStyle name="60% — akcent 1" xfId="41678" builtinId="32" hidden="1"/>
    <cellStyle name="60% — akcent 1" xfId="41718" builtinId="32" hidden="1"/>
    <cellStyle name="60% — akcent 1" xfId="41757" builtinId="32" hidden="1"/>
    <cellStyle name="60% — akcent 1" xfId="41797" builtinId="32" hidden="1"/>
    <cellStyle name="60% — akcent 1" xfId="41836" builtinId="32" hidden="1"/>
    <cellStyle name="60% — akcent 1" xfId="41875" builtinId="32" hidden="1"/>
    <cellStyle name="60% — akcent 1" xfId="41136" builtinId="32" hidden="1"/>
    <cellStyle name="60% — akcent 1" xfId="41915" builtinId="32" hidden="1"/>
    <cellStyle name="60% — akcent 1" xfId="41956" builtinId="32" hidden="1"/>
    <cellStyle name="60% — akcent 1" xfId="41995" builtinId="32" hidden="1"/>
    <cellStyle name="60% — akcent 1" xfId="42034" builtinId="32" hidden="1"/>
    <cellStyle name="60% — akcent 1" xfId="42073" builtinId="32" hidden="1"/>
    <cellStyle name="60% — akcent 1" xfId="42113" builtinId="32" hidden="1"/>
    <cellStyle name="60% — akcent 1" xfId="42152" builtinId="32" hidden="1"/>
    <cellStyle name="60% — akcent 1" xfId="42193" builtinId="32" hidden="1"/>
    <cellStyle name="60% — akcent 1" xfId="42232" builtinId="32" hidden="1"/>
    <cellStyle name="60% — akcent 1" xfId="42271" builtinId="32" hidden="1"/>
    <cellStyle name="60% — akcent 1" xfId="42310" builtinId="32" hidden="1"/>
    <cellStyle name="60% — akcent 1" xfId="42350" builtinId="32" hidden="1"/>
    <cellStyle name="60% — akcent 1" xfId="42390" builtinId="32" hidden="1"/>
    <cellStyle name="60% — akcent 1" xfId="42429" builtinId="32" hidden="1"/>
    <cellStyle name="60% — akcent 1" xfId="42469" builtinId="32" hidden="1"/>
    <cellStyle name="60% — akcent 1" xfId="42508" builtinId="32" hidden="1"/>
    <cellStyle name="60% — akcent 1" xfId="42548" builtinId="32" hidden="1"/>
    <cellStyle name="60% — akcent 1" xfId="42587" builtinId="32" hidden="1"/>
    <cellStyle name="60% — akcent 1" xfId="42626" builtinId="32" hidden="1"/>
    <cellStyle name="60% — akcent 1" xfId="42690" builtinId="32" hidden="1"/>
    <cellStyle name="60% — akcent 1" xfId="42744" builtinId="32" hidden="1"/>
    <cellStyle name="60% — akcent 1" xfId="42785" builtinId="32" hidden="1"/>
    <cellStyle name="60% — akcent 1" xfId="42824" builtinId="32" hidden="1"/>
    <cellStyle name="60% — akcent 1" xfId="42863" builtinId="32" hidden="1"/>
    <cellStyle name="60% — akcent 1" xfId="42902" builtinId="32" hidden="1"/>
    <cellStyle name="60% — akcent 1" xfId="42942" builtinId="32" hidden="1"/>
    <cellStyle name="60% — akcent 1" xfId="42981" builtinId="32" hidden="1"/>
    <cellStyle name="60% — akcent 1" xfId="43022" builtinId="32" hidden="1"/>
    <cellStyle name="60% — akcent 1" xfId="43061" builtinId="32" hidden="1"/>
    <cellStyle name="60% — akcent 1" xfId="43100" builtinId="32" hidden="1"/>
    <cellStyle name="60% — akcent 1" xfId="43139" builtinId="32" hidden="1"/>
    <cellStyle name="60% — akcent 1" xfId="43179" builtinId="32" hidden="1"/>
    <cellStyle name="60% — akcent 1" xfId="43219" builtinId="32" hidden="1"/>
    <cellStyle name="60% — akcent 1" xfId="43258" builtinId="32" hidden="1"/>
    <cellStyle name="60% — akcent 1" xfId="43298" builtinId="32" hidden="1"/>
    <cellStyle name="60% — akcent 1" xfId="43337" builtinId="32" hidden="1"/>
    <cellStyle name="60% — akcent 1" xfId="43377" builtinId="32" hidden="1"/>
    <cellStyle name="60% — akcent 1" xfId="43416" builtinId="32" hidden="1"/>
    <cellStyle name="60% — akcent 1" xfId="43455" builtinId="32" hidden="1"/>
    <cellStyle name="60% — akcent 1" xfId="42667" builtinId="32" hidden="1"/>
    <cellStyle name="60% — akcent 1" xfId="43495" builtinId="32" hidden="1"/>
    <cellStyle name="60% — akcent 1" xfId="43536" builtinId="32" hidden="1"/>
    <cellStyle name="60% — akcent 1" xfId="43575" builtinId="32" hidden="1"/>
    <cellStyle name="60% — akcent 1" xfId="43614" builtinId="32" hidden="1"/>
    <cellStyle name="60% — akcent 1" xfId="43653" builtinId="32" hidden="1"/>
    <cellStyle name="60% — akcent 1" xfId="43693" builtinId="32" hidden="1"/>
    <cellStyle name="60% — akcent 1" xfId="43732" builtinId="32" hidden="1"/>
    <cellStyle name="60% — akcent 1" xfId="43773" builtinId="32" hidden="1"/>
    <cellStyle name="60% — akcent 1" xfId="43812" builtinId="32" hidden="1"/>
    <cellStyle name="60% — akcent 1" xfId="43851" builtinId="32" hidden="1"/>
    <cellStyle name="60% — akcent 1" xfId="43890" builtinId="32" hidden="1"/>
    <cellStyle name="60% — akcent 1" xfId="43930" builtinId="32" hidden="1"/>
    <cellStyle name="60% — akcent 1" xfId="43970" builtinId="32" hidden="1"/>
    <cellStyle name="60% — akcent 1" xfId="44009" builtinId="32" hidden="1"/>
    <cellStyle name="60% — akcent 1" xfId="44049" builtinId="32" hidden="1"/>
    <cellStyle name="60% — akcent 1" xfId="44088" builtinId="32" hidden="1"/>
    <cellStyle name="60% — akcent 1" xfId="44128" builtinId="32" hidden="1"/>
    <cellStyle name="60% — akcent 1" xfId="44167" builtinId="32" hidden="1"/>
    <cellStyle name="60% — akcent 1" xfId="44206" builtinId="32" hidden="1"/>
    <cellStyle name="60% — akcent 1" xfId="44270" builtinId="32" hidden="1"/>
    <cellStyle name="60% — akcent 1" xfId="44324" builtinId="32" hidden="1"/>
    <cellStyle name="60% — akcent 1" xfId="44365" builtinId="32" hidden="1"/>
    <cellStyle name="60% — akcent 1" xfId="44404" builtinId="32" hidden="1"/>
    <cellStyle name="60% — akcent 1" xfId="44443" builtinId="32" hidden="1"/>
    <cellStyle name="60% — akcent 1" xfId="44482" builtinId="32" hidden="1"/>
    <cellStyle name="60% — akcent 1" xfId="44522" builtinId="32" hidden="1"/>
    <cellStyle name="60% — akcent 1" xfId="44561" builtinId="32" hidden="1"/>
    <cellStyle name="60% — akcent 1" xfId="44602" builtinId="32" hidden="1"/>
    <cellStyle name="60% — akcent 1" xfId="44641" builtinId="32" hidden="1"/>
    <cellStyle name="60% — akcent 1" xfId="44680" builtinId="32" hidden="1"/>
    <cellStyle name="60% — akcent 1" xfId="44719" builtinId="32" hidden="1"/>
    <cellStyle name="60% — akcent 1" xfId="44759" builtinId="32" hidden="1"/>
    <cellStyle name="60% — akcent 1" xfId="44799" builtinId="32" hidden="1"/>
    <cellStyle name="60% — akcent 1" xfId="44838" builtinId="32" hidden="1"/>
    <cellStyle name="60% — akcent 1" xfId="44878" builtinId="32" hidden="1"/>
    <cellStyle name="60% — akcent 1" xfId="44917" builtinId="32" hidden="1"/>
    <cellStyle name="60% — akcent 1" xfId="44957" builtinId="32" hidden="1"/>
    <cellStyle name="60% — akcent 1" xfId="44996" builtinId="32" hidden="1"/>
    <cellStyle name="60% — akcent 1" xfId="45035" builtinId="32" hidden="1"/>
    <cellStyle name="60% — akcent 1" xfId="44249" builtinId="32" hidden="1"/>
    <cellStyle name="60% — akcent 1" xfId="45075" builtinId="32" hidden="1"/>
    <cellStyle name="60% — akcent 1" xfId="45116" builtinId="32" hidden="1"/>
    <cellStyle name="60% — akcent 1" xfId="45155" builtinId="32" hidden="1"/>
    <cellStyle name="60% — akcent 1" xfId="45194" builtinId="32" hidden="1"/>
    <cellStyle name="60% — akcent 1" xfId="45233" builtinId="32" hidden="1"/>
    <cellStyle name="60% — akcent 1" xfId="45273" builtinId="32" hidden="1"/>
    <cellStyle name="60% — akcent 1" xfId="45312" builtinId="32" hidden="1"/>
    <cellStyle name="60% — akcent 1" xfId="45353" builtinId="32" hidden="1"/>
    <cellStyle name="60% — akcent 1" xfId="45392" builtinId="32" hidden="1"/>
    <cellStyle name="60% — akcent 1" xfId="45431" builtinId="32" hidden="1"/>
    <cellStyle name="60% — akcent 1" xfId="45470" builtinId="32" hidden="1"/>
    <cellStyle name="60% — akcent 1" xfId="45510" builtinId="32" hidden="1"/>
    <cellStyle name="60% — akcent 1" xfId="45550" builtinId="32" hidden="1"/>
    <cellStyle name="60% — akcent 1" xfId="45589" builtinId="32" hidden="1"/>
    <cellStyle name="60% — akcent 1" xfId="45629" builtinId="32" hidden="1"/>
    <cellStyle name="60% — akcent 1" xfId="45668" builtinId="32" hidden="1"/>
    <cellStyle name="60% — akcent 1" xfId="45708" builtinId="32" hidden="1"/>
    <cellStyle name="60% — akcent 1" xfId="45747" builtinId="32" hidden="1"/>
    <cellStyle name="60% — akcent 1" xfId="45786" builtinId="32" hidden="1"/>
    <cellStyle name="60% — akcent 2" xfId="90" builtinId="36" hidden="1"/>
    <cellStyle name="60% — akcent 2" xfId="129" builtinId="36" hidden="1"/>
    <cellStyle name="60% — akcent 2" xfId="168" builtinId="36" hidden="1"/>
    <cellStyle name="60% — akcent 2" xfId="207" builtinId="36" hidden="1"/>
    <cellStyle name="60% — akcent 2" xfId="247" builtinId="36" hidden="1"/>
    <cellStyle name="60% — akcent 2" xfId="286" builtinId="36" hidden="1"/>
    <cellStyle name="60% — akcent 2" xfId="327" builtinId="36" hidden="1"/>
    <cellStyle name="60% — akcent 2" xfId="366" builtinId="36" hidden="1"/>
    <cellStyle name="60% — akcent 2" xfId="405" builtinId="36" hidden="1"/>
    <cellStyle name="60% — akcent 2" xfId="444" builtinId="36" hidden="1"/>
    <cellStyle name="60% — akcent 2" xfId="484" builtinId="36" hidden="1"/>
    <cellStyle name="60% — akcent 2" xfId="524" builtinId="36" hidden="1"/>
    <cellStyle name="60% — akcent 2" xfId="563" builtinId="36" hidden="1"/>
    <cellStyle name="60% — akcent 2" xfId="603" builtinId="36" hidden="1"/>
    <cellStyle name="60% — akcent 2" xfId="642" builtinId="36" hidden="1"/>
    <cellStyle name="60% — akcent 2" xfId="682" builtinId="36" hidden="1"/>
    <cellStyle name="60% — akcent 2" xfId="721" builtinId="36" hidden="1"/>
    <cellStyle name="60% — akcent 2" xfId="760" builtinId="36" hidden="1"/>
    <cellStyle name="60% — akcent 2" xfId="799" builtinId="36" hidden="1"/>
    <cellStyle name="60% — akcent 2" xfId="958" builtinId="36" hidden="1"/>
    <cellStyle name="60% — akcent 2" xfId="999" builtinId="36" hidden="1"/>
    <cellStyle name="60% — akcent 2" xfId="1038" builtinId="36" hidden="1"/>
    <cellStyle name="60% — akcent 2" xfId="1077" builtinId="36" hidden="1"/>
    <cellStyle name="60% — akcent 2" xfId="1116" builtinId="36" hidden="1"/>
    <cellStyle name="60% — akcent 2" xfId="1156" builtinId="36" hidden="1"/>
    <cellStyle name="60% — akcent 2" xfId="1195" builtinId="36" hidden="1"/>
    <cellStyle name="60% — akcent 2" xfId="1236" builtinId="36" hidden="1"/>
    <cellStyle name="60% — akcent 2" xfId="1275" builtinId="36" hidden="1"/>
    <cellStyle name="60% — akcent 2" xfId="1314" builtinId="36" hidden="1"/>
    <cellStyle name="60% — akcent 2" xfId="1353" builtinId="36" hidden="1"/>
    <cellStyle name="60% — akcent 2" xfId="1393" builtinId="36" hidden="1"/>
    <cellStyle name="60% — akcent 2" xfId="1433" builtinId="36" hidden="1"/>
    <cellStyle name="60% — akcent 2" xfId="1472" builtinId="36" hidden="1"/>
    <cellStyle name="60% — akcent 2" xfId="1512" builtinId="36" hidden="1"/>
    <cellStyle name="60% — akcent 2" xfId="1552" builtinId="36" hidden="1"/>
    <cellStyle name="60% — akcent 2" xfId="1592" builtinId="36" hidden="1"/>
    <cellStyle name="60% — akcent 2" xfId="1631" builtinId="36" hidden="1"/>
    <cellStyle name="60% — akcent 2" xfId="1670" builtinId="36" hidden="1"/>
    <cellStyle name="60% — akcent 2" xfId="915" builtinId="36" hidden="1"/>
    <cellStyle name="60% — akcent 2" xfId="1703" builtinId="36" hidden="1"/>
    <cellStyle name="60% — akcent 2" xfId="1744" builtinId="36" hidden="1"/>
    <cellStyle name="60% — akcent 2" xfId="1783" builtinId="36" hidden="1"/>
    <cellStyle name="60% — akcent 2" xfId="1822" builtinId="36" hidden="1"/>
    <cellStyle name="60% — akcent 2" xfId="1861" builtinId="36" hidden="1"/>
    <cellStyle name="60% — akcent 2" xfId="1901" builtinId="36" hidden="1"/>
    <cellStyle name="60% — akcent 2" xfId="1940" builtinId="36" hidden="1"/>
    <cellStyle name="60% — akcent 2" xfId="1981" builtinId="36" hidden="1"/>
    <cellStyle name="60% — akcent 2" xfId="2020" builtinId="36" hidden="1"/>
    <cellStyle name="60% — akcent 2" xfId="2059" builtinId="36" hidden="1"/>
    <cellStyle name="60% — akcent 2" xfId="2098" builtinId="36" hidden="1"/>
    <cellStyle name="60% — akcent 2" xfId="2138" builtinId="36" hidden="1"/>
    <cellStyle name="60% — akcent 2" xfId="2178" builtinId="36" hidden="1"/>
    <cellStyle name="60% — akcent 2" xfId="2217" builtinId="36" hidden="1"/>
    <cellStyle name="60% — akcent 2" xfId="2257" builtinId="36" hidden="1"/>
    <cellStyle name="60% — akcent 2" xfId="2296" builtinId="36" hidden="1"/>
    <cellStyle name="60% — akcent 2" xfId="2336" builtinId="36" hidden="1"/>
    <cellStyle name="60% — akcent 2" xfId="2375" builtinId="36" hidden="1"/>
    <cellStyle name="60% — akcent 2" xfId="2414" builtinId="36" hidden="1"/>
    <cellStyle name="60% — akcent 2" xfId="852" builtinId="36" hidden="1"/>
    <cellStyle name="60% — akcent 2" xfId="890" builtinId="36" hidden="1"/>
    <cellStyle name="60% — akcent 2" xfId="2460" builtinId="36" hidden="1"/>
    <cellStyle name="60% — akcent 2" xfId="2499" builtinId="36" hidden="1"/>
    <cellStyle name="60% — akcent 2" xfId="2538" builtinId="36" hidden="1"/>
    <cellStyle name="60% — akcent 2" xfId="2577" builtinId="36" hidden="1"/>
    <cellStyle name="60% — akcent 2" xfId="2617" builtinId="36" hidden="1"/>
    <cellStyle name="60% — akcent 2" xfId="2656" builtinId="36" hidden="1"/>
    <cellStyle name="60% — akcent 2" xfId="2697" builtinId="36" hidden="1"/>
    <cellStyle name="60% — akcent 2" xfId="2736" builtinId="36" hidden="1"/>
    <cellStyle name="60% — akcent 2" xfId="2775" builtinId="36" hidden="1"/>
    <cellStyle name="60% — akcent 2" xfId="2814" builtinId="36" hidden="1"/>
    <cellStyle name="60% — akcent 2" xfId="2854" builtinId="36" hidden="1"/>
    <cellStyle name="60% — akcent 2" xfId="2894" builtinId="36" hidden="1"/>
    <cellStyle name="60% — akcent 2" xfId="2933" builtinId="36" hidden="1"/>
    <cellStyle name="60% — akcent 2" xfId="2973" builtinId="36" hidden="1"/>
    <cellStyle name="60% — akcent 2" xfId="3012" builtinId="36" hidden="1"/>
    <cellStyle name="60% — akcent 2" xfId="3052" builtinId="36" hidden="1"/>
    <cellStyle name="60% — akcent 2" xfId="3091" builtinId="36" hidden="1"/>
    <cellStyle name="60% — akcent 2" xfId="3130" builtinId="36" hidden="1"/>
    <cellStyle name="60% — akcent 2" xfId="3169" builtinId="36" hidden="1"/>
    <cellStyle name="60% — akcent 2" xfId="3362" builtinId="36" hidden="1"/>
    <cellStyle name="60% — akcent 2" xfId="3407" builtinId="36" hidden="1"/>
    <cellStyle name="60% — akcent 2" xfId="3446" builtinId="36" hidden="1"/>
    <cellStyle name="60% — akcent 2" xfId="3485" builtinId="36" hidden="1"/>
    <cellStyle name="60% — akcent 2" xfId="3524" builtinId="36" hidden="1"/>
    <cellStyle name="60% — akcent 2" xfId="3564" builtinId="36" hidden="1"/>
    <cellStyle name="60% — akcent 2" xfId="3603" builtinId="36" hidden="1"/>
    <cellStyle name="60% — akcent 2" xfId="3644" builtinId="36" hidden="1"/>
    <cellStyle name="60% — akcent 2" xfId="3683" builtinId="36" hidden="1"/>
    <cellStyle name="60% — akcent 2" xfId="3722" builtinId="36" hidden="1"/>
    <cellStyle name="60% — akcent 2" xfId="3761" builtinId="36" hidden="1"/>
    <cellStyle name="60% — akcent 2" xfId="3805" builtinId="36" hidden="1"/>
    <cellStyle name="60% — akcent 2" xfId="3845" builtinId="36" hidden="1"/>
    <cellStyle name="60% — akcent 2" xfId="3884" builtinId="36" hidden="1"/>
    <cellStyle name="60% — akcent 2" xfId="3924" builtinId="36" hidden="1"/>
    <cellStyle name="60% — akcent 2" xfId="3964" builtinId="36" hidden="1"/>
    <cellStyle name="60% — akcent 2" xfId="4004" builtinId="36" hidden="1"/>
    <cellStyle name="60% — akcent 2" xfId="4043" builtinId="36" hidden="1"/>
    <cellStyle name="60% — akcent 2" xfId="4082" builtinId="36" hidden="1"/>
    <cellStyle name="60% — akcent 2" xfId="4139" builtinId="36" hidden="1"/>
    <cellStyle name="60% — akcent 2" xfId="4298" builtinId="36" hidden="1"/>
    <cellStyle name="60% — akcent 2" xfId="4343" builtinId="36" hidden="1"/>
    <cellStyle name="60% — akcent 2" xfId="4382" builtinId="36" hidden="1"/>
    <cellStyle name="60% — akcent 2" xfId="4421" builtinId="36" hidden="1"/>
    <cellStyle name="60% — akcent 2" xfId="4460" builtinId="36" hidden="1"/>
    <cellStyle name="60% — akcent 2" xfId="4500" builtinId="36" hidden="1"/>
    <cellStyle name="60% — akcent 2" xfId="4539" builtinId="36" hidden="1"/>
    <cellStyle name="60% — akcent 2" xfId="4580" builtinId="36" hidden="1"/>
    <cellStyle name="60% — akcent 2" xfId="4619" builtinId="36" hidden="1"/>
    <cellStyle name="60% — akcent 2" xfId="4658" builtinId="36" hidden="1"/>
    <cellStyle name="60% — akcent 2" xfId="4697" builtinId="36" hidden="1"/>
    <cellStyle name="60% — akcent 2" xfId="4741" builtinId="36" hidden="1"/>
    <cellStyle name="60% — akcent 2" xfId="4781" builtinId="36" hidden="1"/>
    <cellStyle name="60% — akcent 2" xfId="4820" builtinId="36" hidden="1"/>
    <cellStyle name="60% — akcent 2" xfId="4860" builtinId="36" hidden="1"/>
    <cellStyle name="60% — akcent 2" xfId="4900" builtinId="36" hidden="1"/>
    <cellStyle name="60% — akcent 2" xfId="4940" builtinId="36" hidden="1"/>
    <cellStyle name="60% — akcent 2" xfId="4979" builtinId="36" hidden="1"/>
    <cellStyle name="60% — akcent 2" xfId="5018" builtinId="36" hidden="1"/>
    <cellStyle name="60% — akcent 2" xfId="4255" builtinId="36" hidden="1"/>
    <cellStyle name="60% — akcent 2" xfId="5051" builtinId="36" hidden="1"/>
    <cellStyle name="60% — akcent 2" xfId="5092" builtinId="36" hidden="1"/>
    <cellStyle name="60% — akcent 2" xfId="5131" builtinId="36" hidden="1"/>
    <cellStyle name="60% — akcent 2" xfId="5170" builtinId="36" hidden="1"/>
    <cellStyle name="60% — akcent 2" xfId="5209" builtinId="36" hidden="1"/>
    <cellStyle name="60% — akcent 2" xfId="5249" builtinId="36" hidden="1"/>
    <cellStyle name="60% — akcent 2" xfId="5288" builtinId="36" hidden="1"/>
    <cellStyle name="60% — akcent 2" xfId="5329" builtinId="36" hidden="1"/>
    <cellStyle name="60% — akcent 2" xfId="5368" builtinId="36" hidden="1"/>
    <cellStyle name="60% — akcent 2" xfId="5407" builtinId="36" hidden="1"/>
    <cellStyle name="60% — akcent 2" xfId="5446" builtinId="36" hidden="1"/>
    <cellStyle name="60% — akcent 2" xfId="5486" builtinId="36" hidden="1"/>
    <cellStyle name="60% — akcent 2" xfId="5526" builtinId="36" hidden="1"/>
    <cellStyle name="60% — akcent 2" xfId="5565" builtinId="36" hidden="1"/>
    <cellStyle name="60% — akcent 2" xfId="5605" builtinId="36" hidden="1"/>
    <cellStyle name="60% — akcent 2" xfId="5644" builtinId="36" hidden="1"/>
    <cellStyle name="60% — akcent 2" xfId="5684" builtinId="36" hidden="1"/>
    <cellStyle name="60% — akcent 2" xfId="5723" builtinId="36" hidden="1"/>
    <cellStyle name="60% — akcent 2" xfId="5762" builtinId="36" hidden="1"/>
    <cellStyle name="60% — akcent 2" xfId="4192" builtinId="36" hidden="1"/>
    <cellStyle name="60% — akcent 2" xfId="4230" builtinId="36" hidden="1"/>
    <cellStyle name="60% — akcent 2" xfId="5808" builtinId="36" hidden="1"/>
    <cellStyle name="60% — akcent 2" xfId="5847" builtinId="36" hidden="1"/>
    <cellStyle name="60% — akcent 2" xfId="5886" builtinId="36" hidden="1"/>
    <cellStyle name="60% — akcent 2" xfId="5925" builtinId="36" hidden="1"/>
    <cellStyle name="60% — akcent 2" xfId="5965" builtinId="36" hidden="1"/>
    <cellStyle name="60% — akcent 2" xfId="6004" builtinId="36" hidden="1"/>
    <cellStyle name="60% — akcent 2" xfId="6045" builtinId="36" hidden="1"/>
    <cellStyle name="60% — akcent 2" xfId="6084" builtinId="36" hidden="1"/>
    <cellStyle name="60% — akcent 2" xfId="6123" builtinId="36" hidden="1"/>
    <cellStyle name="60% — akcent 2" xfId="6162" builtinId="36" hidden="1"/>
    <cellStyle name="60% — akcent 2" xfId="6202" builtinId="36" hidden="1"/>
    <cellStyle name="60% — akcent 2" xfId="6242" builtinId="36" hidden="1"/>
    <cellStyle name="60% — akcent 2" xfId="6281" builtinId="36" hidden="1"/>
    <cellStyle name="60% — akcent 2" xfId="6321" builtinId="36" hidden="1"/>
    <cellStyle name="60% — akcent 2" xfId="6360" builtinId="36" hidden="1"/>
    <cellStyle name="60% — akcent 2" xfId="6400" builtinId="36" hidden="1"/>
    <cellStyle name="60% — akcent 2" xfId="6439" builtinId="36" hidden="1"/>
    <cellStyle name="60% — akcent 2" xfId="6478" builtinId="36" hidden="1"/>
    <cellStyle name="60% — akcent 2" xfId="3319" builtinId="36" hidden="1"/>
    <cellStyle name="60% — akcent 2" xfId="3189" builtinId="36" hidden="1"/>
    <cellStyle name="60% — akcent 2" xfId="6534" builtinId="36" hidden="1"/>
    <cellStyle name="60% — akcent 2" xfId="6573" builtinId="36" hidden="1"/>
    <cellStyle name="60% — akcent 2" xfId="6612" builtinId="36" hidden="1"/>
    <cellStyle name="60% — akcent 2" xfId="6651" builtinId="36" hidden="1"/>
    <cellStyle name="60% — akcent 2" xfId="6691" builtinId="36" hidden="1"/>
    <cellStyle name="60% — akcent 2" xfId="6730" builtinId="36" hidden="1"/>
    <cellStyle name="60% — akcent 2" xfId="6771" builtinId="36" hidden="1"/>
    <cellStyle name="60% — akcent 2" xfId="6810" builtinId="36" hidden="1"/>
    <cellStyle name="60% — akcent 2" xfId="6849" builtinId="36" hidden="1"/>
    <cellStyle name="60% — akcent 2" xfId="6888" builtinId="36" hidden="1"/>
    <cellStyle name="60% — akcent 2" xfId="6930" builtinId="36" hidden="1"/>
    <cellStyle name="60% — akcent 2" xfId="6970" builtinId="36" hidden="1"/>
    <cellStyle name="60% — akcent 2" xfId="7009" builtinId="36" hidden="1"/>
    <cellStyle name="60% — akcent 2" xfId="7049" builtinId="36" hidden="1"/>
    <cellStyle name="60% — akcent 2" xfId="7089" builtinId="36" hidden="1"/>
    <cellStyle name="60% — akcent 2" xfId="7129" builtinId="36" hidden="1"/>
    <cellStyle name="60% — akcent 2" xfId="7168" builtinId="36" hidden="1"/>
    <cellStyle name="60% — akcent 2" xfId="7207" builtinId="36" hidden="1"/>
    <cellStyle name="60% — akcent 2" xfId="7257" builtinId="36" hidden="1"/>
    <cellStyle name="60% — akcent 2" xfId="7416" builtinId="36" hidden="1"/>
    <cellStyle name="60% — akcent 2" xfId="7459" builtinId="36" hidden="1"/>
    <cellStyle name="60% — akcent 2" xfId="7498" builtinId="36" hidden="1"/>
    <cellStyle name="60% — akcent 2" xfId="7537" builtinId="36" hidden="1"/>
    <cellStyle name="60% — akcent 2" xfId="7576" builtinId="36" hidden="1"/>
    <cellStyle name="60% — akcent 2" xfId="7616" builtinId="36" hidden="1"/>
    <cellStyle name="60% — akcent 2" xfId="7655" builtinId="36" hidden="1"/>
    <cellStyle name="60% — akcent 2" xfId="7696" builtinId="36" hidden="1"/>
    <cellStyle name="60% — akcent 2" xfId="7735" builtinId="36" hidden="1"/>
    <cellStyle name="60% — akcent 2" xfId="7774" builtinId="36" hidden="1"/>
    <cellStyle name="60% — akcent 2" xfId="7813" builtinId="36" hidden="1"/>
    <cellStyle name="60% — akcent 2" xfId="7855" builtinId="36" hidden="1"/>
    <cellStyle name="60% — akcent 2" xfId="7895" builtinId="36" hidden="1"/>
    <cellStyle name="60% — akcent 2" xfId="7934" builtinId="36" hidden="1"/>
    <cellStyle name="60% — akcent 2" xfId="7974" builtinId="36" hidden="1"/>
    <cellStyle name="60% — akcent 2" xfId="8014" builtinId="36" hidden="1"/>
    <cellStyle name="60% — akcent 2" xfId="8054" builtinId="36" hidden="1"/>
    <cellStyle name="60% — akcent 2" xfId="8093" builtinId="36" hidden="1"/>
    <cellStyle name="60% — akcent 2" xfId="8132" builtinId="36" hidden="1"/>
    <cellStyle name="60% — akcent 2" xfId="7373" builtinId="36" hidden="1"/>
    <cellStyle name="60% — akcent 2" xfId="8165" builtinId="36" hidden="1"/>
    <cellStyle name="60% — akcent 2" xfId="8206" builtinId="36" hidden="1"/>
    <cellStyle name="60% — akcent 2" xfId="8245" builtinId="36" hidden="1"/>
    <cellStyle name="60% — akcent 2" xfId="8284" builtinId="36" hidden="1"/>
    <cellStyle name="60% — akcent 2" xfId="8323" builtinId="36" hidden="1"/>
    <cellStyle name="60% — akcent 2" xfId="8363" builtinId="36" hidden="1"/>
    <cellStyle name="60% — akcent 2" xfId="8402" builtinId="36" hidden="1"/>
    <cellStyle name="60% — akcent 2" xfId="8443" builtinId="36" hidden="1"/>
    <cellStyle name="60% — akcent 2" xfId="8482" builtinId="36" hidden="1"/>
    <cellStyle name="60% — akcent 2" xfId="8521" builtinId="36" hidden="1"/>
    <cellStyle name="60% — akcent 2" xfId="8560" builtinId="36" hidden="1"/>
    <cellStyle name="60% — akcent 2" xfId="8600" builtinId="36" hidden="1"/>
    <cellStyle name="60% — akcent 2" xfId="8640" builtinId="36" hidden="1"/>
    <cellStyle name="60% — akcent 2" xfId="8679" builtinId="36" hidden="1"/>
    <cellStyle name="60% — akcent 2" xfId="8719" builtinId="36" hidden="1"/>
    <cellStyle name="60% — akcent 2" xfId="8758" builtinId="36" hidden="1"/>
    <cellStyle name="60% — akcent 2" xfId="8798" builtinId="36" hidden="1"/>
    <cellStyle name="60% — akcent 2" xfId="8837" builtinId="36" hidden="1"/>
    <cellStyle name="60% — akcent 2" xfId="8876" builtinId="36" hidden="1"/>
    <cellStyle name="60% — akcent 2" xfId="7310" builtinId="36" hidden="1"/>
    <cellStyle name="60% — akcent 2" xfId="7348" builtinId="36" hidden="1"/>
    <cellStyle name="60% — akcent 2" xfId="8922" builtinId="36" hidden="1"/>
    <cellStyle name="60% — akcent 2" xfId="8961" builtinId="36" hidden="1"/>
    <cellStyle name="60% — akcent 2" xfId="9000" builtinId="36" hidden="1"/>
    <cellStyle name="60% — akcent 2" xfId="9039" builtinId="36" hidden="1"/>
    <cellStyle name="60% — akcent 2" xfId="9079" builtinId="36" hidden="1"/>
    <cellStyle name="60% — akcent 2" xfId="9118" builtinId="36" hidden="1"/>
    <cellStyle name="60% — akcent 2" xfId="9159" builtinId="36" hidden="1"/>
    <cellStyle name="60% — akcent 2" xfId="9198" builtinId="36" hidden="1"/>
    <cellStyle name="60% — akcent 2" xfId="9237" builtinId="36" hidden="1"/>
    <cellStyle name="60% — akcent 2" xfId="9276" builtinId="36" hidden="1"/>
    <cellStyle name="60% — akcent 2" xfId="9316" builtinId="36" hidden="1"/>
    <cellStyle name="60% — akcent 2" xfId="9356" builtinId="36" hidden="1"/>
    <cellStyle name="60% — akcent 2" xfId="9395" builtinId="36" hidden="1"/>
    <cellStyle name="60% — akcent 2" xfId="9435" builtinId="36" hidden="1"/>
    <cellStyle name="60% — akcent 2" xfId="9474" builtinId="36" hidden="1"/>
    <cellStyle name="60% — akcent 2" xfId="9514" builtinId="36" hidden="1"/>
    <cellStyle name="60% — akcent 2" xfId="9553" builtinId="36" hidden="1"/>
    <cellStyle name="60% — akcent 2" xfId="9592" builtinId="36" hidden="1"/>
    <cellStyle name="60% — akcent 2" xfId="3286" builtinId="36" hidden="1"/>
    <cellStyle name="60% — akcent 2" xfId="9633" builtinId="36" hidden="1"/>
    <cellStyle name="60% — akcent 2" xfId="9674" builtinId="36" hidden="1"/>
    <cellStyle name="60% — akcent 2" xfId="9713" builtinId="36" hidden="1"/>
    <cellStyle name="60% — akcent 2" xfId="9752" builtinId="36" hidden="1"/>
    <cellStyle name="60% — akcent 2" xfId="9791" builtinId="36" hidden="1"/>
    <cellStyle name="60% — akcent 2" xfId="9831" builtinId="36" hidden="1"/>
    <cellStyle name="60% — akcent 2" xfId="9870" builtinId="36" hidden="1"/>
    <cellStyle name="60% — akcent 2" xfId="9911" builtinId="36" hidden="1"/>
    <cellStyle name="60% — akcent 2" xfId="9950" builtinId="36" hidden="1"/>
    <cellStyle name="60% — akcent 2" xfId="9989" builtinId="36" hidden="1"/>
    <cellStyle name="60% — akcent 2" xfId="10028" builtinId="36" hidden="1"/>
    <cellStyle name="60% — akcent 2" xfId="10068" builtinId="36" hidden="1"/>
    <cellStyle name="60% — akcent 2" xfId="10108" builtinId="36" hidden="1"/>
    <cellStyle name="60% — akcent 2" xfId="10147" builtinId="36" hidden="1"/>
    <cellStyle name="60% — akcent 2" xfId="10187" builtinId="36" hidden="1"/>
    <cellStyle name="60% — akcent 2" xfId="10226" builtinId="36" hidden="1"/>
    <cellStyle name="60% — akcent 2" xfId="10266" builtinId="36" hidden="1"/>
    <cellStyle name="60% — akcent 2" xfId="10305" builtinId="36" hidden="1"/>
    <cellStyle name="60% — akcent 2" xfId="10344" builtinId="36" hidden="1"/>
    <cellStyle name="60% — akcent 2" xfId="10383" builtinId="36" hidden="1"/>
    <cellStyle name="60% — akcent 2" xfId="10542" builtinId="36" hidden="1"/>
    <cellStyle name="60% — akcent 2" xfId="10583" builtinId="36" hidden="1"/>
    <cellStyle name="60% — akcent 2" xfId="10622" builtinId="36" hidden="1"/>
    <cellStyle name="60% — akcent 2" xfId="10661" builtinId="36" hidden="1"/>
    <cellStyle name="60% — akcent 2" xfId="10700" builtinId="36" hidden="1"/>
    <cellStyle name="60% — akcent 2" xfId="10740" builtinId="36" hidden="1"/>
    <cellStyle name="60% — akcent 2" xfId="10779" builtinId="36" hidden="1"/>
    <cellStyle name="60% — akcent 2" xfId="10820" builtinId="36" hidden="1"/>
    <cellStyle name="60% — akcent 2" xfId="10859" builtinId="36" hidden="1"/>
    <cellStyle name="60% — akcent 2" xfId="10898" builtinId="36" hidden="1"/>
    <cellStyle name="60% — akcent 2" xfId="10937" builtinId="36" hidden="1"/>
    <cellStyle name="60% — akcent 2" xfId="10977" builtinId="36" hidden="1"/>
    <cellStyle name="60% — akcent 2" xfId="11017" builtinId="36" hidden="1"/>
    <cellStyle name="60% — akcent 2" xfId="11056" builtinId="36" hidden="1"/>
    <cellStyle name="60% — akcent 2" xfId="11096" builtinId="36" hidden="1"/>
    <cellStyle name="60% — akcent 2" xfId="11136" builtinId="36" hidden="1"/>
    <cellStyle name="60% — akcent 2" xfId="11176" builtinId="36" hidden="1"/>
    <cellStyle name="60% — akcent 2" xfId="11215" builtinId="36" hidden="1"/>
    <cellStyle name="60% — akcent 2" xfId="11254" builtinId="36" hidden="1"/>
    <cellStyle name="60% — akcent 2" xfId="10499" builtinId="36" hidden="1"/>
    <cellStyle name="60% — akcent 2" xfId="11287" builtinId="36" hidden="1"/>
    <cellStyle name="60% — akcent 2" xfId="11328" builtinId="36" hidden="1"/>
    <cellStyle name="60% — akcent 2" xfId="11367" builtinId="36" hidden="1"/>
    <cellStyle name="60% — akcent 2" xfId="11406" builtinId="36" hidden="1"/>
    <cellStyle name="60% — akcent 2" xfId="11445" builtinId="36" hidden="1"/>
    <cellStyle name="60% — akcent 2" xfId="11485" builtinId="36" hidden="1"/>
    <cellStyle name="60% — akcent 2" xfId="11524" builtinId="36" hidden="1"/>
    <cellStyle name="60% — akcent 2" xfId="11565" builtinId="36" hidden="1"/>
    <cellStyle name="60% — akcent 2" xfId="11604" builtinId="36" hidden="1"/>
    <cellStyle name="60% — akcent 2" xfId="11643" builtinId="36" hidden="1"/>
    <cellStyle name="60% — akcent 2" xfId="11682" builtinId="36" hidden="1"/>
    <cellStyle name="60% — akcent 2" xfId="11722" builtinId="36" hidden="1"/>
    <cellStyle name="60% — akcent 2" xfId="11762" builtinId="36" hidden="1"/>
    <cellStyle name="60% — akcent 2" xfId="11801" builtinId="36" hidden="1"/>
    <cellStyle name="60% — akcent 2" xfId="11841" builtinId="36" hidden="1"/>
    <cellStyle name="60% — akcent 2" xfId="11880" builtinId="36" hidden="1"/>
    <cellStyle name="60% — akcent 2" xfId="11920" builtinId="36" hidden="1"/>
    <cellStyle name="60% — akcent 2" xfId="11959" builtinId="36" hidden="1"/>
    <cellStyle name="60% — akcent 2" xfId="11998" builtinId="36" hidden="1"/>
    <cellStyle name="60% — akcent 2" xfId="10436" builtinId="36" hidden="1"/>
    <cellStyle name="60% — akcent 2" xfId="10474" builtinId="36" hidden="1"/>
    <cellStyle name="60% — akcent 2" xfId="12044" builtinId="36" hidden="1"/>
    <cellStyle name="60% — akcent 2" xfId="12083" builtinId="36" hidden="1"/>
    <cellStyle name="60% — akcent 2" xfId="12122" builtinId="36" hidden="1"/>
    <cellStyle name="60% — akcent 2" xfId="12161" builtinId="36" hidden="1"/>
    <cellStyle name="60% — akcent 2" xfId="12201" builtinId="36" hidden="1"/>
    <cellStyle name="60% — akcent 2" xfId="12240" builtinId="36" hidden="1"/>
    <cellStyle name="60% — akcent 2" xfId="12281" builtinId="36" hidden="1"/>
    <cellStyle name="60% — akcent 2" xfId="12320" builtinId="36" hidden="1"/>
    <cellStyle name="60% — akcent 2" xfId="12359" builtinId="36" hidden="1"/>
    <cellStyle name="60% — akcent 2" xfId="12398" builtinId="36" hidden="1"/>
    <cellStyle name="60% — akcent 2" xfId="12438" builtinId="36" hidden="1"/>
    <cellStyle name="60% — akcent 2" xfId="12478" builtinId="36" hidden="1"/>
    <cellStyle name="60% — akcent 2" xfId="12517" builtinId="36" hidden="1"/>
    <cellStyle name="60% — akcent 2" xfId="12557" builtinId="36" hidden="1"/>
    <cellStyle name="60% — akcent 2" xfId="12596" builtinId="36" hidden="1"/>
    <cellStyle name="60% — akcent 2" xfId="12636" builtinId="36" hidden="1"/>
    <cellStyle name="60% — akcent 2" xfId="12675" builtinId="36" hidden="1"/>
    <cellStyle name="60% — akcent 2" xfId="12714" builtinId="36" hidden="1"/>
    <cellStyle name="60% — akcent 2" xfId="12753" builtinId="36" hidden="1"/>
    <cellStyle name="60% — akcent 2" xfId="12793" builtinId="36" hidden="1"/>
    <cellStyle name="60% — akcent 2" xfId="12834" builtinId="36" hidden="1"/>
    <cellStyle name="60% — akcent 2" xfId="12873" builtinId="36" hidden="1"/>
    <cellStyle name="60% — akcent 2" xfId="12912" builtinId="36" hidden="1"/>
    <cellStyle name="60% — akcent 2" xfId="12951" builtinId="36" hidden="1"/>
    <cellStyle name="60% — akcent 2" xfId="12991" builtinId="36" hidden="1"/>
    <cellStyle name="60% — akcent 2" xfId="13030" builtinId="36" hidden="1"/>
    <cellStyle name="60% — akcent 2" xfId="13071" builtinId="36" hidden="1"/>
    <cellStyle name="60% — akcent 2" xfId="13110" builtinId="36" hidden="1"/>
    <cellStyle name="60% — akcent 2" xfId="13149" builtinId="36" hidden="1"/>
    <cellStyle name="60% — akcent 2" xfId="13188" builtinId="36" hidden="1"/>
    <cellStyle name="60% — akcent 2" xfId="13228" builtinId="36" hidden="1"/>
    <cellStyle name="60% — akcent 2" xfId="13268" builtinId="36" hidden="1"/>
    <cellStyle name="60% — akcent 2" xfId="13307" builtinId="36" hidden="1"/>
    <cellStyle name="60% — akcent 2" xfId="13347" builtinId="36" hidden="1"/>
    <cellStyle name="60% — akcent 2" xfId="13386" builtinId="36" hidden="1"/>
    <cellStyle name="60% — akcent 2" xfId="13426" builtinId="36" hidden="1"/>
    <cellStyle name="60% — akcent 2" xfId="13465" builtinId="36" hidden="1"/>
    <cellStyle name="60% — akcent 2" xfId="13504" builtinId="36" hidden="1"/>
    <cellStyle name="60% — akcent 2" xfId="13543" builtinId="36" hidden="1"/>
    <cellStyle name="60% — akcent 2" xfId="13702" builtinId="36" hidden="1"/>
    <cellStyle name="60% — akcent 2" xfId="13743" builtinId="36" hidden="1"/>
    <cellStyle name="60% — akcent 2" xfId="13782" builtinId="36" hidden="1"/>
    <cellStyle name="60% — akcent 2" xfId="13821" builtinId="36" hidden="1"/>
    <cellStyle name="60% — akcent 2" xfId="13860" builtinId="36" hidden="1"/>
    <cellStyle name="60% — akcent 2" xfId="13900" builtinId="36" hidden="1"/>
    <cellStyle name="60% — akcent 2" xfId="13939" builtinId="36" hidden="1"/>
    <cellStyle name="60% — akcent 2" xfId="13980" builtinId="36" hidden="1"/>
    <cellStyle name="60% — akcent 2" xfId="14019" builtinId="36" hidden="1"/>
    <cellStyle name="60% — akcent 2" xfId="14058" builtinId="36" hidden="1"/>
    <cellStyle name="60% — akcent 2" xfId="14097" builtinId="36" hidden="1"/>
    <cellStyle name="60% — akcent 2" xfId="14137" builtinId="36" hidden="1"/>
    <cellStyle name="60% — akcent 2" xfId="14177" builtinId="36" hidden="1"/>
    <cellStyle name="60% — akcent 2" xfId="14216" builtinId="36" hidden="1"/>
    <cellStyle name="60% — akcent 2" xfId="14256" builtinId="36" hidden="1"/>
    <cellStyle name="60% — akcent 2" xfId="14296" builtinId="36" hidden="1"/>
    <cellStyle name="60% — akcent 2" xfId="14336" builtinId="36" hidden="1"/>
    <cellStyle name="60% — akcent 2" xfId="14375" builtinId="36" hidden="1"/>
    <cellStyle name="60% — akcent 2" xfId="14414" builtinId="36" hidden="1"/>
    <cellStyle name="60% — akcent 2" xfId="13659" builtinId="36" hidden="1"/>
    <cellStyle name="60% — akcent 2" xfId="14447" builtinId="36" hidden="1"/>
    <cellStyle name="60% — akcent 2" xfId="14488" builtinId="36" hidden="1"/>
    <cellStyle name="60% — akcent 2" xfId="14527" builtinId="36" hidden="1"/>
    <cellStyle name="60% — akcent 2" xfId="14566" builtinId="36" hidden="1"/>
    <cellStyle name="60% — akcent 2" xfId="14605" builtinId="36" hidden="1"/>
    <cellStyle name="60% — akcent 2" xfId="14645" builtinId="36" hidden="1"/>
    <cellStyle name="60% — akcent 2" xfId="14684" builtinId="36" hidden="1"/>
    <cellStyle name="60% — akcent 2" xfId="14725" builtinId="36" hidden="1"/>
    <cellStyle name="60% — akcent 2" xfId="14764" builtinId="36" hidden="1"/>
    <cellStyle name="60% — akcent 2" xfId="14803" builtinId="36" hidden="1"/>
    <cellStyle name="60% — akcent 2" xfId="14842" builtinId="36" hidden="1"/>
    <cellStyle name="60% — akcent 2" xfId="14882" builtinId="36" hidden="1"/>
    <cellStyle name="60% — akcent 2" xfId="14922" builtinId="36" hidden="1"/>
    <cellStyle name="60% — akcent 2" xfId="14961" builtinId="36" hidden="1"/>
    <cellStyle name="60% — akcent 2" xfId="15001" builtinId="36" hidden="1"/>
    <cellStyle name="60% — akcent 2" xfId="15040" builtinId="36" hidden="1"/>
    <cellStyle name="60% — akcent 2" xfId="15080" builtinId="36" hidden="1"/>
    <cellStyle name="60% — akcent 2" xfId="15119" builtinId="36" hidden="1"/>
    <cellStyle name="60% — akcent 2" xfId="15158" builtinId="36" hidden="1"/>
    <cellStyle name="60% — akcent 2" xfId="13596" builtinId="36" hidden="1"/>
    <cellStyle name="60% — akcent 2" xfId="13634" builtinId="36" hidden="1"/>
    <cellStyle name="60% — akcent 2" xfId="15204" builtinId="36" hidden="1"/>
    <cellStyle name="60% — akcent 2" xfId="15243" builtinId="36" hidden="1"/>
    <cellStyle name="60% — akcent 2" xfId="15282" builtinId="36" hidden="1"/>
    <cellStyle name="60% — akcent 2" xfId="15321" builtinId="36" hidden="1"/>
    <cellStyle name="60% — akcent 2" xfId="15361" builtinId="36" hidden="1"/>
    <cellStyle name="60% — akcent 2" xfId="15400" builtinId="36" hidden="1"/>
    <cellStyle name="60% — akcent 2" xfId="15441" builtinId="36" hidden="1"/>
    <cellStyle name="60% — akcent 2" xfId="15480" builtinId="36" hidden="1"/>
    <cellStyle name="60% — akcent 2" xfId="15519" builtinId="36" hidden="1"/>
    <cellStyle name="60% — akcent 2" xfId="15558" builtinId="36" hidden="1"/>
    <cellStyle name="60% — akcent 2" xfId="15598" builtinId="36" hidden="1"/>
    <cellStyle name="60% — akcent 2" xfId="15638" builtinId="36" hidden="1"/>
    <cellStyle name="60% — akcent 2" xfId="15677" builtinId="36" hidden="1"/>
    <cellStyle name="60% — akcent 2" xfId="15717" builtinId="36" hidden="1"/>
    <cellStyle name="60% — akcent 2" xfId="15756" builtinId="36" hidden="1"/>
    <cellStyle name="60% — akcent 2" xfId="15796" builtinId="36" hidden="1"/>
    <cellStyle name="60% — akcent 2" xfId="15835" builtinId="36" hidden="1"/>
    <cellStyle name="60% — akcent 2" xfId="15874" builtinId="36" hidden="1"/>
    <cellStyle name="60% — akcent 2" xfId="3232" builtinId="36" hidden="1"/>
    <cellStyle name="60% — akcent 2" xfId="3380" builtinId="36" hidden="1"/>
    <cellStyle name="60% — akcent 2" xfId="15928" builtinId="36" hidden="1"/>
    <cellStyle name="60% — akcent 2" xfId="15967" builtinId="36" hidden="1"/>
    <cellStyle name="60% — akcent 2" xfId="16006" builtinId="36" hidden="1"/>
    <cellStyle name="60% — akcent 2" xfId="16045" builtinId="36" hidden="1"/>
    <cellStyle name="60% — akcent 2" xfId="16085" builtinId="36" hidden="1"/>
    <cellStyle name="60% — akcent 2" xfId="16124" builtinId="36" hidden="1"/>
    <cellStyle name="60% — akcent 2" xfId="16165" builtinId="36" hidden="1"/>
    <cellStyle name="60% — akcent 2" xfId="16204" builtinId="36" hidden="1"/>
    <cellStyle name="60% — akcent 2" xfId="16243" builtinId="36" hidden="1"/>
    <cellStyle name="60% — akcent 2" xfId="16282" builtinId="36" hidden="1"/>
    <cellStyle name="60% — akcent 2" xfId="16322" builtinId="36" hidden="1"/>
    <cellStyle name="60% — akcent 2" xfId="16362" builtinId="36" hidden="1"/>
    <cellStyle name="60% — akcent 2" xfId="16401" builtinId="36" hidden="1"/>
    <cellStyle name="60% — akcent 2" xfId="16441" builtinId="36" hidden="1"/>
    <cellStyle name="60% — akcent 2" xfId="16480" builtinId="36" hidden="1"/>
    <cellStyle name="60% — akcent 2" xfId="16520" builtinId="36" hidden="1"/>
    <cellStyle name="60% — akcent 2" xfId="16559" builtinId="36" hidden="1"/>
    <cellStyle name="60% — akcent 2" xfId="16598" builtinId="36" hidden="1"/>
    <cellStyle name="60% — akcent 2" xfId="16637" builtinId="36" hidden="1"/>
    <cellStyle name="60% — akcent 2" xfId="16796" builtinId="36" hidden="1"/>
    <cellStyle name="60% — akcent 2" xfId="16837" builtinId="36" hidden="1"/>
    <cellStyle name="60% — akcent 2" xfId="16876" builtinId="36" hidden="1"/>
    <cellStyle name="60% — akcent 2" xfId="16915" builtinId="36" hidden="1"/>
    <cellStyle name="60% — akcent 2" xfId="16954" builtinId="36" hidden="1"/>
    <cellStyle name="60% — akcent 2" xfId="16994" builtinId="36" hidden="1"/>
    <cellStyle name="60% — akcent 2" xfId="17033" builtinId="36" hidden="1"/>
    <cellStyle name="60% — akcent 2" xfId="17074" builtinId="36" hidden="1"/>
    <cellStyle name="60% — akcent 2" xfId="17113" builtinId="36" hidden="1"/>
    <cellStyle name="60% — akcent 2" xfId="17152" builtinId="36" hidden="1"/>
    <cellStyle name="60% — akcent 2" xfId="17191" builtinId="36" hidden="1"/>
    <cellStyle name="60% — akcent 2" xfId="17231" builtinId="36" hidden="1"/>
    <cellStyle name="60% — akcent 2" xfId="17271" builtinId="36" hidden="1"/>
    <cellStyle name="60% — akcent 2" xfId="17310" builtinId="36" hidden="1"/>
    <cellStyle name="60% — akcent 2" xfId="17350" builtinId="36" hidden="1"/>
    <cellStyle name="60% — akcent 2" xfId="17390" builtinId="36" hidden="1"/>
    <cellStyle name="60% — akcent 2" xfId="17430" builtinId="36" hidden="1"/>
    <cellStyle name="60% — akcent 2" xfId="17469" builtinId="36" hidden="1"/>
    <cellStyle name="60% — akcent 2" xfId="17508" builtinId="36" hidden="1"/>
    <cellStyle name="60% — akcent 2" xfId="16753" builtinId="36" hidden="1"/>
    <cellStyle name="60% — akcent 2" xfId="17541" builtinId="36" hidden="1"/>
    <cellStyle name="60% — akcent 2" xfId="17582" builtinId="36" hidden="1"/>
    <cellStyle name="60% — akcent 2" xfId="17621" builtinId="36" hidden="1"/>
    <cellStyle name="60% — akcent 2" xfId="17660" builtinId="36" hidden="1"/>
    <cellStyle name="60% — akcent 2" xfId="17699" builtinId="36" hidden="1"/>
    <cellStyle name="60% — akcent 2" xfId="17739" builtinId="36" hidden="1"/>
    <cellStyle name="60% — akcent 2" xfId="17778" builtinId="36" hidden="1"/>
    <cellStyle name="60% — akcent 2" xfId="17819" builtinId="36" hidden="1"/>
    <cellStyle name="60% — akcent 2" xfId="17858" builtinId="36" hidden="1"/>
    <cellStyle name="60% — akcent 2" xfId="17897" builtinId="36" hidden="1"/>
    <cellStyle name="60% — akcent 2" xfId="17936" builtinId="36" hidden="1"/>
    <cellStyle name="60% — akcent 2" xfId="17976" builtinId="36" hidden="1"/>
    <cellStyle name="60% — akcent 2" xfId="18016" builtinId="36" hidden="1"/>
    <cellStyle name="60% — akcent 2" xfId="18055" builtinId="36" hidden="1"/>
    <cellStyle name="60% — akcent 2" xfId="18095" builtinId="36" hidden="1"/>
    <cellStyle name="60% — akcent 2" xfId="18134" builtinId="36" hidden="1"/>
    <cellStyle name="60% — akcent 2" xfId="18174" builtinId="36" hidden="1"/>
    <cellStyle name="60% — akcent 2" xfId="18213" builtinId="36" hidden="1"/>
    <cellStyle name="60% — akcent 2" xfId="18252" builtinId="36" hidden="1"/>
    <cellStyle name="60% — akcent 2" xfId="16690" builtinId="36" hidden="1"/>
    <cellStyle name="60% — akcent 2" xfId="16728" builtinId="36" hidden="1"/>
    <cellStyle name="60% — akcent 2" xfId="18298" builtinId="36" hidden="1"/>
    <cellStyle name="60% — akcent 2" xfId="18337" builtinId="36" hidden="1"/>
    <cellStyle name="60% — akcent 2" xfId="18376" builtinId="36" hidden="1"/>
    <cellStyle name="60% — akcent 2" xfId="18415" builtinId="36" hidden="1"/>
    <cellStyle name="60% — akcent 2" xfId="18455" builtinId="36" hidden="1"/>
    <cellStyle name="60% — akcent 2" xfId="18494" builtinId="36" hidden="1"/>
    <cellStyle name="60% — akcent 2" xfId="18535" builtinId="36" hidden="1"/>
    <cellStyle name="60% — akcent 2" xfId="18574" builtinId="36" hidden="1"/>
    <cellStyle name="60% — akcent 2" xfId="18613" builtinId="36" hidden="1"/>
    <cellStyle name="60% — akcent 2" xfId="18652" builtinId="36" hidden="1"/>
    <cellStyle name="60% — akcent 2" xfId="18692" builtinId="36" hidden="1"/>
    <cellStyle name="60% — akcent 2" xfId="18732" builtinId="36" hidden="1"/>
    <cellStyle name="60% — akcent 2" xfId="18771" builtinId="36" hidden="1"/>
    <cellStyle name="60% — akcent 2" xfId="18811" builtinId="36" hidden="1"/>
    <cellStyle name="60% — akcent 2" xfId="18850" builtinId="36" hidden="1"/>
    <cellStyle name="60% — akcent 2" xfId="18890" builtinId="36" hidden="1"/>
    <cellStyle name="60% — akcent 2" xfId="18929" builtinId="36" hidden="1"/>
    <cellStyle name="60% — akcent 2" xfId="18968" builtinId="36" hidden="1"/>
    <cellStyle name="60% — akcent 2" xfId="3259" builtinId="36" hidden="1"/>
    <cellStyle name="60% — akcent 2" xfId="19090" builtinId="36" hidden="1"/>
    <cellStyle name="60% — akcent 2" xfId="19131" builtinId="36" hidden="1"/>
    <cellStyle name="60% — akcent 2" xfId="19170" builtinId="36" hidden="1"/>
    <cellStyle name="60% — akcent 2" xfId="19209" builtinId="36" hidden="1"/>
    <cellStyle name="60% — akcent 2" xfId="19248" builtinId="36" hidden="1"/>
    <cellStyle name="60% — akcent 2" xfId="19288" builtinId="36" hidden="1"/>
    <cellStyle name="60% — akcent 2" xfId="19327" builtinId="36" hidden="1"/>
    <cellStyle name="60% — akcent 2" xfId="19368" builtinId="36" hidden="1"/>
    <cellStyle name="60% — akcent 2" xfId="19407" builtinId="36" hidden="1"/>
    <cellStyle name="60% — akcent 2" xfId="19446" builtinId="36" hidden="1"/>
    <cellStyle name="60% — akcent 2" xfId="19485" builtinId="36" hidden="1"/>
    <cellStyle name="60% — akcent 2" xfId="19525" builtinId="36" hidden="1"/>
    <cellStyle name="60% — akcent 2" xfId="19565" builtinId="36" hidden="1"/>
    <cellStyle name="60% — akcent 2" xfId="19604" builtinId="36" hidden="1"/>
    <cellStyle name="60% — akcent 2" xfId="19644" builtinId="36" hidden="1"/>
    <cellStyle name="60% — akcent 2" xfId="19683" builtinId="36" hidden="1"/>
    <cellStyle name="60% — akcent 2" xfId="19723" builtinId="36" hidden="1"/>
    <cellStyle name="60% — akcent 2" xfId="19762" builtinId="36" hidden="1"/>
    <cellStyle name="60% — akcent 2" xfId="19801" builtinId="36" hidden="1"/>
    <cellStyle name="60% — akcent 2" xfId="19852" builtinId="36" hidden="1"/>
    <cellStyle name="60% — akcent 2" xfId="20011" builtinId="36" hidden="1"/>
    <cellStyle name="60% — akcent 2" xfId="20052" builtinId="36" hidden="1"/>
    <cellStyle name="60% — akcent 2" xfId="20091" builtinId="36" hidden="1"/>
    <cellStyle name="60% — akcent 2" xfId="20130" builtinId="36" hidden="1"/>
    <cellStyle name="60% — akcent 2" xfId="20169" builtinId="36" hidden="1"/>
    <cellStyle name="60% — akcent 2" xfId="20209" builtinId="36" hidden="1"/>
    <cellStyle name="60% — akcent 2" xfId="20248" builtinId="36" hidden="1"/>
    <cellStyle name="60% — akcent 2" xfId="20289" builtinId="36" hidden="1"/>
    <cellStyle name="60% — akcent 2" xfId="20328" builtinId="36" hidden="1"/>
    <cellStyle name="60% — akcent 2" xfId="20367" builtinId="36" hidden="1"/>
    <cellStyle name="60% — akcent 2" xfId="20406" builtinId="36" hidden="1"/>
    <cellStyle name="60% — akcent 2" xfId="20446" builtinId="36" hidden="1"/>
    <cellStyle name="60% — akcent 2" xfId="20486" builtinId="36" hidden="1"/>
    <cellStyle name="60% — akcent 2" xfId="20525" builtinId="36" hidden="1"/>
    <cellStyle name="60% — akcent 2" xfId="20565" builtinId="36" hidden="1"/>
    <cellStyle name="60% — akcent 2" xfId="20605" builtinId="36" hidden="1"/>
    <cellStyle name="60% — akcent 2" xfId="20645" builtinId="36" hidden="1"/>
    <cellStyle name="60% — akcent 2" xfId="20684" builtinId="36" hidden="1"/>
    <cellStyle name="60% — akcent 2" xfId="20723" builtinId="36" hidden="1"/>
    <cellStyle name="60% — akcent 2" xfId="19968" builtinId="36" hidden="1"/>
    <cellStyle name="60% — akcent 2" xfId="20756" builtinId="36" hidden="1"/>
    <cellStyle name="60% — akcent 2" xfId="20797" builtinId="36" hidden="1"/>
    <cellStyle name="60% — akcent 2" xfId="20836" builtinId="36" hidden="1"/>
    <cellStyle name="60% — akcent 2" xfId="20875" builtinId="36" hidden="1"/>
    <cellStyle name="60% — akcent 2" xfId="20914" builtinId="36" hidden="1"/>
    <cellStyle name="60% — akcent 2" xfId="20954" builtinId="36" hidden="1"/>
    <cellStyle name="60% — akcent 2" xfId="20993" builtinId="36" hidden="1"/>
    <cellStyle name="60% — akcent 2" xfId="21034" builtinId="36" hidden="1"/>
    <cellStyle name="60% — akcent 2" xfId="21073" builtinId="36" hidden="1"/>
    <cellStyle name="60% — akcent 2" xfId="21112" builtinId="36" hidden="1"/>
    <cellStyle name="60% — akcent 2" xfId="21151" builtinId="36" hidden="1"/>
    <cellStyle name="60% — akcent 2" xfId="21191" builtinId="36" hidden="1"/>
    <cellStyle name="60% — akcent 2" xfId="21231" builtinId="36" hidden="1"/>
    <cellStyle name="60% — akcent 2" xfId="21270" builtinId="36" hidden="1"/>
    <cellStyle name="60% — akcent 2" xfId="21310" builtinId="36" hidden="1"/>
    <cellStyle name="60% — akcent 2" xfId="21349" builtinId="36" hidden="1"/>
    <cellStyle name="60% — akcent 2" xfId="21389" builtinId="36" hidden="1"/>
    <cellStyle name="60% — akcent 2" xfId="21428" builtinId="36" hidden="1"/>
    <cellStyle name="60% — akcent 2" xfId="21467" builtinId="36" hidden="1"/>
    <cellStyle name="60% — akcent 2" xfId="19905" builtinId="36" hidden="1"/>
    <cellStyle name="60% — akcent 2" xfId="19943" builtinId="36" hidden="1"/>
    <cellStyle name="60% — akcent 2" xfId="21513" builtinId="36" hidden="1"/>
    <cellStyle name="60% — akcent 2" xfId="21552" builtinId="36" hidden="1"/>
    <cellStyle name="60% — akcent 2" xfId="21591" builtinId="36" hidden="1"/>
    <cellStyle name="60% — akcent 2" xfId="21630" builtinId="36" hidden="1"/>
    <cellStyle name="60% — akcent 2" xfId="21670" builtinId="36" hidden="1"/>
    <cellStyle name="60% — akcent 2" xfId="21709" builtinId="36" hidden="1"/>
    <cellStyle name="60% — akcent 2" xfId="21750" builtinId="36" hidden="1"/>
    <cellStyle name="60% — akcent 2" xfId="21789" builtinId="36" hidden="1"/>
    <cellStyle name="60% — akcent 2" xfId="21828" builtinId="36" hidden="1"/>
    <cellStyle name="60% — akcent 2" xfId="21867" builtinId="36" hidden="1"/>
    <cellStyle name="60% — akcent 2" xfId="21907" builtinId="36" hidden="1"/>
    <cellStyle name="60% — akcent 2" xfId="21947" builtinId="36" hidden="1"/>
    <cellStyle name="60% — akcent 2" xfId="21986" builtinId="36" hidden="1"/>
    <cellStyle name="60% — akcent 2" xfId="22026" builtinId="36" hidden="1"/>
    <cellStyle name="60% — akcent 2" xfId="22065" builtinId="36" hidden="1"/>
    <cellStyle name="60% — akcent 2" xfId="22105" builtinId="36" hidden="1"/>
    <cellStyle name="60% — akcent 2" xfId="22144" builtinId="36" hidden="1"/>
    <cellStyle name="60% — akcent 2" xfId="22183" builtinId="36" hidden="1"/>
    <cellStyle name="60% — akcent 2" xfId="22222" builtinId="36" hidden="1"/>
    <cellStyle name="60% — akcent 2" xfId="22262" builtinId="36" hidden="1"/>
    <cellStyle name="60% — akcent 2" xfId="22303" builtinId="36" hidden="1"/>
    <cellStyle name="60% — akcent 2" xfId="22342" builtinId="36" hidden="1"/>
    <cellStyle name="60% — akcent 2" xfId="22381" builtinId="36" hidden="1"/>
    <cellStyle name="60% — akcent 2" xfId="22420" builtinId="36" hidden="1"/>
    <cellStyle name="60% — akcent 2" xfId="22460" builtinId="36" hidden="1"/>
    <cellStyle name="60% — akcent 2" xfId="22499" builtinId="36" hidden="1"/>
    <cellStyle name="60% — akcent 2" xfId="22540" builtinId="36" hidden="1"/>
    <cellStyle name="60% — akcent 2" xfId="22579" builtinId="36" hidden="1"/>
    <cellStyle name="60% — akcent 2" xfId="22618" builtinId="36" hidden="1"/>
    <cellStyle name="60% — akcent 2" xfId="22657" builtinId="36" hidden="1"/>
    <cellStyle name="60% — akcent 2" xfId="22697" builtinId="36" hidden="1"/>
    <cellStyle name="60% — akcent 2" xfId="22737" builtinId="36" hidden="1"/>
    <cellStyle name="60% — akcent 2" xfId="22776" builtinId="36" hidden="1"/>
    <cellStyle name="60% — akcent 2" xfId="22816" builtinId="36" hidden="1"/>
    <cellStyle name="60% — akcent 2" xfId="22855" builtinId="36" hidden="1"/>
    <cellStyle name="60% — akcent 2" xfId="22895" builtinId="36" hidden="1"/>
    <cellStyle name="60% — akcent 2" xfId="22934" builtinId="36" hidden="1"/>
    <cellStyle name="60% — akcent 2" xfId="22973" builtinId="36" hidden="1"/>
    <cellStyle name="60% — akcent 2" xfId="23012" builtinId="36" hidden="1"/>
    <cellStyle name="60% — akcent 2" xfId="23171" builtinId="36" hidden="1"/>
    <cellStyle name="60% — akcent 2" xfId="23212" builtinId="36" hidden="1"/>
    <cellStyle name="60% — akcent 2" xfId="23251" builtinId="36" hidden="1"/>
    <cellStyle name="60% — akcent 2" xfId="23290" builtinId="36" hidden="1"/>
    <cellStyle name="60% — akcent 2" xfId="23329" builtinId="36" hidden="1"/>
    <cellStyle name="60% — akcent 2" xfId="23369" builtinId="36" hidden="1"/>
    <cellStyle name="60% — akcent 2" xfId="23408" builtinId="36" hidden="1"/>
    <cellStyle name="60% — akcent 2" xfId="23449" builtinId="36" hidden="1"/>
    <cellStyle name="60% — akcent 2" xfId="23488" builtinId="36" hidden="1"/>
    <cellStyle name="60% — akcent 2" xfId="23527" builtinId="36" hidden="1"/>
    <cellStyle name="60% — akcent 2" xfId="23566" builtinId="36" hidden="1"/>
    <cellStyle name="60% — akcent 2" xfId="23606" builtinId="36" hidden="1"/>
    <cellStyle name="60% — akcent 2" xfId="23646" builtinId="36" hidden="1"/>
    <cellStyle name="60% — akcent 2" xfId="23685" builtinId="36" hidden="1"/>
    <cellStyle name="60% — akcent 2" xfId="23725" builtinId="36" hidden="1"/>
    <cellStyle name="60% — akcent 2" xfId="23765" builtinId="36" hidden="1"/>
    <cellStyle name="60% — akcent 2" xfId="23805" builtinId="36" hidden="1"/>
    <cellStyle name="60% — akcent 2" xfId="23844" builtinId="36" hidden="1"/>
    <cellStyle name="60% — akcent 2" xfId="23883" builtinId="36" hidden="1"/>
    <cellStyle name="60% — akcent 2" xfId="23128" builtinId="36" hidden="1"/>
    <cellStyle name="60% — akcent 2" xfId="23916" builtinId="36" hidden="1"/>
    <cellStyle name="60% — akcent 2" xfId="23957" builtinId="36" hidden="1"/>
    <cellStyle name="60% — akcent 2" xfId="23996" builtinId="36" hidden="1"/>
    <cellStyle name="60% — akcent 2" xfId="24035" builtinId="36" hidden="1"/>
    <cellStyle name="60% — akcent 2" xfId="24074" builtinId="36" hidden="1"/>
    <cellStyle name="60% — akcent 2" xfId="24114" builtinId="36" hidden="1"/>
    <cellStyle name="60% — akcent 2" xfId="24153" builtinId="36" hidden="1"/>
    <cellStyle name="60% — akcent 2" xfId="24194" builtinId="36" hidden="1"/>
    <cellStyle name="60% — akcent 2" xfId="24233" builtinId="36" hidden="1"/>
    <cellStyle name="60% — akcent 2" xfId="24272" builtinId="36" hidden="1"/>
    <cellStyle name="60% — akcent 2" xfId="24311" builtinId="36" hidden="1"/>
    <cellStyle name="60% — akcent 2" xfId="24351" builtinId="36" hidden="1"/>
    <cellStyle name="60% — akcent 2" xfId="24391" builtinId="36" hidden="1"/>
    <cellStyle name="60% — akcent 2" xfId="24430" builtinId="36" hidden="1"/>
    <cellStyle name="60% — akcent 2" xfId="24470" builtinId="36" hidden="1"/>
    <cellStyle name="60% — akcent 2" xfId="24509" builtinId="36" hidden="1"/>
    <cellStyle name="60% — akcent 2" xfId="24549" builtinId="36" hidden="1"/>
    <cellStyle name="60% — akcent 2" xfId="24588" builtinId="36" hidden="1"/>
    <cellStyle name="60% — akcent 2" xfId="24627" builtinId="36" hidden="1"/>
    <cellStyle name="60% — akcent 2" xfId="23065" builtinId="36" hidden="1"/>
    <cellStyle name="60% — akcent 2" xfId="23103" builtinId="36" hidden="1"/>
    <cellStyle name="60% — akcent 2" xfId="24673" builtinId="36" hidden="1"/>
    <cellStyle name="60% — akcent 2" xfId="24712" builtinId="36" hidden="1"/>
    <cellStyle name="60% — akcent 2" xfId="24751" builtinId="36" hidden="1"/>
    <cellStyle name="60% — akcent 2" xfId="24790" builtinId="36" hidden="1"/>
    <cellStyle name="60% — akcent 2" xfId="24830" builtinId="36" hidden="1"/>
    <cellStyle name="60% — akcent 2" xfId="24869" builtinId="36" hidden="1"/>
    <cellStyle name="60% — akcent 2" xfId="24910" builtinId="36" hidden="1"/>
    <cellStyle name="60% — akcent 2" xfId="24949" builtinId="36" hidden="1"/>
    <cellStyle name="60% — akcent 2" xfId="24988" builtinId="36" hidden="1"/>
    <cellStyle name="60% — akcent 2" xfId="25027" builtinId="36" hidden="1"/>
    <cellStyle name="60% — akcent 2" xfId="25067" builtinId="36" hidden="1"/>
    <cellStyle name="60% — akcent 2" xfId="25107" builtinId="36" hidden="1"/>
    <cellStyle name="60% — akcent 2" xfId="25146" builtinId="36" hidden="1"/>
    <cellStyle name="60% — akcent 2" xfId="25186" builtinId="36" hidden="1"/>
    <cellStyle name="60% — akcent 2" xfId="25225" builtinId="36" hidden="1"/>
    <cellStyle name="60% — akcent 2" xfId="25265" builtinId="36" hidden="1"/>
    <cellStyle name="60% — akcent 2" xfId="25304" builtinId="36" hidden="1"/>
    <cellStyle name="60% — akcent 2" xfId="25343" builtinId="36" hidden="1"/>
    <cellStyle name="60% — akcent 2" xfId="19047" builtinId="36" hidden="1"/>
    <cellStyle name="60% — akcent 2" xfId="19016" builtinId="36" hidden="1"/>
    <cellStyle name="60% — akcent 2" xfId="25370" builtinId="36" hidden="1"/>
    <cellStyle name="60% — akcent 2" xfId="25409" builtinId="36" hidden="1"/>
    <cellStyle name="60% — akcent 2" xfId="25448" builtinId="36" hidden="1"/>
    <cellStyle name="60% — akcent 2" xfId="25487" builtinId="36" hidden="1"/>
    <cellStyle name="60% — akcent 2" xfId="25527" builtinId="36" hidden="1"/>
    <cellStyle name="60% — akcent 2" xfId="25566" builtinId="36" hidden="1"/>
    <cellStyle name="60% — akcent 2" xfId="25607" builtinId="36" hidden="1"/>
    <cellStyle name="60% — akcent 2" xfId="25646" builtinId="36" hidden="1"/>
    <cellStyle name="60% — akcent 2" xfId="25685" builtinId="36" hidden="1"/>
    <cellStyle name="60% — akcent 2" xfId="25724" builtinId="36" hidden="1"/>
    <cellStyle name="60% — akcent 2" xfId="25764" builtinId="36" hidden="1"/>
    <cellStyle name="60% — akcent 2" xfId="25804" builtinId="36" hidden="1"/>
    <cellStyle name="60% — akcent 2" xfId="25843" builtinId="36" hidden="1"/>
    <cellStyle name="60% — akcent 2" xfId="25883" builtinId="36" hidden="1"/>
    <cellStyle name="60% — akcent 2" xfId="25922" builtinId="36" hidden="1"/>
    <cellStyle name="60% — akcent 2" xfId="25962" builtinId="36" hidden="1"/>
    <cellStyle name="60% — akcent 2" xfId="26001" builtinId="36" hidden="1"/>
    <cellStyle name="60% — akcent 2" xfId="26040" builtinId="36" hidden="1"/>
    <cellStyle name="60% — akcent 2" xfId="26079" builtinId="36" hidden="1"/>
    <cellStyle name="60% — akcent 2" xfId="26238" builtinId="36" hidden="1"/>
    <cellStyle name="60% — akcent 2" xfId="26279" builtinId="36" hidden="1"/>
    <cellStyle name="60% — akcent 2" xfId="26318" builtinId="36" hidden="1"/>
    <cellStyle name="60% — akcent 2" xfId="26357" builtinId="36" hidden="1"/>
    <cellStyle name="60% — akcent 2" xfId="26396" builtinId="36" hidden="1"/>
    <cellStyle name="60% — akcent 2" xfId="26436" builtinId="36" hidden="1"/>
    <cellStyle name="60% — akcent 2" xfId="26475" builtinId="36" hidden="1"/>
    <cellStyle name="60% — akcent 2" xfId="26516" builtinId="36" hidden="1"/>
    <cellStyle name="60% — akcent 2" xfId="26555" builtinId="36" hidden="1"/>
    <cellStyle name="60% — akcent 2" xfId="26594" builtinId="36" hidden="1"/>
    <cellStyle name="60% — akcent 2" xfId="26633" builtinId="36" hidden="1"/>
    <cellStyle name="60% — akcent 2" xfId="26673" builtinId="36" hidden="1"/>
    <cellStyle name="60% — akcent 2" xfId="26713" builtinId="36" hidden="1"/>
    <cellStyle name="60% — akcent 2" xfId="26752" builtinId="36" hidden="1"/>
    <cellStyle name="60% — akcent 2" xfId="26792" builtinId="36" hidden="1"/>
    <cellStyle name="60% — akcent 2" xfId="26832" builtinId="36" hidden="1"/>
    <cellStyle name="60% — akcent 2" xfId="26872" builtinId="36" hidden="1"/>
    <cellStyle name="60% — akcent 2" xfId="26911" builtinId="36" hidden="1"/>
    <cellStyle name="60% — akcent 2" xfId="26950" builtinId="36" hidden="1"/>
    <cellStyle name="60% — akcent 2" xfId="26195" builtinId="36" hidden="1"/>
    <cellStyle name="60% — akcent 2" xfId="26983" builtinId="36" hidden="1"/>
    <cellStyle name="60% — akcent 2" xfId="27024" builtinId="36" hidden="1"/>
    <cellStyle name="60% — akcent 2" xfId="27063" builtinId="36" hidden="1"/>
    <cellStyle name="60% — akcent 2" xfId="27102" builtinId="36" hidden="1"/>
    <cellStyle name="60% — akcent 2" xfId="27141" builtinId="36" hidden="1"/>
    <cellStyle name="60% — akcent 2" xfId="27181" builtinId="36" hidden="1"/>
    <cellStyle name="60% — akcent 2" xfId="27220" builtinId="36" hidden="1"/>
    <cellStyle name="60% — akcent 2" xfId="27261" builtinId="36" hidden="1"/>
    <cellStyle name="60% — akcent 2" xfId="27300" builtinId="36" hidden="1"/>
    <cellStyle name="60% — akcent 2" xfId="27339" builtinId="36" hidden="1"/>
    <cellStyle name="60% — akcent 2" xfId="27378" builtinId="36" hidden="1"/>
    <cellStyle name="60% — akcent 2" xfId="27418" builtinId="36" hidden="1"/>
    <cellStyle name="60% — akcent 2" xfId="27458" builtinId="36" hidden="1"/>
    <cellStyle name="60% — akcent 2" xfId="27497" builtinId="36" hidden="1"/>
    <cellStyle name="60% — akcent 2" xfId="27537" builtinId="36" hidden="1"/>
    <cellStyle name="60% — akcent 2" xfId="27576" builtinId="36" hidden="1"/>
    <cellStyle name="60% — akcent 2" xfId="27616" builtinId="36" hidden="1"/>
    <cellStyle name="60% — akcent 2" xfId="27655" builtinId="36" hidden="1"/>
    <cellStyle name="60% — akcent 2" xfId="27694" builtinId="36" hidden="1"/>
    <cellStyle name="60% — akcent 2" xfId="26132" builtinId="36" hidden="1"/>
    <cellStyle name="60% — akcent 2" xfId="26170" builtinId="36" hidden="1"/>
    <cellStyle name="60% — akcent 2" xfId="27740" builtinId="36" hidden="1"/>
    <cellStyle name="60% — akcent 2" xfId="27779" builtinId="36" hidden="1"/>
    <cellStyle name="60% — akcent 2" xfId="27818" builtinId="36" hidden="1"/>
    <cellStyle name="60% — akcent 2" xfId="27857" builtinId="36" hidden="1"/>
    <cellStyle name="60% — akcent 2" xfId="27897" builtinId="36" hidden="1"/>
    <cellStyle name="60% — akcent 2" xfId="27936" builtinId="36" hidden="1"/>
    <cellStyle name="60% — akcent 2" xfId="27977" builtinId="36" hidden="1"/>
    <cellStyle name="60% — akcent 2" xfId="28016" builtinId="36" hidden="1"/>
    <cellStyle name="60% — akcent 2" xfId="28055" builtinId="36" hidden="1"/>
    <cellStyle name="60% — akcent 2" xfId="28094" builtinId="36" hidden="1"/>
    <cellStyle name="60% — akcent 2" xfId="28134" builtinId="36" hidden="1"/>
    <cellStyle name="60% — akcent 2" xfId="28174" builtinId="36" hidden="1"/>
    <cellStyle name="60% — akcent 2" xfId="28213" builtinId="36" hidden="1"/>
    <cellStyle name="60% — akcent 2" xfId="28253" builtinId="36" hidden="1"/>
    <cellStyle name="60% — akcent 2" xfId="28292" builtinId="36" hidden="1"/>
    <cellStyle name="60% — akcent 2" xfId="28332" builtinId="36" hidden="1"/>
    <cellStyle name="60% — akcent 2" xfId="28371" builtinId="36" hidden="1"/>
    <cellStyle name="60% — akcent 2" xfId="28410" builtinId="36" hidden="1"/>
    <cellStyle name="60% — akcent 2" xfId="28449" builtinId="36" hidden="1"/>
    <cellStyle name="60% — akcent 2" xfId="28573" builtinId="36" hidden="1"/>
    <cellStyle name="60% — akcent 2" xfId="28616" builtinId="36" hidden="1"/>
    <cellStyle name="60% — akcent 2" xfId="28655" builtinId="36" hidden="1"/>
    <cellStyle name="60% — akcent 2" xfId="28694" builtinId="36" hidden="1"/>
    <cellStyle name="60% — akcent 2" xfId="28733" builtinId="36" hidden="1"/>
    <cellStyle name="60% — akcent 2" xfId="28773" builtinId="36" hidden="1"/>
    <cellStyle name="60% — akcent 2" xfId="28812" builtinId="36" hidden="1"/>
    <cellStyle name="60% — akcent 2" xfId="28853" builtinId="36" hidden="1"/>
    <cellStyle name="60% — akcent 2" xfId="28892" builtinId="36" hidden="1"/>
    <cellStyle name="60% — akcent 2" xfId="28931" builtinId="36" hidden="1"/>
    <cellStyle name="60% — akcent 2" xfId="28970" builtinId="36" hidden="1"/>
    <cellStyle name="60% — akcent 2" xfId="29012" builtinId="36" hidden="1"/>
    <cellStyle name="60% — akcent 2" xfId="29052" builtinId="36" hidden="1"/>
    <cellStyle name="60% — akcent 2" xfId="29091" builtinId="36" hidden="1"/>
    <cellStyle name="60% — akcent 2" xfId="29131" builtinId="36" hidden="1"/>
    <cellStyle name="60% — akcent 2" xfId="29171" builtinId="36" hidden="1"/>
    <cellStyle name="60% — akcent 2" xfId="29211" builtinId="36" hidden="1"/>
    <cellStyle name="60% — akcent 2" xfId="29250" builtinId="36" hidden="1"/>
    <cellStyle name="60% — akcent 2" xfId="29289" builtinId="36" hidden="1"/>
    <cellStyle name="60% — akcent 2" xfId="29339" builtinId="36" hidden="1"/>
    <cellStyle name="60% — akcent 2" xfId="29498" builtinId="36" hidden="1"/>
    <cellStyle name="60% — akcent 2" xfId="29541" builtinId="36" hidden="1"/>
    <cellStyle name="60% — akcent 2" xfId="29580" builtinId="36" hidden="1"/>
    <cellStyle name="60% — akcent 2" xfId="29619" builtinId="36" hidden="1"/>
    <cellStyle name="60% — akcent 2" xfId="29658" builtinId="36" hidden="1"/>
    <cellStyle name="60% — akcent 2" xfId="29698" builtinId="36" hidden="1"/>
    <cellStyle name="60% — akcent 2" xfId="29737" builtinId="36" hidden="1"/>
    <cellStyle name="60% — akcent 2" xfId="29778" builtinId="36" hidden="1"/>
    <cellStyle name="60% — akcent 2" xfId="29817" builtinId="36" hidden="1"/>
    <cellStyle name="60% — akcent 2" xfId="29856" builtinId="36" hidden="1"/>
    <cellStyle name="60% — akcent 2" xfId="29895" builtinId="36" hidden="1"/>
    <cellStyle name="60% — akcent 2" xfId="29937" builtinId="36" hidden="1"/>
    <cellStyle name="60% — akcent 2" xfId="29977" builtinId="36" hidden="1"/>
    <cellStyle name="60% — akcent 2" xfId="30016" builtinId="36" hidden="1"/>
    <cellStyle name="60% — akcent 2" xfId="30056" builtinId="36" hidden="1"/>
    <cellStyle name="60% — akcent 2" xfId="30096" builtinId="36" hidden="1"/>
    <cellStyle name="60% — akcent 2" xfId="30136" builtinId="36" hidden="1"/>
    <cellStyle name="60% — akcent 2" xfId="30175" builtinId="36" hidden="1"/>
    <cellStyle name="60% — akcent 2" xfId="30214" builtinId="36" hidden="1"/>
    <cellStyle name="60% — akcent 2" xfId="29455" builtinId="36" hidden="1"/>
    <cellStyle name="60% — akcent 2" xfId="30247" builtinId="36" hidden="1"/>
    <cellStyle name="60% — akcent 2" xfId="30288" builtinId="36" hidden="1"/>
    <cellStyle name="60% — akcent 2" xfId="30327" builtinId="36" hidden="1"/>
    <cellStyle name="60% — akcent 2" xfId="30366" builtinId="36" hidden="1"/>
    <cellStyle name="60% — akcent 2" xfId="30405" builtinId="36" hidden="1"/>
    <cellStyle name="60% — akcent 2" xfId="30445" builtinId="36" hidden="1"/>
    <cellStyle name="60% — akcent 2" xfId="30484" builtinId="36" hidden="1"/>
    <cellStyle name="60% — akcent 2" xfId="30525" builtinId="36" hidden="1"/>
    <cellStyle name="60% — akcent 2" xfId="30564" builtinId="36" hidden="1"/>
    <cellStyle name="60% — akcent 2" xfId="30603" builtinId="36" hidden="1"/>
    <cellStyle name="60% — akcent 2" xfId="30642" builtinId="36" hidden="1"/>
    <cellStyle name="60% — akcent 2" xfId="30682" builtinId="36" hidden="1"/>
    <cellStyle name="60% — akcent 2" xfId="30722" builtinId="36" hidden="1"/>
    <cellStyle name="60% — akcent 2" xfId="30761" builtinId="36" hidden="1"/>
    <cellStyle name="60% — akcent 2" xfId="30801" builtinId="36" hidden="1"/>
    <cellStyle name="60% — akcent 2" xfId="30840" builtinId="36" hidden="1"/>
    <cellStyle name="60% — akcent 2" xfId="30880" builtinId="36" hidden="1"/>
    <cellStyle name="60% — akcent 2" xfId="30919" builtinId="36" hidden="1"/>
    <cellStyle name="60% — akcent 2" xfId="30958" builtinId="36" hidden="1"/>
    <cellStyle name="60% — akcent 2" xfId="29392" builtinId="36" hidden="1"/>
    <cellStyle name="60% — akcent 2" xfId="29430" builtinId="36" hidden="1"/>
    <cellStyle name="60% — akcent 2" xfId="31004" builtinId="36" hidden="1"/>
    <cellStyle name="60% — akcent 2" xfId="31043" builtinId="36" hidden="1"/>
    <cellStyle name="60% — akcent 2" xfId="31082" builtinId="36" hidden="1"/>
    <cellStyle name="60% — akcent 2" xfId="31121" builtinId="36" hidden="1"/>
    <cellStyle name="60% — akcent 2" xfId="31161" builtinId="36" hidden="1"/>
    <cellStyle name="60% — akcent 2" xfId="31200" builtinId="36" hidden="1"/>
    <cellStyle name="60% — akcent 2" xfId="31241" builtinId="36" hidden="1"/>
    <cellStyle name="60% — akcent 2" xfId="31280" builtinId="36" hidden="1"/>
    <cellStyle name="60% — akcent 2" xfId="31319" builtinId="36" hidden="1"/>
    <cellStyle name="60% — akcent 2" xfId="31358" builtinId="36" hidden="1"/>
    <cellStyle name="60% — akcent 2" xfId="31398" builtinId="36" hidden="1"/>
    <cellStyle name="60% — akcent 2" xfId="31438" builtinId="36" hidden="1"/>
    <cellStyle name="60% — akcent 2" xfId="31477" builtinId="36" hidden="1"/>
    <cellStyle name="60% — akcent 2" xfId="31517" builtinId="36" hidden="1"/>
    <cellStyle name="60% — akcent 2" xfId="31556" builtinId="36" hidden="1"/>
    <cellStyle name="60% — akcent 2" xfId="31596" builtinId="36" hidden="1"/>
    <cellStyle name="60% — akcent 2" xfId="31635" builtinId="36" hidden="1"/>
    <cellStyle name="60% — akcent 2" xfId="31674" builtinId="36" hidden="1"/>
    <cellStyle name="60% — akcent 2" xfId="28530" builtinId="36" hidden="1"/>
    <cellStyle name="60% — akcent 2" xfId="28469" builtinId="36" hidden="1"/>
    <cellStyle name="60% — akcent 2" xfId="31728" builtinId="36" hidden="1"/>
    <cellStyle name="60% — akcent 2" xfId="31767" builtinId="36" hidden="1"/>
    <cellStyle name="60% — akcent 2" xfId="31806" builtinId="36" hidden="1"/>
    <cellStyle name="60% — akcent 2" xfId="31845" builtinId="36" hidden="1"/>
    <cellStyle name="60% — akcent 2" xfId="31885" builtinId="36" hidden="1"/>
    <cellStyle name="60% — akcent 2" xfId="31924" builtinId="36" hidden="1"/>
    <cellStyle name="60% — akcent 2" xfId="31965" builtinId="36" hidden="1"/>
    <cellStyle name="60% — akcent 2" xfId="32004" builtinId="36" hidden="1"/>
    <cellStyle name="60% — akcent 2" xfId="32043" builtinId="36" hidden="1"/>
    <cellStyle name="60% — akcent 2" xfId="32082" builtinId="36" hidden="1"/>
    <cellStyle name="60% — akcent 2" xfId="32122" builtinId="36" hidden="1"/>
    <cellStyle name="60% — akcent 2" xfId="32162" builtinId="36" hidden="1"/>
    <cellStyle name="60% — akcent 2" xfId="32201" builtinId="36" hidden="1"/>
    <cellStyle name="60% — akcent 2" xfId="32241" builtinId="36" hidden="1"/>
    <cellStyle name="60% — akcent 2" xfId="32280" builtinId="36" hidden="1"/>
    <cellStyle name="60% — akcent 2" xfId="32320" builtinId="36" hidden="1"/>
    <cellStyle name="60% — akcent 2" xfId="32359" builtinId="36" hidden="1"/>
    <cellStyle name="60% — akcent 2" xfId="32398" builtinId="36" hidden="1"/>
    <cellStyle name="60% — akcent 2" xfId="32437" builtinId="36" hidden="1"/>
    <cellStyle name="60% — akcent 2" xfId="32596" builtinId="36" hidden="1"/>
    <cellStyle name="60% — akcent 2" xfId="32637" builtinId="36" hidden="1"/>
    <cellStyle name="60% — akcent 2" xfId="32676" builtinId="36" hidden="1"/>
    <cellStyle name="60% — akcent 2" xfId="32715" builtinId="36" hidden="1"/>
    <cellStyle name="60% — akcent 2" xfId="32754" builtinId="36" hidden="1"/>
    <cellStyle name="60% — akcent 2" xfId="32794" builtinId="36" hidden="1"/>
    <cellStyle name="60% — akcent 2" xfId="32833" builtinId="36" hidden="1"/>
    <cellStyle name="60% — akcent 2" xfId="32874" builtinId="36" hidden="1"/>
    <cellStyle name="60% — akcent 2" xfId="32913" builtinId="36" hidden="1"/>
    <cellStyle name="60% — akcent 2" xfId="32952" builtinId="36" hidden="1"/>
    <cellStyle name="60% — akcent 2" xfId="32991" builtinId="36" hidden="1"/>
    <cellStyle name="60% — akcent 2" xfId="33031" builtinId="36" hidden="1"/>
    <cellStyle name="60% — akcent 2" xfId="33071" builtinId="36" hidden="1"/>
    <cellStyle name="60% — akcent 2" xfId="33110" builtinId="36" hidden="1"/>
    <cellStyle name="60% — akcent 2" xfId="33150" builtinId="36" hidden="1"/>
    <cellStyle name="60% — akcent 2" xfId="33190" builtinId="36" hidden="1"/>
    <cellStyle name="60% — akcent 2" xfId="33230" builtinId="36" hidden="1"/>
    <cellStyle name="60% — akcent 2" xfId="33269" builtinId="36" hidden="1"/>
    <cellStyle name="60% — akcent 2" xfId="33308" builtinId="36" hidden="1"/>
    <cellStyle name="60% — akcent 2" xfId="32553" builtinId="36" hidden="1"/>
    <cellStyle name="60% — akcent 2" xfId="33341" builtinId="36" hidden="1"/>
    <cellStyle name="60% — akcent 2" xfId="33382" builtinId="36" hidden="1"/>
    <cellStyle name="60% — akcent 2" xfId="33421" builtinId="36" hidden="1"/>
    <cellStyle name="60% — akcent 2" xfId="33460" builtinId="36" hidden="1"/>
    <cellStyle name="60% — akcent 2" xfId="33499" builtinId="36" hidden="1"/>
    <cellStyle name="60% — akcent 2" xfId="33539" builtinId="36" hidden="1"/>
    <cellStyle name="60% — akcent 2" xfId="33578" builtinId="36" hidden="1"/>
    <cellStyle name="60% — akcent 2" xfId="33619" builtinId="36" hidden="1"/>
    <cellStyle name="60% — akcent 2" xfId="33658" builtinId="36" hidden="1"/>
    <cellStyle name="60% — akcent 2" xfId="33697" builtinId="36" hidden="1"/>
    <cellStyle name="60% — akcent 2" xfId="33736" builtinId="36" hidden="1"/>
    <cellStyle name="60% — akcent 2" xfId="33776" builtinId="36" hidden="1"/>
    <cellStyle name="60% — akcent 2" xfId="33816" builtinId="36" hidden="1"/>
    <cellStyle name="60% — akcent 2" xfId="33855" builtinId="36" hidden="1"/>
    <cellStyle name="60% — akcent 2" xfId="33895" builtinId="36" hidden="1"/>
    <cellStyle name="60% — akcent 2" xfId="33934" builtinId="36" hidden="1"/>
    <cellStyle name="60% — akcent 2" xfId="33974" builtinId="36" hidden="1"/>
    <cellStyle name="60% — akcent 2" xfId="34013" builtinId="36" hidden="1"/>
    <cellStyle name="60% — akcent 2" xfId="34052" builtinId="36" hidden="1"/>
    <cellStyle name="60% — akcent 2" xfId="32490" builtinId="36" hidden="1"/>
    <cellStyle name="60% — akcent 2" xfId="32528" builtinId="36" hidden="1"/>
    <cellStyle name="60% — akcent 2" xfId="34098" builtinId="36" hidden="1"/>
    <cellStyle name="60% — akcent 2" xfId="34137" builtinId="36" hidden="1"/>
    <cellStyle name="60% — akcent 2" xfId="34176" builtinId="36" hidden="1"/>
    <cellStyle name="60% — akcent 2" xfId="34215" builtinId="36" hidden="1"/>
    <cellStyle name="60% — akcent 2" xfId="34255" builtinId="36" hidden="1"/>
    <cellStyle name="60% — akcent 2" xfId="34294" builtinId="36" hidden="1"/>
    <cellStyle name="60% — akcent 2" xfId="34335" builtinId="36" hidden="1"/>
    <cellStyle name="60% — akcent 2" xfId="34374" builtinId="36" hidden="1"/>
    <cellStyle name="60% — akcent 2" xfId="34413" builtinId="36" hidden="1"/>
    <cellStyle name="60% — akcent 2" xfId="34452" builtinId="36" hidden="1"/>
    <cellStyle name="60% — akcent 2" xfId="34492" builtinId="36" hidden="1"/>
    <cellStyle name="60% — akcent 2" xfId="34532" builtinId="36" hidden="1"/>
    <cellStyle name="60% — akcent 2" xfId="34571" builtinId="36" hidden="1"/>
    <cellStyle name="60% — akcent 2" xfId="34611" builtinId="36" hidden="1"/>
    <cellStyle name="60% — akcent 2" xfId="34650" builtinId="36" hidden="1"/>
    <cellStyle name="60% — akcent 2" xfId="34690" builtinId="36" hidden="1"/>
    <cellStyle name="60% — akcent 2" xfId="34729" builtinId="36" hidden="1"/>
    <cellStyle name="60% — akcent 2" xfId="34768" builtinId="36" hidden="1"/>
    <cellStyle name="60% — akcent 2" xfId="28497" builtinId="36" hidden="1"/>
    <cellStyle name="60% — akcent 2" xfId="34809" builtinId="36" hidden="1"/>
    <cellStyle name="60% — akcent 2" xfId="34850" builtinId="36" hidden="1"/>
    <cellStyle name="60% — akcent 2" xfId="34889" builtinId="36" hidden="1"/>
    <cellStyle name="60% — akcent 2" xfId="34928" builtinId="36" hidden="1"/>
    <cellStyle name="60% — akcent 2" xfId="34967" builtinId="36" hidden="1"/>
    <cellStyle name="60% — akcent 2" xfId="35007" builtinId="36" hidden="1"/>
    <cellStyle name="60% — akcent 2" xfId="35046" builtinId="36" hidden="1"/>
    <cellStyle name="60% — akcent 2" xfId="35087" builtinId="36" hidden="1"/>
    <cellStyle name="60% — akcent 2" xfId="35126" builtinId="36" hidden="1"/>
    <cellStyle name="60% — akcent 2" xfId="35165" builtinId="36" hidden="1"/>
    <cellStyle name="60% — akcent 2" xfId="35204" builtinId="36" hidden="1"/>
    <cellStyle name="60% — akcent 2" xfId="35244" builtinId="36" hidden="1"/>
    <cellStyle name="60% — akcent 2" xfId="35284" builtinId="36" hidden="1"/>
    <cellStyle name="60% — akcent 2" xfId="35323" builtinId="36" hidden="1"/>
    <cellStyle name="60% — akcent 2" xfId="35363" builtinId="36" hidden="1"/>
    <cellStyle name="60% — akcent 2" xfId="35402" builtinId="36" hidden="1"/>
    <cellStyle name="60% — akcent 2" xfId="35442" builtinId="36" hidden="1"/>
    <cellStyle name="60% — akcent 2" xfId="35481" builtinId="36" hidden="1"/>
    <cellStyle name="60% — akcent 2" xfId="35520" builtinId="36" hidden="1"/>
    <cellStyle name="60% — akcent 2" xfId="35559" builtinId="36" hidden="1"/>
    <cellStyle name="60% — akcent 2" xfId="35718" builtinId="36" hidden="1"/>
    <cellStyle name="60% — akcent 2" xfId="35759" builtinId="36" hidden="1"/>
    <cellStyle name="60% — akcent 2" xfId="35798" builtinId="36" hidden="1"/>
    <cellStyle name="60% — akcent 2" xfId="35837" builtinId="36" hidden="1"/>
    <cellStyle name="60% — akcent 2" xfId="35876" builtinId="36" hidden="1"/>
    <cellStyle name="60% — akcent 2" xfId="35916" builtinId="36" hidden="1"/>
    <cellStyle name="60% — akcent 2" xfId="35955" builtinId="36" hidden="1"/>
    <cellStyle name="60% — akcent 2" xfId="35996" builtinId="36" hidden="1"/>
    <cellStyle name="60% — akcent 2" xfId="36035" builtinId="36" hidden="1"/>
    <cellStyle name="60% — akcent 2" xfId="36074" builtinId="36" hidden="1"/>
    <cellStyle name="60% — akcent 2" xfId="36113" builtinId="36" hidden="1"/>
    <cellStyle name="60% — akcent 2" xfId="36153" builtinId="36" hidden="1"/>
    <cellStyle name="60% — akcent 2" xfId="36193" builtinId="36" hidden="1"/>
    <cellStyle name="60% — akcent 2" xfId="36232" builtinId="36" hidden="1"/>
    <cellStyle name="60% — akcent 2" xfId="36272" builtinId="36" hidden="1"/>
    <cellStyle name="60% — akcent 2" xfId="36312" builtinId="36" hidden="1"/>
    <cellStyle name="60% — akcent 2" xfId="36352" builtinId="36" hidden="1"/>
    <cellStyle name="60% — akcent 2" xfId="36391" builtinId="36" hidden="1"/>
    <cellStyle name="60% — akcent 2" xfId="36430" builtinId="36" hidden="1"/>
    <cellStyle name="60% — akcent 2" xfId="35675" builtinId="36" hidden="1"/>
    <cellStyle name="60% — akcent 2" xfId="36463" builtinId="36" hidden="1"/>
    <cellStyle name="60% — akcent 2" xfId="36504" builtinId="36" hidden="1"/>
    <cellStyle name="60% — akcent 2" xfId="36543" builtinId="36" hidden="1"/>
    <cellStyle name="60% — akcent 2" xfId="36582" builtinId="36" hidden="1"/>
    <cellStyle name="60% — akcent 2" xfId="36621" builtinId="36" hidden="1"/>
    <cellStyle name="60% — akcent 2" xfId="36661" builtinId="36" hidden="1"/>
    <cellStyle name="60% — akcent 2" xfId="36700" builtinId="36" hidden="1"/>
    <cellStyle name="60% — akcent 2" xfId="36741" builtinId="36" hidden="1"/>
    <cellStyle name="60% — akcent 2" xfId="36780" builtinId="36" hidden="1"/>
    <cellStyle name="60% — akcent 2" xfId="36819" builtinId="36" hidden="1"/>
    <cellStyle name="60% — akcent 2" xfId="36858" builtinId="36" hidden="1"/>
    <cellStyle name="60% — akcent 2" xfId="36898" builtinId="36" hidden="1"/>
    <cellStyle name="60% — akcent 2" xfId="36938" builtinId="36" hidden="1"/>
    <cellStyle name="60% — akcent 2" xfId="36977" builtinId="36" hidden="1"/>
    <cellStyle name="60% — akcent 2" xfId="37017" builtinId="36" hidden="1"/>
    <cellStyle name="60% — akcent 2" xfId="37056" builtinId="36" hidden="1"/>
    <cellStyle name="60% — akcent 2" xfId="37096" builtinId="36" hidden="1"/>
    <cellStyle name="60% — akcent 2" xfId="37135" builtinId="36" hidden="1"/>
    <cellStyle name="60% — akcent 2" xfId="37174" builtinId="36" hidden="1"/>
    <cellStyle name="60% — akcent 2" xfId="35612" builtinId="36" hidden="1"/>
    <cellStyle name="60% — akcent 2" xfId="35650" builtinId="36" hidden="1"/>
    <cellStyle name="60% — akcent 2" xfId="37220" builtinId="36" hidden="1"/>
    <cellStyle name="60% — akcent 2" xfId="37259" builtinId="36" hidden="1"/>
    <cellStyle name="60% — akcent 2" xfId="37298" builtinId="36" hidden="1"/>
    <cellStyle name="60% — akcent 2" xfId="37337" builtinId="36" hidden="1"/>
    <cellStyle name="60% — akcent 2" xfId="37377" builtinId="36" hidden="1"/>
    <cellStyle name="60% — akcent 2" xfId="37416" builtinId="36" hidden="1"/>
    <cellStyle name="60% — akcent 2" xfId="37457" builtinId="36" hidden="1"/>
    <cellStyle name="60% — akcent 2" xfId="37496" builtinId="36" hidden="1"/>
    <cellStyle name="60% — akcent 2" xfId="37535" builtinId="36" hidden="1"/>
    <cellStyle name="60% — akcent 2" xfId="37574" builtinId="36" hidden="1"/>
    <cellStyle name="60% — akcent 2" xfId="37614" builtinId="36" hidden="1"/>
    <cellStyle name="60% — akcent 2" xfId="37654" builtinId="36" hidden="1"/>
    <cellStyle name="60% — akcent 2" xfId="37693" builtinId="36" hidden="1"/>
    <cellStyle name="60% — akcent 2" xfId="37733" builtinId="36" hidden="1"/>
    <cellStyle name="60% — akcent 2" xfId="37772" builtinId="36" hidden="1"/>
    <cellStyle name="60% — akcent 2" xfId="37812" builtinId="36" hidden="1"/>
    <cellStyle name="60% — akcent 2" xfId="37851" builtinId="36" hidden="1"/>
    <cellStyle name="60% — akcent 2" xfId="37890" builtinId="36" hidden="1"/>
    <cellStyle name="60% — akcent 2" xfId="37929" builtinId="36" hidden="1"/>
    <cellStyle name="60% — akcent 2" xfId="37969" builtinId="36" hidden="1"/>
    <cellStyle name="60% — akcent 2" xfId="38010" builtinId="36" hidden="1"/>
    <cellStyle name="60% — akcent 2" xfId="38049" builtinId="36" hidden="1"/>
    <cellStyle name="60% — akcent 2" xfId="38088" builtinId="36" hidden="1"/>
    <cellStyle name="60% — akcent 2" xfId="38127" builtinId="36" hidden="1"/>
    <cellStyle name="60% — akcent 2" xfId="38167" builtinId="36" hidden="1"/>
    <cellStyle name="60% — akcent 2" xfId="38206" builtinId="36" hidden="1"/>
    <cellStyle name="60% — akcent 2" xfId="38247" builtinId="36" hidden="1"/>
    <cellStyle name="60% — akcent 2" xfId="38286" builtinId="36" hidden="1"/>
    <cellStyle name="60% — akcent 2" xfId="38325" builtinId="36" hidden="1"/>
    <cellStyle name="60% — akcent 2" xfId="38364" builtinId="36" hidden="1"/>
    <cellStyle name="60% — akcent 2" xfId="38404" builtinId="36" hidden="1"/>
    <cellStyle name="60% — akcent 2" xfId="38444" builtinId="36" hidden="1"/>
    <cellStyle name="60% — akcent 2" xfId="38483" builtinId="36" hidden="1"/>
    <cellStyle name="60% — akcent 2" xfId="38523" builtinId="36" hidden="1"/>
    <cellStyle name="60% — akcent 2" xfId="38562" builtinId="36" hidden="1"/>
    <cellStyle name="60% — akcent 2" xfId="38602" builtinId="36" hidden="1"/>
    <cellStyle name="60% — akcent 2" xfId="38641" builtinId="36" hidden="1"/>
    <cellStyle name="60% — akcent 2" xfId="38680" builtinId="36" hidden="1"/>
    <cellStyle name="60% — akcent 2" xfId="38719" builtinId="36" hidden="1"/>
    <cellStyle name="60% — akcent 2" xfId="38878" builtinId="36" hidden="1"/>
    <cellStyle name="60% — akcent 2" xfId="38919" builtinId="36" hidden="1"/>
    <cellStyle name="60% — akcent 2" xfId="38958" builtinId="36" hidden="1"/>
    <cellStyle name="60% — akcent 2" xfId="38997" builtinId="36" hidden="1"/>
    <cellStyle name="60% — akcent 2" xfId="39036" builtinId="36" hidden="1"/>
    <cellStyle name="60% — akcent 2" xfId="39076" builtinId="36" hidden="1"/>
    <cellStyle name="60% — akcent 2" xfId="39115" builtinId="36" hidden="1"/>
    <cellStyle name="60% — akcent 2" xfId="39156" builtinId="36" hidden="1"/>
    <cellStyle name="60% — akcent 2" xfId="39195" builtinId="36" hidden="1"/>
    <cellStyle name="60% — akcent 2" xfId="39234" builtinId="36" hidden="1"/>
    <cellStyle name="60% — akcent 2" xfId="39273" builtinId="36" hidden="1"/>
    <cellStyle name="60% — akcent 2" xfId="39313" builtinId="36" hidden="1"/>
    <cellStyle name="60% — akcent 2" xfId="39353" builtinId="36" hidden="1"/>
    <cellStyle name="60% — akcent 2" xfId="39392" builtinId="36" hidden="1"/>
    <cellStyle name="60% — akcent 2" xfId="39432" builtinId="36" hidden="1"/>
    <cellStyle name="60% — akcent 2" xfId="39472" builtinId="36" hidden="1"/>
    <cellStyle name="60% — akcent 2" xfId="39512" builtinId="36" hidden="1"/>
    <cellStyle name="60% — akcent 2" xfId="39551" builtinId="36" hidden="1"/>
    <cellStyle name="60% — akcent 2" xfId="39590" builtinId="36" hidden="1"/>
    <cellStyle name="60% — akcent 2" xfId="38835" builtinId="36" hidden="1"/>
    <cellStyle name="60% — akcent 2" xfId="39623" builtinId="36" hidden="1"/>
    <cellStyle name="60% — akcent 2" xfId="39664" builtinId="36" hidden="1"/>
    <cellStyle name="60% — akcent 2" xfId="39703" builtinId="36" hidden="1"/>
    <cellStyle name="60% — akcent 2" xfId="39742" builtinId="36" hidden="1"/>
    <cellStyle name="60% — akcent 2" xfId="39781" builtinId="36" hidden="1"/>
    <cellStyle name="60% — akcent 2" xfId="39821" builtinId="36" hidden="1"/>
    <cellStyle name="60% — akcent 2" xfId="39860" builtinId="36" hidden="1"/>
    <cellStyle name="60% — akcent 2" xfId="39901" builtinId="36" hidden="1"/>
    <cellStyle name="60% — akcent 2" xfId="39940" builtinId="36" hidden="1"/>
    <cellStyle name="60% — akcent 2" xfId="39979" builtinId="36" hidden="1"/>
    <cellStyle name="60% — akcent 2" xfId="40018" builtinId="36" hidden="1"/>
    <cellStyle name="60% — akcent 2" xfId="40058" builtinId="36" hidden="1"/>
    <cellStyle name="60% — akcent 2" xfId="40098" builtinId="36" hidden="1"/>
    <cellStyle name="60% — akcent 2" xfId="40137" builtinId="36" hidden="1"/>
    <cellStyle name="60% — akcent 2" xfId="40177" builtinId="36" hidden="1"/>
    <cellStyle name="60% — akcent 2" xfId="40216" builtinId="36" hidden="1"/>
    <cellStyle name="60% — akcent 2" xfId="40256" builtinId="36" hidden="1"/>
    <cellStyle name="60% — akcent 2" xfId="40295" builtinId="36" hidden="1"/>
    <cellStyle name="60% — akcent 2" xfId="40334" builtinId="36" hidden="1"/>
    <cellStyle name="60% — akcent 2" xfId="38772" builtinId="36" hidden="1"/>
    <cellStyle name="60% — akcent 2" xfId="38810" builtinId="36" hidden="1"/>
    <cellStyle name="60% — akcent 2" xfId="40380" builtinId="36" hidden="1"/>
    <cellStyle name="60% — akcent 2" xfId="40419" builtinId="36" hidden="1"/>
    <cellStyle name="60% — akcent 2" xfId="40458" builtinId="36" hidden="1"/>
    <cellStyle name="60% — akcent 2" xfId="40497" builtinId="36" hidden="1"/>
    <cellStyle name="60% — akcent 2" xfId="40537" builtinId="36" hidden="1"/>
    <cellStyle name="60% — akcent 2" xfId="40576" builtinId="36" hidden="1"/>
    <cellStyle name="60% — akcent 2" xfId="40617" builtinId="36" hidden="1"/>
    <cellStyle name="60% — akcent 2" xfId="40656" builtinId="36" hidden="1"/>
    <cellStyle name="60% — akcent 2" xfId="40695" builtinId="36" hidden="1"/>
    <cellStyle name="60% — akcent 2" xfId="40734" builtinId="36" hidden="1"/>
    <cellStyle name="60% — akcent 2" xfId="40774" builtinId="36" hidden="1"/>
    <cellStyle name="60% — akcent 2" xfId="40814" builtinId="36" hidden="1"/>
    <cellStyle name="60% — akcent 2" xfId="40853" builtinId="36" hidden="1"/>
    <cellStyle name="60% — akcent 2" xfId="40893" builtinId="36" hidden="1"/>
    <cellStyle name="60% — akcent 2" xfId="40932" builtinId="36" hidden="1"/>
    <cellStyle name="60% — akcent 2" xfId="40972" builtinId="36" hidden="1"/>
    <cellStyle name="60% — akcent 2" xfId="41011" builtinId="36" hidden="1"/>
    <cellStyle name="60% — akcent 2" xfId="41050" builtinId="36" hidden="1"/>
    <cellStyle name="60% — akcent 2" xfId="41110" builtinId="36" hidden="1"/>
    <cellStyle name="60% — akcent 2" xfId="41168" builtinId="36" hidden="1"/>
    <cellStyle name="60% — akcent 2" xfId="41209" builtinId="36" hidden="1"/>
    <cellStyle name="60% — akcent 2" xfId="41248" builtinId="36" hidden="1"/>
    <cellStyle name="60% — akcent 2" xfId="41287" builtinId="36" hidden="1"/>
    <cellStyle name="60% — akcent 2" xfId="41326" builtinId="36" hidden="1"/>
    <cellStyle name="60% — akcent 2" xfId="41366" builtinId="36" hidden="1"/>
    <cellStyle name="60% — akcent 2" xfId="41405" builtinId="36" hidden="1"/>
    <cellStyle name="60% — akcent 2" xfId="41446" builtinId="36" hidden="1"/>
    <cellStyle name="60% — akcent 2" xfId="41485" builtinId="36" hidden="1"/>
    <cellStyle name="60% — akcent 2" xfId="41524" builtinId="36" hidden="1"/>
    <cellStyle name="60% — akcent 2" xfId="41563" builtinId="36" hidden="1"/>
    <cellStyle name="60% — akcent 2" xfId="41603" builtinId="36" hidden="1"/>
    <cellStyle name="60% — akcent 2" xfId="41643" builtinId="36" hidden="1"/>
    <cellStyle name="60% — akcent 2" xfId="41682" builtinId="36" hidden="1"/>
    <cellStyle name="60% — akcent 2" xfId="41722" builtinId="36" hidden="1"/>
    <cellStyle name="60% — akcent 2" xfId="41761" builtinId="36" hidden="1"/>
    <cellStyle name="60% — akcent 2" xfId="41801" builtinId="36" hidden="1"/>
    <cellStyle name="60% — akcent 2" xfId="41840" builtinId="36" hidden="1"/>
    <cellStyle name="60% — akcent 2" xfId="41879" builtinId="36" hidden="1"/>
    <cellStyle name="60% — akcent 2" xfId="41134" builtinId="36" hidden="1"/>
    <cellStyle name="60% — akcent 2" xfId="41919" builtinId="36" hidden="1"/>
    <cellStyle name="60% — akcent 2" xfId="41960" builtinId="36" hidden="1"/>
    <cellStyle name="60% — akcent 2" xfId="41999" builtinId="36" hidden="1"/>
    <cellStyle name="60% — akcent 2" xfId="42038" builtinId="36" hidden="1"/>
    <cellStyle name="60% — akcent 2" xfId="42077" builtinId="36" hidden="1"/>
    <cellStyle name="60% — akcent 2" xfId="42117" builtinId="36" hidden="1"/>
    <cellStyle name="60% — akcent 2" xfId="42156" builtinId="36" hidden="1"/>
    <cellStyle name="60% — akcent 2" xfId="42197" builtinId="36" hidden="1"/>
    <cellStyle name="60% — akcent 2" xfId="42236" builtinId="36" hidden="1"/>
    <cellStyle name="60% — akcent 2" xfId="42275" builtinId="36" hidden="1"/>
    <cellStyle name="60% — akcent 2" xfId="42314" builtinId="36" hidden="1"/>
    <cellStyle name="60% — akcent 2" xfId="42354" builtinId="36" hidden="1"/>
    <cellStyle name="60% — akcent 2" xfId="42394" builtinId="36" hidden="1"/>
    <cellStyle name="60% — akcent 2" xfId="42433" builtinId="36" hidden="1"/>
    <cellStyle name="60% — akcent 2" xfId="42473" builtinId="36" hidden="1"/>
    <cellStyle name="60% — akcent 2" xfId="42512" builtinId="36" hidden="1"/>
    <cellStyle name="60% — akcent 2" xfId="42552" builtinId="36" hidden="1"/>
    <cellStyle name="60% — akcent 2" xfId="42591" builtinId="36" hidden="1"/>
    <cellStyle name="60% — akcent 2" xfId="42630" builtinId="36" hidden="1"/>
    <cellStyle name="60% — akcent 2" xfId="42694" builtinId="36" hidden="1"/>
    <cellStyle name="60% — akcent 2" xfId="42748" builtinId="36" hidden="1"/>
    <cellStyle name="60% — akcent 2" xfId="42789" builtinId="36" hidden="1"/>
    <cellStyle name="60% — akcent 2" xfId="42828" builtinId="36" hidden="1"/>
    <cellStyle name="60% — akcent 2" xfId="42867" builtinId="36" hidden="1"/>
    <cellStyle name="60% — akcent 2" xfId="42906" builtinId="36" hidden="1"/>
    <cellStyle name="60% — akcent 2" xfId="42946" builtinId="36" hidden="1"/>
    <cellStyle name="60% — akcent 2" xfId="42985" builtinId="36" hidden="1"/>
    <cellStyle name="60% — akcent 2" xfId="43026" builtinId="36" hidden="1"/>
    <cellStyle name="60% — akcent 2" xfId="43065" builtinId="36" hidden="1"/>
    <cellStyle name="60% — akcent 2" xfId="43104" builtinId="36" hidden="1"/>
    <cellStyle name="60% — akcent 2" xfId="43143" builtinId="36" hidden="1"/>
    <cellStyle name="60% — akcent 2" xfId="43183" builtinId="36" hidden="1"/>
    <cellStyle name="60% — akcent 2" xfId="43223" builtinId="36" hidden="1"/>
    <cellStyle name="60% — akcent 2" xfId="43262" builtinId="36" hidden="1"/>
    <cellStyle name="60% — akcent 2" xfId="43302" builtinId="36" hidden="1"/>
    <cellStyle name="60% — akcent 2" xfId="43341" builtinId="36" hidden="1"/>
    <cellStyle name="60% — akcent 2" xfId="43381" builtinId="36" hidden="1"/>
    <cellStyle name="60% — akcent 2" xfId="43420" builtinId="36" hidden="1"/>
    <cellStyle name="60% — akcent 2" xfId="43459" builtinId="36" hidden="1"/>
    <cellStyle name="60% — akcent 2" xfId="42719" builtinId="36" hidden="1"/>
    <cellStyle name="60% — akcent 2" xfId="43499" builtinId="36" hidden="1"/>
    <cellStyle name="60% — akcent 2" xfId="43540" builtinId="36" hidden="1"/>
    <cellStyle name="60% — akcent 2" xfId="43579" builtinId="36" hidden="1"/>
    <cellStyle name="60% — akcent 2" xfId="43618" builtinId="36" hidden="1"/>
    <cellStyle name="60% — akcent 2" xfId="43657" builtinId="36" hidden="1"/>
    <cellStyle name="60% — akcent 2" xfId="43697" builtinId="36" hidden="1"/>
    <cellStyle name="60% — akcent 2" xfId="43736" builtinId="36" hidden="1"/>
    <cellStyle name="60% — akcent 2" xfId="43777" builtinId="36" hidden="1"/>
    <cellStyle name="60% — akcent 2" xfId="43816" builtinId="36" hidden="1"/>
    <cellStyle name="60% — akcent 2" xfId="43855" builtinId="36" hidden="1"/>
    <cellStyle name="60% — akcent 2" xfId="43894" builtinId="36" hidden="1"/>
    <cellStyle name="60% — akcent 2" xfId="43934" builtinId="36" hidden="1"/>
    <cellStyle name="60% — akcent 2" xfId="43974" builtinId="36" hidden="1"/>
    <cellStyle name="60% — akcent 2" xfId="44013" builtinId="36" hidden="1"/>
    <cellStyle name="60% — akcent 2" xfId="44053" builtinId="36" hidden="1"/>
    <cellStyle name="60% — akcent 2" xfId="44092" builtinId="36" hidden="1"/>
    <cellStyle name="60% — akcent 2" xfId="44132" builtinId="36" hidden="1"/>
    <cellStyle name="60% — akcent 2" xfId="44171" builtinId="36" hidden="1"/>
    <cellStyle name="60% — akcent 2" xfId="44210" builtinId="36" hidden="1"/>
    <cellStyle name="60% — akcent 2" xfId="44274" builtinId="36" hidden="1"/>
    <cellStyle name="60% — akcent 2" xfId="44328" builtinId="36" hidden="1"/>
    <cellStyle name="60% — akcent 2" xfId="44369" builtinId="36" hidden="1"/>
    <cellStyle name="60% — akcent 2" xfId="44408" builtinId="36" hidden="1"/>
    <cellStyle name="60% — akcent 2" xfId="44447" builtinId="36" hidden="1"/>
    <cellStyle name="60% — akcent 2" xfId="44486" builtinId="36" hidden="1"/>
    <cellStyle name="60% — akcent 2" xfId="44526" builtinId="36" hidden="1"/>
    <cellStyle name="60% — akcent 2" xfId="44565" builtinId="36" hidden="1"/>
    <cellStyle name="60% — akcent 2" xfId="44606" builtinId="36" hidden="1"/>
    <cellStyle name="60% — akcent 2" xfId="44645" builtinId="36" hidden="1"/>
    <cellStyle name="60% — akcent 2" xfId="44684" builtinId="36" hidden="1"/>
    <cellStyle name="60% — akcent 2" xfId="44723" builtinId="36" hidden="1"/>
    <cellStyle name="60% — akcent 2" xfId="44763" builtinId="36" hidden="1"/>
    <cellStyle name="60% — akcent 2" xfId="44803" builtinId="36" hidden="1"/>
    <cellStyle name="60% — akcent 2" xfId="44842" builtinId="36" hidden="1"/>
    <cellStyle name="60% — akcent 2" xfId="44882" builtinId="36" hidden="1"/>
    <cellStyle name="60% — akcent 2" xfId="44921" builtinId="36" hidden="1"/>
    <cellStyle name="60% — akcent 2" xfId="44961" builtinId="36" hidden="1"/>
    <cellStyle name="60% — akcent 2" xfId="45000" builtinId="36" hidden="1"/>
    <cellStyle name="60% — akcent 2" xfId="45039" builtinId="36" hidden="1"/>
    <cellStyle name="60% — akcent 2" xfId="44299" builtinId="36" hidden="1"/>
    <cellStyle name="60% — akcent 2" xfId="45079" builtinId="36" hidden="1"/>
    <cellStyle name="60% — akcent 2" xfId="45120" builtinId="36" hidden="1"/>
    <cellStyle name="60% — akcent 2" xfId="45159" builtinId="36" hidden="1"/>
    <cellStyle name="60% — akcent 2" xfId="45198" builtinId="36" hidden="1"/>
    <cellStyle name="60% — akcent 2" xfId="45237" builtinId="36" hidden="1"/>
    <cellStyle name="60% — akcent 2" xfId="45277" builtinId="36" hidden="1"/>
    <cellStyle name="60% — akcent 2" xfId="45316" builtinId="36" hidden="1"/>
    <cellStyle name="60% — akcent 2" xfId="45357" builtinId="36" hidden="1"/>
    <cellStyle name="60% — akcent 2" xfId="45396" builtinId="36" hidden="1"/>
    <cellStyle name="60% — akcent 2" xfId="45435" builtinId="36" hidden="1"/>
    <cellStyle name="60% — akcent 2" xfId="45474" builtinId="36" hidden="1"/>
    <cellStyle name="60% — akcent 2" xfId="45514" builtinId="36" hidden="1"/>
    <cellStyle name="60% — akcent 2" xfId="45554" builtinId="36" hidden="1"/>
    <cellStyle name="60% — akcent 2" xfId="45593" builtinId="36" hidden="1"/>
    <cellStyle name="60% — akcent 2" xfId="45633" builtinId="36" hidden="1"/>
    <cellStyle name="60% — akcent 2" xfId="45672" builtinId="36" hidden="1"/>
    <cellStyle name="60% — akcent 2" xfId="45712" builtinId="36" hidden="1"/>
    <cellStyle name="60% — akcent 2" xfId="45751" builtinId="36" hidden="1"/>
    <cellStyle name="60% — akcent 2" xfId="45790" builtinId="36" hidden="1"/>
    <cellStyle name="60% — akcent 3" xfId="94" builtinId="40" hidden="1"/>
    <cellStyle name="60% — akcent 3" xfId="133" builtinId="40" hidden="1"/>
    <cellStyle name="60% — akcent 3" xfId="172" builtinId="40" hidden="1"/>
    <cellStyle name="60% — akcent 3" xfId="211" builtinId="40" hidden="1"/>
    <cellStyle name="60% — akcent 3" xfId="251" builtinId="40" hidden="1"/>
    <cellStyle name="60% — akcent 3" xfId="290" builtinId="40" hidden="1"/>
    <cellStyle name="60% — akcent 3" xfId="331" builtinId="40" hidden="1"/>
    <cellStyle name="60% — akcent 3" xfId="370" builtinId="40" hidden="1"/>
    <cellStyle name="60% — akcent 3" xfId="409" builtinId="40" hidden="1"/>
    <cellStyle name="60% — akcent 3" xfId="448" builtinId="40" hidden="1"/>
    <cellStyle name="60% — akcent 3" xfId="488" builtinId="40" hidden="1"/>
    <cellStyle name="60% — akcent 3" xfId="528" builtinId="40" hidden="1"/>
    <cellStyle name="60% — akcent 3" xfId="567" builtinId="40" hidden="1"/>
    <cellStyle name="60% — akcent 3" xfId="607" builtinId="40" hidden="1"/>
    <cellStyle name="60% — akcent 3" xfId="646" builtinId="40" hidden="1"/>
    <cellStyle name="60% — akcent 3" xfId="686" builtinId="40" hidden="1"/>
    <cellStyle name="60% — akcent 3" xfId="725" builtinId="40" hidden="1"/>
    <cellStyle name="60% — akcent 3" xfId="764" builtinId="40" hidden="1"/>
    <cellStyle name="60% — akcent 3" xfId="803" builtinId="40" hidden="1"/>
    <cellStyle name="60% — akcent 3" xfId="962" builtinId="40" hidden="1"/>
    <cellStyle name="60% — akcent 3" xfId="1003" builtinId="40" hidden="1"/>
    <cellStyle name="60% — akcent 3" xfId="1042" builtinId="40" hidden="1"/>
    <cellStyle name="60% — akcent 3" xfId="1081" builtinId="40" hidden="1"/>
    <cellStyle name="60% — akcent 3" xfId="1120" builtinId="40" hidden="1"/>
    <cellStyle name="60% — akcent 3" xfId="1160" builtinId="40" hidden="1"/>
    <cellStyle name="60% — akcent 3" xfId="1199" builtinId="40" hidden="1"/>
    <cellStyle name="60% — akcent 3" xfId="1240" builtinId="40" hidden="1"/>
    <cellStyle name="60% — akcent 3" xfId="1279" builtinId="40" hidden="1"/>
    <cellStyle name="60% — akcent 3" xfId="1318" builtinId="40" hidden="1"/>
    <cellStyle name="60% — akcent 3" xfId="1357" builtinId="40" hidden="1"/>
    <cellStyle name="60% — akcent 3" xfId="1397" builtinId="40" hidden="1"/>
    <cellStyle name="60% — akcent 3" xfId="1437" builtinId="40" hidden="1"/>
    <cellStyle name="60% — akcent 3" xfId="1476" builtinId="40" hidden="1"/>
    <cellStyle name="60% — akcent 3" xfId="1516" builtinId="40" hidden="1"/>
    <cellStyle name="60% — akcent 3" xfId="1556" builtinId="40" hidden="1"/>
    <cellStyle name="60% — akcent 3" xfId="1596" builtinId="40" hidden="1"/>
    <cellStyle name="60% — akcent 3" xfId="1635" builtinId="40" hidden="1"/>
    <cellStyle name="60% — akcent 3" xfId="1674" builtinId="40" hidden="1"/>
    <cellStyle name="60% — akcent 3" xfId="1694" builtinId="40" hidden="1"/>
    <cellStyle name="60% — akcent 3" xfId="1707" builtinId="40" hidden="1"/>
    <cellStyle name="60% — akcent 3" xfId="1748" builtinId="40" hidden="1"/>
    <cellStyle name="60% — akcent 3" xfId="1787" builtinId="40" hidden="1"/>
    <cellStyle name="60% — akcent 3" xfId="1826" builtinId="40" hidden="1"/>
    <cellStyle name="60% — akcent 3" xfId="1865" builtinId="40" hidden="1"/>
    <cellStyle name="60% — akcent 3" xfId="1905" builtinId="40" hidden="1"/>
    <cellStyle name="60% — akcent 3" xfId="1944" builtinId="40" hidden="1"/>
    <cellStyle name="60% — akcent 3" xfId="1985" builtinId="40" hidden="1"/>
    <cellStyle name="60% — akcent 3" xfId="2024" builtinId="40" hidden="1"/>
    <cellStyle name="60% — akcent 3" xfId="2063" builtinId="40" hidden="1"/>
    <cellStyle name="60% — akcent 3" xfId="2102" builtinId="40" hidden="1"/>
    <cellStyle name="60% — akcent 3" xfId="2142" builtinId="40" hidden="1"/>
    <cellStyle name="60% — akcent 3" xfId="2182" builtinId="40" hidden="1"/>
    <cellStyle name="60% — akcent 3" xfId="2221" builtinId="40" hidden="1"/>
    <cellStyle name="60% — akcent 3" xfId="2261" builtinId="40" hidden="1"/>
    <cellStyle name="60% — akcent 3" xfId="2300" builtinId="40" hidden="1"/>
    <cellStyle name="60% — akcent 3" xfId="2340" builtinId="40" hidden="1"/>
    <cellStyle name="60% — akcent 3" xfId="2379" builtinId="40" hidden="1"/>
    <cellStyle name="60% — akcent 3" xfId="2418" builtinId="40" hidden="1"/>
    <cellStyle name="60% — akcent 3" xfId="2433" builtinId="40" hidden="1"/>
    <cellStyle name="60% — akcent 3" xfId="1691" builtinId="40" hidden="1"/>
    <cellStyle name="60% — akcent 3" xfId="2464" builtinId="40" hidden="1"/>
    <cellStyle name="60% — akcent 3" xfId="2503" builtinId="40" hidden="1"/>
    <cellStyle name="60% — akcent 3" xfId="2542" builtinId="40" hidden="1"/>
    <cellStyle name="60% — akcent 3" xfId="2581" builtinId="40" hidden="1"/>
    <cellStyle name="60% — akcent 3" xfId="2621" builtinId="40" hidden="1"/>
    <cellStyle name="60% — akcent 3" xfId="2660" builtinId="40" hidden="1"/>
    <cellStyle name="60% — akcent 3" xfId="2701" builtinId="40" hidden="1"/>
    <cellStyle name="60% — akcent 3" xfId="2740" builtinId="40" hidden="1"/>
    <cellStyle name="60% — akcent 3" xfId="2779" builtinId="40" hidden="1"/>
    <cellStyle name="60% — akcent 3" xfId="2818" builtinId="40" hidden="1"/>
    <cellStyle name="60% — akcent 3" xfId="2858" builtinId="40" hidden="1"/>
    <cellStyle name="60% — akcent 3" xfId="2898" builtinId="40" hidden="1"/>
    <cellStyle name="60% — akcent 3" xfId="2937" builtinId="40" hidden="1"/>
    <cellStyle name="60% — akcent 3" xfId="2977" builtinId="40" hidden="1"/>
    <cellStyle name="60% — akcent 3" xfId="3016" builtinId="40" hidden="1"/>
    <cellStyle name="60% — akcent 3" xfId="3056" builtinId="40" hidden="1"/>
    <cellStyle name="60% — akcent 3" xfId="3095" builtinId="40" hidden="1"/>
    <cellStyle name="60% — akcent 3" xfId="3134" builtinId="40" hidden="1"/>
    <cellStyle name="60% — akcent 3" xfId="3173" builtinId="40" hidden="1"/>
    <cellStyle name="60% — akcent 3" xfId="3366" builtinId="40" hidden="1"/>
    <cellStyle name="60% — akcent 3" xfId="3411" builtinId="40" hidden="1"/>
    <cellStyle name="60% — akcent 3" xfId="3450" builtinId="40" hidden="1"/>
    <cellStyle name="60% — akcent 3" xfId="3489" builtinId="40" hidden="1"/>
    <cellStyle name="60% — akcent 3" xfId="3528" builtinId="40" hidden="1"/>
    <cellStyle name="60% — akcent 3" xfId="3568" builtinId="40" hidden="1"/>
    <cellStyle name="60% — akcent 3" xfId="3607" builtinId="40" hidden="1"/>
    <cellStyle name="60% — akcent 3" xfId="3648" builtinId="40" hidden="1"/>
    <cellStyle name="60% — akcent 3" xfId="3687" builtinId="40" hidden="1"/>
    <cellStyle name="60% — akcent 3" xfId="3726" builtinId="40" hidden="1"/>
    <cellStyle name="60% — akcent 3" xfId="3765" builtinId="40" hidden="1"/>
    <cellStyle name="60% — akcent 3" xfId="3809" builtinId="40" hidden="1"/>
    <cellStyle name="60% — akcent 3" xfId="3849" builtinId="40" hidden="1"/>
    <cellStyle name="60% — akcent 3" xfId="3888" builtinId="40" hidden="1"/>
    <cellStyle name="60% — akcent 3" xfId="3928" builtinId="40" hidden="1"/>
    <cellStyle name="60% — akcent 3" xfId="3968" builtinId="40" hidden="1"/>
    <cellStyle name="60% — akcent 3" xfId="4008" builtinId="40" hidden="1"/>
    <cellStyle name="60% — akcent 3" xfId="4047" builtinId="40" hidden="1"/>
    <cellStyle name="60% — akcent 3" xfId="4086" builtinId="40" hidden="1"/>
    <cellStyle name="60% — akcent 3" xfId="4143" builtinId="40" hidden="1"/>
    <cellStyle name="60% — akcent 3" xfId="4302" builtinId="40" hidden="1"/>
    <cellStyle name="60% — akcent 3" xfId="4347" builtinId="40" hidden="1"/>
    <cellStyle name="60% — akcent 3" xfId="4386" builtinId="40" hidden="1"/>
    <cellStyle name="60% — akcent 3" xfId="4425" builtinId="40" hidden="1"/>
    <cellStyle name="60% — akcent 3" xfId="4464" builtinId="40" hidden="1"/>
    <cellStyle name="60% — akcent 3" xfId="4504" builtinId="40" hidden="1"/>
    <cellStyle name="60% — akcent 3" xfId="4543" builtinId="40" hidden="1"/>
    <cellStyle name="60% — akcent 3" xfId="4584" builtinId="40" hidden="1"/>
    <cellStyle name="60% — akcent 3" xfId="4623" builtinId="40" hidden="1"/>
    <cellStyle name="60% — akcent 3" xfId="4662" builtinId="40" hidden="1"/>
    <cellStyle name="60% — akcent 3" xfId="4701" builtinId="40" hidden="1"/>
    <cellStyle name="60% — akcent 3" xfId="4745" builtinId="40" hidden="1"/>
    <cellStyle name="60% — akcent 3" xfId="4785" builtinId="40" hidden="1"/>
    <cellStyle name="60% — akcent 3" xfId="4824" builtinId="40" hidden="1"/>
    <cellStyle name="60% — akcent 3" xfId="4864" builtinId="40" hidden="1"/>
    <cellStyle name="60% — akcent 3" xfId="4904" builtinId="40" hidden="1"/>
    <cellStyle name="60% — akcent 3" xfId="4944" builtinId="40" hidden="1"/>
    <cellStyle name="60% — akcent 3" xfId="4983" builtinId="40" hidden="1"/>
    <cellStyle name="60% — akcent 3" xfId="5022" builtinId="40" hidden="1"/>
    <cellStyle name="60% — akcent 3" xfId="5042" builtinId="40" hidden="1"/>
    <cellStyle name="60% — akcent 3" xfId="5055" builtinId="40" hidden="1"/>
    <cellStyle name="60% — akcent 3" xfId="5096" builtinId="40" hidden="1"/>
    <cellStyle name="60% — akcent 3" xfId="5135" builtinId="40" hidden="1"/>
    <cellStyle name="60% — akcent 3" xfId="5174" builtinId="40" hidden="1"/>
    <cellStyle name="60% — akcent 3" xfId="5213" builtinId="40" hidden="1"/>
    <cellStyle name="60% — akcent 3" xfId="5253" builtinId="40" hidden="1"/>
    <cellStyle name="60% — akcent 3" xfId="5292" builtinId="40" hidden="1"/>
    <cellStyle name="60% — akcent 3" xfId="5333" builtinId="40" hidden="1"/>
    <cellStyle name="60% — akcent 3" xfId="5372" builtinId="40" hidden="1"/>
    <cellStyle name="60% — akcent 3" xfId="5411" builtinId="40" hidden="1"/>
    <cellStyle name="60% — akcent 3" xfId="5450" builtinId="40" hidden="1"/>
    <cellStyle name="60% — akcent 3" xfId="5490" builtinId="40" hidden="1"/>
    <cellStyle name="60% — akcent 3" xfId="5530" builtinId="40" hidden="1"/>
    <cellStyle name="60% — akcent 3" xfId="5569" builtinId="40" hidden="1"/>
    <cellStyle name="60% — akcent 3" xfId="5609" builtinId="40" hidden="1"/>
    <cellStyle name="60% — akcent 3" xfId="5648" builtinId="40" hidden="1"/>
    <cellStyle name="60% — akcent 3" xfId="5688" builtinId="40" hidden="1"/>
    <cellStyle name="60% — akcent 3" xfId="5727" builtinId="40" hidden="1"/>
    <cellStyle name="60% — akcent 3" xfId="5766" builtinId="40" hidden="1"/>
    <cellStyle name="60% — akcent 3" xfId="5781" builtinId="40" hidden="1"/>
    <cellStyle name="60% — akcent 3" xfId="5039" builtinId="40" hidden="1"/>
    <cellStyle name="60% — akcent 3" xfId="5812" builtinId="40" hidden="1"/>
    <cellStyle name="60% — akcent 3" xfId="5851" builtinId="40" hidden="1"/>
    <cellStyle name="60% — akcent 3" xfId="5890" builtinId="40" hidden="1"/>
    <cellStyle name="60% — akcent 3" xfId="5929" builtinId="40" hidden="1"/>
    <cellStyle name="60% — akcent 3" xfId="5969" builtinId="40" hidden="1"/>
    <cellStyle name="60% — akcent 3" xfId="6008" builtinId="40" hidden="1"/>
    <cellStyle name="60% — akcent 3" xfId="6049" builtinId="40" hidden="1"/>
    <cellStyle name="60% — akcent 3" xfId="6088" builtinId="40" hidden="1"/>
    <cellStyle name="60% — akcent 3" xfId="6127" builtinId="40" hidden="1"/>
    <cellStyle name="60% — akcent 3" xfId="6166" builtinId="40" hidden="1"/>
    <cellStyle name="60% — akcent 3" xfId="6206" builtinId="40" hidden="1"/>
    <cellStyle name="60% — akcent 3" xfId="6246" builtinId="40" hidden="1"/>
    <cellStyle name="60% — akcent 3" xfId="6285" builtinId="40" hidden="1"/>
    <cellStyle name="60% — akcent 3" xfId="6325" builtinId="40" hidden="1"/>
    <cellStyle name="60% — akcent 3" xfId="6364" builtinId="40" hidden="1"/>
    <cellStyle name="60% — akcent 3" xfId="6404" builtinId="40" hidden="1"/>
    <cellStyle name="60% — akcent 3" xfId="6443" builtinId="40" hidden="1"/>
    <cellStyle name="60% — akcent 3" xfId="6482" builtinId="40" hidden="1"/>
    <cellStyle name="60% — akcent 3" xfId="4114" builtinId="40" hidden="1"/>
    <cellStyle name="60% — akcent 3" xfId="6495" builtinId="40" hidden="1"/>
    <cellStyle name="60% — akcent 3" xfId="6538" builtinId="40" hidden="1"/>
    <cellStyle name="60% — akcent 3" xfId="6577" builtinId="40" hidden="1"/>
    <cellStyle name="60% — akcent 3" xfId="6616" builtinId="40" hidden="1"/>
    <cellStyle name="60% — akcent 3" xfId="6655" builtinId="40" hidden="1"/>
    <cellStyle name="60% — akcent 3" xfId="6695" builtinId="40" hidden="1"/>
    <cellStyle name="60% — akcent 3" xfId="6734" builtinId="40" hidden="1"/>
    <cellStyle name="60% — akcent 3" xfId="6775" builtinId="40" hidden="1"/>
    <cellStyle name="60% — akcent 3" xfId="6814" builtinId="40" hidden="1"/>
    <cellStyle name="60% — akcent 3" xfId="6853" builtinId="40" hidden="1"/>
    <cellStyle name="60% — akcent 3" xfId="6892" builtinId="40" hidden="1"/>
    <cellStyle name="60% — akcent 3" xfId="6934" builtinId="40" hidden="1"/>
    <cellStyle name="60% — akcent 3" xfId="6974" builtinId="40" hidden="1"/>
    <cellStyle name="60% — akcent 3" xfId="7013" builtinId="40" hidden="1"/>
    <cellStyle name="60% — akcent 3" xfId="7053" builtinId="40" hidden="1"/>
    <cellStyle name="60% — akcent 3" xfId="7093" builtinId="40" hidden="1"/>
    <cellStyle name="60% — akcent 3" xfId="7133" builtinId="40" hidden="1"/>
    <cellStyle name="60% — akcent 3" xfId="7172" builtinId="40" hidden="1"/>
    <cellStyle name="60% — akcent 3" xfId="7211" builtinId="40" hidden="1"/>
    <cellStyle name="60% — akcent 3" xfId="7261" builtinId="40" hidden="1"/>
    <cellStyle name="60% — akcent 3" xfId="7420" builtinId="40" hidden="1"/>
    <cellStyle name="60% — akcent 3" xfId="7463" builtinId="40" hidden="1"/>
    <cellStyle name="60% — akcent 3" xfId="7502" builtinId="40" hidden="1"/>
    <cellStyle name="60% — akcent 3" xfId="7541" builtinId="40" hidden="1"/>
    <cellStyle name="60% — akcent 3" xfId="7580" builtinId="40" hidden="1"/>
    <cellStyle name="60% — akcent 3" xfId="7620" builtinId="40" hidden="1"/>
    <cellStyle name="60% — akcent 3" xfId="7659" builtinId="40" hidden="1"/>
    <cellStyle name="60% — akcent 3" xfId="7700" builtinId="40" hidden="1"/>
    <cellStyle name="60% — akcent 3" xfId="7739" builtinId="40" hidden="1"/>
    <cellStyle name="60% — akcent 3" xfId="7778" builtinId="40" hidden="1"/>
    <cellStyle name="60% — akcent 3" xfId="7817" builtinId="40" hidden="1"/>
    <cellStyle name="60% — akcent 3" xfId="7859" builtinId="40" hidden="1"/>
    <cellStyle name="60% — akcent 3" xfId="7899" builtinId="40" hidden="1"/>
    <cellStyle name="60% — akcent 3" xfId="7938" builtinId="40" hidden="1"/>
    <cellStyle name="60% — akcent 3" xfId="7978" builtinId="40" hidden="1"/>
    <cellStyle name="60% — akcent 3" xfId="8018" builtinId="40" hidden="1"/>
    <cellStyle name="60% — akcent 3" xfId="8058" builtinId="40" hidden="1"/>
    <cellStyle name="60% — akcent 3" xfId="8097" builtinId="40" hidden="1"/>
    <cellStyle name="60% — akcent 3" xfId="8136" builtinId="40" hidden="1"/>
    <cellStyle name="60% — akcent 3" xfId="8156" builtinId="40" hidden="1"/>
    <cellStyle name="60% — akcent 3" xfId="8169" builtinId="40" hidden="1"/>
    <cellStyle name="60% — akcent 3" xfId="8210" builtinId="40" hidden="1"/>
    <cellStyle name="60% — akcent 3" xfId="8249" builtinId="40" hidden="1"/>
    <cellStyle name="60% — akcent 3" xfId="8288" builtinId="40" hidden="1"/>
    <cellStyle name="60% — akcent 3" xfId="8327" builtinId="40" hidden="1"/>
    <cellStyle name="60% — akcent 3" xfId="8367" builtinId="40" hidden="1"/>
    <cellStyle name="60% — akcent 3" xfId="8406" builtinId="40" hidden="1"/>
    <cellStyle name="60% — akcent 3" xfId="8447" builtinId="40" hidden="1"/>
    <cellStyle name="60% — akcent 3" xfId="8486" builtinId="40" hidden="1"/>
    <cellStyle name="60% — akcent 3" xfId="8525" builtinId="40" hidden="1"/>
    <cellStyle name="60% — akcent 3" xfId="8564" builtinId="40" hidden="1"/>
    <cellStyle name="60% — akcent 3" xfId="8604" builtinId="40" hidden="1"/>
    <cellStyle name="60% — akcent 3" xfId="8644" builtinId="40" hidden="1"/>
    <cellStyle name="60% — akcent 3" xfId="8683" builtinId="40" hidden="1"/>
    <cellStyle name="60% — akcent 3" xfId="8723" builtinId="40" hidden="1"/>
    <cellStyle name="60% — akcent 3" xfId="8762" builtinId="40" hidden="1"/>
    <cellStyle name="60% — akcent 3" xfId="8802" builtinId="40" hidden="1"/>
    <cellStyle name="60% — akcent 3" xfId="8841" builtinId="40" hidden="1"/>
    <cellStyle name="60% — akcent 3" xfId="8880" builtinId="40" hidden="1"/>
    <cellStyle name="60% — akcent 3" xfId="8895" builtinId="40" hidden="1"/>
    <cellStyle name="60% — akcent 3" xfId="8153" builtinId="40" hidden="1"/>
    <cellStyle name="60% — akcent 3" xfId="8926" builtinId="40" hidden="1"/>
    <cellStyle name="60% — akcent 3" xfId="8965" builtinId="40" hidden="1"/>
    <cellStyle name="60% — akcent 3" xfId="9004" builtinId="40" hidden="1"/>
    <cellStyle name="60% — akcent 3" xfId="9043" builtinId="40" hidden="1"/>
    <cellStyle name="60% — akcent 3" xfId="9083" builtinId="40" hidden="1"/>
    <cellStyle name="60% — akcent 3" xfId="9122" builtinId="40" hidden="1"/>
    <cellStyle name="60% — akcent 3" xfId="9163" builtinId="40" hidden="1"/>
    <cellStyle name="60% — akcent 3" xfId="9202" builtinId="40" hidden="1"/>
    <cellStyle name="60% — akcent 3" xfId="9241" builtinId="40" hidden="1"/>
    <cellStyle name="60% — akcent 3" xfId="9280" builtinId="40" hidden="1"/>
    <cellStyle name="60% — akcent 3" xfId="9320" builtinId="40" hidden="1"/>
    <cellStyle name="60% — akcent 3" xfId="9360" builtinId="40" hidden="1"/>
    <cellStyle name="60% — akcent 3" xfId="9399" builtinId="40" hidden="1"/>
    <cellStyle name="60% — akcent 3" xfId="9439" builtinId="40" hidden="1"/>
    <cellStyle name="60% — akcent 3" xfId="9478" builtinId="40" hidden="1"/>
    <cellStyle name="60% — akcent 3" xfId="9518" builtinId="40" hidden="1"/>
    <cellStyle name="60% — akcent 3" xfId="9557" builtinId="40" hidden="1"/>
    <cellStyle name="60% — akcent 3" xfId="9596" builtinId="40" hidden="1"/>
    <cellStyle name="60% — akcent 3" xfId="3283" builtinId="40" hidden="1"/>
    <cellStyle name="60% — akcent 3" xfId="9637" builtinId="40" hidden="1"/>
    <cellStyle name="60% — akcent 3" xfId="9678" builtinId="40" hidden="1"/>
    <cellStyle name="60% — akcent 3" xfId="9717" builtinId="40" hidden="1"/>
    <cellStyle name="60% — akcent 3" xfId="9756" builtinId="40" hidden="1"/>
    <cellStyle name="60% — akcent 3" xfId="9795" builtinId="40" hidden="1"/>
    <cellStyle name="60% — akcent 3" xfId="9835" builtinId="40" hidden="1"/>
    <cellStyle name="60% — akcent 3" xfId="9874" builtinId="40" hidden="1"/>
    <cellStyle name="60% — akcent 3" xfId="9915" builtinId="40" hidden="1"/>
    <cellStyle name="60% — akcent 3" xfId="9954" builtinId="40" hidden="1"/>
    <cellStyle name="60% — akcent 3" xfId="9993" builtinId="40" hidden="1"/>
    <cellStyle name="60% — akcent 3" xfId="10032" builtinId="40" hidden="1"/>
    <cellStyle name="60% — akcent 3" xfId="10072" builtinId="40" hidden="1"/>
    <cellStyle name="60% — akcent 3" xfId="10112" builtinId="40" hidden="1"/>
    <cellStyle name="60% — akcent 3" xfId="10151" builtinId="40" hidden="1"/>
    <cellStyle name="60% — akcent 3" xfId="10191" builtinId="40" hidden="1"/>
    <cellStyle name="60% — akcent 3" xfId="10230" builtinId="40" hidden="1"/>
    <cellStyle name="60% — akcent 3" xfId="10270" builtinId="40" hidden="1"/>
    <cellStyle name="60% — akcent 3" xfId="10309" builtinId="40" hidden="1"/>
    <cellStyle name="60% — akcent 3" xfId="10348" builtinId="40" hidden="1"/>
    <cellStyle name="60% — akcent 3" xfId="10387" builtinId="40" hidden="1"/>
    <cellStyle name="60% — akcent 3" xfId="10546" builtinId="40" hidden="1"/>
    <cellStyle name="60% — akcent 3" xfId="10587" builtinId="40" hidden="1"/>
    <cellStyle name="60% — akcent 3" xfId="10626" builtinId="40" hidden="1"/>
    <cellStyle name="60% — akcent 3" xfId="10665" builtinId="40" hidden="1"/>
    <cellStyle name="60% — akcent 3" xfId="10704" builtinId="40" hidden="1"/>
    <cellStyle name="60% — akcent 3" xfId="10744" builtinId="40" hidden="1"/>
    <cellStyle name="60% — akcent 3" xfId="10783" builtinId="40" hidden="1"/>
    <cellStyle name="60% — akcent 3" xfId="10824" builtinId="40" hidden="1"/>
    <cellStyle name="60% — akcent 3" xfId="10863" builtinId="40" hidden="1"/>
    <cellStyle name="60% — akcent 3" xfId="10902" builtinId="40" hidden="1"/>
    <cellStyle name="60% — akcent 3" xfId="10941" builtinId="40" hidden="1"/>
    <cellStyle name="60% — akcent 3" xfId="10981" builtinId="40" hidden="1"/>
    <cellStyle name="60% — akcent 3" xfId="11021" builtinId="40" hidden="1"/>
    <cellStyle name="60% — akcent 3" xfId="11060" builtinId="40" hidden="1"/>
    <cellStyle name="60% — akcent 3" xfId="11100" builtinId="40" hidden="1"/>
    <cellStyle name="60% — akcent 3" xfId="11140" builtinId="40" hidden="1"/>
    <cellStyle name="60% — akcent 3" xfId="11180" builtinId="40" hidden="1"/>
    <cellStyle name="60% — akcent 3" xfId="11219" builtinId="40" hidden="1"/>
    <cellStyle name="60% — akcent 3" xfId="11258" builtinId="40" hidden="1"/>
    <cellStyle name="60% — akcent 3" xfId="11278" builtinId="40" hidden="1"/>
    <cellStyle name="60% — akcent 3" xfId="11291" builtinId="40" hidden="1"/>
    <cellStyle name="60% — akcent 3" xfId="11332" builtinId="40" hidden="1"/>
    <cellStyle name="60% — akcent 3" xfId="11371" builtinId="40" hidden="1"/>
    <cellStyle name="60% — akcent 3" xfId="11410" builtinId="40" hidden="1"/>
    <cellStyle name="60% — akcent 3" xfId="11449" builtinId="40" hidden="1"/>
    <cellStyle name="60% — akcent 3" xfId="11489" builtinId="40" hidden="1"/>
    <cellStyle name="60% — akcent 3" xfId="11528" builtinId="40" hidden="1"/>
    <cellStyle name="60% — akcent 3" xfId="11569" builtinId="40" hidden="1"/>
    <cellStyle name="60% — akcent 3" xfId="11608" builtinId="40" hidden="1"/>
    <cellStyle name="60% — akcent 3" xfId="11647" builtinId="40" hidden="1"/>
    <cellStyle name="60% — akcent 3" xfId="11686" builtinId="40" hidden="1"/>
    <cellStyle name="60% — akcent 3" xfId="11726" builtinId="40" hidden="1"/>
    <cellStyle name="60% — akcent 3" xfId="11766" builtinId="40" hidden="1"/>
    <cellStyle name="60% — akcent 3" xfId="11805" builtinId="40" hidden="1"/>
    <cellStyle name="60% — akcent 3" xfId="11845" builtinId="40" hidden="1"/>
    <cellStyle name="60% — akcent 3" xfId="11884" builtinId="40" hidden="1"/>
    <cellStyle name="60% — akcent 3" xfId="11924" builtinId="40" hidden="1"/>
    <cellStyle name="60% — akcent 3" xfId="11963" builtinId="40" hidden="1"/>
    <cellStyle name="60% — akcent 3" xfId="12002" builtinId="40" hidden="1"/>
    <cellStyle name="60% — akcent 3" xfId="12017" builtinId="40" hidden="1"/>
    <cellStyle name="60% — akcent 3" xfId="11275" builtinId="40" hidden="1"/>
    <cellStyle name="60% — akcent 3" xfId="12048" builtinId="40" hidden="1"/>
    <cellStyle name="60% — akcent 3" xfId="12087" builtinId="40" hidden="1"/>
    <cellStyle name="60% — akcent 3" xfId="12126" builtinId="40" hidden="1"/>
    <cellStyle name="60% — akcent 3" xfId="12165" builtinId="40" hidden="1"/>
    <cellStyle name="60% — akcent 3" xfId="12205" builtinId="40" hidden="1"/>
    <cellStyle name="60% — akcent 3" xfId="12244" builtinId="40" hidden="1"/>
    <cellStyle name="60% — akcent 3" xfId="12285" builtinId="40" hidden="1"/>
    <cellStyle name="60% — akcent 3" xfId="12324" builtinId="40" hidden="1"/>
    <cellStyle name="60% — akcent 3" xfId="12363" builtinId="40" hidden="1"/>
    <cellStyle name="60% — akcent 3" xfId="12402" builtinId="40" hidden="1"/>
    <cellStyle name="60% — akcent 3" xfId="12442" builtinId="40" hidden="1"/>
    <cellStyle name="60% — akcent 3" xfId="12482" builtinId="40" hidden="1"/>
    <cellStyle name="60% — akcent 3" xfId="12521" builtinId="40" hidden="1"/>
    <cellStyle name="60% — akcent 3" xfId="12561" builtinId="40" hidden="1"/>
    <cellStyle name="60% — akcent 3" xfId="12600" builtinId="40" hidden="1"/>
    <cellStyle name="60% — akcent 3" xfId="12640" builtinId="40" hidden="1"/>
    <cellStyle name="60% — akcent 3" xfId="12679" builtinId="40" hidden="1"/>
    <cellStyle name="60% — akcent 3" xfId="12718" builtinId="40" hidden="1"/>
    <cellStyle name="60% — akcent 3" xfId="12757" builtinId="40" hidden="1"/>
    <cellStyle name="60% — akcent 3" xfId="12797" builtinId="40" hidden="1"/>
    <cellStyle name="60% — akcent 3" xfId="12838" builtinId="40" hidden="1"/>
    <cellStyle name="60% — akcent 3" xfId="12877" builtinId="40" hidden="1"/>
    <cellStyle name="60% — akcent 3" xfId="12916" builtinId="40" hidden="1"/>
    <cellStyle name="60% — akcent 3" xfId="12955" builtinId="40" hidden="1"/>
    <cellStyle name="60% — akcent 3" xfId="12995" builtinId="40" hidden="1"/>
    <cellStyle name="60% — akcent 3" xfId="13034" builtinId="40" hidden="1"/>
    <cellStyle name="60% — akcent 3" xfId="13075" builtinId="40" hidden="1"/>
    <cellStyle name="60% — akcent 3" xfId="13114" builtinId="40" hidden="1"/>
    <cellStyle name="60% — akcent 3" xfId="13153" builtinId="40" hidden="1"/>
    <cellStyle name="60% — akcent 3" xfId="13192" builtinId="40" hidden="1"/>
    <cellStyle name="60% — akcent 3" xfId="13232" builtinId="40" hidden="1"/>
    <cellStyle name="60% — akcent 3" xfId="13272" builtinId="40" hidden="1"/>
    <cellStyle name="60% — akcent 3" xfId="13311" builtinId="40" hidden="1"/>
    <cellStyle name="60% — akcent 3" xfId="13351" builtinId="40" hidden="1"/>
    <cellStyle name="60% — akcent 3" xfId="13390" builtinId="40" hidden="1"/>
    <cellStyle name="60% — akcent 3" xfId="13430" builtinId="40" hidden="1"/>
    <cellStyle name="60% — akcent 3" xfId="13469" builtinId="40" hidden="1"/>
    <cellStyle name="60% — akcent 3" xfId="13508" builtinId="40" hidden="1"/>
    <cellStyle name="60% — akcent 3" xfId="13547" builtinId="40" hidden="1"/>
    <cellStyle name="60% — akcent 3" xfId="13706" builtinId="40" hidden="1"/>
    <cellStyle name="60% — akcent 3" xfId="13747" builtinId="40" hidden="1"/>
    <cellStyle name="60% — akcent 3" xfId="13786" builtinId="40" hidden="1"/>
    <cellStyle name="60% — akcent 3" xfId="13825" builtinId="40" hidden="1"/>
    <cellStyle name="60% — akcent 3" xfId="13864" builtinId="40" hidden="1"/>
    <cellStyle name="60% — akcent 3" xfId="13904" builtinId="40" hidden="1"/>
    <cellStyle name="60% — akcent 3" xfId="13943" builtinId="40" hidden="1"/>
    <cellStyle name="60% — akcent 3" xfId="13984" builtinId="40" hidden="1"/>
    <cellStyle name="60% — akcent 3" xfId="14023" builtinId="40" hidden="1"/>
    <cellStyle name="60% — akcent 3" xfId="14062" builtinId="40" hidden="1"/>
    <cellStyle name="60% — akcent 3" xfId="14101" builtinId="40" hidden="1"/>
    <cellStyle name="60% — akcent 3" xfId="14141" builtinId="40" hidden="1"/>
    <cellStyle name="60% — akcent 3" xfId="14181" builtinId="40" hidden="1"/>
    <cellStyle name="60% — akcent 3" xfId="14220" builtinId="40" hidden="1"/>
    <cellStyle name="60% — akcent 3" xfId="14260" builtinId="40" hidden="1"/>
    <cellStyle name="60% — akcent 3" xfId="14300" builtinId="40" hidden="1"/>
    <cellStyle name="60% — akcent 3" xfId="14340" builtinId="40" hidden="1"/>
    <cellStyle name="60% — akcent 3" xfId="14379" builtinId="40" hidden="1"/>
    <cellStyle name="60% — akcent 3" xfId="14418" builtinId="40" hidden="1"/>
    <cellStyle name="60% — akcent 3" xfId="14438" builtinId="40" hidden="1"/>
    <cellStyle name="60% — akcent 3" xfId="14451" builtinId="40" hidden="1"/>
    <cellStyle name="60% — akcent 3" xfId="14492" builtinId="40" hidden="1"/>
    <cellStyle name="60% — akcent 3" xfId="14531" builtinId="40" hidden="1"/>
    <cellStyle name="60% — akcent 3" xfId="14570" builtinId="40" hidden="1"/>
    <cellStyle name="60% — akcent 3" xfId="14609" builtinId="40" hidden="1"/>
    <cellStyle name="60% — akcent 3" xfId="14649" builtinId="40" hidden="1"/>
    <cellStyle name="60% — akcent 3" xfId="14688" builtinId="40" hidden="1"/>
    <cellStyle name="60% — akcent 3" xfId="14729" builtinId="40" hidden="1"/>
    <cellStyle name="60% — akcent 3" xfId="14768" builtinId="40" hidden="1"/>
    <cellStyle name="60% — akcent 3" xfId="14807" builtinId="40" hidden="1"/>
    <cellStyle name="60% — akcent 3" xfId="14846" builtinId="40" hidden="1"/>
    <cellStyle name="60% — akcent 3" xfId="14886" builtinId="40" hidden="1"/>
    <cellStyle name="60% — akcent 3" xfId="14926" builtinId="40" hidden="1"/>
    <cellStyle name="60% — akcent 3" xfId="14965" builtinId="40" hidden="1"/>
    <cellStyle name="60% — akcent 3" xfId="15005" builtinId="40" hidden="1"/>
    <cellStyle name="60% — akcent 3" xfId="15044" builtinId="40" hidden="1"/>
    <cellStyle name="60% — akcent 3" xfId="15084" builtinId="40" hidden="1"/>
    <cellStyle name="60% — akcent 3" xfId="15123" builtinId="40" hidden="1"/>
    <cellStyle name="60% — akcent 3" xfId="15162" builtinId="40" hidden="1"/>
    <cellStyle name="60% — akcent 3" xfId="15177" builtinId="40" hidden="1"/>
    <cellStyle name="60% — akcent 3" xfId="14435" builtinId="40" hidden="1"/>
    <cellStyle name="60% — akcent 3" xfId="15208" builtinId="40" hidden="1"/>
    <cellStyle name="60% — akcent 3" xfId="15247" builtinId="40" hidden="1"/>
    <cellStyle name="60% — akcent 3" xfId="15286" builtinId="40" hidden="1"/>
    <cellStyle name="60% — akcent 3" xfId="15325" builtinId="40" hidden="1"/>
    <cellStyle name="60% — akcent 3" xfId="15365" builtinId="40" hidden="1"/>
    <cellStyle name="60% — akcent 3" xfId="15404" builtinId="40" hidden="1"/>
    <cellStyle name="60% — akcent 3" xfId="15445" builtinId="40" hidden="1"/>
    <cellStyle name="60% — akcent 3" xfId="15484" builtinId="40" hidden="1"/>
    <cellStyle name="60% — akcent 3" xfId="15523" builtinId="40" hidden="1"/>
    <cellStyle name="60% — akcent 3" xfId="15562" builtinId="40" hidden="1"/>
    <cellStyle name="60% — akcent 3" xfId="15602" builtinId="40" hidden="1"/>
    <cellStyle name="60% — akcent 3" xfId="15642" builtinId="40" hidden="1"/>
    <cellStyle name="60% — akcent 3" xfId="15681" builtinId="40" hidden="1"/>
    <cellStyle name="60% — akcent 3" xfId="15721" builtinId="40" hidden="1"/>
    <cellStyle name="60% — akcent 3" xfId="15760" builtinId="40" hidden="1"/>
    <cellStyle name="60% — akcent 3" xfId="15800" builtinId="40" hidden="1"/>
    <cellStyle name="60% — akcent 3" xfId="15839" builtinId="40" hidden="1"/>
    <cellStyle name="60% — akcent 3" xfId="15878" builtinId="40" hidden="1"/>
    <cellStyle name="60% — akcent 3" xfId="7232" builtinId="40" hidden="1"/>
    <cellStyle name="60% — akcent 3" xfId="15891" builtinId="40" hidden="1"/>
    <cellStyle name="60% — akcent 3" xfId="15932" builtinId="40" hidden="1"/>
    <cellStyle name="60% — akcent 3" xfId="15971" builtinId="40" hidden="1"/>
    <cellStyle name="60% — akcent 3" xfId="16010" builtinId="40" hidden="1"/>
    <cellStyle name="60% — akcent 3" xfId="16049" builtinId="40" hidden="1"/>
    <cellStyle name="60% — akcent 3" xfId="16089" builtinId="40" hidden="1"/>
    <cellStyle name="60% — akcent 3" xfId="16128" builtinId="40" hidden="1"/>
    <cellStyle name="60% — akcent 3" xfId="16169" builtinId="40" hidden="1"/>
    <cellStyle name="60% — akcent 3" xfId="16208" builtinId="40" hidden="1"/>
    <cellStyle name="60% — akcent 3" xfId="16247" builtinId="40" hidden="1"/>
    <cellStyle name="60% — akcent 3" xfId="16286" builtinId="40" hidden="1"/>
    <cellStyle name="60% — akcent 3" xfId="16326" builtinId="40" hidden="1"/>
    <cellStyle name="60% — akcent 3" xfId="16366" builtinId="40" hidden="1"/>
    <cellStyle name="60% — akcent 3" xfId="16405" builtinId="40" hidden="1"/>
    <cellStyle name="60% — akcent 3" xfId="16445" builtinId="40" hidden="1"/>
    <cellStyle name="60% — akcent 3" xfId="16484" builtinId="40" hidden="1"/>
    <cellStyle name="60% — akcent 3" xfId="16524" builtinId="40" hidden="1"/>
    <cellStyle name="60% — akcent 3" xfId="16563" builtinId="40" hidden="1"/>
    <cellStyle name="60% — akcent 3" xfId="16602" builtinId="40" hidden="1"/>
    <cellStyle name="60% — akcent 3" xfId="16641" builtinId="40" hidden="1"/>
    <cellStyle name="60% — akcent 3" xfId="16800" builtinId="40" hidden="1"/>
    <cellStyle name="60% — akcent 3" xfId="16841" builtinId="40" hidden="1"/>
    <cellStyle name="60% — akcent 3" xfId="16880" builtinId="40" hidden="1"/>
    <cellStyle name="60% — akcent 3" xfId="16919" builtinId="40" hidden="1"/>
    <cellStyle name="60% — akcent 3" xfId="16958" builtinId="40" hidden="1"/>
    <cellStyle name="60% — akcent 3" xfId="16998" builtinId="40" hidden="1"/>
    <cellStyle name="60% — akcent 3" xfId="17037" builtinId="40" hidden="1"/>
    <cellStyle name="60% — akcent 3" xfId="17078" builtinId="40" hidden="1"/>
    <cellStyle name="60% — akcent 3" xfId="17117" builtinId="40" hidden="1"/>
    <cellStyle name="60% — akcent 3" xfId="17156" builtinId="40" hidden="1"/>
    <cellStyle name="60% — akcent 3" xfId="17195" builtinId="40" hidden="1"/>
    <cellStyle name="60% — akcent 3" xfId="17235" builtinId="40" hidden="1"/>
    <cellStyle name="60% — akcent 3" xfId="17275" builtinId="40" hidden="1"/>
    <cellStyle name="60% — akcent 3" xfId="17314" builtinId="40" hidden="1"/>
    <cellStyle name="60% — akcent 3" xfId="17354" builtinId="40" hidden="1"/>
    <cellStyle name="60% — akcent 3" xfId="17394" builtinId="40" hidden="1"/>
    <cellStyle name="60% — akcent 3" xfId="17434" builtinId="40" hidden="1"/>
    <cellStyle name="60% — akcent 3" xfId="17473" builtinId="40" hidden="1"/>
    <cellStyle name="60% — akcent 3" xfId="17512" builtinId="40" hidden="1"/>
    <cellStyle name="60% — akcent 3" xfId="17532" builtinId="40" hidden="1"/>
    <cellStyle name="60% — akcent 3" xfId="17545" builtinId="40" hidden="1"/>
    <cellStyle name="60% — akcent 3" xfId="17586" builtinId="40" hidden="1"/>
    <cellStyle name="60% — akcent 3" xfId="17625" builtinId="40" hidden="1"/>
    <cellStyle name="60% — akcent 3" xfId="17664" builtinId="40" hidden="1"/>
    <cellStyle name="60% — akcent 3" xfId="17703" builtinId="40" hidden="1"/>
    <cellStyle name="60% — akcent 3" xfId="17743" builtinId="40" hidden="1"/>
    <cellStyle name="60% — akcent 3" xfId="17782" builtinId="40" hidden="1"/>
    <cellStyle name="60% — akcent 3" xfId="17823" builtinId="40" hidden="1"/>
    <cellStyle name="60% — akcent 3" xfId="17862" builtinId="40" hidden="1"/>
    <cellStyle name="60% — akcent 3" xfId="17901" builtinId="40" hidden="1"/>
    <cellStyle name="60% — akcent 3" xfId="17940" builtinId="40" hidden="1"/>
    <cellStyle name="60% — akcent 3" xfId="17980" builtinId="40" hidden="1"/>
    <cellStyle name="60% — akcent 3" xfId="18020" builtinId="40" hidden="1"/>
    <cellStyle name="60% — akcent 3" xfId="18059" builtinId="40" hidden="1"/>
    <cellStyle name="60% — akcent 3" xfId="18099" builtinId="40" hidden="1"/>
    <cellStyle name="60% — akcent 3" xfId="18138" builtinId="40" hidden="1"/>
    <cellStyle name="60% — akcent 3" xfId="18178" builtinId="40" hidden="1"/>
    <cellStyle name="60% — akcent 3" xfId="18217" builtinId="40" hidden="1"/>
    <cellStyle name="60% — akcent 3" xfId="18256" builtinId="40" hidden="1"/>
    <cellStyle name="60% — akcent 3" xfId="18271" builtinId="40" hidden="1"/>
    <cellStyle name="60% — akcent 3" xfId="17529" builtinId="40" hidden="1"/>
    <cellStyle name="60% — akcent 3" xfId="18302" builtinId="40" hidden="1"/>
    <cellStyle name="60% — akcent 3" xfId="18341" builtinId="40" hidden="1"/>
    <cellStyle name="60% — akcent 3" xfId="18380" builtinId="40" hidden="1"/>
    <cellStyle name="60% — akcent 3" xfId="18419" builtinId="40" hidden="1"/>
    <cellStyle name="60% — akcent 3" xfId="18459" builtinId="40" hidden="1"/>
    <cellStyle name="60% — akcent 3" xfId="18498" builtinId="40" hidden="1"/>
    <cellStyle name="60% — akcent 3" xfId="18539" builtinId="40" hidden="1"/>
    <cellStyle name="60% — akcent 3" xfId="18578" builtinId="40" hidden="1"/>
    <cellStyle name="60% — akcent 3" xfId="18617" builtinId="40" hidden="1"/>
    <cellStyle name="60% — akcent 3" xfId="18656" builtinId="40" hidden="1"/>
    <cellStyle name="60% — akcent 3" xfId="18696" builtinId="40" hidden="1"/>
    <cellStyle name="60% — akcent 3" xfId="18736" builtinId="40" hidden="1"/>
    <cellStyle name="60% — akcent 3" xfId="18775" builtinId="40" hidden="1"/>
    <cellStyle name="60% — akcent 3" xfId="18815" builtinId="40" hidden="1"/>
    <cellStyle name="60% — akcent 3" xfId="18854" builtinId="40" hidden="1"/>
    <cellStyle name="60% — akcent 3" xfId="18894" builtinId="40" hidden="1"/>
    <cellStyle name="60% — akcent 3" xfId="18933" builtinId="40" hidden="1"/>
    <cellStyle name="60% — akcent 3" xfId="18972" builtinId="40" hidden="1"/>
    <cellStyle name="60% — akcent 3" xfId="3262" builtinId="40" hidden="1"/>
    <cellStyle name="60% — akcent 3" xfId="19094" builtinId="40" hidden="1"/>
    <cellStyle name="60% — akcent 3" xfId="19135" builtinId="40" hidden="1"/>
    <cellStyle name="60% — akcent 3" xfId="19174" builtinId="40" hidden="1"/>
    <cellStyle name="60% — akcent 3" xfId="19213" builtinId="40" hidden="1"/>
    <cellStyle name="60% — akcent 3" xfId="19252" builtinId="40" hidden="1"/>
    <cellStyle name="60% — akcent 3" xfId="19292" builtinId="40" hidden="1"/>
    <cellStyle name="60% — akcent 3" xfId="19331" builtinId="40" hidden="1"/>
    <cellStyle name="60% — akcent 3" xfId="19372" builtinId="40" hidden="1"/>
    <cellStyle name="60% — akcent 3" xfId="19411" builtinId="40" hidden="1"/>
    <cellStyle name="60% — akcent 3" xfId="19450" builtinId="40" hidden="1"/>
    <cellStyle name="60% — akcent 3" xfId="19489" builtinId="40" hidden="1"/>
    <cellStyle name="60% — akcent 3" xfId="19529" builtinId="40" hidden="1"/>
    <cellStyle name="60% — akcent 3" xfId="19569" builtinId="40" hidden="1"/>
    <cellStyle name="60% — akcent 3" xfId="19608" builtinId="40" hidden="1"/>
    <cellStyle name="60% — akcent 3" xfId="19648" builtinId="40" hidden="1"/>
    <cellStyle name="60% — akcent 3" xfId="19687" builtinId="40" hidden="1"/>
    <cellStyle name="60% — akcent 3" xfId="19727" builtinId="40" hidden="1"/>
    <cellStyle name="60% — akcent 3" xfId="19766" builtinId="40" hidden="1"/>
    <cellStyle name="60% — akcent 3" xfId="19805" builtinId="40" hidden="1"/>
    <cellStyle name="60% — akcent 3" xfId="19856" builtinId="40" hidden="1"/>
    <cellStyle name="60% — akcent 3" xfId="20015" builtinId="40" hidden="1"/>
    <cellStyle name="60% — akcent 3" xfId="20056" builtinId="40" hidden="1"/>
    <cellStyle name="60% — akcent 3" xfId="20095" builtinId="40" hidden="1"/>
    <cellStyle name="60% — akcent 3" xfId="20134" builtinId="40" hidden="1"/>
    <cellStyle name="60% — akcent 3" xfId="20173" builtinId="40" hidden="1"/>
    <cellStyle name="60% — akcent 3" xfId="20213" builtinId="40" hidden="1"/>
    <cellStyle name="60% — akcent 3" xfId="20252" builtinId="40" hidden="1"/>
    <cellStyle name="60% — akcent 3" xfId="20293" builtinId="40" hidden="1"/>
    <cellStyle name="60% — akcent 3" xfId="20332" builtinId="40" hidden="1"/>
    <cellStyle name="60% — akcent 3" xfId="20371" builtinId="40" hidden="1"/>
    <cellStyle name="60% — akcent 3" xfId="20410" builtinId="40" hidden="1"/>
    <cellStyle name="60% — akcent 3" xfId="20450" builtinId="40" hidden="1"/>
    <cellStyle name="60% — akcent 3" xfId="20490" builtinId="40" hidden="1"/>
    <cellStyle name="60% — akcent 3" xfId="20529" builtinId="40" hidden="1"/>
    <cellStyle name="60% — akcent 3" xfId="20569" builtinId="40" hidden="1"/>
    <cellStyle name="60% — akcent 3" xfId="20609" builtinId="40" hidden="1"/>
    <cellStyle name="60% — akcent 3" xfId="20649" builtinId="40" hidden="1"/>
    <cellStyle name="60% — akcent 3" xfId="20688" builtinId="40" hidden="1"/>
    <cellStyle name="60% — akcent 3" xfId="20727" builtinId="40" hidden="1"/>
    <cellStyle name="60% — akcent 3" xfId="20747" builtinId="40" hidden="1"/>
    <cellStyle name="60% — akcent 3" xfId="20760" builtinId="40" hidden="1"/>
    <cellStyle name="60% — akcent 3" xfId="20801" builtinId="40" hidden="1"/>
    <cellStyle name="60% — akcent 3" xfId="20840" builtinId="40" hidden="1"/>
    <cellStyle name="60% — akcent 3" xfId="20879" builtinId="40" hidden="1"/>
    <cellStyle name="60% — akcent 3" xfId="20918" builtinId="40" hidden="1"/>
    <cellStyle name="60% — akcent 3" xfId="20958" builtinId="40" hidden="1"/>
    <cellStyle name="60% — akcent 3" xfId="20997" builtinId="40" hidden="1"/>
    <cellStyle name="60% — akcent 3" xfId="21038" builtinId="40" hidden="1"/>
    <cellStyle name="60% — akcent 3" xfId="21077" builtinId="40" hidden="1"/>
    <cellStyle name="60% — akcent 3" xfId="21116" builtinId="40" hidden="1"/>
    <cellStyle name="60% — akcent 3" xfId="21155" builtinId="40" hidden="1"/>
    <cellStyle name="60% — akcent 3" xfId="21195" builtinId="40" hidden="1"/>
    <cellStyle name="60% — akcent 3" xfId="21235" builtinId="40" hidden="1"/>
    <cellStyle name="60% — akcent 3" xfId="21274" builtinId="40" hidden="1"/>
    <cellStyle name="60% — akcent 3" xfId="21314" builtinId="40" hidden="1"/>
    <cellStyle name="60% — akcent 3" xfId="21353" builtinId="40" hidden="1"/>
    <cellStyle name="60% — akcent 3" xfId="21393" builtinId="40" hidden="1"/>
    <cellStyle name="60% — akcent 3" xfId="21432" builtinId="40" hidden="1"/>
    <cellStyle name="60% — akcent 3" xfId="21471" builtinId="40" hidden="1"/>
    <cellStyle name="60% — akcent 3" xfId="21486" builtinId="40" hidden="1"/>
    <cellStyle name="60% — akcent 3" xfId="20744" builtinId="40" hidden="1"/>
    <cellStyle name="60% — akcent 3" xfId="21517" builtinId="40" hidden="1"/>
    <cellStyle name="60% — akcent 3" xfId="21556" builtinId="40" hidden="1"/>
    <cellStyle name="60% — akcent 3" xfId="21595" builtinId="40" hidden="1"/>
    <cellStyle name="60% — akcent 3" xfId="21634" builtinId="40" hidden="1"/>
    <cellStyle name="60% — akcent 3" xfId="21674" builtinId="40" hidden="1"/>
    <cellStyle name="60% — akcent 3" xfId="21713" builtinId="40" hidden="1"/>
    <cellStyle name="60% — akcent 3" xfId="21754" builtinId="40" hidden="1"/>
    <cellStyle name="60% — akcent 3" xfId="21793" builtinId="40" hidden="1"/>
    <cellStyle name="60% — akcent 3" xfId="21832" builtinId="40" hidden="1"/>
    <cellStyle name="60% — akcent 3" xfId="21871" builtinId="40" hidden="1"/>
    <cellStyle name="60% — akcent 3" xfId="21911" builtinId="40" hidden="1"/>
    <cellStyle name="60% — akcent 3" xfId="21951" builtinId="40" hidden="1"/>
    <cellStyle name="60% — akcent 3" xfId="21990" builtinId="40" hidden="1"/>
    <cellStyle name="60% — akcent 3" xfId="22030" builtinId="40" hidden="1"/>
    <cellStyle name="60% — akcent 3" xfId="22069" builtinId="40" hidden="1"/>
    <cellStyle name="60% — akcent 3" xfId="22109" builtinId="40" hidden="1"/>
    <cellStyle name="60% — akcent 3" xfId="22148" builtinId="40" hidden="1"/>
    <cellStyle name="60% — akcent 3" xfId="22187" builtinId="40" hidden="1"/>
    <cellStyle name="60% — akcent 3" xfId="22226" builtinId="40" hidden="1"/>
    <cellStyle name="60% — akcent 3" xfId="22266" builtinId="40" hidden="1"/>
    <cellStyle name="60% — akcent 3" xfId="22307" builtinId="40" hidden="1"/>
    <cellStyle name="60% — akcent 3" xfId="22346" builtinId="40" hidden="1"/>
    <cellStyle name="60% — akcent 3" xfId="22385" builtinId="40" hidden="1"/>
    <cellStyle name="60% — akcent 3" xfId="22424" builtinId="40" hidden="1"/>
    <cellStyle name="60% — akcent 3" xfId="22464" builtinId="40" hidden="1"/>
    <cellStyle name="60% — akcent 3" xfId="22503" builtinId="40" hidden="1"/>
    <cellStyle name="60% — akcent 3" xfId="22544" builtinId="40" hidden="1"/>
    <cellStyle name="60% — akcent 3" xfId="22583" builtinId="40" hidden="1"/>
    <cellStyle name="60% — akcent 3" xfId="22622" builtinId="40" hidden="1"/>
    <cellStyle name="60% — akcent 3" xfId="22661" builtinId="40" hidden="1"/>
    <cellStyle name="60% — akcent 3" xfId="22701" builtinId="40" hidden="1"/>
    <cellStyle name="60% — akcent 3" xfId="22741" builtinId="40" hidden="1"/>
    <cellStyle name="60% — akcent 3" xfId="22780" builtinId="40" hidden="1"/>
    <cellStyle name="60% — akcent 3" xfId="22820" builtinId="40" hidden="1"/>
    <cellStyle name="60% — akcent 3" xfId="22859" builtinId="40" hidden="1"/>
    <cellStyle name="60% — akcent 3" xfId="22899" builtinId="40" hidden="1"/>
    <cellStyle name="60% — akcent 3" xfId="22938" builtinId="40" hidden="1"/>
    <cellStyle name="60% — akcent 3" xfId="22977" builtinId="40" hidden="1"/>
    <cellStyle name="60% — akcent 3" xfId="23016" builtinId="40" hidden="1"/>
    <cellStyle name="60% — akcent 3" xfId="23175" builtinId="40" hidden="1"/>
    <cellStyle name="60% — akcent 3" xfId="23216" builtinId="40" hidden="1"/>
    <cellStyle name="60% — akcent 3" xfId="23255" builtinId="40" hidden="1"/>
    <cellStyle name="60% — akcent 3" xfId="23294" builtinId="40" hidden="1"/>
    <cellStyle name="60% — akcent 3" xfId="23333" builtinId="40" hidden="1"/>
    <cellStyle name="60% — akcent 3" xfId="23373" builtinId="40" hidden="1"/>
    <cellStyle name="60% — akcent 3" xfId="23412" builtinId="40" hidden="1"/>
    <cellStyle name="60% — akcent 3" xfId="23453" builtinId="40" hidden="1"/>
    <cellStyle name="60% — akcent 3" xfId="23492" builtinId="40" hidden="1"/>
    <cellStyle name="60% — akcent 3" xfId="23531" builtinId="40" hidden="1"/>
    <cellStyle name="60% — akcent 3" xfId="23570" builtinId="40" hidden="1"/>
    <cellStyle name="60% — akcent 3" xfId="23610" builtinId="40" hidden="1"/>
    <cellStyle name="60% — akcent 3" xfId="23650" builtinId="40" hidden="1"/>
    <cellStyle name="60% — akcent 3" xfId="23689" builtinId="40" hidden="1"/>
    <cellStyle name="60% — akcent 3" xfId="23729" builtinId="40" hidden="1"/>
    <cellStyle name="60% — akcent 3" xfId="23769" builtinId="40" hidden="1"/>
    <cellStyle name="60% — akcent 3" xfId="23809" builtinId="40" hidden="1"/>
    <cellStyle name="60% — akcent 3" xfId="23848" builtinId="40" hidden="1"/>
    <cellStyle name="60% — akcent 3" xfId="23887" builtinId="40" hidden="1"/>
    <cellStyle name="60% — akcent 3" xfId="23907" builtinId="40" hidden="1"/>
    <cellStyle name="60% — akcent 3" xfId="23920" builtinId="40" hidden="1"/>
    <cellStyle name="60% — akcent 3" xfId="23961" builtinId="40" hidden="1"/>
    <cellStyle name="60% — akcent 3" xfId="24000" builtinId="40" hidden="1"/>
    <cellStyle name="60% — akcent 3" xfId="24039" builtinId="40" hidden="1"/>
    <cellStyle name="60% — akcent 3" xfId="24078" builtinId="40" hidden="1"/>
    <cellStyle name="60% — akcent 3" xfId="24118" builtinId="40" hidden="1"/>
    <cellStyle name="60% — akcent 3" xfId="24157" builtinId="40" hidden="1"/>
    <cellStyle name="60% — akcent 3" xfId="24198" builtinId="40" hidden="1"/>
    <cellStyle name="60% — akcent 3" xfId="24237" builtinId="40" hidden="1"/>
    <cellStyle name="60% — akcent 3" xfId="24276" builtinId="40" hidden="1"/>
    <cellStyle name="60% — akcent 3" xfId="24315" builtinId="40" hidden="1"/>
    <cellStyle name="60% — akcent 3" xfId="24355" builtinId="40" hidden="1"/>
    <cellStyle name="60% — akcent 3" xfId="24395" builtinId="40" hidden="1"/>
    <cellStyle name="60% — akcent 3" xfId="24434" builtinId="40" hidden="1"/>
    <cellStyle name="60% — akcent 3" xfId="24474" builtinId="40" hidden="1"/>
    <cellStyle name="60% — akcent 3" xfId="24513" builtinId="40" hidden="1"/>
    <cellStyle name="60% — akcent 3" xfId="24553" builtinId="40" hidden="1"/>
    <cellStyle name="60% — akcent 3" xfId="24592" builtinId="40" hidden="1"/>
    <cellStyle name="60% — akcent 3" xfId="24631" builtinId="40" hidden="1"/>
    <cellStyle name="60% — akcent 3" xfId="24646" builtinId="40" hidden="1"/>
    <cellStyle name="60% — akcent 3" xfId="23904" builtinId="40" hidden="1"/>
    <cellStyle name="60% — akcent 3" xfId="24677" builtinId="40" hidden="1"/>
    <cellStyle name="60% — akcent 3" xfId="24716" builtinId="40" hidden="1"/>
    <cellStyle name="60% — akcent 3" xfId="24755" builtinId="40" hidden="1"/>
    <cellStyle name="60% — akcent 3" xfId="24794" builtinId="40" hidden="1"/>
    <cellStyle name="60% — akcent 3" xfId="24834" builtinId="40" hidden="1"/>
    <cellStyle name="60% — akcent 3" xfId="24873" builtinId="40" hidden="1"/>
    <cellStyle name="60% — akcent 3" xfId="24914" builtinId="40" hidden="1"/>
    <cellStyle name="60% — akcent 3" xfId="24953" builtinId="40" hidden="1"/>
    <cellStyle name="60% — akcent 3" xfId="24992" builtinId="40" hidden="1"/>
    <cellStyle name="60% — akcent 3" xfId="25031" builtinId="40" hidden="1"/>
    <cellStyle name="60% — akcent 3" xfId="25071" builtinId="40" hidden="1"/>
    <cellStyle name="60% — akcent 3" xfId="25111" builtinId="40" hidden="1"/>
    <cellStyle name="60% — akcent 3" xfId="25150" builtinId="40" hidden="1"/>
    <cellStyle name="60% — akcent 3" xfId="25190" builtinId="40" hidden="1"/>
    <cellStyle name="60% — akcent 3" xfId="25229" builtinId="40" hidden="1"/>
    <cellStyle name="60% — akcent 3" xfId="25269" builtinId="40" hidden="1"/>
    <cellStyle name="60% — akcent 3" xfId="25308" builtinId="40" hidden="1"/>
    <cellStyle name="60% — akcent 3" xfId="25347" builtinId="40" hidden="1"/>
    <cellStyle name="60% — akcent 3" xfId="19826" builtinId="40" hidden="1"/>
    <cellStyle name="60% — akcent 3" xfId="19012" builtinId="40" hidden="1"/>
    <cellStyle name="60% — akcent 3" xfId="25374" builtinId="40" hidden="1"/>
    <cellStyle name="60% — akcent 3" xfId="25413" builtinId="40" hidden="1"/>
    <cellStyle name="60% — akcent 3" xfId="25452" builtinId="40" hidden="1"/>
    <cellStyle name="60% — akcent 3" xfId="25491" builtinId="40" hidden="1"/>
    <cellStyle name="60% — akcent 3" xfId="25531" builtinId="40" hidden="1"/>
    <cellStyle name="60% — akcent 3" xfId="25570" builtinId="40" hidden="1"/>
    <cellStyle name="60% — akcent 3" xfId="25611" builtinId="40" hidden="1"/>
    <cellStyle name="60% — akcent 3" xfId="25650" builtinId="40" hidden="1"/>
    <cellStyle name="60% — akcent 3" xfId="25689" builtinId="40" hidden="1"/>
    <cellStyle name="60% — akcent 3" xfId="25728" builtinId="40" hidden="1"/>
    <cellStyle name="60% — akcent 3" xfId="25768" builtinId="40" hidden="1"/>
    <cellStyle name="60% — akcent 3" xfId="25808" builtinId="40" hidden="1"/>
    <cellStyle name="60% — akcent 3" xfId="25847" builtinId="40" hidden="1"/>
    <cellStyle name="60% — akcent 3" xfId="25887" builtinId="40" hidden="1"/>
    <cellStyle name="60% — akcent 3" xfId="25926" builtinId="40" hidden="1"/>
    <cellStyle name="60% — akcent 3" xfId="25966" builtinId="40" hidden="1"/>
    <cellStyle name="60% — akcent 3" xfId="26005" builtinId="40" hidden="1"/>
    <cellStyle name="60% — akcent 3" xfId="26044" builtinId="40" hidden="1"/>
    <cellStyle name="60% — akcent 3" xfId="26083" builtinId="40" hidden="1"/>
    <cellStyle name="60% — akcent 3" xfId="26242" builtinId="40" hidden="1"/>
    <cellStyle name="60% — akcent 3" xfId="26283" builtinId="40" hidden="1"/>
    <cellStyle name="60% — akcent 3" xfId="26322" builtinId="40" hidden="1"/>
    <cellStyle name="60% — akcent 3" xfId="26361" builtinId="40" hidden="1"/>
    <cellStyle name="60% — akcent 3" xfId="26400" builtinId="40" hidden="1"/>
    <cellStyle name="60% — akcent 3" xfId="26440" builtinId="40" hidden="1"/>
    <cellStyle name="60% — akcent 3" xfId="26479" builtinId="40" hidden="1"/>
    <cellStyle name="60% — akcent 3" xfId="26520" builtinId="40" hidden="1"/>
    <cellStyle name="60% — akcent 3" xfId="26559" builtinId="40" hidden="1"/>
    <cellStyle name="60% — akcent 3" xfId="26598" builtinId="40" hidden="1"/>
    <cellStyle name="60% — akcent 3" xfId="26637" builtinId="40" hidden="1"/>
    <cellStyle name="60% — akcent 3" xfId="26677" builtinId="40" hidden="1"/>
    <cellStyle name="60% — akcent 3" xfId="26717" builtinId="40" hidden="1"/>
    <cellStyle name="60% — akcent 3" xfId="26756" builtinId="40" hidden="1"/>
    <cellStyle name="60% — akcent 3" xfId="26796" builtinId="40" hidden="1"/>
    <cellStyle name="60% — akcent 3" xfId="26836" builtinId="40" hidden="1"/>
    <cellStyle name="60% — akcent 3" xfId="26876" builtinId="40" hidden="1"/>
    <cellStyle name="60% — akcent 3" xfId="26915" builtinId="40" hidden="1"/>
    <cellStyle name="60% — akcent 3" xfId="26954" builtinId="40" hidden="1"/>
    <cellStyle name="60% — akcent 3" xfId="26974" builtinId="40" hidden="1"/>
    <cellStyle name="60% — akcent 3" xfId="26987" builtinId="40" hidden="1"/>
    <cellStyle name="60% — akcent 3" xfId="27028" builtinId="40" hidden="1"/>
    <cellStyle name="60% — akcent 3" xfId="27067" builtinId="40" hidden="1"/>
    <cellStyle name="60% — akcent 3" xfId="27106" builtinId="40" hidden="1"/>
    <cellStyle name="60% — akcent 3" xfId="27145" builtinId="40" hidden="1"/>
    <cellStyle name="60% — akcent 3" xfId="27185" builtinId="40" hidden="1"/>
    <cellStyle name="60% — akcent 3" xfId="27224" builtinId="40" hidden="1"/>
    <cellStyle name="60% — akcent 3" xfId="27265" builtinId="40" hidden="1"/>
    <cellStyle name="60% — akcent 3" xfId="27304" builtinId="40" hidden="1"/>
    <cellStyle name="60% — akcent 3" xfId="27343" builtinId="40" hidden="1"/>
    <cellStyle name="60% — akcent 3" xfId="27382" builtinId="40" hidden="1"/>
    <cellStyle name="60% — akcent 3" xfId="27422" builtinId="40" hidden="1"/>
    <cellStyle name="60% — akcent 3" xfId="27462" builtinId="40" hidden="1"/>
    <cellStyle name="60% — akcent 3" xfId="27501" builtinId="40" hidden="1"/>
    <cellStyle name="60% — akcent 3" xfId="27541" builtinId="40" hidden="1"/>
    <cellStyle name="60% — akcent 3" xfId="27580" builtinId="40" hidden="1"/>
    <cellStyle name="60% — akcent 3" xfId="27620" builtinId="40" hidden="1"/>
    <cellStyle name="60% — akcent 3" xfId="27659" builtinId="40" hidden="1"/>
    <cellStyle name="60% — akcent 3" xfId="27698" builtinId="40" hidden="1"/>
    <cellStyle name="60% — akcent 3" xfId="27713" builtinId="40" hidden="1"/>
    <cellStyle name="60% — akcent 3" xfId="26971" builtinId="40" hidden="1"/>
    <cellStyle name="60% — akcent 3" xfId="27744" builtinId="40" hidden="1"/>
    <cellStyle name="60% — akcent 3" xfId="27783" builtinId="40" hidden="1"/>
    <cellStyle name="60% — akcent 3" xfId="27822" builtinId="40" hidden="1"/>
    <cellStyle name="60% — akcent 3" xfId="27861" builtinId="40" hidden="1"/>
    <cellStyle name="60% — akcent 3" xfId="27901" builtinId="40" hidden="1"/>
    <cellStyle name="60% — akcent 3" xfId="27940" builtinId="40" hidden="1"/>
    <cellStyle name="60% — akcent 3" xfId="27981" builtinId="40" hidden="1"/>
    <cellStyle name="60% — akcent 3" xfId="28020" builtinId="40" hidden="1"/>
    <cellStyle name="60% — akcent 3" xfId="28059" builtinId="40" hidden="1"/>
    <cellStyle name="60% — akcent 3" xfId="28098" builtinId="40" hidden="1"/>
    <cellStyle name="60% — akcent 3" xfId="28138" builtinId="40" hidden="1"/>
    <cellStyle name="60% — akcent 3" xfId="28178" builtinId="40" hidden="1"/>
    <cellStyle name="60% — akcent 3" xfId="28217" builtinId="40" hidden="1"/>
    <cellStyle name="60% — akcent 3" xfId="28257" builtinId="40" hidden="1"/>
    <cellStyle name="60% — akcent 3" xfId="28296" builtinId="40" hidden="1"/>
    <cellStyle name="60% — akcent 3" xfId="28336" builtinId="40" hidden="1"/>
    <cellStyle name="60% — akcent 3" xfId="28375" builtinId="40" hidden="1"/>
    <cellStyle name="60% — akcent 3" xfId="28414" builtinId="40" hidden="1"/>
    <cellStyle name="60% — akcent 3" xfId="28453" builtinId="40" hidden="1"/>
    <cellStyle name="60% — akcent 3" xfId="28577" builtinId="40" hidden="1"/>
    <cellStyle name="60% — akcent 3" xfId="28620" builtinId="40" hidden="1"/>
    <cellStyle name="60% — akcent 3" xfId="28659" builtinId="40" hidden="1"/>
    <cellStyle name="60% — akcent 3" xfId="28698" builtinId="40" hidden="1"/>
    <cellStyle name="60% — akcent 3" xfId="28737" builtinId="40" hidden="1"/>
    <cellStyle name="60% — akcent 3" xfId="28777" builtinId="40" hidden="1"/>
    <cellStyle name="60% — akcent 3" xfId="28816" builtinId="40" hidden="1"/>
    <cellStyle name="60% — akcent 3" xfId="28857" builtinId="40" hidden="1"/>
    <cellStyle name="60% — akcent 3" xfId="28896" builtinId="40" hidden="1"/>
    <cellStyle name="60% — akcent 3" xfId="28935" builtinId="40" hidden="1"/>
    <cellStyle name="60% — akcent 3" xfId="28974" builtinId="40" hidden="1"/>
    <cellStyle name="60% — akcent 3" xfId="29016" builtinId="40" hidden="1"/>
    <cellStyle name="60% — akcent 3" xfId="29056" builtinId="40" hidden="1"/>
    <cellStyle name="60% — akcent 3" xfId="29095" builtinId="40" hidden="1"/>
    <cellStyle name="60% — akcent 3" xfId="29135" builtinId="40" hidden="1"/>
    <cellStyle name="60% — akcent 3" xfId="29175" builtinId="40" hidden="1"/>
    <cellStyle name="60% — akcent 3" xfId="29215" builtinId="40" hidden="1"/>
    <cellStyle name="60% — akcent 3" xfId="29254" builtinId="40" hidden="1"/>
    <cellStyle name="60% — akcent 3" xfId="29293" builtinId="40" hidden="1"/>
    <cellStyle name="60% — akcent 3" xfId="29343" builtinId="40" hidden="1"/>
    <cellStyle name="60% — akcent 3" xfId="29502" builtinId="40" hidden="1"/>
    <cellStyle name="60% — akcent 3" xfId="29545" builtinId="40" hidden="1"/>
    <cellStyle name="60% — akcent 3" xfId="29584" builtinId="40" hidden="1"/>
    <cellStyle name="60% — akcent 3" xfId="29623" builtinId="40" hidden="1"/>
    <cellStyle name="60% — akcent 3" xfId="29662" builtinId="40" hidden="1"/>
    <cellStyle name="60% — akcent 3" xfId="29702" builtinId="40" hidden="1"/>
    <cellStyle name="60% — akcent 3" xfId="29741" builtinId="40" hidden="1"/>
    <cellStyle name="60% — akcent 3" xfId="29782" builtinId="40" hidden="1"/>
    <cellStyle name="60% — akcent 3" xfId="29821" builtinId="40" hidden="1"/>
    <cellStyle name="60% — akcent 3" xfId="29860" builtinId="40" hidden="1"/>
    <cellStyle name="60% — akcent 3" xfId="29899" builtinId="40" hidden="1"/>
    <cellStyle name="60% — akcent 3" xfId="29941" builtinId="40" hidden="1"/>
    <cellStyle name="60% — akcent 3" xfId="29981" builtinId="40" hidden="1"/>
    <cellStyle name="60% — akcent 3" xfId="30020" builtinId="40" hidden="1"/>
    <cellStyle name="60% — akcent 3" xfId="30060" builtinId="40" hidden="1"/>
    <cellStyle name="60% — akcent 3" xfId="30100" builtinId="40" hidden="1"/>
    <cellStyle name="60% — akcent 3" xfId="30140" builtinId="40" hidden="1"/>
    <cellStyle name="60% — akcent 3" xfId="30179" builtinId="40" hidden="1"/>
    <cellStyle name="60% — akcent 3" xfId="30218" builtinId="40" hidden="1"/>
    <cellStyle name="60% — akcent 3" xfId="30238" builtinId="40" hidden="1"/>
    <cellStyle name="60% — akcent 3" xfId="30251" builtinId="40" hidden="1"/>
    <cellStyle name="60% — akcent 3" xfId="30292" builtinId="40" hidden="1"/>
    <cellStyle name="60% — akcent 3" xfId="30331" builtinId="40" hidden="1"/>
    <cellStyle name="60% — akcent 3" xfId="30370" builtinId="40" hidden="1"/>
    <cellStyle name="60% — akcent 3" xfId="30409" builtinId="40" hidden="1"/>
    <cellStyle name="60% — akcent 3" xfId="30449" builtinId="40" hidden="1"/>
    <cellStyle name="60% — akcent 3" xfId="30488" builtinId="40" hidden="1"/>
    <cellStyle name="60% — akcent 3" xfId="30529" builtinId="40" hidden="1"/>
    <cellStyle name="60% — akcent 3" xfId="30568" builtinId="40" hidden="1"/>
    <cellStyle name="60% — akcent 3" xfId="30607" builtinId="40" hidden="1"/>
    <cellStyle name="60% — akcent 3" xfId="30646" builtinId="40" hidden="1"/>
    <cellStyle name="60% — akcent 3" xfId="30686" builtinId="40" hidden="1"/>
    <cellStyle name="60% — akcent 3" xfId="30726" builtinId="40" hidden="1"/>
    <cellStyle name="60% — akcent 3" xfId="30765" builtinId="40" hidden="1"/>
    <cellStyle name="60% — akcent 3" xfId="30805" builtinId="40" hidden="1"/>
    <cellStyle name="60% — akcent 3" xfId="30844" builtinId="40" hidden="1"/>
    <cellStyle name="60% — akcent 3" xfId="30884" builtinId="40" hidden="1"/>
    <cellStyle name="60% — akcent 3" xfId="30923" builtinId="40" hidden="1"/>
    <cellStyle name="60% — akcent 3" xfId="30962" builtinId="40" hidden="1"/>
    <cellStyle name="60% — akcent 3" xfId="30977" builtinId="40" hidden="1"/>
    <cellStyle name="60% — akcent 3" xfId="30235" builtinId="40" hidden="1"/>
    <cellStyle name="60% — akcent 3" xfId="31008" builtinId="40" hidden="1"/>
    <cellStyle name="60% — akcent 3" xfId="31047" builtinId="40" hidden="1"/>
    <cellStyle name="60% — akcent 3" xfId="31086" builtinId="40" hidden="1"/>
    <cellStyle name="60% — akcent 3" xfId="31125" builtinId="40" hidden="1"/>
    <cellStyle name="60% — akcent 3" xfId="31165" builtinId="40" hidden="1"/>
    <cellStyle name="60% — akcent 3" xfId="31204" builtinId="40" hidden="1"/>
    <cellStyle name="60% — akcent 3" xfId="31245" builtinId="40" hidden="1"/>
    <cellStyle name="60% — akcent 3" xfId="31284" builtinId="40" hidden="1"/>
    <cellStyle name="60% — akcent 3" xfId="31323" builtinId="40" hidden="1"/>
    <cellStyle name="60% — akcent 3" xfId="31362" builtinId="40" hidden="1"/>
    <cellStyle name="60% — akcent 3" xfId="31402" builtinId="40" hidden="1"/>
    <cellStyle name="60% — akcent 3" xfId="31442" builtinId="40" hidden="1"/>
    <cellStyle name="60% — akcent 3" xfId="31481" builtinId="40" hidden="1"/>
    <cellStyle name="60% — akcent 3" xfId="31521" builtinId="40" hidden="1"/>
    <cellStyle name="60% — akcent 3" xfId="31560" builtinId="40" hidden="1"/>
    <cellStyle name="60% — akcent 3" xfId="31600" builtinId="40" hidden="1"/>
    <cellStyle name="60% — akcent 3" xfId="31639" builtinId="40" hidden="1"/>
    <cellStyle name="60% — akcent 3" xfId="31678" builtinId="40" hidden="1"/>
    <cellStyle name="60% — akcent 3" xfId="29314" builtinId="40" hidden="1"/>
    <cellStyle name="60% — akcent 3" xfId="31691" builtinId="40" hidden="1"/>
    <cellStyle name="60% — akcent 3" xfId="31732" builtinId="40" hidden="1"/>
    <cellStyle name="60% — akcent 3" xfId="31771" builtinId="40" hidden="1"/>
    <cellStyle name="60% — akcent 3" xfId="31810" builtinId="40" hidden="1"/>
    <cellStyle name="60% — akcent 3" xfId="31849" builtinId="40" hidden="1"/>
    <cellStyle name="60% — akcent 3" xfId="31889" builtinId="40" hidden="1"/>
    <cellStyle name="60% — akcent 3" xfId="31928" builtinId="40" hidden="1"/>
    <cellStyle name="60% — akcent 3" xfId="31969" builtinId="40" hidden="1"/>
    <cellStyle name="60% — akcent 3" xfId="32008" builtinId="40" hidden="1"/>
    <cellStyle name="60% — akcent 3" xfId="32047" builtinId="40" hidden="1"/>
    <cellStyle name="60% — akcent 3" xfId="32086" builtinId="40" hidden="1"/>
    <cellStyle name="60% — akcent 3" xfId="32126" builtinId="40" hidden="1"/>
    <cellStyle name="60% — akcent 3" xfId="32166" builtinId="40" hidden="1"/>
    <cellStyle name="60% — akcent 3" xfId="32205" builtinId="40" hidden="1"/>
    <cellStyle name="60% — akcent 3" xfId="32245" builtinId="40" hidden="1"/>
    <cellStyle name="60% — akcent 3" xfId="32284" builtinId="40" hidden="1"/>
    <cellStyle name="60% — akcent 3" xfId="32324" builtinId="40" hidden="1"/>
    <cellStyle name="60% — akcent 3" xfId="32363" builtinId="40" hidden="1"/>
    <cellStyle name="60% — akcent 3" xfId="32402" builtinId="40" hidden="1"/>
    <cellStyle name="60% — akcent 3" xfId="32441" builtinId="40" hidden="1"/>
    <cellStyle name="60% — akcent 3" xfId="32600" builtinId="40" hidden="1"/>
    <cellStyle name="60% — akcent 3" xfId="32641" builtinId="40" hidden="1"/>
    <cellStyle name="60% — akcent 3" xfId="32680" builtinId="40" hidden="1"/>
    <cellStyle name="60% — akcent 3" xfId="32719" builtinId="40" hidden="1"/>
    <cellStyle name="60% — akcent 3" xfId="32758" builtinId="40" hidden="1"/>
    <cellStyle name="60% — akcent 3" xfId="32798" builtinId="40" hidden="1"/>
    <cellStyle name="60% — akcent 3" xfId="32837" builtinId="40" hidden="1"/>
    <cellStyle name="60% — akcent 3" xfId="32878" builtinId="40" hidden="1"/>
    <cellStyle name="60% — akcent 3" xfId="32917" builtinId="40" hidden="1"/>
    <cellStyle name="60% — akcent 3" xfId="32956" builtinId="40" hidden="1"/>
    <cellStyle name="60% — akcent 3" xfId="32995" builtinId="40" hidden="1"/>
    <cellStyle name="60% — akcent 3" xfId="33035" builtinId="40" hidden="1"/>
    <cellStyle name="60% — akcent 3" xfId="33075" builtinId="40" hidden="1"/>
    <cellStyle name="60% — akcent 3" xfId="33114" builtinId="40" hidden="1"/>
    <cellStyle name="60% — akcent 3" xfId="33154" builtinId="40" hidden="1"/>
    <cellStyle name="60% — akcent 3" xfId="33194" builtinId="40" hidden="1"/>
    <cellStyle name="60% — akcent 3" xfId="33234" builtinId="40" hidden="1"/>
    <cellStyle name="60% — akcent 3" xfId="33273" builtinId="40" hidden="1"/>
    <cellStyle name="60% — akcent 3" xfId="33312" builtinId="40" hidden="1"/>
    <cellStyle name="60% — akcent 3" xfId="33332" builtinId="40" hidden="1"/>
    <cellStyle name="60% — akcent 3" xfId="33345" builtinId="40" hidden="1"/>
    <cellStyle name="60% — akcent 3" xfId="33386" builtinId="40" hidden="1"/>
    <cellStyle name="60% — akcent 3" xfId="33425" builtinId="40" hidden="1"/>
    <cellStyle name="60% — akcent 3" xfId="33464" builtinId="40" hidden="1"/>
    <cellStyle name="60% — akcent 3" xfId="33503" builtinId="40" hidden="1"/>
    <cellStyle name="60% — akcent 3" xfId="33543" builtinId="40" hidden="1"/>
    <cellStyle name="60% — akcent 3" xfId="33582" builtinId="40" hidden="1"/>
    <cellStyle name="60% — akcent 3" xfId="33623" builtinId="40" hidden="1"/>
    <cellStyle name="60% — akcent 3" xfId="33662" builtinId="40" hidden="1"/>
    <cellStyle name="60% — akcent 3" xfId="33701" builtinId="40" hidden="1"/>
    <cellStyle name="60% — akcent 3" xfId="33740" builtinId="40" hidden="1"/>
    <cellStyle name="60% — akcent 3" xfId="33780" builtinId="40" hidden="1"/>
    <cellStyle name="60% — akcent 3" xfId="33820" builtinId="40" hidden="1"/>
    <cellStyle name="60% — akcent 3" xfId="33859" builtinId="40" hidden="1"/>
    <cellStyle name="60% — akcent 3" xfId="33899" builtinId="40" hidden="1"/>
    <cellStyle name="60% — akcent 3" xfId="33938" builtinId="40" hidden="1"/>
    <cellStyle name="60% — akcent 3" xfId="33978" builtinId="40" hidden="1"/>
    <cellStyle name="60% — akcent 3" xfId="34017" builtinId="40" hidden="1"/>
    <cellStyle name="60% — akcent 3" xfId="34056" builtinId="40" hidden="1"/>
    <cellStyle name="60% — akcent 3" xfId="34071" builtinId="40" hidden="1"/>
    <cellStyle name="60% — akcent 3" xfId="33329" builtinId="40" hidden="1"/>
    <cellStyle name="60% — akcent 3" xfId="34102" builtinId="40" hidden="1"/>
    <cellStyle name="60% — akcent 3" xfId="34141" builtinId="40" hidden="1"/>
    <cellStyle name="60% — akcent 3" xfId="34180" builtinId="40" hidden="1"/>
    <cellStyle name="60% — akcent 3" xfId="34219" builtinId="40" hidden="1"/>
    <cellStyle name="60% — akcent 3" xfId="34259" builtinId="40" hidden="1"/>
    <cellStyle name="60% — akcent 3" xfId="34298" builtinId="40" hidden="1"/>
    <cellStyle name="60% — akcent 3" xfId="34339" builtinId="40" hidden="1"/>
    <cellStyle name="60% — akcent 3" xfId="34378" builtinId="40" hidden="1"/>
    <cellStyle name="60% — akcent 3" xfId="34417" builtinId="40" hidden="1"/>
    <cellStyle name="60% — akcent 3" xfId="34456" builtinId="40" hidden="1"/>
    <cellStyle name="60% — akcent 3" xfId="34496" builtinId="40" hidden="1"/>
    <cellStyle name="60% — akcent 3" xfId="34536" builtinId="40" hidden="1"/>
    <cellStyle name="60% — akcent 3" xfId="34575" builtinId="40" hidden="1"/>
    <cellStyle name="60% — akcent 3" xfId="34615" builtinId="40" hidden="1"/>
    <cellStyle name="60% — akcent 3" xfId="34654" builtinId="40" hidden="1"/>
    <cellStyle name="60% — akcent 3" xfId="34694" builtinId="40" hidden="1"/>
    <cellStyle name="60% — akcent 3" xfId="34733" builtinId="40" hidden="1"/>
    <cellStyle name="60% — akcent 3" xfId="34772" builtinId="40" hidden="1"/>
    <cellStyle name="60% — akcent 3" xfId="28494" builtinId="40" hidden="1"/>
    <cellStyle name="60% — akcent 3" xfId="34813" builtinId="40" hidden="1"/>
    <cellStyle name="60% — akcent 3" xfId="34854" builtinId="40" hidden="1"/>
    <cellStyle name="60% — akcent 3" xfId="34893" builtinId="40" hidden="1"/>
    <cellStyle name="60% — akcent 3" xfId="34932" builtinId="40" hidden="1"/>
    <cellStyle name="60% — akcent 3" xfId="34971" builtinId="40" hidden="1"/>
    <cellStyle name="60% — akcent 3" xfId="35011" builtinId="40" hidden="1"/>
    <cellStyle name="60% — akcent 3" xfId="35050" builtinId="40" hidden="1"/>
    <cellStyle name="60% — akcent 3" xfId="35091" builtinId="40" hidden="1"/>
    <cellStyle name="60% — akcent 3" xfId="35130" builtinId="40" hidden="1"/>
    <cellStyle name="60% — akcent 3" xfId="35169" builtinId="40" hidden="1"/>
    <cellStyle name="60% — akcent 3" xfId="35208" builtinId="40" hidden="1"/>
    <cellStyle name="60% — akcent 3" xfId="35248" builtinId="40" hidden="1"/>
    <cellStyle name="60% — akcent 3" xfId="35288" builtinId="40" hidden="1"/>
    <cellStyle name="60% — akcent 3" xfId="35327" builtinId="40" hidden="1"/>
    <cellStyle name="60% — akcent 3" xfId="35367" builtinId="40" hidden="1"/>
    <cellStyle name="60% — akcent 3" xfId="35406" builtinId="40" hidden="1"/>
    <cellStyle name="60% — akcent 3" xfId="35446" builtinId="40" hidden="1"/>
    <cellStyle name="60% — akcent 3" xfId="35485" builtinId="40" hidden="1"/>
    <cellStyle name="60% — akcent 3" xfId="35524" builtinId="40" hidden="1"/>
    <cellStyle name="60% — akcent 3" xfId="35563" builtinId="40" hidden="1"/>
    <cellStyle name="60% — akcent 3" xfId="35722" builtinId="40" hidden="1"/>
    <cellStyle name="60% — akcent 3" xfId="35763" builtinId="40" hidden="1"/>
    <cellStyle name="60% — akcent 3" xfId="35802" builtinId="40" hidden="1"/>
    <cellStyle name="60% — akcent 3" xfId="35841" builtinId="40" hidden="1"/>
    <cellStyle name="60% — akcent 3" xfId="35880" builtinId="40" hidden="1"/>
    <cellStyle name="60% — akcent 3" xfId="35920" builtinId="40" hidden="1"/>
    <cellStyle name="60% — akcent 3" xfId="35959" builtinId="40" hidden="1"/>
    <cellStyle name="60% — akcent 3" xfId="36000" builtinId="40" hidden="1"/>
    <cellStyle name="60% — akcent 3" xfId="36039" builtinId="40" hidden="1"/>
    <cellStyle name="60% — akcent 3" xfId="36078" builtinId="40" hidden="1"/>
    <cellStyle name="60% — akcent 3" xfId="36117" builtinId="40" hidden="1"/>
    <cellStyle name="60% — akcent 3" xfId="36157" builtinId="40" hidden="1"/>
    <cellStyle name="60% — akcent 3" xfId="36197" builtinId="40" hidden="1"/>
    <cellStyle name="60% — akcent 3" xfId="36236" builtinId="40" hidden="1"/>
    <cellStyle name="60% — akcent 3" xfId="36276" builtinId="40" hidden="1"/>
    <cellStyle name="60% — akcent 3" xfId="36316" builtinId="40" hidden="1"/>
    <cellStyle name="60% — akcent 3" xfId="36356" builtinId="40" hidden="1"/>
    <cellStyle name="60% — akcent 3" xfId="36395" builtinId="40" hidden="1"/>
    <cellStyle name="60% — akcent 3" xfId="36434" builtinId="40" hidden="1"/>
    <cellStyle name="60% — akcent 3" xfId="36454" builtinId="40" hidden="1"/>
    <cellStyle name="60% — akcent 3" xfId="36467" builtinId="40" hidden="1"/>
    <cellStyle name="60% — akcent 3" xfId="36508" builtinId="40" hidden="1"/>
    <cellStyle name="60% — akcent 3" xfId="36547" builtinId="40" hidden="1"/>
    <cellStyle name="60% — akcent 3" xfId="36586" builtinId="40" hidden="1"/>
    <cellStyle name="60% — akcent 3" xfId="36625" builtinId="40" hidden="1"/>
    <cellStyle name="60% — akcent 3" xfId="36665" builtinId="40" hidden="1"/>
    <cellStyle name="60% — akcent 3" xfId="36704" builtinId="40" hidden="1"/>
    <cellStyle name="60% — akcent 3" xfId="36745" builtinId="40" hidden="1"/>
    <cellStyle name="60% — akcent 3" xfId="36784" builtinId="40" hidden="1"/>
    <cellStyle name="60% — akcent 3" xfId="36823" builtinId="40" hidden="1"/>
    <cellStyle name="60% — akcent 3" xfId="36862" builtinId="40" hidden="1"/>
    <cellStyle name="60% — akcent 3" xfId="36902" builtinId="40" hidden="1"/>
    <cellStyle name="60% — akcent 3" xfId="36942" builtinId="40" hidden="1"/>
    <cellStyle name="60% — akcent 3" xfId="36981" builtinId="40" hidden="1"/>
    <cellStyle name="60% — akcent 3" xfId="37021" builtinId="40" hidden="1"/>
    <cellStyle name="60% — akcent 3" xfId="37060" builtinId="40" hidden="1"/>
    <cellStyle name="60% — akcent 3" xfId="37100" builtinId="40" hidden="1"/>
    <cellStyle name="60% — akcent 3" xfId="37139" builtinId="40" hidden="1"/>
    <cellStyle name="60% — akcent 3" xfId="37178" builtinId="40" hidden="1"/>
    <cellStyle name="60% — akcent 3" xfId="37193" builtinId="40" hidden="1"/>
    <cellStyle name="60% — akcent 3" xfId="36451" builtinId="40" hidden="1"/>
    <cellStyle name="60% — akcent 3" xfId="37224" builtinId="40" hidden="1"/>
    <cellStyle name="60% — akcent 3" xfId="37263" builtinId="40" hidden="1"/>
    <cellStyle name="60% — akcent 3" xfId="37302" builtinId="40" hidden="1"/>
    <cellStyle name="60% — akcent 3" xfId="37341" builtinId="40" hidden="1"/>
    <cellStyle name="60% — akcent 3" xfId="37381" builtinId="40" hidden="1"/>
    <cellStyle name="60% — akcent 3" xfId="37420" builtinId="40" hidden="1"/>
    <cellStyle name="60% — akcent 3" xfId="37461" builtinId="40" hidden="1"/>
    <cellStyle name="60% — akcent 3" xfId="37500" builtinId="40" hidden="1"/>
    <cellStyle name="60% — akcent 3" xfId="37539" builtinId="40" hidden="1"/>
    <cellStyle name="60% — akcent 3" xfId="37578" builtinId="40" hidden="1"/>
    <cellStyle name="60% — akcent 3" xfId="37618" builtinId="40" hidden="1"/>
    <cellStyle name="60% — akcent 3" xfId="37658" builtinId="40" hidden="1"/>
    <cellStyle name="60% — akcent 3" xfId="37697" builtinId="40" hidden="1"/>
    <cellStyle name="60% — akcent 3" xfId="37737" builtinId="40" hidden="1"/>
    <cellStyle name="60% — akcent 3" xfId="37776" builtinId="40" hidden="1"/>
    <cellStyle name="60% — akcent 3" xfId="37816" builtinId="40" hidden="1"/>
    <cellStyle name="60% — akcent 3" xfId="37855" builtinId="40" hidden="1"/>
    <cellStyle name="60% — akcent 3" xfId="37894" builtinId="40" hidden="1"/>
    <cellStyle name="60% — akcent 3" xfId="37933" builtinId="40" hidden="1"/>
    <cellStyle name="60% — akcent 3" xfId="37973" builtinId="40" hidden="1"/>
    <cellStyle name="60% — akcent 3" xfId="38014" builtinId="40" hidden="1"/>
    <cellStyle name="60% — akcent 3" xfId="38053" builtinId="40" hidden="1"/>
    <cellStyle name="60% — akcent 3" xfId="38092" builtinId="40" hidden="1"/>
    <cellStyle name="60% — akcent 3" xfId="38131" builtinId="40" hidden="1"/>
    <cellStyle name="60% — akcent 3" xfId="38171" builtinId="40" hidden="1"/>
    <cellStyle name="60% — akcent 3" xfId="38210" builtinId="40" hidden="1"/>
    <cellStyle name="60% — akcent 3" xfId="38251" builtinId="40" hidden="1"/>
    <cellStyle name="60% — akcent 3" xfId="38290" builtinId="40" hidden="1"/>
    <cellStyle name="60% — akcent 3" xfId="38329" builtinId="40" hidden="1"/>
    <cellStyle name="60% — akcent 3" xfId="38368" builtinId="40" hidden="1"/>
    <cellStyle name="60% — akcent 3" xfId="38408" builtinId="40" hidden="1"/>
    <cellStyle name="60% — akcent 3" xfId="38448" builtinId="40" hidden="1"/>
    <cellStyle name="60% — akcent 3" xfId="38487" builtinId="40" hidden="1"/>
    <cellStyle name="60% — akcent 3" xfId="38527" builtinId="40" hidden="1"/>
    <cellStyle name="60% — akcent 3" xfId="38566" builtinId="40" hidden="1"/>
    <cellStyle name="60% — akcent 3" xfId="38606" builtinId="40" hidden="1"/>
    <cellStyle name="60% — akcent 3" xfId="38645" builtinId="40" hidden="1"/>
    <cellStyle name="60% — akcent 3" xfId="38684" builtinId="40" hidden="1"/>
    <cellStyle name="60% — akcent 3" xfId="38723" builtinId="40" hidden="1"/>
    <cellStyle name="60% — akcent 3" xfId="38882" builtinId="40" hidden="1"/>
    <cellStyle name="60% — akcent 3" xfId="38923" builtinId="40" hidden="1"/>
    <cellStyle name="60% — akcent 3" xfId="38962" builtinId="40" hidden="1"/>
    <cellStyle name="60% — akcent 3" xfId="39001" builtinId="40" hidden="1"/>
    <cellStyle name="60% — akcent 3" xfId="39040" builtinId="40" hidden="1"/>
    <cellStyle name="60% — akcent 3" xfId="39080" builtinId="40" hidden="1"/>
    <cellStyle name="60% — akcent 3" xfId="39119" builtinId="40" hidden="1"/>
    <cellStyle name="60% — akcent 3" xfId="39160" builtinId="40" hidden="1"/>
    <cellStyle name="60% — akcent 3" xfId="39199" builtinId="40" hidden="1"/>
    <cellStyle name="60% — akcent 3" xfId="39238" builtinId="40" hidden="1"/>
    <cellStyle name="60% — akcent 3" xfId="39277" builtinId="40" hidden="1"/>
    <cellStyle name="60% — akcent 3" xfId="39317" builtinId="40" hidden="1"/>
    <cellStyle name="60% — akcent 3" xfId="39357" builtinId="40" hidden="1"/>
    <cellStyle name="60% — akcent 3" xfId="39396" builtinId="40" hidden="1"/>
    <cellStyle name="60% — akcent 3" xfId="39436" builtinId="40" hidden="1"/>
    <cellStyle name="60% — akcent 3" xfId="39476" builtinId="40" hidden="1"/>
    <cellStyle name="60% — akcent 3" xfId="39516" builtinId="40" hidden="1"/>
    <cellStyle name="60% — akcent 3" xfId="39555" builtinId="40" hidden="1"/>
    <cellStyle name="60% — akcent 3" xfId="39594" builtinId="40" hidden="1"/>
    <cellStyle name="60% — akcent 3" xfId="39614" builtinId="40" hidden="1"/>
    <cellStyle name="60% — akcent 3" xfId="39627" builtinId="40" hidden="1"/>
    <cellStyle name="60% — akcent 3" xfId="39668" builtinId="40" hidden="1"/>
    <cellStyle name="60% — akcent 3" xfId="39707" builtinId="40" hidden="1"/>
    <cellStyle name="60% — akcent 3" xfId="39746" builtinId="40" hidden="1"/>
    <cellStyle name="60% — akcent 3" xfId="39785" builtinId="40" hidden="1"/>
    <cellStyle name="60% — akcent 3" xfId="39825" builtinId="40" hidden="1"/>
    <cellStyle name="60% — akcent 3" xfId="39864" builtinId="40" hidden="1"/>
    <cellStyle name="60% — akcent 3" xfId="39905" builtinId="40" hidden="1"/>
    <cellStyle name="60% — akcent 3" xfId="39944" builtinId="40" hidden="1"/>
    <cellStyle name="60% — akcent 3" xfId="39983" builtinId="40" hidden="1"/>
    <cellStyle name="60% — akcent 3" xfId="40022" builtinId="40" hidden="1"/>
    <cellStyle name="60% — akcent 3" xfId="40062" builtinId="40" hidden="1"/>
    <cellStyle name="60% — akcent 3" xfId="40102" builtinId="40" hidden="1"/>
    <cellStyle name="60% — akcent 3" xfId="40141" builtinId="40" hidden="1"/>
    <cellStyle name="60% — akcent 3" xfId="40181" builtinId="40" hidden="1"/>
    <cellStyle name="60% — akcent 3" xfId="40220" builtinId="40" hidden="1"/>
    <cellStyle name="60% — akcent 3" xfId="40260" builtinId="40" hidden="1"/>
    <cellStyle name="60% — akcent 3" xfId="40299" builtinId="40" hidden="1"/>
    <cellStyle name="60% — akcent 3" xfId="40338" builtinId="40" hidden="1"/>
    <cellStyle name="60% — akcent 3" xfId="40353" builtinId="40" hidden="1"/>
    <cellStyle name="60% — akcent 3" xfId="39611" builtinId="40" hidden="1"/>
    <cellStyle name="60% — akcent 3" xfId="40384" builtinId="40" hidden="1"/>
    <cellStyle name="60% — akcent 3" xfId="40423" builtinId="40" hidden="1"/>
    <cellStyle name="60% — akcent 3" xfId="40462" builtinId="40" hidden="1"/>
    <cellStyle name="60% — akcent 3" xfId="40501" builtinId="40" hidden="1"/>
    <cellStyle name="60% — akcent 3" xfId="40541" builtinId="40" hidden="1"/>
    <cellStyle name="60% — akcent 3" xfId="40580" builtinId="40" hidden="1"/>
    <cellStyle name="60% — akcent 3" xfId="40621" builtinId="40" hidden="1"/>
    <cellStyle name="60% — akcent 3" xfId="40660" builtinId="40" hidden="1"/>
    <cellStyle name="60% — akcent 3" xfId="40699" builtinId="40" hidden="1"/>
    <cellStyle name="60% — akcent 3" xfId="40738" builtinId="40" hidden="1"/>
    <cellStyle name="60% — akcent 3" xfId="40778" builtinId="40" hidden="1"/>
    <cellStyle name="60% — akcent 3" xfId="40818" builtinId="40" hidden="1"/>
    <cellStyle name="60% — akcent 3" xfId="40857" builtinId="40" hidden="1"/>
    <cellStyle name="60% — akcent 3" xfId="40897" builtinId="40" hidden="1"/>
    <cellStyle name="60% — akcent 3" xfId="40936" builtinId="40" hidden="1"/>
    <cellStyle name="60% — akcent 3" xfId="40976" builtinId="40" hidden="1"/>
    <cellStyle name="60% — akcent 3" xfId="41015" builtinId="40" hidden="1"/>
    <cellStyle name="60% — akcent 3" xfId="41054" builtinId="40" hidden="1"/>
    <cellStyle name="60% — akcent 3" xfId="41114" builtinId="40" hidden="1"/>
    <cellStyle name="60% — akcent 3" xfId="41172" builtinId="40" hidden="1"/>
    <cellStyle name="60% — akcent 3" xfId="41213" builtinId="40" hidden="1"/>
    <cellStyle name="60% — akcent 3" xfId="41252" builtinId="40" hidden="1"/>
    <cellStyle name="60% — akcent 3" xfId="41291" builtinId="40" hidden="1"/>
    <cellStyle name="60% — akcent 3" xfId="41330" builtinId="40" hidden="1"/>
    <cellStyle name="60% — akcent 3" xfId="41370" builtinId="40" hidden="1"/>
    <cellStyle name="60% — akcent 3" xfId="41409" builtinId="40" hidden="1"/>
    <cellStyle name="60% — akcent 3" xfId="41450" builtinId="40" hidden="1"/>
    <cellStyle name="60% — akcent 3" xfId="41489" builtinId="40" hidden="1"/>
    <cellStyle name="60% — akcent 3" xfId="41528" builtinId="40" hidden="1"/>
    <cellStyle name="60% — akcent 3" xfId="41567" builtinId="40" hidden="1"/>
    <cellStyle name="60% — akcent 3" xfId="41607" builtinId="40" hidden="1"/>
    <cellStyle name="60% — akcent 3" xfId="41647" builtinId="40" hidden="1"/>
    <cellStyle name="60% — akcent 3" xfId="41686" builtinId="40" hidden="1"/>
    <cellStyle name="60% — akcent 3" xfId="41726" builtinId="40" hidden="1"/>
    <cellStyle name="60% — akcent 3" xfId="41765" builtinId="40" hidden="1"/>
    <cellStyle name="60% — akcent 3" xfId="41805" builtinId="40" hidden="1"/>
    <cellStyle name="60% — akcent 3" xfId="41844" builtinId="40" hidden="1"/>
    <cellStyle name="60% — akcent 3" xfId="41883" builtinId="40" hidden="1"/>
    <cellStyle name="60% — akcent 3" xfId="41132" builtinId="40" hidden="1"/>
    <cellStyle name="60% — akcent 3" xfId="41923" builtinId="40" hidden="1"/>
    <cellStyle name="60% — akcent 3" xfId="41964" builtinId="40" hidden="1"/>
    <cellStyle name="60% — akcent 3" xfId="42003" builtinId="40" hidden="1"/>
    <cellStyle name="60% — akcent 3" xfId="42042" builtinId="40" hidden="1"/>
    <cellStyle name="60% — akcent 3" xfId="42081" builtinId="40" hidden="1"/>
    <cellStyle name="60% — akcent 3" xfId="42121" builtinId="40" hidden="1"/>
    <cellStyle name="60% — akcent 3" xfId="42160" builtinId="40" hidden="1"/>
    <cellStyle name="60% — akcent 3" xfId="42201" builtinId="40" hidden="1"/>
    <cellStyle name="60% — akcent 3" xfId="42240" builtinId="40" hidden="1"/>
    <cellStyle name="60% — akcent 3" xfId="42279" builtinId="40" hidden="1"/>
    <cellStyle name="60% — akcent 3" xfId="42318" builtinId="40" hidden="1"/>
    <cellStyle name="60% — akcent 3" xfId="42358" builtinId="40" hidden="1"/>
    <cellStyle name="60% — akcent 3" xfId="42398" builtinId="40" hidden="1"/>
    <cellStyle name="60% — akcent 3" xfId="42437" builtinId="40" hidden="1"/>
    <cellStyle name="60% — akcent 3" xfId="42477" builtinId="40" hidden="1"/>
    <cellStyle name="60% — akcent 3" xfId="42516" builtinId="40" hidden="1"/>
    <cellStyle name="60% — akcent 3" xfId="42556" builtinId="40" hidden="1"/>
    <cellStyle name="60% — akcent 3" xfId="42595" builtinId="40" hidden="1"/>
    <cellStyle name="60% — akcent 3" xfId="42634" builtinId="40" hidden="1"/>
    <cellStyle name="60% — akcent 3" xfId="42698" builtinId="40" hidden="1"/>
    <cellStyle name="60% — akcent 3" xfId="42752" builtinId="40" hidden="1"/>
    <cellStyle name="60% — akcent 3" xfId="42793" builtinId="40" hidden="1"/>
    <cellStyle name="60% — akcent 3" xfId="42832" builtinId="40" hidden="1"/>
    <cellStyle name="60% — akcent 3" xfId="42871" builtinId="40" hidden="1"/>
    <cellStyle name="60% — akcent 3" xfId="42910" builtinId="40" hidden="1"/>
    <cellStyle name="60% — akcent 3" xfId="42950" builtinId="40" hidden="1"/>
    <cellStyle name="60% — akcent 3" xfId="42989" builtinId="40" hidden="1"/>
    <cellStyle name="60% — akcent 3" xfId="43030" builtinId="40" hidden="1"/>
    <cellStyle name="60% — akcent 3" xfId="43069" builtinId="40" hidden="1"/>
    <cellStyle name="60% — akcent 3" xfId="43108" builtinId="40" hidden="1"/>
    <cellStyle name="60% — akcent 3" xfId="43147" builtinId="40" hidden="1"/>
    <cellStyle name="60% — akcent 3" xfId="43187" builtinId="40" hidden="1"/>
    <cellStyle name="60% — akcent 3" xfId="43227" builtinId="40" hidden="1"/>
    <cellStyle name="60% — akcent 3" xfId="43266" builtinId="40" hidden="1"/>
    <cellStyle name="60% — akcent 3" xfId="43306" builtinId="40" hidden="1"/>
    <cellStyle name="60% — akcent 3" xfId="43345" builtinId="40" hidden="1"/>
    <cellStyle name="60% — akcent 3" xfId="43385" builtinId="40" hidden="1"/>
    <cellStyle name="60% — akcent 3" xfId="43424" builtinId="40" hidden="1"/>
    <cellStyle name="60% — akcent 3" xfId="43463" builtinId="40" hidden="1"/>
    <cellStyle name="60% — akcent 3" xfId="42717" builtinId="40" hidden="1"/>
    <cellStyle name="60% — akcent 3" xfId="43503" builtinId="40" hidden="1"/>
    <cellStyle name="60% — akcent 3" xfId="43544" builtinId="40" hidden="1"/>
    <cellStyle name="60% — akcent 3" xfId="43583" builtinId="40" hidden="1"/>
    <cellStyle name="60% — akcent 3" xfId="43622" builtinId="40" hidden="1"/>
    <cellStyle name="60% — akcent 3" xfId="43661" builtinId="40" hidden="1"/>
    <cellStyle name="60% — akcent 3" xfId="43701" builtinId="40" hidden="1"/>
    <cellStyle name="60% — akcent 3" xfId="43740" builtinId="40" hidden="1"/>
    <cellStyle name="60% — akcent 3" xfId="43781" builtinId="40" hidden="1"/>
    <cellStyle name="60% — akcent 3" xfId="43820" builtinId="40" hidden="1"/>
    <cellStyle name="60% — akcent 3" xfId="43859" builtinId="40" hidden="1"/>
    <cellStyle name="60% — akcent 3" xfId="43898" builtinId="40" hidden="1"/>
    <cellStyle name="60% — akcent 3" xfId="43938" builtinId="40" hidden="1"/>
    <cellStyle name="60% — akcent 3" xfId="43978" builtinId="40" hidden="1"/>
    <cellStyle name="60% — akcent 3" xfId="44017" builtinId="40" hidden="1"/>
    <cellStyle name="60% — akcent 3" xfId="44057" builtinId="40" hidden="1"/>
    <cellStyle name="60% — akcent 3" xfId="44096" builtinId="40" hidden="1"/>
    <cellStyle name="60% — akcent 3" xfId="44136" builtinId="40" hidden="1"/>
    <cellStyle name="60% — akcent 3" xfId="44175" builtinId="40" hidden="1"/>
    <cellStyle name="60% — akcent 3" xfId="44214" builtinId="40" hidden="1"/>
    <cellStyle name="60% — akcent 3" xfId="44278" builtinId="40" hidden="1"/>
    <cellStyle name="60% — akcent 3" xfId="44332" builtinId="40" hidden="1"/>
    <cellStyle name="60% — akcent 3" xfId="44373" builtinId="40" hidden="1"/>
    <cellStyle name="60% — akcent 3" xfId="44412" builtinId="40" hidden="1"/>
    <cellStyle name="60% — akcent 3" xfId="44451" builtinId="40" hidden="1"/>
    <cellStyle name="60% — akcent 3" xfId="44490" builtinId="40" hidden="1"/>
    <cellStyle name="60% — akcent 3" xfId="44530" builtinId="40" hidden="1"/>
    <cellStyle name="60% — akcent 3" xfId="44569" builtinId="40" hidden="1"/>
    <cellStyle name="60% — akcent 3" xfId="44610" builtinId="40" hidden="1"/>
    <cellStyle name="60% — akcent 3" xfId="44649" builtinId="40" hidden="1"/>
    <cellStyle name="60% — akcent 3" xfId="44688" builtinId="40" hidden="1"/>
    <cellStyle name="60% — akcent 3" xfId="44727" builtinId="40" hidden="1"/>
    <cellStyle name="60% — akcent 3" xfId="44767" builtinId="40" hidden="1"/>
    <cellStyle name="60% — akcent 3" xfId="44807" builtinId="40" hidden="1"/>
    <cellStyle name="60% — akcent 3" xfId="44846" builtinId="40" hidden="1"/>
    <cellStyle name="60% — akcent 3" xfId="44886" builtinId="40" hidden="1"/>
    <cellStyle name="60% — akcent 3" xfId="44925" builtinId="40" hidden="1"/>
    <cellStyle name="60% — akcent 3" xfId="44965" builtinId="40" hidden="1"/>
    <cellStyle name="60% — akcent 3" xfId="45004" builtinId="40" hidden="1"/>
    <cellStyle name="60% — akcent 3" xfId="45043" builtinId="40" hidden="1"/>
    <cellStyle name="60% — akcent 3" xfId="44297" builtinId="40" hidden="1"/>
    <cellStyle name="60% — akcent 3" xfId="45083" builtinId="40" hidden="1"/>
    <cellStyle name="60% — akcent 3" xfId="45124" builtinId="40" hidden="1"/>
    <cellStyle name="60% — akcent 3" xfId="45163" builtinId="40" hidden="1"/>
    <cellStyle name="60% — akcent 3" xfId="45202" builtinId="40" hidden="1"/>
    <cellStyle name="60% — akcent 3" xfId="45241" builtinId="40" hidden="1"/>
    <cellStyle name="60% — akcent 3" xfId="45281" builtinId="40" hidden="1"/>
    <cellStyle name="60% — akcent 3" xfId="45320" builtinId="40" hidden="1"/>
    <cellStyle name="60% — akcent 3" xfId="45361" builtinId="40" hidden="1"/>
    <cellStyle name="60% — akcent 3" xfId="45400" builtinId="40" hidden="1"/>
    <cellStyle name="60% — akcent 3" xfId="45439" builtinId="40" hidden="1"/>
    <cellStyle name="60% — akcent 3" xfId="45478" builtinId="40" hidden="1"/>
    <cellStyle name="60% — akcent 3" xfId="45518" builtinId="40" hidden="1"/>
    <cellStyle name="60% — akcent 3" xfId="45558" builtinId="40" hidden="1"/>
    <cellStyle name="60% — akcent 3" xfId="45597" builtinId="40" hidden="1"/>
    <cellStyle name="60% — akcent 3" xfId="45637" builtinId="40" hidden="1"/>
    <cellStyle name="60% — akcent 3" xfId="45676" builtinId="40" hidden="1"/>
    <cellStyle name="60% — akcent 3" xfId="45716" builtinId="40" hidden="1"/>
    <cellStyle name="60% — akcent 3" xfId="45755" builtinId="40" hidden="1"/>
    <cellStyle name="60% — akcent 3" xfId="45794" builtinId="40" hidden="1"/>
    <cellStyle name="60% — akcent 4" xfId="98" builtinId="44" hidden="1"/>
    <cellStyle name="60% — akcent 4" xfId="137" builtinId="44" hidden="1"/>
    <cellStyle name="60% — akcent 4" xfId="176" builtinId="44" hidden="1"/>
    <cellStyle name="60% — akcent 4" xfId="215" builtinId="44" hidden="1"/>
    <cellStyle name="60% — akcent 4" xfId="255" builtinId="44" hidden="1"/>
    <cellStyle name="60% — akcent 4" xfId="294" builtinId="44" hidden="1"/>
    <cellStyle name="60% — akcent 4" xfId="335" builtinId="44" hidden="1"/>
    <cellStyle name="60% — akcent 4" xfId="374" builtinId="44" hidden="1"/>
    <cellStyle name="60% — akcent 4" xfId="413" builtinId="44" hidden="1"/>
    <cellStyle name="60% — akcent 4" xfId="452" builtinId="44" hidden="1"/>
    <cellStyle name="60% — akcent 4" xfId="492" builtinId="44" hidden="1"/>
    <cellStyle name="60% — akcent 4" xfId="532" builtinId="44" hidden="1"/>
    <cellStyle name="60% — akcent 4" xfId="571" builtinId="44" hidden="1"/>
    <cellStyle name="60% — akcent 4" xfId="611" builtinId="44" hidden="1"/>
    <cellStyle name="60% — akcent 4" xfId="650" builtinId="44" hidden="1"/>
    <cellStyle name="60% — akcent 4" xfId="690" builtinId="44" hidden="1"/>
    <cellStyle name="60% — akcent 4" xfId="729" builtinId="44" hidden="1"/>
    <cellStyle name="60% — akcent 4" xfId="768" builtinId="44" hidden="1"/>
    <cellStyle name="60% — akcent 4" xfId="807" builtinId="44" hidden="1"/>
    <cellStyle name="60% — akcent 4" xfId="966" builtinId="44" hidden="1"/>
    <cellStyle name="60% — akcent 4" xfId="1007" builtinId="44" hidden="1"/>
    <cellStyle name="60% — akcent 4" xfId="1046" builtinId="44" hidden="1"/>
    <cellStyle name="60% — akcent 4" xfId="1085" builtinId="44" hidden="1"/>
    <cellStyle name="60% — akcent 4" xfId="1124" builtinId="44" hidden="1"/>
    <cellStyle name="60% — akcent 4" xfId="1164" builtinId="44" hidden="1"/>
    <cellStyle name="60% — akcent 4" xfId="1203" builtinId="44" hidden="1"/>
    <cellStyle name="60% — akcent 4" xfId="1244" builtinId="44" hidden="1"/>
    <cellStyle name="60% — akcent 4" xfId="1283" builtinId="44" hidden="1"/>
    <cellStyle name="60% — akcent 4" xfId="1322" builtinId="44" hidden="1"/>
    <cellStyle name="60% — akcent 4" xfId="1361" builtinId="44" hidden="1"/>
    <cellStyle name="60% — akcent 4" xfId="1401" builtinId="44" hidden="1"/>
    <cellStyle name="60% — akcent 4" xfId="1441" builtinId="44" hidden="1"/>
    <cellStyle name="60% — akcent 4" xfId="1480" builtinId="44" hidden="1"/>
    <cellStyle name="60% — akcent 4" xfId="1520" builtinId="44" hidden="1"/>
    <cellStyle name="60% — akcent 4" xfId="1560" builtinId="44" hidden="1"/>
    <cellStyle name="60% — akcent 4" xfId="1600" builtinId="44" hidden="1"/>
    <cellStyle name="60% — akcent 4" xfId="1639" builtinId="44" hidden="1"/>
    <cellStyle name="60% — akcent 4" xfId="1678" builtinId="44" hidden="1"/>
    <cellStyle name="60% — akcent 4" xfId="909" builtinId="44" hidden="1"/>
    <cellStyle name="60% — akcent 4" xfId="1711" builtinId="44" hidden="1"/>
    <cellStyle name="60% — akcent 4" xfId="1752" builtinId="44" hidden="1"/>
    <cellStyle name="60% — akcent 4" xfId="1791" builtinId="44" hidden="1"/>
    <cellStyle name="60% — akcent 4" xfId="1830" builtinId="44" hidden="1"/>
    <cellStyle name="60% — akcent 4" xfId="1869" builtinId="44" hidden="1"/>
    <cellStyle name="60% — akcent 4" xfId="1909" builtinId="44" hidden="1"/>
    <cellStyle name="60% — akcent 4" xfId="1948" builtinId="44" hidden="1"/>
    <cellStyle name="60% — akcent 4" xfId="1989" builtinId="44" hidden="1"/>
    <cellStyle name="60% — akcent 4" xfId="2028" builtinId="44" hidden="1"/>
    <cellStyle name="60% — akcent 4" xfId="2067" builtinId="44" hidden="1"/>
    <cellStyle name="60% — akcent 4" xfId="2106" builtinId="44" hidden="1"/>
    <cellStyle name="60% — akcent 4" xfId="2146" builtinId="44" hidden="1"/>
    <cellStyle name="60% — akcent 4" xfId="2186" builtinId="44" hidden="1"/>
    <cellStyle name="60% — akcent 4" xfId="2225" builtinId="44" hidden="1"/>
    <cellStyle name="60% — akcent 4" xfId="2265" builtinId="44" hidden="1"/>
    <cellStyle name="60% — akcent 4" xfId="2304" builtinId="44" hidden="1"/>
    <cellStyle name="60% — akcent 4" xfId="2344" builtinId="44" hidden="1"/>
    <cellStyle name="60% — akcent 4" xfId="2383" builtinId="44" hidden="1"/>
    <cellStyle name="60% — akcent 4" xfId="2422" builtinId="44" hidden="1"/>
    <cellStyle name="60% — akcent 4" xfId="858" builtinId="44" hidden="1"/>
    <cellStyle name="60% — akcent 4" xfId="893" builtinId="44" hidden="1"/>
    <cellStyle name="60% — akcent 4" xfId="2468" builtinId="44" hidden="1"/>
    <cellStyle name="60% — akcent 4" xfId="2507" builtinId="44" hidden="1"/>
    <cellStyle name="60% — akcent 4" xfId="2546" builtinId="44" hidden="1"/>
    <cellStyle name="60% — akcent 4" xfId="2585" builtinId="44" hidden="1"/>
    <cellStyle name="60% — akcent 4" xfId="2625" builtinId="44" hidden="1"/>
    <cellStyle name="60% — akcent 4" xfId="2664" builtinId="44" hidden="1"/>
    <cellStyle name="60% — akcent 4" xfId="2705" builtinId="44" hidden="1"/>
    <cellStyle name="60% — akcent 4" xfId="2744" builtinId="44" hidden="1"/>
    <cellStyle name="60% — akcent 4" xfId="2783" builtinId="44" hidden="1"/>
    <cellStyle name="60% — akcent 4" xfId="2822" builtinId="44" hidden="1"/>
    <cellStyle name="60% — akcent 4" xfId="2862" builtinId="44" hidden="1"/>
    <cellStyle name="60% — akcent 4" xfId="2902" builtinId="44" hidden="1"/>
    <cellStyle name="60% — akcent 4" xfId="2941" builtinId="44" hidden="1"/>
    <cellStyle name="60% — akcent 4" xfId="2981" builtinId="44" hidden="1"/>
    <cellStyle name="60% — akcent 4" xfId="3020" builtinId="44" hidden="1"/>
    <cellStyle name="60% — akcent 4" xfId="3060" builtinId="44" hidden="1"/>
    <cellStyle name="60% — akcent 4" xfId="3099" builtinId="44" hidden="1"/>
    <cellStyle name="60% — akcent 4" xfId="3138" builtinId="44" hidden="1"/>
    <cellStyle name="60% — akcent 4" xfId="3177" builtinId="44" hidden="1"/>
    <cellStyle name="60% — akcent 4" xfId="3370" builtinId="44" hidden="1"/>
    <cellStyle name="60% — akcent 4" xfId="3415" builtinId="44" hidden="1"/>
    <cellStyle name="60% — akcent 4" xfId="3454" builtinId="44" hidden="1"/>
    <cellStyle name="60% — akcent 4" xfId="3493" builtinId="44" hidden="1"/>
    <cellStyle name="60% — akcent 4" xfId="3532" builtinId="44" hidden="1"/>
    <cellStyle name="60% — akcent 4" xfId="3572" builtinId="44" hidden="1"/>
    <cellStyle name="60% — akcent 4" xfId="3611" builtinId="44" hidden="1"/>
    <cellStyle name="60% — akcent 4" xfId="3652" builtinId="44" hidden="1"/>
    <cellStyle name="60% — akcent 4" xfId="3691" builtinId="44" hidden="1"/>
    <cellStyle name="60% — akcent 4" xfId="3730" builtinId="44" hidden="1"/>
    <cellStyle name="60% — akcent 4" xfId="3769" builtinId="44" hidden="1"/>
    <cellStyle name="60% — akcent 4" xfId="3813" builtinId="44" hidden="1"/>
    <cellStyle name="60% — akcent 4" xfId="3853" builtinId="44" hidden="1"/>
    <cellStyle name="60% — akcent 4" xfId="3892" builtinId="44" hidden="1"/>
    <cellStyle name="60% — akcent 4" xfId="3932" builtinId="44" hidden="1"/>
    <cellStyle name="60% — akcent 4" xfId="3972" builtinId="44" hidden="1"/>
    <cellStyle name="60% — akcent 4" xfId="4012" builtinId="44" hidden="1"/>
    <cellStyle name="60% — akcent 4" xfId="4051" builtinId="44" hidden="1"/>
    <cellStyle name="60% — akcent 4" xfId="4090" builtinId="44" hidden="1"/>
    <cellStyle name="60% — akcent 4" xfId="4147" builtinId="44" hidden="1"/>
    <cellStyle name="60% — akcent 4" xfId="4306" builtinId="44" hidden="1"/>
    <cellStyle name="60% — akcent 4" xfId="4351" builtinId="44" hidden="1"/>
    <cellStyle name="60% — akcent 4" xfId="4390" builtinId="44" hidden="1"/>
    <cellStyle name="60% — akcent 4" xfId="4429" builtinId="44" hidden="1"/>
    <cellStyle name="60% — akcent 4" xfId="4468" builtinId="44" hidden="1"/>
    <cellStyle name="60% — akcent 4" xfId="4508" builtinId="44" hidden="1"/>
    <cellStyle name="60% — akcent 4" xfId="4547" builtinId="44" hidden="1"/>
    <cellStyle name="60% — akcent 4" xfId="4588" builtinId="44" hidden="1"/>
    <cellStyle name="60% — akcent 4" xfId="4627" builtinId="44" hidden="1"/>
    <cellStyle name="60% — akcent 4" xfId="4666" builtinId="44" hidden="1"/>
    <cellStyle name="60% — akcent 4" xfId="4705" builtinId="44" hidden="1"/>
    <cellStyle name="60% — akcent 4" xfId="4749" builtinId="44" hidden="1"/>
    <cellStyle name="60% — akcent 4" xfId="4789" builtinId="44" hidden="1"/>
    <cellStyle name="60% — akcent 4" xfId="4828" builtinId="44" hidden="1"/>
    <cellStyle name="60% — akcent 4" xfId="4868" builtinId="44" hidden="1"/>
    <cellStyle name="60% — akcent 4" xfId="4908" builtinId="44" hidden="1"/>
    <cellStyle name="60% — akcent 4" xfId="4948" builtinId="44" hidden="1"/>
    <cellStyle name="60% — akcent 4" xfId="4987" builtinId="44" hidden="1"/>
    <cellStyle name="60% — akcent 4" xfId="5026" builtinId="44" hidden="1"/>
    <cellStyle name="60% — akcent 4" xfId="4249" builtinId="44" hidden="1"/>
    <cellStyle name="60% — akcent 4" xfId="5059" builtinId="44" hidden="1"/>
    <cellStyle name="60% — akcent 4" xfId="5100" builtinId="44" hidden="1"/>
    <cellStyle name="60% — akcent 4" xfId="5139" builtinId="44" hidden="1"/>
    <cellStyle name="60% — akcent 4" xfId="5178" builtinId="44" hidden="1"/>
    <cellStyle name="60% — akcent 4" xfId="5217" builtinId="44" hidden="1"/>
    <cellStyle name="60% — akcent 4" xfId="5257" builtinId="44" hidden="1"/>
    <cellStyle name="60% — akcent 4" xfId="5296" builtinId="44" hidden="1"/>
    <cellStyle name="60% — akcent 4" xfId="5337" builtinId="44" hidden="1"/>
    <cellStyle name="60% — akcent 4" xfId="5376" builtinId="44" hidden="1"/>
    <cellStyle name="60% — akcent 4" xfId="5415" builtinId="44" hidden="1"/>
    <cellStyle name="60% — akcent 4" xfId="5454" builtinId="44" hidden="1"/>
    <cellStyle name="60% — akcent 4" xfId="5494" builtinId="44" hidden="1"/>
    <cellStyle name="60% — akcent 4" xfId="5534" builtinId="44" hidden="1"/>
    <cellStyle name="60% — akcent 4" xfId="5573" builtinId="44" hidden="1"/>
    <cellStyle name="60% — akcent 4" xfId="5613" builtinId="44" hidden="1"/>
    <cellStyle name="60% — akcent 4" xfId="5652" builtinId="44" hidden="1"/>
    <cellStyle name="60% — akcent 4" xfId="5692" builtinId="44" hidden="1"/>
    <cellStyle name="60% — akcent 4" xfId="5731" builtinId="44" hidden="1"/>
    <cellStyle name="60% — akcent 4" xfId="5770" builtinId="44" hidden="1"/>
    <cellStyle name="60% — akcent 4" xfId="4198" builtinId="44" hidden="1"/>
    <cellStyle name="60% — akcent 4" xfId="4233" builtinId="44" hidden="1"/>
    <cellStyle name="60% — akcent 4" xfId="5816" builtinId="44" hidden="1"/>
    <cellStyle name="60% — akcent 4" xfId="5855" builtinId="44" hidden="1"/>
    <cellStyle name="60% — akcent 4" xfId="5894" builtinId="44" hidden="1"/>
    <cellStyle name="60% — akcent 4" xfId="5933" builtinId="44" hidden="1"/>
    <cellStyle name="60% — akcent 4" xfId="5973" builtinId="44" hidden="1"/>
    <cellStyle name="60% — akcent 4" xfId="6012" builtinId="44" hidden="1"/>
    <cellStyle name="60% — akcent 4" xfId="6053" builtinId="44" hidden="1"/>
    <cellStyle name="60% — akcent 4" xfId="6092" builtinId="44" hidden="1"/>
    <cellStyle name="60% — akcent 4" xfId="6131" builtinId="44" hidden="1"/>
    <cellStyle name="60% — akcent 4" xfId="6170" builtinId="44" hidden="1"/>
    <cellStyle name="60% — akcent 4" xfId="6210" builtinId="44" hidden="1"/>
    <cellStyle name="60% — akcent 4" xfId="6250" builtinId="44" hidden="1"/>
    <cellStyle name="60% — akcent 4" xfId="6289" builtinId="44" hidden="1"/>
    <cellStyle name="60% — akcent 4" xfId="6329" builtinId="44" hidden="1"/>
    <cellStyle name="60% — akcent 4" xfId="6368" builtinId="44" hidden="1"/>
    <cellStyle name="60% — akcent 4" xfId="6408" builtinId="44" hidden="1"/>
    <cellStyle name="60% — akcent 4" xfId="6447" builtinId="44" hidden="1"/>
    <cellStyle name="60% — akcent 4" xfId="6486" builtinId="44" hidden="1"/>
    <cellStyle name="60% — akcent 4" xfId="3313" builtinId="44" hidden="1"/>
    <cellStyle name="60% — akcent 4" xfId="6499" builtinId="44" hidden="1"/>
    <cellStyle name="60% — akcent 4" xfId="6542" builtinId="44" hidden="1"/>
    <cellStyle name="60% — akcent 4" xfId="6581" builtinId="44" hidden="1"/>
    <cellStyle name="60% — akcent 4" xfId="6620" builtinId="44" hidden="1"/>
    <cellStyle name="60% — akcent 4" xfId="6659" builtinId="44" hidden="1"/>
    <cellStyle name="60% — akcent 4" xfId="6699" builtinId="44" hidden="1"/>
    <cellStyle name="60% — akcent 4" xfId="6738" builtinId="44" hidden="1"/>
    <cellStyle name="60% — akcent 4" xfId="6779" builtinId="44" hidden="1"/>
    <cellStyle name="60% — akcent 4" xfId="6818" builtinId="44" hidden="1"/>
    <cellStyle name="60% — akcent 4" xfId="6857" builtinId="44" hidden="1"/>
    <cellStyle name="60% — akcent 4" xfId="6896" builtinId="44" hidden="1"/>
    <cellStyle name="60% — akcent 4" xfId="6938" builtinId="44" hidden="1"/>
    <cellStyle name="60% — akcent 4" xfId="6978" builtinId="44" hidden="1"/>
    <cellStyle name="60% — akcent 4" xfId="7017" builtinId="44" hidden="1"/>
    <cellStyle name="60% — akcent 4" xfId="7057" builtinId="44" hidden="1"/>
    <cellStyle name="60% — akcent 4" xfId="7097" builtinId="44" hidden="1"/>
    <cellStyle name="60% — akcent 4" xfId="7137" builtinId="44" hidden="1"/>
    <cellStyle name="60% — akcent 4" xfId="7176" builtinId="44" hidden="1"/>
    <cellStyle name="60% — akcent 4" xfId="7215" builtinId="44" hidden="1"/>
    <cellStyle name="60% — akcent 4" xfId="7265" builtinId="44" hidden="1"/>
    <cellStyle name="60% — akcent 4" xfId="7424" builtinId="44" hidden="1"/>
    <cellStyle name="60% — akcent 4" xfId="7467" builtinId="44" hidden="1"/>
    <cellStyle name="60% — akcent 4" xfId="7506" builtinId="44" hidden="1"/>
    <cellStyle name="60% — akcent 4" xfId="7545" builtinId="44" hidden="1"/>
    <cellStyle name="60% — akcent 4" xfId="7584" builtinId="44" hidden="1"/>
    <cellStyle name="60% — akcent 4" xfId="7624" builtinId="44" hidden="1"/>
    <cellStyle name="60% — akcent 4" xfId="7663" builtinId="44" hidden="1"/>
    <cellStyle name="60% — akcent 4" xfId="7704" builtinId="44" hidden="1"/>
    <cellStyle name="60% — akcent 4" xfId="7743" builtinId="44" hidden="1"/>
    <cellStyle name="60% — akcent 4" xfId="7782" builtinId="44" hidden="1"/>
    <cellStyle name="60% — akcent 4" xfId="7821" builtinId="44" hidden="1"/>
    <cellStyle name="60% — akcent 4" xfId="7863" builtinId="44" hidden="1"/>
    <cellStyle name="60% — akcent 4" xfId="7903" builtinId="44" hidden="1"/>
    <cellStyle name="60% — akcent 4" xfId="7942" builtinId="44" hidden="1"/>
    <cellStyle name="60% — akcent 4" xfId="7982" builtinId="44" hidden="1"/>
    <cellStyle name="60% — akcent 4" xfId="8022" builtinId="44" hidden="1"/>
    <cellStyle name="60% — akcent 4" xfId="8062" builtinId="44" hidden="1"/>
    <cellStyle name="60% — akcent 4" xfId="8101" builtinId="44" hidden="1"/>
    <cellStyle name="60% — akcent 4" xfId="8140" builtinId="44" hidden="1"/>
    <cellStyle name="60% — akcent 4" xfId="7367" builtinId="44" hidden="1"/>
    <cellStyle name="60% — akcent 4" xfId="8173" builtinId="44" hidden="1"/>
    <cellStyle name="60% — akcent 4" xfId="8214" builtinId="44" hidden="1"/>
    <cellStyle name="60% — akcent 4" xfId="8253" builtinId="44" hidden="1"/>
    <cellStyle name="60% — akcent 4" xfId="8292" builtinId="44" hidden="1"/>
    <cellStyle name="60% — akcent 4" xfId="8331" builtinId="44" hidden="1"/>
    <cellStyle name="60% — akcent 4" xfId="8371" builtinId="44" hidden="1"/>
    <cellStyle name="60% — akcent 4" xfId="8410" builtinId="44" hidden="1"/>
    <cellStyle name="60% — akcent 4" xfId="8451" builtinId="44" hidden="1"/>
    <cellStyle name="60% — akcent 4" xfId="8490" builtinId="44" hidden="1"/>
    <cellStyle name="60% — akcent 4" xfId="8529" builtinId="44" hidden="1"/>
    <cellStyle name="60% — akcent 4" xfId="8568" builtinId="44" hidden="1"/>
    <cellStyle name="60% — akcent 4" xfId="8608" builtinId="44" hidden="1"/>
    <cellStyle name="60% — akcent 4" xfId="8648" builtinId="44" hidden="1"/>
    <cellStyle name="60% — akcent 4" xfId="8687" builtinId="44" hidden="1"/>
    <cellStyle name="60% — akcent 4" xfId="8727" builtinId="44" hidden="1"/>
    <cellStyle name="60% — akcent 4" xfId="8766" builtinId="44" hidden="1"/>
    <cellStyle name="60% — akcent 4" xfId="8806" builtinId="44" hidden="1"/>
    <cellStyle name="60% — akcent 4" xfId="8845" builtinId="44" hidden="1"/>
    <cellStyle name="60% — akcent 4" xfId="8884" builtinId="44" hidden="1"/>
    <cellStyle name="60% — akcent 4" xfId="7316" builtinId="44" hidden="1"/>
    <cellStyle name="60% — akcent 4" xfId="7351" builtinId="44" hidden="1"/>
    <cellStyle name="60% — akcent 4" xfId="8930" builtinId="44" hidden="1"/>
    <cellStyle name="60% — akcent 4" xfId="8969" builtinId="44" hidden="1"/>
    <cellStyle name="60% — akcent 4" xfId="9008" builtinId="44" hidden="1"/>
    <cellStyle name="60% — akcent 4" xfId="9047" builtinId="44" hidden="1"/>
    <cellStyle name="60% — akcent 4" xfId="9087" builtinId="44" hidden="1"/>
    <cellStyle name="60% — akcent 4" xfId="9126" builtinId="44" hidden="1"/>
    <cellStyle name="60% — akcent 4" xfId="9167" builtinId="44" hidden="1"/>
    <cellStyle name="60% — akcent 4" xfId="9206" builtinId="44" hidden="1"/>
    <cellStyle name="60% — akcent 4" xfId="9245" builtinId="44" hidden="1"/>
    <cellStyle name="60% — akcent 4" xfId="9284" builtinId="44" hidden="1"/>
    <cellStyle name="60% — akcent 4" xfId="9324" builtinId="44" hidden="1"/>
    <cellStyle name="60% — akcent 4" xfId="9364" builtinId="44" hidden="1"/>
    <cellStyle name="60% — akcent 4" xfId="9403" builtinId="44" hidden="1"/>
    <cellStyle name="60% — akcent 4" xfId="9443" builtinId="44" hidden="1"/>
    <cellStyle name="60% — akcent 4" xfId="9482" builtinId="44" hidden="1"/>
    <cellStyle name="60% — akcent 4" xfId="9522" builtinId="44" hidden="1"/>
    <cellStyle name="60% — akcent 4" xfId="9561" builtinId="44" hidden="1"/>
    <cellStyle name="60% — akcent 4" xfId="9600" builtinId="44" hidden="1"/>
    <cellStyle name="60% — akcent 4" xfId="3291" builtinId="44" hidden="1"/>
    <cellStyle name="60% — akcent 4" xfId="9641" builtinId="44" hidden="1"/>
    <cellStyle name="60% — akcent 4" xfId="9682" builtinId="44" hidden="1"/>
    <cellStyle name="60% — akcent 4" xfId="9721" builtinId="44" hidden="1"/>
    <cellStyle name="60% — akcent 4" xfId="9760" builtinId="44" hidden="1"/>
    <cellStyle name="60% — akcent 4" xfId="9799" builtinId="44" hidden="1"/>
    <cellStyle name="60% — akcent 4" xfId="9839" builtinId="44" hidden="1"/>
    <cellStyle name="60% — akcent 4" xfId="9878" builtinId="44" hidden="1"/>
    <cellStyle name="60% — akcent 4" xfId="9919" builtinId="44" hidden="1"/>
    <cellStyle name="60% — akcent 4" xfId="9958" builtinId="44" hidden="1"/>
    <cellStyle name="60% — akcent 4" xfId="9997" builtinId="44" hidden="1"/>
    <cellStyle name="60% — akcent 4" xfId="10036" builtinId="44" hidden="1"/>
    <cellStyle name="60% — akcent 4" xfId="10076" builtinId="44" hidden="1"/>
    <cellStyle name="60% — akcent 4" xfId="10116" builtinId="44" hidden="1"/>
    <cellStyle name="60% — akcent 4" xfId="10155" builtinId="44" hidden="1"/>
    <cellStyle name="60% — akcent 4" xfId="10195" builtinId="44" hidden="1"/>
    <cellStyle name="60% — akcent 4" xfId="10234" builtinId="44" hidden="1"/>
    <cellStyle name="60% — akcent 4" xfId="10274" builtinId="44" hidden="1"/>
    <cellStyle name="60% — akcent 4" xfId="10313" builtinId="44" hidden="1"/>
    <cellStyle name="60% — akcent 4" xfId="10352" builtinId="44" hidden="1"/>
    <cellStyle name="60% — akcent 4" xfId="10391" builtinId="44" hidden="1"/>
    <cellStyle name="60% — akcent 4" xfId="10550" builtinId="44" hidden="1"/>
    <cellStyle name="60% — akcent 4" xfId="10591" builtinId="44" hidden="1"/>
    <cellStyle name="60% — akcent 4" xfId="10630" builtinId="44" hidden="1"/>
    <cellStyle name="60% — akcent 4" xfId="10669" builtinId="44" hidden="1"/>
    <cellStyle name="60% — akcent 4" xfId="10708" builtinId="44" hidden="1"/>
    <cellStyle name="60% — akcent 4" xfId="10748" builtinId="44" hidden="1"/>
    <cellStyle name="60% — akcent 4" xfId="10787" builtinId="44" hidden="1"/>
    <cellStyle name="60% — akcent 4" xfId="10828" builtinId="44" hidden="1"/>
    <cellStyle name="60% — akcent 4" xfId="10867" builtinId="44" hidden="1"/>
    <cellStyle name="60% — akcent 4" xfId="10906" builtinId="44" hidden="1"/>
    <cellStyle name="60% — akcent 4" xfId="10945" builtinId="44" hidden="1"/>
    <cellStyle name="60% — akcent 4" xfId="10985" builtinId="44" hidden="1"/>
    <cellStyle name="60% — akcent 4" xfId="11025" builtinId="44" hidden="1"/>
    <cellStyle name="60% — akcent 4" xfId="11064" builtinId="44" hidden="1"/>
    <cellStyle name="60% — akcent 4" xfId="11104" builtinId="44" hidden="1"/>
    <cellStyle name="60% — akcent 4" xfId="11144" builtinId="44" hidden="1"/>
    <cellStyle name="60% — akcent 4" xfId="11184" builtinId="44" hidden="1"/>
    <cellStyle name="60% — akcent 4" xfId="11223" builtinId="44" hidden="1"/>
    <cellStyle name="60% — akcent 4" xfId="11262" builtinId="44" hidden="1"/>
    <cellStyle name="60% — akcent 4" xfId="10493" builtinId="44" hidden="1"/>
    <cellStyle name="60% — akcent 4" xfId="11295" builtinId="44" hidden="1"/>
    <cellStyle name="60% — akcent 4" xfId="11336" builtinId="44" hidden="1"/>
    <cellStyle name="60% — akcent 4" xfId="11375" builtinId="44" hidden="1"/>
    <cellStyle name="60% — akcent 4" xfId="11414" builtinId="44" hidden="1"/>
    <cellStyle name="60% — akcent 4" xfId="11453" builtinId="44" hidden="1"/>
    <cellStyle name="60% — akcent 4" xfId="11493" builtinId="44" hidden="1"/>
    <cellStyle name="60% — akcent 4" xfId="11532" builtinId="44" hidden="1"/>
    <cellStyle name="60% — akcent 4" xfId="11573" builtinId="44" hidden="1"/>
    <cellStyle name="60% — akcent 4" xfId="11612" builtinId="44" hidden="1"/>
    <cellStyle name="60% — akcent 4" xfId="11651" builtinId="44" hidden="1"/>
    <cellStyle name="60% — akcent 4" xfId="11690" builtinId="44" hidden="1"/>
    <cellStyle name="60% — akcent 4" xfId="11730" builtinId="44" hidden="1"/>
    <cellStyle name="60% — akcent 4" xfId="11770" builtinId="44" hidden="1"/>
    <cellStyle name="60% — akcent 4" xfId="11809" builtinId="44" hidden="1"/>
    <cellStyle name="60% — akcent 4" xfId="11849" builtinId="44" hidden="1"/>
    <cellStyle name="60% — akcent 4" xfId="11888" builtinId="44" hidden="1"/>
    <cellStyle name="60% — akcent 4" xfId="11928" builtinId="44" hidden="1"/>
    <cellStyle name="60% — akcent 4" xfId="11967" builtinId="44" hidden="1"/>
    <cellStyle name="60% — akcent 4" xfId="12006" builtinId="44" hidden="1"/>
    <cellStyle name="60% — akcent 4" xfId="10442" builtinId="44" hidden="1"/>
    <cellStyle name="60% — akcent 4" xfId="10477" builtinId="44" hidden="1"/>
    <cellStyle name="60% — akcent 4" xfId="12052" builtinId="44" hidden="1"/>
    <cellStyle name="60% — akcent 4" xfId="12091" builtinId="44" hidden="1"/>
    <cellStyle name="60% — akcent 4" xfId="12130" builtinId="44" hidden="1"/>
    <cellStyle name="60% — akcent 4" xfId="12169" builtinId="44" hidden="1"/>
    <cellStyle name="60% — akcent 4" xfId="12209" builtinId="44" hidden="1"/>
    <cellStyle name="60% — akcent 4" xfId="12248" builtinId="44" hidden="1"/>
    <cellStyle name="60% — akcent 4" xfId="12289" builtinId="44" hidden="1"/>
    <cellStyle name="60% — akcent 4" xfId="12328" builtinId="44" hidden="1"/>
    <cellStyle name="60% — akcent 4" xfId="12367" builtinId="44" hidden="1"/>
    <cellStyle name="60% — akcent 4" xfId="12406" builtinId="44" hidden="1"/>
    <cellStyle name="60% — akcent 4" xfId="12446" builtinId="44" hidden="1"/>
    <cellStyle name="60% — akcent 4" xfId="12486" builtinId="44" hidden="1"/>
    <cellStyle name="60% — akcent 4" xfId="12525" builtinId="44" hidden="1"/>
    <cellStyle name="60% — akcent 4" xfId="12565" builtinId="44" hidden="1"/>
    <cellStyle name="60% — akcent 4" xfId="12604" builtinId="44" hidden="1"/>
    <cellStyle name="60% — akcent 4" xfId="12644" builtinId="44" hidden="1"/>
    <cellStyle name="60% — akcent 4" xfId="12683" builtinId="44" hidden="1"/>
    <cellStyle name="60% — akcent 4" xfId="12722" builtinId="44" hidden="1"/>
    <cellStyle name="60% — akcent 4" xfId="12761" builtinId="44" hidden="1"/>
    <cellStyle name="60% — akcent 4" xfId="12801" builtinId="44" hidden="1"/>
    <cellStyle name="60% — akcent 4" xfId="12842" builtinId="44" hidden="1"/>
    <cellStyle name="60% — akcent 4" xfId="12881" builtinId="44" hidden="1"/>
    <cellStyle name="60% — akcent 4" xfId="12920" builtinId="44" hidden="1"/>
    <cellStyle name="60% — akcent 4" xfId="12959" builtinId="44" hidden="1"/>
    <cellStyle name="60% — akcent 4" xfId="12999" builtinId="44" hidden="1"/>
    <cellStyle name="60% — akcent 4" xfId="13038" builtinId="44" hidden="1"/>
    <cellStyle name="60% — akcent 4" xfId="13079" builtinId="44" hidden="1"/>
    <cellStyle name="60% — akcent 4" xfId="13118" builtinId="44" hidden="1"/>
    <cellStyle name="60% — akcent 4" xfId="13157" builtinId="44" hidden="1"/>
    <cellStyle name="60% — akcent 4" xfId="13196" builtinId="44" hidden="1"/>
    <cellStyle name="60% — akcent 4" xfId="13236" builtinId="44" hidden="1"/>
    <cellStyle name="60% — akcent 4" xfId="13276" builtinId="44" hidden="1"/>
    <cellStyle name="60% — akcent 4" xfId="13315" builtinId="44" hidden="1"/>
    <cellStyle name="60% — akcent 4" xfId="13355" builtinId="44" hidden="1"/>
    <cellStyle name="60% — akcent 4" xfId="13394" builtinId="44" hidden="1"/>
    <cellStyle name="60% — akcent 4" xfId="13434" builtinId="44" hidden="1"/>
    <cellStyle name="60% — akcent 4" xfId="13473" builtinId="44" hidden="1"/>
    <cellStyle name="60% — akcent 4" xfId="13512" builtinId="44" hidden="1"/>
    <cellStyle name="60% — akcent 4" xfId="13551" builtinId="44" hidden="1"/>
    <cellStyle name="60% — akcent 4" xfId="13710" builtinId="44" hidden="1"/>
    <cellStyle name="60% — akcent 4" xfId="13751" builtinId="44" hidden="1"/>
    <cellStyle name="60% — akcent 4" xfId="13790" builtinId="44" hidden="1"/>
    <cellStyle name="60% — akcent 4" xfId="13829" builtinId="44" hidden="1"/>
    <cellStyle name="60% — akcent 4" xfId="13868" builtinId="44" hidden="1"/>
    <cellStyle name="60% — akcent 4" xfId="13908" builtinId="44" hidden="1"/>
    <cellStyle name="60% — akcent 4" xfId="13947" builtinId="44" hidden="1"/>
    <cellStyle name="60% — akcent 4" xfId="13988" builtinId="44" hidden="1"/>
    <cellStyle name="60% — akcent 4" xfId="14027" builtinId="44" hidden="1"/>
    <cellStyle name="60% — akcent 4" xfId="14066" builtinId="44" hidden="1"/>
    <cellStyle name="60% — akcent 4" xfId="14105" builtinId="44" hidden="1"/>
    <cellStyle name="60% — akcent 4" xfId="14145" builtinId="44" hidden="1"/>
    <cellStyle name="60% — akcent 4" xfId="14185" builtinId="44" hidden="1"/>
    <cellStyle name="60% — akcent 4" xfId="14224" builtinId="44" hidden="1"/>
    <cellStyle name="60% — akcent 4" xfId="14264" builtinId="44" hidden="1"/>
    <cellStyle name="60% — akcent 4" xfId="14304" builtinId="44" hidden="1"/>
    <cellStyle name="60% — akcent 4" xfId="14344" builtinId="44" hidden="1"/>
    <cellStyle name="60% — akcent 4" xfId="14383" builtinId="44" hidden="1"/>
    <cellStyle name="60% — akcent 4" xfId="14422" builtinId="44" hidden="1"/>
    <cellStyle name="60% — akcent 4" xfId="13653" builtinId="44" hidden="1"/>
    <cellStyle name="60% — akcent 4" xfId="14455" builtinId="44" hidden="1"/>
    <cellStyle name="60% — akcent 4" xfId="14496" builtinId="44" hidden="1"/>
    <cellStyle name="60% — akcent 4" xfId="14535" builtinId="44" hidden="1"/>
    <cellStyle name="60% — akcent 4" xfId="14574" builtinId="44" hidden="1"/>
    <cellStyle name="60% — akcent 4" xfId="14613" builtinId="44" hidden="1"/>
    <cellStyle name="60% — akcent 4" xfId="14653" builtinId="44" hidden="1"/>
    <cellStyle name="60% — akcent 4" xfId="14692" builtinId="44" hidden="1"/>
    <cellStyle name="60% — akcent 4" xfId="14733" builtinId="44" hidden="1"/>
    <cellStyle name="60% — akcent 4" xfId="14772" builtinId="44" hidden="1"/>
    <cellStyle name="60% — akcent 4" xfId="14811" builtinId="44" hidden="1"/>
    <cellStyle name="60% — akcent 4" xfId="14850" builtinId="44" hidden="1"/>
    <cellStyle name="60% — akcent 4" xfId="14890" builtinId="44" hidden="1"/>
    <cellStyle name="60% — akcent 4" xfId="14930" builtinId="44" hidden="1"/>
    <cellStyle name="60% — akcent 4" xfId="14969" builtinId="44" hidden="1"/>
    <cellStyle name="60% — akcent 4" xfId="15009" builtinId="44" hidden="1"/>
    <cellStyle name="60% — akcent 4" xfId="15048" builtinId="44" hidden="1"/>
    <cellStyle name="60% — akcent 4" xfId="15088" builtinId="44" hidden="1"/>
    <cellStyle name="60% — akcent 4" xfId="15127" builtinId="44" hidden="1"/>
    <cellStyle name="60% — akcent 4" xfId="15166" builtinId="44" hidden="1"/>
    <cellStyle name="60% — akcent 4" xfId="13602" builtinId="44" hidden="1"/>
    <cellStyle name="60% — akcent 4" xfId="13637" builtinId="44" hidden="1"/>
    <cellStyle name="60% — akcent 4" xfId="15212" builtinId="44" hidden="1"/>
    <cellStyle name="60% — akcent 4" xfId="15251" builtinId="44" hidden="1"/>
    <cellStyle name="60% — akcent 4" xfId="15290" builtinId="44" hidden="1"/>
    <cellStyle name="60% — akcent 4" xfId="15329" builtinId="44" hidden="1"/>
    <cellStyle name="60% — akcent 4" xfId="15369" builtinId="44" hidden="1"/>
    <cellStyle name="60% — akcent 4" xfId="15408" builtinId="44" hidden="1"/>
    <cellStyle name="60% — akcent 4" xfId="15449" builtinId="44" hidden="1"/>
    <cellStyle name="60% — akcent 4" xfId="15488" builtinId="44" hidden="1"/>
    <cellStyle name="60% — akcent 4" xfId="15527" builtinId="44" hidden="1"/>
    <cellStyle name="60% — akcent 4" xfId="15566" builtinId="44" hidden="1"/>
    <cellStyle name="60% — akcent 4" xfId="15606" builtinId="44" hidden="1"/>
    <cellStyle name="60% — akcent 4" xfId="15646" builtinId="44" hidden="1"/>
    <cellStyle name="60% — akcent 4" xfId="15685" builtinId="44" hidden="1"/>
    <cellStyle name="60% — akcent 4" xfId="15725" builtinId="44" hidden="1"/>
    <cellStyle name="60% — akcent 4" xfId="15764" builtinId="44" hidden="1"/>
    <cellStyle name="60% — akcent 4" xfId="15804" builtinId="44" hidden="1"/>
    <cellStyle name="60% — akcent 4" xfId="15843" builtinId="44" hidden="1"/>
    <cellStyle name="60% — akcent 4" xfId="15882" builtinId="44" hidden="1"/>
    <cellStyle name="60% — akcent 4" xfId="3238" builtinId="44" hidden="1"/>
    <cellStyle name="60% — akcent 4" xfId="15895" builtinId="44" hidden="1"/>
    <cellStyle name="60% — akcent 4" xfId="15936" builtinId="44" hidden="1"/>
    <cellStyle name="60% — akcent 4" xfId="15975" builtinId="44" hidden="1"/>
    <cellStyle name="60% — akcent 4" xfId="16014" builtinId="44" hidden="1"/>
    <cellStyle name="60% — akcent 4" xfId="16053" builtinId="44" hidden="1"/>
    <cellStyle name="60% — akcent 4" xfId="16093" builtinId="44" hidden="1"/>
    <cellStyle name="60% — akcent 4" xfId="16132" builtinId="44" hidden="1"/>
    <cellStyle name="60% — akcent 4" xfId="16173" builtinId="44" hidden="1"/>
    <cellStyle name="60% — akcent 4" xfId="16212" builtinId="44" hidden="1"/>
    <cellStyle name="60% — akcent 4" xfId="16251" builtinId="44" hidden="1"/>
    <cellStyle name="60% — akcent 4" xfId="16290" builtinId="44" hidden="1"/>
    <cellStyle name="60% — akcent 4" xfId="16330" builtinId="44" hidden="1"/>
    <cellStyle name="60% — akcent 4" xfId="16370" builtinId="44" hidden="1"/>
    <cellStyle name="60% — akcent 4" xfId="16409" builtinId="44" hidden="1"/>
    <cellStyle name="60% — akcent 4" xfId="16449" builtinId="44" hidden="1"/>
    <cellStyle name="60% — akcent 4" xfId="16488" builtinId="44" hidden="1"/>
    <cellStyle name="60% — akcent 4" xfId="16528" builtinId="44" hidden="1"/>
    <cellStyle name="60% — akcent 4" xfId="16567" builtinId="44" hidden="1"/>
    <cellStyle name="60% — akcent 4" xfId="16606" builtinId="44" hidden="1"/>
    <cellStyle name="60% — akcent 4" xfId="16645" builtinId="44" hidden="1"/>
    <cellStyle name="60% — akcent 4" xfId="16804" builtinId="44" hidden="1"/>
    <cellStyle name="60% — akcent 4" xfId="16845" builtinId="44" hidden="1"/>
    <cellStyle name="60% — akcent 4" xfId="16884" builtinId="44" hidden="1"/>
    <cellStyle name="60% — akcent 4" xfId="16923" builtinId="44" hidden="1"/>
    <cellStyle name="60% — akcent 4" xfId="16962" builtinId="44" hidden="1"/>
    <cellStyle name="60% — akcent 4" xfId="17002" builtinId="44" hidden="1"/>
    <cellStyle name="60% — akcent 4" xfId="17041" builtinId="44" hidden="1"/>
    <cellStyle name="60% — akcent 4" xfId="17082" builtinId="44" hidden="1"/>
    <cellStyle name="60% — akcent 4" xfId="17121" builtinId="44" hidden="1"/>
    <cellStyle name="60% — akcent 4" xfId="17160" builtinId="44" hidden="1"/>
    <cellStyle name="60% — akcent 4" xfId="17199" builtinId="44" hidden="1"/>
    <cellStyle name="60% — akcent 4" xfId="17239" builtinId="44" hidden="1"/>
    <cellStyle name="60% — akcent 4" xfId="17279" builtinId="44" hidden="1"/>
    <cellStyle name="60% — akcent 4" xfId="17318" builtinId="44" hidden="1"/>
    <cellStyle name="60% — akcent 4" xfId="17358" builtinId="44" hidden="1"/>
    <cellStyle name="60% — akcent 4" xfId="17398" builtinId="44" hidden="1"/>
    <cellStyle name="60% — akcent 4" xfId="17438" builtinId="44" hidden="1"/>
    <cellStyle name="60% — akcent 4" xfId="17477" builtinId="44" hidden="1"/>
    <cellStyle name="60% — akcent 4" xfId="17516" builtinId="44" hidden="1"/>
    <cellStyle name="60% — akcent 4" xfId="16747" builtinId="44" hidden="1"/>
    <cellStyle name="60% — akcent 4" xfId="17549" builtinId="44" hidden="1"/>
    <cellStyle name="60% — akcent 4" xfId="17590" builtinId="44" hidden="1"/>
    <cellStyle name="60% — akcent 4" xfId="17629" builtinId="44" hidden="1"/>
    <cellStyle name="60% — akcent 4" xfId="17668" builtinId="44" hidden="1"/>
    <cellStyle name="60% — akcent 4" xfId="17707" builtinId="44" hidden="1"/>
    <cellStyle name="60% — akcent 4" xfId="17747" builtinId="44" hidden="1"/>
    <cellStyle name="60% — akcent 4" xfId="17786" builtinId="44" hidden="1"/>
    <cellStyle name="60% — akcent 4" xfId="17827" builtinId="44" hidden="1"/>
    <cellStyle name="60% — akcent 4" xfId="17866" builtinId="44" hidden="1"/>
    <cellStyle name="60% — akcent 4" xfId="17905" builtinId="44" hidden="1"/>
    <cellStyle name="60% — akcent 4" xfId="17944" builtinId="44" hidden="1"/>
    <cellStyle name="60% — akcent 4" xfId="17984" builtinId="44" hidden="1"/>
    <cellStyle name="60% — akcent 4" xfId="18024" builtinId="44" hidden="1"/>
    <cellStyle name="60% — akcent 4" xfId="18063" builtinId="44" hidden="1"/>
    <cellStyle name="60% — akcent 4" xfId="18103" builtinId="44" hidden="1"/>
    <cellStyle name="60% — akcent 4" xfId="18142" builtinId="44" hidden="1"/>
    <cellStyle name="60% — akcent 4" xfId="18182" builtinId="44" hidden="1"/>
    <cellStyle name="60% — akcent 4" xfId="18221" builtinId="44" hidden="1"/>
    <cellStyle name="60% — akcent 4" xfId="18260" builtinId="44" hidden="1"/>
    <cellStyle name="60% — akcent 4" xfId="16696" builtinId="44" hidden="1"/>
    <cellStyle name="60% — akcent 4" xfId="16731" builtinId="44" hidden="1"/>
    <cellStyle name="60% — akcent 4" xfId="18306" builtinId="44" hidden="1"/>
    <cellStyle name="60% — akcent 4" xfId="18345" builtinId="44" hidden="1"/>
    <cellStyle name="60% — akcent 4" xfId="18384" builtinId="44" hidden="1"/>
    <cellStyle name="60% — akcent 4" xfId="18423" builtinId="44" hidden="1"/>
    <cellStyle name="60% — akcent 4" xfId="18463" builtinId="44" hidden="1"/>
    <cellStyle name="60% — akcent 4" xfId="18502" builtinId="44" hidden="1"/>
    <cellStyle name="60% — akcent 4" xfId="18543" builtinId="44" hidden="1"/>
    <cellStyle name="60% — akcent 4" xfId="18582" builtinId="44" hidden="1"/>
    <cellStyle name="60% — akcent 4" xfId="18621" builtinId="44" hidden="1"/>
    <cellStyle name="60% — akcent 4" xfId="18660" builtinId="44" hidden="1"/>
    <cellStyle name="60% — akcent 4" xfId="18700" builtinId="44" hidden="1"/>
    <cellStyle name="60% — akcent 4" xfId="18740" builtinId="44" hidden="1"/>
    <cellStyle name="60% — akcent 4" xfId="18779" builtinId="44" hidden="1"/>
    <cellStyle name="60% — akcent 4" xfId="18819" builtinId="44" hidden="1"/>
    <cellStyle name="60% — akcent 4" xfId="18858" builtinId="44" hidden="1"/>
    <cellStyle name="60% — akcent 4" xfId="18898" builtinId="44" hidden="1"/>
    <cellStyle name="60% — akcent 4" xfId="18937" builtinId="44" hidden="1"/>
    <cellStyle name="60% — akcent 4" xfId="18976" builtinId="44" hidden="1"/>
    <cellStyle name="60% — akcent 4" xfId="3254" builtinId="44" hidden="1"/>
    <cellStyle name="60% — akcent 4" xfId="19098" builtinId="44" hidden="1"/>
    <cellStyle name="60% — akcent 4" xfId="19139" builtinId="44" hidden="1"/>
    <cellStyle name="60% — akcent 4" xfId="19178" builtinId="44" hidden="1"/>
    <cellStyle name="60% — akcent 4" xfId="19217" builtinId="44" hidden="1"/>
    <cellStyle name="60% — akcent 4" xfId="19256" builtinId="44" hidden="1"/>
    <cellStyle name="60% — akcent 4" xfId="19296" builtinId="44" hidden="1"/>
    <cellStyle name="60% — akcent 4" xfId="19335" builtinId="44" hidden="1"/>
    <cellStyle name="60% — akcent 4" xfId="19376" builtinId="44" hidden="1"/>
    <cellStyle name="60% — akcent 4" xfId="19415" builtinId="44" hidden="1"/>
    <cellStyle name="60% — akcent 4" xfId="19454" builtinId="44" hidden="1"/>
    <cellStyle name="60% — akcent 4" xfId="19493" builtinId="44" hidden="1"/>
    <cellStyle name="60% — akcent 4" xfId="19533" builtinId="44" hidden="1"/>
    <cellStyle name="60% — akcent 4" xfId="19573" builtinId="44" hidden="1"/>
    <cellStyle name="60% — akcent 4" xfId="19612" builtinId="44" hidden="1"/>
    <cellStyle name="60% — akcent 4" xfId="19652" builtinId="44" hidden="1"/>
    <cellStyle name="60% — akcent 4" xfId="19691" builtinId="44" hidden="1"/>
    <cellStyle name="60% — akcent 4" xfId="19731" builtinId="44" hidden="1"/>
    <cellStyle name="60% — akcent 4" xfId="19770" builtinId="44" hidden="1"/>
    <cellStyle name="60% — akcent 4" xfId="19809" builtinId="44" hidden="1"/>
    <cellStyle name="60% — akcent 4" xfId="19860" builtinId="44" hidden="1"/>
    <cellStyle name="60% — akcent 4" xfId="20019" builtinId="44" hidden="1"/>
    <cellStyle name="60% — akcent 4" xfId="20060" builtinId="44" hidden="1"/>
    <cellStyle name="60% — akcent 4" xfId="20099" builtinId="44" hidden="1"/>
    <cellStyle name="60% — akcent 4" xfId="20138" builtinId="44" hidden="1"/>
    <cellStyle name="60% — akcent 4" xfId="20177" builtinId="44" hidden="1"/>
    <cellStyle name="60% — akcent 4" xfId="20217" builtinId="44" hidden="1"/>
    <cellStyle name="60% — akcent 4" xfId="20256" builtinId="44" hidden="1"/>
    <cellStyle name="60% — akcent 4" xfId="20297" builtinId="44" hidden="1"/>
    <cellStyle name="60% — akcent 4" xfId="20336" builtinId="44" hidden="1"/>
    <cellStyle name="60% — akcent 4" xfId="20375" builtinId="44" hidden="1"/>
    <cellStyle name="60% — akcent 4" xfId="20414" builtinId="44" hidden="1"/>
    <cellStyle name="60% — akcent 4" xfId="20454" builtinId="44" hidden="1"/>
    <cellStyle name="60% — akcent 4" xfId="20494" builtinId="44" hidden="1"/>
    <cellStyle name="60% — akcent 4" xfId="20533" builtinId="44" hidden="1"/>
    <cellStyle name="60% — akcent 4" xfId="20573" builtinId="44" hidden="1"/>
    <cellStyle name="60% — akcent 4" xfId="20613" builtinId="44" hidden="1"/>
    <cellStyle name="60% — akcent 4" xfId="20653" builtinId="44" hidden="1"/>
    <cellStyle name="60% — akcent 4" xfId="20692" builtinId="44" hidden="1"/>
    <cellStyle name="60% — akcent 4" xfId="20731" builtinId="44" hidden="1"/>
    <cellStyle name="60% — akcent 4" xfId="19962" builtinId="44" hidden="1"/>
    <cellStyle name="60% — akcent 4" xfId="20764" builtinId="44" hidden="1"/>
    <cellStyle name="60% — akcent 4" xfId="20805" builtinId="44" hidden="1"/>
    <cellStyle name="60% — akcent 4" xfId="20844" builtinId="44" hidden="1"/>
    <cellStyle name="60% — akcent 4" xfId="20883" builtinId="44" hidden="1"/>
    <cellStyle name="60% — akcent 4" xfId="20922" builtinId="44" hidden="1"/>
    <cellStyle name="60% — akcent 4" xfId="20962" builtinId="44" hidden="1"/>
    <cellStyle name="60% — akcent 4" xfId="21001" builtinId="44" hidden="1"/>
    <cellStyle name="60% — akcent 4" xfId="21042" builtinId="44" hidden="1"/>
    <cellStyle name="60% — akcent 4" xfId="21081" builtinId="44" hidden="1"/>
    <cellStyle name="60% — akcent 4" xfId="21120" builtinId="44" hidden="1"/>
    <cellStyle name="60% — akcent 4" xfId="21159" builtinId="44" hidden="1"/>
    <cellStyle name="60% — akcent 4" xfId="21199" builtinId="44" hidden="1"/>
    <cellStyle name="60% — akcent 4" xfId="21239" builtinId="44" hidden="1"/>
    <cellStyle name="60% — akcent 4" xfId="21278" builtinId="44" hidden="1"/>
    <cellStyle name="60% — akcent 4" xfId="21318" builtinId="44" hidden="1"/>
    <cellStyle name="60% — akcent 4" xfId="21357" builtinId="44" hidden="1"/>
    <cellStyle name="60% — akcent 4" xfId="21397" builtinId="44" hidden="1"/>
    <cellStyle name="60% — akcent 4" xfId="21436" builtinId="44" hidden="1"/>
    <cellStyle name="60% — akcent 4" xfId="21475" builtinId="44" hidden="1"/>
    <cellStyle name="60% — akcent 4" xfId="19911" builtinId="44" hidden="1"/>
    <cellStyle name="60% — akcent 4" xfId="19946" builtinId="44" hidden="1"/>
    <cellStyle name="60% — akcent 4" xfId="21521" builtinId="44" hidden="1"/>
    <cellStyle name="60% — akcent 4" xfId="21560" builtinId="44" hidden="1"/>
    <cellStyle name="60% — akcent 4" xfId="21599" builtinId="44" hidden="1"/>
    <cellStyle name="60% — akcent 4" xfId="21638" builtinId="44" hidden="1"/>
    <cellStyle name="60% — akcent 4" xfId="21678" builtinId="44" hidden="1"/>
    <cellStyle name="60% — akcent 4" xfId="21717" builtinId="44" hidden="1"/>
    <cellStyle name="60% — akcent 4" xfId="21758" builtinId="44" hidden="1"/>
    <cellStyle name="60% — akcent 4" xfId="21797" builtinId="44" hidden="1"/>
    <cellStyle name="60% — akcent 4" xfId="21836" builtinId="44" hidden="1"/>
    <cellStyle name="60% — akcent 4" xfId="21875" builtinId="44" hidden="1"/>
    <cellStyle name="60% — akcent 4" xfId="21915" builtinId="44" hidden="1"/>
    <cellStyle name="60% — akcent 4" xfId="21955" builtinId="44" hidden="1"/>
    <cellStyle name="60% — akcent 4" xfId="21994" builtinId="44" hidden="1"/>
    <cellStyle name="60% — akcent 4" xfId="22034" builtinId="44" hidden="1"/>
    <cellStyle name="60% — akcent 4" xfId="22073" builtinId="44" hidden="1"/>
    <cellStyle name="60% — akcent 4" xfId="22113" builtinId="44" hidden="1"/>
    <cellStyle name="60% — akcent 4" xfId="22152" builtinId="44" hidden="1"/>
    <cellStyle name="60% — akcent 4" xfId="22191" builtinId="44" hidden="1"/>
    <cellStyle name="60% — akcent 4" xfId="22230" builtinId="44" hidden="1"/>
    <cellStyle name="60% — akcent 4" xfId="22270" builtinId="44" hidden="1"/>
    <cellStyle name="60% — akcent 4" xfId="22311" builtinId="44" hidden="1"/>
    <cellStyle name="60% — akcent 4" xfId="22350" builtinId="44" hidden="1"/>
    <cellStyle name="60% — akcent 4" xfId="22389" builtinId="44" hidden="1"/>
    <cellStyle name="60% — akcent 4" xfId="22428" builtinId="44" hidden="1"/>
    <cellStyle name="60% — akcent 4" xfId="22468" builtinId="44" hidden="1"/>
    <cellStyle name="60% — akcent 4" xfId="22507" builtinId="44" hidden="1"/>
    <cellStyle name="60% — akcent 4" xfId="22548" builtinId="44" hidden="1"/>
    <cellStyle name="60% — akcent 4" xfId="22587" builtinId="44" hidden="1"/>
    <cellStyle name="60% — akcent 4" xfId="22626" builtinId="44" hidden="1"/>
    <cellStyle name="60% — akcent 4" xfId="22665" builtinId="44" hidden="1"/>
    <cellStyle name="60% — akcent 4" xfId="22705" builtinId="44" hidden="1"/>
    <cellStyle name="60% — akcent 4" xfId="22745" builtinId="44" hidden="1"/>
    <cellStyle name="60% — akcent 4" xfId="22784" builtinId="44" hidden="1"/>
    <cellStyle name="60% — akcent 4" xfId="22824" builtinId="44" hidden="1"/>
    <cellStyle name="60% — akcent 4" xfId="22863" builtinId="44" hidden="1"/>
    <cellStyle name="60% — akcent 4" xfId="22903" builtinId="44" hidden="1"/>
    <cellStyle name="60% — akcent 4" xfId="22942" builtinId="44" hidden="1"/>
    <cellStyle name="60% — akcent 4" xfId="22981" builtinId="44" hidden="1"/>
    <cellStyle name="60% — akcent 4" xfId="23020" builtinId="44" hidden="1"/>
    <cellStyle name="60% — akcent 4" xfId="23179" builtinId="44" hidden="1"/>
    <cellStyle name="60% — akcent 4" xfId="23220" builtinId="44" hidden="1"/>
    <cellStyle name="60% — akcent 4" xfId="23259" builtinId="44" hidden="1"/>
    <cellStyle name="60% — akcent 4" xfId="23298" builtinId="44" hidden="1"/>
    <cellStyle name="60% — akcent 4" xfId="23337" builtinId="44" hidden="1"/>
    <cellStyle name="60% — akcent 4" xfId="23377" builtinId="44" hidden="1"/>
    <cellStyle name="60% — akcent 4" xfId="23416" builtinId="44" hidden="1"/>
    <cellStyle name="60% — akcent 4" xfId="23457" builtinId="44" hidden="1"/>
    <cellStyle name="60% — akcent 4" xfId="23496" builtinId="44" hidden="1"/>
    <cellStyle name="60% — akcent 4" xfId="23535" builtinId="44" hidden="1"/>
    <cellStyle name="60% — akcent 4" xfId="23574" builtinId="44" hidden="1"/>
    <cellStyle name="60% — akcent 4" xfId="23614" builtinId="44" hidden="1"/>
    <cellStyle name="60% — akcent 4" xfId="23654" builtinId="44" hidden="1"/>
    <cellStyle name="60% — akcent 4" xfId="23693" builtinId="44" hidden="1"/>
    <cellStyle name="60% — akcent 4" xfId="23733" builtinId="44" hidden="1"/>
    <cellStyle name="60% — akcent 4" xfId="23773" builtinId="44" hidden="1"/>
    <cellStyle name="60% — akcent 4" xfId="23813" builtinId="44" hidden="1"/>
    <cellStyle name="60% — akcent 4" xfId="23852" builtinId="44" hidden="1"/>
    <cellStyle name="60% — akcent 4" xfId="23891" builtinId="44" hidden="1"/>
    <cellStyle name="60% — akcent 4" xfId="23122" builtinId="44" hidden="1"/>
    <cellStyle name="60% — akcent 4" xfId="23924" builtinId="44" hidden="1"/>
    <cellStyle name="60% — akcent 4" xfId="23965" builtinId="44" hidden="1"/>
    <cellStyle name="60% — akcent 4" xfId="24004" builtinId="44" hidden="1"/>
    <cellStyle name="60% — akcent 4" xfId="24043" builtinId="44" hidden="1"/>
    <cellStyle name="60% — akcent 4" xfId="24082" builtinId="44" hidden="1"/>
    <cellStyle name="60% — akcent 4" xfId="24122" builtinId="44" hidden="1"/>
    <cellStyle name="60% — akcent 4" xfId="24161" builtinId="44" hidden="1"/>
    <cellStyle name="60% — akcent 4" xfId="24202" builtinId="44" hidden="1"/>
    <cellStyle name="60% — akcent 4" xfId="24241" builtinId="44" hidden="1"/>
    <cellStyle name="60% — akcent 4" xfId="24280" builtinId="44" hidden="1"/>
    <cellStyle name="60% — akcent 4" xfId="24319" builtinId="44" hidden="1"/>
    <cellStyle name="60% — akcent 4" xfId="24359" builtinId="44" hidden="1"/>
    <cellStyle name="60% — akcent 4" xfId="24399" builtinId="44" hidden="1"/>
    <cellStyle name="60% — akcent 4" xfId="24438" builtinId="44" hidden="1"/>
    <cellStyle name="60% — akcent 4" xfId="24478" builtinId="44" hidden="1"/>
    <cellStyle name="60% — akcent 4" xfId="24517" builtinId="44" hidden="1"/>
    <cellStyle name="60% — akcent 4" xfId="24557" builtinId="44" hidden="1"/>
    <cellStyle name="60% — akcent 4" xfId="24596" builtinId="44" hidden="1"/>
    <cellStyle name="60% — akcent 4" xfId="24635" builtinId="44" hidden="1"/>
    <cellStyle name="60% — akcent 4" xfId="23071" builtinId="44" hidden="1"/>
    <cellStyle name="60% — akcent 4" xfId="23106" builtinId="44" hidden="1"/>
    <cellStyle name="60% — akcent 4" xfId="24681" builtinId="44" hidden="1"/>
    <cellStyle name="60% — akcent 4" xfId="24720" builtinId="44" hidden="1"/>
    <cellStyle name="60% — akcent 4" xfId="24759" builtinId="44" hidden="1"/>
    <cellStyle name="60% — akcent 4" xfId="24798" builtinId="44" hidden="1"/>
    <cellStyle name="60% — akcent 4" xfId="24838" builtinId="44" hidden="1"/>
    <cellStyle name="60% — akcent 4" xfId="24877" builtinId="44" hidden="1"/>
    <cellStyle name="60% — akcent 4" xfId="24918" builtinId="44" hidden="1"/>
    <cellStyle name="60% — akcent 4" xfId="24957" builtinId="44" hidden="1"/>
    <cellStyle name="60% — akcent 4" xfId="24996" builtinId="44" hidden="1"/>
    <cellStyle name="60% — akcent 4" xfId="25035" builtinId="44" hidden="1"/>
    <cellStyle name="60% — akcent 4" xfId="25075" builtinId="44" hidden="1"/>
    <cellStyle name="60% — akcent 4" xfId="25115" builtinId="44" hidden="1"/>
    <cellStyle name="60% — akcent 4" xfId="25154" builtinId="44" hidden="1"/>
    <cellStyle name="60% — akcent 4" xfId="25194" builtinId="44" hidden="1"/>
    <cellStyle name="60% — akcent 4" xfId="25233" builtinId="44" hidden="1"/>
    <cellStyle name="60% — akcent 4" xfId="25273" builtinId="44" hidden="1"/>
    <cellStyle name="60% — akcent 4" xfId="25312" builtinId="44" hidden="1"/>
    <cellStyle name="60% — akcent 4" xfId="25351" builtinId="44" hidden="1"/>
    <cellStyle name="60% — akcent 4" xfId="19041" builtinId="44" hidden="1"/>
    <cellStyle name="60% — akcent 4" xfId="19008" builtinId="44" hidden="1"/>
    <cellStyle name="60% — akcent 4" xfId="25378" builtinId="44" hidden="1"/>
    <cellStyle name="60% — akcent 4" xfId="25417" builtinId="44" hidden="1"/>
    <cellStyle name="60% — akcent 4" xfId="25456" builtinId="44" hidden="1"/>
    <cellStyle name="60% — akcent 4" xfId="25495" builtinId="44" hidden="1"/>
    <cellStyle name="60% — akcent 4" xfId="25535" builtinId="44" hidden="1"/>
    <cellStyle name="60% — akcent 4" xfId="25574" builtinId="44" hidden="1"/>
    <cellStyle name="60% — akcent 4" xfId="25615" builtinId="44" hidden="1"/>
    <cellStyle name="60% — akcent 4" xfId="25654" builtinId="44" hidden="1"/>
    <cellStyle name="60% — akcent 4" xfId="25693" builtinId="44" hidden="1"/>
    <cellStyle name="60% — akcent 4" xfId="25732" builtinId="44" hidden="1"/>
    <cellStyle name="60% — akcent 4" xfId="25772" builtinId="44" hidden="1"/>
    <cellStyle name="60% — akcent 4" xfId="25812" builtinId="44" hidden="1"/>
    <cellStyle name="60% — akcent 4" xfId="25851" builtinId="44" hidden="1"/>
    <cellStyle name="60% — akcent 4" xfId="25891" builtinId="44" hidden="1"/>
    <cellStyle name="60% — akcent 4" xfId="25930" builtinId="44" hidden="1"/>
    <cellStyle name="60% — akcent 4" xfId="25970" builtinId="44" hidden="1"/>
    <cellStyle name="60% — akcent 4" xfId="26009" builtinId="44" hidden="1"/>
    <cellStyle name="60% — akcent 4" xfId="26048" builtinId="44" hidden="1"/>
    <cellStyle name="60% — akcent 4" xfId="26087" builtinId="44" hidden="1"/>
    <cellStyle name="60% — akcent 4" xfId="26246" builtinId="44" hidden="1"/>
    <cellStyle name="60% — akcent 4" xfId="26287" builtinId="44" hidden="1"/>
    <cellStyle name="60% — akcent 4" xfId="26326" builtinId="44" hidden="1"/>
    <cellStyle name="60% — akcent 4" xfId="26365" builtinId="44" hidden="1"/>
    <cellStyle name="60% — akcent 4" xfId="26404" builtinId="44" hidden="1"/>
    <cellStyle name="60% — akcent 4" xfId="26444" builtinId="44" hidden="1"/>
    <cellStyle name="60% — akcent 4" xfId="26483" builtinId="44" hidden="1"/>
    <cellStyle name="60% — akcent 4" xfId="26524" builtinId="44" hidden="1"/>
    <cellStyle name="60% — akcent 4" xfId="26563" builtinId="44" hidden="1"/>
    <cellStyle name="60% — akcent 4" xfId="26602" builtinId="44" hidden="1"/>
    <cellStyle name="60% — akcent 4" xfId="26641" builtinId="44" hidden="1"/>
    <cellStyle name="60% — akcent 4" xfId="26681" builtinId="44" hidden="1"/>
    <cellStyle name="60% — akcent 4" xfId="26721" builtinId="44" hidden="1"/>
    <cellStyle name="60% — akcent 4" xfId="26760" builtinId="44" hidden="1"/>
    <cellStyle name="60% — akcent 4" xfId="26800" builtinId="44" hidden="1"/>
    <cellStyle name="60% — akcent 4" xfId="26840" builtinId="44" hidden="1"/>
    <cellStyle name="60% — akcent 4" xfId="26880" builtinId="44" hidden="1"/>
    <cellStyle name="60% — akcent 4" xfId="26919" builtinId="44" hidden="1"/>
    <cellStyle name="60% — akcent 4" xfId="26958" builtinId="44" hidden="1"/>
    <cellStyle name="60% — akcent 4" xfId="26189" builtinId="44" hidden="1"/>
    <cellStyle name="60% — akcent 4" xfId="26991" builtinId="44" hidden="1"/>
    <cellStyle name="60% — akcent 4" xfId="27032" builtinId="44" hidden="1"/>
    <cellStyle name="60% — akcent 4" xfId="27071" builtinId="44" hidden="1"/>
    <cellStyle name="60% — akcent 4" xfId="27110" builtinId="44" hidden="1"/>
    <cellStyle name="60% — akcent 4" xfId="27149" builtinId="44" hidden="1"/>
    <cellStyle name="60% — akcent 4" xfId="27189" builtinId="44" hidden="1"/>
    <cellStyle name="60% — akcent 4" xfId="27228" builtinId="44" hidden="1"/>
    <cellStyle name="60% — akcent 4" xfId="27269" builtinId="44" hidden="1"/>
    <cellStyle name="60% — akcent 4" xfId="27308" builtinId="44" hidden="1"/>
    <cellStyle name="60% — akcent 4" xfId="27347" builtinId="44" hidden="1"/>
    <cellStyle name="60% — akcent 4" xfId="27386" builtinId="44" hidden="1"/>
    <cellStyle name="60% — akcent 4" xfId="27426" builtinId="44" hidden="1"/>
    <cellStyle name="60% — akcent 4" xfId="27466" builtinId="44" hidden="1"/>
    <cellStyle name="60% — akcent 4" xfId="27505" builtinId="44" hidden="1"/>
    <cellStyle name="60% — akcent 4" xfId="27545" builtinId="44" hidden="1"/>
    <cellStyle name="60% — akcent 4" xfId="27584" builtinId="44" hidden="1"/>
    <cellStyle name="60% — akcent 4" xfId="27624" builtinId="44" hidden="1"/>
    <cellStyle name="60% — akcent 4" xfId="27663" builtinId="44" hidden="1"/>
    <cellStyle name="60% — akcent 4" xfId="27702" builtinId="44" hidden="1"/>
    <cellStyle name="60% — akcent 4" xfId="26138" builtinId="44" hidden="1"/>
    <cellStyle name="60% — akcent 4" xfId="26173" builtinId="44" hidden="1"/>
    <cellStyle name="60% — akcent 4" xfId="27748" builtinId="44" hidden="1"/>
    <cellStyle name="60% — akcent 4" xfId="27787" builtinId="44" hidden="1"/>
    <cellStyle name="60% — akcent 4" xfId="27826" builtinId="44" hidden="1"/>
    <cellStyle name="60% — akcent 4" xfId="27865" builtinId="44" hidden="1"/>
    <cellStyle name="60% — akcent 4" xfId="27905" builtinId="44" hidden="1"/>
    <cellStyle name="60% — akcent 4" xfId="27944" builtinId="44" hidden="1"/>
    <cellStyle name="60% — akcent 4" xfId="27985" builtinId="44" hidden="1"/>
    <cellStyle name="60% — akcent 4" xfId="28024" builtinId="44" hidden="1"/>
    <cellStyle name="60% — akcent 4" xfId="28063" builtinId="44" hidden="1"/>
    <cellStyle name="60% — akcent 4" xfId="28102" builtinId="44" hidden="1"/>
    <cellStyle name="60% — akcent 4" xfId="28142" builtinId="44" hidden="1"/>
    <cellStyle name="60% — akcent 4" xfId="28182" builtinId="44" hidden="1"/>
    <cellStyle name="60% — akcent 4" xfId="28221" builtinId="44" hidden="1"/>
    <cellStyle name="60% — akcent 4" xfId="28261" builtinId="44" hidden="1"/>
    <cellStyle name="60% — akcent 4" xfId="28300" builtinId="44" hidden="1"/>
    <cellStyle name="60% — akcent 4" xfId="28340" builtinId="44" hidden="1"/>
    <cellStyle name="60% — akcent 4" xfId="28379" builtinId="44" hidden="1"/>
    <cellStyle name="60% — akcent 4" xfId="28418" builtinId="44" hidden="1"/>
    <cellStyle name="60% — akcent 4" xfId="28457" builtinId="44" hidden="1"/>
    <cellStyle name="60% — akcent 4" xfId="28581" builtinId="44" hidden="1"/>
    <cellStyle name="60% — akcent 4" xfId="28624" builtinId="44" hidden="1"/>
    <cellStyle name="60% — akcent 4" xfId="28663" builtinId="44" hidden="1"/>
    <cellStyle name="60% — akcent 4" xfId="28702" builtinId="44" hidden="1"/>
    <cellStyle name="60% — akcent 4" xfId="28741" builtinId="44" hidden="1"/>
    <cellStyle name="60% — akcent 4" xfId="28781" builtinId="44" hidden="1"/>
    <cellStyle name="60% — akcent 4" xfId="28820" builtinId="44" hidden="1"/>
    <cellStyle name="60% — akcent 4" xfId="28861" builtinId="44" hidden="1"/>
    <cellStyle name="60% — akcent 4" xfId="28900" builtinId="44" hidden="1"/>
    <cellStyle name="60% — akcent 4" xfId="28939" builtinId="44" hidden="1"/>
    <cellStyle name="60% — akcent 4" xfId="28978" builtinId="44" hidden="1"/>
    <cellStyle name="60% — akcent 4" xfId="29020" builtinId="44" hidden="1"/>
    <cellStyle name="60% — akcent 4" xfId="29060" builtinId="44" hidden="1"/>
    <cellStyle name="60% — akcent 4" xfId="29099" builtinId="44" hidden="1"/>
    <cellStyle name="60% — akcent 4" xfId="29139" builtinId="44" hidden="1"/>
    <cellStyle name="60% — akcent 4" xfId="29179" builtinId="44" hidden="1"/>
    <cellStyle name="60% — akcent 4" xfId="29219" builtinId="44" hidden="1"/>
    <cellStyle name="60% — akcent 4" xfId="29258" builtinId="44" hidden="1"/>
    <cellStyle name="60% — akcent 4" xfId="29297" builtinId="44" hidden="1"/>
    <cellStyle name="60% — akcent 4" xfId="29347" builtinId="44" hidden="1"/>
    <cellStyle name="60% — akcent 4" xfId="29506" builtinId="44" hidden="1"/>
    <cellStyle name="60% — akcent 4" xfId="29549" builtinId="44" hidden="1"/>
    <cellStyle name="60% — akcent 4" xfId="29588" builtinId="44" hidden="1"/>
    <cellStyle name="60% — akcent 4" xfId="29627" builtinId="44" hidden="1"/>
    <cellStyle name="60% — akcent 4" xfId="29666" builtinId="44" hidden="1"/>
    <cellStyle name="60% — akcent 4" xfId="29706" builtinId="44" hidden="1"/>
    <cellStyle name="60% — akcent 4" xfId="29745" builtinId="44" hidden="1"/>
    <cellStyle name="60% — akcent 4" xfId="29786" builtinId="44" hidden="1"/>
    <cellStyle name="60% — akcent 4" xfId="29825" builtinId="44" hidden="1"/>
    <cellStyle name="60% — akcent 4" xfId="29864" builtinId="44" hidden="1"/>
    <cellStyle name="60% — akcent 4" xfId="29903" builtinId="44" hidden="1"/>
    <cellStyle name="60% — akcent 4" xfId="29945" builtinId="44" hidden="1"/>
    <cellStyle name="60% — akcent 4" xfId="29985" builtinId="44" hidden="1"/>
    <cellStyle name="60% — akcent 4" xfId="30024" builtinId="44" hidden="1"/>
    <cellStyle name="60% — akcent 4" xfId="30064" builtinId="44" hidden="1"/>
    <cellStyle name="60% — akcent 4" xfId="30104" builtinId="44" hidden="1"/>
    <cellStyle name="60% — akcent 4" xfId="30144" builtinId="44" hidden="1"/>
    <cellStyle name="60% — akcent 4" xfId="30183" builtinId="44" hidden="1"/>
    <cellStyle name="60% — akcent 4" xfId="30222" builtinId="44" hidden="1"/>
    <cellStyle name="60% — akcent 4" xfId="29449" builtinId="44" hidden="1"/>
    <cellStyle name="60% — akcent 4" xfId="30255" builtinId="44" hidden="1"/>
    <cellStyle name="60% — akcent 4" xfId="30296" builtinId="44" hidden="1"/>
    <cellStyle name="60% — akcent 4" xfId="30335" builtinId="44" hidden="1"/>
    <cellStyle name="60% — akcent 4" xfId="30374" builtinId="44" hidden="1"/>
    <cellStyle name="60% — akcent 4" xfId="30413" builtinId="44" hidden="1"/>
    <cellStyle name="60% — akcent 4" xfId="30453" builtinId="44" hidden="1"/>
    <cellStyle name="60% — akcent 4" xfId="30492" builtinId="44" hidden="1"/>
    <cellStyle name="60% — akcent 4" xfId="30533" builtinId="44" hidden="1"/>
    <cellStyle name="60% — akcent 4" xfId="30572" builtinId="44" hidden="1"/>
    <cellStyle name="60% — akcent 4" xfId="30611" builtinId="44" hidden="1"/>
    <cellStyle name="60% — akcent 4" xfId="30650" builtinId="44" hidden="1"/>
    <cellStyle name="60% — akcent 4" xfId="30690" builtinId="44" hidden="1"/>
    <cellStyle name="60% — akcent 4" xfId="30730" builtinId="44" hidden="1"/>
    <cellStyle name="60% — akcent 4" xfId="30769" builtinId="44" hidden="1"/>
    <cellStyle name="60% — akcent 4" xfId="30809" builtinId="44" hidden="1"/>
    <cellStyle name="60% — akcent 4" xfId="30848" builtinId="44" hidden="1"/>
    <cellStyle name="60% — akcent 4" xfId="30888" builtinId="44" hidden="1"/>
    <cellStyle name="60% — akcent 4" xfId="30927" builtinId="44" hidden="1"/>
    <cellStyle name="60% — akcent 4" xfId="30966" builtinId="44" hidden="1"/>
    <cellStyle name="60% — akcent 4" xfId="29398" builtinId="44" hidden="1"/>
    <cellStyle name="60% — akcent 4" xfId="29433" builtinId="44" hidden="1"/>
    <cellStyle name="60% — akcent 4" xfId="31012" builtinId="44" hidden="1"/>
    <cellStyle name="60% — akcent 4" xfId="31051" builtinId="44" hidden="1"/>
    <cellStyle name="60% — akcent 4" xfId="31090" builtinId="44" hidden="1"/>
    <cellStyle name="60% — akcent 4" xfId="31129" builtinId="44" hidden="1"/>
    <cellStyle name="60% — akcent 4" xfId="31169" builtinId="44" hidden="1"/>
    <cellStyle name="60% — akcent 4" xfId="31208" builtinId="44" hidden="1"/>
    <cellStyle name="60% — akcent 4" xfId="31249" builtinId="44" hidden="1"/>
    <cellStyle name="60% — akcent 4" xfId="31288" builtinId="44" hidden="1"/>
    <cellStyle name="60% — akcent 4" xfId="31327" builtinId="44" hidden="1"/>
    <cellStyle name="60% — akcent 4" xfId="31366" builtinId="44" hidden="1"/>
    <cellStyle name="60% — akcent 4" xfId="31406" builtinId="44" hidden="1"/>
    <cellStyle name="60% — akcent 4" xfId="31446" builtinId="44" hidden="1"/>
    <cellStyle name="60% — akcent 4" xfId="31485" builtinId="44" hidden="1"/>
    <cellStyle name="60% — akcent 4" xfId="31525" builtinId="44" hidden="1"/>
    <cellStyle name="60% — akcent 4" xfId="31564" builtinId="44" hidden="1"/>
    <cellStyle name="60% — akcent 4" xfId="31604" builtinId="44" hidden="1"/>
    <cellStyle name="60% — akcent 4" xfId="31643" builtinId="44" hidden="1"/>
    <cellStyle name="60% — akcent 4" xfId="31682" builtinId="44" hidden="1"/>
    <cellStyle name="60% — akcent 4" xfId="28524" builtinId="44" hidden="1"/>
    <cellStyle name="60% — akcent 4" xfId="31695" builtinId="44" hidden="1"/>
    <cellStyle name="60% — akcent 4" xfId="31736" builtinId="44" hidden="1"/>
    <cellStyle name="60% — akcent 4" xfId="31775" builtinId="44" hidden="1"/>
    <cellStyle name="60% — akcent 4" xfId="31814" builtinId="44" hidden="1"/>
    <cellStyle name="60% — akcent 4" xfId="31853" builtinId="44" hidden="1"/>
    <cellStyle name="60% — akcent 4" xfId="31893" builtinId="44" hidden="1"/>
    <cellStyle name="60% — akcent 4" xfId="31932" builtinId="44" hidden="1"/>
    <cellStyle name="60% — akcent 4" xfId="31973" builtinId="44" hidden="1"/>
    <cellStyle name="60% — akcent 4" xfId="32012" builtinId="44" hidden="1"/>
    <cellStyle name="60% — akcent 4" xfId="32051" builtinId="44" hidden="1"/>
    <cellStyle name="60% — akcent 4" xfId="32090" builtinId="44" hidden="1"/>
    <cellStyle name="60% — akcent 4" xfId="32130" builtinId="44" hidden="1"/>
    <cellStyle name="60% — akcent 4" xfId="32170" builtinId="44" hidden="1"/>
    <cellStyle name="60% — akcent 4" xfId="32209" builtinId="44" hidden="1"/>
    <cellStyle name="60% — akcent 4" xfId="32249" builtinId="44" hidden="1"/>
    <cellStyle name="60% — akcent 4" xfId="32288" builtinId="44" hidden="1"/>
    <cellStyle name="60% — akcent 4" xfId="32328" builtinId="44" hidden="1"/>
    <cellStyle name="60% — akcent 4" xfId="32367" builtinId="44" hidden="1"/>
    <cellStyle name="60% — akcent 4" xfId="32406" builtinId="44" hidden="1"/>
    <cellStyle name="60% — akcent 4" xfId="32445" builtinId="44" hidden="1"/>
    <cellStyle name="60% — akcent 4" xfId="32604" builtinId="44" hidden="1"/>
    <cellStyle name="60% — akcent 4" xfId="32645" builtinId="44" hidden="1"/>
    <cellStyle name="60% — akcent 4" xfId="32684" builtinId="44" hidden="1"/>
    <cellStyle name="60% — akcent 4" xfId="32723" builtinId="44" hidden="1"/>
    <cellStyle name="60% — akcent 4" xfId="32762" builtinId="44" hidden="1"/>
    <cellStyle name="60% — akcent 4" xfId="32802" builtinId="44" hidden="1"/>
    <cellStyle name="60% — akcent 4" xfId="32841" builtinId="44" hidden="1"/>
    <cellStyle name="60% — akcent 4" xfId="32882" builtinId="44" hidden="1"/>
    <cellStyle name="60% — akcent 4" xfId="32921" builtinId="44" hidden="1"/>
    <cellStyle name="60% — akcent 4" xfId="32960" builtinId="44" hidden="1"/>
    <cellStyle name="60% — akcent 4" xfId="32999" builtinId="44" hidden="1"/>
    <cellStyle name="60% — akcent 4" xfId="33039" builtinId="44" hidden="1"/>
    <cellStyle name="60% — akcent 4" xfId="33079" builtinId="44" hidden="1"/>
    <cellStyle name="60% — akcent 4" xfId="33118" builtinId="44" hidden="1"/>
    <cellStyle name="60% — akcent 4" xfId="33158" builtinId="44" hidden="1"/>
    <cellStyle name="60% — akcent 4" xfId="33198" builtinId="44" hidden="1"/>
    <cellStyle name="60% — akcent 4" xfId="33238" builtinId="44" hidden="1"/>
    <cellStyle name="60% — akcent 4" xfId="33277" builtinId="44" hidden="1"/>
    <cellStyle name="60% — akcent 4" xfId="33316" builtinId="44" hidden="1"/>
    <cellStyle name="60% — akcent 4" xfId="32547" builtinId="44" hidden="1"/>
    <cellStyle name="60% — akcent 4" xfId="33349" builtinId="44" hidden="1"/>
    <cellStyle name="60% — akcent 4" xfId="33390" builtinId="44" hidden="1"/>
    <cellStyle name="60% — akcent 4" xfId="33429" builtinId="44" hidden="1"/>
    <cellStyle name="60% — akcent 4" xfId="33468" builtinId="44" hidden="1"/>
    <cellStyle name="60% — akcent 4" xfId="33507" builtinId="44" hidden="1"/>
    <cellStyle name="60% — akcent 4" xfId="33547" builtinId="44" hidden="1"/>
    <cellStyle name="60% — akcent 4" xfId="33586" builtinId="44" hidden="1"/>
    <cellStyle name="60% — akcent 4" xfId="33627" builtinId="44" hidden="1"/>
    <cellStyle name="60% — akcent 4" xfId="33666" builtinId="44" hidden="1"/>
    <cellStyle name="60% — akcent 4" xfId="33705" builtinId="44" hidden="1"/>
    <cellStyle name="60% — akcent 4" xfId="33744" builtinId="44" hidden="1"/>
    <cellStyle name="60% — akcent 4" xfId="33784" builtinId="44" hidden="1"/>
    <cellStyle name="60% — akcent 4" xfId="33824" builtinId="44" hidden="1"/>
    <cellStyle name="60% — akcent 4" xfId="33863" builtinId="44" hidden="1"/>
    <cellStyle name="60% — akcent 4" xfId="33903" builtinId="44" hidden="1"/>
    <cellStyle name="60% — akcent 4" xfId="33942" builtinId="44" hidden="1"/>
    <cellStyle name="60% — akcent 4" xfId="33982" builtinId="44" hidden="1"/>
    <cellStyle name="60% — akcent 4" xfId="34021" builtinId="44" hidden="1"/>
    <cellStyle name="60% — akcent 4" xfId="34060" builtinId="44" hidden="1"/>
    <cellStyle name="60% — akcent 4" xfId="32496" builtinId="44" hidden="1"/>
    <cellStyle name="60% — akcent 4" xfId="32531" builtinId="44" hidden="1"/>
    <cellStyle name="60% — akcent 4" xfId="34106" builtinId="44" hidden="1"/>
    <cellStyle name="60% — akcent 4" xfId="34145" builtinId="44" hidden="1"/>
    <cellStyle name="60% — akcent 4" xfId="34184" builtinId="44" hidden="1"/>
    <cellStyle name="60% — akcent 4" xfId="34223" builtinId="44" hidden="1"/>
    <cellStyle name="60% — akcent 4" xfId="34263" builtinId="44" hidden="1"/>
    <cellStyle name="60% — akcent 4" xfId="34302" builtinId="44" hidden="1"/>
    <cellStyle name="60% — akcent 4" xfId="34343" builtinId="44" hidden="1"/>
    <cellStyle name="60% — akcent 4" xfId="34382" builtinId="44" hidden="1"/>
    <cellStyle name="60% — akcent 4" xfId="34421" builtinId="44" hidden="1"/>
    <cellStyle name="60% — akcent 4" xfId="34460" builtinId="44" hidden="1"/>
    <cellStyle name="60% — akcent 4" xfId="34500" builtinId="44" hidden="1"/>
    <cellStyle name="60% — akcent 4" xfId="34540" builtinId="44" hidden="1"/>
    <cellStyle name="60% — akcent 4" xfId="34579" builtinId="44" hidden="1"/>
    <cellStyle name="60% — akcent 4" xfId="34619" builtinId="44" hidden="1"/>
    <cellStyle name="60% — akcent 4" xfId="34658" builtinId="44" hidden="1"/>
    <cellStyle name="60% — akcent 4" xfId="34698" builtinId="44" hidden="1"/>
    <cellStyle name="60% — akcent 4" xfId="34737" builtinId="44" hidden="1"/>
    <cellStyle name="60% — akcent 4" xfId="34776" builtinId="44" hidden="1"/>
    <cellStyle name="60% — akcent 4" xfId="28502" builtinId="44" hidden="1"/>
    <cellStyle name="60% — akcent 4" xfId="34817" builtinId="44" hidden="1"/>
    <cellStyle name="60% — akcent 4" xfId="34858" builtinId="44" hidden="1"/>
    <cellStyle name="60% — akcent 4" xfId="34897" builtinId="44" hidden="1"/>
    <cellStyle name="60% — akcent 4" xfId="34936" builtinId="44" hidden="1"/>
    <cellStyle name="60% — akcent 4" xfId="34975" builtinId="44" hidden="1"/>
    <cellStyle name="60% — akcent 4" xfId="35015" builtinId="44" hidden="1"/>
    <cellStyle name="60% — akcent 4" xfId="35054" builtinId="44" hidden="1"/>
    <cellStyle name="60% — akcent 4" xfId="35095" builtinId="44" hidden="1"/>
    <cellStyle name="60% — akcent 4" xfId="35134" builtinId="44" hidden="1"/>
    <cellStyle name="60% — akcent 4" xfId="35173" builtinId="44" hidden="1"/>
    <cellStyle name="60% — akcent 4" xfId="35212" builtinId="44" hidden="1"/>
    <cellStyle name="60% — akcent 4" xfId="35252" builtinId="44" hidden="1"/>
    <cellStyle name="60% — akcent 4" xfId="35292" builtinId="44" hidden="1"/>
    <cellStyle name="60% — akcent 4" xfId="35331" builtinId="44" hidden="1"/>
    <cellStyle name="60% — akcent 4" xfId="35371" builtinId="44" hidden="1"/>
    <cellStyle name="60% — akcent 4" xfId="35410" builtinId="44" hidden="1"/>
    <cellStyle name="60% — akcent 4" xfId="35450" builtinId="44" hidden="1"/>
    <cellStyle name="60% — akcent 4" xfId="35489" builtinId="44" hidden="1"/>
    <cellStyle name="60% — akcent 4" xfId="35528" builtinId="44" hidden="1"/>
    <cellStyle name="60% — akcent 4" xfId="35567" builtinId="44" hidden="1"/>
    <cellStyle name="60% — akcent 4" xfId="35726" builtinId="44" hidden="1"/>
    <cellStyle name="60% — akcent 4" xfId="35767" builtinId="44" hidden="1"/>
    <cellStyle name="60% — akcent 4" xfId="35806" builtinId="44" hidden="1"/>
    <cellStyle name="60% — akcent 4" xfId="35845" builtinId="44" hidden="1"/>
    <cellStyle name="60% — akcent 4" xfId="35884" builtinId="44" hidden="1"/>
    <cellStyle name="60% — akcent 4" xfId="35924" builtinId="44" hidden="1"/>
    <cellStyle name="60% — akcent 4" xfId="35963" builtinId="44" hidden="1"/>
    <cellStyle name="60% — akcent 4" xfId="36004" builtinId="44" hidden="1"/>
    <cellStyle name="60% — akcent 4" xfId="36043" builtinId="44" hidden="1"/>
    <cellStyle name="60% — akcent 4" xfId="36082" builtinId="44" hidden="1"/>
    <cellStyle name="60% — akcent 4" xfId="36121" builtinId="44" hidden="1"/>
    <cellStyle name="60% — akcent 4" xfId="36161" builtinId="44" hidden="1"/>
    <cellStyle name="60% — akcent 4" xfId="36201" builtinId="44" hidden="1"/>
    <cellStyle name="60% — akcent 4" xfId="36240" builtinId="44" hidden="1"/>
    <cellStyle name="60% — akcent 4" xfId="36280" builtinId="44" hidden="1"/>
    <cellStyle name="60% — akcent 4" xfId="36320" builtinId="44" hidden="1"/>
    <cellStyle name="60% — akcent 4" xfId="36360" builtinId="44" hidden="1"/>
    <cellStyle name="60% — akcent 4" xfId="36399" builtinId="44" hidden="1"/>
    <cellStyle name="60% — akcent 4" xfId="36438" builtinId="44" hidden="1"/>
    <cellStyle name="60% — akcent 4" xfId="35669" builtinId="44" hidden="1"/>
    <cellStyle name="60% — akcent 4" xfId="36471" builtinId="44" hidden="1"/>
    <cellStyle name="60% — akcent 4" xfId="36512" builtinId="44" hidden="1"/>
    <cellStyle name="60% — akcent 4" xfId="36551" builtinId="44" hidden="1"/>
    <cellStyle name="60% — akcent 4" xfId="36590" builtinId="44" hidden="1"/>
    <cellStyle name="60% — akcent 4" xfId="36629" builtinId="44" hidden="1"/>
    <cellStyle name="60% — akcent 4" xfId="36669" builtinId="44" hidden="1"/>
    <cellStyle name="60% — akcent 4" xfId="36708" builtinId="44" hidden="1"/>
    <cellStyle name="60% — akcent 4" xfId="36749" builtinId="44" hidden="1"/>
    <cellStyle name="60% — akcent 4" xfId="36788" builtinId="44" hidden="1"/>
    <cellStyle name="60% — akcent 4" xfId="36827" builtinId="44" hidden="1"/>
    <cellStyle name="60% — akcent 4" xfId="36866" builtinId="44" hidden="1"/>
    <cellStyle name="60% — akcent 4" xfId="36906" builtinId="44" hidden="1"/>
    <cellStyle name="60% — akcent 4" xfId="36946" builtinId="44" hidden="1"/>
    <cellStyle name="60% — akcent 4" xfId="36985" builtinId="44" hidden="1"/>
    <cellStyle name="60% — akcent 4" xfId="37025" builtinId="44" hidden="1"/>
    <cellStyle name="60% — akcent 4" xfId="37064" builtinId="44" hidden="1"/>
    <cellStyle name="60% — akcent 4" xfId="37104" builtinId="44" hidden="1"/>
    <cellStyle name="60% — akcent 4" xfId="37143" builtinId="44" hidden="1"/>
    <cellStyle name="60% — akcent 4" xfId="37182" builtinId="44" hidden="1"/>
    <cellStyle name="60% — akcent 4" xfId="35618" builtinId="44" hidden="1"/>
    <cellStyle name="60% — akcent 4" xfId="35653" builtinId="44" hidden="1"/>
    <cellStyle name="60% — akcent 4" xfId="37228" builtinId="44" hidden="1"/>
    <cellStyle name="60% — akcent 4" xfId="37267" builtinId="44" hidden="1"/>
    <cellStyle name="60% — akcent 4" xfId="37306" builtinId="44" hidden="1"/>
    <cellStyle name="60% — akcent 4" xfId="37345" builtinId="44" hidden="1"/>
    <cellStyle name="60% — akcent 4" xfId="37385" builtinId="44" hidden="1"/>
    <cellStyle name="60% — akcent 4" xfId="37424" builtinId="44" hidden="1"/>
    <cellStyle name="60% — akcent 4" xfId="37465" builtinId="44" hidden="1"/>
    <cellStyle name="60% — akcent 4" xfId="37504" builtinId="44" hidden="1"/>
    <cellStyle name="60% — akcent 4" xfId="37543" builtinId="44" hidden="1"/>
    <cellStyle name="60% — akcent 4" xfId="37582" builtinId="44" hidden="1"/>
    <cellStyle name="60% — akcent 4" xfId="37622" builtinId="44" hidden="1"/>
    <cellStyle name="60% — akcent 4" xfId="37662" builtinId="44" hidden="1"/>
    <cellStyle name="60% — akcent 4" xfId="37701" builtinId="44" hidden="1"/>
    <cellStyle name="60% — akcent 4" xfId="37741" builtinId="44" hidden="1"/>
    <cellStyle name="60% — akcent 4" xfId="37780" builtinId="44" hidden="1"/>
    <cellStyle name="60% — akcent 4" xfId="37820" builtinId="44" hidden="1"/>
    <cellStyle name="60% — akcent 4" xfId="37859" builtinId="44" hidden="1"/>
    <cellStyle name="60% — akcent 4" xfId="37898" builtinId="44" hidden="1"/>
    <cellStyle name="60% — akcent 4" xfId="37937" builtinId="44" hidden="1"/>
    <cellStyle name="60% — akcent 4" xfId="37977" builtinId="44" hidden="1"/>
    <cellStyle name="60% — akcent 4" xfId="38018" builtinId="44" hidden="1"/>
    <cellStyle name="60% — akcent 4" xfId="38057" builtinId="44" hidden="1"/>
    <cellStyle name="60% — akcent 4" xfId="38096" builtinId="44" hidden="1"/>
    <cellStyle name="60% — akcent 4" xfId="38135" builtinId="44" hidden="1"/>
    <cellStyle name="60% — akcent 4" xfId="38175" builtinId="44" hidden="1"/>
    <cellStyle name="60% — akcent 4" xfId="38214" builtinId="44" hidden="1"/>
    <cellStyle name="60% — akcent 4" xfId="38255" builtinId="44" hidden="1"/>
    <cellStyle name="60% — akcent 4" xfId="38294" builtinId="44" hidden="1"/>
    <cellStyle name="60% — akcent 4" xfId="38333" builtinId="44" hidden="1"/>
    <cellStyle name="60% — akcent 4" xfId="38372" builtinId="44" hidden="1"/>
    <cellStyle name="60% — akcent 4" xfId="38412" builtinId="44" hidden="1"/>
    <cellStyle name="60% — akcent 4" xfId="38452" builtinId="44" hidden="1"/>
    <cellStyle name="60% — akcent 4" xfId="38491" builtinId="44" hidden="1"/>
    <cellStyle name="60% — akcent 4" xfId="38531" builtinId="44" hidden="1"/>
    <cellStyle name="60% — akcent 4" xfId="38570" builtinId="44" hidden="1"/>
    <cellStyle name="60% — akcent 4" xfId="38610" builtinId="44" hidden="1"/>
    <cellStyle name="60% — akcent 4" xfId="38649" builtinId="44" hidden="1"/>
    <cellStyle name="60% — akcent 4" xfId="38688" builtinId="44" hidden="1"/>
    <cellStyle name="60% — akcent 4" xfId="38727" builtinId="44" hidden="1"/>
    <cellStyle name="60% — akcent 4" xfId="38886" builtinId="44" hidden="1"/>
    <cellStyle name="60% — akcent 4" xfId="38927" builtinId="44" hidden="1"/>
    <cellStyle name="60% — akcent 4" xfId="38966" builtinId="44" hidden="1"/>
    <cellStyle name="60% — akcent 4" xfId="39005" builtinId="44" hidden="1"/>
    <cellStyle name="60% — akcent 4" xfId="39044" builtinId="44" hidden="1"/>
    <cellStyle name="60% — akcent 4" xfId="39084" builtinId="44" hidden="1"/>
    <cellStyle name="60% — akcent 4" xfId="39123" builtinId="44" hidden="1"/>
    <cellStyle name="60% — akcent 4" xfId="39164" builtinId="44" hidden="1"/>
    <cellStyle name="60% — akcent 4" xfId="39203" builtinId="44" hidden="1"/>
    <cellStyle name="60% — akcent 4" xfId="39242" builtinId="44" hidden="1"/>
    <cellStyle name="60% — akcent 4" xfId="39281" builtinId="44" hidden="1"/>
    <cellStyle name="60% — akcent 4" xfId="39321" builtinId="44" hidden="1"/>
    <cellStyle name="60% — akcent 4" xfId="39361" builtinId="44" hidden="1"/>
    <cellStyle name="60% — akcent 4" xfId="39400" builtinId="44" hidden="1"/>
    <cellStyle name="60% — akcent 4" xfId="39440" builtinId="44" hidden="1"/>
    <cellStyle name="60% — akcent 4" xfId="39480" builtinId="44" hidden="1"/>
    <cellStyle name="60% — akcent 4" xfId="39520" builtinId="44" hidden="1"/>
    <cellStyle name="60% — akcent 4" xfId="39559" builtinId="44" hidden="1"/>
    <cellStyle name="60% — akcent 4" xfId="39598" builtinId="44" hidden="1"/>
    <cellStyle name="60% — akcent 4" xfId="38829" builtinId="44" hidden="1"/>
    <cellStyle name="60% — akcent 4" xfId="39631" builtinId="44" hidden="1"/>
    <cellStyle name="60% — akcent 4" xfId="39672" builtinId="44" hidden="1"/>
    <cellStyle name="60% — akcent 4" xfId="39711" builtinId="44" hidden="1"/>
    <cellStyle name="60% — akcent 4" xfId="39750" builtinId="44" hidden="1"/>
    <cellStyle name="60% — akcent 4" xfId="39789" builtinId="44" hidden="1"/>
    <cellStyle name="60% — akcent 4" xfId="39829" builtinId="44" hidden="1"/>
    <cellStyle name="60% — akcent 4" xfId="39868" builtinId="44" hidden="1"/>
    <cellStyle name="60% — akcent 4" xfId="39909" builtinId="44" hidden="1"/>
    <cellStyle name="60% — akcent 4" xfId="39948" builtinId="44" hidden="1"/>
    <cellStyle name="60% — akcent 4" xfId="39987" builtinId="44" hidden="1"/>
    <cellStyle name="60% — akcent 4" xfId="40026" builtinId="44" hidden="1"/>
    <cellStyle name="60% — akcent 4" xfId="40066" builtinId="44" hidden="1"/>
    <cellStyle name="60% — akcent 4" xfId="40106" builtinId="44" hidden="1"/>
    <cellStyle name="60% — akcent 4" xfId="40145" builtinId="44" hidden="1"/>
    <cellStyle name="60% — akcent 4" xfId="40185" builtinId="44" hidden="1"/>
    <cellStyle name="60% — akcent 4" xfId="40224" builtinId="44" hidden="1"/>
    <cellStyle name="60% — akcent 4" xfId="40264" builtinId="44" hidden="1"/>
    <cellStyle name="60% — akcent 4" xfId="40303" builtinId="44" hidden="1"/>
    <cellStyle name="60% — akcent 4" xfId="40342" builtinId="44" hidden="1"/>
    <cellStyle name="60% — akcent 4" xfId="38778" builtinId="44" hidden="1"/>
    <cellStyle name="60% — akcent 4" xfId="38813" builtinId="44" hidden="1"/>
    <cellStyle name="60% — akcent 4" xfId="40388" builtinId="44" hidden="1"/>
    <cellStyle name="60% — akcent 4" xfId="40427" builtinId="44" hidden="1"/>
    <cellStyle name="60% — akcent 4" xfId="40466" builtinId="44" hidden="1"/>
    <cellStyle name="60% — akcent 4" xfId="40505" builtinId="44" hidden="1"/>
    <cellStyle name="60% — akcent 4" xfId="40545" builtinId="44" hidden="1"/>
    <cellStyle name="60% — akcent 4" xfId="40584" builtinId="44" hidden="1"/>
    <cellStyle name="60% — akcent 4" xfId="40625" builtinId="44" hidden="1"/>
    <cellStyle name="60% — akcent 4" xfId="40664" builtinId="44" hidden="1"/>
    <cellStyle name="60% — akcent 4" xfId="40703" builtinId="44" hidden="1"/>
    <cellStyle name="60% — akcent 4" xfId="40742" builtinId="44" hidden="1"/>
    <cellStyle name="60% — akcent 4" xfId="40782" builtinId="44" hidden="1"/>
    <cellStyle name="60% — akcent 4" xfId="40822" builtinId="44" hidden="1"/>
    <cellStyle name="60% — akcent 4" xfId="40861" builtinId="44" hidden="1"/>
    <cellStyle name="60% — akcent 4" xfId="40901" builtinId="44" hidden="1"/>
    <cellStyle name="60% — akcent 4" xfId="40940" builtinId="44" hidden="1"/>
    <cellStyle name="60% — akcent 4" xfId="40980" builtinId="44" hidden="1"/>
    <cellStyle name="60% — akcent 4" xfId="41019" builtinId="44" hidden="1"/>
    <cellStyle name="60% — akcent 4" xfId="41058" builtinId="44" hidden="1"/>
    <cellStyle name="60% — akcent 4" xfId="41118" builtinId="44" hidden="1"/>
    <cellStyle name="60% — akcent 4" xfId="41176" builtinId="44" hidden="1"/>
    <cellStyle name="60% — akcent 4" xfId="41217" builtinId="44" hidden="1"/>
    <cellStyle name="60% — akcent 4" xfId="41256" builtinId="44" hidden="1"/>
    <cellStyle name="60% — akcent 4" xfId="41295" builtinId="44" hidden="1"/>
    <cellStyle name="60% — akcent 4" xfId="41334" builtinId="44" hidden="1"/>
    <cellStyle name="60% — akcent 4" xfId="41374" builtinId="44" hidden="1"/>
    <cellStyle name="60% — akcent 4" xfId="41413" builtinId="44" hidden="1"/>
    <cellStyle name="60% — akcent 4" xfId="41454" builtinId="44" hidden="1"/>
    <cellStyle name="60% — akcent 4" xfId="41493" builtinId="44" hidden="1"/>
    <cellStyle name="60% — akcent 4" xfId="41532" builtinId="44" hidden="1"/>
    <cellStyle name="60% — akcent 4" xfId="41571" builtinId="44" hidden="1"/>
    <cellStyle name="60% — akcent 4" xfId="41611" builtinId="44" hidden="1"/>
    <cellStyle name="60% — akcent 4" xfId="41651" builtinId="44" hidden="1"/>
    <cellStyle name="60% — akcent 4" xfId="41690" builtinId="44" hidden="1"/>
    <cellStyle name="60% — akcent 4" xfId="41730" builtinId="44" hidden="1"/>
    <cellStyle name="60% — akcent 4" xfId="41769" builtinId="44" hidden="1"/>
    <cellStyle name="60% — akcent 4" xfId="41809" builtinId="44" hidden="1"/>
    <cellStyle name="60% — akcent 4" xfId="41848" builtinId="44" hidden="1"/>
    <cellStyle name="60% — akcent 4" xfId="41887" builtinId="44" hidden="1"/>
    <cellStyle name="60% — akcent 4" xfId="41130" builtinId="44" hidden="1"/>
    <cellStyle name="60% — akcent 4" xfId="41927" builtinId="44" hidden="1"/>
    <cellStyle name="60% — akcent 4" xfId="41968" builtinId="44" hidden="1"/>
    <cellStyle name="60% — akcent 4" xfId="42007" builtinId="44" hidden="1"/>
    <cellStyle name="60% — akcent 4" xfId="42046" builtinId="44" hidden="1"/>
    <cellStyle name="60% — akcent 4" xfId="42085" builtinId="44" hidden="1"/>
    <cellStyle name="60% — akcent 4" xfId="42125" builtinId="44" hidden="1"/>
    <cellStyle name="60% — akcent 4" xfId="42164" builtinId="44" hidden="1"/>
    <cellStyle name="60% — akcent 4" xfId="42205" builtinId="44" hidden="1"/>
    <cellStyle name="60% — akcent 4" xfId="42244" builtinId="44" hidden="1"/>
    <cellStyle name="60% — akcent 4" xfId="42283" builtinId="44" hidden="1"/>
    <cellStyle name="60% — akcent 4" xfId="42322" builtinId="44" hidden="1"/>
    <cellStyle name="60% — akcent 4" xfId="42362" builtinId="44" hidden="1"/>
    <cellStyle name="60% — akcent 4" xfId="42402" builtinId="44" hidden="1"/>
    <cellStyle name="60% — akcent 4" xfId="42441" builtinId="44" hidden="1"/>
    <cellStyle name="60% — akcent 4" xfId="42481" builtinId="44" hidden="1"/>
    <cellStyle name="60% — akcent 4" xfId="42520" builtinId="44" hidden="1"/>
    <cellStyle name="60% — akcent 4" xfId="42560" builtinId="44" hidden="1"/>
    <cellStyle name="60% — akcent 4" xfId="42599" builtinId="44" hidden="1"/>
    <cellStyle name="60% — akcent 4" xfId="42638" builtinId="44" hidden="1"/>
    <cellStyle name="60% — akcent 4" xfId="42702" builtinId="44" hidden="1"/>
    <cellStyle name="60% — akcent 4" xfId="42756" builtinId="44" hidden="1"/>
    <cellStyle name="60% — akcent 4" xfId="42797" builtinId="44" hidden="1"/>
    <cellStyle name="60% — akcent 4" xfId="42836" builtinId="44" hidden="1"/>
    <cellStyle name="60% — akcent 4" xfId="42875" builtinId="44" hidden="1"/>
    <cellStyle name="60% — akcent 4" xfId="42914" builtinId="44" hidden="1"/>
    <cellStyle name="60% — akcent 4" xfId="42954" builtinId="44" hidden="1"/>
    <cellStyle name="60% — akcent 4" xfId="42993" builtinId="44" hidden="1"/>
    <cellStyle name="60% — akcent 4" xfId="43034" builtinId="44" hidden="1"/>
    <cellStyle name="60% — akcent 4" xfId="43073" builtinId="44" hidden="1"/>
    <cellStyle name="60% — akcent 4" xfId="43112" builtinId="44" hidden="1"/>
    <cellStyle name="60% — akcent 4" xfId="43151" builtinId="44" hidden="1"/>
    <cellStyle name="60% — akcent 4" xfId="43191" builtinId="44" hidden="1"/>
    <cellStyle name="60% — akcent 4" xfId="43231" builtinId="44" hidden="1"/>
    <cellStyle name="60% — akcent 4" xfId="43270" builtinId="44" hidden="1"/>
    <cellStyle name="60% — akcent 4" xfId="43310" builtinId="44" hidden="1"/>
    <cellStyle name="60% — akcent 4" xfId="43349" builtinId="44" hidden="1"/>
    <cellStyle name="60% — akcent 4" xfId="43389" builtinId="44" hidden="1"/>
    <cellStyle name="60% — akcent 4" xfId="43428" builtinId="44" hidden="1"/>
    <cellStyle name="60% — akcent 4" xfId="43467" builtinId="44" hidden="1"/>
    <cellStyle name="60% — akcent 4" xfId="42715" builtinId="44" hidden="1"/>
    <cellStyle name="60% — akcent 4" xfId="43507" builtinId="44" hidden="1"/>
    <cellStyle name="60% — akcent 4" xfId="43548" builtinId="44" hidden="1"/>
    <cellStyle name="60% — akcent 4" xfId="43587" builtinId="44" hidden="1"/>
    <cellStyle name="60% — akcent 4" xfId="43626" builtinId="44" hidden="1"/>
    <cellStyle name="60% — akcent 4" xfId="43665" builtinId="44" hidden="1"/>
    <cellStyle name="60% — akcent 4" xfId="43705" builtinId="44" hidden="1"/>
    <cellStyle name="60% — akcent 4" xfId="43744" builtinId="44" hidden="1"/>
    <cellStyle name="60% — akcent 4" xfId="43785" builtinId="44" hidden="1"/>
    <cellStyle name="60% — akcent 4" xfId="43824" builtinId="44" hidden="1"/>
    <cellStyle name="60% — akcent 4" xfId="43863" builtinId="44" hidden="1"/>
    <cellStyle name="60% — akcent 4" xfId="43902" builtinId="44" hidden="1"/>
    <cellStyle name="60% — akcent 4" xfId="43942" builtinId="44" hidden="1"/>
    <cellStyle name="60% — akcent 4" xfId="43982" builtinId="44" hidden="1"/>
    <cellStyle name="60% — akcent 4" xfId="44021" builtinId="44" hidden="1"/>
    <cellStyle name="60% — akcent 4" xfId="44061" builtinId="44" hidden="1"/>
    <cellStyle name="60% — akcent 4" xfId="44100" builtinId="44" hidden="1"/>
    <cellStyle name="60% — akcent 4" xfId="44140" builtinId="44" hidden="1"/>
    <cellStyle name="60% — akcent 4" xfId="44179" builtinId="44" hidden="1"/>
    <cellStyle name="60% — akcent 4" xfId="44218" builtinId="44" hidden="1"/>
    <cellStyle name="60% — akcent 4" xfId="44282" builtinId="44" hidden="1"/>
    <cellStyle name="60% — akcent 4" xfId="44336" builtinId="44" hidden="1"/>
    <cellStyle name="60% — akcent 4" xfId="44377" builtinId="44" hidden="1"/>
    <cellStyle name="60% — akcent 4" xfId="44416" builtinId="44" hidden="1"/>
    <cellStyle name="60% — akcent 4" xfId="44455" builtinId="44" hidden="1"/>
    <cellStyle name="60% — akcent 4" xfId="44494" builtinId="44" hidden="1"/>
    <cellStyle name="60% — akcent 4" xfId="44534" builtinId="44" hidden="1"/>
    <cellStyle name="60% — akcent 4" xfId="44573" builtinId="44" hidden="1"/>
    <cellStyle name="60% — akcent 4" xfId="44614" builtinId="44" hidden="1"/>
    <cellStyle name="60% — akcent 4" xfId="44653" builtinId="44" hidden="1"/>
    <cellStyle name="60% — akcent 4" xfId="44692" builtinId="44" hidden="1"/>
    <cellStyle name="60% — akcent 4" xfId="44731" builtinId="44" hidden="1"/>
    <cellStyle name="60% — akcent 4" xfId="44771" builtinId="44" hidden="1"/>
    <cellStyle name="60% — akcent 4" xfId="44811" builtinId="44" hidden="1"/>
    <cellStyle name="60% — akcent 4" xfId="44850" builtinId="44" hidden="1"/>
    <cellStyle name="60% — akcent 4" xfId="44890" builtinId="44" hidden="1"/>
    <cellStyle name="60% — akcent 4" xfId="44929" builtinId="44" hidden="1"/>
    <cellStyle name="60% — akcent 4" xfId="44969" builtinId="44" hidden="1"/>
    <cellStyle name="60% — akcent 4" xfId="45008" builtinId="44" hidden="1"/>
    <cellStyle name="60% — akcent 4" xfId="45047" builtinId="44" hidden="1"/>
    <cellStyle name="60% — akcent 4" xfId="44295" builtinId="44" hidden="1"/>
    <cellStyle name="60% — akcent 4" xfId="45087" builtinId="44" hidden="1"/>
    <cellStyle name="60% — akcent 4" xfId="45128" builtinId="44" hidden="1"/>
    <cellStyle name="60% — akcent 4" xfId="45167" builtinId="44" hidden="1"/>
    <cellStyle name="60% — akcent 4" xfId="45206" builtinId="44" hidden="1"/>
    <cellStyle name="60% — akcent 4" xfId="45245" builtinId="44" hidden="1"/>
    <cellStyle name="60% — akcent 4" xfId="45285" builtinId="44" hidden="1"/>
    <cellStyle name="60% — akcent 4" xfId="45324" builtinId="44" hidden="1"/>
    <cellStyle name="60% — akcent 4" xfId="45365" builtinId="44" hidden="1"/>
    <cellStyle name="60% — akcent 4" xfId="45404" builtinId="44" hidden="1"/>
    <cellStyle name="60% — akcent 4" xfId="45443" builtinId="44" hidden="1"/>
    <cellStyle name="60% — akcent 4" xfId="45482" builtinId="44" hidden="1"/>
    <cellStyle name="60% — akcent 4" xfId="45522" builtinId="44" hidden="1"/>
    <cellStyle name="60% — akcent 4" xfId="45562" builtinId="44" hidden="1"/>
    <cellStyle name="60% — akcent 4" xfId="45601" builtinId="44" hidden="1"/>
    <cellStyle name="60% — akcent 4" xfId="45641" builtinId="44" hidden="1"/>
    <cellStyle name="60% — akcent 4" xfId="45680" builtinId="44" hidden="1"/>
    <cellStyle name="60% — akcent 4" xfId="45720" builtinId="44" hidden="1"/>
    <cellStyle name="60% — akcent 4" xfId="45759" builtinId="44" hidden="1"/>
    <cellStyle name="60% — akcent 4" xfId="45798" builtinId="44" hidden="1"/>
    <cellStyle name="60% — akcent 5" xfId="102" builtinId="48" hidden="1"/>
    <cellStyle name="60% — akcent 5" xfId="141" builtinId="48" hidden="1"/>
    <cellStyle name="60% — akcent 5" xfId="180" builtinId="48" hidden="1"/>
    <cellStyle name="60% — akcent 5" xfId="219" builtinId="48" hidden="1"/>
    <cellStyle name="60% — akcent 5" xfId="259" builtinId="48" hidden="1"/>
    <cellStyle name="60% — akcent 5" xfId="298" builtinId="48" hidden="1"/>
    <cellStyle name="60% — akcent 5" xfId="339" builtinId="48" hidden="1"/>
    <cellStyle name="60% — akcent 5" xfId="378" builtinId="48" hidden="1"/>
    <cellStyle name="60% — akcent 5" xfId="417" builtinId="48" hidden="1"/>
    <cellStyle name="60% — akcent 5" xfId="456" builtinId="48" hidden="1"/>
    <cellStyle name="60% — akcent 5" xfId="496" builtinId="48" hidden="1"/>
    <cellStyle name="60% — akcent 5" xfId="536" builtinId="48" hidden="1"/>
    <cellStyle name="60% — akcent 5" xfId="575" builtinId="48" hidden="1"/>
    <cellStyle name="60% — akcent 5" xfId="615" builtinId="48" hidden="1"/>
    <cellStyle name="60% — akcent 5" xfId="654" builtinId="48" hidden="1"/>
    <cellStyle name="60% — akcent 5" xfId="694" builtinId="48" hidden="1"/>
    <cellStyle name="60% — akcent 5" xfId="733" builtinId="48" hidden="1"/>
    <cellStyle name="60% — akcent 5" xfId="772" builtinId="48" hidden="1"/>
    <cellStyle name="60% — akcent 5" xfId="811" builtinId="48" hidden="1"/>
    <cellStyle name="60% — akcent 5" xfId="970" builtinId="48" hidden="1"/>
    <cellStyle name="60% — akcent 5" xfId="1011" builtinId="48" hidden="1"/>
    <cellStyle name="60% — akcent 5" xfId="1050" builtinId="48" hidden="1"/>
    <cellStyle name="60% — akcent 5" xfId="1089" builtinId="48" hidden="1"/>
    <cellStyle name="60% — akcent 5" xfId="1128" builtinId="48" hidden="1"/>
    <cellStyle name="60% — akcent 5" xfId="1168" builtinId="48" hidden="1"/>
    <cellStyle name="60% — akcent 5" xfId="1207" builtinId="48" hidden="1"/>
    <cellStyle name="60% — akcent 5" xfId="1248" builtinId="48" hidden="1"/>
    <cellStyle name="60% — akcent 5" xfId="1287" builtinId="48" hidden="1"/>
    <cellStyle name="60% — akcent 5" xfId="1326" builtinId="48" hidden="1"/>
    <cellStyle name="60% — akcent 5" xfId="1365" builtinId="48" hidden="1"/>
    <cellStyle name="60% — akcent 5" xfId="1405" builtinId="48" hidden="1"/>
    <cellStyle name="60% — akcent 5" xfId="1445" builtinId="48" hidden="1"/>
    <cellStyle name="60% — akcent 5" xfId="1484" builtinId="48" hidden="1"/>
    <cellStyle name="60% — akcent 5" xfId="1524" builtinId="48" hidden="1"/>
    <cellStyle name="60% — akcent 5" xfId="1564" builtinId="48" hidden="1"/>
    <cellStyle name="60% — akcent 5" xfId="1604" builtinId="48" hidden="1"/>
    <cellStyle name="60% — akcent 5" xfId="1643" builtinId="48" hidden="1"/>
    <cellStyle name="60% — akcent 5" xfId="1682" builtinId="48" hidden="1"/>
    <cellStyle name="60% — akcent 5" xfId="905" builtinId="48" hidden="1"/>
    <cellStyle name="60% — akcent 5" xfId="1715" builtinId="48" hidden="1"/>
    <cellStyle name="60% — akcent 5" xfId="1756" builtinId="48" hidden="1"/>
    <cellStyle name="60% — akcent 5" xfId="1795" builtinId="48" hidden="1"/>
    <cellStyle name="60% — akcent 5" xfId="1834" builtinId="48" hidden="1"/>
    <cellStyle name="60% — akcent 5" xfId="1873" builtinId="48" hidden="1"/>
    <cellStyle name="60% — akcent 5" xfId="1913" builtinId="48" hidden="1"/>
    <cellStyle name="60% — akcent 5" xfId="1952" builtinId="48" hidden="1"/>
    <cellStyle name="60% — akcent 5" xfId="1993" builtinId="48" hidden="1"/>
    <cellStyle name="60% — akcent 5" xfId="2032" builtinId="48" hidden="1"/>
    <cellStyle name="60% — akcent 5" xfId="2071" builtinId="48" hidden="1"/>
    <cellStyle name="60% — akcent 5" xfId="2110" builtinId="48" hidden="1"/>
    <cellStyle name="60% — akcent 5" xfId="2150" builtinId="48" hidden="1"/>
    <cellStyle name="60% — akcent 5" xfId="2190" builtinId="48" hidden="1"/>
    <cellStyle name="60% — akcent 5" xfId="2229" builtinId="48" hidden="1"/>
    <cellStyle name="60% — akcent 5" xfId="2269" builtinId="48" hidden="1"/>
    <cellStyle name="60% — akcent 5" xfId="2308" builtinId="48" hidden="1"/>
    <cellStyle name="60% — akcent 5" xfId="2348" builtinId="48" hidden="1"/>
    <cellStyle name="60% — akcent 5" xfId="2387" builtinId="48" hidden="1"/>
    <cellStyle name="60% — akcent 5" xfId="2426" builtinId="48" hidden="1"/>
    <cellStyle name="60% — akcent 5" xfId="862" builtinId="48" hidden="1"/>
    <cellStyle name="60% — akcent 5" xfId="896" builtinId="48" hidden="1"/>
    <cellStyle name="60% — akcent 5" xfId="2472" builtinId="48" hidden="1"/>
    <cellStyle name="60% — akcent 5" xfId="2511" builtinId="48" hidden="1"/>
    <cellStyle name="60% — akcent 5" xfId="2550" builtinId="48" hidden="1"/>
    <cellStyle name="60% — akcent 5" xfId="2589" builtinId="48" hidden="1"/>
    <cellStyle name="60% — akcent 5" xfId="2629" builtinId="48" hidden="1"/>
    <cellStyle name="60% — akcent 5" xfId="2668" builtinId="48" hidden="1"/>
    <cellStyle name="60% — akcent 5" xfId="2709" builtinId="48" hidden="1"/>
    <cellStyle name="60% — akcent 5" xfId="2748" builtinId="48" hidden="1"/>
    <cellStyle name="60% — akcent 5" xfId="2787" builtinId="48" hidden="1"/>
    <cellStyle name="60% — akcent 5" xfId="2826" builtinId="48" hidden="1"/>
    <cellStyle name="60% — akcent 5" xfId="2866" builtinId="48" hidden="1"/>
    <cellStyle name="60% — akcent 5" xfId="2906" builtinId="48" hidden="1"/>
    <cellStyle name="60% — akcent 5" xfId="2945" builtinId="48" hidden="1"/>
    <cellStyle name="60% — akcent 5" xfId="2985" builtinId="48" hidden="1"/>
    <cellStyle name="60% — akcent 5" xfId="3024" builtinId="48" hidden="1"/>
    <cellStyle name="60% — akcent 5" xfId="3064" builtinId="48" hidden="1"/>
    <cellStyle name="60% — akcent 5" xfId="3103" builtinId="48" hidden="1"/>
    <cellStyle name="60% — akcent 5" xfId="3142" builtinId="48" hidden="1"/>
    <cellStyle name="60% — akcent 5" xfId="3181" builtinId="48" hidden="1"/>
    <cellStyle name="60% — akcent 5" xfId="3374" builtinId="48" hidden="1"/>
    <cellStyle name="60% — akcent 5" xfId="3419" builtinId="48" hidden="1"/>
    <cellStyle name="60% — akcent 5" xfId="3458" builtinId="48" hidden="1"/>
    <cellStyle name="60% — akcent 5" xfId="3497" builtinId="48" hidden="1"/>
    <cellStyle name="60% — akcent 5" xfId="3536" builtinId="48" hidden="1"/>
    <cellStyle name="60% — akcent 5" xfId="3576" builtinId="48" hidden="1"/>
    <cellStyle name="60% — akcent 5" xfId="3615" builtinId="48" hidden="1"/>
    <cellStyle name="60% — akcent 5" xfId="3656" builtinId="48" hidden="1"/>
    <cellStyle name="60% — akcent 5" xfId="3695" builtinId="48" hidden="1"/>
    <cellStyle name="60% — akcent 5" xfId="3734" builtinId="48" hidden="1"/>
    <cellStyle name="60% — akcent 5" xfId="3773" builtinId="48" hidden="1"/>
    <cellStyle name="60% — akcent 5" xfId="3817" builtinId="48" hidden="1"/>
    <cellStyle name="60% — akcent 5" xfId="3857" builtinId="48" hidden="1"/>
    <cellStyle name="60% — akcent 5" xfId="3896" builtinId="48" hidden="1"/>
    <cellStyle name="60% — akcent 5" xfId="3936" builtinId="48" hidden="1"/>
    <cellStyle name="60% — akcent 5" xfId="3976" builtinId="48" hidden="1"/>
    <cellStyle name="60% — akcent 5" xfId="4016" builtinId="48" hidden="1"/>
    <cellStyle name="60% — akcent 5" xfId="4055" builtinId="48" hidden="1"/>
    <cellStyle name="60% — akcent 5" xfId="4094" builtinId="48" hidden="1"/>
    <cellStyle name="60% — akcent 5" xfId="4151" builtinId="48" hidden="1"/>
    <cellStyle name="60% — akcent 5" xfId="4310" builtinId="48" hidden="1"/>
    <cellStyle name="60% — akcent 5" xfId="4355" builtinId="48" hidden="1"/>
    <cellStyle name="60% — akcent 5" xfId="4394" builtinId="48" hidden="1"/>
    <cellStyle name="60% — akcent 5" xfId="4433" builtinId="48" hidden="1"/>
    <cellStyle name="60% — akcent 5" xfId="4472" builtinId="48" hidden="1"/>
    <cellStyle name="60% — akcent 5" xfId="4512" builtinId="48" hidden="1"/>
    <cellStyle name="60% — akcent 5" xfId="4551" builtinId="48" hidden="1"/>
    <cellStyle name="60% — akcent 5" xfId="4592" builtinId="48" hidden="1"/>
    <cellStyle name="60% — akcent 5" xfId="4631" builtinId="48" hidden="1"/>
    <cellStyle name="60% — akcent 5" xfId="4670" builtinId="48" hidden="1"/>
    <cellStyle name="60% — akcent 5" xfId="4709" builtinId="48" hidden="1"/>
    <cellStyle name="60% — akcent 5" xfId="4753" builtinId="48" hidden="1"/>
    <cellStyle name="60% — akcent 5" xfId="4793" builtinId="48" hidden="1"/>
    <cellStyle name="60% — akcent 5" xfId="4832" builtinId="48" hidden="1"/>
    <cellStyle name="60% — akcent 5" xfId="4872" builtinId="48" hidden="1"/>
    <cellStyle name="60% — akcent 5" xfId="4912" builtinId="48" hidden="1"/>
    <cellStyle name="60% — akcent 5" xfId="4952" builtinId="48" hidden="1"/>
    <cellStyle name="60% — akcent 5" xfId="4991" builtinId="48" hidden="1"/>
    <cellStyle name="60% — akcent 5" xfId="5030" builtinId="48" hidden="1"/>
    <cellStyle name="60% — akcent 5" xfId="4245" builtinId="48" hidden="1"/>
    <cellStyle name="60% — akcent 5" xfId="5063" builtinId="48" hidden="1"/>
    <cellStyle name="60% — akcent 5" xfId="5104" builtinId="48" hidden="1"/>
    <cellStyle name="60% — akcent 5" xfId="5143" builtinId="48" hidden="1"/>
    <cellStyle name="60% — akcent 5" xfId="5182" builtinId="48" hidden="1"/>
    <cellStyle name="60% — akcent 5" xfId="5221" builtinId="48" hidden="1"/>
    <cellStyle name="60% — akcent 5" xfId="5261" builtinId="48" hidden="1"/>
    <cellStyle name="60% — akcent 5" xfId="5300" builtinId="48" hidden="1"/>
    <cellStyle name="60% — akcent 5" xfId="5341" builtinId="48" hidden="1"/>
    <cellStyle name="60% — akcent 5" xfId="5380" builtinId="48" hidden="1"/>
    <cellStyle name="60% — akcent 5" xfId="5419" builtinId="48" hidden="1"/>
    <cellStyle name="60% — akcent 5" xfId="5458" builtinId="48" hidden="1"/>
    <cellStyle name="60% — akcent 5" xfId="5498" builtinId="48" hidden="1"/>
    <cellStyle name="60% — akcent 5" xfId="5538" builtinId="48" hidden="1"/>
    <cellStyle name="60% — akcent 5" xfId="5577" builtinId="48" hidden="1"/>
    <cellStyle name="60% — akcent 5" xfId="5617" builtinId="48" hidden="1"/>
    <cellStyle name="60% — akcent 5" xfId="5656" builtinId="48" hidden="1"/>
    <cellStyle name="60% — akcent 5" xfId="5696" builtinId="48" hidden="1"/>
    <cellStyle name="60% — akcent 5" xfId="5735" builtinId="48" hidden="1"/>
    <cellStyle name="60% — akcent 5" xfId="5774" builtinId="48" hidden="1"/>
    <cellStyle name="60% — akcent 5" xfId="4202" builtinId="48" hidden="1"/>
    <cellStyle name="60% — akcent 5" xfId="4236" builtinId="48" hidden="1"/>
    <cellStyle name="60% — akcent 5" xfId="5820" builtinId="48" hidden="1"/>
    <cellStyle name="60% — akcent 5" xfId="5859" builtinId="48" hidden="1"/>
    <cellStyle name="60% — akcent 5" xfId="5898" builtinId="48" hidden="1"/>
    <cellStyle name="60% — akcent 5" xfId="5937" builtinId="48" hidden="1"/>
    <cellStyle name="60% — akcent 5" xfId="5977" builtinId="48" hidden="1"/>
    <cellStyle name="60% — akcent 5" xfId="6016" builtinId="48" hidden="1"/>
    <cellStyle name="60% — akcent 5" xfId="6057" builtinId="48" hidden="1"/>
    <cellStyle name="60% — akcent 5" xfId="6096" builtinId="48" hidden="1"/>
    <cellStyle name="60% — akcent 5" xfId="6135" builtinId="48" hidden="1"/>
    <cellStyle name="60% — akcent 5" xfId="6174" builtinId="48" hidden="1"/>
    <cellStyle name="60% — akcent 5" xfId="6214" builtinId="48" hidden="1"/>
    <cellStyle name="60% — akcent 5" xfId="6254" builtinId="48" hidden="1"/>
    <cellStyle name="60% — akcent 5" xfId="6293" builtinId="48" hidden="1"/>
    <cellStyle name="60% — akcent 5" xfId="6333" builtinId="48" hidden="1"/>
    <cellStyle name="60% — akcent 5" xfId="6372" builtinId="48" hidden="1"/>
    <cellStyle name="60% — akcent 5" xfId="6412" builtinId="48" hidden="1"/>
    <cellStyle name="60% — akcent 5" xfId="6451" builtinId="48" hidden="1"/>
    <cellStyle name="60% — akcent 5" xfId="6490" builtinId="48" hidden="1"/>
    <cellStyle name="60% — akcent 5" xfId="3309" builtinId="48" hidden="1"/>
    <cellStyle name="60% — akcent 5" xfId="6503" builtinId="48" hidden="1"/>
    <cellStyle name="60% — akcent 5" xfId="6546" builtinId="48" hidden="1"/>
    <cellStyle name="60% — akcent 5" xfId="6585" builtinId="48" hidden="1"/>
    <cellStyle name="60% — akcent 5" xfId="6624" builtinId="48" hidden="1"/>
    <cellStyle name="60% — akcent 5" xfId="6663" builtinId="48" hidden="1"/>
    <cellStyle name="60% — akcent 5" xfId="6703" builtinId="48" hidden="1"/>
    <cellStyle name="60% — akcent 5" xfId="6742" builtinId="48" hidden="1"/>
    <cellStyle name="60% — akcent 5" xfId="6783" builtinId="48" hidden="1"/>
    <cellStyle name="60% — akcent 5" xfId="6822" builtinId="48" hidden="1"/>
    <cellStyle name="60% — akcent 5" xfId="6861" builtinId="48" hidden="1"/>
    <cellStyle name="60% — akcent 5" xfId="6900" builtinId="48" hidden="1"/>
    <cellStyle name="60% — akcent 5" xfId="6942" builtinId="48" hidden="1"/>
    <cellStyle name="60% — akcent 5" xfId="6982" builtinId="48" hidden="1"/>
    <cellStyle name="60% — akcent 5" xfId="7021" builtinId="48" hidden="1"/>
    <cellStyle name="60% — akcent 5" xfId="7061" builtinId="48" hidden="1"/>
    <cellStyle name="60% — akcent 5" xfId="7101" builtinId="48" hidden="1"/>
    <cellStyle name="60% — akcent 5" xfId="7141" builtinId="48" hidden="1"/>
    <cellStyle name="60% — akcent 5" xfId="7180" builtinId="48" hidden="1"/>
    <cellStyle name="60% — akcent 5" xfId="7219" builtinId="48" hidden="1"/>
    <cellStyle name="60% — akcent 5" xfId="7269" builtinId="48" hidden="1"/>
    <cellStyle name="60% — akcent 5" xfId="7428" builtinId="48" hidden="1"/>
    <cellStyle name="60% — akcent 5" xfId="7471" builtinId="48" hidden="1"/>
    <cellStyle name="60% — akcent 5" xfId="7510" builtinId="48" hidden="1"/>
    <cellStyle name="60% — akcent 5" xfId="7549" builtinId="48" hidden="1"/>
    <cellStyle name="60% — akcent 5" xfId="7588" builtinId="48" hidden="1"/>
    <cellStyle name="60% — akcent 5" xfId="7628" builtinId="48" hidden="1"/>
    <cellStyle name="60% — akcent 5" xfId="7667" builtinId="48" hidden="1"/>
    <cellStyle name="60% — akcent 5" xfId="7708" builtinId="48" hidden="1"/>
    <cellStyle name="60% — akcent 5" xfId="7747" builtinId="48" hidden="1"/>
    <cellStyle name="60% — akcent 5" xfId="7786" builtinId="48" hidden="1"/>
    <cellStyle name="60% — akcent 5" xfId="7825" builtinId="48" hidden="1"/>
    <cellStyle name="60% — akcent 5" xfId="7867" builtinId="48" hidden="1"/>
    <cellStyle name="60% — akcent 5" xfId="7907" builtinId="48" hidden="1"/>
    <cellStyle name="60% — akcent 5" xfId="7946" builtinId="48" hidden="1"/>
    <cellStyle name="60% — akcent 5" xfId="7986" builtinId="48" hidden="1"/>
    <cellStyle name="60% — akcent 5" xfId="8026" builtinId="48" hidden="1"/>
    <cellStyle name="60% — akcent 5" xfId="8066" builtinId="48" hidden="1"/>
    <cellStyle name="60% — akcent 5" xfId="8105" builtinId="48" hidden="1"/>
    <cellStyle name="60% — akcent 5" xfId="8144" builtinId="48" hidden="1"/>
    <cellStyle name="60% — akcent 5" xfId="7363" builtinId="48" hidden="1"/>
    <cellStyle name="60% — akcent 5" xfId="8177" builtinId="48" hidden="1"/>
    <cellStyle name="60% — akcent 5" xfId="8218" builtinId="48" hidden="1"/>
    <cellStyle name="60% — akcent 5" xfId="8257" builtinId="48" hidden="1"/>
    <cellStyle name="60% — akcent 5" xfId="8296" builtinId="48" hidden="1"/>
    <cellStyle name="60% — akcent 5" xfId="8335" builtinId="48" hidden="1"/>
    <cellStyle name="60% — akcent 5" xfId="8375" builtinId="48" hidden="1"/>
    <cellStyle name="60% — akcent 5" xfId="8414" builtinId="48" hidden="1"/>
    <cellStyle name="60% — akcent 5" xfId="8455" builtinId="48" hidden="1"/>
    <cellStyle name="60% — akcent 5" xfId="8494" builtinId="48" hidden="1"/>
    <cellStyle name="60% — akcent 5" xfId="8533" builtinId="48" hidden="1"/>
    <cellStyle name="60% — akcent 5" xfId="8572" builtinId="48" hidden="1"/>
    <cellStyle name="60% — akcent 5" xfId="8612" builtinId="48" hidden="1"/>
    <cellStyle name="60% — akcent 5" xfId="8652" builtinId="48" hidden="1"/>
    <cellStyle name="60% — akcent 5" xfId="8691" builtinId="48" hidden="1"/>
    <cellStyle name="60% — akcent 5" xfId="8731" builtinId="48" hidden="1"/>
    <cellStyle name="60% — akcent 5" xfId="8770" builtinId="48" hidden="1"/>
    <cellStyle name="60% — akcent 5" xfId="8810" builtinId="48" hidden="1"/>
    <cellStyle name="60% — akcent 5" xfId="8849" builtinId="48" hidden="1"/>
    <cellStyle name="60% — akcent 5" xfId="8888" builtinId="48" hidden="1"/>
    <cellStyle name="60% — akcent 5" xfId="7320" builtinId="48" hidden="1"/>
    <cellStyle name="60% — akcent 5" xfId="7354" builtinId="48" hidden="1"/>
    <cellStyle name="60% — akcent 5" xfId="8934" builtinId="48" hidden="1"/>
    <cellStyle name="60% — akcent 5" xfId="8973" builtinId="48" hidden="1"/>
    <cellStyle name="60% — akcent 5" xfId="9012" builtinId="48" hidden="1"/>
    <cellStyle name="60% — akcent 5" xfId="9051" builtinId="48" hidden="1"/>
    <cellStyle name="60% — akcent 5" xfId="9091" builtinId="48" hidden="1"/>
    <cellStyle name="60% — akcent 5" xfId="9130" builtinId="48" hidden="1"/>
    <cellStyle name="60% — akcent 5" xfId="9171" builtinId="48" hidden="1"/>
    <cellStyle name="60% — akcent 5" xfId="9210" builtinId="48" hidden="1"/>
    <cellStyle name="60% — akcent 5" xfId="9249" builtinId="48" hidden="1"/>
    <cellStyle name="60% — akcent 5" xfId="9288" builtinId="48" hidden="1"/>
    <cellStyle name="60% — akcent 5" xfId="9328" builtinId="48" hidden="1"/>
    <cellStyle name="60% — akcent 5" xfId="9368" builtinId="48" hidden="1"/>
    <cellStyle name="60% — akcent 5" xfId="9407" builtinId="48" hidden="1"/>
    <cellStyle name="60% — akcent 5" xfId="9447" builtinId="48" hidden="1"/>
    <cellStyle name="60% — akcent 5" xfId="9486" builtinId="48" hidden="1"/>
    <cellStyle name="60% — akcent 5" xfId="9526" builtinId="48" hidden="1"/>
    <cellStyle name="60% — akcent 5" xfId="9565" builtinId="48" hidden="1"/>
    <cellStyle name="60% — akcent 5" xfId="9604" builtinId="48" hidden="1"/>
    <cellStyle name="60% — akcent 5" xfId="3288" builtinId="48" hidden="1"/>
    <cellStyle name="60% — akcent 5" xfId="9645" builtinId="48" hidden="1"/>
    <cellStyle name="60% — akcent 5" xfId="9686" builtinId="48" hidden="1"/>
    <cellStyle name="60% — akcent 5" xfId="9725" builtinId="48" hidden="1"/>
    <cellStyle name="60% — akcent 5" xfId="9764" builtinId="48" hidden="1"/>
    <cellStyle name="60% — akcent 5" xfId="9803" builtinId="48" hidden="1"/>
    <cellStyle name="60% — akcent 5" xfId="9843" builtinId="48" hidden="1"/>
    <cellStyle name="60% — akcent 5" xfId="9882" builtinId="48" hidden="1"/>
    <cellStyle name="60% — akcent 5" xfId="9923" builtinId="48" hidden="1"/>
    <cellStyle name="60% — akcent 5" xfId="9962" builtinId="48" hidden="1"/>
    <cellStyle name="60% — akcent 5" xfId="10001" builtinId="48" hidden="1"/>
    <cellStyle name="60% — akcent 5" xfId="10040" builtinId="48" hidden="1"/>
    <cellStyle name="60% — akcent 5" xfId="10080" builtinId="48" hidden="1"/>
    <cellStyle name="60% — akcent 5" xfId="10120" builtinId="48" hidden="1"/>
    <cellStyle name="60% — akcent 5" xfId="10159" builtinId="48" hidden="1"/>
    <cellStyle name="60% — akcent 5" xfId="10199" builtinId="48" hidden="1"/>
    <cellStyle name="60% — akcent 5" xfId="10238" builtinId="48" hidden="1"/>
    <cellStyle name="60% — akcent 5" xfId="10278" builtinId="48" hidden="1"/>
    <cellStyle name="60% — akcent 5" xfId="10317" builtinId="48" hidden="1"/>
    <cellStyle name="60% — akcent 5" xfId="10356" builtinId="48" hidden="1"/>
    <cellStyle name="60% — akcent 5" xfId="10395" builtinId="48" hidden="1"/>
    <cellStyle name="60% — akcent 5" xfId="10554" builtinId="48" hidden="1"/>
    <cellStyle name="60% — akcent 5" xfId="10595" builtinId="48" hidden="1"/>
    <cellStyle name="60% — akcent 5" xfId="10634" builtinId="48" hidden="1"/>
    <cellStyle name="60% — akcent 5" xfId="10673" builtinId="48" hidden="1"/>
    <cellStyle name="60% — akcent 5" xfId="10712" builtinId="48" hidden="1"/>
    <cellStyle name="60% — akcent 5" xfId="10752" builtinId="48" hidden="1"/>
    <cellStyle name="60% — akcent 5" xfId="10791" builtinId="48" hidden="1"/>
    <cellStyle name="60% — akcent 5" xfId="10832" builtinId="48" hidden="1"/>
    <cellStyle name="60% — akcent 5" xfId="10871" builtinId="48" hidden="1"/>
    <cellStyle name="60% — akcent 5" xfId="10910" builtinId="48" hidden="1"/>
    <cellStyle name="60% — akcent 5" xfId="10949" builtinId="48" hidden="1"/>
    <cellStyle name="60% — akcent 5" xfId="10989" builtinId="48" hidden="1"/>
    <cellStyle name="60% — akcent 5" xfId="11029" builtinId="48" hidden="1"/>
    <cellStyle name="60% — akcent 5" xfId="11068" builtinId="48" hidden="1"/>
    <cellStyle name="60% — akcent 5" xfId="11108" builtinId="48" hidden="1"/>
    <cellStyle name="60% — akcent 5" xfId="11148" builtinId="48" hidden="1"/>
    <cellStyle name="60% — akcent 5" xfId="11188" builtinId="48" hidden="1"/>
    <cellStyle name="60% — akcent 5" xfId="11227" builtinId="48" hidden="1"/>
    <cellStyle name="60% — akcent 5" xfId="11266" builtinId="48" hidden="1"/>
    <cellStyle name="60% — akcent 5" xfId="10489" builtinId="48" hidden="1"/>
    <cellStyle name="60% — akcent 5" xfId="11299" builtinId="48" hidden="1"/>
    <cellStyle name="60% — akcent 5" xfId="11340" builtinId="48" hidden="1"/>
    <cellStyle name="60% — akcent 5" xfId="11379" builtinId="48" hidden="1"/>
    <cellStyle name="60% — akcent 5" xfId="11418" builtinId="48" hidden="1"/>
    <cellStyle name="60% — akcent 5" xfId="11457" builtinId="48" hidden="1"/>
    <cellStyle name="60% — akcent 5" xfId="11497" builtinId="48" hidden="1"/>
    <cellStyle name="60% — akcent 5" xfId="11536" builtinId="48" hidden="1"/>
    <cellStyle name="60% — akcent 5" xfId="11577" builtinId="48" hidden="1"/>
    <cellStyle name="60% — akcent 5" xfId="11616" builtinId="48" hidden="1"/>
    <cellStyle name="60% — akcent 5" xfId="11655" builtinId="48" hidden="1"/>
    <cellStyle name="60% — akcent 5" xfId="11694" builtinId="48" hidden="1"/>
    <cellStyle name="60% — akcent 5" xfId="11734" builtinId="48" hidden="1"/>
    <cellStyle name="60% — akcent 5" xfId="11774" builtinId="48" hidden="1"/>
    <cellStyle name="60% — akcent 5" xfId="11813" builtinId="48" hidden="1"/>
    <cellStyle name="60% — akcent 5" xfId="11853" builtinId="48" hidden="1"/>
    <cellStyle name="60% — akcent 5" xfId="11892" builtinId="48" hidden="1"/>
    <cellStyle name="60% — akcent 5" xfId="11932" builtinId="48" hidden="1"/>
    <cellStyle name="60% — akcent 5" xfId="11971" builtinId="48" hidden="1"/>
    <cellStyle name="60% — akcent 5" xfId="12010" builtinId="48" hidden="1"/>
    <cellStyle name="60% — akcent 5" xfId="10446" builtinId="48" hidden="1"/>
    <cellStyle name="60% — akcent 5" xfId="10480" builtinId="48" hidden="1"/>
    <cellStyle name="60% — akcent 5" xfId="12056" builtinId="48" hidden="1"/>
    <cellStyle name="60% — akcent 5" xfId="12095" builtinId="48" hidden="1"/>
    <cellStyle name="60% — akcent 5" xfId="12134" builtinId="48" hidden="1"/>
    <cellStyle name="60% — akcent 5" xfId="12173" builtinId="48" hidden="1"/>
    <cellStyle name="60% — akcent 5" xfId="12213" builtinId="48" hidden="1"/>
    <cellStyle name="60% — akcent 5" xfId="12252" builtinId="48" hidden="1"/>
    <cellStyle name="60% — akcent 5" xfId="12293" builtinId="48" hidden="1"/>
    <cellStyle name="60% — akcent 5" xfId="12332" builtinId="48" hidden="1"/>
    <cellStyle name="60% — akcent 5" xfId="12371" builtinId="48" hidden="1"/>
    <cellStyle name="60% — akcent 5" xfId="12410" builtinId="48" hidden="1"/>
    <cellStyle name="60% — akcent 5" xfId="12450" builtinId="48" hidden="1"/>
    <cellStyle name="60% — akcent 5" xfId="12490" builtinId="48" hidden="1"/>
    <cellStyle name="60% — akcent 5" xfId="12529" builtinId="48" hidden="1"/>
    <cellStyle name="60% — akcent 5" xfId="12569" builtinId="48" hidden="1"/>
    <cellStyle name="60% — akcent 5" xfId="12608" builtinId="48" hidden="1"/>
    <cellStyle name="60% — akcent 5" xfId="12648" builtinId="48" hidden="1"/>
    <cellStyle name="60% — akcent 5" xfId="12687" builtinId="48" hidden="1"/>
    <cellStyle name="60% — akcent 5" xfId="12726" builtinId="48" hidden="1"/>
    <cellStyle name="60% — akcent 5" xfId="12765" builtinId="48" hidden="1"/>
    <cellStyle name="60% — akcent 5" xfId="12805" builtinId="48" hidden="1"/>
    <cellStyle name="60% — akcent 5" xfId="12846" builtinId="48" hidden="1"/>
    <cellStyle name="60% — akcent 5" xfId="12885" builtinId="48" hidden="1"/>
    <cellStyle name="60% — akcent 5" xfId="12924" builtinId="48" hidden="1"/>
    <cellStyle name="60% — akcent 5" xfId="12963" builtinId="48" hidden="1"/>
    <cellStyle name="60% — akcent 5" xfId="13003" builtinId="48" hidden="1"/>
    <cellStyle name="60% — akcent 5" xfId="13042" builtinId="48" hidden="1"/>
    <cellStyle name="60% — akcent 5" xfId="13083" builtinId="48" hidden="1"/>
    <cellStyle name="60% — akcent 5" xfId="13122" builtinId="48" hidden="1"/>
    <cellStyle name="60% — akcent 5" xfId="13161" builtinId="48" hidden="1"/>
    <cellStyle name="60% — akcent 5" xfId="13200" builtinId="48" hidden="1"/>
    <cellStyle name="60% — akcent 5" xfId="13240" builtinId="48" hidden="1"/>
    <cellStyle name="60% — akcent 5" xfId="13280" builtinId="48" hidden="1"/>
    <cellStyle name="60% — akcent 5" xfId="13319" builtinId="48" hidden="1"/>
    <cellStyle name="60% — akcent 5" xfId="13359" builtinId="48" hidden="1"/>
    <cellStyle name="60% — akcent 5" xfId="13398" builtinId="48" hidden="1"/>
    <cellStyle name="60% — akcent 5" xfId="13438" builtinId="48" hidden="1"/>
    <cellStyle name="60% — akcent 5" xfId="13477" builtinId="48" hidden="1"/>
    <cellStyle name="60% — akcent 5" xfId="13516" builtinId="48" hidden="1"/>
    <cellStyle name="60% — akcent 5" xfId="13555" builtinId="48" hidden="1"/>
    <cellStyle name="60% — akcent 5" xfId="13714" builtinId="48" hidden="1"/>
    <cellStyle name="60% — akcent 5" xfId="13755" builtinId="48" hidden="1"/>
    <cellStyle name="60% — akcent 5" xfId="13794" builtinId="48" hidden="1"/>
    <cellStyle name="60% — akcent 5" xfId="13833" builtinId="48" hidden="1"/>
    <cellStyle name="60% — akcent 5" xfId="13872" builtinId="48" hidden="1"/>
    <cellStyle name="60% — akcent 5" xfId="13912" builtinId="48" hidden="1"/>
    <cellStyle name="60% — akcent 5" xfId="13951" builtinId="48" hidden="1"/>
    <cellStyle name="60% — akcent 5" xfId="13992" builtinId="48" hidden="1"/>
    <cellStyle name="60% — akcent 5" xfId="14031" builtinId="48" hidden="1"/>
    <cellStyle name="60% — akcent 5" xfId="14070" builtinId="48" hidden="1"/>
    <cellStyle name="60% — akcent 5" xfId="14109" builtinId="48" hidden="1"/>
    <cellStyle name="60% — akcent 5" xfId="14149" builtinId="48" hidden="1"/>
    <cellStyle name="60% — akcent 5" xfId="14189" builtinId="48" hidden="1"/>
    <cellStyle name="60% — akcent 5" xfId="14228" builtinId="48" hidden="1"/>
    <cellStyle name="60% — akcent 5" xfId="14268" builtinId="48" hidden="1"/>
    <cellStyle name="60% — akcent 5" xfId="14308" builtinId="48" hidden="1"/>
    <cellStyle name="60% — akcent 5" xfId="14348" builtinId="48" hidden="1"/>
    <cellStyle name="60% — akcent 5" xfId="14387" builtinId="48" hidden="1"/>
    <cellStyle name="60% — akcent 5" xfId="14426" builtinId="48" hidden="1"/>
    <cellStyle name="60% — akcent 5" xfId="13649" builtinId="48" hidden="1"/>
    <cellStyle name="60% — akcent 5" xfId="14459" builtinId="48" hidden="1"/>
    <cellStyle name="60% — akcent 5" xfId="14500" builtinId="48" hidden="1"/>
    <cellStyle name="60% — akcent 5" xfId="14539" builtinId="48" hidden="1"/>
    <cellStyle name="60% — akcent 5" xfId="14578" builtinId="48" hidden="1"/>
    <cellStyle name="60% — akcent 5" xfId="14617" builtinId="48" hidden="1"/>
    <cellStyle name="60% — akcent 5" xfId="14657" builtinId="48" hidden="1"/>
    <cellStyle name="60% — akcent 5" xfId="14696" builtinId="48" hidden="1"/>
    <cellStyle name="60% — akcent 5" xfId="14737" builtinId="48" hidden="1"/>
    <cellStyle name="60% — akcent 5" xfId="14776" builtinId="48" hidden="1"/>
    <cellStyle name="60% — akcent 5" xfId="14815" builtinId="48" hidden="1"/>
    <cellStyle name="60% — akcent 5" xfId="14854" builtinId="48" hidden="1"/>
    <cellStyle name="60% — akcent 5" xfId="14894" builtinId="48" hidden="1"/>
    <cellStyle name="60% — akcent 5" xfId="14934" builtinId="48" hidden="1"/>
    <cellStyle name="60% — akcent 5" xfId="14973" builtinId="48" hidden="1"/>
    <cellStyle name="60% — akcent 5" xfId="15013" builtinId="48" hidden="1"/>
    <cellStyle name="60% — akcent 5" xfId="15052" builtinId="48" hidden="1"/>
    <cellStyle name="60% — akcent 5" xfId="15092" builtinId="48" hidden="1"/>
    <cellStyle name="60% — akcent 5" xfId="15131" builtinId="48" hidden="1"/>
    <cellStyle name="60% — akcent 5" xfId="15170" builtinId="48" hidden="1"/>
    <cellStyle name="60% — akcent 5" xfId="13606" builtinId="48" hidden="1"/>
    <cellStyle name="60% — akcent 5" xfId="13640" builtinId="48" hidden="1"/>
    <cellStyle name="60% — akcent 5" xfId="15216" builtinId="48" hidden="1"/>
    <cellStyle name="60% — akcent 5" xfId="15255" builtinId="48" hidden="1"/>
    <cellStyle name="60% — akcent 5" xfId="15294" builtinId="48" hidden="1"/>
    <cellStyle name="60% — akcent 5" xfId="15333" builtinId="48" hidden="1"/>
    <cellStyle name="60% — akcent 5" xfId="15373" builtinId="48" hidden="1"/>
    <cellStyle name="60% — akcent 5" xfId="15412" builtinId="48" hidden="1"/>
    <cellStyle name="60% — akcent 5" xfId="15453" builtinId="48" hidden="1"/>
    <cellStyle name="60% — akcent 5" xfId="15492" builtinId="48" hidden="1"/>
    <cellStyle name="60% — akcent 5" xfId="15531" builtinId="48" hidden="1"/>
    <cellStyle name="60% — akcent 5" xfId="15570" builtinId="48" hidden="1"/>
    <cellStyle name="60% — akcent 5" xfId="15610" builtinId="48" hidden="1"/>
    <cellStyle name="60% — akcent 5" xfId="15650" builtinId="48" hidden="1"/>
    <cellStyle name="60% — akcent 5" xfId="15689" builtinId="48" hidden="1"/>
    <cellStyle name="60% — akcent 5" xfId="15729" builtinId="48" hidden="1"/>
    <cellStyle name="60% — akcent 5" xfId="15768" builtinId="48" hidden="1"/>
    <cellStyle name="60% — akcent 5" xfId="15808" builtinId="48" hidden="1"/>
    <cellStyle name="60% — akcent 5" xfId="15847" builtinId="48" hidden="1"/>
    <cellStyle name="60% — akcent 5" xfId="15886" builtinId="48" hidden="1"/>
    <cellStyle name="60% — akcent 5" xfId="4105" builtinId="48" hidden="1"/>
    <cellStyle name="60% — akcent 5" xfId="15899" builtinId="48" hidden="1"/>
    <cellStyle name="60% — akcent 5" xfId="15940" builtinId="48" hidden="1"/>
    <cellStyle name="60% — akcent 5" xfId="15979" builtinId="48" hidden="1"/>
    <cellStyle name="60% — akcent 5" xfId="16018" builtinId="48" hidden="1"/>
    <cellStyle name="60% — akcent 5" xfId="16057" builtinId="48" hidden="1"/>
    <cellStyle name="60% — akcent 5" xfId="16097" builtinId="48" hidden="1"/>
    <cellStyle name="60% — akcent 5" xfId="16136" builtinId="48" hidden="1"/>
    <cellStyle name="60% — akcent 5" xfId="16177" builtinId="48" hidden="1"/>
    <cellStyle name="60% — akcent 5" xfId="16216" builtinId="48" hidden="1"/>
    <cellStyle name="60% — akcent 5" xfId="16255" builtinId="48" hidden="1"/>
    <cellStyle name="60% — akcent 5" xfId="16294" builtinId="48" hidden="1"/>
    <cellStyle name="60% — akcent 5" xfId="16334" builtinId="48" hidden="1"/>
    <cellStyle name="60% — akcent 5" xfId="16374" builtinId="48" hidden="1"/>
    <cellStyle name="60% — akcent 5" xfId="16413" builtinId="48" hidden="1"/>
    <cellStyle name="60% — akcent 5" xfId="16453" builtinId="48" hidden="1"/>
    <cellStyle name="60% — akcent 5" xfId="16492" builtinId="48" hidden="1"/>
    <cellStyle name="60% — akcent 5" xfId="16532" builtinId="48" hidden="1"/>
    <cellStyle name="60% — akcent 5" xfId="16571" builtinId="48" hidden="1"/>
    <cellStyle name="60% — akcent 5" xfId="16610" builtinId="48" hidden="1"/>
    <cellStyle name="60% — akcent 5" xfId="16649" builtinId="48" hidden="1"/>
    <cellStyle name="60% — akcent 5" xfId="16808" builtinId="48" hidden="1"/>
    <cellStyle name="60% — akcent 5" xfId="16849" builtinId="48" hidden="1"/>
    <cellStyle name="60% — akcent 5" xfId="16888" builtinId="48" hidden="1"/>
    <cellStyle name="60% — akcent 5" xfId="16927" builtinId="48" hidden="1"/>
    <cellStyle name="60% — akcent 5" xfId="16966" builtinId="48" hidden="1"/>
    <cellStyle name="60% — akcent 5" xfId="17006" builtinId="48" hidden="1"/>
    <cellStyle name="60% — akcent 5" xfId="17045" builtinId="48" hidden="1"/>
    <cellStyle name="60% — akcent 5" xfId="17086" builtinId="48" hidden="1"/>
    <cellStyle name="60% — akcent 5" xfId="17125" builtinId="48" hidden="1"/>
    <cellStyle name="60% — akcent 5" xfId="17164" builtinId="48" hidden="1"/>
    <cellStyle name="60% — akcent 5" xfId="17203" builtinId="48" hidden="1"/>
    <cellStyle name="60% — akcent 5" xfId="17243" builtinId="48" hidden="1"/>
    <cellStyle name="60% — akcent 5" xfId="17283" builtinId="48" hidden="1"/>
    <cellStyle name="60% — akcent 5" xfId="17322" builtinId="48" hidden="1"/>
    <cellStyle name="60% — akcent 5" xfId="17362" builtinId="48" hidden="1"/>
    <cellStyle name="60% — akcent 5" xfId="17402" builtinId="48" hidden="1"/>
    <cellStyle name="60% — akcent 5" xfId="17442" builtinId="48" hidden="1"/>
    <cellStyle name="60% — akcent 5" xfId="17481" builtinId="48" hidden="1"/>
    <cellStyle name="60% — akcent 5" xfId="17520" builtinId="48" hidden="1"/>
    <cellStyle name="60% — akcent 5" xfId="16743" builtinId="48" hidden="1"/>
    <cellStyle name="60% — akcent 5" xfId="17553" builtinId="48" hidden="1"/>
    <cellStyle name="60% — akcent 5" xfId="17594" builtinId="48" hidden="1"/>
    <cellStyle name="60% — akcent 5" xfId="17633" builtinId="48" hidden="1"/>
    <cellStyle name="60% — akcent 5" xfId="17672" builtinId="48" hidden="1"/>
    <cellStyle name="60% — akcent 5" xfId="17711" builtinId="48" hidden="1"/>
    <cellStyle name="60% — akcent 5" xfId="17751" builtinId="48" hidden="1"/>
    <cellStyle name="60% — akcent 5" xfId="17790" builtinId="48" hidden="1"/>
    <cellStyle name="60% — akcent 5" xfId="17831" builtinId="48" hidden="1"/>
    <cellStyle name="60% — akcent 5" xfId="17870" builtinId="48" hidden="1"/>
    <cellStyle name="60% — akcent 5" xfId="17909" builtinId="48" hidden="1"/>
    <cellStyle name="60% — akcent 5" xfId="17948" builtinId="48" hidden="1"/>
    <cellStyle name="60% — akcent 5" xfId="17988" builtinId="48" hidden="1"/>
    <cellStyle name="60% — akcent 5" xfId="18028" builtinId="48" hidden="1"/>
    <cellStyle name="60% — akcent 5" xfId="18067" builtinId="48" hidden="1"/>
    <cellStyle name="60% — akcent 5" xfId="18107" builtinId="48" hidden="1"/>
    <cellStyle name="60% — akcent 5" xfId="18146" builtinId="48" hidden="1"/>
    <cellStyle name="60% — akcent 5" xfId="18186" builtinId="48" hidden="1"/>
    <cellStyle name="60% — akcent 5" xfId="18225" builtinId="48" hidden="1"/>
    <cellStyle name="60% — akcent 5" xfId="18264" builtinId="48" hidden="1"/>
    <cellStyle name="60% — akcent 5" xfId="16700" builtinId="48" hidden="1"/>
    <cellStyle name="60% — akcent 5" xfId="16734" builtinId="48" hidden="1"/>
    <cellStyle name="60% — akcent 5" xfId="18310" builtinId="48" hidden="1"/>
    <cellStyle name="60% — akcent 5" xfId="18349" builtinId="48" hidden="1"/>
    <cellStyle name="60% — akcent 5" xfId="18388" builtinId="48" hidden="1"/>
    <cellStyle name="60% — akcent 5" xfId="18427" builtinId="48" hidden="1"/>
    <cellStyle name="60% — akcent 5" xfId="18467" builtinId="48" hidden="1"/>
    <cellStyle name="60% — akcent 5" xfId="18506" builtinId="48" hidden="1"/>
    <cellStyle name="60% — akcent 5" xfId="18547" builtinId="48" hidden="1"/>
    <cellStyle name="60% — akcent 5" xfId="18586" builtinId="48" hidden="1"/>
    <cellStyle name="60% — akcent 5" xfId="18625" builtinId="48" hidden="1"/>
    <cellStyle name="60% — akcent 5" xfId="18664" builtinId="48" hidden="1"/>
    <cellStyle name="60% — akcent 5" xfId="18704" builtinId="48" hidden="1"/>
    <cellStyle name="60% — akcent 5" xfId="18744" builtinId="48" hidden="1"/>
    <cellStyle name="60% — akcent 5" xfId="18783" builtinId="48" hidden="1"/>
    <cellStyle name="60% — akcent 5" xfId="18823" builtinId="48" hidden="1"/>
    <cellStyle name="60% — akcent 5" xfId="18862" builtinId="48" hidden="1"/>
    <cellStyle name="60% — akcent 5" xfId="18902" builtinId="48" hidden="1"/>
    <cellStyle name="60% — akcent 5" xfId="18941" builtinId="48" hidden="1"/>
    <cellStyle name="60% — akcent 5" xfId="18980" builtinId="48" hidden="1"/>
    <cellStyle name="60% — akcent 5" xfId="3257" builtinId="48" hidden="1"/>
    <cellStyle name="60% — akcent 5" xfId="19102" builtinId="48" hidden="1"/>
    <cellStyle name="60% — akcent 5" xfId="19143" builtinId="48" hidden="1"/>
    <cellStyle name="60% — akcent 5" xfId="19182" builtinId="48" hidden="1"/>
    <cellStyle name="60% — akcent 5" xfId="19221" builtinId="48" hidden="1"/>
    <cellStyle name="60% — akcent 5" xfId="19260" builtinId="48" hidden="1"/>
    <cellStyle name="60% — akcent 5" xfId="19300" builtinId="48" hidden="1"/>
    <cellStyle name="60% — akcent 5" xfId="19339" builtinId="48" hidden="1"/>
    <cellStyle name="60% — akcent 5" xfId="19380" builtinId="48" hidden="1"/>
    <cellStyle name="60% — akcent 5" xfId="19419" builtinId="48" hidden="1"/>
    <cellStyle name="60% — akcent 5" xfId="19458" builtinId="48" hidden="1"/>
    <cellStyle name="60% — akcent 5" xfId="19497" builtinId="48" hidden="1"/>
    <cellStyle name="60% — akcent 5" xfId="19537" builtinId="48" hidden="1"/>
    <cellStyle name="60% — akcent 5" xfId="19577" builtinId="48" hidden="1"/>
    <cellStyle name="60% — akcent 5" xfId="19616" builtinId="48" hidden="1"/>
    <cellStyle name="60% — akcent 5" xfId="19656" builtinId="48" hidden="1"/>
    <cellStyle name="60% — akcent 5" xfId="19695" builtinId="48" hidden="1"/>
    <cellStyle name="60% — akcent 5" xfId="19735" builtinId="48" hidden="1"/>
    <cellStyle name="60% — akcent 5" xfId="19774" builtinId="48" hidden="1"/>
    <cellStyle name="60% — akcent 5" xfId="19813" builtinId="48" hidden="1"/>
    <cellStyle name="60% — akcent 5" xfId="19864" builtinId="48" hidden="1"/>
    <cellStyle name="60% — akcent 5" xfId="20023" builtinId="48" hidden="1"/>
    <cellStyle name="60% — akcent 5" xfId="20064" builtinId="48" hidden="1"/>
    <cellStyle name="60% — akcent 5" xfId="20103" builtinId="48" hidden="1"/>
    <cellStyle name="60% — akcent 5" xfId="20142" builtinId="48" hidden="1"/>
    <cellStyle name="60% — akcent 5" xfId="20181" builtinId="48" hidden="1"/>
    <cellStyle name="60% — akcent 5" xfId="20221" builtinId="48" hidden="1"/>
    <cellStyle name="60% — akcent 5" xfId="20260" builtinId="48" hidden="1"/>
    <cellStyle name="60% — akcent 5" xfId="20301" builtinId="48" hidden="1"/>
    <cellStyle name="60% — akcent 5" xfId="20340" builtinId="48" hidden="1"/>
    <cellStyle name="60% — akcent 5" xfId="20379" builtinId="48" hidden="1"/>
    <cellStyle name="60% — akcent 5" xfId="20418" builtinId="48" hidden="1"/>
    <cellStyle name="60% — akcent 5" xfId="20458" builtinId="48" hidden="1"/>
    <cellStyle name="60% — akcent 5" xfId="20498" builtinId="48" hidden="1"/>
    <cellStyle name="60% — akcent 5" xfId="20537" builtinId="48" hidden="1"/>
    <cellStyle name="60% — akcent 5" xfId="20577" builtinId="48" hidden="1"/>
    <cellStyle name="60% — akcent 5" xfId="20617" builtinId="48" hidden="1"/>
    <cellStyle name="60% — akcent 5" xfId="20657" builtinId="48" hidden="1"/>
    <cellStyle name="60% — akcent 5" xfId="20696" builtinId="48" hidden="1"/>
    <cellStyle name="60% — akcent 5" xfId="20735" builtinId="48" hidden="1"/>
    <cellStyle name="60% — akcent 5" xfId="19958" builtinId="48" hidden="1"/>
    <cellStyle name="60% — akcent 5" xfId="20768" builtinId="48" hidden="1"/>
    <cellStyle name="60% — akcent 5" xfId="20809" builtinId="48" hidden="1"/>
    <cellStyle name="60% — akcent 5" xfId="20848" builtinId="48" hidden="1"/>
    <cellStyle name="60% — akcent 5" xfId="20887" builtinId="48" hidden="1"/>
    <cellStyle name="60% — akcent 5" xfId="20926" builtinId="48" hidden="1"/>
    <cellStyle name="60% — akcent 5" xfId="20966" builtinId="48" hidden="1"/>
    <cellStyle name="60% — akcent 5" xfId="21005" builtinId="48" hidden="1"/>
    <cellStyle name="60% — akcent 5" xfId="21046" builtinId="48" hidden="1"/>
    <cellStyle name="60% — akcent 5" xfId="21085" builtinId="48" hidden="1"/>
    <cellStyle name="60% — akcent 5" xfId="21124" builtinId="48" hidden="1"/>
    <cellStyle name="60% — akcent 5" xfId="21163" builtinId="48" hidden="1"/>
    <cellStyle name="60% — akcent 5" xfId="21203" builtinId="48" hidden="1"/>
    <cellStyle name="60% — akcent 5" xfId="21243" builtinId="48" hidden="1"/>
    <cellStyle name="60% — akcent 5" xfId="21282" builtinId="48" hidden="1"/>
    <cellStyle name="60% — akcent 5" xfId="21322" builtinId="48" hidden="1"/>
    <cellStyle name="60% — akcent 5" xfId="21361" builtinId="48" hidden="1"/>
    <cellStyle name="60% — akcent 5" xfId="21401" builtinId="48" hidden="1"/>
    <cellStyle name="60% — akcent 5" xfId="21440" builtinId="48" hidden="1"/>
    <cellStyle name="60% — akcent 5" xfId="21479" builtinId="48" hidden="1"/>
    <cellStyle name="60% — akcent 5" xfId="19915" builtinId="48" hidden="1"/>
    <cellStyle name="60% — akcent 5" xfId="19949" builtinId="48" hidden="1"/>
    <cellStyle name="60% — akcent 5" xfId="21525" builtinId="48" hidden="1"/>
    <cellStyle name="60% — akcent 5" xfId="21564" builtinId="48" hidden="1"/>
    <cellStyle name="60% — akcent 5" xfId="21603" builtinId="48" hidden="1"/>
    <cellStyle name="60% — akcent 5" xfId="21642" builtinId="48" hidden="1"/>
    <cellStyle name="60% — akcent 5" xfId="21682" builtinId="48" hidden="1"/>
    <cellStyle name="60% — akcent 5" xfId="21721" builtinId="48" hidden="1"/>
    <cellStyle name="60% — akcent 5" xfId="21762" builtinId="48" hidden="1"/>
    <cellStyle name="60% — akcent 5" xfId="21801" builtinId="48" hidden="1"/>
    <cellStyle name="60% — akcent 5" xfId="21840" builtinId="48" hidden="1"/>
    <cellStyle name="60% — akcent 5" xfId="21879" builtinId="48" hidden="1"/>
    <cellStyle name="60% — akcent 5" xfId="21919" builtinId="48" hidden="1"/>
    <cellStyle name="60% — akcent 5" xfId="21959" builtinId="48" hidden="1"/>
    <cellStyle name="60% — akcent 5" xfId="21998" builtinId="48" hidden="1"/>
    <cellStyle name="60% — akcent 5" xfId="22038" builtinId="48" hidden="1"/>
    <cellStyle name="60% — akcent 5" xfId="22077" builtinId="48" hidden="1"/>
    <cellStyle name="60% — akcent 5" xfId="22117" builtinId="48" hidden="1"/>
    <cellStyle name="60% — akcent 5" xfId="22156" builtinId="48" hidden="1"/>
    <cellStyle name="60% — akcent 5" xfId="22195" builtinId="48" hidden="1"/>
    <cellStyle name="60% — akcent 5" xfId="22234" builtinId="48" hidden="1"/>
    <cellStyle name="60% — akcent 5" xfId="22274" builtinId="48" hidden="1"/>
    <cellStyle name="60% — akcent 5" xfId="22315" builtinId="48" hidden="1"/>
    <cellStyle name="60% — akcent 5" xfId="22354" builtinId="48" hidden="1"/>
    <cellStyle name="60% — akcent 5" xfId="22393" builtinId="48" hidden="1"/>
    <cellStyle name="60% — akcent 5" xfId="22432" builtinId="48" hidden="1"/>
    <cellStyle name="60% — akcent 5" xfId="22472" builtinId="48" hidden="1"/>
    <cellStyle name="60% — akcent 5" xfId="22511" builtinId="48" hidden="1"/>
    <cellStyle name="60% — akcent 5" xfId="22552" builtinId="48" hidden="1"/>
    <cellStyle name="60% — akcent 5" xfId="22591" builtinId="48" hidden="1"/>
    <cellStyle name="60% — akcent 5" xfId="22630" builtinId="48" hidden="1"/>
    <cellStyle name="60% — akcent 5" xfId="22669" builtinId="48" hidden="1"/>
    <cellStyle name="60% — akcent 5" xfId="22709" builtinId="48" hidden="1"/>
    <cellStyle name="60% — akcent 5" xfId="22749" builtinId="48" hidden="1"/>
    <cellStyle name="60% — akcent 5" xfId="22788" builtinId="48" hidden="1"/>
    <cellStyle name="60% — akcent 5" xfId="22828" builtinId="48" hidden="1"/>
    <cellStyle name="60% — akcent 5" xfId="22867" builtinId="48" hidden="1"/>
    <cellStyle name="60% — akcent 5" xfId="22907" builtinId="48" hidden="1"/>
    <cellStyle name="60% — akcent 5" xfId="22946" builtinId="48" hidden="1"/>
    <cellStyle name="60% — akcent 5" xfId="22985" builtinId="48" hidden="1"/>
    <cellStyle name="60% — akcent 5" xfId="23024" builtinId="48" hidden="1"/>
    <cellStyle name="60% — akcent 5" xfId="23183" builtinId="48" hidden="1"/>
    <cellStyle name="60% — akcent 5" xfId="23224" builtinId="48" hidden="1"/>
    <cellStyle name="60% — akcent 5" xfId="23263" builtinId="48" hidden="1"/>
    <cellStyle name="60% — akcent 5" xfId="23302" builtinId="48" hidden="1"/>
    <cellStyle name="60% — akcent 5" xfId="23341" builtinId="48" hidden="1"/>
    <cellStyle name="60% — akcent 5" xfId="23381" builtinId="48" hidden="1"/>
    <cellStyle name="60% — akcent 5" xfId="23420" builtinId="48" hidden="1"/>
    <cellStyle name="60% — akcent 5" xfId="23461" builtinId="48" hidden="1"/>
    <cellStyle name="60% — akcent 5" xfId="23500" builtinId="48" hidden="1"/>
    <cellStyle name="60% — akcent 5" xfId="23539" builtinId="48" hidden="1"/>
    <cellStyle name="60% — akcent 5" xfId="23578" builtinId="48" hidden="1"/>
    <cellStyle name="60% — akcent 5" xfId="23618" builtinId="48" hidden="1"/>
    <cellStyle name="60% — akcent 5" xfId="23658" builtinId="48" hidden="1"/>
    <cellStyle name="60% — akcent 5" xfId="23697" builtinId="48" hidden="1"/>
    <cellStyle name="60% — akcent 5" xfId="23737" builtinId="48" hidden="1"/>
    <cellStyle name="60% — akcent 5" xfId="23777" builtinId="48" hidden="1"/>
    <cellStyle name="60% — akcent 5" xfId="23817" builtinId="48" hidden="1"/>
    <cellStyle name="60% — akcent 5" xfId="23856" builtinId="48" hidden="1"/>
    <cellStyle name="60% — akcent 5" xfId="23895" builtinId="48" hidden="1"/>
    <cellStyle name="60% — akcent 5" xfId="23118" builtinId="48" hidden="1"/>
    <cellStyle name="60% — akcent 5" xfId="23928" builtinId="48" hidden="1"/>
    <cellStyle name="60% — akcent 5" xfId="23969" builtinId="48" hidden="1"/>
    <cellStyle name="60% — akcent 5" xfId="24008" builtinId="48" hidden="1"/>
    <cellStyle name="60% — akcent 5" xfId="24047" builtinId="48" hidden="1"/>
    <cellStyle name="60% — akcent 5" xfId="24086" builtinId="48" hidden="1"/>
    <cellStyle name="60% — akcent 5" xfId="24126" builtinId="48" hidden="1"/>
    <cellStyle name="60% — akcent 5" xfId="24165" builtinId="48" hidden="1"/>
    <cellStyle name="60% — akcent 5" xfId="24206" builtinId="48" hidden="1"/>
    <cellStyle name="60% — akcent 5" xfId="24245" builtinId="48" hidden="1"/>
    <cellStyle name="60% — akcent 5" xfId="24284" builtinId="48" hidden="1"/>
    <cellStyle name="60% — akcent 5" xfId="24323" builtinId="48" hidden="1"/>
    <cellStyle name="60% — akcent 5" xfId="24363" builtinId="48" hidden="1"/>
    <cellStyle name="60% — akcent 5" xfId="24403" builtinId="48" hidden="1"/>
    <cellStyle name="60% — akcent 5" xfId="24442" builtinId="48" hidden="1"/>
    <cellStyle name="60% — akcent 5" xfId="24482" builtinId="48" hidden="1"/>
    <cellStyle name="60% — akcent 5" xfId="24521" builtinId="48" hidden="1"/>
    <cellStyle name="60% — akcent 5" xfId="24561" builtinId="48" hidden="1"/>
    <cellStyle name="60% — akcent 5" xfId="24600" builtinId="48" hidden="1"/>
    <cellStyle name="60% — akcent 5" xfId="24639" builtinId="48" hidden="1"/>
    <cellStyle name="60% — akcent 5" xfId="23075" builtinId="48" hidden="1"/>
    <cellStyle name="60% — akcent 5" xfId="23109" builtinId="48" hidden="1"/>
    <cellStyle name="60% — akcent 5" xfId="24685" builtinId="48" hidden="1"/>
    <cellStyle name="60% — akcent 5" xfId="24724" builtinId="48" hidden="1"/>
    <cellStyle name="60% — akcent 5" xfId="24763" builtinId="48" hidden="1"/>
    <cellStyle name="60% — akcent 5" xfId="24802" builtinId="48" hidden="1"/>
    <cellStyle name="60% — akcent 5" xfId="24842" builtinId="48" hidden="1"/>
    <cellStyle name="60% — akcent 5" xfId="24881" builtinId="48" hidden="1"/>
    <cellStyle name="60% — akcent 5" xfId="24922" builtinId="48" hidden="1"/>
    <cellStyle name="60% — akcent 5" xfId="24961" builtinId="48" hidden="1"/>
    <cellStyle name="60% — akcent 5" xfId="25000" builtinId="48" hidden="1"/>
    <cellStyle name="60% — akcent 5" xfId="25039" builtinId="48" hidden="1"/>
    <cellStyle name="60% — akcent 5" xfId="25079" builtinId="48" hidden="1"/>
    <cellStyle name="60% — akcent 5" xfId="25119" builtinId="48" hidden="1"/>
    <cellStyle name="60% — akcent 5" xfId="25158" builtinId="48" hidden="1"/>
    <cellStyle name="60% — akcent 5" xfId="25198" builtinId="48" hidden="1"/>
    <cellStyle name="60% — akcent 5" xfId="25237" builtinId="48" hidden="1"/>
    <cellStyle name="60% — akcent 5" xfId="25277" builtinId="48" hidden="1"/>
    <cellStyle name="60% — akcent 5" xfId="25316" builtinId="48" hidden="1"/>
    <cellStyle name="60% — akcent 5" xfId="25355" builtinId="48" hidden="1"/>
    <cellStyle name="60% — akcent 5" xfId="19037" builtinId="48" hidden="1"/>
    <cellStyle name="60% — akcent 5" xfId="19004" builtinId="48" hidden="1"/>
    <cellStyle name="60% — akcent 5" xfId="25382" builtinId="48" hidden="1"/>
    <cellStyle name="60% — akcent 5" xfId="25421" builtinId="48" hidden="1"/>
    <cellStyle name="60% — akcent 5" xfId="25460" builtinId="48" hidden="1"/>
    <cellStyle name="60% — akcent 5" xfId="25499" builtinId="48" hidden="1"/>
    <cellStyle name="60% — akcent 5" xfId="25539" builtinId="48" hidden="1"/>
    <cellStyle name="60% — akcent 5" xfId="25578" builtinId="48" hidden="1"/>
    <cellStyle name="60% — akcent 5" xfId="25619" builtinId="48" hidden="1"/>
    <cellStyle name="60% — akcent 5" xfId="25658" builtinId="48" hidden="1"/>
    <cellStyle name="60% — akcent 5" xfId="25697" builtinId="48" hidden="1"/>
    <cellStyle name="60% — akcent 5" xfId="25736" builtinId="48" hidden="1"/>
    <cellStyle name="60% — akcent 5" xfId="25776" builtinId="48" hidden="1"/>
    <cellStyle name="60% — akcent 5" xfId="25816" builtinId="48" hidden="1"/>
    <cellStyle name="60% — akcent 5" xfId="25855" builtinId="48" hidden="1"/>
    <cellStyle name="60% — akcent 5" xfId="25895" builtinId="48" hidden="1"/>
    <cellStyle name="60% — akcent 5" xfId="25934" builtinId="48" hidden="1"/>
    <cellStyle name="60% — akcent 5" xfId="25974" builtinId="48" hidden="1"/>
    <cellStyle name="60% — akcent 5" xfId="26013" builtinId="48" hidden="1"/>
    <cellStyle name="60% — akcent 5" xfId="26052" builtinId="48" hidden="1"/>
    <cellStyle name="60% — akcent 5" xfId="26091" builtinId="48" hidden="1"/>
    <cellStyle name="60% — akcent 5" xfId="26250" builtinId="48" hidden="1"/>
    <cellStyle name="60% — akcent 5" xfId="26291" builtinId="48" hidden="1"/>
    <cellStyle name="60% — akcent 5" xfId="26330" builtinId="48" hidden="1"/>
    <cellStyle name="60% — akcent 5" xfId="26369" builtinId="48" hidden="1"/>
    <cellStyle name="60% — akcent 5" xfId="26408" builtinId="48" hidden="1"/>
    <cellStyle name="60% — akcent 5" xfId="26448" builtinId="48" hidden="1"/>
    <cellStyle name="60% — akcent 5" xfId="26487" builtinId="48" hidden="1"/>
    <cellStyle name="60% — akcent 5" xfId="26528" builtinId="48" hidden="1"/>
    <cellStyle name="60% — akcent 5" xfId="26567" builtinId="48" hidden="1"/>
    <cellStyle name="60% — akcent 5" xfId="26606" builtinId="48" hidden="1"/>
    <cellStyle name="60% — akcent 5" xfId="26645" builtinId="48" hidden="1"/>
    <cellStyle name="60% — akcent 5" xfId="26685" builtinId="48" hidden="1"/>
    <cellStyle name="60% — akcent 5" xfId="26725" builtinId="48" hidden="1"/>
    <cellStyle name="60% — akcent 5" xfId="26764" builtinId="48" hidden="1"/>
    <cellStyle name="60% — akcent 5" xfId="26804" builtinId="48" hidden="1"/>
    <cellStyle name="60% — akcent 5" xfId="26844" builtinId="48" hidden="1"/>
    <cellStyle name="60% — akcent 5" xfId="26884" builtinId="48" hidden="1"/>
    <cellStyle name="60% — akcent 5" xfId="26923" builtinId="48" hidden="1"/>
    <cellStyle name="60% — akcent 5" xfId="26962" builtinId="48" hidden="1"/>
    <cellStyle name="60% — akcent 5" xfId="26185" builtinId="48" hidden="1"/>
    <cellStyle name="60% — akcent 5" xfId="26995" builtinId="48" hidden="1"/>
    <cellStyle name="60% — akcent 5" xfId="27036" builtinId="48" hidden="1"/>
    <cellStyle name="60% — akcent 5" xfId="27075" builtinId="48" hidden="1"/>
    <cellStyle name="60% — akcent 5" xfId="27114" builtinId="48" hidden="1"/>
    <cellStyle name="60% — akcent 5" xfId="27153" builtinId="48" hidden="1"/>
    <cellStyle name="60% — akcent 5" xfId="27193" builtinId="48" hidden="1"/>
    <cellStyle name="60% — akcent 5" xfId="27232" builtinId="48" hidden="1"/>
    <cellStyle name="60% — akcent 5" xfId="27273" builtinId="48" hidden="1"/>
    <cellStyle name="60% — akcent 5" xfId="27312" builtinId="48" hidden="1"/>
    <cellStyle name="60% — akcent 5" xfId="27351" builtinId="48" hidden="1"/>
    <cellStyle name="60% — akcent 5" xfId="27390" builtinId="48" hidden="1"/>
    <cellStyle name="60% — akcent 5" xfId="27430" builtinId="48" hidden="1"/>
    <cellStyle name="60% — akcent 5" xfId="27470" builtinId="48" hidden="1"/>
    <cellStyle name="60% — akcent 5" xfId="27509" builtinId="48" hidden="1"/>
    <cellStyle name="60% — akcent 5" xfId="27549" builtinId="48" hidden="1"/>
    <cellStyle name="60% — akcent 5" xfId="27588" builtinId="48" hidden="1"/>
    <cellStyle name="60% — akcent 5" xfId="27628" builtinId="48" hidden="1"/>
    <cellStyle name="60% — akcent 5" xfId="27667" builtinId="48" hidden="1"/>
    <cellStyle name="60% — akcent 5" xfId="27706" builtinId="48" hidden="1"/>
    <cellStyle name="60% — akcent 5" xfId="26142" builtinId="48" hidden="1"/>
    <cellStyle name="60% — akcent 5" xfId="26176" builtinId="48" hidden="1"/>
    <cellStyle name="60% — akcent 5" xfId="27752" builtinId="48" hidden="1"/>
    <cellStyle name="60% — akcent 5" xfId="27791" builtinId="48" hidden="1"/>
    <cellStyle name="60% — akcent 5" xfId="27830" builtinId="48" hidden="1"/>
    <cellStyle name="60% — akcent 5" xfId="27869" builtinId="48" hidden="1"/>
    <cellStyle name="60% — akcent 5" xfId="27909" builtinId="48" hidden="1"/>
    <cellStyle name="60% — akcent 5" xfId="27948" builtinId="48" hidden="1"/>
    <cellStyle name="60% — akcent 5" xfId="27989" builtinId="48" hidden="1"/>
    <cellStyle name="60% — akcent 5" xfId="28028" builtinId="48" hidden="1"/>
    <cellStyle name="60% — akcent 5" xfId="28067" builtinId="48" hidden="1"/>
    <cellStyle name="60% — akcent 5" xfId="28106" builtinId="48" hidden="1"/>
    <cellStyle name="60% — akcent 5" xfId="28146" builtinId="48" hidden="1"/>
    <cellStyle name="60% — akcent 5" xfId="28186" builtinId="48" hidden="1"/>
    <cellStyle name="60% — akcent 5" xfId="28225" builtinId="48" hidden="1"/>
    <cellStyle name="60% — akcent 5" xfId="28265" builtinId="48" hidden="1"/>
    <cellStyle name="60% — akcent 5" xfId="28304" builtinId="48" hidden="1"/>
    <cellStyle name="60% — akcent 5" xfId="28344" builtinId="48" hidden="1"/>
    <cellStyle name="60% — akcent 5" xfId="28383" builtinId="48" hidden="1"/>
    <cellStyle name="60% — akcent 5" xfId="28422" builtinId="48" hidden="1"/>
    <cellStyle name="60% — akcent 5" xfId="28461" builtinId="48" hidden="1"/>
    <cellStyle name="60% — akcent 5" xfId="28585" builtinId="48" hidden="1"/>
    <cellStyle name="60% — akcent 5" xfId="28628" builtinId="48" hidden="1"/>
    <cellStyle name="60% — akcent 5" xfId="28667" builtinId="48" hidden="1"/>
    <cellStyle name="60% — akcent 5" xfId="28706" builtinId="48" hidden="1"/>
    <cellStyle name="60% — akcent 5" xfId="28745" builtinId="48" hidden="1"/>
    <cellStyle name="60% — akcent 5" xfId="28785" builtinId="48" hidden="1"/>
    <cellStyle name="60% — akcent 5" xfId="28824" builtinId="48" hidden="1"/>
    <cellStyle name="60% — akcent 5" xfId="28865" builtinId="48" hidden="1"/>
    <cellStyle name="60% — akcent 5" xfId="28904" builtinId="48" hidden="1"/>
    <cellStyle name="60% — akcent 5" xfId="28943" builtinId="48" hidden="1"/>
    <cellStyle name="60% — akcent 5" xfId="28982" builtinId="48" hidden="1"/>
    <cellStyle name="60% — akcent 5" xfId="29024" builtinId="48" hidden="1"/>
    <cellStyle name="60% — akcent 5" xfId="29064" builtinId="48" hidden="1"/>
    <cellStyle name="60% — akcent 5" xfId="29103" builtinId="48" hidden="1"/>
    <cellStyle name="60% — akcent 5" xfId="29143" builtinId="48" hidden="1"/>
    <cellStyle name="60% — akcent 5" xfId="29183" builtinId="48" hidden="1"/>
    <cellStyle name="60% — akcent 5" xfId="29223" builtinId="48" hidden="1"/>
    <cellStyle name="60% — akcent 5" xfId="29262" builtinId="48" hidden="1"/>
    <cellStyle name="60% — akcent 5" xfId="29301" builtinId="48" hidden="1"/>
    <cellStyle name="60% — akcent 5" xfId="29351" builtinId="48" hidden="1"/>
    <cellStyle name="60% — akcent 5" xfId="29510" builtinId="48" hidden="1"/>
    <cellStyle name="60% — akcent 5" xfId="29553" builtinId="48" hidden="1"/>
    <cellStyle name="60% — akcent 5" xfId="29592" builtinId="48" hidden="1"/>
    <cellStyle name="60% — akcent 5" xfId="29631" builtinId="48" hidden="1"/>
    <cellStyle name="60% — akcent 5" xfId="29670" builtinId="48" hidden="1"/>
    <cellStyle name="60% — akcent 5" xfId="29710" builtinId="48" hidden="1"/>
    <cellStyle name="60% — akcent 5" xfId="29749" builtinId="48" hidden="1"/>
    <cellStyle name="60% — akcent 5" xfId="29790" builtinId="48" hidden="1"/>
    <cellStyle name="60% — akcent 5" xfId="29829" builtinId="48" hidden="1"/>
    <cellStyle name="60% — akcent 5" xfId="29868" builtinId="48" hidden="1"/>
    <cellStyle name="60% — akcent 5" xfId="29907" builtinId="48" hidden="1"/>
    <cellStyle name="60% — akcent 5" xfId="29949" builtinId="48" hidden="1"/>
    <cellStyle name="60% — akcent 5" xfId="29989" builtinId="48" hidden="1"/>
    <cellStyle name="60% — akcent 5" xfId="30028" builtinId="48" hidden="1"/>
    <cellStyle name="60% — akcent 5" xfId="30068" builtinId="48" hidden="1"/>
    <cellStyle name="60% — akcent 5" xfId="30108" builtinId="48" hidden="1"/>
    <cellStyle name="60% — akcent 5" xfId="30148" builtinId="48" hidden="1"/>
    <cellStyle name="60% — akcent 5" xfId="30187" builtinId="48" hidden="1"/>
    <cellStyle name="60% — akcent 5" xfId="30226" builtinId="48" hidden="1"/>
    <cellStyle name="60% — akcent 5" xfId="29445" builtinId="48" hidden="1"/>
    <cellStyle name="60% — akcent 5" xfId="30259" builtinId="48" hidden="1"/>
    <cellStyle name="60% — akcent 5" xfId="30300" builtinId="48" hidden="1"/>
    <cellStyle name="60% — akcent 5" xfId="30339" builtinId="48" hidden="1"/>
    <cellStyle name="60% — akcent 5" xfId="30378" builtinId="48" hidden="1"/>
    <cellStyle name="60% — akcent 5" xfId="30417" builtinId="48" hidden="1"/>
    <cellStyle name="60% — akcent 5" xfId="30457" builtinId="48" hidden="1"/>
    <cellStyle name="60% — akcent 5" xfId="30496" builtinId="48" hidden="1"/>
    <cellStyle name="60% — akcent 5" xfId="30537" builtinId="48" hidden="1"/>
    <cellStyle name="60% — akcent 5" xfId="30576" builtinId="48" hidden="1"/>
    <cellStyle name="60% — akcent 5" xfId="30615" builtinId="48" hidden="1"/>
    <cellStyle name="60% — akcent 5" xfId="30654" builtinId="48" hidden="1"/>
    <cellStyle name="60% — akcent 5" xfId="30694" builtinId="48" hidden="1"/>
    <cellStyle name="60% — akcent 5" xfId="30734" builtinId="48" hidden="1"/>
    <cellStyle name="60% — akcent 5" xfId="30773" builtinId="48" hidden="1"/>
    <cellStyle name="60% — akcent 5" xfId="30813" builtinId="48" hidden="1"/>
    <cellStyle name="60% — akcent 5" xfId="30852" builtinId="48" hidden="1"/>
    <cellStyle name="60% — akcent 5" xfId="30892" builtinId="48" hidden="1"/>
    <cellStyle name="60% — akcent 5" xfId="30931" builtinId="48" hidden="1"/>
    <cellStyle name="60% — akcent 5" xfId="30970" builtinId="48" hidden="1"/>
    <cellStyle name="60% — akcent 5" xfId="29402" builtinId="48" hidden="1"/>
    <cellStyle name="60% — akcent 5" xfId="29436" builtinId="48" hidden="1"/>
    <cellStyle name="60% — akcent 5" xfId="31016" builtinId="48" hidden="1"/>
    <cellStyle name="60% — akcent 5" xfId="31055" builtinId="48" hidden="1"/>
    <cellStyle name="60% — akcent 5" xfId="31094" builtinId="48" hidden="1"/>
    <cellStyle name="60% — akcent 5" xfId="31133" builtinId="48" hidden="1"/>
    <cellStyle name="60% — akcent 5" xfId="31173" builtinId="48" hidden="1"/>
    <cellStyle name="60% — akcent 5" xfId="31212" builtinId="48" hidden="1"/>
    <cellStyle name="60% — akcent 5" xfId="31253" builtinId="48" hidden="1"/>
    <cellStyle name="60% — akcent 5" xfId="31292" builtinId="48" hidden="1"/>
    <cellStyle name="60% — akcent 5" xfId="31331" builtinId="48" hidden="1"/>
    <cellStyle name="60% — akcent 5" xfId="31370" builtinId="48" hidden="1"/>
    <cellStyle name="60% — akcent 5" xfId="31410" builtinId="48" hidden="1"/>
    <cellStyle name="60% — akcent 5" xfId="31450" builtinId="48" hidden="1"/>
    <cellStyle name="60% — akcent 5" xfId="31489" builtinId="48" hidden="1"/>
    <cellStyle name="60% — akcent 5" xfId="31529" builtinId="48" hidden="1"/>
    <cellStyle name="60% — akcent 5" xfId="31568" builtinId="48" hidden="1"/>
    <cellStyle name="60% — akcent 5" xfId="31608" builtinId="48" hidden="1"/>
    <cellStyle name="60% — akcent 5" xfId="31647" builtinId="48" hidden="1"/>
    <cellStyle name="60% — akcent 5" xfId="31686" builtinId="48" hidden="1"/>
    <cellStyle name="60% — akcent 5" xfId="28520" builtinId="48" hidden="1"/>
    <cellStyle name="60% — akcent 5" xfId="31699" builtinId="48" hidden="1"/>
    <cellStyle name="60% — akcent 5" xfId="31740" builtinId="48" hidden="1"/>
    <cellStyle name="60% — akcent 5" xfId="31779" builtinId="48" hidden="1"/>
    <cellStyle name="60% — akcent 5" xfId="31818" builtinId="48" hidden="1"/>
    <cellStyle name="60% — akcent 5" xfId="31857" builtinId="48" hidden="1"/>
    <cellStyle name="60% — akcent 5" xfId="31897" builtinId="48" hidden="1"/>
    <cellStyle name="60% — akcent 5" xfId="31936" builtinId="48" hidden="1"/>
    <cellStyle name="60% — akcent 5" xfId="31977" builtinId="48" hidden="1"/>
    <cellStyle name="60% — akcent 5" xfId="32016" builtinId="48" hidden="1"/>
    <cellStyle name="60% — akcent 5" xfId="32055" builtinId="48" hidden="1"/>
    <cellStyle name="60% — akcent 5" xfId="32094" builtinId="48" hidden="1"/>
    <cellStyle name="60% — akcent 5" xfId="32134" builtinId="48" hidden="1"/>
    <cellStyle name="60% — akcent 5" xfId="32174" builtinId="48" hidden="1"/>
    <cellStyle name="60% — akcent 5" xfId="32213" builtinId="48" hidden="1"/>
    <cellStyle name="60% — akcent 5" xfId="32253" builtinId="48" hidden="1"/>
    <cellStyle name="60% — akcent 5" xfId="32292" builtinId="48" hidden="1"/>
    <cellStyle name="60% — akcent 5" xfId="32332" builtinId="48" hidden="1"/>
    <cellStyle name="60% — akcent 5" xfId="32371" builtinId="48" hidden="1"/>
    <cellStyle name="60% — akcent 5" xfId="32410" builtinId="48" hidden="1"/>
    <cellStyle name="60% — akcent 5" xfId="32449" builtinId="48" hidden="1"/>
    <cellStyle name="60% — akcent 5" xfId="32608" builtinId="48" hidden="1"/>
    <cellStyle name="60% — akcent 5" xfId="32649" builtinId="48" hidden="1"/>
    <cellStyle name="60% — akcent 5" xfId="32688" builtinId="48" hidden="1"/>
    <cellStyle name="60% — akcent 5" xfId="32727" builtinId="48" hidden="1"/>
    <cellStyle name="60% — akcent 5" xfId="32766" builtinId="48" hidden="1"/>
    <cellStyle name="60% — akcent 5" xfId="32806" builtinId="48" hidden="1"/>
    <cellStyle name="60% — akcent 5" xfId="32845" builtinId="48" hidden="1"/>
    <cellStyle name="60% — akcent 5" xfId="32886" builtinId="48" hidden="1"/>
    <cellStyle name="60% — akcent 5" xfId="32925" builtinId="48" hidden="1"/>
    <cellStyle name="60% — akcent 5" xfId="32964" builtinId="48" hidden="1"/>
    <cellStyle name="60% — akcent 5" xfId="33003" builtinId="48" hidden="1"/>
    <cellStyle name="60% — akcent 5" xfId="33043" builtinId="48" hidden="1"/>
    <cellStyle name="60% — akcent 5" xfId="33083" builtinId="48" hidden="1"/>
    <cellStyle name="60% — akcent 5" xfId="33122" builtinId="48" hidden="1"/>
    <cellStyle name="60% — akcent 5" xfId="33162" builtinId="48" hidden="1"/>
    <cellStyle name="60% — akcent 5" xfId="33202" builtinId="48" hidden="1"/>
    <cellStyle name="60% — akcent 5" xfId="33242" builtinId="48" hidden="1"/>
    <cellStyle name="60% — akcent 5" xfId="33281" builtinId="48" hidden="1"/>
    <cellStyle name="60% — akcent 5" xfId="33320" builtinId="48" hidden="1"/>
    <cellStyle name="60% — akcent 5" xfId="32543" builtinId="48" hidden="1"/>
    <cellStyle name="60% — akcent 5" xfId="33353" builtinId="48" hidden="1"/>
    <cellStyle name="60% — akcent 5" xfId="33394" builtinId="48" hidden="1"/>
    <cellStyle name="60% — akcent 5" xfId="33433" builtinId="48" hidden="1"/>
    <cellStyle name="60% — akcent 5" xfId="33472" builtinId="48" hidden="1"/>
    <cellStyle name="60% — akcent 5" xfId="33511" builtinId="48" hidden="1"/>
    <cellStyle name="60% — akcent 5" xfId="33551" builtinId="48" hidden="1"/>
    <cellStyle name="60% — akcent 5" xfId="33590" builtinId="48" hidden="1"/>
    <cellStyle name="60% — akcent 5" xfId="33631" builtinId="48" hidden="1"/>
    <cellStyle name="60% — akcent 5" xfId="33670" builtinId="48" hidden="1"/>
    <cellStyle name="60% — akcent 5" xfId="33709" builtinId="48" hidden="1"/>
    <cellStyle name="60% — akcent 5" xfId="33748" builtinId="48" hidden="1"/>
    <cellStyle name="60% — akcent 5" xfId="33788" builtinId="48" hidden="1"/>
    <cellStyle name="60% — akcent 5" xfId="33828" builtinId="48" hidden="1"/>
    <cellStyle name="60% — akcent 5" xfId="33867" builtinId="48" hidden="1"/>
    <cellStyle name="60% — akcent 5" xfId="33907" builtinId="48" hidden="1"/>
    <cellStyle name="60% — akcent 5" xfId="33946" builtinId="48" hidden="1"/>
    <cellStyle name="60% — akcent 5" xfId="33986" builtinId="48" hidden="1"/>
    <cellStyle name="60% — akcent 5" xfId="34025" builtinId="48" hidden="1"/>
    <cellStyle name="60% — akcent 5" xfId="34064" builtinId="48" hidden="1"/>
    <cellStyle name="60% — akcent 5" xfId="32500" builtinId="48" hidden="1"/>
    <cellStyle name="60% — akcent 5" xfId="32534" builtinId="48" hidden="1"/>
    <cellStyle name="60% — akcent 5" xfId="34110" builtinId="48" hidden="1"/>
    <cellStyle name="60% — akcent 5" xfId="34149" builtinId="48" hidden="1"/>
    <cellStyle name="60% — akcent 5" xfId="34188" builtinId="48" hidden="1"/>
    <cellStyle name="60% — akcent 5" xfId="34227" builtinId="48" hidden="1"/>
    <cellStyle name="60% — akcent 5" xfId="34267" builtinId="48" hidden="1"/>
    <cellStyle name="60% — akcent 5" xfId="34306" builtinId="48" hidden="1"/>
    <cellStyle name="60% — akcent 5" xfId="34347" builtinId="48" hidden="1"/>
    <cellStyle name="60% — akcent 5" xfId="34386" builtinId="48" hidden="1"/>
    <cellStyle name="60% — akcent 5" xfId="34425" builtinId="48" hidden="1"/>
    <cellStyle name="60% — akcent 5" xfId="34464" builtinId="48" hidden="1"/>
    <cellStyle name="60% — akcent 5" xfId="34504" builtinId="48" hidden="1"/>
    <cellStyle name="60% — akcent 5" xfId="34544" builtinId="48" hidden="1"/>
    <cellStyle name="60% — akcent 5" xfId="34583" builtinId="48" hidden="1"/>
    <cellStyle name="60% — akcent 5" xfId="34623" builtinId="48" hidden="1"/>
    <cellStyle name="60% — akcent 5" xfId="34662" builtinId="48" hidden="1"/>
    <cellStyle name="60% — akcent 5" xfId="34702" builtinId="48" hidden="1"/>
    <cellStyle name="60% — akcent 5" xfId="34741" builtinId="48" hidden="1"/>
    <cellStyle name="60% — akcent 5" xfId="34780" builtinId="48" hidden="1"/>
    <cellStyle name="60% — akcent 5" xfId="28499" builtinId="48" hidden="1"/>
    <cellStyle name="60% — akcent 5" xfId="34821" builtinId="48" hidden="1"/>
    <cellStyle name="60% — akcent 5" xfId="34862" builtinId="48" hidden="1"/>
    <cellStyle name="60% — akcent 5" xfId="34901" builtinId="48" hidden="1"/>
    <cellStyle name="60% — akcent 5" xfId="34940" builtinId="48" hidden="1"/>
    <cellStyle name="60% — akcent 5" xfId="34979" builtinId="48" hidden="1"/>
    <cellStyle name="60% — akcent 5" xfId="35019" builtinId="48" hidden="1"/>
    <cellStyle name="60% — akcent 5" xfId="35058" builtinId="48" hidden="1"/>
    <cellStyle name="60% — akcent 5" xfId="35099" builtinId="48" hidden="1"/>
    <cellStyle name="60% — akcent 5" xfId="35138" builtinId="48" hidden="1"/>
    <cellStyle name="60% — akcent 5" xfId="35177" builtinId="48" hidden="1"/>
    <cellStyle name="60% — akcent 5" xfId="35216" builtinId="48" hidden="1"/>
    <cellStyle name="60% — akcent 5" xfId="35256" builtinId="48" hidden="1"/>
    <cellStyle name="60% — akcent 5" xfId="35296" builtinId="48" hidden="1"/>
    <cellStyle name="60% — akcent 5" xfId="35335" builtinId="48" hidden="1"/>
    <cellStyle name="60% — akcent 5" xfId="35375" builtinId="48" hidden="1"/>
    <cellStyle name="60% — akcent 5" xfId="35414" builtinId="48" hidden="1"/>
    <cellStyle name="60% — akcent 5" xfId="35454" builtinId="48" hidden="1"/>
    <cellStyle name="60% — akcent 5" xfId="35493" builtinId="48" hidden="1"/>
    <cellStyle name="60% — akcent 5" xfId="35532" builtinId="48" hidden="1"/>
    <cellStyle name="60% — akcent 5" xfId="35571" builtinId="48" hidden="1"/>
    <cellStyle name="60% — akcent 5" xfId="35730" builtinId="48" hidden="1"/>
    <cellStyle name="60% — akcent 5" xfId="35771" builtinId="48" hidden="1"/>
    <cellStyle name="60% — akcent 5" xfId="35810" builtinId="48" hidden="1"/>
    <cellStyle name="60% — akcent 5" xfId="35849" builtinId="48" hidden="1"/>
    <cellStyle name="60% — akcent 5" xfId="35888" builtinId="48" hidden="1"/>
    <cellStyle name="60% — akcent 5" xfId="35928" builtinId="48" hidden="1"/>
    <cellStyle name="60% — akcent 5" xfId="35967" builtinId="48" hidden="1"/>
    <cellStyle name="60% — akcent 5" xfId="36008" builtinId="48" hidden="1"/>
    <cellStyle name="60% — akcent 5" xfId="36047" builtinId="48" hidden="1"/>
    <cellStyle name="60% — akcent 5" xfId="36086" builtinId="48" hidden="1"/>
    <cellStyle name="60% — akcent 5" xfId="36125" builtinId="48" hidden="1"/>
    <cellStyle name="60% — akcent 5" xfId="36165" builtinId="48" hidden="1"/>
    <cellStyle name="60% — akcent 5" xfId="36205" builtinId="48" hidden="1"/>
    <cellStyle name="60% — akcent 5" xfId="36244" builtinId="48" hidden="1"/>
    <cellStyle name="60% — akcent 5" xfId="36284" builtinId="48" hidden="1"/>
    <cellStyle name="60% — akcent 5" xfId="36324" builtinId="48" hidden="1"/>
    <cellStyle name="60% — akcent 5" xfId="36364" builtinId="48" hidden="1"/>
    <cellStyle name="60% — akcent 5" xfId="36403" builtinId="48" hidden="1"/>
    <cellStyle name="60% — akcent 5" xfId="36442" builtinId="48" hidden="1"/>
    <cellStyle name="60% — akcent 5" xfId="35665" builtinId="48" hidden="1"/>
    <cellStyle name="60% — akcent 5" xfId="36475" builtinId="48" hidden="1"/>
    <cellStyle name="60% — akcent 5" xfId="36516" builtinId="48" hidden="1"/>
    <cellStyle name="60% — akcent 5" xfId="36555" builtinId="48" hidden="1"/>
    <cellStyle name="60% — akcent 5" xfId="36594" builtinId="48" hidden="1"/>
    <cellStyle name="60% — akcent 5" xfId="36633" builtinId="48" hidden="1"/>
    <cellStyle name="60% — akcent 5" xfId="36673" builtinId="48" hidden="1"/>
    <cellStyle name="60% — akcent 5" xfId="36712" builtinId="48" hidden="1"/>
    <cellStyle name="60% — akcent 5" xfId="36753" builtinId="48" hidden="1"/>
    <cellStyle name="60% — akcent 5" xfId="36792" builtinId="48" hidden="1"/>
    <cellStyle name="60% — akcent 5" xfId="36831" builtinId="48" hidden="1"/>
    <cellStyle name="60% — akcent 5" xfId="36870" builtinId="48" hidden="1"/>
    <cellStyle name="60% — akcent 5" xfId="36910" builtinId="48" hidden="1"/>
    <cellStyle name="60% — akcent 5" xfId="36950" builtinId="48" hidden="1"/>
    <cellStyle name="60% — akcent 5" xfId="36989" builtinId="48" hidden="1"/>
    <cellStyle name="60% — akcent 5" xfId="37029" builtinId="48" hidden="1"/>
    <cellStyle name="60% — akcent 5" xfId="37068" builtinId="48" hidden="1"/>
    <cellStyle name="60% — akcent 5" xfId="37108" builtinId="48" hidden="1"/>
    <cellStyle name="60% — akcent 5" xfId="37147" builtinId="48" hidden="1"/>
    <cellStyle name="60% — akcent 5" xfId="37186" builtinId="48" hidden="1"/>
    <cellStyle name="60% — akcent 5" xfId="35622" builtinId="48" hidden="1"/>
    <cellStyle name="60% — akcent 5" xfId="35656" builtinId="48" hidden="1"/>
    <cellStyle name="60% — akcent 5" xfId="37232" builtinId="48" hidden="1"/>
    <cellStyle name="60% — akcent 5" xfId="37271" builtinId="48" hidden="1"/>
    <cellStyle name="60% — akcent 5" xfId="37310" builtinId="48" hidden="1"/>
    <cellStyle name="60% — akcent 5" xfId="37349" builtinId="48" hidden="1"/>
    <cellStyle name="60% — akcent 5" xfId="37389" builtinId="48" hidden="1"/>
    <cellStyle name="60% — akcent 5" xfId="37428" builtinId="48" hidden="1"/>
    <cellStyle name="60% — akcent 5" xfId="37469" builtinId="48" hidden="1"/>
    <cellStyle name="60% — akcent 5" xfId="37508" builtinId="48" hidden="1"/>
    <cellStyle name="60% — akcent 5" xfId="37547" builtinId="48" hidden="1"/>
    <cellStyle name="60% — akcent 5" xfId="37586" builtinId="48" hidden="1"/>
    <cellStyle name="60% — akcent 5" xfId="37626" builtinId="48" hidden="1"/>
    <cellStyle name="60% — akcent 5" xfId="37666" builtinId="48" hidden="1"/>
    <cellStyle name="60% — akcent 5" xfId="37705" builtinId="48" hidden="1"/>
    <cellStyle name="60% — akcent 5" xfId="37745" builtinId="48" hidden="1"/>
    <cellStyle name="60% — akcent 5" xfId="37784" builtinId="48" hidden="1"/>
    <cellStyle name="60% — akcent 5" xfId="37824" builtinId="48" hidden="1"/>
    <cellStyle name="60% — akcent 5" xfId="37863" builtinId="48" hidden="1"/>
    <cellStyle name="60% — akcent 5" xfId="37902" builtinId="48" hidden="1"/>
    <cellStyle name="60% — akcent 5" xfId="37941" builtinId="48" hidden="1"/>
    <cellStyle name="60% — akcent 5" xfId="37981" builtinId="48" hidden="1"/>
    <cellStyle name="60% — akcent 5" xfId="38022" builtinId="48" hidden="1"/>
    <cellStyle name="60% — akcent 5" xfId="38061" builtinId="48" hidden="1"/>
    <cellStyle name="60% — akcent 5" xfId="38100" builtinId="48" hidden="1"/>
    <cellStyle name="60% — akcent 5" xfId="38139" builtinId="48" hidden="1"/>
    <cellStyle name="60% — akcent 5" xfId="38179" builtinId="48" hidden="1"/>
    <cellStyle name="60% — akcent 5" xfId="38218" builtinId="48" hidden="1"/>
    <cellStyle name="60% — akcent 5" xfId="38259" builtinId="48" hidden="1"/>
    <cellStyle name="60% — akcent 5" xfId="38298" builtinId="48" hidden="1"/>
    <cellStyle name="60% — akcent 5" xfId="38337" builtinId="48" hidden="1"/>
    <cellStyle name="60% — akcent 5" xfId="38376" builtinId="48" hidden="1"/>
    <cellStyle name="60% — akcent 5" xfId="38416" builtinId="48" hidden="1"/>
    <cellStyle name="60% — akcent 5" xfId="38456" builtinId="48" hidden="1"/>
    <cellStyle name="60% — akcent 5" xfId="38495" builtinId="48" hidden="1"/>
    <cellStyle name="60% — akcent 5" xfId="38535" builtinId="48" hidden="1"/>
    <cellStyle name="60% — akcent 5" xfId="38574" builtinId="48" hidden="1"/>
    <cellStyle name="60% — akcent 5" xfId="38614" builtinId="48" hidden="1"/>
    <cellStyle name="60% — akcent 5" xfId="38653" builtinId="48" hidden="1"/>
    <cellStyle name="60% — akcent 5" xfId="38692" builtinId="48" hidden="1"/>
    <cellStyle name="60% — akcent 5" xfId="38731" builtinId="48" hidden="1"/>
    <cellStyle name="60% — akcent 5" xfId="38890" builtinId="48" hidden="1"/>
    <cellStyle name="60% — akcent 5" xfId="38931" builtinId="48" hidden="1"/>
    <cellStyle name="60% — akcent 5" xfId="38970" builtinId="48" hidden="1"/>
    <cellStyle name="60% — akcent 5" xfId="39009" builtinId="48" hidden="1"/>
    <cellStyle name="60% — akcent 5" xfId="39048" builtinId="48" hidden="1"/>
    <cellStyle name="60% — akcent 5" xfId="39088" builtinId="48" hidden="1"/>
    <cellStyle name="60% — akcent 5" xfId="39127" builtinId="48" hidden="1"/>
    <cellStyle name="60% — akcent 5" xfId="39168" builtinId="48" hidden="1"/>
    <cellStyle name="60% — akcent 5" xfId="39207" builtinId="48" hidden="1"/>
    <cellStyle name="60% — akcent 5" xfId="39246" builtinId="48" hidden="1"/>
    <cellStyle name="60% — akcent 5" xfId="39285" builtinId="48" hidden="1"/>
    <cellStyle name="60% — akcent 5" xfId="39325" builtinId="48" hidden="1"/>
    <cellStyle name="60% — akcent 5" xfId="39365" builtinId="48" hidden="1"/>
    <cellStyle name="60% — akcent 5" xfId="39404" builtinId="48" hidden="1"/>
    <cellStyle name="60% — akcent 5" xfId="39444" builtinId="48" hidden="1"/>
    <cellStyle name="60% — akcent 5" xfId="39484" builtinId="48" hidden="1"/>
    <cellStyle name="60% — akcent 5" xfId="39524" builtinId="48" hidden="1"/>
    <cellStyle name="60% — akcent 5" xfId="39563" builtinId="48" hidden="1"/>
    <cellStyle name="60% — akcent 5" xfId="39602" builtinId="48" hidden="1"/>
    <cellStyle name="60% — akcent 5" xfId="38825" builtinId="48" hidden="1"/>
    <cellStyle name="60% — akcent 5" xfId="39635" builtinId="48" hidden="1"/>
    <cellStyle name="60% — akcent 5" xfId="39676" builtinId="48" hidden="1"/>
    <cellStyle name="60% — akcent 5" xfId="39715" builtinId="48" hidden="1"/>
    <cellStyle name="60% — akcent 5" xfId="39754" builtinId="48" hidden="1"/>
    <cellStyle name="60% — akcent 5" xfId="39793" builtinId="48" hidden="1"/>
    <cellStyle name="60% — akcent 5" xfId="39833" builtinId="48" hidden="1"/>
    <cellStyle name="60% — akcent 5" xfId="39872" builtinId="48" hidden="1"/>
    <cellStyle name="60% — akcent 5" xfId="39913" builtinId="48" hidden="1"/>
    <cellStyle name="60% — akcent 5" xfId="39952" builtinId="48" hidden="1"/>
    <cellStyle name="60% — akcent 5" xfId="39991" builtinId="48" hidden="1"/>
    <cellStyle name="60% — akcent 5" xfId="40030" builtinId="48" hidden="1"/>
    <cellStyle name="60% — akcent 5" xfId="40070" builtinId="48" hidden="1"/>
    <cellStyle name="60% — akcent 5" xfId="40110" builtinId="48" hidden="1"/>
    <cellStyle name="60% — akcent 5" xfId="40149" builtinId="48" hidden="1"/>
    <cellStyle name="60% — akcent 5" xfId="40189" builtinId="48" hidden="1"/>
    <cellStyle name="60% — akcent 5" xfId="40228" builtinId="48" hidden="1"/>
    <cellStyle name="60% — akcent 5" xfId="40268" builtinId="48" hidden="1"/>
    <cellStyle name="60% — akcent 5" xfId="40307" builtinId="48" hidden="1"/>
    <cellStyle name="60% — akcent 5" xfId="40346" builtinId="48" hidden="1"/>
    <cellStyle name="60% — akcent 5" xfId="38782" builtinId="48" hidden="1"/>
    <cellStyle name="60% — akcent 5" xfId="38816" builtinId="48" hidden="1"/>
    <cellStyle name="60% — akcent 5" xfId="40392" builtinId="48" hidden="1"/>
    <cellStyle name="60% — akcent 5" xfId="40431" builtinId="48" hidden="1"/>
    <cellStyle name="60% — akcent 5" xfId="40470" builtinId="48" hidden="1"/>
    <cellStyle name="60% — akcent 5" xfId="40509" builtinId="48" hidden="1"/>
    <cellStyle name="60% — akcent 5" xfId="40549" builtinId="48" hidden="1"/>
    <cellStyle name="60% — akcent 5" xfId="40588" builtinId="48" hidden="1"/>
    <cellStyle name="60% — akcent 5" xfId="40629" builtinId="48" hidden="1"/>
    <cellStyle name="60% — akcent 5" xfId="40668" builtinId="48" hidden="1"/>
    <cellStyle name="60% — akcent 5" xfId="40707" builtinId="48" hidden="1"/>
    <cellStyle name="60% — akcent 5" xfId="40746" builtinId="48" hidden="1"/>
    <cellStyle name="60% — akcent 5" xfId="40786" builtinId="48" hidden="1"/>
    <cellStyle name="60% — akcent 5" xfId="40826" builtinId="48" hidden="1"/>
    <cellStyle name="60% — akcent 5" xfId="40865" builtinId="48" hidden="1"/>
    <cellStyle name="60% — akcent 5" xfId="40905" builtinId="48" hidden="1"/>
    <cellStyle name="60% — akcent 5" xfId="40944" builtinId="48" hidden="1"/>
    <cellStyle name="60% — akcent 5" xfId="40984" builtinId="48" hidden="1"/>
    <cellStyle name="60% — akcent 5" xfId="41023" builtinId="48" hidden="1"/>
    <cellStyle name="60% — akcent 5" xfId="41062" builtinId="48" hidden="1"/>
    <cellStyle name="60% — akcent 5" xfId="41122" builtinId="48" hidden="1"/>
    <cellStyle name="60% — akcent 5" xfId="41180" builtinId="48" hidden="1"/>
    <cellStyle name="60% — akcent 5" xfId="41221" builtinId="48" hidden="1"/>
    <cellStyle name="60% — akcent 5" xfId="41260" builtinId="48" hidden="1"/>
    <cellStyle name="60% — akcent 5" xfId="41299" builtinId="48" hidden="1"/>
    <cellStyle name="60% — akcent 5" xfId="41338" builtinId="48" hidden="1"/>
    <cellStyle name="60% — akcent 5" xfId="41378" builtinId="48" hidden="1"/>
    <cellStyle name="60% — akcent 5" xfId="41417" builtinId="48" hidden="1"/>
    <cellStyle name="60% — akcent 5" xfId="41458" builtinId="48" hidden="1"/>
    <cellStyle name="60% — akcent 5" xfId="41497" builtinId="48" hidden="1"/>
    <cellStyle name="60% — akcent 5" xfId="41536" builtinId="48" hidden="1"/>
    <cellStyle name="60% — akcent 5" xfId="41575" builtinId="48" hidden="1"/>
    <cellStyle name="60% — akcent 5" xfId="41615" builtinId="48" hidden="1"/>
    <cellStyle name="60% — akcent 5" xfId="41655" builtinId="48" hidden="1"/>
    <cellStyle name="60% — akcent 5" xfId="41694" builtinId="48" hidden="1"/>
    <cellStyle name="60% — akcent 5" xfId="41734" builtinId="48" hidden="1"/>
    <cellStyle name="60% — akcent 5" xfId="41773" builtinId="48" hidden="1"/>
    <cellStyle name="60% — akcent 5" xfId="41813" builtinId="48" hidden="1"/>
    <cellStyle name="60% — akcent 5" xfId="41852" builtinId="48" hidden="1"/>
    <cellStyle name="60% — akcent 5" xfId="41891" builtinId="48" hidden="1"/>
    <cellStyle name="60% — akcent 5" xfId="41128" builtinId="48" hidden="1"/>
    <cellStyle name="60% — akcent 5" xfId="41931" builtinId="48" hidden="1"/>
    <cellStyle name="60% — akcent 5" xfId="41972" builtinId="48" hidden="1"/>
    <cellStyle name="60% — akcent 5" xfId="42011" builtinId="48" hidden="1"/>
    <cellStyle name="60% — akcent 5" xfId="42050" builtinId="48" hidden="1"/>
    <cellStyle name="60% — akcent 5" xfId="42089" builtinId="48" hidden="1"/>
    <cellStyle name="60% — akcent 5" xfId="42129" builtinId="48" hidden="1"/>
    <cellStyle name="60% — akcent 5" xfId="42168" builtinId="48" hidden="1"/>
    <cellStyle name="60% — akcent 5" xfId="42209" builtinId="48" hidden="1"/>
    <cellStyle name="60% — akcent 5" xfId="42248" builtinId="48" hidden="1"/>
    <cellStyle name="60% — akcent 5" xfId="42287" builtinId="48" hidden="1"/>
    <cellStyle name="60% — akcent 5" xfId="42326" builtinId="48" hidden="1"/>
    <cellStyle name="60% — akcent 5" xfId="42366" builtinId="48" hidden="1"/>
    <cellStyle name="60% — akcent 5" xfId="42406" builtinId="48" hidden="1"/>
    <cellStyle name="60% — akcent 5" xfId="42445" builtinId="48" hidden="1"/>
    <cellStyle name="60% — akcent 5" xfId="42485" builtinId="48" hidden="1"/>
    <cellStyle name="60% — akcent 5" xfId="42524" builtinId="48" hidden="1"/>
    <cellStyle name="60% — akcent 5" xfId="42564" builtinId="48" hidden="1"/>
    <cellStyle name="60% — akcent 5" xfId="42603" builtinId="48" hidden="1"/>
    <cellStyle name="60% — akcent 5" xfId="42642" builtinId="48" hidden="1"/>
    <cellStyle name="60% — akcent 5" xfId="42706" builtinId="48" hidden="1"/>
    <cellStyle name="60% — akcent 5" xfId="42760" builtinId="48" hidden="1"/>
    <cellStyle name="60% — akcent 5" xfId="42801" builtinId="48" hidden="1"/>
    <cellStyle name="60% — akcent 5" xfId="42840" builtinId="48" hidden="1"/>
    <cellStyle name="60% — akcent 5" xfId="42879" builtinId="48" hidden="1"/>
    <cellStyle name="60% — akcent 5" xfId="42918" builtinId="48" hidden="1"/>
    <cellStyle name="60% — akcent 5" xfId="42958" builtinId="48" hidden="1"/>
    <cellStyle name="60% — akcent 5" xfId="42997" builtinId="48" hidden="1"/>
    <cellStyle name="60% — akcent 5" xfId="43038" builtinId="48" hidden="1"/>
    <cellStyle name="60% — akcent 5" xfId="43077" builtinId="48" hidden="1"/>
    <cellStyle name="60% — akcent 5" xfId="43116" builtinId="48" hidden="1"/>
    <cellStyle name="60% — akcent 5" xfId="43155" builtinId="48" hidden="1"/>
    <cellStyle name="60% — akcent 5" xfId="43195" builtinId="48" hidden="1"/>
    <cellStyle name="60% — akcent 5" xfId="43235" builtinId="48" hidden="1"/>
    <cellStyle name="60% — akcent 5" xfId="43274" builtinId="48" hidden="1"/>
    <cellStyle name="60% — akcent 5" xfId="43314" builtinId="48" hidden="1"/>
    <cellStyle name="60% — akcent 5" xfId="43353" builtinId="48" hidden="1"/>
    <cellStyle name="60% — akcent 5" xfId="43393" builtinId="48" hidden="1"/>
    <cellStyle name="60% — akcent 5" xfId="43432" builtinId="48" hidden="1"/>
    <cellStyle name="60% — akcent 5" xfId="43471" builtinId="48" hidden="1"/>
    <cellStyle name="60% — akcent 5" xfId="42713" builtinId="48" hidden="1"/>
    <cellStyle name="60% — akcent 5" xfId="43511" builtinId="48" hidden="1"/>
    <cellStyle name="60% — akcent 5" xfId="43552" builtinId="48" hidden="1"/>
    <cellStyle name="60% — akcent 5" xfId="43591" builtinId="48" hidden="1"/>
    <cellStyle name="60% — akcent 5" xfId="43630" builtinId="48" hidden="1"/>
    <cellStyle name="60% — akcent 5" xfId="43669" builtinId="48" hidden="1"/>
    <cellStyle name="60% — akcent 5" xfId="43709" builtinId="48" hidden="1"/>
    <cellStyle name="60% — akcent 5" xfId="43748" builtinId="48" hidden="1"/>
    <cellStyle name="60% — akcent 5" xfId="43789" builtinId="48" hidden="1"/>
    <cellStyle name="60% — akcent 5" xfId="43828" builtinId="48" hidden="1"/>
    <cellStyle name="60% — akcent 5" xfId="43867" builtinId="48" hidden="1"/>
    <cellStyle name="60% — akcent 5" xfId="43906" builtinId="48" hidden="1"/>
    <cellStyle name="60% — akcent 5" xfId="43946" builtinId="48" hidden="1"/>
    <cellStyle name="60% — akcent 5" xfId="43986" builtinId="48" hidden="1"/>
    <cellStyle name="60% — akcent 5" xfId="44025" builtinId="48" hidden="1"/>
    <cellStyle name="60% — akcent 5" xfId="44065" builtinId="48" hidden="1"/>
    <cellStyle name="60% — akcent 5" xfId="44104" builtinId="48" hidden="1"/>
    <cellStyle name="60% — akcent 5" xfId="44144" builtinId="48" hidden="1"/>
    <cellStyle name="60% — akcent 5" xfId="44183" builtinId="48" hidden="1"/>
    <cellStyle name="60% — akcent 5" xfId="44222" builtinId="48" hidden="1"/>
    <cellStyle name="60% — akcent 5" xfId="44286" builtinId="48" hidden="1"/>
    <cellStyle name="60% — akcent 5" xfId="44340" builtinId="48" hidden="1"/>
    <cellStyle name="60% — akcent 5" xfId="44381" builtinId="48" hidden="1"/>
    <cellStyle name="60% — akcent 5" xfId="44420" builtinId="48" hidden="1"/>
    <cellStyle name="60% — akcent 5" xfId="44459" builtinId="48" hidden="1"/>
    <cellStyle name="60% — akcent 5" xfId="44498" builtinId="48" hidden="1"/>
    <cellStyle name="60% — akcent 5" xfId="44538" builtinId="48" hidden="1"/>
    <cellStyle name="60% — akcent 5" xfId="44577" builtinId="48" hidden="1"/>
    <cellStyle name="60% — akcent 5" xfId="44618" builtinId="48" hidden="1"/>
    <cellStyle name="60% — akcent 5" xfId="44657" builtinId="48" hidden="1"/>
    <cellStyle name="60% — akcent 5" xfId="44696" builtinId="48" hidden="1"/>
    <cellStyle name="60% — akcent 5" xfId="44735" builtinId="48" hidden="1"/>
    <cellStyle name="60% — akcent 5" xfId="44775" builtinId="48" hidden="1"/>
    <cellStyle name="60% — akcent 5" xfId="44815" builtinId="48" hidden="1"/>
    <cellStyle name="60% — akcent 5" xfId="44854" builtinId="48" hidden="1"/>
    <cellStyle name="60% — akcent 5" xfId="44894" builtinId="48" hidden="1"/>
    <cellStyle name="60% — akcent 5" xfId="44933" builtinId="48" hidden="1"/>
    <cellStyle name="60% — akcent 5" xfId="44973" builtinId="48" hidden="1"/>
    <cellStyle name="60% — akcent 5" xfId="45012" builtinId="48" hidden="1"/>
    <cellStyle name="60% — akcent 5" xfId="45051" builtinId="48" hidden="1"/>
    <cellStyle name="60% — akcent 5" xfId="44293" builtinId="48" hidden="1"/>
    <cellStyle name="60% — akcent 5" xfId="45091" builtinId="48" hidden="1"/>
    <cellStyle name="60% — akcent 5" xfId="45132" builtinId="48" hidden="1"/>
    <cellStyle name="60% — akcent 5" xfId="45171" builtinId="48" hidden="1"/>
    <cellStyle name="60% — akcent 5" xfId="45210" builtinId="48" hidden="1"/>
    <cellStyle name="60% — akcent 5" xfId="45249" builtinId="48" hidden="1"/>
    <cellStyle name="60% — akcent 5" xfId="45289" builtinId="48" hidden="1"/>
    <cellStyle name="60% — akcent 5" xfId="45328" builtinId="48" hidden="1"/>
    <cellStyle name="60% — akcent 5" xfId="45369" builtinId="48" hidden="1"/>
    <cellStyle name="60% — akcent 5" xfId="45408" builtinId="48" hidden="1"/>
    <cellStyle name="60% — akcent 5" xfId="45447" builtinId="48" hidden="1"/>
    <cellStyle name="60% — akcent 5" xfId="45486" builtinId="48" hidden="1"/>
    <cellStyle name="60% — akcent 5" xfId="45526" builtinId="48" hidden="1"/>
    <cellStyle name="60% — akcent 5" xfId="45566" builtinId="48" hidden="1"/>
    <cellStyle name="60% — akcent 5" xfId="45605" builtinId="48" hidden="1"/>
    <cellStyle name="60% — akcent 5" xfId="45645" builtinId="48" hidden="1"/>
    <cellStyle name="60% — akcent 5" xfId="45684" builtinId="48" hidden="1"/>
    <cellStyle name="60% — akcent 5" xfId="45724" builtinId="48" hidden="1"/>
    <cellStyle name="60% — akcent 5" xfId="45763" builtinId="48" hidden="1"/>
    <cellStyle name="60% — akcent 5" xfId="45802" builtinId="48" hidden="1"/>
    <cellStyle name="60% — akcent 6" xfId="106" builtinId="52" hidden="1"/>
    <cellStyle name="60% — akcent 6" xfId="145" builtinId="52" hidden="1"/>
    <cellStyle name="60% — akcent 6" xfId="184" builtinId="52" hidden="1"/>
    <cellStyle name="60% — akcent 6" xfId="223" builtinId="52" hidden="1"/>
    <cellStyle name="60% — akcent 6" xfId="263" builtinId="52" hidden="1"/>
    <cellStyle name="60% — akcent 6" xfId="302" builtinId="52" hidden="1"/>
    <cellStyle name="60% — akcent 6" xfId="343" builtinId="52" hidden="1"/>
    <cellStyle name="60% — akcent 6" xfId="382" builtinId="52" hidden="1"/>
    <cellStyle name="60% — akcent 6" xfId="421" builtinId="52" hidden="1"/>
    <cellStyle name="60% — akcent 6" xfId="460" builtinId="52" hidden="1"/>
    <cellStyle name="60% — akcent 6" xfId="500" builtinId="52" hidden="1"/>
    <cellStyle name="60% — akcent 6" xfId="540" builtinId="52" hidden="1"/>
    <cellStyle name="60% — akcent 6" xfId="579" builtinId="52" hidden="1"/>
    <cellStyle name="60% — akcent 6" xfId="619" builtinId="52" hidden="1"/>
    <cellStyle name="60% — akcent 6" xfId="658" builtinId="52" hidden="1"/>
    <cellStyle name="60% — akcent 6" xfId="698" builtinId="52" hidden="1"/>
    <cellStyle name="60% — akcent 6" xfId="737" builtinId="52" hidden="1"/>
    <cellStyle name="60% — akcent 6" xfId="776" builtinId="52" hidden="1"/>
    <cellStyle name="60% — akcent 6" xfId="815" builtinId="52" hidden="1"/>
    <cellStyle name="60% — akcent 6" xfId="974" builtinId="52" hidden="1"/>
    <cellStyle name="60% — akcent 6" xfId="1015" builtinId="52" hidden="1"/>
    <cellStyle name="60% — akcent 6" xfId="1054" builtinId="52" hidden="1"/>
    <cellStyle name="60% — akcent 6" xfId="1093" builtinId="52" hidden="1"/>
    <cellStyle name="60% — akcent 6" xfId="1132" builtinId="52" hidden="1"/>
    <cellStyle name="60% — akcent 6" xfId="1172" builtinId="52" hidden="1"/>
    <cellStyle name="60% — akcent 6" xfId="1211" builtinId="52" hidden="1"/>
    <cellStyle name="60% — akcent 6" xfId="1252" builtinId="52" hidden="1"/>
    <cellStyle name="60% — akcent 6" xfId="1291" builtinId="52" hidden="1"/>
    <cellStyle name="60% — akcent 6" xfId="1330" builtinId="52" hidden="1"/>
    <cellStyle name="60% — akcent 6" xfId="1369" builtinId="52" hidden="1"/>
    <cellStyle name="60% — akcent 6" xfId="1409" builtinId="52" hidden="1"/>
    <cellStyle name="60% — akcent 6" xfId="1449" builtinId="52" hidden="1"/>
    <cellStyle name="60% — akcent 6" xfId="1488" builtinId="52" hidden="1"/>
    <cellStyle name="60% — akcent 6" xfId="1528" builtinId="52" hidden="1"/>
    <cellStyle name="60% — akcent 6" xfId="1568" builtinId="52" hidden="1"/>
    <cellStyle name="60% — akcent 6" xfId="1608" builtinId="52" hidden="1"/>
    <cellStyle name="60% — akcent 6" xfId="1647" builtinId="52" hidden="1"/>
    <cellStyle name="60% — akcent 6" xfId="1686" builtinId="52" hidden="1"/>
    <cellStyle name="60% — akcent 6" xfId="901" builtinId="52" hidden="1"/>
    <cellStyle name="60% — akcent 6" xfId="1719" builtinId="52" hidden="1"/>
    <cellStyle name="60% — akcent 6" xfId="1760" builtinId="52" hidden="1"/>
    <cellStyle name="60% — akcent 6" xfId="1799" builtinId="52" hidden="1"/>
    <cellStyle name="60% — akcent 6" xfId="1838" builtinId="52" hidden="1"/>
    <cellStyle name="60% — akcent 6" xfId="1877" builtinId="52" hidden="1"/>
    <cellStyle name="60% — akcent 6" xfId="1917" builtinId="52" hidden="1"/>
    <cellStyle name="60% — akcent 6" xfId="1956" builtinId="52" hidden="1"/>
    <cellStyle name="60% — akcent 6" xfId="1997" builtinId="52" hidden="1"/>
    <cellStyle name="60% — akcent 6" xfId="2036" builtinId="52" hidden="1"/>
    <cellStyle name="60% — akcent 6" xfId="2075" builtinId="52" hidden="1"/>
    <cellStyle name="60% — akcent 6" xfId="2114" builtinId="52" hidden="1"/>
    <cellStyle name="60% — akcent 6" xfId="2154" builtinId="52" hidden="1"/>
    <cellStyle name="60% — akcent 6" xfId="2194" builtinId="52" hidden="1"/>
    <cellStyle name="60% — akcent 6" xfId="2233" builtinId="52" hidden="1"/>
    <cellStyle name="60% — akcent 6" xfId="2273" builtinId="52" hidden="1"/>
    <cellStyle name="60% — akcent 6" xfId="2312" builtinId="52" hidden="1"/>
    <cellStyle name="60% — akcent 6" xfId="2352" builtinId="52" hidden="1"/>
    <cellStyle name="60% — akcent 6" xfId="2391" builtinId="52" hidden="1"/>
    <cellStyle name="60% — akcent 6" xfId="2430" builtinId="52" hidden="1"/>
    <cellStyle name="60% — akcent 6" xfId="866" builtinId="52" hidden="1"/>
    <cellStyle name="60% — akcent 6" xfId="900" builtinId="52" hidden="1"/>
    <cellStyle name="60% — akcent 6" xfId="2476" builtinId="52" hidden="1"/>
    <cellStyle name="60% — akcent 6" xfId="2515" builtinId="52" hidden="1"/>
    <cellStyle name="60% — akcent 6" xfId="2554" builtinId="52" hidden="1"/>
    <cellStyle name="60% — akcent 6" xfId="2593" builtinId="52" hidden="1"/>
    <cellStyle name="60% — akcent 6" xfId="2633" builtinId="52" hidden="1"/>
    <cellStyle name="60% — akcent 6" xfId="2672" builtinId="52" hidden="1"/>
    <cellStyle name="60% — akcent 6" xfId="2713" builtinId="52" hidden="1"/>
    <cellStyle name="60% — akcent 6" xfId="2752" builtinId="52" hidden="1"/>
    <cellStyle name="60% — akcent 6" xfId="2791" builtinId="52" hidden="1"/>
    <cellStyle name="60% — akcent 6" xfId="2830" builtinId="52" hidden="1"/>
    <cellStyle name="60% — akcent 6" xfId="2870" builtinId="52" hidden="1"/>
    <cellStyle name="60% — akcent 6" xfId="2910" builtinId="52" hidden="1"/>
    <cellStyle name="60% — akcent 6" xfId="2949" builtinId="52" hidden="1"/>
    <cellStyle name="60% — akcent 6" xfId="2989" builtinId="52" hidden="1"/>
    <cellStyle name="60% — akcent 6" xfId="3028" builtinId="52" hidden="1"/>
    <cellStyle name="60% — akcent 6" xfId="3068" builtinId="52" hidden="1"/>
    <cellStyle name="60% — akcent 6" xfId="3107" builtinId="52" hidden="1"/>
    <cellStyle name="60% — akcent 6" xfId="3146" builtinId="52" hidden="1"/>
    <cellStyle name="60% — akcent 6" xfId="3185" builtinId="52" hidden="1"/>
    <cellStyle name="60% — akcent 6" xfId="3378" builtinId="52" hidden="1"/>
    <cellStyle name="60% — akcent 6" xfId="3423" builtinId="52" hidden="1"/>
    <cellStyle name="60% — akcent 6" xfId="3462" builtinId="52" hidden="1"/>
    <cellStyle name="60% — akcent 6" xfId="3501" builtinId="52" hidden="1"/>
    <cellStyle name="60% — akcent 6" xfId="3540" builtinId="52" hidden="1"/>
    <cellStyle name="60% — akcent 6" xfId="3580" builtinId="52" hidden="1"/>
    <cellStyle name="60% — akcent 6" xfId="3619" builtinId="52" hidden="1"/>
    <cellStyle name="60% — akcent 6" xfId="3660" builtinId="52" hidden="1"/>
    <cellStyle name="60% — akcent 6" xfId="3699" builtinId="52" hidden="1"/>
    <cellStyle name="60% — akcent 6" xfId="3738" builtinId="52" hidden="1"/>
    <cellStyle name="60% — akcent 6" xfId="3777" builtinId="52" hidden="1"/>
    <cellStyle name="60% — akcent 6" xfId="3821" builtinId="52" hidden="1"/>
    <cellStyle name="60% — akcent 6" xfId="3861" builtinId="52" hidden="1"/>
    <cellStyle name="60% — akcent 6" xfId="3900" builtinId="52" hidden="1"/>
    <cellStyle name="60% — akcent 6" xfId="3940" builtinId="52" hidden="1"/>
    <cellStyle name="60% — akcent 6" xfId="3980" builtinId="52" hidden="1"/>
    <cellStyle name="60% — akcent 6" xfId="4020" builtinId="52" hidden="1"/>
    <cellStyle name="60% — akcent 6" xfId="4059" builtinId="52" hidden="1"/>
    <cellStyle name="60% — akcent 6" xfId="4098" builtinId="52" hidden="1"/>
    <cellStyle name="60% — akcent 6" xfId="4155" builtinId="52" hidden="1"/>
    <cellStyle name="60% — akcent 6" xfId="4314" builtinId="52" hidden="1"/>
    <cellStyle name="60% — akcent 6" xfId="4359" builtinId="52" hidden="1"/>
    <cellStyle name="60% — akcent 6" xfId="4398" builtinId="52" hidden="1"/>
    <cellStyle name="60% — akcent 6" xfId="4437" builtinId="52" hidden="1"/>
    <cellStyle name="60% — akcent 6" xfId="4476" builtinId="52" hidden="1"/>
    <cellStyle name="60% — akcent 6" xfId="4516" builtinId="52" hidden="1"/>
    <cellStyle name="60% — akcent 6" xfId="4555" builtinId="52" hidden="1"/>
    <cellStyle name="60% — akcent 6" xfId="4596" builtinId="52" hidden="1"/>
    <cellStyle name="60% — akcent 6" xfId="4635" builtinId="52" hidden="1"/>
    <cellStyle name="60% — akcent 6" xfId="4674" builtinId="52" hidden="1"/>
    <cellStyle name="60% — akcent 6" xfId="4713" builtinId="52" hidden="1"/>
    <cellStyle name="60% — akcent 6" xfId="4757" builtinId="52" hidden="1"/>
    <cellStyle name="60% — akcent 6" xfId="4797" builtinId="52" hidden="1"/>
    <cellStyle name="60% — akcent 6" xfId="4836" builtinId="52" hidden="1"/>
    <cellStyle name="60% — akcent 6" xfId="4876" builtinId="52" hidden="1"/>
    <cellStyle name="60% — akcent 6" xfId="4916" builtinId="52" hidden="1"/>
    <cellStyle name="60% — akcent 6" xfId="4956" builtinId="52" hidden="1"/>
    <cellStyle name="60% — akcent 6" xfId="4995" builtinId="52" hidden="1"/>
    <cellStyle name="60% — akcent 6" xfId="5034" builtinId="52" hidden="1"/>
    <cellStyle name="60% — akcent 6" xfId="4241" builtinId="52" hidden="1"/>
    <cellStyle name="60% — akcent 6" xfId="5067" builtinId="52" hidden="1"/>
    <cellStyle name="60% — akcent 6" xfId="5108" builtinId="52" hidden="1"/>
    <cellStyle name="60% — akcent 6" xfId="5147" builtinId="52" hidden="1"/>
    <cellStyle name="60% — akcent 6" xfId="5186" builtinId="52" hidden="1"/>
    <cellStyle name="60% — akcent 6" xfId="5225" builtinId="52" hidden="1"/>
    <cellStyle name="60% — akcent 6" xfId="5265" builtinId="52" hidden="1"/>
    <cellStyle name="60% — akcent 6" xfId="5304" builtinId="52" hidden="1"/>
    <cellStyle name="60% — akcent 6" xfId="5345" builtinId="52" hidden="1"/>
    <cellStyle name="60% — akcent 6" xfId="5384" builtinId="52" hidden="1"/>
    <cellStyle name="60% — akcent 6" xfId="5423" builtinId="52" hidden="1"/>
    <cellStyle name="60% — akcent 6" xfId="5462" builtinId="52" hidden="1"/>
    <cellStyle name="60% — akcent 6" xfId="5502" builtinId="52" hidden="1"/>
    <cellStyle name="60% — akcent 6" xfId="5542" builtinId="52" hidden="1"/>
    <cellStyle name="60% — akcent 6" xfId="5581" builtinId="52" hidden="1"/>
    <cellStyle name="60% — akcent 6" xfId="5621" builtinId="52" hidden="1"/>
    <cellStyle name="60% — akcent 6" xfId="5660" builtinId="52" hidden="1"/>
    <cellStyle name="60% — akcent 6" xfId="5700" builtinId="52" hidden="1"/>
    <cellStyle name="60% — akcent 6" xfId="5739" builtinId="52" hidden="1"/>
    <cellStyle name="60% — akcent 6" xfId="5778" builtinId="52" hidden="1"/>
    <cellStyle name="60% — akcent 6" xfId="4206" builtinId="52" hidden="1"/>
    <cellStyle name="60% — akcent 6" xfId="4240" builtinId="52" hidden="1"/>
    <cellStyle name="60% — akcent 6" xfId="5824" builtinId="52" hidden="1"/>
    <cellStyle name="60% — akcent 6" xfId="5863" builtinId="52" hidden="1"/>
    <cellStyle name="60% — akcent 6" xfId="5902" builtinId="52" hidden="1"/>
    <cellStyle name="60% — akcent 6" xfId="5941" builtinId="52" hidden="1"/>
    <cellStyle name="60% — akcent 6" xfId="5981" builtinId="52" hidden="1"/>
    <cellStyle name="60% — akcent 6" xfId="6020" builtinId="52" hidden="1"/>
    <cellStyle name="60% — akcent 6" xfId="6061" builtinId="52" hidden="1"/>
    <cellStyle name="60% — akcent 6" xfId="6100" builtinId="52" hidden="1"/>
    <cellStyle name="60% — akcent 6" xfId="6139" builtinId="52" hidden="1"/>
    <cellStyle name="60% — akcent 6" xfId="6178" builtinId="52" hidden="1"/>
    <cellStyle name="60% — akcent 6" xfId="6218" builtinId="52" hidden="1"/>
    <cellStyle name="60% — akcent 6" xfId="6258" builtinId="52" hidden="1"/>
    <cellStyle name="60% — akcent 6" xfId="6297" builtinId="52" hidden="1"/>
    <cellStyle name="60% — akcent 6" xfId="6337" builtinId="52" hidden="1"/>
    <cellStyle name="60% — akcent 6" xfId="6376" builtinId="52" hidden="1"/>
    <cellStyle name="60% — akcent 6" xfId="6416" builtinId="52" hidden="1"/>
    <cellStyle name="60% — akcent 6" xfId="6455" builtinId="52" hidden="1"/>
    <cellStyle name="60% — akcent 6" xfId="6494" builtinId="52" hidden="1"/>
    <cellStyle name="60% — akcent 6" xfId="3305" builtinId="52" hidden="1"/>
    <cellStyle name="60% — akcent 6" xfId="6507" builtinId="52" hidden="1"/>
    <cellStyle name="60% — akcent 6" xfId="6550" builtinId="52" hidden="1"/>
    <cellStyle name="60% — akcent 6" xfId="6589" builtinId="52" hidden="1"/>
    <cellStyle name="60% — akcent 6" xfId="6628" builtinId="52" hidden="1"/>
    <cellStyle name="60% — akcent 6" xfId="6667" builtinId="52" hidden="1"/>
    <cellStyle name="60% — akcent 6" xfId="6707" builtinId="52" hidden="1"/>
    <cellStyle name="60% — akcent 6" xfId="6746" builtinId="52" hidden="1"/>
    <cellStyle name="60% — akcent 6" xfId="6787" builtinId="52" hidden="1"/>
    <cellStyle name="60% — akcent 6" xfId="6826" builtinId="52" hidden="1"/>
    <cellStyle name="60% — akcent 6" xfId="6865" builtinId="52" hidden="1"/>
    <cellStyle name="60% — akcent 6" xfId="6904" builtinId="52" hidden="1"/>
    <cellStyle name="60% — akcent 6" xfId="6946" builtinId="52" hidden="1"/>
    <cellStyle name="60% — akcent 6" xfId="6986" builtinId="52" hidden="1"/>
    <cellStyle name="60% — akcent 6" xfId="7025" builtinId="52" hidden="1"/>
    <cellStyle name="60% — akcent 6" xfId="7065" builtinId="52" hidden="1"/>
    <cellStyle name="60% — akcent 6" xfId="7105" builtinId="52" hidden="1"/>
    <cellStyle name="60% — akcent 6" xfId="7145" builtinId="52" hidden="1"/>
    <cellStyle name="60% — akcent 6" xfId="7184" builtinId="52" hidden="1"/>
    <cellStyle name="60% — akcent 6" xfId="7223" builtinId="52" hidden="1"/>
    <cellStyle name="60% — akcent 6" xfId="7273" builtinId="52" hidden="1"/>
    <cellStyle name="60% — akcent 6" xfId="7432" builtinId="52" hidden="1"/>
    <cellStyle name="60% — akcent 6" xfId="7475" builtinId="52" hidden="1"/>
    <cellStyle name="60% — akcent 6" xfId="7514" builtinId="52" hidden="1"/>
    <cellStyle name="60% — akcent 6" xfId="7553" builtinId="52" hidden="1"/>
    <cellStyle name="60% — akcent 6" xfId="7592" builtinId="52" hidden="1"/>
    <cellStyle name="60% — akcent 6" xfId="7632" builtinId="52" hidden="1"/>
    <cellStyle name="60% — akcent 6" xfId="7671" builtinId="52" hidden="1"/>
    <cellStyle name="60% — akcent 6" xfId="7712" builtinId="52" hidden="1"/>
    <cellStyle name="60% — akcent 6" xfId="7751" builtinId="52" hidden="1"/>
    <cellStyle name="60% — akcent 6" xfId="7790" builtinId="52" hidden="1"/>
    <cellStyle name="60% — akcent 6" xfId="7829" builtinId="52" hidden="1"/>
    <cellStyle name="60% — akcent 6" xfId="7871" builtinId="52" hidden="1"/>
    <cellStyle name="60% — akcent 6" xfId="7911" builtinId="52" hidden="1"/>
    <cellStyle name="60% — akcent 6" xfId="7950" builtinId="52" hidden="1"/>
    <cellStyle name="60% — akcent 6" xfId="7990" builtinId="52" hidden="1"/>
    <cellStyle name="60% — akcent 6" xfId="8030" builtinId="52" hidden="1"/>
    <cellStyle name="60% — akcent 6" xfId="8070" builtinId="52" hidden="1"/>
    <cellStyle name="60% — akcent 6" xfId="8109" builtinId="52" hidden="1"/>
    <cellStyle name="60% — akcent 6" xfId="8148" builtinId="52" hidden="1"/>
    <cellStyle name="60% — akcent 6" xfId="7359" builtinId="52" hidden="1"/>
    <cellStyle name="60% — akcent 6" xfId="8181" builtinId="52" hidden="1"/>
    <cellStyle name="60% — akcent 6" xfId="8222" builtinId="52" hidden="1"/>
    <cellStyle name="60% — akcent 6" xfId="8261" builtinId="52" hidden="1"/>
    <cellStyle name="60% — akcent 6" xfId="8300" builtinId="52" hidden="1"/>
    <cellStyle name="60% — akcent 6" xfId="8339" builtinId="52" hidden="1"/>
    <cellStyle name="60% — akcent 6" xfId="8379" builtinId="52" hidden="1"/>
    <cellStyle name="60% — akcent 6" xfId="8418" builtinId="52" hidden="1"/>
    <cellStyle name="60% — akcent 6" xfId="8459" builtinId="52" hidden="1"/>
    <cellStyle name="60% — akcent 6" xfId="8498" builtinId="52" hidden="1"/>
    <cellStyle name="60% — akcent 6" xfId="8537" builtinId="52" hidden="1"/>
    <cellStyle name="60% — akcent 6" xfId="8576" builtinId="52" hidden="1"/>
    <cellStyle name="60% — akcent 6" xfId="8616" builtinId="52" hidden="1"/>
    <cellStyle name="60% — akcent 6" xfId="8656" builtinId="52" hidden="1"/>
    <cellStyle name="60% — akcent 6" xfId="8695" builtinId="52" hidden="1"/>
    <cellStyle name="60% — akcent 6" xfId="8735" builtinId="52" hidden="1"/>
    <cellStyle name="60% — akcent 6" xfId="8774" builtinId="52" hidden="1"/>
    <cellStyle name="60% — akcent 6" xfId="8814" builtinId="52" hidden="1"/>
    <cellStyle name="60% — akcent 6" xfId="8853" builtinId="52" hidden="1"/>
    <cellStyle name="60% — akcent 6" xfId="8892" builtinId="52" hidden="1"/>
    <cellStyle name="60% — akcent 6" xfId="7324" builtinId="52" hidden="1"/>
    <cellStyle name="60% — akcent 6" xfId="7358" builtinId="52" hidden="1"/>
    <cellStyle name="60% — akcent 6" xfId="8938" builtinId="52" hidden="1"/>
    <cellStyle name="60% — akcent 6" xfId="8977" builtinId="52" hidden="1"/>
    <cellStyle name="60% — akcent 6" xfId="9016" builtinId="52" hidden="1"/>
    <cellStyle name="60% — akcent 6" xfId="9055" builtinId="52" hidden="1"/>
    <cellStyle name="60% — akcent 6" xfId="9095" builtinId="52" hidden="1"/>
    <cellStyle name="60% — akcent 6" xfId="9134" builtinId="52" hidden="1"/>
    <cellStyle name="60% — akcent 6" xfId="9175" builtinId="52" hidden="1"/>
    <cellStyle name="60% — akcent 6" xfId="9214" builtinId="52" hidden="1"/>
    <cellStyle name="60% — akcent 6" xfId="9253" builtinId="52" hidden="1"/>
    <cellStyle name="60% — akcent 6" xfId="9292" builtinId="52" hidden="1"/>
    <cellStyle name="60% — akcent 6" xfId="9332" builtinId="52" hidden="1"/>
    <cellStyle name="60% — akcent 6" xfId="9372" builtinId="52" hidden="1"/>
    <cellStyle name="60% — akcent 6" xfId="9411" builtinId="52" hidden="1"/>
    <cellStyle name="60% — akcent 6" xfId="9451" builtinId="52" hidden="1"/>
    <cellStyle name="60% — akcent 6" xfId="9490" builtinId="52" hidden="1"/>
    <cellStyle name="60% — akcent 6" xfId="9530" builtinId="52" hidden="1"/>
    <cellStyle name="60% — akcent 6" xfId="9569" builtinId="52" hidden="1"/>
    <cellStyle name="60% — akcent 6" xfId="9608" builtinId="52" hidden="1"/>
    <cellStyle name="60% — akcent 6" xfId="9609" builtinId="52" hidden="1"/>
    <cellStyle name="60% — akcent 6" xfId="9649" builtinId="52" hidden="1"/>
    <cellStyle name="60% — akcent 6" xfId="9690" builtinId="52" hidden="1"/>
    <cellStyle name="60% — akcent 6" xfId="9729" builtinId="52" hidden="1"/>
    <cellStyle name="60% — akcent 6" xfId="9768" builtinId="52" hidden="1"/>
    <cellStyle name="60% — akcent 6" xfId="9807" builtinId="52" hidden="1"/>
    <cellStyle name="60% — akcent 6" xfId="9847" builtinId="52" hidden="1"/>
    <cellStyle name="60% — akcent 6" xfId="9886" builtinId="52" hidden="1"/>
    <cellStyle name="60% — akcent 6" xfId="9927" builtinId="52" hidden="1"/>
    <cellStyle name="60% — akcent 6" xfId="9966" builtinId="52" hidden="1"/>
    <cellStyle name="60% — akcent 6" xfId="10005" builtinId="52" hidden="1"/>
    <cellStyle name="60% — akcent 6" xfId="10044" builtinId="52" hidden="1"/>
    <cellStyle name="60% — akcent 6" xfId="10084" builtinId="52" hidden="1"/>
    <cellStyle name="60% — akcent 6" xfId="10124" builtinId="52" hidden="1"/>
    <cellStyle name="60% — akcent 6" xfId="10163" builtinId="52" hidden="1"/>
    <cellStyle name="60% — akcent 6" xfId="10203" builtinId="52" hidden="1"/>
    <cellStyle name="60% — akcent 6" xfId="10242" builtinId="52" hidden="1"/>
    <cellStyle name="60% — akcent 6" xfId="10282" builtinId="52" hidden="1"/>
    <cellStyle name="60% — akcent 6" xfId="10321" builtinId="52" hidden="1"/>
    <cellStyle name="60% — akcent 6" xfId="10360" builtinId="52" hidden="1"/>
    <cellStyle name="60% — akcent 6" xfId="10399" builtinId="52" hidden="1"/>
    <cellStyle name="60% — akcent 6" xfId="10558" builtinId="52" hidden="1"/>
    <cellStyle name="60% — akcent 6" xfId="10599" builtinId="52" hidden="1"/>
    <cellStyle name="60% — akcent 6" xfId="10638" builtinId="52" hidden="1"/>
    <cellStyle name="60% — akcent 6" xfId="10677" builtinId="52" hidden="1"/>
    <cellStyle name="60% — akcent 6" xfId="10716" builtinId="52" hidden="1"/>
    <cellStyle name="60% — akcent 6" xfId="10756" builtinId="52" hidden="1"/>
    <cellStyle name="60% — akcent 6" xfId="10795" builtinId="52" hidden="1"/>
    <cellStyle name="60% — akcent 6" xfId="10836" builtinId="52" hidden="1"/>
    <cellStyle name="60% — akcent 6" xfId="10875" builtinId="52" hidden="1"/>
    <cellStyle name="60% — akcent 6" xfId="10914" builtinId="52" hidden="1"/>
    <cellStyle name="60% — akcent 6" xfId="10953" builtinId="52" hidden="1"/>
    <cellStyle name="60% — akcent 6" xfId="10993" builtinId="52" hidden="1"/>
    <cellStyle name="60% — akcent 6" xfId="11033" builtinId="52" hidden="1"/>
    <cellStyle name="60% — akcent 6" xfId="11072" builtinId="52" hidden="1"/>
    <cellStyle name="60% — akcent 6" xfId="11112" builtinId="52" hidden="1"/>
    <cellStyle name="60% — akcent 6" xfId="11152" builtinId="52" hidden="1"/>
    <cellStyle name="60% — akcent 6" xfId="11192" builtinId="52" hidden="1"/>
    <cellStyle name="60% — akcent 6" xfId="11231" builtinId="52" hidden="1"/>
    <cellStyle name="60% — akcent 6" xfId="11270" builtinId="52" hidden="1"/>
    <cellStyle name="60% — akcent 6" xfId="10485" builtinId="52" hidden="1"/>
    <cellStyle name="60% — akcent 6" xfId="11303" builtinId="52" hidden="1"/>
    <cellStyle name="60% — akcent 6" xfId="11344" builtinId="52" hidden="1"/>
    <cellStyle name="60% — akcent 6" xfId="11383" builtinId="52" hidden="1"/>
    <cellStyle name="60% — akcent 6" xfId="11422" builtinId="52" hidden="1"/>
    <cellStyle name="60% — akcent 6" xfId="11461" builtinId="52" hidden="1"/>
    <cellStyle name="60% — akcent 6" xfId="11501" builtinId="52" hidden="1"/>
    <cellStyle name="60% — akcent 6" xfId="11540" builtinId="52" hidden="1"/>
    <cellStyle name="60% — akcent 6" xfId="11581" builtinId="52" hidden="1"/>
    <cellStyle name="60% — akcent 6" xfId="11620" builtinId="52" hidden="1"/>
    <cellStyle name="60% — akcent 6" xfId="11659" builtinId="52" hidden="1"/>
    <cellStyle name="60% — akcent 6" xfId="11698" builtinId="52" hidden="1"/>
    <cellStyle name="60% — akcent 6" xfId="11738" builtinId="52" hidden="1"/>
    <cellStyle name="60% — akcent 6" xfId="11778" builtinId="52" hidden="1"/>
    <cellStyle name="60% — akcent 6" xfId="11817" builtinId="52" hidden="1"/>
    <cellStyle name="60% — akcent 6" xfId="11857" builtinId="52" hidden="1"/>
    <cellStyle name="60% — akcent 6" xfId="11896" builtinId="52" hidden="1"/>
    <cellStyle name="60% — akcent 6" xfId="11936" builtinId="52" hidden="1"/>
    <cellStyle name="60% — akcent 6" xfId="11975" builtinId="52" hidden="1"/>
    <cellStyle name="60% — akcent 6" xfId="12014" builtinId="52" hidden="1"/>
    <cellStyle name="60% — akcent 6" xfId="10450" builtinId="52" hidden="1"/>
    <cellStyle name="60% — akcent 6" xfId="10484" builtinId="52" hidden="1"/>
    <cellStyle name="60% — akcent 6" xfId="12060" builtinId="52" hidden="1"/>
    <cellStyle name="60% — akcent 6" xfId="12099" builtinId="52" hidden="1"/>
    <cellStyle name="60% — akcent 6" xfId="12138" builtinId="52" hidden="1"/>
    <cellStyle name="60% — akcent 6" xfId="12177" builtinId="52" hidden="1"/>
    <cellStyle name="60% — akcent 6" xfId="12217" builtinId="52" hidden="1"/>
    <cellStyle name="60% — akcent 6" xfId="12256" builtinId="52" hidden="1"/>
    <cellStyle name="60% — akcent 6" xfId="12297" builtinId="52" hidden="1"/>
    <cellStyle name="60% — akcent 6" xfId="12336" builtinId="52" hidden="1"/>
    <cellStyle name="60% — akcent 6" xfId="12375" builtinId="52" hidden="1"/>
    <cellStyle name="60% — akcent 6" xfId="12414" builtinId="52" hidden="1"/>
    <cellStyle name="60% — akcent 6" xfId="12454" builtinId="52" hidden="1"/>
    <cellStyle name="60% — akcent 6" xfId="12494" builtinId="52" hidden="1"/>
    <cellStyle name="60% — akcent 6" xfId="12533" builtinId="52" hidden="1"/>
    <cellStyle name="60% — akcent 6" xfId="12573" builtinId="52" hidden="1"/>
    <cellStyle name="60% — akcent 6" xfId="12612" builtinId="52" hidden="1"/>
    <cellStyle name="60% — akcent 6" xfId="12652" builtinId="52" hidden="1"/>
    <cellStyle name="60% — akcent 6" xfId="12691" builtinId="52" hidden="1"/>
    <cellStyle name="60% — akcent 6" xfId="12730" builtinId="52" hidden="1"/>
    <cellStyle name="60% — akcent 6" xfId="12769" builtinId="52" hidden="1"/>
    <cellStyle name="60% — akcent 6" xfId="12809" builtinId="52" hidden="1"/>
    <cellStyle name="60% — akcent 6" xfId="12850" builtinId="52" hidden="1"/>
    <cellStyle name="60% — akcent 6" xfId="12889" builtinId="52" hidden="1"/>
    <cellStyle name="60% — akcent 6" xfId="12928" builtinId="52" hidden="1"/>
    <cellStyle name="60% — akcent 6" xfId="12967" builtinId="52" hidden="1"/>
    <cellStyle name="60% — akcent 6" xfId="13007" builtinId="52" hidden="1"/>
    <cellStyle name="60% — akcent 6" xfId="13046" builtinId="52" hidden="1"/>
    <cellStyle name="60% — akcent 6" xfId="13087" builtinId="52" hidden="1"/>
    <cellStyle name="60% — akcent 6" xfId="13126" builtinId="52" hidden="1"/>
    <cellStyle name="60% — akcent 6" xfId="13165" builtinId="52" hidden="1"/>
    <cellStyle name="60% — akcent 6" xfId="13204" builtinId="52" hidden="1"/>
    <cellStyle name="60% — akcent 6" xfId="13244" builtinId="52" hidden="1"/>
    <cellStyle name="60% — akcent 6" xfId="13284" builtinId="52" hidden="1"/>
    <cellStyle name="60% — akcent 6" xfId="13323" builtinId="52" hidden="1"/>
    <cellStyle name="60% — akcent 6" xfId="13363" builtinId="52" hidden="1"/>
    <cellStyle name="60% — akcent 6" xfId="13402" builtinId="52" hidden="1"/>
    <cellStyle name="60% — akcent 6" xfId="13442" builtinId="52" hidden="1"/>
    <cellStyle name="60% — akcent 6" xfId="13481" builtinId="52" hidden="1"/>
    <cellStyle name="60% — akcent 6" xfId="13520" builtinId="52" hidden="1"/>
    <cellStyle name="60% — akcent 6" xfId="13559" builtinId="52" hidden="1"/>
    <cellStyle name="60% — akcent 6" xfId="13718" builtinId="52" hidden="1"/>
    <cellStyle name="60% — akcent 6" xfId="13759" builtinId="52" hidden="1"/>
    <cellStyle name="60% — akcent 6" xfId="13798" builtinId="52" hidden="1"/>
    <cellStyle name="60% — akcent 6" xfId="13837" builtinId="52" hidden="1"/>
    <cellStyle name="60% — akcent 6" xfId="13876" builtinId="52" hidden="1"/>
    <cellStyle name="60% — akcent 6" xfId="13916" builtinId="52" hidden="1"/>
    <cellStyle name="60% — akcent 6" xfId="13955" builtinId="52" hidden="1"/>
    <cellStyle name="60% — akcent 6" xfId="13996" builtinId="52" hidden="1"/>
    <cellStyle name="60% — akcent 6" xfId="14035" builtinId="52" hidden="1"/>
    <cellStyle name="60% — akcent 6" xfId="14074" builtinId="52" hidden="1"/>
    <cellStyle name="60% — akcent 6" xfId="14113" builtinId="52" hidden="1"/>
    <cellStyle name="60% — akcent 6" xfId="14153" builtinId="52" hidden="1"/>
    <cellStyle name="60% — akcent 6" xfId="14193" builtinId="52" hidden="1"/>
    <cellStyle name="60% — akcent 6" xfId="14232" builtinId="52" hidden="1"/>
    <cellStyle name="60% — akcent 6" xfId="14272" builtinId="52" hidden="1"/>
    <cellStyle name="60% — akcent 6" xfId="14312" builtinId="52" hidden="1"/>
    <cellStyle name="60% — akcent 6" xfId="14352" builtinId="52" hidden="1"/>
    <cellStyle name="60% — akcent 6" xfId="14391" builtinId="52" hidden="1"/>
    <cellStyle name="60% — akcent 6" xfId="14430" builtinId="52" hidden="1"/>
    <cellStyle name="60% — akcent 6" xfId="13645" builtinId="52" hidden="1"/>
    <cellStyle name="60% — akcent 6" xfId="14463" builtinId="52" hidden="1"/>
    <cellStyle name="60% — akcent 6" xfId="14504" builtinId="52" hidden="1"/>
    <cellStyle name="60% — akcent 6" xfId="14543" builtinId="52" hidden="1"/>
    <cellStyle name="60% — akcent 6" xfId="14582" builtinId="52" hidden="1"/>
    <cellStyle name="60% — akcent 6" xfId="14621" builtinId="52" hidden="1"/>
    <cellStyle name="60% — akcent 6" xfId="14661" builtinId="52" hidden="1"/>
    <cellStyle name="60% — akcent 6" xfId="14700" builtinId="52" hidden="1"/>
    <cellStyle name="60% — akcent 6" xfId="14741" builtinId="52" hidden="1"/>
    <cellStyle name="60% — akcent 6" xfId="14780" builtinId="52" hidden="1"/>
    <cellStyle name="60% — akcent 6" xfId="14819" builtinId="52" hidden="1"/>
    <cellStyle name="60% — akcent 6" xfId="14858" builtinId="52" hidden="1"/>
    <cellStyle name="60% — akcent 6" xfId="14898" builtinId="52" hidden="1"/>
    <cellStyle name="60% — akcent 6" xfId="14938" builtinId="52" hidden="1"/>
    <cellStyle name="60% — akcent 6" xfId="14977" builtinId="52" hidden="1"/>
    <cellStyle name="60% — akcent 6" xfId="15017" builtinId="52" hidden="1"/>
    <cellStyle name="60% — akcent 6" xfId="15056" builtinId="52" hidden="1"/>
    <cellStyle name="60% — akcent 6" xfId="15096" builtinId="52" hidden="1"/>
    <cellStyle name="60% — akcent 6" xfId="15135" builtinId="52" hidden="1"/>
    <cellStyle name="60% — akcent 6" xfId="15174" builtinId="52" hidden="1"/>
    <cellStyle name="60% — akcent 6" xfId="13610" builtinId="52" hidden="1"/>
    <cellStyle name="60% — akcent 6" xfId="13644" builtinId="52" hidden="1"/>
    <cellStyle name="60% — akcent 6" xfId="15220" builtinId="52" hidden="1"/>
    <cellStyle name="60% — akcent 6" xfId="15259" builtinId="52" hidden="1"/>
    <cellStyle name="60% — akcent 6" xfId="15298" builtinId="52" hidden="1"/>
    <cellStyle name="60% — akcent 6" xfId="15337" builtinId="52" hidden="1"/>
    <cellStyle name="60% — akcent 6" xfId="15377" builtinId="52" hidden="1"/>
    <cellStyle name="60% — akcent 6" xfId="15416" builtinId="52" hidden="1"/>
    <cellStyle name="60% — akcent 6" xfId="15457" builtinId="52" hidden="1"/>
    <cellStyle name="60% — akcent 6" xfId="15496" builtinId="52" hidden="1"/>
    <cellStyle name="60% — akcent 6" xfId="15535" builtinId="52" hidden="1"/>
    <cellStyle name="60% — akcent 6" xfId="15574" builtinId="52" hidden="1"/>
    <cellStyle name="60% — akcent 6" xfId="15614" builtinId="52" hidden="1"/>
    <cellStyle name="60% — akcent 6" xfId="15654" builtinId="52" hidden="1"/>
    <cellStyle name="60% — akcent 6" xfId="15693" builtinId="52" hidden="1"/>
    <cellStyle name="60% — akcent 6" xfId="15733" builtinId="52" hidden="1"/>
    <cellStyle name="60% — akcent 6" xfId="15772" builtinId="52" hidden="1"/>
    <cellStyle name="60% — akcent 6" xfId="15812" builtinId="52" hidden="1"/>
    <cellStyle name="60% — akcent 6" xfId="15851" builtinId="52" hidden="1"/>
    <cellStyle name="60% — akcent 6" xfId="15890" builtinId="52" hidden="1"/>
    <cellStyle name="60% — akcent 6" xfId="3240" builtinId="52" hidden="1"/>
    <cellStyle name="60% — akcent 6" xfId="15903" builtinId="52" hidden="1"/>
    <cellStyle name="60% — akcent 6" xfId="15944" builtinId="52" hidden="1"/>
    <cellStyle name="60% — akcent 6" xfId="15983" builtinId="52" hidden="1"/>
    <cellStyle name="60% — akcent 6" xfId="16022" builtinId="52" hidden="1"/>
    <cellStyle name="60% — akcent 6" xfId="16061" builtinId="52" hidden="1"/>
    <cellStyle name="60% — akcent 6" xfId="16101" builtinId="52" hidden="1"/>
    <cellStyle name="60% — akcent 6" xfId="16140" builtinId="52" hidden="1"/>
    <cellStyle name="60% — akcent 6" xfId="16181" builtinId="52" hidden="1"/>
    <cellStyle name="60% — akcent 6" xfId="16220" builtinId="52" hidden="1"/>
    <cellStyle name="60% — akcent 6" xfId="16259" builtinId="52" hidden="1"/>
    <cellStyle name="60% — akcent 6" xfId="16298" builtinId="52" hidden="1"/>
    <cellStyle name="60% — akcent 6" xfId="16338" builtinId="52" hidden="1"/>
    <cellStyle name="60% — akcent 6" xfId="16378" builtinId="52" hidden="1"/>
    <cellStyle name="60% — akcent 6" xfId="16417" builtinId="52" hidden="1"/>
    <cellStyle name="60% — akcent 6" xfId="16457" builtinId="52" hidden="1"/>
    <cellStyle name="60% — akcent 6" xfId="16496" builtinId="52" hidden="1"/>
    <cellStyle name="60% — akcent 6" xfId="16536" builtinId="52" hidden="1"/>
    <cellStyle name="60% — akcent 6" xfId="16575" builtinId="52" hidden="1"/>
    <cellStyle name="60% — akcent 6" xfId="16614" builtinId="52" hidden="1"/>
    <cellStyle name="60% — akcent 6" xfId="16653" builtinId="52" hidden="1"/>
    <cellStyle name="60% — akcent 6" xfId="16812" builtinId="52" hidden="1"/>
    <cellStyle name="60% — akcent 6" xfId="16853" builtinId="52" hidden="1"/>
    <cellStyle name="60% — akcent 6" xfId="16892" builtinId="52" hidden="1"/>
    <cellStyle name="60% — akcent 6" xfId="16931" builtinId="52" hidden="1"/>
    <cellStyle name="60% — akcent 6" xfId="16970" builtinId="52" hidden="1"/>
    <cellStyle name="60% — akcent 6" xfId="17010" builtinId="52" hidden="1"/>
    <cellStyle name="60% — akcent 6" xfId="17049" builtinId="52" hidden="1"/>
    <cellStyle name="60% — akcent 6" xfId="17090" builtinId="52" hidden="1"/>
    <cellStyle name="60% — akcent 6" xfId="17129" builtinId="52" hidden="1"/>
    <cellStyle name="60% — akcent 6" xfId="17168" builtinId="52" hidden="1"/>
    <cellStyle name="60% — akcent 6" xfId="17207" builtinId="52" hidden="1"/>
    <cellStyle name="60% — akcent 6" xfId="17247" builtinId="52" hidden="1"/>
    <cellStyle name="60% — akcent 6" xfId="17287" builtinId="52" hidden="1"/>
    <cellStyle name="60% — akcent 6" xfId="17326" builtinId="52" hidden="1"/>
    <cellStyle name="60% — akcent 6" xfId="17366" builtinId="52" hidden="1"/>
    <cellStyle name="60% — akcent 6" xfId="17406" builtinId="52" hidden="1"/>
    <cellStyle name="60% — akcent 6" xfId="17446" builtinId="52" hidden="1"/>
    <cellStyle name="60% — akcent 6" xfId="17485" builtinId="52" hidden="1"/>
    <cellStyle name="60% — akcent 6" xfId="17524" builtinId="52" hidden="1"/>
    <cellStyle name="60% — akcent 6" xfId="16739" builtinId="52" hidden="1"/>
    <cellStyle name="60% — akcent 6" xfId="17557" builtinId="52" hidden="1"/>
    <cellStyle name="60% — akcent 6" xfId="17598" builtinId="52" hidden="1"/>
    <cellStyle name="60% — akcent 6" xfId="17637" builtinId="52" hidden="1"/>
    <cellStyle name="60% — akcent 6" xfId="17676" builtinId="52" hidden="1"/>
    <cellStyle name="60% — akcent 6" xfId="17715" builtinId="52" hidden="1"/>
    <cellStyle name="60% — akcent 6" xfId="17755" builtinId="52" hidden="1"/>
    <cellStyle name="60% — akcent 6" xfId="17794" builtinId="52" hidden="1"/>
    <cellStyle name="60% — akcent 6" xfId="17835" builtinId="52" hidden="1"/>
    <cellStyle name="60% — akcent 6" xfId="17874" builtinId="52" hidden="1"/>
    <cellStyle name="60% — akcent 6" xfId="17913" builtinId="52" hidden="1"/>
    <cellStyle name="60% — akcent 6" xfId="17952" builtinId="52" hidden="1"/>
    <cellStyle name="60% — akcent 6" xfId="17992" builtinId="52" hidden="1"/>
    <cellStyle name="60% — akcent 6" xfId="18032" builtinId="52" hidden="1"/>
    <cellStyle name="60% — akcent 6" xfId="18071" builtinId="52" hidden="1"/>
    <cellStyle name="60% — akcent 6" xfId="18111" builtinId="52" hidden="1"/>
    <cellStyle name="60% — akcent 6" xfId="18150" builtinId="52" hidden="1"/>
    <cellStyle name="60% — akcent 6" xfId="18190" builtinId="52" hidden="1"/>
    <cellStyle name="60% — akcent 6" xfId="18229" builtinId="52" hidden="1"/>
    <cellStyle name="60% — akcent 6" xfId="18268" builtinId="52" hidden="1"/>
    <cellStyle name="60% — akcent 6" xfId="16704" builtinId="52" hidden="1"/>
    <cellStyle name="60% — akcent 6" xfId="16738" builtinId="52" hidden="1"/>
    <cellStyle name="60% — akcent 6" xfId="18314" builtinId="52" hidden="1"/>
    <cellStyle name="60% — akcent 6" xfId="18353" builtinId="52" hidden="1"/>
    <cellStyle name="60% — akcent 6" xfId="18392" builtinId="52" hidden="1"/>
    <cellStyle name="60% — akcent 6" xfId="18431" builtinId="52" hidden="1"/>
    <cellStyle name="60% — akcent 6" xfId="18471" builtinId="52" hidden="1"/>
    <cellStyle name="60% — akcent 6" xfId="18510" builtinId="52" hidden="1"/>
    <cellStyle name="60% — akcent 6" xfId="18551" builtinId="52" hidden="1"/>
    <cellStyle name="60% — akcent 6" xfId="18590" builtinId="52" hidden="1"/>
    <cellStyle name="60% — akcent 6" xfId="18629" builtinId="52" hidden="1"/>
    <cellStyle name="60% — akcent 6" xfId="18668" builtinId="52" hidden="1"/>
    <cellStyle name="60% — akcent 6" xfId="18708" builtinId="52" hidden="1"/>
    <cellStyle name="60% — akcent 6" xfId="18748" builtinId="52" hidden="1"/>
    <cellStyle name="60% — akcent 6" xfId="18787" builtinId="52" hidden="1"/>
    <cellStyle name="60% — akcent 6" xfId="18827" builtinId="52" hidden="1"/>
    <cellStyle name="60% — akcent 6" xfId="18866" builtinId="52" hidden="1"/>
    <cellStyle name="60% — akcent 6" xfId="18906" builtinId="52" hidden="1"/>
    <cellStyle name="60% — akcent 6" xfId="18945" builtinId="52" hidden="1"/>
    <cellStyle name="60% — akcent 6" xfId="18984" builtinId="52" hidden="1"/>
    <cellStyle name="60% — akcent 6" xfId="18985" builtinId="52" hidden="1"/>
    <cellStyle name="60% — akcent 6" xfId="19106" builtinId="52" hidden="1"/>
    <cellStyle name="60% — akcent 6" xfId="19147" builtinId="52" hidden="1"/>
    <cellStyle name="60% — akcent 6" xfId="19186" builtinId="52" hidden="1"/>
    <cellStyle name="60% — akcent 6" xfId="19225" builtinId="52" hidden="1"/>
    <cellStyle name="60% — akcent 6" xfId="19264" builtinId="52" hidden="1"/>
    <cellStyle name="60% — akcent 6" xfId="19304" builtinId="52" hidden="1"/>
    <cellStyle name="60% — akcent 6" xfId="19343" builtinId="52" hidden="1"/>
    <cellStyle name="60% — akcent 6" xfId="19384" builtinId="52" hidden="1"/>
    <cellStyle name="60% — akcent 6" xfId="19423" builtinId="52" hidden="1"/>
    <cellStyle name="60% — akcent 6" xfId="19462" builtinId="52" hidden="1"/>
    <cellStyle name="60% — akcent 6" xfId="19501" builtinId="52" hidden="1"/>
    <cellStyle name="60% — akcent 6" xfId="19541" builtinId="52" hidden="1"/>
    <cellStyle name="60% — akcent 6" xfId="19581" builtinId="52" hidden="1"/>
    <cellStyle name="60% — akcent 6" xfId="19620" builtinId="52" hidden="1"/>
    <cellStyle name="60% — akcent 6" xfId="19660" builtinId="52" hidden="1"/>
    <cellStyle name="60% — akcent 6" xfId="19699" builtinId="52" hidden="1"/>
    <cellStyle name="60% — akcent 6" xfId="19739" builtinId="52" hidden="1"/>
    <cellStyle name="60% — akcent 6" xfId="19778" builtinId="52" hidden="1"/>
    <cellStyle name="60% — akcent 6" xfId="19817" builtinId="52" hidden="1"/>
    <cellStyle name="60% — akcent 6" xfId="19868" builtinId="52" hidden="1"/>
    <cellStyle name="60% — akcent 6" xfId="20027" builtinId="52" hidden="1"/>
    <cellStyle name="60% — akcent 6" xfId="20068" builtinId="52" hidden="1"/>
    <cellStyle name="60% — akcent 6" xfId="20107" builtinId="52" hidden="1"/>
    <cellStyle name="60% — akcent 6" xfId="20146" builtinId="52" hidden="1"/>
    <cellStyle name="60% — akcent 6" xfId="20185" builtinId="52" hidden="1"/>
    <cellStyle name="60% — akcent 6" xfId="20225" builtinId="52" hidden="1"/>
    <cellStyle name="60% — akcent 6" xfId="20264" builtinId="52" hidden="1"/>
    <cellStyle name="60% — akcent 6" xfId="20305" builtinId="52" hidden="1"/>
    <cellStyle name="60% — akcent 6" xfId="20344" builtinId="52" hidden="1"/>
    <cellStyle name="60% — akcent 6" xfId="20383" builtinId="52" hidden="1"/>
    <cellStyle name="60% — akcent 6" xfId="20422" builtinId="52" hidden="1"/>
    <cellStyle name="60% — akcent 6" xfId="20462" builtinId="52" hidden="1"/>
    <cellStyle name="60% — akcent 6" xfId="20502" builtinId="52" hidden="1"/>
    <cellStyle name="60% — akcent 6" xfId="20541" builtinId="52" hidden="1"/>
    <cellStyle name="60% — akcent 6" xfId="20581" builtinId="52" hidden="1"/>
    <cellStyle name="60% — akcent 6" xfId="20621" builtinId="52" hidden="1"/>
    <cellStyle name="60% — akcent 6" xfId="20661" builtinId="52" hidden="1"/>
    <cellStyle name="60% — akcent 6" xfId="20700" builtinId="52" hidden="1"/>
    <cellStyle name="60% — akcent 6" xfId="20739" builtinId="52" hidden="1"/>
    <cellStyle name="60% — akcent 6" xfId="19954" builtinId="52" hidden="1"/>
    <cellStyle name="60% — akcent 6" xfId="20772" builtinId="52" hidden="1"/>
    <cellStyle name="60% — akcent 6" xfId="20813" builtinId="52" hidden="1"/>
    <cellStyle name="60% — akcent 6" xfId="20852" builtinId="52" hidden="1"/>
    <cellStyle name="60% — akcent 6" xfId="20891" builtinId="52" hidden="1"/>
    <cellStyle name="60% — akcent 6" xfId="20930" builtinId="52" hidden="1"/>
    <cellStyle name="60% — akcent 6" xfId="20970" builtinId="52" hidden="1"/>
    <cellStyle name="60% — akcent 6" xfId="21009" builtinId="52" hidden="1"/>
    <cellStyle name="60% — akcent 6" xfId="21050" builtinId="52" hidden="1"/>
    <cellStyle name="60% — akcent 6" xfId="21089" builtinId="52" hidden="1"/>
    <cellStyle name="60% — akcent 6" xfId="21128" builtinId="52" hidden="1"/>
    <cellStyle name="60% — akcent 6" xfId="21167" builtinId="52" hidden="1"/>
    <cellStyle name="60% — akcent 6" xfId="21207" builtinId="52" hidden="1"/>
    <cellStyle name="60% — akcent 6" xfId="21247" builtinId="52" hidden="1"/>
    <cellStyle name="60% — akcent 6" xfId="21286" builtinId="52" hidden="1"/>
    <cellStyle name="60% — akcent 6" xfId="21326" builtinId="52" hidden="1"/>
    <cellStyle name="60% — akcent 6" xfId="21365" builtinId="52" hidden="1"/>
    <cellStyle name="60% — akcent 6" xfId="21405" builtinId="52" hidden="1"/>
    <cellStyle name="60% — akcent 6" xfId="21444" builtinId="52" hidden="1"/>
    <cellStyle name="60% — akcent 6" xfId="21483" builtinId="52" hidden="1"/>
    <cellStyle name="60% — akcent 6" xfId="19919" builtinId="52" hidden="1"/>
    <cellStyle name="60% — akcent 6" xfId="19953" builtinId="52" hidden="1"/>
    <cellStyle name="60% — akcent 6" xfId="21529" builtinId="52" hidden="1"/>
    <cellStyle name="60% — akcent 6" xfId="21568" builtinId="52" hidden="1"/>
    <cellStyle name="60% — akcent 6" xfId="21607" builtinId="52" hidden="1"/>
    <cellStyle name="60% — akcent 6" xfId="21646" builtinId="52" hidden="1"/>
    <cellStyle name="60% — akcent 6" xfId="21686" builtinId="52" hidden="1"/>
    <cellStyle name="60% — akcent 6" xfId="21725" builtinId="52" hidden="1"/>
    <cellStyle name="60% — akcent 6" xfId="21766" builtinId="52" hidden="1"/>
    <cellStyle name="60% — akcent 6" xfId="21805" builtinId="52" hidden="1"/>
    <cellStyle name="60% — akcent 6" xfId="21844" builtinId="52" hidden="1"/>
    <cellStyle name="60% — akcent 6" xfId="21883" builtinId="52" hidden="1"/>
    <cellStyle name="60% — akcent 6" xfId="21923" builtinId="52" hidden="1"/>
    <cellStyle name="60% — akcent 6" xfId="21963" builtinId="52" hidden="1"/>
    <cellStyle name="60% — akcent 6" xfId="22002" builtinId="52" hidden="1"/>
    <cellStyle name="60% — akcent 6" xfId="22042" builtinId="52" hidden="1"/>
    <cellStyle name="60% — akcent 6" xfId="22081" builtinId="52" hidden="1"/>
    <cellStyle name="60% — akcent 6" xfId="22121" builtinId="52" hidden="1"/>
    <cellStyle name="60% — akcent 6" xfId="22160" builtinId="52" hidden="1"/>
    <cellStyle name="60% — akcent 6" xfId="22199" builtinId="52" hidden="1"/>
    <cellStyle name="60% — akcent 6" xfId="22238" builtinId="52" hidden="1"/>
    <cellStyle name="60% — akcent 6" xfId="22278" builtinId="52" hidden="1"/>
    <cellStyle name="60% — akcent 6" xfId="22319" builtinId="52" hidden="1"/>
    <cellStyle name="60% — akcent 6" xfId="22358" builtinId="52" hidden="1"/>
    <cellStyle name="60% — akcent 6" xfId="22397" builtinId="52" hidden="1"/>
    <cellStyle name="60% — akcent 6" xfId="22436" builtinId="52" hidden="1"/>
    <cellStyle name="60% — akcent 6" xfId="22476" builtinId="52" hidden="1"/>
    <cellStyle name="60% — akcent 6" xfId="22515" builtinId="52" hidden="1"/>
    <cellStyle name="60% — akcent 6" xfId="22556" builtinId="52" hidden="1"/>
    <cellStyle name="60% — akcent 6" xfId="22595" builtinId="52" hidden="1"/>
    <cellStyle name="60% — akcent 6" xfId="22634" builtinId="52" hidden="1"/>
    <cellStyle name="60% — akcent 6" xfId="22673" builtinId="52" hidden="1"/>
    <cellStyle name="60% — akcent 6" xfId="22713" builtinId="52" hidden="1"/>
    <cellStyle name="60% — akcent 6" xfId="22753" builtinId="52" hidden="1"/>
    <cellStyle name="60% — akcent 6" xfId="22792" builtinId="52" hidden="1"/>
    <cellStyle name="60% — akcent 6" xfId="22832" builtinId="52" hidden="1"/>
    <cellStyle name="60% — akcent 6" xfId="22871" builtinId="52" hidden="1"/>
    <cellStyle name="60% — akcent 6" xfId="22911" builtinId="52" hidden="1"/>
    <cellStyle name="60% — akcent 6" xfId="22950" builtinId="52" hidden="1"/>
    <cellStyle name="60% — akcent 6" xfId="22989" builtinId="52" hidden="1"/>
    <cellStyle name="60% — akcent 6" xfId="23028" builtinId="52" hidden="1"/>
    <cellStyle name="60% — akcent 6" xfId="23187" builtinId="52" hidden="1"/>
    <cellStyle name="60% — akcent 6" xfId="23228" builtinId="52" hidden="1"/>
    <cellStyle name="60% — akcent 6" xfId="23267" builtinId="52" hidden="1"/>
    <cellStyle name="60% — akcent 6" xfId="23306" builtinId="52" hidden="1"/>
    <cellStyle name="60% — akcent 6" xfId="23345" builtinId="52" hidden="1"/>
    <cellStyle name="60% — akcent 6" xfId="23385" builtinId="52" hidden="1"/>
    <cellStyle name="60% — akcent 6" xfId="23424" builtinId="52" hidden="1"/>
    <cellStyle name="60% — akcent 6" xfId="23465" builtinId="52" hidden="1"/>
    <cellStyle name="60% — akcent 6" xfId="23504" builtinId="52" hidden="1"/>
    <cellStyle name="60% — akcent 6" xfId="23543" builtinId="52" hidden="1"/>
    <cellStyle name="60% — akcent 6" xfId="23582" builtinId="52" hidden="1"/>
    <cellStyle name="60% — akcent 6" xfId="23622" builtinId="52" hidden="1"/>
    <cellStyle name="60% — akcent 6" xfId="23662" builtinId="52" hidden="1"/>
    <cellStyle name="60% — akcent 6" xfId="23701" builtinId="52" hidden="1"/>
    <cellStyle name="60% — akcent 6" xfId="23741" builtinId="52" hidden="1"/>
    <cellStyle name="60% — akcent 6" xfId="23781" builtinId="52" hidden="1"/>
    <cellStyle name="60% — akcent 6" xfId="23821" builtinId="52" hidden="1"/>
    <cellStyle name="60% — akcent 6" xfId="23860" builtinId="52" hidden="1"/>
    <cellStyle name="60% — akcent 6" xfId="23899" builtinId="52" hidden="1"/>
    <cellStyle name="60% — akcent 6" xfId="23114" builtinId="52" hidden="1"/>
    <cellStyle name="60% — akcent 6" xfId="23932" builtinId="52" hidden="1"/>
    <cellStyle name="60% — akcent 6" xfId="23973" builtinId="52" hidden="1"/>
    <cellStyle name="60% — akcent 6" xfId="24012" builtinId="52" hidden="1"/>
    <cellStyle name="60% — akcent 6" xfId="24051" builtinId="52" hidden="1"/>
    <cellStyle name="60% — akcent 6" xfId="24090" builtinId="52" hidden="1"/>
    <cellStyle name="60% — akcent 6" xfId="24130" builtinId="52" hidden="1"/>
    <cellStyle name="60% — akcent 6" xfId="24169" builtinId="52" hidden="1"/>
    <cellStyle name="60% — akcent 6" xfId="24210" builtinId="52" hidden="1"/>
    <cellStyle name="60% — akcent 6" xfId="24249" builtinId="52" hidden="1"/>
    <cellStyle name="60% — akcent 6" xfId="24288" builtinId="52" hidden="1"/>
    <cellStyle name="60% — akcent 6" xfId="24327" builtinId="52" hidden="1"/>
    <cellStyle name="60% — akcent 6" xfId="24367" builtinId="52" hidden="1"/>
    <cellStyle name="60% — akcent 6" xfId="24407" builtinId="52" hidden="1"/>
    <cellStyle name="60% — akcent 6" xfId="24446" builtinId="52" hidden="1"/>
    <cellStyle name="60% — akcent 6" xfId="24486" builtinId="52" hidden="1"/>
    <cellStyle name="60% — akcent 6" xfId="24525" builtinId="52" hidden="1"/>
    <cellStyle name="60% — akcent 6" xfId="24565" builtinId="52" hidden="1"/>
    <cellStyle name="60% — akcent 6" xfId="24604" builtinId="52" hidden="1"/>
    <cellStyle name="60% — akcent 6" xfId="24643" builtinId="52" hidden="1"/>
    <cellStyle name="60% — akcent 6" xfId="23079" builtinId="52" hidden="1"/>
    <cellStyle name="60% — akcent 6" xfId="23113" builtinId="52" hidden="1"/>
    <cellStyle name="60% — akcent 6" xfId="24689" builtinId="52" hidden="1"/>
    <cellStyle name="60% — akcent 6" xfId="24728" builtinId="52" hidden="1"/>
    <cellStyle name="60% — akcent 6" xfId="24767" builtinId="52" hidden="1"/>
    <cellStyle name="60% — akcent 6" xfId="24806" builtinId="52" hidden="1"/>
    <cellStyle name="60% — akcent 6" xfId="24846" builtinId="52" hidden="1"/>
    <cellStyle name="60% — akcent 6" xfId="24885" builtinId="52" hidden="1"/>
    <cellStyle name="60% — akcent 6" xfId="24926" builtinId="52" hidden="1"/>
    <cellStyle name="60% — akcent 6" xfId="24965" builtinId="52" hidden="1"/>
    <cellStyle name="60% — akcent 6" xfId="25004" builtinId="52" hidden="1"/>
    <cellStyle name="60% — akcent 6" xfId="25043" builtinId="52" hidden="1"/>
    <cellStyle name="60% — akcent 6" xfId="25083" builtinId="52" hidden="1"/>
    <cellStyle name="60% — akcent 6" xfId="25123" builtinId="52" hidden="1"/>
    <cellStyle name="60% — akcent 6" xfId="25162" builtinId="52" hidden="1"/>
    <cellStyle name="60% — akcent 6" xfId="25202" builtinId="52" hidden="1"/>
    <cellStyle name="60% — akcent 6" xfId="25241" builtinId="52" hidden="1"/>
    <cellStyle name="60% — akcent 6" xfId="25281" builtinId="52" hidden="1"/>
    <cellStyle name="60% — akcent 6" xfId="25320" builtinId="52" hidden="1"/>
    <cellStyle name="60% — akcent 6" xfId="25359" builtinId="52" hidden="1"/>
    <cellStyle name="60% — akcent 6" xfId="19818" builtinId="52" hidden="1"/>
    <cellStyle name="60% — akcent 6" xfId="19000" builtinId="52" hidden="1"/>
    <cellStyle name="60% — akcent 6" xfId="25386" builtinId="52" hidden="1"/>
    <cellStyle name="60% — akcent 6" xfId="25425" builtinId="52" hidden="1"/>
    <cellStyle name="60% — akcent 6" xfId="25464" builtinId="52" hidden="1"/>
    <cellStyle name="60% — akcent 6" xfId="25503" builtinId="52" hidden="1"/>
    <cellStyle name="60% — akcent 6" xfId="25543" builtinId="52" hidden="1"/>
    <cellStyle name="60% — akcent 6" xfId="25582" builtinId="52" hidden="1"/>
    <cellStyle name="60% — akcent 6" xfId="25623" builtinId="52" hidden="1"/>
    <cellStyle name="60% — akcent 6" xfId="25662" builtinId="52" hidden="1"/>
    <cellStyle name="60% — akcent 6" xfId="25701" builtinId="52" hidden="1"/>
    <cellStyle name="60% — akcent 6" xfId="25740" builtinId="52" hidden="1"/>
    <cellStyle name="60% — akcent 6" xfId="25780" builtinId="52" hidden="1"/>
    <cellStyle name="60% — akcent 6" xfId="25820" builtinId="52" hidden="1"/>
    <cellStyle name="60% — akcent 6" xfId="25859" builtinId="52" hidden="1"/>
    <cellStyle name="60% — akcent 6" xfId="25899" builtinId="52" hidden="1"/>
    <cellStyle name="60% — akcent 6" xfId="25938" builtinId="52" hidden="1"/>
    <cellStyle name="60% — akcent 6" xfId="25978" builtinId="52" hidden="1"/>
    <cellStyle name="60% — akcent 6" xfId="26017" builtinId="52" hidden="1"/>
    <cellStyle name="60% — akcent 6" xfId="26056" builtinId="52" hidden="1"/>
    <cellStyle name="60% — akcent 6" xfId="26095" builtinId="52" hidden="1"/>
    <cellStyle name="60% — akcent 6" xfId="26254" builtinId="52" hidden="1"/>
    <cellStyle name="60% — akcent 6" xfId="26295" builtinId="52" hidden="1"/>
    <cellStyle name="60% — akcent 6" xfId="26334" builtinId="52" hidden="1"/>
    <cellStyle name="60% — akcent 6" xfId="26373" builtinId="52" hidden="1"/>
    <cellStyle name="60% — akcent 6" xfId="26412" builtinId="52" hidden="1"/>
    <cellStyle name="60% — akcent 6" xfId="26452" builtinId="52" hidden="1"/>
    <cellStyle name="60% — akcent 6" xfId="26491" builtinId="52" hidden="1"/>
    <cellStyle name="60% — akcent 6" xfId="26532" builtinId="52" hidden="1"/>
    <cellStyle name="60% — akcent 6" xfId="26571" builtinId="52" hidden="1"/>
    <cellStyle name="60% — akcent 6" xfId="26610" builtinId="52" hidden="1"/>
    <cellStyle name="60% — akcent 6" xfId="26649" builtinId="52" hidden="1"/>
    <cellStyle name="60% — akcent 6" xfId="26689" builtinId="52" hidden="1"/>
    <cellStyle name="60% — akcent 6" xfId="26729" builtinId="52" hidden="1"/>
    <cellStyle name="60% — akcent 6" xfId="26768" builtinId="52" hidden="1"/>
    <cellStyle name="60% — akcent 6" xfId="26808" builtinId="52" hidden="1"/>
    <cellStyle name="60% — akcent 6" xfId="26848" builtinId="52" hidden="1"/>
    <cellStyle name="60% — akcent 6" xfId="26888" builtinId="52" hidden="1"/>
    <cellStyle name="60% — akcent 6" xfId="26927" builtinId="52" hidden="1"/>
    <cellStyle name="60% — akcent 6" xfId="26966" builtinId="52" hidden="1"/>
    <cellStyle name="60% — akcent 6" xfId="26181" builtinId="52" hidden="1"/>
    <cellStyle name="60% — akcent 6" xfId="26999" builtinId="52" hidden="1"/>
    <cellStyle name="60% — akcent 6" xfId="27040" builtinId="52" hidden="1"/>
    <cellStyle name="60% — akcent 6" xfId="27079" builtinId="52" hidden="1"/>
    <cellStyle name="60% — akcent 6" xfId="27118" builtinId="52" hidden="1"/>
    <cellStyle name="60% — akcent 6" xfId="27157" builtinId="52" hidden="1"/>
    <cellStyle name="60% — akcent 6" xfId="27197" builtinId="52" hidden="1"/>
    <cellStyle name="60% — akcent 6" xfId="27236" builtinId="52" hidden="1"/>
    <cellStyle name="60% — akcent 6" xfId="27277" builtinId="52" hidden="1"/>
    <cellStyle name="60% — akcent 6" xfId="27316" builtinId="52" hidden="1"/>
    <cellStyle name="60% — akcent 6" xfId="27355" builtinId="52" hidden="1"/>
    <cellStyle name="60% — akcent 6" xfId="27394" builtinId="52" hidden="1"/>
    <cellStyle name="60% — akcent 6" xfId="27434" builtinId="52" hidden="1"/>
    <cellStyle name="60% — akcent 6" xfId="27474" builtinId="52" hidden="1"/>
    <cellStyle name="60% — akcent 6" xfId="27513" builtinId="52" hidden="1"/>
    <cellStyle name="60% — akcent 6" xfId="27553" builtinId="52" hidden="1"/>
    <cellStyle name="60% — akcent 6" xfId="27592" builtinId="52" hidden="1"/>
    <cellStyle name="60% — akcent 6" xfId="27632" builtinId="52" hidden="1"/>
    <cellStyle name="60% — akcent 6" xfId="27671" builtinId="52" hidden="1"/>
    <cellStyle name="60% — akcent 6" xfId="27710" builtinId="52" hidden="1"/>
    <cellStyle name="60% — akcent 6" xfId="26146" builtinId="52" hidden="1"/>
    <cellStyle name="60% — akcent 6" xfId="26180" builtinId="52" hidden="1"/>
    <cellStyle name="60% — akcent 6" xfId="27756" builtinId="52" hidden="1"/>
    <cellStyle name="60% — akcent 6" xfId="27795" builtinId="52" hidden="1"/>
    <cellStyle name="60% — akcent 6" xfId="27834" builtinId="52" hidden="1"/>
    <cellStyle name="60% — akcent 6" xfId="27873" builtinId="52" hidden="1"/>
    <cellStyle name="60% — akcent 6" xfId="27913" builtinId="52" hidden="1"/>
    <cellStyle name="60% — akcent 6" xfId="27952" builtinId="52" hidden="1"/>
    <cellStyle name="60% — akcent 6" xfId="27993" builtinId="52" hidden="1"/>
    <cellStyle name="60% — akcent 6" xfId="28032" builtinId="52" hidden="1"/>
    <cellStyle name="60% — akcent 6" xfId="28071" builtinId="52" hidden="1"/>
    <cellStyle name="60% — akcent 6" xfId="28110" builtinId="52" hidden="1"/>
    <cellStyle name="60% — akcent 6" xfId="28150" builtinId="52" hidden="1"/>
    <cellStyle name="60% — akcent 6" xfId="28190" builtinId="52" hidden="1"/>
    <cellStyle name="60% — akcent 6" xfId="28229" builtinId="52" hidden="1"/>
    <cellStyle name="60% — akcent 6" xfId="28269" builtinId="52" hidden="1"/>
    <cellStyle name="60% — akcent 6" xfId="28308" builtinId="52" hidden="1"/>
    <cellStyle name="60% — akcent 6" xfId="28348" builtinId="52" hidden="1"/>
    <cellStyle name="60% — akcent 6" xfId="28387" builtinId="52" hidden="1"/>
    <cellStyle name="60% — akcent 6" xfId="28426" builtinId="52" hidden="1"/>
    <cellStyle name="60% — akcent 6" xfId="28465" builtinId="52" hidden="1"/>
    <cellStyle name="60% — akcent 6" xfId="28589" builtinId="52" hidden="1"/>
    <cellStyle name="60% — akcent 6" xfId="28632" builtinId="52" hidden="1"/>
    <cellStyle name="60% — akcent 6" xfId="28671" builtinId="52" hidden="1"/>
    <cellStyle name="60% — akcent 6" xfId="28710" builtinId="52" hidden="1"/>
    <cellStyle name="60% — akcent 6" xfId="28749" builtinId="52" hidden="1"/>
    <cellStyle name="60% — akcent 6" xfId="28789" builtinId="52" hidden="1"/>
    <cellStyle name="60% — akcent 6" xfId="28828" builtinId="52" hidden="1"/>
    <cellStyle name="60% — akcent 6" xfId="28869" builtinId="52" hidden="1"/>
    <cellStyle name="60% — akcent 6" xfId="28908" builtinId="52" hidden="1"/>
    <cellStyle name="60% — akcent 6" xfId="28947" builtinId="52" hidden="1"/>
    <cellStyle name="60% — akcent 6" xfId="28986" builtinId="52" hidden="1"/>
    <cellStyle name="60% — akcent 6" xfId="29028" builtinId="52" hidden="1"/>
    <cellStyle name="60% — akcent 6" xfId="29068" builtinId="52" hidden="1"/>
    <cellStyle name="60% — akcent 6" xfId="29107" builtinId="52" hidden="1"/>
    <cellStyle name="60% — akcent 6" xfId="29147" builtinId="52" hidden="1"/>
    <cellStyle name="60% — akcent 6" xfId="29187" builtinId="52" hidden="1"/>
    <cellStyle name="60% — akcent 6" xfId="29227" builtinId="52" hidden="1"/>
    <cellStyle name="60% — akcent 6" xfId="29266" builtinId="52" hidden="1"/>
    <cellStyle name="60% — akcent 6" xfId="29305" builtinId="52" hidden="1"/>
    <cellStyle name="60% — akcent 6" xfId="29355" builtinId="52" hidden="1"/>
    <cellStyle name="60% — akcent 6" xfId="29514" builtinId="52" hidden="1"/>
    <cellStyle name="60% — akcent 6" xfId="29557" builtinId="52" hidden="1"/>
    <cellStyle name="60% — akcent 6" xfId="29596" builtinId="52" hidden="1"/>
    <cellStyle name="60% — akcent 6" xfId="29635" builtinId="52" hidden="1"/>
    <cellStyle name="60% — akcent 6" xfId="29674" builtinId="52" hidden="1"/>
    <cellStyle name="60% — akcent 6" xfId="29714" builtinId="52" hidden="1"/>
    <cellStyle name="60% — akcent 6" xfId="29753" builtinId="52" hidden="1"/>
    <cellStyle name="60% — akcent 6" xfId="29794" builtinId="52" hidden="1"/>
    <cellStyle name="60% — akcent 6" xfId="29833" builtinId="52" hidden="1"/>
    <cellStyle name="60% — akcent 6" xfId="29872" builtinId="52" hidden="1"/>
    <cellStyle name="60% — akcent 6" xfId="29911" builtinId="52" hidden="1"/>
    <cellStyle name="60% — akcent 6" xfId="29953" builtinId="52" hidden="1"/>
    <cellStyle name="60% — akcent 6" xfId="29993" builtinId="52" hidden="1"/>
    <cellStyle name="60% — akcent 6" xfId="30032" builtinId="52" hidden="1"/>
    <cellStyle name="60% — akcent 6" xfId="30072" builtinId="52" hidden="1"/>
    <cellStyle name="60% — akcent 6" xfId="30112" builtinId="52" hidden="1"/>
    <cellStyle name="60% — akcent 6" xfId="30152" builtinId="52" hidden="1"/>
    <cellStyle name="60% — akcent 6" xfId="30191" builtinId="52" hidden="1"/>
    <cellStyle name="60% — akcent 6" xfId="30230" builtinId="52" hidden="1"/>
    <cellStyle name="60% — akcent 6" xfId="29441" builtinId="52" hidden="1"/>
    <cellStyle name="60% — akcent 6" xfId="30263" builtinId="52" hidden="1"/>
    <cellStyle name="60% — akcent 6" xfId="30304" builtinId="52" hidden="1"/>
    <cellStyle name="60% — akcent 6" xfId="30343" builtinId="52" hidden="1"/>
    <cellStyle name="60% — akcent 6" xfId="30382" builtinId="52" hidden="1"/>
    <cellStyle name="60% — akcent 6" xfId="30421" builtinId="52" hidden="1"/>
    <cellStyle name="60% — akcent 6" xfId="30461" builtinId="52" hidden="1"/>
    <cellStyle name="60% — akcent 6" xfId="30500" builtinId="52" hidden="1"/>
    <cellStyle name="60% — akcent 6" xfId="30541" builtinId="52" hidden="1"/>
    <cellStyle name="60% — akcent 6" xfId="30580" builtinId="52" hidden="1"/>
    <cellStyle name="60% — akcent 6" xfId="30619" builtinId="52" hidden="1"/>
    <cellStyle name="60% — akcent 6" xfId="30658" builtinId="52" hidden="1"/>
    <cellStyle name="60% — akcent 6" xfId="30698" builtinId="52" hidden="1"/>
    <cellStyle name="60% — akcent 6" xfId="30738" builtinId="52" hidden="1"/>
    <cellStyle name="60% — akcent 6" xfId="30777" builtinId="52" hidden="1"/>
    <cellStyle name="60% — akcent 6" xfId="30817" builtinId="52" hidden="1"/>
    <cellStyle name="60% — akcent 6" xfId="30856" builtinId="52" hidden="1"/>
    <cellStyle name="60% — akcent 6" xfId="30896" builtinId="52" hidden="1"/>
    <cellStyle name="60% — akcent 6" xfId="30935" builtinId="52" hidden="1"/>
    <cellStyle name="60% — akcent 6" xfId="30974" builtinId="52" hidden="1"/>
    <cellStyle name="60% — akcent 6" xfId="29406" builtinId="52" hidden="1"/>
    <cellStyle name="60% — akcent 6" xfId="29440" builtinId="52" hidden="1"/>
    <cellStyle name="60% — akcent 6" xfId="31020" builtinId="52" hidden="1"/>
    <cellStyle name="60% — akcent 6" xfId="31059" builtinId="52" hidden="1"/>
    <cellStyle name="60% — akcent 6" xfId="31098" builtinId="52" hidden="1"/>
    <cellStyle name="60% — akcent 6" xfId="31137" builtinId="52" hidden="1"/>
    <cellStyle name="60% — akcent 6" xfId="31177" builtinId="52" hidden="1"/>
    <cellStyle name="60% — akcent 6" xfId="31216" builtinId="52" hidden="1"/>
    <cellStyle name="60% — akcent 6" xfId="31257" builtinId="52" hidden="1"/>
    <cellStyle name="60% — akcent 6" xfId="31296" builtinId="52" hidden="1"/>
    <cellStyle name="60% — akcent 6" xfId="31335" builtinId="52" hidden="1"/>
    <cellStyle name="60% — akcent 6" xfId="31374" builtinId="52" hidden="1"/>
    <cellStyle name="60% — akcent 6" xfId="31414" builtinId="52" hidden="1"/>
    <cellStyle name="60% — akcent 6" xfId="31454" builtinId="52" hidden="1"/>
    <cellStyle name="60% — akcent 6" xfId="31493" builtinId="52" hidden="1"/>
    <cellStyle name="60% — akcent 6" xfId="31533" builtinId="52" hidden="1"/>
    <cellStyle name="60% — akcent 6" xfId="31572" builtinId="52" hidden="1"/>
    <cellStyle name="60% — akcent 6" xfId="31612" builtinId="52" hidden="1"/>
    <cellStyle name="60% — akcent 6" xfId="31651" builtinId="52" hidden="1"/>
    <cellStyle name="60% — akcent 6" xfId="31690" builtinId="52" hidden="1"/>
    <cellStyle name="60% — akcent 6" xfId="28516" builtinId="52" hidden="1"/>
    <cellStyle name="60% — akcent 6" xfId="31703" builtinId="52" hidden="1"/>
    <cellStyle name="60% — akcent 6" xfId="31744" builtinId="52" hidden="1"/>
    <cellStyle name="60% — akcent 6" xfId="31783" builtinId="52" hidden="1"/>
    <cellStyle name="60% — akcent 6" xfId="31822" builtinId="52" hidden="1"/>
    <cellStyle name="60% — akcent 6" xfId="31861" builtinId="52" hidden="1"/>
    <cellStyle name="60% — akcent 6" xfId="31901" builtinId="52" hidden="1"/>
    <cellStyle name="60% — akcent 6" xfId="31940" builtinId="52" hidden="1"/>
    <cellStyle name="60% — akcent 6" xfId="31981" builtinId="52" hidden="1"/>
    <cellStyle name="60% — akcent 6" xfId="32020" builtinId="52" hidden="1"/>
    <cellStyle name="60% — akcent 6" xfId="32059" builtinId="52" hidden="1"/>
    <cellStyle name="60% — akcent 6" xfId="32098" builtinId="52" hidden="1"/>
    <cellStyle name="60% — akcent 6" xfId="32138" builtinId="52" hidden="1"/>
    <cellStyle name="60% — akcent 6" xfId="32178" builtinId="52" hidden="1"/>
    <cellStyle name="60% — akcent 6" xfId="32217" builtinId="52" hidden="1"/>
    <cellStyle name="60% — akcent 6" xfId="32257" builtinId="52" hidden="1"/>
    <cellStyle name="60% — akcent 6" xfId="32296" builtinId="52" hidden="1"/>
    <cellStyle name="60% — akcent 6" xfId="32336" builtinId="52" hidden="1"/>
    <cellStyle name="60% — akcent 6" xfId="32375" builtinId="52" hidden="1"/>
    <cellStyle name="60% — akcent 6" xfId="32414" builtinId="52" hidden="1"/>
    <cellStyle name="60% — akcent 6" xfId="32453" builtinId="52" hidden="1"/>
    <cellStyle name="60% — akcent 6" xfId="32612" builtinId="52" hidden="1"/>
    <cellStyle name="60% — akcent 6" xfId="32653" builtinId="52" hidden="1"/>
    <cellStyle name="60% — akcent 6" xfId="32692" builtinId="52" hidden="1"/>
    <cellStyle name="60% — akcent 6" xfId="32731" builtinId="52" hidden="1"/>
    <cellStyle name="60% — akcent 6" xfId="32770" builtinId="52" hidden="1"/>
    <cellStyle name="60% — akcent 6" xfId="32810" builtinId="52" hidden="1"/>
    <cellStyle name="60% — akcent 6" xfId="32849" builtinId="52" hidden="1"/>
    <cellStyle name="60% — akcent 6" xfId="32890" builtinId="52" hidden="1"/>
    <cellStyle name="60% — akcent 6" xfId="32929" builtinId="52" hidden="1"/>
    <cellStyle name="60% — akcent 6" xfId="32968" builtinId="52" hidden="1"/>
    <cellStyle name="60% — akcent 6" xfId="33007" builtinId="52" hidden="1"/>
    <cellStyle name="60% — akcent 6" xfId="33047" builtinId="52" hidden="1"/>
    <cellStyle name="60% — akcent 6" xfId="33087" builtinId="52" hidden="1"/>
    <cellStyle name="60% — akcent 6" xfId="33126" builtinId="52" hidden="1"/>
    <cellStyle name="60% — akcent 6" xfId="33166" builtinId="52" hidden="1"/>
    <cellStyle name="60% — akcent 6" xfId="33206" builtinId="52" hidden="1"/>
    <cellStyle name="60% — akcent 6" xfId="33246" builtinId="52" hidden="1"/>
    <cellStyle name="60% — akcent 6" xfId="33285" builtinId="52" hidden="1"/>
    <cellStyle name="60% — akcent 6" xfId="33324" builtinId="52" hidden="1"/>
    <cellStyle name="60% — akcent 6" xfId="32539" builtinId="52" hidden="1"/>
    <cellStyle name="60% — akcent 6" xfId="33357" builtinId="52" hidden="1"/>
    <cellStyle name="60% — akcent 6" xfId="33398" builtinId="52" hidden="1"/>
    <cellStyle name="60% — akcent 6" xfId="33437" builtinId="52" hidden="1"/>
    <cellStyle name="60% — akcent 6" xfId="33476" builtinId="52" hidden="1"/>
    <cellStyle name="60% — akcent 6" xfId="33515" builtinId="52" hidden="1"/>
    <cellStyle name="60% — akcent 6" xfId="33555" builtinId="52" hidden="1"/>
    <cellStyle name="60% — akcent 6" xfId="33594" builtinId="52" hidden="1"/>
    <cellStyle name="60% — akcent 6" xfId="33635" builtinId="52" hidden="1"/>
    <cellStyle name="60% — akcent 6" xfId="33674" builtinId="52" hidden="1"/>
    <cellStyle name="60% — akcent 6" xfId="33713" builtinId="52" hidden="1"/>
    <cellStyle name="60% — akcent 6" xfId="33752" builtinId="52" hidden="1"/>
    <cellStyle name="60% — akcent 6" xfId="33792" builtinId="52" hidden="1"/>
    <cellStyle name="60% — akcent 6" xfId="33832" builtinId="52" hidden="1"/>
    <cellStyle name="60% — akcent 6" xfId="33871" builtinId="52" hidden="1"/>
    <cellStyle name="60% — akcent 6" xfId="33911" builtinId="52" hidden="1"/>
    <cellStyle name="60% — akcent 6" xfId="33950" builtinId="52" hidden="1"/>
    <cellStyle name="60% — akcent 6" xfId="33990" builtinId="52" hidden="1"/>
    <cellStyle name="60% — akcent 6" xfId="34029" builtinId="52" hidden="1"/>
    <cellStyle name="60% — akcent 6" xfId="34068" builtinId="52" hidden="1"/>
    <cellStyle name="60% — akcent 6" xfId="32504" builtinId="52" hidden="1"/>
    <cellStyle name="60% — akcent 6" xfId="32538" builtinId="52" hidden="1"/>
    <cellStyle name="60% — akcent 6" xfId="34114" builtinId="52" hidden="1"/>
    <cellStyle name="60% — akcent 6" xfId="34153" builtinId="52" hidden="1"/>
    <cellStyle name="60% — akcent 6" xfId="34192" builtinId="52" hidden="1"/>
    <cellStyle name="60% — akcent 6" xfId="34231" builtinId="52" hidden="1"/>
    <cellStyle name="60% — akcent 6" xfId="34271" builtinId="52" hidden="1"/>
    <cellStyle name="60% — akcent 6" xfId="34310" builtinId="52" hidden="1"/>
    <cellStyle name="60% — akcent 6" xfId="34351" builtinId="52" hidden="1"/>
    <cellStyle name="60% — akcent 6" xfId="34390" builtinId="52" hidden="1"/>
    <cellStyle name="60% — akcent 6" xfId="34429" builtinId="52" hidden="1"/>
    <cellStyle name="60% — akcent 6" xfId="34468" builtinId="52" hidden="1"/>
    <cellStyle name="60% — akcent 6" xfId="34508" builtinId="52" hidden="1"/>
    <cellStyle name="60% — akcent 6" xfId="34548" builtinId="52" hidden="1"/>
    <cellStyle name="60% — akcent 6" xfId="34587" builtinId="52" hidden="1"/>
    <cellStyle name="60% — akcent 6" xfId="34627" builtinId="52" hidden="1"/>
    <cellStyle name="60% — akcent 6" xfId="34666" builtinId="52" hidden="1"/>
    <cellStyle name="60% — akcent 6" xfId="34706" builtinId="52" hidden="1"/>
    <cellStyle name="60% — akcent 6" xfId="34745" builtinId="52" hidden="1"/>
    <cellStyle name="60% — akcent 6" xfId="34784" builtinId="52" hidden="1"/>
    <cellStyle name="60% — akcent 6" xfId="34785" builtinId="52" hidden="1"/>
    <cellStyle name="60% — akcent 6" xfId="34825" builtinId="52" hidden="1"/>
    <cellStyle name="60% — akcent 6" xfId="34866" builtinId="52" hidden="1"/>
    <cellStyle name="60% — akcent 6" xfId="34905" builtinId="52" hidden="1"/>
    <cellStyle name="60% — akcent 6" xfId="34944" builtinId="52" hidden="1"/>
    <cellStyle name="60% — akcent 6" xfId="34983" builtinId="52" hidden="1"/>
    <cellStyle name="60% — akcent 6" xfId="35023" builtinId="52" hidden="1"/>
    <cellStyle name="60% — akcent 6" xfId="35062" builtinId="52" hidden="1"/>
    <cellStyle name="60% — akcent 6" xfId="35103" builtinId="52" hidden="1"/>
    <cellStyle name="60% — akcent 6" xfId="35142" builtinId="52" hidden="1"/>
    <cellStyle name="60% — akcent 6" xfId="35181" builtinId="52" hidden="1"/>
    <cellStyle name="60% — akcent 6" xfId="35220" builtinId="52" hidden="1"/>
    <cellStyle name="60% — akcent 6" xfId="35260" builtinId="52" hidden="1"/>
    <cellStyle name="60% — akcent 6" xfId="35300" builtinId="52" hidden="1"/>
    <cellStyle name="60% — akcent 6" xfId="35339" builtinId="52" hidden="1"/>
    <cellStyle name="60% — akcent 6" xfId="35379" builtinId="52" hidden="1"/>
    <cellStyle name="60% — akcent 6" xfId="35418" builtinId="52" hidden="1"/>
    <cellStyle name="60% — akcent 6" xfId="35458" builtinId="52" hidden="1"/>
    <cellStyle name="60% — akcent 6" xfId="35497" builtinId="52" hidden="1"/>
    <cellStyle name="60% — akcent 6" xfId="35536" builtinId="52" hidden="1"/>
    <cellStyle name="60% — akcent 6" xfId="35575" builtinId="52" hidden="1"/>
    <cellStyle name="60% — akcent 6" xfId="35734" builtinId="52" hidden="1"/>
    <cellStyle name="60% — akcent 6" xfId="35775" builtinId="52" hidden="1"/>
    <cellStyle name="60% — akcent 6" xfId="35814" builtinId="52" hidden="1"/>
    <cellStyle name="60% — akcent 6" xfId="35853" builtinId="52" hidden="1"/>
    <cellStyle name="60% — akcent 6" xfId="35892" builtinId="52" hidden="1"/>
    <cellStyle name="60% — akcent 6" xfId="35932" builtinId="52" hidden="1"/>
    <cellStyle name="60% — akcent 6" xfId="35971" builtinId="52" hidden="1"/>
    <cellStyle name="60% — akcent 6" xfId="36012" builtinId="52" hidden="1"/>
    <cellStyle name="60% — akcent 6" xfId="36051" builtinId="52" hidden="1"/>
    <cellStyle name="60% — akcent 6" xfId="36090" builtinId="52" hidden="1"/>
    <cellStyle name="60% — akcent 6" xfId="36129" builtinId="52" hidden="1"/>
    <cellStyle name="60% — akcent 6" xfId="36169" builtinId="52" hidden="1"/>
    <cellStyle name="60% — akcent 6" xfId="36209" builtinId="52" hidden="1"/>
    <cellStyle name="60% — akcent 6" xfId="36248" builtinId="52" hidden="1"/>
    <cellStyle name="60% — akcent 6" xfId="36288" builtinId="52" hidden="1"/>
    <cellStyle name="60% — akcent 6" xfId="36328" builtinId="52" hidden="1"/>
    <cellStyle name="60% — akcent 6" xfId="36368" builtinId="52" hidden="1"/>
    <cellStyle name="60% — akcent 6" xfId="36407" builtinId="52" hidden="1"/>
    <cellStyle name="60% — akcent 6" xfId="36446" builtinId="52" hidden="1"/>
    <cellStyle name="60% — akcent 6" xfId="35661" builtinId="52" hidden="1"/>
    <cellStyle name="60% — akcent 6" xfId="36479" builtinId="52" hidden="1"/>
    <cellStyle name="60% — akcent 6" xfId="36520" builtinId="52" hidden="1"/>
    <cellStyle name="60% — akcent 6" xfId="36559" builtinId="52" hidden="1"/>
    <cellStyle name="60% — akcent 6" xfId="36598" builtinId="52" hidden="1"/>
    <cellStyle name="60% — akcent 6" xfId="36637" builtinId="52" hidden="1"/>
    <cellStyle name="60% — akcent 6" xfId="36677" builtinId="52" hidden="1"/>
    <cellStyle name="60% — akcent 6" xfId="36716" builtinId="52" hidden="1"/>
    <cellStyle name="60% — akcent 6" xfId="36757" builtinId="52" hidden="1"/>
    <cellStyle name="60% — akcent 6" xfId="36796" builtinId="52" hidden="1"/>
    <cellStyle name="60% — akcent 6" xfId="36835" builtinId="52" hidden="1"/>
    <cellStyle name="60% — akcent 6" xfId="36874" builtinId="52" hidden="1"/>
    <cellStyle name="60% — akcent 6" xfId="36914" builtinId="52" hidden="1"/>
    <cellStyle name="60% — akcent 6" xfId="36954" builtinId="52" hidden="1"/>
    <cellStyle name="60% — akcent 6" xfId="36993" builtinId="52" hidden="1"/>
    <cellStyle name="60% — akcent 6" xfId="37033" builtinId="52" hidden="1"/>
    <cellStyle name="60% — akcent 6" xfId="37072" builtinId="52" hidden="1"/>
    <cellStyle name="60% — akcent 6" xfId="37112" builtinId="52" hidden="1"/>
    <cellStyle name="60% — akcent 6" xfId="37151" builtinId="52" hidden="1"/>
    <cellStyle name="60% — akcent 6" xfId="37190" builtinId="52" hidden="1"/>
    <cellStyle name="60% — akcent 6" xfId="35626" builtinId="52" hidden="1"/>
    <cellStyle name="60% — akcent 6" xfId="35660" builtinId="52" hidden="1"/>
    <cellStyle name="60% — akcent 6" xfId="37236" builtinId="52" hidden="1"/>
    <cellStyle name="60% — akcent 6" xfId="37275" builtinId="52" hidden="1"/>
    <cellStyle name="60% — akcent 6" xfId="37314" builtinId="52" hidden="1"/>
    <cellStyle name="60% — akcent 6" xfId="37353" builtinId="52" hidden="1"/>
    <cellStyle name="60% — akcent 6" xfId="37393" builtinId="52" hidden="1"/>
    <cellStyle name="60% — akcent 6" xfId="37432" builtinId="52" hidden="1"/>
    <cellStyle name="60% — akcent 6" xfId="37473" builtinId="52" hidden="1"/>
    <cellStyle name="60% — akcent 6" xfId="37512" builtinId="52" hidden="1"/>
    <cellStyle name="60% — akcent 6" xfId="37551" builtinId="52" hidden="1"/>
    <cellStyle name="60% — akcent 6" xfId="37590" builtinId="52" hidden="1"/>
    <cellStyle name="60% — akcent 6" xfId="37630" builtinId="52" hidden="1"/>
    <cellStyle name="60% — akcent 6" xfId="37670" builtinId="52" hidden="1"/>
    <cellStyle name="60% — akcent 6" xfId="37709" builtinId="52" hidden="1"/>
    <cellStyle name="60% — akcent 6" xfId="37749" builtinId="52" hidden="1"/>
    <cellStyle name="60% — akcent 6" xfId="37788" builtinId="52" hidden="1"/>
    <cellStyle name="60% — akcent 6" xfId="37828" builtinId="52" hidden="1"/>
    <cellStyle name="60% — akcent 6" xfId="37867" builtinId="52" hidden="1"/>
    <cellStyle name="60% — akcent 6" xfId="37906" builtinId="52" hidden="1"/>
    <cellStyle name="60% — akcent 6" xfId="37945" builtinId="52" hidden="1"/>
    <cellStyle name="60% — akcent 6" xfId="37985" builtinId="52" hidden="1"/>
    <cellStyle name="60% — akcent 6" xfId="38026" builtinId="52" hidden="1"/>
    <cellStyle name="60% — akcent 6" xfId="38065" builtinId="52" hidden="1"/>
    <cellStyle name="60% — akcent 6" xfId="38104" builtinId="52" hidden="1"/>
    <cellStyle name="60% — akcent 6" xfId="38143" builtinId="52" hidden="1"/>
    <cellStyle name="60% — akcent 6" xfId="38183" builtinId="52" hidden="1"/>
    <cellStyle name="60% — akcent 6" xfId="38222" builtinId="52" hidden="1"/>
    <cellStyle name="60% — akcent 6" xfId="38263" builtinId="52" hidden="1"/>
    <cellStyle name="60% — akcent 6" xfId="38302" builtinId="52" hidden="1"/>
    <cellStyle name="60% — akcent 6" xfId="38341" builtinId="52" hidden="1"/>
    <cellStyle name="60% — akcent 6" xfId="38380" builtinId="52" hidden="1"/>
    <cellStyle name="60% — akcent 6" xfId="38420" builtinId="52" hidden="1"/>
    <cellStyle name="60% — akcent 6" xfId="38460" builtinId="52" hidden="1"/>
    <cellStyle name="60% — akcent 6" xfId="38499" builtinId="52" hidden="1"/>
    <cellStyle name="60% — akcent 6" xfId="38539" builtinId="52" hidden="1"/>
    <cellStyle name="60% — akcent 6" xfId="38578" builtinId="52" hidden="1"/>
    <cellStyle name="60% — akcent 6" xfId="38618" builtinId="52" hidden="1"/>
    <cellStyle name="60% — akcent 6" xfId="38657" builtinId="52" hidden="1"/>
    <cellStyle name="60% — akcent 6" xfId="38696" builtinId="52" hidden="1"/>
    <cellStyle name="60% — akcent 6" xfId="38735" builtinId="52" hidden="1"/>
    <cellStyle name="60% — akcent 6" xfId="38894" builtinId="52" hidden="1"/>
    <cellStyle name="60% — akcent 6" xfId="38935" builtinId="52" hidden="1"/>
    <cellStyle name="60% — akcent 6" xfId="38974" builtinId="52" hidden="1"/>
    <cellStyle name="60% — akcent 6" xfId="39013" builtinId="52" hidden="1"/>
    <cellStyle name="60% — akcent 6" xfId="39052" builtinId="52" hidden="1"/>
    <cellStyle name="60% — akcent 6" xfId="39092" builtinId="52" hidden="1"/>
    <cellStyle name="60% — akcent 6" xfId="39131" builtinId="52" hidden="1"/>
    <cellStyle name="60% — akcent 6" xfId="39172" builtinId="52" hidden="1"/>
    <cellStyle name="60% — akcent 6" xfId="39211" builtinId="52" hidden="1"/>
    <cellStyle name="60% — akcent 6" xfId="39250" builtinId="52" hidden="1"/>
    <cellStyle name="60% — akcent 6" xfId="39289" builtinId="52" hidden="1"/>
    <cellStyle name="60% — akcent 6" xfId="39329" builtinId="52" hidden="1"/>
    <cellStyle name="60% — akcent 6" xfId="39369" builtinId="52" hidden="1"/>
    <cellStyle name="60% — akcent 6" xfId="39408" builtinId="52" hidden="1"/>
    <cellStyle name="60% — akcent 6" xfId="39448" builtinId="52" hidden="1"/>
    <cellStyle name="60% — akcent 6" xfId="39488" builtinId="52" hidden="1"/>
    <cellStyle name="60% — akcent 6" xfId="39528" builtinId="52" hidden="1"/>
    <cellStyle name="60% — akcent 6" xfId="39567" builtinId="52" hidden="1"/>
    <cellStyle name="60% — akcent 6" xfId="39606" builtinId="52" hidden="1"/>
    <cellStyle name="60% — akcent 6" xfId="38821" builtinId="52" hidden="1"/>
    <cellStyle name="60% — akcent 6" xfId="39639" builtinId="52" hidden="1"/>
    <cellStyle name="60% — akcent 6" xfId="39680" builtinId="52" hidden="1"/>
    <cellStyle name="60% — akcent 6" xfId="39719" builtinId="52" hidden="1"/>
    <cellStyle name="60% — akcent 6" xfId="39758" builtinId="52" hidden="1"/>
    <cellStyle name="60% — akcent 6" xfId="39797" builtinId="52" hidden="1"/>
    <cellStyle name="60% — akcent 6" xfId="39837" builtinId="52" hidden="1"/>
    <cellStyle name="60% — akcent 6" xfId="39876" builtinId="52" hidden="1"/>
    <cellStyle name="60% — akcent 6" xfId="39917" builtinId="52" hidden="1"/>
    <cellStyle name="60% — akcent 6" xfId="39956" builtinId="52" hidden="1"/>
    <cellStyle name="60% — akcent 6" xfId="39995" builtinId="52" hidden="1"/>
    <cellStyle name="60% — akcent 6" xfId="40034" builtinId="52" hidden="1"/>
    <cellStyle name="60% — akcent 6" xfId="40074" builtinId="52" hidden="1"/>
    <cellStyle name="60% — akcent 6" xfId="40114" builtinId="52" hidden="1"/>
    <cellStyle name="60% — akcent 6" xfId="40153" builtinId="52" hidden="1"/>
    <cellStyle name="60% — akcent 6" xfId="40193" builtinId="52" hidden="1"/>
    <cellStyle name="60% — akcent 6" xfId="40232" builtinId="52" hidden="1"/>
    <cellStyle name="60% — akcent 6" xfId="40272" builtinId="52" hidden="1"/>
    <cellStyle name="60% — akcent 6" xfId="40311" builtinId="52" hidden="1"/>
    <cellStyle name="60% — akcent 6" xfId="40350" builtinId="52" hidden="1"/>
    <cellStyle name="60% — akcent 6" xfId="38786" builtinId="52" hidden="1"/>
    <cellStyle name="60% — akcent 6" xfId="38820" builtinId="52" hidden="1"/>
    <cellStyle name="60% — akcent 6" xfId="40396" builtinId="52" hidden="1"/>
    <cellStyle name="60% — akcent 6" xfId="40435" builtinId="52" hidden="1"/>
    <cellStyle name="60% — akcent 6" xfId="40474" builtinId="52" hidden="1"/>
    <cellStyle name="60% — akcent 6" xfId="40513" builtinId="52" hidden="1"/>
    <cellStyle name="60% — akcent 6" xfId="40553" builtinId="52" hidden="1"/>
    <cellStyle name="60% — akcent 6" xfId="40592" builtinId="52" hidden="1"/>
    <cellStyle name="60% — akcent 6" xfId="40633" builtinId="52" hidden="1"/>
    <cellStyle name="60% — akcent 6" xfId="40672" builtinId="52" hidden="1"/>
    <cellStyle name="60% — akcent 6" xfId="40711" builtinId="52" hidden="1"/>
    <cellStyle name="60% — akcent 6" xfId="40750" builtinId="52" hidden="1"/>
    <cellStyle name="60% — akcent 6" xfId="40790" builtinId="52" hidden="1"/>
    <cellStyle name="60% — akcent 6" xfId="40830" builtinId="52" hidden="1"/>
    <cellStyle name="60% — akcent 6" xfId="40869" builtinId="52" hidden="1"/>
    <cellStyle name="60% — akcent 6" xfId="40909" builtinId="52" hidden="1"/>
    <cellStyle name="60% — akcent 6" xfId="40948" builtinId="52" hidden="1"/>
    <cellStyle name="60% — akcent 6" xfId="40988" builtinId="52" hidden="1"/>
    <cellStyle name="60% — akcent 6" xfId="41027" builtinId="52" hidden="1"/>
    <cellStyle name="60% — akcent 6" xfId="41066" builtinId="52" hidden="1"/>
    <cellStyle name="60% — akcent 6" xfId="41126" builtinId="52" hidden="1"/>
    <cellStyle name="60% — akcent 6" xfId="41184" builtinId="52" hidden="1"/>
    <cellStyle name="60% — akcent 6" xfId="41225" builtinId="52" hidden="1"/>
    <cellStyle name="60% — akcent 6" xfId="41264" builtinId="52" hidden="1"/>
    <cellStyle name="60% — akcent 6" xfId="41303" builtinId="52" hidden="1"/>
    <cellStyle name="60% — akcent 6" xfId="41342" builtinId="52" hidden="1"/>
    <cellStyle name="60% — akcent 6" xfId="41382" builtinId="52" hidden="1"/>
    <cellStyle name="60% — akcent 6" xfId="41421" builtinId="52" hidden="1"/>
    <cellStyle name="60% — akcent 6" xfId="41462" builtinId="52" hidden="1"/>
    <cellStyle name="60% — akcent 6" xfId="41501" builtinId="52" hidden="1"/>
    <cellStyle name="60% — akcent 6" xfId="41540" builtinId="52" hidden="1"/>
    <cellStyle name="60% — akcent 6" xfId="41579" builtinId="52" hidden="1"/>
    <cellStyle name="60% — akcent 6" xfId="41619" builtinId="52" hidden="1"/>
    <cellStyle name="60% — akcent 6" xfId="41659" builtinId="52" hidden="1"/>
    <cellStyle name="60% — akcent 6" xfId="41698" builtinId="52" hidden="1"/>
    <cellStyle name="60% — akcent 6" xfId="41738" builtinId="52" hidden="1"/>
    <cellStyle name="60% — akcent 6" xfId="41777" builtinId="52" hidden="1"/>
    <cellStyle name="60% — akcent 6" xfId="41817" builtinId="52" hidden="1"/>
    <cellStyle name="60% — akcent 6" xfId="41856" builtinId="52" hidden="1"/>
    <cellStyle name="60% — akcent 6" xfId="41895" builtinId="52" hidden="1"/>
    <cellStyle name="60% — akcent 6" xfId="41067" builtinId="52" hidden="1"/>
    <cellStyle name="60% — akcent 6" xfId="41935" builtinId="52" hidden="1"/>
    <cellStyle name="60% — akcent 6" xfId="41976" builtinId="52" hidden="1"/>
    <cellStyle name="60% — akcent 6" xfId="42015" builtinId="52" hidden="1"/>
    <cellStyle name="60% — akcent 6" xfId="42054" builtinId="52" hidden="1"/>
    <cellStyle name="60% — akcent 6" xfId="42093" builtinId="52" hidden="1"/>
    <cellStyle name="60% — akcent 6" xfId="42133" builtinId="52" hidden="1"/>
    <cellStyle name="60% — akcent 6" xfId="42172" builtinId="52" hidden="1"/>
    <cellStyle name="60% — akcent 6" xfId="42213" builtinId="52" hidden="1"/>
    <cellStyle name="60% — akcent 6" xfId="42252" builtinId="52" hidden="1"/>
    <cellStyle name="60% — akcent 6" xfId="42291" builtinId="52" hidden="1"/>
    <cellStyle name="60% — akcent 6" xfId="42330" builtinId="52" hidden="1"/>
    <cellStyle name="60% — akcent 6" xfId="42370" builtinId="52" hidden="1"/>
    <cellStyle name="60% — akcent 6" xfId="42410" builtinId="52" hidden="1"/>
    <cellStyle name="60% — akcent 6" xfId="42449" builtinId="52" hidden="1"/>
    <cellStyle name="60% — akcent 6" xfId="42489" builtinId="52" hidden="1"/>
    <cellStyle name="60% — akcent 6" xfId="42528" builtinId="52" hidden="1"/>
    <cellStyle name="60% — akcent 6" xfId="42568" builtinId="52" hidden="1"/>
    <cellStyle name="60% — akcent 6" xfId="42607" builtinId="52" hidden="1"/>
    <cellStyle name="60% — akcent 6" xfId="42646" builtinId="52" hidden="1"/>
    <cellStyle name="60% — akcent 6" xfId="42710" builtinId="52" hidden="1"/>
    <cellStyle name="60% — akcent 6" xfId="42764" builtinId="52" hidden="1"/>
    <cellStyle name="60% — akcent 6" xfId="42805" builtinId="52" hidden="1"/>
    <cellStyle name="60% — akcent 6" xfId="42844" builtinId="52" hidden="1"/>
    <cellStyle name="60% — akcent 6" xfId="42883" builtinId="52" hidden="1"/>
    <cellStyle name="60% — akcent 6" xfId="42922" builtinId="52" hidden="1"/>
    <cellStyle name="60% — akcent 6" xfId="42962" builtinId="52" hidden="1"/>
    <cellStyle name="60% — akcent 6" xfId="43001" builtinId="52" hidden="1"/>
    <cellStyle name="60% — akcent 6" xfId="43042" builtinId="52" hidden="1"/>
    <cellStyle name="60% — akcent 6" xfId="43081" builtinId="52" hidden="1"/>
    <cellStyle name="60% — akcent 6" xfId="43120" builtinId="52" hidden="1"/>
    <cellStyle name="60% — akcent 6" xfId="43159" builtinId="52" hidden="1"/>
    <cellStyle name="60% — akcent 6" xfId="43199" builtinId="52" hidden="1"/>
    <cellStyle name="60% — akcent 6" xfId="43239" builtinId="52" hidden="1"/>
    <cellStyle name="60% — akcent 6" xfId="43278" builtinId="52" hidden="1"/>
    <cellStyle name="60% — akcent 6" xfId="43318" builtinId="52" hidden="1"/>
    <cellStyle name="60% — akcent 6" xfId="43357" builtinId="52" hidden="1"/>
    <cellStyle name="60% — akcent 6" xfId="43397" builtinId="52" hidden="1"/>
    <cellStyle name="60% — akcent 6" xfId="43436" builtinId="52" hidden="1"/>
    <cellStyle name="60% — akcent 6" xfId="43475" builtinId="52" hidden="1"/>
    <cellStyle name="60% — akcent 6" xfId="42711" builtinId="52" hidden="1"/>
    <cellStyle name="60% — akcent 6" xfId="43515" builtinId="52" hidden="1"/>
    <cellStyle name="60% — akcent 6" xfId="43556" builtinId="52" hidden="1"/>
    <cellStyle name="60% — akcent 6" xfId="43595" builtinId="52" hidden="1"/>
    <cellStyle name="60% — akcent 6" xfId="43634" builtinId="52" hidden="1"/>
    <cellStyle name="60% — akcent 6" xfId="43673" builtinId="52" hidden="1"/>
    <cellStyle name="60% — akcent 6" xfId="43713" builtinId="52" hidden="1"/>
    <cellStyle name="60% — akcent 6" xfId="43752" builtinId="52" hidden="1"/>
    <cellStyle name="60% — akcent 6" xfId="43793" builtinId="52" hidden="1"/>
    <cellStyle name="60% — akcent 6" xfId="43832" builtinId="52" hidden="1"/>
    <cellStyle name="60% — akcent 6" xfId="43871" builtinId="52" hidden="1"/>
    <cellStyle name="60% — akcent 6" xfId="43910" builtinId="52" hidden="1"/>
    <cellStyle name="60% — akcent 6" xfId="43950" builtinId="52" hidden="1"/>
    <cellStyle name="60% — akcent 6" xfId="43990" builtinId="52" hidden="1"/>
    <cellStyle name="60% — akcent 6" xfId="44029" builtinId="52" hidden="1"/>
    <cellStyle name="60% — akcent 6" xfId="44069" builtinId="52" hidden="1"/>
    <cellStyle name="60% — akcent 6" xfId="44108" builtinId="52" hidden="1"/>
    <cellStyle name="60% — akcent 6" xfId="44148" builtinId="52" hidden="1"/>
    <cellStyle name="60% — akcent 6" xfId="44187" builtinId="52" hidden="1"/>
    <cellStyle name="60% — akcent 6" xfId="44226" builtinId="52" hidden="1"/>
    <cellStyle name="60% — akcent 6" xfId="44290" builtinId="52" hidden="1"/>
    <cellStyle name="60% — akcent 6" xfId="44344" builtinId="52" hidden="1"/>
    <cellStyle name="60% — akcent 6" xfId="44385" builtinId="52" hidden="1"/>
    <cellStyle name="60% — akcent 6" xfId="44424" builtinId="52" hidden="1"/>
    <cellStyle name="60% — akcent 6" xfId="44463" builtinId="52" hidden="1"/>
    <cellStyle name="60% — akcent 6" xfId="44502" builtinId="52" hidden="1"/>
    <cellStyle name="60% — akcent 6" xfId="44542" builtinId="52" hidden="1"/>
    <cellStyle name="60% — akcent 6" xfId="44581" builtinId="52" hidden="1"/>
    <cellStyle name="60% — akcent 6" xfId="44622" builtinId="52" hidden="1"/>
    <cellStyle name="60% — akcent 6" xfId="44661" builtinId="52" hidden="1"/>
    <cellStyle name="60% — akcent 6" xfId="44700" builtinId="52" hidden="1"/>
    <cellStyle name="60% — akcent 6" xfId="44739" builtinId="52" hidden="1"/>
    <cellStyle name="60% — akcent 6" xfId="44779" builtinId="52" hidden="1"/>
    <cellStyle name="60% — akcent 6" xfId="44819" builtinId="52" hidden="1"/>
    <cellStyle name="60% — akcent 6" xfId="44858" builtinId="52" hidden="1"/>
    <cellStyle name="60% — akcent 6" xfId="44898" builtinId="52" hidden="1"/>
    <cellStyle name="60% — akcent 6" xfId="44937" builtinId="52" hidden="1"/>
    <cellStyle name="60% — akcent 6" xfId="44977" builtinId="52" hidden="1"/>
    <cellStyle name="60% — akcent 6" xfId="45016" builtinId="52" hidden="1"/>
    <cellStyle name="60% — akcent 6" xfId="45055" builtinId="52" hidden="1"/>
    <cellStyle name="60% — akcent 6" xfId="44291" builtinId="52" hidden="1"/>
    <cellStyle name="60% — akcent 6" xfId="45095" builtinId="52" hidden="1"/>
    <cellStyle name="60% — akcent 6" xfId="45136" builtinId="52" hidden="1"/>
    <cellStyle name="60% — akcent 6" xfId="45175" builtinId="52" hidden="1"/>
    <cellStyle name="60% — akcent 6" xfId="45214" builtinId="52" hidden="1"/>
    <cellStyle name="60% — akcent 6" xfId="45253" builtinId="52" hidden="1"/>
    <cellStyle name="60% — akcent 6" xfId="45293" builtinId="52" hidden="1"/>
    <cellStyle name="60% — akcent 6" xfId="45332" builtinId="52" hidden="1"/>
    <cellStyle name="60% — akcent 6" xfId="45373" builtinId="52" hidden="1"/>
    <cellStyle name="60% — akcent 6" xfId="45412" builtinId="52" hidden="1"/>
    <cellStyle name="60% — akcent 6" xfId="45451" builtinId="52" hidden="1"/>
    <cellStyle name="60% — akcent 6" xfId="45490" builtinId="52" hidden="1"/>
    <cellStyle name="60% — akcent 6" xfId="45530" builtinId="52" hidden="1"/>
    <cellStyle name="60% — akcent 6" xfId="45570" builtinId="52" hidden="1"/>
    <cellStyle name="60% — akcent 6" xfId="45609" builtinId="52" hidden="1"/>
    <cellStyle name="60% — akcent 6" xfId="45649" builtinId="52" hidden="1"/>
    <cellStyle name="60% — akcent 6" xfId="45688" builtinId="52" hidden="1"/>
    <cellStyle name="60% — akcent 6" xfId="45728" builtinId="52" hidden="1"/>
    <cellStyle name="60% — akcent 6" xfId="45767" builtinId="52" hidden="1"/>
    <cellStyle name="60% — akcent 6" xfId="45806" builtinId="52" hidden="1"/>
    <cellStyle name="Accent1" xfId="40" hidden="1"/>
    <cellStyle name="Accent2" xfId="41" hidden="1"/>
    <cellStyle name="Accent3" xfId="42" hidden="1"/>
    <cellStyle name="Accent4" xfId="43" hidden="1"/>
    <cellStyle name="Accent5" xfId="44" hidden="1"/>
    <cellStyle name="Accent6" xfId="45" hidden="1"/>
    <cellStyle name="Akcent 1" xfId="16" builtinId="29" hidden="1"/>
    <cellStyle name="Akcent 1" xfId="70" builtinId="29" hidden="1"/>
    <cellStyle name="Akcent 1" xfId="83" builtinId="29" hidden="1"/>
    <cellStyle name="Akcent 1" xfId="122" builtinId="29" hidden="1"/>
    <cellStyle name="Akcent 1" xfId="161" builtinId="29" hidden="1"/>
    <cellStyle name="Akcent 1" xfId="200" builtinId="29" hidden="1"/>
    <cellStyle name="Akcent 1" xfId="240" builtinId="29" hidden="1"/>
    <cellStyle name="Akcent 1" xfId="279" builtinId="29" hidden="1"/>
    <cellStyle name="Akcent 1" xfId="320" builtinId="29" hidden="1"/>
    <cellStyle name="Akcent 1" xfId="359" builtinId="29" hidden="1"/>
    <cellStyle name="Akcent 1" xfId="398" builtinId="29" hidden="1"/>
    <cellStyle name="Akcent 1" xfId="437" builtinId="29" hidden="1"/>
    <cellStyle name="Akcent 1" xfId="477" builtinId="29" hidden="1"/>
    <cellStyle name="Akcent 1" xfId="517" builtinId="29" hidden="1"/>
    <cellStyle name="Akcent 1" xfId="556" builtinId="29" hidden="1"/>
    <cellStyle name="Akcent 1" xfId="596" builtinId="29" hidden="1"/>
    <cellStyle name="Akcent 1" xfId="635" builtinId="29" hidden="1"/>
    <cellStyle name="Akcent 1" xfId="675" builtinId="29" hidden="1"/>
    <cellStyle name="Akcent 1" xfId="714" builtinId="29" hidden="1"/>
    <cellStyle name="Akcent 1" xfId="753" builtinId="29" hidden="1"/>
    <cellStyle name="Akcent 1" xfId="792" builtinId="29" hidden="1"/>
    <cellStyle name="Akcent 1" xfId="951" builtinId="29" hidden="1"/>
    <cellStyle name="Akcent 1" xfId="992" builtinId="29" hidden="1"/>
    <cellStyle name="Akcent 1" xfId="1031" builtinId="29" hidden="1"/>
    <cellStyle name="Akcent 1" xfId="1070" builtinId="29" hidden="1"/>
    <cellStyle name="Akcent 1" xfId="1109" builtinId="29" hidden="1"/>
    <cellStyle name="Akcent 1" xfId="1149" builtinId="29" hidden="1"/>
    <cellStyle name="Akcent 1" xfId="1188" builtinId="29" hidden="1"/>
    <cellStyle name="Akcent 1" xfId="1229" builtinId="29" hidden="1"/>
    <cellStyle name="Akcent 1" xfId="1268" builtinId="29" hidden="1"/>
    <cellStyle name="Akcent 1" xfId="1307" builtinId="29" hidden="1"/>
    <cellStyle name="Akcent 1" xfId="1346" builtinId="29" hidden="1"/>
    <cellStyle name="Akcent 1" xfId="1386" builtinId="29" hidden="1"/>
    <cellStyle name="Akcent 1" xfId="1426" builtinId="29" hidden="1"/>
    <cellStyle name="Akcent 1" xfId="1465" builtinId="29" hidden="1"/>
    <cellStyle name="Akcent 1" xfId="1505" builtinId="29" hidden="1"/>
    <cellStyle name="Akcent 1" xfId="1545" builtinId="29" hidden="1"/>
    <cellStyle name="Akcent 1" xfId="1585" builtinId="29" hidden="1"/>
    <cellStyle name="Akcent 1" xfId="1624" builtinId="29" hidden="1"/>
    <cellStyle name="Akcent 1" xfId="1663" builtinId="29" hidden="1"/>
    <cellStyle name="Akcent 1" xfId="921" builtinId="29" hidden="1"/>
    <cellStyle name="Akcent 1" xfId="816" builtinId="29" hidden="1"/>
    <cellStyle name="Akcent 1" xfId="1737" builtinId="29" hidden="1"/>
    <cellStyle name="Akcent 1" xfId="1776" builtinId="29" hidden="1"/>
    <cellStyle name="Akcent 1" xfId="1815" builtinId="29" hidden="1"/>
    <cellStyle name="Akcent 1" xfId="1854" builtinId="29" hidden="1"/>
    <cellStyle name="Akcent 1" xfId="1894" builtinId="29" hidden="1"/>
    <cellStyle name="Akcent 1" xfId="1933" builtinId="29" hidden="1"/>
    <cellStyle name="Akcent 1" xfId="1974" builtinId="29" hidden="1"/>
    <cellStyle name="Akcent 1" xfId="2013" builtinId="29" hidden="1"/>
    <cellStyle name="Akcent 1" xfId="2052" builtinId="29" hidden="1"/>
    <cellStyle name="Akcent 1" xfId="2091" builtinId="29" hidden="1"/>
    <cellStyle name="Akcent 1" xfId="2131" builtinId="29" hidden="1"/>
    <cellStyle name="Akcent 1" xfId="2171" builtinId="29" hidden="1"/>
    <cellStyle name="Akcent 1" xfId="2210" builtinId="29" hidden="1"/>
    <cellStyle name="Akcent 1" xfId="2250" builtinId="29" hidden="1"/>
    <cellStyle name="Akcent 1" xfId="2289" builtinId="29" hidden="1"/>
    <cellStyle name="Akcent 1" xfId="2329" builtinId="29" hidden="1"/>
    <cellStyle name="Akcent 1" xfId="2368" builtinId="29" hidden="1"/>
    <cellStyle name="Akcent 1" xfId="2407" builtinId="29" hidden="1"/>
    <cellStyle name="Akcent 1" xfId="846" builtinId="29" hidden="1"/>
    <cellStyle name="Akcent 1" xfId="883" builtinId="29" hidden="1"/>
    <cellStyle name="Akcent 1" xfId="2453" builtinId="29" hidden="1"/>
    <cellStyle name="Akcent 1" xfId="2492" builtinId="29" hidden="1"/>
    <cellStyle name="Akcent 1" xfId="2531" builtinId="29" hidden="1"/>
    <cellStyle name="Akcent 1" xfId="2570" builtinId="29" hidden="1"/>
    <cellStyle name="Akcent 1" xfId="2610" builtinId="29" hidden="1"/>
    <cellStyle name="Akcent 1" xfId="2649" builtinId="29" hidden="1"/>
    <cellStyle name="Akcent 1" xfId="2690" builtinId="29" hidden="1"/>
    <cellStyle name="Akcent 1" xfId="2729" builtinId="29" hidden="1"/>
    <cellStyle name="Akcent 1" xfId="2768" builtinId="29" hidden="1"/>
    <cellStyle name="Akcent 1" xfId="2807" builtinId="29" hidden="1"/>
    <cellStyle name="Akcent 1" xfId="2847" builtinId="29" hidden="1"/>
    <cellStyle name="Akcent 1" xfId="2887" builtinId="29" hidden="1"/>
    <cellStyle name="Akcent 1" xfId="2926" builtinId="29" hidden="1"/>
    <cellStyle name="Akcent 1" xfId="2966" builtinId="29" hidden="1"/>
    <cellStyle name="Akcent 1" xfId="3005" builtinId="29" hidden="1"/>
    <cellStyle name="Akcent 1" xfId="3045" builtinId="29" hidden="1"/>
    <cellStyle name="Akcent 1" xfId="3084" builtinId="29" hidden="1"/>
    <cellStyle name="Akcent 1" xfId="3123" builtinId="29" hidden="1"/>
    <cellStyle name="Akcent 1" xfId="3162" builtinId="29" hidden="1"/>
    <cellStyle name="Akcent 1" xfId="3355" builtinId="29" hidden="1"/>
    <cellStyle name="Akcent 1" xfId="3400" builtinId="29" hidden="1"/>
    <cellStyle name="Akcent 1" xfId="3439" builtinId="29" hidden="1"/>
    <cellStyle name="Akcent 1" xfId="3478" builtinId="29" hidden="1"/>
    <cellStyle name="Akcent 1" xfId="3517" builtinId="29" hidden="1"/>
    <cellStyle name="Akcent 1" xfId="3557" builtinId="29" hidden="1"/>
    <cellStyle name="Akcent 1" xfId="3596" builtinId="29" hidden="1"/>
    <cellStyle name="Akcent 1" xfId="3637" builtinId="29" hidden="1"/>
    <cellStyle name="Akcent 1" xfId="3676" builtinId="29" hidden="1"/>
    <cellStyle name="Akcent 1" xfId="3715" builtinId="29" hidden="1"/>
    <cellStyle name="Akcent 1" xfId="3754" builtinId="29" hidden="1"/>
    <cellStyle name="Akcent 1" xfId="3798" builtinId="29" hidden="1"/>
    <cellStyle name="Akcent 1" xfId="3838" builtinId="29" hidden="1"/>
    <cellStyle name="Akcent 1" xfId="3877" builtinId="29" hidden="1"/>
    <cellStyle name="Akcent 1" xfId="3917" builtinId="29" hidden="1"/>
    <cellStyle name="Akcent 1" xfId="3957" builtinId="29" hidden="1"/>
    <cellStyle name="Akcent 1" xfId="3997" builtinId="29" hidden="1"/>
    <cellStyle name="Akcent 1" xfId="4036" builtinId="29" hidden="1"/>
    <cellStyle name="Akcent 1" xfId="4075" builtinId="29" hidden="1"/>
    <cellStyle name="Akcent 1" xfId="4132" builtinId="29" hidden="1"/>
    <cellStyle name="Akcent 1" xfId="4291" builtinId="29" hidden="1"/>
    <cellStyle name="Akcent 1" xfId="4336" builtinId="29" hidden="1"/>
    <cellStyle name="Akcent 1" xfId="4375" builtinId="29" hidden="1"/>
    <cellStyle name="Akcent 1" xfId="4414" builtinId="29" hidden="1"/>
    <cellStyle name="Akcent 1" xfId="4453" builtinId="29" hidden="1"/>
    <cellStyle name="Akcent 1" xfId="4493" builtinId="29" hidden="1"/>
    <cellStyle name="Akcent 1" xfId="4532" builtinId="29" hidden="1"/>
    <cellStyle name="Akcent 1" xfId="4573" builtinId="29" hidden="1"/>
    <cellStyle name="Akcent 1" xfId="4612" builtinId="29" hidden="1"/>
    <cellStyle name="Akcent 1" xfId="4651" builtinId="29" hidden="1"/>
    <cellStyle name="Akcent 1" xfId="4690" builtinId="29" hidden="1"/>
    <cellStyle name="Akcent 1" xfId="4734" builtinId="29" hidden="1"/>
    <cellStyle name="Akcent 1" xfId="4774" builtinId="29" hidden="1"/>
    <cellStyle name="Akcent 1" xfId="4813" builtinId="29" hidden="1"/>
    <cellStyle name="Akcent 1" xfId="4853" builtinId="29" hidden="1"/>
    <cellStyle name="Akcent 1" xfId="4893" builtinId="29" hidden="1"/>
    <cellStyle name="Akcent 1" xfId="4933" builtinId="29" hidden="1"/>
    <cellStyle name="Akcent 1" xfId="4972" builtinId="29" hidden="1"/>
    <cellStyle name="Akcent 1" xfId="5011" builtinId="29" hidden="1"/>
    <cellStyle name="Akcent 1" xfId="4261" builtinId="29" hidden="1"/>
    <cellStyle name="Akcent 1" xfId="4156" builtinId="29" hidden="1"/>
    <cellStyle name="Akcent 1" xfId="5085" builtinId="29" hidden="1"/>
    <cellStyle name="Akcent 1" xfId="5124" builtinId="29" hidden="1"/>
    <cellStyle name="Akcent 1" xfId="5163" builtinId="29" hidden="1"/>
    <cellStyle name="Akcent 1" xfId="5202" builtinId="29" hidden="1"/>
    <cellStyle name="Akcent 1" xfId="5242" builtinId="29" hidden="1"/>
    <cellStyle name="Akcent 1" xfId="5281" builtinId="29" hidden="1"/>
    <cellStyle name="Akcent 1" xfId="5322" builtinId="29" hidden="1"/>
    <cellStyle name="Akcent 1" xfId="5361" builtinId="29" hidden="1"/>
    <cellStyle name="Akcent 1" xfId="5400" builtinId="29" hidden="1"/>
    <cellStyle name="Akcent 1" xfId="5439" builtinId="29" hidden="1"/>
    <cellStyle name="Akcent 1" xfId="5479" builtinId="29" hidden="1"/>
    <cellStyle name="Akcent 1" xfId="5519" builtinId="29" hidden="1"/>
    <cellStyle name="Akcent 1" xfId="5558" builtinId="29" hidden="1"/>
    <cellStyle name="Akcent 1" xfId="5598" builtinId="29" hidden="1"/>
    <cellStyle name="Akcent 1" xfId="5637" builtinId="29" hidden="1"/>
    <cellStyle name="Akcent 1" xfId="5677" builtinId="29" hidden="1"/>
    <cellStyle name="Akcent 1" xfId="5716" builtinId="29" hidden="1"/>
    <cellStyle name="Akcent 1" xfId="5755" builtinId="29" hidden="1"/>
    <cellStyle name="Akcent 1" xfId="4186" builtinId="29" hidden="1"/>
    <cellStyle name="Akcent 1" xfId="4223" builtinId="29" hidden="1"/>
    <cellStyle name="Akcent 1" xfId="5801" builtinId="29" hidden="1"/>
    <cellStyle name="Akcent 1" xfId="5840" builtinId="29" hidden="1"/>
    <cellStyle name="Akcent 1" xfId="5879" builtinId="29" hidden="1"/>
    <cellStyle name="Akcent 1" xfId="5918" builtinId="29" hidden="1"/>
    <cellStyle name="Akcent 1" xfId="5958" builtinId="29" hidden="1"/>
    <cellStyle name="Akcent 1" xfId="5997" builtinId="29" hidden="1"/>
    <cellStyle name="Akcent 1" xfId="6038" builtinId="29" hidden="1"/>
    <cellStyle name="Akcent 1" xfId="6077" builtinId="29" hidden="1"/>
    <cellStyle name="Akcent 1" xfId="6116" builtinId="29" hidden="1"/>
    <cellStyle name="Akcent 1" xfId="6155" builtinId="29" hidden="1"/>
    <cellStyle name="Akcent 1" xfId="6195" builtinId="29" hidden="1"/>
    <cellStyle name="Akcent 1" xfId="6235" builtinId="29" hidden="1"/>
    <cellStyle name="Akcent 1" xfId="6274" builtinId="29" hidden="1"/>
    <cellStyle name="Akcent 1" xfId="6314" builtinId="29" hidden="1"/>
    <cellStyle name="Akcent 1" xfId="6353" builtinId="29" hidden="1"/>
    <cellStyle name="Akcent 1" xfId="6393" builtinId="29" hidden="1"/>
    <cellStyle name="Akcent 1" xfId="6432" builtinId="29" hidden="1"/>
    <cellStyle name="Akcent 1" xfId="6471" builtinId="29" hidden="1"/>
    <cellStyle name="Akcent 1" xfId="3325" builtinId="29" hidden="1"/>
    <cellStyle name="Akcent 1" xfId="3196" builtinId="29" hidden="1"/>
    <cellStyle name="Akcent 1" xfId="6527" builtinId="29" hidden="1"/>
    <cellStyle name="Akcent 1" xfId="6566" builtinId="29" hidden="1"/>
    <cellStyle name="Akcent 1" xfId="6605" builtinId="29" hidden="1"/>
    <cellStyle name="Akcent 1" xfId="6644" builtinId="29" hidden="1"/>
    <cellStyle name="Akcent 1" xfId="6684" builtinId="29" hidden="1"/>
    <cellStyle name="Akcent 1" xfId="6723" builtinId="29" hidden="1"/>
    <cellStyle name="Akcent 1" xfId="6764" builtinId="29" hidden="1"/>
    <cellStyle name="Akcent 1" xfId="6803" builtinId="29" hidden="1"/>
    <cellStyle name="Akcent 1" xfId="6842" builtinId="29" hidden="1"/>
    <cellStyle name="Akcent 1" xfId="6881" builtinId="29" hidden="1"/>
    <cellStyle name="Akcent 1" xfId="6923" builtinId="29" hidden="1"/>
    <cellStyle name="Akcent 1" xfId="6963" builtinId="29" hidden="1"/>
    <cellStyle name="Akcent 1" xfId="7002" builtinId="29" hidden="1"/>
    <cellStyle name="Akcent 1" xfId="7042" builtinId="29" hidden="1"/>
    <cellStyle name="Akcent 1" xfId="7082" builtinId="29" hidden="1"/>
    <cellStyle name="Akcent 1" xfId="7122" builtinId="29" hidden="1"/>
    <cellStyle name="Akcent 1" xfId="7161" builtinId="29" hidden="1"/>
    <cellStyle name="Akcent 1" xfId="7200" builtinId="29" hidden="1"/>
    <cellStyle name="Akcent 1" xfId="7250" builtinId="29" hidden="1"/>
    <cellStyle name="Akcent 1" xfId="7409" builtinId="29" hidden="1"/>
    <cellStyle name="Akcent 1" xfId="7452" builtinId="29" hidden="1"/>
    <cellStyle name="Akcent 1" xfId="7491" builtinId="29" hidden="1"/>
    <cellStyle name="Akcent 1" xfId="7530" builtinId="29" hidden="1"/>
    <cellStyle name="Akcent 1" xfId="7569" builtinId="29" hidden="1"/>
    <cellStyle name="Akcent 1" xfId="7609" builtinId="29" hidden="1"/>
    <cellStyle name="Akcent 1" xfId="7648" builtinId="29" hidden="1"/>
    <cellStyle name="Akcent 1" xfId="7689" builtinId="29" hidden="1"/>
    <cellStyle name="Akcent 1" xfId="7728" builtinId="29" hidden="1"/>
    <cellStyle name="Akcent 1" xfId="7767" builtinId="29" hidden="1"/>
    <cellStyle name="Akcent 1" xfId="7806" builtinId="29" hidden="1"/>
    <cellStyle name="Akcent 1" xfId="7848" builtinId="29" hidden="1"/>
    <cellStyle name="Akcent 1" xfId="7888" builtinId="29" hidden="1"/>
    <cellStyle name="Akcent 1" xfId="7927" builtinId="29" hidden="1"/>
    <cellStyle name="Akcent 1" xfId="7967" builtinId="29" hidden="1"/>
    <cellStyle name="Akcent 1" xfId="8007" builtinId="29" hidden="1"/>
    <cellStyle name="Akcent 1" xfId="8047" builtinId="29" hidden="1"/>
    <cellStyle name="Akcent 1" xfId="8086" builtinId="29" hidden="1"/>
    <cellStyle name="Akcent 1" xfId="8125" builtinId="29" hidden="1"/>
    <cellStyle name="Akcent 1" xfId="7379" builtinId="29" hidden="1"/>
    <cellStyle name="Akcent 1" xfId="7274" builtinId="29" hidden="1"/>
    <cellStyle name="Akcent 1" xfId="8199" builtinId="29" hidden="1"/>
    <cellStyle name="Akcent 1" xfId="8238" builtinId="29" hidden="1"/>
    <cellStyle name="Akcent 1" xfId="8277" builtinId="29" hidden="1"/>
    <cellStyle name="Akcent 1" xfId="8316" builtinId="29" hidden="1"/>
    <cellStyle name="Akcent 1" xfId="8356" builtinId="29" hidden="1"/>
    <cellStyle name="Akcent 1" xfId="8395" builtinId="29" hidden="1"/>
    <cellStyle name="Akcent 1" xfId="8436" builtinId="29" hidden="1"/>
    <cellStyle name="Akcent 1" xfId="8475" builtinId="29" hidden="1"/>
    <cellStyle name="Akcent 1" xfId="8514" builtinId="29" hidden="1"/>
    <cellStyle name="Akcent 1" xfId="8553" builtinId="29" hidden="1"/>
    <cellStyle name="Akcent 1" xfId="8593" builtinId="29" hidden="1"/>
    <cellStyle name="Akcent 1" xfId="8633" builtinId="29" hidden="1"/>
    <cellStyle name="Akcent 1" xfId="8672" builtinId="29" hidden="1"/>
    <cellStyle name="Akcent 1" xfId="8712" builtinId="29" hidden="1"/>
    <cellStyle name="Akcent 1" xfId="8751" builtinId="29" hidden="1"/>
    <cellStyle name="Akcent 1" xfId="8791" builtinId="29" hidden="1"/>
    <cellStyle name="Akcent 1" xfId="8830" builtinId="29" hidden="1"/>
    <cellStyle name="Akcent 1" xfId="8869" builtinId="29" hidden="1"/>
    <cellStyle name="Akcent 1" xfId="7304" builtinId="29" hidden="1"/>
    <cellStyle name="Akcent 1" xfId="7341" builtinId="29" hidden="1"/>
    <cellStyle name="Akcent 1" xfId="8915" builtinId="29" hidden="1"/>
    <cellStyle name="Akcent 1" xfId="8954" builtinId="29" hidden="1"/>
    <cellStyle name="Akcent 1" xfId="8993" builtinId="29" hidden="1"/>
    <cellStyle name="Akcent 1" xfId="9032" builtinId="29" hidden="1"/>
    <cellStyle name="Akcent 1" xfId="9072" builtinId="29" hidden="1"/>
    <cellStyle name="Akcent 1" xfId="9111" builtinId="29" hidden="1"/>
    <cellStyle name="Akcent 1" xfId="9152" builtinId="29" hidden="1"/>
    <cellStyle name="Akcent 1" xfId="9191" builtinId="29" hidden="1"/>
    <cellStyle name="Akcent 1" xfId="9230" builtinId="29" hidden="1"/>
    <cellStyle name="Akcent 1" xfId="9269" builtinId="29" hidden="1"/>
    <cellStyle name="Akcent 1" xfId="9309" builtinId="29" hidden="1"/>
    <cellStyle name="Akcent 1" xfId="9349" builtinId="29" hidden="1"/>
    <cellStyle name="Akcent 1" xfId="9388" builtinId="29" hidden="1"/>
    <cellStyle name="Akcent 1" xfId="9428" builtinId="29" hidden="1"/>
    <cellStyle name="Akcent 1" xfId="9467" builtinId="29" hidden="1"/>
    <cellStyle name="Akcent 1" xfId="9507" builtinId="29" hidden="1"/>
    <cellStyle name="Akcent 1" xfId="9546" builtinId="29" hidden="1"/>
    <cellStyle name="Akcent 1" xfId="9585" builtinId="29" hidden="1"/>
    <cellStyle name="Akcent 1" xfId="3285" builtinId="29" hidden="1"/>
    <cellStyle name="Akcent 1" xfId="9626" builtinId="29" hidden="1"/>
    <cellStyle name="Akcent 1" xfId="9667" builtinId="29" hidden="1"/>
    <cellStyle name="Akcent 1" xfId="9706" builtinId="29" hidden="1"/>
    <cellStyle name="Akcent 1" xfId="9745" builtinId="29" hidden="1"/>
    <cellStyle name="Akcent 1" xfId="9784" builtinId="29" hidden="1"/>
    <cellStyle name="Akcent 1" xfId="9824" builtinId="29" hidden="1"/>
    <cellStyle name="Akcent 1" xfId="9863" builtinId="29" hidden="1"/>
    <cellStyle name="Akcent 1" xfId="9904" builtinId="29" hidden="1"/>
    <cellStyle name="Akcent 1" xfId="9943" builtinId="29" hidden="1"/>
    <cellStyle name="Akcent 1" xfId="9982" builtinId="29" hidden="1"/>
    <cellStyle name="Akcent 1" xfId="10021" builtinId="29" hidden="1"/>
    <cellStyle name="Akcent 1" xfId="10061" builtinId="29" hidden="1"/>
    <cellStyle name="Akcent 1" xfId="10101" builtinId="29" hidden="1"/>
    <cellStyle name="Akcent 1" xfId="10140" builtinId="29" hidden="1"/>
    <cellStyle name="Akcent 1" xfId="10180" builtinId="29" hidden="1"/>
    <cellStyle name="Akcent 1" xfId="10219" builtinId="29" hidden="1"/>
    <cellStyle name="Akcent 1" xfId="10259" builtinId="29" hidden="1"/>
    <cellStyle name="Akcent 1" xfId="10298" builtinId="29" hidden="1"/>
    <cellStyle name="Akcent 1" xfId="10337" builtinId="29" hidden="1"/>
    <cellStyle name="Akcent 1" xfId="10376" builtinId="29" hidden="1"/>
    <cellStyle name="Akcent 1" xfId="10535" builtinId="29" hidden="1"/>
    <cellStyle name="Akcent 1" xfId="10576" builtinId="29" hidden="1"/>
    <cellStyle name="Akcent 1" xfId="10615" builtinId="29" hidden="1"/>
    <cellStyle name="Akcent 1" xfId="10654" builtinId="29" hidden="1"/>
    <cellStyle name="Akcent 1" xfId="10693" builtinId="29" hidden="1"/>
    <cellStyle name="Akcent 1" xfId="10733" builtinId="29" hidden="1"/>
    <cellStyle name="Akcent 1" xfId="10772" builtinId="29" hidden="1"/>
    <cellStyle name="Akcent 1" xfId="10813" builtinId="29" hidden="1"/>
    <cellStyle name="Akcent 1" xfId="10852" builtinId="29" hidden="1"/>
    <cellStyle name="Akcent 1" xfId="10891" builtinId="29" hidden="1"/>
    <cellStyle name="Akcent 1" xfId="10930" builtinId="29" hidden="1"/>
    <cellStyle name="Akcent 1" xfId="10970" builtinId="29" hidden="1"/>
    <cellStyle name="Akcent 1" xfId="11010" builtinId="29" hidden="1"/>
    <cellStyle name="Akcent 1" xfId="11049" builtinId="29" hidden="1"/>
    <cellStyle name="Akcent 1" xfId="11089" builtinId="29" hidden="1"/>
    <cellStyle name="Akcent 1" xfId="11129" builtinId="29" hidden="1"/>
    <cellStyle name="Akcent 1" xfId="11169" builtinId="29" hidden="1"/>
    <cellStyle name="Akcent 1" xfId="11208" builtinId="29" hidden="1"/>
    <cellStyle name="Akcent 1" xfId="11247" builtinId="29" hidden="1"/>
    <cellStyle name="Akcent 1" xfId="10505" builtinId="29" hidden="1"/>
    <cellStyle name="Akcent 1" xfId="10400" builtinId="29" hidden="1"/>
    <cellStyle name="Akcent 1" xfId="11321" builtinId="29" hidden="1"/>
    <cellStyle name="Akcent 1" xfId="11360" builtinId="29" hidden="1"/>
    <cellStyle name="Akcent 1" xfId="11399" builtinId="29" hidden="1"/>
    <cellStyle name="Akcent 1" xfId="11438" builtinId="29" hidden="1"/>
    <cellStyle name="Akcent 1" xfId="11478" builtinId="29" hidden="1"/>
    <cellStyle name="Akcent 1" xfId="11517" builtinId="29" hidden="1"/>
    <cellStyle name="Akcent 1" xfId="11558" builtinId="29" hidden="1"/>
    <cellStyle name="Akcent 1" xfId="11597" builtinId="29" hidden="1"/>
    <cellStyle name="Akcent 1" xfId="11636" builtinId="29" hidden="1"/>
    <cellStyle name="Akcent 1" xfId="11675" builtinId="29" hidden="1"/>
    <cellStyle name="Akcent 1" xfId="11715" builtinId="29" hidden="1"/>
    <cellStyle name="Akcent 1" xfId="11755" builtinId="29" hidden="1"/>
    <cellStyle name="Akcent 1" xfId="11794" builtinId="29" hidden="1"/>
    <cellStyle name="Akcent 1" xfId="11834" builtinId="29" hidden="1"/>
    <cellStyle name="Akcent 1" xfId="11873" builtinId="29" hidden="1"/>
    <cellStyle name="Akcent 1" xfId="11913" builtinId="29" hidden="1"/>
    <cellStyle name="Akcent 1" xfId="11952" builtinId="29" hidden="1"/>
    <cellStyle name="Akcent 1" xfId="11991" builtinId="29" hidden="1"/>
    <cellStyle name="Akcent 1" xfId="10430" builtinId="29" hidden="1"/>
    <cellStyle name="Akcent 1" xfId="10467" builtinId="29" hidden="1"/>
    <cellStyle name="Akcent 1" xfId="12037" builtinId="29" hidden="1"/>
    <cellStyle name="Akcent 1" xfId="12076" builtinId="29" hidden="1"/>
    <cellStyle name="Akcent 1" xfId="12115" builtinId="29" hidden="1"/>
    <cellStyle name="Akcent 1" xfId="12154" builtinId="29" hidden="1"/>
    <cellStyle name="Akcent 1" xfId="12194" builtinId="29" hidden="1"/>
    <cellStyle name="Akcent 1" xfId="12233" builtinId="29" hidden="1"/>
    <cellStyle name="Akcent 1" xfId="12274" builtinId="29" hidden="1"/>
    <cellStyle name="Akcent 1" xfId="12313" builtinId="29" hidden="1"/>
    <cellStyle name="Akcent 1" xfId="12352" builtinId="29" hidden="1"/>
    <cellStyle name="Akcent 1" xfId="12391" builtinId="29" hidden="1"/>
    <cellStyle name="Akcent 1" xfId="12431" builtinId="29" hidden="1"/>
    <cellStyle name="Akcent 1" xfId="12471" builtinId="29" hidden="1"/>
    <cellStyle name="Akcent 1" xfId="12510" builtinId="29" hidden="1"/>
    <cellStyle name="Akcent 1" xfId="12550" builtinId="29" hidden="1"/>
    <cellStyle name="Akcent 1" xfId="12589" builtinId="29" hidden="1"/>
    <cellStyle name="Akcent 1" xfId="12629" builtinId="29" hidden="1"/>
    <cellStyle name="Akcent 1" xfId="12668" builtinId="29" hidden="1"/>
    <cellStyle name="Akcent 1" xfId="12707" builtinId="29" hidden="1"/>
    <cellStyle name="Akcent 1" xfId="12746" builtinId="29" hidden="1"/>
    <cellStyle name="Akcent 1" xfId="12786" builtinId="29" hidden="1"/>
    <cellStyle name="Akcent 1" xfId="12827" builtinId="29" hidden="1"/>
    <cellStyle name="Akcent 1" xfId="12866" builtinId="29" hidden="1"/>
    <cellStyle name="Akcent 1" xfId="12905" builtinId="29" hidden="1"/>
    <cellStyle name="Akcent 1" xfId="12944" builtinId="29" hidden="1"/>
    <cellStyle name="Akcent 1" xfId="12984" builtinId="29" hidden="1"/>
    <cellStyle name="Akcent 1" xfId="13023" builtinId="29" hidden="1"/>
    <cellStyle name="Akcent 1" xfId="13064" builtinId="29" hidden="1"/>
    <cellStyle name="Akcent 1" xfId="13103" builtinId="29" hidden="1"/>
    <cellStyle name="Akcent 1" xfId="13142" builtinId="29" hidden="1"/>
    <cellStyle name="Akcent 1" xfId="13181" builtinId="29" hidden="1"/>
    <cellStyle name="Akcent 1" xfId="13221" builtinId="29" hidden="1"/>
    <cellStyle name="Akcent 1" xfId="13261" builtinId="29" hidden="1"/>
    <cellStyle name="Akcent 1" xfId="13300" builtinId="29" hidden="1"/>
    <cellStyle name="Akcent 1" xfId="13340" builtinId="29" hidden="1"/>
    <cellStyle name="Akcent 1" xfId="13379" builtinId="29" hidden="1"/>
    <cellStyle name="Akcent 1" xfId="13419" builtinId="29" hidden="1"/>
    <cellStyle name="Akcent 1" xfId="13458" builtinId="29" hidden="1"/>
    <cellStyle name="Akcent 1" xfId="13497" builtinId="29" hidden="1"/>
    <cellStyle name="Akcent 1" xfId="13536" builtinId="29" hidden="1"/>
    <cellStyle name="Akcent 1" xfId="13695" builtinId="29" hidden="1"/>
    <cellStyle name="Akcent 1" xfId="13736" builtinId="29" hidden="1"/>
    <cellStyle name="Akcent 1" xfId="13775" builtinId="29" hidden="1"/>
    <cellStyle name="Akcent 1" xfId="13814" builtinId="29" hidden="1"/>
    <cellStyle name="Akcent 1" xfId="13853" builtinId="29" hidden="1"/>
    <cellStyle name="Akcent 1" xfId="13893" builtinId="29" hidden="1"/>
    <cellStyle name="Akcent 1" xfId="13932" builtinId="29" hidden="1"/>
    <cellStyle name="Akcent 1" xfId="13973" builtinId="29" hidden="1"/>
    <cellStyle name="Akcent 1" xfId="14012" builtinId="29" hidden="1"/>
    <cellStyle name="Akcent 1" xfId="14051" builtinId="29" hidden="1"/>
    <cellStyle name="Akcent 1" xfId="14090" builtinId="29" hidden="1"/>
    <cellStyle name="Akcent 1" xfId="14130" builtinId="29" hidden="1"/>
    <cellStyle name="Akcent 1" xfId="14170" builtinId="29" hidden="1"/>
    <cellStyle name="Akcent 1" xfId="14209" builtinId="29" hidden="1"/>
    <cellStyle name="Akcent 1" xfId="14249" builtinId="29" hidden="1"/>
    <cellStyle name="Akcent 1" xfId="14289" builtinId="29" hidden="1"/>
    <cellStyle name="Akcent 1" xfId="14329" builtinId="29" hidden="1"/>
    <cellStyle name="Akcent 1" xfId="14368" builtinId="29" hidden="1"/>
    <cellStyle name="Akcent 1" xfId="14407" builtinId="29" hidden="1"/>
    <cellStyle name="Akcent 1" xfId="13665" builtinId="29" hidden="1"/>
    <cellStyle name="Akcent 1" xfId="13560" builtinId="29" hidden="1"/>
    <cellStyle name="Akcent 1" xfId="14481" builtinId="29" hidden="1"/>
    <cellStyle name="Akcent 1" xfId="14520" builtinId="29" hidden="1"/>
    <cellStyle name="Akcent 1" xfId="14559" builtinId="29" hidden="1"/>
    <cellStyle name="Akcent 1" xfId="14598" builtinId="29" hidden="1"/>
    <cellStyle name="Akcent 1" xfId="14638" builtinId="29" hidden="1"/>
    <cellStyle name="Akcent 1" xfId="14677" builtinId="29" hidden="1"/>
    <cellStyle name="Akcent 1" xfId="14718" builtinId="29" hidden="1"/>
    <cellStyle name="Akcent 1" xfId="14757" builtinId="29" hidden="1"/>
    <cellStyle name="Akcent 1" xfId="14796" builtinId="29" hidden="1"/>
    <cellStyle name="Akcent 1" xfId="14835" builtinId="29" hidden="1"/>
    <cellStyle name="Akcent 1" xfId="14875" builtinId="29" hidden="1"/>
    <cellStyle name="Akcent 1" xfId="14915" builtinId="29" hidden="1"/>
    <cellStyle name="Akcent 1" xfId="14954" builtinId="29" hidden="1"/>
    <cellStyle name="Akcent 1" xfId="14994" builtinId="29" hidden="1"/>
    <cellStyle name="Akcent 1" xfId="15033" builtinId="29" hidden="1"/>
    <cellStyle name="Akcent 1" xfId="15073" builtinId="29" hidden="1"/>
    <cellStyle name="Akcent 1" xfId="15112" builtinId="29" hidden="1"/>
    <cellStyle name="Akcent 1" xfId="15151" builtinId="29" hidden="1"/>
    <cellStyle name="Akcent 1" xfId="13590" builtinId="29" hidden="1"/>
    <cellStyle name="Akcent 1" xfId="13627" builtinId="29" hidden="1"/>
    <cellStyle name="Akcent 1" xfId="15197" builtinId="29" hidden="1"/>
    <cellStyle name="Akcent 1" xfId="15236" builtinId="29" hidden="1"/>
    <cellStyle name="Akcent 1" xfId="15275" builtinId="29" hidden="1"/>
    <cellStyle name="Akcent 1" xfId="15314" builtinId="29" hidden="1"/>
    <cellStyle name="Akcent 1" xfId="15354" builtinId="29" hidden="1"/>
    <cellStyle name="Akcent 1" xfId="15393" builtinId="29" hidden="1"/>
    <cellStyle name="Akcent 1" xfId="15434" builtinId="29" hidden="1"/>
    <cellStyle name="Akcent 1" xfId="15473" builtinId="29" hidden="1"/>
    <cellStyle name="Akcent 1" xfId="15512" builtinId="29" hidden="1"/>
    <cellStyle name="Akcent 1" xfId="15551" builtinId="29" hidden="1"/>
    <cellStyle name="Akcent 1" xfId="15591" builtinId="29" hidden="1"/>
    <cellStyle name="Akcent 1" xfId="15631" builtinId="29" hidden="1"/>
    <cellStyle name="Akcent 1" xfId="15670" builtinId="29" hidden="1"/>
    <cellStyle name="Akcent 1" xfId="15710" builtinId="29" hidden="1"/>
    <cellStyle name="Akcent 1" xfId="15749" builtinId="29" hidden="1"/>
    <cellStyle name="Akcent 1" xfId="15789" builtinId="29" hidden="1"/>
    <cellStyle name="Akcent 1" xfId="15828" builtinId="29" hidden="1"/>
    <cellStyle name="Akcent 1" xfId="15867" builtinId="29" hidden="1"/>
    <cellStyle name="Akcent 1" xfId="3226" builtinId="29" hidden="1"/>
    <cellStyle name="Akcent 1" xfId="3275" builtinId="29" hidden="1"/>
    <cellStyle name="Akcent 1" xfId="15921" builtinId="29" hidden="1"/>
    <cellStyle name="Akcent 1" xfId="15960" builtinId="29" hidden="1"/>
    <cellStyle name="Akcent 1" xfId="15999" builtinId="29" hidden="1"/>
    <cellStyle name="Akcent 1" xfId="16038" builtinId="29" hidden="1"/>
    <cellStyle name="Akcent 1" xfId="16078" builtinId="29" hidden="1"/>
    <cellStyle name="Akcent 1" xfId="16117" builtinId="29" hidden="1"/>
    <cellStyle name="Akcent 1" xfId="16158" builtinId="29" hidden="1"/>
    <cellStyle name="Akcent 1" xfId="16197" builtinId="29" hidden="1"/>
    <cellStyle name="Akcent 1" xfId="16236" builtinId="29" hidden="1"/>
    <cellStyle name="Akcent 1" xfId="16275" builtinId="29" hidden="1"/>
    <cellStyle name="Akcent 1" xfId="16315" builtinId="29" hidden="1"/>
    <cellStyle name="Akcent 1" xfId="16355" builtinId="29" hidden="1"/>
    <cellStyle name="Akcent 1" xfId="16394" builtinId="29" hidden="1"/>
    <cellStyle name="Akcent 1" xfId="16434" builtinId="29" hidden="1"/>
    <cellStyle name="Akcent 1" xfId="16473" builtinId="29" hidden="1"/>
    <cellStyle name="Akcent 1" xfId="16513" builtinId="29" hidden="1"/>
    <cellStyle name="Akcent 1" xfId="16552" builtinId="29" hidden="1"/>
    <cellStyle name="Akcent 1" xfId="16591" builtinId="29" hidden="1"/>
    <cellStyle name="Akcent 1" xfId="16630" builtinId="29" hidden="1"/>
    <cellStyle name="Akcent 1" xfId="16789" builtinId="29" hidden="1"/>
    <cellStyle name="Akcent 1" xfId="16830" builtinId="29" hidden="1"/>
    <cellStyle name="Akcent 1" xfId="16869" builtinId="29" hidden="1"/>
    <cellStyle name="Akcent 1" xfId="16908" builtinId="29" hidden="1"/>
    <cellStyle name="Akcent 1" xfId="16947" builtinId="29" hidden="1"/>
    <cellStyle name="Akcent 1" xfId="16987" builtinId="29" hidden="1"/>
    <cellStyle name="Akcent 1" xfId="17026" builtinId="29" hidden="1"/>
    <cellStyle name="Akcent 1" xfId="17067" builtinId="29" hidden="1"/>
    <cellStyle name="Akcent 1" xfId="17106" builtinId="29" hidden="1"/>
    <cellStyle name="Akcent 1" xfId="17145" builtinId="29" hidden="1"/>
    <cellStyle name="Akcent 1" xfId="17184" builtinId="29" hidden="1"/>
    <cellStyle name="Akcent 1" xfId="17224" builtinId="29" hidden="1"/>
    <cellStyle name="Akcent 1" xfId="17264" builtinId="29" hidden="1"/>
    <cellStyle name="Akcent 1" xfId="17303" builtinId="29" hidden="1"/>
    <cellStyle name="Akcent 1" xfId="17343" builtinId="29" hidden="1"/>
    <cellStyle name="Akcent 1" xfId="17383" builtinId="29" hidden="1"/>
    <cellStyle name="Akcent 1" xfId="17423" builtinId="29" hidden="1"/>
    <cellStyle name="Akcent 1" xfId="17462" builtinId="29" hidden="1"/>
    <cellStyle name="Akcent 1" xfId="17501" builtinId="29" hidden="1"/>
    <cellStyle name="Akcent 1" xfId="16759" builtinId="29" hidden="1"/>
    <cellStyle name="Akcent 1" xfId="16654" builtinId="29" hidden="1"/>
    <cellStyle name="Akcent 1" xfId="17575" builtinId="29" hidden="1"/>
    <cellStyle name="Akcent 1" xfId="17614" builtinId="29" hidden="1"/>
    <cellStyle name="Akcent 1" xfId="17653" builtinId="29" hidden="1"/>
    <cellStyle name="Akcent 1" xfId="17692" builtinId="29" hidden="1"/>
    <cellStyle name="Akcent 1" xfId="17732" builtinId="29" hidden="1"/>
    <cellStyle name="Akcent 1" xfId="17771" builtinId="29" hidden="1"/>
    <cellStyle name="Akcent 1" xfId="17812" builtinId="29" hidden="1"/>
    <cellStyle name="Akcent 1" xfId="17851" builtinId="29" hidden="1"/>
    <cellStyle name="Akcent 1" xfId="17890" builtinId="29" hidden="1"/>
    <cellStyle name="Akcent 1" xfId="17929" builtinId="29" hidden="1"/>
    <cellStyle name="Akcent 1" xfId="17969" builtinId="29" hidden="1"/>
    <cellStyle name="Akcent 1" xfId="18009" builtinId="29" hidden="1"/>
    <cellStyle name="Akcent 1" xfId="18048" builtinId="29" hidden="1"/>
    <cellStyle name="Akcent 1" xfId="18088" builtinId="29" hidden="1"/>
    <cellStyle name="Akcent 1" xfId="18127" builtinId="29" hidden="1"/>
    <cellStyle name="Akcent 1" xfId="18167" builtinId="29" hidden="1"/>
    <cellStyle name="Akcent 1" xfId="18206" builtinId="29" hidden="1"/>
    <cellStyle name="Akcent 1" xfId="18245" builtinId="29" hidden="1"/>
    <cellStyle name="Akcent 1" xfId="16684" builtinId="29" hidden="1"/>
    <cellStyle name="Akcent 1" xfId="16721" builtinId="29" hidden="1"/>
    <cellStyle name="Akcent 1" xfId="18291" builtinId="29" hidden="1"/>
    <cellStyle name="Akcent 1" xfId="18330" builtinId="29" hidden="1"/>
    <cellStyle name="Akcent 1" xfId="18369" builtinId="29" hidden="1"/>
    <cellStyle name="Akcent 1" xfId="18408" builtinId="29" hidden="1"/>
    <cellStyle name="Akcent 1" xfId="18448" builtinId="29" hidden="1"/>
    <cellStyle name="Akcent 1" xfId="18487" builtinId="29" hidden="1"/>
    <cellStyle name="Akcent 1" xfId="18528" builtinId="29" hidden="1"/>
    <cellStyle name="Akcent 1" xfId="18567" builtinId="29" hidden="1"/>
    <cellStyle name="Akcent 1" xfId="18606" builtinId="29" hidden="1"/>
    <cellStyle name="Akcent 1" xfId="18645" builtinId="29" hidden="1"/>
    <cellStyle name="Akcent 1" xfId="18685" builtinId="29" hidden="1"/>
    <cellStyle name="Akcent 1" xfId="18725" builtinId="29" hidden="1"/>
    <cellStyle name="Akcent 1" xfId="18764" builtinId="29" hidden="1"/>
    <cellStyle name="Akcent 1" xfId="18804" builtinId="29" hidden="1"/>
    <cellStyle name="Akcent 1" xfId="18843" builtinId="29" hidden="1"/>
    <cellStyle name="Akcent 1" xfId="18883" builtinId="29" hidden="1"/>
    <cellStyle name="Akcent 1" xfId="18922" builtinId="29" hidden="1"/>
    <cellStyle name="Akcent 1" xfId="18961" builtinId="29" hidden="1"/>
    <cellStyle name="Akcent 1" xfId="3260" builtinId="29" hidden="1"/>
    <cellStyle name="Akcent 1" xfId="19083" builtinId="29" hidden="1"/>
    <cellStyle name="Akcent 1" xfId="19124" builtinId="29" hidden="1"/>
    <cellStyle name="Akcent 1" xfId="19163" builtinId="29" hidden="1"/>
    <cellStyle name="Akcent 1" xfId="19202" builtinId="29" hidden="1"/>
    <cellStyle name="Akcent 1" xfId="19241" builtinId="29" hidden="1"/>
    <cellStyle name="Akcent 1" xfId="19281" builtinId="29" hidden="1"/>
    <cellStyle name="Akcent 1" xfId="19320" builtinId="29" hidden="1"/>
    <cellStyle name="Akcent 1" xfId="19361" builtinId="29" hidden="1"/>
    <cellStyle name="Akcent 1" xfId="19400" builtinId="29" hidden="1"/>
    <cellStyle name="Akcent 1" xfId="19439" builtinId="29" hidden="1"/>
    <cellStyle name="Akcent 1" xfId="19478" builtinId="29" hidden="1"/>
    <cellStyle name="Akcent 1" xfId="19518" builtinId="29" hidden="1"/>
    <cellStyle name="Akcent 1" xfId="19558" builtinId="29" hidden="1"/>
    <cellStyle name="Akcent 1" xfId="19597" builtinId="29" hidden="1"/>
    <cellStyle name="Akcent 1" xfId="19637" builtinId="29" hidden="1"/>
    <cellStyle name="Akcent 1" xfId="19676" builtinId="29" hidden="1"/>
    <cellStyle name="Akcent 1" xfId="19716" builtinId="29" hidden="1"/>
    <cellStyle name="Akcent 1" xfId="19755" builtinId="29" hidden="1"/>
    <cellStyle name="Akcent 1" xfId="19794" builtinId="29" hidden="1"/>
    <cellStyle name="Akcent 1" xfId="19845" builtinId="29" hidden="1"/>
    <cellStyle name="Akcent 1" xfId="20004" builtinId="29" hidden="1"/>
    <cellStyle name="Akcent 1" xfId="20045" builtinId="29" hidden="1"/>
    <cellStyle name="Akcent 1" xfId="20084" builtinId="29" hidden="1"/>
    <cellStyle name="Akcent 1" xfId="20123" builtinId="29" hidden="1"/>
    <cellStyle name="Akcent 1" xfId="20162" builtinId="29" hidden="1"/>
    <cellStyle name="Akcent 1" xfId="20202" builtinId="29" hidden="1"/>
    <cellStyle name="Akcent 1" xfId="20241" builtinId="29" hidden="1"/>
    <cellStyle name="Akcent 1" xfId="20282" builtinId="29" hidden="1"/>
    <cellStyle name="Akcent 1" xfId="20321" builtinId="29" hidden="1"/>
    <cellStyle name="Akcent 1" xfId="20360" builtinId="29" hidden="1"/>
    <cellStyle name="Akcent 1" xfId="20399" builtinId="29" hidden="1"/>
    <cellStyle name="Akcent 1" xfId="20439" builtinId="29" hidden="1"/>
    <cellStyle name="Akcent 1" xfId="20479" builtinId="29" hidden="1"/>
    <cellStyle name="Akcent 1" xfId="20518" builtinId="29" hidden="1"/>
    <cellStyle name="Akcent 1" xfId="20558" builtinId="29" hidden="1"/>
    <cellStyle name="Akcent 1" xfId="20598" builtinId="29" hidden="1"/>
    <cellStyle name="Akcent 1" xfId="20638" builtinId="29" hidden="1"/>
    <cellStyle name="Akcent 1" xfId="20677" builtinId="29" hidden="1"/>
    <cellStyle name="Akcent 1" xfId="20716" builtinId="29" hidden="1"/>
    <cellStyle name="Akcent 1" xfId="19974" builtinId="29" hidden="1"/>
    <cellStyle name="Akcent 1" xfId="19869" builtinId="29" hidden="1"/>
    <cellStyle name="Akcent 1" xfId="20790" builtinId="29" hidden="1"/>
    <cellStyle name="Akcent 1" xfId="20829" builtinId="29" hidden="1"/>
    <cellStyle name="Akcent 1" xfId="20868" builtinId="29" hidden="1"/>
    <cellStyle name="Akcent 1" xfId="20907" builtinId="29" hidden="1"/>
    <cellStyle name="Akcent 1" xfId="20947" builtinId="29" hidden="1"/>
    <cellStyle name="Akcent 1" xfId="20986" builtinId="29" hidden="1"/>
    <cellStyle name="Akcent 1" xfId="21027" builtinId="29" hidden="1"/>
    <cellStyle name="Akcent 1" xfId="21066" builtinId="29" hidden="1"/>
    <cellStyle name="Akcent 1" xfId="21105" builtinId="29" hidden="1"/>
    <cellStyle name="Akcent 1" xfId="21144" builtinId="29" hidden="1"/>
    <cellStyle name="Akcent 1" xfId="21184" builtinId="29" hidden="1"/>
    <cellStyle name="Akcent 1" xfId="21224" builtinId="29" hidden="1"/>
    <cellStyle name="Akcent 1" xfId="21263" builtinId="29" hidden="1"/>
    <cellStyle name="Akcent 1" xfId="21303" builtinId="29" hidden="1"/>
    <cellStyle name="Akcent 1" xfId="21342" builtinId="29" hidden="1"/>
    <cellStyle name="Akcent 1" xfId="21382" builtinId="29" hidden="1"/>
    <cellStyle name="Akcent 1" xfId="21421" builtinId="29" hidden="1"/>
    <cellStyle name="Akcent 1" xfId="21460" builtinId="29" hidden="1"/>
    <cellStyle name="Akcent 1" xfId="19899" builtinId="29" hidden="1"/>
    <cellStyle name="Akcent 1" xfId="19936" builtinId="29" hidden="1"/>
    <cellStyle name="Akcent 1" xfId="21506" builtinId="29" hidden="1"/>
    <cellStyle name="Akcent 1" xfId="21545" builtinId="29" hidden="1"/>
    <cellStyle name="Akcent 1" xfId="21584" builtinId="29" hidden="1"/>
    <cellStyle name="Akcent 1" xfId="21623" builtinId="29" hidden="1"/>
    <cellStyle name="Akcent 1" xfId="21663" builtinId="29" hidden="1"/>
    <cellStyle name="Akcent 1" xfId="21702" builtinId="29" hidden="1"/>
    <cellStyle name="Akcent 1" xfId="21743" builtinId="29" hidden="1"/>
    <cellStyle name="Akcent 1" xfId="21782" builtinId="29" hidden="1"/>
    <cellStyle name="Akcent 1" xfId="21821" builtinId="29" hidden="1"/>
    <cellStyle name="Akcent 1" xfId="21860" builtinId="29" hidden="1"/>
    <cellStyle name="Akcent 1" xfId="21900" builtinId="29" hidden="1"/>
    <cellStyle name="Akcent 1" xfId="21940" builtinId="29" hidden="1"/>
    <cellStyle name="Akcent 1" xfId="21979" builtinId="29" hidden="1"/>
    <cellStyle name="Akcent 1" xfId="22019" builtinId="29" hidden="1"/>
    <cellStyle name="Akcent 1" xfId="22058" builtinId="29" hidden="1"/>
    <cellStyle name="Akcent 1" xfId="22098" builtinId="29" hidden="1"/>
    <cellStyle name="Akcent 1" xfId="22137" builtinId="29" hidden="1"/>
    <cellStyle name="Akcent 1" xfId="22176" builtinId="29" hidden="1"/>
    <cellStyle name="Akcent 1" xfId="22215" builtinId="29" hidden="1"/>
    <cellStyle name="Akcent 1" xfId="22255" builtinId="29" hidden="1"/>
    <cellStyle name="Akcent 1" xfId="22296" builtinId="29" hidden="1"/>
    <cellStyle name="Akcent 1" xfId="22335" builtinId="29" hidden="1"/>
    <cellStyle name="Akcent 1" xfId="22374" builtinId="29" hidden="1"/>
    <cellStyle name="Akcent 1" xfId="22413" builtinId="29" hidden="1"/>
    <cellStyle name="Akcent 1" xfId="22453" builtinId="29" hidden="1"/>
    <cellStyle name="Akcent 1" xfId="22492" builtinId="29" hidden="1"/>
    <cellStyle name="Akcent 1" xfId="22533" builtinId="29" hidden="1"/>
    <cellStyle name="Akcent 1" xfId="22572" builtinId="29" hidden="1"/>
    <cellStyle name="Akcent 1" xfId="22611" builtinId="29" hidden="1"/>
    <cellStyle name="Akcent 1" xfId="22650" builtinId="29" hidden="1"/>
    <cellStyle name="Akcent 1" xfId="22690" builtinId="29" hidden="1"/>
    <cellStyle name="Akcent 1" xfId="22730" builtinId="29" hidden="1"/>
    <cellStyle name="Akcent 1" xfId="22769" builtinId="29" hidden="1"/>
    <cellStyle name="Akcent 1" xfId="22809" builtinId="29" hidden="1"/>
    <cellStyle name="Akcent 1" xfId="22848" builtinId="29" hidden="1"/>
    <cellStyle name="Akcent 1" xfId="22888" builtinId="29" hidden="1"/>
    <cellStyle name="Akcent 1" xfId="22927" builtinId="29" hidden="1"/>
    <cellStyle name="Akcent 1" xfId="22966" builtinId="29" hidden="1"/>
    <cellStyle name="Akcent 1" xfId="23005" builtinId="29" hidden="1"/>
    <cellStyle name="Akcent 1" xfId="23164" builtinId="29" hidden="1"/>
    <cellStyle name="Akcent 1" xfId="23205" builtinId="29" hidden="1"/>
    <cellStyle name="Akcent 1" xfId="23244" builtinId="29" hidden="1"/>
    <cellStyle name="Akcent 1" xfId="23283" builtinId="29" hidden="1"/>
    <cellStyle name="Akcent 1" xfId="23322" builtinId="29" hidden="1"/>
    <cellStyle name="Akcent 1" xfId="23362" builtinId="29" hidden="1"/>
    <cellStyle name="Akcent 1" xfId="23401" builtinId="29" hidden="1"/>
    <cellStyle name="Akcent 1" xfId="23442" builtinId="29" hidden="1"/>
    <cellStyle name="Akcent 1" xfId="23481" builtinId="29" hidden="1"/>
    <cellStyle name="Akcent 1" xfId="23520" builtinId="29" hidden="1"/>
    <cellStyle name="Akcent 1" xfId="23559" builtinId="29" hidden="1"/>
    <cellStyle name="Akcent 1" xfId="23599" builtinId="29" hidden="1"/>
    <cellStyle name="Akcent 1" xfId="23639" builtinId="29" hidden="1"/>
    <cellStyle name="Akcent 1" xfId="23678" builtinId="29" hidden="1"/>
    <cellStyle name="Akcent 1" xfId="23718" builtinId="29" hidden="1"/>
    <cellStyle name="Akcent 1" xfId="23758" builtinId="29" hidden="1"/>
    <cellStyle name="Akcent 1" xfId="23798" builtinId="29" hidden="1"/>
    <cellStyle name="Akcent 1" xfId="23837" builtinId="29" hidden="1"/>
    <cellStyle name="Akcent 1" xfId="23876" builtinId="29" hidden="1"/>
    <cellStyle name="Akcent 1" xfId="23134" builtinId="29" hidden="1"/>
    <cellStyle name="Akcent 1" xfId="23029" builtinId="29" hidden="1"/>
    <cellStyle name="Akcent 1" xfId="23950" builtinId="29" hidden="1"/>
    <cellStyle name="Akcent 1" xfId="23989" builtinId="29" hidden="1"/>
    <cellStyle name="Akcent 1" xfId="24028" builtinId="29" hidden="1"/>
    <cellStyle name="Akcent 1" xfId="24067" builtinId="29" hidden="1"/>
    <cellStyle name="Akcent 1" xfId="24107" builtinId="29" hidden="1"/>
    <cellStyle name="Akcent 1" xfId="24146" builtinId="29" hidden="1"/>
    <cellStyle name="Akcent 1" xfId="24187" builtinId="29" hidden="1"/>
    <cellStyle name="Akcent 1" xfId="24226" builtinId="29" hidden="1"/>
    <cellStyle name="Akcent 1" xfId="24265" builtinId="29" hidden="1"/>
    <cellStyle name="Akcent 1" xfId="24304" builtinId="29" hidden="1"/>
    <cellStyle name="Akcent 1" xfId="24344" builtinId="29" hidden="1"/>
    <cellStyle name="Akcent 1" xfId="24384" builtinId="29" hidden="1"/>
    <cellStyle name="Akcent 1" xfId="24423" builtinId="29" hidden="1"/>
    <cellStyle name="Akcent 1" xfId="24463" builtinId="29" hidden="1"/>
    <cellStyle name="Akcent 1" xfId="24502" builtinId="29" hidden="1"/>
    <cellStyle name="Akcent 1" xfId="24542" builtinId="29" hidden="1"/>
    <cellStyle name="Akcent 1" xfId="24581" builtinId="29" hidden="1"/>
    <cellStyle name="Akcent 1" xfId="24620" builtinId="29" hidden="1"/>
    <cellStyle name="Akcent 1" xfId="23059" builtinId="29" hidden="1"/>
    <cellStyle name="Akcent 1" xfId="23096" builtinId="29" hidden="1"/>
    <cellStyle name="Akcent 1" xfId="24666" builtinId="29" hidden="1"/>
    <cellStyle name="Akcent 1" xfId="24705" builtinId="29" hidden="1"/>
    <cellStyle name="Akcent 1" xfId="24744" builtinId="29" hidden="1"/>
    <cellStyle name="Akcent 1" xfId="24783" builtinId="29" hidden="1"/>
    <cellStyle name="Akcent 1" xfId="24823" builtinId="29" hidden="1"/>
    <cellStyle name="Akcent 1" xfId="24862" builtinId="29" hidden="1"/>
    <cellStyle name="Akcent 1" xfId="24903" builtinId="29" hidden="1"/>
    <cellStyle name="Akcent 1" xfId="24942" builtinId="29" hidden="1"/>
    <cellStyle name="Akcent 1" xfId="24981" builtinId="29" hidden="1"/>
    <cellStyle name="Akcent 1" xfId="25020" builtinId="29" hidden="1"/>
    <cellStyle name="Akcent 1" xfId="25060" builtinId="29" hidden="1"/>
    <cellStyle name="Akcent 1" xfId="25100" builtinId="29" hidden="1"/>
    <cellStyle name="Akcent 1" xfId="25139" builtinId="29" hidden="1"/>
    <cellStyle name="Akcent 1" xfId="25179" builtinId="29" hidden="1"/>
    <cellStyle name="Akcent 1" xfId="25218" builtinId="29" hidden="1"/>
    <cellStyle name="Akcent 1" xfId="25258" builtinId="29" hidden="1"/>
    <cellStyle name="Akcent 1" xfId="25297" builtinId="29" hidden="1"/>
    <cellStyle name="Akcent 1" xfId="25336" builtinId="29" hidden="1"/>
    <cellStyle name="Akcent 1" xfId="19053" builtinId="29" hidden="1"/>
    <cellStyle name="Akcent 1" xfId="19023" builtinId="29" hidden="1"/>
    <cellStyle name="Akcent 1" xfId="25363" builtinId="29" hidden="1"/>
    <cellStyle name="Akcent 1" xfId="25402" builtinId="29" hidden="1"/>
    <cellStyle name="Akcent 1" xfId="25441" builtinId="29" hidden="1"/>
    <cellStyle name="Akcent 1" xfId="25480" builtinId="29" hidden="1"/>
    <cellStyle name="Akcent 1" xfId="25520" builtinId="29" hidden="1"/>
    <cellStyle name="Akcent 1" xfId="25559" builtinId="29" hidden="1"/>
    <cellStyle name="Akcent 1" xfId="25600" builtinId="29" hidden="1"/>
    <cellStyle name="Akcent 1" xfId="25639" builtinId="29" hidden="1"/>
    <cellStyle name="Akcent 1" xfId="25678" builtinId="29" hidden="1"/>
    <cellStyle name="Akcent 1" xfId="25717" builtinId="29" hidden="1"/>
    <cellStyle name="Akcent 1" xfId="25757" builtinId="29" hidden="1"/>
    <cellStyle name="Akcent 1" xfId="25797" builtinId="29" hidden="1"/>
    <cellStyle name="Akcent 1" xfId="25836" builtinId="29" hidden="1"/>
    <cellStyle name="Akcent 1" xfId="25876" builtinId="29" hidden="1"/>
    <cellStyle name="Akcent 1" xfId="25915" builtinId="29" hidden="1"/>
    <cellStyle name="Akcent 1" xfId="25955" builtinId="29" hidden="1"/>
    <cellStyle name="Akcent 1" xfId="25994" builtinId="29" hidden="1"/>
    <cellStyle name="Akcent 1" xfId="26033" builtinId="29" hidden="1"/>
    <cellStyle name="Akcent 1" xfId="26072" builtinId="29" hidden="1"/>
    <cellStyle name="Akcent 1" xfId="26231" builtinId="29" hidden="1"/>
    <cellStyle name="Akcent 1" xfId="26272" builtinId="29" hidden="1"/>
    <cellStyle name="Akcent 1" xfId="26311" builtinId="29" hidden="1"/>
    <cellStyle name="Akcent 1" xfId="26350" builtinId="29" hidden="1"/>
    <cellStyle name="Akcent 1" xfId="26389" builtinId="29" hidden="1"/>
    <cellStyle name="Akcent 1" xfId="26429" builtinId="29" hidden="1"/>
    <cellStyle name="Akcent 1" xfId="26468" builtinId="29" hidden="1"/>
    <cellStyle name="Akcent 1" xfId="26509" builtinId="29" hidden="1"/>
    <cellStyle name="Akcent 1" xfId="26548" builtinId="29" hidden="1"/>
    <cellStyle name="Akcent 1" xfId="26587" builtinId="29" hidden="1"/>
    <cellStyle name="Akcent 1" xfId="26626" builtinId="29" hidden="1"/>
    <cellStyle name="Akcent 1" xfId="26666" builtinId="29" hidden="1"/>
    <cellStyle name="Akcent 1" xfId="26706" builtinId="29" hidden="1"/>
    <cellStyle name="Akcent 1" xfId="26745" builtinId="29" hidden="1"/>
    <cellStyle name="Akcent 1" xfId="26785" builtinId="29" hidden="1"/>
    <cellStyle name="Akcent 1" xfId="26825" builtinId="29" hidden="1"/>
    <cellStyle name="Akcent 1" xfId="26865" builtinId="29" hidden="1"/>
    <cellStyle name="Akcent 1" xfId="26904" builtinId="29" hidden="1"/>
    <cellStyle name="Akcent 1" xfId="26943" builtinId="29" hidden="1"/>
    <cellStyle name="Akcent 1" xfId="26201" builtinId="29" hidden="1"/>
    <cellStyle name="Akcent 1" xfId="26096" builtinId="29" hidden="1"/>
    <cellStyle name="Akcent 1" xfId="27017" builtinId="29" hidden="1"/>
    <cellStyle name="Akcent 1" xfId="27056" builtinId="29" hidden="1"/>
    <cellStyle name="Akcent 1" xfId="27095" builtinId="29" hidden="1"/>
    <cellStyle name="Akcent 1" xfId="27134" builtinId="29" hidden="1"/>
    <cellStyle name="Akcent 1" xfId="27174" builtinId="29" hidden="1"/>
    <cellStyle name="Akcent 1" xfId="27213" builtinId="29" hidden="1"/>
    <cellStyle name="Akcent 1" xfId="27254" builtinId="29" hidden="1"/>
    <cellStyle name="Akcent 1" xfId="27293" builtinId="29" hidden="1"/>
    <cellStyle name="Akcent 1" xfId="27332" builtinId="29" hidden="1"/>
    <cellStyle name="Akcent 1" xfId="27371" builtinId="29" hidden="1"/>
    <cellStyle name="Akcent 1" xfId="27411" builtinId="29" hidden="1"/>
    <cellStyle name="Akcent 1" xfId="27451" builtinId="29" hidden="1"/>
    <cellStyle name="Akcent 1" xfId="27490" builtinId="29" hidden="1"/>
    <cellStyle name="Akcent 1" xfId="27530" builtinId="29" hidden="1"/>
    <cellStyle name="Akcent 1" xfId="27569" builtinId="29" hidden="1"/>
    <cellStyle name="Akcent 1" xfId="27609" builtinId="29" hidden="1"/>
    <cellStyle name="Akcent 1" xfId="27648" builtinId="29" hidden="1"/>
    <cellStyle name="Akcent 1" xfId="27687" builtinId="29" hidden="1"/>
    <cellStyle name="Akcent 1" xfId="26126" builtinId="29" hidden="1"/>
    <cellStyle name="Akcent 1" xfId="26163" builtinId="29" hidden="1"/>
    <cellStyle name="Akcent 1" xfId="27733" builtinId="29" hidden="1"/>
    <cellStyle name="Akcent 1" xfId="27772" builtinId="29" hidden="1"/>
    <cellStyle name="Akcent 1" xfId="27811" builtinId="29" hidden="1"/>
    <cellStyle name="Akcent 1" xfId="27850" builtinId="29" hidden="1"/>
    <cellStyle name="Akcent 1" xfId="27890" builtinId="29" hidden="1"/>
    <cellStyle name="Akcent 1" xfId="27929" builtinId="29" hidden="1"/>
    <cellStyle name="Akcent 1" xfId="27970" builtinId="29" hidden="1"/>
    <cellStyle name="Akcent 1" xfId="28009" builtinId="29" hidden="1"/>
    <cellStyle name="Akcent 1" xfId="28048" builtinId="29" hidden="1"/>
    <cellStyle name="Akcent 1" xfId="28087" builtinId="29" hidden="1"/>
    <cellStyle name="Akcent 1" xfId="28127" builtinId="29" hidden="1"/>
    <cellStyle name="Akcent 1" xfId="28167" builtinId="29" hidden="1"/>
    <cellStyle name="Akcent 1" xfId="28206" builtinId="29" hidden="1"/>
    <cellStyle name="Akcent 1" xfId="28246" builtinId="29" hidden="1"/>
    <cellStyle name="Akcent 1" xfId="28285" builtinId="29" hidden="1"/>
    <cellStyle name="Akcent 1" xfId="28325" builtinId="29" hidden="1"/>
    <cellStyle name="Akcent 1" xfId="28364" builtinId="29" hidden="1"/>
    <cellStyle name="Akcent 1" xfId="28403" builtinId="29" hidden="1"/>
    <cellStyle name="Akcent 1" xfId="28442" builtinId="29" hidden="1"/>
    <cellStyle name="Akcent 1" xfId="28566" builtinId="29" hidden="1"/>
    <cellStyle name="Akcent 1" xfId="28609" builtinId="29" hidden="1"/>
    <cellStyle name="Akcent 1" xfId="28648" builtinId="29" hidden="1"/>
    <cellStyle name="Akcent 1" xfId="28687" builtinId="29" hidden="1"/>
    <cellStyle name="Akcent 1" xfId="28726" builtinId="29" hidden="1"/>
    <cellStyle name="Akcent 1" xfId="28766" builtinId="29" hidden="1"/>
    <cellStyle name="Akcent 1" xfId="28805" builtinId="29" hidden="1"/>
    <cellStyle name="Akcent 1" xfId="28846" builtinId="29" hidden="1"/>
    <cellStyle name="Akcent 1" xfId="28885" builtinId="29" hidden="1"/>
    <cellStyle name="Akcent 1" xfId="28924" builtinId="29" hidden="1"/>
    <cellStyle name="Akcent 1" xfId="28963" builtinId="29" hidden="1"/>
    <cellStyle name="Akcent 1" xfId="29005" builtinId="29" hidden="1"/>
    <cellStyle name="Akcent 1" xfId="29045" builtinId="29" hidden="1"/>
    <cellStyle name="Akcent 1" xfId="29084" builtinId="29" hidden="1"/>
    <cellStyle name="Akcent 1" xfId="29124" builtinId="29" hidden="1"/>
    <cellStyle name="Akcent 1" xfId="29164" builtinId="29" hidden="1"/>
    <cellStyle name="Akcent 1" xfId="29204" builtinId="29" hidden="1"/>
    <cellStyle name="Akcent 1" xfId="29243" builtinId="29" hidden="1"/>
    <cellStyle name="Akcent 1" xfId="29282" builtinId="29" hidden="1"/>
    <cellStyle name="Akcent 1" xfId="29332" builtinId="29" hidden="1"/>
    <cellStyle name="Akcent 1" xfId="29491" builtinId="29" hidden="1"/>
    <cellStyle name="Akcent 1" xfId="29534" builtinId="29" hidden="1"/>
    <cellStyle name="Akcent 1" xfId="29573" builtinId="29" hidden="1"/>
    <cellStyle name="Akcent 1" xfId="29612" builtinId="29" hidden="1"/>
    <cellStyle name="Akcent 1" xfId="29651" builtinId="29" hidden="1"/>
    <cellStyle name="Akcent 1" xfId="29691" builtinId="29" hidden="1"/>
    <cellStyle name="Akcent 1" xfId="29730" builtinId="29" hidden="1"/>
    <cellStyle name="Akcent 1" xfId="29771" builtinId="29" hidden="1"/>
    <cellStyle name="Akcent 1" xfId="29810" builtinId="29" hidden="1"/>
    <cellStyle name="Akcent 1" xfId="29849" builtinId="29" hidden="1"/>
    <cellStyle name="Akcent 1" xfId="29888" builtinId="29" hidden="1"/>
    <cellStyle name="Akcent 1" xfId="29930" builtinId="29" hidden="1"/>
    <cellStyle name="Akcent 1" xfId="29970" builtinId="29" hidden="1"/>
    <cellStyle name="Akcent 1" xfId="30009" builtinId="29" hidden="1"/>
    <cellStyle name="Akcent 1" xfId="30049" builtinId="29" hidden="1"/>
    <cellStyle name="Akcent 1" xfId="30089" builtinId="29" hidden="1"/>
    <cellStyle name="Akcent 1" xfId="30129" builtinId="29" hidden="1"/>
    <cellStyle name="Akcent 1" xfId="30168" builtinId="29" hidden="1"/>
    <cellStyle name="Akcent 1" xfId="30207" builtinId="29" hidden="1"/>
    <cellStyle name="Akcent 1" xfId="29461" builtinId="29" hidden="1"/>
    <cellStyle name="Akcent 1" xfId="29356" builtinId="29" hidden="1"/>
    <cellStyle name="Akcent 1" xfId="30281" builtinId="29" hidden="1"/>
    <cellStyle name="Akcent 1" xfId="30320" builtinId="29" hidden="1"/>
    <cellStyle name="Akcent 1" xfId="30359" builtinId="29" hidden="1"/>
    <cellStyle name="Akcent 1" xfId="30398" builtinId="29" hidden="1"/>
    <cellStyle name="Akcent 1" xfId="30438" builtinId="29" hidden="1"/>
    <cellStyle name="Akcent 1" xfId="30477" builtinId="29" hidden="1"/>
    <cellStyle name="Akcent 1" xfId="30518" builtinId="29" hidden="1"/>
    <cellStyle name="Akcent 1" xfId="30557" builtinId="29" hidden="1"/>
    <cellStyle name="Akcent 1" xfId="30596" builtinId="29" hidden="1"/>
    <cellStyle name="Akcent 1" xfId="30635" builtinId="29" hidden="1"/>
    <cellStyle name="Akcent 1" xfId="30675" builtinId="29" hidden="1"/>
    <cellStyle name="Akcent 1" xfId="30715" builtinId="29" hidden="1"/>
    <cellStyle name="Akcent 1" xfId="30754" builtinId="29" hidden="1"/>
    <cellStyle name="Akcent 1" xfId="30794" builtinId="29" hidden="1"/>
    <cellStyle name="Akcent 1" xfId="30833" builtinId="29" hidden="1"/>
    <cellStyle name="Akcent 1" xfId="30873" builtinId="29" hidden="1"/>
    <cellStyle name="Akcent 1" xfId="30912" builtinId="29" hidden="1"/>
    <cellStyle name="Akcent 1" xfId="30951" builtinId="29" hidden="1"/>
    <cellStyle name="Akcent 1" xfId="29386" builtinId="29" hidden="1"/>
    <cellStyle name="Akcent 1" xfId="29423" builtinId="29" hidden="1"/>
    <cellStyle name="Akcent 1" xfId="30997" builtinId="29" hidden="1"/>
    <cellStyle name="Akcent 1" xfId="31036" builtinId="29" hidden="1"/>
    <cellStyle name="Akcent 1" xfId="31075" builtinId="29" hidden="1"/>
    <cellStyle name="Akcent 1" xfId="31114" builtinId="29" hidden="1"/>
    <cellStyle name="Akcent 1" xfId="31154" builtinId="29" hidden="1"/>
    <cellStyle name="Akcent 1" xfId="31193" builtinId="29" hidden="1"/>
    <cellStyle name="Akcent 1" xfId="31234" builtinId="29" hidden="1"/>
    <cellStyle name="Akcent 1" xfId="31273" builtinId="29" hidden="1"/>
    <cellStyle name="Akcent 1" xfId="31312" builtinId="29" hidden="1"/>
    <cellStyle name="Akcent 1" xfId="31351" builtinId="29" hidden="1"/>
    <cellStyle name="Akcent 1" xfId="31391" builtinId="29" hidden="1"/>
    <cellStyle name="Akcent 1" xfId="31431" builtinId="29" hidden="1"/>
    <cellStyle name="Akcent 1" xfId="31470" builtinId="29" hidden="1"/>
    <cellStyle name="Akcent 1" xfId="31510" builtinId="29" hidden="1"/>
    <cellStyle name="Akcent 1" xfId="31549" builtinId="29" hidden="1"/>
    <cellStyle name="Akcent 1" xfId="31589" builtinId="29" hidden="1"/>
    <cellStyle name="Akcent 1" xfId="31628" builtinId="29" hidden="1"/>
    <cellStyle name="Akcent 1" xfId="31667" builtinId="29" hidden="1"/>
    <cellStyle name="Akcent 1" xfId="28536" builtinId="29" hidden="1"/>
    <cellStyle name="Akcent 1" xfId="28476" builtinId="29" hidden="1"/>
    <cellStyle name="Akcent 1" xfId="31721" builtinId="29" hidden="1"/>
    <cellStyle name="Akcent 1" xfId="31760" builtinId="29" hidden="1"/>
    <cellStyle name="Akcent 1" xfId="31799" builtinId="29" hidden="1"/>
    <cellStyle name="Akcent 1" xfId="31838" builtinId="29" hidden="1"/>
    <cellStyle name="Akcent 1" xfId="31878" builtinId="29" hidden="1"/>
    <cellStyle name="Akcent 1" xfId="31917" builtinId="29" hidden="1"/>
    <cellStyle name="Akcent 1" xfId="31958" builtinId="29" hidden="1"/>
    <cellStyle name="Akcent 1" xfId="31997" builtinId="29" hidden="1"/>
    <cellStyle name="Akcent 1" xfId="32036" builtinId="29" hidden="1"/>
    <cellStyle name="Akcent 1" xfId="32075" builtinId="29" hidden="1"/>
    <cellStyle name="Akcent 1" xfId="32115" builtinId="29" hidden="1"/>
    <cellStyle name="Akcent 1" xfId="32155" builtinId="29" hidden="1"/>
    <cellStyle name="Akcent 1" xfId="32194" builtinId="29" hidden="1"/>
    <cellStyle name="Akcent 1" xfId="32234" builtinId="29" hidden="1"/>
    <cellStyle name="Akcent 1" xfId="32273" builtinId="29" hidden="1"/>
    <cellStyle name="Akcent 1" xfId="32313" builtinId="29" hidden="1"/>
    <cellStyle name="Akcent 1" xfId="32352" builtinId="29" hidden="1"/>
    <cellStyle name="Akcent 1" xfId="32391" builtinId="29" hidden="1"/>
    <cellStyle name="Akcent 1" xfId="32430" builtinId="29" hidden="1"/>
    <cellStyle name="Akcent 1" xfId="32589" builtinId="29" hidden="1"/>
    <cellStyle name="Akcent 1" xfId="32630" builtinId="29" hidden="1"/>
    <cellStyle name="Akcent 1" xfId="32669" builtinId="29" hidden="1"/>
    <cellStyle name="Akcent 1" xfId="32708" builtinId="29" hidden="1"/>
    <cellStyle name="Akcent 1" xfId="32747" builtinId="29" hidden="1"/>
    <cellStyle name="Akcent 1" xfId="32787" builtinId="29" hidden="1"/>
    <cellStyle name="Akcent 1" xfId="32826" builtinId="29" hidden="1"/>
    <cellStyle name="Akcent 1" xfId="32867" builtinId="29" hidden="1"/>
    <cellStyle name="Akcent 1" xfId="32906" builtinId="29" hidden="1"/>
    <cellStyle name="Akcent 1" xfId="32945" builtinId="29" hidden="1"/>
    <cellStyle name="Akcent 1" xfId="32984" builtinId="29" hidden="1"/>
    <cellStyle name="Akcent 1" xfId="33024" builtinId="29" hidden="1"/>
    <cellStyle name="Akcent 1" xfId="33064" builtinId="29" hidden="1"/>
    <cellStyle name="Akcent 1" xfId="33103" builtinId="29" hidden="1"/>
    <cellStyle name="Akcent 1" xfId="33143" builtinId="29" hidden="1"/>
    <cellStyle name="Akcent 1" xfId="33183" builtinId="29" hidden="1"/>
    <cellStyle name="Akcent 1" xfId="33223" builtinId="29" hidden="1"/>
    <cellStyle name="Akcent 1" xfId="33262" builtinId="29" hidden="1"/>
    <cellStyle name="Akcent 1" xfId="33301" builtinId="29" hidden="1"/>
    <cellStyle name="Akcent 1" xfId="32559" builtinId="29" hidden="1"/>
    <cellStyle name="Akcent 1" xfId="32454" builtinId="29" hidden="1"/>
    <cellStyle name="Akcent 1" xfId="33375" builtinId="29" hidden="1"/>
    <cellStyle name="Akcent 1" xfId="33414" builtinId="29" hidden="1"/>
    <cellStyle name="Akcent 1" xfId="33453" builtinId="29" hidden="1"/>
    <cellStyle name="Akcent 1" xfId="33492" builtinId="29" hidden="1"/>
    <cellStyle name="Akcent 1" xfId="33532" builtinId="29" hidden="1"/>
    <cellStyle name="Akcent 1" xfId="33571" builtinId="29" hidden="1"/>
    <cellStyle name="Akcent 1" xfId="33612" builtinId="29" hidden="1"/>
    <cellStyle name="Akcent 1" xfId="33651" builtinId="29" hidden="1"/>
    <cellStyle name="Akcent 1" xfId="33690" builtinId="29" hidden="1"/>
    <cellStyle name="Akcent 1" xfId="33729" builtinId="29" hidden="1"/>
    <cellStyle name="Akcent 1" xfId="33769" builtinId="29" hidden="1"/>
    <cellStyle name="Akcent 1" xfId="33809" builtinId="29" hidden="1"/>
    <cellStyle name="Akcent 1" xfId="33848" builtinId="29" hidden="1"/>
    <cellStyle name="Akcent 1" xfId="33888" builtinId="29" hidden="1"/>
    <cellStyle name="Akcent 1" xfId="33927" builtinId="29" hidden="1"/>
    <cellStyle name="Akcent 1" xfId="33967" builtinId="29" hidden="1"/>
    <cellStyle name="Akcent 1" xfId="34006" builtinId="29" hidden="1"/>
    <cellStyle name="Akcent 1" xfId="34045" builtinId="29" hidden="1"/>
    <cellStyle name="Akcent 1" xfId="32484" builtinId="29" hidden="1"/>
    <cellStyle name="Akcent 1" xfId="32521" builtinId="29" hidden="1"/>
    <cellStyle name="Akcent 1" xfId="34091" builtinId="29" hidden="1"/>
    <cellStyle name="Akcent 1" xfId="34130" builtinId="29" hidden="1"/>
    <cellStyle name="Akcent 1" xfId="34169" builtinId="29" hidden="1"/>
    <cellStyle name="Akcent 1" xfId="34208" builtinId="29" hidden="1"/>
    <cellStyle name="Akcent 1" xfId="34248" builtinId="29" hidden="1"/>
    <cellStyle name="Akcent 1" xfId="34287" builtinId="29" hidden="1"/>
    <cellStyle name="Akcent 1" xfId="34328" builtinId="29" hidden="1"/>
    <cellStyle name="Akcent 1" xfId="34367" builtinId="29" hidden="1"/>
    <cellStyle name="Akcent 1" xfId="34406" builtinId="29" hidden="1"/>
    <cellStyle name="Akcent 1" xfId="34445" builtinId="29" hidden="1"/>
    <cellStyle name="Akcent 1" xfId="34485" builtinId="29" hidden="1"/>
    <cellStyle name="Akcent 1" xfId="34525" builtinId="29" hidden="1"/>
    <cellStyle name="Akcent 1" xfId="34564" builtinId="29" hidden="1"/>
    <cellStyle name="Akcent 1" xfId="34604" builtinId="29" hidden="1"/>
    <cellStyle name="Akcent 1" xfId="34643" builtinId="29" hidden="1"/>
    <cellStyle name="Akcent 1" xfId="34683" builtinId="29" hidden="1"/>
    <cellStyle name="Akcent 1" xfId="34722" builtinId="29" hidden="1"/>
    <cellStyle name="Akcent 1" xfId="34761" builtinId="29" hidden="1"/>
    <cellStyle name="Akcent 1" xfId="28496" builtinId="29" hidden="1"/>
    <cellStyle name="Akcent 1" xfId="34802" builtinId="29" hidden="1"/>
    <cellStyle name="Akcent 1" xfId="34843" builtinId="29" hidden="1"/>
    <cellStyle name="Akcent 1" xfId="34882" builtinId="29" hidden="1"/>
    <cellStyle name="Akcent 1" xfId="34921" builtinId="29" hidden="1"/>
    <cellStyle name="Akcent 1" xfId="34960" builtinId="29" hidden="1"/>
    <cellStyle name="Akcent 1" xfId="35000" builtinId="29" hidden="1"/>
    <cellStyle name="Akcent 1" xfId="35039" builtinId="29" hidden="1"/>
    <cellStyle name="Akcent 1" xfId="35080" builtinId="29" hidden="1"/>
    <cellStyle name="Akcent 1" xfId="35119" builtinId="29" hidden="1"/>
    <cellStyle name="Akcent 1" xfId="35158" builtinId="29" hidden="1"/>
    <cellStyle name="Akcent 1" xfId="35197" builtinId="29" hidden="1"/>
    <cellStyle name="Akcent 1" xfId="35237" builtinId="29" hidden="1"/>
    <cellStyle name="Akcent 1" xfId="35277" builtinId="29" hidden="1"/>
    <cellStyle name="Akcent 1" xfId="35316" builtinId="29" hidden="1"/>
    <cellStyle name="Akcent 1" xfId="35356" builtinId="29" hidden="1"/>
    <cellStyle name="Akcent 1" xfId="35395" builtinId="29" hidden="1"/>
    <cellStyle name="Akcent 1" xfId="35435" builtinId="29" hidden="1"/>
    <cellStyle name="Akcent 1" xfId="35474" builtinId="29" hidden="1"/>
    <cellStyle name="Akcent 1" xfId="35513" builtinId="29" hidden="1"/>
    <cellStyle name="Akcent 1" xfId="35552" builtinId="29" hidden="1"/>
    <cellStyle name="Akcent 1" xfId="35711" builtinId="29" hidden="1"/>
    <cellStyle name="Akcent 1" xfId="35752" builtinId="29" hidden="1"/>
    <cellStyle name="Akcent 1" xfId="35791" builtinId="29" hidden="1"/>
    <cellStyle name="Akcent 1" xfId="35830" builtinId="29" hidden="1"/>
    <cellStyle name="Akcent 1" xfId="35869" builtinId="29" hidden="1"/>
    <cellStyle name="Akcent 1" xfId="35909" builtinId="29" hidden="1"/>
    <cellStyle name="Akcent 1" xfId="35948" builtinId="29" hidden="1"/>
    <cellStyle name="Akcent 1" xfId="35989" builtinId="29" hidden="1"/>
    <cellStyle name="Akcent 1" xfId="36028" builtinId="29" hidden="1"/>
    <cellStyle name="Akcent 1" xfId="36067" builtinId="29" hidden="1"/>
    <cellStyle name="Akcent 1" xfId="36106" builtinId="29" hidden="1"/>
    <cellStyle name="Akcent 1" xfId="36146" builtinId="29" hidden="1"/>
    <cellStyle name="Akcent 1" xfId="36186" builtinId="29" hidden="1"/>
    <cellStyle name="Akcent 1" xfId="36225" builtinId="29" hidden="1"/>
    <cellStyle name="Akcent 1" xfId="36265" builtinId="29" hidden="1"/>
    <cellStyle name="Akcent 1" xfId="36305" builtinId="29" hidden="1"/>
    <cellStyle name="Akcent 1" xfId="36345" builtinId="29" hidden="1"/>
    <cellStyle name="Akcent 1" xfId="36384" builtinId="29" hidden="1"/>
    <cellStyle name="Akcent 1" xfId="36423" builtinId="29" hidden="1"/>
    <cellStyle name="Akcent 1" xfId="35681" builtinId="29" hidden="1"/>
    <cellStyle name="Akcent 1" xfId="35576" builtinId="29" hidden="1"/>
    <cellStyle name="Akcent 1" xfId="36497" builtinId="29" hidden="1"/>
    <cellStyle name="Akcent 1" xfId="36536" builtinId="29" hidden="1"/>
    <cellStyle name="Akcent 1" xfId="36575" builtinId="29" hidden="1"/>
    <cellStyle name="Akcent 1" xfId="36614" builtinId="29" hidden="1"/>
    <cellStyle name="Akcent 1" xfId="36654" builtinId="29" hidden="1"/>
    <cellStyle name="Akcent 1" xfId="36693" builtinId="29" hidden="1"/>
    <cellStyle name="Akcent 1" xfId="36734" builtinId="29" hidden="1"/>
    <cellStyle name="Akcent 1" xfId="36773" builtinId="29" hidden="1"/>
    <cellStyle name="Akcent 1" xfId="36812" builtinId="29" hidden="1"/>
    <cellStyle name="Akcent 1" xfId="36851" builtinId="29" hidden="1"/>
    <cellStyle name="Akcent 1" xfId="36891" builtinId="29" hidden="1"/>
    <cellStyle name="Akcent 1" xfId="36931" builtinId="29" hidden="1"/>
    <cellStyle name="Akcent 1" xfId="36970" builtinId="29" hidden="1"/>
    <cellStyle name="Akcent 1" xfId="37010" builtinId="29" hidden="1"/>
    <cellStyle name="Akcent 1" xfId="37049" builtinId="29" hidden="1"/>
    <cellStyle name="Akcent 1" xfId="37089" builtinId="29" hidden="1"/>
    <cellStyle name="Akcent 1" xfId="37128" builtinId="29" hidden="1"/>
    <cellStyle name="Akcent 1" xfId="37167" builtinId="29" hidden="1"/>
    <cellStyle name="Akcent 1" xfId="35606" builtinId="29" hidden="1"/>
    <cellStyle name="Akcent 1" xfId="35643" builtinId="29" hidden="1"/>
    <cellStyle name="Akcent 1" xfId="37213" builtinId="29" hidden="1"/>
    <cellStyle name="Akcent 1" xfId="37252" builtinId="29" hidden="1"/>
    <cellStyle name="Akcent 1" xfId="37291" builtinId="29" hidden="1"/>
    <cellStyle name="Akcent 1" xfId="37330" builtinId="29" hidden="1"/>
    <cellStyle name="Akcent 1" xfId="37370" builtinId="29" hidden="1"/>
    <cellStyle name="Akcent 1" xfId="37409" builtinId="29" hidden="1"/>
    <cellStyle name="Akcent 1" xfId="37450" builtinId="29" hidden="1"/>
    <cellStyle name="Akcent 1" xfId="37489" builtinId="29" hidden="1"/>
    <cellStyle name="Akcent 1" xfId="37528" builtinId="29" hidden="1"/>
    <cellStyle name="Akcent 1" xfId="37567" builtinId="29" hidden="1"/>
    <cellStyle name="Akcent 1" xfId="37607" builtinId="29" hidden="1"/>
    <cellStyle name="Akcent 1" xfId="37647" builtinId="29" hidden="1"/>
    <cellStyle name="Akcent 1" xfId="37686" builtinId="29" hidden="1"/>
    <cellStyle name="Akcent 1" xfId="37726" builtinId="29" hidden="1"/>
    <cellStyle name="Akcent 1" xfId="37765" builtinId="29" hidden="1"/>
    <cellStyle name="Akcent 1" xfId="37805" builtinId="29" hidden="1"/>
    <cellStyle name="Akcent 1" xfId="37844" builtinId="29" hidden="1"/>
    <cellStyle name="Akcent 1" xfId="37883" builtinId="29" hidden="1"/>
    <cellStyle name="Akcent 1" xfId="37922" builtinId="29" hidden="1"/>
    <cellStyle name="Akcent 1" xfId="37962" builtinId="29" hidden="1"/>
    <cellStyle name="Akcent 1" xfId="38003" builtinId="29" hidden="1"/>
    <cellStyle name="Akcent 1" xfId="38042" builtinId="29" hidden="1"/>
    <cellStyle name="Akcent 1" xfId="38081" builtinId="29" hidden="1"/>
    <cellStyle name="Akcent 1" xfId="38120" builtinId="29" hidden="1"/>
    <cellStyle name="Akcent 1" xfId="38160" builtinId="29" hidden="1"/>
    <cellStyle name="Akcent 1" xfId="38199" builtinId="29" hidden="1"/>
    <cellStyle name="Akcent 1" xfId="38240" builtinId="29" hidden="1"/>
    <cellStyle name="Akcent 1" xfId="38279" builtinId="29" hidden="1"/>
    <cellStyle name="Akcent 1" xfId="38318" builtinId="29" hidden="1"/>
    <cellStyle name="Akcent 1" xfId="38357" builtinId="29" hidden="1"/>
    <cellStyle name="Akcent 1" xfId="38397" builtinId="29" hidden="1"/>
    <cellStyle name="Akcent 1" xfId="38437" builtinId="29" hidden="1"/>
    <cellStyle name="Akcent 1" xfId="38476" builtinId="29" hidden="1"/>
    <cellStyle name="Akcent 1" xfId="38516" builtinId="29" hidden="1"/>
    <cellStyle name="Akcent 1" xfId="38555" builtinId="29" hidden="1"/>
    <cellStyle name="Akcent 1" xfId="38595" builtinId="29" hidden="1"/>
    <cellStyle name="Akcent 1" xfId="38634" builtinId="29" hidden="1"/>
    <cellStyle name="Akcent 1" xfId="38673" builtinId="29" hidden="1"/>
    <cellStyle name="Akcent 1" xfId="38712" builtinId="29" hidden="1"/>
    <cellStyle name="Akcent 1" xfId="38871" builtinId="29" hidden="1"/>
    <cellStyle name="Akcent 1" xfId="38912" builtinId="29" hidden="1"/>
    <cellStyle name="Akcent 1" xfId="38951" builtinId="29" hidden="1"/>
    <cellStyle name="Akcent 1" xfId="38990" builtinId="29" hidden="1"/>
    <cellStyle name="Akcent 1" xfId="39029" builtinId="29" hidden="1"/>
    <cellStyle name="Akcent 1" xfId="39069" builtinId="29" hidden="1"/>
    <cellStyle name="Akcent 1" xfId="39108" builtinId="29" hidden="1"/>
    <cellStyle name="Akcent 1" xfId="39149" builtinId="29" hidden="1"/>
    <cellStyle name="Akcent 1" xfId="39188" builtinId="29" hidden="1"/>
    <cellStyle name="Akcent 1" xfId="39227" builtinId="29" hidden="1"/>
    <cellStyle name="Akcent 1" xfId="39266" builtinId="29" hidden="1"/>
    <cellStyle name="Akcent 1" xfId="39306" builtinId="29" hidden="1"/>
    <cellStyle name="Akcent 1" xfId="39346" builtinId="29" hidden="1"/>
    <cellStyle name="Akcent 1" xfId="39385" builtinId="29" hidden="1"/>
    <cellStyle name="Akcent 1" xfId="39425" builtinId="29" hidden="1"/>
    <cellStyle name="Akcent 1" xfId="39465" builtinId="29" hidden="1"/>
    <cellStyle name="Akcent 1" xfId="39505" builtinId="29" hidden="1"/>
    <cellStyle name="Akcent 1" xfId="39544" builtinId="29" hidden="1"/>
    <cellStyle name="Akcent 1" xfId="39583" builtinId="29" hidden="1"/>
    <cellStyle name="Akcent 1" xfId="38841" builtinId="29" hidden="1"/>
    <cellStyle name="Akcent 1" xfId="38736" builtinId="29" hidden="1"/>
    <cellStyle name="Akcent 1" xfId="39657" builtinId="29" hidden="1"/>
    <cellStyle name="Akcent 1" xfId="39696" builtinId="29" hidden="1"/>
    <cellStyle name="Akcent 1" xfId="39735" builtinId="29" hidden="1"/>
    <cellStyle name="Akcent 1" xfId="39774" builtinId="29" hidden="1"/>
    <cellStyle name="Akcent 1" xfId="39814" builtinId="29" hidden="1"/>
    <cellStyle name="Akcent 1" xfId="39853" builtinId="29" hidden="1"/>
    <cellStyle name="Akcent 1" xfId="39894" builtinId="29" hidden="1"/>
    <cellStyle name="Akcent 1" xfId="39933" builtinId="29" hidden="1"/>
    <cellStyle name="Akcent 1" xfId="39972" builtinId="29" hidden="1"/>
    <cellStyle name="Akcent 1" xfId="40011" builtinId="29" hidden="1"/>
    <cellStyle name="Akcent 1" xfId="40051" builtinId="29" hidden="1"/>
    <cellStyle name="Akcent 1" xfId="40091" builtinId="29" hidden="1"/>
    <cellStyle name="Akcent 1" xfId="40130" builtinId="29" hidden="1"/>
    <cellStyle name="Akcent 1" xfId="40170" builtinId="29" hidden="1"/>
    <cellStyle name="Akcent 1" xfId="40209" builtinId="29" hidden="1"/>
    <cellStyle name="Akcent 1" xfId="40249" builtinId="29" hidden="1"/>
    <cellStyle name="Akcent 1" xfId="40288" builtinId="29" hidden="1"/>
    <cellStyle name="Akcent 1" xfId="40327" builtinId="29" hidden="1"/>
    <cellStyle name="Akcent 1" xfId="38766" builtinId="29" hidden="1"/>
    <cellStyle name="Akcent 1" xfId="38803" builtinId="29" hidden="1"/>
    <cellStyle name="Akcent 1" xfId="40373" builtinId="29" hidden="1"/>
    <cellStyle name="Akcent 1" xfId="40412" builtinId="29" hidden="1"/>
    <cellStyle name="Akcent 1" xfId="40451" builtinId="29" hidden="1"/>
    <cellStyle name="Akcent 1" xfId="40490" builtinId="29" hidden="1"/>
    <cellStyle name="Akcent 1" xfId="40530" builtinId="29" hidden="1"/>
    <cellStyle name="Akcent 1" xfId="40569" builtinId="29" hidden="1"/>
    <cellStyle name="Akcent 1" xfId="40610" builtinId="29" hidden="1"/>
    <cellStyle name="Akcent 1" xfId="40649" builtinId="29" hidden="1"/>
    <cellStyle name="Akcent 1" xfId="40688" builtinId="29" hidden="1"/>
    <cellStyle name="Akcent 1" xfId="40727" builtinId="29" hidden="1"/>
    <cellStyle name="Akcent 1" xfId="40767" builtinId="29" hidden="1"/>
    <cellStyle name="Akcent 1" xfId="40807" builtinId="29" hidden="1"/>
    <cellStyle name="Akcent 1" xfId="40846" builtinId="29" hidden="1"/>
    <cellStyle name="Akcent 1" xfId="40886" builtinId="29" hidden="1"/>
    <cellStyle name="Akcent 1" xfId="40925" builtinId="29" hidden="1"/>
    <cellStyle name="Akcent 1" xfId="40965" builtinId="29" hidden="1"/>
    <cellStyle name="Akcent 1" xfId="41004" builtinId="29" hidden="1"/>
    <cellStyle name="Akcent 1" xfId="41043" builtinId="29" hidden="1"/>
    <cellStyle name="Akcent 1" xfId="41103" builtinId="29" hidden="1"/>
    <cellStyle name="Akcent 1" xfId="41161" builtinId="29" hidden="1"/>
    <cellStyle name="Akcent 1" xfId="41202" builtinId="29" hidden="1"/>
    <cellStyle name="Akcent 1" xfId="41241" builtinId="29" hidden="1"/>
    <cellStyle name="Akcent 1" xfId="41280" builtinId="29" hidden="1"/>
    <cellStyle name="Akcent 1" xfId="41319" builtinId="29" hidden="1"/>
    <cellStyle name="Akcent 1" xfId="41359" builtinId="29" hidden="1"/>
    <cellStyle name="Akcent 1" xfId="41398" builtinId="29" hidden="1"/>
    <cellStyle name="Akcent 1" xfId="41439" builtinId="29" hidden="1"/>
    <cellStyle name="Akcent 1" xfId="41478" builtinId="29" hidden="1"/>
    <cellStyle name="Akcent 1" xfId="41517" builtinId="29" hidden="1"/>
    <cellStyle name="Akcent 1" xfId="41556" builtinId="29" hidden="1"/>
    <cellStyle name="Akcent 1" xfId="41596" builtinId="29" hidden="1"/>
    <cellStyle name="Akcent 1" xfId="41636" builtinId="29" hidden="1"/>
    <cellStyle name="Akcent 1" xfId="41675" builtinId="29" hidden="1"/>
    <cellStyle name="Akcent 1" xfId="41715" builtinId="29" hidden="1"/>
    <cellStyle name="Akcent 1" xfId="41754" builtinId="29" hidden="1"/>
    <cellStyle name="Akcent 1" xfId="41794" builtinId="29" hidden="1"/>
    <cellStyle name="Akcent 1" xfId="41833" builtinId="29" hidden="1"/>
    <cellStyle name="Akcent 1" xfId="41872" builtinId="29" hidden="1"/>
    <cellStyle name="Akcent 1" xfId="41079" builtinId="29" hidden="1"/>
    <cellStyle name="Akcent 1" xfId="41912" builtinId="29" hidden="1"/>
    <cellStyle name="Akcent 1" xfId="41953" builtinId="29" hidden="1"/>
    <cellStyle name="Akcent 1" xfId="41992" builtinId="29" hidden="1"/>
    <cellStyle name="Akcent 1" xfId="42031" builtinId="29" hidden="1"/>
    <cellStyle name="Akcent 1" xfId="42070" builtinId="29" hidden="1"/>
    <cellStyle name="Akcent 1" xfId="42110" builtinId="29" hidden="1"/>
    <cellStyle name="Akcent 1" xfId="42149" builtinId="29" hidden="1"/>
    <cellStyle name="Akcent 1" xfId="42190" builtinId="29" hidden="1"/>
    <cellStyle name="Akcent 1" xfId="42229" builtinId="29" hidden="1"/>
    <cellStyle name="Akcent 1" xfId="42268" builtinId="29" hidden="1"/>
    <cellStyle name="Akcent 1" xfId="42307" builtinId="29" hidden="1"/>
    <cellStyle name="Akcent 1" xfId="42347" builtinId="29" hidden="1"/>
    <cellStyle name="Akcent 1" xfId="42387" builtinId="29" hidden="1"/>
    <cellStyle name="Akcent 1" xfId="42426" builtinId="29" hidden="1"/>
    <cellStyle name="Akcent 1" xfId="42466" builtinId="29" hidden="1"/>
    <cellStyle name="Akcent 1" xfId="42505" builtinId="29" hidden="1"/>
    <cellStyle name="Akcent 1" xfId="42545" builtinId="29" hidden="1"/>
    <cellStyle name="Akcent 1" xfId="42584" builtinId="29" hidden="1"/>
    <cellStyle name="Akcent 1" xfId="42623" builtinId="29" hidden="1"/>
    <cellStyle name="Akcent 1" xfId="42687" builtinId="29" hidden="1"/>
    <cellStyle name="Akcent 1" xfId="42741" builtinId="29" hidden="1"/>
    <cellStyle name="Akcent 1" xfId="42782" builtinId="29" hidden="1"/>
    <cellStyle name="Akcent 1" xfId="42821" builtinId="29" hidden="1"/>
    <cellStyle name="Akcent 1" xfId="42860" builtinId="29" hidden="1"/>
    <cellStyle name="Akcent 1" xfId="42899" builtinId="29" hidden="1"/>
    <cellStyle name="Akcent 1" xfId="42939" builtinId="29" hidden="1"/>
    <cellStyle name="Akcent 1" xfId="42978" builtinId="29" hidden="1"/>
    <cellStyle name="Akcent 1" xfId="43019" builtinId="29" hidden="1"/>
    <cellStyle name="Akcent 1" xfId="43058" builtinId="29" hidden="1"/>
    <cellStyle name="Akcent 1" xfId="43097" builtinId="29" hidden="1"/>
    <cellStyle name="Akcent 1" xfId="43136" builtinId="29" hidden="1"/>
    <cellStyle name="Akcent 1" xfId="43176" builtinId="29" hidden="1"/>
    <cellStyle name="Akcent 1" xfId="43216" builtinId="29" hidden="1"/>
    <cellStyle name="Akcent 1" xfId="43255" builtinId="29" hidden="1"/>
    <cellStyle name="Akcent 1" xfId="43295" builtinId="29" hidden="1"/>
    <cellStyle name="Akcent 1" xfId="43334" builtinId="29" hidden="1"/>
    <cellStyle name="Akcent 1" xfId="43374" builtinId="29" hidden="1"/>
    <cellStyle name="Akcent 1" xfId="43413" builtinId="29" hidden="1"/>
    <cellStyle name="Akcent 1" xfId="43452" builtinId="29" hidden="1"/>
    <cellStyle name="Akcent 1" xfId="42670" builtinId="29" hidden="1"/>
    <cellStyle name="Akcent 1" xfId="43492" builtinId="29" hidden="1"/>
    <cellStyle name="Akcent 1" xfId="43533" builtinId="29" hidden="1"/>
    <cellStyle name="Akcent 1" xfId="43572" builtinId="29" hidden="1"/>
    <cellStyle name="Akcent 1" xfId="43611" builtinId="29" hidden="1"/>
    <cellStyle name="Akcent 1" xfId="43650" builtinId="29" hidden="1"/>
    <cellStyle name="Akcent 1" xfId="43690" builtinId="29" hidden="1"/>
    <cellStyle name="Akcent 1" xfId="43729" builtinId="29" hidden="1"/>
    <cellStyle name="Akcent 1" xfId="43770" builtinId="29" hidden="1"/>
    <cellStyle name="Akcent 1" xfId="43809" builtinId="29" hidden="1"/>
    <cellStyle name="Akcent 1" xfId="43848" builtinId="29" hidden="1"/>
    <cellStyle name="Akcent 1" xfId="43887" builtinId="29" hidden="1"/>
    <cellStyle name="Akcent 1" xfId="43927" builtinId="29" hidden="1"/>
    <cellStyle name="Akcent 1" xfId="43967" builtinId="29" hidden="1"/>
    <cellStyle name="Akcent 1" xfId="44006" builtinId="29" hidden="1"/>
    <cellStyle name="Akcent 1" xfId="44046" builtinId="29" hidden="1"/>
    <cellStyle name="Akcent 1" xfId="44085" builtinId="29" hidden="1"/>
    <cellStyle name="Akcent 1" xfId="44125" builtinId="29" hidden="1"/>
    <cellStyle name="Akcent 1" xfId="44164" builtinId="29" hidden="1"/>
    <cellStyle name="Akcent 1" xfId="44203" builtinId="29" hidden="1"/>
    <cellStyle name="Akcent 1" xfId="44267" builtinId="29" hidden="1"/>
    <cellStyle name="Akcent 1" xfId="44321" builtinId="29" hidden="1"/>
    <cellStyle name="Akcent 1" xfId="44362" builtinId="29" hidden="1"/>
    <cellStyle name="Akcent 1" xfId="44401" builtinId="29" hidden="1"/>
    <cellStyle name="Akcent 1" xfId="44440" builtinId="29" hidden="1"/>
    <cellStyle name="Akcent 1" xfId="44479" builtinId="29" hidden="1"/>
    <cellStyle name="Akcent 1" xfId="44519" builtinId="29" hidden="1"/>
    <cellStyle name="Akcent 1" xfId="44558" builtinId="29" hidden="1"/>
    <cellStyle name="Akcent 1" xfId="44599" builtinId="29" hidden="1"/>
    <cellStyle name="Akcent 1" xfId="44638" builtinId="29" hidden="1"/>
    <cellStyle name="Akcent 1" xfId="44677" builtinId="29" hidden="1"/>
    <cellStyle name="Akcent 1" xfId="44716" builtinId="29" hidden="1"/>
    <cellStyle name="Akcent 1" xfId="44756" builtinId="29" hidden="1"/>
    <cellStyle name="Akcent 1" xfId="44796" builtinId="29" hidden="1"/>
    <cellStyle name="Akcent 1" xfId="44835" builtinId="29" hidden="1"/>
    <cellStyle name="Akcent 1" xfId="44875" builtinId="29" hidden="1"/>
    <cellStyle name="Akcent 1" xfId="44914" builtinId="29" hidden="1"/>
    <cellStyle name="Akcent 1" xfId="44954" builtinId="29" hidden="1"/>
    <cellStyle name="Akcent 1" xfId="44993" builtinId="29" hidden="1"/>
    <cellStyle name="Akcent 1" xfId="45032" builtinId="29" hidden="1"/>
    <cellStyle name="Akcent 1" xfId="44235" builtinId="29" hidden="1"/>
    <cellStyle name="Akcent 1" xfId="45072" builtinId="29" hidden="1"/>
    <cellStyle name="Akcent 1" xfId="45113" builtinId="29" hidden="1"/>
    <cellStyle name="Akcent 1" xfId="45152" builtinId="29" hidden="1"/>
    <cellStyle name="Akcent 1" xfId="45191" builtinId="29" hidden="1"/>
    <cellStyle name="Akcent 1" xfId="45230" builtinId="29" hidden="1"/>
    <cellStyle name="Akcent 1" xfId="45270" builtinId="29" hidden="1"/>
    <cellStyle name="Akcent 1" xfId="45309" builtinId="29" hidden="1"/>
    <cellStyle name="Akcent 1" xfId="45350" builtinId="29" hidden="1"/>
    <cellStyle name="Akcent 1" xfId="45389" builtinId="29" hidden="1"/>
    <cellStyle name="Akcent 1" xfId="45428" builtinId="29" hidden="1"/>
    <cellStyle name="Akcent 1" xfId="45467" builtinId="29" hidden="1"/>
    <cellStyle name="Akcent 1" xfId="45507" builtinId="29" hidden="1"/>
    <cellStyle name="Akcent 1" xfId="45547" builtinId="29" hidden="1"/>
    <cellStyle name="Akcent 1" xfId="45586" builtinId="29" hidden="1"/>
    <cellStyle name="Akcent 1" xfId="45626" builtinId="29" hidden="1"/>
    <cellStyle name="Akcent 1" xfId="45665" builtinId="29" hidden="1"/>
    <cellStyle name="Akcent 1" xfId="45705" builtinId="29" hidden="1"/>
    <cellStyle name="Akcent 1" xfId="45744" builtinId="29" hidden="1"/>
    <cellStyle name="Akcent 1" xfId="45783" builtinId="29" hidden="1"/>
    <cellStyle name="Akcent 1" xfId="45823" builtinId="29" hidden="1"/>
    <cellStyle name="Akcent 1" xfId="45831" builtinId="29" hidden="1"/>
    <cellStyle name="Akcent 1" xfId="45816" builtinId="29" hidden="1"/>
    <cellStyle name="Akcent 1" xfId="45817" builtinId="29" hidden="1"/>
    <cellStyle name="Akcent 1" xfId="45822" builtinId="29" hidden="1"/>
    <cellStyle name="Akcent 1" xfId="45851" builtinId="29" hidden="1"/>
    <cellStyle name="Akcent 1" xfId="45820" builtinId="29" hidden="1"/>
    <cellStyle name="Akcent 1" xfId="45830" builtinId="29" hidden="1"/>
    <cellStyle name="Akcent 1" xfId="45868" builtinId="29" hidden="1"/>
    <cellStyle name="Akcent 1" xfId="45850" builtinId="29" hidden="1"/>
    <cellStyle name="Akcent 1" xfId="45818" builtinId="29" hidden="1"/>
    <cellStyle name="Akcent 1" xfId="45882" builtinId="29" hidden="1"/>
    <cellStyle name="Akcent 1" xfId="45888" builtinId="29" hidden="1"/>
    <cellStyle name="Akcent 1" xfId="45894" builtinId="29" hidden="1"/>
    <cellStyle name="Akcent 1" xfId="45900" builtinId="29" hidden="1"/>
    <cellStyle name="Akcent 1" xfId="45906" builtinId="29" hidden="1"/>
    <cellStyle name="Akcent 1" xfId="45912" builtinId="29" hidden="1"/>
    <cellStyle name="Akcent 1" xfId="45918" builtinId="29" hidden="1"/>
    <cellStyle name="Akcent 1" xfId="45924" builtinId="29" hidden="1"/>
    <cellStyle name="Akcent 1" xfId="45930" builtinId="29" hidden="1"/>
    <cellStyle name="Akcent 1" xfId="45938" builtinId="29" hidden="1"/>
    <cellStyle name="Akcent 1" xfId="45944" builtinId="29" hidden="1"/>
    <cellStyle name="Akcent 2" xfId="20" builtinId="33" hidden="1"/>
    <cellStyle name="Akcent 2" xfId="71" builtinId="33" hidden="1"/>
    <cellStyle name="Akcent 2" xfId="87" builtinId="33" hidden="1"/>
    <cellStyle name="Akcent 2" xfId="126" builtinId="33" hidden="1"/>
    <cellStyle name="Akcent 2" xfId="165" builtinId="33" hidden="1"/>
    <cellStyle name="Akcent 2" xfId="204" builtinId="33" hidden="1"/>
    <cellStyle name="Akcent 2" xfId="244" builtinId="33" hidden="1"/>
    <cellStyle name="Akcent 2" xfId="283" builtinId="33" hidden="1"/>
    <cellStyle name="Akcent 2" xfId="324" builtinId="33" hidden="1"/>
    <cellStyle name="Akcent 2" xfId="363" builtinId="33" hidden="1"/>
    <cellStyle name="Akcent 2" xfId="402" builtinId="33" hidden="1"/>
    <cellStyle name="Akcent 2" xfId="441" builtinId="33" hidden="1"/>
    <cellStyle name="Akcent 2" xfId="481" builtinId="33" hidden="1"/>
    <cellStyle name="Akcent 2" xfId="521" builtinId="33" hidden="1"/>
    <cellStyle name="Akcent 2" xfId="560" builtinId="33" hidden="1"/>
    <cellStyle name="Akcent 2" xfId="600" builtinId="33" hidden="1"/>
    <cellStyle name="Akcent 2" xfId="639" builtinId="33" hidden="1"/>
    <cellStyle name="Akcent 2" xfId="679" builtinId="33" hidden="1"/>
    <cellStyle name="Akcent 2" xfId="718" builtinId="33" hidden="1"/>
    <cellStyle name="Akcent 2" xfId="757" builtinId="33" hidden="1"/>
    <cellStyle name="Akcent 2" xfId="796" builtinId="33" hidden="1"/>
    <cellStyle name="Akcent 2" xfId="955" builtinId="33" hidden="1"/>
    <cellStyle name="Akcent 2" xfId="996" builtinId="33" hidden="1"/>
    <cellStyle name="Akcent 2" xfId="1035" builtinId="33" hidden="1"/>
    <cellStyle name="Akcent 2" xfId="1074" builtinId="33" hidden="1"/>
    <cellStyle name="Akcent 2" xfId="1113" builtinId="33" hidden="1"/>
    <cellStyle name="Akcent 2" xfId="1153" builtinId="33" hidden="1"/>
    <cellStyle name="Akcent 2" xfId="1192" builtinId="33" hidden="1"/>
    <cellStyle name="Akcent 2" xfId="1233" builtinId="33" hidden="1"/>
    <cellStyle name="Akcent 2" xfId="1272" builtinId="33" hidden="1"/>
    <cellStyle name="Akcent 2" xfId="1311" builtinId="33" hidden="1"/>
    <cellStyle name="Akcent 2" xfId="1350" builtinId="33" hidden="1"/>
    <cellStyle name="Akcent 2" xfId="1390" builtinId="33" hidden="1"/>
    <cellStyle name="Akcent 2" xfId="1430" builtinId="33" hidden="1"/>
    <cellStyle name="Akcent 2" xfId="1469" builtinId="33" hidden="1"/>
    <cellStyle name="Akcent 2" xfId="1509" builtinId="33" hidden="1"/>
    <cellStyle name="Akcent 2" xfId="1549" builtinId="33" hidden="1"/>
    <cellStyle name="Akcent 2" xfId="1589" builtinId="33" hidden="1"/>
    <cellStyle name="Akcent 2" xfId="1628" builtinId="33" hidden="1"/>
    <cellStyle name="Akcent 2" xfId="1667" builtinId="33" hidden="1"/>
    <cellStyle name="Akcent 2" xfId="1695" builtinId="33" hidden="1"/>
    <cellStyle name="Akcent 2" xfId="1700" builtinId="33" hidden="1"/>
    <cellStyle name="Akcent 2" xfId="1741" builtinId="33" hidden="1"/>
    <cellStyle name="Akcent 2" xfId="1780" builtinId="33" hidden="1"/>
    <cellStyle name="Akcent 2" xfId="1819" builtinId="33" hidden="1"/>
    <cellStyle name="Akcent 2" xfId="1858" builtinId="33" hidden="1"/>
    <cellStyle name="Akcent 2" xfId="1898" builtinId="33" hidden="1"/>
    <cellStyle name="Akcent 2" xfId="1937" builtinId="33" hidden="1"/>
    <cellStyle name="Akcent 2" xfId="1978" builtinId="33" hidden="1"/>
    <cellStyle name="Akcent 2" xfId="2017" builtinId="33" hidden="1"/>
    <cellStyle name="Akcent 2" xfId="2056" builtinId="33" hidden="1"/>
    <cellStyle name="Akcent 2" xfId="2095" builtinId="33" hidden="1"/>
    <cellStyle name="Akcent 2" xfId="2135" builtinId="33" hidden="1"/>
    <cellStyle name="Akcent 2" xfId="2175" builtinId="33" hidden="1"/>
    <cellStyle name="Akcent 2" xfId="2214" builtinId="33" hidden="1"/>
    <cellStyle name="Akcent 2" xfId="2254" builtinId="33" hidden="1"/>
    <cellStyle name="Akcent 2" xfId="2293" builtinId="33" hidden="1"/>
    <cellStyle name="Akcent 2" xfId="2333" builtinId="33" hidden="1"/>
    <cellStyle name="Akcent 2" xfId="2372" builtinId="33" hidden="1"/>
    <cellStyle name="Akcent 2" xfId="2411" builtinId="33" hidden="1"/>
    <cellStyle name="Akcent 2" xfId="2434" builtinId="33" hidden="1"/>
    <cellStyle name="Akcent 2" xfId="887" builtinId="33" hidden="1"/>
    <cellStyle name="Akcent 2" xfId="2457" builtinId="33" hidden="1"/>
    <cellStyle name="Akcent 2" xfId="2496" builtinId="33" hidden="1"/>
    <cellStyle name="Akcent 2" xfId="2535" builtinId="33" hidden="1"/>
    <cellStyle name="Akcent 2" xfId="2574" builtinId="33" hidden="1"/>
    <cellStyle name="Akcent 2" xfId="2614" builtinId="33" hidden="1"/>
    <cellStyle name="Akcent 2" xfId="2653" builtinId="33" hidden="1"/>
    <cellStyle name="Akcent 2" xfId="2694" builtinId="33" hidden="1"/>
    <cellStyle name="Akcent 2" xfId="2733" builtinId="33" hidden="1"/>
    <cellStyle name="Akcent 2" xfId="2772" builtinId="33" hidden="1"/>
    <cellStyle name="Akcent 2" xfId="2811" builtinId="33" hidden="1"/>
    <cellStyle name="Akcent 2" xfId="2851" builtinId="33" hidden="1"/>
    <cellStyle name="Akcent 2" xfId="2891" builtinId="33" hidden="1"/>
    <cellStyle name="Akcent 2" xfId="2930" builtinId="33" hidden="1"/>
    <cellStyle name="Akcent 2" xfId="2970" builtinId="33" hidden="1"/>
    <cellStyle name="Akcent 2" xfId="3009" builtinId="33" hidden="1"/>
    <cellStyle name="Akcent 2" xfId="3049" builtinId="33" hidden="1"/>
    <cellStyle name="Akcent 2" xfId="3088" builtinId="33" hidden="1"/>
    <cellStyle name="Akcent 2" xfId="3127" builtinId="33" hidden="1"/>
    <cellStyle name="Akcent 2" xfId="3166" builtinId="33" hidden="1"/>
    <cellStyle name="Akcent 2" xfId="3359" builtinId="33" hidden="1"/>
    <cellStyle name="Akcent 2" xfId="3404" builtinId="33" hidden="1"/>
    <cellStyle name="Akcent 2" xfId="3443" builtinId="33" hidden="1"/>
    <cellStyle name="Akcent 2" xfId="3482" builtinId="33" hidden="1"/>
    <cellStyle name="Akcent 2" xfId="3521" builtinId="33" hidden="1"/>
    <cellStyle name="Akcent 2" xfId="3561" builtinId="33" hidden="1"/>
    <cellStyle name="Akcent 2" xfId="3600" builtinId="33" hidden="1"/>
    <cellStyle name="Akcent 2" xfId="3641" builtinId="33" hidden="1"/>
    <cellStyle name="Akcent 2" xfId="3680" builtinId="33" hidden="1"/>
    <cellStyle name="Akcent 2" xfId="3719" builtinId="33" hidden="1"/>
    <cellStyle name="Akcent 2" xfId="3758" builtinId="33" hidden="1"/>
    <cellStyle name="Akcent 2" xfId="3802" builtinId="33" hidden="1"/>
    <cellStyle name="Akcent 2" xfId="3842" builtinId="33" hidden="1"/>
    <cellStyle name="Akcent 2" xfId="3881" builtinId="33" hidden="1"/>
    <cellStyle name="Akcent 2" xfId="3921" builtinId="33" hidden="1"/>
    <cellStyle name="Akcent 2" xfId="3961" builtinId="33" hidden="1"/>
    <cellStyle name="Akcent 2" xfId="4001" builtinId="33" hidden="1"/>
    <cellStyle name="Akcent 2" xfId="4040" builtinId="33" hidden="1"/>
    <cellStyle name="Akcent 2" xfId="4079" builtinId="33" hidden="1"/>
    <cellStyle name="Akcent 2" xfId="4136" builtinId="33" hidden="1"/>
    <cellStyle name="Akcent 2" xfId="4295" builtinId="33" hidden="1"/>
    <cellStyle name="Akcent 2" xfId="4340" builtinId="33" hidden="1"/>
    <cellStyle name="Akcent 2" xfId="4379" builtinId="33" hidden="1"/>
    <cellStyle name="Akcent 2" xfId="4418" builtinId="33" hidden="1"/>
    <cellStyle name="Akcent 2" xfId="4457" builtinId="33" hidden="1"/>
    <cellStyle name="Akcent 2" xfId="4497" builtinId="33" hidden="1"/>
    <cellStyle name="Akcent 2" xfId="4536" builtinId="33" hidden="1"/>
    <cellStyle name="Akcent 2" xfId="4577" builtinId="33" hidden="1"/>
    <cellStyle name="Akcent 2" xfId="4616" builtinId="33" hidden="1"/>
    <cellStyle name="Akcent 2" xfId="4655" builtinId="33" hidden="1"/>
    <cellStyle name="Akcent 2" xfId="4694" builtinId="33" hidden="1"/>
    <cellStyle name="Akcent 2" xfId="4738" builtinId="33" hidden="1"/>
    <cellStyle name="Akcent 2" xfId="4778" builtinId="33" hidden="1"/>
    <cellStyle name="Akcent 2" xfId="4817" builtinId="33" hidden="1"/>
    <cellStyle name="Akcent 2" xfId="4857" builtinId="33" hidden="1"/>
    <cellStyle name="Akcent 2" xfId="4897" builtinId="33" hidden="1"/>
    <cellStyle name="Akcent 2" xfId="4937" builtinId="33" hidden="1"/>
    <cellStyle name="Akcent 2" xfId="4976" builtinId="33" hidden="1"/>
    <cellStyle name="Akcent 2" xfId="5015" builtinId="33" hidden="1"/>
    <cellStyle name="Akcent 2" xfId="5043" builtinId="33" hidden="1"/>
    <cellStyle name="Akcent 2" xfId="5048" builtinId="33" hidden="1"/>
    <cellStyle name="Akcent 2" xfId="5089" builtinId="33" hidden="1"/>
    <cellStyle name="Akcent 2" xfId="5128" builtinId="33" hidden="1"/>
    <cellStyle name="Akcent 2" xfId="5167" builtinId="33" hidden="1"/>
    <cellStyle name="Akcent 2" xfId="5206" builtinId="33" hidden="1"/>
    <cellStyle name="Akcent 2" xfId="5246" builtinId="33" hidden="1"/>
    <cellStyle name="Akcent 2" xfId="5285" builtinId="33" hidden="1"/>
    <cellStyle name="Akcent 2" xfId="5326" builtinId="33" hidden="1"/>
    <cellStyle name="Akcent 2" xfId="5365" builtinId="33" hidden="1"/>
    <cellStyle name="Akcent 2" xfId="5404" builtinId="33" hidden="1"/>
    <cellStyle name="Akcent 2" xfId="5443" builtinId="33" hidden="1"/>
    <cellStyle name="Akcent 2" xfId="5483" builtinId="33" hidden="1"/>
    <cellStyle name="Akcent 2" xfId="5523" builtinId="33" hidden="1"/>
    <cellStyle name="Akcent 2" xfId="5562" builtinId="33" hidden="1"/>
    <cellStyle name="Akcent 2" xfId="5602" builtinId="33" hidden="1"/>
    <cellStyle name="Akcent 2" xfId="5641" builtinId="33" hidden="1"/>
    <cellStyle name="Akcent 2" xfId="5681" builtinId="33" hidden="1"/>
    <cellStyle name="Akcent 2" xfId="5720" builtinId="33" hidden="1"/>
    <cellStyle name="Akcent 2" xfId="5759" builtinId="33" hidden="1"/>
    <cellStyle name="Akcent 2" xfId="5782" builtinId="33" hidden="1"/>
    <cellStyle name="Akcent 2" xfId="4227" builtinId="33" hidden="1"/>
    <cellStyle name="Akcent 2" xfId="5805" builtinId="33" hidden="1"/>
    <cellStyle name="Akcent 2" xfId="5844" builtinId="33" hidden="1"/>
    <cellStyle name="Akcent 2" xfId="5883" builtinId="33" hidden="1"/>
    <cellStyle name="Akcent 2" xfId="5922" builtinId="33" hidden="1"/>
    <cellStyle name="Akcent 2" xfId="5962" builtinId="33" hidden="1"/>
    <cellStyle name="Akcent 2" xfId="6001" builtinId="33" hidden="1"/>
    <cellStyle name="Akcent 2" xfId="6042" builtinId="33" hidden="1"/>
    <cellStyle name="Akcent 2" xfId="6081" builtinId="33" hidden="1"/>
    <cellStyle name="Akcent 2" xfId="6120" builtinId="33" hidden="1"/>
    <cellStyle name="Akcent 2" xfId="6159" builtinId="33" hidden="1"/>
    <cellStyle name="Akcent 2" xfId="6199" builtinId="33" hidden="1"/>
    <cellStyle name="Akcent 2" xfId="6239" builtinId="33" hidden="1"/>
    <cellStyle name="Akcent 2" xfId="6278" builtinId="33" hidden="1"/>
    <cellStyle name="Akcent 2" xfId="6318" builtinId="33" hidden="1"/>
    <cellStyle name="Akcent 2" xfId="6357" builtinId="33" hidden="1"/>
    <cellStyle name="Akcent 2" xfId="6397" builtinId="33" hidden="1"/>
    <cellStyle name="Akcent 2" xfId="6436" builtinId="33" hidden="1"/>
    <cellStyle name="Akcent 2" xfId="6475" builtinId="33" hidden="1"/>
    <cellStyle name="Akcent 2" xfId="4115" builtinId="33" hidden="1"/>
    <cellStyle name="Akcent 2" xfId="3192" builtinId="33" hidden="1"/>
    <cellStyle name="Akcent 2" xfId="6531" builtinId="33" hidden="1"/>
    <cellStyle name="Akcent 2" xfId="6570" builtinId="33" hidden="1"/>
    <cellStyle name="Akcent 2" xfId="6609" builtinId="33" hidden="1"/>
    <cellStyle name="Akcent 2" xfId="6648" builtinId="33" hidden="1"/>
    <cellStyle name="Akcent 2" xfId="6688" builtinId="33" hidden="1"/>
    <cellStyle name="Akcent 2" xfId="6727" builtinId="33" hidden="1"/>
    <cellStyle name="Akcent 2" xfId="6768" builtinId="33" hidden="1"/>
    <cellStyle name="Akcent 2" xfId="6807" builtinId="33" hidden="1"/>
    <cellStyle name="Akcent 2" xfId="6846" builtinId="33" hidden="1"/>
    <cellStyle name="Akcent 2" xfId="6885" builtinId="33" hidden="1"/>
    <cellStyle name="Akcent 2" xfId="6927" builtinId="33" hidden="1"/>
    <cellStyle name="Akcent 2" xfId="6967" builtinId="33" hidden="1"/>
    <cellStyle name="Akcent 2" xfId="7006" builtinId="33" hidden="1"/>
    <cellStyle name="Akcent 2" xfId="7046" builtinId="33" hidden="1"/>
    <cellStyle name="Akcent 2" xfId="7086" builtinId="33" hidden="1"/>
    <cellStyle name="Akcent 2" xfId="7126" builtinId="33" hidden="1"/>
    <cellStyle name="Akcent 2" xfId="7165" builtinId="33" hidden="1"/>
    <cellStyle name="Akcent 2" xfId="7204" builtinId="33" hidden="1"/>
    <cellStyle name="Akcent 2" xfId="7254" builtinId="33" hidden="1"/>
    <cellStyle name="Akcent 2" xfId="7413" builtinId="33" hidden="1"/>
    <cellStyle name="Akcent 2" xfId="7456" builtinId="33" hidden="1"/>
    <cellStyle name="Akcent 2" xfId="7495" builtinId="33" hidden="1"/>
    <cellStyle name="Akcent 2" xfId="7534" builtinId="33" hidden="1"/>
    <cellStyle name="Akcent 2" xfId="7573" builtinId="33" hidden="1"/>
    <cellStyle name="Akcent 2" xfId="7613" builtinId="33" hidden="1"/>
    <cellStyle name="Akcent 2" xfId="7652" builtinId="33" hidden="1"/>
    <cellStyle name="Akcent 2" xfId="7693" builtinId="33" hidden="1"/>
    <cellStyle name="Akcent 2" xfId="7732" builtinId="33" hidden="1"/>
    <cellStyle name="Akcent 2" xfId="7771" builtinId="33" hidden="1"/>
    <cellStyle name="Akcent 2" xfId="7810" builtinId="33" hidden="1"/>
    <cellStyle name="Akcent 2" xfId="7852" builtinId="33" hidden="1"/>
    <cellStyle name="Akcent 2" xfId="7892" builtinId="33" hidden="1"/>
    <cellStyle name="Akcent 2" xfId="7931" builtinId="33" hidden="1"/>
    <cellStyle name="Akcent 2" xfId="7971" builtinId="33" hidden="1"/>
    <cellStyle name="Akcent 2" xfId="8011" builtinId="33" hidden="1"/>
    <cellStyle name="Akcent 2" xfId="8051" builtinId="33" hidden="1"/>
    <cellStyle name="Akcent 2" xfId="8090" builtinId="33" hidden="1"/>
    <cellStyle name="Akcent 2" xfId="8129" builtinId="33" hidden="1"/>
    <cellStyle name="Akcent 2" xfId="8157" builtinId="33" hidden="1"/>
    <cellStyle name="Akcent 2" xfId="8162" builtinId="33" hidden="1"/>
    <cellStyle name="Akcent 2" xfId="8203" builtinId="33" hidden="1"/>
    <cellStyle name="Akcent 2" xfId="8242" builtinId="33" hidden="1"/>
    <cellStyle name="Akcent 2" xfId="8281" builtinId="33" hidden="1"/>
    <cellStyle name="Akcent 2" xfId="8320" builtinId="33" hidden="1"/>
    <cellStyle name="Akcent 2" xfId="8360" builtinId="33" hidden="1"/>
    <cellStyle name="Akcent 2" xfId="8399" builtinId="33" hidden="1"/>
    <cellStyle name="Akcent 2" xfId="8440" builtinId="33" hidden="1"/>
    <cellStyle name="Akcent 2" xfId="8479" builtinId="33" hidden="1"/>
    <cellStyle name="Akcent 2" xfId="8518" builtinId="33" hidden="1"/>
    <cellStyle name="Akcent 2" xfId="8557" builtinId="33" hidden="1"/>
    <cellStyle name="Akcent 2" xfId="8597" builtinId="33" hidden="1"/>
    <cellStyle name="Akcent 2" xfId="8637" builtinId="33" hidden="1"/>
    <cellStyle name="Akcent 2" xfId="8676" builtinId="33" hidden="1"/>
    <cellStyle name="Akcent 2" xfId="8716" builtinId="33" hidden="1"/>
    <cellStyle name="Akcent 2" xfId="8755" builtinId="33" hidden="1"/>
    <cellStyle name="Akcent 2" xfId="8795" builtinId="33" hidden="1"/>
    <cellStyle name="Akcent 2" xfId="8834" builtinId="33" hidden="1"/>
    <cellStyle name="Akcent 2" xfId="8873" builtinId="33" hidden="1"/>
    <cellStyle name="Akcent 2" xfId="8896" builtinId="33" hidden="1"/>
    <cellStyle name="Akcent 2" xfId="7345" builtinId="33" hidden="1"/>
    <cellStyle name="Akcent 2" xfId="8919" builtinId="33" hidden="1"/>
    <cellStyle name="Akcent 2" xfId="8958" builtinId="33" hidden="1"/>
    <cellStyle name="Akcent 2" xfId="8997" builtinId="33" hidden="1"/>
    <cellStyle name="Akcent 2" xfId="9036" builtinId="33" hidden="1"/>
    <cellStyle name="Akcent 2" xfId="9076" builtinId="33" hidden="1"/>
    <cellStyle name="Akcent 2" xfId="9115" builtinId="33" hidden="1"/>
    <cellStyle name="Akcent 2" xfId="9156" builtinId="33" hidden="1"/>
    <cellStyle name="Akcent 2" xfId="9195" builtinId="33" hidden="1"/>
    <cellStyle name="Akcent 2" xfId="9234" builtinId="33" hidden="1"/>
    <cellStyle name="Akcent 2" xfId="9273" builtinId="33" hidden="1"/>
    <cellStyle name="Akcent 2" xfId="9313" builtinId="33" hidden="1"/>
    <cellStyle name="Akcent 2" xfId="9353" builtinId="33" hidden="1"/>
    <cellStyle name="Akcent 2" xfId="9392" builtinId="33" hidden="1"/>
    <cellStyle name="Akcent 2" xfId="9432" builtinId="33" hidden="1"/>
    <cellStyle name="Akcent 2" xfId="9471" builtinId="33" hidden="1"/>
    <cellStyle name="Akcent 2" xfId="9511" builtinId="33" hidden="1"/>
    <cellStyle name="Akcent 2" xfId="9550" builtinId="33" hidden="1"/>
    <cellStyle name="Akcent 2" xfId="9589" builtinId="33" hidden="1"/>
    <cellStyle name="Akcent 2" xfId="4111" builtinId="33" hidden="1"/>
    <cellStyle name="Akcent 2" xfId="9630" builtinId="33" hidden="1"/>
    <cellStyle name="Akcent 2" xfId="9671" builtinId="33" hidden="1"/>
    <cellStyle name="Akcent 2" xfId="9710" builtinId="33" hidden="1"/>
    <cellStyle name="Akcent 2" xfId="9749" builtinId="33" hidden="1"/>
    <cellStyle name="Akcent 2" xfId="9788" builtinId="33" hidden="1"/>
    <cellStyle name="Akcent 2" xfId="9828" builtinId="33" hidden="1"/>
    <cellStyle name="Akcent 2" xfId="9867" builtinId="33" hidden="1"/>
    <cellStyle name="Akcent 2" xfId="9908" builtinId="33" hidden="1"/>
    <cellStyle name="Akcent 2" xfId="9947" builtinId="33" hidden="1"/>
    <cellStyle name="Akcent 2" xfId="9986" builtinId="33" hidden="1"/>
    <cellStyle name="Akcent 2" xfId="10025" builtinId="33" hidden="1"/>
    <cellStyle name="Akcent 2" xfId="10065" builtinId="33" hidden="1"/>
    <cellStyle name="Akcent 2" xfId="10105" builtinId="33" hidden="1"/>
    <cellStyle name="Akcent 2" xfId="10144" builtinId="33" hidden="1"/>
    <cellStyle name="Akcent 2" xfId="10184" builtinId="33" hidden="1"/>
    <cellStyle name="Akcent 2" xfId="10223" builtinId="33" hidden="1"/>
    <cellStyle name="Akcent 2" xfId="10263" builtinId="33" hidden="1"/>
    <cellStyle name="Akcent 2" xfId="10302" builtinId="33" hidden="1"/>
    <cellStyle name="Akcent 2" xfId="10341" builtinId="33" hidden="1"/>
    <cellStyle name="Akcent 2" xfId="10380" builtinId="33" hidden="1"/>
    <cellStyle name="Akcent 2" xfId="10539" builtinId="33" hidden="1"/>
    <cellStyle name="Akcent 2" xfId="10580" builtinId="33" hidden="1"/>
    <cellStyle name="Akcent 2" xfId="10619" builtinId="33" hidden="1"/>
    <cellStyle name="Akcent 2" xfId="10658" builtinId="33" hidden="1"/>
    <cellStyle name="Akcent 2" xfId="10697" builtinId="33" hidden="1"/>
    <cellStyle name="Akcent 2" xfId="10737" builtinId="33" hidden="1"/>
    <cellStyle name="Akcent 2" xfId="10776" builtinId="33" hidden="1"/>
    <cellStyle name="Akcent 2" xfId="10817" builtinId="33" hidden="1"/>
    <cellStyle name="Akcent 2" xfId="10856" builtinId="33" hidden="1"/>
    <cellStyle name="Akcent 2" xfId="10895" builtinId="33" hidden="1"/>
    <cellStyle name="Akcent 2" xfId="10934" builtinId="33" hidden="1"/>
    <cellStyle name="Akcent 2" xfId="10974" builtinId="33" hidden="1"/>
    <cellStyle name="Akcent 2" xfId="11014" builtinId="33" hidden="1"/>
    <cellStyle name="Akcent 2" xfId="11053" builtinId="33" hidden="1"/>
    <cellStyle name="Akcent 2" xfId="11093" builtinId="33" hidden="1"/>
    <cellStyle name="Akcent 2" xfId="11133" builtinId="33" hidden="1"/>
    <cellStyle name="Akcent 2" xfId="11173" builtinId="33" hidden="1"/>
    <cellStyle name="Akcent 2" xfId="11212" builtinId="33" hidden="1"/>
    <cellStyle name="Akcent 2" xfId="11251" builtinId="33" hidden="1"/>
    <cellStyle name="Akcent 2" xfId="11279" builtinId="33" hidden="1"/>
    <cellStyle name="Akcent 2" xfId="11284" builtinId="33" hidden="1"/>
    <cellStyle name="Akcent 2" xfId="11325" builtinId="33" hidden="1"/>
    <cellStyle name="Akcent 2" xfId="11364" builtinId="33" hidden="1"/>
    <cellStyle name="Akcent 2" xfId="11403" builtinId="33" hidden="1"/>
    <cellStyle name="Akcent 2" xfId="11442" builtinId="33" hidden="1"/>
    <cellStyle name="Akcent 2" xfId="11482" builtinId="33" hidden="1"/>
    <cellStyle name="Akcent 2" xfId="11521" builtinId="33" hidden="1"/>
    <cellStyle name="Akcent 2" xfId="11562" builtinId="33" hidden="1"/>
    <cellStyle name="Akcent 2" xfId="11601" builtinId="33" hidden="1"/>
    <cellStyle name="Akcent 2" xfId="11640" builtinId="33" hidden="1"/>
    <cellStyle name="Akcent 2" xfId="11679" builtinId="33" hidden="1"/>
    <cellStyle name="Akcent 2" xfId="11719" builtinId="33" hidden="1"/>
    <cellStyle name="Akcent 2" xfId="11759" builtinId="33" hidden="1"/>
    <cellStyle name="Akcent 2" xfId="11798" builtinId="33" hidden="1"/>
    <cellStyle name="Akcent 2" xfId="11838" builtinId="33" hidden="1"/>
    <cellStyle name="Akcent 2" xfId="11877" builtinId="33" hidden="1"/>
    <cellStyle name="Akcent 2" xfId="11917" builtinId="33" hidden="1"/>
    <cellStyle name="Akcent 2" xfId="11956" builtinId="33" hidden="1"/>
    <cellStyle name="Akcent 2" xfId="11995" builtinId="33" hidden="1"/>
    <cellStyle name="Akcent 2" xfId="12018" builtinId="33" hidden="1"/>
    <cellStyle name="Akcent 2" xfId="10471" builtinId="33" hidden="1"/>
    <cellStyle name="Akcent 2" xfId="12041" builtinId="33" hidden="1"/>
    <cellStyle name="Akcent 2" xfId="12080" builtinId="33" hidden="1"/>
    <cellStyle name="Akcent 2" xfId="12119" builtinId="33" hidden="1"/>
    <cellStyle name="Akcent 2" xfId="12158" builtinId="33" hidden="1"/>
    <cellStyle name="Akcent 2" xfId="12198" builtinId="33" hidden="1"/>
    <cellStyle name="Akcent 2" xfId="12237" builtinId="33" hidden="1"/>
    <cellStyle name="Akcent 2" xfId="12278" builtinId="33" hidden="1"/>
    <cellStyle name="Akcent 2" xfId="12317" builtinId="33" hidden="1"/>
    <cellStyle name="Akcent 2" xfId="12356" builtinId="33" hidden="1"/>
    <cellStyle name="Akcent 2" xfId="12395" builtinId="33" hidden="1"/>
    <cellStyle name="Akcent 2" xfId="12435" builtinId="33" hidden="1"/>
    <cellStyle name="Akcent 2" xfId="12475" builtinId="33" hidden="1"/>
    <cellStyle name="Akcent 2" xfId="12514" builtinId="33" hidden="1"/>
    <cellStyle name="Akcent 2" xfId="12554" builtinId="33" hidden="1"/>
    <cellStyle name="Akcent 2" xfId="12593" builtinId="33" hidden="1"/>
    <cellStyle name="Akcent 2" xfId="12633" builtinId="33" hidden="1"/>
    <cellStyle name="Akcent 2" xfId="12672" builtinId="33" hidden="1"/>
    <cellStyle name="Akcent 2" xfId="12711" builtinId="33" hidden="1"/>
    <cellStyle name="Akcent 2" xfId="12750" builtinId="33" hidden="1"/>
    <cellStyle name="Akcent 2" xfId="12790" builtinId="33" hidden="1"/>
    <cellStyle name="Akcent 2" xfId="12831" builtinId="33" hidden="1"/>
    <cellStyle name="Akcent 2" xfId="12870" builtinId="33" hidden="1"/>
    <cellStyle name="Akcent 2" xfId="12909" builtinId="33" hidden="1"/>
    <cellStyle name="Akcent 2" xfId="12948" builtinId="33" hidden="1"/>
    <cellStyle name="Akcent 2" xfId="12988" builtinId="33" hidden="1"/>
    <cellStyle name="Akcent 2" xfId="13027" builtinId="33" hidden="1"/>
    <cellStyle name="Akcent 2" xfId="13068" builtinId="33" hidden="1"/>
    <cellStyle name="Akcent 2" xfId="13107" builtinId="33" hidden="1"/>
    <cellStyle name="Akcent 2" xfId="13146" builtinId="33" hidden="1"/>
    <cellStyle name="Akcent 2" xfId="13185" builtinId="33" hidden="1"/>
    <cellStyle name="Akcent 2" xfId="13225" builtinId="33" hidden="1"/>
    <cellStyle name="Akcent 2" xfId="13265" builtinId="33" hidden="1"/>
    <cellStyle name="Akcent 2" xfId="13304" builtinId="33" hidden="1"/>
    <cellStyle name="Akcent 2" xfId="13344" builtinId="33" hidden="1"/>
    <cellStyle name="Akcent 2" xfId="13383" builtinId="33" hidden="1"/>
    <cellStyle name="Akcent 2" xfId="13423" builtinId="33" hidden="1"/>
    <cellStyle name="Akcent 2" xfId="13462" builtinId="33" hidden="1"/>
    <cellStyle name="Akcent 2" xfId="13501" builtinId="33" hidden="1"/>
    <cellStyle name="Akcent 2" xfId="13540" builtinId="33" hidden="1"/>
    <cellStyle name="Akcent 2" xfId="13699" builtinId="33" hidden="1"/>
    <cellStyle name="Akcent 2" xfId="13740" builtinId="33" hidden="1"/>
    <cellStyle name="Akcent 2" xfId="13779" builtinId="33" hidden="1"/>
    <cellStyle name="Akcent 2" xfId="13818" builtinId="33" hidden="1"/>
    <cellStyle name="Akcent 2" xfId="13857" builtinId="33" hidden="1"/>
    <cellStyle name="Akcent 2" xfId="13897" builtinId="33" hidden="1"/>
    <cellStyle name="Akcent 2" xfId="13936" builtinId="33" hidden="1"/>
    <cellStyle name="Akcent 2" xfId="13977" builtinId="33" hidden="1"/>
    <cellStyle name="Akcent 2" xfId="14016" builtinId="33" hidden="1"/>
    <cellStyle name="Akcent 2" xfId="14055" builtinId="33" hidden="1"/>
    <cellStyle name="Akcent 2" xfId="14094" builtinId="33" hidden="1"/>
    <cellStyle name="Akcent 2" xfId="14134" builtinId="33" hidden="1"/>
    <cellStyle name="Akcent 2" xfId="14174" builtinId="33" hidden="1"/>
    <cellStyle name="Akcent 2" xfId="14213" builtinId="33" hidden="1"/>
    <cellStyle name="Akcent 2" xfId="14253" builtinId="33" hidden="1"/>
    <cellStyle name="Akcent 2" xfId="14293" builtinId="33" hidden="1"/>
    <cellStyle name="Akcent 2" xfId="14333" builtinId="33" hidden="1"/>
    <cellStyle name="Akcent 2" xfId="14372" builtinId="33" hidden="1"/>
    <cellStyle name="Akcent 2" xfId="14411" builtinId="33" hidden="1"/>
    <cellStyle name="Akcent 2" xfId="14439" builtinId="33" hidden="1"/>
    <cellStyle name="Akcent 2" xfId="14444" builtinId="33" hidden="1"/>
    <cellStyle name="Akcent 2" xfId="14485" builtinId="33" hidden="1"/>
    <cellStyle name="Akcent 2" xfId="14524" builtinId="33" hidden="1"/>
    <cellStyle name="Akcent 2" xfId="14563" builtinId="33" hidden="1"/>
    <cellStyle name="Akcent 2" xfId="14602" builtinId="33" hidden="1"/>
    <cellStyle name="Akcent 2" xfId="14642" builtinId="33" hidden="1"/>
    <cellStyle name="Akcent 2" xfId="14681" builtinId="33" hidden="1"/>
    <cellStyle name="Akcent 2" xfId="14722" builtinId="33" hidden="1"/>
    <cellStyle name="Akcent 2" xfId="14761" builtinId="33" hidden="1"/>
    <cellStyle name="Akcent 2" xfId="14800" builtinId="33" hidden="1"/>
    <cellStyle name="Akcent 2" xfId="14839" builtinId="33" hidden="1"/>
    <cellStyle name="Akcent 2" xfId="14879" builtinId="33" hidden="1"/>
    <cellStyle name="Akcent 2" xfId="14919" builtinId="33" hidden="1"/>
    <cellStyle name="Akcent 2" xfId="14958" builtinId="33" hidden="1"/>
    <cellStyle name="Akcent 2" xfId="14998" builtinId="33" hidden="1"/>
    <cellStyle name="Akcent 2" xfId="15037" builtinId="33" hidden="1"/>
    <cellStyle name="Akcent 2" xfId="15077" builtinId="33" hidden="1"/>
    <cellStyle name="Akcent 2" xfId="15116" builtinId="33" hidden="1"/>
    <cellStyle name="Akcent 2" xfId="15155" builtinId="33" hidden="1"/>
    <cellStyle name="Akcent 2" xfId="15178" builtinId="33" hidden="1"/>
    <cellStyle name="Akcent 2" xfId="13631" builtinId="33" hidden="1"/>
    <cellStyle name="Akcent 2" xfId="15201" builtinId="33" hidden="1"/>
    <cellStyle name="Akcent 2" xfId="15240" builtinId="33" hidden="1"/>
    <cellStyle name="Akcent 2" xfId="15279" builtinId="33" hidden="1"/>
    <cellStyle name="Akcent 2" xfId="15318" builtinId="33" hidden="1"/>
    <cellStyle name="Akcent 2" xfId="15358" builtinId="33" hidden="1"/>
    <cellStyle name="Akcent 2" xfId="15397" builtinId="33" hidden="1"/>
    <cellStyle name="Akcent 2" xfId="15438" builtinId="33" hidden="1"/>
    <cellStyle name="Akcent 2" xfId="15477" builtinId="33" hidden="1"/>
    <cellStyle name="Akcent 2" xfId="15516" builtinId="33" hidden="1"/>
    <cellStyle name="Akcent 2" xfId="15555" builtinId="33" hidden="1"/>
    <cellStyle name="Akcent 2" xfId="15595" builtinId="33" hidden="1"/>
    <cellStyle name="Akcent 2" xfId="15635" builtinId="33" hidden="1"/>
    <cellStyle name="Akcent 2" xfId="15674" builtinId="33" hidden="1"/>
    <cellStyle name="Akcent 2" xfId="15714" builtinId="33" hidden="1"/>
    <cellStyle name="Akcent 2" xfId="15753" builtinId="33" hidden="1"/>
    <cellStyle name="Akcent 2" xfId="15793" builtinId="33" hidden="1"/>
    <cellStyle name="Akcent 2" xfId="15832" builtinId="33" hidden="1"/>
    <cellStyle name="Akcent 2" xfId="15871" builtinId="33" hidden="1"/>
    <cellStyle name="Akcent 2" xfId="7233" builtinId="33" hidden="1"/>
    <cellStyle name="Akcent 2" xfId="3279" builtinId="33" hidden="1"/>
    <cellStyle name="Akcent 2" xfId="15925" builtinId="33" hidden="1"/>
    <cellStyle name="Akcent 2" xfId="15964" builtinId="33" hidden="1"/>
    <cellStyle name="Akcent 2" xfId="16003" builtinId="33" hidden="1"/>
    <cellStyle name="Akcent 2" xfId="16042" builtinId="33" hidden="1"/>
    <cellStyle name="Akcent 2" xfId="16082" builtinId="33" hidden="1"/>
    <cellStyle name="Akcent 2" xfId="16121" builtinId="33" hidden="1"/>
    <cellStyle name="Akcent 2" xfId="16162" builtinId="33" hidden="1"/>
    <cellStyle name="Akcent 2" xfId="16201" builtinId="33" hidden="1"/>
    <cellStyle name="Akcent 2" xfId="16240" builtinId="33" hidden="1"/>
    <cellStyle name="Akcent 2" xfId="16279" builtinId="33" hidden="1"/>
    <cellStyle name="Akcent 2" xfId="16319" builtinId="33" hidden="1"/>
    <cellStyle name="Akcent 2" xfId="16359" builtinId="33" hidden="1"/>
    <cellStyle name="Akcent 2" xfId="16398" builtinId="33" hidden="1"/>
    <cellStyle name="Akcent 2" xfId="16438" builtinId="33" hidden="1"/>
    <cellStyle name="Akcent 2" xfId="16477" builtinId="33" hidden="1"/>
    <cellStyle name="Akcent 2" xfId="16517" builtinId="33" hidden="1"/>
    <cellStyle name="Akcent 2" xfId="16556" builtinId="33" hidden="1"/>
    <cellStyle name="Akcent 2" xfId="16595" builtinId="33" hidden="1"/>
    <cellStyle name="Akcent 2" xfId="16634" builtinId="33" hidden="1"/>
    <cellStyle name="Akcent 2" xfId="16793" builtinId="33" hidden="1"/>
    <cellStyle name="Akcent 2" xfId="16834" builtinId="33" hidden="1"/>
    <cellStyle name="Akcent 2" xfId="16873" builtinId="33" hidden="1"/>
    <cellStyle name="Akcent 2" xfId="16912" builtinId="33" hidden="1"/>
    <cellStyle name="Akcent 2" xfId="16951" builtinId="33" hidden="1"/>
    <cellStyle name="Akcent 2" xfId="16991" builtinId="33" hidden="1"/>
    <cellStyle name="Akcent 2" xfId="17030" builtinId="33" hidden="1"/>
    <cellStyle name="Akcent 2" xfId="17071" builtinId="33" hidden="1"/>
    <cellStyle name="Akcent 2" xfId="17110" builtinId="33" hidden="1"/>
    <cellStyle name="Akcent 2" xfId="17149" builtinId="33" hidden="1"/>
    <cellStyle name="Akcent 2" xfId="17188" builtinId="33" hidden="1"/>
    <cellStyle name="Akcent 2" xfId="17228" builtinId="33" hidden="1"/>
    <cellStyle name="Akcent 2" xfId="17268" builtinId="33" hidden="1"/>
    <cellStyle name="Akcent 2" xfId="17307" builtinId="33" hidden="1"/>
    <cellStyle name="Akcent 2" xfId="17347" builtinId="33" hidden="1"/>
    <cellStyle name="Akcent 2" xfId="17387" builtinId="33" hidden="1"/>
    <cellStyle name="Akcent 2" xfId="17427" builtinId="33" hidden="1"/>
    <cellStyle name="Akcent 2" xfId="17466" builtinId="33" hidden="1"/>
    <cellStyle name="Akcent 2" xfId="17505" builtinId="33" hidden="1"/>
    <cellStyle name="Akcent 2" xfId="17533" builtinId="33" hidden="1"/>
    <cellStyle name="Akcent 2" xfId="17538" builtinId="33" hidden="1"/>
    <cellStyle name="Akcent 2" xfId="17579" builtinId="33" hidden="1"/>
    <cellStyle name="Akcent 2" xfId="17618" builtinId="33" hidden="1"/>
    <cellStyle name="Akcent 2" xfId="17657" builtinId="33" hidden="1"/>
    <cellStyle name="Akcent 2" xfId="17696" builtinId="33" hidden="1"/>
    <cellStyle name="Akcent 2" xfId="17736" builtinId="33" hidden="1"/>
    <cellStyle name="Akcent 2" xfId="17775" builtinId="33" hidden="1"/>
    <cellStyle name="Akcent 2" xfId="17816" builtinId="33" hidden="1"/>
    <cellStyle name="Akcent 2" xfId="17855" builtinId="33" hidden="1"/>
    <cellStyle name="Akcent 2" xfId="17894" builtinId="33" hidden="1"/>
    <cellStyle name="Akcent 2" xfId="17933" builtinId="33" hidden="1"/>
    <cellStyle name="Akcent 2" xfId="17973" builtinId="33" hidden="1"/>
    <cellStyle name="Akcent 2" xfId="18013" builtinId="33" hidden="1"/>
    <cellStyle name="Akcent 2" xfId="18052" builtinId="33" hidden="1"/>
    <cellStyle name="Akcent 2" xfId="18092" builtinId="33" hidden="1"/>
    <cellStyle name="Akcent 2" xfId="18131" builtinId="33" hidden="1"/>
    <cellStyle name="Akcent 2" xfId="18171" builtinId="33" hidden="1"/>
    <cellStyle name="Akcent 2" xfId="18210" builtinId="33" hidden="1"/>
    <cellStyle name="Akcent 2" xfId="18249" builtinId="33" hidden="1"/>
    <cellStyle name="Akcent 2" xfId="18272" builtinId="33" hidden="1"/>
    <cellStyle name="Akcent 2" xfId="16725" builtinId="33" hidden="1"/>
    <cellStyle name="Akcent 2" xfId="18295" builtinId="33" hidden="1"/>
    <cellStyle name="Akcent 2" xfId="18334" builtinId="33" hidden="1"/>
    <cellStyle name="Akcent 2" xfId="18373" builtinId="33" hidden="1"/>
    <cellStyle name="Akcent 2" xfId="18412" builtinId="33" hidden="1"/>
    <cellStyle name="Akcent 2" xfId="18452" builtinId="33" hidden="1"/>
    <cellStyle name="Akcent 2" xfId="18491" builtinId="33" hidden="1"/>
    <cellStyle name="Akcent 2" xfId="18532" builtinId="33" hidden="1"/>
    <cellStyle name="Akcent 2" xfId="18571" builtinId="33" hidden="1"/>
    <cellStyle name="Akcent 2" xfId="18610" builtinId="33" hidden="1"/>
    <cellStyle name="Akcent 2" xfId="18649" builtinId="33" hidden="1"/>
    <cellStyle name="Akcent 2" xfId="18689" builtinId="33" hidden="1"/>
    <cellStyle name="Akcent 2" xfId="18729" builtinId="33" hidden="1"/>
    <cellStyle name="Akcent 2" xfId="18768" builtinId="33" hidden="1"/>
    <cellStyle name="Akcent 2" xfId="18808" builtinId="33" hidden="1"/>
    <cellStyle name="Akcent 2" xfId="18847" builtinId="33" hidden="1"/>
    <cellStyle name="Akcent 2" xfId="18887" builtinId="33" hidden="1"/>
    <cellStyle name="Akcent 2" xfId="18926" builtinId="33" hidden="1"/>
    <cellStyle name="Akcent 2" xfId="18965" builtinId="33" hidden="1"/>
    <cellStyle name="Akcent 2" xfId="7229" builtinId="33" hidden="1"/>
    <cellStyle name="Akcent 2" xfId="19087" builtinId="33" hidden="1"/>
    <cellStyle name="Akcent 2" xfId="19128" builtinId="33" hidden="1"/>
    <cellStyle name="Akcent 2" xfId="19167" builtinId="33" hidden="1"/>
    <cellStyle name="Akcent 2" xfId="19206" builtinId="33" hidden="1"/>
    <cellStyle name="Akcent 2" xfId="19245" builtinId="33" hidden="1"/>
    <cellStyle name="Akcent 2" xfId="19285" builtinId="33" hidden="1"/>
    <cellStyle name="Akcent 2" xfId="19324" builtinId="33" hidden="1"/>
    <cellStyle name="Akcent 2" xfId="19365" builtinId="33" hidden="1"/>
    <cellStyle name="Akcent 2" xfId="19404" builtinId="33" hidden="1"/>
    <cellStyle name="Akcent 2" xfId="19443" builtinId="33" hidden="1"/>
    <cellStyle name="Akcent 2" xfId="19482" builtinId="33" hidden="1"/>
    <cellStyle name="Akcent 2" xfId="19522" builtinId="33" hidden="1"/>
    <cellStyle name="Akcent 2" xfId="19562" builtinId="33" hidden="1"/>
    <cellStyle name="Akcent 2" xfId="19601" builtinId="33" hidden="1"/>
    <cellStyle name="Akcent 2" xfId="19641" builtinId="33" hidden="1"/>
    <cellStyle name="Akcent 2" xfId="19680" builtinId="33" hidden="1"/>
    <cellStyle name="Akcent 2" xfId="19720" builtinId="33" hidden="1"/>
    <cellStyle name="Akcent 2" xfId="19759" builtinId="33" hidden="1"/>
    <cellStyle name="Akcent 2" xfId="19798" builtinId="33" hidden="1"/>
    <cellStyle name="Akcent 2" xfId="19849" builtinId="33" hidden="1"/>
    <cellStyle name="Akcent 2" xfId="20008" builtinId="33" hidden="1"/>
    <cellStyle name="Akcent 2" xfId="20049" builtinId="33" hidden="1"/>
    <cellStyle name="Akcent 2" xfId="20088" builtinId="33" hidden="1"/>
    <cellStyle name="Akcent 2" xfId="20127" builtinId="33" hidden="1"/>
    <cellStyle name="Akcent 2" xfId="20166" builtinId="33" hidden="1"/>
    <cellStyle name="Akcent 2" xfId="20206" builtinId="33" hidden="1"/>
    <cellStyle name="Akcent 2" xfId="20245" builtinId="33" hidden="1"/>
    <cellStyle name="Akcent 2" xfId="20286" builtinId="33" hidden="1"/>
    <cellStyle name="Akcent 2" xfId="20325" builtinId="33" hidden="1"/>
    <cellStyle name="Akcent 2" xfId="20364" builtinId="33" hidden="1"/>
    <cellStyle name="Akcent 2" xfId="20403" builtinId="33" hidden="1"/>
    <cellStyle name="Akcent 2" xfId="20443" builtinId="33" hidden="1"/>
    <cellStyle name="Akcent 2" xfId="20483" builtinId="33" hidden="1"/>
    <cellStyle name="Akcent 2" xfId="20522" builtinId="33" hidden="1"/>
    <cellStyle name="Akcent 2" xfId="20562" builtinId="33" hidden="1"/>
    <cellStyle name="Akcent 2" xfId="20602" builtinId="33" hidden="1"/>
    <cellStyle name="Akcent 2" xfId="20642" builtinId="33" hidden="1"/>
    <cellStyle name="Akcent 2" xfId="20681" builtinId="33" hidden="1"/>
    <cellStyle name="Akcent 2" xfId="20720" builtinId="33" hidden="1"/>
    <cellStyle name="Akcent 2" xfId="20748" builtinId="33" hidden="1"/>
    <cellStyle name="Akcent 2" xfId="20753" builtinId="33" hidden="1"/>
    <cellStyle name="Akcent 2" xfId="20794" builtinId="33" hidden="1"/>
    <cellStyle name="Akcent 2" xfId="20833" builtinId="33" hidden="1"/>
    <cellStyle name="Akcent 2" xfId="20872" builtinId="33" hidden="1"/>
    <cellStyle name="Akcent 2" xfId="20911" builtinId="33" hidden="1"/>
    <cellStyle name="Akcent 2" xfId="20951" builtinId="33" hidden="1"/>
    <cellStyle name="Akcent 2" xfId="20990" builtinId="33" hidden="1"/>
    <cellStyle name="Akcent 2" xfId="21031" builtinId="33" hidden="1"/>
    <cellStyle name="Akcent 2" xfId="21070" builtinId="33" hidden="1"/>
    <cellStyle name="Akcent 2" xfId="21109" builtinId="33" hidden="1"/>
    <cellStyle name="Akcent 2" xfId="21148" builtinId="33" hidden="1"/>
    <cellStyle name="Akcent 2" xfId="21188" builtinId="33" hidden="1"/>
    <cellStyle name="Akcent 2" xfId="21228" builtinId="33" hidden="1"/>
    <cellStyle name="Akcent 2" xfId="21267" builtinId="33" hidden="1"/>
    <cellStyle name="Akcent 2" xfId="21307" builtinId="33" hidden="1"/>
    <cellStyle name="Akcent 2" xfId="21346" builtinId="33" hidden="1"/>
    <cellStyle name="Akcent 2" xfId="21386" builtinId="33" hidden="1"/>
    <cellStyle name="Akcent 2" xfId="21425" builtinId="33" hidden="1"/>
    <cellStyle name="Akcent 2" xfId="21464" builtinId="33" hidden="1"/>
    <cellStyle name="Akcent 2" xfId="21487" builtinId="33" hidden="1"/>
    <cellStyle name="Akcent 2" xfId="19940" builtinId="33" hidden="1"/>
    <cellStyle name="Akcent 2" xfId="21510" builtinId="33" hidden="1"/>
    <cellStyle name="Akcent 2" xfId="21549" builtinId="33" hidden="1"/>
    <cellStyle name="Akcent 2" xfId="21588" builtinId="33" hidden="1"/>
    <cellStyle name="Akcent 2" xfId="21627" builtinId="33" hidden="1"/>
    <cellStyle name="Akcent 2" xfId="21667" builtinId="33" hidden="1"/>
    <cellStyle name="Akcent 2" xfId="21706" builtinId="33" hidden="1"/>
    <cellStyle name="Akcent 2" xfId="21747" builtinId="33" hidden="1"/>
    <cellStyle name="Akcent 2" xfId="21786" builtinId="33" hidden="1"/>
    <cellStyle name="Akcent 2" xfId="21825" builtinId="33" hidden="1"/>
    <cellStyle name="Akcent 2" xfId="21864" builtinId="33" hidden="1"/>
    <cellStyle name="Akcent 2" xfId="21904" builtinId="33" hidden="1"/>
    <cellStyle name="Akcent 2" xfId="21944" builtinId="33" hidden="1"/>
    <cellStyle name="Akcent 2" xfId="21983" builtinId="33" hidden="1"/>
    <cellStyle name="Akcent 2" xfId="22023" builtinId="33" hidden="1"/>
    <cellStyle name="Akcent 2" xfId="22062" builtinId="33" hidden="1"/>
    <cellStyle name="Akcent 2" xfId="22102" builtinId="33" hidden="1"/>
    <cellStyle name="Akcent 2" xfId="22141" builtinId="33" hidden="1"/>
    <cellStyle name="Akcent 2" xfId="22180" builtinId="33" hidden="1"/>
    <cellStyle name="Akcent 2" xfId="22219" builtinId="33" hidden="1"/>
    <cellStyle name="Akcent 2" xfId="22259" builtinId="33" hidden="1"/>
    <cellStyle name="Akcent 2" xfId="22300" builtinId="33" hidden="1"/>
    <cellStyle name="Akcent 2" xfId="22339" builtinId="33" hidden="1"/>
    <cellStyle name="Akcent 2" xfId="22378" builtinId="33" hidden="1"/>
    <cellStyle name="Akcent 2" xfId="22417" builtinId="33" hidden="1"/>
    <cellStyle name="Akcent 2" xfId="22457" builtinId="33" hidden="1"/>
    <cellStyle name="Akcent 2" xfId="22496" builtinId="33" hidden="1"/>
    <cellStyle name="Akcent 2" xfId="22537" builtinId="33" hidden="1"/>
    <cellStyle name="Akcent 2" xfId="22576" builtinId="33" hidden="1"/>
    <cellStyle name="Akcent 2" xfId="22615" builtinId="33" hidden="1"/>
    <cellStyle name="Akcent 2" xfId="22654" builtinId="33" hidden="1"/>
    <cellStyle name="Akcent 2" xfId="22694" builtinId="33" hidden="1"/>
    <cellStyle name="Akcent 2" xfId="22734" builtinId="33" hidden="1"/>
    <cellStyle name="Akcent 2" xfId="22773" builtinId="33" hidden="1"/>
    <cellStyle name="Akcent 2" xfId="22813" builtinId="33" hidden="1"/>
    <cellStyle name="Akcent 2" xfId="22852" builtinId="33" hidden="1"/>
    <cellStyle name="Akcent 2" xfId="22892" builtinId="33" hidden="1"/>
    <cellStyle name="Akcent 2" xfId="22931" builtinId="33" hidden="1"/>
    <cellStyle name="Akcent 2" xfId="22970" builtinId="33" hidden="1"/>
    <cellStyle name="Akcent 2" xfId="23009" builtinId="33" hidden="1"/>
    <cellStyle name="Akcent 2" xfId="23168" builtinId="33" hidden="1"/>
    <cellStyle name="Akcent 2" xfId="23209" builtinId="33" hidden="1"/>
    <cellStyle name="Akcent 2" xfId="23248" builtinId="33" hidden="1"/>
    <cellStyle name="Akcent 2" xfId="23287" builtinId="33" hidden="1"/>
    <cellStyle name="Akcent 2" xfId="23326" builtinId="33" hidden="1"/>
    <cellStyle name="Akcent 2" xfId="23366" builtinId="33" hidden="1"/>
    <cellStyle name="Akcent 2" xfId="23405" builtinId="33" hidden="1"/>
    <cellStyle name="Akcent 2" xfId="23446" builtinId="33" hidden="1"/>
    <cellStyle name="Akcent 2" xfId="23485" builtinId="33" hidden="1"/>
    <cellStyle name="Akcent 2" xfId="23524" builtinId="33" hidden="1"/>
    <cellStyle name="Akcent 2" xfId="23563" builtinId="33" hidden="1"/>
    <cellStyle name="Akcent 2" xfId="23603" builtinId="33" hidden="1"/>
    <cellStyle name="Akcent 2" xfId="23643" builtinId="33" hidden="1"/>
    <cellStyle name="Akcent 2" xfId="23682" builtinId="33" hidden="1"/>
    <cellStyle name="Akcent 2" xfId="23722" builtinId="33" hidden="1"/>
    <cellStyle name="Akcent 2" xfId="23762" builtinId="33" hidden="1"/>
    <cellStyle name="Akcent 2" xfId="23802" builtinId="33" hidden="1"/>
    <cellStyle name="Akcent 2" xfId="23841" builtinId="33" hidden="1"/>
    <cellStyle name="Akcent 2" xfId="23880" builtinId="33" hidden="1"/>
    <cellStyle name="Akcent 2" xfId="23908" builtinId="33" hidden="1"/>
    <cellStyle name="Akcent 2" xfId="23913" builtinId="33" hidden="1"/>
    <cellStyle name="Akcent 2" xfId="23954" builtinId="33" hidden="1"/>
    <cellStyle name="Akcent 2" xfId="23993" builtinId="33" hidden="1"/>
    <cellStyle name="Akcent 2" xfId="24032" builtinId="33" hidden="1"/>
    <cellStyle name="Akcent 2" xfId="24071" builtinId="33" hidden="1"/>
    <cellStyle name="Akcent 2" xfId="24111" builtinId="33" hidden="1"/>
    <cellStyle name="Akcent 2" xfId="24150" builtinId="33" hidden="1"/>
    <cellStyle name="Akcent 2" xfId="24191" builtinId="33" hidden="1"/>
    <cellStyle name="Akcent 2" xfId="24230" builtinId="33" hidden="1"/>
    <cellStyle name="Akcent 2" xfId="24269" builtinId="33" hidden="1"/>
    <cellStyle name="Akcent 2" xfId="24308" builtinId="33" hidden="1"/>
    <cellStyle name="Akcent 2" xfId="24348" builtinId="33" hidden="1"/>
    <cellStyle name="Akcent 2" xfId="24388" builtinId="33" hidden="1"/>
    <cellStyle name="Akcent 2" xfId="24427" builtinId="33" hidden="1"/>
    <cellStyle name="Akcent 2" xfId="24467" builtinId="33" hidden="1"/>
    <cellStyle name="Akcent 2" xfId="24506" builtinId="33" hidden="1"/>
    <cellStyle name="Akcent 2" xfId="24546" builtinId="33" hidden="1"/>
    <cellStyle name="Akcent 2" xfId="24585" builtinId="33" hidden="1"/>
    <cellStyle name="Akcent 2" xfId="24624" builtinId="33" hidden="1"/>
    <cellStyle name="Akcent 2" xfId="24647" builtinId="33" hidden="1"/>
    <cellStyle name="Akcent 2" xfId="23100" builtinId="33" hidden="1"/>
    <cellStyle name="Akcent 2" xfId="24670" builtinId="33" hidden="1"/>
    <cellStyle name="Akcent 2" xfId="24709" builtinId="33" hidden="1"/>
    <cellStyle name="Akcent 2" xfId="24748" builtinId="33" hidden="1"/>
    <cellStyle name="Akcent 2" xfId="24787" builtinId="33" hidden="1"/>
    <cellStyle name="Akcent 2" xfId="24827" builtinId="33" hidden="1"/>
    <cellStyle name="Akcent 2" xfId="24866" builtinId="33" hidden="1"/>
    <cellStyle name="Akcent 2" xfId="24907" builtinId="33" hidden="1"/>
    <cellStyle name="Akcent 2" xfId="24946" builtinId="33" hidden="1"/>
    <cellStyle name="Akcent 2" xfId="24985" builtinId="33" hidden="1"/>
    <cellStyle name="Akcent 2" xfId="25024" builtinId="33" hidden="1"/>
    <cellStyle name="Akcent 2" xfId="25064" builtinId="33" hidden="1"/>
    <cellStyle name="Akcent 2" xfId="25104" builtinId="33" hidden="1"/>
    <cellStyle name="Akcent 2" xfId="25143" builtinId="33" hidden="1"/>
    <cellStyle name="Akcent 2" xfId="25183" builtinId="33" hidden="1"/>
    <cellStyle name="Akcent 2" xfId="25222" builtinId="33" hidden="1"/>
    <cellStyle name="Akcent 2" xfId="25262" builtinId="33" hidden="1"/>
    <cellStyle name="Akcent 2" xfId="25301" builtinId="33" hidden="1"/>
    <cellStyle name="Akcent 2" xfId="25340" builtinId="33" hidden="1"/>
    <cellStyle name="Akcent 2" xfId="19050" builtinId="33" hidden="1"/>
    <cellStyle name="Akcent 2" xfId="19019" builtinId="33" hidden="1"/>
    <cellStyle name="Akcent 2" xfId="25367" builtinId="33" hidden="1"/>
    <cellStyle name="Akcent 2" xfId="25406" builtinId="33" hidden="1"/>
    <cellStyle name="Akcent 2" xfId="25445" builtinId="33" hidden="1"/>
    <cellStyle name="Akcent 2" xfId="25484" builtinId="33" hidden="1"/>
    <cellStyle name="Akcent 2" xfId="25524" builtinId="33" hidden="1"/>
    <cellStyle name="Akcent 2" xfId="25563" builtinId="33" hidden="1"/>
    <cellStyle name="Akcent 2" xfId="25604" builtinId="33" hidden="1"/>
    <cellStyle name="Akcent 2" xfId="25643" builtinId="33" hidden="1"/>
    <cellStyle name="Akcent 2" xfId="25682" builtinId="33" hidden="1"/>
    <cellStyle name="Akcent 2" xfId="25721" builtinId="33" hidden="1"/>
    <cellStyle name="Akcent 2" xfId="25761" builtinId="33" hidden="1"/>
    <cellStyle name="Akcent 2" xfId="25801" builtinId="33" hidden="1"/>
    <cellStyle name="Akcent 2" xfId="25840" builtinId="33" hidden="1"/>
    <cellStyle name="Akcent 2" xfId="25880" builtinId="33" hidden="1"/>
    <cellStyle name="Akcent 2" xfId="25919" builtinId="33" hidden="1"/>
    <cellStyle name="Akcent 2" xfId="25959" builtinId="33" hidden="1"/>
    <cellStyle name="Akcent 2" xfId="25998" builtinId="33" hidden="1"/>
    <cellStyle name="Akcent 2" xfId="26037" builtinId="33" hidden="1"/>
    <cellStyle name="Akcent 2" xfId="26076" builtinId="33" hidden="1"/>
    <cellStyle name="Akcent 2" xfId="26235" builtinId="33" hidden="1"/>
    <cellStyle name="Akcent 2" xfId="26276" builtinId="33" hidden="1"/>
    <cellStyle name="Akcent 2" xfId="26315" builtinId="33" hidden="1"/>
    <cellStyle name="Akcent 2" xfId="26354" builtinId="33" hidden="1"/>
    <cellStyle name="Akcent 2" xfId="26393" builtinId="33" hidden="1"/>
    <cellStyle name="Akcent 2" xfId="26433" builtinId="33" hidden="1"/>
    <cellStyle name="Akcent 2" xfId="26472" builtinId="33" hidden="1"/>
    <cellStyle name="Akcent 2" xfId="26513" builtinId="33" hidden="1"/>
    <cellStyle name="Akcent 2" xfId="26552" builtinId="33" hidden="1"/>
    <cellStyle name="Akcent 2" xfId="26591" builtinId="33" hidden="1"/>
    <cellStyle name="Akcent 2" xfId="26630" builtinId="33" hidden="1"/>
    <cellStyle name="Akcent 2" xfId="26670" builtinId="33" hidden="1"/>
    <cellStyle name="Akcent 2" xfId="26710" builtinId="33" hidden="1"/>
    <cellStyle name="Akcent 2" xfId="26749" builtinId="33" hidden="1"/>
    <cellStyle name="Akcent 2" xfId="26789" builtinId="33" hidden="1"/>
    <cellStyle name="Akcent 2" xfId="26829" builtinId="33" hidden="1"/>
    <cellStyle name="Akcent 2" xfId="26869" builtinId="33" hidden="1"/>
    <cellStyle name="Akcent 2" xfId="26908" builtinId="33" hidden="1"/>
    <cellStyle name="Akcent 2" xfId="26947" builtinId="33" hidden="1"/>
    <cellStyle name="Akcent 2" xfId="26975" builtinId="33" hidden="1"/>
    <cellStyle name="Akcent 2" xfId="26980" builtinId="33" hidden="1"/>
    <cellStyle name="Akcent 2" xfId="27021" builtinId="33" hidden="1"/>
    <cellStyle name="Akcent 2" xfId="27060" builtinId="33" hidden="1"/>
    <cellStyle name="Akcent 2" xfId="27099" builtinId="33" hidden="1"/>
    <cellStyle name="Akcent 2" xfId="27138" builtinId="33" hidden="1"/>
    <cellStyle name="Akcent 2" xfId="27178" builtinId="33" hidden="1"/>
    <cellStyle name="Akcent 2" xfId="27217" builtinId="33" hidden="1"/>
    <cellStyle name="Akcent 2" xfId="27258" builtinId="33" hidden="1"/>
    <cellStyle name="Akcent 2" xfId="27297" builtinId="33" hidden="1"/>
    <cellStyle name="Akcent 2" xfId="27336" builtinId="33" hidden="1"/>
    <cellStyle name="Akcent 2" xfId="27375" builtinId="33" hidden="1"/>
    <cellStyle name="Akcent 2" xfId="27415" builtinId="33" hidden="1"/>
    <cellStyle name="Akcent 2" xfId="27455" builtinId="33" hidden="1"/>
    <cellStyle name="Akcent 2" xfId="27494" builtinId="33" hidden="1"/>
    <cellStyle name="Akcent 2" xfId="27534" builtinId="33" hidden="1"/>
    <cellStyle name="Akcent 2" xfId="27573" builtinId="33" hidden="1"/>
    <cellStyle name="Akcent 2" xfId="27613" builtinId="33" hidden="1"/>
    <cellStyle name="Akcent 2" xfId="27652" builtinId="33" hidden="1"/>
    <cellStyle name="Akcent 2" xfId="27691" builtinId="33" hidden="1"/>
    <cellStyle name="Akcent 2" xfId="27714" builtinId="33" hidden="1"/>
    <cellStyle name="Akcent 2" xfId="26167" builtinId="33" hidden="1"/>
    <cellStyle name="Akcent 2" xfId="27737" builtinId="33" hidden="1"/>
    <cellStyle name="Akcent 2" xfId="27776" builtinId="33" hidden="1"/>
    <cellStyle name="Akcent 2" xfId="27815" builtinId="33" hidden="1"/>
    <cellStyle name="Akcent 2" xfId="27854" builtinId="33" hidden="1"/>
    <cellStyle name="Akcent 2" xfId="27894" builtinId="33" hidden="1"/>
    <cellStyle name="Akcent 2" xfId="27933" builtinId="33" hidden="1"/>
    <cellStyle name="Akcent 2" xfId="27974" builtinId="33" hidden="1"/>
    <cellStyle name="Akcent 2" xfId="28013" builtinId="33" hidden="1"/>
    <cellStyle name="Akcent 2" xfId="28052" builtinId="33" hidden="1"/>
    <cellStyle name="Akcent 2" xfId="28091" builtinId="33" hidden="1"/>
    <cellStyle name="Akcent 2" xfId="28131" builtinId="33" hidden="1"/>
    <cellStyle name="Akcent 2" xfId="28171" builtinId="33" hidden="1"/>
    <cellStyle name="Akcent 2" xfId="28210" builtinId="33" hidden="1"/>
    <cellStyle name="Akcent 2" xfId="28250" builtinId="33" hidden="1"/>
    <cellStyle name="Akcent 2" xfId="28289" builtinId="33" hidden="1"/>
    <cellStyle name="Akcent 2" xfId="28329" builtinId="33" hidden="1"/>
    <cellStyle name="Akcent 2" xfId="28368" builtinId="33" hidden="1"/>
    <cellStyle name="Akcent 2" xfId="28407" builtinId="33" hidden="1"/>
    <cellStyle name="Akcent 2" xfId="28446" builtinId="33" hidden="1"/>
    <cellStyle name="Akcent 2" xfId="28570" builtinId="33" hidden="1"/>
    <cellStyle name="Akcent 2" xfId="28613" builtinId="33" hidden="1"/>
    <cellStyle name="Akcent 2" xfId="28652" builtinId="33" hidden="1"/>
    <cellStyle name="Akcent 2" xfId="28691" builtinId="33" hidden="1"/>
    <cellStyle name="Akcent 2" xfId="28730" builtinId="33" hidden="1"/>
    <cellStyle name="Akcent 2" xfId="28770" builtinId="33" hidden="1"/>
    <cellStyle name="Akcent 2" xfId="28809" builtinId="33" hidden="1"/>
    <cellStyle name="Akcent 2" xfId="28850" builtinId="33" hidden="1"/>
    <cellStyle name="Akcent 2" xfId="28889" builtinId="33" hidden="1"/>
    <cellStyle name="Akcent 2" xfId="28928" builtinId="33" hidden="1"/>
    <cellStyle name="Akcent 2" xfId="28967" builtinId="33" hidden="1"/>
    <cellStyle name="Akcent 2" xfId="29009" builtinId="33" hidden="1"/>
    <cellStyle name="Akcent 2" xfId="29049" builtinId="33" hidden="1"/>
    <cellStyle name="Akcent 2" xfId="29088" builtinId="33" hidden="1"/>
    <cellStyle name="Akcent 2" xfId="29128" builtinId="33" hidden="1"/>
    <cellStyle name="Akcent 2" xfId="29168" builtinId="33" hidden="1"/>
    <cellStyle name="Akcent 2" xfId="29208" builtinId="33" hidden="1"/>
    <cellStyle name="Akcent 2" xfId="29247" builtinId="33" hidden="1"/>
    <cellStyle name="Akcent 2" xfId="29286" builtinId="33" hidden="1"/>
    <cellStyle name="Akcent 2" xfId="29336" builtinId="33" hidden="1"/>
    <cellStyle name="Akcent 2" xfId="29495" builtinId="33" hidden="1"/>
    <cellStyle name="Akcent 2" xfId="29538" builtinId="33" hidden="1"/>
    <cellStyle name="Akcent 2" xfId="29577" builtinId="33" hidden="1"/>
    <cellStyle name="Akcent 2" xfId="29616" builtinId="33" hidden="1"/>
    <cellStyle name="Akcent 2" xfId="29655" builtinId="33" hidden="1"/>
    <cellStyle name="Akcent 2" xfId="29695" builtinId="33" hidden="1"/>
    <cellStyle name="Akcent 2" xfId="29734" builtinId="33" hidden="1"/>
    <cellStyle name="Akcent 2" xfId="29775" builtinId="33" hidden="1"/>
    <cellStyle name="Akcent 2" xfId="29814" builtinId="33" hidden="1"/>
    <cellStyle name="Akcent 2" xfId="29853" builtinId="33" hidden="1"/>
    <cellStyle name="Akcent 2" xfId="29892" builtinId="33" hidden="1"/>
    <cellStyle name="Akcent 2" xfId="29934" builtinId="33" hidden="1"/>
    <cellStyle name="Akcent 2" xfId="29974" builtinId="33" hidden="1"/>
    <cellStyle name="Akcent 2" xfId="30013" builtinId="33" hidden="1"/>
    <cellStyle name="Akcent 2" xfId="30053" builtinId="33" hidden="1"/>
    <cellStyle name="Akcent 2" xfId="30093" builtinId="33" hidden="1"/>
    <cellStyle name="Akcent 2" xfId="30133" builtinId="33" hidden="1"/>
    <cellStyle name="Akcent 2" xfId="30172" builtinId="33" hidden="1"/>
    <cellStyle name="Akcent 2" xfId="30211" builtinId="33" hidden="1"/>
    <cellStyle name="Akcent 2" xfId="30239" builtinId="33" hidden="1"/>
    <cellStyle name="Akcent 2" xfId="30244" builtinId="33" hidden="1"/>
    <cellStyle name="Akcent 2" xfId="30285" builtinId="33" hidden="1"/>
    <cellStyle name="Akcent 2" xfId="30324" builtinId="33" hidden="1"/>
    <cellStyle name="Akcent 2" xfId="30363" builtinId="33" hidden="1"/>
    <cellStyle name="Akcent 2" xfId="30402" builtinId="33" hidden="1"/>
    <cellStyle name="Akcent 2" xfId="30442" builtinId="33" hidden="1"/>
    <cellStyle name="Akcent 2" xfId="30481" builtinId="33" hidden="1"/>
    <cellStyle name="Akcent 2" xfId="30522" builtinId="33" hidden="1"/>
    <cellStyle name="Akcent 2" xfId="30561" builtinId="33" hidden="1"/>
    <cellStyle name="Akcent 2" xfId="30600" builtinId="33" hidden="1"/>
    <cellStyle name="Akcent 2" xfId="30639" builtinId="33" hidden="1"/>
    <cellStyle name="Akcent 2" xfId="30679" builtinId="33" hidden="1"/>
    <cellStyle name="Akcent 2" xfId="30719" builtinId="33" hidden="1"/>
    <cellStyle name="Akcent 2" xfId="30758" builtinId="33" hidden="1"/>
    <cellStyle name="Akcent 2" xfId="30798" builtinId="33" hidden="1"/>
    <cellStyle name="Akcent 2" xfId="30837" builtinId="33" hidden="1"/>
    <cellStyle name="Akcent 2" xfId="30877" builtinId="33" hidden="1"/>
    <cellStyle name="Akcent 2" xfId="30916" builtinId="33" hidden="1"/>
    <cellStyle name="Akcent 2" xfId="30955" builtinId="33" hidden="1"/>
    <cellStyle name="Akcent 2" xfId="30978" builtinId="33" hidden="1"/>
    <cellStyle name="Akcent 2" xfId="29427" builtinId="33" hidden="1"/>
    <cellStyle name="Akcent 2" xfId="31001" builtinId="33" hidden="1"/>
    <cellStyle name="Akcent 2" xfId="31040" builtinId="33" hidden="1"/>
    <cellStyle name="Akcent 2" xfId="31079" builtinId="33" hidden="1"/>
    <cellStyle name="Akcent 2" xfId="31118" builtinId="33" hidden="1"/>
    <cellStyle name="Akcent 2" xfId="31158" builtinId="33" hidden="1"/>
    <cellStyle name="Akcent 2" xfId="31197" builtinId="33" hidden="1"/>
    <cellStyle name="Akcent 2" xfId="31238" builtinId="33" hidden="1"/>
    <cellStyle name="Akcent 2" xfId="31277" builtinId="33" hidden="1"/>
    <cellStyle name="Akcent 2" xfId="31316" builtinId="33" hidden="1"/>
    <cellStyle name="Akcent 2" xfId="31355" builtinId="33" hidden="1"/>
    <cellStyle name="Akcent 2" xfId="31395" builtinId="33" hidden="1"/>
    <cellStyle name="Akcent 2" xfId="31435" builtinId="33" hidden="1"/>
    <cellStyle name="Akcent 2" xfId="31474" builtinId="33" hidden="1"/>
    <cellStyle name="Akcent 2" xfId="31514" builtinId="33" hidden="1"/>
    <cellStyle name="Akcent 2" xfId="31553" builtinId="33" hidden="1"/>
    <cellStyle name="Akcent 2" xfId="31593" builtinId="33" hidden="1"/>
    <cellStyle name="Akcent 2" xfId="31632" builtinId="33" hidden="1"/>
    <cellStyle name="Akcent 2" xfId="31671" builtinId="33" hidden="1"/>
    <cellStyle name="Akcent 2" xfId="29315" builtinId="33" hidden="1"/>
    <cellStyle name="Akcent 2" xfId="28472" builtinId="33" hidden="1"/>
    <cellStyle name="Akcent 2" xfId="31725" builtinId="33" hidden="1"/>
    <cellStyle name="Akcent 2" xfId="31764" builtinId="33" hidden="1"/>
    <cellStyle name="Akcent 2" xfId="31803" builtinId="33" hidden="1"/>
    <cellStyle name="Akcent 2" xfId="31842" builtinId="33" hidden="1"/>
    <cellStyle name="Akcent 2" xfId="31882" builtinId="33" hidden="1"/>
    <cellStyle name="Akcent 2" xfId="31921" builtinId="33" hidden="1"/>
    <cellStyle name="Akcent 2" xfId="31962" builtinId="33" hidden="1"/>
    <cellStyle name="Akcent 2" xfId="32001" builtinId="33" hidden="1"/>
    <cellStyle name="Akcent 2" xfId="32040" builtinId="33" hidden="1"/>
    <cellStyle name="Akcent 2" xfId="32079" builtinId="33" hidden="1"/>
    <cellStyle name="Akcent 2" xfId="32119" builtinId="33" hidden="1"/>
    <cellStyle name="Akcent 2" xfId="32159" builtinId="33" hidden="1"/>
    <cellStyle name="Akcent 2" xfId="32198" builtinId="33" hidden="1"/>
    <cellStyle name="Akcent 2" xfId="32238" builtinId="33" hidden="1"/>
    <cellStyle name="Akcent 2" xfId="32277" builtinId="33" hidden="1"/>
    <cellStyle name="Akcent 2" xfId="32317" builtinId="33" hidden="1"/>
    <cellStyle name="Akcent 2" xfId="32356" builtinId="33" hidden="1"/>
    <cellStyle name="Akcent 2" xfId="32395" builtinId="33" hidden="1"/>
    <cellStyle name="Akcent 2" xfId="32434" builtinId="33" hidden="1"/>
    <cellStyle name="Akcent 2" xfId="32593" builtinId="33" hidden="1"/>
    <cellStyle name="Akcent 2" xfId="32634" builtinId="33" hidden="1"/>
    <cellStyle name="Akcent 2" xfId="32673" builtinId="33" hidden="1"/>
    <cellStyle name="Akcent 2" xfId="32712" builtinId="33" hidden="1"/>
    <cellStyle name="Akcent 2" xfId="32751" builtinId="33" hidden="1"/>
    <cellStyle name="Akcent 2" xfId="32791" builtinId="33" hidden="1"/>
    <cellStyle name="Akcent 2" xfId="32830" builtinId="33" hidden="1"/>
    <cellStyle name="Akcent 2" xfId="32871" builtinId="33" hidden="1"/>
    <cellStyle name="Akcent 2" xfId="32910" builtinId="33" hidden="1"/>
    <cellStyle name="Akcent 2" xfId="32949" builtinId="33" hidden="1"/>
    <cellStyle name="Akcent 2" xfId="32988" builtinId="33" hidden="1"/>
    <cellStyle name="Akcent 2" xfId="33028" builtinId="33" hidden="1"/>
    <cellStyle name="Akcent 2" xfId="33068" builtinId="33" hidden="1"/>
    <cellStyle name="Akcent 2" xfId="33107" builtinId="33" hidden="1"/>
    <cellStyle name="Akcent 2" xfId="33147" builtinId="33" hidden="1"/>
    <cellStyle name="Akcent 2" xfId="33187" builtinId="33" hidden="1"/>
    <cellStyle name="Akcent 2" xfId="33227" builtinId="33" hidden="1"/>
    <cellStyle name="Akcent 2" xfId="33266" builtinId="33" hidden="1"/>
    <cellStyle name="Akcent 2" xfId="33305" builtinId="33" hidden="1"/>
    <cellStyle name="Akcent 2" xfId="33333" builtinId="33" hidden="1"/>
    <cellStyle name="Akcent 2" xfId="33338" builtinId="33" hidden="1"/>
    <cellStyle name="Akcent 2" xfId="33379" builtinId="33" hidden="1"/>
    <cellStyle name="Akcent 2" xfId="33418" builtinId="33" hidden="1"/>
    <cellStyle name="Akcent 2" xfId="33457" builtinId="33" hidden="1"/>
    <cellStyle name="Akcent 2" xfId="33496" builtinId="33" hidden="1"/>
    <cellStyle name="Akcent 2" xfId="33536" builtinId="33" hidden="1"/>
    <cellStyle name="Akcent 2" xfId="33575" builtinId="33" hidden="1"/>
    <cellStyle name="Akcent 2" xfId="33616" builtinId="33" hidden="1"/>
    <cellStyle name="Akcent 2" xfId="33655" builtinId="33" hidden="1"/>
    <cellStyle name="Akcent 2" xfId="33694" builtinId="33" hidden="1"/>
    <cellStyle name="Akcent 2" xfId="33733" builtinId="33" hidden="1"/>
    <cellStyle name="Akcent 2" xfId="33773" builtinId="33" hidden="1"/>
    <cellStyle name="Akcent 2" xfId="33813" builtinId="33" hidden="1"/>
    <cellStyle name="Akcent 2" xfId="33852" builtinId="33" hidden="1"/>
    <cellStyle name="Akcent 2" xfId="33892" builtinId="33" hidden="1"/>
    <cellStyle name="Akcent 2" xfId="33931" builtinId="33" hidden="1"/>
    <cellStyle name="Akcent 2" xfId="33971" builtinId="33" hidden="1"/>
    <cellStyle name="Akcent 2" xfId="34010" builtinId="33" hidden="1"/>
    <cellStyle name="Akcent 2" xfId="34049" builtinId="33" hidden="1"/>
    <cellStyle name="Akcent 2" xfId="34072" builtinId="33" hidden="1"/>
    <cellStyle name="Akcent 2" xfId="32525" builtinId="33" hidden="1"/>
    <cellStyle name="Akcent 2" xfId="34095" builtinId="33" hidden="1"/>
    <cellStyle name="Akcent 2" xfId="34134" builtinId="33" hidden="1"/>
    <cellStyle name="Akcent 2" xfId="34173" builtinId="33" hidden="1"/>
    <cellStyle name="Akcent 2" xfId="34212" builtinId="33" hidden="1"/>
    <cellStyle name="Akcent 2" xfId="34252" builtinId="33" hidden="1"/>
    <cellStyle name="Akcent 2" xfId="34291" builtinId="33" hidden="1"/>
    <cellStyle name="Akcent 2" xfId="34332" builtinId="33" hidden="1"/>
    <cellStyle name="Akcent 2" xfId="34371" builtinId="33" hidden="1"/>
    <cellStyle name="Akcent 2" xfId="34410" builtinId="33" hidden="1"/>
    <cellStyle name="Akcent 2" xfId="34449" builtinId="33" hidden="1"/>
    <cellStyle name="Akcent 2" xfId="34489" builtinId="33" hidden="1"/>
    <cellStyle name="Akcent 2" xfId="34529" builtinId="33" hidden="1"/>
    <cellStyle name="Akcent 2" xfId="34568" builtinId="33" hidden="1"/>
    <cellStyle name="Akcent 2" xfId="34608" builtinId="33" hidden="1"/>
    <cellStyle name="Akcent 2" xfId="34647" builtinId="33" hidden="1"/>
    <cellStyle name="Akcent 2" xfId="34687" builtinId="33" hidden="1"/>
    <cellStyle name="Akcent 2" xfId="34726" builtinId="33" hidden="1"/>
    <cellStyle name="Akcent 2" xfId="34765" builtinId="33" hidden="1"/>
    <cellStyle name="Akcent 2" xfId="29311" builtinId="33" hidden="1"/>
    <cellStyle name="Akcent 2" xfId="34806" builtinId="33" hidden="1"/>
    <cellStyle name="Akcent 2" xfId="34847" builtinId="33" hidden="1"/>
    <cellStyle name="Akcent 2" xfId="34886" builtinId="33" hidden="1"/>
    <cellStyle name="Akcent 2" xfId="34925" builtinId="33" hidden="1"/>
    <cellStyle name="Akcent 2" xfId="34964" builtinId="33" hidden="1"/>
    <cellStyle name="Akcent 2" xfId="35004" builtinId="33" hidden="1"/>
    <cellStyle name="Akcent 2" xfId="35043" builtinId="33" hidden="1"/>
    <cellStyle name="Akcent 2" xfId="35084" builtinId="33" hidden="1"/>
    <cellStyle name="Akcent 2" xfId="35123" builtinId="33" hidden="1"/>
    <cellStyle name="Akcent 2" xfId="35162" builtinId="33" hidden="1"/>
    <cellStyle name="Akcent 2" xfId="35201" builtinId="33" hidden="1"/>
    <cellStyle name="Akcent 2" xfId="35241" builtinId="33" hidden="1"/>
    <cellStyle name="Akcent 2" xfId="35281" builtinId="33" hidden="1"/>
    <cellStyle name="Akcent 2" xfId="35320" builtinId="33" hidden="1"/>
    <cellStyle name="Akcent 2" xfId="35360" builtinId="33" hidden="1"/>
    <cellStyle name="Akcent 2" xfId="35399" builtinId="33" hidden="1"/>
    <cellStyle name="Akcent 2" xfId="35439" builtinId="33" hidden="1"/>
    <cellStyle name="Akcent 2" xfId="35478" builtinId="33" hidden="1"/>
    <cellStyle name="Akcent 2" xfId="35517" builtinId="33" hidden="1"/>
    <cellStyle name="Akcent 2" xfId="35556" builtinId="33" hidden="1"/>
    <cellStyle name="Akcent 2" xfId="35715" builtinId="33" hidden="1"/>
    <cellStyle name="Akcent 2" xfId="35756" builtinId="33" hidden="1"/>
    <cellStyle name="Akcent 2" xfId="35795" builtinId="33" hidden="1"/>
    <cellStyle name="Akcent 2" xfId="35834" builtinId="33" hidden="1"/>
    <cellStyle name="Akcent 2" xfId="35873" builtinId="33" hidden="1"/>
    <cellStyle name="Akcent 2" xfId="35913" builtinId="33" hidden="1"/>
    <cellStyle name="Akcent 2" xfId="35952" builtinId="33" hidden="1"/>
    <cellStyle name="Akcent 2" xfId="35993" builtinId="33" hidden="1"/>
    <cellStyle name="Akcent 2" xfId="36032" builtinId="33" hidden="1"/>
    <cellStyle name="Akcent 2" xfId="36071" builtinId="33" hidden="1"/>
    <cellStyle name="Akcent 2" xfId="36110" builtinId="33" hidden="1"/>
    <cellStyle name="Akcent 2" xfId="36150" builtinId="33" hidden="1"/>
    <cellStyle name="Akcent 2" xfId="36190" builtinId="33" hidden="1"/>
    <cellStyle name="Akcent 2" xfId="36229" builtinId="33" hidden="1"/>
    <cellStyle name="Akcent 2" xfId="36269" builtinId="33" hidden="1"/>
    <cellStyle name="Akcent 2" xfId="36309" builtinId="33" hidden="1"/>
    <cellStyle name="Akcent 2" xfId="36349" builtinId="33" hidden="1"/>
    <cellStyle name="Akcent 2" xfId="36388" builtinId="33" hidden="1"/>
    <cellStyle name="Akcent 2" xfId="36427" builtinId="33" hidden="1"/>
    <cellStyle name="Akcent 2" xfId="36455" builtinId="33" hidden="1"/>
    <cellStyle name="Akcent 2" xfId="36460" builtinId="33" hidden="1"/>
    <cellStyle name="Akcent 2" xfId="36501" builtinId="33" hidden="1"/>
    <cellStyle name="Akcent 2" xfId="36540" builtinId="33" hidden="1"/>
    <cellStyle name="Akcent 2" xfId="36579" builtinId="33" hidden="1"/>
    <cellStyle name="Akcent 2" xfId="36618" builtinId="33" hidden="1"/>
    <cellStyle name="Akcent 2" xfId="36658" builtinId="33" hidden="1"/>
    <cellStyle name="Akcent 2" xfId="36697" builtinId="33" hidden="1"/>
    <cellStyle name="Akcent 2" xfId="36738" builtinId="33" hidden="1"/>
    <cellStyle name="Akcent 2" xfId="36777" builtinId="33" hidden="1"/>
    <cellStyle name="Akcent 2" xfId="36816" builtinId="33" hidden="1"/>
    <cellStyle name="Akcent 2" xfId="36855" builtinId="33" hidden="1"/>
    <cellStyle name="Akcent 2" xfId="36895" builtinId="33" hidden="1"/>
    <cellStyle name="Akcent 2" xfId="36935" builtinId="33" hidden="1"/>
    <cellStyle name="Akcent 2" xfId="36974" builtinId="33" hidden="1"/>
    <cellStyle name="Akcent 2" xfId="37014" builtinId="33" hidden="1"/>
    <cellStyle name="Akcent 2" xfId="37053" builtinId="33" hidden="1"/>
    <cellStyle name="Akcent 2" xfId="37093" builtinId="33" hidden="1"/>
    <cellStyle name="Akcent 2" xfId="37132" builtinId="33" hidden="1"/>
    <cellStyle name="Akcent 2" xfId="37171" builtinId="33" hidden="1"/>
    <cellStyle name="Akcent 2" xfId="37194" builtinId="33" hidden="1"/>
    <cellStyle name="Akcent 2" xfId="35647" builtinId="33" hidden="1"/>
    <cellStyle name="Akcent 2" xfId="37217" builtinId="33" hidden="1"/>
    <cellStyle name="Akcent 2" xfId="37256" builtinId="33" hidden="1"/>
    <cellStyle name="Akcent 2" xfId="37295" builtinId="33" hidden="1"/>
    <cellStyle name="Akcent 2" xfId="37334" builtinId="33" hidden="1"/>
    <cellStyle name="Akcent 2" xfId="37374" builtinId="33" hidden="1"/>
    <cellStyle name="Akcent 2" xfId="37413" builtinId="33" hidden="1"/>
    <cellStyle name="Akcent 2" xfId="37454" builtinId="33" hidden="1"/>
    <cellStyle name="Akcent 2" xfId="37493" builtinId="33" hidden="1"/>
    <cellStyle name="Akcent 2" xfId="37532" builtinId="33" hidden="1"/>
    <cellStyle name="Akcent 2" xfId="37571" builtinId="33" hidden="1"/>
    <cellStyle name="Akcent 2" xfId="37611" builtinId="33" hidden="1"/>
    <cellStyle name="Akcent 2" xfId="37651" builtinId="33" hidden="1"/>
    <cellStyle name="Akcent 2" xfId="37690" builtinId="33" hidden="1"/>
    <cellStyle name="Akcent 2" xfId="37730" builtinId="33" hidden="1"/>
    <cellStyle name="Akcent 2" xfId="37769" builtinId="33" hidden="1"/>
    <cellStyle name="Akcent 2" xfId="37809" builtinId="33" hidden="1"/>
    <cellStyle name="Akcent 2" xfId="37848" builtinId="33" hidden="1"/>
    <cellStyle name="Akcent 2" xfId="37887" builtinId="33" hidden="1"/>
    <cellStyle name="Akcent 2" xfId="37926" builtinId="33" hidden="1"/>
    <cellStyle name="Akcent 2" xfId="37966" builtinId="33" hidden="1"/>
    <cellStyle name="Akcent 2" xfId="38007" builtinId="33" hidden="1"/>
    <cellStyle name="Akcent 2" xfId="38046" builtinId="33" hidden="1"/>
    <cellStyle name="Akcent 2" xfId="38085" builtinId="33" hidden="1"/>
    <cellStyle name="Akcent 2" xfId="38124" builtinId="33" hidden="1"/>
    <cellStyle name="Akcent 2" xfId="38164" builtinId="33" hidden="1"/>
    <cellStyle name="Akcent 2" xfId="38203" builtinId="33" hidden="1"/>
    <cellStyle name="Akcent 2" xfId="38244" builtinId="33" hidden="1"/>
    <cellStyle name="Akcent 2" xfId="38283" builtinId="33" hidden="1"/>
    <cellStyle name="Akcent 2" xfId="38322" builtinId="33" hidden="1"/>
    <cellStyle name="Akcent 2" xfId="38361" builtinId="33" hidden="1"/>
    <cellStyle name="Akcent 2" xfId="38401" builtinId="33" hidden="1"/>
    <cellStyle name="Akcent 2" xfId="38441" builtinId="33" hidden="1"/>
    <cellStyle name="Akcent 2" xfId="38480" builtinId="33" hidden="1"/>
    <cellStyle name="Akcent 2" xfId="38520" builtinId="33" hidden="1"/>
    <cellStyle name="Akcent 2" xfId="38559" builtinId="33" hidden="1"/>
    <cellStyle name="Akcent 2" xfId="38599" builtinId="33" hidden="1"/>
    <cellStyle name="Akcent 2" xfId="38638" builtinId="33" hidden="1"/>
    <cellStyle name="Akcent 2" xfId="38677" builtinId="33" hidden="1"/>
    <cellStyle name="Akcent 2" xfId="38716" builtinId="33" hidden="1"/>
    <cellStyle name="Akcent 2" xfId="38875" builtinId="33" hidden="1"/>
    <cellStyle name="Akcent 2" xfId="38916" builtinId="33" hidden="1"/>
    <cellStyle name="Akcent 2" xfId="38955" builtinId="33" hidden="1"/>
    <cellStyle name="Akcent 2" xfId="38994" builtinId="33" hidden="1"/>
    <cellStyle name="Akcent 2" xfId="39033" builtinId="33" hidden="1"/>
    <cellStyle name="Akcent 2" xfId="39073" builtinId="33" hidden="1"/>
    <cellStyle name="Akcent 2" xfId="39112" builtinId="33" hidden="1"/>
    <cellStyle name="Akcent 2" xfId="39153" builtinId="33" hidden="1"/>
    <cellStyle name="Akcent 2" xfId="39192" builtinId="33" hidden="1"/>
    <cellStyle name="Akcent 2" xfId="39231" builtinId="33" hidden="1"/>
    <cellStyle name="Akcent 2" xfId="39270" builtinId="33" hidden="1"/>
    <cellStyle name="Akcent 2" xfId="39310" builtinId="33" hidden="1"/>
    <cellStyle name="Akcent 2" xfId="39350" builtinId="33" hidden="1"/>
    <cellStyle name="Akcent 2" xfId="39389" builtinId="33" hidden="1"/>
    <cellStyle name="Akcent 2" xfId="39429" builtinId="33" hidden="1"/>
    <cellStyle name="Akcent 2" xfId="39469" builtinId="33" hidden="1"/>
    <cellStyle name="Akcent 2" xfId="39509" builtinId="33" hidden="1"/>
    <cellStyle name="Akcent 2" xfId="39548" builtinId="33" hidden="1"/>
    <cellStyle name="Akcent 2" xfId="39587" builtinId="33" hidden="1"/>
    <cellStyle name="Akcent 2" xfId="39615" builtinId="33" hidden="1"/>
    <cellStyle name="Akcent 2" xfId="39620" builtinId="33" hidden="1"/>
    <cellStyle name="Akcent 2" xfId="39661" builtinId="33" hidden="1"/>
    <cellStyle name="Akcent 2" xfId="39700" builtinId="33" hidden="1"/>
    <cellStyle name="Akcent 2" xfId="39739" builtinId="33" hidden="1"/>
    <cellStyle name="Akcent 2" xfId="39778" builtinId="33" hidden="1"/>
    <cellStyle name="Akcent 2" xfId="39818" builtinId="33" hidden="1"/>
    <cellStyle name="Akcent 2" xfId="39857" builtinId="33" hidden="1"/>
    <cellStyle name="Akcent 2" xfId="39898" builtinId="33" hidden="1"/>
    <cellStyle name="Akcent 2" xfId="39937" builtinId="33" hidden="1"/>
    <cellStyle name="Akcent 2" xfId="39976" builtinId="33" hidden="1"/>
    <cellStyle name="Akcent 2" xfId="40015" builtinId="33" hidden="1"/>
    <cellStyle name="Akcent 2" xfId="40055" builtinId="33" hidden="1"/>
    <cellStyle name="Akcent 2" xfId="40095" builtinId="33" hidden="1"/>
    <cellStyle name="Akcent 2" xfId="40134" builtinId="33" hidden="1"/>
    <cellStyle name="Akcent 2" xfId="40174" builtinId="33" hidden="1"/>
    <cellStyle name="Akcent 2" xfId="40213" builtinId="33" hidden="1"/>
    <cellStyle name="Akcent 2" xfId="40253" builtinId="33" hidden="1"/>
    <cellStyle name="Akcent 2" xfId="40292" builtinId="33" hidden="1"/>
    <cellStyle name="Akcent 2" xfId="40331" builtinId="33" hidden="1"/>
    <cellStyle name="Akcent 2" xfId="40354" builtinId="33" hidden="1"/>
    <cellStyle name="Akcent 2" xfId="38807" builtinId="33" hidden="1"/>
    <cellStyle name="Akcent 2" xfId="40377" builtinId="33" hidden="1"/>
    <cellStyle name="Akcent 2" xfId="40416" builtinId="33" hidden="1"/>
    <cellStyle name="Akcent 2" xfId="40455" builtinId="33" hidden="1"/>
    <cellStyle name="Akcent 2" xfId="40494" builtinId="33" hidden="1"/>
    <cellStyle name="Akcent 2" xfId="40534" builtinId="33" hidden="1"/>
    <cellStyle name="Akcent 2" xfId="40573" builtinId="33" hidden="1"/>
    <cellStyle name="Akcent 2" xfId="40614" builtinId="33" hidden="1"/>
    <cellStyle name="Akcent 2" xfId="40653" builtinId="33" hidden="1"/>
    <cellStyle name="Akcent 2" xfId="40692" builtinId="33" hidden="1"/>
    <cellStyle name="Akcent 2" xfId="40731" builtinId="33" hidden="1"/>
    <cellStyle name="Akcent 2" xfId="40771" builtinId="33" hidden="1"/>
    <cellStyle name="Akcent 2" xfId="40811" builtinId="33" hidden="1"/>
    <cellStyle name="Akcent 2" xfId="40850" builtinId="33" hidden="1"/>
    <cellStyle name="Akcent 2" xfId="40890" builtinId="33" hidden="1"/>
    <cellStyle name="Akcent 2" xfId="40929" builtinId="33" hidden="1"/>
    <cellStyle name="Akcent 2" xfId="40969" builtinId="33" hidden="1"/>
    <cellStyle name="Akcent 2" xfId="41008" builtinId="33" hidden="1"/>
    <cellStyle name="Akcent 2" xfId="41047" builtinId="33" hidden="1"/>
    <cellStyle name="Akcent 2" xfId="41107" builtinId="33" hidden="1"/>
    <cellStyle name="Akcent 2" xfId="41165" builtinId="33" hidden="1"/>
    <cellStyle name="Akcent 2" xfId="41206" builtinId="33" hidden="1"/>
    <cellStyle name="Akcent 2" xfId="41245" builtinId="33" hidden="1"/>
    <cellStyle name="Akcent 2" xfId="41284" builtinId="33" hidden="1"/>
    <cellStyle name="Akcent 2" xfId="41323" builtinId="33" hidden="1"/>
    <cellStyle name="Akcent 2" xfId="41363" builtinId="33" hidden="1"/>
    <cellStyle name="Akcent 2" xfId="41402" builtinId="33" hidden="1"/>
    <cellStyle name="Akcent 2" xfId="41443" builtinId="33" hidden="1"/>
    <cellStyle name="Akcent 2" xfId="41482" builtinId="33" hidden="1"/>
    <cellStyle name="Akcent 2" xfId="41521" builtinId="33" hidden="1"/>
    <cellStyle name="Akcent 2" xfId="41560" builtinId="33" hidden="1"/>
    <cellStyle name="Akcent 2" xfId="41600" builtinId="33" hidden="1"/>
    <cellStyle name="Akcent 2" xfId="41640" builtinId="33" hidden="1"/>
    <cellStyle name="Akcent 2" xfId="41679" builtinId="33" hidden="1"/>
    <cellStyle name="Akcent 2" xfId="41719" builtinId="33" hidden="1"/>
    <cellStyle name="Akcent 2" xfId="41758" builtinId="33" hidden="1"/>
    <cellStyle name="Akcent 2" xfId="41798" builtinId="33" hidden="1"/>
    <cellStyle name="Akcent 2" xfId="41837" builtinId="33" hidden="1"/>
    <cellStyle name="Akcent 2" xfId="41876" builtinId="33" hidden="1"/>
    <cellStyle name="Akcent 2" xfId="41077" builtinId="33" hidden="1"/>
    <cellStyle name="Akcent 2" xfId="41916" builtinId="33" hidden="1"/>
    <cellStyle name="Akcent 2" xfId="41957" builtinId="33" hidden="1"/>
    <cellStyle name="Akcent 2" xfId="41996" builtinId="33" hidden="1"/>
    <cellStyle name="Akcent 2" xfId="42035" builtinId="33" hidden="1"/>
    <cellStyle name="Akcent 2" xfId="42074" builtinId="33" hidden="1"/>
    <cellStyle name="Akcent 2" xfId="42114" builtinId="33" hidden="1"/>
    <cellStyle name="Akcent 2" xfId="42153" builtinId="33" hidden="1"/>
    <cellStyle name="Akcent 2" xfId="42194" builtinId="33" hidden="1"/>
    <cellStyle name="Akcent 2" xfId="42233" builtinId="33" hidden="1"/>
    <cellStyle name="Akcent 2" xfId="42272" builtinId="33" hidden="1"/>
    <cellStyle name="Akcent 2" xfId="42311" builtinId="33" hidden="1"/>
    <cellStyle name="Akcent 2" xfId="42351" builtinId="33" hidden="1"/>
    <cellStyle name="Akcent 2" xfId="42391" builtinId="33" hidden="1"/>
    <cellStyle name="Akcent 2" xfId="42430" builtinId="33" hidden="1"/>
    <cellStyle name="Akcent 2" xfId="42470" builtinId="33" hidden="1"/>
    <cellStyle name="Akcent 2" xfId="42509" builtinId="33" hidden="1"/>
    <cellStyle name="Akcent 2" xfId="42549" builtinId="33" hidden="1"/>
    <cellStyle name="Akcent 2" xfId="42588" builtinId="33" hidden="1"/>
    <cellStyle name="Akcent 2" xfId="42627" builtinId="33" hidden="1"/>
    <cellStyle name="Akcent 2" xfId="42691" builtinId="33" hidden="1"/>
    <cellStyle name="Akcent 2" xfId="42745" builtinId="33" hidden="1"/>
    <cellStyle name="Akcent 2" xfId="42786" builtinId="33" hidden="1"/>
    <cellStyle name="Akcent 2" xfId="42825" builtinId="33" hidden="1"/>
    <cellStyle name="Akcent 2" xfId="42864" builtinId="33" hidden="1"/>
    <cellStyle name="Akcent 2" xfId="42903" builtinId="33" hidden="1"/>
    <cellStyle name="Akcent 2" xfId="42943" builtinId="33" hidden="1"/>
    <cellStyle name="Akcent 2" xfId="42982" builtinId="33" hidden="1"/>
    <cellStyle name="Akcent 2" xfId="43023" builtinId="33" hidden="1"/>
    <cellStyle name="Akcent 2" xfId="43062" builtinId="33" hidden="1"/>
    <cellStyle name="Akcent 2" xfId="43101" builtinId="33" hidden="1"/>
    <cellStyle name="Akcent 2" xfId="43140" builtinId="33" hidden="1"/>
    <cellStyle name="Akcent 2" xfId="43180" builtinId="33" hidden="1"/>
    <cellStyle name="Akcent 2" xfId="43220" builtinId="33" hidden="1"/>
    <cellStyle name="Akcent 2" xfId="43259" builtinId="33" hidden="1"/>
    <cellStyle name="Akcent 2" xfId="43299" builtinId="33" hidden="1"/>
    <cellStyle name="Akcent 2" xfId="43338" builtinId="33" hidden="1"/>
    <cellStyle name="Akcent 2" xfId="43378" builtinId="33" hidden="1"/>
    <cellStyle name="Akcent 2" xfId="43417" builtinId="33" hidden="1"/>
    <cellStyle name="Akcent 2" xfId="43456" builtinId="33" hidden="1"/>
    <cellStyle name="Akcent 2" xfId="42666" builtinId="33" hidden="1"/>
    <cellStyle name="Akcent 2" xfId="43496" builtinId="33" hidden="1"/>
    <cellStyle name="Akcent 2" xfId="43537" builtinId="33" hidden="1"/>
    <cellStyle name="Akcent 2" xfId="43576" builtinId="33" hidden="1"/>
    <cellStyle name="Akcent 2" xfId="43615" builtinId="33" hidden="1"/>
    <cellStyle name="Akcent 2" xfId="43654" builtinId="33" hidden="1"/>
    <cellStyle name="Akcent 2" xfId="43694" builtinId="33" hidden="1"/>
    <cellStyle name="Akcent 2" xfId="43733" builtinId="33" hidden="1"/>
    <cellStyle name="Akcent 2" xfId="43774" builtinId="33" hidden="1"/>
    <cellStyle name="Akcent 2" xfId="43813" builtinId="33" hidden="1"/>
    <cellStyle name="Akcent 2" xfId="43852" builtinId="33" hidden="1"/>
    <cellStyle name="Akcent 2" xfId="43891" builtinId="33" hidden="1"/>
    <cellStyle name="Akcent 2" xfId="43931" builtinId="33" hidden="1"/>
    <cellStyle name="Akcent 2" xfId="43971" builtinId="33" hidden="1"/>
    <cellStyle name="Akcent 2" xfId="44010" builtinId="33" hidden="1"/>
    <cellStyle name="Akcent 2" xfId="44050" builtinId="33" hidden="1"/>
    <cellStyle name="Akcent 2" xfId="44089" builtinId="33" hidden="1"/>
    <cellStyle name="Akcent 2" xfId="44129" builtinId="33" hidden="1"/>
    <cellStyle name="Akcent 2" xfId="44168" builtinId="33" hidden="1"/>
    <cellStyle name="Akcent 2" xfId="44207" builtinId="33" hidden="1"/>
    <cellStyle name="Akcent 2" xfId="44271" builtinId="33" hidden="1"/>
    <cellStyle name="Akcent 2" xfId="44325" builtinId="33" hidden="1"/>
    <cellStyle name="Akcent 2" xfId="44366" builtinId="33" hidden="1"/>
    <cellStyle name="Akcent 2" xfId="44405" builtinId="33" hidden="1"/>
    <cellStyle name="Akcent 2" xfId="44444" builtinId="33" hidden="1"/>
    <cellStyle name="Akcent 2" xfId="44483" builtinId="33" hidden="1"/>
    <cellStyle name="Akcent 2" xfId="44523" builtinId="33" hidden="1"/>
    <cellStyle name="Akcent 2" xfId="44562" builtinId="33" hidden="1"/>
    <cellStyle name="Akcent 2" xfId="44603" builtinId="33" hidden="1"/>
    <cellStyle name="Akcent 2" xfId="44642" builtinId="33" hidden="1"/>
    <cellStyle name="Akcent 2" xfId="44681" builtinId="33" hidden="1"/>
    <cellStyle name="Akcent 2" xfId="44720" builtinId="33" hidden="1"/>
    <cellStyle name="Akcent 2" xfId="44760" builtinId="33" hidden="1"/>
    <cellStyle name="Akcent 2" xfId="44800" builtinId="33" hidden="1"/>
    <cellStyle name="Akcent 2" xfId="44839" builtinId="33" hidden="1"/>
    <cellStyle name="Akcent 2" xfId="44879" builtinId="33" hidden="1"/>
    <cellStyle name="Akcent 2" xfId="44918" builtinId="33" hidden="1"/>
    <cellStyle name="Akcent 2" xfId="44958" builtinId="33" hidden="1"/>
    <cellStyle name="Akcent 2" xfId="44997" builtinId="33" hidden="1"/>
    <cellStyle name="Akcent 2" xfId="45036" builtinId="33" hidden="1"/>
    <cellStyle name="Akcent 2" xfId="44248" builtinId="33" hidden="1"/>
    <cellStyle name="Akcent 2" xfId="45076" builtinId="33" hidden="1"/>
    <cellStyle name="Akcent 2" xfId="45117" builtinId="33" hidden="1"/>
    <cellStyle name="Akcent 2" xfId="45156" builtinId="33" hidden="1"/>
    <cellStyle name="Akcent 2" xfId="45195" builtinId="33" hidden="1"/>
    <cellStyle name="Akcent 2" xfId="45234" builtinId="33" hidden="1"/>
    <cellStyle name="Akcent 2" xfId="45274" builtinId="33" hidden="1"/>
    <cellStyle name="Akcent 2" xfId="45313" builtinId="33" hidden="1"/>
    <cellStyle name="Akcent 2" xfId="45354" builtinId="33" hidden="1"/>
    <cellStyle name="Akcent 2" xfId="45393" builtinId="33" hidden="1"/>
    <cellStyle name="Akcent 2" xfId="45432" builtinId="33" hidden="1"/>
    <cellStyle name="Akcent 2" xfId="45471" builtinId="33" hidden="1"/>
    <cellStyle name="Akcent 2" xfId="45511" builtinId="33" hidden="1"/>
    <cellStyle name="Akcent 2" xfId="45551" builtinId="33" hidden="1"/>
    <cellStyle name="Akcent 2" xfId="45590" builtinId="33" hidden="1"/>
    <cellStyle name="Akcent 2" xfId="45630" builtinId="33" hidden="1"/>
    <cellStyle name="Akcent 2" xfId="45669" builtinId="33" hidden="1"/>
    <cellStyle name="Akcent 2" xfId="45709" builtinId="33" hidden="1"/>
    <cellStyle name="Akcent 2" xfId="45748" builtinId="33" hidden="1"/>
    <cellStyle name="Akcent 2" xfId="45787" builtinId="33" hidden="1"/>
    <cellStyle name="Akcent 2" xfId="45824" builtinId="33" hidden="1"/>
    <cellStyle name="Akcent 2" xfId="45832" builtinId="33" hidden="1"/>
    <cellStyle name="Akcent 2" xfId="45829" builtinId="33" hidden="1"/>
    <cellStyle name="Akcent 2" xfId="45819" builtinId="33" hidden="1"/>
    <cellStyle name="Akcent 2" xfId="45821" builtinId="33" hidden="1"/>
    <cellStyle name="Akcent 2" xfId="45852" builtinId="33" hidden="1"/>
    <cellStyle name="Akcent 2" xfId="45857" builtinId="33" hidden="1"/>
    <cellStyle name="Akcent 2" xfId="45837" builtinId="33" hidden="1"/>
    <cellStyle name="Akcent 2" xfId="45869" builtinId="33" hidden="1"/>
    <cellStyle name="Akcent 2" xfId="45867" builtinId="33" hidden="1"/>
    <cellStyle name="Akcent 2" xfId="45862" builtinId="33" hidden="1"/>
    <cellStyle name="Akcent 2" xfId="45883" builtinId="33" hidden="1"/>
    <cellStyle name="Akcent 2" xfId="45889" builtinId="33" hidden="1"/>
    <cellStyle name="Akcent 2" xfId="45895" builtinId="33" hidden="1"/>
    <cellStyle name="Akcent 2" xfId="45901" builtinId="33" hidden="1"/>
    <cellStyle name="Akcent 2" xfId="45907" builtinId="33" hidden="1"/>
    <cellStyle name="Akcent 2" xfId="45913" builtinId="33" hidden="1"/>
    <cellStyle name="Akcent 2" xfId="45919" builtinId="33" hidden="1"/>
    <cellStyle name="Akcent 2" xfId="45925" builtinId="33" hidden="1"/>
    <cellStyle name="Akcent 2" xfId="45931" builtinId="33" hidden="1"/>
    <cellStyle name="Akcent 2" xfId="45939" builtinId="33" hidden="1"/>
    <cellStyle name="Akcent 2" xfId="45945" builtinId="33" hidden="1"/>
    <cellStyle name="Akcent 3" xfId="24" builtinId="37" hidden="1"/>
    <cellStyle name="Akcent 3" xfId="72" builtinId="37" hidden="1"/>
    <cellStyle name="Akcent 3" xfId="91" builtinId="37" hidden="1"/>
    <cellStyle name="Akcent 3" xfId="130" builtinId="37" hidden="1"/>
    <cellStyle name="Akcent 3" xfId="169" builtinId="37" hidden="1"/>
    <cellStyle name="Akcent 3" xfId="208" builtinId="37" hidden="1"/>
    <cellStyle name="Akcent 3" xfId="248" builtinId="37" hidden="1"/>
    <cellStyle name="Akcent 3" xfId="287" builtinId="37" hidden="1"/>
    <cellStyle name="Akcent 3" xfId="328" builtinId="37" hidden="1"/>
    <cellStyle name="Akcent 3" xfId="367" builtinId="37" hidden="1"/>
    <cellStyle name="Akcent 3" xfId="406" builtinId="37" hidden="1"/>
    <cellStyle name="Akcent 3" xfId="445" builtinId="37" hidden="1"/>
    <cellStyle name="Akcent 3" xfId="485" builtinId="37" hidden="1"/>
    <cellStyle name="Akcent 3" xfId="525" builtinId="37" hidden="1"/>
    <cellStyle name="Akcent 3" xfId="564" builtinId="37" hidden="1"/>
    <cellStyle name="Akcent 3" xfId="604" builtinId="37" hidden="1"/>
    <cellStyle name="Akcent 3" xfId="643" builtinId="37" hidden="1"/>
    <cellStyle name="Akcent 3" xfId="683" builtinId="37" hidden="1"/>
    <cellStyle name="Akcent 3" xfId="722" builtinId="37" hidden="1"/>
    <cellStyle name="Akcent 3" xfId="761" builtinId="37" hidden="1"/>
    <cellStyle name="Akcent 3" xfId="800" builtinId="37" hidden="1"/>
    <cellStyle name="Akcent 3" xfId="959" builtinId="37" hidden="1"/>
    <cellStyle name="Akcent 3" xfId="1000" builtinId="37" hidden="1"/>
    <cellStyle name="Akcent 3" xfId="1039" builtinId="37" hidden="1"/>
    <cellStyle name="Akcent 3" xfId="1078" builtinId="37" hidden="1"/>
    <cellStyle name="Akcent 3" xfId="1117" builtinId="37" hidden="1"/>
    <cellStyle name="Akcent 3" xfId="1157" builtinId="37" hidden="1"/>
    <cellStyle name="Akcent 3" xfId="1196" builtinId="37" hidden="1"/>
    <cellStyle name="Akcent 3" xfId="1237" builtinId="37" hidden="1"/>
    <cellStyle name="Akcent 3" xfId="1276" builtinId="37" hidden="1"/>
    <cellStyle name="Akcent 3" xfId="1315" builtinId="37" hidden="1"/>
    <cellStyle name="Akcent 3" xfId="1354" builtinId="37" hidden="1"/>
    <cellStyle name="Akcent 3" xfId="1394" builtinId="37" hidden="1"/>
    <cellStyle name="Akcent 3" xfId="1434" builtinId="37" hidden="1"/>
    <cellStyle name="Akcent 3" xfId="1473" builtinId="37" hidden="1"/>
    <cellStyle name="Akcent 3" xfId="1513" builtinId="37" hidden="1"/>
    <cellStyle name="Akcent 3" xfId="1553" builtinId="37" hidden="1"/>
    <cellStyle name="Akcent 3" xfId="1593" builtinId="37" hidden="1"/>
    <cellStyle name="Akcent 3" xfId="1632" builtinId="37" hidden="1"/>
    <cellStyle name="Akcent 3" xfId="1671" builtinId="37" hidden="1"/>
    <cellStyle name="Akcent 3" xfId="914" builtinId="37" hidden="1"/>
    <cellStyle name="Akcent 3" xfId="1704" builtinId="37" hidden="1"/>
    <cellStyle name="Akcent 3" xfId="1745" builtinId="37" hidden="1"/>
    <cellStyle name="Akcent 3" xfId="1784" builtinId="37" hidden="1"/>
    <cellStyle name="Akcent 3" xfId="1823" builtinId="37" hidden="1"/>
    <cellStyle name="Akcent 3" xfId="1862" builtinId="37" hidden="1"/>
    <cellStyle name="Akcent 3" xfId="1902" builtinId="37" hidden="1"/>
    <cellStyle name="Akcent 3" xfId="1941" builtinId="37" hidden="1"/>
    <cellStyle name="Akcent 3" xfId="1982" builtinId="37" hidden="1"/>
    <cellStyle name="Akcent 3" xfId="2021" builtinId="37" hidden="1"/>
    <cellStyle name="Akcent 3" xfId="2060" builtinId="37" hidden="1"/>
    <cellStyle name="Akcent 3" xfId="2099" builtinId="37" hidden="1"/>
    <cellStyle name="Akcent 3" xfId="2139" builtinId="37" hidden="1"/>
    <cellStyle name="Akcent 3" xfId="2179" builtinId="37" hidden="1"/>
    <cellStyle name="Akcent 3" xfId="2218" builtinId="37" hidden="1"/>
    <cellStyle name="Akcent 3" xfId="2258" builtinId="37" hidden="1"/>
    <cellStyle name="Akcent 3" xfId="2297" builtinId="37" hidden="1"/>
    <cellStyle name="Akcent 3" xfId="2337" builtinId="37" hidden="1"/>
    <cellStyle name="Akcent 3" xfId="2376" builtinId="37" hidden="1"/>
    <cellStyle name="Akcent 3" xfId="2415" builtinId="37" hidden="1"/>
    <cellStyle name="Akcent 3" xfId="853" builtinId="37" hidden="1"/>
    <cellStyle name="Akcent 3" xfId="891" builtinId="37" hidden="1"/>
    <cellStyle name="Akcent 3" xfId="2461" builtinId="37" hidden="1"/>
    <cellStyle name="Akcent 3" xfId="2500" builtinId="37" hidden="1"/>
    <cellStyle name="Akcent 3" xfId="2539" builtinId="37" hidden="1"/>
    <cellStyle name="Akcent 3" xfId="2578" builtinId="37" hidden="1"/>
    <cellStyle name="Akcent 3" xfId="2618" builtinId="37" hidden="1"/>
    <cellStyle name="Akcent 3" xfId="2657" builtinId="37" hidden="1"/>
    <cellStyle name="Akcent 3" xfId="2698" builtinId="37" hidden="1"/>
    <cellStyle name="Akcent 3" xfId="2737" builtinId="37" hidden="1"/>
    <cellStyle name="Akcent 3" xfId="2776" builtinId="37" hidden="1"/>
    <cellStyle name="Akcent 3" xfId="2815" builtinId="37" hidden="1"/>
    <cellStyle name="Akcent 3" xfId="2855" builtinId="37" hidden="1"/>
    <cellStyle name="Akcent 3" xfId="2895" builtinId="37" hidden="1"/>
    <cellStyle name="Akcent 3" xfId="2934" builtinId="37" hidden="1"/>
    <cellStyle name="Akcent 3" xfId="2974" builtinId="37" hidden="1"/>
    <cellStyle name="Akcent 3" xfId="3013" builtinId="37" hidden="1"/>
    <cellStyle name="Akcent 3" xfId="3053" builtinId="37" hidden="1"/>
    <cellStyle name="Akcent 3" xfId="3092" builtinId="37" hidden="1"/>
    <cellStyle name="Akcent 3" xfId="3131" builtinId="37" hidden="1"/>
    <cellStyle name="Akcent 3" xfId="3170" builtinId="37" hidden="1"/>
    <cellStyle name="Akcent 3" xfId="3363" builtinId="37" hidden="1"/>
    <cellStyle name="Akcent 3" xfId="3408" builtinId="37" hidden="1"/>
    <cellStyle name="Akcent 3" xfId="3447" builtinId="37" hidden="1"/>
    <cellStyle name="Akcent 3" xfId="3486" builtinId="37" hidden="1"/>
    <cellStyle name="Akcent 3" xfId="3525" builtinId="37" hidden="1"/>
    <cellStyle name="Akcent 3" xfId="3565" builtinId="37" hidden="1"/>
    <cellStyle name="Akcent 3" xfId="3604" builtinId="37" hidden="1"/>
    <cellStyle name="Akcent 3" xfId="3645" builtinId="37" hidden="1"/>
    <cellStyle name="Akcent 3" xfId="3684" builtinId="37" hidden="1"/>
    <cellStyle name="Akcent 3" xfId="3723" builtinId="37" hidden="1"/>
    <cellStyle name="Akcent 3" xfId="3762" builtinId="37" hidden="1"/>
    <cellStyle name="Akcent 3" xfId="3806" builtinId="37" hidden="1"/>
    <cellStyle name="Akcent 3" xfId="3846" builtinId="37" hidden="1"/>
    <cellStyle name="Akcent 3" xfId="3885" builtinId="37" hidden="1"/>
    <cellStyle name="Akcent 3" xfId="3925" builtinId="37" hidden="1"/>
    <cellStyle name="Akcent 3" xfId="3965" builtinId="37" hidden="1"/>
    <cellStyle name="Akcent 3" xfId="4005" builtinId="37" hidden="1"/>
    <cellStyle name="Akcent 3" xfId="4044" builtinId="37" hidden="1"/>
    <cellStyle name="Akcent 3" xfId="4083" builtinId="37" hidden="1"/>
    <cellStyle name="Akcent 3" xfId="4140" builtinId="37" hidden="1"/>
    <cellStyle name="Akcent 3" xfId="4299" builtinId="37" hidden="1"/>
    <cellStyle name="Akcent 3" xfId="4344" builtinId="37" hidden="1"/>
    <cellStyle name="Akcent 3" xfId="4383" builtinId="37" hidden="1"/>
    <cellStyle name="Akcent 3" xfId="4422" builtinId="37" hidden="1"/>
    <cellStyle name="Akcent 3" xfId="4461" builtinId="37" hidden="1"/>
    <cellStyle name="Akcent 3" xfId="4501" builtinId="37" hidden="1"/>
    <cellStyle name="Akcent 3" xfId="4540" builtinId="37" hidden="1"/>
    <cellStyle name="Akcent 3" xfId="4581" builtinId="37" hidden="1"/>
    <cellStyle name="Akcent 3" xfId="4620" builtinId="37" hidden="1"/>
    <cellStyle name="Akcent 3" xfId="4659" builtinId="37" hidden="1"/>
    <cellStyle name="Akcent 3" xfId="4698" builtinId="37" hidden="1"/>
    <cellStyle name="Akcent 3" xfId="4742" builtinId="37" hidden="1"/>
    <cellStyle name="Akcent 3" xfId="4782" builtinId="37" hidden="1"/>
    <cellStyle name="Akcent 3" xfId="4821" builtinId="37" hidden="1"/>
    <cellStyle name="Akcent 3" xfId="4861" builtinId="37" hidden="1"/>
    <cellStyle name="Akcent 3" xfId="4901" builtinId="37" hidden="1"/>
    <cellStyle name="Akcent 3" xfId="4941" builtinId="37" hidden="1"/>
    <cellStyle name="Akcent 3" xfId="4980" builtinId="37" hidden="1"/>
    <cellStyle name="Akcent 3" xfId="5019" builtinId="37" hidden="1"/>
    <cellStyle name="Akcent 3" xfId="4254" builtinId="37" hidden="1"/>
    <cellStyle name="Akcent 3" xfId="5052" builtinId="37" hidden="1"/>
    <cellStyle name="Akcent 3" xfId="5093" builtinId="37" hidden="1"/>
    <cellStyle name="Akcent 3" xfId="5132" builtinId="37" hidden="1"/>
    <cellStyle name="Akcent 3" xfId="5171" builtinId="37" hidden="1"/>
    <cellStyle name="Akcent 3" xfId="5210" builtinId="37" hidden="1"/>
    <cellStyle name="Akcent 3" xfId="5250" builtinId="37" hidden="1"/>
    <cellStyle name="Akcent 3" xfId="5289" builtinId="37" hidden="1"/>
    <cellStyle name="Akcent 3" xfId="5330" builtinId="37" hidden="1"/>
    <cellStyle name="Akcent 3" xfId="5369" builtinId="37" hidden="1"/>
    <cellStyle name="Akcent 3" xfId="5408" builtinId="37" hidden="1"/>
    <cellStyle name="Akcent 3" xfId="5447" builtinId="37" hidden="1"/>
    <cellStyle name="Akcent 3" xfId="5487" builtinId="37" hidden="1"/>
    <cellStyle name="Akcent 3" xfId="5527" builtinId="37" hidden="1"/>
    <cellStyle name="Akcent 3" xfId="5566" builtinId="37" hidden="1"/>
    <cellStyle name="Akcent 3" xfId="5606" builtinId="37" hidden="1"/>
    <cellStyle name="Akcent 3" xfId="5645" builtinId="37" hidden="1"/>
    <cellStyle name="Akcent 3" xfId="5685" builtinId="37" hidden="1"/>
    <cellStyle name="Akcent 3" xfId="5724" builtinId="37" hidden="1"/>
    <cellStyle name="Akcent 3" xfId="5763" builtinId="37" hidden="1"/>
    <cellStyle name="Akcent 3" xfId="4193" builtinId="37" hidden="1"/>
    <cellStyle name="Akcent 3" xfId="4231" builtinId="37" hidden="1"/>
    <cellStyle name="Akcent 3" xfId="5809" builtinId="37" hidden="1"/>
    <cellStyle name="Akcent 3" xfId="5848" builtinId="37" hidden="1"/>
    <cellStyle name="Akcent 3" xfId="5887" builtinId="37" hidden="1"/>
    <cellStyle name="Akcent 3" xfId="5926" builtinId="37" hidden="1"/>
    <cellStyle name="Akcent 3" xfId="5966" builtinId="37" hidden="1"/>
    <cellStyle name="Akcent 3" xfId="6005" builtinId="37" hidden="1"/>
    <cellStyle name="Akcent 3" xfId="6046" builtinId="37" hidden="1"/>
    <cellStyle name="Akcent 3" xfId="6085" builtinId="37" hidden="1"/>
    <cellStyle name="Akcent 3" xfId="6124" builtinId="37" hidden="1"/>
    <cellStyle name="Akcent 3" xfId="6163" builtinId="37" hidden="1"/>
    <cellStyle name="Akcent 3" xfId="6203" builtinId="37" hidden="1"/>
    <cellStyle name="Akcent 3" xfId="6243" builtinId="37" hidden="1"/>
    <cellStyle name="Akcent 3" xfId="6282" builtinId="37" hidden="1"/>
    <cellStyle name="Akcent 3" xfId="6322" builtinId="37" hidden="1"/>
    <cellStyle name="Akcent 3" xfId="6361" builtinId="37" hidden="1"/>
    <cellStyle name="Akcent 3" xfId="6401" builtinId="37" hidden="1"/>
    <cellStyle name="Akcent 3" xfId="6440" builtinId="37" hidden="1"/>
    <cellStyle name="Akcent 3" xfId="6479" builtinId="37" hidden="1"/>
    <cellStyle name="Akcent 3" xfId="3318" builtinId="37" hidden="1"/>
    <cellStyle name="Akcent 3" xfId="3188" builtinId="37" hidden="1"/>
    <cellStyle name="Akcent 3" xfId="6535" builtinId="37" hidden="1"/>
    <cellStyle name="Akcent 3" xfId="6574" builtinId="37" hidden="1"/>
    <cellStyle name="Akcent 3" xfId="6613" builtinId="37" hidden="1"/>
    <cellStyle name="Akcent 3" xfId="6652" builtinId="37" hidden="1"/>
    <cellStyle name="Akcent 3" xfId="6692" builtinId="37" hidden="1"/>
    <cellStyle name="Akcent 3" xfId="6731" builtinId="37" hidden="1"/>
    <cellStyle name="Akcent 3" xfId="6772" builtinId="37" hidden="1"/>
    <cellStyle name="Akcent 3" xfId="6811" builtinId="37" hidden="1"/>
    <cellStyle name="Akcent 3" xfId="6850" builtinId="37" hidden="1"/>
    <cellStyle name="Akcent 3" xfId="6889" builtinId="37" hidden="1"/>
    <cellStyle name="Akcent 3" xfId="6931" builtinId="37" hidden="1"/>
    <cellStyle name="Akcent 3" xfId="6971" builtinId="37" hidden="1"/>
    <cellStyle name="Akcent 3" xfId="7010" builtinId="37" hidden="1"/>
    <cellStyle name="Akcent 3" xfId="7050" builtinId="37" hidden="1"/>
    <cellStyle name="Akcent 3" xfId="7090" builtinId="37" hidden="1"/>
    <cellStyle name="Akcent 3" xfId="7130" builtinId="37" hidden="1"/>
    <cellStyle name="Akcent 3" xfId="7169" builtinId="37" hidden="1"/>
    <cellStyle name="Akcent 3" xfId="7208" builtinId="37" hidden="1"/>
    <cellStyle name="Akcent 3" xfId="7258" builtinId="37" hidden="1"/>
    <cellStyle name="Akcent 3" xfId="7417" builtinId="37" hidden="1"/>
    <cellStyle name="Akcent 3" xfId="7460" builtinId="37" hidden="1"/>
    <cellStyle name="Akcent 3" xfId="7499" builtinId="37" hidden="1"/>
    <cellStyle name="Akcent 3" xfId="7538" builtinId="37" hidden="1"/>
    <cellStyle name="Akcent 3" xfId="7577" builtinId="37" hidden="1"/>
    <cellStyle name="Akcent 3" xfId="7617" builtinId="37" hidden="1"/>
    <cellStyle name="Akcent 3" xfId="7656" builtinId="37" hidden="1"/>
    <cellStyle name="Akcent 3" xfId="7697" builtinId="37" hidden="1"/>
    <cellStyle name="Akcent 3" xfId="7736" builtinId="37" hidden="1"/>
    <cellStyle name="Akcent 3" xfId="7775" builtinId="37" hidden="1"/>
    <cellStyle name="Akcent 3" xfId="7814" builtinId="37" hidden="1"/>
    <cellStyle name="Akcent 3" xfId="7856" builtinId="37" hidden="1"/>
    <cellStyle name="Akcent 3" xfId="7896" builtinId="37" hidden="1"/>
    <cellStyle name="Akcent 3" xfId="7935" builtinId="37" hidden="1"/>
    <cellStyle name="Akcent 3" xfId="7975" builtinId="37" hidden="1"/>
    <cellStyle name="Akcent 3" xfId="8015" builtinId="37" hidden="1"/>
    <cellStyle name="Akcent 3" xfId="8055" builtinId="37" hidden="1"/>
    <cellStyle name="Akcent 3" xfId="8094" builtinId="37" hidden="1"/>
    <cellStyle name="Akcent 3" xfId="8133" builtinId="37" hidden="1"/>
    <cellStyle name="Akcent 3" xfId="7372" builtinId="37" hidden="1"/>
    <cellStyle name="Akcent 3" xfId="8166" builtinId="37" hidden="1"/>
    <cellStyle name="Akcent 3" xfId="8207" builtinId="37" hidden="1"/>
    <cellStyle name="Akcent 3" xfId="8246" builtinId="37" hidden="1"/>
    <cellStyle name="Akcent 3" xfId="8285" builtinId="37" hidden="1"/>
    <cellStyle name="Akcent 3" xfId="8324" builtinId="37" hidden="1"/>
    <cellStyle name="Akcent 3" xfId="8364" builtinId="37" hidden="1"/>
    <cellStyle name="Akcent 3" xfId="8403" builtinId="37" hidden="1"/>
    <cellStyle name="Akcent 3" xfId="8444" builtinId="37" hidden="1"/>
    <cellStyle name="Akcent 3" xfId="8483" builtinId="37" hidden="1"/>
    <cellStyle name="Akcent 3" xfId="8522" builtinId="37" hidden="1"/>
    <cellStyle name="Akcent 3" xfId="8561" builtinId="37" hidden="1"/>
    <cellStyle name="Akcent 3" xfId="8601" builtinId="37" hidden="1"/>
    <cellStyle name="Akcent 3" xfId="8641" builtinId="37" hidden="1"/>
    <cellStyle name="Akcent 3" xfId="8680" builtinId="37" hidden="1"/>
    <cellStyle name="Akcent 3" xfId="8720" builtinId="37" hidden="1"/>
    <cellStyle name="Akcent 3" xfId="8759" builtinId="37" hidden="1"/>
    <cellStyle name="Akcent 3" xfId="8799" builtinId="37" hidden="1"/>
    <cellStyle name="Akcent 3" xfId="8838" builtinId="37" hidden="1"/>
    <cellStyle name="Akcent 3" xfId="8877" builtinId="37" hidden="1"/>
    <cellStyle name="Akcent 3" xfId="7311" builtinId="37" hidden="1"/>
    <cellStyle name="Akcent 3" xfId="7349" builtinId="37" hidden="1"/>
    <cellStyle name="Akcent 3" xfId="8923" builtinId="37" hidden="1"/>
    <cellStyle name="Akcent 3" xfId="8962" builtinId="37" hidden="1"/>
    <cellStyle name="Akcent 3" xfId="9001" builtinId="37" hidden="1"/>
    <cellStyle name="Akcent 3" xfId="9040" builtinId="37" hidden="1"/>
    <cellStyle name="Akcent 3" xfId="9080" builtinId="37" hidden="1"/>
    <cellStyle name="Akcent 3" xfId="9119" builtinId="37" hidden="1"/>
    <cellStyle name="Akcent 3" xfId="9160" builtinId="37" hidden="1"/>
    <cellStyle name="Akcent 3" xfId="9199" builtinId="37" hidden="1"/>
    <cellStyle name="Akcent 3" xfId="9238" builtinId="37" hidden="1"/>
    <cellStyle name="Akcent 3" xfId="9277" builtinId="37" hidden="1"/>
    <cellStyle name="Akcent 3" xfId="9317" builtinId="37" hidden="1"/>
    <cellStyle name="Akcent 3" xfId="9357" builtinId="37" hidden="1"/>
    <cellStyle name="Akcent 3" xfId="9396" builtinId="37" hidden="1"/>
    <cellStyle name="Akcent 3" xfId="9436" builtinId="37" hidden="1"/>
    <cellStyle name="Akcent 3" xfId="9475" builtinId="37" hidden="1"/>
    <cellStyle name="Akcent 3" xfId="9515" builtinId="37" hidden="1"/>
    <cellStyle name="Akcent 3" xfId="9554" builtinId="37" hidden="1"/>
    <cellStyle name="Akcent 3" xfId="9593" builtinId="37" hidden="1"/>
    <cellStyle name="Akcent 3" xfId="3290" builtinId="37" hidden="1"/>
    <cellStyle name="Akcent 3" xfId="9634" builtinId="37" hidden="1"/>
    <cellStyle name="Akcent 3" xfId="9675" builtinId="37" hidden="1"/>
    <cellStyle name="Akcent 3" xfId="9714" builtinId="37" hidden="1"/>
    <cellStyle name="Akcent 3" xfId="9753" builtinId="37" hidden="1"/>
    <cellStyle name="Akcent 3" xfId="9792" builtinId="37" hidden="1"/>
    <cellStyle name="Akcent 3" xfId="9832" builtinId="37" hidden="1"/>
    <cellStyle name="Akcent 3" xfId="9871" builtinId="37" hidden="1"/>
    <cellStyle name="Akcent 3" xfId="9912" builtinId="37" hidden="1"/>
    <cellStyle name="Akcent 3" xfId="9951" builtinId="37" hidden="1"/>
    <cellStyle name="Akcent 3" xfId="9990" builtinId="37" hidden="1"/>
    <cellStyle name="Akcent 3" xfId="10029" builtinId="37" hidden="1"/>
    <cellStyle name="Akcent 3" xfId="10069" builtinId="37" hidden="1"/>
    <cellStyle name="Akcent 3" xfId="10109" builtinId="37" hidden="1"/>
    <cellStyle name="Akcent 3" xfId="10148" builtinId="37" hidden="1"/>
    <cellStyle name="Akcent 3" xfId="10188" builtinId="37" hidden="1"/>
    <cellStyle name="Akcent 3" xfId="10227" builtinId="37" hidden="1"/>
    <cellStyle name="Akcent 3" xfId="10267" builtinId="37" hidden="1"/>
    <cellStyle name="Akcent 3" xfId="10306" builtinId="37" hidden="1"/>
    <cellStyle name="Akcent 3" xfId="10345" builtinId="37" hidden="1"/>
    <cellStyle name="Akcent 3" xfId="10384" builtinId="37" hidden="1"/>
    <cellStyle name="Akcent 3" xfId="10543" builtinId="37" hidden="1"/>
    <cellStyle name="Akcent 3" xfId="10584" builtinId="37" hidden="1"/>
    <cellStyle name="Akcent 3" xfId="10623" builtinId="37" hidden="1"/>
    <cellStyle name="Akcent 3" xfId="10662" builtinId="37" hidden="1"/>
    <cellStyle name="Akcent 3" xfId="10701" builtinId="37" hidden="1"/>
    <cellStyle name="Akcent 3" xfId="10741" builtinId="37" hidden="1"/>
    <cellStyle name="Akcent 3" xfId="10780" builtinId="37" hidden="1"/>
    <cellStyle name="Akcent 3" xfId="10821" builtinId="37" hidden="1"/>
    <cellStyle name="Akcent 3" xfId="10860" builtinId="37" hidden="1"/>
    <cellStyle name="Akcent 3" xfId="10899" builtinId="37" hidden="1"/>
    <cellStyle name="Akcent 3" xfId="10938" builtinId="37" hidden="1"/>
    <cellStyle name="Akcent 3" xfId="10978" builtinId="37" hidden="1"/>
    <cellStyle name="Akcent 3" xfId="11018" builtinId="37" hidden="1"/>
    <cellStyle name="Akcent 3" xfId="11057" builtinId="37" hidden="1"/>
    <cellStyle name="Akcent 3" xfId="11097" builtinId="37" hidden="1"/>
    <cellStyle name="Akcent 3" xfId="11137" builtinId="37" hidden="1"/>
    <cellStyle name="Akcent 3" xfId="11177" builtinId="37" hidden="1"/>
    <cellStyle name="Akcent 3" xfId="11216" builtinId="37" hidden="1"/>
    <cellStyle name="Akcent 3" xfId="11255" builtinId="37" hidden="1"/>
    <cellStyle name="Akcent 3" xfId="10498" builtinId="37" hidden="1"/>
    <cellStyle name="Akcent 3" xfId="11288" builtinId="37" hidden="1"/>
    <cellStyle name="Akcent 3" xfId="11329" builtinId="37" hidden="1"/>
    <cellStyle name="Akcent 3" xfId="11368" builtinId="37" hidden="1"/>
    <cellStyle name="Akcent 3" xfId="11407" builtinId="37" hidden="1"/>
    <cellStyle name="Akcent 3" xfId="11446" builtinId="37" hidden="1"/>
    <cellStyle name="Akcent 3" xfId="11486" builtinId="37" hidden="1"/>
    <cellStyle name="Akcent 3" xfId="11525" builtinId="37" hidden="1"/>
    <cellStyle name="Akcent 3" xfId="11566" builtinId="37" hidden="1"/>
    <cellStyle name="Akcent 3" xfId="11605" builtinId="37" hidden="1"/>
    <cellStyle name="Akcent 3" xfId="11644" builtinId="37" hidden="1"/>
    <cellStyle name="Akcent 3" xfId="11683" builtinId="37" hidden="1"/>
    <cellStyle name="Akcent 3" xfId="11723" builtinId="37" hidden="1"/>
    <cellStyle name="Akcent 3" xfId="11763" builtinId="37" hidden="1"/>
    <cellStyle name="Akcent 3" xfId="11802" builtinId="37" hidden="1"/>
    <cellStyle name="Akcent 3" xfId="11842" builtinId="37" hidden="1"/>
    <cellStyle name="Akcent 3" xfId="11881" builtinId="37" hidden="1"/>
    <cellStyle name="Akcent 3" xfId="11921" builtinId="37" hidden="1"/>
    <cellStyle name="Akcent 3" xfId="11960" builtinId="37" hidden="1"/>
    <cellStyle name="Akcent 3" xfId="11999" builtinId="37" hidden="1"/>
    <cellStyle name="Akcent 3" xfId="10437" builtinId="37" hidden="1"/>
    <cellStyle name="Akcent 3" xfId="10475" builtinId="37" hidden="1"/>
    <cellStyle name="Akcent 3" xfId="12045" builtinId="37" hidden="1"/>
    <cellStyle name="Akcent 3" xfId="12084" builtinId="37" hidden="1"/>
    <cellStyle name="Akcent 3" xfId="12123" builtinId="37" hidden="1"/>
    <cellStyle name="Akcent 3" xfId="12162" builtinId="37" hidden="1"/>
    <cellStyle name="Akcent 3" xfId="12202" builtinId="37" hidden="1"/>
    <cellStyle name="Akcent 3" xfId="12241" builtinId="37" hidden="1"/>
    <cellStyle name="Akcent 3" xfId="12282" builtinId="37" hidden="1"/>
    <cellStyle name="Akcent 3" xfId="12321" builtinId="37" hidden="1"/>
    <cellStyle name="Akcent 3" xfId="12360" builtinId="37" hidden="1"/>
    <cellStyle name="Akcent 3" xfId="12399" builtinId="37" hidden="1"/>
    <cellStyle name="Akcent 3" xfId="12439" builtinId="37" hidden="1"/>
    <cellStyle name="Akcent 3" xfId="12479" builtinId="37" hidden="1"/>
    <cellStyle name="Akcent 3" xfId="12518" builtinId="37" hidden="1"/>
    <cellStyle name="Akcent 3" xfId="12558" builtinId="37" hidden="1"/>
    <cellStyle name="Akcent 3" xfId="12597" builtinId="37" hidden="1"/>
    <cellStyle name="Akcent 3" xfId="12637" builtinId="37" hidden="1"/>
    <cellStyle name="Akcent 3" xfId="12676" builtinId="37" hidden="1"/>
    <cellStyle name="Akcent 3" xfId="12715" builtinId="37" hidden="1"/>
    <cellStyle name="Akcent 3" xfId="12754" builtinId="37" hidden="1"/>
    <cellStyle name="Akcent 3" xfId="12794" builtinId="37" hidden="1"/>
    <cellStyle name="Akcent 3" xfId="12835" builtinId="37" hidden="1"/>
    <cellStyle name="Akcent 3" xfId="12874" builtinId="37" hidden="1"/>
    <cellStyle name="Akcent 3" xfId="12913" builtinId="37" hidden="1"/>
    <cellStyle name="Akcent 3" xfId="12952" builtinId="37" hidden="1"/>
    <cellStyle name="Akcent 3" xfId="12992" builtinId="37" hidden="1"/>
    <cellStyle name="Akcent 3" xfId="13031" builtinId="37" hidden="1"/>
    <cellStyle name="Akcent 3" xfId="13072" builtinId="37" hidden="1"/>
    <cellStyle name="Akcent 3" xfId="13111" builtinId="37" hidden="1"/>
    <cellStyle name="Akcent 3" xfId="13150" builtinId="37" hidden="1"/>
    <cellStyle name="Akcent 3" xfId="13189" builtinId="37" hidden="1"/>
    <cellStyle name="Akcent 3" xfId="13229" builtinId="37" hidden="1"/>
    <cellStyle name="Akcent 3" xfId="13269" builtinId="37" hidden="1"/>
    <cellStyle name="Akcent 3" xfId="13308" builtinId="37" hidden="1"/>
    <cellStyle name="Akcent 3" xfId="13348" builtinId="37" hidden="1"/>
    <cellStyle name="Akcent 3" xfId="13387" builtinId="37" hidden="1"/>
    <cellStyle name="Akcent 3" xfId="13427" builtinId="37" hidden="1"/>
    <cellStyle name="Akcent 3" xfId="13466" builtinId="37" hidden="1"/>
    <cellStyle name="Akcent 3" xfId="13505" builtinId="37" hidden="1"/>
    <cellStyle name="Akcent 3" xfId="13544" builtinId="37" hidden="1"/>
    <cellStyle name="Akcent 3" xfId="13703" builtinId="37" hidden="1"/>
    <cellStyle name="Akcent 3" xfId="13744" builtinId="37" hidden="1"/>
    <cellStyle name="Akcent 3" xfId="13783" builtinId="37" hidden="1"/>
    <cellStyle name="Akcent 3" xfId="13822" builtinId="37" hidden="1"/>
    <cellStyle name="Akcent 3" xfId="13861" builtinId="37" hidden="1"/>
    <cellStyle name="Akcent 3" xfId="13901" builtinId="37" hidden="1"/>
    <cellStyle name="Akcent 3" xfId="13940" builtinId="37" hidden="1"/>
    <cellStyle name="Akcent 3" xfId="13981" builtinId="37" hidden="1"/>
    <cellStyle name="Akcent 3" xfId="14020" builtinId="37" hidden="1"/>
    <cellStyle name="Akcent 3" xfId="14059" builtinId="37" hidden="1"/>
    <cellStyle name="Akcent 3" xfId="14098" builtinId="37" hidden="1"/>
    <cellStyle name="Akcent 3" xfId="14138" builtinId="37" hidden="1"/>
    <cellStyle name="Akcent 3" xfId="14178" builtinId="37" hidden="1"/>
    <cellStyle name="Akcent 3" xfId="14217" builtinId="37" hidden="1"/>
    <cellStyle name="Akcent 3" xfId="14257" builtinId="37" hidden="1"/>
    <cellStyle name="Akcent 3" xfId="14297" builtinId="37" hidden="1"/>
    <cellStyle name="Akcent 3" xfId="14337" builtinId="37" hidden="1"/>
    <cellStyle name="Akcent 3" xfId="14376" builtinId="37" hidden="1"/>
    <cellStyle name="Akcent 3" xfId="14415" builtinId="37" hidden="1"/>
    <cellStyle name="Akcent 3" xfId="13658" builtinId="37" hidden="1"/>
    <cellStyle name="Akcent 3" xfId="14448" builtinId="37" hidden="1"/>
    <cellStyle name="Akcent 3" xfId="14489" builtinId="37" hidden="1"/>
    <cellStyle name="Akcent 3" xfId="14528" builtinId="37" hidden="1"/>
    <cellStyle name="Akcent 3" xfId="14567" builtinId="37" hidden="1"/>
    <cellStyle name="Akcent 3" xfId="14606" builtinId="37" hidden="1"/>
    <cellStyle name="Akcent 3" xfId="14646" builtinId="37" hidden="1"/>
    <cellStyle name="Akcent 3" xfId="14685" builtinId="37" hidden="1"/>
    <cellStyle name="Akcent 3" xfId="14726" builtinId="37" hidden="1"/>
    <cellStyle name="Akcent 3" xfId="14765" builtinId="37" hidden="1"/>
    <cellStyle name="Akcent 3" xfId="14804" builtinId="37" hidden="1"/>
    <cellStyle name="Akcent 3" xfId="14843" builtinId="37" hidden="1"/>
    <cellStyle name="Akcent 3" xfId="14883" builtinId="37" hidden="1"/>
    <cellStyle name="Akcent 3" xfId="14923" builtinId="37" hidden="1"/>
    <cellStyle name="Akcent 3" xfId="14962" builtinId="37" hidden="1"/>
    <cellStyle name="Akcent 3" xfId="15002" builtinId="37" hidden="1"/>
    <cellStyle name="Akcent 3" xfId="15041" builtinId="37" hidden="1"/>
    <cellStyle name="Akcent 3" xfId="15081" builtinId="37" hidden="1"/>
    <cellStyle name="Akcent 3" xfId="15120" builtinId="37" hidden="1"/>
    <cellStyle name="Akcent 3" xfId="15159" builtinId="37" hidden="1"/>
    <cellStyle name="Akcent 3" xfId="13597" builtinId="37" hidden="1"/>
    <cellStyle name="Akcent 3" xfId="13635" builtinId="37" hidden="1"/>
    <cellStyle name="Akcent 3" xfId="15205" builtinId="37" hidden="1"/>
    <cellStyle name="Akcent 3" xfId="15244" builtinId="37" hidden="1"/>
    <cellStyle name="Akcent 3" xfId="15283" builtinId="37" hidden="1"/>
    <cellStyle name="Akcent 3" xfId="15322" builtinId="37" hidden="1"/>
    <cellStyle name="Akcent 3" xfId="15362" builtinId="37" hidden="1"/>
    <cellStyle name="Akcent 3" xfId="15401" builtinId="37" hidden="1"/>
    <cellStyle name="Akcent 3" xfId="15442" builtinId="37" hidden="1"/>
    <cellStyle name="Akcent 3" xfId="15481" builtinId="37" hidden="1"/>
    <cellStyle name="Akcent 3" xfId="15520" builtinId="37" hidden="1"/>
    <cellStyle name="Akcent 3" xfId="15559" builtinId="37" hidden="1"/>
    <cellStyle name="Akcent 3" xfId="15599" builtinId="37" hidden="1"/>
    <cellStyle name="Akcent 3" xfId="15639" builtinId="37" hidden="1"/>
    <cellStyle name="Akcent 3" xfId="15678" builtinId="37" hidden="1"/>
    <cellStyle name="Akcent 3" xfId="15718" builtinId="37" hidden="1"/>
    <cellStyle name="Akcent 3" xfId="15757" builtinId="37" hidden="1"/>
    <cellStyle name="Akcent 3" xfId="15797" builtinId="37" hidden="1"/>
    <cellStyle name="Akcent 3" xfId="15836" builtinId="37" hidden="1"/>
    <cellStyle name="Akcent 3" xfId="15875" builtinId="37" hidden="1"/>
    <cellStyle name="Akcent 3" xfId="3233" builtinId="37" hidden="1"/>
    <cellStyle name="Akcent 3" xfId="4316" builtinId="37" hidden="1"/>
    <cellStyle name="Akcent 3" xfId="15929" builtinId="37" hidden="1"/>
    <cellStyle name="Akcent 3" xfId="15968" builtinId="37" hidden="1"/>
    <cellStyle name="Akcent 3" xfId="16007" builtinId="37" hidden="1"/>
    <cellStyle name="Akcent 3" xfId="16046" builtinId="37" hidden="1"/>
    <cellStyle name="Akcent 3" xfId="16086" builtinId="37" hidden="1"/>
    <cellStyle name="Akcent 3" xfId="16125" builtinId="37" hidden="1"/>
    <cellStyle name="Akcent 3" xfId="16166" builtinId="37" hidden="1"/>
    <cellStyle name="Akcent 3" xfId="16205" builtinId="37" hidden="1"/>
    <cellStyle name="Akcent 3" xfId="16244" builtinId="37" hidden="1"/>
    <cellStyle name="Akcent 3" xfId="16283" builtinId="37" hidden="1"/>
    <cellStyle name="Akcent 3" xfId="16323" builtinId="37" hidden="1"/>
    <cellStyle name="Akcent 3" xfId="16363" builtinId="37" hidden="1"/>
    <cellStyle name="Akcent 3" xfId="16402" builtinId="37" hidden="1"/>
    <cellStyle name="Akcent 3" xfId="16442" builtinId="37" hidden="1"/>
    <cellStyle name="Akcent 3" xfId="16481" builtinId="37" hidden="1"/>
    <cellStyle name="Akcent 3" xfId="16521" builtinId="37" hidden="1"/>
    <cellStyle name="Akcent 3" xfId="16560" builtinId="37" hidden="1"/>
    <cellStyle name="Akcent 3" xfId="16599" builtinId="37" hidden="1"/>
    <cellStyle name="Akcent 3" xfId="16638" builtinId="37" hidden="1"/>
    <cellStyle name="Akcent 3" xfId="16797" builtinId="37" hidden="1"/>
    <cellStyle name="Akcent 3" xfId="16838" builtinId="37" hidden="1"/>
    <cellStyle name="Akcent 3" xfId="16877" builtinId="37" hidden="1"/>
    <cellStyle name="Akcent 3" xfId="16916" builtinId="37" hidden="1"/>
    <cellStyle name="Akcent 3" xfId="16955" builtinId="37" hidden="1"/>
    <cellStyle name="Akcent 3" xfId="16995" builtinId="37" hidden="1"/>
    <cellStyle name="Akcent 3" xfId="17034" builtinId="37" hidden="1"/>
    <cellStyle name="Akcent 3" xfId="17075" builtinId="37" hidden="1"/>
    <cellStyle name="Akcent 3" xfId="17114" builtinId="37" hidden="1"/>
    <cellStyle name="Akcent 3" xfId="17153" builtinId="37" hidden="1"/>
    <cellStyle name="Akcent 3" xfId="17192" builtinId="37" hidden="1"/>
    <cellStyle name="Akcent 3" xfId="17232" builtinId="37" hidden="1"/>
    <cellStyle name="Akcent 3" xfId="17272" builtinId="37" hidden="1"/>
    <cellStyle name="Akcent 3" xfId="17311" builtinId="37" hidden="1"/>
    <cellStyle name="Akcent 3" xfId="17351" builtinId="37" hidden="1"/>
    <cellStyle name="Akcent 3" xfId="17391" builtinId="37" hidden="1"/>
    <cellStyle name="Akcent 3" xfId="17431" builtinId="37" hidden="1"/>
    <cellStyle name="Akcent 3" xfId="17470" builtinId="37" hidden="1"/>
    <cellStyle name="Akcent 3" xfId="17509" builtinId="37" hidden="1"/>
    <cellStyle name="Akcent 3" xfId="16752" builtinId="37" hidden="1"/>
    <cellStyle name="Akcent 3" xfId="17542" builtinId="37" hidden="1"/>
    <cellStyle name="Akcent 3" xfId="17583" builtinId="37" hidden="1"/>
    <cellStyle name="Akcent 3" xfId="17622" builtinId="37" hidden="1"/>
    <cellStyle name="Akcent 3" xfId="17661" builtinId="37" hidden="1"/>
    <cellStyle name="Akcent 3" xfId="17700" builtinId="37" hidden="1"/>
    <cellStyle name="Akcent 3" xfId="17740" builtinId="37" hidden="1"/>
    <cellStyle name="Akcent 3" xfId="17779" builtinId="37" hidden="1"/>
    <cellStyle name="Akcent 3" xfId="17820" builtinId="37" hidden="1"/>
    <cellStyle name="Akcent 3" xfId="17859" builtinId="37" hidden="1"/>
    <cellStyle name="Akcent 3" xfId="17898" builtinId="37" hidden="1"/>
    <cellStyle name="Akcent 3" xfId="17937" builtinId="37" hidden="1"/>
    <cellStyle name="Akcent 3" xfId="17977" builtinId="37" hidden="1"/>
    <cellStyle name="Akcent 3" xfId="18017" builtinId="37" hidden="1"/>
    <cellStyle name="Akcent 3" xfId="18056" builtinId="37" hidden="1"/>
    <cellStyle name="Akcent 3" xfId="18096" builtinId="37" hidden="1"/>
    <cellStyle name="Akcent 3" xfId="18135" builtinId="37" hidden="1"/>
    <cellStyle name="Akcent 3" xfId="18175" builtinId="37" hidden="1"/>
    <cellStyle name="Akcent 3" xfId="18214" builtinId="37" hidden="1"/>
    <cellStyle name="Akcent 3" xfId="18253" builtinId="37" hidden="1"/>
    <cellStyle name="Akcent 3" xfId="16691" builtinId="37" hidden="1"/>
    <cellStyle name="Akcent 3" xfId="16729" builtinId="37" hidden="1"/>
    <cellStyle name="Akcent 3" xfId="18299" builtinId="37" hidden="1"/>
    <cellStyle name="Akcent 3" xfId="18338" builtinId="37" hidden="1"/>
    <cellStyle name="Akcent 3" xfId="18377" builtinId="37" hidden="1"/>
    <cellStyle name="Akcent 3" xfId="18416" builtinId="37" hidden="1"/>
    <cellStyle name="Akcent 3" xfId="18456" builtinId="37" hidden="1"/>
    <cellStyle name="Akcent 3" xfId="18495" builtinId="37" hidden="1"/>
    <cellStyle name="Akcent 3" xfId="18536" builtinId="37" hidden="1"/>
    <cellStyle name="Akcent 3" xfId="18575" builtinId="37" hidden="1"/>
    <cellStyle name="Akcent 3" xfId="18614" builtinId="37" hidden="1"/>
    <cellStyle name="Akcent 3" xfId="18653" builtinId="37" hidden="1"/>
    <cellStyle name="Akcent 3" xfId="18693" builtinId="37" hidden="1"/>
    <cellStyle name="Akcent 3" xfId="18733" builtinId="37" hidden="1"/>
    <cellStyle name="Akcent 3" xfId="18772" builtinId="37" hidden="1"/>
    <cellStyle name="Akcent 3" xfId="18812" builtinId="37" hidden="1"/>
    <cellStyle name="Akcent 3" xfId="18851" builtinId="37" hidden="1"/>
    <cellStyle name="Akcent 3" xfId="18891" builtinId="37" hidden="1"/>
    <cellStyle name="Akcent 3" xfId="18930" builtinId="37" hidden="1"/>
    <cellStyle name="Akcent 3" xfId="18969" builtinId="37" hidden="1"/>
    <cellStyle name="Akcent 3" xfId="3255" builtinId="37" hidden="1"/>
    <cellStyle name="Akcent 3" xfId="19091" builtinId="37" hidden="1"/>
    <cellStyle name="Akcent 3" xfId="19132" builtinId="37" hidden="1"/>
    <cellStyle name="Akcent 3" xfId="19171" builtinId="37" hidden="1"/>
    <cellStyle name="Akcent 3" xfId="19210" builtinId="37" hidden="1"/>
    <cellStyle name="Akcent 3" xfId="19249" builtinId="37" hidden="1"/>
    <cellStyle name="Akcent 3" xfId="19289" builtinId="37" hidden="1"/>
    <cellStyle name="Akcent 3" xfId="19328" builtinId="37" hidden="1"/>
    <cellStyle name="Akcent 3" xfId="19369" builtinId="37" hidden="1"/>
    <cellStyle name="Akcent 3" xfId="19408" builtinId="37" hidden="1"/>
    <cellStyle name="Akcent 3" xfId="19447" builtinId="37" hidden="1"/>
    <cellStyle name="Akcent 3" xfId="19486" builtinId="37" hidden="1"/>
    <cellStyle name="Akcent 3" xfId="19526" builtinId="37" hidden="1"/>
    <cellStyle name="Akcent 3" xfId="19566" builtinId="37" hidden="1"/>
    <cellStyle name="Akcent 3" xfId="19605" builtinId="37" hidden="1"/>
    <cellStyle name="Akcent 3" xfId="19645" builtinId="37" hidden="1"/>
    <cellStyle name="Akcent 3" xfId="19684" builtinId="37" hidden="1"/>
    <cellStyle name="Akcent 3" xfId="19724" builtinId="37" hidden="1"/>
    <cellStyle name="Akcent 3" xfId="19763" builtinId="37" hidden="1"/>
    <cellStyle name="Akcent 3" xfId="19802" builtinId="37" hidden="1"/>
    <cellStyle name="Akcent 3" xfId="19853" builtinId="37" hidden="1"/>
    <cellStyle name="Akcent 3" xfId="20012" builtinId="37" hidden="1"/>
    <cellStyle name="Akcent 3" xfId="20053" builtinId="37" hidden="1"/>
    <cellStyle name="Akcent 3" xfId="20092" builtinId="37" hidden="1"/>
    <cellStyle name="Akcent 3" xfId="20131" builtinId="37" hidden="1"/>
    <cellStyle name="Akcent 3" xfId="20170" builtinId="37" hidden="1"/>
    <cellStyle name="Akcent 3" xfId="20210" builtinId="37" hidden="1"/>
    <cellStyle name="Akcent 3" xfId="20249" builtinId="37" hidden="1"/>
    <cellStyle name="Akcent 3" xfId="20290" builtinId="37" hidden="1"/>
    <cellStyle name="Akcent 3" xfId="20329" builtinId="37" hidden="1"/>
    <cellStyle name="Akcent 3" xfId="20368" builtinId="37" hidden="1"/>
    <cellStyle name="Akcent 3" xfId="20407" builtinId="37" hidden="1"/>
    <cellStyle name="Akcent 3" xfId="20447" builtinId="37" hidden="1"/>
    <cellStyle name="Akcent 3" xfId="20487" builtinId="37" hidden="1"/>
    <cellStyle name="Akcent 3" xfId="20526" builtinId="37" hidden="1"/>
    <cellStyle name="Akcent 3" xfId="20566" builtinId="37" hidden="1"/>
    <cellStyle name="Akcent 3" xfId="20606" builtinId="37" hidden="1"/>
    <cellStyle name="Akcent 3" xfId="20646" builtinId="37" hidden="1"/>
    <cellStyle name="Akcent 3" xfId="20685" builtinId="37" hidden="1"/>
    <cellStyle name="Akcent 3" xfId="20724" builtinId="37" hidden="1"/>
    <cellStyle name="Akcent 3" xfId="19967" builtinId="37" hidden="1"/>
    <cellStyle name="Akcent 3" xfId="20757" builtinId="37" hidden="1"/>
    <cellStyle name="Akcent 3" xfId="20798" builtinId="37" hidden="1"/>
    <cellStyle name="Akcent 3" xfId="20837" builtinId="37" hidden="1"/>
    <cellStyle name="Akcent 3" xfId="20876" builtinId="37" hidden="1"/>
    <cellStyle name="Akcent 3" xfId="20915" builtinId="37" hidden="1"/>
    <cellStyle name="Akcent 3" xfId="20955" builtinId="37" hidden="1"/>
    <cellStyle name="Akcent 3" xfId="20994" builtinId="37" hidden="1"/>
    <cellStyle name="Akcent 3" xfId="21035" builtinId="37" hidden="1"/>
    <cellStyle name="Akcent 3" xfId="21074" builtinId="37" hidden="1"/>
    <cellStyle name="Akcent 3" xfId="21113" builtinId="37" hidden="1"/>
    <cellStyle name="Akcent 3" xfId="21152" builtinId="37" hidden="1"/>
    <cellStyle name="Akcent 3" xfId="21192" builtinId="37" hidden="1"/>
    <cellStyle name="Akcent 3" xfId="21232" builtinId="37" hidden="1"/>
    <cellStyle name="Akcent 3" xfId="21271" builtinId="37" hidden="1"/>
    <cellStyle name="Akcent 3" xfId="21311" builtinId="37" hidden="1"/>
    <cellStyle name="Akcent 3" xfId="21350" builtinId="37" hidden="1"/>
    <cellStyle name="Akcent 3" xfId="21390" builtinId="37" hidden="1"/>
    <cellStyle name="Akcent 3" xfId="21429" builtinId="37" hidden="1"/>
    <cellStyle name="Akcent 3" xfId="21468" builtinId="37" hidden="1"/>
    <cellStyle name="Akcent 3" xfId="19906" builtinId="37" hidden="1"/>
    <cellStyle name="Akcent 3" xfId="19944" builtinId="37" hidden="1"/>
    <cellStyle name="Akcent 3" xfId="21514" builtinId="37" hidden="1"/>
    <cellStyle name="Akcent 3" xfId="21553" builtinId="37" hidden="1"/>
    <cellStyle name="Akcent 3" xfId="21592" builtinId="37" hidden="1"/>
    <cellStyle name="Akcent 3" xfId="21631" builtinId="37" hidden="1"/>
    <cellStyle name="Akcent 3" xfId="21671" builtinId="37" hidden="1"/>
    <cellStyle name="Akcent 3" xfId="21710" builtinId="37" hidden="1"/>
    <cellStyle name="Akcent 3" xfId="21751" builtinId="37" hidden="1"/>
    <cellStyle name="Akcent 3" xfId="21790" builtinId="37" hidden="1"/>
    <cellStyle name="Akcent 3" xfId="21829" builtinId="37" hidden="1"/>
    <cellStyle name="Akcent 3" xfId="21868" builtinId="37" hidden="1"/>
    <cellStyle name="Akcent 3" xfId="21908" builtinId="37" hidden="1"/>
    <cellStyle name="Akcent 3" xfId="21948" builtinId="37" hidden="1"/>
    <cellStyle name="Akcent 3" xfId="21987" builtinId="37" hidden="1"/>
    <cellStyle name="Akcent 3" xfId="22027" builtinId="37" hidden="1"/>
    <cellStyle name="Akcent 3" xfId="22066" builtinId="37" hidden="1"/>
    <cellStyle name="Akcent 3" xfId="22106" builtinId="37" hidden="1"/>
    <cellStyle name="Akcent 3" xfId="22145" builtinId="37" hidden="1"/>
    <cellStyle name="Akcent 3" xfId="22184" builtinId="37" hidden="1"/>
    <cellStyle name="Akcent 3" xfId="22223" builtinId="37" hidden="1"/>
    <cellStyle name="Akcent 3" xfId="22263" builtinId="37" hidden="1"/>
    <cellStyle name="Akcent 3" xfId="22304" builtinId="37" hidden="1"/>
    <cellStyle name="Akcent 3" xfId="22343" builtinId="37" hidden="1"/>
    <cellStyle name="Akcent 3" xfId="22382" builtinId="37" hidden="1"/>
    <cellStyle name="Akcent 3" xfId="22421" builtinId="37" hidden="1"/>
    <cellStyle name="Akcent 3" xfId="22461" builtinId="37" hidden="1"/>
    <cellStyle name="Akcent 3" xfId="22500" builtinId="37" hidden="1"/>
    <cellStyle name="Akcent 3" xfId="22541" builtinId="37" hidden="1"/>
    <cellStyle name="Akcent 3" xfId="22580" builtinId="37" hidden="1"/>
    <cellStyle name="Akcent 3" xfId="22619" builtinId="37" hidden="1"/>
    <cellStyle name="Akcent 3" xfId="22658" builtinId="37" hidden="1"/>
    <cellStyle name="Akcent 3" xfId="22698" builtinId="37" hidden="1"/>
    <cellStyle name="Akcent 3" xfId="22738" builtinId="37" hidden="1"/>
    <cellStyle name="Akcent 3" xfId="22777" builtinId="37" hidden="1"/>
    <cellStyle name="Akcent 3" xfId="22817" builtinId="37" hidden="1"/>
    <cellStyle name="Akcent 3" xfId="22856" builtinId="37" hidden="1"/>
    <cellStyle name="Akcent 3" xfId="22896" builtinId="37" hidden="1"/>
    <cellStyle name="Akcent 3" xfId="22935" builtinId="37" hidden="1"/>
    <cellStyle name="Akcent 3" xfId="22974" builtinId="37" hidden="1"/>
    <cellStyle name="Akcent 3" xfId="23013" builtinId="37" hidden="1"/>
    <cellStyle name="Akcent 3" xfId="23172" builtinId="37" hidden="1"/>
    <cellStyle name="Akcent 3" xfId="23213" builtinId="37" hidden="1"/>
    <cellStyle name="Akcent 3" xfId="23252" builtinId="37" hidden="1"/>
    <cellStyle name="Akcent 3" xfId="23291" builtinId="37" hidden="1"/>
    <cellStyle name="Akcent 3" xfId="23330" builtinId="37" hidden="1"/>
    <cellStyle name="Akcent 3" xfId="23370" builtinId="37" hidden="1"/>
    <cellStyle name="Akcent 3" xfId="23409" builtinId="37" hidden="1"/>
    <cellStyle name="Akcent 3" xfId="23450" builtinId="37" hidden="1"/>
    <cellStyle name="Akcent 3" xfId="23489" builtinId="37" hidden="1"/>
    <cellStyle name="Akcent 3" xfId="23528" builtinId="37" hidden="1"/>
    <cellStyle name="Akcent 3" xfId="23567" builtinId="37" hidden="1"/>
    <cellStyle name="Akcent 3" xfId="23607" builtinId="37" hidden="1"/>
    <cellStyle name="Akcent 3" xfId="23647" builtinId="37" hidden="1"/>
    <cellStyle name="Akcent 3" xfId="23686" builtinId="37" hidden="1"/>
    <cellStyle name="Akcent 3" xfId="23726" builtinId="37" hidden="1"/>
    <cellStyle name="Akcent 3" xfId="23766" builtinId="37" hidden="1"/>
    <cellStyle name="Akcent 3" xfId="23806" builtinId="37" hidden="1"/>
    <cellStyle name="Akcent 3" xfId="23845" builtinId="37" hidden="1"/>
    <cellStyle name="Akcent 3" xfId="23884" builtinId="37" hidden="1"/>
    <cellStyle name="Akcent 3" xfId="23127" builtinId="37" hidden="1"/>
    <cellStyle name="Akcent 3" xfId="23917" builtinId="37" hidden="1"/>
    <cellStyle name="Akcent 3" xfId="23958" builtinId="37" hidden="1"/>
    <cellStyle name="Akcent 3" xfId="23997" builtinId="37" hidden="1"/>
    <cellStyle name="Akcent 3" xfId="24036" builtinId="37" hidden="1"/>
    <cellStyle name="Akcent 3" xfId="24075" builtinId="37" hidden="1"/>
    <cellStyle name="Akcent 3" xfId="24115" builtinId="37" hidden="1"/>
    <cellStyle name="Akcent 3" xfId="24154" builtinId="37" hidden="1"/>
    <cellStyle name="Akcent 3" xfId="24195" builtinId="37" hidden="1"/>
    <cellStyle name="Akcent 3" xfId="24234" builtinId="37" hidden="1"/>
    <cellStyle name="Akcent 3" xfId="24273" builtinId="37" hidden="1"/>
    <cellStyle name="Akcent 3" xfId="24312" builtinId="37" hidden="1"/>
    <cellStyle name="Akcent 3" xfId="24352" builtinId="37" hidden="1"/>
    <cellStyle name="Akcent 3" xfId="24392" builtinId="37" hidden="1"/>
    <cellStyle name="Akcent 3" xfId="24431" builtinId="37" hidden="1"/>
    <cellStyle name="Akcent 3" xfId="24471" builtinId="37" hidden="1"/>
    <cellStyle name="Akcent 3" xfId="24510" builtinId="37" hidden="1"/>
    <cellStyle name="Akcent 3" xfId="24550" builtinId="37" hidden="1"/>
    <cellStyle name="Akcent 3" xfId="24589" builtinId="37" hidden="1"/>
    <cellStyle name="Akcent 3" xfId="24628" builtinId="37" hidden="1"/>
    <cellStyle name="Akcent 3" xfId="23066" builtinId="37" hidden="1"/>
    <cellStyle name="Akcent 3" xfId="23104" builtinId="37" hidden="1"/>
    <cellStyle name="Akcent 3" xfId="24674" builtinId="37" hidden="1"/>
    <cellStyle name="Akcent 3" xfId="24713" builtinId="37" hidden="1"/>
    <cellStyle name="Akcent 3" xfId="24752" builtinId="37" hidden="1"/>
    <cellStyle name="Akcent 3" xfId="24791" builtinId="37" hidden="1"/>
    <cellStyle name="Akcent 3" xfId="24831" builtinId="37" hidden="1"/>
    <cellStyle name="Akcent 3" xfId="24870" builtinId="37" hidden="1"/>
    <cellStyle name="Akcent 3" xfId="24911" builtinId="37" hidden="1"/>
    <cellStyle name="Akcent 3" xfId="24950" builtinId="37" hidden="1"/>
    <cellStyle name="Akcent 3" xfId="24989" builtinId="37" hidden="1"/>
    <cellStyle name="Akcent 3" xfId="25028" builtinId="37" hidden="1"/>
    <cellStyle name="Akcent 3" xfId="25068" builtinId="37" hidden="1"/>
    <cellStyle name="Akcent 3" xfId="25108" builtinId="37" hidden="1"/>
    <cellStyle name="Akcent 3" xfId="25147" builtinId="37" hidden="1"/>
    <cellStyle name="Akcent 3" xfId="25187" builtinId="37" hidden="1"/>
    <cellStyle name="Akcent 3" xfId="25226" builtinId="37" hidden="1"/>
    <cellStyle name="Akcent 3" xfId="25266" builtinId="37" hidden="1"/>
    <cellStyle name="Akcent 3" xfId="25305" builtinId="37" hidden="1"/>
    <cellStyle name="Akcent 3" xfId="25344" builtinId="37" hidden="1"/>
    <cellStyle name="Akcent 3" xfId="19046" builtinId="37" hidden="1"/>
    <cellStyle name="Akcent 3" xfId="19015" builtinId="37" hidden="1"/>
    <cellStyle name="Akcent 3" xfId="25371" builtinId="37" hidden="1"/>
    <cellStyle name="Akcent 3" xfId="25410" builtinId="37" hidden="1"/>
    <cellStyle name="Akcent 3" xfId="25449" builtinId="37" hidden="1"/>
    <cellStyle name="Akcent 3" xfId="25488" builtinId="37" hidden="1"/>
    <cellStyle name="Akcent 3" xfId="25528" builtinId="37" hidden="1"/>
    <cellStyle name="Akcent 3" xfId="25567" builtinId="37" hidden="1"/>
    <cellStyle name="Akcent 3" xfId="25608" builtinId="37" hidden="1"/>
    <cellStyle name="Akcent 3" xfId="25647" builtinId="37" hidden="1"/>
    <cellStyle name="Akcent 3" xfId="25686" builtinId="37" hidden="1"/>
    <cellStyle name="Akcent 3" xfId="25725" builtinId="37" hidden="1"/>
    <cellStyle name="Akcent 3" xfId="25765" builtinId="37" hidden="1"/>
    <cellStyle name="Akcent 3" xfId="25805" builtinId="37" hidden="1"/>
    <cellStyle name="Akcent 3" xfId="25844" builtinId="37" hidden="1"/>
    <cellStyle name="Akcent 3" xfId="25884" builtinId="37" hidden="1"/>
    <cellStyle name="Akcent 3" xfId="25923" builtinId="37" hidden="1"/>
    <cellStyle name="Akcent 3" xfId="25963" builtinId="37" hidden="1"/>
    <cellStyle name="Akcent 3" xfId="26002" builtinId="37" hidden="1"/>
    <cellStyle name="Akcent 3" xfId="26041" builtinId="37" hidden="1"/>
    <cellStyle name="Akcent 3" xfId="26080" builtinId="37" hidden="1"/>
    <cellStyle name="Akcent 3" xfId="26239" builtinId="37" hidden="1"/>
    <cellStyle name="Akcent 3" xfId="26280" builtinId="37" hidden="1"/>
    <cellStyle name="Akcent 3" xfId="26319" builtinId="37" hidden="1"/>
    <cellStyle name="Akcent 3" xfId="26358" builtinId="37" hidden="1"/>
    <cellStyle name="Akcent 3" xfId="26397" builtinId="37" hidden="1"/>
    <cellStyle name="Akcent 3" xfId="26437" builtinId="37" hidden="1"/>
    <cellStyle name="Akcent 3" xfId="26476" builtinId="37" hidden="1"/>
    <cellStyle name="Akcent 3" xfId="26517" builtinId="37" hidden="1"/>
    <cellStyle name="Akcent 3" xfId="26556" builtinId="37" hidden="1"/>
    <cellStyle name="Akcent 3" xfId="26595" builtinId="37" hidden="1"/>
    <cellStyle name="Akcent 3" xfId="26634" builtinId="37" hidden="1"/>
    <cellStyle name="Akcent 3" xfId="26674" builtinId="37" hidden="1"/>
    <cellStyle name="Akcent 3" xfId="26714" builtinId="37" hidden="1"/>
    <cellStyle name="Akcent 3" xfId="26753" builtinId="37" hidden="1"/>
    <cellStyle name="Akcent 3" xfId="26793" builtinId="37" hidden="1"/>
    <cellStyle name="Akcent 3" xfId="26833" builtinId="37" hidden="1"/>
    <cellStyle name="Akcent 3" xfId="26873" builtinId="37" hidden="1"/>
    <cellStyle name="Akcent 3" xfId="26912" builtinId="37" hidden="1"/>
    <cellStyle name="Akcent 3" xfId="26951" builtinId="37" hidden="1"/>
    <cellStyle name="Akcent 3" xfId="26194" builtinId="37" hidden="1"/>
    <cellStyle name="Akcent 3" xfId="26984" builtinId="37" hidden="1"/>
    <cellStyle name="Akcent 3" xfId="27025" builtinId="37" hidden="1"/>
    <cellStyle name="Akcent 3" xfId="27064" builtinId="37" hidden="1"/>
    <cellStyle name="Akcent 3" xfId="27103" builtinId="37" hidden="1"/>
    <cellStyle name="Akcent 3" xfId="27142" builtinId="37" hidden="1"/>
    <cellStyle name="Akcent 3" xfId="27182" builtinId="37" hidden="1"/>
    <cellStyle name="Akcent 3" xfId="27221" builtinId="37" hidden="1"/>
    <cellStyle name="Akcent 3" xfId="27262" builtinId="37" hidden="1"/>
    <cellStyle name="Akcent 3" xfId="27301" builtinId="37" hidden="1"/>
    <cellStyle name="Akcent 3" xfId="27340" builtinId="37" hidden="1"/>
    <cellStyle name="Akcent 3" xfId="27379" builtinId="37" hidden="1"/>
    <cellStyle name="Akcent 3" xfId="27419" builtinId="37" hidden="1"/>
    <cellStyle name="Akcent 3" xfId="27459" builtinId="37" hidden="1"/>
    <cellStyle name="Akcent 3" xfId="27498" builtinId="37" hidden="1"/>
    <cellStyle name="Akcent 3" xfId="27538" builtinId="37" hidden="1"/>
    <cellStyle name="Akcent 3" xfId="27577" builtinId="37" hidden="1"/>
    <cellStyle name="Akcent 3" xfId="27617" builtinId="37" hidden="1"/>
    <cellStyle name="Akcent 3" xfId="27656" builtinId="37" hidden="1"/>
    <cellStyle name="Akcent 3" xfId="27695" builtinId="37" hidden="1"/>
    <cellStyle name="Akcent 3" xfId="26133" builtinId="37" hidden="1"/>
    <cellStyle name="Akcent 3" xfId="26171" builtinId="37" hidden="1"/>
    <cellStyle name="Akcent 3" xfId="27741" builtinId="37" hidden="1"/>
    <cellStyle name="Akcent 3" xfId="27780" builtinId="37" hidden="1"/>
    <cellStyle name="Akcent 3" xfId="27819" builtinId="37" hidden="1"/>
    <cellStyle name="Akcent 3" xfId="27858" builtinId="37" hidden="1"/>
    <cellStyle name="Akcent 3" xfId="27898" builtinId="37" hidden="1"/>
    <cellStyle name="Akcent 3" xfId="27937" builtinId="37" hidden="1"/>
    <cellStyle name="Akcent 3" xfId="27978" builtinId="37" hidden="1"/>
    <cellStyle name="Akcent 3" xfId="28017" builtinId="37" hidden="1"/>
    <cellStyle name="Akcent 3" xfId="28056" builtinId="37" hidden="1"/>
    <cellStyle name="Akcent 3" xfId="28095" builtinId="37" hidden="1"/>
    <cellStyle name="Akcent 3" xfId="28135" builtinId="37" hidden="1"/>
    <cellStyle name="Akcent 3" xfId="28175" builtinId="37" hidden="1"/>
    <cellStyle name="Akcent 3" xfId="28214" builtinId="37" hidden="1"/>
    <cellStyle name="Akcent 3" xfId="28254" builtinId="37" hidden="1"/>
    <cellStyle name="Akcent 3" xfId="28293" builtinId="37" hidden="1"/>
    <cellStyle name="Akcent 3" xfId="28333" builtinId="37" hidden="1"/>
    <cellStyle name="Akcent 3" xfId="28372" builtinId="37" hidden="1"/>
    <cellStyle name="Akcent 3" xfId="28411" builtinId="37" hidden="1"/>
    <cellStyle name="Akcent 3" xfId="28450" builtinId="37" hidden="1"/>
    <cellStyle name="Akcent 3" xfId="28574" builtinId="37" hidden="1"/>
    <cellStyle name="Akcent 3" xfId="28617" builtinId="37" hidden="1"/>
    <cellStyle name="Akcent 3" xfId="28656" builtinId="37" hidden="1"/>
    <cellStyle name="Akcent 3" xfId="28695" builtinId="37" hidden="1"/>
    <cellStyle name="Akcent 3" xfId="28734" builtinId="37" hidden="1"/>
    <cellStyle name="Akcent 3" xfId="28774" builtinId="37" hidden="1"/>
    <cellStyle name="Akcent 3" xfId="28813" builtinId="37" hidden="1"/>
    <cellStyle name="Akcent 3" xfId="28854" builtinId="37" hidden="1"/>
    <cellStyle name="Akcent 3" xfId="28893" builtinId="37" hidden="1"/>
    <cellStyle name="Akcent 3" xfId="28932" builtinId="37" hidden="1"/>
    <cellStyle name="Akcent 3" xfId="28971" builtinId="37" hidden="1"/>
    <cellStyle name="Akcent 3" xfId="29013" builtinId="37" hidden="1"/>
    <cellStyle name="Akcent 3" xfId="29053" builtinId="37" hidden="1"/>
    <cellStyle name="Akcent 3" xfId="29092" builtinId="37" hidden="1"/>
    <cellStyle name="Akcent 3" xfId="29132" builtinId="37" hidden="1"/>
    <cellStyle name="Akcent 3" xfId="29172" builtinId="37" hidden="1"/>
    <cellStyle name="Akcent 3" xfId="29212" builtinId="37" hidden="1"/>
    <cellStyle name="Akcent 3" xfId="29251" builtinId="37" hidden="1"/>
    <cellStyle name="Akcent 3" xfId="29290" builtinId="37" hidden="1"/>
    <cellStyle name="Akcent 3" xfId="29340" builtinId="37" hidden="1"/>
    <cellStyle name="Akcent 3" xfId="29499" builtinId="37" hidden="1"/>
    <cellStyle name="Akcent 3" xfId="29542" builtinId="37" hidden="1"/>
    <cellStyle name="Akcent 3" xfId="29581" builtinId="37" hidden="1"/>
    <cellStyle name="Akcent 3" xfId="29620" builtinId="37" hidden="1"/>
    <cellStyle name="Akcent 3" xfId="29659" builtinId="37" hidden="1"/>
    <cellStyle name="Akcent 3" xfId="29699" builtinId="37" hidden="1"/>
    <cellStyle name="Akcent 3" xfId="29738" builtinId="37" hidden="1"/>
    <cellStyle name="Akcent 3" xfId="29779" builtinId="37" hidden="1"/>
    <cellStyle name="Akcent 3" xfId="29818" builtinId="37" hidden="1"/>
    <cellStyle name="Akcent 3" xfId="29857" builtinId="37" hidden="1"/>
    <cellStyle name="Akcent 3" xfId="29896" builtinId="37" hidden="1"/>
    <cellStyle name="Akcent 3" xfId="29938" builtinId="37" hidden="1"/>
    <cellStyle name="Akcent 3" xfId="29978" builtinId="37" hidden="1"/>
    <cellStyle name="Akcent 3" xfId="30017" builtinId="37" hidden="1"/>
    <cellStyle name="Akcent 3" xfId="30057" builtinId="37" hidden="1"/>
    <cellStyle name="Akcent 3" xfId="30097" builtinId="37" hidden="1"/>
    <cellStyle name="Akcent 3" xfId="30137" builtinId="37" hidden="1"/>
    <cellStyle name="Akcent 3" xfId="30176" builtinId="37" hidden="1"/>
    <cellStyle name="Akcent 3" xfId="30215" builtinId="37" hidden="1"/>
    <cellStyle name="Akcent 3" xfId="29454" builtinId="37" hidden="1"/>
    <cellStyle name="Akcent 3" xfId="30248" builtinId="37" hidden="1"/>
    <cellStyle name="Akcent 3" xfId="30289" builtinId="37" hidden="1"/>
    <cellStyle name="Akcent 3" xfId="30328" builtinId="37" hidden="1"/>
    <cellStyle name="Akcent 3" xfId="30367" builtinId="37" hidden="1"/>
    <cellStyle name="Akcent 3" xfId="30406" builtinId="37" hidden="1"/>
    <cellStyle name="Akcent 3" xfId="30446" builtinId="37" hidden="1"/>
    <cellStyle name="Akcent 3" xfId="30485" builtinId="37" hidden="1"/>
    <cellStyle name="Akcent 3" xfId="30526" builtinId="37" hidden="1"/>
    <cellStyle name="Akcent 3" xfId="30565" builtinId="37" hidden="1"/>
    <cellStyle name="Akcent 3" xfId="30604" builtinId="37" hidden="1"/>
    <cellStyle name="Akcent 3" xfId="30643" builtinId="37" hidden="1"/>
    <cellStyle name="Akcent 3" xfId="30683" builtinId="37" hidden="1"/>
    <cellStyle name="Akcent 3" xfId="30723" builtinId="37" hidden="1"/>
    <cellStyle name="Akcent 3" xfId="30762" builtinId="37" hidden="1"/>
    <cellStyle name="Akcent 3" xfId="30802" builtinId="37" hidden="1"/>
    <cellStyle name="Akcent 3" xfId="30841" builtinId="37" hidden="1"/>
    <cellStyle name="Akcent 3" xfId="30881" builtinId="37" hidden="1"/>
    <cellStyle name="Akcent 3" xfId="30920" builtinId="37" hidden="1"/>
    <cellStyle name="Akcent 3" xfId="30959" builtinId="37" hidden="1"/>
    <cellStyle name="Akcent 3" xfId="29393" builtinId="37" hidden="1"/>
    <cellStyle name="Akcent 3" xfId="29431" builtinId="37" hidden="1"/>
    <cellStyle name="Akcent 3" xfId="31005" builtinId="37" hidden="1"/>
    <cellStyle name="Akcent 3" xfId="31044" builtinId="37" hidden="1"/>
    <cellStyle name="Akcent 3" xfId="31083" builtinId="37" hidden="1"/>
    <cellStyle name="Akcent 3" xfId="31122" builtinId="37" hidden="1"/>
    <cellStyle name="Akcent 3" xfId="31162" builtinId="37" hidden="1"/>
    <cellStyle name="Akcent 3" xfId="31201" builtinId="37" hidden="1"/>
    <cellStyle name="Akcent 3" xfId="31242" builtinId="37" hidden="1"/>
    <cellStyle name="Akcent 3" xfId="31281" builtinId="37" hidden="1"/>
    <cellStyle name="Akcent 3" xfId="31320" builtinId="37" hidden="1"/>
    <cellStyle name="Akcent 3" xfId="31359" builtinId="37" hidden="1"/>
    <cellStyle name="Akcent 3" xfId="31399" builtinId="37" hidden="1"/>
    <cellStyle name="Akcent 3" xfId="31439" builtinId="37" hidden="1"/>
    <cellStyle name="Akcent 3" xfId="31478" builtinId="37" hidden="1"/>
    <cellStyle name="Akcent 3" xfId="31518" builtinId="37" hidden="1"/>
    <cellStyle name="Akcent 3" xfId="31557" builtinId="37" hidden="1"/>
    <cellStyle name="Akcent 3" xfId="31597" builtinId="37" hidden="1"/>
    <cellStyle name="Akcent 3" xfId="31636" builtinId="37" hidden="1"/>
    <cellStyle name="Akcent 3" xfId="31675" builtinId="37" hidden="1"/>
    <cellStyle name="Akcent 3" xfId="28529" builtinId="37" hidden="1"/>
    <cellStyle name="Akcent 3" xfId="28468" builtinId="37" hidden="1"/>
    <cellStyle name="Akcent 3" xfId="31729" builtinId="37" hidden="1"/>
    <cellStyle name="Akcent 3" xfId="31768" builtinId="37" hidden="1"/>
    <cellStyle name="Akcent 3" xfId="31807" builtinId="37" hidden="1"/>
    <cellStyle name="Akcent 3" xfId="31846" builtinId="37" hidden="1"/>
    <cellStyle name="Akcent 3" xfId="31886" builtinId="37" hidden="1"/>
    <cellStyle name="Akcent 3" xfId="31925" builtinId="37" hidden="1"/>
    <cellStyle name="Akcent 3" xfId="31966" builtinId="37" hidden="1"/>
    <cellStyle name="Akcent 3" xfId="32005" builtinId="37" hidden="1"/>
    <cellStyle name="Akcent 3" xfId="32044" builtinId="37" hidden="1"/>
    <cellStyle name="Akcent 3" xfId="32083" builtinId="37" hidden="1"/>
    <cellStyle name="Akcent 3" xfId="32123" builtinId="37" hidden="1"/>
    <cellStyle name="Akcent 3" xfId="32163" builtinId="37" hidden="1"/>
    <cellStyle name="Akcent 3" xfId="32202" builtinId="37" hidden="1"/>
    <cellStyle name="Akcent 3" xfId="32242" builtinId="37" hidden="1"/>
    <cellStyle name="Akcent 3" xfId="32281" builtinId="37" hidden="1"/>
    <cellStyle name="Akcent 3" xfId="32321" builtinId="37" hidden="1"/>
    <cellStyle name="Akcent 3" xfId="32360" builtinId="37" hidden="1"/>
    <cellStyle name="Akcent 3" xfId="32399" builtinId="37" hidden="1"/>
    <cellStyle name="Akcent 3" xfId="32438" builtinId="37" hidden="1"/>
    <cellStyle name="Akcent 3" xfId="32597" builtinId="37" hidden="1"/>
    <cellStyle name="Akcent 3" xfId="32638" builtinId="37" hidden="1"/>
    <cellStyle name="Akcent 3" xfId="32677" builtinId="37" hidden="1"/>
    <cellStyle name="Akcent 3" xfId="32716" builtinId="37" hidden="1"/>
    <cellStyle name="Akcent 3" xfId="32755" builtinId="37" hidden="1"/>
    <cellStyle name="Akcent 3" xfId="32795" builtinId="37" hidden="1"/>
    <cellStyle name="Akcent 3" xfId="32834" builtinId="37" hidden="1"/>
    <cellStyle name="Akcent 3" xfId="32875" builtinId="37" hidden="1"/>
    <cellStyle name="Akcent 3" xfId="32914" builtinId="37" hidden="1"/>
    <cellStyle name="Akcent 3" xfId="32953" builtinId="37" hidden="1"/>
    <cellStyle name="Akcent 3" xfId="32992" builtinId="37" hidden="1"/>
    <cellStyle name="Akcent 3" xfId="33032" builtinId="37" hidden="1"/>
    <cellStyle name="Akcent 3" xfId="33072" builtinId="37" hidden="1"/>
    <cellStyle name="Akcent 3" xfId="33111" builtinId="37" hidden="1"/>
    <cellStyle name="Akcent 3" xfId="33151" builtinId="37" hidden="1"/>
    <cellStyle name="Akcent 3" xfId="33191" builtinId="37" hidden="1"/>
    <cellStyle name="Akcent 3" xfId="33231" builtinId="37" hidden="1"/>
    <cellStyle name="Akcent 3" xfId="33270" builtinId="37" hidden="1"/>
    <cellStyle name="Akcent 3" xfId="33309" builtinId="37" hidden="1"/>
    <cellStyle name="Akcent 3" xfId="32552" builtinId="37" hidden="1"/>
    <cellStyle name="Akcent 3" xfId="33342" builtinId="37" hidden="1"/>
    <cellStyle name="Akcent 3" xfId="33383" builtinId="37" hidden="1"/>
    <cellStyle name="Akcent 3" xfId="33422" builtinId="37" hidden="1"/>
    <cellStyle name="Akcent 3" xfId="33461" builtinId="37" hidden="1"/>
    <cellStyle name="Akcent 3" xfId="33500" builtinId="37" hidden="1"/>
    <cellStyle name="Akcent 3" xfId="33540" builtinId="37" hidden="1"/>
    <cellStyle name="Akcent 3" xfId="33579" builtinId="37" hidden="1"/>
    <cellStyle name="Akcent 3" xfId="33620" builtinId="37" hidden="1"/>
    <cellStyle name="Akcent 3" xfId="33659" builtinId="37" hidden="1"/>
    <cellStyle name="Akcent 3" xfId="33698" builtinId="37" hidden="1"/>
    <cellStyle name="Akcent 3" xfId="33737" builtinId="37" hidden="1"/>
    <cellStyle name="Akcent 3" xfId="33777" builtinId="37" hidden="1"/>
    <cellStyle name="Akcent 3" xfId="33817" builtinId="37" hidden="1"/>
    <cellStyle name="Akcent 3" xfId="33856" builtinId="37" hidden="1"/>
    <cellStyle name="Akcent 3" xfId="33896" builtinId="37" hidden="1"/>
    <cellStyle name="Akcent 3" xfId="33935" builtinId="37" hidden="1"/>
    <cellStyle name="Akcent 3" xfId="33975" builtinId="37" hidden="1"/>
    <cellStyle name="Akcent 3" xfId="34014" builtinId="37" hidden="1"/>
    <cellStyle name="Akcent 3" xfId="34053" builtinId="37" hidden="1"/>
    <cellStyle name="Akcent 3" xfId="32491" builtinId="37" hidden="1"/>
    <cellStyle name="Akcent 3" xfId="32529" builtinId="37" hidden="1"/>
    <cellStyle name="Akcent 3" xfId="34099" builtinId="37" hidden="1"/>
    <cellStyle name="Akcent 3" xfId="34138" builtinId="37" hidden="1"/>
    <cellStyle name="Akcent 3" xfId="34177" builtinId="37" hidden="1"/>
    <cellStyle name="Akcent 3" xfId="34216" builtinId="37" hidden="1"/>
    <cellStyle name="Akcent 3" xfId="34256" builtinId="37" hidden="1"/>
    <cellStyle name="Akcent 3" xfId="34295" builtinId="37" hidden="1"/>
    <cellStyle name="Akcent 3" xfId="34336" builtinId="37" hidden="1"/>
    <cellStyle name="Akcent 3" xfId="34375" builtinId="37" hidden="1"/>
    <cellStyle name="Akcent 3" xfId="34414" builtinId="37" hidden="1"/>
    <cellStyle name="Akcent 3" xfId="34453" builtinId="37" hidden="1"/>
    <cellStyle name="Akcent 3" xfId="34493" builtinId="37" hidden="1"/>
    <cellStyle name="Akcent 3" xfId="34533" builtinId="37" hidden="1"/>
    <cellStyle name="Akcent 3" xfId="34572" builtinId="37" hidden="1"/>
    <cellStyle name="Akcent 3" xfId="34612" builtinId="37" hidden="1"/>
    <cellStyle name="Akcent 3" xfId="34651" builtinId="37" hidden="1"/>
    <cellStyle name="Akcent 3" xfId="34691" builtinId="37" hidden="1"/>
    <cellStyle name="Akcent 3" xfId="34730" builtinId="37" hidden="1"/>
    <cellStyle name="Akcent 3" xfId="34769" builtinId="37" hidden="1"/>
    <cellStyle name="Akcent 3" xfId="28501" builtinId="37" hidden="1"/>
    <cellStyle name="Akcent 3" xfId="34810" builtinId="37" hidden="1"/>
    <cellStyle name="Akcent 3" xfId="34851" builtinId="37" hidden="1"/>
    <cellStyle name="Akcent 3" xfId="34890" builtinId="37" hidden="1"/>
    <cellStyle name="Akcent 3" xfId="34929" builtinId="37" hidden="1"/>
    <cellStyle name="Akcent 3" xfId="34968" builtinId="37" hidden="1"/>
    <cellStyle name="Akcent 3" xfId="35008" builtinId="37" hidden="1"/>
    <cellStyle name="Akcent 3" xfId="35047" builtinId="37" hidden="1"/>
    <cellStyle name="Akcent 3" xfId="35088" builtinId="37" hidden="1"/>
    <cellStyle name="Akcent 3" xfId="35127" builtinId="37" hidden="1"/>
    <cellStyle name="Akcent 3" xfId="35166" builtinId="37" hidden="1"/>
    <cellStyle name="Akcent 3" xfId="35205" builtinId="37" hidden="1"/>
    <cellStyle name="Akcent 3" xfId="35245" builtinId="37" hidden="1"/>
    <cellStyle name="Akcent 3" xfId="35285" builtinId="37" hidden="1"/>
    <cellStyle name="Akcent 3" xfId="35324" builtinId="37" hidden="1"/>
    <cellStyle name="Akcent 3" xfId="35364" builtinId="37" hidden="1"/>
    <cellStyle name="Akcent 3" xfId="35403" builtinId="37" hidden="1"/>
    <cellStyle name="Akcent 3" xfId="35443" builtinId="37" hidden="1"/>
    <cellStyle name="Akcent 3" xfId="35482" builtinId="37" hidden="1"/>
    <cellStyle name="Akcent 3" xfId="35521" builtinId="37" hidden="1"/>
    <cellStyle name="Akcent 3" xfId="35560" builtinId="37" hidden="1"/>
    <cellStyle name="Akcent 3" xfId="35719" builtinId="37" hidden="1"/>
    <cellStyle name="Akcent 3" xfId="35760" builtinId="37" hidden="1"/>
    <cellStyle name="Akcent 3" xfId="35799" builtinId="37" hidden="1"/>
    <cellStyle name="Akcent 3" xfId="35838" builtinId="37" hidden="1"/>
    <cellStyle name="Akcent 3" xfId="35877" builtinId="37" hidden="1"/>
    <cellStyle name="Akcent 3" xfId="35917" builtinId="37" hidden="1"/>
    <cellStyle name="Akcent 3" xfId="35956" builtinId="37" hidden="1"/>
    <cellStyle name="Akcent 3" xfId="35997" builtinId="37" hidden="1"/>
    <cellStyle name="Akcent 3" xfId="36036" builtinId="37" hidden="1"/>
    <cellStyle name="Akcent 3" xfId="36075" builtinId="37" hidden="1"/>
    <cellStyle name="Akcent 3" xfId="36114" builtinId="37" hidden="1"/>
    <cellStyle name="Akcent 3" xfId="36154" builtinId="37" hidden="1"/>
    <cellStyle name="Akcent 3" xfId="36194" builtinId="37" hidden="1"/>
    <cellStyle name="Akcent 3" xfId="36233" builtinId="37" hidden="1"/>
    <cellStyle name="Akcent 3" xfId="36273" builtinId="37" hidden="1"/>
    <cellStyle name="Akcent 3" xfId="36313" builtinId="37" hidden="1"/>
    <cellStyle name="Akcent 3" xfId="36353" builtinId="37" hidden="1"/>
    <cellStyle name="Akcent 3" xfId="36392" builtinId="37" hidden="1"/>
    <cellStyle name="Akcent 3" xfId="36431" builtinId="37" hidden="1"/>
    <cellStyle name="Akcent 3" xfId="35674" builtinId="37" hidden="1"/>
    <cellStyle name="Akcent 3" xfId="36464" builtinId="37" hidden="1"/>
    <cellStyle name="Akcent 3" xfId="36505" builtinId="37" hidden="1"/>
    <cellStyle name="Akcent 3" xfId="36544" builtinId="37" hidden="1"/>
    <cellStyle name="Akcent 3" xfId="36583" builtinId="37" hidden="1"/>
    <cellStyle name="Akcent 3" xfId="36622" builtinId="37" hidden="1"/>
    <cellStyle name="Akcent 3" xfId="36662" builtinId="37" hidden="1"/>
    <cellStyle name="Akcent 3" xfId="36701" builtinId="37" hidden="1"/>
    <cellStyle name="Akcent 3" xfId="36742" builtinId="37" hidden="1"/>
    <cellStyle name="Akcent 3" xfId="36781" builtinId="37" hidden="1"/>
    <cellStyle name="Akcent 3" xfId="36820" builtinId="37" hidden="1"/>
    <cellStyle name="Akcent 3" xfId="36859" builtinId="37" hidden="1"/>
    <cellStyle name="Akcent 3" xfId="36899" builtinId="37" hidden="1"/>
    <cellStyle name="Akcent 3" xfId="36939" builtinId="37" hidden="1"/>
    <cellStyle name="Akcent 3" xfId="36978" builtinId="37" hidden="1"/>
    <cellStyle name="Akcent 3" xfId="37018" builtinId="37" hidden="1"/>
    <cellStyle name="Akcent 3" xfId="37057" builtinId="37" hidden="1"/>
    <cellStyle name="Akcent 3" xfId="37097" builtinId="37" hidden="1"/>
    <cellStyle name="Akcent 3" xfId="37136" builtinId="37" hidden="1"/>
    <cellStyle name="Akcent 3" xfId="37175" builtinId="37" hidden="1"/>
    <cellStyle name="Akcent 3" xfId="35613" builtinId="37" hidden="1"/>
    <cellStyle name="Akcent 3" xfId="35651" builtinId="37" hidden="1"/>
    <cellStyle name="Akcent 3" xfId="37221" builtinId="37" hidden="1"/>
    <cellStyle name="Akcent 3" xfId="37260" builtinId="37" hidden="1"/>
    <cellStyle name="Akcent 3" xfId="37299" builtinId="37" hidden="1"/>
    <cellStyle name="Akcent 3" xfId="37338" builtinId="37" hidden="1"/>
    <cellStyle name="Akcent 3" xfId="37378" builtinId="37" hidden="1"/>
    <cellStyle name="Akcent 3" xfId="37417" builtinId="37" hidden="1"/>
    <cellStyle name="Akcent 3" xfId="37458" builtinId="37" hidden="1"/>
    <cellStyle name="Akcent 3" xfId="37497" builtinId="37" hidden="1"/>
    <cellStyle name="Akcent 3" xfId="37536" builtinId="37" hidden="1"/>
    <cellStyle name="Akcent 3" xfId="37575" builtinId="37" hidden="1"/>
    <cellStyle name="Akcent 3" xfId="37615" builtinId="37" hidden="1"/>
    <cellStyle name="Akcent 3" xfId="37655" builtinId="37" hidden="1"/>
    <cellStyle name="Akcent 3" xfId="37694" builtinId="37" hidden="1"/>
    <cellStyle name="Akcent 3" xfId="37734" builtinId="37" hidden="1"/>
    <cellStyle name="Akcent 3" xfId="37773" builtinId="37" hidden="1"/>
    <cellStyle name="Akcent 3" xfId="37813" builtinId="37" hidden="1"/>
    <cellStyle name="Akcent 3" xfId="37852" builtinId="37" hidden="1"/>
    <cellStyle name="Akcent 3" xfId="37891" builtinId="37" hidden="1"/>
    <cellStyle name="Akcent 3" xfId="37930" builtinId="37" hidden="1"/>
    <cellStyle name="Akcent 3" xfId="37970" builtinId="37" hidden="1"/>
    <cellStyle name="Akcent 3" xfId="38011" builtinId="37" hidden="1"/>
    <cellStyle name="Akcent 3" xfId="38050" builtinId="37" hidden="1"/>
    <cellStyle name="Akcent 3" xfId="38089" builtinId="37" hidden="1"/>
    <cellStyle name="Akcent 3" xfId="38128" builtinId="37" hidden="1"/>
    <cellStyle name="Akcent 3" xfId="38168" builtinId="37" hidden="1"/>
    <cellStyle name="Akcent 3" xfId="38207" builtinId="37" hidden="1"/>
    <cellStyle name="Akcent 3" xfId="38248" builtinId="37" hidden="1"/>
    <cellStyle name="Akcent 3" xfId="38287" builtinId="37" hidden="1"/>
    <cellStyle name="Akcent 3" xfId="38326" builtinId="37" hidden="1"/>
    <cellStyle name="Akcent 3" xfId="38365" builtinId="37" hidden="1"/>
    <cellStyle name="Akcent 3" xfId="38405" builtinId="37" hidden="1"/>
    <cellStyle name="Akcent 3" xfId="38445" builtinId="37" hidden="1"/>
    <cellStyle name="Akcent 3" xfId="38484" builtinId="37" hidden="1"/>
    <cellStyle name="Akcent 3" xfId="38524" builtinId="37" hidden="1"/>
    <cellStyle name="Akcent 3" xfId="38563" builtinId="37" hidden="1"/>
    <cellStyle name="Akcent 3" xfId="38603" builtinId="37" hidden="1"/>
    <cellStyle name="Akcent 3" xfId="38642" builtinId="37" hidden="1"/>
    <cellStyle name="Akcent 3" xfId="38681" builtinId="37" hidden="1"/>
    <cellStyle name="Akcent 3" xfId="38720" builtinId="37" hidden="1"/>
    <cellStyle name="Akcent 3" xfId="38879" builtinId="37" hidden="1"/>
    <cellStyle name="Akcent 3" xfId="38920" builtinId="37" hidden="1"/>
    <cellStyle name="Akcent 3" xfId="38959" builtinId="37" hidden="1"/>
    <cellStyle name="Akcent 3" xfId="38998" builtinId="37" hidden="1"/>
    <cellStyle name="Akcent 3" xfId="39037" builtinId="37" hidden="1"/>
    <cellStyle name="Akcent 3" xfId="39077" builtinId="37" hidden="1"/>
    <cellStyle name="Akcent 3" xfId="39116" builtinId="37" hidden="1"/>
    <cellStyle name="Akcent 3" xfId="39157" builtinId="37" hidden="1"/>
    <cellStyle name="Akcent 3" xfId="39196" builtinId="37" hidden="1"/>
    <cellStyle name="Akcent 3" xfId="39235" builtinId="37" hidden="1"/>
    <cellStyle name="Akcent 3" xfId="39274" builtinId="37" hidden="1"/>
    <cellStyle name="Akcent 3" xfId="39314" builtinId="37" hidden="1"/>
    <cellStyle name="Akcent 3" xfId="39354" builtinId="37" hidden="1"/>
    <cellStyle name="Akcent 3" xfId="39393" builtinId="37" hidden="1"/>
    <cellStyle name="Akcent 3" xfId="39433" builtinId="37" hidden="1"/>
    <cellStyle name="Akcent 3" xfId="39473" builtinId="37" hidden="1"/>
    <cellStyle name="Akcent 3" xfId="39513" builtinId="37" hidden="1"/>
    <cellStyle name="Akcent 3" xfId="39552" builtinId="37" hidden="1"/>
    <cellStyle name="Akcent 3" xfId="39591" builtinId="37" hidden="1"/>
    <cellStyle name="Akcent 3" xfId="38834" builtinId="37" hidden="1"/>
    <cellStyle name="Akcent 3" xfId="39624" builtinId="37" hidden="1"/>
    <cellStyle name="Akcent 3" xfId="39665" builtinId="37" hidden="1"/>
    <cellStyle name="Akcent 3" xfId="39704" builtinId="37" hidden="1"/>
    <cellStyle name="Akcent 3" xfId="39743" builtinId="37" hidden="1"/>
    <cellStyle name="Akcent 3" xfId="39782" builtinId="37" hidden="1"/>
    <cellStyle name="Akcent 3" xfId="39822" builtinId="37" hidden="1"/>
    <cellStyle name="Akcent 3" xfId="39861" builtinId="37" hidden="1"/>
    <cellStyle name="Akcent 3" xfId="39902" builtinId="37" hidden="1"/>
    <cellStyle name="Akcent 3" xfId="39941" builtinId="37" hidden="1"/>
    <cellStyle name="Akcent 3" xfId="39980" builtinId="37" hidden="1"/>
    <cellStyle name="Akcent 3" xfId="40019" builtinId="37" hidden="1"/>
    <cellStyle name="Akcent 3" xfId="40059" builtinId="37" hidden="1"/>
    <cellStyle name="Akcent 3" xfId="40099" builtinId="37" hidden="1"/>
    <cellStyle name="Akcent 3" xfId="40138" builtinId="37" hidden="1"/>
    <cellStyle name="Akcent 3" xfId="40178" builtinId="37" hidden="1"/>
    <cellStyle name="Akcent 3" xfId="40217" builtinId="37" hidden="1"/>
    <cellStyle name="Akcent 3" xfId="40257" builtinId="37" hidden="1"/>
    <cellStyle name="Akcent 3" xfId="40296" builtinId="37" hidden="1"/>
    <cellStyle name="Akcent 3" xfId="40335" builtinId="37" hidden="1"/>
    <cellStyle name="Akcent 3" xfId="38773" builtinId="37" hidden="1"/>
    <cellStyle name="Akcent 3" xfId="38811" builtinId="37" hidden="1"/>
    <cellStyle name="Akcent 3" xfId="40381" builtinId="37" hidden="1"/>
    <cellStyle name="Akcent 3" xfId="40420" builtinId="37" hidden="1"/>
    <cellStyle name="Akcent 3" xfId="40459" builtinId="37" hidden="1"/>
    <cellStyle name="Akcent 3" xfId="40498" builtinId="37" hidden="1"/>
    <cellStyle name="Akcent 3" xfId="40538" builtinId="37" hidden="1"/>
    <cellStyle name="Akcent 3" xfId="40577" builtinId="37" hidden="1"/>
    <cellStyle name="Akcent 3" xfId="40618" builtinId="37" hidden="1"/>
    <cellStyle name="Akcent 3" xfId="40657" builtinId="37" hidden="1"/>
    <cellStyle name="Akcent 3" xfId="40696" builtinId="37" hidden="1"/>
    <cellStyle name="Akcent 3" xfId="40735" builtinId="37" hidden="1"/>
    <cellStyle name="Akcent 3" xfId="40775" builtinId="37" hidden="1"/>
    <cellStyle name="Akcent 3" xfId="40815" builtinId="37" hidden="1"/>
    <cellStyle name="Akcent 3" xfId="40854" builtinId="37" hidden="1"/>
    <cellStyle name="Akcent 3" xfId="40894" builtinId="37" hidden="1"/>
    <cellStyle name="Akcent 3" xfId="40933" builtinId="37" hidden="1"/>
    <cellStyle name="Akcent 3" xfId="40973" builtinId="37" hidden="1"/>
    <cellStyle name="Akcent 3" xfId="41012" builtinId="37" hidden="1"/>
    <cellStyle name="Akcent 3" xfId="41051" builtinId="37" hidden="1"/>
    <cellStyle name="Akcent 3" xfId="41111" builtinId="37" hidden="1"/>
    <cellStyle name="Akcent 3" xfId="41169" builtinId="37" hidden="1"/>
    <cellStyle name="Akcent 3" xfId="41210" builtinId="37" hidden="1"/>
    <cellStyle name="Akcent 3" xfId="41249" builtinId="37" hidden="1"/>
    <cellStyle name="Akcent 3" xfId="41288" builtinId="37" hidden="1"/>
    <cellStyle name="Akcent 3" xfId="41327" builtinId="37" hidden="1"/>
    <cellStyle name="Akcent 3" xfId="41367" builtinId="37" hidden="1"/>
    <cellStyle name="Akcent 3" xfId="41406" builtinId="37" hidden="1"/>
    <cellStyle name="Akcent 3" xfId="41447" builtinId="37" hidden="1"/>
    <cellStyle name="Akcent 3" xfId="41486" builtinId="37" hidden="1"/>
    <cellStyle name="Akcent 3" xfId="41525" builtinId="37" hidden="1"/>
    <cellStyle name="Akcent 3" xfId="41564" builtinId="37" hidden="1"/>
    <cellStyle name="Akcent 3" xfId="41604" builtinId="37" hidden="1"/>
    <cellStyle name="Akcent 3" xfId="41644" builtinId="37" hidden="1"/>
    <cellStyle name="Akcent 3" xfId="41683" builtinId="37" hidden="1"/>
    <cellStyle name="Akcent 3" xfId="41723" builtinId="37" hidden="1"/>
    <cellStyle name="Akcent 3" xfId="41762" builtinId="37" hidden="1"/>
    <cellStyle name="Akcent 3" xfId="41802" builtinId="37" hidden="1"/>
    <cellStyle name="Akcent 3" xfId="41841" builtinId="37" hidden="1"/>
    <cellStyle name="Akcent 3" xfId="41880" builtinId="37" hidden="1"/>
    <cellStyle name="Akcent 3" xfId="41075" builtinId="37" hidden="1"/>
    <cellStyle name="Akcent 3" xfId="41920" builtinId="37" hidden="1"/>
    <cellStyle name="Akcent 3" xfId="41961" builtinId="37" hidden="1"/>
    <cellStyle name="Akcent 3" xfId="42000" builtinId="37" hidden="1"/>
    <cellStyle name="Akcent 3" xfId="42039" builtinId="37" hidden="1"/>
    <cellStyle name="Akcent 3" xfId="42078" builtinId="37" hidden="1"/>
    <cellStyle name="Akcent 3" xfId="42118" builtinId="37" hidden="1"/>
    <cellStyle name="Akcent 3" xfId="42157" builtinId="37" hidden="1"/>
    <cellStyle name="Akcent 3" xfId="42198" builtinId="37" hidden="1"/>
    <cellStyle name="Akcent 3" xfId="42237" builtinId="37" hidden="1"/>
    <cellStyle name="Akcent 3" xfId="42276" builtinId="37" hidden="1"/>
    <cellStyle name="Akcent 3" xfId="42315" builtinId="37" hidden="1"/>
    <cellStyle name="Akcent 3" xfId="42355" builtinId="37" hidden="1"/>
    <cellStyle name="Akcent 3" xfId="42395" builtinId="37" hidden="1"/>
    <cellStyle name="Akcent 3" xfId="42434" builtinId="37" hidden="1"/>
    <cellStyle name="Akcent 3" xfId="42474" builtinId="37" hidden="1"/>
    <cellStyle name="Akcent 3" xfId="42513" builtinId="37" hidden="1"/>
    <cellStyle name="Akcent 3" xfId="42553" builtinId="37" hidden="1"/>
    <cellStyle name="Akcent 3" xfId="42592" builtinId="37" hidden="1"/>
    <cellStyle name="Akcent 3" xfId="42631" builtinId="37" hidden="1"/>
    <cellStyle name="Akcent 3" xfId="42695" builtinId="37" hidden="1"/>
    <cellStyle name="Akcent 3" xfId="42749" builtinId="37" hidden="1"/>
    <cellStyle name="Akcent 3" xfId="42790" builtinId="37" hidden="1"/>
    <cellStyle name="Akcent 3" xfId="42829" builtinId="37" hidden="1"/>
    <cellStyle name="Akcent 3" xfId="42868" builtinId="37" hidden="1"/>
    <cellStyle name="Akcent 3" xfId="42907" builtinId="37" hidden="1"/>
    <cellStyle name="Akcent 3" xfId="42947" builtinId="37" hidden="1"/>
    <cellStyle name="Akcent 3" xfId="42986" builtinId="37" hidden="1"/>
    <cellStyle name="Akcent 3" xfId="43027" builtinId="37" hidden="1"/>
    <cellStyle name="Akcent 3" xfId="43066" builtinId="37" hidden="1"/>
    <cellStyle name="Akcent 3" xfId="43105" builtinId="37" hidden="1"/>
    <cellStyle name="Akcent 3" xfId="43144" builtinId="37" hidden="1"/>
    <cellStyle name="Akcent 3" xfId="43184" builtinId="37" hidden="1"/>
    <cellStyle name="Akcent 3" xfId="43224" builtinId="37" hidden="1"/>
    <cellStyle name="Akcent 3" xfId="43263" builtinId="37" hidden="1"/>
    <cellStyle name="Akcent 3" xfId="43303" builtinId="37" hidden="1"/>
    <cellStyle name="Akcent 3" xfId="43342" builtinId="37" hidden="1"/>
    <cellStyle name="Akcent 3" xfId="43382" builtinId="37" hidden="1"/>
    <cellStyle name="Akcent 3" xfId="43421" builtinId="37" hidden="1"/>
    <cellStyle name="Akcent 3" xfId="43460" builtinId="37" hidden="1"/>
    <cellStyle name="Akcent 3" xfId="42654" builtinId="37" hidden="1"/>
    <cellStyle name="Akcent 3" xfId="43500" builtinId="37" hidden="1"/>
    <cellStyle name="Akcent 3" xfId="43541" builtinId="37" hidden="1"/>
    <cellStyle name="Akcent 3" xfId="43580" builtinId="37" hidden="1"/>
    <cellStyle name="Akcent 3" xfId="43619" builtinId="37" hidden="1"/>
    <cellStyle name="Akcent 3" xfId="43658" builtinId="37" hidden="1"/>
    <cellStyle name="Akcent 3" xfId="43698" builtinId="37" hidden="1"/>
    <cellStyle name="Akcent 3" xfId="43737" builtinId="37" hidden="1"/>
    <cellStyle name="Akcent 3" xfId="43778" builtinId="37" hidden="1"/>
    <cellStyle name="Akcent 3" xfId="43817" builtinId="37" hidden="1"/>
    <cellStyle name="Akcent 3" xfId="43856" builtinId="37" hidden="1"/>
    <cellStyle name="Akcent 3" xfId="43895" builtinId="37" hidden="1"/>
    <cellStyle name="Akcent 3" xfId="43935" builtinId="37" hidden="1"/>
    <cellStyle name="Akcent 3" xfId="43975" builtinId="37" hidden="1"/>
    <cellStyle name="Akcent 3" xfId="44014" builtinId="37" hidden="1"/>
    <cellStyle name="Akcent 3" xfId="44054" builtinId="37" hidden="1"/>
    <cellStyle name="Akcent 3" xfId="44093" builtinId="37" hidden="1"/>
    <cellStyle name="Akcent 3" xfId="44133" builtinId="37" hidden="1"/>
    <cellStyle name="Akcent 3" xfId="44172" builtinId="37" hidden="1"/>
    <cellStyle name="Akcent 3" xfId="44211" builtinId="37" hidden="1"/>
    <cellStyle name="Akcent 3" xfId="44275" builtinId="37" hidden="1"/>
    <cellStyle name="Akcent 3" xfId="44329" builtinId="37" hidden="1"/>
    <cellStyle name="Akcent 3" xfId="44370" builtinId="37" hidden="1"/>
    <cellStyle name="Akcent 3" xfId="44409" builtinId="37" hidden="1"/>
    <cellStyle name="Akcent 3" xfId="44448" builtinId="37" hidden="1"/>
    <cellStyle name="Akcent 3" xfId="44487" builtinId="37" hidden="1"/>
    <cellStyle name="Akcent 3" xfId="44527" builtinId="37" hidden="1"/>
    <cellStyle name="Akcent 3" xfId="44566" builtinId="37" hidden="1"/>
    <cellStyle name="Akcent 3" xfId="44607" builtinId="37" hidden="1"/>
    <cellStyle name="Akcent 3" xfId="44646" builtinId="37" hidden="1"/>
    <cellStyle name="Akcent 3" xfId="44685" builtinId="37" hidden="1"/>
    <cellStyle name="Akcent 3" xfId="44724" builtinId="37" hidden="1"/>
    <cellStyle name="Akcent 3" xfId="44764" builtinId="37" hidden="1"/>
    <cellStyle name="Akcent 3" xfId="44804" builtinId="37" hidden="1"/>
    <cellStyle name="Akcent 3" xfId="44843" builtinId="37" hidden="1"/>
    <cellStyle name="Akcent 3" xfId="44883" builtinId="37" hidden="1"/>
    <cellStyle name="Akcent 3" xfId="44922" builtinId="37" hidden="1"/>
    <cellStyle name="Akcent 3" xfId="44962" builtinId="37" hidden="1"/>
    <cellStyle name="Akcent 3" xfId="45001" builtinId="37" hidden="1"/>
    <cellStyle name="Akcent 3" xfId="45040" builtinId="37" hidden="1"/>
    <cellStyle name="Akcent 3" xfId="44234" builtinId="37" hidden="1"/>
    <cellStyle name="Akcent 3" xfId="45080" builtinId="37" hidden="1"/>
    <cellStyle name="Akcent 3" xfId="45121" builtinId="37" hidden="1"/>
    <cellStyle name="Akcent 3" xfId="45160" builtinId="37" hidden="1"/>
    <cellStyle name="Akcent 3" xfId="45199" builtinId="37" hidden="1"/>
    <cellStyle name="Akcent 3" xfId="45238" builtinId="37" hidden="1"/>
    <cellStyle name="Akcent 3" xfId="45278" builtinId="37" hidden="1"/>
    <cellStyle name="Akcent 3" xfId="45317" builtinId="37" hidden="1"/>
    <cellStyle name="Akcent 3" xfId="45358" builtinId="37" hidden="1"/>
    <cellStyle name="Akcent 3" xfId="45397" builtinId="37" hidden="1"/>
    <cellStyle name="Akcent 3" xfId="45436" builtinId="37" hidden="1"/>
    <cellStyle name="Akcent 3" xfId="45475" builtinId="37" hidden="1"/>
    <cellStyle name="Akcent 3" xfId="45515" builtinId="37" hidden="1"/>
    <cellStyle name="Akcent 3" xfId="45555" builtinId="37" hidden="1"/>
    <cellStyle name="Akcent 3" xfId="45594" builtinId="37" hidden="1"/>
    <cellStyle name="Akcent 3" xfId="45634" builtinId="37" hidden="1"/>
    <cellStyle name="Akcent 3" xfId="45673" builtinId="37" hidden="1"/>
    <cellStyle name="Akcent 3" xfId="45713" builtinId="37" hidden="1"/>
    <cellStyle name="Akcent 3" xfId="45752" builtinId="37" hidden="1"/>
    <cellStyle name="Akcent 3" xfId="45791" builtinId="37" hidden="1"/>
    <cellStyle name="Akcent 3" xfId="45825" builtinId="37" hidden="1"/>
    <cellStyle name="Akcent 3" xfId="45833" builtinId="37" hidden="1"/>
    <cellStyle name="Akcent 3" xfId="45838" builtinId="37" hidden="1"/>
    <cellStyle name="Akcent 3" xfId="45842" builtinId="37" hidden="1"/>
    <cellStyle name="Akcent 3" xfId="45846" builtinId="37" hidden="1"/>
    <cellStyle name="Akcent 3" xfId="45853" builtinId="37" hidden="1"/>
    <cellStyle name="Akcent 3" xfId="45858" builtinId="37" hidden="1"/>
    <cellStyle name="Akcent 3" xfId="45863" builtinId="37" hidden="1"/>
    <cellStyle name="Akcent 3" xfId="45870" builtinId="37" hidden="1"/>
    <cellStyle name="Akcent 3" xfId="45874" builtinId="37" hidden="1"/>
    <cellStyle name="Akcent 3" xfId="45878" builtinId="37" hidden="1"/>
    <cellStyle name="Akcent 3" xfId="45884" builtinId="37" hidden="1"/>
    <cellStyle name="Akcent 3" xfId="45890" builtinId="37" hidden="1"/>
    <cellStyle name="Akcent 3" xfId="45896" builtinId="37" hidden="1"/>
    <cellStyle name="Akcent 3" xfId="45902" builtinId="37" hidden="1"/>
    <cellStyle name="Akcent 3" xfId="45908" builtinId="37" hidden="1"/>
    <cellStyle name="Akcent 3" xfId="45914" builtinId="37" hidden="1"/>
    <cellStyle name="Akcent 3" xfId="45920" builtinId="37" hidden="1"/>
    <cellStyle name="Akcent 3" xfId="45926" builtinId="37" hidden="1"/>
    <cellStyle name="Akcent 3" xfId="45932" builtinId="37" hidden="1"/>
    <cellStyle name="Akcent 3" xfId="45940" builtinId="37" hidden="1"/>
    <cellStyle name="Akcent 3" xfId="45946" builtinId="37" hidden="1"/>
    <cellStyle name="Akcent 4" xfId="28" builtinId="41" hidden="1"/>
    <cellStyle name="Akcent 4" xfId="73" builtinId="41" hidden="1"/>
    <cellStyle name="Akcent 4" xfId="95" builtinId="41" hidden="1"/>
    <cellStyle name="Akcent 4" xfId="134" builtinId="41" hidden="1"/>
    <cellStyle name="Akcent 4" xfId="173" builtinId="41" hidden="1"/>
    <cellStyle name="Akcent 4" xfId="212" builtinId="41" hidden="1"/>
    <cellStyle name="Akcent 4" xfId="252" builtinId="41" hidden="1"/>
    <cellStyle name="Akcent 4" xfId="291" builtinId="41" hidden="1"/>
    <cellStyle name="Akcent 4" xfId="332" builtinId="41" hidden="1"/>
    <cellStyle name="Akcent 4" xfId="371" builtinId="41" hidden="1"/>
    <cellStyle name="Akcent 4" xfId="410" builtinId="41" hidden="1"/>
    <cellStyle name="Akcent 4" xfId="449" builtinId="41" hidden="1"/>
    <cellStyle name="Akcent 4" xfId="489" builtinId="41" hidden="1"/>
    <cellStyle name="Akcent 4" xfId="529" builtinId="41" hidden="1"/>
    <cellStyle name="Akcent 4" xfId="568" builtinId="41" hidden="1"/>
    <cellStyle name="Akcent 4" xfId="608" builtinId="41" hidden="1"/>
    <cellStyle name="Akcent 4" xfId="647" builtinId="41" hidden="1"/>
    <cellStyle name="Akcent 4" xfId="687" builtinId="41" hidden="1"/>
    <cellStyle name="Akcent 4" xfId="726" builtinId="41" hidden="1"/>
    <cellStyle name="Akcent 4" xfId="765" builtinId="41" hidden="1"/>
    <cellStyle name="Akcent 4" xfId="804" builtinId="41" hidden="1"/>
    <cellStyle name="Akcent 4" xfId="963" builtinId="41" hidden="1"/>
    <cellStyle name="Akcent 4" xfId="1004" builtinId="41" hidden="1"/>
    <cellStyle name="Akcent 4" xfId="1043" builtinId="41" hidden="1"/>
    <cellStyle name="Akcent 4" xfId="1082" builtinId="41" hidden="1"/>
    <cellStyle name="Akcent 4" xfId="1121" builtinId="41" hidden="1"/>
    <cellStyle name="Akcent 4" xfId="1161" builtinId="41" hidden="1"/>
    <cellStyle name="Akcent 4" xfId="1200" builtinId="41" hidden="1"/>
    <cellStyle name="Akcent 4" xfId="1241" builtinId="41" hidden="1"/>
    <cellStyle name="Akcent 4" xfId="1280" builtinId="41" hidden="1"/>
    <cellStyle name="Akcent 4" xfId="1319" builtinId="41" hidden="1"/>
    <cellStyle name="Akcent 4" xfId="1358" builtinId="41" hidden="1"/>
    <cellStyle name="Akcent 4" xfId="1398" builtinId="41" hidden="1"/>
    <cellStyle name="Akcent 4" xfId="1438" builtinId="41" hidden="1"/>
    <cellStyle name="Akcent 4" xfId="1477" builtinId="41" hidden="1"/>
    <cellStyle name="Akcent 4" xfId="1517" builtinId="41" hidden="1"/>
    <cellStyle name="Akcent 4" xfId="1557" builtinId="41" hidden="1"/>
    <cellStyle name="Akcent 4" xfId="1597" builtinId="41" hidden="1"/>
    <cellStyle name="Akcent 4" xfId="1636" builtinId="41" hidden="1"/>
    <cellStyle name="Akcent 4" xfId="1675" builtinId="41" hidden="1"/>
    <cellStyle name="Akcent 4" xfId="1693" builtinId="41" hidden="1"/>
    <cellStyle name="Akcent 4" xfId="1708" builtinId="41" hidden="1"/>
    <cellStyle name="Akcent 4" xfId="1749" builtinId="41" hidden="1"/>
    <cellStyle name="Akcent 4" xfId="1788" builtinId="41" hidden="1"/>
    <cellStyle name="Akcent 4" xfId="1827" builtinId="41" hidden="1"/>
    <cellStyle name="Akcent 4" xfId="1866" builtinId="41" hidden="1"/>
    <cellStyle name="Akcent 4" xfId="1906" builtinId="41" hidden="1"/>
    <cellStyle name="Akcent 4" xfId="1945" builtinId="41" hidden="1"/>
    <cellStyle name="Akcent 4" xfId="1986" builtinId="41" hidden="1"/>
    <cellStyle name="Akcent 4" xfId="2025" builtinId="41" hidden="1"/>
    <cellStyle name="Akcent 4" xfId="2064" builtinId="41" hidden="1"/>
    <cellStyle name="Akcent 4" xfId="2103" builtinId="41" hidden="1"/>
    <cellStyle name="Akcent 4" xfId="2143" builtinId="41" hidden="1"/>
    <cellStyle name="Akcent 4" xfId="2183" builtinId="41" hidden="1"/>
    <cellStyle name="Akcent 4" xfId="2222" builtinId="41" hidden="1"/>
    <cellStyle name="Akcent 4" xfId="2262" builtinId="41" hidden="1"/>
    <cellStyle name="Akcent 4" xfId="2301" builtinId="41" hidden="1"/>
    <cellStyle name="Akcent 4" xfId="2341" builtinId="41" hidden="1"/>
    <cellStyle name="Akcent 4" xfId="2380" builtinId="41" hidden="1"/>
    <cellStyle name="Akcent 4" xfId="2419" builtinId="41" hidden="1"/>
    <cellStyle name="Akcent 4" xfId="2432" builtinId="41" hidden="1"/>
    <cellStyle name="Akcent 4" xfId="1692" builtinId="41" hidden="1"/>
    <cellStyle name="Akcent 4" xfId="2465" builtinId="41" hidden="1"/>
    <cellStyle name="Akcent 4" xfId="2504" builtinId="41" hidden="1"/>
    <cellStyle name="Akcent 4" xfId="2543" builtinId="41" hidden="1"/>
    <cellStyle name="Akcent 4" xfId="2582" builtinId="41" hidden="1"/>
    <cellStyle name="Akcent 4" xfId="2622" builtinId="41" hidden="1"/>
    <cellStyle name="Akcent 4" xfId="2661" builtinId="41" hidden="1"/>
    <cellStyle name="Akcent 4" xfId="2702" builtinId="41" hidden="1"/>
    <cellStyle name="Akcent 4" xfId="2741" builtinId="41" hidden="1"/>
    <cellStyle name="Akcent 4" xfId="2780" builtinId="41" hidden="1"/>
    <cellStyle name="Akcent 4" xfId="2819" builtinId="41" hidden="1"/>
    <cellStyle name="Akcent 4" xfId="2859" builtinId="41" hidden="1"/>
    <cellStyle name="Akcent 4" xfId="2899" builtinId="41" hidden="1"/>
    <cellStyle name="Akcent 4" xfId="2938" builtinId="41" hidden="1"/>
    <cellStyle name="Akcent 4" xfId="2978" builtinId="41" hidden="1"/>
    <cellStyle name="Akcent 4" xfId="3017" builtinId="41" hidden="1"/>
    <cellStyle name="Akcent 4" xfId="3057" builtinId="41" hidden="1"/>
    <cellStyle name="Akcent 4" xfId="3096" builtinId="41" hidden="1"/>
    <cellStyle name="Akcent 4" xfId="3135" builtinId="41" hidden="1"/>
    <cellStyle name="Akcent 4" xfId="3174" builtinId="41" hidden="1"/>
    <cellStyle name="Akcent 4" xfId="3367" builtinId="41" hidden="1"/>
    <cellStyle name="Akcent 4" xfId="3412" builtinId="41" hidden="1"/>
    <cellStyle name="Akcent 4" xfId="3451" builtinId="41" hidden="1"/>
    <cellStyle name="Akcent 4" xfId="3490" builtinId="41" hidden="1"/>
    <cellStyle name="Akcent 4" xfId="3529" builtinId="41" hidden="1"/>
    <cellStyle name="Akcent 4" xfId="3569" builtinId="41" hidden="1"/>
    <cellStyle name="Akcent 4" xfId="3608" builtinId="41" hidden="1"/>
    <cellStyle name="Akcent 4" xfId="3649" builtinId="41" hidden="1"/>
    <cellStyle name="Akcent 4" xfId="3688" builtinId="41" hidden="1"/>
    <cellStyle name="Akcent 4" xfId="3727" builtinId="41" hidden="1"/>
    <cellStyle name="Akcent 4" xfId="3766" builtinId="41" hidden="1"/>
    <cellStyle name="Akcent 4" xfId="3810" builtinId="41" hidden="1"/>
    <cellStyle name="Akcent 4" xfId="3850" builtinId="41" hidden="1"/>
    <cellStyle name="Akcent 4" xfId="3889" builtinId="41" hidden="1"/>
    <cellStyle name="Akcent 4" xfId="3929" builtinId="41" hidden="1"/>
    <cellStyle name="Akcent 4" xfId="3969" builtinId="41" hidden="1"/>
    <cellStyle name="Akcent 4" xfId="4009" builtinId="41" hidden="1"/>
    <cellStyle name="Akcent 4" xfId="4048" builtinId="41" hidden="1"/>
    <cellStyle name="Akcent 4" xfId="4087" builtinId="41" hidden="1"/>
    <cellStyle name="Akcent 4" xfId="4144" builtinId="41" hidden="1"/>
    <cellStyle name="Akcent 4" xfId="4303" builtinId="41" hidden="1"/>
    <cellStyle name="Akcent 4" xfId="4348" builtinId="41" hidden="1"/>
    <cellStyle name="Akcent 4" xfId="4387" builtinId="41" hidden="1"/>
    <cellStyle name="Akcent 4" xfId="4426" builtinId="41" hidden="1"/>
    <cellStyle name="Akcent 4" xfId="4465" builtinId="41" hidden="1"/>
    <cellStyle name="Akcent 4" xfId="4505" builtinId="41" hidden="1"/>
    <cellStyle name="Akcent 4" xfId="4544" builtinId="41" hidden="1"/>
    <cellStyle name="Akcent 4" xfId="4585" builtinId="41" hidden="1"/>
    <cellStyle name="Akcent 4" xfId="4624" builtinId="41" hidden="1"/>
    <cellStyle name="Akcent 4" xfId="4663" builtinId="41" hidden="1"/>
    <cellStyle name="Akcent 4" xfId="4702" builtinId="41" hidden="1"/>
    <cellStyle name="Akcent 4" xfId="4746" builtinId="41" hidden="1"/>
    <cellStyle name="Akcent 4" xfId="4786" builtinId="41" hidden="1"/>
    <cellStyle name="Akcent 4" xfId="4825" builtinId="41" hidden="1"/>
    <cellStyle name="Akcent 4" xfId="4865" builtinId="41" hidden="1"/>
    <cellStyle name="Akcent 4" xfId="4905" builtinId="41" hidden="1"/>
    <cellStyle name="Akcent 4" xfId="4945" builtinId="41" hidden="1"/>
    <cellStyle name="Akcent 4" xfId="4984" builtinId="41" hidden="1"/>
    <cellStyle name="Akcent 4" xfId="5023" builtinId="41" hidden="1"/>
    <cellStyle name="Akcent 4" xfId="5041" builtinId="41" hidden="1"/>
    <cellStyle name="Akcent 4" xfId="5056" builtinId="41" hidden="1"/>
    <cellStyle name="Akcent 4" xfId="5097" builtinId="41" hidden="1"/>
    <cellStyle name="Akcent 4" xfId="5136" builtinId="41" hidden="1"/>
    <cellStyle name="Akcent 4" xfId="5175" builtinId="41" hidden="1"/>
    <cellStyle name="Akcent 4" xfId="5214" builtinId="41" hidden="1"/>
    <cellStyle name="Akcent 4" xfId="5254" builtinId="41" hidden="1"/>
    <cellStyle name="Akcent 4" xfId="5293" builtinId="41" hidden="1"/>
    <cellStyle name="Akcent 4" xfId="5334" builtinId="41" hidden="1"/>
    <cellStyle name="Akcent 4" xfId="5373" builtinId="41" hidden="1"/>
    <cellStyle name="Akcent 4" xfId="5412" builtinId="41" hidden="1"/>
    <cellStyle name="Akcent 4" xfId="5451" builtinId="41" hidden="1"/>
    <cellStyle name="Akcent 4" xfId="5491" builtinId="41" hidden="1"/>
    <cellStyle name="Akcent 4" xfId="5531" builtinId="41" hidden="1"/>
    <cellStyle name="Akcent 4" xfId="5570" builtinId="41" hidden="1"/>
    <cellStyle name="Akcent 4" xfId="5610" builtinId="41" hidden="1"/>
    <cellStyle name="Akcent 4" xfId="5649" builtinId="41" hidden="1"/>
    <cellStyle name="Akcent 4" xfId="5689" builtinId="41" hidden="1"/>
    <cellStyle name="Akcent 4" xfId="5728" builtinId="41" hidden="1"/>
    <cellStyle name="Akcent 4" xfId="5767" builtinId="41" hidden="1"/>
    <cellStyle name="Akcent 4" xfId="5780" builtinId="41" hidden="1"/>
    <cellStyle name="Akcent 4" xfId="5040" builtinId="41" hidden="1"/>
    <cellStyle name="Akcent 4" xfId="5813" builtinId="41" hidden="1"/>
    <cellStyle name="Akcent 4" xfId="5852" builtinId="41" hidden="1"/>
    <cellStyle name="Akcent 4" xfId="5891" builtinId="41" hidden="1"/>
    <cellStyle name="Akcent 4" xfId="5930" builtinId="41" hidden="1"/>
    <cellStyle name="Akcent 4" xfId="5970" builtinId="41" hidden="1"/>
    <cellStyle name="Akcent 4" xfId="6009" builtinId="41" hidden="1"/>
    <cellStyle name="Akcent 4" xfId="6050" builtinId="41" hidden="1"/>
    <cellStyle name="Akcent 4" xfId="6089" builtinId="41" hidden="1"/>
    <cellStyle name="Akcent 4" xfId="6128" builtinId="41" hidden="1"/>
    <cellStyle name="Akcent 4" xfId="6167" builtinId="41" hidden="1"/>
    <cellStyle name="Akcent 4" xfId="6207" builtinId="41" hidden="1"/>
    <cellStyle name="Akcent 4" xfId="6247" builtinId="41" hidden="1"/>
    <cellStyle name="Akcent 4" xfId="6286" builtinId="41" hidden="1"/>
    <cellStyle name="Akcent 4" xfId="6326" builtinId="41" hidden="1"/>
    <cellStyle name="Akcent 4" xfId="6365" builtinId="41" hidden="1"/>
    <cellStyle name="Akcent 4" xfId="6405" builtinId="41" hidden="1"/>
    <cellStyle name="Akcent 4" xfId="6444" builtinId="41" hidden="1"/>
    <cellStyle name="Akcent 4" xfId="6483" builtinId="41" hidden="1"/>
    <cellStyle name="Akcent 4" xfId="4113" builtinId="41" hidden="1"/>
    <cellStyle name="Akcent 4" xfId="6496" builtinId="41" hidden="1"/>
    <cellStyle name="Akcent 4" xfId="6539" builtinId="41" hidden="1"/>
    <cellStyle name="Akcent 4" xfId="6578" builtinId="41" hidden="1"/>
    <cellStyle name="Akcent 4" xfId="6617" builtinId="41" hidden="1"/>
    <cellStyle name="Akcent 4" xfId="6656" builtinId="41" hidden="1"/>
    <cellStyle name="Akcent 4" xfId="6696" builtinId="41" hidden="1"/>
    <cellStyle name="Akcent 4" xfId="6735" builtinId="41" hidden="1"/>
    <cellStyle name="Akcent 4" xfId="6776" builtinId="41" hidden="1"/>
    <cellStyle name="Akcent 4" xfId="6815" builtinId="41" hidden="1"/>
    <cellStyle name="Akcent 4" xfId="6854" builtinId="41" hidden="1"/>
    <cellStyle name="Akcent 4" xfId="6893" builtinId="41" hidden="1"/>
    <cellStyle name="Akcent 4" xfId="6935" builtinId="41" hidden="1"/>
    <cellStyle name="Akcent 4" xfId="6975" builtinId="41" hidden="1"/>
    <cellStyle name="Akcent 4" xfId="7014" builtinId="41" hidden="1"/>
    <cellStyle name="Akcent 4" xfId="7054" builtinId="41" hidden="1"/>
    <cellStyle name="Akcent 4" xfId="7094" builtinId="41" hidden="1"/>
    <cellStyle name="Akcent 4" xfId="7134" builtinId="41" hidden="1"/>
    <cellStyle name="Akcent 4" xfId="7173" builtinId="41" hidden="1"/>
    <cellStyle name="Akcent 4" xfId="7212" builtinId="41" hidden="1"/>
    <cellStyle name="Akcent 4" xfId="7262" builtinId="41" hidden="1"/>
    <cellStyle name="Akcent 4" xfId="7421" builtinId="41" hidden="1"/>
    <cellStyle name="Akcent 4" xfId="7464" builtinId="41" hidden="1"/>
    <cellStyle name="Akcent 4" xfId="7503" builtinId="41" hidden="1"/>
    <cellStyle name="Akcent 4" xfId="7542" builtinId="41" hidden="1"/>
    <cellStyle name="Akcent 4" xfId="7581" builtinId="41" hidden="1"/>
    <cellStyle name="Akcent 4" xfId="7621" builtinId="41" hidden="1"/>
    <cellStyle name="Akcent 4" xfId="7660" builtinId="41" hidden="1"/>
    <cellStyle name="Akcent 4" xfId="7701" builtinId="41" hidden="1"/>
    <cellStyle name="Akcent 4" xfId="7740" builtinId="41" hidden="1"/>
    <cellStyle name="Akcent 4" xfId="7779" builtinId="41" hidden="1"/>
    <cellStyle name="Akcent 4" xfId="7818" builtinId="41" hidden="1"/>
    <cellStyle name="Akcent 4" xfId="7860" builtinId="41" hidden="1"/>
    <cellStyle name="Akcent 4" xfId="7900" builtinId="41" hidden="1"/>
    <cellStyle name="Akcent 4" xfId="7939" builtinId="41" hidden="1"/>
    <cellStyle name="Akcent 4" xfId="7979" builtinId="41" hidden="1"/>
    <cellStyle name="Akcent 4" xfId="8019" builtinId="41" hidden="1"/>
    <cellStyle name="Akcent 4" xfId="8059" builtinId="41" hidden="1"/>
    <cellStyle name="Akcent 4" xfId="8098" builtinId="41" hidden="1"/>
    <cellStyle name="Akcent 4" xfId="8137" builtinId="41" hidden="1"/>
    <cellStyle name="Akcent 4" xfId="8155" builtinId="41" hidden="1"/>
    <cellStyle name="Akcent 4" xfId="8170" builtinId="41" hidden="1"/>
    <cellStyle name="Akcent 4" xfId="8211" builtinId="41" hidden="1"/>
    <cellStyle name="Akcent 4" xfId="8250" builtinId="41" hidden="1"/>
    <cellStyle name="Akcent 4" xfId="8289" builtinId="41" hidden="1"/>
    <cellStyle name="Akcent 4" xfId="8328" builtinId="41" hidden="1"/>
    <cellStyle name="Akcent 4" xfId="8368" builtinId="41" hidden="1"/>
    <cellStyle name="Akcent 4" xfId="8407" builtinId="41" hidden="1"/>
    <cellStyle name="Akcent 4" xfId="8448" builtinId="41" hidden="1"/>
    <cellStyle name="Akcent 4" xfId="8487" builtinId="41" hidden="1"/>
    <cellStyle name="Akcent 4" xfId="8526" builtinId="41" hidden="1"/>
    <cellStyle name="Akcent 4" xfId="8565" builtinId="41" hidden="1"/>
    <cellStyle name="Akcent 4" xfId="8605" builtinId="41" hidden="1"/>
    <cellStyle name="Akcent 4" xfId="8645" builtinId="41" hidden="1"/>
    <cellStyle name="Akcent 4" xfId="8684" builtinId="41" hidden="1"/>
    <cellStyle name="Akcent 4" xfId="8724" builtinId="41" hidden="1"/>
    <cellStyle name="Akcent 4" xfId="8763" builtinId="41" hidden="1"/>
    <cellStyle name="Akcent 4" xfId="8803" builtinId="41" hidden="1"/>
    <cellStyle name="Akcent 4" xfId="8842" builtinId="41" hidden="1"/>
    <cellStyle name="Akcent 4" xfId="8881" builtinId="41" hidden="1"/>
    <cellStyle name="Akcent 4" xfId="8894" builtinId="41" hidden="1"/>
    <cellStyle name="Akcent 4" xfId="8154" builtinId="41" hidden="1"/>
    <cellStyle name="Akcent 4" xfId="8927" builtinId="41" hidden="1"/>
    <cellStyle name="Akcent 4" xfId="8966" builtinId="41" hidden="1"/>
    <cellStyle name="Akcent 4" xfId="9005" builtinId="41" hidden="1"/>
    <cellStyle name="Akcent 4" xfId="9044" builtinId="41" hidden="1"/>
    <cellStyle name="Akcent 4" xfId="9084" builtinId="41" hidden="1"/>
    <cellStyle name="Akcent 4" xfId="9123" builtinId="41" hidden="1"/>
    <cellStyle name="Akcent 4" xfId="9164" builtinId="41" hidden="1"/>
    <cellStyle name="Akcent 4" xfId="9203" builtinId="41" hidden="1"/>
    <cellStyle name="Akcent 4" xfId="9242" builtinId="41" hidden="1"/>
    <cellStyle name="Akcent 4" xfId="9281" builtinId="41" hidden="1"/>
    <cellStyle name="Akcent 4" xfId="9321" builtinId="41" hidden="1"/>
    <cellStyle name="Akcent 4" xfId="9361" builtinId="41" hidden="1"/>
    <cellStyle name="Akcent 4" xfId="9400" builtinId="41" hidden="1"/>
    <cellStyle name="Akcent 4" xfId="9440" builtinId="41" hidden="1"/>
    <cellStyle name="Akcent 4" xfId="9479" builtinId="41" hidden="1"/>
    <cellStyle name="Akcent 4" xfId="9519" builtinId="41" hidden="1"/>
    <cellStyle name="Akcent 4" xfId="9558" builtinId="41" hidden="1"/>
    <cellStyle name="Akcent 4" xfId="9597" builtinId="41" hidden="1"/>
    <cellStyle name="Akcent 4" xfId="3780" builtinId="41" hidden="1"/>
    <cellStyle name="Akcent 4" xfId="9638" builtinId="41" hidden="1"/>
    <cellStyle name="Akcent 4" xfId="9679" builtinId="41" hidden="1"/>
    <cellStyle name="Akcent 4" xfId="9718" builtinId="41" hidden="1"/>
    <cellStyle name="Akcent 4" xfId="9757" builtinId="41" hidden="1"/>
    <cellStyle name="Akcent 4" xfId="9796" builtinId="41" hidden="1"/>
    <cellStyle name="Akcent 4" xfId="9836" builtinId="41" hidden="1"/>
    <cellStyle name="Akcent 4" xfId="9875" builtinId="41" hidden="1"/>
    <cellStyle name="Akcent 4" xfId="9916" builtinId="41" hidden="1"/>
    <cellStyle name="Akcent 4" xfId="9955" builtinId="41" hidden="1"/>
    <cellStyle name="Akcent 4" xfId="9994" builtinId="41" hidden="1"/>
    <cellStyle name="Akcent 4" xfId="10033" builtinId="41" hidden="1"/>
    <cellStyle name="Akcent 4" xfId="10073" builtinId="41" hidden="1"/>
    <cellStyle name="Akcent 4" xfId="10113" builtinId="41" hidden="1"/>
    <cellStyle name="Akcent 4" xfId="10152" builtinId="41" hidden="1"/>
    <cellStyle name="Akcent 4" xfId="10192" builtinId="41" hidden="1"/>
    <cellStyle name="Akcent 4" xfId="10231" builtinId="41" hidden="1"/>
    <cellStyle name="Akcent 4" xfId="10271" builtinId="41" hidden="1"/>
    <cellStyle name="Akcent 4" xfId="10310" builtinId="41" hidden="1"/>
    <cellStyle name="Akcent 4" xfId="10349" builtinId="41" hidden="1"/>
    <cellStyle name="Akcent 4" xfId="10388" builtinId="41" hidden="1"/>
    <cellStyle name="Akcent 4" xfId="10547" builtinId="41" hidden="1"/>
    <cellStyle name="Akcent 4" xfId="10588" builtinId="41" hidden="1"/>
    <cellStyle name="Akcent 4" xfId="10627" builtinId="41" hidden="1"/>
    <cellStyle name="Akcent 4" xfId="10666" builtinId="41" hidden="1"/>
    <cellStyle name="Akcent 4" xfId="10705" builtinId="41" hidden="1"/>
    <cellStyle name="Akcent 4" xfId="10745" builtinId="41" hidden="1"/>
    <cellStyle name="Akcent 4" xfId="10784" builtinId="41" hidden="1"/>
    <cellStyle name="Akcent 4" xfId="10825" builtinId="41" hidden="1"/>
    <cellStyle name="Akcent 4" xfId="10864" builtinId="41" hidden="1"/>
    <cellStyle name="Akcent 4" xfId="10903" builtinId="41" hidden="1"/>
    <cellStyle name="Akcent 4" xfId="10942" builtinId="41" hidden="1"/>
    <cellStyle name="Akcent 4" xfId="10982" builtinId="41" hidden="1"/>
    <cellStyle name="Akcent 4" xfId="11022" builtinId="41" hidden="1"/>
    <cellStyle name="Akcent 4" xfId="11061" builtinId="41" hidden="1"/>
    <cellStyle name="Akcent 4" xfId="11101" builtinId="41" hidden="1"/>
    <cellStyle name="Akcent 4" xfId="11141" builtinId="41" hidden="1"/>
    <cellStyle name="Akcent 4" xfId="11181" builtinId="41" hidden="1"/>
    <cellStyle name="Akcent 4" xfId="11220" builtinId="41" hidden="1"/>
    <cellStyle name="Akcent 4" xfId="11259" builtinId="41" hidden="1"/>
    <cellStyle name="Akcent 4" xfId="11277" builtinId="41" hidden="1"/>
    <cellStyle name="Akcent 4" xfId="11292" builtinId="41" hidden="1"/>
    <cellStyle name="Akcent 4" xfId="11333" builtinId="41" hidden="1"/>
    <cellStyle name="Akcent 4" xfId="11372" builtinId="41" hidden="1"/>
    <cellStyle name="Akcent 4" xfId="11411" builtinId="41" hidden="1"/>
    <cellStyle name="Akcent 4" xfId="11450" builtinId="41" hidden="1"/>
    <cellStyle name="Akcent 4" xfId="11490" builtinId="41" hidden="1"/>
    <cellStyle name="Akcent 4" xfId="11529" builtinId="41" hidden="1"/>
    <cellStyle name="Akcent 4" xfId="11570" builtinId="41" hidden="1"/>
    <cellStyle name="Akcent 4" xfId="11609" builtinId="41" hidden="1"/>
    <cellStyle name="Akcent 4" xfId="11648" builtinId="41" hidden="1"/>
    <cellStyle name="Akcent 4" xfId="11687" builtinId="41" hidden="1"/>
    <cellStyle name="Akcent 4" xfId="11727" builtinId="41" hidden="1"/>
    <cellStyle name="Akcent 4" xfId="11767" builtinId="41" hidden="1"/>
    <cellStyle name="Akcent 4" xfId="11806" builtinId="41" hidden="1"/>
    <cellStyle name="Akcent 4" xfId="11846" builtinId="41" hidden="1"/>
    <cellStyle name="Akcent 4" xfId="11885" builtinId="41" hidden="1"/>
    <cellStyle name="Akcent 4" xfId="11925" builtinId="41" hidden="1"/>
    <cellStyle name="Akcent 4" xfId="11964" builtinId="41" hidden="1"/>
    <cellStyle name="Akcent 4" xfId="12003" builtinId="41" hidden="1"/>
    <cellStyle name="Akcent 4" xfId="12016" builtinId="41" hidden="1"/>
    <cellStyle name="Akcent 4" xfId="11276" builtinId="41" hidden="1"/>
    <cellStyle name="Akcent 4" xfId="12049" builtinId="41" hidden="1"/>
    <cellStyle name="Akcent 4" xfId="12088" builtinId="41" hidden="1"/>
    <cellStyle name="Akcent 4" xfId="12127" builtinId="41" hidden="1"/>
    <cellStyle name="Akcent 4" xfId="12166" builtinId="41" hidden="1"/>
    <cellStyle name="Akcent 4" xfId="12206" builtinId="41" hidden="1"/>
    <cellStyle name="Akcent 4" xfId="12245" builtinId="41" hidden="1"/>
    <cellStyle name="Akcent 4" xfId="12286" builtinId="41" hidden="1"/>
    <cellStyle name="Akcent 4" xfId="12325" builtinId="41" hidden="1"/>
    <cellStyle name="Akcent 4" xfId="12364" builtinId="41" hidden="1"/>
    <cellStyle name="Akcent 4" xfId="12403" builtinId="41" hidden="1"/>
    <cellStyle name="Akcent 4" xfId="12443" builtinId="41" hidden="1"/>
    <cellStyle name="Akcent 4" xfId="12483" builtinId="41" hidden="1"/>
    <cellStyle name="Akcent 4" xfId="12522" builtinId="41" hidden="1"/>
    <cellStyle name="Akcent 4" xfId="12562" builtinId="41" hidden="1"/>
    <cellStyle name="Akcent 4" xfId="12601" builtinId="41" hidden="1"/>
    <cellStyle name="Akcent 4" xfId="12641" builtinId="41" hidden="1"/>
    <cellStyle name="Akcent 4" xfId="12680" builtinId="41" hidden="1"/>
    <cellStyle name="Akcent 4" xfId="12719" builtinId="41" hidden="1"/>
    <cellStyle name="Akcent 4" xfId="12758" builtinId="41" hidden="1"/>
    <cellStyle name="Akcent 4" xfId="12798" builtinId="41" hidden="1"/>
    <cellStyle name="Akcent 4" xfId="12839" builtinId="41" hidden="1"/>
    <cellStyle name="Akcent 4" xfId="12878" builtinId="41" hidden="1"/>
    <cellStyle name="Akcent 4" xfId="12917" builtinId="41" hidden="1"/>
    <cellStyle name="Akcent 4" xfId="12956" builtinId="41" hidden="1"/>
    <cellStyle name="Akcent 4" xfId="12996" builtinId="41" hidden="1"/>
    <cellStyle name="Akcent 4" xfId="13035" builtinId="41" hidden="1"/>
    <cellStyle name="Akcent 4" xfId="13076" builtinId="41" hidden="1"/>
    <cellStyle name="Akcent 4" xfId="13115" builtinId="41" hidden="1"/>
    <cellStyle name="Akcent 4" xfId="13154" builtinId="41" hidden="1"/>
    <cellStyle name="Akcent 4" xfId="13193" builtinId="41" hidden="1"/>
    <cellStyle name="Akcent 4" xfId="13233" builtinId="41" hidden="1"/>
    <cellStyle name="Akcent 4" xfId="13273" builtinId="41" hidden="1"/>
    <cellStyle name="Akcent 4" xfId="13312" builtinId="41" hidden="1"/>
    <cellStyle name="Akcent 4" xfId="13352" builtinId="41" hidden="1"/>
    <cellStyle name="Akcent 4" xfId="13391" builtinId="41" hidden="1"/>
    <cellStyle name="Akcent 4" xfId="13431" builtinId="41" hidden="1"/>
    <cellStyle name="Akcent 4" xfId="13470" builtinId="41" hidden="1"/>
    <cellStyle name="Akcent 4" xfId="13509" builtinId="41" hidden="1"/>
    <cellStyle name="Akcent 4" xfId="13548" builtinId="41" hidden="1"/>
    <cellStyle name="Akcent 4" xfId="13707" builtinId="41" hidden="1"/>
    <cellStyle name="Akcent 4" xfId="13748" builtinId="41" hidden="1"/>
    <cellStyle name="Akcent 4" xfId="13787" builtinId="41" hidden="1"/>
    <cellStyle name="Akcent 4" xfId="13826" builtinId="41" hidden="1"/>
    <cellStyle name="Akcent 4" xfId="13865" builtinId="41" hidden="1"/>
    <cellStyle name="Akcent 4" xfId="13905" builtinId="41" hidden="1"/>
    <cellStyle name="Akcent 4" xfId="13944" builtinId="41" hidden="1"/>
    <cellStyle name="Akcent 4" xfId="13985" builtinId="41" hidden="1"/>
    <cellStyle name="Akcent 4" xfId="14024" builtinId="41" hidden="1"/>
    <cellStyle name="Akcent 4" xfId="14063" builtinId="41" hidden="1"/>
    <cellStyle name="Akcent 4" xfId="14102" builtinId="41" hidden="1"/>
    <cellStyle name="Akcent 4" xfId="14142" builtinId="41" hidden="1"/>
    <cellStyle name="Akcent 4" xfId="14182" builtinId="41" hidden="1"/>
    <cellStyle name="Akcent 4" xfId="14221" builtinId="41" hidden="1"/>
    <cellStyle name="Akcent 4" xfId="14261" builtinId="41" hidden="1"/>
    <cellStyle name="Akcent 4" xfId="14301" builtinId="41" hidden="1"/>
    <cellStyle name="Akcent 4" xfId="14341" builtinId="41" hidden="1"/>
    <cellStyle name="Akcent 4" xfId="14380" builtinId="41" hidden="1"/>
    <cellStyle name="Akcent 4" xfId="14419" builtinId="41" hidden="1"/>
    <cellStyle name="Akcent 4" xfId="14437" builtinId="41" hidden="1"/>
    <cellStyle name="Akcent 4" xfId="14452" builtinId="41" hidden="1"/>
    <cellStyle name="Akcent 4" xfId="14493" builtinId="41" hidden="1"/>
    <cellStyle name="Akcent 4" xfId="14532" builtinId="41" hidden="1"/>
    <cellStyle name="Akcent 4" xfId="14571" builtinId="41" hidden="1"/>
    <cellStyle name="Akcent 4" xfId="14610" builtinId="41" hidden="1"/>
    <cellStyle name="Akcent 4" xfId="14650" builtinId="41" hidden="1"/>
    <cellStyle name="Akcent 4" xfId="14689" builtinId="41" hidden="1"/>
    <cellStyle name="Akcent 4" xfId="14730" builtinId="41" hidden="1"/>
    <cellStyle name="Akcent 4" xfId="14769" builtinId="41" hidden="1"/>
    <cellStyle name="Akcent 4" xfId="14808" builtinId="41" hidden="1"/>
    <cellStyle name="Akcent 4" xfId="14847" builtinId="41" hidden="1"/>
    <cellStyle name="Akcent 4" xfId="14887" builtinId="41" hidden="1"/>
    <cellStyle name="Akcent 4" xfId="14927" builtinId="41" hidden="1"/>
    <cellStyle name="Akcent 4" xfId="14966" builtinId="41" hidden="1"/>
    <cellStyle name="Akcent 4" xfId="15006" builtinId="41" hidden="1"/>
    <cellStyle name="Akcent 4" xfId="15045" builtinId="41" hidden="1"/>
    <cellStyle name="Akcent 4" xfId="15085" builtinId="41" hidden="1"/>
    <cellStyle name="Akcent 4" xfId="15124" builtinId="41" hidden="1"/>
    <cellStyle name="Akcent 4" xfId="15163" builtinId="41" hidden="1"/>
    <cellStyle name="Akcent 4" xfId="15176" builtinId="41" hidden="1"/>
    <cellStyle name="Akcent 4" xfId="14436" builtinId="41" hidden="1"/>
    <cellStyle name="Akcent 4" xfId="15209" builtinId="41" hidden="1"/>
    <cellStyle name="Akcent 4" xfId="15248" builtinId="41" hidden="1"/>
    <cellStyle name="Akcent 4" xfId="15287" builtinId="41" hidden="1"/>
    <cellStyle name="Akcent 4" xfId="15326" builtinId="41" hidden="1"/>
    <cellStyle name="Akcent 4" xfId="15366" builtinId="41" hidden="1"/>
    <cellStyle name="Akcent 4" xfId="15405" builtinId="41" hidden="1"/>
    <cellStyle name="Akcent 4" xfId="15446" builtinId="41" hidden="1"/>
    <cellStyle name="Akcent 4" xfId="15485" builtinId="41" hidden="1"/>
    <cellStyle name="Akcent 4" xfId="15524" builtinId="41" hidden="1"/>
    <cellStyle name="Akcent 4" xfId="15563" builtinId="41" hidden="1"/>
    <cellStyle name="Akcent 4" xfId="15603" builtinId="41" hidden="1"/>
    <cellStyle name="Akcent 4" xfId="15643" builtinId="41" hidden="1"/>
    <cellStyle name="Akcent 4" xfId="15682" builtinId="41" hidden="1"/>
    <cellStyle name="Akcent 4" xfId="15722" builtinId="41" hidden="1"/>
    <cellStyle name="Akcent 4" xfId="15761" builtinId="41" hidden="1"/>
    <cellStyle name="Akcent 4" xfId="15801" builtinId="41" hidden="1"/>
    <cellStyle name="Akcent 4" xfId="15840" builtinId="41" hidden="1"/>
    <cellStyle name="Akcent 4" xfId="15879" builtinId="41" hidden="1"/>
    <cellStyle name="Akcent 4" xfId="7231" builtinId="41" hidden="1"/>
    <cellStyle name="Akcent 4" xfId="15892" builtinId="41" hidden="1"/>
    <cellStyle name="Akcent 4" xfId="15933" builtinId="41" hidden="1"/>
    <cellStyle name="Akcent 4" xfId="15972" builtinId="41" hidden="1"/>
    <cellStyle name="Akcent 4" xfId="16011" builtinId="41" hidden="1"/>
    <cellStyle name="Akcent 4" xfId="16050" builtinId="41" hidden="1"/>
    <cellStyle name="Akcent 4" xfId="16090" builtinId="41" hidden="1"/>
    <cellStyle name="Akcent 4" xfId="16129" builtinId="41" hidden="1"/>
    <cellStyle name="Akcent 4" xfId="16170" builtinId="41" hidden="1"/>
    <cellStyle name="Akcent 4" xfId="16209" builtinId="41" hidden="1"/>
    <cellStyle name="Akcent 4" xfId="16248" builtinId="41" hidden="1"/>
    <cellStyle name="Akcent 4" xfId="16287" builtinId="41" hidden="1"/>
    <cellStyle name="Akcent 4" xfId="16327" builtinId="41" hidden="1"/>
    <cellStyle name="Akcent 4" xfId="16367" builtinId="41" hidden="1"/>
    <cellStyle name="Akcent 4" xfId="16406" builtinId="41" hidden="1"/>
    <cellStyle name="Akcent 4" xfId="16446" builtinId="41" hidden="1"/>
    <cellStyle name="Akcent 4" xfId="16485" builtinId="41" hidden="1"/>
    <cellStyle name="Akcent 4" xfId="16525" builtinId="41" hidden="1"/>
    <cellStyle name="Akcent 4" xfId="16564" builtinId="41" hidden="1"/>
    <cellStyle name="Akcent 4" xfId="16603" builtinId="41" hidden="1"/>
    <cellStyle name="Akcent 4" xfId="16642" builtinId="41" hidden="1"/>
    <cellStyle name="Akcent 4" xfId="16801" builtinId="41" hidden="1"/>
    <cellStyle name="Akcent 4" xfId="16842" builtinId="41" hidden="1"/>
    <cellStyle name="Akcent 4" xfId="16881" builtinId="41" hidden="1"/>
    <cellStyle name="Akcent 4" xfId="16920" builtinId="41" hidden="1"/>
    <cellStyle name="Akcent 4" xfId="16959" builtinId="41" hidden="1"/>
    <cellStyle name="Akcent 4" xfId="16999" builtinId="41" hidden="1"/>
    <cellStyle name="Akcent 4" xfId="17038" builtinId="41" hidden="1"/>
    <cellStyle name="Akcent 4" xfId="17079" builtinId="41" hidden="1"/>
    <cellStyle name="Akcent 4" xfId="17118" builtinId="41" hidden="1"/>
    <cellStyle name="Akcent 4" xfId="17157" builtinId="41" hidden="1"/>
    <cellStyle name="Akcent 4" xfId="17196" builtinId="41" hidden="1"/>
    <cellStyle name="Akcent 4" xfId="17236" builtinId="41" hidden="1"/>
    <cellStyle name="Akcent 4" xfId="17276" builtinId="41" hidden="1"/>
    <cellStyle name="Akcent 4" xfId="17315" builtinId="41" hidden="1"/>
    <cellStyle name="Akcent 4" xfId="17355" builtinId="41" hidden="1"/>
    <cellStyle name="Akcent 4" xfId="17395" builtinId="41" hidden="1"/>
    <cellStyle name="Akcent 4" xfId="17435" builtinId="41" hidden="1"/>
    <cellStyle name="Akcent 4" xfId="17474" builtinId="41" hidden="1"/>
    <cellStyle name="Akcent 4" xfId="17513" builtinId="41" hidden="1"/>
    <cellStyle name="Akcent 4" xfId="17531" builtinId="41" hidden="1"/>
    <cellStyle name="Akcent 4" xfId="17546" builtinId="41" hidden="1"/>
    <cellStyle name="Akcent 4" xfId="17587" builtinId="41" hidden="1"/>
    <cellStyle name="Akcent 4" xfId="17626" builtinId="41" hidden="1"/>
    <cellStyle name="Akcent 4" xfId="17665" builtinId="41" hidden="1"/>
    <cellStyle name="Akcent 4" xfId="17704" builtinId="41" hidden="1"/>
    <cellStyle name="Akcent 4" xfId="17744" builtinId="41" hidden="1"/>
    <cellStyle name="Akcent 4" xfId="17783" builtinId="41" hidden="1"/>
    <cellStyle name="Akcent 4" xfId="17824" builtinId="41" hidden="1"/>
    <cellStyle name="Akcent 4" xfId="17863" builtinId="41" hidden="1"/>
    <cellStyle name="Akcent 4" xfId="17902" builtinId="41" hidden="1"/>
    <cellStyle name="Akcent 4" xfId="17941" builtinId="41" hidden="1"/>
    <cellStyle name="Akcent 4" xfId="17981" builtinId="41" hidden="1"/>
    <cellStyle name="Akcent 4" xfId="18021" builtinId="41" hidden="1"/>
    <cellStyle name="Akcent 4" xfId="18060" builtinId="41" hidden="1"/>
    <cellStyle name="Akcent 4" xfId="18100" builtinId="41" hidden="1"/>
    <cellStyle name="Akcent 4" xfId="18139" builtinId="41" hidden="1"/>
    <cellStyle name="Akcent 4" xfId="18179" builtinId="41" hidden="1"/>
    <cellStyle name="Akcent 4" xfId="18218" builtinId="41" hidden="1"/>
    <cellStyle name="Akcent 4" xfId="18257" builtinId="41" hidden="1"/>
    <cellStyle name="Akcent 4" xfId="18270" builtinId="41" hidden="1"/>
    <cellStyle name="Akcent 4" xfId="17530" builtinId="41" hidden="1"/>
    <cellStyle name="Akcent 4" xfId="18303" builtinId="41" hidden="1"/>
    <cellStyle name="Akcent 4" xfId="18342" builtinId="41" hidden="1"/>
    <cellStyle name="Akcent 4" xfId="18381" builtinId="41" hidden="1"/>
    <cellStyle name="Akcent 4" xfId="18420" builtinId="41" hidden="1"/>
    <cellStyle name="Akcent 4" xfId="18460" builtinId="41" hidden="1"/>
    <cellStyle name="Akcent 4" xfId="18499" builtinId="41" hidden="1"/>
    <cellStyle name="Akcent 4" xfId="18540" builtinId="41" hidden="1"/>
    <cellStyle name="Akcent 4" xfId="18579" builtinId="41" hidden="1"/>
    <cellStyle name="Akcent 4" xfId="18618" builtinId="41" hidden="1"/>
    <cellStyle name="Akcent 4" xfId="18657" builtinId="41" hidden="1"/>
    <cellStyle name="Akcent 4" xfId="18697" builtinId="41" hidden="1"/>
    <cellStyle name="Akcent 4" xfId="18737" builtinId="41" hidden="1"/>
    <cellStyle name="Akcent 4" xfId="18776" builtinId="41" hidden="1"/>
    <cellStyle name="Akcent 4" xfId="18816" builtinId="41" hidden="1"/>
    <cellStyle name="Akcent 4" xfId="18855" builtinId="41" hidden="1"/>
    <cellStyle name="Akcent 4" xfId="18895" builtinId="41" hidden="1"/>
    <cellStyle name="Akcent 4" xfId="18934" builtinId="41" hidden="1"/>
    <cellStyle name="Akcent 4" xfId="18973" builtinId="41" hidden="1"/>
    <cellStyle name="Akcent 4" xfId="6905" builtinId="41" hidden="1"/>
    <cellStyle name="Akcent 4" xfId="19095" builtinId="41" hidden="1"/>
    <cellStyle name="Akcent 4" xfId="19136" builtinId="41" hidden="1"/>
    <cellStyle name="Akcent 4" xfId="19175" builtinId="41" hidden="1"/>
    <cellStyle name="Akcent 4" xfId="19214" builtinId="41" hidden="1"/>
    <cellStyle name="Akcent 4" xfId="19253" builtinId="41" hidden="1"/>
    <cellStyle name="Akcent 4" xfId="19293" builtinId="41" hidden="1"/>
    <cellStyle name="Akcent 4" xfId="19332" builtinId="41" hidden="1"/>
    <cellStyle name="Akcent 4" xfId="19373" builtinId="41" hidden="1"/>
    <cellStyle name="Akcent 4" xfId="19412" builtinId="41" hidden="1"/>
    <cellStyle name="Akcent 4" xfId="19451" builtinId="41" hidden="1"/>
    <cellStyle name="Akcent 4" xfId="19490" builtinId="41" hidden="1"/>
    <cellStyle name="Akcent 4" xfId="19530" builtinId="41" hidden="1"/>
    <cellStyle name="Akcent 4" xfId="19570" builtinId="41" hidden="1"/>
    <cellStyle name="Akcent 4" xfId="19609" builtinId="41" hidden="1"/>
    <cellStyle name="Akcent 4" xfId="19649" builtinId="41" hidden="1"/>
    <cellStyle name="Akcent 4" xfId="19688" builtinId="41" hidden="1"/>
    <cellStyle name="Akcent 4" xfId="19728" builtinId="41" hidden="1"/>
    <cellStyle name="Akcent 4" xfId="19767" builtinId="41" hidden="1"/>
    <cellStyle name="Akcent 4" xfId="19806" builtinId="41" hidden="1"/>
    <cellStyle name="Akcent 4" xfId="19857" builtinId="41" hidden="1"/>
    <cellStyle name="Akcent 4" xfId="20016" builtinId="41" hidden="1"/>
    <cellStyle name="Akcent 4" xfId="20057" builtinId="41" hidden="1"/>
    <cellStyle name="Akcent 4" xfId="20096" builtinId="41" hidden="1"/>
    <cellStyle name="Akcent 4" xfId="20135" builtinId="41" hidden="1"/>
    <cellStyle name="Akcent 4" xfId="20174" builtinId="41" hidden="1"/>
    <cellStyle name="Akcent 4" xfId="20214" builtinId="41" hidden="1"/>
    <cellStyle name="Akcent 4" xfId="20253" builtinId="41" hidden="1"/>
    <cellStyle name="Akcent 4" xfId="20294" builtinId="41" hidden="1"/>
    <cellStyle name="Akcent 4" xfId="20333" builtinId="41" hidden="1"/>
    <cellStyle name="Akcent 4" xfId="20372" builtinId="41" hidden="1"/>
    <cellStyle name="Akcent 4" xfId="20411" builtinId="41" hidden="1"/>
    <cellStyle name="Akcent 4" xfId="20451" builtinId="41" hidden="1"/>
    <cellStyle name="Akcent 4" xfId="20491" builtinId="41" hidden="1"/>
    <cellStyle name="Akcent 4" xfId="20530" builtinId="41" hidden="1"/>
    <cellStyle name="Akcent 4" xfId="20570" builtinId="41" hidden="1"/>
    <cellStyle name="Akcent 4" xfId="20610" builtinId="41" hidden="1"/>
    <cellStyle name="Akcent 4" xfId="20650" builtinId="41" hidden="1"/>
    <cellStyle name="Akcent 4" xfId="20689" builtinId="41" hidden="1"/>
    <cellStyle name="Akcent 4" xfId="20728" builtinId="41" hidden="1"/>
    <cellStyle name="Akcent 4" xfId="20746" builtinId="41" hidden="1"/>
    <cellStyle name="Akcent 4" xfId="20761" builtinId="41" hidden="1"/>
    <cellStyle name="Akcent 4" xfId="20802" builtinId="41" hidden="1"/>
    <cellStyle name="Akcent 4" xfId="20841" builtinId="41" hidden="1"/>
    <cellStyle name="Akcent 4" xfId="20880" builtinId="41" hidden="1"/>
    <cellStyle name="Akcent 4" xfId="20919" builtinId="41" hidden="1"/>
    <cellStyle name="Akcent 4" xfId="20959" builtinId="41" hidden="1"/>
    <cellStyle name="Akcent 4" xfId="20998" builtinId="41" hidden="1"/>
    <cellStyle name="Akcent 4" xfId="21039" builtinId="41" hidden="1"/>
    <cellStyle name="Akcent 4" xfId="21078" builtinId="41" hidden="1"/>
    <cellStyle name="Akcent 4" xfId="21117" builtinId="41" hidden="1"/>
    <cellStyle name="Akcent 4" xfId="21156" builtinId="41" hidden="1"/>
    <cellStyle name="Akcent 4" xfId="21196" builtinId="41" hidden="1"/>
    <cellStyle name="Akcent 4" xfId="21236" builtinId="41" hidden="1"/>
    <cellStyle name="Akcent 4" xfId="21275" builtinId="41" hidden="1"/>
    <cellStyle name="Akcent 4" xfId="21315" builtinId="41" hidden="1"/>
    <cellStyle name="Akcent 4" xfId="21354" builtinId="41" hidden="1"/>
    <cellStyle name="Akcent 4" xfId="21394" builtinId="41" hidden="1"/>
    <cellStyle name="Akcent 4" xfId="21433" builtinId="41" hidden="1"/>
    <cellStyle name="Akcent 4" xfId="21472" builtinId="41" hidden="1"/>
    <cellStyle name="Akcent 4" xfId="21485" builtinId="41" hidden="1"/>
    <cellStyle name="Akcent 4" xfId="20745" builtinId="41" hidden="1"/>
    <cellStyle name="Akcent 4" xfId="21518" builtinId="41" hidden="1"/>
    <cellStyle name="Akcent 4" xfId="21557" builtinId="41" hidden="1"/>
    <cellStyle name="Akcent 4" xfId="21596" builtinId="41" hidden="1"/>
    <cellStyle name="Akcent 4" xfId="21635" builtinId="41" hidden="1"/>
    <cellStyle name="Akcent 4" xfId="21675" builtinId="41" hidden="1"/>
    <cellStyle name="Akcent 4" xfId="21714" builtinId="41" hidden="1"/>
    <cellStyle name="Akcent 4" xfId="21755" builtinId="41" hidden="1"/>
    <cellStyle name="Akcent 4" xfId="21794" builtinId="41" hidden="1"/>
    <cellStyle name="Akcent 4" xfId="21833" builtinId="41" hidden="1"/>
    <cellStyle name="Akcent 4" xfId="21872" builtinId="41" hidden="1"/>
    <cellStyle name="Akcent 4" xfId="21912" builtinId="41" hidden="1"/>
    <cellStyle name="Akcent 4" xfId="21952" builtinId="41" hidden="1"/>
    <cellStyle name="Akcent 4" xfId="21991" builtinId="41" hidden="1"/>
    <cellStyle name="Akcent 4" xfId="22031" builtinId="41" hidden="1"/>
    <cellStyle name="Akcent 4" xfId="22070" builtinId="41" hidden="1"/>
    <cellStyle name="Akcent 4" xfId="22110" builtinId="41" hidden="1"/>
    <cellStyle name="Akcent 4" xfId="22149" builtinId="41" hidden="1"/>
    <cellStyle name="Akcent 4" xfId="22188" builtinId="41" hidden="1"/>
    <cellStyle name="Akcent 4" xfId="22227" builtinId="41" hidden="1"/>
    <cellStyle name="Akcent 4" xfId="22267" builtinId="41" hidden="1"/>
    <cellStyle name="Akcent 4" xfId="22308" builtinId="41" hidden="1"/>
    <cellStyle name="Akcent 4" xfId="22347" builtinId="41" hidden="1"/>
    <cellStyle name="Akcent 4" xfId="22386" builtinId="41" hidden="1"/>
    <cellStyle name="Akcent 4" xfId="22425" builtinId="41" hidden="1"/>
    <cellStyle name="Akcent 4" xfId="22465" builtinId="41" hidden="1"/>
    <cellStyle name="Akcent 4" xfId="22504" builtinId="41" hidden="1"/>
    <cellStyle name="Akcent 4" xfId="22545" builtinId="41" hidden="1"/>
    <cellStyle name="Akcent 4" xfId="22584" builtinId="41" hidden="1"/>
    <cellStyle name="Akcent 4" xfId="22623" builtinId="41" hidden="1"/>
    <cellStyle name="Akcent 4" xfId="22662" builtinId="41" hidden="1"/>
    <cellStyle name="Akcent 4" xfId="22702" builtinId="41" hidden="1"/>
    <cellStyle name="Akcent 4" xfId="22742" builtinId="41" hidden="1"/>
    <cellStyle name="Akcent 4" xfId="22781" builtinId="41" hidden="1"/>
    <cellStyle name="Akcent 4" xfId="22821" builtinId="41" hidden="1"/>
    <cellStyle name="Akcent 4" xfId="22860" builtinId="41" hidden="1"/>
    <cellStyle name="Akcent 4" xfId="22900" builtinId="41" hidden="1"/>
    <cellStyle name="Akcent 4" xfId="22939" builtinId="41" hidden="1"/>
    <cellStyle name="Akcent 4" xfId="22978" builtinId="41" hidden="1"/>
    <cellStyle name="Akcent 4" xfId="23017" builtinId="41" hidden="1"/>
    <cellStyle name="Akcent 4" xfId="23176" builtinId="41" hidden="1"/>
    <cellStyle name="Akcent 4" xfId="23217" builtinId="41" hidden="1"/>
    <cellStyle name="Akcent 4" xfId="23256" builtinId="41" hidden="1"/>
    <cellStyle name="Akcent 4" xfId="23295" builtinId="41" hidden="1"/>
    <cellStyle name="Akcent 4" xfId="23334" builtinId="41" hidden="1"/>
    <cellStyle name="Akcent 4" xfId="23374" builtinId="41" hidden="1"/>
    <cellStyle name="Akcent 4" xfId="23413" builtinId="41" hidden="1"/>
    <cellStyle name="Akcent 4" xfId="23454" builtinId="41" hidden="1"/>
    <cellStyle name="Akcent 4" xfId="23493" builtinId="41" hidden="1"/>
    <cellStyle name="Akcent 4" xfId="23532" builtinId="41" hidden="1"/>
    <cellStyle name="Akcent 4" xfId="23571" builtinId="41" hidden="1"/>
    <cellStyle name="Akcent 4" xfId="23611" builtinId="41" hidden="1"/>
    <cellStyle name="Akcent 4" xfId="23651" builtinId="41" hidden="1"/>
    <cellStyle name="Akcent 4" xfId="23690" builtinId="41" hidden="1"/>
    <cellStyle name="Akcent 4" xfId="23730" builtinId="41" hidden="1"/>
    <cellStyle name="Akcent 4" xfId="23770" builtinId="41" hidden="1"/>
    <cellStyle name="Akcent 4" xfId="23810" builtinId="41" hidden="1"/>
    <cellStyle name="Akcent 4" xfId="23849" builtinId="41" hidden="1"/>
    <cellStyle name="Akcent 4" xfId="23888" builtinId="41" hidden="1"/>
    <cellStyle name="Akcent 4" xfId="23906" builtinId="41" hidden="1"/>
    <cellStyle name="Akcent 4" xfId="23921" builtinId="41" hidden="1"/>
    <cellStyle name="Akcent 4" xfId="23962" builtinId="41" hidden="1"/>
    <cellStyle name="Akcent 4" xfId="24001" builtinId="41" hidden="1"/>
    <cellStyle name="Akcent 4" xfId="24040" builtinId="41" hidden="1"/>
    <cellStyle name="Akcent 4" xfId="24079" builtinId="41" hidden="1"/>
    <cellStyle name="Akcent 4" xfId="24119" builtinId="41" hidden="1"/>
    <cellStyle name="Akcent 4" xfId="24158" builtinId="41" hidden="1"/>
    <cellStyle name="Akcent 4" xfId="24199" builtinId="41" hidden="1"/>
    <cellStyle name="Akcent 4" xfId="24238" builtinId="41" hidden="1"/>
    <cellStyle name="Akcent 4" xfId="24277" builtinId="41" hidden="1"/>
    <cellStyle name="Akcent 4" xfId="24316" builtinId="41" hidden="1"/>
    <cellStyle name="Akcent 4" xfId="24356" builtinId="41" hidden="1"/>
    <cellStyle name="Akcent 4" xfId="24396" builtinId="41" hidden="1"/>
    <cellStyle name="Akcent 4" xfId="24435" builtinId="41" hidden="1"/>
    <cellStyle name="Akcent 4" xfId="24475" builtinId="41" hidden="1"/>
    <cellStyle name="Akcent 4" xfId="24514" builtinId="41" hidden="1"/>
    <cellStyle name="Akcent 4" xfId="24554" builtinId="41" hidden="1"/>
    <cellStyle name="Akcent 4" xfId="24593" builtinId="41" hidden="1"/>
    <cellStyle name="Akcent 4" xfId="24632" builtinId="41" hidden="1"/>
    <cellStyle name="Akcent 4" xfId="24645" builtinId="41" hidden="1"/>
    <cellStyle name="Akcent 4" xfId="23905" builtinId="41" hidden="1"/>
    <cellStyle name="Akcent 4" xfId="24678" builtinId="41" hidden="1"/>
    <cellStyle name="Akcent 4" xfId="24717" builtinId="41" hidden="1"/>
    <cellStyle name="Akcent 4" xfId="24756" builtinId="41" hidden="1"/>
    <cellStyle name="Akcent 4" xfId="24795" builtinId="41" hidden="1"/>
    <cellStyle name="Akcent 4" xfId="24835" builtinId="41" hidden="1"/>
    <cellStyle name="Akcent 4" xfId="24874" builtinId="41" hidden="1"/>
    <cellStyle name="Akcent 4" xfId="24915" builtinId="41" hidden="1"/>
    <cellStyle name="Akcent 4" xfId="24954" builtinId="41" hidden="1"/>
    <cellStyle name="Akcent 4" xfId="24993" builtinId="41" hidden="1"/>
    <cellStyle name="Akcent 4" xfId="25032" builtinId="41" hidden="1"/>
    <cellStyle name="Akcent 4" xfId="25072" builtinId="41" hidden="1"/>
    <cellStyle name="Akcent 4" xfId="25112" builtinId="41" hidden="1"/>
    <cellStyle name="Akcent 4" xfId="25151" builtinId="41" hidden="1"/>
    <cellStyle name="Akcent 4" xfId="25191" builtinId="41" hidden="1"/>
    <cellStyle name="Akcent 4" xfId="25230" builtinId="41" hidden="1"/>
    <cellStyle name="Akcent 4" xfId="25270" builtinId="41" hidden="1"/>
    <cellStyle name="Akcent 4" xfId="25309" builtinId="41" hidden="1"/>
    <cellStyle name="Akcent 4" xfId="25348" builtinId="41" hidden="1"/>
    <cellStyle name="Akcent 4" xfId="19044" builtinId="41" hidden="1"/>
    <cellStyle name="Akcent 4" xfId="19011" builtinId="41" hidden="1"/>
    <cellStyle name="Akcent 4" xfId="25375" builtinId="41" hidden="1"/>
    <cellStyle name="Akcent 4" xfId="25414" builtinId="41" hidden="1"/>
    <cellStyle name="Akcent 4" xfId="25453" builtinId="41" hidden="1"/>
    <cellStyle name="Akcent 4" xfId="25492" builtinId="41" hidden="1"/>
    <cellStyle name="Akcent 4" xfId="25532" builtinId="41" hidden="1"/>
    <cellStyle name="Akcent 4" xfId="25571" builtinId="41" hidden="1"/>
    <cellStyle name="Akcent 4" xfId="25612" builtinId="41" hidden="1"/>
    <cellStyle name="Akcent 4" xfId="25651" builtinId="41" hidden="1"/>
    <cellStyle name="Akcent 4" xfId="25690" builtinId="41" hidden="1"/>
    <cellStyle name="Akcent 4" xfId="25729" builtinId="41" hidden="1"/>
    <cellStyle name="Akcent 4" xfId="25769" builtinId="41" hidden="1"/>
    <cellStyle name="Akcent 4" xfId="25809" builtinId="41" hidden="1"/>
    <cellStyle name="Akcent 4" xfId="25848" builtinId="41" hidden="1"/>
    <cellStyle name="Akcent 4" xfId="25888" builtinId="41" hidden="1"/>
    <cellStyle name="Akcent 4" xfId="25927" builtinId="41" hidden="1"/>
    <cellStyle name="Akcent 4" xfId="25967" builtinId="41" hidden="1"/>
    <cellStyle name="Akcent 4" xfId="26006" builtinId="41" hidden="1"/>
    <cellStyle name="Akcent 4" xfId="26045" builtinId="41" hidden="1"/>
    <cellStyle name="Akcent 4" xfId="26084" builtinId="41" hidden="1"/>
    <cellStyle name="Akcent 4" xfId="26243" builtinId="41" hidden="1"/>
    <cellStyle name="Akcent 4" xfId="26284" builtinId="41" hidden="1"/>
    <cellStyle name="Akcent 4" xfId="26323" builtinId="41" hidden="1"/>
    <cellStyle name="Akcent 4" xfId="26362" builtinId="41" hidden="1"/>
    <cellStyle name="Akcent 4" xfId="26401" builtinId="41" hidden="1"/>
    <cellStyle name="Akcent 4" xfId="26441" builtinId="41" hidden="1"/>
    <cellStyle name="Akcent 4" xfId="26480" builtinId="41" hidden="1"/>
    <cellStyle name="Akcent 4" xfId="26521" builtinId="41" hidden="1"/>
    <cellStyle name="Akcent 4" xfId="26560" builtinId="41" hidden="1"/>
    <cellStyle name="Akcent 4" xfId="26599" builtinId="41" hidden="1"/>
    <cellStyle name="Akcent 4" xfId="26638" builtinId="41" hidden="1"/>
    <cellStyle name="Akcent 4" xfId="26678" builtinId="41" hidden="1"/>
    <cellStyle name="Akcent 4" xfId="26718" builtinId="41" hidden="1"/>
    <cellStyle name="Akcent 4" xfId="26757" builtinId="41" hidden="1"/>
    <cellStyle name="Akcent 4" xfId="26797" builtinId="41" hidden="1"/>
    <cellStyle name="Akcent 4" xfId="26837" builtinId="41" hidden="1"/>
    <cellStyle name="Akcent 4" xfId="26877" builtinId="41" hidden="1"/>
    <cellStyle name="Akcent 4" xfId="26916" builtinId="41" hidden="1"/>
    <cellStyle name="Akcent 4" xfId="26955" builtinId="41" hidden="1"/>
    <cellStyle name="Akcent 4" xfId="26973" builtinId="41" hidden="1"/>
    <cellStyle name="Akcent 4" xfId="26988" builtinId="41" hidden="1"/>
    <cellStyle name="Akcent 4" xfId="27029" builtinId="41" hidden="1"/>
    <cellStyle name="Akcent 4" xfId="27068" builtinId="41" hidden="1"/>
    <cellStyle name="Akcent 4" xfId="27107" builtinId="41" hidden="1"/>
    <cellStyle name="Akcent 4" xfId="27146" builtinId="41" hidden="1"/>
    <cellStyle name="Akcent 4" xfId="27186" builtinId="41" hidden="1"/>
    <cellStyle name="Akcent 4" xfId="27225" builtinId="41" hidden="1"/>
    <cellStyle name="Akcent 4" xfId="27266" builtinId="41" hidden="1"/>
    <cellStyle name="Akcent 4" xfId="27305" builtinId="41" hidden="1"/>
    <cellStyle name="Akcent 4" xfId="27344" builtinId="41" hidden="1"/>
    <cellStyle name="Akcent 4" xfId="27383" builtinId="41" hidden="1"/>
    <cellStyle name="Akcent 4" xfId="27423" builtinId="41" hidden="1"/>
    <cellStyle name="Akcent 4" xfId="27463" builtinId="41" hidden="1"/>
    <cellStyle name="Akcent 4" xfId="27502" builtinId="41" hidden="1"/>
    <cellStyle name="Akcent 4" xfId="27542" builtinId="41" hidden="1"/>
    <cellStyle name="Akcent 4" xfId="27581" builtinId="41" hidden="1"/>
    <cellStyle name="Akcent 4" xfId="27621" builtinId="41" hidden="1"/>
    <cellStyle name="Akcent 4" xfId="27660" builtinId="41" hidden="1"/>
    <cellStyle name="Akcent 4" xfId="27699" builtinId="41" hidden="1"/>
    <cellStyle name="Akcent 4" xfId="27712" builtinId="41" hidden="1"/>
    <cellStyle name="Akcent 4" xfId="26972" builtinId="41" hidden="1"/>
    <cellStyle name="Akcent 4" xfId="27745" builtinId="41" hidden="1"/>
    <cellStyle name="Akcent 4" xfId="27784" builtinId="41" hidden="1"/>
    <cellStyle name="Akcent 4" xfId="27823" builtinId="41" hidden="1"/>
    <cellStyle name="Akcent 4" xfId="27862" builtinId="41" hidden="1"/>
    <cellStyle name="Akcent 4" xfId="27902" builtinId="41" hidden="1"/>
    <cellStyle name="Akcent 4" xfId="27941" builtinId="41" hidden="1"/>
    <cellStyle name="Akcent 4" xfId="27982" builtinId="41" hidden="1"/>
    <cellStyle name="Akcent 4" xfId="28021" builtinId="41" hidden="1"/>
    <cellStyle name="Akcent 4" xfId="28060" builtinId="41" hidden="1"/>
    <cellStyle name="Akcent 4" xfId="28099" builtinId="41" hidden="1"/>
    <cellStyle name="Akcent 4" xfId="28139" builtinId="41" hidden="1"/>
    <cellStyle name="Akcent 4" xfId="28179" builtinId="41" hidden="1"/>
    <cellStyle name="Akcent 4" xfId="28218" builtinId="41" hidden="1"/>
    <cellStyle name="Akcent 4" xfId="28258" builtinId="41" hidden="1"/>
    <cellStyle name="Akcent 4" xfId="28297" builtinId="41" hidden="1"/>
    <cellStyle name="Akcent 4" xfId="28337" builtinId="41" hidden="1"/>
    <cellStyle name="Akcent 4" xfId="28376" builtinId="41" hidden="1"/>
    <cellStyle name="Akcent 4" xfId="28415" builtinId="41" hidden="1"/>
    <cellStyle name="Akcent 4" xfId="28454" builtinId="41" hidden="1"/>
    <cellStyle name="Akcent 4" xfId="28578" builtinId="41" hidden="1"/>
    <cellStyle name="Akcent 4" xfId="28621" builtinId="41" hidden="1"/>
    <cellStyle name="Akcent 4" xfId="28660" builtinId="41" hidden="1"/>
    <cellStyle name="Akcent 4" xfId="28699" builtinId="41" hidden="1"/>
    <cellStyle name="Akcent 4" xfId="28738" builtinId="41" hidden="1"/>
    <cellStyle name="Akcent 4" xfId="28778" builtinId="41" hidden="1"/>
    <cellStyle name="Akcent 4" xfId="28817" builtinId="41" hidden="1"/>
    <cellStyle name="Akcent 4" xfId="28858" builtinId="41" hidden="1"/>
    <cellStyle name="Akcent 4" xfId="28897" builtinId="41" hidden="1"/>
    <cellStyle name="Akcent 4" xfId="28936" builtinId="41" hidden="1"/>
    <cellStyle name="Akcent 4" xfId="28975" builtinId="41" hidden="1"/>
    <cellStyle name="Akcent 4" xfId="29017" builtinId="41" hidden="1"/>
    <cellStyle name="Akcent 4" xfId="29057" builtinId="41" hidden="1"/>
    <cellStyle name="Akcent 4" xfId="29096" builtinId="41" hidden="1"/>
    <cellStyle name="Akcent 4" xfId="29136" builtinId="41" hidden="1"/>
    <cellStyle name="Akcent 4" xfId="29176" builtinId="41" hidden="1"/>
    <cellStyle name="Akcent 4" xfId="29216" builtinId="41" hidden="1"/>
    <cellStyle name="Akcent 4" xfId="29255" builtinId="41" hidden="1"/>
    <cellStyle name="Akcent 4" xfId="29294" builtinId="41" hidden="1"/>
    <cellStyle name="Akcent 4" xfId="29344" builtinId="41" hidden="1"/>
    <cellStyle name="Akcent 4" xfId="29503" builtinId="41" hidden="1"/>
    <cellStyle name="Akcent 4" xfId="29546" builtinId="41" hidden="1"/>
    <cellStyle name="Akcent 4" xfId="29585" builtinId="41" hidden="1"/>
    <cellStyle name="Akcent 4" xfId="29624" builtinId="41" hidden="1"/>
    <cellStyle name="Akcent 4" xfId="29663" builtinId="41" hidden="1"/>
    <cellStyle name="Akcent 4" xfId="29703" builtinId="41" hidden="1"/>
    <cellStyle name="Akcent 4" xfId="29742" builtinId="41" hidden="1"/>
    <cellStyle name="Akcent 4" xfId="29783" builtinId="41" hidden="1"/>
    <cellStyle name="Akcent 4" xfId="29822" builtinId="41" hidden="1"/>
    <cellStyle name="Akcent 4" xfId="29861" builtinId="41" hidden="1"/>
    <cellStyle name="Akcent 4" xfId="29900" builtinId="41" hidden="1"/>
    <cellStyle name="Akcent 4" xfId="29942" builtinId="41" hidden="1"/>
    <cellStyle name="Akcent 4" xfId="29982" builtinId="41" hidden="1"/>
    <cellStyle name="Akcent 4" xfId="30021" builtinId="41" hidden="1"/>
    <cellStyle name="Akcent 4" xfId="30061" builtinId="41" hidden="1"/>
    <cellStyle name="Akcent 4" xfId="30101" builtinId="41" hidden="1"/>
    <cellStyle name="Akcent 4" xfId="30141" builtinId="41" hidden="1"/>
    <cellStyle name="Akcent 4" xfId="30180" builtinId="41" hidden="1"/>
    <cellStyle name="Akcent 4" xfId="30219" builtinId="41" hidden="1"/>
    <cellStyle name="Akcent 4" xfId="30237" builtinId="41" hidden="1"/>
    <cellStyle name="Akcent 4" xfId="30252" builtinId="41" hidden="1"/>
    <cellStyle name="Akcent 4" xfId="30293" builtinId="41" hidden="1"/>
    <cellStyle name="Akcent 4" xfId="30332" builtinId="41" hidden="1"/>
    <cellStyle name="Akcent 4" xfId="30371" builtinId="41" hidden="1"/>
    <cellStyle name="Akcent 4" xfId="30410" builtinId="41" hidden="1"/>
    <cellStyle name="Akcent 4" xfId="30450" builtinId="41" hidden="1"/>
    <cellStyle name="Akcent 4" xfId="30489" builtinId="41" hidden="1"/>
    <cellStyle name="Akcent 4" xfId="30530" builtinId="41" hidden="1"/>
    <cellStyle name="Akcent 4" xfId="30569" builtinId="41" hidden="1"/>
    <cellStyle name="Akcent 4" xfId="30608" builtinId="41" hidden="1"/>
    <cellStyle name="Akcent 4" xfId="30647" builtinId="41" hidden="1"/>
    <cellStyle name="Akcent 4" xfId="30687" builtinId="41" hidden="1"/>
    <cellStyle name="Akcent 4" xfId="30727" builtinId="41" hidden="1"/>
    <cellStyle name="Akcent 4" xfId="30766" builtinId="41" hidden="1"/>
    <cellStyle name="Akcent 4" xfId="30806" builtinId="41" hidden="1"/>
    <cellStyle name="Akcent 4" xfId="30845" builtinId="41" hidden="1"/>
    <cellStyle name="Akcent 4" xfId="30885" builtinId="41" hidden="1"/>
    <cellStyle name="Akcent 4" xfId="30924" builtinId="41" hidden="1"/>
    <cellStyle name="Akcent 4" xfId="30963" builtinId="41" hidden="1"/>
    <cellStyle name="Akcent 4" xfId="30976" builtinId="41" hidden="1"/>
    <cellStyle name="Akcent 4" xfId="30236" builtinId="41" hidden="1"/>
    <cellStyle name="Akcent 4" xfId="31009" builtinId="41" hidden="1"/>
    <cellStyle name="Akcent 4" xfId="31048" builtinId="41" hidden="1"/>
    <cellStyle name="Akcent 4" xfId="31087" builtinId="41" hidden="1"/>
    <cellStyle name="Akcent 4" xfId="31126" builtinId="41" hidden="1"/>
    <cellStyle name="Akcent 4" xfId="31166" builtinId="41" hidden="1"/>
    <cellStyle name="Akcent 4" xfId="31205" builtinId="41" hidden="1"/>
    <cellStyle name="Akcent 4" xfId="31246" builtinId="41" hidden="1"/>
    <cellStyle name="Akcent 4" xfId="31285" builtinId="41" hidden="1"/>
    <cellStyle name="Akcent 4" xfId="31324" builtinId="41" hidden="1"/>
    <cellStyle name="Akcent 4" xfId="31363" builtinId="41" hidden="1"/>
    <cellStyle name="Akcent 4" xfId="31403" builtinId="41" hidden="1"/>
    <cellStyle name="Akcent 4" xfId="31443" builtinId="41" hidden="1"/>
    <cellStyle name="Akcent 4" xfId="31482" builtinId="41" hidden="1"/>
    <cellStyle name="Akcent 4" xfId="31522" builtinId="41" hidden="1"/>
    <cellStyle name="Akcent 4" xfId="31561" builtinId="41" hidden="1"/>
    <cellStyle name="Akcent 4" xfId="31601" builtinId="41" hidden="1"/>
    <cellStyle name="Akcent 4" xfId="31640" builtinId="41" hidden="1"/>
    <cellStyle name="Akcent 4" xfId="31679" builtinId="41" hidden="1"/>
    <cellStyle name="Akcent 4" xfId="29313" builtinId="41" hidden="1"/>
    <cellStyle name="Akcent 4" xfId="31692" builtinId="41" hidden="1"/>
    <cellStyle name="Akcent 4" xfId="31733" builtinId="41" hidden="1"/>
    <cellStyle name="Akcent 4" xfId="31772" builtinId="41" hidden="1"/>
    <cellStyle name="Akcent 4" xfId="31811" builtinId="41" hidden="1"/>
    <cellStyle name="Akcent 4" xfId="31850" builtinId="41" hidden="1"/>
    <cellStyle name="Akcent 4" xfId="31890" builtinId="41" hidden="1"/>
    <cellStyle name="Akcent 4" xfId="31929" builtinId="41" hidden="1"/>
    <cellStyle name="Akcent 4" xfId="31970" builtinId="41" hidden="1"/>
    <cellStyle name="Akcent 4" xfId="32009" builtinId="41" hidden="1"/>
    <cellStyle name="Akcent 4" xfId="32048" builtinId="41" hidden="1"/>
    <cellStyle name="Akcent 4" xfId="32087" builtinId="41" hidden="1"/>
    <cellStyle name="Akcent 4" xfId="32127" builtinId="41" hidden="1"/>
    <cellStyle name="Akcent 4" xfId="32167" builtinId="41" hidden="1"/>
    <cellStyle name="Akcent 4" xfId="32206" builtinId="41" hidden="1"/>
    <cellStyle name="Akcent 4" xfId="32246" builtinId="41" hidden="1"/>
    <cellStyle name="Akcent 4" xfId="32285" builtinId="41" hidden="1"/>
    <cellStyle name="Akcent 4" xfId="32325" builtinId="41" hidden="1"/>
    <cellStyle name="Akcent 4" xfId="32364" builtinId="41" hidden="1"/>
    <cellStyle name="Akcent 4" xfId="32403" builtinId="41" hidden="1"/>
    <cellStyle name="Akcent 4" xfId="32442" builtinId="41" hidden="1"/>
    <cellStyle name="Akcent 4" xfId="32601" builtinId="41" hidden="1"/>
    <cellStyle name="Akcent 4" xfId="32642" builtinId="41" hidden="1"/>
    <cellStyle name="Akcent 4" xfId="32681" builtinId="41" hidden="1"/>
    <cellStyle name="Akcent 4" xfId="32720" builtinId="41" hidden="1"/>
    <cellStyle name="Akcent 4" xfId="32759" builtinId="41" hidden="1"/>
    <cellStyle name="Akcent 4" xfId="32799" builtinId="41" hidden="1"/>
    <cellStyle name="Akcent 4" xfId="32838" builtinId="41" hidden="1"/>
    <cellStyle name="Akcent 4" xfId="32879" builtinId="41" hidden="1"/>
    <cellStyle name="Akcent 4" xfId="32918" builtinId="41" hidden="1"/>
    <cellStyle name="Akcent 4" xfId="32957" builtinId="41" hidden="1"/>
    <cellStyle name="Akcent 4" xfId="32996" builtinId="41" hidden="1"/>
    <cellStyle name="Akcent 4" xfId="33036" builtinId="41" hidden="1"/>
    <cellStyle name="Akcent 4" xfId="33076" builtinId="41" hidden="1"/>
    <cellStyle name="Akcent 4" xfId="33115" builtinId="41" hidden="1"/>
    <cellStyle name="Akcent 4" xfId="33155" builtinId="41" hidden="1"/>
    <cellStyle name="Akcent 4" xfId="33195" builtinId="41" hidden="1"/>
    <cellStyle name="Akcent 4" xfId="33235" builtinId="41" hidden="1"/>
    <cellStyle name="Akcent 4" xfId="33274" builtinId="41" hidden="1"/>
    <cellStyle name="Akcent 4" xfId="33313" builtinId="41" hidden="1"/>
    <cellStyle name="Akcent 4" xfId="33331" builtinId="41" hidden="1"/>
    <cellStyle name="Akcent 4" xfId="33346" builtinId="41" hidden="1"/>
    <cellStyle name="Akcent 4" xfId="33387" builtinId="41" hidden="1"/>
    <cellStyle name="Akcent 4" xfId="33426" builtinId="41" hidden="1"/>
    <cellStyle name="Akcent 4" xfId="33465" builtinId="41" hidden="1"/>
    <cellStyle name="Akcent 4" xfId="33504" builtinId="41" hidden="1"/>
    <cellStyle name="Akcent 4" xfId="33544" builtinId="41" hidden="1"/>
    <cellStyle name="Akcent 4" xfId="33583" builtinId="41" hidden="1"/>
    <cellStyle name="Akcent 4" xfId="33624" builtinId="41" hidden="1"/>
    <cellStyle name="Akcent 4" xfId="33663" builtinId="41" hidden="1"/>
    <cellStyle name="Akcent 4" xfId="33702" builtinId="41" hidden="1"/>
    <cellStyle name="Akcent 4" xfId="33741" builtinId="41" hidden="1"/>
    <cellStyle name="Akcent 4" xfId="33781" builtinId="41" hidden="1"/>
    <cellStyle name="Akcent 4" xfId="33821" builtinId="41" hidden="1"/>
    <cellStyle name="Akcent 4" xfId="33860" builtinId="41" hidden="1"/>
    <cellStyle name="Akcent 4" xfId="33900" builtinId="41" hidden="1"/>
    <cellStyle name="Akcent 4" xfId="33939" builtinId="41" hidden="1"/>
    <cellStyle name="Akcent 4" xfId="33979" builtinId="41" hidden="1"/>
    <cellStyle name="Akcent 4" xfId="34018" builtinId="41" hidden="1"/>
    <cellStyle name="Akcent 4" xfId="34057" builtinId="41" hidden="1"/>
    <cellStyle name="Akcent 4" xfId="34070" builtinId="41" hidden="1"/>
    <cellStyle name="Akcent 4" xfId="33330" builtinId="41" hidden="1"/>
    <cellStyle name="Akcent 4" xfId="34103" builtinId="41" hidden="1"/>
    <cellStyle name="Akcent 4" xfId="34142" builtinId="41" hidden="1"/>
    <cellStyle name="Akcent 4" xfId="34181" builtinId="41" hidden="1"/>
    <cellStyle name="Akcent 4" xfId="34220" builtinId="41" hidden="1"/>
    <cellStyle name="Akcent 4" xfId="34260" builtinId="41" hidden="1"/>
    <cellStyle name="Akcent 4" xfId="34299" builtinId="41" hidden="1"/>
    <cellStyle name="Akcent 4" xfId="34340" builtinId="41" hidden="1"/>
    <cellStyle name="Akcent 4" xfId="34379" builtinId="41" hidden="1"/>
    <cellStyle name="Akcent 4" xfId="34418" builtinId="41" hidden="1"/>
    <cellStyle name="Akcent 4" xfId="34457" builtinId="41" hidden="1"/>
    <cellStyle name="Akcent 4" xfId="34497" builtinId="41" hidden="1"/>
    <cellStyle name="Akcent 4" xfId="34537" builtinId="41" hidden="1"/>
    <cellStyle name="Akcent 4" xfId="34576" builtinId="41" hidden="1"/>
    <cellStyle name="Akcent 4" xfId="34616" builtinId="41" hidden="1"/>
    <cellStyle name="Akcent 4" xfId="34655" builtinId="41" hidden="1"/>
    <cellStyle name="Akcent 4" xfId="34695" builtinId="41" hidden="1"/>
    <cellStyle name="Akcent 4" xfId="34734" builtinId="41" hidden="1"/>
    <cellStyle name="Akcent 4" xfId="34773" builtinId="41" hidden="1"/>
    <cellStyle name="Akcent 4" xfId="28987" builtinId="41" hidden="1"/>
    <cellStyle name="Akcent 4" xfId="34814" builtinId="41" hidden="1"/>
    <cellStyle name="Akcent 4" xfId="34855" builtinId="41" hidden="1"/>
    <cellStyle name="Akcent 4" xfId="34894" builtinId="41" hidden="1"/>
    <cellStyle name="Akcent 4" xfId="34933" builtinId="41" hidden="1"/>
    <cellStyle name="Akcent 4" xfId="34972" builtinId="41" hidden="1"/>
    <cellStyle name="Akcent 4" xfId="35012" builtinId="41" hidden="1"/>
    <cellStyle name="Akcent 4" xfId="35051" builtinId="41" hidden="1"/>
    <cellStyle name="Akcent 4" xfId="35092" builtinId="41" hidden="1"/>
    <cellStyle name="Akcent 4" xfId="35131" builtinId="41" hidden="1"/>
    <cellStyle name="Akcent 4" xfId="35170" builtinId="41" hidden="1"/>
    <cellStyle name="Akcent 4" xfId="35209" builtinId="41" hidden="1"/>
    <cellStyle name="Akcent 4" xfId="35249" builtinId="41" hidden="1"/>
    <cellStyle name="Akcent 4" xfId="35289" builtinId="41" hidden="1"/>
    <cellStyle name="Akcent 4" xfId="35328" builtinId="41" hidden="1"/>
    <cellStyle name="Akcent 4" xfId="35368" builtinId="41" hidden="1"/>
    <cellStyle name="Akcent 4" xfId="35407" builtinId="41" hidden="1"/>
    <cellStyle name="Akcent 4" xfId="35447" builtinId="41" hidden="1"/>
    <cellStyle name="Akcent 4" xfId="35486" builtinId="41" hidden="1"/>
    <cellStyle name="Akcent 4" xfId="35525" builtinId="41" hidden="1"/>
    <cellStyle name="Akcent 4" xfId="35564" builtinId="41" hidden="1"/>
    <cellStyle name="Akcent 4" xfId="35723" builtinId="41" hidden="1"/>
    <cellStyle name="Akcent 4" xfId="35764" builtinId="41" hidden="1"/>
    <cellStyle name="Akcent 4" xfId="35803" builtinId="41" hidden="1"/>
    <cellStyle name="Akcent 4" xfId="35842" builtinId="41" hidden="1"/>
    <cellStyle name="Akcent 4" xfId="35881" builtinId="41" hidden="1"/>
    <cellStyle name="Akcent 4" xfId="35921" builtinId="41" hidden="1"/>
    <cellStyle name="Akcent 4" xfId="35960" builtinId="41" hidden="1"/>
    <cellStyle name="Akcent 4" xfId="36001" builtinId="41" hidden="1"/>
    <cellStyle name="Akcent 4" xfId="36040" builtinId="41" hidden="1"/>
    <cellStyle name="Akcent 4" xfId="36079" builtinId="41" hidden="1"/>
    <cellStyle name="Akcent 4" xfId="36118" builtinId="41" hidden="1"/>
    <cellStyle name="Akcent 4" xfId="36158" builtinId="41" hidden="1"/>
    <cellStyle name="Akcent 4" xfId="36198" builtinId="41" hidden="1"/>
    <cellStyle name="Akcent 4" xfId="36237" builtinId="41" hidden="1"/>
    <cellStyle name="Akcent 4" xfId="36277" builtinId="41" hidden="1"/>
    <cellStyle name="Akcent 4" xfId="36317" builtinId="41" hidden="1"/>
    <cellStyle name="Akcent 4" xfId="36357" builtinId="41" hidden="1"/>
    <cellStyle name="Akcent 4" xfId="36396" builtinId="41" hidden="1"/>
    <cellStyle name="Akcent 4" xfId="36435" builtinId="41" hidden="1"/>
    <cellStyle name="Akcent 4" xfId="36453" builtinId="41" hidden="1"/>
    <cellStyle name="Akcent 4" xfId="36468" builtinId="41" hidden="1"/>
    <cellStyle name="Akcent 4" xfId="36509" builtinId="41" hidden="1"/>
    <cellStyle name="Akcent 4" xfId="36548" builtinId="41" hidden="1"/>
    <cellStyle name="Akcent 4" xfId="36587" builtinId="41" hidden="1"/>
    <cellStyle name="Akcent 4" xfId="36626" builtinId="41" hidden="1"/>
    <cellStyle name="Akcent 4" xfId="36666" builtinId="41" hidden="1"/>
    <cellStyle name="Akcent 4" xfId="36705" builtinId="41" hidden="1"/>
    <cellStyle name="Akcent 4" xfId="36746" builtinId="41" hidden="1"/>
    <cellStyle name="Akcent 4" xfId="36785" builtinId="41" hidden="1"/>
    <cellStyle name="Akcent 4" xfId="36824" builtinId="41" hidden="1"/>
    <cellStyle name="Akcent 4" xfId="36863" builtinId="41" hidden="1"/>
    <cellStyle name="Akcent 4" xfId="36903" builtinId="41" hidden="1"/>
    <cellStyle name="Akcent 4" xfId="36943" builtinId="41" hidden="1"/>
    <cellStyle name="Akcent 4" xfId="36982" builtinId="41" hidden="1"/>
    <cellStyle name="Akcent 4" xfId="37022" builtinId="41" hidden="1"/>
    <cellStyle name="Akcent 4" xfId="37061" builtinId="41" hidden="1"/>
    <cellStyle name="Akcent 4" xfId="37101" builtinId="41" hidden="1"/>
    <cellStyle name="Akcent 4" xfId="37140" builtinId="41" hidden="1"/>
    <cellStyle name="Akcent 4" xfId="37179" builtinId="41" hidden="1"/>
    <cellStyle name="Akcent 4" xfId="37192" builtinId="41" hidden="1"/>
    <cellStyle name="Akcent 4" xfId="36452" builtinId="41" hidden="1"/>
    <cellStyle name="Akcent 4" xfId="37225" builtinId="41" hidden="1"/>
    <cellStyle name="Akcent 4" xfId="37264" builtinId="41" hidden="1"/>
    <cellStyle name="Akcent 4" xfId="37303" builtinId="41" hidden="1"/>
    <cellStyle name="Akcent 4" xfId="37342" builtinId="41" hidden="1"/>
    <cellStyle name="Akcent 4" xfId="37382" builtinId="41" hidden="1"/>
    <cellStyle name="Akcent 4" xfId="37421" builtinId="41" hidden="1"/>
    <cellStyle name="Akcent 4" xfId="37462" builtinId="41" hidden="1"/>
    <cellStyle name="Akcent 4" xfId="37501" builtinId="41" hidden="1"/>
    <cellStyle name="Akcent 4" xfId="37540" builtinId="41" hidden="1"/>
    <cellStyle name="Akcent 4" xfId="37579" builtinId="41" hidden="1"/>
    <cellStyle name="Akcent 4" xfId="37619" builtinId="41" hidden="1"/>
    <cellStyle name="Akcent 4" xfId="37659" builtinId="41" hidden="1"/>
    <cellStyle name="Akcent 4" xfId="37698" builtinId="41" hidden="1"/>
    <cellStyle name="Akcent 4" xfId="37738" builtinId="41" hidden="1"/>
    <cellStyle name="Akcent 4" xfId="37777" builtinId="41" hidden="1"/>
    <cellStyle name="Akcent 4" xfId="37817" builtinId="41" hidden="1"/>
    <cellStyle name="Akcent 4" xfId="37856" builtinId="41" hidden="1"/>
    <cellStyle name="Akcent 4" xfId="37895" builtinId="41" hidden="1"/>
    <cellStyle name="Akcent 4" xfId="37934" builtinId="41" hidden="1"/>
    <cellStyle name="Akcent 4" xfId="37974" builtinId="41" hidden="1"/>
    <cellStyle name="Akcent 4" xfId="38015" builtinId="41" hidden="1"/>
    <cellStyle name="Akcent 4" xfId="38054" builtinId="41" hidden="1"/>
    <cellStyle name="Akcent 4" xfId="38093" builtinId="41" hidden="1"/>
    <cellStyle name="Akcent 4" xfId="38132" builtinId="41" hidden="1"/>
    <cellStyle name="Akcent 4" xfId="38172" builtinId="41" hidden="1"/>
    <cellStyle name="Akcent 4" xfId="38211" builtinId="41" hidden="1"/>
    <cellStyle name="Akcent 4" xfId="38252" builtinId="41" hidden="1"/>
    <cellStyle name="Akcent 4" xfId="38291" builtinId="41" hidden="1"/>
    <cellStyle name="Akcent 4" xfId="38330" builtinId="41" hidden="1"/>
    <cellStyle name="Akcent 4" xfId="38369" builtinId="41" hidden="1"/>
    <cellStyle name="Akcent 4" xfId="38409" builtinId="41" hidden="1"/>
    <cellStyle name="Akcent 4" xfId="38449" builtinId="41" hidden="1"/>
    <cellStyle name="Akcent 4" xfId="38488" builtinId="41" hidden="1"/>
    <cellStyle name="Akcent 4" xfId="38528" builtinId="41" hidden="1"/>
    <cellStyle name="Akcent 4" xfId="38567" builtinId="41" hidden="1"/>
    <cellStyle name="Akcent 4" xfId="38607" builtinId="41" hidden="1"/>
    <cellStyle name="Akcent 4" xfId="38646" builtinId="41" hidden="1"/>
    <cellStyle name="Akcent 4" xfId="38685" builtinId="41" hidden="1"/>
    <cellStyle name="Akcent 4" xfId="38724" builtinId="41" hidden="1"/>
    <cellStyle name="Akcent 4" xfId="38883" builtinId="41" hidden="1"/>
    <cellStyle name="Akcent 4" xfId="38924" builtinId="41" hidden="1"/>
    <cellStyle name="Akcent 4" xfId="38963" builtinId="41" hidden="1"/>
    <cellStyle name="Akcent 4" xfId="39002" builtinId="41" hidden="1"/>
    <cellStyle name="Akcent 4" xfId="39041" builtinId="41" hidden="1"/>
    <cellStyle name="Akcent 4" xfId="39081" builtinId="41" hidden="1"/>
    <cellStyle name="Akcent 4" xfId="39120" builtinId="41" hidden="1"/>
    <cellStyle name="Akcent 4" xfId="39161" builtinId="41" hidden="1"/>
    <cellStyle name="Akcent 4" xfId="39200" builtinId="41" hidden="1"/>
    <cellStyle name="Akcent 4" xfId="39239" builtinId="41" hidden="1"/>
    <cellStyle name="Akcent 4" xfId="39278" builtinId="41" hidden="1"/>
    <cellStyle name="Akcent 4" xfId="39318" builtinId="41" hidden="1"/>
    <cellStyle name="Akcent 4" xfId="39358" builtinId="41" hidden="1"/>
    <cellStyle name="Akcent 4" xfId="39397" builtinId="41" hidden="1"/>
    <cellStyle name="Akcent 4" xfId="39437" builtinId="41" hidden="1"/>
    <cellStyle name="Akcent 4" xfId="39477" builtinId="41" hidden="1"/>
    <cellStyle name="Akcent 4" xfId="39517" builtinId="41" hidden="1"/>
    <cellStyle name="Akcent 4" xfId="39556" builtinId="41" hidden="1"/>
    <cellStyle name="Akcent 4" xfId="39595" builtinId="41" hidden="1"/>
    <cellStyle name="Akcent 4" xfId="39613" builtinId="41" hidden="1"/>
    <cellStyle name="Akcent 4" xfId="39628" builtinId="41" hidden="1"/>
    <cellStyle name="Akcent 4" xfId="39669" builtinId="41" hidden="1"/>
    <cellStyle name="Akcent 4" xfId="39708" builtinId="41" hidden="1"/>
    <cellStyle name="Akcent 4" xfId="39747" builtinId="41" hidden="1"/>
    <cellStyle name="Akcent 4" xfId="39786" builtinId="41" hidden="1"/>
    <cellStyle name="Akcent 4" xfId="39826" builtinId="41" hidden="1"/>
    <cellStyle name="Akcent 4" xfId="39865" builtinId="41" hidden="1"/>
    <cellStyle name="Akcent 4" xfId="39906" builtinId="41" hidden="1"/>
    <cellStyle name="Akcent 4" xfId="39945" builtinId="41" hidden="1"/>
    <cellStyle name="Akcent 4" xfId="39984" builtinId="41" hidden="1"/>
    <cellStyle name="Akcent 4" xfId="40023" builtinId="41" hidden="1"/>
    <cellStyle name="Akcent 4" xfId="40063" builtinId="41" hidden="1"/>
    <cellStyle name="Akcent 4" xfId="40103" builtinId="41" hidden="1"/>
    <cellStyle name="Akcent 4" xfId="40142" builtinId="41" hidden="1"/>
    <cellStyle name="Akcent 4" xfId="40182" builtinId="41" hidden="1"/>
    <cellStyle name="Akcent 4" xfId="40221" builtinId="41" hidden="1"/>
    <cellStyle name="Akcent 4" xfId="40261" builtinId="41" hidden="1"/>
    <cellStyle name="Akcent 4" xfId="40300" builtinId="41" hidden="1"/>
    <cellStyle name="Akcent 4" xfId="40339" builtinId="41" hidden="1"/>
    <cellStyle name="Akcent 4" xfId="40352" builtinId="41" hidden="1"/>
    <cellStyle name="Akcent 4" xfId="39612" builtinId="41" hidden="1"/>
    <cellStyle name="Akcent 4" xfId="40385" builtinId="41" hidden="1"/>
    <cellStyle name="Akcent 4" xfId="40424" builtinId="41" hidden="1"/>
    <cellStyle name="Akcent 4" xfId="40463" builtinId="41" hidden="1"/>
    <cellStyle name="Akcent 4" xfId="40502" builtinId="41" hidden="1"/>
    <cellStyle name="Akcent 4" xfId="40542" builtinId="41" hidden="1"/>
    <cellStyle name="Akcent 4" xfId="40581" builtinId="41" hidden="1"/>
    <cellStyle name="Akcent 4" xfId="40622" builtinId="41" hidden="1"/>
    <cellStyle name="Akcent 4" xfId="40661" builtinId="41" hidden="1"/>
    <cellStyle name="Akcent 4" xfId="40700" builtinId="41" hidden="1"/>
    <cellStyle name="Akcent 4" xfId="40739" builtinId="41" hidden="1"/>
    <cellStyle name="Akcent 4" xfId="40779" builtinId="41" hidden="1"/>
    <cellStyle name="Akcent 4" xfId="40819" builtinId="41" hidden="1"/>
    <cellStyle name="Akcent 4" xfId="40858" builtinId="41" hidden="1"/>
    <cellStyle name="Akcent 4" xfId="40898" builtinId="41" hidden="1"/>
    <cellStyle name="Akcent 4" xfId="40937" builtinId="41" hidden="1"/>
    <cellStyle name="Akcent 4" xfId="40977" builtinId="41" hidden="1"/>
    <cellStyle name="Akcent 4" xfId="41016" builtinId="41" hidden="1"/>
    <cellStyle name="Akcent 4" xfId="41055" builtinId="41" hidden="1"/>
    <cellStyle name="Akcent 4" xfId="41115" builtinId="41" hidden="1"/>
    <cellStyle name="Akcent 4" xfId="41173" builtinId="41" hidden="1"/>
    <cellStyle name="Akcent 4" xfId="41214" builtinId="41" hidden="1"/>
    <cellStyle name="Akcent 4" xfId="41253" builtinId="41" hidden="1"/>
    <cellStyle name="Akcent 4" xfId="41292" builtinId="41" hidden="1"/>
    <cellStyle name="Akcent 4" xfId="41331" builtinId="41" hidden="1"/>
    <cellStyle name="Akcent 4" xfId="41371" builtinId="41" hidden="1"/>
    <cellStyle name="Akcent 4" xfId="41410" builtinId="41" hidden="1"/>
    <cellStyle name="Akcent 4" xfId="41451" builtinId="41" hidden="1"/>
    <cellStyle name="Akcent 4" xfId="41490" builtinId="41" hidden="1"/>
    <cellStyle name="Akcent 4" xfId="41529" builtinId="41" hidden="1"/>
    <cellStyle name="Akcent 4" xfId="41568" builtinId="41" hidden="1"/>
    <cellStyle name="Akcent 4" xfId="41608" builtinId="41" hidden="1"/>
    <cellStyle name="Akcent 4" xfId="41648" builtinId="41" hidden="1"/>
    <cellStyle name="Akcent 4" xfId="41687" builtinId="41" hidden="1"/>
    <cellStyle name="Akcent 4" xfId="41727" builtinId="41" hidden="1"/>
    <cellStyle name="Akcent 4" xfId="41766" builtinId="41" hidden="1"/>
    <cellStyle name="Akcent 4" xfId="41806" builtinId="41" hidden="1"/>
    <cellStyle name="Akcent 4" xfId="41845" builtinId="41" hidden="1"/>
    <cellStyle name="Akcent 4" xfId="41884" builtinId="41" hidden="1"/>
    <cellStyle name="Akcent 4" xfId="41073" builtinId="41" hidden="1"/>
    <cellStyle name="Akcent 4" xfId="41924" builtinId="41" hidden="1"/>
    <cellStyle name="Akcent 4" xfId="41965" builtinId="41" hidden="1"/>
    <cellStyle name="Akcent 4" xfId="42004" builtinId="41" hidden="1"/>
    <cellStyle name="Akcent 4" xfId="42043" builtinId="41" hidden="1"/>
    <cellStyle name="Akcent 4" xfId="42082" builtinId="41" hidden="1"/>
    <cellStyle name="Akcent 4" xfId="42122" builtinId="41" hidden="1"/>
    <cellStyle name="Akcent 4" xfId="42161" builtinId="41" hidden="1"/>
    <cellStyle name="Akcent 4" xfId="42202" builtinId="41" hidden="1"/>
    <cellStyle name="Akcent 4" xfId="42241" builtinId="41" hidden="1"/>
    <cellStyle name="Akcent 4" xfId="42280" builtinId="41" hidden="1"/>
    <cellStyle name="Akcent 4" xfId="42319" builtinId="41" hidden="1"/>
    <cellStyle name="Akcent 4" xfId="42359" builtinId="41" hidden="1"/>
    <cellStyle name="Akcent 4" xfId="42399" builtinId="41" hidden="1"/>
    <cellStyle name="Akcent 4" xfId="42438" builtinId="41" hidden="1"/>
    <cellStyle name="Akcent 4" xfId="42478" builtinId="41" hidden="1"/>
    <cellStyle name="Akcent 4" xfId="42517" builtinId="41" hidden="1"/>
    <cellStyle name="Akcent 4" xfId="42557" builtinId="41" hidden="1"/>
    <cellStyle name="Akcent 4" xfId="42596" builtinId="41" hidden="1"/>
    <cellStyle name="Akcent 4" xfId="42635" builtinId="41" hidden="1"/>
    <cellStyle name="Akcent 4" xfId="42699" builtinId="41" hidden="1"/>
    <cellStyle name="Akcent 4" xfId="42753" builtinId="41" hidden="1"/>
    <cellStyle name="Akcent 4" xfId="42794" builtinId="41" hidden="1"/>
    <cellStyle name="Akcent 4" xfId="42833" builtinId="41" hidden="1"/>
    <cellStyle name="Akcent 4" xfId="42872" builtinId="41" hidden="1"/>
    <cellStyle name="Akcent 4" xfId="42911" builtinId="41" hidden="1"/>
    <cellStyle name="Akcent 4" xfId="42951" builtinId="41" hidden="1"/>
    <cellStyle name="Akcent 4" xfId="42990" builtinId="41" hidden="1"/>
    <cellStyle name="Akcent 4" xfId="43031" builtinId="41" hidden="1"/>
    <cellStyle name="Akcent 4" xfId="43070" builtinId="41" hidden="1"/>
    <cellStyle name="Akcent 4" xfId="43109" builtinId="41" hidden="1"/>
    <cellStyle name="Akcent 4" xfId="43148" builtinId="41" hidden="1"/>
    <cellStyle name="Akcent 4" xfId="43188" builtinId="41" hidden="1"/>
    <cellStyle name="Akcent 4" xfId="43228" builtinId="41" hidden="1"/>
    <cellStyle name="Akcent 4" xfId="43267" builtinId="41" hidden="1"/>
    <cellStyle name="Akcent 4" xfId="43307" builtinId="41" hidden="1"/>
    <cellStyle name="Akcent 4" xfId="43346" builtinId="41" hidden="1"/>
    <cellStyle name="Akcent 4" xfId="43386" builtinId="41" hidden="1"/>
    <cellStyle name="Akcent 4" xfId="43425" builtinId="41" hidden="1"/>
    <cellStyle name="Akcent 4" xfId="43464" builtinId="41" hidden="1"/>
    <cellStyle name="Akcent 4" xfId="42652" builtinId="41" hidden="1"/>
    <cellStyle name="Akcent 4" xfId="43504" builtinId="41" hidden="1"/>
    <cellStyle name="Akcent 4" xfId="43545" builtinId="41" hidden="1"/>
    <cellStyle name="Akcent 4" xfId="43584" builtinId="41" hidden="1"/>
    <cellStyle name="Akcent 4" xfId="43623" builtinId="41" hidden="1"/>
    <cellStyle name="Akcent 4" xfId="43662" builtinId="41" hidden="1"/>
    <cellStyle name="Akcent 4" xfId="43702" builtinId="41" hidden="1"/>
    <cellStyle name="Akcent 4" xfId="43741" builtinId="41" hidden="1"/>
    <cellStyle name="Akcent 4" xfId="43782" builtinId="41" hidden="1"/>
    <cellStyle name="Akcent 4" xfId="43821" builtinId="41" hidden="1"/>
    <cellStyle name="Akcent 4" xfId="43860" builtinId="41" hidden="1"/>
    <cellStyle name="Akcent 4" xfId="43899" builtinId="41" hidden="1"/>
    <cellStyle name="Akcent 4" xfId="43939" builtinId="41" hidden="1"/>
    <cellStyle name="Akcent 4" xfId="43979" builtinId="41" hidden="1"/>
    <cellStyle name="Akcent 4" xfId="44018" builtinId="41" hidden="1"/>
    <cellStyle name="Akcent 4" xfId="44058" builtinId="41" hidden="1"/>
    <cellStyle name="Akcent 4" xfId="44097" builtinId="41" hidden="1"/>
    <cellStyle name="Akcent 4" xfId="44137" builtinId="41" hidden="1"/>
    <cellStyle name="Akcent 4" xfId="44176" builtinId="41" hidden="1"/>
    <cellStyle name="Akcent 4" xfId="44215" builtinId="41" hidden="1"/>
    <cellStyle name="Akcent 4" xfId="44279" builtinId="41" hidden="1"/>
    <cellStyle name="Akcent 4" xfId="44333" builtinId="41" hidden="1"/>
    <cellStyle name="Akcent 4" xfId="44374" builtinId="41" hidden="1"/>
    <cellStyle name="Akcent 4" xfId="44413" builtinId="41" hidden="1"/>
    <cellStyle name="Akcent 4" xfId="44452" builtinId="41" hidden="1"/>
    <cellStyle name="Akcent 4" xfId="44491" builtinId="41" hidden="1"/>
    <cellStyle name="Akcent 4" xfId="44531" builtinId="41" hidden="1"/>
    <cellStyle name="Akcent 4" xfId="44570" builtinId="41" hidden="1"/>
    <cellStyle name="Akcent 4" xfId="44611" builtinId="41" hidden="1"/>
    <cellStyle name="Akcent 4" xfId="44650" builtinId="41" hidden="1"/>
    <cellStyle name="Akcent 4" xfId="44689" builtinId="41" hidden="1"/>
    <cellStyle name="Akcent 4" xfId="44728" builtinId="41" hidden="1"/>
    <cellStyle name="Akcent 4" xfId="44768" builtinId="41" hidden="1"/>
    <cellStyle name="Akcent 4" xfId="44808" builtinId="41" hidden="1"/>
    <cellStyle name="Akcent 4" xfId="44847" builtinId="41" hidden="1"/>
    <cellStyle name="Akcent 4" xfId="44887" builtinId="41" hidden="1"/>
    <cellStyle name="Akcent 4" xfId="44926" builtinId="41" hidden="1"/>
    <cellStyle name="Akcent 4" xfId="44966" builtinId="41" hidden="1"/>
    <cellStyle name="Akcent 4" xfId="45005" builtinId="41" hidden="1"/>
    <cellStyle name="Akcent 4" xfId="45044" builtinId="41" hidden="1"/>
    <cellStyle name="Akcent 4" xfId="44232" builtinId="41" hidden="1"/>
    <cellStyle name="Akcent 4" xfId="45084" builtinId="41" hidden="1"/>
    <cellStyle name="Akcent 4" xfId="45125" builtinId="41" hidden="1"/>
    <cellStyle name="Akcent 4" xfId="45164" builtinId="41" hidden="1"/>
    <cellStyle name="Akcent 4" xfId="45203" builtinId="41" hidden="1"/>
    <cellStyle name="Akcent 4" xfId="45242" builtinId="41" hidden="1"/>
    <cellStyle name="Akcent 4" xfId="45282" builtinId="41" hidden="1"/>
    <cellStyle name="Akcent 4" xfId="45321" builtinId="41" hidden="1"/>
    <cellStyle name="Akcent 4" xfId="45362" builtinId="41" hidden="1"/>
    <cellStyle name="Akcent 4" xfId="45401" builtinId="41" hidden="1"/>
    <cellStyle name="Akcent 4" xfId="45440" builtinId="41" hidden="1"/>
    <cellStyle name="Akcent 4" xfId="45479" builtinId="41" hidden="1"/>
    <cellStyle name="Akcent 4" xfId="45519" builtinId="41" hidden="1"/>
    <cellStyle name="Akcent 4" xfId="45559" builtinId="41" hidden="1"/>
    <cellStyle name="Akcent 4" xfId="45598" builtinId="41" hidden="1"/>
    <cellStyle name="Akcent 4" xfId="45638" builtinId="41" hidden="1"/>
    <cellStyle name="Akcent 4" xfId="45677" builtinId="41" hidden="1"/>
    <cellStyle name="Akcent 4" xfId="45717" builtinId="41" hidden="1"/>
    <cellStyle name="Akcent 4" xfId="45756" builtinId="41" hidden="1"/>
    <cellStyle name="Akcent 4" xfId="45795" builtinId="41" hidden="1"/>
    <cellStyle name="Akcent 4" xfId="45826" builtinId="41" hidden="1"/>
    <cellStyle name="Akcent 4" xfId="45834" builtinId="41" hidden="1"/>
    <cellStyle name="Akcent 4" xfId="45839" builtinId="41" hidden="1"/>
    <cellStyle name="Akcent 4" xfId="45843" builtinId="41" hidden="1"/>
    <cellStyle name="Akcent 4" xfId="45847" builtinId="41" hidden="1"/>
    <cellStyle name="Akcent 4" xfId="45854" builtinId="41" hidden="1"/>
    <cellStyle name="Akcent 4" xfId="45859" builtinId="41" hidden="1"/>
    <cellStyle name="Akcent 4" xfId="45864" builtinId="41" hidden="1"/>
    <cellStyle name="Akcent 4" xfId="45871" builtinId="41" hidden="1"/>
    <cellStyle name="Akcent 4" xfId="45875" builtinId="41" hidden="1"/>
    <cellStyle name="Akcent 4" xfId="45879" builtinId="41" hidden="1"/>
    <cellStyle name="Akcent 4" xfId="45885" builtinId="41" hidden="1"/>
    <cellStyle name="Akcent 4" xfId="45891" builtinId="41" hidden="1"/>
    <cellStyle name="Akcent 4" xfId="45897" builtinId="41" hidden="1"/>
    <cellStyle name="Akcent 4" xfId="45903" builtinId="41" hidden="1"/>
    <cellStyle name="Akcent 4" xfId="45909" builtinId="41" hidden="1"/>
    <cellStyle name="Akcent 4" xfId="45915" builtinId="41" hidden="1"/>
    <cellStyle name="Akcent 4" xfId="45921" builtinId="41" hidden="1"/>
    <cellStyle name="Akcent 4" xfId="45927" builtinId="41" hidden="1"/>
    <cellStyle name="Akcent 4" xfId="45933" builtinId="41" hidden="1"/>
    <cellStyle name="Akcent 4" xfId="45941" builtinId="41" hidden="1"/>
    <cellStyle name="Akcent 4" xfId="45947" builtinId="41" hidden="1"/>
    <cellStyle name="Akcent 5" xfId="32" builtinId="45" hidden="1"/>
    <cellStyle name="Akcent 5" xfId="74" builtinId="45" hidden="1"/>
    <cellStyle name="Akcent 5" xfId="99" builtinId="45" hidden="1"/>
    <cellStyle name="Akcent 5" xfId="138" builtinId="45" hidden="1"/>
    <cellStyle name="Akcent 5" xfId="177" builtinId="45" hidden="1"/>
    <cellStyle name="Akcent 5" xfId="216" builtinId="45" hidden="1"/>
    <cellStyle name="Akcent 5" xfId="256" builtinId="45" hidden="1"/>
    <cellStyle name="Akcent 5" xfId="295" builtinId="45" hidden="1"/>
    <cellStyle name="Akcent 5" xfId="336" builtinId="45" hidden="1"/>
    <cellStyle name="Akcent 5" xfId="375" builtinId="45" hidden="1"/>
    <cellStyle name="Akcent 5" xfId="414" builtinId="45" hidden="1"/>
    <cellStyle name="Akcent 5" xfId="453" builtinId="45" hidden="1"/>
    <cellStyle name="Akcent 5" xfId="493" builtinId="45" hidden="1"/>
    <cellStyle name="Akcent 5" xfId="533" builtinId="45" hidden="1"/>
    <cellStyle name="Akcent 5" xfId="572" builtinId="45" hidden="1"/>
    <cellStyle name="Akcent 5" xfId="612" builtinId="45" hidden="1"/>
    <cellStyle name="Akcent 5" xfId="651" builtinId="45" hidden="1"/>
    <cellStyle name="Akcent 5" xfId="691" builtinId="45" hidden="1"/>
    <cellStyle name="Akcent 5" xfId="730" builtinId="45" hidden="1"/>
    <cellStyle name="Akcent 5" xfId="769" builtinId="45" hidden="1"/>
    <cellStyle name="Akcent 5" xfId="808" builtinId="45" hidden="1"/>
    <cellStyle name="Akcent 5" xfId="967" builtinId="45" hidden="1"/>
    <cellStyle name="Akcent 5" xfId="1008" builtinId="45" hidden="1"/>
    <cellStyle name="Akcent 5" xfId="1047" builtinId="45" hidden="1"/>
    <cellStyle name="Akcent 5" xfId="1086" builtinId="45" hidden="1"/>
    <cellStyle name="Akcent 5" xfId="1125" builtinId="45" hidden="1"/>
    <cellStyle name="Akcent 5" xfId="1165" builtinId="45" hidden="1"/>
    <cellStyle name="Akcent 5" xfId="1204" builtinId="45" hidden="1"/>
    <cellStyle name="Akcent 5" xfId="1245" builtinId="45" hidden="1"/>
    <cellStyle name="Akcent 5" xfId="1284" builtinId="45" hidden="1"/>
    <cellStyle name="Akcent 5" xfId="1323" builtinId="45" hidden="1"/>
    <cellStyle name="Akcent 5" xfId="1362" builtinId="45" hidden="1"/>
    <cellStyle name="Akcent 5" xfId="1402" builtinId="45" hidden="1"/>
    <cellStyle name="Akcent 5" xfId="1442" builtinId="45" hidden="1"/>
    <cellStyle name="Akcent 5" xfId="1481" builtinId="45" hidden="1"/>
    <cellStyle name="Akcent 5" xfId="1521" builtinId="45" hidden="1"/>
    <cellStyle name="Akcent 5" xfId="1561" builtinId="45" hidden="1"/>
    <cellStyle name="Akcent 5" xfId="1601" builtinId="45" hidden="1"/>
    <cellStyle name="Akcent 5" xfId="1640" builtinId="45" hidden="1"/>
    <cellStyle name="Akcent 5" xfId="1679" builtinId="45" hidden="1"/>
    <cellStyle name="Akcent 5" xfId="908" builtinId="45" hidden="1"/>
    <cellStyle name="Akcent 5" xfId="1712" builtinId="45" hidden="1"/>
    <cellStyle name="Akcent 5" xfId="1753" builtinId="45" hidden="1"/>
    <cellStyle name="Akcent 5" xfId="1792" builtinId="45" hidden="1"/>
    <cellStyle name="Akcent 5" xfId="1831" builtinId="45" hidden="1"/>
    <cellStyle name="Akcent 5" xfId="1870" builtinId="45" hidden="1"/>
    <cellStyle name="Akcent 5" xfId="1910" builtinId="45" hidden="1"/>
    <cellStyle name="Akcent 5" xfId="1949" builtinId="45" hidden="1"/>
    <cellStyle name="Akcent 5" xfId="1990" builtinId="45" hidden="1"/>
    <cellStyle name="Akcent 5" xfId="2029" builtinId="45" hidden="1"/>
    <cellStyle name="Akcent 5" xfId="2068" builtinId="45" hidden="1"/>
    <cellStyle name="Akcent 5" xfId="2107" builtinId="45" hidden="1"/>
    <cellStyle name="Akcent 5" xfId="2147" builtinId="45" hidden="1"/>
    <cellStyle name="Akcent 5" xfId="2187" builtinId="45" hidden="1"/>
    <cellStyle name="Akcent 5" xfId="2226" builtinId="45" hidden="1"/>
    <cellStyle name="Akcent 5" xfId="2266" builtinId="45" hidden="1"/>
    <cellStyle name="Akcent 5" xfId="2305" builtinId="45" hidden="1"/>
    <cellStyle name="Akcent 5" xfId="2345" builtinId="45" hidden="1"/>
    <cellStyle name="Akcent 5" xfId="2384" builtinId="45" hidden="1"/>
    <cellStyle name="Akcent 5" xfId="2423" builtinId="45" hidden="1"/>
    <cellStyle name="Akcent 5" xfId="859" builtinId="45" hidden="1"/>
    <cellStyle name="Akcent 5" xfId="1687" builtinId="45" hidden="1"/>
    <cellStyle name="Akcent 5" xfId="2469" builtinId="45" hidden="1"/>
    <cellStyle name="Akcent 5" xfId="2508" builtinId="45" hidden="1"/>
    <cellStyle name="Akcent 5" xfId="2547" builtinId="45" hidden="1"/>
    <cellStyle name="Akcent 5" xfId="2586" builtinId="45" hidden="1"/>
    <cellStyle name="Akcent 5" xfId="2626" builtinId="45" hidden="1"/>
    <cellStyle name="Akcent 5" xfId="2665" builtinId="45" hidden="1"/>
    <cellStyle name="Akcent 5" xfId="2706" builtinId="45" hidden="1"/>
    <cellStyle name="Akcent 5" xfId="2745" builtinId="45" hidden="1"/>
    <cellStyle name="Akcent 5" xfId="2784" builtinId="45" hidden="1"/>
    <cellStyle name="Akcent 5" xfId="2823" builtinId="45" hidden="1"/>
    <cellStyle name="Akcent 5" xfId="2863" builtinId="45" hidden="1"/>
    <cellStyle name="Akcent 5" xfId="2903" builtinId="45" hidden="1"/>
    <cellStyle name="Akcent 5" xfId="2942" builtinId="45" hidden="1"/>
    <cellStyle name="Akcent 5" xfId="2982" builtinId="45" hidden="1"/>
    <cellStyle name="Akcent 5" xfId="3021" builtinId="45" hidden="1"/>
    <cellStyle name="Akcent 5" xfId="3061" builtinId="45" hidden="1"/>
    <cellStyle name="Akcent 5" xfId="3100" builtinId="45" hidden="1"/>
    <cellStyle name="Akcent 5" xfId="3139" builtinId="45" hidden="1"/>
    <cellStyle name="Akcent 5" xfId="3178" builtinId="45" hidden="1"/>
    <cellStyle name="Akcent 5" xfId="3371" builtinId="45" hidden="1"/>
    <cellStyle name="Akcent 5" xfId="3416" builtinId="45" hidden="1"/>
    <cellStyle name="Akcent 5" xfId="3455" builtinId="45" hidden="1"/>
    <cellStyle name="Akcent 5" xfId="3494" builtinId="45" hidden="1"/>
    <cellStyle name="Akcent 5" xfId="3533" builtinId="45" hidden="1"/>
    <cellStyle name="Akcent 5" xfId="3573" builtinId="45" hidden="1"/>
    <cellStyle name="Akcent 5" xfId="3612" builtinId="45" hidden="1"/>
    <cellStyle name="Akcent 5" xfId="3653" builtinId="45" hidden="1"/>
    <cellStyle name="Akcent 5" xfId="3692" builtinId="45" hidden="1"/>
    <cellStyle name="Akcent 5" xfId="3731" builtinId="45" hidden="1"/>
    <cellStyle name="Akcent 5" xfId="3770" builtinId="45" hidden="1"/>
    <cellStyle name="Akcent 5" xfId="3814" builtinId="45" hidden="1"/>
    <cellStyle name="Akcent 5" xfId="3854" builtinId="45" hidden="1"/>
    <cellStyle name="Akcent 5" xfId="3893" builtinId="45" hidden="1"/>
    <cellStyle name="Akcent 5" xfId="3933" builtinId="45" hidden="1"/>
    <cellStyle name="Akcent 5" xfId="3973" builtinId="45" hidden="1"/>
    <cellStyle name="Akcent 5" xfId="4013" builtinId="45" hidden="1"/>
    <cellStyle name="Akcent 5" xfId="4052" builtinId="45" hidden="1"/>
    <cellStyle name="Akcent 5" xfId="4091" builtinId="45" hidden="1"/>
    <cellStyle name="Akcent 5" xfId="4148" builtinId="45" hidden="1"/>
    <cellStyle name="Akcent 5" xfId="4307" builtinId="45" hidden="1"/>
    <cellStyle name="Akcent 5" xfId="4352" builtinId="45" hidden="1"/>
    <cellStyle name="Akcent 5" xfId="4391" builtinId="45" hidden="1"/>
    <cellStyle name="Akcent 5" xfId="4430" builtinId="45" hidden="1"/>
    <cellStyle name="Akcent 5" xfId="4469" builtinId="45" hidden="1"/>
    <cellStyle name="Akcent 5" xfId="4509" builtinId="45" hidden="1"/>
    <cellStyle name="Akcent 5" xfId="4548" builtinId="45" hidden="1"/>
    <cellStyle name="Akcent 5" xfId="4589" builtinId="45" hidden="1"/>
    <cellStyle name="Akcent 5" xfId="4628" builtinId="45" hidden="1"/>
    <cellStyle name="Akcent 5" xfId="4667" builtinId="45" hidden="1"/>
    <cellStyle name="Akcent 5" xfId="4706" builtinId="45" hidden="1"/>
    <cellStyle name="Akcent 5" xfId="4750" builtinId="45" hidden="1"/>
    <cellStyle name="Akcent 5" xfId="4790" builtinId="45" hidden="1"/>
    <cellStyle name="Akcent 5" xfId="4829" builtinId="45" hidden="1"/>
    <cellStyle name="Akcent 5" xfId="4869" builtinId="45" hidden="1"/>
    <cellStyle name="Akcent 5" xfId="4909" builtinId="45" hidden="1"/>
    <cellStyle name="Akcent 5" xfId="4949" builtinId="45" hidden="1"/>
    <cellStyle name="Akcent 5" xfId="4988" builtinId="45" hidden="1"/>
    <cellStyle name="Akcent 5" xfId="5027" builtinId="45" hidden="1"/>
    <cellStyle name="Akcent 5" xfId="4248" builtinId="45" hidden="1"/>
    <cellStyle name="Akcent 5" xfId="5060" builtinId="45" hidden="1"/>
    <cellStyle name="Akcent 5" xfId="5101" builtinId="45" hidden="1"/>
    <cellStyle name="Akcent 5" xfId="5140" builtinId="45" hidden="1"/>
    <cellStyle name="Akcent 5" xfId="5179" builtinId="45" hidden="1"/>
    <cellStyle name="Akcent 5" xfId="5218" builtinId="45" hidden="1"/>
    <cellStyle name="Akcent 5" xfId="5258" builtinId="45" hidden="1"/>
    <cellStyle name="Akcent 5" xfId="5297" builtinId="45" hidden="1"/>
    <cellStyle name="Akcent 5" xfId="5338" builtinId="45" hidden="1"/>
    <cellStyle name="Akcent 5" xfId="5377" builtinId="45" hidden="1"/>
    <cellStyle name="Akcent 5" xfId="5416" builtinId="45" hidden="1"/>
    <cellStyle name="Akcent 5" xfId="5455" builtinId="45" hidden="1"/>
    <cellStyle name="Akcent 5" xfId="5495" builtinId="45" hidden="1"/>
    <cellStyle name="Akcent 5" xfId="5535" builtinId="45" hidden="1"/>
    <cellStyle name="Akcent 5" xfId="5574" builtinId="45" hidden="1"/>
    <cellStyle name="Akcent 5" xfId="5614" builtinId="45" hidden="1"/>
    <cellStyle name="Akcent 5" xfId="5653" builtinId="45" hidden="1"/>
    <cellStyle name="Akcent 5" xfId="5693" builtinId="45" hidden="1"/>
    <cellStyle name="Akcent 5" xfId="5732" builtinId="45" hidden="1"/>
    <cellStyle name="Akcent 5" xfId="5771" builtinId="45" hidden="1"/>
    <cellStyle name="Akcent 5" xfId="4199" builtinId="45" hidden="1"/>
    <cellStyle name="Akcent 5" xfId="5035" builtinId="45" hidden="1"/>
    <cellStyle name="Akcent 5" xfId="5817" builtinId="45" hidden="1"/>
    <cellStyle name="Akcent 5" xfId="5856" builtinId="45" hidden="1"/>
    <cellStyle name="Akcent 5" xfId="5895" builtinId="45" hidden="1"/>
    <cellStyle name="Akcent 5" xfId="5934" builtinId="45" hidden="1"/>
    <cellStyle name="Akcent 5" xfId="5974" builtinId="45" hidden="1"/>
    <cellStyle name="Akcent 5" xfId="6013" builtinId="45" hidden="1"/>
    <cellStyle name="Akcent 5" xfId="6054" builtinId="45" hidden="1"/>
    <cellStyle name="Akcent 5" xfId="6093" builtinId="45" hidden="1"/>
    <cellStyle name="Akcent 5" xfId="6132" builtinId="45" hidden="1"/>
    <cellStyle name="Akcent 5" xfId="6171" builtinId="45" hidden="1"/>
    <cellStyle name="Akcent 5" xfId="6211" builtinId="45" hidden="1"/>
    <cellStyle name="Akcent 5" xfId="6251" builtinId="45" hidden="1"/>
    <cellStyle name="Akcent 5" xfId="6290" builtinId="45" hidden="1"/>
    <cellStyle name="Akcent 5" xfId="6330" builtinId="45" hidden="1"/>
    <cellStyle name="Akcent 5" xfId="6369" builtinId="45" hidden="1"/>
    <cellStyle name="Akcent 5" xfId="6409" builtinId="45" hidden="1"/>
    <cellStyle name="Akcent 5" xfId="6448" builtinId="45" hidden="1"/>
    <cellStyle name="Akcent 5" xfId="6487" builtinId="45" hidden="1"/>
    <cellStyle name="Akcent 5" xfId="3312" builtinId="45" hidden="1"/>
    <cellStyle name="Akcent 5" xfId="6500" builtinId="45" hidden="1"/>
    <cellStyle name="Akcent 5" xfId="6543" builtinId="45" hidden="1"/>
    <cellStyle name="Akcent 5" xfId="6582" builtinId="45" hidden="1"/>
    <cellStyle name="Akcent 5" xfId="6621" builtinId="45" hidden="1"/>
    <cellStyle name="Akcent 5" xfId="6660" builtinId="45" hidden="1"/>
    <cellStyle name="Akcent 5" xfId="6700" builtinId="45" hidden="1"/>
    <cellStyle name="Akcent 5" xfId="6739" builtinId="45" hidden="1"/>
    <cellStyle name="Akcent 5" xfId="6780" builtinId="45" hidden="1"/>
    <cellStyle name="Akcent 5" xfId="6819" builtinId="45" hidden="1"/>
    <cellStyle name="Akcent 5" xfId="6858" builtinId="45" hidden="1"/>
    <cellStyle name="Akcent 5" xfId="6897" builtinId="45" hidden="1"/>
    <cellStyle name="Akcent 5" xfId="6939" builtinId="45" hidden="1"/>
    <cellStyle name="Akcent 5" xfId="6979" builtinId="45" hidden="1"/>
    <cellStyle name="Akcent 5" xfId="7018" builtinId="45" hidden="1"/>
    <cellStyle name="Akcent 5" xfId="7058" builtinId="45" hidden="1"/>
    <cellStyle name="Akcent 5" xfId="7098" builtinId="45" hidden="1"/>
    <cellStyle name="Akcent 5" xfId="7138" builtinId="45" hidden="1"/>
    <cellStyle name="Akcent 5" xfId="7177" builtinId="45" hidden="1"/>
    <cellStyle name="Akcent 5" xfId="7216" builtinId="45" hidden="1"/>
    <cellStyle name="Akcent 5" xfId="7266" builtinId="45" hidden="1"/>
    <cellStyle name="Akcent 5" xfId="7425" builtinId="45" hidden="1"/>
    <cellStyle name="Akcent 5" xfId="7468" builtinId="45" hidden="1"/>
    <cellStyle name="Akcent 5" xfId="7507" builtinId="45" hidden="1"/>
    <cellStyle name="Akcent 5" xfId="7546" builtinId="45" hidden="1"/>
    <cellStyle name="Akcent 5" xfId="7585" builtinId="45" hidden="1"/>
    <cellStyle name="Akcent 5" xfId="7625" builtinId="45" hidden="1"/>
    <cellStyle name="Akcent 5" xfId="7664" builtinId="45" hidden="1"/>
    <cellStyle name="Akcent 5" xfId="7705" builtinId="45" hidden="1"/>
    <cellStyle name="Akcent 5" xfId="7744" builtinId="45" hidden="1"/>
    <cellStyle name="Akcent 5" xfId="7783" builtinId="45" hidden="1"/>
    <cellStyle name="Akcent 5" xfId="7822" builtinId="45" hidden="1"/>
    <cellStyle name="Akcent 5" xfId="7864" builtinId="45" hidden="1"/>
    <cellStyle name="Akcent 5" xfId="7904" builtinId="45" hidden="1"/>
    <cellStyle name="Akcent 5" xfId="7943" builtinId="45" hidden="1"/>
    <cellStyle name="Akcent 5" xfId="7983" builtinId="45" hidden="1"/>
    <cellStyle name="Akcent 5" xfId="8023" builtinId="45" hidden="1"/>
    <cellStyle name="Akcent 5" xfId="8063" builtinId="45" hidden="1"/>
    <cellStyle name="Akcent 5" xfId="8102" builtinId="45" hidden="1"/>
    <cellStyle name="Akcent 5" xfId="8141" builtinId="45" hidden="1"/>
    <cellStyle name="Akcent 5" xfId="7366" builtinId="45" hidden="1"/>
    <cellStyle name="Akcent 5" xfId="8174" builtinId="45" hidden="1"/>
    <cellStyle name="Akcent 5" xfId="8215" builtinId="45" hidden="1"/>
    <cellStyle name="Akcent 5" xfId="8254" builtinId="45" hidden="1"/>
    <cellStyle name="Akcent 5" xfId="8293" builtinId="45" hidden="1"/>
    <cellStyle name="Akcent 5" xfId="8332" builtinId="45" hidden="1"/>
    <cellStyle name="Akcent 5" xfId="8372" builtinId="45" hidden="1"/>
    <cellStyle name="Akcent 5" xfId="8411" builtinId="45" hidden="1"/>
    <cellStyle name="Akcent 5" xfId="8452" builtinId="45" hidden="1"/>
    <cellStyle name="Akcent 5" xfId="8491" builtinId="45" hidden="1"/>
    <cellStyle name="Akcent 5" xfId="8530" builtinId="45" hidden="1"/>
    <cellStyle name="Akcent 5" xfId="8569" builtinId="45" hidden="1"/>
    <cellStyle name="Akcent 5" xfId="8609" builtinId="45" hidden="1"/>
    <cellStyle name="Akcent 5" xfId="8649" builtinId="45" hidden="1"/>
    <cellStyle name="Akcent 5" xfId="8688" builtinId="45" hidden="1"/>
    <cellStyle name="Akcent 5" xfId="8728" builtinId="45" hidden="1"/>
    <cellStyle name="Akcent 5" xfId="8767" builtinId="45" hidden="1"/>
    <cellStyle name="Akcent 5" xfId="8807" builtinId="45" hidden="1"/>
    <cellStyle name="Akcent 5" xfId="8846" builtinId="45" hidden="1"/>
    <cellStyle name="Akcent 5" xfId="8885" builtinId="45" hidden="1"/>
    <cellStyle name="Akcent 5" xfId="7317" builtinId="45" hidden="1"/>
    <cellStyle name="Akcent 5" xfId="8149" builtinId="45" hidden="1"/>
    <cellStyle name="Akcent 5" xfId="8931" builtinId="45" hidden="1"/>
    <cellStyle name="Akcent 5" xfId="8970" builtinId="45" hidden="1"/>
    <cellStyle name="Akcent 5" xfId="9009" builtinId="45" hidden="1"/>
    <cellStyle name="Akcent 5" xfId="9048" builtinId="45" hidden="1"/>
    <cellStyle name="Akcent 5" xfId="9088" builtinId="45" hidden="1"/>
    <cellStyle name="Akcent 5" xfId="9127" builtinId="45" hidden="1"/>
    <cellStyle name="Akcent 5" xfId="9168" builtinId="45" hidden="1"/>
    <cellStyle name="Akcent 5" xfId="9207" builtinId="45" hidden="1"/>
    <cellStyle name="Akcent 5" xfId="9246" builtinId="45" hidden="1"/>
    <cellStyle name="Akcent 5" xfId="9285" builtinId="45" hidden="1"/>
    <cellStyle name="Akcent 5" xfId="9325" builtinId="45" hidden="1"/>
    <cellStyle name="Akcent 5" xfId="9365" builtinId="45" hidden="1"/>
    <cellStyle name="Akcent 5" xfId="9404" builtinId="45" hidden="1"/>
    <cellStyle name="Akcent 5" xfId="9444" builtinId="45" hidden="1"/>
    <cellStyle name="Akcent 5" xfId="9483" builtinId="45" hidden="1"/>
    <cellStyle name="Akcent 5" xfId="9523" builtinId="45" hidden="1"/>
    <cellStyle name="Akcent 5" xfId="9562" builtinId="45" hidden="1"/>
    <cellStyle name="Akcent 5" xfId="9601" builtinId="45" hidden="1"/>
    <cellStyle name="Akcent 5" xfId="4109" builtinId="45" hidden="1"/>
    <cellStyle name="Akcent 5" xfId="9642" builtinId="45" hidden="1"/>
    <cellStyle name="Akcent 5" xfId="9683" builtinId="45" hidden="1"/>
    <cellStyle name="Akcent 5" xfId="9722" builtinId="45" hidden="1"/>
    <cellStyle name="Akcent 5" xfId="9761" builtinId="45" hidden="1"/>
    <cellStyle name="Akcent 5" xfId="9800" builtinId="45" hidden="1"/>
    <cellStyle name="Akcent 5" xfId="9840" builtinId="45" hidden="1"/>
    <cellStyle name="Akcent 5" xfId="9879" builtinId="45" hidden="1"/>
    <cellStyle name="Akcent 5" xfId="9920" builtinId="45" hidden="1"/>
    <cellStyle name="Akcent 5" xfId="9959" builtinId="45" hidden="1"/>
    <cellStyle name="Akcent 5" xfId="9998" builtinId="45" hidden="1"/>
    <cellStyle name="Akcent 5" xfId="10037" builtinId="45" hidden="1"/>
    <cellStyle name="Akcent 5" xfId="10077" builtinId="45" hidden="1"/>
    <cellStyle name="Akcent 5" xfId="10117" builtinId="45" hidden="1"/>
    <cellStyle name="Akcent 5" xfId="10156" builtinId="45" hidden="1"/>
    <cellStyle name="Akcent 5" xfId="10196" builtinId="45" hidden="1"/>
    <cellStyle name="Akcent 5" xfId="10235" builtinId="45" hidden="1"/>
    <cellStyle name="Akcent 5" xfId="10275" builtinId="45" hidden="1"/>
    <cellStyle name="Akcent 5" xfId="10314" builtinId="45" hidden="1"/>
    <cellStyle name="Akcent 5" xfId="10353" builtinId="45" hidden="1"/>
    <cellStyle name="Akcent 5" xfId="10392" builtinId="45" hidden="1"/>
    <cellStyle name="Akcent 5" xfId="10551" builtinId="45" hidden="1"/>
    <cellStyle name="Akcent 5" xfId="10592" builtinId="45" hidden="1"/>
    <cellStyle name="Akcent 5" xfId="10631" builtinId="45" hidden="1"/>
    <cellStyle name="Akcent 5" xfId="10670" builtinId="45" hidden="1"/>
    <cellStyle name="Akcent 5" xfId="10709" builtinId="45" hidden="1"/>
    <cellStyle name="Akcent 5" xfId="10749" builtinId="45" hidden="1"/>
    <cellStyle name="Akcent 5" xfId="10788" builtinId="45" hidden="1"/>
    <cellStyle name="Akcent 5" xfId="10829" builtinId="45" hidden="1"/>
    <cellStyle name="Akcent 5" xfId="10868" builtinId="45" hidden="1"/>
    <cellStyle name="Akcent 5" xfId="10907" builtinId="45" hidden="1"/>
    <cellStyle name="Akcent 5" xfId="10946" builtinId="45" hidden="1"/>
    <cellStyle name="Akcent 5" xfId="10986" builtinId="45" hidden="1"/>
    <cellStyle name="Akcent 5" xfId="11026" builtinId="45" hidden="1"/>
    <cellStyle name="Akcent 5" xfId="11065" builtinId="45" hidden="1"/>
    <cellStyle name="Akcent 5" xfId="11105" builtinId="45" hidden="1"/>
    <cellStyle name="Akcent 5" xfId="11145" builtinId="45" hidden="1"/>
    <cellStyle name="Akcent 5" xfId="11185" builtinId="45" hidden="1"/>
    <cellStyle name="Akcent 5" xfId="11224" builtinId="45" hidden="1"/>
    <cellStyle name="Akcent 5" xfId="11263" builtinId="45" hidden="1"/>
    <cellStyle name="Akcent 5" xfId="10492" builtinId="45" hidden="1"/>
    <cellStyle name="Akcent 5" xfId="11296" builtinId="45" hidden="1"/>
    <cellStyle name="Akcent 5" xfId="11337" builtinId="45" hidden="1"/>
    <cellStyle name="Akcent 5" xfId="11376" builtinId="45" hidden="1"/>
    <cellStyle name="Akcent 5" xfId="11415" builtinId="45" hidden="1"/>
    <cellStyle name="Akcent 5" xfId="11454" builtinId="45" hidden="1"/>
    <cellStyle name="Akcent 5" xfId="11494" builtinId="45" hidden="1"/>
    <cellStyle name="Akcent 5" xfId="11533" builtinId="45" hidden="1"/>
    <cellStyle name="Akcent 5" xfId="11574" builtinId="45" hidden="1"/>
    <cellStyle name="Akcent 5" xfId="11613" builtinId="45" hidden="1"/>
    <cellStyle name="Akcent 5" xfId="11652" builtinId="45" hidden="1"/>
    <cellStyle name="Akcent 5" xfId="11691" builtinId="45" hidden="1"/>
    <cellStyle name="Akcent 5" xfId="11731" builtinId="45" hidden="1"/>
    <cellStyle name="Akcent 5" xfId="11771" builtinId="45" hidden="1"/>
    <cellStyle name="Akcent 5" xfId="11810" builtinId="45" hidden="1"/>
    <cellStyle name="Akcent 5" xfId="11850" builtinId="45" hidden="1"/>
    <cellStyle name="Akcent 5" xfId="11889" builtinId="45" hidden="1"/>
    <cellStyle name="Akcent 5" xfId="11929" builtinId="45" hidden="1"/>
    <cellStyle name="Akcent 5" xfId="11968" builtinId="45" hidden="1"/>
    <cellStyle name="Akcent 5" xfId="12007" builtinId="45" hidden="1"/>
    <cellStyle name="Akcent 5" xfId="10443" builtinId="45" hidden="1"/>
    <cellStyle name="Akcent 5" xfId="11271" builtinId="45" hidden="1"/>
    <cellStyle name="Akcent 5" xfId="12053" builtinId="45" hidden="1"/>
    <cellStyle name="Akcent 5" xfId="12092" builtinId="45" hidden="1"/>
    <cellStyle name="Akcent 5" xfId="12131" builtinId="45" hidden="1"/>
    <cellStyle name="Akcent 5" xfId="12170" builtinId="45" hidden="1"/>
    <cellStyle name="Akcent 5" xfId="12210" builtinId="45" hidden="1"/>
    <cellStyle name="Akcent 5" xfId="12249" builtinId="45" hidden="1"/>
    <cellStyle name="Akcent 5" xfId="12290" builtinId="45" hidden="1"/>
    <cellStyle name="Akcent 5" xfId="12329" builtinId="45" hidden="1"/>
    <cellStyle name="Akcent 5" xfId="12368" builtinId="45" hidden="1"/>
    <cellStyle name="Akcent 5" xfId="12407" builtinId="45" hidden="1"/>
    <cellStyle name="Akcent 5" xfId="12447" builtinId="45" hidden="1"/>
    <cellStyle name="Akcent 5" xfId="12487" builtinId="45" hidden="1"/>
    <cellStyle name="Akcent 5" xfId="12526" builtinId="45" hidden="1"/>
    <cellStyle name="Akcent 5" xfId="12566" builtinId="45" hidden="1"/>
    <cellStyle name="Akcent 5" xfId="12605" builtinId="45" hidden="1"/>
    <cellStyle name="Akcent 5" xfId="12645" builtinId="45" hidden="1"/>
    <cellStyle name="Akcent 5" xfId="12684" builtinId="45" hidden="1"/>
    <cellStyle name="Akcent 5" xfId="12723" builtinId="45" hidden="1"/>
    <cellStyle name="Akcent 5" xfId="12762" builtinId="45" hidden="1"/>
    <cellStyle name="Akcent 5" xfId="12802" builtinId="45" hidden="1"/>
    <cellStyle name="Akcent 5" xfId="12843" builtinId="45" hidden="1"/>
    <cellStyle name="Akcent 5" xfId="12882" builtinId="45" hidden="1"/>
    <cellStyle name="Akcent 5" xfId="12921" builtinId="45" hidden="1"/>
    <cellStyle name="Akcent 5" xfId="12960" builtinId="45" hidden="1"/>
    <cellStyle name="Akcent 5" xfId="13000" builtinId="45" hidden="1"/>
    <cellStyle name="Akcent 5" xfId="13039" builtinId="45" hidden="1"/>
    <cellStyle name="Akcent 5" xfId="13080" builtinId="45" hidden="1"/>
    <cellStyle name="Akcent 5" xfId="13119" builtinId="45" hidden="1"/>
    <cellStyle name="Akcent 5" xfId="13158" builtinId="45" hidden="1"/>
    <cellStyle name="Akcent 5" xfId="13197" builtinId="45" hidden="1"/>
    <cellStyle name="Akcent 5" xfId="13237" builtinId="45" hidden="1"/>
    <cellStyle name="Akcent 5" xfId="13277" builtinId="45" hidden="1"/>
    <cellStyle name="Akcent 5" xfId="13316" builtinId="45" hidden="1"/>
    <cellStyle name="Akcent 5" xfId="13356" builtinId="45" hidden="1"/>
    <cellStyle name="Akcent 5" xfId="13395" builtinId="45" hidden="1"/>
    <cellStyle name="Akcent 5" xfId="13435" builtinId="45" hidden="1"/>
    <cellStyle name="Akcent 5" xfId="13474" builtinId="45" hidden="1"/>
    <cellStyle name="Akcent 5" xfId="13513" builtinId="45" hidden="1"/>
    <cellStyle name="Akcent 5" xfId="13552" builtinId="45" hidden="1"/>
    <cellStyle name="Akcent 5" xfId="13711" builtinId="45" hidden="1"/>
    <cellStyle name="Akcent 5" xfId="13752" builtinId="45" hidden="1"/>
    <cellStyle name="Akcent 5" xfId="13791" builtinId="45" hidden="1"/>
    <cellStyle name="Akcent 5" xfId="13830" builtinId="45" hidden="1"/>
    <cellStyle name="Akcent 5" xfId="13869" builtinId="45" hidden="1"/>
    <cellStyle name="Akcent 5" xfId="13909" builtinId="45" hidden="1"/>
    <cellStyle name="Akcent 5" xfId="13948" builtinId="45" hidden="1"/>
    <cellStyle name="Akcent 5" xfId="13989" builtinId="45" hidden="1"/>
    <cellStyle name="Akcent 5" xfId="14028" builtinId="45" hidden="1"/>
    <cellStyle name="Akcent 5" xfId="14067" builtinId="45" hidden="1"/>
    <cellStyle name="Akcent 5" xfId="14106" builtinId="45" hidden="1"/>
    <cellStyle name="Akcent 5" xfId="14146" builtinId="45" hidden="1"/>
    <cellStyle name="Akcent 5" xfId="14186" builtinId="45" hidden="1"/>
    <cellStyle name="Akcent 5" xfId="14225" builtinId="45" hidden="1"/>
    <cellStyle name="Akcent 5" xfId="14265" builtinId="45" hidden="1"/>
    <cellStyle name="Akcent 5" xfId="14305" builtinId="45" hidden="1"/>
    <cellStyle name="Akcent 5" xfId="14345" builtinId="45" hidden="1"/>
    <cellStyle name="Akcent 5" xfId="14384" builtinId="45" hidden="1"/>
    <cellStyle name="Akcent 5" xfId="14423" builtinId="45" hidden="1"/>
    <cellStyle name="Akcent 5" xfId="13652" builtinId="45" hidden="1"/>
    <cellStyle name="Akcent 5" xfId="14456" builtinId="45" hidden="1"/>
    <cellStyle name="Akcent 5" xfId="14497" builtinId="45" hidden="1"/>
    <cellStyle name="Akcent 5" xfId="14536" builtinId="45" hidden="1"/>
    <cellStyle name="Akcent 5" xfId="14575" builtinId="45" hidden="1"/>
    <cellStyle name="Akcent 5" xfId="14614" builtinId="45" hidden="1"/>
    <cellStyle name="Akcent 5" xfId="14654" builtinId="45" hidden="1"/>
    <cellStyle name="Akcent 5" xfId="14693" builtinId="45" hidden="1"/>
    <cellStyle name="Akcent 5" xfId="14734" builtinId="45" hidden="1"/>
    <cellStyle name="Akcent 5" xfId="14773" builtinId="45" hidden="1"/>
    <cellStyle name="Akcent 5" xfId="14812" builtinId="45" hidden="1"/>
    <cellStyle name="Akcent 5" xfId="14851" builtinId="45" hidden="1"/>
    <cellStyle name="Akcent 5" xfId="14891" builtinId="45" hidden="1"/>
    <cellStyle name="Akcent 5" xfId="14931" builtinId="45" hidden="1"/>
    <cellStyle name="Akcent 5" xfId="14970" builtinId="45" hidden="1"/>
    <cellStyle name="Akcent 5" xfId="15010" builtinId="45" hidden="1"/>
    <cellStyle name="Akcent 5" xfId="15049" builtinId="45" hidden="1"/>
    <cellStyle name="Akcent 5" xfId="15089" builtinId="45" hidden="1"/>
    <cellStyle name="Akcent 5" xfId="15128" builtinId="45" hidden="1"/>
    <cellStyle name="Akcent 5" xfId="15167" builtinId="45" hidden="1"/>
    <cellStyle name="Akcent 5" xfId="13603" builtinId="45" hidden="1"/>
    <cellStyle name="Akcent 5" xfId="14431" builtinId="45" hidden="1"/>
    <cellStyle name="Akcent 5" xfId="15213" builtinId="45" hidden="1"/>
    <cellStyle name="Akcent 5" xfId="15252" builtinId="45" hidden="1"/>
    <cellStyle name="Akcent 5" xfId="15291" builtinId="45" hidden="1"/>
    <cellStyle name="Akcent 5" xfId="15330" builtinId="45" hidden="1"/>
    <cellStyle name="Akcent 5" xfId="15370" builtinId="45" hidden="1"/>
    <cellStyle name="Akcent 5" xfId="15409" builtinId="45" hidden="1"/>
    <cellStyle name="Akcent 5" xfId="15450" builtinId="45" hidden="1"/>
    <cellStyle name="Akcent 5" xfId="15489" builtinId="45" hidden="1"/>
    <cellStyle name="Akcent 5" xfId="15528" builtinId="45" hidden="1"/>
    <cellStyle name="Akcent 5" xfId="15567" builtinId="45" hidden="1"/>
    <cellStyle name="Akcent 5" xfId="15607" builtinId="45" hidden="1"/>
    <cellStyle name="Akcent 5" xfId="15647" builtinId="45" hidden="1"/>
    <cellStyle name="Akcent 5" xfId="15686" builtinId="45" hidden="1"/>
    <cellStyle name="Akcent 5" xfId="15726" builtinId="45" hidden="1"/>
    <cellStyle name="Akcent 5" xfId="15765" builtinId="45" hidden="1"/>
    <cellStyle name="Akcent 5" xfId="15805" builtinId="45" hidden="1"/>
    <cellStyle name="Akcent 5" xfId="15844" builtinId="45" hidden="1"/>
    <cellStyle name="Akcent 5" xfId="15883" builtinId="45" hidden="1"/>
    <cellStyle name="Akcent 5" xfId="4102" builtinId="45" hidden="1"/>
    <cellStyle name="Akcent 5" xfId="15896" builtinId="45" hidden="1"/>
    <cellStyle name="Akcent 5" xfId="15937" builtinId="45" hidden="1"/>
    <cellStyle name="Akcent 5" xfId="15976" builtinId="45" hidden="1"/>
    <cellStyle name="Akcent 5" xfId="16015" builtinId="45" hidden="1"/>
    <cellStyle name="Akcent 5" xfId="16054" builtinId="45" hidden="1"/>
    <cellStyle name="Akcent 5" xfId="16094" builtinId="45" hidden="1"/>
    <cellStyle name="Akcent 5" xfId="16133" builtinId="45" hidden="1"/>
    <cellStyle name="Akcent 5" xfId="16174" builtinId="45" hidden="1"/>
    <cellStyle name="Akcent 5" xfId="16213" builtinId="45" hidden="1"/>
    <cellStyle name="Akcent 5" xfId="16252" builtinId="45" hidden="1"/>
    <cellStyle name="Akcent 5" xfId="16291" builtinId="45" hidden="1"/>
    <cellStyle name="Akcent 5" xfId="16331" builtinId="45" hidden="1"/>
    <cellStyle name="Akcent 5" xfId="16371" builtinId="45" hidden="1"/>
    <cellStyle name="Akcent 5" xfId="16410" builtinId="45" hidden="1"/>
    <cellStyle name="Akcent 5" xfId="16450" builtinId="45" hidden="1"/>
    <cellStyle name="Akcent 5" xfId="16489" builtinId="45" hidden="1"/>
    <cellStyle name="Akcent 5" xfId="16529" builtinId="45" hidden="1"/>
    <cellStyle name="Akcent 5" xfId="16568" builtinId="45" hidden="1"/>
    <cellStyle name="Akcent 5" xfId="16607" builtinId="45" hidden="1"/>
    <cellStyle name="Akcent 5" xfId="16646" builtinId="45" hidden="1"/>
    <cellStyle name="Akcent 5" xfId="16805" builtinId="45" hidden="1"/>
    <cellStyle name="Akcent 5" xfId="16846" builtinId="45" hidden="1"/>
    <cellStyle name="Akcent 5" xfId="16885" builtinId="45" hidden="1"/>
    <cellStyle name="Akcent 5" xfId="16924" builtinId="45" hidden="1"/>
    <cellStyle name="Akcent 5" xfId="16963" builtinId="45" hidden="1"/>
    <cellStyle name="Akcent 5" xfId="17003" builtinId="45" hidden="1"/>
    <cellStyle name="Akcent 5" xfId="17042" builtinId="45" hidden="1"/>
    <cellStyle name="Akcent 5" xfId="17083" builtinId="45" hidden="1"/>
    <cellStyle name="Akcent 5" xfId="17122" builtinId="45" hidden="1"/>
    <cellStyle name="Akcent 5" xfId="17161" builtinId="45" hidden="1"/>
    <cellStyle name="Akcent 5" xfId="17200" builtinId="45" hidden="1"/>
    <cellStyle name="Akcent 5" xfId="17240" builtinId="45" hidden="1"/>
    <cellStyle name="Akcent 5" xfId="17280" builtinId="45" hidden="1"/>
    <cellStyle name="Akcent 5" xfId="17319" builtinId="45" hidden="1"/>
    <cellStyle name="Akcent 5" xfId="17359" builtinId="45" hidden="1"/>
    <cellStyle name="Akcent 5" xfId="17399" builtinId="45" hidden="1"/>
    <cellStyle name="Akcent 5" xfId="17439" builtinId="45" hidden="1"/>
    <cellStyle name="Akcent 5" xfId="17478" builtinId="45" hidden="1"/>
    <cellStyle name="Akcent 5" xfId="17517" builtinId="45" hidden="1"/>
    <cellStyle name="Akcent 5" xfId="16746" builtinId="45" hidden="1"/>
    <cellStyle name="Akcent 5" xfId="17550" builtinId="45" hidden="1"/>
    <cellStyle name="Akcent 5" xfId="17591" builtinId="45" hidden="1"/>
    <cellStyle name="Akcent 5" xfId="17630" builtinId="45" hidden="1"/>
    <cellStyle name="Akcent 5" xfId="17669" builtinId="45" hidden="1"/>
    <cellStyle name="Akcent 5" xfId="17708" builtinId="45" hidden="1"/>
    <cellStyle name="Akcent 5" xfId="17748" builtinId="45" hidden="1"/>
    <cellStyle name="Akcent 5" xfId="17787" builtinId="45" hidden="1"/>
    <cellStyle name="Akcent 5" xfId="17828" builtinId="45" hidden="1"/>
    <cellStyle name="Akcent 5" xfId="17867" builtinId="45" hidden="1"/>
    <cellStyle name="Akcent 5" xfId="17906" builtinId="45" hidden="1"/>
    <cellStyle name="Akcent 5" xfId="17945" builtinId="45" hidden="1"/>
    <cellStyle name="Akcent 5" xfId="17985" builtinId="45" hidden="1"/>
    <cellStyle name="Akcent 5" xfId="18025" builtinId="45" hidden="1"/>
    <cellStyle name="Akcent 5" xfId="18064" builtinId="45" hidden="1"/>
    <cellStyle name="Akcent 5" xfId="18104" builtinId="45" hidden="1"/>
    <cellStyle name="Akcent 5" xfId="18143" builtinId="45" hidden="1"/>
    <cellStyle name="Akcent 5" xfId="18183" builtinId="45" hidden="1"/>
    <cellStyle name="Akcent 5" xfId="18222" builtinId="45" hidden="1"/>
    <cellStyle name="Akcent 5" xfId="18261" builtinId="45" hidden="1"/>
    <cellStyle name="Akcent 5" xfId="16697" builtinId="45" hidden="1"/>
    <cellStyle name="Akcent 5" xfId="17525" builtinId="45" hidden="1"/>
    <cellStyle name="Akcent 5" xfId="18307" builtinId="45" hidden="1"/>
    <cellStyle name="Akcent 5" xfId="18346" builtinId="45" hidden="1"/>
    <cellStyle name="Akcent 5" xfId="18385" builtinId="45" hidden="1"/>
    <cellStyle name="Akcent 5" xfId="18424" builtinId="45" hidden="1"/>
    <cellStyle name="Akcent 5" xfId="18464" builtinId="45" hidden="1"/>
    <cellStyle name="Akcent 5" xfId="18503" builtinId="45" hidden="1"/>
    <cellStyle name="Akcent 5" xfId="18544" builtinId="45" hidden="1"/>
    <cellStyle name="Akcent 5" xfId="18583" builtinId="45" hidden="1"/>
    <cellStyle name="Akcent 5" xfId="18622" builtinId="45" hidden="1"/>
    <cellStyle name="Akcent 5" xfId="18661" builtinId="45" hidden="1"/>
    <cellStyle name="Akcent 5" xfId="18701" builtinId="45" hidden="1"/>
    <cellStyle name="Akcent 5" xfId="18741" builtinId="45" hidden="1"/>
    <cellStyle name="Akcent 5" xfId="18780" builtinId="45" hidden="1"/>
    <cellStyle name="Akcent 5" xfId="18820" builtinId="45" hidden="1"/>
    <cellStyle name="Akcent 5" xfId="18859" builtinId="45" hidden="1"/>
    <cellStyle name="Akcent 5" xfId="18899" builtinId="45" hidden="1"/>
    <cellStyle name="Akcent 5" xfId="18938" builtinId="45" hidden="1"/>
    <cellStyle name="Akcent 5" xfId="18977" builtinId="45" hidden="1"/>
    <cellStyle name="Akcent 5" xfId="7227" builtinId="45" hidden="1"/>
    <cellStyle name="Akcent 5" xfId="19099" builtinId="45" hidden="1"/>
    <cellStyle name="Akcent 5" xfId="19140" builtinId="45" hidden="1"/>
    <cellStyle name="Akcent 5" xfId="19179" builtinId="45" hidden="1"/>
    <cellStyle name="Akcent 5" xfId="19218" builtinId="45" hidden="1"/>
    <cellStyle name="Akcent 5" xfId="19257" builtinId="45" hidden="1"/>
    <cellStyle name="Akcent 5" xfId="19297" builtinId="45" hidden="1"/>
    <cellStyle name="Akcent 5" xfId="19336" builtinId="45" hidden="1"/>
    <cellStyle name="Akcent 5" xfId="19377" builtinId="45" hidden="1"/>
    <cellStyle name="Akcent 5" xfId="19416" builtinId="45" hidden="1"/>
    <cellStyle name="Akcent 5" xfId="19455" builtinId="45" hidden="1"/>
    <cellStyle name="Akcent 5" xfId="19494" builtinId="45" hidden="1"/>
    <cellStyle name="Akcent 5" xfId="19534" builtinId="45" hidden="1"/>
    <cellStyle name="Akcent 5" xfId="19574" builtinId="45" hidden="1"/>
    <cellStyle name="Akcent 5" xfId="19613" builtinId="45" hidden="1"/>
    <cellStyle name="Akcent 5" xfId="19653" builtinId="45" hidden="1"/>
    <cellStyle name="Akcent 5" xfId="19692" builtinId="45" hidden="1"/>
    <cellStyle name="Akcent 5" xfId="19732" builtinId="45" hidden="1"/>
    <cellStyle name="Akcent 5" xfId="19771" builtinId="45" hidden="1"/>
    <cellStyle name="Akcent 5" xfId="19810" builtinId="45" hidden="1"/>
    <cellStyle name="Akcent 5" xfId="19861" builtinId="45" hidden="1"/>
    <cellStyle name="Akcent 5" xfId="20020" builtinId="45" hidden="1"/>
    <cellStyle name="Akcent 5" xfId="20061" builtinId="45" hidden="1"/>
    <cellStyle name="Akcent 5" xfId="20100" builtinId="45" hidden="1"/>
    <cellStyle name="Akcent 5" xfId="20139" builtinId="45" hidden="1"/>
    <cellStyle name="Akcent 5" xfId="20178" builtinId="45" hidden="1"/>
    <cellStyle name="Akcent 5" xfId="20218" builtinId="45" hidden="1"/>
    <cellStyle name="Akcent 5" xfId="20257" builtinId="45" hidden="1"/>
    <cellStyle name="Akcent 5" xfId="20298" builtinId="45" hidden="1"/>
    <cellStyle name="Akcent 5" xfId="20337" builtinId="45" hidden="1"/>
    <cellStyle name="Akcent 5" xfId="20376" builtinId="45" hidden="1"/>
    <cellStyle name="Akcent 5" xfId="20415" builtinId="45" hidden="1"/>
    <cellStyle name="Akcent 5" xfId="20455" builtinId="45" hidden="1"/>
    <cellStyle name="Akcent 5" xfId="20495" builtinId="45" hidden="1"/>
    <cellStyle name="Akcent 5" xfId="20534" builtinId="45" hidden="1"/>
    <cellStyle name="Akcent 5" xfId="20574" builtinId="45" hidden="1"/>
    <cellStyle name="Akcent 5" xfId="20614" builtinId="45" hidden="1"/>
    <cellStyle name="Akcent 5" xfId="20654" builtinId="45" hidden="1"/>
    <cellStyle name="Akcent 5" xfId="20693" builtinId="45" hidden="1"/>
    <cellStyle name="Akcent 5" xfId="20732" builtinId="45" hidden="1"/>
    <cellStyle name="Akcent 5" xfId="19961" builtinId="45" hidden="1"/>
    <cellStyle name="Akcent 5" xfId="20765" builtinId="45" hidden="1"/>
    <cellStyle name="Akcent 5" xfId="20806" builtinId="45" hidden="1"/>
    <cellStyle name="Akcent 5" xfId="20845" builtinId="45" hidden="1"/>
    <cellStyle name="Akcent 5" xfId="20884" builtinId="45" hidden="1"/>
    <cellStyle name="Akcent 5" xfId="20923" builtinId="45" hidden="1"/>
    <cellStyle name="Akcent 5" xfId="20963" builtinId="45" hidden="1"/>
    <cellStyle name="Akcent 5" xfId="21002" builtinId="45" hidden="1"/>
    <cellStyle name="Akcent 5" xfId="21043" builtinId="45" hidden="1"/>
    <cellStyle name="Akcent 5" xfId="21082" builtinId="45" hidden="1"/>
    <cellStyle name="Akcent 5" xfId="21121" builtinId="45" hidden="1"/>
    <cellStyle name="Akcent 5" xfId="21160" builtinId="45" hidden="1"/>
    <cellStyle name="Akcent 5" xfId="21200" builtinId="45" hidden="1"/>
    <cellStyle name="Akcent 5" xfId="21240" builtinId="45" hidden="1"/>
    <cellStyle name="Akcent 5" xfId="21279" builtinId="45" hidden="1"/>
    <cellStyle name="Akcent 5" xfId="21319" builtinId="45" hidden="1"/>
    <cellStyle name="Akcent 5" xfId="21358" builtinId="45" hidden="1"/>
    <cellStyle name="Akcent 5" xfId="21398" builtinId="45" hidden="1"/>
    <cellStyle name="Akcent 5" xfId="21437" builtinId="45" hidden="1"/>
    <cellStyle name="Akcent 5" xfId="21476" builtinId="45" hidden="1"/>
    <cellStyle name="Akcent 5" xfId="19912" builtinId="45" hidden="1"/>
    <cellStyle name="Akcent 5" xfId="20740" builtinId="45" hidden="1"/>
    <cellStyle name="Akcent 5" xfId="21522" builtinId="45" hidden="1"/>
    <cellStyle name="Akcent 5" xfId="21561" builtinId="45" hidden="1"/>
    <cellStyle name="Akcent 5" xfId="21600" builtinId="45" hidden="1"/>
    <cellStyle name="Akcent 5" xfId="21639" builtinId="45" hidden="1"/>
    <cellStyle name="Akcent 5" xfId="21679" builtinId="45" hidden="1"/>
    <cellStyle name="Akcent 5" xfId="21718" builtinId="45" hidden="1"/>
    <cellStyle name="Akcent 5" xfId="21759" builtinId="45" hidden="1"/>
    <cellStyle name="Akcent 5" xfId="21798" builtinId="45" hidden="1"/>
    <cellStyle name="Akcent 5" xfId="21837" builtinId="45" hidden="1"/>
    <cellStyle name="Akcent 5" xfId="21876" builtinId="45" hidden="1"/>
    <cellStyle name="Akcent 5" xfId="21916" builtinId="45" hidden="1"/>
    <cellStyle name="Akcent 5" xfId="21956" builtinId="45" hidden="1"/>
    <cellStyle name="Akcent 5" xfId="21995" builtinId="45" hidden="1"/>
    <cellStyle name="Akcent 5" xfId="22035" builtinId="45" hidden="1"/>
    <cellStyle name="Akcent 5" xfId="22074" builtinId="45" hidden="1"/>
    <cellStyle name="Akcent 5" xfId="22114" builtinId="45" hidden="1"/>
    <cellStyle name="Akcent 5" xfId="22153" builtinId="45" hidden="1"/>
    <cellStyle name="Akcent 5" xfId="22192" builtinId="45" hidden="1"/>
    <cellStyle name="Akcent 5" xfId="22231" builtinId="45" hidden="1"/>
    <cellStyle name="Akcent 5" xfId="22271" builtinId="45" hidden="1"/>
    <cellStyle name="Akcent 5" xfId="22312" builtinId="45" hidden="1"/>
    <cellStyle name="Akcent 5" xfId="22351" builtinId="45" hidden="1"/>
    <cellStyle name="Akcent 5" xfId="22390" builtinId="45" hidden="1"/>
    <cellStyle name="Akcent 5" xfId="22429" builtinId="45" hidden="1"/>
    <cellStyle name="Akcent 5" xfId="22469" builtinId="45" hidden="1"/>
    <cellStyle name="Akcent 5" xfId="22508" builtinId="45" hidden="1"/>
    <cellStyle name="Akcent 5" xfId="22549" builtinId="45" hidden="1"/>
    <cellStyle name="Akcent 5" xfId="22588" builtinId="45" hidden="1"/>
    <cellStyle name="Akcent 5" xfId="22627" builtinId="45" hidden="1"/>
    <cellStyle name="Akcent 5" xfId="22666" builtinId="45" hidden="1"/>
    <cellStyle name="Akcent 5" xfId="22706" builtinId="45" hidden="1"/>
    <cellStyle name="Akcent 5" xfId="22746" builtinId="45" hidden="1"/>
    <cellStyle name="Akcent 5" xfId="22785" builtinId="45" hidden="1"/>
    <cellStyle name="Akcent 5" xfId="22825" builtinId="45" hidden="1"/>
    <cellStyle name="Akcent 5" xfId="22864" builtinId="45" hidden="1"/>
    <cellStyle name="Akcent 5" xfId="22904" builtinId="45" hidden="1"/>
    <cellStyle name="Akcent 5" xfId="22943" builtinId="45" hidden="1"/>
    <cellStyle name="Akcent 5" xfId="22982" builtinId="45" hidden="1"/>
    <cellStyle name="Akcent 5" xfId="23021" builtinId="45" hidden="1"/>
    <cellStyle name="Akcent 5" xfId="23180" builtinId="45" hidden="1"/>
    <cellStyle name="Akcent 5" xfId="23221" builtinId="45" hidden="1"/>
    <cellStyle name="Akcent 5" xfId="23260" builtinId="45" hidden="1"/>
    <cellStyle name="Akcent 5" xfId="23299" builtinId="45" hidden="1"/>
    <cellStyle name="Akcent 5" xfId="23338" builtinId="45" hidden="1"/>
    <cellStyle name="Akcent 5" xfId="23378" builtinId="45" hidden="1"/>
    <cellStyle name="Akcent 5" xfId="23417" builtinId="45" hidden="1"/>
    <cellStyle name="Akcent 5" xfId="23458" builtinId="45" hidden="1"/>
    <cellStyle name="Akcent 5" xfId="23497" builtinId="45" hidden="1"/>
    <cellStyle name="Akcent 5" xfId="23536" builtinId="45" hidden="1"/>
    <cellStyle name="Akcent 5" xfId="23575" builtinId="45" hidden="1"/>
    <cellStyle name="Akcent 5" xfId="23615" builtinId="45" hidden="1"/>
    <cellStyle name="Akcent 5" xfId="23655" builtinId="45" hidden="1"/>
    <cellStyle name="Akcent 5" xfId="23694" builtinId="45" hidden="1"/>
    <cellStyle name="Akcent 5" xfId="23734" builtinId="45" hidden="1"/>
    <cellStyle name="Akcent 5" xfId="23774" builtinId="45" hidden="1"/>
    <cellStyle name="Akcent 5" xfId="23814" builtinId="45" hidden="1"/>
    <cellStyle name="Akcent 5" xfId="23853" builtinId="45" hidden="1"/>
    <cellStyle name="Akcent 5" xfId="23892" builtinId="45" hidden="1"/>
    <cellStyle name="Akcent 5" xfId="23121" builtinId="45" hidden="1"/>
    <cellStyle name="Akcent 5" xfId="23925" builtinId="45" hidden="1"/>
    <cellStyle name="Akcent 5" xfId="23966" builtinId="45" hidden="1"/>
    <cellStyle name="Akcent 5" xfId="24005" builtinId="45" hidden="1"/>
    <cellStyle name="Akcent 5" xfId="24044" builtinId="45" hidden="1"/>
    <cellStyle name="Akcent 5" xfId="24083" builtinId="45" hidden="1"/>
    <cellStyle name="Akcent 5" xfId="24123" builtinId="45" hidden="1"/>
    <cellStyle name="Akcent 5" xfId="24162" builtinId="45" hidden="1"/>
    <cellStyle name="Akcent 5" xfId="24203" builtinId="45" hidden="1"/>
    <cellStyle name="Akcent 5" xfId="24242" builtinId="45" hidden="1"/>
    <cellStyle name="Akcent 5" xfId="24281" builtinId="45" hidden="1"/>
    <cellStyle name="Akcent 5" xfId="24320" builtinId="45" hidden="1"/>
    <cellStyle name="Akcent 5" xfId="24360" builtinId="45" hidden="1"/>
    <cellStyle name="Akcent 5" xfId="24400" builtinId="45" hidden="1"/>
    <cellStyle name="Akcent 5" xfId="24439" builtinId="45" hidden="1"/>
    <cellStyle name="Akcent 5" xfId="24479" builtinId="45" hidden="1"/>
    <cellStyle name="Akcent 5" xfId="24518" builtinId="45" hidden="1"/>
    <cellStyle name="Akcent 5" xfId="24558" builtinId="45" hidden="1"/>
    <cellStyle name="Akcent 5" xfId="24597" builtinId="45" hidden="1"/>
    <cellStyle name="Akcent 5" xfId="24636" builtinId="45" hidden="1"/>
    <cellStyle name="Akcent 5" xfId="23072" builtinId="45" hidden="1"/>
    <cellStyle name="Akcent 5" xfId="23900" builtinId="45" hidden="1"/>
    <cellStyle name="Akcent 5" xfId="24682" builtinId="45" hidden="1"/>
    <cellStyle name="Akcent 5" xfId="24721" builtinId="45" hidden="1"/>
    <cellStyle name="Akcent 5" xfId="24760" builtinId="45" hidden="1"/>
    <cellStyle name="Akcent 5" xfId="24799" builtinId="45" hidden="1"/>
    <cellStyle name="Akcent 5" xfId="24839" builtinId="45" hidden="1"/>
    <cellStyle name="Akcent 5" xfId="24878" builtinId="45" hidden="1"/>
    <cellStyle name="Akcent 5" xfId="24919" builtinId="45" hidden="1"/>
    <cellStyle name="Akcent 5" xfId="24958" builtinId="45" hidden="1"/>
    <cellStyle name="Akcent 5" xfId="24997" builtinId="45" hidden="1"/>
    <cellStyle name="Akcent 5" xfId="25036" builtinId="45" hidden="1"/>
    <cellStyle name="Akcent 5" xfId="25076" builtinId="45" hidden="1"/>
    <cellStyle name="Akcent 5" xfId="25116" builtinId="45" hidden="1"/>
    <cellStyle name="Akcent 5" xfId="25155" builtinId="45" hidden="1"/>
    <cellStyle name="Akcent 5" xfId="25195" builtinId="45" hidden="1"/>
    <cellStyle name="Akcent 5" xfId="25234" builtinId="45" hidden="1"/>
    <cellStyle name="Akcent 5" xfId="25274" builtinId="45" hidden="1"/>
    <cellStyle name="Akcent 5" xfId="25313" builtinId="45" hidden="1"/>
    <cellStyle name="Akcent 5" xfId="25352" builtinId="45" hidden="1"/>
    <cellStyle name="Akcent 5" xfId="19040" builtinId="45" hidden="1"/>
    <cellStyle name="Akcent 5" xfId="19007" builtinId="45" hidden="1"/>
    <cellStyle name="Akcent 5" xfId="25379" builtinId="45" hidden="1"/>
    <cellStyle name="Akcent 5" xfId="25418" builtinId="45" hidden="1"/>
    <cellStyle name="Akcent 5" xfId="25457" builtinId="45" hidden="1"/>
    <cellStyle name="Akcent 5" xfId="25496" builtinId="45" hidden="1"/>
    <cellStyle name="Akcent 5" xfId="25536" builtinId="45" hidden="1"/>
    <cellStyle name="Akcent 5" xfId="25575" builtinId="45" hidden="1"/>
    <cellStyle name="Akcent 5" xfId="25616" builtinId="45" hidden="1"/>
    <cellStyle name="Akcent 5" xfId="25655" builtinId="45" hidden="1"/>
    <cellStyle name="Akcent 5" xfId="25694" builtinId="45" hidden="1"/>
    <cellStyle name="Akcent 5" xfId="25733" builtinId="45" hidden="1"/>
    <cellStyle name="Akcent 5" xfId="25773" builtinId="45" hidden="1"/>
    <cellStyle name="Akcent 5" xfId="25813" builtinId="45" hidden="1"/>
    <cellStyle name="Akcent 5" xfId="25852" builtinId="45" hidden="1"/>
    <cellStyle name="Akcent 5" xfId="25892" builtinId="45" hidden="1"/>
    <cellStyle name="Akcent 5" xfId="25931" builtinId="45" hidden="1"/>
    <cellStyle name="Akcent 5" xfId="25971" builtinId="45" hidden="1"/>
    <cellStyle name="Akcent 5" xfId="26010" builtinId="45" hidden="1"/>
    <cellStyle name="Akcent 5" xfId="26049" builtinId="45" hidden="1"/>
    <cellStyle name="Akcent 5" xfId="26088" builtinId="45" hidden="1"/>
    <cellStyle name="Akcent 5" xfId="26247" builtinId="45" hidden="1"/>
    <cellStyle name="Akcent 5" xfId="26288" builtinId="45" hidden="1"/>
    <cellStyle name="Akcent 5" xfId="26327" builtinId="45" hidden="1"/>
    <cellStyle name="Akcent 5" xfId="26366" builtinId="45" hidden="1"/>
    <cellStyle name="Akcent 5" xfId="26405" builtinId="45" hidden="1"/>
    <cellStyle name="Akcent 5" xfId="26445" builtinId="45" hidden="1"/>
    <cellStyle name="Akcent 5" xfId="26484" builtinId="45" hidden="1"/>
    <cellStyle name="Akcent 5" xfId="26525" builtinId="45" hidden="1"/>
    <cellStyle name="Akcent 5" xfId="26564" builtinId="45" hidden="1"/>
    <cellStyle name="Akcent 5" xfId="26603" builtinId="45" hidden="1"/>
    <cellStyle name="Akcent 5" xfId="26642" builtinId="45" hidden="1"/>
    <cellStyle name="Akcent 5" xfId="26682" builtinId="45" hidden="1"/>
    <cellStyle name="Akcent 5" xfId="26722" builtinId="45" hidden="1"/>
    <cellStyle name="Akcent 5" xfId="26761" builtinId="45" hidden="1"/>
    <cellStyle name="Akcent 5" xfId="26801" builtinId="45" hidden="1"/>
    <cellStyle name="Akcent 5" xfId="26841" builtinId="45" hidden="1"/>
    <cellStyle name="Akcent 5" xfId="26881" builtinId="45" hidden="1"/>
    <cellStyle name="Akcent 5" xfId="26920" builtinId="45" hidden="1"/>
    <cellStyle name="Akcent 5" xfId="26959" builtinId="45" hidden="1"/>
    <cellStyle name="Akcent 5" xfId="26188" builtinId="45" hidden="1"/>
    <cellStyle name="Akcent 5" xfId="26992" builtinId="45" hidden="1"/>
    <cellStyle name="Akcent 5" xfId="27033" builtinId="45" hidden="1"/>
    <cellStyle name="Akcent 5" xfId="27072" builtinId="45" hidden="1"/>
    <cellStyle name="Akcent 5" xfId="27111" builtinId="45" hidden="1"/>
    <cellStyle name="Akcent 5" xfId="27150" builtinId="45" hidden="1"/>
    <cellStyle name="Akcent 5" xfId="27190" builtinId="45" hidden="1"/>
    <cellStyle name="Akcent 5" xfId="27229" builtinId="45" hidden="1"/>
    <cellStyle name="Akcent 5" xfId="27270" builtinId="45" hidden="1"/>
    <cellStyle name="Akcent 5" xfId="27309" builtinId="45" hidden="1"/>
    <cellStyle name="Akcent 5" xfId="27348" builtinId="45" hidden="1"/>
    <cellStyle name="Akcent 5" xfId="27387" builtinId="45" hidden="1"/>
    <cellStyle name="Akcent 5" xfId="27427" builtinId="45" hidden="1"/>
    <cellStyle name="Akcent 5" xfId="27467" builtinId="45" hidden="1"/>
    <cellStyle name="Akcent 5" xfId="27506" builtinId="45" hidden="1"/>
    <cellStyle name="Akcent 5" xfId="27546" builtinId="45" hidden="1"/>
    <cellStyle name="Akcent 5" xfId="27585" builtinId="45" hidden="1"/>
    <cellStyle name="Akcent 5" xfId="27625" builtinId="45" hidden="1"/>
    <cellStyle name="Akcent 5" xfId="27664" builtinId="45" hidden="1"/>
    <cellStyle name="Akcent 5" xfId="27703" builtinId="45" hidden="1"/>
    <cellStyle name="Akcent 5" xfId="26139" builtinId="45" hidden="1"/>
    <cellStyle name="Akcent 5" xfId="26967" builtinId="45" hidden="1"/>
    <cellStyle name="Akcent 5" xfId="27749" builtinId="45" hidden="1"/>
    <cellStyle name="Akcent 5" xfId="27788" builtinId="45" hidden="1"/>
    <cellStyle name="Akcent 5" xfId="27827" builtinId="45" hidden="1"/>
    <cellStyle name="Akcent 5" xfId="27866" builtinId="45" hidden="1"/>
    <cellStyle name="Akcent 5" xfId="27906" builtinId="45" hidden="1"/>
    <cellStyle name="Akcent 5" xfId="27945" builtinId="45" hidden="1"/>
    <cellStyle name="Akcent 5" xfId="27986" builtinId="45" hidden="1"/>
    <cellStyle name="Akcent 5" xfId="28025" builtinId="45" hidden="1"/>
    <cellStyle name="Akcent 5" xfId="28064" builtinId="45" hidden="1"/>
    <cellStyle name="Akcent 5" xfId="28103" builtinId="45" hidden="1"/>
    <cellStyle name="Akcent 5" xfId="28143" builtinId="45" hidden="1"/>
    <cellStyle name="Akcent 5" xfId="28183" builtinId="45" hidden="1"/>
    <cellStyle name="Akcent 5" xfId="28222" builtinId="45" hidden="1"/>
    <cellStyle name="Akcent 5" xfId="28262" builtinId="45" hidden="1"/>
    <cellStyle name="Akcent 5" xfId="28301" builtinId="45" hidden="1"/>
    <cellStyle name="Akcent 5" xfId="28341" builtinId="45" hidden="1"/>
    <cellStyle name="Akcent 5" xfId="28380" builtinId="45" hidden="1"/>
    <cellStyle name="Akcent 5" xfId="28419" builtinId="45" hidden="1"/>
    <cellStyle name="Akcent 5" xfId="28458" builtinId="45" hidden="1"/>
    <cellStyle name="Akcent 5" xfId="28582" builtinId="45" hidden="1"/>
    <cellStyle name="Akcent 5" xfId="28625" builtinId="45" hidden="1"/>
    <cellStyle name="Akcent 5" xfId="28664" builtinId="45" hidden="1"/>
    <cellStyle name="Akcent 5" xfId="28703" builtinId="45" hidden="1"/>
    <cellStyle name="Akcent 5" xfId="28742" builtinId="45" hidden="1"/>
    <cellStyle name="Akcent 5" xfId="28782" builtinId="45" hidden="1"/>
    <cellStyle name="Akcent 5" xfId="28821" builtinId="45" hidden="1"/>
    <cellStyle name="Akcent 5" xfId="28862" builtinId="45" hidden="1"/>
    <cellStyle name="Akcent 5" xfId="28901" builtinId="45" hidden="1"/>
    <cellStyle name="Akcent 5" xfId="28940" builtinId="45" hidden="1"/>
    <cellStyle name="Akcent 5" xfId="28979" builtinId="45" hidden="1"/>
    <cellStyle name="Akcent 5" xfId="29021" builtinId="45" hidden="1"/>
    <cellStyle name="Akcent 5" xfId="29061" builtinId="45" hidden="1"/>
    <cellStyle name="Akcent 5" xfId="29100" builtinId="45" hidden="1"/>
    <cellStyle name="Akcent 5" xfId="29140" builtinId="45" hidden="1"/>
    <cellStyle name="Akcent 5" xfId="29180" builtinId="45" hidden="1"/>
    <cellStyle name="Akcent 5" xfId="29220" builtinId="45" hidden="1"/>
    <cellStyle name="Akcent 5" xfId="29259" builtinId="45" hidden="1"/>
    <cellStyle name="Akcent 5" xfId="29298" builtinId="45" hidden="1"/>
    <cellStyle name="Akcent 5" xfId="29348" builtinId="45" hidden="1"/>
    <cellStyle name="Akcent 5" xfId="29507" builtinId="45" hidden="1"/>
    <cellStyle name="Akcent 5" xfId="29550" builtinId="45" hidden="1"/>
    <cellStyle name="Akcent 5" xfId="29589" builtinId="45" hidden="1"/>
    <cellStyle name="Akcent 5" xfId="29628" builtinId="45" hidden="1"/>
    <cellStyle name="Akcent 5" xfId="29667" builtinId="45" hidden="1"/>
    <cellStyle name="Akcent 5" xfId="29707" builtinId="45" hidden="1"/>
    <cellStyle name="Akcent 5" xfId="29746" builtinId="45" hidden="1"/>
    <cellStyle name="Akcent 5" xfId="29787" builtinId="45" hidden="1"/>
    <cellStyle name="Akcent 5" xfId="29826" builtinId="45" hidden="1"/>
    <cellStyle name="Akcent 5" xfId="29865" builtinId="45" hidden="1"/>
    <cellStyle name="Akcent 5" xfId="29904" builtinId="45" hidden="1"/>
    <cellStyle name="Akcent 5" xfId="29946" builtinId="45" hidden="1"/>
    <cellStyle name="Akcent 5" xfId="29986" builtinId="45" hidden="1"/>
    <cellStyle name="Akcent 5" xfId="30025" builtinId="45" hidden="1"/>
    <cellStyle name="Akcent 5" xfId="30065" builtinId="45" hidden="1"/>
    <cellStyle name="Akcent 5" xfId="30105" builtinId="45" hidden="1"/>
    <cellStyle name="Akcent 5" xfId="30145" builtinId="45" hidden="1"/>
    <cellStyle name="Akcent 5" xfId="30184" builtinId="45" hidden="1"/>
    <cellStyle name="Akcent 5" xfId="30223" builtinId="45" hidden="1"/>
    <cellStyle name="Akcent 5" xfId="29448" builtinId="45" hidden="1"/>
    <cellStyle name="Akcent 5" xfId="30256" builtinId="45" hidden="1"/>
    <cellStyle name="Akcent 5" xfId="30297" builtinId="45" hidden="1"/>
    <cellStyle name="Akcent 5" xfId="30336" builtinId="45" hidden="1"/>
    <cellStyle name="Akcent 5" xfId="30375" builtinId="45" hidden="1"/>
    <cellStyle name="Akcent 5" xfId="30414" builtinId="45" hidden="1"/>
    <cellStyle name="Akcent 5" xfId="30454" builtinId="45" hidden="1"/>
    <cellStyle name="Akcent 5" xfId="30493" builtinId="45" hidden="1"/>
    <cellStyle name="Akcent 5" xfId="30534" builtinId="45" hidden="1"/>
    <cellStyle name="Akcent 5" xfId="30573" builtinId="45" hidden="1"/>
    <cellStyle name="Akcent 5" xfId="30612" builtinId="45" hidden="1"/>
    <cellStyle name="Akcent 5" xfId="30651" builtinId="45" hidden="1"/>
    <cellStyle name="Akcent 5" xfId="30691" builtinId="45" hidden="1"/>
    <cellStyle name="Akcent 5" xfId="30731" builtinId="45" hidden="1"/>
    <cellStyle name="Akcent 5" xfId="30770" builtinId="45" hidden="1"/>
    <cellStyle name="Akcent 5" xfId="30810" builtinId="45" hidden="1"/>
    <cellStyle name="Akcent 5" xfId="30849" builtinId="45" hidden="1"/>
    <cellStyle name="Akcent 5" xfId="30889" builtinId="45" hidden="1"/>
    <cellStyle name="Akcent 5" xfId="30928" builtinId="45" hidden="1"/>
    <cellStyle name="Akcent 5" xfId="30967" builtinId="45" hidden="1"/>
    <cellStyle name="Akcent 5" xfId="29399" builtinId="45" hidden="1"/>
    <cellStyle name="Akcent 5" xfId="30231" builtinId="45" hidden="1"/>
    <cellStyle name="Akcent 5" xfId="31013" builtinId="45" hidden="1"/>
    <cellStyle name="Akcent 5" xfId="31052" builtinId="45" hidden="1"/>
    <cellStyle name="Akcent 5" xfId="31091" builtinId="45" hidden="1"/>
    <cellStyle name="Akcent 5" xfId="31130" builtinId="45" hidden="1"/>
    <cellStyle name="Akcent 5" xfId="31170" builtinId="45" hidden="1"/>
    <cellStyle name="Akcent 5" xfId="31209" builtinId="45" hidden="1"/>
    <cellStyle name="Akcent 5" xfId="31250" builtinId="45" hidden="1"/>
    <cellStyle name="Akcent 5" xfId="31289" builtinId="45" hidden="1"/>
    <cellStyle name="Akcent 5" xfId="31328" builtinId="45" hidden="1"/>
    <cellStyle name="Akcent 5" xfId="31367" builtinId="45" hidden="1"/>
    <cellStyle name="Akcent 5" xfId="31407" builtinId="45" hidden="1"/>
    <cellStyle name="Akcent 5" xfId="31447" builtinId="45" hidden="1"/>
    <cellStyle name="Akcent 5" xfId="31486" builtinId="45" hidden="1"/>
    <cellStyle name="Akcent 5" xfId="31526" builtinId="45" hidden="1"/>
    <cellStyle name="Akcent 5" xfId="31565" builtinId="45" hidden="1"/>
    <cellStyle name="Akcent 5" xfId="31605" builtinId="45" hidden="1"/>
    <cellStyle name="Akcent 5" xfId="31644" builtinId="45" hidden="1"/>
    <cellStyle name="Akcent 5" xfId="31683" builtinId="45" hidden="1"/>
    <cellStyle name="Akcent 5" xfId="28523" builtinId="45" hidden="1"/>
    <cellStyle name="Akcent 5" xfId="31696" builtinId="45" hidden="1"/>
    <cellStyle name="Akcent 5" xfId="31737" builtinId="45" hidden="1"/>
    <cellStyle name="Akcent 5" xfId="31776" builtinId="45" hidden="1"/>
    <cellStyle name="Akcent 5" xfId="31815" builtinId="45" hidden="1"/>
    <cellStyle name="Akcent 5" xfId="31854" builtinId="45" hidden="1"/>
    <cellStyle name="Akcent 5" xfId="31894" builtinId="45" hidden="1"/>
    <cellStyle name="Akcent 5" xfId="31933" builtinId="45" hidden="1"/>
    <cellStyle name="Akcent 5" xfId="31974" builtinId="45" hidden="1"/>
    <cellStyle name="Akcent 5" xfId="32013" builtinId="45" hidden="1"/>
    <cellStyle name="Akcent 5" xfId="32052" builtinId="45" hidden="1"/>
    <cellStyle name="Akcent 5" xfId="32091" builtinId="45" hidden="1"/>
    <cellStyle name="Akcent 5" xfId="32131" builtinId="45" hidden="1"/>
    <cellStyle name="Akcent 5" xfId="32171" builtinId="45" hidden="1"/>
    <cellStyle name="Akcent 5" xfId="32210" builtinId="45" hidden="1"/>
    <cellStyle name="Akcent 5" xfId="32250" builtinId="45" hidden="1"/>
    <cellStyle name="Akcent 5" xfId="32289" builtinId="45" hidden="1"/>
    <cellStyle name="Akcent 5" xfId="32329" builtinId="45" hidden="1"/>
    <cellStyle name="Akcent 5" xfId="32368" builtinId="45" hidden="1"/>
    <cellStyle name="Akcent 5" xfId="32407" builtinId="45" hidden="1"/>
    <cellStyle name="Akcent 5" xfId="32446" builtinId="45" hidden="1"/>
    <cellStyle name="Akcent 5" xfId="32605" builtinId="45" hidden="1"/>
    <cellStyle name="Akcent 5" xfId="32646" builtinId="45" hidden="1"/>
    <cellStyle name="Akcent 5" xfId="32685" builtinId="45" hidden="1"/>
    <cellStyle name="Akcent 5" xfId="32724" builtinId="45" hidden="1"/>
    <cellStyle name="Akcent 5" xfId="32763" builtinId="45" hidden="1"/>
    <cellStyle name="Akcent 5" xfId="32803" builtinId="45" hidden="1"/>
    <cellStyle name="Akcent 5" xfId="32842" builtinId="45" hidden="1"/>
    <cellStyle name="Akcent 5" xfId="32883" builtinId="45" hidden="1"/>
    <cellStyle name="Akcent 5" xfId="32922" builtinId="45" hidden="1"/>
    <cellStyle name="Akcent 5" xfId="32961" builtinId="45" hidden="1"/>
    <cellStyle name="Akcent 5" xfId="33000" builtinId="45" hidden="1"/>
    <cellStyle name="Akcent 5" xfId="33040" builtinId="45" hidden="1"/>
    <cellStyle name="Akcent 5" xfId="33080" builtinId="45" hidden="1"/>
    <cellStyle name="Akcent 5" xfId="33119" builtinId="45" hidden="1"/>
    <cellStyle name="Akcent 5" xfId="33159" builtinId="45" hidden="1"/>
    <cellStyle name="Akcent 5" xfId="33199" builtinId="45" hidden="1"/>
    <cellStyle name="Akcent 5" xfId="33239" builtinId="45" hidden="1"/>
    <cellStyle name="Akcent 5" xfId="33278" builtinId="45" hidden="1"/>
    <cellStyle name="Akcent 5" xfId="33317" builtinId="45" hidden="1"/>
    <cellStyle name="Akcent 5" xfId="32546" builtinId="45" hidden="1"/>
    <cellStyle name="Akcent 5" xfId="33350" builtinId="45" hidden="1"/>
    <cellStyle name="Akcent 5" xfId="33391" builtinId="45" hidden="1"/>
    <cellStyle name="Akcent 5" xfId="33430" builtinId="45" hidden="1"/>
    <cellStyle name="Akcent 5" xfId="33469" builtinId="45" hidden="1"/>
    <cellStyle name="Akcent 5" xfId="33508" builtinId="45" hidden="1"/>
    <cellStyle name="Akcent 5" xfId="33548" builtinId="45" hidden="1"/>
    <cellStyle name="Akcent 5" xfId="33587" builtinId="45" hidden="1"/>
    <cellStyle name="Akcent 5" xfId="33628" builtinId="45" hidden="1"/>
    <cellStyle name="Akcent 5" xfId="33667" builtinId="45" hidden="1"/>
    <cellStyle name="Akcent 5" xfId="33706" builtinId="45" hidden="1"/>
    <cellStyle name="Akcent 5" xfId="33745" builtinId="45" hidden="1"/>
    <cellStyle name="Akcent 5" xfId="33785" builtinId="45" hidden="1"/>
    <cellStyle name="Akcent 5" xfId="33825" builtinId="45" hidden="1"/>
    <cellStyle name="Akcent 5" xfId="33864" builtinId="45" hidden="1"/>
    <cellStyle name="Akcent 5" xfId="33904" builtinId="45" hidden="1"/>
    <cellStyle name="Akcent 5" xfId="33943" builtinId="45" hidden="1"/>
    <cellStyle name="Akcent 5" xfId="33983" builtinId="45" hidden="1"/>
    <cellStyle name="Akcent 5" xfId="34022" builtinId="45" hidden="1"/>
    <cellStyle name="Akcent 5" xfId="34061" builtinId="45" hidden="1"/>
    <cellStyle name="Akcent 5" xfId="32497" builtinId="45" hidden="1"/>
    <cellStyle name="Akcent 5" xfId="33325" builtinId="45" hidden="1"/>
    <cellStyle name="Akcent 5" xfId="34107" builtinId="45" hidden="1"/>
    <cellStyle name="Akcent 5" xfId="34146" builtinId="45" hidden="1"/>
    <cellStyle name="Akcent 5" xfId="34185" builtinId="45" hidden="1"/>
    <cellStyle name="Akcent 5" xfId="34224" builtinId="45" hidden="1"/>
    <cellStyle name="Akcent 5" xfId="34264" builtinId="45" hidden="1"/>
    <cellStyle name="Akcent 5" xfId="34303" builtinId="45" hidden="1"/>
    <cellStyle name="Akcent 5" xfId="34344" builtinId="45" hidden="1"/>
    <cellStyle name="Akcent 5" xfId="34383" builtinId="45" hidden="1"/>
    <cellStyle name="Akcent 5" xfId="34422" builtinId="45" hidden="1"/>
    <cellStyle name="Akcent 5" xfId="34461" builtinId="45" hidden="1"/>
    <cellStyle name="Akcent 5" xfId="34501" builtinId="45" hidden="1"/>
    <cellStyle name="Akcent 5" xfId="34541" builtinId="45" hidden="1"/>
    <cellStyle name="Akcent 5" xfId="34580" builtinId="45" hidden="1"/>
    <cellStyle name="Akcent 5" xfId="34620" builtinId="45" hidden="1"/>
    <cellStyle name="Akcent 5" xfId="34659" builtinId="45" hidden="1"/>
    <cellStyle name="Akcent 5" xfId="34699" builtinId="45" hidden="1"/>
    <cellStyle name="Akcent 5" xfId="34738" builtinId="45" hidden="1"/>
    <cellStyle name="Akcent 5" xfId="34777" builtinId="45" hidden="1"/>
    <cellStyle name="Akcent 5" xfId="29309" builtinId="45" hidden="1"/>
    <cellStyle name="Akcent 5" xfId="34818" builtinId="45" hidden="1"/>
    <cellStyle name="Akcent 5" xfId="34859" builtinId="45" hidden="1"/>
    <cellStyle name="Akcent 5" xfId="34898" builtinId="45" hidden="1"/>
    <cellStyle name="Akcent 5" xfId="34937" builtinId="45" hidden="1"/>
    <cellStyle name="Akcent 5" xfId="34976" builtinId="45" hidden="1"/>
    <cellStyle name="Akcent 5" xfId="35016" builtinId="45" hidden="1"/>
    <cellStyle name="Akcent 5" xfId="35055" builtinId="45" hidden="1"/>
    <cellStyle name="Akcent 5" xfId="35096" builtinId="45" hidden="1"/>
    <cellStyle name="Akcent 5" xfId="35135" builtinId="45" hidden="1"/>
    <cellStyle name="Akcent 5" xfId="35174" builtinId="45" hidden="1"/>
    <cellStyle name="Akcent 5" xfId="35213" builtinId="45" hidden="1"/>
    <cellStyle name="Akcent 5" xfId="35253" builtinId="45" hidden="1"/>
    <cellStyle name="Akcent 5" xfId="35293" builtinId="45" hidden="1"/>
    <cellStyle name="Akcent 5" xfId="35332" builtinId="45" hidden="1"/>
    <cellStyle name="Akcent 5" xfId="35372" builtinId="45" hidden="1"/>
    <cellStyle name="Akcent 5" xfId="35411" builtinId="45" hidden="1"/>
    <cellStyle name="Akcent 5" xfId="35451" builtinId="45" hidden="1"/>
    <cellStyle name="Akcent 5" xfId="35490" builtinId="45" hidden="1"/>
    <cellStyle name="Akcent 5" xfId="35529" builtinId="45" hidden="1"/>
    <cellStyle name="Akcent 5" xfId="35568" builtinId="45" hidden="1"/>
    <cellStyle name="Akcent 5" xfId="35727" builtinId="45" hidden="1"/>
    <cellStyle name="Akcent 5" xfId="35768" builtinId="45" hidden="1"/>
    <cellStyle name="Akcent 5" xfId="35807" builtinId="45" hidden="1"/>
    <cellStyle name="Akcent 5" xfId="35846" builtinId="45" hidden="1"/>
    <cellStyle name="Akcent 5" xfId="35885" builtinId="45" hidden="1"/>
    <cellStyle name="Akcent 5" xfId="35925" builtinId="45" hidden="1"/>
    <cellStyle name="Akcent 5" xfId="35964" builtinId="45" hidden="1"/>
    <cellStyle name="Akcent 5" xfId="36005" builtinId="45" hidden="1"/>
    <cellStyle name="Akcent 5" xfId="36044" builtinId="45" hidden="1"/>
    <cellStyle name="Akcent 5" xfId="36083" builtinId="45" hidden="1"/>
    <cellStyle name="Akcent 5" xfId="36122" builtinId="45" hidden="1"/>
    <cellStyle name="Akcent 5" xfId="36162" builtinId="45" hidden="1"/>
    <cellStyle name="Akcent 5" xfId="36202" builtinId="45" hidden="1"/>
    <cellStyle name="Akcent 5" xfId="36241" builtinId="45" hidden="1"/>
    <cellStyle name="Akcent 5" xfId="36281" builtinId="45" hidden="1"/>
    <cellStyle name="Akcent 5" xfId="36321" builtinId="45" hidden="1"/>
    <cellStyle name="Akcent 5" xfId="36361" builtinId="45" hidden="1"/>
    <cellStyle name="Akcent 5" xfId="36400" builtinId="45" hidden="1"/>
    <cellStyle name="Akcent 5" xfId="36439" builtinId="45" hidden="1"/>
    <cellStyle name="Akcent 5" xfId="35668" builtinId="45" hidden="1"/>
    <cellStyle name="Akcent 5" xfId="36472" builtinId="45" hidden="1"/>
    <cellStyle name="Akcent 5" xfId="36513" builtinId="45" hidden="1"/>
    <cellStyle name="Akcent 5" xfId="36552" builtinId="45" hidden="1"/>
    <cellStyle name="Akcent 5" xfId="36591" builtinId="45" hidden="1"/>
    <cellStyle name="Akcent 5" xfId="36630" builtinId="45" hidden="1"/>
    <cellStyle name="Akcent 5" xfId="36670" builtinId="45" hidden="1"/>
    <cellStyle name="Akcent 5" xfId="36709" builtinId="45" hidden="1"/>
    <cellStyle name="Akcent 5" xfId="36750" builtinId="45" hidden="1"/>
    <cellStyle name="Akcent 5" xfId="36789" builtinId="45" hidden="1"/>
    <cellStyle name="Akcent 5" xfId="36828" builtinId="45" hidden="1"/>
    <cellStyle name="Akcent 5" xfId="36867" builtinId="45" hidden="1"/>
    <cellStyle name="Akcent 5" xfId="36907" builtinId="45" hidden="1"/>
    <cellStyle name="Akcent 5" xfId="36947" builtinId="45" hidden="1"/>
    <cellStyle name="Akcent 5" xfId="36986" builtinId="45" hidden="1"/>
    <cellStyle name="Akcent 5" xfId="37026" builtinId="45" hidden="1"/>
    <cellStyle name="Akcent 5" xfId="37065" builtinId="45" hidden="1"/>
    <cellStyle name="Akcent 5" xfId="37105" builtinId="45" hidden="1"/>
    <cellStyle name="Akcent 5" xfId="37144" builtinId="45" hidden="1"/>
    <cellStyle name="Akcent 5" xfId="37183" builtinId="45" hidden="1"/>
    <cellStyle name="Akcent 5" xfId="35619" builtinId="45" hidden="1"/>
    <cellStyle name="Akcent 5" xfId="36447" builtinId="45" hidden="1"/>
    <cellStyle name="Akcent 5" xfId="37229" builtinId="45" hidden="1"/>
    <cellStyle name="Akcent 5" xfId="37268" builtinId="45" hidden="1"/>
    <cellStyle name="Akcent 5" xfId="37307" builtinId="45" hidden="1"/>
    <cellStyle name="Akcent 5" xfId="37346" builtinId="45" hidden="1"/>
    <cellStyle name="Akcent 5" xfId="37386" builtinId="45" hidden="1"/>
    <cellStyle name="Akcent 5" xfId="37425" builtinId="45" hidden="1"/>
    <cellStyle name="Akcent 5" xfId="37466" builtinId="45" hidden="1"/>
    <cellStyle name="Akcent 5" xfId="37505" builtinId="45" hidden="1"/>
    <cellStyle name="Akcent 5" xfId="37544" builtinId="45" hidden="1"/>
    <cellStyle name="Akcent 5" xfId="37583" builtinId="45" hidden="1"/>
    <cellStyle name="Akcent 5" xfId="37623" builtinId="45" hidden="1"/>
    <cellStyle name="Akcent 5" xfId="37663" builtinId="45" hidden="1"/>
    <cellStyle name="Akcent 5" xfId="37702" builtinId="45" hidden="1"/>
    <cellStyle name="Akcent 5" xfId="37742" builtinId="45" hidden="1"/>
    <cellStyle name="Akcent 5" xfId="37781" builtinId="45" hidden="1"/>
    <cellStyle name="Akcent 5" xfId="37821" builtinId="45" hidden="1"/>
    <cellStyle name="Akcent 5" xfId="37860" builtinId="45" hidden="1"/>
    <cellStyle name="Akcent 5" xfId="37899" builtinId="45" hidden="1"/>
    <cellStyle name="Akcent 5" xfId="37938" builtinId="45" hidden="1"/>
    <cellStyle name="Akcent 5" xfId="37978" builtinId="45" hidden="1"/>
    <cellStyle name="Akcent 5" xfId="38019" builtinId="45" hidden="1"/>
    <cellStyle name="Akcent 5" xfId="38058" builtinId="45" hidden="1"/>
    <cellStyle name="Akcent 5" xfId="38097" builtinId="45" hidden="1"/>
    <cellStyle name="Akcent 5" xfId="38136" builtinId="45" hidden="1"/>
    <cellStyle name="Akcent 5" xfId="38176" builtinId="45" hidden="1"/>
    <cellStyle name="Akcent 5" xfId="38215" builtinId="45" hidden="1"/>
    <cellStyle name="Akcent 5" xfId="38256" builtinId="45" hidden="1"/>
    <cellStyle name="Akcent 5" xfId="38295" builtinId="45" hidden="1"/>
    <cellStyle name="Akcent 5" xfId="38334" builtinId="45" hidden="1"/>
    <cellStyle name="Akcent 5" xfId="38373" builtinId="45" hidden="1"/>
    <cellStyle name="Akcent 5" xfId="38413" builtinId="45" hidden="1"/>
    <cellStyle name="Akcent 5" xfId="38453" builtinId="45" hidden="1"/>
    <cellStyle name="Akcent 5" xfId="38492" builtinId="45" hidden="1"/>
    <cellStyle name="Akcent 5" xfId="38532" builtinId="45" hidden="1"/>
    <cellStyle name="Akcent 5" xfId="38571" builtinId="45" hidden="1"/>
    <cellStyle name="Akcent 5" xfId="38611" builtinId="45" hidden="1"/>
    <cellStyle name="Akcent 5" xfId="38650" builtinId="45" hidden="1"/>
    <cellStyle name="Akcent 5" xfId="38689" builtinId="45" hidden="1"/>
    <cellStyle name="Akcent 5" xfId="38728" builtinId="45" hidden="1"/>
    <cellStyle name="Akcent 5" xfId="38887" builtinId="45" hidden="1"/>
    <cellStyle name="Akcent 5" xfId="38928" builtinId="45" hidden="1"/>
    <cellStyle name="Akcent 5" xfId="38967" builtinId="45" hidden="1"/>
    <cellStyle name="Akcent 5" xfId="39006" builtinId="45" hidden="1"/>
    <cellStyle name="Akcent 5" xfId="39045" builtinId="45" hidden="1"/>
    <cellStyle name="Akcent 5" xfId="39085" builtinId="45" hidden="1"/>
    <cellStyle name="Akcent 5" xfId="39124" builtinId="45" hidden="1"/>
    <cellStyle name="Akcent 5" xfId="39165" builtinId="45" hidden="1"/>
    <cellStyle name="Akcent 5" xfId="39204" builtinId="45" hidden="1"/>
    <cellStyle name="Akcent 5" xfId="39243" builtinId="45" hidden="1"/>
    <cellStyle name="Akcent 5" xfId="39282" builtinId="45" hidden="1"/>
    <cellStyle name="Akcent 5" xfId="39322" builtinId="45" hidden="1"/>
    <cellStyle name="Akcent 5" xfId="39362" builtinId="45" hidden="1"/>
    <cellStyle name="Akcent 5" xfId="39401" builtinId="45" hidden="1"/>
    <cellStyle name="Akcent 5" xfId="39441" builtinId="45" hidden="1"/>
    <cellStyle name="Akcent 5" xfId="39481" builtinId="45" hidden="1"/>
    <cellStyle name="Akcent 5" xfId="39521" builtinId="45" hidden="1"/>
    <cellStyle name="Akcent 5" xfId="39560" builtinId="45" hidden="1"/>
    <cellStyle name="Akcent 5" xfId="39599" builtinId="45" hidden="1"/>
    <cellStyle name="Akcent 5" xfId="38828" builtinId="45" hidden="1"/>
    <cellStyle name="Akcent 5" xfId="39632" builtinId="45" hidden="1"/>
    <cellStyle name="Akcent 5" xfId="39673" builtinId="45" hidden="1"/>
    <cellStyle name="Akcent 5" xfId="39712" builtinId="45" hidden="1"/>
    <cellStyle name="Akcent 5" xfId="39751" builtinId="45" hidden="1"/>
    <cellStyle name="Akcent 5" xfId="39790" builtinId="45" hidden="1"/>
    <cellStyle name="Akcent 5" xfId="39830" builtinId="45" hidden="1"/>
    <cellStyle name="Akcent 5" xfId="39869" builtinId="45" hidden="1"/>
    <cellStyle name="Akcent 5" xfId="39910" builtinId="45" hidden="1"/>
    <cellStyle name="Akcent 5" xfId="39949" builtinId="45" hidden="1"/>
    <cellStyle name="Akcent 5" xfId="39988" builtinId="45" hidden="1"/>
    <cellStyle name="Akcent 5" xfId="40027" builtinId="45" hidden="1"/>
    <cellStyle name="Akcent 5" xfId="40067" builtinId="45" hidden="1"/>
    <cellStyle name="Akcent 5" xfId="40107" builtinId="45" hidden="1"/>
    <cellStyle name="Akcent 5" xfId="40146" builtinId="45" hidden="1"/>
    <cellStyle name="Akcent 5" xfId="40186" builtinId="45" hidden="1"/>
    <cellStyle name="Akcent 5" xfId="40225" builtinId="45" hidden="1"/>
    <cellStyle name="Akcent 5" xfId="40265" builtinId="45" hidden="1"/>
    <cellStyle name="Akcent 5" xfId="40304" builtinId="45" hidden="1"/>
    <cellStyle name="Akcent 5" xfId="40343" builtinId="45" hidden="1"/>
    <cellStyle name="Akcent 5" xfId="38779" builtinId="45" hidden="1"/>
    <cellStyle name="Akcent 5" xfId="39607" builtinId="45" hidden="1"/>
    <cellStyle name="Akcent 5" xfId="40389" builtinId="45" hidden="1"/>
    <cellStyle name="Akcent 5" xfId="40428" builtinId="45" hidden="1"/>
    <cellStyle name="Akcent 5" xfId="40467" builtinId="45" hidden="1"/>
    <cellStyle name="Akcent 5" xfId="40506" builtinId="45" hidden="1"/>
    <cellStyle name="Akcent 5" xfId="40546" builtinId="45" hidden="1"/>
    <cellStyle name="Akcent 5" xfId="40585" builtinId="45" hidden="1"/>
    <cellStyle name="Akcent 5" xfId="40626" builtinId="45" hidden="1"/>
    <cellStyle name="Akcent 5" xfId="40665" builtinId="45" hidden="1"/>
    <cellStyle name="Akcent 5" xfId="40704" builtinId="45" hidden="1"/>
    <cellStyle name="Akcent 5" xfId="40743" builtinId="45" hidden="1"/>
    <cellStyle name="Akcent 5" xfId="40783" builtinId="45" hidden="1"/>
    <cellStyle name="Akcent 5" xfId="40823" builtinId="45" hidden="1"/>
    <cellStyle name="Akcent 5" xfId="40862" builtinId="45" hidden="1"/>
    <cellStyle name="Akcent 5" xfId="40902" builtinId="45" hidden="1"/>
    <cellStyle name="Akcent 5" xfId="40941" builtinId="45" hidden="1"/>
    <cellStyle name="Akcent 5" xfId="40981" builtinId="45" hidden="1"/>
    <cellStyle name="Akcent 5" xfId="41020" builtinId="45" hidden="1"/>
    <cellStyle name="Akcent 5" xfId="41059" builtinId="45" hidden="1"/>
    <cellStyle name="Akcent 5" xfId="41119" builtinId="45" hidden="1"/>
    <cellStyle name="Akcent 5" xfId="41177" builtinId="45" hidden="1"/>
    <cellStyle name="Akcent 5" xfId="41218" builtinId="45" hidden="1"/>
    <cellStyle name="Akcent 5" xfId="41257" builtinId="45" hidden="1"/>
    <cellStyle name="Akcent 5" xfId="41296" builtinId="45" hidden="1"/>
    <cellStyle name="Akcent 5" xfId="41335" builtinId="45" hidden="1"/>
    <cellStyle name="Akcent 5" xfId="41375" builtinId="45" hidden="1"/>
    <cellStyle name="Akcent 5" xfId="41414" builtinId="45" hidden="1"/>
    <cellStyle name="Akcent 5" xfId="41455" builtinId="45" hidden="1"/>
    <cellStyle name="Akcent 5" xfId="41494" builtinId="45" hidden="1"/>
    <cellStyle name="Akcent 5" xfId="41533" builtinId="45" hidden="1"/>
    <cellStyle name="Akcent 5" xfId="41572" builtinId="45" hidden="1"/>
    <cellStyle name="Akcent 5" xfId="41612" builtinId="45" hidden="1"/>
    <cellStyle name="Akcent 5" xfId="41652" builtinId="45" hidden="1"/>
    <cellStyle name="Akcent 5" xfId="41691" builtinId="45" hidden="1"/>
    <cellStyle name="Akcent 5" xfId="41731" builtinId="45" hidden="1"/>
    <cellStyle name="Akcent 5" xfId="41770" builtinId="45" hidden="1"/>
    <cellStyle name="Akcent 5" xfId="41810" builtinId="45" hidden="1"/>
    <cellStyle name="Akcent 5" xfId="41849" builtinId="45" hidden="1"/>
    <cellStyle name="Akcent 5" xfId="41888" builtinId="45" hidden="1"/>
    <cellStyle name="Akcent 5" xfId="41071" builtinId="45" hidden="1"/>
    <cellStyle name="Akcent 5" xfId="41928" builtinId="45" hidden="1"/>
    <cellStyle name="Akcent 5" xfId="41969" builtinId="45" hidden="1"/>
    <cellStyle name="Akcent 5" xfId="42008" builtinId="45" hidden="1"/>
    <cellStyle name="Akcent 5" xfId="42047" builtinId="45" hidden="1"/>
    <cellStyle name="Akcent 5" xfId="42086" builtinId="45" hidden="1"/>
    <cellStyle name="Akcent 5" xfId="42126" builtinId="45" hidden="1"/>
    <cellStyle name="Akcent 5" xfId="42165" builtinId="45" hidden="1"/>
    <cellStyle name="Akcent 5" xfId="42206" builtinId="45" hidden="1"/>
    <cellStyle name="Akcent 5" xfId="42245" builtinId="45" hidden="1"/>
    <cellStyle name="Akcent 5" xfId="42284" builtinId="45" hidden="1"/>
    <cellStyle name="Akcent 5" xfId="42323" builtinId="45" hidden="1"/>
    <cellStyle name="Akcent 5" xfId="42363" builtinId="45" hidden="1"/>
    <cellStyle name="Akcent 5" xfId="42403" builtinId="45" hidden="1"/>
    <cellStyle name="Akcent 5" xfId="42442" builtinId="45" hidden="1"/>
    <cellStyle name="Akcent 5" xfId="42482" builtinId="45" hidden="1"/>
    <cellStyle name="Akcent 5" xfId="42521" builtinId="45" hidden="1"/>
    <cellStyle name="Akcent 5" xfId="42561" builtinId="45" hidden="1"/>
    <cellStyle name="Akcent 5" xfId="42600" builtinId="45" hidden="1"/>
    <cellStyle name="Akcent 5" xfId="42639" builtinId="45" hidden="1"/>
    <cellStyle name="Akcent 5" xfId="42703" builtinId="45" hidden="1"/>
    <cellStyle name="Akcent 5" xfId="42757" builtinId="45" hidden="1"/>
    <cellStyle name="Akcent 5" xfId="42798" builtinId="45" hidden="1"/>
    <cellStyle name="Akcent 5" xfId="42837" builtinId="45" hidden="1"/>
    <cellStyle name="Akcent 5" xfId="42876" builtinId="45" hidden="1"/>
    <cellStyle name="Akcent 5" xfId="42915" builtinId="45" hidden="1"/>
    <cellStyle name="Akcent 5" xfId="42955" builtinId="45" hidden="1"/>
    <cellStyle name="Akcent 5" xfId="42994" builtinId="45" hidden="1"/>
    <cellStyle name="Akcent 5" xfId="43035" builtinId="45" hidden="1"/>
    <cellStyle name="Akcent 5" xfId="43074" builtinId="45" hidden="1"/>
    <cellStyle name="Akcent 5" xfId="43113" builtinId="45" hidden="1"/>
    <cellStyle name="Akcent 5" xfId="43152" builtinId="45" hidden="1"/>
    <cellStyle name="Akcent 5" xfId="43192" builtinId="45" hidden="1"/>
    <cellStyle name="Akcent 5" xfId="43232" builtinId="45" hidden="1"/>
    <cellStyle name="Akcent 5" xfId="43271" builtinId="45" hidden="1"/>
    <cellStyle name="Akcent 5" xfId="43311" builtinId="45" hidden="1"/>
    <cellStyle name="Akcent 5" xfId="43350" builtinId="45" hidden="1"/>
    <cellStyle name="Akcent 5" xfId="43390" builtinId="45" hidden="1"/>
    <cellStyle name="Akcent 5" xfId="43429" builtinId="45" hidden="1"/>
    <cellStyle name="Akcent 5" xfId="43468" builtinId="45" hidden="1"/>
    <cellStyle name="Akcent 5" xfId="42650" builtinId="45" hidden="1"/>
    <cellStyle name="Akcent 5" xfId="43508" builtinId="45" hidden="1"/>
    <cellStyle name="Akcent 5" xfId="43549" builtinId="45" hidden="1"/>
    <cellStyle name="Akcent 5" xfId="43588" builtinId="45" hidden="1"/>
    <cellStyle name="Akcent 5" xfId="43627" builtinId="45" hidden="1"/>
    <cellStyle name="Akcent 5" xfId="43666" builtinId="45" hidden="1"/>
    <cellStyle name="Akcent 5" xfId="43706" builtinId="45" hidden="1"/>
    <cellStyle name="Akcent 5" xfId="43745" builtinId="45" hidden="1"/>
    <cellStyle name="Akcent 5" xfId="43786" builtinId="45" hidden="1"/>
    <cellStyle name="Akcent 5" xfId="43825" builtinId="45" hidden="1"/>
    <cellStyle name="Akcent 5" xfId="43864" builtinId="45" hidden="1"/>
    <cellStyle name="Akcent 5" xfId="43903" builtinId="45" hidden="1"/>
    <cellStyle name="Akcent 5" xfId="43943" builtinId="45" hidden="1"/>
    <cellStyle name="Akcent 5" xfId="43983" builtinId="45" hidden="1"/>
    <cellStyle name="Akcent 5" xfId="44022" builtinId="45" hidden="1"/>
    <cellStyle name="Akcent 5" xfId="44062" builtinId="45" hidden="1"/>
    <cellStyle name="Akcent 5" xfId="44101" builtinId="45" hidden="1"/>
    <cellStyle name="Akcent 5" xfId="44141" builtinId="45" hidden="1"/>
    <cellStyle name="Akcent 5" xfId="44180" builtinId="45" hidden="1"/>
    <cellStyle name="Akcent 5" xfId="44219" builtinId="45" hidden="1"/>
    <cellStyle name="Akcent 5" xfId="44283" builtinId="45" hidden="1"/>
    <cellStyle name="Akcent 5" xfId="44337" builtinId="45" hidden="1"/>
    <cellStyle name="Akcent 5" xfId="44378" builtinId="45" hidden="1"/>
    <cellStyle name="Akcent 5" xfId="44417" builtinId="45" hidden="1"/>
    <cellStyle name="Akcent 5" xfId="44456" builtinId="45" hidden="1"/>
    <cellStyle name="Akcent 5" xfId="44495" builtinId="45" hidden="1"/>
    <cellStyle name="Akcent 5" xfId="44535" builtinId="45" hidden="1"/>
    <cellStyle name="Akcent 5" xfId="44574" builtinId="45" hidden="1"/>
    <cellStyle name="Akcent 5" xfId="44615" builtinId="45" hidden="1"/>
    <cellStyle name="Akcent 5" xfId="44654" builtinId="45" hidden="1"/>
    <cellStyle name="Akcent 5" xfId="44693" builtinId="45" hidden="1"/>
    <cellStyle name="Akcent 5" xfId="44732" builtinId="45" hidden="1"/>
    <cellStyle name="Akcent 5" xfId="44772" builtinId="45" hidden="1"/>
    <cellStyle name="Akcent 5" xfId="44812" builtinId="45" hidden="1"/>
    <cellStyle name="Akcent 5" xfId="44851" builtinId="45" hidden="1"/>
    <cellStyle name="Akcent 5" xfId="44891" builtinId="45" hidden="1"/>
    <cellStyle name="Akcent 5" xfId="44930" builtinId="45" hidden="1"/>
    <cellStyle name="Akcent 5" xfId="44970" builtinId="45" hidden="1"/>
    <cellStyle name="Akcent 5" xfId="45009" builtinId="45" hidden="1"/>
    <cellStyle name="Akcent 5" xfId="45048" builtinId="45" hidden="1"/>
    <cellStyle name="Akcent 5" xfId="44230" builtinId="45" hidden="1"/>
    <cellStyle name="Akcent 5" xfId="45088" builtinId="45" hidden="1"/>
    <cellStyle name="Akcent 5" xfId="45129" builtinId="45" hidden="1"/>
    <cellStyle name="Akcent 5" xfId="45168" builtinId="45" hidden="1"/>
    <cellStyle name="Akcent 5" xfId="45207" builtinId="45" hidden="1"/>
    <cellStyle name="Akcent 5" xfId="45246" builtinId="45" hidden="1"/>
    <cellStyle name="Akcent 5" xfId="45286" builtinId="45" hidden="1"/>
    <cellStyle name="Akcent 5" xfId="45325" builtinId="45" hidden="1"/>
    <cellStyle name="Akcent 5" xfId="45366" builtinId="45" hidden="1"/>
    <cellStyle name="Akcent 5" xfId="45405" builtinId="45" hidden="1"/>
    <cellStyle name="Akcent 5" xfId="45444" builtinId="45" hidden="1"/>
    <cellStyle name="Akcent 5" xfId="45483" builtinId="45" hidden="1"/>
    <cellStyle name="Akcent 5" xfId="45523" builtinId="45" hidden="1"/>
    <cellStyle name="Akcent 5" xfId="45563" builtinId="45" hidden="1"/>
    <cellStyle name="Akcent 5" xfId="45602" builtinId="45" hidden="1"/>
    <cellStyle name="Akcent 5" xfId="45642" builtinId="45" hidden="1"/>
    <cellStyle name="Akcent 5" xfId="45681" builtinId="45" hidden="1"/>
    <cellStyle name="Akcent 5" xfId="45721" builtinId="45" hidden="1"/>
    <cellStyle name="Akcent 5" xfId="45760" builtinId="45" hidden="1"/>
    <cellStyle name="Akcent 5" xfId="45799" builtinId="45" hidden="1"/>
    <cellStyle name="Akcent 5" xfId="45827" builtinId="45" hidden="1"/>
    <cellStyle name="Akcent 5" xfId="45835" builtinId="45" hidden="1"/>
    <cellStyle name="Akcent 5" xfId="45840" builtinId="45" hidden="1"/>
    <cellStyle name="Akcent 5" xfId="45844" builtinId="45" hidden="1"/>
    <cellStyle name="Akcent 5" xfId="45848" builtinId="45" hidden="1"/>
    <cellStyle name="Akcent 5" xfId="45855" builtinId="45" hidden="1"/>
    <cellStyle name="Akcent 5" xfId="45860" builtinId="45" hidden="1"/>
    <cellStyle name="Akcent 5" xfId="45865" builtinId="45" hidden="1"/>
    <cellStyle name="Akcent 5" xfId="45872" builtinId="45" hidden="1"/>
    <cellStyle name="Akcent 5" xfId="45876" builtinId="45" hidden="1"/>
    <cellStyle name="Akcent 5" xfId="45880" builtinId="45" hidden="1"/>
    <cellStyle name="Akcent 5" xfId="45886" builtinId="45" hidden="1"/>
    <cellStyle name="Akcent 5" xfId="45892" builtinId="45" hidden="1"/>
    <cellStyle name="Akcent 5" xfId="45898" builtinId="45" hidden="1"/>
    <cellStyle name="Akcent 5" xfId="45904" builtinId="45" hidden="1"/>
    <cellStyle name="Akcent 5" xfId="45910" builtinId="45" hidden="1"/>
    <cellStyle name="Akcent 5" xfId="45916" builtinId="45" hidden="1"/>
    <cellStyle name="Akcent 5" xfId="45922" builtinId="45" hidden="1"/>
    <cellStyle name="Akcent 5" xfId="45928" builtinId="45" hidden="1"/>
    <cellStyle name="Akcent 5" xfId="45934" builtinId="45" hidden="1"/>
    <cellStyle name="Akcent 5" xfId="45942" builtinId="45" hidden="1"/>
    <cellStyle name="Akcent 5" xfId="45948" builtinId="45" hidden="1"/>
    <cellStyle name="Akcent 6" xfId="36" builtinId="49" hidden="1"/>
    <cellStyle name="Akcent 6" xfId="75" builtinId="49" hidden="1"/>
    <cellStyle name="Akcent 6" xfId="103" builtinId="49" hidden="1"/>
    <cellStyle name="Akcent 6" xfId="142" builtinId="49" hidden="1"/>
    <cellStyle name="Akcent 6" xfId="181" builtinId="49" hidden="1"/>
    <cellStyle name="Akcent 6" xfId="220" builtinId="49" hidden="1"/>
    <cellStyle name="Akcent 6" xfId="260" builtinId="49" hidden="1"/>
    <cellStyle name="Akcent 6" xfId="299" builtinId="49" hidden="1"/>
    <cellStyle name="Akcent 6" xfId="340" builtinId="49" hidden="1"/>
    <cellStyle name="Akcent 6" xfId="379" builtinId="49" hidden="1"/>
    <cellStyle name="Akcent 6" xfId="418" builtinId="49" hidden="1"/>
    <cellStyle name="Akcent 6" xfId="457" builtinId="49" hidden="1"/>
    <cellStyle name="Akcent 6" xfId="497" builtinId="49" hidden="1"/>
    <cellStyle name="Akcent 6" xfId="537" builtinId="49" hidden="1"/>
    <cellStyle name="Akcent 6" xfId="576" builtinId="49" hidden="1"/>
    <cellStyle name="Akcent 6" xfId="616" builtinId="49" hidden="1"/>
    <cellStyle name="Akcent 6" xfId="655" builtinId="49" hidden="1"/>
    <cellStyle name="Akcent 6" xfId="695" builtinId="49" hidden="1"/>
    <cellStyle name="Akcent 6" xfId="734" builtinId="49" hidden="1"/>
    <cellStyle name="Akcent 6" xfId="773" builtinId="49" hidden="1"/>
    <cellStyle name="Akcent 6" xfId="812" builtinId="49" hidden="1"/>
    <cellStyle name="Akcent 6" xfId="971" builtinId="49" hidden="1"/>
    <cellStyle name="Akcent 6" xfId="1012" builtinId="49" hidden="1"/>
    <cellStyle name="Akcent 6" xfId="1051" builtinId="49" hidden="1"/>
    <cellStyle name="Akcent 6" xfId="1090" builtinId="49" hidden="1"/>
    <cellStyle name="Akcent 6" xfId="1129" builtinId="49" hidden="1"/>
    <cellStyle name="Akcent 6" xfId="1169" builtinId="49" hidden="1"/>
    <cellStyle name="Akcent 6" xfId="1208" builtinId="49" hidden="1"/>
    <cellStyle name="Akcent 6" xfId="1249" builtinId="49" hidden="1"/>
    <cellStyle name="Akcent 6" xfId="1288" builtinId="49" hidden="1"/>
    <cellStyle name="Akcent 6" xfId="1327" builtinId="49" hidden="1"/>
    <cellStyle name="Akcent 6" xfId="1366" builtinId="49" hidden="1"/>
    <cellStyle name="Akcent 6" xfId="1406" builtinId="49" hidden="1"/>
    <cellStyle name="Akcent 6" xfId="1446" builtinId="49" hidden="1"/>
    <cellStyle name="Akcent 6" xfId="1485" builtinId="49" hidden="1"/>
    <cellStyle name="Akcent 6" xfId="1525" builtinId="49" hidden="1"/>
    <cellStyle name="Akcent 6" xfId="1565" builtinId="49" hidden="1"/>
    <cellStyle name="Akcent 6" xfId="1605" builtinId="49" hidden="1"/>
    <cellStyle name="Akcent 6" xfId="1644" builtinId="49" hidden="1"/>
    <cellStyle name="Akcent 6" xfId="1683" builtinId="49" hidden="1"/>
    <cellStyle name="Akcent 6" xfId="904" builtinId="49" hidden="1"/>
    <cellStyle name="Akcent 6" xfId="1716" builtinId="49" hidden="1"/>
    <cellStyle name="Akcent 6" xfId="1757" builtinId="49" hidden="1"/>
    <cellStyle name="Akcent 6" xfId="1796" builtinId="49" hidden="1"/>
    <cellStyle name="Akcent 6" xfId="1835" builtinId="49" hidden="1"/>
    <cellStyle name="Akcent 6" xfId="1874" builtinId="49" hidden="1"/>
    <cellStyle name="Akcent 6" xfId="1914" builtinId="49" hidden="1"/>
    <cellStyle name="Akcent 6" xfId="1953" builtinId="49" hidden="1"/>
    <cellStyle name="Akcent 6" xfId="1994" builtinId="49" hidden="1"/>
    <cellStyle name="Akcent 6" xfId="2033" builtinId="49" hidden="1"/>
    <cellStyle name="Akcent 6" xfId="2072" builtinId="49" hidden="1"/>
    <cellStyle name="Akcent 6" xfId="2111" builtinId="49" hidden="1"/>
    <cellStyle name="Akcent 6" xfId="2151" builtinId="49" hidden="1"/>
    <cellStyle name="Akcent 6" xfId="2191" builtinId="49" hidden="1"/>
    <cellStyle name="Akcent 6" xfId="2230" builtinId="49" hidden="1"/>
    <cellStyle name="Akcent 6" xfId="2270" builtinId="49" hidden="1"/>
    <cellStyle name="Akcent 6" xfId="2309" builtinId="49" hidden="1"/>
    <cellStyle name="Akcent 6" xfId="2349" builtinId="49" hidden="1"/>
    <cellStyle name="Akcent 6" xfId="2388" builtinId="49" hidden="1"/>
    <cellStyle name="Akcent 6" xfId="2427" builtinId="49" hidden="1"/>
    <cellStyle name="Akcent 6" xfId="863" builtinId="49" hidden="1"/>
    <cellStyle name="Akcent 6" xfId="897" builtinId="49" hidden="1"/>
    <cellStyle name="Akcent 6" xfId="2473" builtinId="49" hidden="1"/>
    <cellStyle name="Akcent 6" xfId="2512" builtinId="49" hidden="1"/>
    <cellStyle name="Akcent 6" xfId="2551" builtinId="49" hidden="1"/>
    <cellStyle name="Akcent 6" xfId="2590" builtinId="49" hidden="1"/>
    <cellStyle name="Akcent 6" xfId="2630" builtinId="49" hidden="1"/>
    <cellStyle name="Akcent 6" xfId="2669" builtinId="49" hidden="1"/>
    <cellStyle name="Akcent 6" xfId="2710" builtinId="49" hidden="1"/>
    <cellStyle name="Akcent 6" xfId="2749" builtinId="49" hidden="1"/>
    <cellStyle name="Akcent 6" xfId="2788" builtinId="49" hidden="1"/>
    <cellStyle name="Akcent 6" xfId="2827" builtinId="49" hidden="1"/>
    <cellStyle name="Akcent 6" xfId="2867" builtinId="49" hidden="1"/>
    <cellStyle name="Akcent 6" xfId="2907" builtinId="49" hidden="1"/>
    <cellStyle name="Akcent 6" xfId="2946" builtinId="49" hidden="1"/>
    <cellStyle name="Akcent 6" xfId="2986" builtinId="49" hidden="1"/>
    <cellStyle name="Akcent 6" xfId="3025" builtinId="49" hidden="1"/>
    <cellStyle name="Akcent 6" xfId="3065" builtinId="49" hidden="1"/>
    <cellStyle name="Akcent 6" xfId="3104" builtinId="49" hidden="1"/>
    <cellStyle name="Akcent 6" xfId="3143" builtinId="49" hidden="1"/>
    <cellStyle name="Akcent 6" xfId="3182" builtinId="49" hidden="1"/>
    <cellStyle name="Akcent 6" xfId="3375" builtinId="49" hidden="1"/>
    <cellStyle name="Akcent 6" xfId="3420" builtinId="49" hidden="1"/>
    <cellStyle name="Akcent 6" xfId="3459" builtinId="49" hidden="1"/>
    <cellStyle name="Akcent 6" xfId="3498" builtinId="49" hidden="1"/>
    <cellStyle name="Akcent 6" xfId="3537" builtinId="49" hidden="1"/>
    <cellStyle name="Akcent 6" xfId="3577" builtinId="49" hidden="1"/>
    <cellStyle name="Akcent 6" xfId="3616" builtinId="49" hidden="1"/>
    <cellStyle name="Akcent 6" xfId="3657" builtinId="49" hidden="1"/>
    <cellStyle name="Akcent 6" xfId="3696" builtinId="49" hidden="1"/>
    <cellStyle name="Akcent 6" xfId="3735" builtinId="49" hidden="1"/>
    <cellStyle name="Akcent 6" xfId="3774" builtinId="49" hidden="1"/>
    <cellStyle name="Akcent 6" xfId="3818" builtinId="49" hidden="1"/>
    <cellStyle name="Akcent 6" xfId="3858" builtinId="49" hidden="1"/>
    <cellStyle name="Akcent 6" xfId="3897" builtinId="49" hidden="1"/>
    <cellStyle name="Akcent 6" xfId="3937" builtinId="49" hidden="1"/>
    <cellStyle name="Akcent 6" xfId="3977" builtinId="49" hidden="1"/>
    <cellStyle name="Akcent 6" xfId="4017" builtinId="49" hidden="1"/>
    <cellStyle name="Akcent 6" xfId="4056" builtinId="49" hidden="1"/>
    <cellStyle name="Akcent 6" xfId="4095" builtinId="49" hidden="1"/>
    <cellStyle name="Akcent 6" xfId="4152" builtinId="49" hidden="1"/>
    <cellStyle name="Akcent 6" xfId="4311" builtinId="49" hidden="1"/>
    <cellStyle name="Akcent 6" xfId="4356" builtinId="49" hidden="1"/>
    <cellStyle name="Akcent 6" xfId="4395" builtinId="49" hidden="1"/>
    <cellStyle name="Akcent 6" xfId="4434" builtinId="49" hidden="1"/>
    <cellStyle name="Akcent 6" xfId="4473" builtinId="49" hidden="1"/>
    <cellStyle name="Akcent 6" xfId="4513" builtinId="49" hidden="1"/>
    <cellStyle name="Akcent 6" xfId="4552" builtinId="49" hidden="1"/>
    <cellStyle name="Akcent 6" xfId="4593" builtinId="49" hidden="1"/>
    <cellStyle name="Akcent 6" xfId="4632" builtinId="49" hidden="1"/>
    <cellStyle name="Akcent 6" xfId="4671" builtinId="49" hidden="1"/>
    <cellStyle name="Akcent 6" xfId="4710" builtinId="49" hidden="1"/>
    <cellStyle name="Akcent 6" xfId="4754" builtinId="49" hidden="1"/>
    <cellStyle name="Akcent 6" xfId="4794" builtinId="49" hidden="1"/>
    <cellStyle name="Akcent 6" xfId="4833" builtinId="49" hidden="1"/>
    <cellStyle name="Akcent 6" xfId="4873" builtinId="49" hidden="1"/>
    <cellStyle name="Akcent 6" xfId="4913" builtinId="49" hidden="1"/>
    <cellStyle name="Akcent 6" xfId="4953" builtinId="49" hidden="1"/>
    <cellStyle name="Akcent 6" xfId="4992" builtinId="49" hidden="1"/>
    <cellStyle name="Akcent 6" xfId="5031" builtinId="49" hidden="1"/>
    <cellStyle name="Akcent 6" xfId="4244" builtinId="49" hidden="1"/>
    <cellStyle name="Akcent 6" xfId="5064" builtinId="49" hidden="1"/>
    <cellStyle name="Akcent 6" xfId="5105" builtinId="49" hidden="1"/>
    <cellStyle name="Akcent 6" xfId="5144" builtinId="49" hidden="1"/>
    <cellStyle name="Akcent 6" xfId="5183" builtinId="49" hidden="1"/>
    <cellStyle name="Akcent 6" xfId="5222" builtinId="49" hidden="1"/>
    <cellStyle name="Akcent 6" xfId="5262" builtinId="49" hidden="1"/>
    <cellStyle name="Akcent 6" xfId="5301" builtinId="49" hidden="1"/>
    <cellStyle name="Akcent 6" xfId="5342" builtinId="49" hidden="1"/>
    <cellStyle name="Akcent 6" xfId="5381" builtinId="49" hidden="1"/>
    <cellStyle name="Akcent 6" xfId="5420" builtinId="49" hidden="1"/>
    <cellStyle name="Akcent 6" xfId="5459" builtinId="49" hidden="1"/>
    <cellStyle name="Akcent 6" xfId="5499" builtinId="49" hidden="1"/>
    <cellStyle name="Akcent 6" xfId="5539" builtinId="49" hidden="1"/>
    <cellStyle name="Akcent 6" xfId="5578" builtinId="49" hidden="1"/>
    <cellStyle name="Akcent 6" xfId="5618" builtinId="49" hidden="1"/>
    <cellStyle name="Akcent 6" xfId="5657" builtinId="49" hidden="1"/>
    <cellStyle name="Akcent 6" xfId="5697" builtinId="49" hidden="1"/>
    <cellStyle name="Akcent 6" xfId="5736" builtinId="49" hidden="1"/>
    <cellStyle name="Akcent 6" xfId="5775" builtinId="49" hidden="1"/>
    <cellStyle name="Akcent 6" xfId="4203" builtinId="49" hidden="1"/>
    <cellStyle name="Akcent 6" xfId="4237" builtinId="49" hidden="1"/>
    <cellStyle name="Akcent 6" xfId="5821" builtinId="49" hidden="1"/>
    <cellStyle name="Akcent 6" xfId="5860" builtinId="49" hidden="1"/>
    <cellStyle name="Akcent 6" xfId="5899" builtinId="49" hidden="1"/>
    <cellStyle name="Akcent 6" xfId="5938" builtinId="49" hidden="1"/>
    <cellStyle name="Akcent 6" xfId="5978" builtinId="49" hidden="1"/>
    <cellStyle name="Akcent 6" xfId="6017" builtinId="49" hidden="1"/>
    <cellStyle name="Akcent 6" xfId="6058" builtinId="49" hidden="1"/>
    <cellStyle name="Akcent 6" xfId="6097" builtinId="49" hidden="1"/>
    <cellStyle name="Akcent 6" xfId="6136" builtinId="49" hidden="1"/>
    <cellStyle name="Akcent 6" xfId="6175" builtinId="49" hidden="1"/>
    <cellStyle name="Akcent 6" xfId="6215" builtinId="49" hidden="1"/>
    <cellStyle name="Akcent 6" xfId="6255" builtinId="49" hidden="1"/>
    <cellStyle name="Akcent 6" xfId="6294" builtinId="49" hidden="1"/>
    <cellStyle name="Akcent 6" xfId="6334" builtinId="49" hidden="1"/>
    <cellStyle name="Akcent 6" xfId="6373" builtinId="49" hidden="1"/>
    <cellStyle name="Akcent 6" xfId="6413" builtinId="49" hidden="1"/>
    <cellStyle name="Akcent 6" xfId="6452" builtinId="49" hidden="1"/>
    <cellStyle name="Akcent 6" xfId="6491" builtinId="49" hidden="1"/>
    <cellStyle name="Akcent 6" xfId="3308" builtinId="49" hidden="1"/>
    <cellStyle name="Akcent 6" xfId="6504" builtinId="49" hidden="1"/>
    <cellStyle name="Akcent 6" xfId="6547" builtinId="49" hidden="1"/>
    <cellStyle name="Akcent 6" xfId="6586" builtinId="49" hidden="1"/>
    <cellStyle name="Akcent 6" xfId="6625" builtinId="49" hidden="1"/>
    <cellStyle name="Akcent 6" xfId="6664" builtinId="49" hidden="1"/>
    <cellStyle name="Akcent 6" xfId="6704" builtinId="49" hidden="1"/>
    <cellStyle name="Akcent 6" xfId="6743" builtinId="49" hidden="1"/>
    <cellStyle name="Akcent 6" xfId="6784" builtinId="49" hidden="1"/>
    <cellStyle name="Akcent 6" xfId="6823" builtinId="49" hidden="1"/>
    <cellStyle name="Akcent 6" xfId="6862" builtinId="49" hidden="1"/>
    <cellStyle name="Akcent 6" xfId="6901" builtinId="49" hidden="1"/>
    <cellStyle name="Akcent 6" xfId="6943" builtinId="49" hidden="1"/>
    <cellStyle name="Akcent 6" xfId="6983" builtinId="49" hidden="1"/>
    <cellStyle name="Akcent 6" xfId="7022" builtinId="49" hidden="1"/>
    <cellStyle name="Akcent 6" xfId="7062" builtinId="49" hidden="1"/>
    <cellStyle name="Akcent 6" xfId="7102" builtinId="49" hidden="1"/>
    <cellStyle name="Akcent 6" xfId="7142" builtinId="49" hidden="1"/>
    <cellStyle name="Akcent 6" xfId="7181" builtinId="49" hidden="1"/>
    <cellStyle name="Akcent 6" xfId="7220" builtinId="49" hidden="1"/>
    <cellStyle name="Akcent 6" xfId="7270" builtinId="49" hidden="1"/>
    <cellStyle name="Akcent 6" xfId="7429" builtinId="49" hidden="1"/>
    <cellStyle name="Akcent 6" xfId="7472" builtinId="49" hidden="1"/>
    <cellStyle name="Akcent 6" xfId="7511" builtinId="49" hidden="1"/>
    <cellStyle name="Akcent 6" xfId="7550" builtinId="49" hidden="1"/>
    <cellStyle name="Akcent 6" xfId="7589" builtinId="49" hidden="1"/>
    <cellStyle name="Akcent 6" xfId="7629" builtinId="49" hidden="1"/>
    <cellStyle name="Akcent 6" xfId="7668" builtinId="49" hidden="1"/>
    <cellStyle name="Akcent 6" xfId="7709" builtinId="49" hidden="1"/>
    <cellStyle name="Akcent 6" xfId="7748" builtinId="49" hidden="1"/>
    <cellStyle name="Akcent 6" xfId="7787" builtinId="49" hidden="1"/>
    <cellStyle name="Akcent 6" xfId="7826" builtinId="49" hidden="1"/>
    <cellStyle name="Akcent 6" xfId="7868" builtinId="49" hidden="1"/>
    <cellStyle name="Akcent 6" xfId="7908" builtinId="49" hidden="1"/>
    <cellStyle name="Akcent 6" xfId="7947" builtinId="49" hidden="1"/>
    <cellStyle name="Akcent 6" xfId="7987" builtinId="49" hidden="1"/>
    <cellStyle name="Akcent 6" xfId="8027" builtinId="49" hidden="1"/>
    <cellStyle name="Akcent 6" xfId="8067" builtinId="49" hidden="1"/>
    <cellStyle name="Akcent 6" xfId="8106" builtinId="49" hidden="1"/>
    <cellStyle name="Akcent 6" xfId="8145" builtinId="49" hidden="1"/>
    <cellStyle name="Akcent 6" xfId="7362" builtinId="49" hidden="1"/>
    <cellStyle name="Akcent 6" xfId="8178" builtinId="49" hidden="1"/>
    <cellStyle name="Akcent 6" xfId="8219" builtinId="49" hidden="1"/>
    <cellStyle name="Akcent 6" xfId="8258" builtinId="49" hidden="1"/>
    <cellStyle name="Akcent 6" xfId="8297" builtinId="49" hidden="1"/>
    <cellStyle name="Akcent 6" xfId="8336" builtinId="49" hidden="1"/>
    <cellStyle name="Akcent 6" xfId="8376" builtinId="49" hidden="1"/>
    <cellStyle name="Akcent 6" xfId="8415" builtinId="49" hidden="1"/>
    <cellStyle name="Akcent 6" xfId="8456" builtinId="49" hidden="1"/>
    <cellStyle name="Akcent 6" xfId="8495" builtinId="49" hidden="1"/>
    <cellStyle name="Akcent 6" xfId="8534" builtinId="49" hidden="1"/>
    <cellStyle name="Akcent 6" xfId="8573" builtinId="49" hidden="1"/>
    <cellStyle name="Akcent 6" xfId="8613" builtinId="49" hidden="1"/>
    <cellStyle name="Akcent 6" xfId="8653" builtinId="49" hidden="1"/>
    <cellStyle name="Akcent 6" xfId="8692" builtinId="49" hidden="1"/>
    <cellStyle name="Akcent 6" xfId="8732" builtinId="49" hidden="1"/>
    <cellStyle name="Akcent 6" xfId="8771" builtinId="49" hidden="1"/>
    <cellStyle name="Akcent 6" xfId="8811" builtinId="49" hidden="1"/>
    <cellStyle name="Akcent 6" xfId="8850" builtinId="49" hidden="1"/>
    <cellStyle name="Akcent 6" xfId="8889" builtinId="49" hidden="1"/>
    <cellStyle name="Akcent 6" xfId="7321" builtinId="49" hidden="1"/>
    <cellStyle name="Akcent 6" xfId="7355" builtinId="49" hidden="1"/>
    <cellStyle name="Akcent 6" xfId="8935" builtinId="49" hidden="1"/>
    <cellStyle name="Akcent 6" xfId="8974" builtinId="49" hidden="1"/>
    <cellStyle name="Akcent 6" xfId="9013" builtinId="49" hidden="1"/>
    <cellStyle name="Akcent 6" xfId="9052" builtinId="49" hidden="1"/>
    <cellStyle name="Akcent 6" xfId="9092" builtinId="49" hidden="1"/>
    <cellStyle name="Akcent 6" xfId="9131" builtinId="49" hidden="1"/>
    <cellStyle name="Akcent 6" xfId="9172" builtinId="49" hidden="1"/>
    <cellStyle name="Akcent 6" xfId="9211" builtinId="49" hidden="1"/>
    <cellStyle name="Akcent 6" xfId="9250" builtinId="49" hidden="1"/>
    <cellStyle name="Akcent 6" xfId="9289" builtinId="49" hidden="1"/>
    <cellStyle name="Akcent 6" xfId="9329" builtinId="49" hidden="1"/>
    <cellStyle name="Akcent 6" xfId="9369" builtinId="49" hidden="1"/>
    <cellStyle name="Akcent 6" xfId="9408" builtinId="49" hidden="1"/>
    <cellStyle name="Akcent 6" xfId="9448" builtinId="49" hidden="1"/>
    <cellStyle name="Akcent 6" xfId="9487" builtinId="49" hidden="1"/>
    <cellStyle name="Akcent 6" xfId="9527" builtinId="49" hidden="1"/>
    <cellStyle name="Akcent 6" xfId="9566" builtinId="49" hidden="1"/>
    <cellStyle name="Akcent 6" xfId="9605" builtinId="49" hidden="1"/>
    <cellStyle name="Akcent 6" xfId="4318" builtinId="49" hidden="1"/>
    <cellStyle name="Akcent 6" xfId="9646" builtinId="49" hidden="1"/>
    <cellStyle name="Akcent 6" xfId="9687" builtinId="49" hidden="1"/>
    <cellStyle name="Akcent 6" xfId="9726" builtinId="49" hidden="1"/>
    <cellStyle name="Akcent 6" xfId="9765" builtinId="49" hidden="1"/>
    <cellStyle name="Akcent 6" xfId="9804" builtinId="49" hidden="1"/>
    <cellStyle name="Akcent 6" xfId="9844" builtinId="49" hidden="1"/>
    <cellStyle name="Akcent 6" xfId="9883" builtinId="49" hidden="1"/>
    <cellStyle name="Akcent 6" xfId="9924" builtinId="49" hidden="1"/>
    <cellStyle name="Akcent 6" xfId="9963" builtinId="49" hidden="1"/>
    <cellStyle name="Akcent 6" xfId="10002" builtinId="49" hidden="1"/>
    <cellStyle name="Akcent 6" xfId="10041" builtinId="49" hidden="1"/>
    <cellStyle name="Akcent 6" xfId="10081" builtinId="49" hidden="1"/>
    <cellStyle name="Akcent 6" xfId="10121" builtinId="49" hidden="1"/>
    <cellStyle name="Akcent 6" xfId="10160" builtinId="49" hidden="1"/>
    <cellStyle name="Akcent 6" xfId="10200" builtinId="49" hidden="1"/>
    <cellStyle name="Akcent 6" xfId="10239" builtinId="49" hidden="1"/>
    <cellStyle name="Akcent 6" xfId="10279" builtinId="49" hidden="1"/>
    <cellStyle name="Akcent 6" xfId="10318" builtinId="49" hidden="1"/>
    <cellStyle name="Akcent 6" xfId="10357" builtinId="49" hidden="1"/>
    <cellStyle name="Akcent 6" xfId="10396" builtinId="49" hidden="1"/>
    <cellStyle name="Akcent 6" xfId="10555" builtinId="49" hidden="1"/>
    <cellStyle name="Akcent 6" xfId="10596" builtinId="49" hidden="1"/>
    <cellStyle name="Akcent 6" xfId="10635" builtinId="49" hidden="1"/>
    <cellStyle name="Akcent 6" xfId="10674" builtinId="49" hidden="1"/>
    <cellStyle name="Akcent 6" xfId="10713" builtinId="49" hidden="1"/>
    <cellStyle name="Akcent 6" xfId="10753" builtinId="49" hidden="1"/>
    <cellStyle name="Akcent 6" xfId="10792" builtinId="49" hidden="1"/>
    <cellStyle name="Akcent 6" xfId="10833" builtinId="49" hidden="1"/>
    <cellStyle name="Akcent 6" xfId="10872" builtinId="49" hidden="1"/>
    <cellStyle name="Akcent 6" xfId="10911" builtinId="49" hidden="1"/>
    <cellStyle name="Akcent 6" xfId="10950" builtinId="49" hidden="1"/>
    <cellStyle name="Akcent 6" xfId="10990" builtinId="49" hidden="1"/>
    <cellStyle name="Akcent 6" xfId="11030" builtinId="49" hidden="1"/>
    <cellStyle name="Akcent 6" xfId="11069" builtinId="49" hidden="1"/>
    <cellStyle name="Akcent 6" xfId="11109" builtinId="49" hidden="1"/>
    <cellStyle name="Akcent 6" xfId="11149" builtinId="49" hidden="1"/>
    <cellStyle name="Akcent 6" xfId="11189" builtinId="49" hidden="1"/>
    <cellStyle name="Akcent 6" xfId="11228" builtinId="49" hidden="1"/>
    <cellStyle name="Akcent 6" xfId="11267" builtinId="49" hidden="1"/>
    <cellStyle name="Akcent 6" xfId="10488" builtinId="49" hidden="1"/>
    <cellStyle name="Akcent 6" xfId="11300" builtinId="49" hidden="1"/>
    <cellStyle name="Akcent 6" xfId="11341" builtinId="49" hidden="1"/>
    <cellStyle name="Akcent 6" xfId="11380" builtinId="49" hidden="1"/>
    <cellStyle name="Akcent 6" xfId="11419" builtinId="49" hidden="1"/>
    <cellStyle name="Akcent 6" xfId="11458" builtinId="49" hidden="1"/>
    <cellStyle name="Akcent 6" xfId="11498" builtinId="49" hidden="1"/>
    <cellStyle name="Akcent 6" xfId="11537" builtinId="49" hidden="1"/>
    <cellStyle name="Akcent 6" xfId="11578" builtinId="49" hidden="1"/>
    <cellStyle name="Akcent 6" xfId="11617" builtinId="49" hidden="1"/>
    <cellStyle name="Akcent 6" xfId="11656" builtinId="49" hidden="1"/>
    <cellStyle name="Akcent 6" xfId="11695" builtinId="49" hidden="1"/>
    <cellStyle name="Akcent 6" xfId="11735" builtinId="49" hidden="1"/>
    <cellStyle name="Akcent 6" xfId="11775" builtinId="49" hidden="1"/>
    <cellStyle name="Akcent 6" xfId="11814" builtinId="49" hidden="1"/>
    <cellStyle name="Akcent 6" xfId="11854" builtinId="49" hidden="1"/>
    <cellStyle name="Akcent 6" xfId="11893" builtinId="49" hidden="1"/>
    <cellStyle name="Akcent 6" xfId="11933" builtinId="49" hidden="1"/>
    <cellStyle name="Akcent 6" xfId="11972" builtinId="49" hidden="1"/>
    <cellStyle name="Akcent 6" xfId="12011" builtinId="49" hidden="1"/>
    <cellStyle name="Akcent 6" xfId="10447" builtinId="49" hidden="1"/>
    <cellStyle name="Akcent 6" xfId="10481" builtinId="49" hidden="1"/>
    <cellStyle name="Akcent 6" xfId="12057" builtinId="49" hidden="1"/>
    <cellStyle name="Akcent 6" xfId="12096" builtinId="49" hidden="1"/>
    <cellStyle name="Akcent 6" xfId="12135" builtinId="49" hidden="1"/>
    <cellStyle name="Akcent 6" xfId="12174" builtinId="49" hidden="1"/>
    <cellStyle name="Akcent 6" xfId="12214" builtinId="49" hidden="1"/>
    <cellStyle name="Akcent 6" xfId="12253" builtinId="49" hidden="1"/>
    <cellStyle name="Akcent 6" xfId="12294" builtinId="49" hidden="1"/>
    <cellStyle name="Akcent 6" xfId="12333" builtinId="49" hidden="1"/>
    <cellStyle name="Akcent 6" xfId="12372" builtinId="49" hidden="1"/>
    <cellStyle name="Akcent 6" xfId="12411" builtinId="49" hidden="1"/>
    <cellStyle name="Akcent 6" xfId="12451" builtinId="49" hidden="1"/>
    <cellStyle name="Akcent 6" xfId="12491" builtinId="49" hidden="1"/>
    <cellStyle name="Akcent 6" xfId="12530" builtinId="49" hidden="1"/>
    <cellStyle name="Akcent 6" xfId="12570" builtinId="49" hidden="1"/>
    <cellStyle name="Akcent 6" xfId="12609" builtinId="49" hidden="1"/>
    <cellStyle name="Akcent 6" xfId="12649" builtinId="49" hidden="1"/>
    <cellStyle name="Akcent 6" xfId="12688" builtinId="49" hidden="1"/>
    <cellStyle name="Akcent 6" xfId="12727" builtinId="49" hidden="1"/>
    <cellStyle name="Akcent 6" xfId="12766" builtinId="49" hidden="1"/>
    <cellStyle name="Akcent 6" xfId="12806" builtinId="49" hidden="1"/>
    <cellStyle name="Akcent 6" xfId="12847" builtinId="49" hidden="1"/>
    <cellStyle name="Akcent 6" xfId="12886" builtinId="49" hidden="1"/>
    <cellStyle name="Akcent 6" xfId="12925" builtinId="49" hidden="1"/>
    <cellStyle name="Akcent 6" xfId="12964" builtinId="49" hidden="1"/>
    <cellStyle name="Akcent 6" xfId="13004" builtinId="49" hidden="1"/>
    <cellStyle name="Akcent 6" xfId="13043" builtinId="49" hidden="1"/>
    <cellStyle name="Akcent 6" xfId="13084" builtinId="49" hidden="1"/>
    <cellStyle name="Akcent 6" xfId="13123" builtinId="49" hidden="1"/>
    <cellStyle name="Akcent 6" xfId="13162" builtinId="49" hidden="1"/>
    <cellStyle name="Akcent 6" xfId="13201" builtinId="49" hidden="1"/>
    <cellStyle name="Akcent 6" xfId="13241" builtinId="49" hidden="1"/>
    <cellStyle name="Akcent 6" xfId="13281" builtinId="49" hidden="1"/>
    <cellStyle name="Akcent 6" xfId="13320" builtinId="49" hidden="1"/>
    <cellStyle name="Akcent 6" xfId="13360" builtinId="49" hidden="1"/>
    <cellStyle name="Akcent 6" xfId="13399" builtinId="49" hidden="1"/>
    <cellStyle name="Akcent 6" xfId="13439" builtinId="49" hidden="1"/>
    <cellStyle name="Akcent 6" xfId="13478" builtinId="49" hidden="1"/>
    <cellStyle name="Akcent 6" xfId="13517" builtinId="49" hidden="1"/>
    <cellStyle name="Akcent 6" xfId="13556" builtinId="49" hidden="1"/>
    <cellStyle name="Akcent 6" xfId="13715" builtinId="49" hidden="1"/>
    <cellStyle name="Akcent 6" xfId="13756" builtinId="49" hidden="1"/>
    <cellStyle name="Akcent 6" xfId="13795" builtinId="49" hidden="1"/>
    <cellStyle name="Akcent 6" xfId="13834" builtinId="49" hidden="1"/>
    <cellStyle name="Akcent 6" xfId="13873" builtinId="49" hidden="1"/>
    <cellStyle name="Akcent 6" xfId="13913" builtinId="49" hidden="1"/>
    <cellStyle name="Akcent 6" xfId="13952" builtinId="49" hidden="1"/>
    <cellStyle name="Akcent 6" xfId="13993" builtinId="49" hidden="1"/>
    <cellStyle name="Akcent 6" xfId="14032" builtinId="49" hidden="1"/>
    <cellStyle name="Akcent 6" xfId="14071" builtinId="49" hidden="1"/>
    <cellStyle name="Akcent 6" xfId="14110" builtinId="49" hidden="1"/>
    <cellStyle name="Akcent 6" xfId="14150" builtinId="49" hidden="1"/>
    <cellStyle name="Akcent 6" xfId="14190" builtinId="49" hidden="1"/>
    <cellStyle name="Akcent 6" xfId="14229" builtinId="49" hidden="1"/>
    <cellStyle name="Akcent 6" xfId="14269" builtinId="49" hidden="1"/>
    <cellStyle name="Akcent 6" xfId="14309" builtinId="49" hidden="1"/>
    <cellStyle name="Akcent 6" xfId="14349" builtinId="49" hidden="1"/>
    <cellStyle name="Akcent 6" xfId="14388" builtinId="49" hidden="1"/>
    <cellStyle name="Akcent 6" xfId="14427" builtinId="49" hidden="1"/>
    <cellStyle name="Akcent 6" xfId="13648" builtinId="49" hidden="1"/>
    <cellStyle name="Akcent 6" xfId="14460" builtinId="49" hidden="1"/>
    <cellStyle name="Akcent 6" xfId="14501" builtinId="49" hidden="1"/>
    <cellStyle name="Akcent 6" xfId="14540" builtinId="49" hidden="1"/>
    <cellStyle name="Akcent 6" xfId="14579" builtinId="49" hidden="1"/>
    <cellStyle name="Akcent 6" xfId="14618" builtinId="49" hidden="1"/>
    <cellStyle name="Akcent 6" xfId="14658" builtinId="49" hidden="1"/>
    <cellStyle name="Akcent 6" xfId="14697" builtinId="49" hidden="1"/>
    <cellStyle name="Akcent 6" xfId="14738" builtinId="49" hidden="1"/>
    <cellStyle name="Akcent 6" xfId="14777" builtinId="49" hidden="1"/>
    <cellStyle name="Akcent 6" xfId="14816" builtinId="49" hidden="1"/>
    <cellStyle name="Akcent 6" xfId="14855" builtinId="49" hidden="1"/>
    <cellStyle name="Akcent 6" xfId="14895" builtinId="49" hidden="1"/>
    <cellStyle name="Akcent 6" xfId="14935" builtinId="49" hidden="1"/>
    <cellStyle name="Akcent 6" xfId="14974" builtinId="49" hidden="1"/>
    <cellStyle name="Akcent 6" xfId="15014" builtinId="49" hidden="1"/>
    <cellStyle name="Akcent 6" xfId="15053" builtinId="49" hidden="1"/>
    <cellStyle name="Akcent 6" xfId="15093" builtinId="49" hidden="1"/>
    <cellStyle name="Akcent 6" xfId="15132" builtinId="49" hidden="1"/>
    <cellStyle name="Akcent 6" xfId="15171" builtinId="49" hidden="1"/>
    <cellStyle name="Akcent 6" xfId="13607" builtinId="49" hidden="1"/>
    <cellStyle name="Akcent 6" xfId="13641" builtinId="49" hidden="1"/>
    <cellStyle name="Akcent 6" xfId="15217" builtinId="49" hidden="1"/>
    <cellStyle name="Akcent 6" xfId="15256" builtinId="49" hidden="1"/>
    <cellStyle name="Akcent 6" xfId="15295" builtinId="49" hidden="1"/>
    <cellStyle name="Akcent 6" xfId="15334" builtinId="49" hidden="1"/>
    <cellStyle name="Akcent 6" xfId="15374" builtinId="49" hidden="1"/>
    <cellStyle name="Akcent 6" xfId="15413" builtinId="49" hidden="1"/>
    <cellStyle name="Akcent 6" xfId="15454" builtinId="49" hidden="1"/>
    <cellStyle name="Akcent 6" xfId="15493" builtinId="49" hidden="1"/>
    <cellStyle name="Akcent 6" xfId="15532" builtinId="49" hidden="1"/>
    <cellStyle name="Akcent 6" xfId="15571" builtinId="49" hidden="1"/>
    <cellStyle name="Akcent 6" xfId="15611" builtinId="49" hidden="1"/>
    <cellStyle name="Akcent 6" xfId="15651" builtinId="49" hidden="1"/>
    <cellStyle name="Akcent 6" xfId="15690" builtinId="49" hidden="1"/>
    <cellStyle name="Akcent 6" xfId="15730" builtinId="49" hidden="1"/>
    <cellStyle name="Akcent 6" xfId="15769" builtinId="49" hidden="1"/>
    <cellStyle name="Akcent 6" xfId="15809" builtinId="49" hidden="1"/>
    <cellStyle name="Akcent 6" xfId="15848" builtinId="49" hidden="1"/>
    <cellStyle name="Akcent 6" xfId="15887" builtinId="49" hidden="1"/>
    <cellStyle name="Akcent 6" xfId="4106" builtinId="49" hidden="1"/>
    <cellStyle name="Akcent 6" xfId="15900" builtinId="49" hidden="1"/>
    <cellStyle name="Akcent 6" xfId="15941" builtinId="49" hidden="1"/>
    <cellStyle name="Akcent 6" xfId="15980" builtinId="49" hidden="1"/>
    <cellStyle name="Akcent 6" xfId="16019" builtinId="49" hidden="1"/>
    <cellStyle name="Akcent 6" xfId="16058" builtinId="49" hidden="1"/>
    <cellStyle name="Akcent 6" xfId="16098" builtinId="49" hidden="1"/>
    <cellStyle name="Akcent 6" xfId="16137" builtinId="49" hidden="1"/>
    <cellStyle name="Akcent 6" xfId="16178" builtinId="49" hidden="1"/>
    <cellStyle name="Akcent 6" xfId="16217" builtinId="49" hidden="1"/>
    <cellStyle name="Akcent 6" xfId="16256" builtinId="49" hidden="1"/>
    <cellStyle name="Akcent 6" xfId="16295" builtinId="49" hidden="1"/>
    <cellStyle name="Akcent 6" xfId="16335" builtinId="49" hidden="1"/>
    <cellStyle name="Akcent 6" xfId="16375" builtinId="49" hidden="1"/>
    <cellStyle name="Akcent 6" xfId="16414" builtinId="49" hidden="1"/>
    <cellStyle name="Akcent 6" xfId="16454" builtinId="49" hidden="1"/>
    <cellStyle name="Akcent 6" xfId="16493" builtinId="49" hidden="1"/>
    <cellStyle name="Akcent 6" xfId="16533" builtinId="49" hidden="1"/>
    <cellStyle name="Akcent 6" xfId="16572" builtinId="49" hidden="1"/>
    <cellStyle name="Akcent 6" xfId="16611" builtinId="49" hidden="1"/>
    <cellStyle name="Akcent 6" xfId="16650" builtinId="49" hidden="1"/>
    <cellStyle name="Akcent 6" xfId="16809" builtinId="49" hidden="1"/>
    <cellStyle name="Akcent 6" xfId="16850" builtinId="49" hidden="1"/>
    <cellStyle name="Akcent 6" xfId="16889" builtinId="49" hidden="1"/>
    <cellStyle name="Akcent 6" xfId="16928" builtinId="49" hidden="1"/>
    <cellStyle name="Akcent 6" xfId="16967" builtinId="49" hidden="1"/>
    <cellStyle name="Akcent 6" xfId="17007" builtinId="49" hidden="1"/>
    <cellStyle name="Akcent 6" xfId="17046" builtinId="49" hidden="1"/>
    <cellStyle name="Akcent 6" xfId="17087" builtinId="49" hidden="1"/>
    <cellStyle name="Akcent 6" xfId="17126" builtinId="49" hidden="1"/>
    <cellStyle name="Akcent 6" xfId="17165" builtinId="49" hidden="1"/>
    <cellStyle name="Akcent 6" xfId="17204" builtinId="49" hidden="1"/>
    <cellStyle name="Akcent 6" xfId="17244" builtinId="49" hidden="1"/>
    <cellStyle name="Akcent 6" xfId="17284" builtinId="49" hidden="1"/>
    <cellStyle name="Akcent 6" xfId="17323" builtinId="49" hidden="1"/>
    <cellStyle name="Akcent 6" xfId="17363" builtinId="49" hidden="1"/>
    <cellStyle name="Akcent 6" xfId="17403" builtinId="49" hidden="1"/>
    <cellStyle name="Akcent 6" xfId="17443" builtinId="49" hidden="1"/>
    <cellStyle name="Akcent 6" xfId="17482" builtinId="49" hidden="1"/>
    <cellStyle name="Akcent 6" xfId="17521" builtinId="49" hidden="1"/>
    <cellStyle name="Akcent 6" xfId="16742" builtinId="49" hidden="1"/>
    <cellStyle name="Akcent 6" xfId="17554" builtinId="49" hidden="1"/>
    <cellStyle name="Akcent 6" xfId="17595" builtinId="49" hidden="1"/>
    <cellStyle name="Akcent 6" xfId="17634" builtinId="49" hidden="1"/>
    <cellStyle name="Akcent 6" xfId="17673" builtinId="49" hidden="1"/>
    <cellStyle name="Akcent 6" xfId="17712" builtinId="49" hidden="1"/>
    <cellStyle name="Akcent 6" xfId="17752" builtinId="49" hidden="1"/>
    <cellStyle name="Akcent 6" xfId="17791" builtinId="49" hidden="1"/>
    <cellStyle name="Akcent 6" xfId="17832" builtinId="49" hidden="1"/>
    <cellStyle name="Akcent 6" xfId="17871" builtinId="49" hidden="1"/>
    <cellStyle name="Akcent 6" xfId="17910" builtinId="49" hidden="1"/>
    <cellStyle name="Akcent 6" xfId="17949" builtinId="49" hidden="1"/>
    <cellStyle name="Akcent 6" xfId="17989" builtinId="49" hidden="1"/>
    <cellStyle name="Akcent 6" xfId="18029" builtinId="49" hidden="1"/>
    <cellStyle name="Akcent 6" xfId="18068" builtinId="49" hidden="1"/>
    <cellStyle name="Akcent 6" xfId="18108" builtinId="49" hidden="1"/>
    <cellStyle name="Akcent 6" xfId="18147" builtinId="49" hidden="1"/>
    <cellStyle name="Akcent 6" xfId="18187" builtinId="49" hidden="1"/>
    <cellStyle name="Akcent 6" xfId="18226" builtinId="49" hidden="1"/>
    <cellStyle name="Akcent 6" xfId="18265" builtinId="49" hidden="1"/>
    <cellStyle name="Akcent 6" xfId="16701" builtinId="49" hidden="1"/>
    <cellStyle name="Akcent 6" xfId="16735" builtinId="49" hidden="1"/>
    <cellStyle name="Akcent 6" xfId="18311" builtinId="49" hidden="1"/>
    <cellStyle name="Akcent 6" xfId="18350" builtinId="49" hidden="1"/>
    <cellStyle name="Akcent 6" xfId="18389" builtinId="49" hidden="1"/>
    <cellStyle name="Akcent 6" xfId="18428" builtinId="49" hidden="1"/>
    <cellStyle name="Akcent 6" xfId="18468" builtinId="49" hidden="1"/>
    <cellStyle name="Akcent 6" xfId="18507" builtinId="49" hidden="1"/>
    <cellStyle name="Akcent 6" xfId="18548" builtinId="49" hidden="1"/>
    <cellStyle name="Akcent 6" xfId="18587" builtinId="49" hidden="1"/>
    <cellStyle name="Akcent 6" xfId="18626" builtinId="49" hidden="1"/>
    <cellStyle name="Akcent 6" xfId="18665" builtinId="49" hidden="1"/>
    <cellStyle name="Akcent 6" xfId="18705" builtinId="49" hidden="1"/>
    <cellStyle name="Akcent 6" xfId="18745" builtinId="49" hidden="1"/>
    <cellStyle name="Akcent 6" xfId="18784" builtinId="49" hidden="1"/>
    <cellStyle name="Akcent 6" xfId="18824" builtinId="49" hidden="1"/>
    <cellStyle name="Akcent 6" xfId="18863" builtinId="49" hidden="1"/>
    <cellStyle name="Akcent 6" xfId="18903" builtinId="49" hidden="1"/>
    <cellStyle name="Akcent 6" xfId="18942" builtinId="49" hidden="1"/>
    <cellStyle name="Akcent 6" xfId="18981" builtinId="49" hidden="1"/>
    <cellStyle name="Akcent 6" xfId="7434" builtinId="49" hidden="1"/>
    <cellStyle name="Akcent 6" xfId="19103" builtinId="49" hidden="1"/>
    <cellStyle name="Akcent 6" xfId="19144" builtinId="49" hidden="1"/>
    <cellStyle name="Akcent 6" xfId="19183" builtinId="49" hidden="1"/>
    <cellStyle name="Akcent 6" xfId="19222" builtinId="49" hidden="1"/>
    <cellStyle name="Akcent 6" xfId="19261" builtinId="49" hidden="1"/>
    <cellStyle name="Akcent 6" xfId="19301" builtinId="49" hidden="1"/>
    <cellStyle name="Akcent 6" xfId="19340" builtinId="49" hidden="1"/>
    <cellStyle name="Akcent 6" xfId="19381" builtinId="49" hidden="1"/>
    <cellStyle name="Akcent 6" xfId="19420" builtinId="49" hidden="1"/>
    <cellStyle name="Akcent 6" xfId="19459" builtinId="49" hidden="1"/>
    <cellStyle name="Akcent 6" xfId="19498" builtinId="49" hidden="1"/>
    <cellStyle name="Akcent 6" xfId="19538" builtinId="49" hidden="1"/>
    <cellStyle name="Akcent 6" xfId="19578" builtinId="49" hidden="1"/>
    <cellStyle name="Akcent 6" xfId="19617" builtinId="49" hidden="1"/>
    <cellStyle name="Akcent 6" xfId="19657" builtinId="49" hidden="1"/>
    <cellStyle name="Akcent 6" xfId="19696" builtinId="49" hidden="1"/>
    <cellStyle name="Akcent 6" xfId="19736" builtinId="49" hidden="1"/>
    <cellStyle name="Akcent 6" xfId="19775" builtinId="49" hidden="1"/>
    <cellStyle name="Akcent 6" xfId="19814" builtinId="49" hidden="1"/>
    <cellStyle name="Akcent 6" xfId="19865" builtinId="49" hidden="1"/>
    <cellStyle name="Akcent 6" xfId="20024" builtinId="49" hidden="1"/>
    <cellStyle name="Akcent 6" xfId="20065" builtinId="49" hidden="1"/>
    <cellStyle name="Akcent 6" xfId="20104" builtinId="49" hidden="1"/>
    <cellStyle name="Akcent 6" xfId="20143" builtinId="49" hidden="1"/>
    <cellStyle name="Akcent 6" xfId="20182" builtinId="49" hidden="1"/>
    <cellStyle name="Akcent 6" xfId="20222" builtinId="49" hidden="1"/>
    <cellStyle name="Akcent 6" xfId="20261" builtinId="49" hidden="1"/>
    <cellStyle name="Akcent 6" xfId="20302" builtinId="49" hidden="1"/>
    <cellStyle name="Akcent 6" xfId="20341" builtinId="49" hidden="1"/>
    <cellStyle name="Akcent 6" xfId="20380" builtinId="49" hidden="1"/>
    <cellStyle name="Akcent 6" xfId="20419" builtinId="49" hidden="1"/>
    <cellStyle name="Akcent 6" xfId="20459" builtinId="49" hidden="1"/>
    <cellStyle name="Akcent 6" xfId="20499" builtinId="49" hidden="1"/>
    <cellStyle name="Akcent 6" xfId="20538" builtinId="49" hidden="1"/>
    <cellStyle name="Akcent 6" xfId="20578" builtinId="49" hidden="1"/>
    <cellStyle name="Akcent 6" xfId="20618" builtinId="49" hidden="1"/>
    <cellStyle name="Akcent 6" xfId="20658" builtinId="49" hidden="1"/>
    <cellStyle name="Akcent 6" xfId="20697" builtinId="49" hidden="1"/>
    <cellStyle name="Akcent 6" xfId="20736" builtinId="49" hidden="1"/>
    <cellStyle name="Akcent 6" xfId="19957" builtinId="49" hidden="1"/>
    <cellStyle name="Akcent 6" xfId="20769" builtinId="49" hidden="1"/>
    <cellStyle name="Akcent 6" xfId="20810" builtinId="49" hidden="1"/>
    <cellStyle name="Akcent 6" xfId="20849" builtinId="49" hidden="1"/>
    <cellStyle name="Akcent 6" xfId="20888" builtinId="49" hidden="1"/>
    <cellStyle name="Akcent 6" xfId="20927" builtinId="49" hidden="1"/>
    <cellStyle name="Akcent 6" xfId="20967" builtinId="49" hidden="1"/>
    <cellStyle name="Akcent 6" xfId="21006" builtinId="49" hidden="1"/>
    <cellStyle name="Akcent 6" xfId="21047" builtinId="49" hidden="1"/>
    <cellStyle name="Akcent 6" xfId="21086" builtinId="49" hidden="1"/>
    <cellStyle name="Akcent 6" xfId="21125" builtinId="49" hidden="1"/>
    <cellStyle name="Akcent 6" xfId="21164" builtinId="49" hidden="1"/>
    <cellStyle name="Akcent 6" xfId="21204" builtinId="49" hidden="1"/>
    <cellStyle name="Akcent 6" xfId="21244" builtinId="49" hidden="1"/>
    <cellStyle name="Akcent 6" xfId="21283" builtinId="49" hidden="1"/>
    <cellStyle name="Akcent 6" xfId="21323" builtinId="49" hidden="1"/>
    <cellStyle name="Akcent 6" xfId="21362" builtinId="49" hidden="1"/>
    <cellStyle name="Akcent 6" xfId="21402" builtinId="49" hidden="1"/>
    <cellStyle name="Akcent 6" xfId="21441" builtinId="49" hidden="1"/>
    <cellStyle name="Akcent 6" xfId="21480" builtinId="49" hidden="1"/>
    <cellStyle name="Akcent 6" xfId="19916" builtinId="49" hidden="1"/>
    <cellStyle name="Akcent 6" xfId="19950" builtinId="49" hidden="1"/>
    <cellStyle name="Akcent 6" xfId="21526" builtinId="49" hidden="1"/>
    <cellStyle name="Akcent 6" xfId="21565" builtinId="49" hidden="1"/>
    <cellStyle name="Akcent 6" xfId="21604" builtinId="49" hidden="1"/>
    <cellStyle name="Akcent 6" xfId="21643" builtinId="49" hidden="1"/>
    <cellStyle name="Akcent 6" xfId="21683" builtinId="49" hidden="1"/>
    <cellStyle name="Akcent 6" xfId="21722" builtinId="49" hidden="1"/>
    <cellStyle name="Akcent 6" xfId="21763" builtinId="49" hidden="1"/>
    <cellStyle name="Akcent 6" xfId="21802" builtinId="49" hidden="1"/>
    <cellStyle name="Akcent 6" xfId="21841" builtinId="49" hidden="1"/>
    <cellStyle name="Akcent 6" xfId="21880" builtinId="49" hidden="1"/>
    <cellStyle name="Akcent 6" xfId="21920" builtinId="49" hidden="1"/>
    <cellStyle name="Akcent 6" xfId="21960" builtinId="49" hidden="1"/>
    <cellStyle name="Akcent 6" xfId="21999" builtinId="49" hidden="1"/>
    <cellStyle name="Akcent 6" xfId="22039" builtinId="49" hidden="1"/>
    <cellStyle name="Akcent 6" xfId="22078" builtinId="49" hidden="1"/>
    <cellStyle name="Akcent 6" xfId="22118" builtinId="49" hidden="1"/>
    <cellStyle name="Akcent 6" xfId="22157" builtinId="49" hidden="1"/>
    <cellStyle name="Akcent 6" xfId="22196" builtinId="49" hidden="1"/>
    <cellStyle name="Akcent 6" xfId="22235" builtinId="49" hidden="1"/>
    <cellStyle name="Akcent 6" xfId="22275" builtinId="49" hidden="1"/>
    <cellStyle name="Akcent 6" xfId="22316" builtinId="49" hidden="1"/>
    <cellStyle name="Akcent 6" xfId="22355" builtinId="49" hidden="1"/>
    <cellStyle name="Akcent 6" xfId="22394" builtinId="49" hidden="1"/>
    <cellStyle name="Akcent 6" xfId="22433" builtinId="49" hidden="1"/>
    <cellStyle name="Akcent 6" xfId="22473" builtinId="49" hidden="1"/>
    <cellStyle name="Akcent 6" xfId="22512" builtinId="49" hidden="1"/>
    <cellStyle name="Akcent 6" xfId="22553" builtinId="49" hidden="1"/>
    <cellStyle name="Akcent 6" xfId="22592" builtinId="49" hidden="1"/>
    <cellStyle name="Akcent 6" xfId="22631" builtinId="49" hidden="1"/>
    <cellStyle name="Akcent 6" xfId="22670" builtinId="49" hidden="1"/>
    <cellStyle name="Akcent 6" xfId="22710" builtinId="49" hidden="1"/>
    <cellStyle name="Akcent 6" xfId="22750" builtinId="49" hidden="1"/>
    <cellStyle name="Akcent 6" xfId="22789" builtinId="49" hidden="1"/>
    <cellStyle name="Akcent 6" xfId="22829" builtinId="49" hidden="1"/>
    <cellStyle name="Akcent 6" xfId="22868" builtinId="49" hidden="1"/>
    <cellStyle name="Akcent 6" xfId="22908" builtinId="49" hidden="1"/>
    <cellStyle name="Akcent 6" xfId="22947" builtinId="49" hidden="1"/>
    <cellStyle name="Akcent 6" xfId="22986" builtinId="49" hidden="1"/>
    <cellStyle name="Akcent 6" xfId="23025" builtinId="49" hidden="1"/>
    <cellStyle name="Akcent 6" xfId="23184" builtinId="49" hidden="1"/>
    <cellStyle name="Akcent 6" xfId="23225" builtinId="49" hidden="1"/>
    <cellStyle name="Akcent 6" xfId="23264" builtinId="49" hidden="1"/>
    <cellStyle name="Akcent 6" xfId="23303" builtinId="49" hidden="1"/>
    <cellStyle name="Akcent 6" xfId="23342" builtinId="49" hidden="1"/>
    <cellStyle name="Akcent 6" xfId="23382" builtinId="49" hidden="1"/>
    <cellStyle name="Akcent 6" xfId="23421" builtinId="49" hidden="1"/>
    <cellStyle name="Akcent 6" xfId="23462" builtinId="49" hidden="1"/>
    <cellStyle name="Akcent 6" xfId="23501" builtinId="49" hidden="1"/>
    <cellStyle name="Akcent 6" xfId="23540" builtinId="49" hidden="1"/>
    <cellStyle name="Akcent 6" xfId="23579" builtinId="49" hidden="1"/>
    <cellStyle name="Akcent 6" xfId="23619" builtinId="49" hidden="1"/>
    <cellStyle name="Akcent 6" xfId="23659" builtinId="49" hidden="1"/>
    <cellStyle name="Akcent 6" xfId="23698" builtinId="49" hidden="1"/>
    <cellStyle name="Akcent 6" xfId="23738" builtinId="49" hidden="1"/>
    <cellStyle name="Akcent 6" xfId="23778" builtinId="49" hidden="1"/>
    <cellStyle name="Akcent 6" xfId="23818" builtinId="49" hidden="1"/>
    <cellStyle name="Akcent 6" xfId="23857" builtinId="49" hidden="1"/>
    <cellStyle name="Akcent 6" xfId="23896" builtinId="49" hidden="1"/>
    <cellStyle name="Akcent 6" xfId="23117" builtinId="49" hidden="1"/>
    <cellStyle name="Akcent 6" xfId="23929" builtinId="49" hidden="1"/>
    <cellStyle name="Akcent 6" xfId="23970" builtinId="49" hidden="1"/>
    <cellStyle name="Akcent 6" xfId="24009" builtinId="49" hidden="1"/>
    <cellStyle name="Akcent 6" xfId="24048" builtinId="49" hidden="1"/>
    <cellStyle name="Akcent 6" xfId="24087" builtinId="49" hidden="1"/>
    <cellStyle name="Akcent 6" xfId="24127" builtinId="49" hidden="1"/>
    <cellStyle name="Akcent 6" xfId="24166" builtinId="49" hidden="1"/>
    <cellStyle name="Akcent 6" xfId="24207" builtinId="49" hidden="1"/>
    <cellStyle name="Akcent 6" xfId="24246" builtinId="49" hidden="1"/>
    <cellStyle name="Akcent 6" xfId="24285" builtinId="49" hidden="1"/>
    <cellStyle name="Akcent 6" xfId="24324" builtinId="49" hidden="1"/>
    <cellStyle name="Akcent 6" xfId="24364" builtinId="49" hidden="1"/>
    <cellStyle name="Akcent 6" xfId="24404" builtinId="49" hidden="1"/>
    <cellStyle name="Akcent 6" xfId="24443" builtinId="49" hidden="1"/>
    <cellStyle name="Akcent 6" xfId="24483" builtinId="49" hidden="1"/>
    <cellStyle name="Akcent 6" xfId="24522" builtinId="49" hidden="1"/>
    <cellStyle name="Akcent 6" xfId="24562" builtinId="49" hidden="1"/>
    <cellStyle name="Akcent 6" xfId="24601" builtinId="49" hidden="1"/>
    <cellStyle name="Akcent 6" xfId="24640" builtinId="49" hidden="1"/>
    <cellStyle name="Akcent 6" xfId="23076" builtinId="49" hidden="1"/>
    <cellStyle name="Akcent 6" xfId="23110" builtinId="49" hidden="1"/>
    <cellStyle name="Akcent 6" xfId="24686" builtinId="49" hidden="1"/>
    <cellStyle name="Akcent 6" xfId="24725" builtinId="49" hidden="1"/>
    <cellStyle name="Akcent 6" xfId="24764" builtinId="49" hidden="1"/>
    <cellStyle name="Akcent 6" xfId="24803" builtinId="49" hidden="1"/>
    <cellStyle name="Akcent 6" xfId="24843" builtinId="49" hidden="1"/>
    <cellStyle name="Akcent 6" xfId="24882" builtinId="49" hidden="1"/>
    <cellStyle name="Akcent 6" xfId="24923" builtinId="49" hidden="1"/>
    <cellStyle name="Akcent 6" xfId="24962" builtinId="49" hidden="1"/>
    <cellStyle name="Akcent 6" xfId="25001" builtinId="49" hidden="1"/>
    <cellStyle name="Akcent 6" xfId="25040" builtinId="49" hidden="1"/>
    <cellStyle name="Akcent 6" xfId="25080" builtinId="49" hidden="1"/>
    <cellStyle name="Akcent 6" xfId="25120" builtinId="49" hidden="1"/>
    <cellStyle name="Akcent 6" xfId="25159" builtinId="49" hidden="1"/>
    <cellStyle name="Akcent 6" xfId="25199" builtinId="49" hidden="1"/>
    <cellStyle name="Akcent 6" xfId="25238" builtinId="49" hidden="1"/>
    <cellStyle name="Akcent 6" xfId="25278" builtinId="49" hidden="1"/>
    <cellStyle name="Akcent 6" xfId="25317" builtinId="49" hidden="1"/>
    <cellStyle name="Akcent 6" xfId="25356" builtinId="49" hidden="1"/>
    <cellStyle name="Akcent 6" xfId="19036" builtinId="49" hidden="1"/>
    <cellStyle name="Akcent 6" xfId="19003" builtinId="49" hidden="1"/>
    <cellStyle name="Akcent 6" xfId="25383" builtinId="49" hidden="1"/>
    <cellStyle name="Akcent 6" xfId="25422" builtinId="49" hidden="1"/>
    <cellStyle name="Akcent 6" xfId="25461" builtinId="49" hidden="1"/>
    <cellStyle name="Akcent 6" xfId="25500" builtinId="49" hidden="1"/>
    <cellStyle name="Akcent 6" xfId="25540" builtinId="49" hidden="1"/>
    <cellStyle name="Akcent 6" xfId="25579" builtinId="49" hidden="1"/>
    <cellStyle name="Akcent 6" xfId="25620" builtinId="49" hidden="1"/>
    <cellStyle name="Akcent 6" xfId="25659" builtinId="49" hidden="1"/>
    <cellStyle name="Akcent 6" xfId="25698" builtinId="49" hidden="1"/>
    <cellStyle name="Akcent 6" xfId="25737" builtinId="49" hidden="1"/>
    <cellStyle name="Akcent 6" xfId="25777" builtinId="49" hidden="1"/>
    <cellStyle name="Akcent 6" xfId="25817" builtinId="49" hidden="1"/>
    <cellStyle name="Akcent 6" xfId="25856" builtinId="49" hidden="1"/>
    <cellStyle name="Akcent 6" xfId="25896" builtinId="49" hidden="1"/>
    <cellStyle name="Akcent 6" xfId="25935" builtinId="49" hidden="1"/>
    <cellStyle name="Akcent 6" xfId="25975" builtinId="49" hidden="1"/>
    <cellStyle name="Akcent 6" xfId="26014" builtinId="49" hidden="1"/>
    <cellStyle name="Akcent 6" xfId="26053" builtinId="49" hidden="1"/>
    <cellStyle name="Akcent 6" xfId="26092" builtinId="49" hidden="1"/>
    <cellStyle name="Akcent 6" xfId="26251" builtinId="49" hidden="1"/>
    <cellStyle name="Akcent 6" xfId="26292" builtinId="49" hidden="1"/>
    <cellStyle name="Akcent 6" xfId="26331" builtinId="49" hidden="1"/>
    <cellStyle name="Akcent 6" xfId="26370" builtinId="49" hidden="1"/>
    <cellStyle name="Akcent 6" xfId="26409" builtinId="49" hidden="1"/>
    <cellStyle name="Akcent 6" xfId="26449" builtinId="49" hidden="1"/>
    <cellStyle name="Akcent 6" xfId="26488" builtinId="49" hidden="1"/>
    <cellStyle name="Akcent 6" xfId="26529" builtinId="49" hidden="1"/>
    <cellStyle name="Akcent 6" xfId="26568" builtinId="49" hidden="1"/>
    <cellStyle name="Akcent 6" xfId="26607" builtinId="49" hidden="1"/>
    <cellStyle name="Akcent 6" xfId="26646" builtinId="49" hidden="1"/>
    <cellStyle name="Akcent 6" xfId="26686" builtinId="49" hidden="1"/>
    <cellStyle name="Akcent 6" xfId="26726" builtinId="49" hidden="1"/>
    <cellStyle name="Akcent 6" xfId="26765" builtinId="49" hidden="1"/>
    <cellStyle name="Akcent 6" xfId="26805" builtinId="49" hidden="1"/>
    <cellStyle name="Akcent 6" xfId="26845" builtinId="49" hidden="1"/>
    <cellStyle name="Akcent 6" xfId="26885" builtinId="49" hidden="1"/>
    <cellStyle name="Akcent 6" xfId="26924" builtinId="49" hidden="1"/>
    <cellStyle name="Akcent 6" xfId="26963" builtinId="49" hidden="1"/>
    <cellStyle name="Akcent 6" xfId="26184" builtinId="49" hidden="1"/>
    <cellStyle name="Akcent 6" xfId="26996" builtinId="49" hidden="1"/>
    <cellStyle name="Akcent 6" xfId="27037" builtinId="49" hidden="1"/>
    <cellStyle name="Akcent 6" xfId="27076" builtinId="49" hidden="1"/>
    <cellStyle name="Akcent 6" xfId="27115" builtinId="49" hidden="1"/>
    <cellStyle name="Akcent 6" xfId="27154" builtinId="49" hidden="1"/>
    <cellStyle name="Akcent 6" xfId="27194" builtinId="49" hidden="1"/>
    <cellStyle name="Akcent 6" xfId="27233" builtinId="49" hidden="1"/>
    <cellStyle name="Akcent 6" xfId="27274" builtinId="49" hidden="1"/>
    <cellStyle name="Akcent 6" xfId="27313" builtinId="49" hidden="1"/>
    <cellStyle name="Akcent 6" xfId="27352" builtinId="49" hidden="1"/>
    <cellStyle name="Akcent 6" xfId="27391" builtinId="49" hidden="1"/>
    <cellStyle name="Akcent 6" xfId="27431" builtinId="49" hidden="1"/>
    <cellStyle name="Akcent 6" xfId="27471" builtinId="49" hidden="1"/>
    <cellStyle name="Akcent 6" xfId="27510" builtinId="49" hidden="1"/>
    <cellStyle name="Akcent 6" xfId="27550" builtinId="49" hidden="1"/>
    <cellStyle name="Akcent 6" xfId="27589" builtinId="49" hidden="1"/>
    <cellStyle name="Akcent 6" xfId="27629" builtinId="49" hidden="1"/>
    <cellStyle name="Akcent 6" xfId="27668" builtinId="49" hidden="1"/>
    <cellStyle name="Akcent 6" xfId="27707" builtinId="49" hidden="1"/>
    <cellStyle name="Akcent 6" xfId="26143" builtinId="49" hidden="1"/>
    <cellStyle name="Akcent 6" xfId="26177" builtinId="49" hidden="1"/>
    <cellStyle name="Akcent 6" xfId="27753" builtinId="49" hidden="1"/>
    <cellStyle name="Akcent 6" xfId="27792" builtinId="49" hidden="1"/>
    <cellStyle name="Akcent 6" xfId="27831" builtinId="49" hidden="1"/>
    <cellStyle name="Akcent 6" xfId="27870" builtinId="49" hidden="1"/>
    <cellStyle name="Akcent 6" xfId="27910" builtinId="49" hidden="1"/>
    <cellStyle name="Akcent 6" xfId="27949" builtinId="49" hidden="1"/>
    <cellStyle name="Akcent 6" xfId="27990" builtinId="49" hidden="1"/>
    <cellStyle name="Akcent 6" xfId="28029" builtinId="49" hidden="1"/>
    <cellStyle name="Akcent 6" xfId="28068" builtinId="49" hidden="1"/>
    <cellStyle name="Akcent 6" xfId="28107" builtinId="49" hidden="1"/>
    <cellStyle name="Akcent 6" xfId="28147" builtinId="49" hidden="1"/>
    <cellStyle name="Akcent 6" xfId="28187" builtinId="49" hidden="1"/>
    <cellStyle name="Akcent 6" xfId="28226" builtinId="49" hidden="1"/>
    <cellStyle name="Akcent 6" xfId="28266" builtinId="49" hidden="1"/>
    <cellStyle name="Akcent 6" xfId="28305" builtinId="49" hidden="1"/>
    <cellStyle name="Akcent 6" xfId="28345" builtinId="49" hidden="1"/>
    <cellStyle name="Akcent 6" xfId="28384" builtinId="49" hidden="1"/>
    <cellStyle name="Akcent 6" xfId="28423" builtinId="49" hidden="1"/>
    <cellStyle name="Akcent 6" xfId="28462" builtinId="49" hidden="1"/>
    <cellStyle name="Akcent 6" xfId="28586" builtinId="49" hidden="1"/>
    <cellStyle name="Akcent 6" xfId="28629" builtinId="49" hidden="1"/>
    <cellStyle name="Akcent 6" xfId="28668" builtinId="49" hidden="1"/>
    <cellStyle name="Akcent 6" xfId="28707" builtinId="49" hidden="1"/>
    <cellStyle name="Akcent 6" xfId="28746" builtinId="49" hidden="1"/>
    <cellStyle name="Akcent 6" xfId="28786" builtinId="49" hidden="1"/>
    <cellStyle name="Akcent 6" xfId="28825" builtinId="49" hidden="1"/>
    <cellStyle name="Akcent 6" xfId="28866" builtinId="49" hidden="1"/>
    <cellStyle name="Akcent 6" xfId="28905" builtinId="49" hidden="1"/>
    <cellStyle name="Akcent 6" xfId="28944" builtinId="49" hidden="1"/>
    <cellStyle name="Akcent 6" xfId="28983" builtinId="49" hidden="1"/>
    <cellStyle name="Akcent 6" xfId="29025" builtinId="49" hidden="1"/>
    <cellStyle name="Akcent 6" xfId="29065" builtinId="49" hidden="1"/>
    <cellStyle name="Akcent 6" xfId="29104" builtinId="49" hidden="1"/>
    <cellStyle name="Akcent 6" xfId="29144" builtinId="49" hidden="1"/>
    <cellStyle name="Akcent 6" xfId="29184" builtinId="49" hidden="1"/>
    <cellStyle name="Akcent 6" xfId="29224" builtinId="49" hidden="1"/>
    <cellStyle name="Akcent 6" xfId="29263" builtinId="49" hidden="1"/>
    <cellStyle name="Akcent 6" xfId="29302" builtinId="49" hidden="1"/>
    <cellStyle name="Akcent 6" xfId="29352" builtinId="49" hidden="1"/>
    <cellStyle name="Akcent 6" xfId="29511" builtinId="49" hidden="1"/>
    <cellStyle name="Akcent 6" xfId="29554" builtinId="49" hidden="1"/>
    <cellStyle name="Akcent 6" xfId="29593" builtinId="49" hidden="1"/>
    <cellStyle name="Akcent 6" xfId="29632" builtinId="49" hidden="1"/>
    <cellStyle name="Akcent 6" xfId="29671" builtinId="49" hidden="1"/>
    <cellStyle name="Akcent 6" xfId="29711" builtinId="49" hidden="1"/>
    <cellStyle name="Akcent 6" xfId="29750" builtinId="49" hidden="1"/>
    <cellStyle name="Akcent 6" xfId="29791" builtinId="49" hidden="1"/>
    <cellStyle name="Akcent 6" xfId="29830" builtinId="49" hidden="1"/>
    <cellStyle name="Akcent 6" xfId="29869" builtinId="49" hidden="1"/>
    <cellStyle name="Akcent 6" xfId="29908" builtinId="49" hidden="1"/>
    <cellStyle name="Akcent 6" xfId="29950" builtinId="49" hidden="1"/>
    <cellStyle name="Akcent 6" xfId="29990" builtinId="49" hidden="1"/>
    <cellStyle name="Akcent 6" xfId="30029" builtinId="49" hidden="1"/>
    <cellStyle name="Akcent 6" xfId="30069" builtinId="49" hidden="1"/>
    <cellStyle name="Akcent 6" xfId="30109" builtinId="49" hidden="1"/>
    <cellStyle name="Akcent 6" xfId="30149" builtinId="49" hidden="1"/>
    <cellStyle name="Akcent 6" xfId="30188" builtinId="49" hidden="1"/>
    <cellStyle name="Akcent 6" xfId="30227" builtinId="49" hidden="1"/>
    <cellStyle name="Akcent 6" xfId="29444" builtinId="49" hidden="1"/>
    <cellStyle name="Akcent 6" xfId="30260" builtinId="49" hidden="1"/>
    <cellStyle name="Akcent 6" xfId="30301" builtinId="49" hidden="1"/>
    <cellStyle name="Akcent 6" xfId="30340" builtinId="49" hidden="1"/>
    <cellStyle name="Akcent 6" xfId="30379" builtinId="49" hidden="1"/>
    <cellStyle name="Akcent 6" xfId="30418" builtinId="49" hidden="1"/>
    <cellStyle name="Akcent 6" xfId="30458" builtinId="49" hidden="1"/>
    <cellStyle name="Akcent 6" xfId="30497" builtinId="49" hidden="1"/>
    <cellStyle name="Akcent 6" xfId="30538" builtinId="49" hidden="1"/>
    <cellStyle name="Akcent 6" xfId="30577" builtinId="49" hidden="1"/>
    <cellStyle name="Akcent 6" xfId="30616" builtinId="49" hidden="1"/>
    <cellStyle name="Akcent 6" xfId="30655" builtinId="49" hidden="1"/>
    <cellStyle name="Akcent 6" xfId="30695" builtinId="49" hidden="1"/>
    <cellStyle name="Akcent 6" xfId="30735" builtinId="49" hidden="1"/>
    <cellStyle name="Akcent 6" xfId="30774" builtinId="49" hidden="1"/>
    <cellStyle name="Akcent 6" xfId="30814" builtinId="49" hidden="1"/>
    <cellStyle name="Akcent 6" xfId="30853" builtinId="49" hidden="1"/>
    <cellStyle name="Akcent 6" xfId="30893" builtinId="49" hidden="1"/>
    <cellStyle name="Akcent 6" xfId="30932" builtinId="49" hidden="1"/>
    <cellStyle name="Akcent 6" xfId="30971" builtinId="49" hidden="1"/>
    <cellStyle name="Akcent 6" xfId="29403" builtinId="49" hidden="1"/>
    <cellStyle name="Akcent 6" xfId="29437" builtinId="49" hidden="1"/>
    <cellStyle name="Akcent 6" xfId="31017" builtinId="49" hidden="1"/>
    <cellStyle name="Akcent 6" xfId="31056" builtinId="49" hidden="1"/>
    <cellStyle name="Akcent 6" xfId="31095" builtinId="49" hidden="1"/>
    <cellStyle name="Akcent 6" xfId="31134" builtinId="49" hidden="1"/>
    <cellStyle name="Akcent 6" xfId="31174" builtinId="49" hidden="1"/>
    <cellStyle name="Akcent 6" xfId="31213" builtinId="49" hidden="1"/>
    <cellStyle name="Akcent 6" xfId="31254" builtinId="49" hidden="1"/>
    <cellStyle name="Akcent 6" xfId="31293" builtinId="49" hidden="1"/>
    <cellStyle name="Akcent 6" xfId="31332" builtinId="49" hidden="1"/>
    <cellStyle name="Akcent 6" xfId="31371" builtinId="49" hidden="1"/>
    <cellStyle name="Akcent 6" xfId="31411" builtinId="49" hidden="1"/>
    <cellStyle name="Akcent 6" xfId="31451" builtinId="49" hidden="1"/>
    <cellStyle name="Akcent 6" xfId="31490" builtinId="49" hidden="1"/>
    <cellStyle name="Akcent 6" xfId="31530" builtinId="49" hidden="1"/>
    <cellStyle name="Akcent 6" xfId="31569" builtinId="49" hidden="1"/>
    <cellStyle name="Akcent 6" xfId="31609" builtinId="49" hidden="1"/>
    <cellStyle name="Akcent 6" xfId="31648" builtinId="49" hidden="1"/>
    <cellStyle name="Akcent 6" xfId="31687" builtinId="49" hidden="1"/>
    <cellStyle name="Akcent 6" xfId="28519" builtinId="49" hidden="1"/>
    <cellStyle name="Akcent 6" xfId="31700" builtinId="49" hidden="1"/>
    <cellStyle name="Akcent 6" xfId="31741" builtinId="49" hidden="1"/>
    <cellStyle name="Akcent 6" xfId="31780" builtinId="49" hidden="1"/>
    <cellStyle name="Akcent 6" xfId="31819" builtinId="49" hidden="1"/>
    <cellStyle name="Akcent 6" xfId="31858" builtinId="49" hidden="1"/>
    <cellStyle name="Akcent 6" xfId="31898" builtinId="49" hidden="1"/>
    <cellStyle name="Akcent 6" xfId="31937" builtinId="49" hidden="1"/>
    <cellStyle name="Akcent 6" xfId="31978" builtinId="49" hidden="1"/>
    <cellStyle name="Akcent 6" xfId="32017" builtinId="49" hidden="1"/>
    <cellStyle name="Akcent 6" xfId="32056" builtinId="49" hidden="1"/>
    <cellStyle name="Akcent 6" xfId="32095" builtinId="49" hidden="1"/>
    <cellStyle name="Akcent 6" xfId="32135" builtinId="49" hidden="1"/>
    <cellStyle name="Akcent 6" xfId="32175" builtinId="49" hidden="1"/>
    <cellStyle name="Akcent 6" xfId="32214" builtinId="49" hidden="1"/>
    <cellStyle name="Akcent 6" xfId="32254" builtinId="49" hidden="1"/>
    <cellStyle name="Akcent 6" xfId="32293" builtinId="49" hidden="1"/>
    <cellStyle name="Akcent 6" xfId="32333" builtinId="49" hidden="1"/>
    <cellStyle name="Akcent 6" xfId="32372" builtinId="49" hidden="1"/>
    <cellStyle name="Akcent 6" xfId="32411" builtinId="49" hidden="1"/>
    <cellStyle name="Akcent 6" xfId="32450" builtinId="49" hidden="1"/>
    <cellStyle name="Akcent 6" xfId="32609" builtinId="49" hidden="1"/>
    <cellStyle name="Akcent 6" xfId="32650" builtinId="49" hidden="1"/>
    <cellStyle name="Akcent 6" xfId="32689" builtinId="49" hidden="1"/>
    <cellStyle name="Akcent 6" xfId="32728" builtinId="49" hidden="1"/>
    <cellStyle name="Akcent 6" xfId="32767" builtinId="49" hidden="1"/>
    <cellStyle name="Akcent 6" xfId="32807" builtinId="49" hidden="1"/>
    <cellStyle name="Akcent 6" xfId="32846" builtinId="49" hidden="1"/>
    <cellStyle name="Akcent 6" xfId="32887" builtinId="49" hidden="1"/>
    <cellStyle name="Akcent 6" xfId="32926" builtinId="49" hidden="1"/>
    <cellStyle name="Akcent 6" xfId="32965" builtinId="49" hidden="1"/>
    <cellStyle name="Akcent 6" xfId="33004" builtinId="49" hidden="1"/>
    <cellStyle name="Akcent 6" xfId="33044" builtinId="49" hidden="1"/>
    <cellStyle name="Akcent 6" xfId="33084" builtinId="49" hidden="1"/>
    <cellStyle name="Akcent 6" xfId="33123" builtinId="49" hidden="1"/>
    <cellStyle name="Akcent 6" xfId="33163" builtinId="49" hidden="1"/>
    <cellStyle name="Akcent 6" xfId="33203" builtinId="49" hidden="1"/>
    <cellStyle name="Akcent 6" xfId="33243" builtinId="49" hidden="1"/>
    <cellStyle name="Akcent 6" xfId="33282" builtinId="49" hidden="1"/>
    <cellStyle name="Akcent 6" xfId="33321" builtinId="49" hidden="1"/>
    <cellStyle name="Akcent 6" xfId="32542" builtinId="49" hidden="1"/>
    <cellStyle name="Akcent 6" xfId="33354" builtinId="49" hidden="1"/>
    <cellStyle name="Akcent 6" xfId="33395" builtinId="49" hidden="1"/>
    <cellStyle name="Akcent 6" xfId="33434" builtinId="49" hidden="1"/>
    <cellStyle name="Akcent 6" xfId="33473" builtinId="49" hidden="1"/>
    <cellStyle name="Akcent 6" xfId="33512" builtinId="49" hidden="1"/>
    <cellStyle name="Akcent 6" xfId="33552" builtinId="49" hidden="1"/>
    <cellStyle name="Akcent 6" xfId="33591" builtinId="49" hidden="1"/>
    <cellStyle name="Akcent 6" xfId="33632" builtinId="49" hidden="1"/>
    <cellStyle name="Akcent 6" xfId="33671" builtinId="49" hidden="1"/>
    <cellStyle name="Akcent 6" xfId="33710" builtinId="49" hidden="1"/>
    <cellStyle name="Akcent 6" xfId="33749" builtinId="49" hidden="1"/>
    <cellStyle name="Akcent 6" xfId="33789" builtinId="49" hidden="1"/>
    <cellStyle name="Akcent 6" xfId="33829" builtinId="49" hidden="1"/>
    <cellStyle name="Akcent 6" xfId="33868" builtinId="49" hidden="1"/>
    <cellStyle name="Akcent 6" xfId="33908" builtinId="49" hidden="1"/>
    <cellStyle name="Akcent 6" xfId="33947" builtinId="49" hidden="1"/>
    <cellStyle name="Akcent 6" xfId="33987" builtinId="49" hidden="1"/>
    <cellStyle name="Akcent 6" xfId="34026" builtinId="49" hidden="1"/>
    <cellStyle name="Akcent 6" xfId="34065" builtinId="49" hidden="1"/>
    <cellStyle name="Akcent 6" xfId="32501" builtinId="49" hidden="1"/>
    <cellStyle name="Akcent 6" xfId="32535" builtinId="49" hidden="1"/>
    <cellStyle name="Akcent 6" xfId="34111" builtinId="49" hidden="1"/>
    <cellStyle name="Akcent 6" xfId="34150" builtinId="49" hidden="1"/>
    <cellStyle name="Akcent 6" xfId="34189" builtinId="49" hidden="1"/>
    <cellStyle name="Akcent 6" xfId="34228" builtinId="49" hidden="1"/>
    <cellStyle name="Akcent 6" xfId="34268" builtinId="49" hidden="1"/>
    <cellStyle name="Akcent 6" xfId="34307" builtinId="49" hidden="1"/>
    <cellStyle name="Akcent 6" xfId="34348" builtinId="49" hidden="1"/>
    <cellStyle name="Akcent 6" xfId="34387" builtinId="49" hidden="1"/>
    <cellStyle name="Akcent 6" xfId="34426" builtinId="49" hidden="1"/>
    <cellStyle name="Akcent 6" xfId="34465" builtinId="49" hidden="1"/>
    <cellStyle name="Akcent 6" xfId="34505" builtinId="49" hidden="1"/>
    <cellStyle name="Akcent 6" xfId="34545" builtinId="49" hidden="1"/>
    <cellStyle name="Akcent 6" xfId="34584" builtinId="49" hidden="1"/>
    <cellStyle name="Akcent 6" xfId="34624" builtinId="49" hidden="1"/>
    <cellStyle name="Akcent 6" xfId="34663" builtinId="49" hidden="1"/>
    <cellStyle name="Akcent 6" xfId="34703" builtinId="49" hidden="1"/>
    <cellStyle name="Akcent 6" xfId="34742" builtinId="49" hidden="1"/>
    <cellStyle name="Akcent 6" xfId="34781" builtinId="49" hidden="1"/>
    <cellStyle name="Akcent 6" xfId="29516" builtinId="49" hidden="1"/>
    <cellStyle name="Akcent 6" xfId="34822" builtinId="49" hidden="1"/>
    <cellStyle name="Akcent 6" xfId="34863" builtinId="49" hidden="1"/>
    <cellStyle name="Akcent 6" xfId="34902" builtinId="49" hidden="1"/>
    <cellStyle name="Akcent 6" xfId="34941" builtinId="49" hidden="1"/>
    <cellStyle name="Akcent 6" xfId="34980" builtinId="49" hidden="1"/>
    <cellStyle name="Akcent 6" xfId="35020" builtinId="49" hidden="1"/>
    <cellStyle name="Akcent 6" xfId="35059" builtinId="49" hidden="1"/>
    <cellStyle name="Akcent 6" xfId="35100" builtinId="49" hidden="1"/>
    <cellStyle name="Akcent 6" xfId="35139" builtinId="49" hidden="1"/>
    <cellStyle name="Akcent 6" xfId="35178" builtinId="49" hidden="1"/>
    <cellStyle name="Akcent 6" xfId="35217" builtinId="49" hidden="1"/>
    <cellStyle name="Akcent 6" xfId="35257" builtinId="49" hidden="1"/>
    <cellStyle name="Akcent 6" xfId="35297" builtinId="49" hidden="1"/>
    <cellStyle name="Akcent 6" xfId="35336" builtinId="49" hidden="1"/>
    <cellStyle name="Akcent 6" xfId="35376" builtinId="49" hidden="1"/>
    <cellStyle name="Akcent 6" xfId="35415" builtinId="49" hidden="1"/>
    <cellStyle name="Akcent 6" xfId="35455" builtinId="49" hidden="1"/>
    <cellStyle name="Akcent 6" xfId="35494" builtinId="49" hidden="1"/>
    <cellStyle name="Akcent 6" xfId="35533" builtinId="49" hidden="1"/>
    <cellStyle name="Akcent 6" xfId="35572" builtinId="49" hidden="1"/>
    <cellStyle name="Akcent 6" xfId="35731" builtinId="49" hidden="1"/>
    <cellStyle name="Akcent 6" xfId="35772" builtinId="49" hidden="1"/>
    <cellStyle name="Akcent 6" xfId="35811" builtinId="49" hidden="1"/>
    <cellStyle name="Akcent 6" xfId="35850" builtinId="49" hidden="1"/>
    <cellStyle name="Akcent 6" xfId="35889" builtinId="49" hidden="1"/>
    <cellStyle name="Akcent 6" xfId="35929" builtinId="49" hidden="1"/>
    <cellStyle name="Akcent 6" xfId="35968" builtinId="49" hidden="1"/>
    <cellStyle name="Akcent 6" xfId="36009" builtinId="49" hidden="1"/>
    <cellStyle name="Akcent 6" xfId="36048" builtinId="49" hidden="1"/>
    <cellStyle name="Akcent 6" xfId="36087" builtinId="49" hidden="1"/>
    <cellStyle name="Akcent 6" xfId="36126" builtinId="49" hidden="1"/>
    <cellStyle name="Akcent 6" xfId="36166" builtinId="49" hidden="1"/>
    <cellStyle name="Akcent 6" xfId="36206" builtinId="49" hidden="1"/>
    <cellStyle name="Akcent 6" xfId="36245" builtinId="49" hidden="1"/>
    <cellStyle name="Akcent 6" xfId="36285" builtinId="49" hidden="1"/>
    <cellStyle name="Akcent 6" xfId="36325" builtinId="49" hidden="1"/>
    <cellStyle name="Akcent 6" xfId="36365" builtinId="49" hidden="1"/>
    <cellStyle name="Akcent 6" xfId="36404" builtinId="49" hidden="1"/>
    <cellStyle name="Akcent 6" xfId="36443" builtinId="49" hidden="1"/>
    <cellStyle name="Akcent 6" xfId="35664" builtinId="49" hidden="1"/>
    <cellStyle name="Akcent 6" xfId="36476" builtinId="49" hidden="1"/>
    <cellStyle name="Akcent 6" xfId="36517" builtinId="49" hidden="1"/>
    <cellStyle name="Akcent 6" xfId="36556" builtinId="49" hidden="1"/>
    <cellStyle name="Akcent 6" xfId="36595" builtinId="49" hidden="1"/>
    <cellStyle name="Akcent 6" xfId="36634" builtinId="49" hidden="1"/>
    <cellStyle name="Akcent 6" xfId="36674" builtinId="49" hidden="1"/>
    <cellStyle name="Akcent 6" xfId="36713" builtinId="49" hidden="1"/>
    <cellStyle name="Akcent 6" xfId="36754" builtinId="49" hidden="1"/>
    <cellStyle name="Akcent 6" xfId="36793" builtinId="49" hidden="1"/>
    <cellStyle name="Akcent 6" xfId="36832" builtinId="49" hidden="1"/>
    <cellStyle name="Akcent 6" xfId="36871" builtinId="49" hidden="1"/>
    <cellStyle name="Akcent 6" xfId="36911" builtinId="49" hidden="1"/>
    <cellStyle name="Akcent 6" xfId="36951" builtinId="49" hidden="1"/>
    <cellStyle name="Akcent 6" xfId="36990" builtinId="49" hidden="1"/>
    <cellStyle name="Akcent 6" xfId="37030" builtinId="49" hidden="1"/>
    <cellStyle name="Akcent 6" xfId="37069" builtinId="49" hidden="1"/>
    <cellStyle name="Akcent 6" xfId="37109" builtinId="49" hidden="1"/>
    <cellStyle name="Akcent 6" xfId="37148" builtinId="49" hidden="1"/>
    <cellStyle name="Akcent 6" xfId="37187" builtinId="49" hidden="1"/>
    <cellStyle name="Akcent 6" xfId="35623" builtinId="49" hidden="1"/>
    <cellStyle name="Akcent 6" xfId="35657" builtinId="49" hidden="1"/>
    <cellStyle name="Akcent 6" xfId="37233" builtinId="49" hidden="1"/>
    <cellStyle name="Akcent 6" xfId="37272" builtinId="49" hidden="1"/>
    <cellStyle name="Akcent 6" xfId="37311" builtinId="49" hidden="1"/>
    <cellStyle name="Akcent 6" xfId="37350" builtinId="49" hidden="1"/>
    <cellStyle name="Akcent 6" xfId="37390" builtinId="49" hidden="1"/>
    <cellStyle name="Akcent 6" xfId="37429" builtinId="49" hidden="1"/>
    <cellStyle name="Akcent 6" xfId="37470" builtinId="49" hidden="1"/>
    <cellStyle name="Akcent 6" xfId="37509" builtinId="49" hidden="1"/>
    <cellStyle name="Akcent 6" xfId="37548" builtinId="49" hidden="1"/>
    <cellStyle name="Akcent 6" xfId="37587" builtinId="49" hidden="1"/>
    <cellStyle name="Akcent 6" xfId="37627" builtinId="49" hidden="1"/>
    <cellStyle name="Akcent 6" xfId="37667" builtinId="49" hidden="1"/>
    <cellStyle name="Akcent 6" xfId="37706" builtinId="49" hidden="1"/>
    <cellStyle name="Akcent 6" xfId="37746" builtinId="49" hidden="1"/>
    <cellStyle name="Akcent 6" xfId="37785" builtinId="49" hidden="1"/>
    <cellStyle name="Akcent 6" xfId="37825" builtinId="49" hidden="1"/>
    <cellStyle name="Akcent 6" xfId="37864" builtinId="49" hidden="1"/>
    <cellStyle name="Akcent 6" xfId="37903" builtinId="49" hidden="1"/>
    <cellStyle name="Akcent 6" xfId="37942" builtinId="49" hidden="1"/>
    <cellStyle name="Akcent 6" xfId="37982" builtinId="49" hidden="1"/>
    <cellStyle name="Akcent 6" xfId="38023" builtinId="49" hidden="1"/>
    <cellStyle name="Akcent 6" xfId="38062" builtinId="49" hidden="1"/>
    <cellStyle name="Akcent 6" xfId="38101" builtinId="49" hidden="1"/>
    <cellStyle name="Akcent 6" xfId="38140" builtinId="49" hidden="1"/>
    <cellStyle name="Akcent 6" xfId="38180" builtinId="49" hidden="1"/>
    <cellStyle name="Akcent 6" xfId="38219" builtinId="49" hidden="1"/>
    <cellStyle name="Akcent 6" xfId="38260" builtinId="49" hidden="1"/>
    <cellStyle name="Akcent 6" xfId="38299" builtinId="49" hidden="1"/>
    <cellStyle name="Akcent 6" xfId="38338" builtinId="49" hidden="1"/>
    <cellStyle name="Akcent 6" xfId="38377" builtinId="49" hidden="1"/>
    <cellStyle name="Akcent 6" xfId="38417" builtinId="49" hidden="1"/>
    <cellStyle name="Akcent 6" xfId="38457" builtinId="49" hidden="1"/>
    <cellStyle name="Akcent 6" xfId="38496" builtinId="49" hidden="1"/>
    <cellStyle name="Akcent 6" xfId="38536" builtinId="49" hidden="1"/>
    <cellStyle name="Akcent 6" xfId="38575" builtinId="49" hidden="1"/>
    <cellStyle name="Akcent 6" xfId="38615" builtinId="49" hidden="1"/>
    <cellStyle name="Akcent 6" xfId="38654" builtinId="49" hidden="1"/>
    <cellStyle name="Akcent 6" xfId="38693" builtinId="49" hidden="1"/>
    <cellStyle name="Akcent 6" xfId="38732" builtinId="49" hidden="1"/>
    <cellStyle name="Akcent 6" xfId="38891" builtinId="49" hidden="1"/>
    <cellStyle name="Akcent 6" xfId="38932" builtinId="49" hidden="1"/>
    <cellStyle name="Akcent 6" xfId="38971" builtinId="49" hidden="1"/>
    <cellStyle name="Akcent 6" xfId="39010" builtinId="49" hidden="1"/>
    <cellStyle name="Akcent 6" xfId="39049" builtinId="49" hidden="1"/>
    <cellStyle name="Akcent 6" xfId="39089" builtinId="49" hidden="1"/>
    <cellStyle name="Akcent 6" xfId="39128" builtinId="49" hidden="1"/>
    <cellStyle name="Akcent 6" xfId="39169" builtinId="49" hidden="1"/>
    <cellStyle name="Akcent 6" xfId="39208" builtinId="49" hidden="1"/>
    <cellStyle name="Akcent 6" xfId="39247" builtinId="49" hidden="1"/>
    <cellStyle name="Akcent 6" xfId="39286" builtinId="49" hidden="1"/>
    <cellStyle name="Akcent 6" xfId="39326" builtinId="49" hidden="1"/>
    <cellStyle name="Akcent 6" xfId="39366" builtinId="49" hidden="1"/>
    <cellStyle name="Akcent 6" xfId="39405" builtinId="49" hidden="1"/>
    <cellStyle name="Akcent 6" xfId="39445" builtinId="49" hidden="1"/>
    <cellStyle name="Akcent 6" xfId="39485" builtinId="49" hidden="1"/>
    <cellStyle name="Akcent 6" xfId="39525" builtinId="49" hidden="1"/>
    <cellStyle name="Akcent 6" xfId="39564" builtinId="49" hidden="1"/>
    <cellStyle name="Akcent 6" xfId="39603" builtinId="49" hidden="1"/>
    <cellStyle name="Akcent 6" xfId="38824" builtinId="49" hidden="1"/>
    <cellStyle name="Akcent 6" xfId="39636" builtinId="49" hidden="1"/>
    <cellStyle name="Akcent 6" xfId="39677" builtinId="49" hidden="1"/>
    <cellStyle name="Akcent 6" xfId="39716" builtinId="49" hidden="1"/>
    <cellStyle name="Akcent 6" xfId="39755" builtinId="49" hidden="1"/>
    <cellStyle name="Akcent 6" xfId="39794" builtinId="49" hidden="1"/>
    <cellStyle name="Akcent 6" xfId="39834" builtinId="49" hidden="1"/>
    <cellStyle name="Akcent 6" xfId="39873" builtinId="49" hidden="1"/>
    <cellStyle name="Akcent 6" xfId="39914" builtinId="49" hidden="1"/>
    <cellStyle name="Akcent 6" xfId="39953" builtinId="49" hidden="1"/>
    <cellStyle name="Akcent 6" xfId="39992" builtinId="49" hidden="1"/>
    <cellStyle name="Akcent 6" xfId="40031" builtinId="49" hidden="1"/>
    <cellStyle name="Akcent 6" xfId="40071" builtinId="49" hidden="1"/>
    <cellStyle name="Akcent 6" xfId="40111" builtinId="49" hidden="1"/>
    <cellStyle name="Akcent 6" xfId="40150" builtinId="49" hidden="1"/>
    <cellStyle name="Akcent 6" xfId="40190" builtinId="49" hidden="1"/>
    <cellStyle name="Akcent 6" xfId="40229" builtinId="49" hidden="1"/>
    <cellStyle name="Akcent 6" xfId="40269" builtinId="49" hidden="1"/>
    <cellStyle name="Akcent 6" xfId="40308" builtinId="49" hidden="1"/>
    <cellStyle name="Akcent 6" xfId="40347" builtinId="49" hidden="1"/>
    <cellStyle name="Akcent 6" xfId="38783" builtinId="49" hidden="1"/>
    <cellStyle name="Akcent 6" xfId="38817" builtinId="49" hidden="1"/>
    <cellStyle name="Akcent 6" xfId="40393" builtinId="49" hidden="1"/>
    <cellStyle name="Akcent 6" xfId="40432" builtinId="49" hidden="1"/>
    <cellStyle name="Akcent 6" xfId="40471" builtinId="49" hidden="1"/>
    <cellStyle name="Akcent 6" xfId="40510" builtinId="49" hidden="1"/>
    <cellStyle name="Akcent 6" xfId="40550" builtinId="49" hidden="1"/>
    <cellStyle name="Akcent 6" xfId="40589" builtinId="49" hidden="1"/>
    <cellStyle name="Akcent 6" xfId="40630" builtinId="49" hidden="1"/>
    <cellStyle name="Akcent 6" xfId="40669" builtinId="49" hidden="1"/>
    <cellStyle name="Akcent 6" xfId="40708" builtinId="49" hidden="1"/>
    <cellStyle name="Akcent 6" xfId="40747" builtinId="49" hidden="1"/>
    <cellStyle name="Akcent 6" xfId="40787" builtinId="49" hidden="1"/>
    <cellStyle name="Akcent 6" xfId="40827" builtinId="49" hidden="1"/>
    <cellStyle name="Akcent 6" xfId="40866" builtinId="49" hidden="1"/>
    <cellStyle name="Akcent 6" xfId="40906" builtinId="49" hidden="1"/>
    <cellStyle name="Akcent 6" xfId="40945" builtinId="49" hidden="1"/>
    <cellStyle name="Akcent 6" xfId="40985" builtinId="49" hidden="1"/>
    <cellStyle name="Akcent 6" xfId="41024" builtinId="49" hidden="1"/>
    <cellStyle name="Akcent 6" xfId="41063" builtinId="49" hidden="1"/>
    <cellStyle name="Akcent 6" xfId="41123" builtinId="49" hidden="1"/>
    <cellStyle name="Akcent 6" xfId="41181" builtinId="49" hidden="1"/>
    <cellStyle name="Akcent 6" xfId="41222" builtinId="49" hidden="1"/>
    <cellStyle name="Akcent 6" xfId="41261" builtinId="49" hidden="1"/>
    <cellStyle name="Akcent 6" xfId="41300" builtinId="49" hidden="1"/>
    <cellStyle name="Akcent 6" xfId="41339" builtinId="49" hidden="1"/>
    <cellStyle name="Akcent 6" xfId="41379" builtinId="49" hidden="1"/>
    <cellStyle name="Akcent 6" xfId="41418" builtinId="49" hidden="1"/>
    <cellStyle name="Akcent 6" xfId="41459" builtinId="49" hidden="1"/>
    <cellStyle name="Akcent 6" xfId="41498" builtinId="49" hidden="1"/>
    <cellStyle name="Akcent 6" xfId="41537" builtinId="49" hidden="1"/>
    <cellStyle name="Akcent 6" xfId="41576" builtinId="49" hidden="1"/>
    <cellStyle name="Akcent 6" xfId="41616" builtinId="49" hidden="1"/>
    <cellStyle name="Akcent 6" xfId="41656" builtinId="49" hidden="1"/>
    <cellStyle name="Akcent 6" xfId="41695" builtinId="49" hidden="1"/>
    <cellStyle name="Akcent 6" xfId="41735" builtinId="49" hidden="1"/>
    <cellStyle name="Akcent 6" xfId="41774" builtinId="49" hidden="1"/>
    <cellStyle name="Akcent 6" xfId="41814" builtinId="49" hidden="1"/>
    <cellStyle name="Akcent 6" xfId="41853" builtinId="49" hidden="1"/>
    <cellStyle name="Akcent 6" xfId="41892" builtinId="49" hidden="1"/>
    <cellStyle name="Akcent 6" xfId="41069" builtinId="49" hidden="1"/>
    <cellStyle name="Akcent 6" xfId="41932" builtinId="49" hidden="1"/>
    <cellStyle name="Akcent 6" xfId="41973" builtinId="49" hidden="1"/>
    <cellStyle name="Akcent 6" xfId="42012" builtinId="49" hidden="1"/>
    <cellStyle name="Akcent 6" xfId="42051" builtinId="49" hidden="1"/>
    <cellStyle name="Akcent 6" xfId="42090" builtinId="49" hidden="1"/>
    <cellStyle name="Akcent 6" xfId="42130" builtinId="49" hidden="1"/>
    <cellStyle name="Akcent 6" xfId="42169" builtinId="49" hidden="1"/>
    <cellStyle name="Akcent 6" xfId="42210" builtinId="49" hidden="1"/>
    <cellStyle name="Akcent 6" xfId="42249" builtinId="49" hidden="1"/>
    <cellStyle name="Akcent 6" xfId="42288" builtinId="49" hidden="1"/>
    <cellStyle name="Akcent 6" xfId="42327" builtinId="49" hidden="1"/>
    <cellStyle name="Akcent 6" xfId="42367" builtinId="49" hidden="1"/>
    <cellStyle name="Akcent 6" xfId="42407" builtinId="49" hidden="1"/>
    <cellStyle name="Akcent 6" xfId="42446" builtinId="49" hidden="1"/>
    <cellStyle name="Akcent 6" xfId="42486" builtinId="49" hidden="1"/>
    <cellStyle name="Akcent 6" xfId="42525" builtinId="49" hidden="1"/>
    <cellStyle name="Akcent 6" xfId="42565" builtinId="49" hidden="1"/>
    <cellStyle name="Akcent 6" xfId="42604" builtinId="49" hidden="1"/>
    <cellStyle name="Akcent 6" xfId="42643" builtinId="49" hidden="1"/>
    <cellStyle name="Akcent 6" xfId="42707" builtinId="49" hidden="1"/>
    <cellStyle name="Akcent 6" xfId="42761" builtinId="49" hidden="1"/>
    <cellStyle name="Akcent 6" xfId="42802" builtinId="49" hidden="1"/>
    <cellStyle name="Akcent 6" xfId="42841" builtinId="49" hidden="1"/>
    <cellStyle name="Akcent 6" xfId="42880" builtinId="49" hidden="1"/>
    <cellStyle name="Akcent 6" xfId="42919" builtinId="49" hidden="1"/>
    <cellStyle name="Akcent 6" xfId="42959" builtinId="49" hidden="1"/>
    <cellStyle name="Akcent 6" xfId="42998" builtinId="49" hidden="1"/>
    <cellStyle name="Akcent 6" xfId="43039" builtinId="49" hidden="1"/>
    <cellStyle name="Akcent 6" xfId="43078" builtinId="49" hidden="1"/>
    <cellStyle name="Akcent 6" xfId="43117" builtinId="49" hidden="1"/>
    <cellStyle name="Akcent 6" xfId="43156" builtinId="49" hidden="1"/>
    <cellStyle name="Akcent 6" xfId="43196" builtinId="49" hidden="1"/>
    <cellStyle name="Akcent 6" xfId="43236" builtinId="49" hidden="1"/>
    <cellStyle name="Akcent 6" xfId="43275" builtinId="49" hidden="1"/>
    <cellStyle name="Akcent 6" xfId="43315" builtinId="49" hidden="1"/>
    <cellStyle name="Akcent 6" xfId="43354" builtinId="49" hidden="1"/>
    <cellStyle name="Akcent 6" xfId="43394" builtinId="49" hidden="1"/>
    <cellStyle name="Akcent 6" xfId="43433" builtinId="49" hidden="1"/>
    <cellStyle name="Akcent 6" xfId="43472" builtinId="49" hidden="1"/>
    <cellStyle name="Akcent 6" xfId="42648" builtinId="49" hidden="1"/>
    <cellStyle name="Akcent 6" xfId="43512" builtinId="49" hidden="1"/>
    <cellStyle name="Akcent 6" xfId="43553" builtinId="49" hidden="1"/>
    <cellStyle name="Akcent 6" xfId="43592" builtinId="49" hidden="1"/>
    <cellStyle name="Akcent 6" xfId="43631" builtinId="49" hidden="1"/>
    <cellStyle name="Akcent 6" xfId="43670" builtinId="49" hidden="1"/>
    <cellStyle name="Akcent 6" xfId="43710" builtinId="49" hidden="1"/>
    <cellStyle name="Akcent 6" xfId="43749" builtinId="49" hidden="1"/>
    <cellStyle name="Akcent 6" xfId="43790" builtinId="49" hidden="1"/>
    <cellStyle name="Akcent 6" xfId="43829" builtinId="49" hidden="1"/>
    <cellStyle name="Akcent 6" xfId="43868" builtinId="49" hidden="1"/>
    <cellStyle name="Akcent 6" xfId="43907" builtinId="49" hidden="1"/>
    <cellStyle name="Akcent 6" xfId="43947" builtinId="49" hidden="1"/>
    <cellStyle name="Akcent 6" xfId="43987" builtinId="49" hidden="1"/>
    <cellStyle name="Akcent 6" xfId="44026" builtinId="49" hidden="1"/>
    <cellStyle name="Akcent 6" xfId="44066" builtinId="49" hidden="1"/>
    <cellStyle name="Akcent 6" xfId="44105" builtinId="49" hidden="1"/>
    <cellStyle name="Akcent 6" xfId="44145" builtinId="49" hidden="1"/>
    <cellStyle name="Akcent 6" xfId="44184" builtinId="49" hidden="1"/>
    <cellStyle name="Akcent 6" xfId="44223" builtinId="49" hidden="1"/>
    <cellStyle name="Akcent 6" xfId="44287" builtinId="49" hidden="1"/>
    <cellStyle name="Akcent 6" xfId="44341" builtinId="49" hidden="1"/>
    <cellStyle name="Akcent 6" xfId="44382" builtinId="49" hidden="1"/>
    <cellStyle name="Akcent 6" xfId="44421" builtinId="49" hidden="1"/>
    <cellStyle name="Akcent 6" xfId="44460" builtinId="49" hidden="1"/>
    <cellStyle name="Akcent 6" xfId="44499" builtinId="49" hidden="1"/>
    <cellStyle name="Akcent 6" xfId="44539" builtinId="49" hidden="1"/>
    <cellStyle name="Akcent 6" xfId="44578" builtinId="49" hidden="1"/>
    <cellStyle name="Akcent 6" xfId="44619" builtinId="49" hidden="1"/>
    <cellStyle name="Akcent 6" xfId="44658" builtinId="49" hidden="1"/>
    <cellStyle name="Akcent 6" xfId="44697" builtinId="49" hidden="1"/>
    <cellStyle name="Akcent 6" xfId="44736" builtinId="49" hidden="1"/>
    <cellStyle name="Akcent 6" xfId="44776" builtinId="49" hidden="1"/>
    <cellStyle name="Akcent 6" xfId="44816" builtinId="49" hidden="1"/>
    <cellStyle name="Akcent 6" xfId="44855" builtinId="49" hidden="1"/>
    <cellStyle name="Akcent 6" xfId="44895" builtinId="49" hidden="1"/>
    <cellStyle name="Akcent 6" xfId="44934" builtinId="49" hidden="1"/>
    <cellStyle name="Akcent 6" xfId="44974" builtinId="49" hidden="1"/>
    <cellStyle name="Akcent 6" xfId="45013" builtinId="49" hidden="1"/>
    <cellStyle name="Akcent 6" xfId="45052" builtinId="49" hidden="1"/>
    <cellStyle name="Akcent 6" xfId="44228" builtinId="49" hidden="1"/>
    <cellStyle name="Akcent 6" xfId="45092" builtinId="49" hidden="1"/>
    <cellStyle name="Akcent 6" xfId="45133" builtinId="49" hidden="1"/>
    <cellStyle name="Akcent 6" xfId="45172" builtinId="49" hidden="1"/>
    <cellStyle name="Akcent 6" xfId="45211" builtinId="49" hidden="1"/>
    <cellStyle name="Akcent 6" xfId="45250" builtinId="49" hidden="1"/>
    <cellStyle name="Akcent 6" xfId="45290" builtinId="49" hidden="1"/>
    <cellStyle name="Akcent 6" xfId="45329" builtinId="49" hidden="1"/>
    <cellStyle name="Akcent 6" xfId="45370" builtinId="49" hidden="1"/>
    <cellStyle name="Akcent 6" xfId="45409" builtinId="49" hidden="1"/>
    <cellStyle name="Akcent 6" xfId="45448" builtinId="49" hidden="1"/>
    <cellStyle name="Akcent 6" xfId="45487" builtinId="49" hidden="1"/>
    <cellStyle name="Akcent 6" xfId="45527" builtinId="49" hidden="1"/>
    <cellStyle name="Akcent 6" xfId="45567" builtinId="49" hidden="1"/>
    <cellStyle name="Akcent 6" xfId="45606" builtinId="49" hidden="1"/>
    <cellStyle name="Akcent 6" xfId="45646" builtinId="49" hidden="1"/>
    <cellStyle name="Akcent 6" xfId="45685" builtinId="49" hidden="1"/>
    <cellStyle name="Akcent 6" xfId="45725" builtinId="49" hidden="1"/>
    <cellStyle name="Akcent 6" xfId="45764" builtinId="49" hidden="1"/>
    <cellStyle name="Akcent 6" xfId="45803" builtinId="49" hidden="1"/>
    <cellStyle name="Akcent 6" xfId="45828" builtinId="49" hidden="1"/>
    <cellStyle name="Akcent 6" xfId="45836" builtinId="49" hidden="1"/>
    <cellStyle name="Akcent 6" xfId="45841" builtinId="49" hidden="1"/>
    <cellStyle name="Akcent 6" xfId="45845" builtinId="49" hidden="1"/>
    <cellStyle name="Akcent 6" xfId="45849" builtinId="49" hidden="1"/>
    <cellStyle name="Akcent 6" xfId="45856" builtinId="49" hidden="1"/>
    <cellStyle name="Akcent 6" xfId="45861" builtinId="49" hidden="1"/>
    <cellStyle name="Akcent 6" xfId="45866" builtinId="49" hidden="1"/>
    <cellStyle name="Akcent 6" xfId="45873" builtinId="49" hidden="1"/>
    <cellStyle name="Akcent 6" xfId="45877" builtinId="49" hidden="1"/>
    <cellStyle name="Akcent 6" xfId="45881" builtinId="49" hidden="1"/>
    <cellStyle name="Akcent 6" xfId="45887" builtinId="49" hidden="1"/>
    <cellStyle name="Akcent 6" xfId="45893" builtinId="49" hidden="1"/>
    <cellStyle name="Akcent 6" xfId="45899" builtinId="49" hidden="1"/>
    <cellStyle name="Akcent 6" xfId="45905" builtinId="49" hidden="1"/>
    <cellStyle name="Akcent 6" xfId="45911" builtinId="49" hidden="1"/>
    <cellStyle name="Akcent 6" xfId="45917" builtinId="49" hidden="1"/>
    <cellStyle name="Akcent 6" xfId="45923" builtinId="49" hidden="1"/>
    <cellStyle name="Akcent 6" xfId="45929" builtinId="49" hidden="1"/>
    <cellStyle name="Akcent 6" xfId="45935" builtinId="49" hidden="1"/>
    <cellStyle name="Akcent 6" xfId="45943" builtinId="49" hidden="1"/>
    <cellStyle name="Akcent 6" xfId="45949" builtinId="49" hidden="1"/>
    <cellStyle name="Avertissement" xfId="14" hidden="1"/>
    <cellStyle name="Bad" xfId="7" hidden="1"/>
    <cellStyle name="Bad" xfId="151" hidden="1"/>
    <cellStyle name="Calcul" xfId="117" hidden="1"/>
    <cellStyle name="Calculation" xfId="11" hidden="1"/>
    <cellStyle name="Calculation" xfId="155" hidden="1"/>
    <cellStyle name="Cellule liée" xfId="12" hidden="1"/>
    <cellStyle name="Check Cell" xfId="13" hidden="1"/>
    <cellStyle name="Check Cell" xfId="119" hidden="1"/>
    <cellStyle name="Commentaire" xfId="45937" hidden="1"/>
    <cellStyle name="Dane wejściowe" xfId="9" builtinId="20" hidden="1"/>
    <cellStyle name="Dane wejściowe" xfId="66" builtinId="20" hidden="1"/>
    <cellStyle name="Dane wejściowe" xfId="78" builtinId="20" hidden="1"/>
    <cellStyle name="Dane wejściowe" xfId="115" builtinId="20" hidden="1"/>
    <cellStyle name="Dane wejściowe" xfId="153" builtinId="20" hidden="1"/>
    <cellStyle name="Dane wejściowe" xfId="193" builtinId="20" hidden="1"/>
    <cellStyle name="Dane wejściowe" xfId="232" builtinId="20" hidden="1"/>
    <cellStyle name="Dane wejściowe" xfId="272" builtinId="20" hidden="1"/>
    <cellStyle name="Dane wejściowe" xfId="312" builtinId="20" hidden="1"/>
    <cellStyle name="Dane wejściowe" xfId="352" builtinId="20" hidden="1"/>
    <cellStyle name="Dane wejściowe" xfId="390" builtinId="20" hidden="1"/>
    <cellStyle name="Dane wejściowe" xfId="430" builtinId="20" hidden="1"/>
    <cellStyle name="Dane wejściowe" xfId="469" builtinId="20" hidden="1"/>
    <cellStyle name="Dane wejściowe" xfId="509" builtinId="20" hidden="1"/>
    <cellStyle name="Dane wejściowe" xfId="549" builtinId="20" hidden="1"/>
    <cellStyle name="Dane wejściowe" xfId="588" builtinId="20" hidden="1"/>
    <cellStyle name="Dane wejściowe" xfId="628" builtinId="20" hidden="1"/>
    <cellStyle name="Dane wejściowe" xfId="667" builtinId="20" hidden="1"/>
    <cellStyle name="Dane wejściowe" xfId="707" builtinId="20" hidden="1"/>
    <cellStyle name="Dane wejściowe" xfId="746" builtinId="20" hidden="1"/>
    <cellStyle name="Dane wejściowe" xfId="785" builtinId="20" hidden="1"/>
    <cellStyle name="Dane wejściowe" xfId="944" builtinId="20" hidden="1"/>
    <cellStyle name="Dane wejściowe" xfId="984" builtinId="20" hidden="1"/>
    <cellStyle name="Dane wejściowe" xfId="1024" builtinId="20" hidden="1"/>
    <cellStyle name="Dane wejściowe" xfId="1062" builtinId="20" hidden="1"/>
    <cellStyle name="Dane wejściowe" xfId="1102" builtinId="20" hidden="1"/>
    <cellStyle name="Dane wejściowe" xfId="1141" builtinId="20" hidden="1"/>
    <cellStyle name="Dane wejściowe" xfId="1181" builtinId="20" hidden="1"/>
    <cellStyle name="Dane wejściowe" xfId="1221" builtinId="20" hidden="1"/>
    <cellStyle name="Dane wejściowe" xfId="1261" builtinId="20" hidden="1"/>
    <cellStyle name="Dane wejściowe" xfId="1299" builtinId="20" hidden="1"/>
    <cellStyle name="Dane wejściowe" xfId="1339" builtinId="20" hidden="1"/>
    <cellStyle name="Dane wejściowe" xfId="1378" builtinId="20" hidden="1"/>
    <cellStyle name="Dane wejściowe" xfId="1418" builtinId="20" hidden="1"/>
    <cellStyle name="Dane wejściowe" xfId="1458" builtinId="20" hidden="1"/>
    <cellStyle name="Dane wejściowe" xfId="1497" builtinId="20" hidden="1"/>
    <cellStyle name="Dane wejściowe" xfId="1538" builtinId="20" hidden="1"/>
    <cellStyle name="Dane wejściowe" xfId="1577" builtinId="20" hidden="1"/>
    <cellStyle name="Dane wejściowe" xfId="1617" builtinId="20" hidden="1"/>
    <cellStyle name="Dane wejściowe" xfId="1656" builtinId="20" hidden="1"/>
    <cellStyle name="Dane wejściowe" xfId="927" builtinId="20" hidden="1"/>
    <cellStyle name="Dane wejściowe" xfId="823" builtinId="20" hidden="1"/>
    <cellStyle name="Dane wejściowe" xfId="1729" builtinId="20" hidden="1"/>
    <cellStyle name="Dane wejściowe" xfId="1769" builtinId="20" hidden="1"/>
    <cellStyle name="Dane wejściowe" xfId="1807" builtinId="20" hidden="1"/>
    <cellStyle name="Dane wejściowe" xfId="1847" builtinId="20" hidden="1"/>
    <cellStyle name="Dane wejściowe" xfId="1886" builtinId="20" hidden="1"/>
    <cellStyle name="Dane wejściowe" xfId="1926" builtinId="20" hidden="1"/>
    <cellStyle name="Dane wejściowe" xfId="1966" builtinId="20" hidden="1"/>
    <cellStyle name="Dane wejściowe" xfId="2006" builtinId="20" hidden="1"/>
    <cellStyle name="Dane wejściowe" xfId="2044" builtinId="20" hidden="1"/>
    <cellStyle name="Dane wejściowe" xfId="2084" builtinId="20" hidden="1"/>
    <cellStyle name="Dane wejściowe" xfId="2123" builtinId="20" hidden="1"/>
    <cellStyle name="Dane wejściowe" xfId="2163" builtinId="20" hidden="1"/>
    <cellStyle name="Dane wejściowe" xfId="2203" builtinId="20" hidden="1"/>
    <cellStyle name="Dane wejściowe" xfId="2242" builtinId="20" hidden="1"/>
    <cellStyle name="Dane wejściowe" xfId="2282" builtinId="20" hidden="1"/>
    <cellStyle name="Dane wejściowe" xfId="2321" builtinId="20" hidden="1"/>
    <cellStyle name="Dane wejściowe" xfId="2361" builtinId="20" hidden="1"/>
    <cellStyle name="Dane wejściowe" xfId="2400" builtinId="20" hidden="1"/>
    <cellStyle name="Dane wejściowe" xfId="840" builtinId="20" hidden="1"/>
    <cellStyle name="Dane wejściowe" xfId="876" builtinId="20" hidden="1"/>
    <cellStyle name="Dane wejściowe" xfId="2445" builtinId="20" hidden="1"/>
    <cellStyle name="Dane wejściowe" xfId="2485" builtinId="20" hidden="1"/>
    <cellStyle name="Dane wejściowe" xfId="2523" builtinId="20" hidden="1"/>
    <cellStyle name="Dane wejściowe" xfId="2563" builtinId="20" hidden="1"/>
    <cellStyle name="Dane wejściowe" xfId="2602" builtinId="20" hidden="1"/>
    <cellStyle name="Dane wejściowe" xfId="2642" builtinId="20" hidden="1"/>
    <cellStyle name="Dane wejściowe" xfId="2682" builtinId="20" hidden="1"/>
    <cellStyle name="Dane wejściowe" xfId="2722" builtinId="20" hidden="1"/>
    <cellStyle name="Dane wejściowe" xfId="2760" builtinId="20" hidden="1"/>
    <cellStyle name="Dane wejściowe" xfId="2800" builtinId="20" hidden="1"/>
    <cellStyle name="Dane wejściowe" xfId="2839" builtinId="20" hidden="1"/>
    <cellStyle name="Dane wejściowe" xfId="2879" builtinId="20" hidden="1"/>
    <cellStyle name="Dane wejściowe" xfId="2919" builtinId="20" hidden="1"/>
    <cellStyle name="Dane wejściowe" xfId="2958" builtinId="20" hidden="1"/>
    <cellStyle name="Dane wejściowe" xfId="2998" builtinId="20" hidden="1"/>
    <cellStyle name="Dane wejściowe" xfId="3037" builtinId="20" hidden="1"/>
    <cellStyle name="Dane wejściowe" xfId="3077" builtinId="20" hidden="1"/>
    <cellStyle name="Dane wejściowe" xfId="3116" builtinId="20" hidden="1"/>
    <cellStyle name="Dane wejściowe" xfId="3155" builtinId="20" hidden="1"/>
    <cellStyle name="Dane wejściowe" xfId="3348" builtinId="20" hidden="1"/>
    <cellStyle name="Dane wejściowe" xfId="3392" builtinId="20" hidden="1"/>
    <cellStyle name="Dane wejściowe" xfId="3432" builtinId="20" hidden="1"/>
    <cellStyle name="Dane wejściowe" xfId="3470" builtinId="20" hidden="1"/>
    <cellStyle name="Dane wejściowe" xfId="3510" builtinId="20" hidden="1"/>
    <cellStyle name="Dane wejściowe" xfId="3549" builtinId="20" hidden="1"/>
    <cellStyle name="Dane wejściowe" xfId="3589" builtinId="20" hidden="1"/>
    <cellStyle name="Dane wejściowe" xfId="3629" builtinId="20" hidden="1"/>
    <cellStyle name="Dane wejściowe" xfId="3669" builtinId="20" hidden="1"/>
    <cellStyle name="Dane wejściowe" xfId="3707" builtinId="20" hidden="1"/>
    <cellStyle name="Dane wejściowe" xfId="3747" builtinId="20" hidden="1"/>
    <cellStyle name="Dane wejściowe" xfId="3790" builtinId="20" hidden="1"/>
    <cellStyle name="Dane wejściowe" xfId="3830" builtinId="20" hidden="1"/>
    <cellStyle name="Dane wejściowe" xfId="3870" builtinId="20" hidden="1"/>
    <cellStyle name="Dane wejściowe" xfId="3909" builtinId="20" hidden="1"/>
    <cellStyle name="Dane wejściowe" xfId="3950" builtinId="20" hidden="1"/>
    <cellStyle name="Dane wejściowe" xfId="3989" builtinId="20" hidden="1"/>
    <cellStyle name="Dane wejściowe" xfId="4029" builtinId="20" hidden="1"/>
    <cellStyle name="Dane wejściowe" xfId="4068" builtinId="20" hidden="1"/>
    <cellStyle name="Dane wejściowe" xfId="4125" builtinId="20" hidden="1"/>
    <cellStyle name="Dane wejściowe" xfId="4284" builtinId="20" hidden="1"/>
    <cellStyle name="Dane wejściowe" xfId="4328" builtinId="20" hidden="1"/>
    <cellStyle name="Dane wejściowe" xfId="4368" builtinId="20" hidden="1"/>
    <cellStyle name="Dane wejściowe" xfId="4406" builtinId="20" hidden="1"/>
    <cellStyle name="Dane wejściowe" xfId="4446" builtinId="20" hidden="1"/>
    <cellStyle name="Dane wejściowe" xfId="4485" builtinId="20" hidden="1"/>
    <cellStyle name="Dane wejściowe" xfId="4525" builtinId="20" hidden="1"/>
    <cellStyle name="Dane wejściowe" xfId="4565" builtinId="20" hidden="1"/>
    <cellStyle name="Dane wejściowe" xfId="4605" builtinId="20" hidden="1"/>
    <cellStyle name="Dane wejściowe" xfId="4643" builtinId="20" hidden="1"/>
    <cellStyle name="Dane wejściowe" xfId="4683" builtinId="20" hidden="1"/>
    <cellStyle name="Dane wejściowe" xfId="4726" builtinId="20" hidden="1"/>
    <cellStyle name="Dane wejściowe" xfId="4766" builtinId="20" hidden="1"/>
    <cellStyle name="Dane wejściowe" xfId="4806" builtinId="20" hidden="1"/>
    <cellStyle name="Dane wejściowe" xfId="4845" builtinId="20" hidden="1"/>
    <cellStyle name="Dane wejściowe" xfId="4886" builtinId="20" hidden="1"/>
    <cellStyle name="Dane wejściowe" xfId="4925" builtinId="20" hidden="1"/>
    <cellStyle name="Dane wejściowe" xfId="4965" builtinId="20" hidden="1"/>
    <cellStyle name="Dane wejściowe" xfId="5004" builtinId="20" hidden="1"/>
    <cellStyle name="Dane wejściowe" xfId="4267" builtinId="20" hidden="1"/>
    <cellStyle name="Dane wejściowe" xfId="4163" builtinId="20" hidden="1"/>
    <cellStyle name="Dane wejściowe" xfId="5077" builtinId="20" hidden="1"/>
    <cellStyle name="Dane wejściowe" xfId="5117" builtinId="20" hidden="1"/>
    <cellStyle name="Dane wejściowe" xfId="5155" builtinId="20" hidden="1"/>
    <cellStyle name="Dane wejściowe" xfId="5195" builtinId="20" hidden="1"/>
    <cellStyle name="Dane wejściowe" xfId="5234" builtinId="20" hidden="1"/>
    <cellStyle name="Dane wejściowe" xfId="5274" builtinId="20" hidden="1"/>
    <cellStyle name="Dane wejściowe" xfId="5314" builtinId="20" hidden="1"/>
    <cellStyle name="Dane wejściowe" xfId="5354" builtinId="20" hidden="1"/>
    <cellStyle name="Dane wejściowe" xfId="5392" builtinId="20" hidden="1"/>
    <cellStyle name="Dane wejściowe" xfId="5432" builtinId="20" hidden="1"/>
    <cellStyle name="Dane wejściowe" xfId="5471" builtinId="20" hidden="1"/>
    <cellStyle name="Dane wejściowe" xfId="5511" builtinId="20" hidden="1"/>
    <cellStyle name="Dane wejściowe" xfId="5551" builtinId="20" hidden="1"/>
    <cellStyle name="Dane wejściowe" xfId="5590" builtinId="20" hidden="1"/>
    <cellStyle name="Dane wejściowe" xfId="5630" builtinId="20" hidden="1"/>
    <cellStyle name="Dane wejściowe" xfId="5669" builtinId="20" hidden="1"/>
    <cellStyle name="Dane wejściowe" xfId="5709" builtinId="20" hidden="1"/>
    <cellStyle name="Dane wejściowe" xfId="5748" builtinId="20" hidden="1"/>
    <cellStyle name="Dane wejściowe" xfId="4180" builtinId="20" hidden="1"/>
    <cellStyle name="Dane wejściowe" xfId="4216" builtinId="20" hidden="1"/>
    <cellStyle name="Dane wejściowe" xfId="5793" builtinId="20" hidden="1"/>
    <cellStyle name="Dane wejściowe" xfId="5833" builtinId="20" hidden="1"/>
    <cellStyle name="Dane wejściowe" xfId="5871" builtinId="20" hidden="1"/>
    <cellStyle name="Dane wejściowe" xfId="5911" builtinId="20" hidden="1"/>
    <cellStyle name="Dane wejściowe" xfId="5950" builtinId="20" hidden="1"/>
    <cellStyle name="Dane wejściowe" xfId="5990" builtinId="20" hidden="1"/>
    <cellStyle name="Dane wejściowe" xfId="6030" builtinId="20" hidden="1"/>
    <cellStyle name="Dane wejściowe" xfId="6070" builtinId="20" hidden="1"/>
    <cellStyle name="Dane wejściowe" xfId="6108" builtinId="20" hidden="1"/>
    <cellStyle name="Dane wejściowe" xfId="6148" builtinId="20" hidden="1"/>
    <cellStyle name="Dane wejściowe" xfId="6187" builtinId="20" hidden="1"/>
    <cellStyle name="Dane wejściowe" xfId="6227" builtinId="20" hidden="1"/>
    <cellStyle name="Dane wejściowe" xfId="6267" builtinId="20" hidden="1"/>
    <cellStyle name="Dane wejściowe" xfId="6306" builtinId="20" hidden="1"/>
    <cellStyle name="Dane wejściowe" xfId="6346" builtinId="20" hidden="1"/>
    <cellStyle name="Dane wejściowe" xfId="6385" builtinId="20" hidden="1"/>
    <cellStyle name="Dane wejściowe" xfId="6425" builtinId="20" hidden="1"/>
    <cellStyle name="Dane wejściowe" xfId="6464" builtinId="20" hidden="1"/>
    <cellStyle name="Dane wejściowe" xfId="3331" builtinId="20" hidden="1"/>
    <cellStyle name="Dane wejściowe" xfId="3203" builtinId="20" hidden="1"/>
    <cellStyle name="Dane wejściowe" xfId="6519" builtinId="20" hidden="1"/>
    <cellStyle name="Dane wejściowe" xfId="6559" builtinId="20" hidden="1"/>
    <cellStyle name="Dane wejściowe" xfId="6597" builtinId="20" hidden="1"/>
    <cellStyle name="Dane wejściowe" xfId="6637" builtinId="20" hidden="1"/>
    <cellStyle name="Dane wejściowe" xfId="6676" builtinId="20" hidden="1"/>
    <cellStyle name="Dane wejściowe" xfId="6716" builtinId="20" hidden="1"/>
    <cellStyle name="Dane wejściowe" xfId="6756" builtinId="20" hidden="1"/>
    <cellStyle name="Dane wejściowe" xfId="6796" builtinId="20" hidden="1"/>
    <cellStyle name="Dane wejściowe" xfId="6834" builtinId="20" hidden="1"/>
    <cellStyle name="Dane wejściowe" xfId="6874" builtinId="20" hidden="1"/>
    <cellStyle name="Dane wejściowe" xfId="6915" builtinId="20" hidden="1"/>
    <cellStyle name="Dane wejściowe" xfId="6955" builtinId="20" hidden="1"/>
    <cellStyle name="Dane wejściowe" xfId="6995" builtinId="20" hidden="1"/>
    <cellStyle name="Dane wejściowe" xfId="7034" builtinId="20" hidden="1"/>
    <cellStyle name="Dane wejściowe" xfId="7075" builtinId="20" hidden="1"/>
    <cellStyle name="Dane wejściowe" xfId="7114" builtinId="20" hidden="1"/>
    <cellStyle name="Dane wejściowe" xfId="7154" builtinId="20" hidden="1"/>
    <cellStyle name="Dane wejściowe" xfId="7193" builtinId="20" hidden="1"/>
    <cellStyle name="Dane wejściowe" xfId="7243" builtinId="20" hidden="1"/>
    <cellStyle name="Dane wejściowe" xfId="7402" builtinId="20" hidden="1"/>
    <cellStyle name="Dane wejściowe" xfId="7444" builtinId="20" hidden="1"/>
    <cellStyle name="Dane wejściowe" xfId="7484" builtinId="20" hidden="1"/>
    <cellStyle name="Dane wejściowe" xfId="7522" builtinId="20" hidden="1"/>
    <cellStyle name="Dane wejściowe" xfId="7562" builtinId="20" hidden="1"/>
    <cellStyle name="Dane wejściowe" xfId="7601" builtinId="20" hidden="1"/>
    <cellStyle name="Dane wejściowe" xfId="7641" builtinId="20" hidden="1"/>
    <cellStyle name="Dane wejściowe" xfId="7681" builtinId="20" hidden="1"/>
    <cellStyle name="Dane wejściowe" xfId="7721" builtinId="20" hidden="1"/>
    <cellStyle name="Dane wejściowe" xfId="7759" builtinId="20" hidden="1"/>
    <cellStyle name="Dane wejściowe" xfId="7799" builtinId="20" hidden="1"/>
    <cellStyle name="Dane wejściowe" xfId="7840" builtinId="20" hidden="1"/>
    <cellStyle name="Dane wejściowe" xfId="7880" builtinId="20" hidden="1"/>
    <cellStyle name="Dane wejściowe" xfId="7920" builtinId="20" hidden="1"/>
    <cellStyle name="Dane wejściowe" xfId="7959" builtinId="20" hidden="1"/>
    <cellStyle name="Dane wejściowe" xfId="8000" builtinId="20" hidden="1"/>
    <cellStyle name="Dane wejściowe" xfId="8039" builtinId="20" hidden="1"/>
    <cellStyle name="Dane wejściowe" xfId="8079" builtinId="20" hidden="1"/>
    <cellStyle name="Dane wejściowe" xfId="8118" builtinId="20" hidden="1"/>
    <cellStyle name="Dane wejściowe" xfId="7385" builtinId="20" hidden="1"/>
    <cellStyle name="Dane wejściowe" xfId="7281" builtinId="20" hidden="1"/>
    <cellStyle name="Dane wejściowe" xfId="8191" builtinId="20" hidden="1"/>
    <cellStyle name="Dane wejściowe" xfId="8231" builtinId="20" hidden="1"/>
    <cellStyle name="Dane wejściowe" xfId="8269" builtinId="20" hidden="1"/>
    <cellStyle name="Dane wejściowe" xfId="8309" builtinId="20" hidden="1"/>
    <cellStyle name="Dane wejściowe" xfId="8348" builtinId="20" hidden="1"/>
    <cellStyle name="Dane wejściowe" xfId="8388" builtinId="20" hidden="1"/>
    <cellStyle name="Dane wejściowe" xfId="8428" builtinId="20" hidden="1"/>
    <cellStyle name="Dane wejściowe" xfId="8468" builtinId="20" hidden="1"/>
    <cellStyle name="Dane wejściowe" xfId="8506" builtinId="20" hidden="1"/>
    <cellStyle name="Dane wejściowe" xfId="8546" builtinId="20" hidden="1"/>
    <cellStyle name="Dane wejściowe" xfId="8585" builtinId="20" hidden="1"/>
    <cellStyle name="Dane wejściowe" xfId="8625" builtinId="20" hidden="1"/>
    <cellStyle name="Dane wejściowe" xfId="8665" builtinId="20" hidden="1"/>
    <cellStyle name="Dane wejściowe" xfId="8704" builtinId="20" hidden="1"/>
    <cellStyle name="Dane wejściowe" xfId="8744" builtinId="20" hidden="1"/>
    <cellStyle name="Dane wejściowe" xfId="8783" builtinId="20" hidden="1"/>
    <cellStyle name="Dane wejściowe" xfId="8823" builtinId="20" hidden="1"/>
    <cellStyle name="Dane wejściowe" xfId="8862" builtinId="20" hidden="1"/>
    <cellStyle name="Dane wejściowe" xfId="7298" builtinId="20" hidden="1"/>
    <cellStyle name="Dane wejściowe" xfId="7334" builtinId="20" hidden="1"/>
    <cellStyle name="Dane wejściowe" xfId="8907" builtinId="20" hidden="1"/>
    <cellStyle name="Dane wejściowe" xfId="8947" builtinId="20" hidden="1"/>
    <cellStyle name="Dane wejściowe" xfId="8985" builtinId="20" hidden="1"/>
    <cellStyle name="Dane wejściowe" xfId="9025" builtinId="20" hidden="1"/>
    <cellStyle name="Dane wejściowe" xfId="9064" builtinId="20" hidden="1"/>
    <cellStyle name="Dane wejściowe" xfId="9104" builtinId="20" hidden="1"/>
    <cellStyle name="Dane wejściowe" xfId="9144" builtinId="20" hidden="1"/>
    <cellStyle name="Dane wejściowe" xfId="9184" builtinId="20" hidden="1"/>
    <cellStyle name="Dane wejściowe" xfId="9222" builtinId="20" hidden="1"/>
    <cellStyle name="Dane wejściowe" xfId="9262" builtinId="20" hidden="1"/>
    <cellStyle name="Dane wejściowe" xfId="9301" builtinId="20" hidden="1"/>
    <cellStyle name="Dane wejściowe" xfId="9341" builtinId="20" hidden="1"/>
    <cellStyle name="Dane wejściowe" xfId="9381" builtinId="20" hidden="1"/>
    <cellStyle name="Dane wejściowe" xfId="9420" builtinId="20" hidden="1"/>
    <cellStyle name="Dane wejściowe" xfId="9460" builtinId="20" hidden="1"/>
    <cellStyle name="Dane wejściowe" xfId="9499" builtinId="20" hidden="1"/>
    <cellStyle name="Dane wejściowe" xfId="9539" builtinId="20" hidden="1"/>
    <cellStyle name="Dane wejściowe" xfId="9578" builtinId="20" hidden="1"/>
    <cellStyle name="Dane wejściowe" xfId="3304" builtinId="20" hidden="1"/>
    <cellStyle name="Dane wejściowe" xfId="9619" builtinId="20" hidden="1"/>
    <cellStyle name="Dane wejściowe" xfId="9659" builtinId="20" hidden="1"/>
    <cellStyle name="Dane wejściowe" xfId="9699" builtinId="20" hidden="1"/>
    <cellStyle name="Dane wejściowe" xfId="9737" builtinId="20" hidden="1"/>
    <cellStyle name="Dane wejściowe" xfId="9777" builtinId="20" hidden="1"/>
    <cellStyle name="Dane wejściowe" xfId="9816" builtinId="20" hidden="1"/>
    <cellStyle name="Dane wejściowe" xfId="9856" builtinId="20" hidden="1"/>
    <cellStyle name="Dane wejściowe" xfId="9896" builtinId="20" hidden="1"/>
    <cellStyle name="Dane wejściowe" xfId="9936" builtinId="20" hidden="1"/>
    <cellStyle name="Dane wejściowe" xfId="9974" builtinId="20" hidden="1"/>
    <cellStyle name="Dane wejściowe" xfId="10014" builtinId="20" hidden="1"/>
    <cellStyle name="Dane wejściowe" xfId="10053" builtinId="20" hidden="1"/>
    <cellStyle name="Dane wejściowe" xfId="10093" builtinId="20" hidden="1"/>
    <cellStyle name="Dane wejściowe" xfId="10133" builtinId="20" hidden="1"/>
    <cellStyle name="Dane wejściowe" xfId="10172" builtinId="20" hidden="1"/>
    <cellStyle name="Dane wejściowe" xfId="10212" builtinId="20" hidden="1"/>
    <cellStyle name="Dane wejściowe" xfId="10251" builtinId="20" hidden="1"/>
    <cellStyle name="Dane wejściowe" xfId="10291" builtinId="20" hidden="1"/>
    <cellStyle name="Dane wejściowe" xfId="10330" builtinId="20" hidden="1"/>
    <cellStyle name="Dane wejściowe" xfId="10369" builtinId="20" hidden="1"/>
    <cellStyle name="Dane wejściowe" xfId="10528" builtinId="20" hidden="1"/>
    <cellStyle name="Dane wejściowe" xfId="10568" builtinId="20" hidden="1"/>
    <cellStyle name="Dane wejściowe" xfId="10608" builtinId="20" hidden="1"/>
    <cellStyle name="Dane wejściowe" xfId="10646" builtinId="20" hidden="1"/>
    <cellStyle name="Dane wejściowe" xfId="10686" builtinId="20" hidden="1"/>
    <cellStyle name="Dane wejściowe" xfId="10725" builtinId="20" hidden="1"/>
    <cellStyle name="Dane wejściowe" xfId="10765" builtinId="20" hidden="1"/>
    <cellStyle name="Dane wejściowe" xfId="10805" builtinId="20" hidden="1"/>
    <cellStyle name="Dane wejściowe" xfId="10845" builtinId="20" hidden="1"/>
    <cellStyle name="Dane wejściowe" xfId="10883" builtinId="20" hidden="1"/>
    <cellStyle name="Dane wejściowe" xfId="10923" builtinId="20" hidden="1"/>
    <cellStyle name="Dane wejściowe" xfId="10962" builtinId="20" hidden="1"/>
    <cellStyle name="Dane wejściowe" xfId="11002" builtinId="20" hidden="1"/>
    <cellStyle name="Dane wejściowe" xfId="11042" builtinId="20" hidden="1"/>
    <cellStyle name="Dane wejściowe" xfId="11081" builtinId="20" hidden="1"/>
    <cellStyle name="Dane wejściowe" xfId="11122" builtinId="20" hidden="1"/>
    <cellStyle name="Dane wejściowe" xfId="11161" builtinId="20" hidden="1"/>
    <cellStyle name="Dane wejściowe" xfId="11201" builtinId="20" hidden="1"/>
    <cellStyle name="Dane wejściowe" xfId="11240" builtinId="20" hidden="1"/>
    <cellStyle name="Dane wejściowe" xfId="10511" builtinId="20" hidden="1"/>
    <cellStyle name="Dane wejściowe" xfId="10407" builtinId="20" hidden="1"/>
    <cellStyle name="Dane wejściowe" xfId="11313" builtinId="20" hidden="1"/>
    <cellStyle name="Dane wejściowe" xfId="11353" builtinId="20" hidden="1"/>
    <cellStyle name="Dane wejściowe" xfId="11391" builtinId="20" hidden="1"/>
    <cellStyle name="Dane wejściowe" xfId="11431" builtinId="20" hidden="1"/>
    <cellStyle name="Dane wejściowe" xfId="11470" builtinId="20" hidden="1"/>
    <cellStyle name="Dane wejściowe" xfId="11510" builtinId="20" hidden="1"/>
    <cellStyle name="Dane wejściowe" xfId="11550" builtinId="20" hidden="1"/>
    <cellStyle name="Dane wejściowe" xfId="11590" builtinId="20" hidden="1"/>
    <cellStyle name="Dane wejściowe" xfId="11628" builtinId="20" hidden="1"/>
    <cellStyle name="Dane wejściowe" xfId="11668" builtinId="20" hidden="1"/>
    <cellStyle name="Dane wejściowe" xfId="11707" builtinId="20" hidden="1"/>
    <cellStyle name="Dane wejściowe" xfId="11747" builtinId="20" hidden="1"/>
    <cellStyle name="Dane wejściowe" xfId="11787" builtinId="20" hidden="1"/>
    <cellStyle name="Dane wejściowe" xfId="11826" builtinId="20" hidden="1"/>
    <cellStyle name="Dane wejściowe" xfId="11866" builtinId="20" hidden="1"/>
    <cellStyle name="Dane wejściowe" xfId="11905" builtinId="20" hidden="1"/>
    <cellStyle name="Dane wejściowe" xfId="11945" builtinId="20" hidden="1"/>
    <cellStyle name="Dane wejściowe" xfId="11984" builtinId="20" hidden="1"/>
    <cellStyle name="Dane wejściowe" xfId="10424" builtinId="20" hidden="1"/>
    <cellStyle name="Dane wejściowe" xfId="10460" builtinId="20" hidden="1"/>
    <cellStyle name="Dane wejściowe" xfId="12029" builtinId="20" hidden="1"/>
    <cellStyle name="Dane wejściowe" xfId="12069" builtinId="20" hidden="1"/>
    <cellStyle name="Dane wejściowe" xfId="12107" builtinId="20" hidden="1"/>
    <cellStyle name="Dane wejściowe" xfId="12147" builtinId="20" hidden="1"/>
    <cellStyle name="Dane wejściowe" xfId="12186" builtinId="20" hidden="1"/>
    <cellStyle name="Dane wejściowe" xfId="12226" builtinId="20" hidden="1"/>
    <cellStyle name="Dane wejściowe" xfId="12266" builtinId="20" hidden="1"/>
    <cellStyle name="Dane wejściowe" xfId="12306" builtinId="20" hidden="1"/>
    <cellStyle name="Dane wejściowe" xfId="12344" builtinId="20" hidden="1"/>
    <cellStyle name="Dane wejściowe" xfId="12384" builtinId="20" hidden="1"/>
    <cellStyle name="Dane wejściowe" xfId="12423" builtinId="20" hidden="1"/>
    <cellStyle name="Dane wejściowe" xfId="12463" builtinId="20" hidden="1"/>
    <cellStyle name="Dane wejściowe" xfId="12503" builtinId="20" hidden="1"/>
    <cellStyle name="Dane wejściowe" xfId="12542" builtinId="20" hidden="1"/>
    <cellStyle name="Dane wejściowe" xfId="12582" builtinId="20" hidden="1"/>
    <cellStyle name="Dane wejściowe" xfId="12621" builtinId="20" hidden="1"/>
    <cellStyle name="Dane wejściowe" xfId="12661" builtinId="20" hidden="1"/>
    <cellStyle name="Dane wejściowe" xfId="12700" builtinId="20" hidden="1"/>
    <cellStyle name="Dane wejściowe" xfId="12739" builtinId="20" hidden="1"/>
    <cellStyle name="Dane wejściowe" xfId="12779" builtinId="20" hidden="1"/>
    <cellStyle name="Dane wejściowe" xfId="12819" builtinId="20" hidden="1"/>
    <cellStyle name="Dane wejściowe" xfId="12859" builtinId="20" hidden="1"/>
    <cellStyle name="Dane wejściowe" xfId="12897" builtinId="20" hidden="1"/>
    <cellStyle name="Dane wejściowe" xfId="12937" builtinId="20" hidden="1"/>
    <cellStyle name="Dane wejściowe" xfId="12976" builtinId="20" hidden="1"/>
    <cellStyle name="Dane wejściowe" xfId="13016" builtinId="20" hidden="1"/>
    <cellStyle name="Dane wejściowe" xfId="13056" builtinId="20" hidden="1"/>
    <cellStyle name="Dane wejściowe" xfId="13096" builtinId="20" hidden="1"/>
    <cellStyle name="Dane wejściowe" xfId="13134" builtinId="20" hidden="1"/>
    <cellStyle name="Dane wejściowe" xfId="13174" builtinId="20" hidden="1"/>
    <cellStyle name="Dane wejściowe" xfId="13213" builtinId="20" hidden="1"/>
    <cellStyle name="Dane wejściowe" xfId="13253" builtinId="20" hidden="1"/>
    <cellStyle name="Dane wejściowe" xfId="13293" builtinId="20" hidden="1"/>
    <cellStyle name="Dane wejściowe" xfId="13332" builtinId="20" hidden="1"/>
    <cellStyle name="Dane wejściowe" xfId="13372" builtinId="20" hidden="1"/>
    <cellStyle name="Dane wejściowe" xfId="13411" builtinId="20" hidden="1"/>
    <cellStyle name="Dane wejściowe" xfId="13451" builtinId="20" hidden="1"/>
    <cellStyle name="Dane wejściowe" xfId="13490" builtinId="20" hidden="1"/>
    <cellStyle name="Dane wejściowe" xfId="13529" builtinId="20" hidden="1"/>
    <cellStyle name="Dane wejściowe" xfId="13688" builtinId="20" hidden="1"/>
    <cellStyle name="Dane wejściowe" xfId="13728" builtinId="20" hidden="1"/>
    <cellStyle name="Dane wejściowe" xfId="13768" builtinId="20" hidden="1"/>
    <cellStyle name="Dane wejściowe" xfId="13806" builtinId="20" hidden="1"/>
    <cellStyle name="Dane wejściowe" xfId="13846" builtinId="20" hidden="1"/>
    <cellStyle name="Dane wejściowe" xfId="13885" builtinId="20" hidden="1"/>
    <cellStyle name="Dane wejściowe" xfId="13925" builtinId="20" hidden="1"/>
    <cellStyle name="Dane wejściowe" xfId="13965" builtinId="20" hidden="1"/>
    <cellStyle name="Dane wejściowe" xfId="14005" builtinId="20" hidden="1"/>
    <cellStyle name="Dane wejściowe" xfId="14043" builtinId="20" hidden="1"/>
    <cellStyle name="Dane wejściowe" xfId="14083" builtinId="20" hidden="1"/>
    <cellStyle name="Dane wejściowe" xfId="14122" builtinId="20" hidden="1"/>
    <cellStyle name="Dane wejściowe" xfId="14162" builtinId="20" hidden="1"/>
    <cellStyle name="Dane wejściowe" xfId="14202" builtinId="20" hidden="1"/>
    <cellStyle name="Dane wejściowe" xfId="14241" builtinId="20" hidden="1"/>
    <cellStyle name="Dane wejściowe" xfId="14282" builtinId="20" hidden="1"/>
    <cellStyle name="Dane wejściowe" xfId="14321" builtinId="20" hidden="1"/>
    <cellStyle name="Dane wejściowe" xfId="14361" builtinId="20" hidden="1"/>
    <cellStyle name="Dane wejściowe" xfId="14400" builtinId="20" hidden="1"/>
    <cellStyle name="Dane wejściowe" xfId="13671" builtinId="20" hidden="1"/>
    <cellStyle name="Dane wejściowe" xfId="13567" builtinId="20" hidden="1"/>
    <cellStyle name="Dane wejściowe" xfId="14473" builtinId="20" hidden="1"/>
    <cellStyle name="Dane wejściowe" xfId="14513" builtinId="20" hidden="1"/>
    <cellStyle name="Dane wejściowe" xfId="14551" builtinId="20" hidden="1"/>
    <cellStyle name="Dane wejściowe" xfId="14591" builtinId="20" hidden="1"/>
    <cellStyle name="Dane wejściowe" xfId="14630" builtinId="20" hidden="1"/>
    <cellStyle name="Dane wejściowe" xfId="14670" builtinId="20" hidden="1"/>
    <cellStyle name="Dane wejściowe" xfId="14710" builtinId="20" hidden="1"/>
    <cellStyle name="Dane wejściowe" xfId="14750" builtinId="20" hidden="1"/>
    <cellStyle name="Dane wejściowe" xfId="14788" builtinId="20" hidden="1"/>
    <cellStyle name="Dane wejściowe" xfId="14828" builtinId="20" hidden="1"/>
    <cellStyle name="Dane wejściowe" xfId="14867" builtinId="20" hidden="1"/>
    <cellStyle name="Dane wejściowe" xfId="14907" builtinId="20" hidden="1"/>
    <cellStyle name="Dane wejściowe" xfId="14947" builtinId="20" hidden="1"/>
    <cellStyle name="Dane wejściowe" xfId="14986" builtinId="20" hidden="1"/>
    <cellStyle name="Dane wejściowe" xfId="15026" builtinId="20" hidden="1"/>
    <cellStyle name="Dane wejściowe" xfId="15065" builtinId="20" hidden="1"/>
    <cellStyle name="Dane wejściowe" xfId="15105" builtinId="20" hidden="1"/>
    <cellStyle name="Dane wejściowe" xfId="15144" builtinId="20" hidden="1"/>
    <cellStyle name="Dane wejściowe" xfId="13584" builtinId="20" hidden="1"/>
    <cellStyle name="Dane wejściowe" xfId="13620" builtinId="20" hidden="1"/>
    <cellStyle name="Dane wejściowe" xfId="15189" builtinId="20" hidden="1"/>
    <cellStyle name="Dane wejściowe" xfId="15229" builtinId="20" hidden="1"/>
    <cellStyle name="Dane wejściowe" xfId="15267" builtinId="20" hidden="1"/>
    <cellStyle name="Dane wejściowe" xfId="15307" builtinId="20" hidden="1"/>
    <cellStyle name="Dane wejściowe" xfId="15346" builtinId="20" hidden="1"/>
    <cellStyle name="Dane wejściowe" xfId="15386" builtinId="20" hidden="1"/>
    <cellStyle name="Dane wejściowe" xfId="15426" builtinId="20" hidden="1"/>
    <cellStyle name="Dane wejściowe" xfId="15466" builtinId="20" hidden="1"/>
    <cellStyle name="Dane wejściowe" xfId="15504" builtinId="20" hidden="1"/>
    <cellStyle name="Dane wejściowe" xfId="15544" builtinId="20" hidden="1"/>
    <cellStyle name="Dane wejściowe" xfId="15583" builtinId="20" hidden="1"/>
    <cellStyle name="Dane wejściowe" xfId="15623" builtinId="20" hidden="1"/>
    <cellStyle name="Dane wejściowe" xfId="15663" builtinId="20" hidden="1"/>
    <cellStyle name="Dane wejściowe" xfId="15702" builtinId="20" hidden="1"/>
    <cellStyle name="Dane wejściowe" xfId="15742" builtinId="20" hidden="1"/>
    <cellStyle name="Dane wejściowe" xfId="15781" builtinId="20" hidden="1"/>
    <cellStyle name="Dane wejściowe" xfId="15821" builtinId="20" hidden="1"/>
    <cellStyle name="Dane wejściowe" xfId="15860" builtinId="20" hidden="1"/>
    <cellStyle name="Dane wejściowe" xfId="3220" builtinId="20" hidden="1"/>
    <cellStyle name="Dane wejściowe" xfId="3271" builtinId="20" hidden="1"/>
    <cellStyle name="Dane wejściowe" xfId="15913" builtinId="20" hidden="1"/>
    <cellStyle name="Dane wejściowe" xfId="15953" builtinId="20" hidden="1"/>
    <cellStyle name="Dane wejściowe" xfId="15991" builtinId="20" hidden="1"/>
    <cellStyle name="Dane wejściowe" xfId="16031" builtinId="20" hidden="1"/>
    <cellStyle name="Dane wejściowe" xfId="16070" builtinId="20" hidden="1"/>
    <cellStyle name="Dane wejściowe" xfId="16110" builtinId="20" hidden="1"/>
    <cellStyle name="Dane wejściowe" xfId="16150" builtinId="20" hidden="1"/>
    <cellStyle name="Dane wejściowe" xfId="16190" builtinId="20" hidden="1"/>
    <cellStyle name="Dane wejściowe" xfId="16228" builtinId="20" hidden="1"/>
    <cellStyle name="Dane wejściowe" xfId="16268" builtinId="20" hidden="1"/>
    <cellStyle name="Dane wejściowe" xfId="16307" builtinId="20" hidden="1"/>
    <cellStyle name="Dane wejściowe" xfId="16347" builtinId="20" hidden="1"/>
    <cellStyle name="Dane wejściowe" xfId="16387" builtinId="20" hidden="1"/>
    <cellStyle name="Dane wejściowe" xfId="16426" builtinId="20" hidden="1"/>
    <cellStyle name="Dane wejściowe" xfId="16466" builtinId="20" hidden="1"/>
    <cellStyle name="Dane wejściowe" xfId="16505" builtinId="20" hidden="1"/>
    <cellStyle name="Dane wejściowe" xfId="16545" builtinId="20" hidden="1"/>
    <cellStyle name="Dane wejściowe" xfId="16584" builtinId="20" hidden="1"/>
    <cellStyle name="Dane wejściowe" xfId="16623" builtinId="20" hidden="1"/>
    <cellStyle name="Dane wejściowe" xfId="16782" builtinId="20" hidden="1"/>
    <cellStyle name="Dane wejściowe" xfId="16822" builtinId="20" hidden="1"/>
    <cellStyle name="Dane wejściowe" xfId="16862" builtinId="20" hidden="1"/>
    <cellStyle name="Dane wejściowe" xfId="16900" builtinId="20" hidden="1"/>
    <cellStyle name="Dane wejściowe" xfId="16940" builtinId="20" hidden="1"/>
    <cellStyle name="Dane wejściowe" xfId="16979" builtinId="20" hidden="1"/>
    <cellStyle name="Dane wejściowe" xfId="17019" builtinId="20" hidden="1"/>
    <cellStyle name="Dane wejściowe" xfId="17059" builtinId="20" hidden="1"/>
    <cellStyle name="Dane wejściowe" xfId="17099" builtinId="20" hidden="1"/>
    <cellStyle name="Dane wejściowe" xfId="17137" builtinId="20" hidden="1"/>
    <cellStyle name="Dane wejściowe" xfId="17177" builtinId="20" hidden="1"/>
    <cellStyle name="Dane wejściowe" xfId="17216" builtinId="20" hidden="1"/>
    <cellStyle name="Dane wejściowe" xfId="17256" builtinId="20" hidden="1"/>
    <cellStyle name="Dane wejściowe" xfId="17296" builtinId="20" hidden="1"/>
    <cellStyle name="Dane wejściowe" xfId="17335" builtinId="20" hidden="1"/>
    <cellStyle name="Dane wejściowe" xfId="17376" builtinId="20" hidden="1"/>
    <cellStyle name="Dane wejściowe" xfId="17415" builtinId="20" hidden="1"/>
    <cellStyle name="Dane wejściowe" xfId="17455" builtinId="20" hidden="1"/>
    <cellStyle name="Dane wejściowe" xfId="17494" builtinId="20" hidden="1"/>
    <cellStyle name="Dane wejściowe" xfId="16765" builtinId="20" hidden="1"/>
    <cellStyle name="Dane wejściowe" xfId="16661" builtinId="20" hidden="1"/>
    <cellStyle name="Dane wejściowe" xfId="17567" builtinId="20" hidden="1"/>
    <cellStyle name="Dane wejściowe" xfId="17607" builtinId="20" hidden="1"/>
    <cellStyle name="Dane wejściowe" xfId="17645" builtinId="20" hidden="1"/>
    <cellStyle name="Dane wejściowe" xfId="17685" builtinId="20" hidden="1"/>
    <cellStyle name="Dane wejściowe" xfId="17724" builtinId="20" hidden="1"/>
    <cellStyle name="Dane wejściowe" xfId="17764" builtinId="20" hidden="1"/>
    <cellStyle name="Dane wejściowe" xfId="17804" builtinId="20" hidden="1"/>
    <cellStyle name="Dane wejściowe" xfId="17844" builtinId="20" hidden="1"/>
    <cellStyle name="Dane wejściowe" xfId="17882" builtinId="20" hidden="1"/>
    <cellStyle name="Dane wejściowe" xfId="17922" builtinId="20" hidden="1"/>
    <cellStyle name="Dane wejściowe" xfId="17961" builtinId="20" hidden="1"/>
    <cellStyle name="Dane wejściowe" xfId="18001" builtinId="20" hidden="1"/>
    <cellStyle name="Dane wejściowe" xfId="18041" builtinId="20" hidden="1"/>
    <cellStyle name="Dane wejściowe" xfId="18080" builtinId="20" hidden="1"/>
    <cellStyle name="Dane wejściowe" xfId="18120" builtinId="20" hidden="1"/>
    <cellStyle name="Dane wejściowe" xfId="18159" builtinId="20" hidden="1"/>
    <cellStyle name="Dane wejściowe" xfId="18199" builtinId="20" hidden="1"/>
    <cellStyle name="Dane wejściowe" xfId="18238" builtinId="20" hidden="1"/>
    <cellStyle name="Dane wejściowe" xfId="16678" builtinId="20" hidden="1"/>
    <cellStyle name="Dane wejściowe" xfId="16714" builtinId="20" hidden="1"/>
    <cellStyle name="Dane wejściowe" xfId="18283" builtinId="20" hidden="1"/>
    <cellStyle name="Dane wejściowe" xfId="18323" builtinId="20" hidden="1"/>
    <cellStyle name="Dane wejściowe" xfId="18361" builtinId="20" hidden="1"/>
    <cellStyle name="Dane wejściowe" xfId="18401" builtinId="20" hidden="1"/>
    <cellStyle name="Dane wejściowe" xfId="18440" builtinId="20" hidden="1"/>
    <cellStyle name="Dane wejściowe" xfId="18480" builtinId="20" hidden="1"/>
    <cellStyle name="Dane wejściowe" xfId="18520" builtinId="20" hidden="1"/>
    <cellStyle name="Dane wejściowe" xfId="18560" builtinId="20" hidden="1"/>
    <cellStyle name="Dane wejściowe" xfId="18598" builtinId="20" hidden="1"/>
    <cellStyle name="Dane wejściowe" xfId="18638" builtinId="20" hidden="1"/>
    <cellStyle name="Dane wejściowe" xfId="18677" builtinId="20" hidden="1"/>
    <cellStyle name="Dane wejściowe" xfId="18717" builtinId="20" hidden="1"/>
    <cellStyle name="Dane wejściowe" xfId="18757" builtinId="20" hidden="1"/>
    <cellStyle name="Dane wejściowe" xfId="18796" builtinId="20" hidden="1"/>
    <cellStyle name="Dane wejściowe" xfId="18836" builtinId="20" hidden="1"/>
    <cellStyle name="Dane wejściowe" xfId="18875" builtinId="20" hidden="1"/>
    <cellStyle name="Dane wejściowe" xfId="18915" builtinId="20" hidden="1"/>
    <cellStyle name="Dane wejściowe" xfId="18954" builtinId="20" hidden="1"/>
    <cellStyle name="Dane wejściowe" xfId="3241" builtinId="20" hidden="1"/>
    <cellStyle name="Dane wejściowe" xfId="19076" builtinId="20" hidden="1"/>
    <cellStyle name="Dane wejściowe" xfId="19116" builtinId="20" hidden="1"/>
    <cellStyle name="Dane wejściowe" xfId="19156" builtinId="20" hidden="1"/>
    <cellStyle name="Dane wejściowe" xfId="19194" builtinId="20" hidden="1"/>
    <cellStyle name="Dane wejściowe" xfId="19234" builtinId="20" hidden="1"/>
    <cellStyle name="Dane wejściowe" xfId="19273" builtinId="20" hidden="1"/>
    <cellStyle name="Dane wejściowe" xfId="19313" builtinId="20" hidden="1"/>
    <cellStyle name="Dane wejściowe" xfId="19353" builtinId="20" hidden="1"/>
    <cellStyle name="Dane wejściowe" xfId="19393" builtinId="20" hidden="1"/>
    <cellStyle name="Dane wejściowe" xfId="19431" builtinId="20" hidden="1"/>
    <cellStyle name="Dane wejściowe" xfId="19471" builtinId="20" hidden="1"/>
    <cellStyle name="Dane wejściowe" xfId="19510" builtinId="20" hidden="1"/>
    <cellStyle name="Dane wejściowe" xfId="19550" builtinId="20" hidden="1"/>
    <cellStyle name="Dane wejściowe" xfId="19590" builtinId="20" hidden="1"/>
    <cellStyle name="Dane wejściowe" xfId="19629" builtinId="20" hidden="1"/>
    <cellStyle name="Dane wejściowe" xfId="19669" builtinId="20" hidden="1"/>
    <cellStyle name="Dane wejściowe" xfId="19708" builtinId="20" hidden="1"/>
    <cellStyle name="Dane wejściowe" xfId="19748" builtinId="20" hidden="1"/>
    <cellStyle name="Dane wejściowe" xfId="19787" builtinId="20" hidden="1"/>
    <cellStyle name="Dane wejściowe" xfId="19838" builtinId="20" hidden="1"/>
    <cellStyle name="Dane wejściowe" xfId="19997" builtinId="20" hidden="1"/>
    <cellStyle name="Dane wejściowe" xfId="20037" builtinId="20" hidden="1"/>
    <cellStyle name="Dane wejściowe" xfId="20077" builtinId="20" hidden="1"/>
    <cellStyle name="Dane wejściowe" xfId="20115" builtinId="20" hidden="1"/>
    <cellStyle name="Dane wejściowe" xfId="20155" builtinId="20" hidden="1"/>
    <cellStyle name="Dane wejściowe" xfId="20194" builtinId="20" hidden="1"/>
    <cellStyle name="Dane wejściowe" xfId="20234" builtinId="20" hidden="1"/>
    <cellStyle name="Dane wejściowe" xfId="20274" builtinId="20" hidden="1"/>
    <cellStyle name="Dane wejściowe" xfId="20314" builtinId="20" hidden="1"/>
    <cellStyle name="Dane wejściowe" xfId="20352" builtinId="20" hidden="1"/>
    <cellStyle name="Dane wejściowe" xfId="20392" builtinId="20" hidden="1"/>
    <cellStyle name="Dane wejściowe" xfId="20431" builtinId="20" hidden="1"/>
    <cellStyle name="Dane wejściowe" xfId="20471" builtinId="20" hidden="1"/>
    <cellStyle name="Dane wejściowe" xfId="20511" builtinId="20" hidden="1"/>
    <cellStyle name="Dane wejściowe" xfId="20550" builtinId="20" hidden="1"/>
    <cellStyle name="Dane wejściowe" xfId="20591" builtinId="20" hidden="1"/>
    <cellStyle name="Dane wejściowe" xfId="20630" builtinId="20" hidden="1"/>
    <cellStyle name="Dane wejściowe" xfId="20670" builtinId="20" hidden="1"/>
    <cellStyle name="Dane wejściowe" xfId="20709" builtinId="20" hidden="1"/>
    <cellStyle name="Dane wejściowe" xfId="19980" builtinId="20" hidden="1"/>
    <cellStyle name="Dane wejściowe" xfId="19876" builtinId="20" hidden="1"/>
    <cellStyle name="Dane wejściowe" xfId="20782" builtinId="20" hidden="1"/>
    <cellStyle name="Dane wejściowe" xfId="20822" builtinId="20" hidden="1"/>
    <cellStyle name="Dane wejściowe" xfId="20860" builtinId="20" hidden="1"/>
    <cellStyle name="Dane wejściowe" xfId="20900" builtinId="20" hidden="1"/>
    <cellStyle name="Dane wejściowe" xfId="20939" builtinId="20" hidden="1"/>
    <cellStyle name="Dane wejściowe" xfId="20979" builtinId="20" hidden="1"/>
    <cellStyle name="Dane wejściowe" xfId="21019" builtinId="20" hidden="1"/>
    <cellStyle name="Dane wejściowe" xfId="21059" builtinId="20" hidden="1"/>
    <cellStyle name="Dane wejściowe" xfId="21097" builtinId="20" hidden="1"/>
    <cellStyle name="Dane wejściowe" xfId="21137" builtinId="20" hidden="1"/>
    <cellStyle name="Dane wejściowe" xfId="21176" builtinId="20" hidden="1"/>
    <cellStyle name="Dane wejściowe" xfId="21216" builtinId="20" hidden="1"/>
    <cellStyle name="Dane wejściowe" xfId="21256" builtinId="20" hidden="1"/>
    <cellStyle name="Dane wejściowe" xfId="21295" builtinId="20" hidden="1"/>
    <cellStyle name="Dane wejściowe" xfId="21335" builtinId="20" hidden="1"/>
    <cellStyle name="Dane wejściowe" xfId="21374" builtinId="20" hidden="1"/>
    <cellStyle name="Dane wejściowe" xfId="21414" builtinId="20" hidden="1"/>
    <cellStyle name="Dane wejściowe" xfId="21453" builtinId="20" hidden="1"/>
    <cellStyle name="Dane wejściowe" xfId="19893" builtinId="20" hidden="1"/>
    <cellStyle name="Dane wejściowe" xfId="19929" builtinId="20" hidden="1"/>
    <cellStyle name="Dane wejściowe" xfId="21498" builtinId="20" hidden="1"/>
    <cellStyle name="Dane wejściowe" xfId="21538" builtinId="20" hidden="1"/>
    <cellStyle name="Dane wejściowe" xfId="21576" builtinId="20" hidden="1"/>
    <cellStyle name="Dane wejściowe" xfId="21616" builtinId="20" hidden="1"/>
    <cellStyle name="Dane wejściowe" xfId="21655" builtinId="20" hidden="1"/>
    <cellStyle name="Dane wejściowe" xfId="21695" builtinId="20" hidden="1"/>
    <cellStyle name="Dane wejściowe" xfId="21735" builtinId="20" hidden="1"/>
    <cellStyle name="Dane wejściowe" xfId="21775" builtinId="20" hidden="1"/>
    <cellStyle name="Dane wejściowe" xfId="21813" builtinId="20" hidden="1"/>
    <cellStyle name="Dane wejściowe" xfId="21853" builtinId="20" hidden="1"/>
    <cellStyle name="Dane wejściowe" xfId="21892" builtinId="20" hidden="1"/>
    <cellStyle name="Dane wejściowe" xfId="21932" builtinId="20" hidden="1"/>
    <cellStyle name="Dane wejściowe" xfId="21972" builtinId="20" hidden="1"/>
    <cellStyle name="Dane wejściowe" xfId="22011" builtinId="20" hidden="1"/>
    <cellStyle name="Dane wejściowe" xfId="22051" builtinId="20" hidden="1"/>
    <cellStyle name="Dane wejściowe" xfId="22090" builtinId="20" hidden="1"/>
    <cellStyle name="Dane wejściowe" xfId="22130" builtinId="20" hidden="1"/>
    <cellStyle name="Dane wejściowe" xfId="22169" builtinId="20" hidden="1"/>
    <cellStyle name="Dane wejściowe" xfId="22208" builtinId="20" hidden="1"/>
    <cellStyle name="Dane wejściowe" xfId="22248" builtinId="20" hidden="1"/>
    <cellStyle name="Dane wejściowe" xfId="22288" builtinId="20" hidden="1"/>
    <cellStyle name="Dane wejściowe" xfId="22328" builtinId="20" hidden="1"/>
    <cellStyle name="Dane wejściowe" xfId="22366" builtinId="20" hidden="1"/>
    <cellStyle name="Dane wejściowe" xfId="22406" builtinId="20" hidden="1"/>
    <cellStyle name="Dane wejściowe" xfId="22445" builtinId="20" hidden="1"/>
    <cellStyle name="Dane wejściowe" xfId="22485" builtinId="20" hidden="1"/>
    <cellStyle name="Dane wejściowe" xfId="22525" builtinId="20" hidden="1"/>
    <cellStyle name="Dane wejściowe" xfId="22565" builtinId="20" hidden="1"/>
    <cellStyle name="Dane wejściowe" xfId="22603" builtinId="20" hidden="1"/>
    <cellStyle name="Dane wejściowe" xfId="22643" builtinId="20" hidden="1"/>
    <cellStyle name="Dane wejściowe" xfId="22682" builtinId="20" hidden="1"/>
    <cellStyle name="Dane wejściowe" xfId="22722" builtinId="20" hidden="1"/>
    <cellStyle name="Dane wejściowe" xfId="22762" builtinId="20" hidden="1"/>
    <cellStyle name="Dane wejściowe" xfId="22801" builtinId="20" hidden="1"/>
    <cellStyle name="Dane wejściowe" xfId="22841" builtinId="20" hidden="1"/>
    <cellStyle name="Dane wejściowe" xfId="22880" builtinId="20" hidden="1"/>
    <cellStyle name="Dane wejściowe" xfId="22920" builtinId="20" hidden="1"/>
    <cellStyle name="Dane wejściowe" xfId="22959" builtinId="20" hidden="1"/>
    <cellStyle name="Dane wejściowe" xfId="22998" builtinId="20" hidden="1"/>
    <cellStyle name="Dane wejściowe" xfId="23157" builtinId="20" hidden="1"/>
    <cellStyle name="Dane wejściowe" xfId="23197" builtinId="20" hidden="1"/>
    <cellStyle name="Dane wejściowe" xfId="23237" builtinId="20" hidden="1"/>
    <cellStyle name="Dane wejściowe" xfId="23275" builtinId="20" hidden="1"/>
    <cellStyle name="Dane wejściowe" xfId="23315" builtinId="20" hidden="1"/>
    <cellStyle name="Dane wejściowe" xfId="23354" builtinId="20" hidden="1"/>
    <cellStyle name="Dane wejściowe" xfId="23394" builtinId="20" hidden="1"/>
    <cellStyle name="Dane wejściowe" xfId="23434" builtinId="20" hidden="1"/>
    <cellStyle name="Dane wejściowe" xfId="23474" builtinId="20" hidden="1"/>
    <cellStyle name="Dane wejściowe" xfId="23512" builtinId="20" hidden="1"/>
    <cellStyle name="Dane wejściowe" xfId="23552" builtinId="20" hidden="1"/>
    <cellStyle name="Dane wejściowe" xfId="23591" builtinId="20" hidden="1"/>
    <cellStyle name="Dane wejściowe" xfId="23631" builtinId="20" hidden="1"/>
    <cellStyle name="Dane wejściowe" xfId="23671" builtinId="20" hidden="1"/>
    <cellStyle name="Dane wejściowe" xfId="23710" builtinId="20" hidden="1"/>
    <cellStyle name="Dane wejściowe" xfId="23751" builtinId="20" hidden="1"/>
    <cellStyle name="Dane wejściowe" xfId="23790" builtinId="20" hidden="1"/>
    <cellStyle name="Dane wejściowe" xfId="23830" builtinId="20" hidden="1"/>
    <cellStyle name="Dane wejściowe" xfId="23869" builtinId="20" hidden="1"/>
    <cellStyle name="Dane wejściowe" xfId="23140" builtinId="20" hidden="1"/>
    <cellStyle name="Dane wejściowe" xfId="23036" builtinId="20" hidden="1"/>
    <cellStyle name="Dane wejściowe" xfId="23942" builtinId="20" hidden="1"/>
    <cellStyle name="Dane wejściowe" xfId="23982" builtinId="20" hidden="1"/>
    <cellStyle name="Dane wejściowe" xfId="24020" builtinId="20" hidden="1"/>
    <cellStyle name="Dane wejściowe" xfId="24060" builtinId="20" hidden="1"/>
    <cellStyle name="Dane wejściowe" xfId="24099" builtinId="20" hidden="1"/>
    <cellStyle name="Dane wejściowe" xfId="24139" builtinId="20" hidden="1"/>
    <cellStyle name="Dane wejściowe" xfId="24179" builtinId="20" hidden="1"/>
    <cellStyle name="Dane wejściowe" xfId="24219" builtinId="20" hidden="1"/>
    <cellStyle name="Dane wejściowe" xfId="24257" builtinId="20" hidden="1"/>
    <cellStyle name="Dane wejściowe" xfId="24297" builtinId="20" hidden="1"/>
    <cellStyle name="Dane wejściowe" xfId="24336" builtinId="20" hidden="1"/>
    <cellStyle name="Dane wejściowe" xfId="24376" builtinId="20" hidden="1"/>
    <cellStyle name="Dane wejściowe" xfId="24416" builtinId="20" hidden="1"/>
    <cellStyle name="Dane wejściowe" xfId="24455" builtinId="20" hidden="1"/>
    <cellStyle name="Dane wejściowe" xfId="24495" builtinId="20" hidden="1"/>
    <cellStyle name="Dane wejściowe" xfId="24534" builtinId="20" hidden="1"/>
    <cellStyle name="Dane wejściowe" xfId="24574" builtinId="20" hidden="1"/>
    <cellStyle name="Dane wejściowe" xfId="24613" builtinId="20" hidden="1"/>
    <cellStyle name="Dane wejściowe" xfId="23053" builtinId="20" hidden="1"/>
    <cellStyle name="Dane wejściowe" xfId="23089" builtinId="20" hidden="1"/>
    <cellStyle name="Dane wejściowe" xfId="24658" builtinId="20" hidden="1"/>
    <cellStyle name="Dane wejściowe" xfId="24698" builtinId="20" hidden="1"/>
    <cellStyle name="Dane wejściowe" xfId="24736" builtinId="20" hidden="1"/>
    <cellStyle name="Dane wejściowe" xfId="24776" builtinId="20" hidden="1"/>
    <cellStyle name="Dane wejściowe" xfId="24815" builtinId="20" hidden="1"/>
    <cellStyle name="Dane wejściowe" xfId="24855" builtinId="20" hidden="1"/>
    <cellStyle name="Dane wejściowe" xfId="24895" builtinId="20" hidden="1"/>
    <cellStyle name="Dane wejściowe" xfId="24935" builtinId="20" hidden="1"/>
    <cellStyle name="Dane wejściowe" xfId="24973" builtinId="20" hidden="1"/>
    <cellStyle name="Dane wejściowe" xfId="25013" builtinId="20" hidden="1"/>
    <cellStyle name="Dane wejściowe" xfId="25052" builtinId="20" hidden="1"/>
    <cellStyle name="Dane wejściowe" xfId="25092" builtinId="20" hidden="1"/>
    <cellStyle name="Dane wejściowe" xfId="25132" builtinId="20" hidden="1"/>
    <cellStyle name="Dane wejściowe" xfId="25171" builtinId="20" hidden="1"/>
    <cellStyle name="Dane wejściowe" xfId="25211" builtinId="20" hidden="1"/>
    <cellStyle name="Dane wejściowe" xfId="25250" builtinId="20" hidden="1"/>
    <cellStyle name="Dane wejściowe" xfId="25290" builtinId="20" hidden="1"/>
    <cellStyle name="Dane wejściowe" xfId="25329" builtinId="20" hidden="1"/>
    <cellStyle name="Dane wejściowe" xfId="19059" builtinId="20" hidden="1"/>
    <cellStyle name="Dane wejściowe" xfId="19821" builtinId="20" hidden="1"/>
    <cellStyle name="Dane wejściowe" xfId="18990" builtinId="20" hidden="1"/>
    <cellStyle name="Dane wejściowe" xfId="25395" builtinId="20" hidden="1"/>
    <cellStyle name="Dane wejściowe" xfId="25433" builtinId="20" hidden="1"/>
    <cellStyle name="Dane wejściowe" xfId="25473" builtinId="20" hidden="1"/>
    <cellStyle name="Dane wejściowe" xfId="25512" builtinId="20" hidden="1"/>
    <cellStyle name="Dane wejściowe" xfId="25552" builtinId="20" hidden="1"/>
    <cellStyle name="Dane wejściowe" xfId="25592" builtinId="20" hidden="1"/>
    <cellStyle name="Dane wejściowe" xfId="25632" builtinId="20" hidden="1"/>
    <cellStyle name="Dane wejściowe" xfId="25670" builtinId="20" hidden="1"/>
    <cellStyle name="Dane wejściowe" xfId="25710" builtinId="20" hidden="1"/>
    <cellStyle name="Dane wejściowe" xfId="25749" builtinId="20" hidden="1"/>
    <cellStyle name="Dane wejściowe" xfId="25789" builtinId="20" hidden="1"/>
    <cellStyle name="Dane wejściowe" xfId="25829" builtinId="20" hidden="1"/>
    <cellStyle name="Dane wejściowe" xfId="25868" builtinId="20" hidden="1"/>
    <cellStyle name="Dane wejściowe" xfId="25908" builtinId="20" hidden="1"/>
    <cellStyle name="Dane wejściowe" xfId="25947" builtinId="20" hidden="1"/>
    <cellStyle name="Dane wejściowe" xfId="25987" builtinId="20" hidden="1"/>
    <cellStyle name="Dane wejściowe" xfId="26026" builtinId="20" hidden="1"/>
    <cellStyle name="Dane wejściowe" xfId="26065" builtinId="20" hidden="1"/>
    <cellStyle name="Dane wejściowe" xfId="26224" builtinId="20" hidden="1"/>
    <cellStyle name="Dane wejściowe" xfId="26264" builtinId="20" hidden="1"/>
    <cellStyle name="Dane wejściowe" xfId="26304" builtinId="20" hidden="1"/>
    <cellStyle name="Dane wejściowe" xfId="26342" builtinId="20" hidden="1"/>
    <cellStyle name="Dane wejściowe" xfId="26382" builtinId="20" hidden="1"/>
    <cellStyle name="Dane wejściowe" xfId="26421" builtinId="20" hidden="1"/>
    <cellStyle name="Dane wejściowe" xfId="26461" builtinId="20" hidden="1"/>
    <cellStyle name="Dane wejściowe" xfId="26501" builtinId="20" hidden="1"/>
    <cellStyle name="Dane wejściowe" xfId="26541" builtinId="20" hidden="1"/>
    <cellStyle name="Dane wejściowe" xfId="26579" builtinId="20" hidden="1"/>
    <cellStyle name="Dane wejściowe" xfId="26619" builtinId="20" hidden="1"/>
    <cellStyle name="Dane wejściowe" xfId="26658" builtinId="20" hidden="1"/>
    <cellStyle name="Dane wejściowe" xfId="26698" builtinId="20" hidden="1"/>
    <cellStyle name="Dane wejściowe" xfId="26738" builtinId="20" hidden="1"/>
    <cellStyle name="Dane wejściowe" xfId="26777" builtinId="20" hidden="1"/>
    <cellStyle name="Dane wejściowe" xfId="26818" builtinId="20" hidden="1"/>
    <cellStyle name="Dane wejściowe" xfId="26857" builtinId="20" hidden="1"/>
    <cellStyle name="Dane wejściowe" xfId="26897" builtinId="20" hidden="1"/>
    <cellStyle name="Dane wejściowe" xfId="26936" builtinId="20" hidden="1"/>
    <cellStyle name="Dane wejściowe" xfId="26207" builtinId="20" hidden="1"/>
    <cellStyle name="Dane wejściowe" xfId="26103" builtinId="20" hidden="1"/>
    <cellStyle name="Dane wejściowe" xfId="27009" builtinId="20" hidden="1"/>
    <cellStyle name="Dane wejściowe" xfId="27049" builtinId="20" hidden="1"/>
    <cellStyle name="Dane wejściowe" xfId="27087" builtinId="20" hidden="1"/>
    <cellStyle name="Dane wejściowe" xfId="27127" builtinId="20" hidden="1"/>
    <cellStyle name="Dane wejściowe" xfId="27166" builtinId="20" hidden="1"/>
    <cellStyle name="Dane wejściowe" xfId="27206" builtinId="20" hidden="1"/>
    <cellStyle name="Dane wejściowe" xfId="27246" builtinId="20" hidden="1"/>
    <cellStyle name="Dane wejściowe" xfId="27286" builtinId="20" hidden="1"/>
    <cellStyle name="Dane wejściowe" xfId="27324" builtinId="20" hidden="1"/>
    <cellStyle name="Dane wejściowe" xfId="27364" builtinId="20" hidden="1"/>
    <cellStyle name="Dane wejściowe" xfId="27403" builtinId="20" hidden="1"/>
    <cellStyle name="Dane wejściowe" xfId="27443" builtinId="20" hidden="1"/>
    <cellStyle name="Dane wejściowe" xfId="27483" builtinId="20" hidden="1"/>
    <cellStyle name="Dane wejściowe" xfId="27522" builtinId="20" hidden="1"/>
    <cellStyle name="Dane wejściowe" xfId="27562" builtinId="20" hidden="1"/>
    <cellStyle name="Dane wejściowe" xfId="27601" builtinId="20" hidden="1"/>
    <cellStyle name="Dane wejściowe" xfId="27641" builtinId="20" hidden="1"/>
    <cellStyle name="Dane wejściowe" xfId="27680" builtinId="20" hidden="1"/>
    <cellStyle name="Dane wejściowe" xfId="26120" builtinId="20" hidden="1"/>
    <cellStyle name="Dane wejściowe" xfId="26156" builtinId="20" hidden="1"/>
    <cellStyle name="Dane wejściowe" xfId="27725" builtinId="20" hidden="1"/>
    <cellStyle name="Dane wejściowe" xfId="27765" builtinId="20" hidden="1"/>
    <cellStyle name="Dane wejściowe" xfId="27803" builtinId="20" hidden="1"/>
    <cellStyle name="Dane wejściowe" xfId="27843" builtinId="20" hidden="1"/>
    <cellStyle name="Dane wejściowe" xfId="27882" builtinId="20" hidden="1"/>
    <cellStyle name="Dane wejściowe" xfId="27922" builtinId="20" hidden="1"/>
    <cellStyle name="Dane wejściowe" xfId="27962" builtinId="20" hidden="1"/>
    <cellStyle name="Dane wejściowe" xfId="28002" builtinId="20" hidden="1"/>
    <cellStyle name="Dane wejściowe" xfId="28040" builtinId="20" hidden="1"/>
    <cellStyle name="Dane wejściowe" xfId="28080" builtinId="20" hidden="1"/>
    <cellStyle name="Dane wejściowe" xfId="28119" builtinId="20" hidden="1"/>
    <cellStyle name="Dane wejściowe" xfId="28159" builtinId="20" hidden="1"/>
    <cellStyle name="Dane wejściowe" xfId="28199" builtinId="20" hidden="1"/>
    <cellStyle name="Dane wejściowe" xfId="28238" builtinId="20" hidden="1"/>
    <cellStyle name="Dane wejściowe" xfId="28278" builtinId="20" hidden="1"/>
    <cellStyle name="Dane wejściowe" xfId="28317" builtinId="20" hidden="1"/>
    <cellStyle name="Dane wejściowe" xfId="28357" builtinId="20" hidden="1"/>
    <cellStyle name="Dane wejściowe" xfId="28396" builtinId="20" hidden="1"/>
    <cellStyle name="Dane wejściowe" xfId="28435" builtinId="20" hidden="1"/>
    <cellStyle name="Dane wejściowe" xfId="28559" builtinId="20" hidden="1"/>
    <cellStyle name="Dane wejściowe" xfId="28601" builtinId="20" hidden="1"/>
    <cellStyle name="Dane wejściowe" xfId="28641" builtinId="20" hidden="1"/>
    <cellStyle name="Dane wejściowe" xfId="28679" builtinId="20" hidden="1"/>
    <cellStyle name="Dane wejściowe" xfId="28719" builtinId="20" hidden="1"/>
    <cellStyle name="Dane wejściowe" xfId="28758" builtinId="20" hidden="1"/>
    <cellStyle name="Dane wejściowe" xfId="28798" builtinId="20" hidden="1"/>
    <cellStyle name="Dane wejściowe" xfId="28838" builtinId="20" hidden="1"/>
    <cellStyle name="Dane wejściowe" xfId="28878" builtinId="20" hidden="1"/>
    <cellStyle name="Dane wejściowe" xfId="28916" builtinId="20" hidden="1"/>
    <cellStyle name="Dane wejściowe" xfId="28956" builtinId="20" hidden="1"/>
    <cellStyle name="Dane wejściowe" xfId="28997" builtinId="20" hidden="1"/>
    <cellStyle name="Dane wejściowe" xfId="29037" builtinId="20" hidden="1"/>
    <cellStyle name="Dane wejściowe" xfId="29077" builtinId="20" hidden="1"/>
    <cellStyle name="Dane wejściowe" xfId="29116" builtinId="20" hidden="1"/>
    <cellStyle name="Dane wejściowe" xfId="29157" builtinId="20" hidden="1"/>
    <cellStyle name="Dane wejściowe" xfId="29196" builtinId="20" hidden="1"/>
    <cellStyle name="Dane wejściowe" xfId="29236" builtinId="20" hidden="1"/>
    <cellStyle name="Dane wejściowe" xfId="29275" builtinId="20" hidden="1"/>
    <cellStyle name="Dane wejściowe" xfId="29325" builtinId="20" hidden="1"/>
    <cellStyle name="Dane wejściowe" xfId="29484" builtinId="20" hidden="1"/>
    <cellStyle name="Dane wejściowe" xfId="29526" builtinId="20" hidden="1"/>
    <cellStyle name="Dane wejściowe" xfId="29566" builtinId="20" hidden="1"/>
    <cellStyle name="Dane wejściowe" xfId="29604" builtinId="20" hidden="1"/>
    <cellStyle name="Dane wejściowe" xfId="29644" builtinId="20" hidden="1"/>
    <cellStyle name="Dane wejściowe" xfId="29683" builtinId="20" hidden="1"/>
    <cellStyle name="Dane wejściowe" xfId="29723" builtinId="20" hidden="1"/>
    <cellStyle name="Dane wejściowe" xfId="29763" builtinId="20" hidden="1"/>
    <cellStyle name="Dane wejściowe" xfId="29803" builtinId="20" hidden="1"/>
    <cellStyle name="Dane wejściowe" xfId="29841" builtinId="20" hidden="1"/>
    <cellStyle name="Dane wejściowe" xfId="29881" builtinId="20" hidden="1"/>
    <cellStyle name="Dane wejściowe" xfId="29922" builtinId="20" hidden="1"/>
    <cellStyle name="Dane wejściowe" xfId="29962" builtinId="20" hidden="1"/>
    <cellStyle name="Dane wejściowe" xfId="30002" builtinId="20" hidden="1"/>
    <cellStyle name="Dane wejściowe" xfId="30041" builtinId="20" hidden="1"/>
    <cellStyle name="Dane wejściowe" xfId="30082" builtinId="20" hidden="1"/>
    <cellStyle name="Dane wejściowe" xfId="30121" builtinId="20" hidden="1"/>
    <cellStyle name="Dane wejściowe" xfId="30161" builtinId="20" hidden="1"/>
    <cellStyle name="Dane wejściowe" xfId="30200" builtinId="20" hidden="1"/>
    <cellStyle name="Dane wejściowe" xfId="29467" builtinId="20" hidden="1"/>
    <cellStyle name="Dane wejściowe" xfId="29363" builtinId="20" hidden="1"/>
    <cellStyle name="Dane wejściowe" xfId="30273" builtinId="20" hidden="1"/>
    <cellStyle name="Dane wejściowe" xfId="30313" builtinId="20" hidden="1"/>
    <cellStyle name="Dane wejściowe" xfId="30351" builtinId="20" hidden="1"/>
    <cellStyle name="Dane wejściowe" xfId="30391" builtinId="20" hidden="1"/>
    <cellStyle name="Dane wejściowe" xfId="30430" builtinId="20" hidden="1"/>
    <cellStyle name="Dane wejściowe" xfId="30470" builtinId="20" hidden="1"/>
    <cellStyle name="Dane wejściowe" xfId="30510" builtinId="20" hidden="1"/>
    <cellStyle name="Dane wejściowe" xfId="30550" builtinId="20" hidden="1"/>
    <cellStyle name="Dane wejściowe" xfId="30588" builtinId="20" hidden="1"/>
    <cellStyle name="Dane wejściowe" xfId="30628" builtinId="20" hidden="1"/>
    <cellStyle name="Dane wejściowe" xfId="30667" builtinId="20" hidden="1"/>
    <cellStyle name="Dane wejściowe" xfId="30707" builtinId="20" hidden="1"/>
    <cellStyle name="Dane wejściowe" xfId="30747" builtinId="20" hidden="1"/>
    <cellStyle name="Dane wejściowe" xfId="30786" builtinId="20" hidden="1"/>
    <cellStyle name="Dane wejściowe" xfId="30826" builtinId="20" hidden="1"/>
    <cellStyle name="Dane wejściowe" xfId="30865" builtinId="20" hidden="1"/>
    <cellStyle name="Dane wejściowe" xfId="30905" builtinId="20" hidden="1"/>
    <cellStyle name="Dane wejściowe" xfId="30944" builtinId="20" hidden="1"/>
    <cellStyle name="Dane wejściowe" xfId="29380" builtinId="20" hidden="1"/>
    <cellStyle name="Dane wejściowe" xfId="29416" builtinId="20" hidden="1"/>
    <cellStyle name="Dane wejściowe" xfId="30989" builtinId="20" hidden="1"/>
    <cellStyle name="Dane wejściowe" xfId="31029" builtinId="20" hidden="1"/>
    <cellStyle name="Dane wejściowe" xfId="31067" builtinId="20" hidden="1"/>
    <cellStyle name="Dane wejściowe" xfId="31107" builtinId="20" hidden="1"/>
    <cellStyle name="Dane wejściowe" xfId="31146" builtinId="20" hidden="1"/>
    <cellStyle name="Dane wejściowe" xfId="31186" builtinId="20" hidden="1"/>
    <cellStyle name="Dane wejściowe" xfId="31226" builtinId="20" hidden="1"/>
    <cellStyle name="Dane wejściowe" xfId="31266" builtinId="20" hidden="1"/>
    <cellStyle name="Dane wejściowe" xfId="31304" builtinId="20" hidden="1"/>
    <cellStyle name="Dane wejściowe" xfId="31344" builtinId="20" hidden="1"/>
    <cellStyle name="Dane wejściowe" xfId="31383" builtinId="20" hidden="1"/>
    <cellStyle name="Dane wejściowe" xfId="31423" builtinId="20" hidden="1"/>
    <cellStyle name="Dane wejściowe" xfId="31463" builtinId="20" hidden="1"/>
    <cellStyle name="Dane wejściowe" xfId="31502" builtinId="20" hidden="1"/>
    <cellStyle name="Dane wejściowe" xfId="31542" builtinId="20" hidden="1"/>
    <cellStyle name="Dane wejściowe" xfId="31581" builtinId="20" hidden="1"/>
    <cellStyle name="Dane wejściowe" xfId="31621" builtinId="20" hidden="1"/>
    <cellStyle name="Dane wejściowe" xfId="31660" builtinId="20" hidden="1"/>
    <cellStyle name="Dane wejściowe" xfId="28542" builtinId="20" hidden="1"/>
    <cellStyle name="Dane wejściowe" xfId="28483" builtinId="20" hidden="1"/>
    <cellStyle name="Dane wejściowe" xfId="31713" builtinId="20" hidden="1"/>
    <cellStyle name="Dane wejściowe" xfId="31753" builtinId="20" hidden="1"/>
    <cellStyle name="Dane wejściowe" xfId="31791" builtinId="20" hidden="1"/>
    <cellStyle name="Dane wejściowe" xfId="31831" builtinId="20" hidden="1"/>
    <cellStyle name="Dane wejściowe" xfId="31870" builtinId="20" hidden="1"/>
    <cellStyle name="Dane wejściowe" xfId="31910" builtinId="20" hidden="1"/>
    <cellStyle name="Dane wejściowe" xfId="31950" builtinId="20" hidden="1"/>
    <cellStyle name="Dane wejściowe" xfId="31990" builtinId="20" hidden="1"/>
    <cellStyle name="Dane wejściowe" xfId="32028" builtinId="20" hidden="1"/>
    <cellStyle name="Dane wejściowe" xfId="32068" builtinId="20" hidden="1"/>
    <cellStyle name="Dane wejściowe" xfId="32107" builtinId="20" hidden="1"/>
    <cellStyle name="Dane wejściowe" xfId="32147" builtinId="20" hidden="1"/>
    <cellStyle name="Dane wejściowe" xfId="32187" builtinId="20" hidden="1"/>
    <cellStyle name="Dane wejściowe" xfId="32226" builtinId="20" hidden="1"/>
    <cellStyle name="Dane wejściowe" xfId="32266" builtinId="20" hidden="1"/>
    <cellStyle name="Dane wejściowe" xfId="32305" builtinId="20" hidden="1"/>
    <cellStyle name="Dane wejściowe" xfId="32345" builtinId="20" hidden="1"/>
    <cellStyle name="Dane wejściowe" xfId="32384" builtinId="20" hidden="1"/>
    <cellStyle name="Dane wejściowe" xfId="32423" builtinId="20" hidden="1"/>
    <cellStyle name="Dane wejściowe" xfId="32582" builtinId="20" hidden="1"/>
    <cellStyle name="Dane wejściowe" xfId="32622" builtinId="20" hidden="1"/>
    <cellStyle name="Dane wejściowe" xfId="32662" builtinId="20" hidden="1"/>
    <cellStyle name="Dane wejściowe" xfId="32700" builtinId="20" hidden="1"/>
    <cellStyle name="Dane wejściowe" xfId="32740" builtinId="20" hidden="1"/>
    <cellStyle name="Dane wejściowe" xfId="32779" builtinId="20" hidden="1"/>
    <cellStyle name="Dane wejściowe" xfId="32819" builtinId="20" hidden="1"/>
    <cellStyle name="Dane wejściowe" xfId="32859" builtinId="20" hidden="1"/>
    <cellStyle name="Dane wejściowe" xfId="32899" builtinId="20" hidden="1"/>
    <cellStyle name="Dane wejściowe" xfId="32937" builtinId="20" hidden="1"/>
    <cellStyle name="Dane wejściowe" xfId="32977" builtinId="20" hidden="1"/>
    <cellStyle name="Dane wejściowe" xfId="33016" builtinId="20" hidden="1"/>
    <cellStyle name="Dane wejściowe" xfId="33056" builtinId="20" hidden="1"/>
    <cellStyle name="Dane wejściowe" xfId="33096" builtinId="20" hidden="1"/>
    <cellStyle name="Dane wejściowe" xfId="33135" builtinId="20" hidden="1"/>
    <cellStyle name="Dane wejściowe" xfId="33176" builtinId="20" hidden="1"/>
    <cellStyle name="Dane wejściowe" xfId="33215" builtinId="20" hidden="1"/>
    <cellStyle name="Dane wejściowe" xfId="33255" builtinId="20" hidden="1"/>
    <cellStyle name="Dane wejściowe" xfId="33294" builtinId="20" hidden="1"/>
    <cellStyle name="Dane wejściowe" xfId="32565" builtinId="20" hidden="1"/>
    <cellStyle name="Dane wejściowe" xfId="32461" builtinId="20" hidden="1"/>
    <cellStyle name="Dane wejściowe" xfId="33367" builtinId="20" hidden="1"/>
    <cellStyle name="Dane wejściowe" xfId="33407" builtinId="20" hidden="1"/>
    <cellStyle name="Dane wejściowe" xfId="33445" builtinId="20" hidden="1"/>
    <cellStyle name="Dane wejściowe" xfId="33485" builtinId="20" hidden="1"/>
    <cellStyle name="Dane wejściowe" xfId="33524" builtinId="20" hidden="1"/>
    <cellStyle name="Dane wejściowe" xfId="33564" builtinId="20" hidden="1"/>
    <cellStyle name="Dane wejściowe" xfId="33604" builtinId="20" hidden="1"/>
    <cellStyle name="Dane wejściowe" xfId="33644" builtinId="20" hidden="1"/>
    <cellStyle name="Dane wejściowe" xfId="33682" builtinId="20" hidden="1"/>
    <cellStyle name="Dane wejściowe" xfId="33722" builtinId="20" hidden="1"/>
    <cellStyle name="Dane wejściowe" xfId="33761" builtinId="20" hidden="1"/>
    <cellStyle name="Dane wejściowe" xfId="33801" builtinId="20" hidden="1"/>
    <cellStyle name="Dane wejściowe" xfId="33841" builtinId="20" hidden="1"/>
    <cellStyle name="Dane wejściowe" xfId="33880" builtinId="20" hidden="1"/>
    <cellStyle name="Dane wejściowe" xfId="33920" builtinId="20" hidden="1"/>
    <cellStyle name="Dane wejściowe" xfId="33959" builtinId="20" hidden="1"/>
    <cellStyle name="Dane wejściowe" xfId="33999" builtinId="20" hidden="1"/>
    <cellStyle name="Dane wejściowe" xfId="34038" builtinId="20" hidden="1"/>
    <cellStyle name="Dane wejściowe" xfId="32478" builtinId="20" hidden="1"/>
    <cellStyle name="Dane wejściowe" xfId="32514" builtinId="20" hidden="1"/>
    <cellStyle name="Dane wejściowe" xfId="34083" builtinId="20" hidden="1"/>
    <cellStyle name="Dane wejściowe" xfId="34123" builtinId="20" hidden="1"/>
    <cellStyle name="Dane wejściowe" xfId="34161" builtinId="20" hidden="1"/>
    <cellStyle name="Dane wejściowe" xfId="34201" builtinId="20" hidden="1"/>
    <cellStyle name="Dane wejściowe" xfId="34240" builtinId="20" hidden="1"/>
    <cellStyle name="Dane wejściowe" xfId="34280" builtinId="20" hidden="1"/>
    <cellStyle name="Dane wejściowe" xfId="34320" builtinId="20" hidden="1"/>
    <cellStyle name="Dane wejściowe" xfId="34360" builtinId="20" hidden="1"/>
    <cellStyle name="Dane wejściowe" xfId="34398" builtinId="20" hidden="1"/>
    <cellStyle name="Dane wejściowe" xfId="34438" builtinId="20" hidden="1"/>
    <cellStyle name="Dane wejściowe" xfId="34477" builtinId="20" hidden="1"/>
    <cellStyle name="Dane wejściowe" xfId="34517" builtinId="20" hidden="1"/>
    <cellStyle name="Dane wejściowe" xfId="34557" builtinId="20" hidden="1"/>
    <cellStyle name="Dane wejściowe" xfId="34596" builtinId="20" hidden="1"/>
    <cellStyle name="Dane wejściowe" xfId="34636" builtinId="20" hidden="1"/>
    <cellStyle name="Dane wejściowe" xfId="34675" builtinId="20" hidden="1"/>
    <cellStyle name="Dane wejściowe" xfId="34715" builtinId="20" hidden="1"/>
    <cellStyle name="Dane wejściowe" xfId="34754" builtinId="20" hidden="1"/>
    <cellStyle name="Dane wejściowe" xfId="28515" builtinId="20" hidden="1"/>
    <cellStyle name="Dane wejściowe" xfId="34795" builtinId="20" hidden="1"/>
    <cellStyle name="Dane wejściowe" xfId="34835" builtinId="20" hidden="1"/>
    <cellStyle name="Dane wejściowe" xfId="34875" builtinId="20" hidden="1"/>
    <cellStyle name="Dane wejściowe" xfId="34913" builtinId="20" hidden="1"/>
    <cellStyle name="Dane wejściowe" xfId="34953" builtinId="20" hidden="1"/>
    <cellStyle name="Dane wejściowe" xfId="34992" builtinId="20" hidden="1"/>
    <cellStyle name="Dane wejściowe" xfId="35032" builtinId="20" hidden="1"/>
    <cellStyle name="Dane wejściowe" xfId="35072" builtinId="20" hidden="1"/>
    <cellStyle name="Dane wejściowe" xfId="35112" builtinId="20" hidden="1"/>
    <cellStyle name="Dane wejściowe" xfId="35150" builtinId="20" hidden="1"/>
    <cellStyle name="Dane wejściowe" xfId="35190" builtinId="20" hidden="1"/>
    <cellStyle name="Dane wejściowe" xfId="35229" builtinId="20" hidden="1"/>
    <cellStyle name="Dane wejściowe" xfId="35269" builtinId="20" hidden="1"/>
    <cellStyle name="Dane wejściowe" xfId="35309" builtinId="20" hidden="1"/>
    <cellStyle name="Dane wejściowe" xfId="35348" builtinId="20" hidden="1"/>
    <cellStyle name="Dane wejściowe" xfId="35388" builtinId="20" hidden="1"/>
    <cellStyle name="Dane wejściowe" xfId="35427" builtinId="20" hidden="1"/>
    <cellStyle name="Dane wejściowe" xfId="35467" builtinId="20" hidden="1"/>
    <cellStyle name="Dane wejściowe" xfId="35506" builtinId="20" hidden="1"/>
    <cellStyle name="Dane wejściowe" xfId="35545" builtinId="20" hidden="1"/>
    <cellStyle name="Dane wejściowe" xfId="35704" builtinId="20" hidden="1"/>
    <cellStyle name="Dane wejściowe" xfId="35744" builtinId="20" hidden="1"/>
    <cellStyle name="Dane wejściowe" xfId="35784" builtinId="20" hidden="1"/>
    <cellStyle name="Dane wejściowe" xfId="35822" builtinId="20" hidden="1"/>
    <cellStyle name="Dane wejściowe" xfId="35862" builtinId="20" hidden="1"/>
    <cellStyle name="Dane wejściowe" xfId="35901" builtinId="20" hidden="1"/>
    <cellStyle name="Dane wejściowe" xfId="35941" builtinId="20" hidden="1"/>
    <cellStyle name="Dane wejściowe" xfId="35981" builtinId="20" hidden="1"/>
    <cellStyle name="Dane wejściowe" xfId="36021" builtinId="20" hidden="1"/>
    <cellStyle name="Dane wejściowe" xfId="36059" builtinId="20" hidden="1"/>
    <cellStyle name="Dane wejściowe" xfId="36099" builtinId="20" hidden="1"/>
    <cellStyle name="Dane wejściowe" xfId="36138" builtinId="20" hidden="1"/>
    <cellStyle name="Dane wejściowe" xfId="36178" builtinId="20" hidden="1"/>
    <cellStyle name="Dane wejściowe" xfId="36218" builtinId="20" hidden="1"/>
    <cellStyle name="Dane wejściowe" xfId="36257" builtinId="20" hidden="1"/>
    <cellStyle name="Dane wejściowe" xfId="36298" builtinId="20" hidden="1"/>
    <cellStyle name="Dane wejściowe" xfId="36337" builtinId="20" hidden="1"/>
    <cellStyle name="Dane wejściowe" xfId="36377" builtinId="20" hidden="1"/>
    <cellStyle name="Dane wejściowe" xfId="36416" builtinId="20" hidden="1"/>
    <cellStyle name="Dane wejściowe" xfId="35687" builtinId="20" hidden="1"/>
    <cellStyle name="Dane wejściowe" xfId="35583" builtinId="20" hidden="1"/>
    <cellStyle name="Dane wejściowe" xfId="36489" builtinId="20" hidden="1"/>
    <cellStyle name="Dane wejściowe" xfId="36529" builtinId="20" hidden="1"/>
    <cellStyle name="Dane wejściowe" xfId="36567" builtinId="20" hidden="1"/>
    <cellStyle name="Dane wejściowe" xfId="36607" builtinId="20" hidden="1"/>
    <cellStyle name="Dane wejściowe" xfId="36646" builtinId="20" hidden="1"/>
    <cellStyle name="Dane wejściowe" xfId="36686" builtinId="20" hidden="1"/>
    <cellStyle name="Dane wejściowe" xfId="36726" builtinId="20" hidden="1"/>
    <cellStyle name="Dane wejściowe" xfId="36766" builtinId="20" hidden="1"/>
    <cellStyle name="Dane wejściowe" xfId="36804" builtinId="20" hidden="1"/>
    <cellStyle name="Dane wejściowe" xfId="36844" builtinId="20" hidden="1"/>
    <cellStyle name="Dane wejściowe" xfId="36883" builtinId="20" hidden="1"/>
    <cellStyle name="Dane wejściowe" xfId="36923" builtinId="20" hidden="1"/>
    <cellStyle name="Dane wejściowe" xfId="36963" builtinId="20" hidden="1"/>
    <cellStyle name="Dane wejściowe" xfId="37002" builtinId="20" hidden="1"/>
    <cellStyle name="Dane wejściowe" xfId="37042" builtinId="20" hidden="1"/>
    <cellStyle name="Dane wejściowe" xfId="37081" builtinId="20" hidden="1"/>
    <cellStyle name="Dane wejściowe" xfId="37121" builtinId="20" hidden="1"/>
    <cellStyle name="Dane wejściowe" xfId="37160" builtinId="20" hidden="1"/>
    <cellStyle name="Dane wejściowe" xfId="35600" builtinId="20" hidden="1"/>
    <cellStyle name="Dane wejściowe" xfId="35636" builtinId="20" hidden="1"/>
    <cellStyle name="Dane wejściowe" xfId="37205" builtinId="20" hidden="1"/>
    <cellStyle name="Dane wejściowe" xfId="37245" builtinId="20" hidden="1"/>
    <cellStyle name="Dane wejściowe" xfId="37283" builtinId="20" hidden="1"/>
    <cellStyle name="Dane wejściowe" xfId="37323" builtinId="20" hidden="1"/>
    <cellStyle name="Dane wejściowe" xfId="37362" builtinId="20" hidden="1"/>
    <cellStyle name="Dane wejściowe" xfId="37402" builtinId="20" hidden="1"/>
    <cellStyle name="Dane wejściowe" xfId="37442" builtinId="20" hidden="1"/>
    <cellStyle name="Dane wejściowe" xfId="37482" builtinId="20" hidden="1"/>
    <cellStyle name="Dane wejściowe" xfId="37520" builtinId="20" hidden="1"/>
    <cellStyle name="Dane wejściowe" xfId="37560" builtinId="20" hidden="1"/>
    <cellStyle name="Dane wejściowe" xfId="37599" builtinId="20" hidden="1"/>
    <cellStyle name="Dane wejściowe" xfId="37639" builtinId="20" hidden="1"/>
    <cellStyle name="Dane wejściowe" xfId="37679" builtinId="20" hidden="1"/>
    <cellStyle name="Dane wejściowe" xfId="37718" builtinId="20" hidden="1"/>
    <cellStyle name="Dane wejściowe" xfId="37758" builtinId="20" hidden="1"/>
    <cellStyle name="Dane wejściowe" xfId="37797" builtinId="20" hidden="1"/>
    <cellStyle name="Dane wejściowe" xfId="37837" builtinId="20" hidden="1"/>
    <cellStyle name="Dane wejściowe" xfId="37876" builtinId="20" hidden="1"/>
    <cellStyle name="Dane wejściowe" xfId="37915" builtinId="20" hidden="1"/>
    <cellStyle name="Dane wejściowe" xfId="37955" builtinId="20" hidden="1"/>
    <cellStyle name="Dane wejściowe" xfId="37995" builtinId="20" hidden="1"/>
    <cellStyle name="Dane wejściowe" xfId="38035" builtinId="20" hidden="1"/>
    <cellStyle name="Dane wejściowe" xfId="38073" builtinId="20" hidden="1"/>
    <cellStyle name="Dane wejściowe" xfId="38113" builtinId="20" hidden="1"/>
    <cellStyle name="Dane wejściowe" xfId="38152" builtinId="20" hidden="1"/>
    <cellStyle name="Dane wejściowe" xfId="38192" builtinId="20" hidden="1"/>
    <cellStyle name="Dane wejściowe" xfId="38232" builtinId="20" hidden="1"/>
    <cellStyle name="Dane wejściowe" xfId="38272" builtinId="20" hidden="1"/>
    <cellStyle name="Dane wejściowe" xfId="38310" builtinId="20" hidden="1"/>
    <cellStyle name="Dane wejściowe" xfId="38350" builtinId="20" hidden="1"/>
    <cellStyle name="Dane wejściowe" xfId="38389" builtinId="20" hidden="1"/>
    <cellStyle name="Dane wejściowe" xfId="38429" builtinId="20" hidden="1"/>
    <cellStyle name="Dane wejściowe" xfId="38469" builtinId="20" hidden="1"/>
    <cellStyle name="Dane wejściowe" xfId="38508" builtinId="20" hidden="1"/>
    <cellStyle name="Dane wejściowe" xfId="38548" builtinId="20" hidden="1"/>
    <cellStyle name="Dane wejściowe" xfId="38587" builtinId="20" hidden="1"/>
    <cellStyle name="Dane wejściowe" xfId="38627" builtinId="20" hidden="1"/>
    <cellStyle name="Dane wejściowe" xfId="38666" builtinId="20" hidden="1"/>
    <cellStyle name="Dane wejściowe" xfId="38705" builtinId="20" hidden="1"/>
    <cellStyle name="Dane wejściowe" xfId="38864" builtinId="20" hidden="1"/>
    <cellStyle name="Dane wejściowe" xfId="38904" builtinId="20" hidden="1"/>
    <cellStyle name="Dane wejściowe" xfId="38944" builtinId="20" hidden="1"/>
    <cellStyle name="Dane wejściowe" xfId="38982" builtinId="20" hidden="1"/>
    <cellStyle name="Dane wejściowe" xfId="39022" builtinId="20" hidden="1"/>
    <cellStyle name="Dane wejściowe" xfId="39061" builtinId="20" hidden="1"/>
    <cellStyle name="Dane wejściowe" xfId="39101" builtinId="20" hidden="1"/>
    <cellStyle name="Dane wejściowe" xfId="39141" builtinId="20" hidden="1"/>
    <cellStyle name="Dane wejściowe" xfId="39181" builtinId="20" hidden="1"/>
    <cellStyle name="Dane wejściowe" xfId="39219" builtinId="20" hidden="1"/>
    <cellStyle name="Dane wejściowe" xfId="39259" builtinId="20" hidden="1"/>
    <cellStyle name="Dane wejściowe" xfId="39298" builtinId="20" hidden="1"/>
    <cellStyle name="Dane wejściowe" xfId="39338" builtinId="20" hidden="1"/>
    <cellStyle name="Dane wejściowe" xfId="39378" builtinId="20" hidden="1"/>
    <cellStyle name="Dane wejściowe" xfId="39417" builtinId="20" hidden="1"/>
    <cellStyle name="Dane wejściowe" xfId="39458" builtinId="20" hidden="1"/>
    <cellStyle name="Dane wejściowe" xfId="39497" builtinId="20" hidden="1"/>
    <cellStyle name="Dane wejściowe" xfId="39537" builtinId="20" hidden="1"/>
    <cellStyle name="Dane wejściowe" xfId="39576" builtinId="20" hidden="1"/>
    <cellStyle name="Dane wejściowe" xfId="38847" builtinId="20" hidden="1"/>
    <cellStyle name="Dane wejściowe" xfId="38743" builtinId="20" hidden="1"/>
    <cellStyle name="Dane wejściowe" xfId="39649" builtinId="20" hidden="1"/>
    <cellStyle name="Dane wejściowe" xfId="39689" builtinId="20" hidden="1"/>
    <cellStyle name="Dane wejściowe" xfId="39727" builtinId="20" hidden="1"/>
    <cellStyle name="Dane wejściowe" xfId="39767" builtinId="20" hidden="1"/>
    <cellStyle name="Dane wejściowe" xfId="39806" builtinId="20" hidden="1"/>
    <cellStyle name="Dane wejściowe" xfId="39846" builtinId="20" hidden="1"/>
    <cellStyle name="Dane wejściowe" xfId="39886" builtinId="20" hidden="1"/>
    <cellStyle name="Dane wejściowe" xfId="39926" builtinId="20" hidden="1"/>
    <cellStyle name="Dane wejściowe" xfId="39964" builtinId="20" hidden="1"/>
    <cellStyle name="Dane wejściowe" xfId="40004" builtinId="20" hidden="1"/>
    <cellStyle name="Dane wejściowe" xfId="40043" builtinId="20" hidden="1"/>
    <cellStyle name="Dane wejściowe" xfId="40083" builtinId="20" hidden="1"/>
    <cellStyle name="Dane wejściowe" xfId="40123" builtinId="20" hidden="1"/>
    <cellStyle name="Dane wejściowe" xfId="40162" builtinId="20" hidden="1"/>
    <cellStyle name="Dane wejściowe" xfId="40202" builtinId="20" hidden="1"/>
    <cellStyle name="Dane wejściowe" xfId="40241" builtinId="20" hidden="1"/>
    <cellStyle name="Dane wejściowe" xfId="40281" builtinId="20" hidden="1"/>
    <cellStyle name="Dane wejściowe" xfId="40320" builtinId="20" hidden="1"/>
    <cellStyle name="Dane wejściowe" xfId="38760" builtinId="20" hidden="1"/>
    <cellStyle name="Dane wejściowe" xfId="38796" builtinId="20" hidden="1"/>
    <cellStyle name="Dane wejściowe" xfId="40365" builtinId="20" hidden="1"/>
    <cellStyle name="Dane wejściowe" xfId="40405" builtinId="20" hidden="1"/>
    <cellStyle name="Dane wejściowe" xfId="40443" builtinId="20" hidden="1"/>
    <cellStyle name="Dane wejściowe" xfId="40483" builtinId="20" hidden="1"/>
    <cellStyle name="Dane wejściowe" xfId="40522" builtinId="20" hidden="1"/>
    <cellStyle name="Dane wejściowe" xfId="40562" builtinId="20" hidden="1"/>
    <cellStyle name="Dane wejściowe" xfId="40602" builtinId="20" hidden="1"/>
    <cellStyle name="Dane wejściowe" xfId="40642" builtinId="20" hidden="1"/>
    <cellStyle name="Dane wejściowe" xfId="40680" builtinId="20" hidden="1"/>
    <cellStyle name="Dane wejściowe" xfId="40720" builtinId="20" hidden="1"/>
    <cellStyle name="Dane wejściowe" xfId="40759" builtinId="20" hidden="1"/>
    <cellStyle name="Dane wejściowe" xfId="40799" builtinId="20" hidden="1"/>
    <cellStyle name="Dane wejściowe" xfId="40839" builtinId="20" hidden="1"/>
    <cellStyle name="Dane wejściowe" xfId="40878" builtinId="20" hidden="1"/>
    <cellStyle name="Dane wejściowe" xfId="40918" builtinId="20" hidden="1"/>
    <cellStyle name="Dane wejściowe" xfId="40957" builtinId="20" hidden="1"/>
    <cellStyle name="Dane wejściowe" xfId="40997" builtinId="20" hidden="1"/>
    <cellStyle name="Dane wejściowe" xfId="41036" builtinId="20" hidden="1"/>
    <cellStyle name="Dane wejściowe" xfId="41096" builtinId="20" hidden="1"/>
    <cellStyle name="Dane wejściowe" xfId="41154" builtinId="20" hidden="1"/>
    <cellStyle name="Dane wejściowe" xfId="41194" builtinId="20" hidden="1"/>
    <cellStyle name="Dane wejściowe" xfId="41234" builtinId="20" hidden="1"/>
    <cellStyle name="Dane wejściowe" xfId="41272" builtinId="20" hidden="1"/>
    <cellStyle name="Dane wejściowe" xfId="41312" builtinId="20" hidden="1"/>
    <cellStyle name="Dane wejściowe" xfId="41351" builtinId="20" hidden="1"/>
    <cellStyle name="Dane wejściowe" xfId="41391" builtinId="20" hidden="1"/>
    <cellStyle name="Dane wejściowe" xfId="41431" builtinId="20" hidden="1"/>
    <cellStyle name="Dane wejściowe" xfId="41471" builtinId="20" hidden="1"/>
    <cellStyle name="Dane wejściowe" xfId="41509" builtinId="20" hidden="1"/>
    <cellStyle name="Dane wejściowe" xfId="41549" builtinId="20" hidden="1"/>
    <cellStyle name="Dane wejściowe" xfId="41588" builtinId="20" hidden="1"/>
    <cellStyle name="Dane wejściowe" xfId="41628" builtinId="20" hidden="1"/>
    <cellStyle name="Dane wejściowe" xfId="41668" builtinId="20" hidden="1"/>
    <cellStyle name="Dane wejściowe" xfId="41707" builtinId="20" hidden="1"/>
    <cellStyle name="Dane wejściowe" xfId="41747" builtinId="20" hidden="1"/>
    <cellStyle name="Dane wejściowe" xfId="41786" builtinId="20" hidden="1"/>
    <cellStyle name="Dane wejściowe" xfId="41826" builtinId="20" hidden="1"/>
    <cellStyle name="Dane wejściowe" xfId="41865" builtinId="20" hidden="1"/>
    <cellStyle name="Dane wejściowe" xfId="41141" builtinId="20" hidden="1"/>
    <cellStyle name="Dane wejściowe" xfId="41905" builtinId="20" hidden="1"/>
    <cellStyle name="Dane wejściowe" xfId="41945" builtinId="20" hidden="1"/>
    <cellStyle name="Dane wejściowe" xfId="41985" builtinId="20" hidden="1"/>
    <cellStyle name="Dane wejściowe" xfId="42023" builtinId="20" hidden="1"/>
    <cellStyle name="Dane wejściowe" xfId="42063" builtinId="20" hidden="1"/>
    <cellStyle name="Dane wejściowe" xfId="42102" builtinId="20" hidden="1"/>
    <cellStyle name="Dane wejściowe" xfId="42142" builtinId="20" hidden="1"/>
    <cellStyle name="Dane wejściowe" xfId="42182" builtinId="20" hidden="1"/>
    <cellStyle name="Dane wejściowe" xfId="42222" builtinId="20" hidden="1"/>
    <cellStyle name="Dane wejściowe" xfId="42260" builtinId="20" hidden="1"/>
    <cellStyle name="Dane wejściowe" xfId="42300" builtinId="20" hidden="1"/>
    <cellStyle name="Dane wejściowe" xfId="42339" builtinId="20" hidden="1"/>
    <cellStyle name="Dane wejściowe" xfId="42379" builtinId="20" hidden="1"/>
    <cellStyle name="Dane wejściowe" xfId="42419" builtinId="20" hidden="1"/>
    <cellStyle name="Dane wejściowe" xfId="42458" builtinId="20" hidden="1"/>
    <cellStyle name="Dane wejściowe" xfId="42498" builtinId="20" hidden="1"/>
    <cellStyle name="Dane wejściowe" xfId="42537" builtinId="20" hidden="1"/>
    <cellStyle name="Dane wejściowe" xfId="42577" builtinId="20" hidden="1"/>
    <cellStyle name="Dane wejściowe" xfId="42616" builtinId="20" hidden="1"/>
    <cellStyle name="Dane wejściowe" xfId="42680" builtinId="20" hidden="1"/>
    <cellStyle name="Dane wejściowe" xfId="42734" builtinId="20" hidden="1"/>
    <cellStyle name="Dane wejściowe" xfId="42774" builtinId="20" hidden="1"/>
    <cellStyle name="Dane wejściowe" xfId="42814" builtinId="20" hidden="1"/>
    <cellStyle name="Dane wejściowe" xfId="42852" builtinId="20" hidden="1"/>
    <cellStyle name="Dane wejściowe" xfId="42892" builtinId="20" hidden="1"/>
    <cellStyle name="Dane wejściowe" xfId="42931" builtinId="20" hidden="1"/>
    <cellStyle name="Dane wejściowe" xfId="42971" builtinId="20" hidden="1"/>
    <cellStyle name="Dane wejściowe" xfId="43011" builtinId="20" hidden="1"/>
    <cellStyle name="Dane wejściowe" xfId="43051" builtinId="20" hidden="1"/>
    <cellStyle name="Dane wejściowe" xfId="43089" builtinId="20" hidden="1"/>
    <cellStyle name="Dane wejściowe" xfId="43129" builtinId="20" hidden="1"/>
    <cellStyle name="Dane wejściowe" xfId="43168" builtinId="20" hidden="1"/>
    <cellStyle name="Dane wejściowe" xfId="43208" builtinId="20" hidden="1"/>
    <cellStyle name="Dane wejściowe" xfId="43248" builtinId="20" hidden="1"/>
    <cellStyle name="Dane wejściowe" xfId="43287" builtinId="20" hidden="1"/>
    <cellStyle name="Dane wejściowe" xfId="43327" builtinId="20" hidden="1"/>
    <cellStyle name="Dane wejściowe" xfId="43366" builtinId="20" hidden="1"/>
    <cellStyle name="Dane wejściowe" xfId="43406" builtinId="20" hidden="1"/>
    <cellStyle name="Dane wejściowe" xfId="43445" builtinId="20" hidden="1"/>
    <cellStyle name="Dane wejściowe" xfId="42661" builtinId="20" hidden="1"/>
    <cellStyle name="Dane wejściowe" xfId="43485" builtinId="20" hidden="1"/>
    <cellStyle name="Dane wejściowe" xfId="43525" builtinId="20" hidden="1"/>
    <cellStyle name="Dane wejściowe" xfId="43565" builtinId="20" hidden="1"/>
    <cellStyle name="Dane wejściowe" xfId="43603" builtinId="20" hidden="1"/>
    <cellStyle name="Dane wejściowe" xfId="43643" builtinId="20" hidden="1"/>
    <cellStyle name="Dane wejściowe" xfId="43682" builtinId="20" hidden="1"/>
    <cellStyle name="Dane wejściowe" xfId="43722" builtinId="20" hidden="1"/>
    <cellStyle name="Dane wejściowe" xfId="43762" builtinId="20" hidden="1"/>
    <cellStyle name="Dane wejściowe" xfId="43802" builtinId="20" hidden="1"/>
    <cellStyle name="Dane wejściowe" xfId="43840" builtinId="20" hidden="1"/>
    <cellStyle name="Dane wejściowe" xfId="43880" builtinId="20" hidden="1"/>
    <cellStyle name="Dane wejściowe" xfId="43919" builtinId="20" hidden="1"/>
    <cellStyle name="Dane wejściowe" xfId="43959" builtinId="20" hidden="1"/>
    <cellStyle name="Dane wejściowe" xfId="43999" builtinId="20" hidden="1"/>
    <cellStyle name="Dane wejściowe" xfId="44038" builtinId="20" hidden="1"/>
    <cellStyle name="Dane wejściowe" xfId="44078" builtinId="20" hidden="1"/>
    <cellStyle name="Dane wejściowe" xfId="44117" builtinId="20" hidden="1"/>
    <cellStyle name="Dane wejściowe" xfId="44157" builtinId="20" hidden="1"/>
    <cellStyle name="Dane wejściowe" xfId="44196" builtinId="20" hidden="1"/>
    <cellStyle name="Dane wejściowe" xfId="44260" builtinId="20" hidden="1"/>
    <cellStyle name="Dane wejściowe" xfId="44314" builtinId="20" hidden="1"/>
    <cellStyle name="Dane wejściowe" xfId="44354" builtinId="20" hidden="1"/>
    <cellStyle name="Dane wejściowe" xfId="44394" builtinId="20" hidden="1"/>
    <cellStyle name="Dane wejściowe" xfId="44432" builtinId="20" hidden="1"/>
    <cellStyle name="Dane wejściowe" xfId="44472" builtinId="20" hidden="1"/>
    <cellStyle name="Dane wejściowe" xfId="44511" builtinId="20" hidden="1"/>
    <cellStyle name="Dane wejściowe" xfId="44551" builtinId="20" hidden="1"/>
    <cellStyle name="Dane wejściowe" xfId="44591" builtinId="20" hidden="1"/>
    <cellStyle name="Dane wejściowe" xfId="44631" builtinId="20" hidden="1"/>
    <cellStyle name="Dane wejściowe" xfId="44669" builtinId="20" hidden="1"/>
    <cellStyle name="Dane wejściowe" xfId="44709" builtinId="20" hidden="1"/>
    <cellStyle name="Dane wejściowe" xfId="44748" builtinId="20" hidden="1"/>
    <cellStyle name="Dane wejściowe" xfId="44788" builtinId="20" hidden="1"/>
    <cellStyle name="Dane wejściowe" xfId="44828" builtinId="20" hidden="1"/>
    <cellStyle name="Dane wejściowe" xfId="44867" builtinId="20" hidden="1"/>
    <cellStyle name="Dane wejściowe" xfId="44907" builtinId="20" hidden="1"/>
    <cellStyle name="Dane wejściowe" xfId="44946" builtinId="20" hidden="1"/>
    <cellStyle name="Dane wejściowe" xfId="44986" builtinId="20" hidden="1"/>
    <cellStyle name="Dane wejściowe" xfId="45025" builtinId="20" hidden="1"/>
    <cellStyle name="Dane wejściowe" xfId="44300" builtinId="20" hidden="1"/>
    <cellStyle name="Dane wejściowe" xfId="45065" builtinId="20" hidden="1"/>
    <cellStyle name="Dane wejściowe" xfId="45105" builtinId="20" hidden="1"/>
    <cellStyle name="Dane wejściowe" xfId="45145" builtinId="20" hidden="1"/>
    <cellStyle name="Dane wejściowe" xfId="45183" builtinId="20" hidden="1"/>
    <cellStyle name="Dane wejściowe" xfId="45223" builtinId="20" hidden="1"/>
    <cellStyle name="Dane wejściowe" xfId="45262" builtinId="20" hidden="1"/>
    <cellStyle name="Dane wejściowe" xfId="45302" builtinId="20" hidden="1"/>
    <cellStyle name="Dane wejściowe" xfId="45342" builtinId="20" hidden="1"/>
    <cellStyle name="Dane wejściowe" xfId="45382" builtinId="20" hidden="1"/>
    <cellStyle name="Dane wejściowe" xfId="45420" builtinId="20" hidden="1"/>
    <cellStyle name="Dane wejściowe" xfId="45460" builtinId="20" hidden="1"/>
    <cellStyle name="Dane wejściowe" xfId="45499" builtinId="20" hidden="1"/>
    <cellStyle name="Dane wejściowe" xfId="45539" builtinId="20" hidden="1"/>
    <cellStyle name="Dane wejściowe" xfId="45579" builtinId="20" hidden="1"/>
    <cellStyle name="Dane wejściowe" xfId="45618" builtinId="20" hidden="1"/>
    <cellStyle name="Dane wejściowe" xfId="45658" builtinId="20" hidden="1"/>
    <cellStyle name="Dane wejściowe" xfId="45697" builtinId="20" hidden="1"/>
    <cellStyle name="Dane wejściowe" xfId="45737" builtinId="20" hidden="1"/>
    <cellStyle name="Dane wejściowe" xfId="45776" builtinId="20" hidden="1"/>
    <cellStyle name="Dane wejściowe" xfId="45807" builtinId="20" hidden="1"/>
    <cellStyle name="Dane wejściowe" xfId="45809" builtinId="20" hidden="1"/>
    <cellStyle name="Dane wejściowe" xfId="45810" builtinId="20" hidden="1"/>
    <cellStyle name="Dane wejściowe" xfId="45808" builtinId="20" hidden="1"/>
    <cellStyle name="Dane wejściowe" xfId="45811" builtinId="20" hidden="1"/>
    <cellStyle name="Dane wejściowe" xfId="45812" builtinId="20" hidden="1"/>
    <cellStyle name="Dane wejściowe" xfId="45813" builtinId="20" hidden="1"/>
    <cellStyle name="Dane wejściowe" xfId="45814" builtinId="20" hidden="1"/>
    <cellStyle name="Dane wejściowe" xfId="45815" builtinId="20" hidden="1"/>
    <cellStyle name="Dane wyjściowe" xfId="10" builtinId="21" hidden="1"/>
    <cellStyle name="Dane wyjściowe" xfId="67" builtinId="21" hidden="1"/>
    <cellStyle name="Dane wyjściowe" xfId="79" builtinId="21" hidden="1"/>
    <cellStyle name="Dane wyjściowe" xfId="116" builtinId="21" hidden="1"/>
    <cellStyle name="Dane wyjściowe" xfId="154" builtinId="21" hidden="1"/>
    <cellStyle name="Dane wyjściowe" xfId="194" builtinId="21" hidden="1"/>
    <cellStyle name="Dane wyjściowe" xfId="233" builtinId="21" hidden="1"/>
    <cellStyle name="Dane wyjściowe" xfId="273" builtinId="21" hidden="1"/>
    <cellStyle name="Dane wyjściowe" xfId="313" builtinId="21" hidden="1"/>
    <cellStyle name="Dane wyjściowe" xfId="353" builtinId="21" hidden="1"/>
    <cellStyle name="Dane wyjściowe" xfId="391" builtinId="21" hidden="1"/>
    <cellStyle name="Dane wyjściowe" xfId="431" builtinId="21" hidden="1"/>
    <cellStyle name="Dane wyjściowe" xfId="470" builtinId="21" hidden="1"/>
    <cellStyle name="Dane wyjściowe" xfId="510" builtinId="21" hidden="1"/>
    <cellStyle name="Dane wyjściowe" xfId="550" builtinId="21" hidden="1"/>
    <cellStyle name="Dane wyjściowe" xfId="589" builtinId="21" hidden="1"/>
    <cellStyle name="Dane wyjściowe" xfId="629" builtinId="21" hidden="1"/>
    <cellStyle name="Dane wyjściowe" xfId="668" builtinId="21" hidden="1"/>
    <cellStyle name="Dane wyjściowe" xfId="708" builtinId="21" hidden="1"/>
    <cellStyle name="Dane wyjściowe" xfId="747" builtinId="21" hidden="1"/>
    <cellStyle name="Dane wyjściowe" xfId="786" builtinId="21" hidden="1"/>
    <cellStyle name="Dane wyjściowe" xfId="945" builtinId="21" hidden="1"/>
    <cellStyle name="Dane wyjściowe" xfId="985" builtinId="21" hidden="1"/>
    <cellStyle name="Dane wyjściowe" xfId="1025" builtinId="21" hidden="1"/>
    <cellStyle name="Dane wyjściowe" xfId="1063" builtinId="21" hidden="1"/>
    <cellStyle name="Dane wyjściowe" xfId="1103" builtinId="21" hidden="1"/>
    <cellStyle name="Dane wyjściowe" xfId="1142" builtinId="21" hidden="1"/>
    <cellStyle name="Dane wyjściowe" xfId="1182" builtinId="21" hidden="1"/>
    <cellStyle name="Dane wyjściowe" xfId="1222" builtinId="21" hidden="1"/>
    <cellStyle name="Dane wyjściowe" xfId="1262" builtinId="21" hidden="1"/>
    <cellStyle name="Dane wyjściowe" xfId="1300" builtinId="21" hidden="1"/>
    <cellStyle name="Dane wyjściowe" xfId="1340" builtinId="21" hidden="1"/>
    <cellStyle name="Dane wyjściowe" xfId="1379" builtinId="21" hidden="1"/>
    <cellStyle name="Dane wyjściowe" xfId="1419" builtinId="21" hidden="1"/>
    <cellStyle name="Dane wyjściowe" xfId="1459" builtinId="21" hidden="1"/>
    <cellStyle name="Dane wyjściowe" xfId="1498" builtinId="21" hidden="1"/>
    <cellStyle name="Dane wyjściowe" xfId="1539" builtinId="21" hidden="1"/>
    <cellStyle name="Dane wyjściowe" xfId="1578" builtinId="21" hidden="1"/>
    <cellStyle name="Dane wyjściowe" xfId="1618" builtinId="21" hidden="1"/>
    <cellStyle name="Dane wyjściowe" xfId="1657" builtinId="21" hidden="1"/>
    <cellStyle name="Dane wyjściowe" xfId="926" builtinId="21" hidden="1"/>
    <cellStyle name="Dane wyjściowe" xfId="822" builtinId="21" hidden="1"/>
    <cellStyle name="Dane wyjściowe" xfId="1730" builtinId="21" hidden="1"/>
    <cellStyle name="Dane wyjściowe" xfId="1770" builtinId="21" hidden="1"/>
    <cellStyle name="Dane wyjściowe" xfId="1808" builtinId="21" hidden="1"/>
    <cellStyle name="Dane wyjściowe" xfId="1848" builtinId="21" hidden="1"/>
    <cellStyle name="Dane wyjściowe" xfId="1887" builtinId="21" hidden="1"/>
    <cellStyle name="Dane wyjściowe" xfId="1927" builtinId="21" hidden="1"/>
    <cellStyle name="Dane wyjściowe" xfId="1967" builtinId="21" hidden="1"/>
    <cellStyle name="Dane wyjściowe" xfId="2007" builtinId="21" hidden="1"/>
    <cellStyle name="Dane wyjściowe" xfId="2045" builtinId="21" hidden="1"/>
    <cellStyle name="Dane wyjściowe" xfId="2085" builtinId="21" hidden="1"/>
    <cellStyle name="Dane wyjściowe" xfId="2124" builtinId="21" hidden="1"/>
    <cellStyle name="Dane wyjściowe" xfId="2164" builtinId="21" hidden="1"/>
    <cellStyle name="Dane wyjściowe" xfId="2204" builtinId="21" hidden="1"/>
    <cellStyle name="Dane wyjściowe" xfId="2243" builtinId="21" hidden="1"/>
    <cellStyle name="Dane wyjściowe" xfId="2283" builtinId="21" hidden="1"/>
    <cellStyle name="Dane wyjściowe" xfId="2322" builtinId="21" hidden="1"/>
    <cellStyle name="Dane wyjściowe" xfId="2362" builtinId="21" hidden="1"/>
    <cellStyle name="Dane wyjściowe" xfId="2401" builtinId="21" hidden="1"/>
    <cellStyle name="Dane wyjściowe" xfId="841" builtinId="21" hidden="1"/>
    <cellStyle name="Dane wyjściowe" xfId="877" builtinId="21" hidden="1"/>
    <cellStyle name="Dane wyjściowe" xfId="2446" builtinId="21" hidden="1"/>
    <cellStyle name="Dane wyjściowe" xfId="2486" builtinId="21" hidden="1"/>
    <cellStyle name="Dane wyjściowe" xfId="2524" builtinId="21" hidden="1"/>
    <cellStyle name="Dane wyjściowe" xfId="2564" builtinId="21" hidden="1"/>
    <cellStyle name="Dane wyjściowe" xfId="2603" builtinId="21" hidden="1"/>
    <cellStyle name="Dane wyjściowe" xfId="2643" builtinId="21" hidden="1"/>
    <cellStyle name="Dane wyjściowe" xfId="2683" builtinId="21" hidden="1"/>
    <cellStyle name="Dane wyjściowe" xfId="2723" builtinId="21" hidden="1"/>
    <cellStyle name="Dane wyjściowe" xfId="2761" builtinId="21" hidden="1"/>
    <cellStyle name="Dane wyjściowe" xfId="2801" builtinId="21" hidden="1"/>
    <cellStyle name="Dane wyjściowe" xfId="2840" builtinId="21" hidden="1"/>
    <cellStyle name="Dane wyjściowe" xfId="2880" builtinId="21" hidden="1"/>
    <cellStyle name="Dane wyjściowe" xfId="2920" builtinId="21" hidden="1"/>
    <cellStyle name="Dane wyjściowe" xfId="2959" builtinId="21" hidden="1"/>
    <cellStyle name="Dane wyjściowe" xfId="2999" builtinId="21" hidden="1"/>
    <cellStyle name="Dane wyjściowe" xfId="3038" builtinId="21" hidden="1"/>
    <cellStyle name="Dane wyjściowe" xfId="3078" builtinId="21" hidden="1"/>
    <cellStyle name="Dane wyjściowe" xfId="3117" builtinId="21" hidden="1"/>
    <cellStyle name="Dane wyjściowe" xfId="3156" builtinId="21" hidden="1"/>
    <cellStyle name="Dane wyjściowe" xfId="3349" builtinId="21" hidden="1"/>
    <cellStyle name="Dane wyjściowe" xfId="3393" builtinId="21" hidden="1"/>
    <cellStyle name="Dane wyjściowe" xfId="3433" builtinId="21" hidden="1"/>
    <cellStyle name="Dane wyjściowe" xfId="3471" builtinId="21" hidden="1"/>
    <cellStyle name="Dane wyjściowe" xfId="3511" builtinId="21" hidden="1"/>
    <cellStyle name="Dane wyjściowe" xfId="3550" builtinId="21" hidden="1"/>
    <cellStyle name="Dane wyjściowe" xfId="3590" builtinId="21" hidden="1"/>
    <cellStyle name="Dane wyjściowe" xfId="3630" builtinId="21" hidden="1"/>
    <cellStyle name="Dane wyjściowe" xfId="3670" builtinId="21" hidden="1"/>
    <cellStyle name="Dane wyjściowe" xfId="3708" builtinId="21" hidden="1"/>
    <cellStyle name="Dane wyjściowe" xfId="3748" builtinId="21" hidden="1"/>
    <cellStyle name="Dane wyjściowe" xfId="3791" builtinId="21" hidden="1"/>
    <cellStyle name="Dane wyjściowe" xfId="3831" builtinId="21" hidden="1"/>
    <cellStyle name="Dane wyjściowe" xfId="3871" builtinId="21" hidden="1"/>
    <cellStyle name="Dane wyjściowe" xfId="3910" builtinId="21" hidden="1"/>
    <cellStyle name="Dane wyjściowe" xfId="3951" builtinId="21" hidden="1"/>
    <cellStyle name="Dane wyjściowe" xfId="3990" builtinId="21" hidden="1"/>
    <cellStyle name="Dane wyjściowe" xfId="4030" builtinId="21" hidden="1"/>
    <cellStyle name="Dane wyjściowe" xfId="4069" builtinId="21" hidden="1"/>
    <cellStyle name="Dane wyjściowe" xfId="4126" builtinId="21" hidden="1"/>
    <cellStyle name="Dane wyjściowe" xfId="4285" builtinId="21" hidden="1"/>
    <cellStyle name="Dane wyjściowe" xfId="4329" builtinId="21" hidden="1"/>
    <cellStyle name="Dane wyjściowe" xfId="4369" builtinId="21" hidden="1"/>
    <cellStyle name="Dane wyjściowe" xfId="4407" builtinId="21" hidden="1"/>
    <cellStyle name="Dane wyjściowe" xfId="4447" builtinId="21" hidden="1"/>
    <cellStyle name="Dane wyjściowe" xfId="4486" builtinId="21" hidden="1"/>
    <cellStyle name="Dane wyjściowe" xfId="4526" builtinId="21" hidden="1"/>
    <cellStyle name="Dane wyjściowe" xfId="4566" builtinId="21" hidden="1"/>
    <cellStyle name="Dane wyjściowe" xfId="4606" builtinId="21" hidden="1"/>
    <cellStyle name="Dane wyjściowe" xfId="4644" builtinId="21" hidden="1"/>
    <cellStyle name="Dane wyjściowe" xfId="4684" builtinId="21" hidden="1"/>
    <cellStyle name="Dane wyjściowe" xfId="4727" builtinId="21" hidden="1"/>
    <cellStyle name="Dane wyjściowe" xfId="4767" builtinId="21" hidden="1"/>
    <cellStyle name="Dane wyjściowe" xfId="4807" builtinId="21" hidden="1"/>
    <cellStyle name="Dane wyjściowe" xfId="4846" builtinId="21" hidden="1"/>
    <cellStyle name="Dane wyjściowe" xfId="4887" builtinId="21" hidden="1"/>
    <cellStyle name="Dane wyjściowe" xfId="4926" builtinId="21" hidden="1"/>
    <cellStyle name="Dane wyjściowe" xfId="4966" builtinId="21" hidden="1"/>
    <cellStyle name="Dane wyjściowe" xfId="5005" builtinId="21" hidden="1"/>
    <cellStyle name="Dane wyjściowe" xfId="4266" builtinId="21" hidden="1"/>
    <cellStyle name="Dane wyjściowe" xfId="4162" builtinId="21" hidden="1"/>
    <cellStyle name="Dane wyjściowe" xfId="5078" builtinId="21" hidden="1"/>
    <cellStyle name="Dane wyjściowe" xfId="5118" builtinId="21" hidden="1"/>
    <cellStyle name="Dane wyjściowe" xfId="5156" builtinId="21" hidden="1"/>
    <cellStyle name="Dane wyjściowe" xfId="5196" builtinId="21" hidden="1"/>
    <cellStyle name="Dane wyjściowe" xfId="5235" builtinId="21" hidden="1"/>
    <cellStyle name="Dane wyjściowe" xfId="5275" builtinId="21" hidden="1"/>
    <cellStyle name="Dane wyjściowe" xfId="5315" builtinId="21" hidden="1"/>
    <cellStyle name="Dane wyjściowe" xfId="5355" builtinId="21" hidden="1"/>
    <cellStyle name="Dane wyjściowe" xfId="5393" builtinId="21" hidden="1"/>
    <cellStyle name="Dane wyjściowe" xfId="5433" builtinId="21" hidden="1"/>
    <cellStyle name="Dane wyjściowe" xfId="5472" builtinId="21" hidden="1"/>
    <cellStyle name="Dane wyjściowe" xfId="5512" builtinId="21" hidden="1"/>
    <cellStyle name="Dane wyjściowe" xfId="5552" builtinId="21" hidden="1"/>
    <cellStyle name="Dane wyjściowe" xfId="5591" builtinId="21" hidden="1"/>
    <cellStyle name="Dane wyjściowe" xfId="5631" builtinId="21" hidden="1"/>
    <cellStyle name="Dane wyjściowe" xfId="5670" builtinId="21" hidden="1"/>
    <cellStyle name="Dane wyjściowe" xfId="5710" builtinId="21" hidden="1"/>
    <cellStyle name="Dane wyjściowe" xfId="5749" builtinId="21" hidden="1"/>
    <cellStyle name="Dane wyjściowe" xfId="4181" builtinId="21" hidden="1"/>
    <cellStyle name="Dane wyjściowe" xfId="4217" builtinId="21" hidden="1"/>
    <cellStyle name="Dane wyjściowe" xfId="5794" builtinId="21" hidden="1"/>
    <cellStyle name="Dane wyjściowe" xfId="5834" builtinId="21" hidden="1"/>
    <cellStyle name="Dane wyjściowe" xfId="5872" builtinId="21" hidden="1"/>
    <cellStyle name="Dane wyjściowe" xfId="5912" builtinId="21" hidden="1"/>
    <cellStyle name="Dane wyjściowe" xfId="5951" builtinId="21" hidden="1"/>
    <cellStyle name="Dane wyjściowe" xfId="5991" builtinId="21" hidden="1"/>
    <cellStyle name="Dane wyjściowe" xfId="6031" builtinId="21" hidden="1"/>
    <cellStyle name="Dane wyjściowe" xfId="6071" builtinId="21" hidden="1"/>
    <cellStyle name="Dane wyjściowe" xfId="6109" builtinId="21" hidden="1"/>
    <cellStyle name="Dane wyjściowe" xfId="6149" builtinId="21" hidden="1"/>
    <cellStyle name="Dane wyjściowe" xfId="6188" builtinId="21" hidden="1"/>
    <cellStyle name="Dane wyjściowe" xfId="6228" builtinId="21" hidden="1"/>
    <cellStyle name="Dane wyjściowe" xfId="6268" builtinId="21" hidden="1"/>
    <cellStyle name="Dane wyjściowe" xfId="6307" builtinId="21" hidden="1"/>
    <cellStyle name="Dane wyjściowe" xfId="6347" builtinId="21" hidden="1"/>
    <cellStyle name="Dane wyjściowe" xfId="6386" builtinId="21" hidden="1"/>
    <cellStyle name="Dane wyjściowe" xfId="6426" builtinId="21" hidden="1"/>
    <cellStyle name="Dane wyjściowe" xfId="6465" builtinId="21" hidden="1"/>
    <cellStyle name="Dane wyjściowe" xfId="3330" builtinId="21" hidden="1"/>
    <cellStyle name="Dane wyjściowe" xfId="3202" builtinId="21" hidden="1"/>
    <cellStyle name="Dane wyjściowe" xfId="6520" builtinId="21" hidden="1"/>
    <cellStyle name="Dane wyjściowe" xfId="6560" builtinId="21" hidden="1"/>
    <cellStyle name="Dane wyjściowe" xfId="6598" builtinId="21" hidden="1"/>
    <cellStyle name="Dane wyjściowe" xfId="6638" builtinId="21" hidden="1"/>
    <cellStyle name="Dane wyjściowe" xfId="6677" builtinId="21" hidden="1"/>
    <cellStyle name="Dane wyjściowe" xfId="6717" builtinId="21" hidden="1"/>
    <cellStyle name="Dane wyjściowe" xfId="6757" builtinId="21" hidden="1"/>
    <cellStyle name="Dane wyjściowe" xfId="6797" builtinId="21" hidden="1"/>
    <cellStyle name="Dane wyjściowe" xfId="6835" builtinId="21" hidden="1"/>
    <cellStyle name="Dane wyjściowe" xfId="6875" builtinId="21" hidden="1"/>
    <cellStyle name="Dane wyjściowe" xfId="6916" builtinId="21" hidden="1"/>
    <cellStyle name="Dane wyjściowe" xfId="6956" builtinId="21" hidden="1"/>
    <cellStyle name="Dane wyjściowe" xfId="6996" builtinId="21" hidden="1"/>
    <cellStyle name="Dane wyjściowe" xfId="7035" builtinId="21" hidden="1"/>
    <cellStyle name="Dane wyjściowe" xfId="7076" builtinId="21" hidden="1"/>
    <cellStyle name="Dane wyjściowe" xfId="7115" builtinId="21" hidden="1"/>
    <cellStyle name="Dane wyjściowe" xfId="7155" builtinId="21" hidden="1"/>
    <cellStyle name="Dane wyjściowe" xfId="7194" builtinId="21" hidden="1"/>
    <cellStyle name="Dane wyjściowe" xfId="7244" builtinId="21" hidden="1"/>
    <cellStyle name="Dane wyjściowe" xfId="7403" builtinId="21" hidden="1"/>
    <cellStyle name="Dane wyjściowe" xfId="7445" builtinId="21" hidden="1"/>
    <cellStyle name="Dane wyjściowe" xfId="7485" builtinId="21" hidden="1"/>
    <cellStyle name="Dane wyjściowe" xfId="7523" builtinId="21" hidden="1"/>
    <cellStyle name="Dane wyjściowe" xfId="7563" builtinId="21" hidden="1"/>
    <cellStyle name="Dane wyjściowe" xfId="7602" builtinId="21" hidden="1"/>
    <cellStyle name="Dane wyjściowe" xfId="7642" builtinId="21" hidden="1"/>
    <cellStyle name="Dane wyjściowe" xfId="7682" builtinId="21" hidden="1"/>
    <cellStyle name="Dane wyjściowe" xfId="7722" builtinId="21" hidden="1"/>
    <cellStyle name="Dane wyjściowe" xfId="7760" builtinId="21" hidden="1"/>
    <cellStyle name="Dane wyjściowe" xfId="7800" builtinId="21" hidden="1"/>
    <cellStyle name="Dane wyjściowe" xfId="7841" builtinId="21" hidden="1"/>
    <cellStyle name="Dane wyjściowe" xfId="7881" builtinId="21" hidden="1"/>
    <cellStyle name="Dane wyjściowe" xfId="7921" builtinId="21" hidden="1"/>
    <cellStyle name="Dane wyjściowe" xfId="7960" builtinId="21" hidden="1"/>
    <cellStyle name="Dane wyjściowe" xfId="8001" builtinId="21" hidden="1"/>
    <cellStyle name="Dane wyjściowe" xfId="8040" builtinId="21" hidden="1"/>
    <cellStyle name="Dane wyjściowe" xfId="8080" builtinId="21" hidden="1"/>
    <cellStyle name="Dane wyjściowe" xfId="8119" builtinId="21" hidden="1"/>
    <cellStyle name="Dane wyjściowe" xfId="7384" builtinId="21" hidden="1"/>
    <cellStyle name="Dane wyjściowe" xfId="7280" builtinId="21" hidden="1"/>
    <cellStyle name="Dane wyjściowe" xfId="8192" builtinId="21" hidden="1"/>
    <cellStyle name="Dane wyjściowe" xfId="8232" builtinId="21" hidden="1"/>
    <cellStyle name="Dane wyjściowe" xfId="8270" builtinId="21" hidden="1"/>
    <cellStyle name="Dane wyjściowe" xfId="8310" builtinId="21" hidden="1"/>
    <cellStyle name="Dane wyjściowe" xfId="8349" builtinId="21" hidden="1"/>
    <cellStyle name="Dane wyjściowe" xfId="8389" builtinId="21" hidden="1"/>
    <cellStyle name="Dane wyjściowe" xfId="8429" builtinId="21" hidden="1"/>
    <cellStyle name="Dane wyjściowe" xfId="8469" builtinId="21" hidden="1"/>
    <cellStyle name="Dane wyjściowe" xfId="8507" builtinId="21" hidden="1"/>
    <cellStyle name="Dane wyjściowe" xfId="8547" builtinId="21" hidden="1"/>
    <cellStyle name="Dane wyjściowe" xfId="8586" builtinId="21" hidden="1"/>
    <cellStyle name="Dane wyjściowe" xfId="8626" builtinId="21" hidden="1"/>
    <cellStyle name="Dane wyjściowe" xfId="8666" builtinId="21" hidden="1"/>
    <cellStyle name="Dane wyjściowe" xfId="8705" builtinId="21" hidden="1"/>
    <cellStyle name="Dane wyjściowe" xfId="8745" builtinId="21" hidden="1"/>
    <cellStyle name="Dane wyjściowe" xfId="8784" builtinId="21" hidden="1"/>
    <cellStyle name="Dane wyjściowe" xfId="8824" builtinId="21" hidden="1"/>
    <cellStyle name="Dane wyjściowe" xfId="8863" builtinId="21" hidden="1"/>
    <cellStyle name="Dane wyjściowe" xfId="7299" builtinId="21" hidden="1"/>
    <cellStyle name="Dane wyjściowe" xfId="7335" builtinId="21" hidden="1"/>
    <cellStyle name="Dane wyjściowe" xfId="8908" builtinId="21" hidden="1"/>
    <cellStyle name="Dane wyjściowe" xfId="8948" builtinId="21" hidden="1"/>
    <cellStyle name="Dane wyjściowe" xfId="8986" builtinId="21" hidden="1"/>
    <cellStyle name="Dane wyjściowe" xfId="9026" builtinId="21" hidden="1"/>
    <cellStyle name="Dane wyjściowe" xfId="9065" builtinId="21" hidden="1"/>
    <cellStyle name="Dane wyjściowe" xfId="9105" builtinId="21" hidden="1"/>
    <cellStyle name="Dane wyjściowe" xfId="9145" builtinId="21" hidden="1"/>
    <cellStyle name="Dane wyjściowe" xfId="9185" builtinId="21" hidden="1"/>
    <cellStyle name="Dane wyjściowe" xfId="9223" builtinId="21" hidden="1"/>
    <cellStyle name="Dane wyjściowe" xfId="9263" builtinId="21" hidden="1"/>
    <cellStyle name="Dane wyjściowe" xfId="9302" builtinId="21" hidden="1"/>
    <cellStyle name="Dane wyjściowe" xfId="9342" builtinId="21" hidden="1"/>
    <cellStyle name="Dane wyjściowe" xfId="9382" builtinId="21" hidden="1"/>
    <cellStyle name="Dane wyjściowe" xfId="9421" builtinId="21" hidden="1"/>
    <cellStyle name="Dane wyjściowe" xfId="9461" builtinId="21" hidden="1"/>
    <cellStyle name="Dane wyjściowe" xfId="9500" builtinId="21" hidden="1"/>
    <cellStyle name="Dane wyjściowe" xfId="9540" builtinId="21" hidden="1"/>
    <cellStyle name="Dane wyjściowe" xfId="9579" builtinId="21" hidden="1"/>
    <cellStyle name="Dane wyjściowe" xfId="3295" builtinId="21" hidden="1"/>
    <cellStyle name="Dane wyjściowe" xfId="9620" builtinId="21" hidden="1"/>
    <cellStyle name="Dane wyjściowe" xfId="9660" builtinId="21" hidden="1"/>
    <cellStyle name="Dane wyjściowe" xfId="9700" builtinId="21" hidden="1"/>
    <cellStyle name="Dane wyjściowe" xfId="9738" builtinId="21" hidden="1"/>
    <cellStyle name="Dane wyjściowe" xfId="9778" builtinId="21" hidden="1"/>
    <cellStyle name="Dane wyjściowe" xfId="9817" builtinId="21" hidden="1"/>
    <cellStyle name="Dane wyjściowe" xfId="9857" builtinId="21" hidden="1"/>
    <cellStyle name="Dane wyjściowe" xfId="9897" builtinId="21" hidden="1"/>
    <cellStyle name="Dane wyjściowe" xfId="9937" builtinId="21" hidden="1"/>
    <cellStyle name="Dane wyjściowe" xfId="9975" builtinId="21" hidden="1"/>
    <cellStyle name="Dane wyjściowe" xfId="10015" builtinId="21" hidden="1"/>
    <cellStyle name="Dane wyjściowe" xfId="10054" builtinId="21" hidden="1"/>
    <cellStyle name="Dane wyjściowe" xfId="10094" builtinId="21" hidden="1"/>
    <cellStyle name="Dane wyjściowe" xfId="10134" builtinId="21" hidden="1"/>
    <cellStyle name="Dane wyjściowe" xfId="10173" builtinId="21" hidden="1"/>
    <cellStyle name="Dane wyjściowe" xfId="10213" builtinId="21" hidden="1"/>
    <cellStyle name="Dane wyjściowe" xfId="10252" builtinId="21" hidden="1"/>
    <cellStyle name="Dane wyjściowe" xfId="10292" builtinId="21" hidden="1"/>
    <cellStyle name="Dane wyjściowe" xfId="10331" builtinId="21" hidden="1"/>
    <cellStyle name="Dane wyjściowe" xfId="10370" builtinId="21" hidden="1"/>
    <cellStyle name="Dane wyjściowe" xfId="10529" builtinId="21" hidden="1"/>
    <cellStyle name="Dane wyjściowe" xfId="10569" builtinId="21" hidden="1"/>
    <cellStyle name="Dane wyjściowe" xfId="10609" builtinId="21" hidden="1"/>
    <cellStyle name="Dane wyjściowe" xfId="10647" builtinId="21" hidden="1"/>
    <cellStyle name="Dane wyjściowe" xfId="10687" builtinId="21" hidden="1"/>
    <cellStyle name="Dane wyjściowe" xfId="10726" builtinId="21" hidden="1"/>
    <cellStyle name="Dane wyjściowe" xfId="10766" builtinId="21" hidden="1"/>
    <cellStyle name="Dane wyjściowe" xfId="10806" builtinId="21" hidden="1"/>
    <cellStyle name="Dane wyjściowe" xfId="10846" builtinId="21" hidden="1"/>
    <cellStyle name="Dane wyjściowe" xfId="10884" builtinId="21" hidden="1"/>
    <cellStyle name="Dane wyjściowe" xfId="10924" builtinId="21" hidden="1"/>
    <cellStyle name="Dane wyjściowe" xfId="10963" builtinId="21" hidden="1"/>
    <cellStyle name="Dane wyjściowe" xfId="11003" builtinId="21" hidden="1"/>
    <cellStyle name="Dane wyjściowe" xfId="11043" builtinId="21" hidden="1"/>
    <cellStyle name="Dane wyjściowe" xfId="11082" builtinId="21" hidden="1"/>
    <cellStyle name="Dane wyjściowe" xfId="11123" builtinId="21" hidden="1"/>
    <cellStyle name="Dane wyjściowe" xfId="11162" builtinId="21" hidden="1"/>
    <cellStyle name="Dane wyjściowe" xfId="11202" builtinId="21" hidden="1"/>
    <cellStyle name="Dane wyjściowe" xfId="11241" builtinId="21" hidden="1"/>
    <cellStyle name="Dane wyjściowe" xfId="10510" builtinId="21" hidden="1"/>
    <cellStyle name="Dane wyjściowe" xfId="10406" builtinId="21" hidden="1"/>
    <cellStyle name="Dane wyjściowe" xfId="11314" builtinId="21" hidden="1"/>
    <cellStyle name="Dane wyjściowe" xfId="11354" builtinId="21" hidden="1"/>
    <cellStyle name="Dane wyjściowe" xfId="11392" builtinId="21" hidden="1"/>
    <cellStyle name="Dane wyjściowe" xfId="11432" builtinId="21" hidden="1"/>
    <cellStyle name="Dane wyjściowe" xfId="11471" builtinId="21" hidden="1"/>
    <cellStyle name="Dane wyjściowe" xfId="11511" builtinId="21" hidden="1"/>
    <cellStyle name="Dane wyjściowe" xfId="11551" builtinId="21" hidden="1"/>
    <cellStyle name="Dane wyjściowe" xfId="11591" builtinId="21" hidden="1"/>
    <cellStyle name="Dane wyjściowe" xfId="11629" builtinId="21" hidden="1"/>
    <cellStyle name="Dane wyjściowe" xfId="11669" builtinId="21" hidden="1"/>
    <cellStyle name="Dane wyjściowe" xfId="11708" builtinId="21" hidden="1"/>
    <cellStyle name="Dane wyjściowe" xfId="11748" builtinId="21" hidden="1"/>
    <cellStyle name="Dane wyjściowe" xfId="11788" builtinId="21" hidden="1"/>
    <cellStyle name="Dane wyjściowe" xfId="11827" builtinId="21" hidden="1"/>
    <cellStyle name="Dane wyjściowe" xfId="11867" builtinId="21" hidden="1"/>
    <cellStyle name="Dane wyjściowe" xfId="11906" builtinId="21" hidden="1"/>
    <cellStyle name="Dane wyjściowe" xfId="11946" builtinId="21" hidden="1"/>
    <cellStyle name="Dane wyjściowe" xfId="11985" builtinId="21" hidden="1"/>
    <cellStyle name="Dane wyjściowe" xfId="10425" builtinId="21" hidden="1"/>
    <cellStyle name="Dane wyjściowe" xfId="10461" builtinId="21" hidden="1"/>
    <cellStyle name="Dane wyjściowe" xfId="12030" builtinId="21" hidden="1"/>
    <cellStyle name="Dane wyjściowe" xfId="12070" builtinId="21" hidden="1"/>
    <cellStyle name="Dane wyjściowe" xfId="12108" builtinId="21" hidden="1"/>
    <cellStyle name="Dane wyjściowe" xfId="12148" builtinId="21" hidden="1"/>
    <cellStyle name="Dane wyjściowe" xfId="12187" builtinId="21" hidden="1"/>
    <cellStyle name="Dane wyjściowe" xfId="12227" builtinId="21" hidden="1"/>
    <cellStyle name="Dane wyjściowe" xfId="12267" builtinId="21" hidden="1"/>
    <cellStyle name="Dane wyjściowe" xfId="12307" builtinId="21" hidden="1"/>
    <cellStyle name="Dane wyjściowe" xfId="12345" builtinId="21" hidden="1"/>
    <cellStyle name="Dane wyjściowe" xfId="12385" builtinId="21" hidden="1"/>
    <cellStyle name="Dane wyjściowe" xfId="12424" builtinId="21" hidden="1"/>
    <cellStyle name="Dane wyjściowe" xfId="12464" builtinId="21" hidden="1"/>
    <cellStyle name="Dane wyjściowe" xfId="12504" builtinId="21" hidden="1"/>
    <cellStyle name="Dane wyjściowe" xfId="12543" builtinId="21" hidden="1"/>
    <cellStyle name="Dane wyjściowe" xfId="12583" builtinId="21" hidden="1"/>
    <cellStyle name="Dane wyjściowe" xfId="12622" builtinId="21" hidden="1"/>
    <cellStyle name="Dane wyjściowe" xfId="12662" builtinId="21" hidden="1"/>
    <cellStyle name="Dane wyjściowe" xfId="12701" builtinId="21" hidden="1"/>
    <cellStyle name="Dane wyjściowe" xfId="12740" builtinId="21" hidden="1"/>
    <cellStyle name="Dane wyjściowe" xfId="12780" builtinId="21" hidden="1"/>
    <cellStyle name="Dane wyjściowe" xfId="12820" builtinId="21" hidden="1"/>
    <cellStyle name="Dane wyjściowe" xfId="12860" builtinId="21" hidden="1"/>
    <cellStyle name="Dane wyjściowe" xfId="12898" builtinId="21" hidden="1"/>
    <cellStyle name="Dane wyjściowe" xfId="12938" builtinId="21" hidden="1"/>
    <cellStyle name="Dane wyjściowe" xfId="12977" builtinId="21" hidden="1"/>
    <cellStyle name="Dane wyjściowe" xfId="13017" builtinId="21" hidden="1"/>
    <cellStyle name="Dane wyjściowe" xfId="13057" builtinId="21" hidden="1"/>
    <cellStyle name="Dane wyjściowe" xfId="13097" builtinId="21" hidden="1"/>
    <cellStyle name="Dane wyjściowe" xfId="13135" builtinId="21" hidden="1"/>
    <cellStyle name="Dane wyjściowe" xfId="13175" builtinId="21" hidden="1"/>
    <cellStyle name="Dane wyjściowe" xfId="13214" builtinId="21" hidden="1"/>
    <cellStyle name="Dane wyjściowe" xfId="13254" builtinId="21" hidden="1"/>
    <cellStyle name="Dane wyjściowe" xfId="13294" builtinId="21" hidden="1"/>
    <cellStyle name="Dane wyjściowe" xfId="13333" builtinId="21" hidden="1"/>
    <cellStyle name="Dane wyjściowe" xfId="13373" builtinId="21" hidden="1"/>
    <cellStyle name="Dane wyjściowe" xfId="13412" builtinId="21" hidden="1"/>
    <cellStyle name="Dane wyjściowe" xfId="13452" builtinId="21" hidden="1"/>
    <cellStyle name="Dane wyjściowe" xfId="13491" builtinId="21" hidden="1"/>
    <cellStyle name="Dane wyjściowe" xfId="13530" builtinId="21" hidden="1"/>
    <cellStyle name="Dane wyjściowe" xfId="13689" builtinId="21" hidden="1"/>
    <cellStyle name="Dane wyjściowe" xfId="13729" builtinId="21" hidden="1"/>
    <cellStyle name="Dane wyjściowe" xfId="13769" builtinId="21" hidden="1"/>
    <cellStyle name="Dane wyjściowe" xfId="13807" builtinId="21" hidden="1"/>
    <cellStyle name="Dane wyjściowe" xfId="13847" builtinId="21" hidden="1"/>
    <cellStyle name="Dane wyjściowe" xfId="13886" builtinId="21" hidden="1"/>
    <cellStyle name="Dane wyjściowe" xfId="13926" builtinId="21" hidden="1"/>
    <cellStyle name="Dane wyjściowe" xfId="13966" builtinId="21" hidden="1"/>
    <cellStyle name="Dane wyjściowe" xfId="14006" builtinId="21" hidden="1"/>
    <cellStyle name="Dane wyjściowe" xfId="14044" builtinId="21" hidden="1"/>
    <cellStyle name="Dane wyjściowe" xfId="14084" builtinId="21" hidden="1"/>
    <cellStyle name="Dane wyjściowe" xfId="14123" builtinId="21" hidden="1"/>
    <cellStyle name="Dane wyjściowe" xfId="14163" builtinId="21" hidden="1"/>
    <cellStyle name="Dane wyjściowe" xfId="14203" builtinId="21" hidden="1"/>
    <cellStyle name="Dane wyjściowe" xfId="14242" builtinId="21" hidden="1"/>
    <cellStyle name="Dane wyjściowe" xfId="14283" builtinId="21" hidden="1"/>
    <cellStyle name="Dane wyjściowe" xfId="14322" builtinId="21" hidden="1"/>
    <cellStyle name="Dane wyjściowe" xfId="14362" builtinId="21" hidden="1"/>
    <cellStyle name="Dane wyjściowe" xfId="14401" builtinId="21" hidden="1"/>
    <cellStyle name="Dane wyjściowe" xfId="13670" builtinId="21" hidden="1"/>
    <cellStyle name="Dane wyjściowe" xfId="13566" builtinId="21" hidden="1"/>
    <cellStyle name="Dane wyjściowe" xfId="14474" builtinId="21" hidden="1"/>
    <cellStyle name="Dane wyjściowe" xfId="14514" builtinId="21" hidden="1"/>
    <cellStyle name="Dane wyjściowe" xfId="14552" builtinId="21" hidden="1"/>
    <cellStyle name="Dane wyjściowe" xfId="14592" builtinId="21" hidden="1"/>
    <cellStyle name="Dane wyjściowe" xfId="14631" builtinId="21" hidden="1"/>
    <cellStyle name="Dane wyjściowe" xfId="14671" builtinId="21" hidden="1"/>
    <cellStyle name="Dane wyjściowe" xfId="14711" builtinId="21" hidden="1"/>
    <cellStyle name="Dane wyjściowe" xfId="14751" builtinId="21" hidden="1"/>
    <cellStyle name="Dane wyjściowe" xfId="14789" builtinId="21" hidden="1"/>
    <cellStyle name="Dane wyjściowe" xfId="14829" builtinId="21" hidden="1"/>
    <cellStyle name="Dane wyjściowe" xfId="14868" builtinId="21" hidden="1"/>
    <cellStyle name="Dane wyjściowe" xfId="14908" builtinId="21" hidden="1"/>
    <cellStyle name="Dane wyjściowe" xfId="14948" builtinId="21" hidden="1"/>
    <cellStyle name="Dane wyjściowe" xfId="14987" builtinId="21" hidden="1"/>
    <cellStyle name="Dane wyjściowe" xfId="15027" builtinId="21" hidden="1"/>
    <cellStyle name="Dane wyjściowe" xfId="15066" builtinId="21" hidden="1"/>
    <cellStyle name="Dane wyjściowe" xfId="15106" builtinId="21" hidden="1"/>
    <cellStyle name="Dane wyjściowe" xfId="15145" builtinId="21" hidden="1"/>
    <cellStyle name="Dane wyjściowe" xfId="13585" builtinId="21" hidden="1"/>
    <cellStyle name="Dane wyjściowe" xfId="13621" builtinId="21" hidden="1"/>
    <cellStyle name="Dane wyjściowe" xfId="15190" builtinId="21" hidden="1"/>
    <cellStyle name="Dane wyjściowe" xfId="15230" builtinId="21" hidden="1"/>
    <cellStyle name="Dane wyjściowe" xfId="15268" builtinId="21" hidden="1"/>
    <cellStyle name="Dane wyjściowe" xfId="15308" builtinId="21" hidden="1"/>
    <cellStyle name="Dane wyjściowe" xfId="15347" builtinId="21" hidden="1"/>
    <cellStyle name="Dane wyjściowe" xfId="15387" builtinId="21" hidden="1"/>
    <cellStyle name="Dane wyjściowe" xfId="15427" builtinId="21" hidden="1"/>
    <cellStyle name="Dane wyjściowe" xfId="15467" builtinId="21" hidden="1"/>
    <cellStyle name="Dane wyjściowe" xfId="15505" builtinId="21" hidden="1"/>
    <cellStyle name="Dane wyjściowe" xfId="15545" builtinId="21" hidden="1"/>
    <cellStyle name="Dane wyjściowe" xfId="15584" builtinId="21" hidden="1"/>
    <cellStyle name="Dane wyjściowe" xfId="15624" builtinId="21" hidden="1"/>
    <cellStyle name="Dane wyjściowe" xfId="15664" builtinId="21" hidden="1"/>
    <cellStyle name="Dane wyjściowe" xfId="15703" builtinId="21" hidden="1"/>
    <cellStyle name="Dane wyjściowe" xfId="15743" builtinId="21" hidden="1"/>
    <cellStyle name="Dane wyjściowe" xfId="15782" builtinId="21" hidden="1"/>
    <cellStyle name="Dane wyjściowe" xfId="15822" builtinId="21" hidden="1"/>
    <cellStyle name="Dane wyjściowe" xfId="15861" builtinId="21" hidden="1"/>
    <cellStyle name="Dane wyjściowe" xfId="3221" builtinId="21" hidden="1"/>
    <cellStyle name="Dane wyjściowe" xfId="3379" builtinId="21" hidden="1"/>
    <cellStyle name="Dane wyjściowe" xfId="15914" builtinId="21" hidden="1"/>
    <cellStyle name="Dane wyjściowe" xfId="15954" builtinId="21" hidden="1"/>
    <cellStyle name="Dane wyjściowe" xfId="15992" builtinId="21" hidden="1"/>
    <cellStyle name="Dane wyjściowe" xfId="16032" builtinId="21" hidden="1"/>
    <cellStyle name="Dane wyjściowe" xfId="16071" builtinId="21" hidden="1"/>
    <cellStyle name="Dane wyjściowe" xfId="16111" builtinId="21" hidden="1"/>
    <cellStyle name="Dane wyjściowe" xfId="16151" builtinId="21" hidden="1"/>
    <cellStyle name="Dane wyjściowe" xfId="16191" builtinId="21" hidden="1"/>
    <cellStyle name="Dane wyjściowe" xfId="16229" builtinId="21" hidden="1"/>
    <cellStyle name="Dane wyjściowe" xfId="16269" builtinId="21" hidden="1"/>
    <cellStyle name="Dane wyjściowe" xfId="16308" builtinId="21" hidden="1"/>
    <cellStyle name="Dane wyjściowe" xfId="16348" builtinId="21" hidden="1"/>
    <cellStyle name="Dane wyjściowe" xfId="16388" builtinId="21" hidden="1"/>
    <cellStyle name="Dane wyjściowe" xfId="16427" builtinId="21" hidden="1"/>
    <cellStyle name="Dane wyjściowe" xfId="16467" builtinId="21" hidden="1"/>
    <cellStyle name="Dane wyjściowe" xfId="16506" builtinId="21" hidden="1"/>
    <cellStyle name="Dane wyjściowe" xfId="16546" builtinId="21" hidden="1"/>
    <cellStyle name="Dane wyjściowe" xfId="16585" builtinId="21" hidden="1"/>
    <cellStyle name="Dane wyjściowe" xfId="16624" builtinId="21" hidden="1"/>
    <cellStyle name="Dane wyjściowe" xfId="16783" builtinId="21" hidden="1"/>
    <cellStyle name="Dane wyjściowe" xfId="16823" builtinId="21" hidden="1"/>
    <cellStyle name="Dane wyjściowe" xfId="16863" builtinId="21" hidden="1"/>
    <cellStyle name="Dane wyjściowe" xfId="16901" builtinId="21" hidden="1"/>
    <cellStyle name="Dane wyjściowe" xfId="16941" builtinId="21" hidden="1"/>
    <cellStyle name="Dane wyjściowe" xfId="16980" builtinId="21" hidden="1"/>
    <cellStyle name="Dane wyjściowe" xfId="17020" builtinId="21" hidden="1"/>
    <cellStyle name="Dane wyjściowe" xfId="17060" builtinId="21" hidden="1"/>
    <cellStyle name="Dane wyjściowe" xfId="17100" builtinId="21" hidden="1"/>
    <cellStyle name="Dane wyjściowe" xfId="17138" builtinId="21" hidden="1"/>
    <cellStyle name="Dane wyjściowe" xfId="17178" builtinId="21" hidden="1"/>
    <cellStyle name="Dane wyjściowe" xfId="17217" builtinId="21" hidden="1"/>
    <cellStyle name="Dane wyjściowe" xfId="17257" builtinId="21" hidden="1"/>
    <cellStyle name="Dane wyjściowe" xfId="17297" builtinId="21" hidden="1"/>
    <cellStyle name="Dane wyjściowe" xfId="17336" builtinId="21" hidden="1"/>
    <cellStyle name="Dane wyjściowe" xfId="17377" builtinId="21" hidden="1"/>
    <cellStyle name="Dane wyjściowe" xfId="17416" builtinId="21" hidden="1"/>
    <cellStyle name="Dane wyjściowe" xfId="17456" builtinId="21" hidden="1"/>
    <cellStyle name="Dane wyjściowe" xfId="17495" builtinId="21" hidden="1"/>
    <cellStyle name="Dane wyjściowe" xfId="16764" builtinId="21" hidden="1"/>
    <cellStyle name="Dane wyjściowe" xfId="16660" builtinId="21" hidden="1"/>
    <cellStyle name="Dane wyjściowe" xfId="17568" builtinId="21" hidden="1"/>
    <cellStyle name="Dane wyjściowe" xfId="17608" builtinId="21" hidden="1"/>
    <cellStyle name="Dane wyjściowe" xfId="17646" builtinId="21" hidden="1"/>
    <cellStyle name="Dane wyjściowe" xfId="17686" builtinId="21" hidden="1"/>
    <cellStyle name="Dane wyjściowe" xfId="17725" builtinId="21" hidden="1"/>
    <cellStyle name="Dane wyjściowe" xfId="17765" builtinId="21" hidden="1"/>
    <cellStyle name="Dane wyjściowe" xfId="17805" builtinId="21" hidden="1"/>
    <cellStyle name="Dane wyjściowe" xfId="17845" builtinId="21" hidden="1"/>
    <cellStyle name="Dane wyjściowe" xfId="17883" builtinId="21" hidden="1"/>
    <cellStyle name="Dane wyjściowe" xfId="17923" builtinId="21" hidden="1"/>
    <cellStyle name="Dane wyjściowe" xfId="17962" builtinId="21" hidden="1"/>
    <cellStyle name="Dane wyjściowe" xfId="18002" builtinId="21" hidden="1"/>
    <cellStyle name="Dane wyjściowe" xfId="18042" builtinId="21" hidden="1"/>
    <cellStyle name="Dane wyjściowe" xfId="18081" builtinId="21" hidden="1"/>
    <cellStyle name="Dane wyjściowe" xfId="18121" builtinId="21" hidden="1"/>
    <cellStyle name="Dane wyjściowe" xfId="18160" builtinId="21" hidden="1"/>
    <cellStyle name="Dane wyjściowe" xfId="18200" builtinId="21" hidden="1"/>
    <cellStyle name="Dane wyjściowe" xfId="18239" builtinId="21" hidden="1"/>
    <cellStyle name="Dane wyjściowe" xfId="16679" builtinId="21" hidden="1"/>
    <cellStyle name="Dane wyjściowe" xfId="16715" builtinId="21" hidden="1"/>
    <cellStyle name="Dane wyjściowe" xfId="18284" builtinId="21" hidden="1"/>
    <cellStyle name="Dane wyjściowe" xfId="18324" builtinId="21" hidden="1"/>
    <cellStyle name="Dane wyjściowe" xfId="18362" builtinId="21" hidden="1"/>
    <cellStyle name="Dane wyjściowe" xfId="18402" builtinId="21" hidden="1"/>
    <cellStyle name="Dane wyjściowe" xfId="18441" builtinId="21" hidden="1"/>
    <cellStyle name="Dane wyjściowe" xfId="18481" builtinId="21" hidden="1"/>
    <cellStyle name="Dane wyjściowe" xfId="18521" builtinId="21" hidden="1"/>
    <cellStyle name="Dane wyjściowe" xfId="18561" builtinId="21" hidden="1"/>
    <cellStyle name="Dane wyjściowe" xfId="18599" builtinId="21" hidden="1"/>
    <cellStyle name="Dane wyjściowe" xfId="18639" builtinId="21" hidden="1"/>
    <cellStyle name="Dane wyjściowe" xfId="18678" builtinId="21" hidden="1"/>
    <cellStyle name="Dane wyjściowe" xfId="18718" builtinId="21" hidden="1"/>
    <cellStyle name="Dane wyjściowe" xfId="18758" builtinId="21" hidden="1"/>
    <cellStyle name="Dane wyjściowe" xfId="18797" builtinId="21" hidden="1"/>
    <cellStyle name="Dane wyjściowe" xfId="18837" builtinId="21" hidden="1"/>
    <cellStyle name="Dane wyjściowe" xfId="18876" builtinId="21" hidden="1"/>
    <cellStyle name="Dane wyjściowe" xfId="18916" builtinId="21" hidden="1"/>
    <cellStyle name="Dane wyjściowe" xfId="18955" builtinId="21" hidden="1"/>
    <cellStyle name="Dane wyjściowe" xfId="3250" builtinId="21" hidden="1"/>
    <cellStyle name="Dane wyjściowe" xfId="19077" builtinId="21" hidden="1"/>
    <cellStyle name="Dane wyjściowe" xfId="19117" builtinId="21" hidden="1"/>
    <cellStyle name="Dane wyjściowe" xfId="19157" builtinId="21" hidden="1"/>
    <cellStyle name="Dane wyjściowe" xfId="19195" builtinId="21" hidden="1"/>
    <cellStyle name="Dane wyjściowe" xfId="19235" builtinId="21" hidden="1"/>
    <cellStyle name="Dane wyjściowe" xfId="19274" builtinId="21" hidden="1"/>
    <cellStyle name="Dane wyjściowe" xfId="19314" builtinId="21" hidden="1"/>
    <cellStyle name="Dane wyjściowe" xfId="19354" builtinId="21" hidden="1"/>
    <cellStyle name="Dane wyjściowe" xfId="19394" builtinId="21" hidden="1"/>
    <cellStyle name="Dane wyjściowe" xfId="19432" builtinId="21" hidden="1"/>
    <cellStyle name="Dane wyjściowe" xfId="19472" builtinId="21" hidden="1"/>
    <cellStyle name="Dane wyjściowe" xfId="19511" builtinId="21" hidden="1"/>
    <cellStyle name="Dane wyjściowe" xfId="19551" builtinId="21" hidden="1"/>
    <cellStyle name="Dane wyjściowe" xfId="19591" builtinId="21" hidden="1"/>
    <cellStyle name="Dane wyjściowe" xfId="19630" builtinId="21" hidden="1"/>
    <cellStyle name="Dane wyjściowe" xfId="19670" builtinId="21" hidden="1"/>
    <cellStyle name="Dane wyjściowe" xfId="19709" builtinId="21" hidden="1"/>
    <cellStyle name="Dane wyjściowe" xfId="19749" builtinId="21" hidden="1"/>
    <cellStyle name="Dane wyjściowe" xfId="19788" builtinId="21" hidden="1"/>
    <cellStyle name="Dane wyjściowe" xfId="19839" builtinId="21" hidden="1"/>
    <cellStyle name="Dane wyjściowe" xfId="19998" builtinId="21" hidden="1"/>
    <cellStyle name="Dane wyjściowe" xfId="20038" builtinId="21" hidden="1"/>
    <cellStyle name="Dane wyjściowe" xfId="20078" builtinId="21" hidden="1"/>
    <cellStyle name="Dane wyjściowe" xfId="20116" builtinId="21" hidden="1"/>
    <cellStyle name="Dane wyjściowe" xfId="20156" builtinId="21" hidden="1"/>
    <cellStyle name="Dane wyjściowe" xfId="20195" builtinId="21" hidden="1"/>
    <cellStyle name="Dane wyjściowe" xfId="20235" builtinId="21" hidden="1"/>
    <cellStyle name="Dane wyjściowe" xfId="20275" builtinId="21" hidden="1"/>
    <cellStyle name="Dane wyjściowe" xfId="20315" builtinId="21" hidden="1"/>
    <cellStyle name="Dane wyjściowe" xfId="20353" builtinId="21" hidden="1"/>
    <cellStyle name="Dane wyjściowe" xfId="20393" builtinId="21" hidden="1"/>
    <cellStyle name="Dane wyjściowe" xfId="20432" builtinId="21" hidden="1"/>
    <cellStyle name="Dane wyjściowe" xfId="20472" builtinId="21" hidden="1"/>
    <cellStyle name="Dane wyjściowe" xfId="20512" builtinId="21" hidden="1"/>
    <cellStyle name="Dane wyjściowe" xfId="20551" builtinId="21" hidden="1"/>
    <cellStyle name="Dane wyjściowe" xfId="20592" builtinId="21" hidden="1"/>
    <cellStyle name="Dane wyjściowe" xfId="20631" builtinId="21" hidden="1"/>
    <cellStyle name="Dane wyjściowe" xfId="20671" builtinId="21" hidden="1"/>
    <cellStyle name="Dane wyjściowe" xfId="20710" builtinId="21" hidden="1"/>
    <cellStyle name="Dane wyjściowe" xfId="19979" builtinId="21" hidden="1"/>
    <cellStyle name="Dane wyjściowe" xfId="19875" builtinId="21" hidden="1"/>
    <cellStyle name="Dane wyjściowe" xfId="20783" builtinId="21" hidden="1"/>
    <cellStyle name="Dane wyjściowe" xfId="20823" builtinId="21" hidden="1"/>
    <cellStyle name="Dane wyjściowe" xfId="20861" builtinId="21" hidden="1"/>
    <cellStyle name="Dane wyjściowe" xfId="20901" builtinId="21" hidden="1"/>
    <cellStyle name="Dane wyjściowe" xfId="20940" builtinId="21" hidden="1"/>
    <cellStyle name="Dane wyjściowe" xfId="20980" builtinId="21" hidden="1"/>
    <cellStyle name="Dane wyjściowe" xfId="21020" builtinId="21" hidden="1"/>
    <cellStyle name="Dane wyjściowe" xfId="21060" builtinId="21" hidden="1"/>
    <cellStyle name="Dane wyjściowe" xfId="21098" builtinId="21" hidden="1"/>
    <cellStyle name="Dane wyjściowe" xfId="21138" builtinId="21" hidden="1"/>
    <cellStyle name="Dane wyjściowe" xfId="21177" builtinId="21" hidden="1"/>
    <cellStyle name="Dane wyjściowe" xfId="21217" builtinId="21" hidden="1"/>
    <cellStyle name="Dane wyjściowe" xfId="21257" builtinId="21" hidden="1"/>
    <cellStyle name="Dane wyjściowe" xfId="21296" builtinId="21" hidden="1"/>
    <cellStyle name="Dane wyjściowe" xfId="21336" builtinId="21" hidden="1"/>
    <cellStyle name="Dane wyjściowe" xfId="21375" builtinId="21" hidden="1"/>
    <cellStyle name="Dane wyjściowe" xfId="21415" builtinId="21" hidden="1"/>
    <cellStyle name="Dane wyjściowe" xfId="21454" builtinId="21" hidden="1"/>
    <cellStyle name="Dane wyjściowe" xfId="19894" builtinId="21" hidden="1"/>
    <cellStyle name="Dane wyjściowe" xfId="19930" builtinId="21" hidden="1"/>
    <cellStyle name="Dane wyjściowe" xfId="21499" builtinId="21" hidden="1"/>
    <cellStyle name="Dane wyjściowe" xfId="21539" builtinId="21" hidden="1"/>
    <cellStyle name="Dane wyjściowe" xfId="21577" builtinId="21" hidden="1"/>
    <cellStyle name="Dane wyjściowe" xfId="21617" builtinId="21" hidden="1"/>
    <cellStyle name="Dane wyjściowe" xfId="21656" builtinId="21" hidden="1"/>
    <cellStyle name="Dane wyjściowe" xfId="21696" builtinId="21" hidden="1"/>
    <cellStyle name="Dane wyjściowe" xfId="21736" builtinId="21" hidden="1"/>
    <cellStyle name="Dane wyjściowe" xfId="21776" builtinId="21" hidden="1"/>
    <cellStyle name="Dane wyjściowe" xfId="21814" builtinId="21" hidden="1"/>
    <cellStyle name="Dane wyjściowe" xfId="21854" builtinId="21" hidden="1"/>
    <cellStyle name="Dane wyjściowe" xfId="21893" builtinId="21" hidden="1"/>
    <cellStyle name="Dane wyjściowe" xfId="21933" builtinId="21" hidden="1"/>
    <cellStyle name="Dane wyjściowe" xfId="21973" builtinId="21" hidden="1"/>
    <cellStyle name="Dane wyjściowe" xfId="22012" builtinId="21" hidden="1"/>
    <cellStyle name="Dane wyjściowe" xfId="22052" builtinId="21" hidden="1"/>
    <cellStyle name="Dane wyjściowe" xfId="22091" builtinId="21" hidden="1"/>
    <cellStyle name="Dane wyjściowe" xfId="22131" builtinId="21" hidden="1"/>
    <cellStyle name="Dane wyjściowe" xfId="22170" builtinId="21" hidden="1"/>
    <cellStyle name="Dane wyjściowe" xfId="22209" builtinId="21" hidden="1"/>
    <cellStyle name="Dane wyjściowe" xfId="22249" builtinId="21" hidden="1"/>
    <cellStyle name="Dane wyjściowe" xfId="22289" builtinId="21" hidden="1"/>
    <cellStyle name="Dane wyjściowe" xfId="22329" builtinId="21" hidden="1"/>
    <cellStyle name="Dane wyjściowe" xfId="22367" builtinId="21" hidden="1"/>
    <cellStyle name="Dane wyjściowe" xfId="22407" builtinId="21" hidden="1"/>
    <cellStyle name="Dane wyjściowe" xfId="22446" builtinId="21" hidden="1"/>
    <cellStyle name="Dane wyjściowe" xfId="22486" builtinId="21" hidden="1"/>
    <cellStyle name="Dane wyjściowe" xfId="22526" builtinId="21" hidden="1"/>
    <cellStyle name="Dane wyjściowe" xfId="22566" builtinId="21" hidden="1"/>
    <cellStyle name="Dane wyjściowe" xfId="22604" builtinId="21" hidden="1"/>
    <cellStyle name="Dane wyjściowe" xfId="22644" builtinId="21" hidden="1"/>
    <cellStyle name="Dane wyjściowe" xfId="22683" builtinId="21" hidden="1"/>
    <cellStyle name="Dane wyjściowe" xfId="22723" builtinId="21" hidden="1"/>
    <cellStyle name="Dane wyjściowe" xfId="22763" builtinId="21" hidden="1"/>
    <cellStyle name="Dane wyjściowe" xfId="22802" builtinId="21" hidden="1"/>
    <cellStyle name="Dane wyjściowe" xfId="22842" builtinId="21" hidden="1"/>
    <cellStyle name="Dane wyjściowe" xfId="22881" builtinId="21" hidden="1"/>
    <cellStyle name="Dane wyjściowe" xfId="22921" builtinId="21" hidden="1"/>
    <cellStyle name="Dane wyjściowe" xfId="22960" builtinId="21" hidden="1"/>
    <cellStyle name="Dane wyjściowe" xfId="22999" builtinId="21" hidden="1"/>
    <cellStyle name="Dane wyjściowe" xfId="23158" builtinId="21" hidden="1"/>
    <cellStyle name="Dane wyjściowe" xfId="23198" builtinId="21" hidden="1"/>
    <cellStyle name="Dane wyjściowe" xfId="23238" builtinId="21" hidden="1"/>
    <cellStyle name="Dane wyjściowe" xfId="23276" builtinId="21" hidden="1"/>
    <cellStyle name="Dane wyjściowe" xfId="23316" builtinId="21" hidden="1"/>
    <cellStyle name="Dane wyjściowe" xfId="23355" builtinId="21" hidden="1"/>
    <cellStyle name="Dane wyjściowe" xfId="23395" builtinId="21" hidden="1"/>
    <cellStyle name="Dane wyjściowe" xfId="23435" builtinId="21" hidden="1"/>
    <cellStyle name="Dane wyjściowe" xfId="23475" builtinId="21" hidden="1"/>
    <cellStyle name="Dane wyjściowe" xfId="23513" builtinId="21" hidden="1"/>
    <cellStyle name="Dane wyjściowe" xfId="23553" builtinId="21" hidden="1"/>
    <cellStyle name="Dane wyjściowe" xfId="23592" builtinId="21" hidden="1"/>
    <cellStyle name="Dane wyjściowe" xfId="23632" builtinId="21" hidden="1"/>
    <cellStyle name="Dane wyjściowe" xfId="23672" builtinId="21" hidden="1"/>
    <cellStyle name="Dane wyjściowe" xfId="23711" builtinId="21" hidden="1"/>
    <cellStyle name="Dane wyjściowe" xfId="23752" builtinId="21" hidden="1"/>
    <cellStyle name="Dane wyjściowe" xfId="23791" builtinId="21" hidden="1"/>
    <cellStyle name="Dane wyjściowe" xfId="23831" builtinId="21" hidden="1"/>
    <cellStyle name="Dane wyjściowe" xfId="23870" builtinId="21" hidden="1"/>
    <cellStyle name="Dane wyjściowe" xfId="23139" builtinId="21" hidden="1"/>
    <cellStyle name="Dane wyjściowe" xfId="23035" builtinId="21" hidden="1"/>
    <cellStyle name="Dane wyjściowe" xfId="23943" builtinId="21" hidden="1"/>
    <cellStyle name="Dane wyjściowe" xfId="23983" builtinId="21" hidden="1"/>
    <cellStyle name="Dane wyjściowe" xfId="24021" builtinId="21" hidden="1"/>
    <cellStyle name="Dane wyjściowe" xfId="24061" builtinId="21" hidden="1"/>
    <cellStyle name="Dane wyjściowe" xfId="24100" builtinId="21" hidden="1"/>
    <cellStyle name="Dane wyjściowe" xfId="24140" builtinId="21" hidden="1"/>
    <cellStyle name="Dane wyjściowe" xfId="24180" builtinId="21" hidden="1"/>
    <cellStyle name="Dane wyjściowe" xfId="24220" builtinId="21" hidden="1"/>
    <cellStyle name="Dane wyjściowe" xfId="24258" builtinId="21" hidden="1"/>
    <cellStyle name="Dane wyjściowe" xfId="24298" builtinId="21" hidden="1"/>
    <cellStyle name="Dane wyjściowe" xfId="24337" builtinId="21" hidden="1"/>
    <cellStyle name="Dane wyjściowe" xfId="24377" builtinId="21" hidden="1"/>
    <cellStyle name="Dane wyjściowe" xfId="24417" builtinId="21" hidden="1"/>
    <cellStyle name="Dane wyjściowe" xfId="24456" builtinId="21" hidden="1"/>
    <cellStyle name="Dane wyjściowe" xfId="24496" builtinId="21" hidden="1"/>
    <cellStyle name="Dane wyjściowe" xfId="24535" builtinId="21" hidden="1"/>
    <cellStyle name="Dane wyjściowe" xfId="24575" builtinId="21" hidden="1"/>
    <cellStyle name="Dane wyjściowe" xfId="24614" builtinId="21" hidden="1"/>
    <cellStyle name="Dane wyjściowe" xfId="23054" builtinId="21" hidden="1"/>
    <cellStyle name="Dane wyjściowe" xfId="23090" builtinId="21" hidden="1"/>
    <cellStyle name="Dane wyjściowe" xfId="24659" builtinId="21" hidden="1"/>
    <cellStyle name="Dane wyjściowe" xfId="24699" builtinId="21" hidden="1"/>
    <cellStyle name="Dane wyjściowe" xfId="24737" builtinId="21" hidden="1"/>
    <cellStyle name="Dane wyjściowe" xfId="24777" builtinId="21" hidden="1"/>
    <cellStyle name="Dane wyjściowe" xfId="24816" builtinId="21" hidden="1"/>
    <cellStyle name="Dane wyjściowe" xfId="24856" builtinId="21" hidden="1"/>
    <cellStyle name="Dane wyjściowe" xfId="24896" builtinId="21" hidden="1"/>
    <cellStyle name="Dane wyjściowe" xfId="24936" builtinId="21" hidden="1"/>
    <cellStyle name="Dane wyjściowe" xfId="24974" builtinId="21" hidden="1"/>
    <cellStyle name="Dane wyjściowe" xfId="25014" builtinId="21" hidden="1"/>
    <cellStyle name="Dane wyjściowe" xfId="25053" builtinId="21" hidden="1"/>
    <cellStyle name="Dane wyjściowe" xfId="25093" builtinId="21" hidden="1"/>
    <cellStyle name="Dane wyjściowe" xfId="25133" builtinId="21" hidden="1"/>
    <cellStyle name="Dane wyjściowe" xfId="25172" builtinId="21" hidden="1"/>
    <cellStyle name="Dane wyjściowe" xfId="25212" builtinId="21" hidden="1"/>
    <cellStyle name="Dane wyjściowe" xfId="25251" builtinId="21" hidden="1"/>
    <cellStyle name="Dane wyjściowe" xfId="25291" builtinId="21" hidden="1"/>
    <cellStyle name="Dane wyjściowe" xfId="25330" builtinId="21" hidden="1"/>
    <cellStyle name="Dane wyjściowe" xfId="19058" builtinId="21" hidden="1"/>
    <cellStyle name="Dane wyjściowe" xfId="19820" builtinId="21" hidden="1"/>
    <cellStyle name="Dane wyjściowe" xfId="18989" builtinId="21" hidden="1"/>
    <cellStyle name="Dane wyjściowe" xfId="25396" builtinId="21" hidden="1"/>
    <cellStyle name="Dane wyjściowe" xfId="25434" builtinId="21" hidden="1"/>
    <cellStyle name="Dane wyjściowe" xfId="25474" builtinId="21" hidden="1"/>
    <cellStyle name="Dane wyjściowe" xfId="25513" builtinId="21" hidden="1"/>
    <cellStyle name="Dane wyjściowe" xfId="25553" builtinId="21" hidden="1"/>
    <cellStyle name="Dane wyjściowe" xfId="25593" builtinId="21" hidden="1"/>
    <cellStyle name="Dane wyjściowe" xfId="25633" builtinId="21" hidden="1"/>
    <cellStyle name="Dane wyjściowe" xfId="25671" builtinId="21" hidden="1"/>
    <cellStyle name="Dane wyjściowe" xfId="25711" builtinId="21" hidden="1"/>
    <cellStyle name="Dane wyjściowe" xfId="25750" builtinId="21" hidden="1"/>
    <cellStyle name="Dane wyjściowe" xfId="25790" builtinId="21" hidden="1"/>
    <cellStyle name="Dane wyjściowe" xfId="25830" builtinId="21" hidden="1"/>
    <cellStyle name="Dane wyjściowe" xfId="25869" builtinId="21" hidden="1"/>
    <cellStyle name="Dane wyjściowe" xfId="25909" builtinId="21" hidden="1"/>
    <cellStyle name="Dane wyjściowe" xfId="25948" builtinId="21" hidden="1"/>
    <cellStyle name="Dane wyjściowe" xfId="25988" builtinId="21" hidden="1"/>
    <cellStyle name="Dane wyjściowe" xfId="26027" builtinId="21" hidden="1"/>
    <cellStyle name="Dane wyjściowe" xfId="26066" builtinId="21" hidden="1"/>
    <cellStyle name="Dane wyjściowe" xfId="26225" builtinId="21" hidden="1"/>
    <cellStyle name="Dane wyjściowe" xfId="26265" builtinId="21" hidden="1"/>
    <cellStyle name="Dane wyjściowe" xfId="26305" builtinId="21" hidden="1"/>
    <cellStyle name="Dane wyjściowe" xfId="26343" builtinId="21" hidden="1"/>
    <cellStyle name="Dane wyjściowe" xfId="26383" builtinId="21" hidden="1"/>
    <cellStyle name="Dane wyjściowe" xfId="26422" builtinId="21" hidden="1"/>
    <cellStyle name="Dane wyjściowe" xfId="26462" builtinId="21" hidden="1"/>
    <cellStyle name="Dane wyjściowe" xfId="26502" builtinId="21" hidden="1"/>
    <cellStyle name="Dane wyjściowe" xfId="26542" builtinId="21" hidden="1"/>
    <cellStyle name="Dane wyjściowe" xfId="26580" builtinId="21" hidden="1"/>
    <cellStyle name="Dane wyjściowe" xfId="26620" builtinId="21" hidden="1"/>
    <cellStyle name="Dane wyjściowe" xfId="26659" builtinId="21" hidden="1"/>
    <cellStyle name="Dane wyjściowe" xfId="26699" builtinId="21" hidden="1"/>
    <cellStyle name="Dane wyjściowe" xfId="26739" builtinId="21" hidden="1"/>
    <cellStyle name="Dane wyjściowe" xfId="26778" builtinId="21" hidden="1"/>
    <cellStyle name="Dane wyjściowe" xfId="26819" builtinId="21" hidden="1"/>
    <cellStyle name="Dane wyjściowe" xfId="26858" builtinId="21" hidden="1"/>
    <cellStyle name="Dane wyjściowe" xfId="26898" builtinId="21" hidden="1"/>
    <cellStyle name="Dane wyjściowe" xfId="26937" builtinId="21" hidden="1"/>
    <cellStyle name="Dane wyjściowe" xfId="26206" builtinId="21" hidden="1"/>
    <cellStyle name="Dane wyjściowe" xfId="26102" builtinId="21" hidden="1"/>
    <cellStyle name="Dane wyjściowe" xfId="27010" builtinId="21" hidden="1"/>
    <cellStyle name="Dane wyjściowe" xfId="27050" builtinId="21" hidden="1"/>
    <cellStyle name="Dane wyjściowe" xfId="27088" builtinId="21" hidden="1"/>
    <cellStyle name="Dane wyjściowe" xfId="27128" builtinId="21" hidden="1"/>
    <cellStyle name="Dane wyjściowe" xfId="27167" builtinId="21" hidden="1"/>
    <cellStyle name="Dane wyjściowe" xfId="27207" builtinId="21" hidden="1"/>
    <cellStyle name="Dane wyjściowe" xfId="27247" builtinId="21" hidden="1"/>
    <cellStyle name="Dane wyjściowe" xfId="27287" builtinId="21" hidden="1"/>
    <cellStyle name="Dane wyjściowe" xfId="27325" builtinId="21" hidden="1"/>
    <cellStyle name="Dane wyjściowe" xfId="27365" builtinId="21" hidden="1"/>
    <cellStyle name="Dane wyjściowe" xfId="27404" builtinId="21" hidden="1"/>
    <cellStyle name="Dane wyjściowe" xfId="27444" builtinId="21" hidden="1"/>
    <cellStyle name="Dane wyjściowe" xfId="27484" builtinId="21" hidden="1"/>
    <cellStyle name="Dane wyjściowe" xfId="27523" builtinId="21" hidden="1"/>
    <cellStyle name="Dane wyjściowe" xfId="27563" builtinId="21" hidden="1"/>
    <cellStyle name="Dane wyjściowe" xfId="27602" builtinId="21" hidden="1"/>
    <cellStyle name="Dane wyjściowe" xfId="27642" builtinId="21" hidden="1"/>
    <cellStyle name="Dane wyjściowe" xfId="27681" builtinId="21" hidden="1"/>
    <cellStyle name="Dane wyjściowe" xfId="26121" builtinId="21" hidden="1"/>
    <cellStyle name="Dane wyjściowe" xfId="26157" builtinId="21" hidden="1"/>
    <cellStyle name="Dane wyjściowe" xfId="27726" builtinId="21" hidden="1"/>
    <cellStyle name="Dane wyjściowe" xfId="27766" builtinId="21" hidden="1"/>
    <cellStyle name="Dane wyjściowe" xfId="27804" builtinId="21" hidden="1"/>
    <cellStyle name="Dane wyjściowe" xfId="27844" builtinId="21" hidden="1"/>
    <cellStyle name="Dane wyjściowe" xfId="27883" builtinId="21" hidden="1"/>
    <cellStyle name="Dane wyjściowe" xfId="27923" builtinId="21" hidden="1"/>
    <cellStyle name="Dane wyjściowe" xfId="27963" builtinId="21" hidden="1"/>
    <cellStyle name="Dane wyjściowe" xfId="28003" builtinId="21" hidden="1"/>
    <cellStyle name="Dane wyjściowe" xfId="28041" builtinId="21" hidden="1"/>
    <cellStyle name="Dane wyjściowe" xfId="28081" builtinId="21" hidden="1"/>
    <cellStyle name="Dane wyjściowe" xfId="28120" builtinId="21" hidden="1"/>
    <cellStyle name="Dane wyjściowe" xfId="28160" builtinId="21" hidden="1"/>
    <cellStyle name="Dane wyjściowe" xfId="28200" builtinId="21" hidden="1"/>
    <cellStyle name="Dane wyjściowe" xfId="28239" builtinId="21" hidden="1"/>
    <cellStyle name="Dane wyjściowe" xfId="28279" builtinId="21" hidden="1"/>
    <cellStyle name="Dane wyjściowe" xfId="28318" builtinId="21" hidden="1"/>
    <cellStyle name="Dane wyjściowe" xfId="28358" builtinId="21" hidden="1"/>
    <cellStyle name="Dane wyjściowe" xfId="28397" builtinId="21" hidden="1"/>
    <cellStyle name="Dane wyjściowe" xfId="28436" builtinId="21" hidden="1"/>
    <cellStyle name="Dane wyjściowe" xfId="28560" builtinId="21" hidden="1"/>
    <cellStyle name="Dane wyjściowe" xfId="28602" builtinId="21" hidden="1"/>
    <cellStyle name="Dane wyjściowe" xfId="28642" builtinId="21" hidden="1"/>
    <cellStyle name="Dane wyjściowe" xfId="28680" builtinId="21" hidden="1"/>
    <cellStyle name="Dane wyjściowe" xfId="28720" builtinId="21" hidden="1"/>
    <cellStyle name="Dane wyjściowe" xfId="28759" builtinId="21" hidden="1"/>
    <cellStyle name="Dane wyjściowe" xfId="28799" builtinId="21" hidden="1"/>
    <cellStyle name="Dane wyjściowe" xfId="28839" builtinId="21" hidden="1"/>
    <cellStyle name="Dane wyjściowe" xfId="28879" builtinId="21" hidden="1"/>
    <cellStyle name="Dane wyjściowe" xfId="28917" builtinId="21" hidden="1"/>
    <cellStyle name="Dane wyjściowe" xfId="28957" builtinId="21" hidden="1"/>
    <cellStyle name="Dane wyjściowe" xfId="28998" builtinId="21" hidden="1"/>
    <cellStyle name="Dane wyjściowe" xfId="29038" builtinId="21" hidden="1"/>
    <cellStyle name="Dane wyjściowe" xfId="29078" builtinId="21" hidden="1"/>
    <cellStyle name="Dane wyjściowe" xfId="29117" builtinId="21" hidden="1"/>
    <cellStyle name="Dane wyjściowe" xfId="29158" builtinId="21" hidden="1"/>
    <cellStyle name="Dane wyjściowe" xfId="29197" builtinId="21" hidden="1"/>
    <cellStyle name="Dane wyjściowe" xfId="29237" builtinId="21" hidden="1"/>
    <cellStyle name="Dane wyjściowe" xfId="29276" builtinId="21" hidden="1"/>
    <cellStyle name="Dane wyjściowe" xfId="29326" builtinId="21" hidden="1"/>
    <cellStyle name="Dane wyjściowe" xfId="29485" builtinId="21" hidden="1"/>
    <cellStyle name="Dane wyjściowe" xfId="29527" builtinId="21" hidden="1"/>
    <cellStyle name="Dane wyjściowe" xfId="29567" builtinId="21" hidden="1"/>
    <cellStyle name="Dane wyjściowe" xfId="29605" builtinId="21" hidden="1"/>
    <cellStyle name="Dane wyjściowe" xfId="29645" builtinId="21" hidden="1"/>
    <cellStyle name="Dane wyjściowe" xfId="29684" builtinId="21" hidden="1"/>
    <cellStyle name="Dane wyjściowe" xfId="29724" builtinId="21" hidden="1"/>
    <cellStyle name="Dane wyjściowe" xfId="29764" builtinId="21" hidden="1"/>
    <cellStyle name="Dane wyjściowe" xfId="29804" builtinId="21" hidden="1"/>
    <cellStyle name="Dane wyjściowe" xfId="29842" builtinId="21" hidden="1"/>
    <cellStyle name="Dane wyjściowe" xfId="29882" builtinId="21" hidden="1"/>
    <cellStyle name="Dane wyjściowe" xfId="29923" builtinId="21" hidden="1"/>
    <cellStyle name="Dane wyjściowe" xfId="29963" builtinId="21" hidden="1"/>
    <cellStyle name="Dane wyjściowe" xfId="30003" builtinId="21" hidden="1"/>
    <cellStyle name="Dane wyjściowe" xfId="30042" builtinId="21" hidden="1"/>
    <cellStyle name="Dane wyjściowe" xfId="30083" builtinId="21" hidden="1"/>
    <cellStyle name="Dane wyjściowe" xfId="30122" builtinId="21" hidden="1"/>
    <cellStyle name="Dane wyjściowe" xfId="30162" builtinId="21" hidden="1"/>
    <cellStyle name="Dane wyjściowe" xfId="30201" builtinId="21" hidden="1"/>
    <cellStyle name="Dane wyjściowe" xfId="29466" builtinId="21" hidden="1"/>
    <cellStyle name="Dane wyjściowe" xfId="29362" builtinId="21" hidden="1"/>
    <cellStyle name="Dane wyjściowe" xfId="30274" builtinId="21" hidden="1"/>
    <cellStyle name="Dane wyjściowe" xfId="30314" builtinId="21" hidden="1"/>
    <cellStyle name="Dane wyjściowe" xfId="30352" builtinId="21" hidden="1"/>
    <cellStyle name="Dane wyjściowe" xfId="30392" builtinId="21" hidden="1"/>
    <cellStyle name="Dane wyjściowe" xfId="30431" builtinId="21" hidden="1"/>
    <cellStyle name="Dane wyjściowe" xfId="30471" builtinId="21" hidden="1"/>
    <cellStyle name="Dane wyjściowe" xfId="30511" builtinId="21" hidden="1"/>
    <cellStyle name="Dane wyjściowe" xfId="30551" builtinId="21" hidden="1"/>
    <cellStyle name="Dane wyjściowe" xfId="30589" builtinId="21" hidden="1"/>
    <cellStyle name="Dane wyjściowe" xfId="30629" builtinId="21" hidden="1"/>
    <cellStyle name="Dane wyjściowe" xfId="30668" builtinId="21" hidden="1"/>
    <cellStyle name="Dane wyjściowe" xfId="30708" builtinId="21" hidden="1"/>
    <cellStyle name="Dane wyjściowe" xfId="30748" builtinId="21" hidden="1"/>
    <cellStyle name="Dane wyjściowe" xfId="30787" builtinId="21" hidden="1"/>
    <cellStyle name="Dane wyjściowe" xfId="30827" builtinId="21" hidden="1"/>
    <cellStyle name="Dane wyjściowe" xfId="30866" builtinId="21" hidden="1"/>
    <cellStyle name="Dane wyjściowe" xfId="30906" builtinId="21" hidden="1"/>
    <cellStyle name="Dane wyjściowe" xfId="30945" builtinId="21" hidden="1"/>
    <cellStyle name="Dane wyjściowe" xfId="29381" builtinId="21" hidden="1"/>
    <cellStyle name="Dane wyjściowe" xfId="29417" builtinId="21" hidden="1"/>
    <cellStyle name="Dane wyjściowe" xfId="30990" builtinId="21" hidden="1"/>
    <cellStyle name="Dane wyjściowe" xfId="31030" builtinId="21" hidden="1"/>
    <cellStyle name="Dane wyjściowe" xfId="31068" builtinId="21" hidden="1"/>
    <cellStyle name="Dane wyjściowe" xfId="31108" builtinId="21" hidden="1"/>
    <cellStyle name="Dane wyjściowe" xfId="31147" builtinId="21" hidden="1"/>
    <cellStyle name="Dane wyjściowe" xfId="31187" builtinId="21" hidden="1"/>
    <cellStyle name="Dane wyjściowe" xfId="31227" builtinId="21" hidden="1"/>
    <cellStyle name="Dane wyjściowe" xfId="31267" builtinId="21" hidden="1"/>
    <cellStyle name="Dane wyjściowe" xfId="31305" builtinId="21" hidden="1"/>
    <cellStyle name="Dane wyjściowe" xfId="31345" builtinId="21" hidden="1"/>
    <cellStyle name="Dane wyjściowe" xfId="31384" builtinId="21" hidden="1"/>
    <cellStyle name="Dane wyjściowe" xfId="31424" builtinId="21" hidden="1"/>
    <cellStyle name="Dane wyjściowe" xfId="31464" builtinId="21" hidden="1"/>
    <cellStyle name="Dane wyjściowe" xfId="31503" builtinId="21" hidden="1"/>
    <cellStyle name="Dane wyjściowe" xfId="31543" builtinId="21" hidden="1"/>
    <cellStyle name="Dane wyjściowe" xfId="31582" builtinId="21" hidden="1"/>
    <cellStyle name="Dane wyjściowe" xfId="31622" builtinId="21" hidden="1"/>
    <cellStyle name="Dane wyjściowe" xfId="31661" builtinId="21" hidden="1"/>
    <cellStyle name="Dane wyjściowe" xfId="28541" builtinId="21" hidden="1"/>
    <cellStyle name="Dane wyjściowe" xfId="28482" builtinId="21" hidden="1"/>
    <cellStyle name="Dane wyjściowe" xfId="31714" builtinId="21" hidden="1"/>
    <cellStyle name="Dane wyjściowe" xfId="31754" builtinId="21" hidden="1"/>
    <cellStyle name="Dane wyjściowe" xfId="31792" builtinId="21" hidden="1"/>
    <cellStyle name="Dane wyjściowe" xfId="31832" builtinId="21" hidden="1"/>
    <cellStyle name="Dane wyjściowe" xfId="31871" builtinId="21" hidden="1"/>
    <cellStyle name="Dane wyjściowe" xfId="31911" builtinId="21" hidden="1"/>
    <cellStyle name="Dane wyjściowe" xfId="31951" builtinId="21" hidden="1"/>
    <cellStyle name="Dane wyjściowe" xfId="31991" builtinId="21" hidden="1"/>
    <cellStyle name="Dane wyjściowe" xfId="32029" builtinId="21" hidden="1"/>
    <cellStyle name="Dane wyjściowe" xfId="32069" builtinId="21" hidden="1"/>
    <cellStyle name="Dane wyjściowe" xfId="32108" builtinId="21" hidden="1"/>
    <cellStyle name="Dane wyjściowe" xfId="32148" builtinId="21" hidden="1"/>
    <cellStyle name="Dane wyjściowe" xfId="32188" builtinId="21" hidden="1"/>
    <cellStyle name="Dane wyjściowe" xfId="32227" builtinId="21" hidden="1"/>
    <cellStyle name="Dane wyjściowe" xfId="32267" builtinId="21" hidden="1"/>
    <cellStyle name="Dane wyjściowe" xfId="32306" builtinId="21" hidden="1"/>
    <cellStyle name="Dane wyjściowe" xfId="32346" builtinId="21" hidden="1"/>
    <cellStyle name="Dane wyjściowe" xfId="32385" builtinId="21" hidden="1"/>
    <cellStyle name="Dane wyjściowe" xfId="32424" builtinId="21" hidden="1"/>
    <cellStyle name="Dane wyjściowe" xfId="32583" builtinId="21" hidden="1"/>
    <cellStyle name="Dane wyjściowe" xfId="32623" builtinId="21" hidden="1"/>
    <cellStyle name="Dane wyjściowe" xfId="32663" builtinId="21" hidden="1"/>
    <cellStyle name="Dane wyjściowe" xfId="32701" builtinId="21" hidden="1"/>
    <cellStyle name="Dane wyjściowe" xfId="32741" builtinId="21" hidden="1"/>
    <cellStyle name="Dane wyjściowe" xfId="32780" builtinId="21" hidden="1"/>
    <cellStyle name="Dane wyjściowe" xfId="32820" builtinId="21" hidden="1"/>
    <cellStyle name="Dane wyjściowe" xfId="32860" builtinId="21" hidden="1"/>
    <cellStyle name="Dane wyjściowe" xfId="32900" builtinId="21" hidden="1"/>
    <cellStyle name="Dane wyjściowe" xfId="32938" builtinId="21" hidden="1"/>
    <cellStyle name="Dane wyjściowe" xfId="32978" builtinId="21" hidden="1"/>
    <cellStyle name="Dane wyjściowe" xfId="33017" builtinId="21" hidden="1"/>
    <cellStyle name="Dane wyjściowe" xfId="33057" builtinId="21" hidden="1"/>
    <cellStyle name="Dane wyjściowe" xfId="33097" builtinId="21" hidden="1"/>
    <cellStyle name="Dane wyjściowe" xfId="33136" builtinId="21" hidden="1"/>
    <cellStyle name="Dane wyjściowe" xfId="33177" builtinId="21" hidden="1"/>
    <cellStyle name="Dane wyjściowe" xfId="33216" builtinId="21" hidden="1"/>
    <cellStyle name="Dane wyjściowe" xfId="33256" builtinId="21" hidden="1"/>
    <cellStyle name="Dane wyjściowe" xfId="33295" builtinId="21" hidden="1"/>
    <cellStyle name="Dane wyjściowe" xfId="32564" builtinId="21" hidden="1"/>
    <cellStyle name="Dane wyjściowe" xfId="32460" builtinId="21" hidden="1"/>
    <cellStyle name="Dane wyjściowe" xfId="33368" builtinId="21" hidden="1"/>
    <cellStyle name="Dane wyjściowe" xfId="33408" builtinId="21" hidden="1"/>
    <cellStyle name="Dane wyjściowe" xfId="33446" builtinId="21" hidden="1"/>
    <cellStyle name="Dane wyjściowe" xfId="33486" builtinId="21" hidden="1"/>
    <cellStyle name="Dane wyjściowe" xfId="33525" builtinId="21" hidden="1"/>
    <cellStyle name="Dane wyjściowe" xfId="33565" builtinId="21" hidden="1"/>
    <cellStyle name="Dane wyjściowe" xfId="33605" builtinId="21" hidden="1"/>
    <cellStyle name="Dane wyjściowe" xfId="33645" builtinId="21" hidden="1"/>
    <cellStyle name="Dane wyjściowe" xfId="33683" builtinId="21" hidden="1"/>
    <cellStyle name="Dane wyjściowe" xfId="33723" builtinId="21" hidden="1"/>
    <cellStyle name="Dane wyjściowe" xfId="33762" builtinId="21" hidden="1"/>
    <cellStyle name="Dane wyjściowe" xfId="33802" builtinId="21" hidden="1"/>
    <cellStyle name="Dane wyjściowe" xfId="33842" builtinId="21" hidden="1"/>
    <cellStyle name="Dane wyjściowe" xfId="33881" builtinId="21" hidden="1"/>
    <cellStyle name="Dane wyjściowe" xfId="33921" builtinId="21" hidden="1"/>
    <cellStyle name="Dane wyjściowe" xfId="33960" builtinId="21" hidden="1"/>
    <cellStyle name="Dane wyjściowe" xfId="34000" builtinId="21" hidden="1"/>
    <cellStyle name="Dane wyjściowe" xfId="34039" builtinId="21" hidden="1"/>
    <cellStyle name="Dane wyjściowe" xfId="32479" builtinId="21" hidden="1"/>
    <cellStyle name="Dane wyjściowe" xfId="32515" builtinId="21" hidden="1"/>
    <cellStyle name="Dane wyjściowe" xfId="34084" builtinId="21" hidden="1"/>
    <cellStyle name="Dane wyjściowe" xfId="34124" builtinId="21" hidden="1"/>
    <cellStyle name="Dane wyjściowe" xfId="34162" builtinId="21" hidden="1"/>
    <cellStyle name="Dane wyjściowe" xfId="34202" builtinId="21" hidden="1"/>
    <cellStyle name="Dane wyjściowe" xfId="34241" builtinId="21" hidden="1"/>
    <cellStyle name="Dane wyjściowe" xfId="34281" builtinId="21" hidden="1"/>
    <cellStyle name="Dane wyjściowe" xfId="34321" builtinId="21" hidden="1"/>
    <cellStyle name="Dane wyjściowe" xfId="34361" builtinId="21" hidden="1"/>
    <cellStyle name="Dane wyjściowe" xfId="34399" builtinId="21" hidden="1"/>
    <cellStyle name="Dane wyjściowe" xfId="34439" builtinId="21" hidden="1"/>
    <cellStyle name="Dane wyjściowe" xfId="34478" builtinId="21" hidden="1"/>
    <cellStyle name="Dane wyjściowe" xfId="34518" builtinId="21" hidden="1"/>
    <cellStyle name="Dane wyjściowe" xfId="34558" builtinId="21" hidden="1"/>
    <cellStyle name="Dane wyjściowe" xfId="34597" builtinId="21" hidden="1"/>
    <cellStyle name="Dane wyjściowe" xfId="34637" builtinId="21" hidden="1"/>
    <cellStyle name="Dane wyjściowe" xfId="34676" builtinId="21" hidden="1"/>
    <cellStyle name="Dane wyjściowe" xfId="34716" builtinId="21" hidden="1"/>
    <cellStyle name="Dane wyjściowe" xfId="34755" builtinId="21" hidden="1"/>
    <cellStyle name="Dane wyjściowe" xfId="28506" builtinId="21" hidden="1"/>
    <cellStyle name="Dane wyjściowe" xfId="34796" builtinId="21" hidden="1"/>
    <cellStyle name="Dane wyjściowe" xfId="34836" builtinId="21" hidden="1"/>
    <cellStyle name="Dane wyjściowe" xfId="34876" builtinId="21" hidden="1"/>
    <cellStyle name="Dane wyjściowe" xfId="34914" builtinId="21" hidden="1"/>
    <cellStyle name="Dane wyjściowe" xfId="34954" builtinId="21" hidden="1"/>
    <cellStyle name="Dane wyjściowe" xfId="34993" builtinId="21" hidden="1"/>
    <cellStyle name="Dane wyjściowe" xfId="35033" builtinId="21" hidden="1"/>
    <cellStyle name="Dane wyjściowe" xfId="35073" builtinId="21" hidden="1"/>
    <cellStyle name="Dane wyjściowe" xfId="35113" builtinId="21" hidden="1"/>
    <cellStyle name="Dane wyjściowe" xfId="35151" builtinId="21" hidden="1"/>
    <cellStyle name="Dane wyjściowe" xfId="35191" builtinId="21" hidden="1"/>
    <cellStyle name="Dane wyjściowe" xfId="35230" builtinId="21" hidden="1"/>
    <cellStyle name="Dane wyjściowe" xfId="35270" builtinId="21" hidden="1"/>
    <cellStyle name="Dane wyjściowe" xfId="35310" builtinId="21" hidden="1"/>
    <cellStyle name="Dane wyjściowe" xfId="35349" builtinId="21" hidden="1"/>
    <cellStyle name="Dane wyjściowe" xfId="35389" builtinId="21" hidden="1"/>
    <cellStyle name="Dane wyjściowe" xfId="35428" builtinId="21" hidden="1"/>
    <cellStyle name="Dane wyjściowe" xfId="35468" builtinId="21" hidden="1"/>
    <cellStyle name="Dane wyjściowe" xfId="35507" builtinId="21" hidden="1"/>
    <cellStyle name="Dane wyjściowe" xfId="35546" builtinId="21" hidden="1"/>
    <cellStyle name="Dane wyjściowe" xfId="35705" builtinId="21" hidden="1"/>
    <cellStyle name="Dane wyjściowe" xfId="35745" builtinId="21" hidden="1"/>
    <cellStyle name="Dane wyjściowe" xfId="35785" builtinId="21" hidden="1"/>
    <cellStyle name="Dane wyjściowe" xfId="35823" builtinId="21" hidden="1"/>
    <cellStyle name="Dane wyjściowe" xfId="35863" builtinId="21" hidden="1"/>
    <cellStyle name="Dane wyjściowe" xfId="35902" builtinId="21" hidden="1"/>
    <cellStyle name="Dane wyjściowe" xfId="35942" builtinId="21" hidden="1"/>
    <cellStyle name="Dane wyjściowe" xfId="35982" builtinId="21" hidden="1"/>
    <cellStyle name="Dane wyjściowe" xfId="36022" builtinId="21" hidden="1"/>
    <cellStyle name="Dane wyjściowe" xfId="36060" builtinId="21" hidden="1"/>
    <cellStyle name="Dane wyjściowe" xfId="36100" builtinId="21" hidden="1"/>
    <cellStyle name="Dane wyjściowe" xfId="36139" builtinId="21" hidden="1"/>
    <cellStyle name="Dane wyjściowe" xfId="36179" builtinId="21" hidden="1"/>
    <cellStyle name="Dane wyjściowe" xfId="36219" builtinId="21" hidden="1"/>
    <cellStyle name="Dane wyjściowe" xfId="36258" builtinId="21" hidden="1"/>
    <cellStyle name="Dane wyjściowe" xfId="36299" builtinId="21" hidden="1"/>
    <cellStyle name="Dane wyjściowe" xfId="36338" builtinId="21" hidden="1"/>
    <cellStyle name="Dane wyjściowe" xfId="36378" builtinId="21" hidden="1"/>
    <cellStyle name="Dane wyjściowe" xfId="36417" builtinId="21" hidden="1"/>
    <cellStyle name="Dane wyjściowe" xfId="35686" builtinId="21" hidden="1"/>
    <cellStyle name="Dane wyjściowe" xfId="35582" builtinId="21" hidden="1"/>
    <cellStyle name="Dane wyjściowe" xfId="36490" builtinId="21" hidden="1"/>
    <cellStyle name="Dane wyjściowe" xfId="36530" builtinId="21" hidden="1"/>
    <cellStyle name="Dane wyjściowe" xfId="36568" builtinId="21" hidden="1"/>
    <cellStyle name="Dane wyjściowe" xfId="36608" builtinId="21" hidden="1"/>
    <cellStyle name="Dane wyjściowe" xfId="36647" builtinId="21" hidden="1"/>
    <cellStyle name="Dane wyjściowe" xfId="36687" builtinId="21" hidden="1"/>
    <cellStyle name="Dane wyjściowe" xfId="36727" builtinId="21" hidden="1"/>
    <cellStyle name="Dane wyjściowe" xfId="36767" builtinId="21" hidden="1"/>
    <cellStyle name="Dane wyjściowe" xfId="36805" builtinId="21" hidden="1"/>
    <cellStyle name="Dane wyjściowe" xfId="36845" builtinId="21" hidden="1"/>
    <cellStyle name="Dane wyjściowe" xfId="36884" builtinId="21" hidden="1"/>
    <cellStyle name="Dane wyjściowe" xfId="36924" builtinId="21" hidden="1"/>
    <cellStyle name="Dane wyjściowe" xfId="36964" builtinId="21" hidden="1"/>
    <cellStyle name="Dane wyjściowe" xfId="37003" builtinId="21" hidden="1"/>
    <cellStyle name="Dane wyjściowe" xfId="37043" builtinId="21" hidden="1"/>
    <cellStyle name="Dane wyjściowe" xfId="37082" builtinId="21" hidden="1"/>
    <cellStyle name="Dane wyjściowe" xfId="37122" builtinId="21" hidden="1"/>
    <cellStyle name="Dane wyjściowe" xfId="37161" builtinId="21" hidden="1"/>
    <cellStyle name="Dane wyjściowe" xfId="35601" builtinId="21" hidden="1"/>
    <cellStyle name="Dane wyjściowe" xfId="35637" builtinId="21" hidden="1"/>
    <cellStyle name="Dane wyjściowe" xfId="37206" builtinId="21" hidden="1"/>
    <cellStyle name="Dane wyjściowe" xfId="37246" builtinId="21" hidden="1"/>
    <cellStyle name="Dane wyjściowe" xfId="37284" builtinId="21" hidden="1"/>
    <cellStyle name="Dane wyjściowe" xfId="37324" builtinId="21" hidden="1"/>
    <cellStyle name="Dane wyjściowe" xfId="37363" builtinId="21" hidden="1"/>
    <cellStyle name="Dane wyjściowe" xfId="37403" builtinId="21" hidden="1"/>
    <cellStyle name="Dane wyjściowe" xfId="37443" builtinId="21" hidden="1"/>
    <cellStyle name="Dane wyjściowe" xfId="37483" builtinId="21" hidden="1"/>
    <cellStyle name="Dane wyjściowe" xfId="37521" builtinId="21" hidden="1"/>
    <cellStyle name="Dane wyjściowe" xfId="37561" builtinId="21" hidden="1"/>
    <cellStyle name="Dane wyjściowe" xfId="37600" builtinId="21" hidden="1"/>
    <cellStyle name="Dane wyjściowe" xfId="37640" builtinId="21" hidden="1"/>
    <cellStyle name="Dane wyjściowe" xfId="37680" builtinId="21" hidden="1"/>
    <cellStyle name="Dane wyjściowe" xfId="37719" builtinId="21" hidden="1"/>
    <cellStyle name="Dane wyjściowe" xfId="37759" builtinId="21" hidden="1"/>
    <cellStyle name="Dane wyjściowe" xfId="37798" builtinId="21" hidden="1"/>
    <cellStyle name="Dane wyjściowe" xfId="37838" builtinId="21" hidden="1"/>
    <cellStyle name="Dane wyjściowe" xfId="37877" builtinId="21" hidden="1"/>
    <cellStyle name="Dane wyjściowe" xfId="37916" builtinId="21" hidden="1"/>
    <cellStyle name="Dane wyjściowe" xfId="37956" builtinId="21" hidden="1"/>
    <cellStyle name="Dane wyjściowe" xfId="37996" builtinId="21" hidden="1"/>
    <cellStyle name="Dane wyjściowe" xfId="38036" builtinId="21" hidden="1"/>
    <cellStyle name="Dane wyjściowe" xfId="38074" builtinId="21" hidden="1"/>
    <cellStyle name="Dane wyjściowe" xfId="38114" builtinId="21" hidden="1"/>
    <cellStyle name="Dane wyjściowe" xfId="38153" builtinId="21" hidden="1"/>
    <cellStyle name="Dane wyjściowe" xfId="38193" builtinId="21" hidden="1"/>
    <cellStyle name="Dane wyjściowe" xfId="38233" builtinId="21" hidden="1"/>
    <cellStyle name="Dane wyjściowe" xfId="38273" builtinId="21" hidden="1"/>
    <cellStyle name="Dane wyjściowe" xfId="38311" builtinId="21" hidden="1"/>
    <cellStyle name="Dane wyjściowe" xfId="38351" builtinId="21" hidden="1"/>
    <cellStyle name="Dane wyjściowe" xfId="38390" builtinId="21" hidden="1"/>
    <cellStyle name="Dane wyjściowe" xfId="38430" builtinId="21" hidden="1"/>
    <cellStyle name="Dane wyjściowe" xfId="38470" builtinId="21" hidden="1"/>
    <cellStyle name="Dane wyjściowe" xfId="38509" builtinId="21" hidden="1"/>
    <cellStyle name="Dane wyjściowe" xfId="38549" builtinId="21" hidden="1"/>
    <cellStyle name="Dane wyjściowe" xfId="38588" builtinId="21" hidden="1"/>
    <cellStyle name="Dane wyjściowe" xfId="38628" builtinId="21" hidden="1"/>
    <cellStyle name="Dane wyjściowe" xfId="38667" builtinId="21" hidden="1"/>
    <cellStyle name="Dane wyjściowe" xfId="38706" builtinId="21" hidden="1"/>
    <cellStyle name="Dane wyjściowe" xfId="38865" builtinId="21" hidden="1"/>
    <cellStyle name="Dane wyjściowe" xfId="38905" builtinId="21" hidden="1"/>
    <cellStyle name="Dane wyjściowe" xfId="38945" builtinId="21" hidden="1"/>
    <cellStyle name="Dane wyjściowe" xfId="38983" builtinId="21" hidden="1"/>
    <cellStyle name="Dane wyjściowe" xfId="39023" builtinId="21" hidden="1"/>
    <cellStyle name="Dane wyjściowe" xfId="39062" builtinId="21" hidden="1"/>
    <cellStyle name="Dane wyjściowe" xfId="39102" builtinId="21" hidden="1"/>
    <cellStyle name="Dane wyjściowe" xfId="39142" builtinId="21" hidden="1"/>
    <cellStyle name="Dane wyjściowe" xfId="39182" builtinId="21" hidden="1"/>
    <cellStyle name="Dane wyjściowe" xfId="39220" builtinId="21" hidden="1"/>
    <cellStyle name="Dane wyjściowe" xfId="39260" builtinId="21" hidden="1"/>
    <cellStyle name="Dane wyjściowe" xfId="39299" builtinId="21" hidden="1"/>
    <cellStyle name="Dane wyjściowe" xfId="39339" builtinId="21" hidden="1"/>
    <cellStyle name="Dane wyjściowe" xfId="39379" builtinId="21" hidden="1"/>
    <cellStyle name="Dane wyjściowe" xfId="39418" builtinId="21" hidden="1"/>
    <cellStyle name="Dane wyjściowe" xfId="39459" builtinId="21" hidden="1"/>
    <cellStyle name="Dane wyjściowe" xfId="39498" builtinId="21" hidden="1"/>
    <cellStyle name="Dane wyjściowe" xfId="39538" builtinId="21" hidden="1"/>
    <cellStyle name="Dane wyjściowe" xfId="39577" builtinId="21" hidden="1"/>
    <cellStyle name="Dane wyjściowe" xfId="38846" builtinId="21" hidden="1"/>
    <cellStyle name="Dane wyjściowe" xfId="38742" builtinId="21" hidden="1"/>
    <cellStyle name="Dane wyjściowe" xfId="39650" builtinId="21" hidden="1"/>
    <cellStyle name="Dane wyjściowe" xfId="39690" builtinId="21" hidden="1"/>
    <cellStyle name="Dane wyjściowe" xfId="39728" builtinId="21" hidden="1"/>
    <cellStyle name="Dane wyjściowe" xfId="39768" builtinId="21" hidden="1"/>
    <cellStyle name="Dane wyjściowe" xfId="39807" builtinId="21" hidden="1"/>
    <cellStyle name="Dane wyjściowe" xfId="39847" builtinId="21" hidden="1"/>
    <cellStyle name="Dane wyjściowe" xfId="39887" builtinId="21" hidden="1"/>
    <cellStyle name="Dane wyjściowe" xfId="39927" builtinId="21" hidden="1"/>
    <cellStyle name="Dane wyjściowe" xfId="39965" builtinId="21" hidden="1"/>
    <cellStyle name="Dane wyjściowe" xfId="40005" builtinId="21" hidden="1"/>
    <cellStyle name="Dane wyjściowe" xfId="40044" builtinId="21" hidden="1"/>
    <cellStyle name="Dane wyjściowe" xfId="40084" builtinId="21" hidden="1"/>
    <cellStyle name="Dane wyjściowe" xfId="40124" builtinId="21" hidden="1"/>
    <cellStyle name="Dane wyjściowe" xfId="40163" builtinId="21" hidden="1"/>
    <cellStyle name="Dane wyjściowe" xfId="40203" builtinId="21" hidden="1"/>
    <cellStyle name="Dane wyjściowe" xfId="40242" builtinId="21" hidden="1"/>
    <cellStyle name="Dane wyjściowe" xfId="40282" builtinId="21" hidden="1"/>
    <cellStyle name="Dane wyjściowe" xfId="40321" builtinId="21" hidden="1"/>
    <cellStyle name="Dane wyjściowe" xfId="38761" builtinId="21" hidden="1"/>
    <cellStyle name="Dane wyjściowe" xfId="38797" builtinId="21" hidden="1"/>
    <cellStyle name="Dane wyjściowe" xfId="40366" builtinId="21" hidden="1"/>
    <cellStyle name="Dane wyjściowe" xfId="40406" builtinId="21" hidden="1"/>
    <cellStyle name="Dane wyjściowe" xfId="40444" builtinId="21" hidden="1"/>
    <cellStyle name="Dane wyjściowe" xfId="40484" builtinId="21" hidden="1"/>
    <cellStyle name="Dane wyjściowe" xfId="40523" builtinId="21" hidden="1"/>
    <cellStyle name="Dane wyjściowe" xfId="40563" builtinId="21" hidden="1"/>
    <cellStyle name="Dane wyjściowe" xfId="40603" builtinId="21" hidden="1"/>
    <cellStyle name="Dane wyjściowe" xfId="40643" builtinId="21" hidden="1"/>
    <cellStyle name="Dane wyjściowe" xfId="40681" builtinId="21" hidden="1"/>
    <cellStyle name="Dane wyjściowe" xfId="40721" builtinId="21" hidden="1"/>
    <cellStyle name="Dane wyjściowe" xfId="40760" builtinId="21" hidden="1"/>
    <cellStyle name="Dane wyjściowe" xfId="40800" builtinId="21" hidden="1"/>
    <cellStyle name="Dane wyjściowe" xfId="40840" builtinId="21" hidden="1"/>
    <cellStyle name="Dane wyjściowe" xfId="40879" builtinId="21" hidden="1"/>
    <cellStyle name="Dane wyjściowe" xfId="40919" builtinId="21" hidden="1"/>
    <cellStyle name="Dane wyjściowe" xfId="40958" builtinId="21" hidden="1"/>
    <cellStyle name="Dane wyjściowe" xfId="40998" builtinId="21" hidden="1"/>
    <cellStyle name="Dane wyjściowe" xfId="41037" builtinId="21" hidden="1"/>
    <cellStyle name="Dane wyjściowe" xfId="41097" builtinId="21" hidden="1"/>
    <cellStyle name="Dane wyjściowe" xfId="41155" builtinId="21" hidden="1"/>
    <cellStyle name="Dane wyjściowe" xfId="41195" builtinId="21" hidden="1"/>
    <cellStyle name="Dane wyjściowe" xfId="41235" builtinId="21" hidden="1"/>
    <cellStyle name="Dane wyjściowe" xfId="41273" builtinId="21" hidden="1"/>
    <cellStyle name="Dane wyjściowe" xfId="41313" builtinId="21" hidden="1"/>
    <cellStyle name="Dane wyjściowe" xfId="41352" builtinId="21" hidden="1"/>
    <cellStyle name="Dane wyjściowe" xfId="41392" builtinId="21" hidden="1"/>
    <cellStyle name="Dane wyjściowe" xfId="41432" builtinId="21" hidden="1"/>
    <cellStyle name="Dane wyjściowe" xfId="41472" builtinId="21" hidden="1"/>
    <cellStyle name="Dane wyjściowe" xfId="41510" builtinId="21" hidden="1"/>
    <cellStyle name="Dane wyjściowe" xfId="41550" builtinId="21" hidden="1"/>
    <cellStyle name="Dane wyjściowe" xfId="41589" builtinId="21" hidden="1"/>
    <cellStyle name="Dane wyjściowe" xfId="41629" builtinId="21" hidden="1"/>
    <cellStyle name="Dane wyjściowe" xfId="41669" builtinId="21" hidden="1"/>
    <cellStyle name="Dane wyjściowe" xfId="41708" builtinId="21" hidden="1"/>
    <cellStyle name="Dane wyjściowe" xfId="41748" builtinId="21" hidden="1"/>
    <cellStyle name="Dane wyjściowe" xfId="41787" builtinId="21" hidden="1"/>
    <cellStyle name="Dane wyjściowe" xfId="41827" builtinId="21" hidden="1"/>
    <cellStyle name="Dane wyjściowe" xfId="41866" builtinId="21" hidden="1"/>
    <cellStyle name="Dane wyjściowe" xfId="41082" builtinId="21" hidden="1"/>
    <cellStyle name="Dane wyjściowe" xfId="41906" builtinId="21" hidden="1"/>
    <cellStyle name="Dane wyjściowe" xfId="41946" builtinId="21" hidden="1"/>
    <cellStyle name="Dane wyjściowe" xfId="41986" builtinId="21" hidden="1"/>
    <cellStyle name="Dane wyjściowe" xfId="42024" builtinId="21" hidden="1"/>
    <cellStyle name="Dane wyjściowe" xfId="42064" builtinId="21" hidden="1"/>
    <cellStyle name="Dane wyjściowe" xfId="42103" builtinId="21" hidden="1"/>
    <cellStyle name="Dane wyjściowe" xfId="42143" builtinId="21" hidden="1"/>
    <cellStyle name="Dane wyjściowe" xfId="42183" builtinId="21" hidden="1"/>
    <cellStyle name="Dane wyjściowe" xfId="42223" builtinId="21" hidden="1"/>
    <cellStyle name="Dane wyjściowe" xfId="42261" builtinId="21" hidden="1"/>
    <cellStyle name="Dane wyjściowe" xfId="42301" builtinId="21" hidden="1"/>
    <cellStyle name="Dane wyjściowe" xfId="42340" builtinId="21" hidden="1"/>
    <cellStyle name="Dane wyjściowe" xfId="42380" builtinId="21" hidden="1"/>
    <cellStyle name="Dane wyjściowe" xfId="42420" builtinId="21" hidden="1"/>
    <cellStyle name="Dane wyjściowe" xfId="42459" builtinId="21" hidden="1"/>
    <cellStyle name="Dane wyjściowe" xfId="42499" builtinId="21" hidden="1"/>
    <cellStyle name="Dane wyjściowe" xfId="42538" builtinId="21" hidden="1"/>
    <cellStyle name="Dane wyjściowe" xfId="42578" builtinId="21" hidden="1"/>
    <cellStyle name="Dane wyjściowe" xfId="42617" builtinId="21" hidden="1"/>
    <cellStyle name="Dane wyjściowe" xfId="42681" builtinId="21" hidden="1"/>
    <cellStyle name="Dane wyjściowe" xfId="42735" builtinId="21" hidden="1"/>
    <cellStyle name="Dane wyjściowe" xfId="42775" builtinId="21" hidden="1"/>
    <cellStyle name="Dane wyjściowe" xfId="42815" builtinId="21" hidden="1"/>
    <cellStyle name="Dane wyjściowe" xfId="42853" builtinId="21" hidden="1"/>
    <cellStyle name="Dane wyjściowe" xfId="42893" builtinId="21" hidden="1"/>
    <cellStyle name="Dane wyjściowe" xfId="42932" builtinId="21" hidden="1"/>
    <cellStyle name="Dane wyjściowe" xfId="42972" builtinId="21" hidden="1"/>
    <cellStyle name="Dane wyjściowe" xfId="43012" builtinId="21" hidden="1"/>
    <cellStyle name="Dane wyjściowe" xfId="43052" builtinId="21" hidden="1"/>
    <cellStyle name="Dane wyjściowe" xfId="43090" builtinId="21" hidden="1"/>
    <cellStyle name="Dane wyjściowe" xfId="43130" builtinId="21" hidden="1"/>
    <cellStyle name="Dane wyjściowe" xfId="43169" builtinId="21" hidden="1"/>
    <cellStyle name="Dane wyjściowe" xfId="43209" builtinId="21" hidden="1"/>
    <cellStyle name="Dane wyjściowe" xfId="43249" builtinId="21" hidden="1"/>
    <cellStyle name="Dane wyjściowe" xfId="43288" builtinId="21" hidden="1"/>
    <cellStyle name="Dane wyjściowe" xfId="43328" builtinId="21" hidden="1"/>
    <cellStyle name="Dane wyjściowe" xfId="43367" builtinId="21" hidden="1"/>
    <cellStyle name="Dane wyjściowe" xfId="43407" builtinId="21" hidden="1"/>
    <cellStyle name="Dane wyjściowe" xfId="43446" builtinId="21" hidden="1"/>
    <cellStyle name="Dane wyjściowe" xfId="42660" builtinId="21" hidden="1"/>
    <cellStyle name="Dane wyjściowe" xfId="43486" builtinId="21" hidden="1"/>
    <cellStyle name="Dane wyjściowe" xfId="43526" builtinId="21" hidden="1"/>
    <cellStyle name="Dane wyjściowe" xfId="43566" builtinId="21" hidden="1"/>
    <cellStyle name="Dane wyjściowe" xfId="43604" builtinId="21" hidden="1"/>
    <cellStyle name="Dane wyjściowe" xfId="43644" builtinId="21" hidden="1"/>
    <cellStyle name="Dane wyjściowe" xfId="43683" builtinId="21" hidden="1"/>
    <cellStyle name="Dane wyjściowe" xfId="43723" builtinId="21" hidden="1"/>
    <cellStyle name="Dane wyjściowe" xfId="43763" builtinId="21" hidden="1"/>
    <cellStyle name="Dane wyjściowe" xfId="43803" builtinId="21" hidden="1"/>
    <cellStyle name="Dane wyjściowe" xfId="43841" builtinId="21" hidden="1"/>
    <cellStyle name="Dane wyjściowe" xfId="43881" builtinId="21" hidden="1"/>
    <cellStyle name="Dane wyjściowe" xfId="43920" builtinId="21" hidden="1"/>
    <cellStyle name="Dane wyjściowe" xfId="43960" builtinId="21" hidden="1"/>
    <cellStyle name="Dane wyjściowe" xfId="44000" builtinId="21" hidden="1"/>
    <cellStyle name="Dane wyjściowe" xfId="44039" builtinId="21" hidden="1"/>
    <cellStyle name="Dane wyjściowe" xfId="44079" builtinId="21" hidden="1"/>
    <cellStyle name="Dane wyjściowe" xfId="44118" builtinId="21" hidden="1"/>
    <cellStyle name="Dane wyjściowe" xfId="44158" builtinId="21" hidden="1"/>
    <cellStyle name="Dane wyjściowe" xfId="44197" builtinId="21" hidden="1"/>
    <cellStyle name="Dane wyjściowe" xfId="44261" builtinId="21" hidden="1"/>
    <cellStyle name="Dane wyjściowe" xfId="44315" builtinId="21" hidden="1"/>
    <cellStyle name="Dane wyjściowe" xfId="44355" builtinId="21" hidden="1"/>
    <cellStyle name="Dane wyjściowe" xfId="44395" builtinId="21" hidden="1"/>
    <cellStyle name="Dane wyjściowe" xfId="44433" builtinId="21" hidden="1"/>
    <cellStyle name="Dane wyjściowe" xfId="44473" builtinId="21" hidden="1"/>
    <cellStyle name="Dane wyjściowe" xfId="44512" builtinId="21" hidden="1"/>
    <cellStyle name="Dane wyjściowe" xfId="44552" builtinId="21" hidden="1"/>
    <cellStyle name="Dane wyjściowe" xfId="44592" builtinId="21" hidden="1"/>
    <cellStyle name="Dane wyjściowe" xfId="44632" builtinId="21" hidden="1"/>
    <cellStyle name="Dane wyjściowe" xfId="44670" builtinId="21" hidden="1"/>
    <cellStyle name="Dane wyjściowe" xfId="44710" builtinId="21" hidden="1"/>
    <cellStyle name="Dane wyjściowe" xfId="44749" builtinId="21" hidden="1"/>
    <cellStyle name="Dane wyjściowe" xfId="44789" builtinId="21" hidden="1"/>
    <cellStyle name="Dane wyjściowe" xfId="44829" builtinId="21" hidden="1"/>
    <cellStyle name="Dane wyjściowe" xfId="44868" builtinId="21" hidden="1"/>
    <cellStyle name="Dane wyjściowe" xfId="44908" builtinId="21" hidden="1"/>
    <cellStyle name="Dane wyjściowe" xfId="44947" builtinId="21" hidden="1"/>
    <cellStyle name="Dane wyjściowe" xfId="44987" builtinId="21" hidden="1"/>
    <cellStyle name="Dane wyjściowe" xfId="45026" builtinId="21" hidden="1"/>
    <cellStyle name="Dane wyjściowe" xfId="44241" builtinId="21" hidden="1"/>
    <cellStyle name="Dane wyjściowe" xfId="45066" builtinId="21" hidden="1"/>
    <cellStyle name="Dane wyjściowe" xfId="45106" builtinId="21" hidden="1"/>
    <cellStyle name="Dane wyjściowe" xfId="45146" builtinId="21" hidden="1"/>
    <cellStyle name="Dane wyjściowe" xfId="45184" builtinId="21" hidden="1"/>
    <cellStyle name="Dane wyjściowe" xfId="45224" builtinId="21" hidden="1"/>
    <cellStyle name="Dane wyjściowe" xfId="45263" builtinId="21" hidden="1"/>
    <cellStyle name="Dane wyjściowe" xfId="45303" builtinId="21" hidden="1"/>
    <cellStyle name="Dane wyjściowe" xfId="45343" builtinId="21" hidden="1"/>
    <cellStyle name="Dane wyjściowe" xfId="45383" builtinId="21" hidden="1"/>
    <cellStyle name="Dane wyjściowe" xfId="45421" builtinId="21" hidden="1"/>
    <cellStyle name="Dane wyjściowe" xfId="45461" builtinId="21" hidden="1"/>
    <cellStyle name="Dane wyjściowe" xfId="45500" builtinId="21" hidden="1"/>
    <cellStyle name="Dane wyjściowe" xfId="45540" builtinId="21" hidden="1"/>
    <cellStyle name="Dane wyjściowe" xfId="45580" builtinId="21" hidden="1"/>
    <cellStyle name="Dane wyjściowe" xfId="45619" builtinId="21" hidden="1"/>
    <cellStyle name="Dane wyjściowe" xfId="45659" builtinId="21" hidden="1"/>
    <cellStyle name="Dane wyjściowe" xfId="45698" builtinId="21" hidden="1"/>
    <cellStyle name="Dane wyjściowe" xfId="45738" builtinId="21" hidden="1"/>
    <cellStyle name="Dane wyjściowe" xfId="45777" builtinId="21" hidden="1"/>
    <cellStyle name="Dobry" xfId="6" builtinId="26" hidden="1"/>
    <cellStyle name="Dobry" xfId="65" builtinId="26" hidden="1"/>
    <cellStyle name="Dobry" xfId="77" builtinId="26" hidden="1"/>
    <cellStyle name="Dobry" xfId="112" builtinId="26" hidden="1"/>
    <cellStyle name="Dobry" xfId="150" builtinId="26" hidden="1"/>
    <cellStyle name="Dobry" xfId="190" builtinId="26" hidden="1"/>
    <cellStyle name="Dobry" xfId="229" builtinId="26" hidden="1"/>
    <cellStyle name="Dobry" xfId="269" builtinId="26" hidden="1"/>
    <cellStyle name="Dobry" xfId="309" builtinId="26" hidden="1"/>
    <cellStyle name="Dobry" xfId="349" builtinId="26" hidden="1"/>
    <cellStyle name="Dobry" xfId="387" builtinId="26" hidden="1"/>
    <cellStyle name="Dobry" xfId="427" builtinId="26" hidden="1"/>
    <cellStyle name="Dobry" xfId="466" builtinId="26" hidden="1"/>
    <cellStyle name="Dobry" xfId="506" builtinId="26" hidden="1"/>
    <cellStyle name="Dobry" xfId="546" builtinId="26" hidden="1"/>
    <cellStyle name="Dobry" xfId="585" builtinId="26" hidden="1"/>
    <cellStyle name="Dobry" xfId="625" builtinId="26" hidden="1"/>
    <cellStyle name="Dobry" xfId="664" builtinId="26" hidden="1"/>
    <cellStyle name="Dobry" xfId="704" builtinId="26" hidden="1"/>
    <cellStyle name="Dobry" xfId="743" builtinId="26" hidden="1"/>
    <cellStyle name="Dobry" xfId="782" builtinId="26" hidden="1"/>
    <cellStyle name="Dobry" xfId="941" builtinId="26" hidden="1"/>
    <cellStyle name="Dobry" xfId="981" builtinId="26" hidden="1"/>
    <cellStyle name="Dobry" xfId="1021" builtinId="26" hidden="1"/>
    <cellStyle name="Dobry" xfId="1059" builtinId="26" hidden="1"/>
    <cellStyle name="Dobry" xfId="1099" builtinId="26" hidden="1"/>
    <cellStyle name="Dobry" xfId="1138" builtinId="26" hidden="1"/>
    <cellStyle name="Dobry" xfId="1178" builtinId="26" hidden="1"/>
    <cellStyle name="Dobry" xfId="1218" builtinId="26" hidden="1"/>
    <cellStyle name="Dobry" xfId="1258" builtinId="26" hidden="1"/>
    <cellStyle name="Dobry" xfId="1296" builtinId="26" hidden="1"/>
    <cellStyle name="Dobry" xfId="1336" builtinId="26" hidden="1"/>
    <cellStyle name="Dobry" xfId="1375" builtinId="26" hidden="1"/>
    <cellStyle name="Dobry" xfId="1415" builtinId="26" hidden="1"/>
    <cellStyle name="Dobry" xfId="1455" builtinId="26" hidden="1"/>
    <cellStyle name="Dobry" xfId="1494" builtinId="26" hidden="1"/>
    <cellStyle name="Dobry" xfId="1535" builtinId="26" hidden="1"/>
    <cellStyle name="Dobry" xfId="1574" builtinId="26" hidden="1"/>
    <cellStyle name="Dobry" xfId="1614" builtinId="26" hidden="1"/>
    <cellStyle name="Dobry" xfId="1653" builtinId="26" hidden="1"/>
    <cellStyle name="Dobry" xfId="930" builtinId="26" hidden="1"/>
    <cellStyle name="Dobry" xfId="826" builtinId="26" hidden="1"/>
    <cellStyle name="Dobry" xfId="1726" builtinId="26" hidden="1"/>
    <cellStyle name="Dobry" xfId="1766" builtinId="26" hidden="1"/>
    <cellStyle name="Dobry" xfId="1804" builtinId="26" hidden="1"/>
    <cellStyle name="Dobry" xfId="1844" builtinId="26" hidden="1"/>
    <cellStyle name="Dobry" xfId="1883" builtinId="26" hidden="1"/>
    <cellStyle name="Dobry" xfId="1923" builtinId="26" hidden="1"/>
    <cellStyle name="Dobry" xfId="1963" builtinId="26" hidden="1"/>
    <cellStyle name="Dobry" xfId="2003" builtinId="26" hidden="1"/>
    <cellStyle name="Dobry" xfId="2041" builtinId="26" hidden="1"/>
    <cellStyle name="Dobry" xfId="2081" builtinId="26" hidden="1"/>
    <cellStyle name="Dobry" xfId="2120" builtinId="26" hidden="1"/>
    <cellStyle name="Dobry" xfId="2160" builtinId="26" hidden="1"/>
    <cellStyle name="Dobry" xfId="2200" builtinId="26" hidden="1"/>
    <cellStyle name="Dobry" xfId="2239" builtinId="26" hidden="1"/>
    <cellStyle name="Dobry" xfId="2279" builtinId="26" hidden="1"/>
    <cellStyle name="Dobry" xfId="2318" builtinId="26" hidden="1"/>
    <cellStyle name="Dobry" xfId="2358" builtinId="26" hidden="1"/>
    <cellStyle name="Dobry" xfId="2397" builtinId="26" hidden="1"/>
    <cellStyle name="Dobry" xfId="837" builtinId="26" hidden="1"/>
    <cellStyle name="Dobry" xfId="873" builtinId="26" hidden="1"/>
    <cellStyle name="Dobry" xfId="2442" builtinId="26" hidden="1"/>
    <cellStyle name="Dobry" xfId="2482" builtinId="26" hidden="1"/>
    <cellStyle name="Dobry" xfId="2520" builtinId="26" hidden="1"/>
    <cellStyle name="Dobry" xfId="2560" builtinId="26" hidden="1"/>
    <cellStyle name="Dobry" xfId="2599" builtinId="26" hidden="1"/>
    <cellStyle name="Dobry" xfId="2639" builtinId="26" hidden="1"/>
    <cellStyle name="Dobry" xfId="2679" builtinId="26" hidden="1"/>
    <cellStyle name="Dobry" xfId="2719" builtinId="26" hidden="1"/>
    <cellStyle name="Dobry" xfId="2757" builtinId="26" hidden="1"/>
    <cellStyle name="Dobry" xfId="2797" builtinId="26" hidden="1"/>
    <cellStyle name="Dobry" xfId="2836" builtinId="26" hidden="1"/>
    <cellStyle name="Dobry" xfId="2876" builtinId="26" hidden="1"/>
    <cellStyle name="Dobry" xfId="2916" builtinId="26" hidden="1"/>
    <cellStyle name="Dobry" xfId="2955" builtinId="26" hidden="1"/>
    <cellStyle name="Dobry" xfId="2995" builtinId="26" hidden="1"/>
    <cellStyle name="Dobry" xfId="3034" builtinId="26" hidden="1"/>
    <cellStyle name="Dobry" xfId="3074" builtinId="26" hidden="1"/>
    <cellStyle name="Dobry" xfId="3113" builtinId="26" hidden="1"/>
    <cellStyle name="Dobry" xfId="3152" builtinId="26" hidden="1"/>
    <cellStyle name="Dobry" xfId="3345" builtinId="26" hidden="1"/>
    <cellStyle name="Dobry" xfId="3389" builtinId="26" hidden="1"/>
    <cellStyle name="Dobry" xfId="3429" builtinId="26" hidden="1"/>
    <cellStyle name="Dobry" xfId="3467" builtinId="26" hidden="1"/>
    <cellStyle name="Dobry" xfId="3507" builtinId="26" hidden="1"/>
    <cellStyle name="Dobry" xfId="3546" builtinId="26" hidden="1"/>
    <cellStyle name="Dobry" xfId="3586" builtinId="26" hidden="1"/>
    <cellStyle name="Dobry" xfId="3626" builtinId="26" hidden="1"/>
    <cellStyle name="Dobry" xfId="3666" builtinId="26" hidden="1"/>
    <cellStyle name="Dobry" xfId="3704" builtinId="26" hidden="1"/>
    <cellStyle name="Dobry" xfId="3744" builtinId="26" hidden="1"/>
    <cellStyle name="Dobry" xfId="3787" builtinId="26" hidden="1"/>
    <cellStyle name="Dobry" xfId="3827" builtinId="26" hidden="1"/>
    <cellStyle name="Dobry" xfId="3867" builtinId="26" hidden="1"/>
    <cellStyle name="Dobry" xfId="3906" builtinId="26" hidden="1"/>
    <cellStyle name="Dobry" xfId="3947" builtinId="26" hidden="1"/>
    <cellStyle name="Dobry" xfId="3986" builtinId="26" hidden="1"/>
    <cellStyle name="Dobry" xfId="4026" builtinId="26" hidden="1"/>
    <cellStyle name="Dobry" xfId="4065" builtinId="26" hidden="1"/>
    <cellStyle name="Dobry" xfId="4122" builtinId="26" hidden="1"/>
    <cellStyle name="Dobry" xfId="4281" builtinId="26" hidden="1"/>
    <cellStyle name="Dobry" xfId="4325" builtinId="26" hidden="1"/>
    <cellStyle name="Dobry" xfId="4365" builtinId="26" hidden="1"/>
    <cellStyle name="Dobry" xfId="4403" builtinId="26" hidden="1"/>
    <cellStyle name="Dobry" xfId="4443" builtinId="26" hidden="1"/>
    <cellStyle name="Dobry" xfId="4482" builtinId="26" hidden="1"/>
    <cellStyle name="Dobry" xfId="4522" builtinId="26" hidden="1"/>
    <cellStyle name="Dobry" xfId="4562" builtinId="26" hidden="1"/>
    <cellStyle name="Dobry" xfId="4602" builtinId="26" hidden="1"/>
    <cellStyle name="Dobry" xfId="4640" builtinId="26" hidden="1"/>
    <cellStyle name="Dobry" xfId="4680" builtinId="26" hidden="1"/>
    <cellStyle name="Dobry" xfId="4723" builtinId="26" hidden="1"/>
    <cellStyle name="Dobry" xfId="4763" builtinId="26" hidden="1"/>
    <cellStyle name="Dobry" xfId="4803" builtinId="26" hidden="1"/>
    <cellStyle name="Dobry" xfId="4842" builtinId="26" hidden="1"/>
    <cellStyle name="Dobry" xfId="4883" builtinId="26" hidden="1"/>
    <cellStyle name="Dobry" xfId="4922" builtinId="26" hidden="1"/>
    <cellStyle name="Dobry" xfId="4962" builtinId="26" hidden="1"/>
    <cellStyle name="Dobry" xfId="5001" builtinId="26" hidden="1"/>
    <cellStyle name="Dobry" xfId="4270" builtinId="26" hidden="1"/>
    <cellStyle name="Dobry" xfId="4166" builtinId="26" hidden="1"/>
    <cellStyle name="Dobry" xfId="5074" builtinId="26" hidden="1"/>
    <cellStyle name="Dobry" xfId="5114" builtinId="26" hidden="1"/>
    <cellStyle name="Dobry" xfId="5152" builtinId="26" hidden="1"/>
    <cellStyle name="Dobry" xfId="5192" builtinId="26" hidden="1"/>
    <cellStyle name="Dobry" xfId="5231" builtinId="26" hidden="1"/>
    <cellStyle name="Dobry" xfId="5271" builtinId="26" hidden="1"/>
    <cellStyle name="Dobry" xfId="5311" builtinId="26" hidden="1"/>
    <cellStyle name="Dobry" xfId="5351" builtinId="26" hidden="1"/>
    <cellStyle name="Dobry" xfId="5389" builtinId="26" hidden="1"/>
    <cellStyle name="Dobry" xfId="5429" builtinId="26" hidden="1"/>
    <cellStyle name="Dobry" xfId="5468" builtinId="26" hidden="1"/>
    <cellStyle name="Dobry" xfId="5508" builtinId="26" hidden="1"/>
    <cellStyle name="Dobry" xfId="5548" builtinId="26" hidden="1"/>
    <cellStyle name="Dobry" xfId="5587" builtinId="26" hidden="1"/>
    <cellStyle name="Dobry" xfId="5627" builtinId="26" hidden="1"/>
    <cellStyle name="Dobry" xfId="5666" builtinId="26" hidden="1"/>
    <cellStyle name="Dobry" xfId="5706" builtinId="26" hidden="1"/>
    <cellStyle name="Dobry" xfId="5745" builtinId="26" hidden="1"/>
    <cellStyle name="Dobry" xfId="4177" builtinId="26" hidden="1"/>
    <cellStyle name="Dobry" xfId="4213" builtinId="26" hidden="1"/>
    <cellStyle name="Dobry" xfId="5790" builtinId="26" hidden="1"/>
    <cellStyle name="Dobry" xfId="5830" builtinId="26" hidden="1"/>
    <cellStyle name="Dobry" xfId="5868" builtinId="26" hidden="1"/>
    <cellStyle name="Dobry" xfId="5908" builtinId="26" hidden="1"/>
    <cellStyle name="Dobry" xfId="5947" builtinId="26" hidden="1"/>
    <cellStyle name="Dobry" xfId="5987" builtinId="26" hidden="1"/>
    <cellStyle name="Dobry" xfId="6027" builtinId="26" hidden="1"/>
    <cellStyle name="Dobry" xfId="6067" builtinId="26" hidden="1"/>
    <cellStyle name="Dobry" xfId="6105" builtinId="26" hidden="1"/>
    <cellStyle name="Dobry" xfId="6145" builtinId="26" hidden="1"/>
    <cellStyle name="Dobry" xfId="6184" builtinId="26" hidden="1"/>
    <cellStyle name="Dobry" xfId="6224" builtinId="26" hidden="1"/>
    <cellStyle name="Dobry" xfId="6264" builtinId="26" hidden="1"/>
    <cellStyle name="Dobry" xfId="6303" builtinId="26" hidden="1"/>
    <cellStyle name="Dobry" xfId="6343" builtinId="26" hidden="1"/>
    <cellStyle name="Dobry" xfId="6382" builtinId="26" hidden="1"/>
    <cellStyle name="Dobry" xfId="6422" builtinId="26" hidden="1"/>
    <cellStyle name="Dobry" xfId="6461" builtinId="26" hidden="1"/>
    <cellStyle name="Dobry" xfId="3334" builtinId="26" hidden="1"/>
    <cellStyle name="Dobry" xfId="3206" builtinId="26" hidden="1"/>
    <cellStyle name="Dobry" xfId="6516" builtinId="26" hidden="1"/>
    <cellStyle name="Dobry" xfId="6556" builtinId="26" hidden="1"/>
    <cellStyle name="Dobry" xfId="6594" builtinId="26" hidden="1"/>
    <cellStyle name="Dobry" xfId="6634" builtinId="26" hidden="1"/>
    <cellStyle name="Dobry" xfId="6673" builtinId="26" hidden="1"/>
    <cellStyle name="Dobry" xfId="6713" builtinId="26" hidden="1"/>
    <cellStyle name="Dobry" xfId="6753" builtinId="26" hidden="1"/>
    <cellStyle name="Dobry" xfId="6793" builtinId="26" hidden="1"/>
    <cellStyle name="Dobry" xfId="6831" builtinId="26" hidden="1"/>
    <cellStyle name="Dobry" xfId="6871" builtinId="26" hidden="1"/>
    <cellStyle name="Dobry" xfId="6912" builtinId="26" hidden="1"/>
    <cellStyle name="Dobry" xfId="6952" builtinId="26" hidden="1"/>
    <cellStyle name="Dobry" xfId="6992" builtinId="26" hidden="1"/>
    <cellStyle name="Dobry" xfId="7031" builtinId="26" hidden="1"/>
    <cellStyle name="Dobry" xfId="7072" builtinId="26" hidden="1"/>
    <cellStyle name="Dobry" xfId="7111" builtinId="26" hidden="1"/>
    <cellStyle name="Dobry" xfId="7151" builtinId="26" hidden="1"/>
    <cellStyle name="Dobry" xfId="7190" builtinId="26" hidden="1"/>
    <cellStyle name="Dobry" xfId="7240" builtinId="26" hidden="1"/>
    <cellStyle name="Dobry" xfId="7399" builtinId="26" hidden="1"/>
    <cellStyle name="Dobry" xfId="7441" builtinId="26" hidden="1"/>
    <cellStyle name="Dobry" xfId="7481" builtinId="26" hidden="1"/>
    <cellStyle name="Dobry" xfId="7519" builtinId="26" hidden="1"/>
    <cellStyle name="Dobry" xfId="7559" builtinId="26" hidden="1"/>
    <cellStyle name="Dobry" xfId="7598" builtinId="26" hidden="1"/>
    <cellStyle name="Dobry" xfId="7638" builtinId="26" hidden="1"/>
    <cellStyle name="Dobry" xfId="7678" builtinId="26" hidden="1"/>
    <cellStyle name="Dobry" xfId="7718" builtinId="26" hidden="1"/>
    <cellStyle name="Dobry" xfId="7756" builtinId="26" hidden="1"/>
    <cellStyle name="Dobry" xfId="7796" builtinId="26" hidden="1"/>
    <cellStyle name="Dobry" xfId="7837" builtinId="26" hidden="1"/>
    <cellStyle name="Dobry" xfId="7877" builtinId="26" hidden="1"/>
    <cellStyle name="Dobry" xfId="7917" builtinId="26" hidden="1"/>
    <cellStyle name="Dobry" xfId="7956" builtinId="26" hidden="1"/>
    <cellStyle name="Dobry" xfId="7997" builtinId="26" hidden="1"/>
    <cellStyle name="Dobry" xfId="8036" builtinId="26" hidden="1"/>
    <cellStyle name="Dobry" xfId="8076" builtinId="26" hidden="1"/>
    <cellStyle name="Dobry" xfId="8115" builtinId="26" hidden="1"/>
    <cellStyle name="Dobry" xfId="7388" builtinId="26" hidden="1"/>
    <cellStyle name="Dobry" xfId="7284" builtinId="26" hidden="1"/>
    <cellStyle name="Dobry" xfId="8188" builtinId="26" hidden="1"/>
    <cellStyle name="Dobry" xfId="8228" builtinId="26" hidden="1"/>
    <cellStyle name="Dobry" xfId="8266" builtinId="26" hidden="1"/>
    <cellStyle name="Dobry" xfId="8306" builtinId="26" hidden="1"/>
    <cellStyle name="Dobry" xfId="8345" builtinId="26" hidden="1"/>
    <cellStyle name="Dobry" xfId="8385" builtinId="26" hidden="1"/>
    <cellStyle name="Dobry" xfId="8425" builtinId="26" hidden="1"/>
    <cellStyle name="Dobry" xfId="8465" builtinId="26" hidden="1"/>
    <cellStyle name="Dobry" xfId="8503" builtinId="26" hidden="1"/>
    <cellStyle name="Dobry" xfId="8543" builtinId="26" hidden="1"/>
    <cellStyle name="Dobry" xfId="8582" builtinId="26" hidden="1"/>
    <cellStyle name="Dobry" xfId="8622" builtinId="26" hidden="1"/>
    <cellStyle name="Dobry" xfId="8662" builtinId="26" hidden="1"/>
    <cellStyle name="Dobry" xfId="8701" builtinId="26" hidden="1"/>
    <cellStyle name="Dobry" xfId="8741" builtinId="26" hidden="1"/>
    <cellStyle name="Dobry" xfId="8780" builtinId="26" hidden="1"/>
    <cellStyle name="Dobry" xfId="8820" builtinId="26" hidden="1"/>
    <cellStyle name="Dobry" xfId="8859" builtinId="26" hidden="1"/>
    <cellStyle name="Dobry" xfId="7295" builtinId="26" hidden="1"/>
    <cellStyle name="Dobry" xfId="7331" builtinId="26" hidden="1"/>
    <cellStyle name="Dobry" xfId="8904" builtinId="26" hidden="1"/>
    <cellStyle name="Dobry" xfId="8944" builtinId="26" hidden="1"/>
    <cellStyle name="Dobry" xfId="8982" builtinId="26" hidden="1"/>
    <cellStyle name="Dobry" xfId="9022" builtinId="26" hidden="1"/>
    <cellStyle name="Dobry" xfId="9061" builtinId="26" hidden="1"/>
    <cellStyle name="Dobry" xfId="9101" builtinId="26" hidden="1"/>
    <cellStyle name="Dobry" xfId="9141" builtinId="26" hidden="1"/>
    <cellStyle name="Dobry" xfId="9181" builtinId="26" hidden="1"/>
    <cellStyle name="Dobry" xfId="9219" builtinId="26" hidden="1"/>
    <cellStyle name="Dobry" xfId="9259" builtinId="26" hidden="1"/>
    <cellStyle name="Dobry" xfId="9298" builtinId="26" hidden="1"/>
    <cellStyle name="Dobry" xfId="9338" builtinId="26" hidden="1"/>
    <cellStyle name="Dobry" xfId="9378" builtinId="26" hidden="1"/>
    <cellStyle name="Dobry" xfId="9417" builtinId="26" hidden="1"/>
    <cellStyle name="Dobry" xfId="9457" builtinId="26" hidden="1"/>
    <cellStyle name="Dobry" xfId="9496" builtinId="26" hidden="1"/>
    <cellStyle name="Dobry" xfId="9536" builtinId="26" hidden="1"/>
    <cellStyle name="Dobry" xfId="9575" builtinId="26" hidden="1"/>
    <cellStyle name="Dobry" xfId="3301" builtinId="26" hidden="1"/>
    <cellStyle name="Dobry" xfId="9616" builtinId="26" hidden="1"/>
    <cellStyle name="Dobry" xfId="9656" builtinId="26" hidden="1"/>
    <cellStyle name="Dobry" xfId="9696" builtinId="26" hidden="1"/>
    <cellStyle name="Dobry" xfId="9734" builtinId="26" hidden="1"/>
    <cellStyle name="Dobry" xfId="9774" builtinId="26" hidden="1"/>
    <cellStyle name="Dobry" xfId="9813" builtinId="26" hidden="1"/>
    <cellStyle name="Dobry" xfId="9853" builtinId="26" hidden="1"/>
    <cellStyle name="Dobry" xfId="9893" builtinId="26" hidden="1"/>
    <cellStyle name="Dobry" xfId="9933" builtinId="26" hidden="1"/>
    <cellStyle name="Dobry" xfId="9971" builtinId="26" hidden="1"/>
    <cellStyle name="Dobry" xfId="10011" builtinId="26" hidden="1"/>
    <cellStyle name="Dobry" xfId="10050" builtinId="26" hidden="1"/>
    <cellStyle name="Dobry" xfId="10090" builtinId="26" hidden="1"/>
    <cellStyle name="Dobry" xfId="10130" builtinId="26" hidden="1"/>
    <cellStyle name="Dobry" xfId="10169" builtinId="26" hidden="1"/>
    <cellStyle name="Dobry" xfId="10209" builtinId="26" hidden="1"/>
    <cellStyle name="Dobry" xfId="10248" builtinId="26" hidden="1"/>
    <cellStyle name="Dobry" xfId="10288" builtinId="26" hidden="1"/>
    <cellStyle name="Dobry" xfId="10327" builtinId="26" hidden="1"/>
    <cellStyle name="Dobry" xfId="10366" builtinId="26" hidden="1"/>
    <cellStyle name="Dobry" xfId="10525" builtinId="26" hidden="1"/>
    <cellStyle name="Dobry" xfId="10565" builtinId="26" hidden="1"/>
    <cellStyle name="Dobry" xfId="10605" builtinId="26" hidden="1"/>
    <cellStyle name="Dobry" xfId="10643" builtinId="26" hidden="1"/>
    <cellStyle name="Dobry" xfId="10683" builtinId="26" hidden="1"/>
    <cellStyle name="Dobry" xfId="10722" builtinId="26" hidden="1"/>
    <cellStyle name="Dobry" xfId="10762" builtinId="26" hidden="1"/>
    <cellStyle name="Dobry" xfId="10802" builtinId="26" hidden="1"/>
    <cellStyle name="Dobry" xfId="10842" builtinId="26" hidden="1"/>
    <cellStyle name="Dobry" xfId="10880" builtinId="26" hidden="1"/>
    <cellStyle name="Dobry" xfId="10920" builtinId="26" hidden="1"/>
    <cellStyle name="Dobry" xfId="10959" builtinId="26" hidden="1"/>
    <cellStyle name="Dobry" xfId="10999" builtinId="26" hidden="1"/>
    <cellStyle name="Dobry" xfId="11039" builtinId="26" hidden="1"/>
    <cellStyle name="Dobry" xfId="11078" builtinId="26" hidden="1"/>
    <cellStyle name="Dobry" xfId="11119" builtinId="26" hidden="1"/>
    <cellStyle name="Dobry" xfId="11158" builtinId="26" hidden="1"/>
    <cellStyle name="Dobry" xfId="11198" builtinId="26" hidden="1"/>
    <cellStyle name="Dobry" xfId="11237" builtinId="26" hidden="1"/>
    <cellStyle name="Dobry" xfId="10514" builtinId="26" hidden="1"/>
    <cellStyle name="Dobry" xfId="10410" builtinId="26" hidden="1"/>
    <cellStyle name="Dobry" xfId="11310" builtinId="26" hidden="1"/>
    <cellStyle name="Dobry" xfId="11350" builtinId="26" hidden="1"/>
    <cellStyle name="Dobry" xfId="11388" builtinId="26" hidden="1"/>
    <cellStyle name="Dobry" xfId="11428" builtinId="26" hidden="1"/>
    <cellStyle name="Dobry" xfId="11467" builtinId="26" hidden="1"/>
    <cellStyle name="Dobry" xfId="11507" builtinId="26" hidden="1"/>
    <cellStyle name="Dobry" xfId="11547" builtinId="26" hidden="1"/>
    <cellStyle name="Dobry" xfId="11587" builtinId="26" hidden="1"/>
    <cellStyle name="Dobry" xfId="11625" builtinId="26" hidden="1"/>
    <cellStyle name="Dobry" xfId="11665" builtinId="26" hidden="1"/>
    <cellStyle name="Dobry" xfId="11704" builtinId="26" hidden="1"/>
    <cellStyle name="Dobry" xfId="11744" builtinId="26" hidden="1"/>
    <cellStyle name="Dobry" xfId="11784" builtinId="26" hidden="1"/>
    <cellStyle name="Dobry" xfId="11823" builtinId="26" hidden="1"/>
    <cellStyle name="Dobry" xfId="11863" builtinId="26" hidden="1"/>
    <cellStyle name="Dobry" xfId="11902" builtinId="26" hidden="1"/>
    <cellStyle name="Dobry" xfId="11942" builtinId="26" hidden="1"/>
    <cellStyle name="Dobry" xfId="11981" builtinId="26" hidden="1"/>
    <cellStyle name="Dobry" xfId="10421" builtinId="26" hidden="1"/>
    <cellStyle name="Dobry" xfId="10457" builtinId="26" hidden="1"/>
    <cellStyle name="Dobry" xfId="12026" builtinId="26" hidden="1"/>
    <cellStyle name="Dobry" xfId="12066" builtinId="26" hidden="1"/>
    <cellStyle name="Dobry" xfId="12104" builtinId="26" hidden="1"/>
    <cellStyle name="Dobry" xfId="12144" builtinId="26" hidden="1"/>
    <cellStyle name="Dobry" xfId="12183" builtinId="26" hidden="1"/>
    <cellStyle name="Dobry" xfId="12223" builtinId="26" hidden="1"/>
    <cellStyle name="Dobry" xfId="12263" builtinId="26" hidden="1"/>
    <cellStyle name="Dobry" xfId="12303" builtinId="26" hidden="1"/>
    <cellStyle name="Dobry" xfId="12341" builtinId="26" hidden="1"/>
    <cellStyle name="Dobry" xfId="12381" builtinId="26" hidden="1"/>
    <cellStyle name="Dobry" xfId="12420" builtinId="26" hidden="1"/>
    <cellStyle name="Dobry" xfId="12460" builtinId="26" hidden="1"/>
    <cellStyle name="Dobry" xfId="12500" builtinId="26" hidden="1"/>
    <cellStyle name="Dobry" xfId="12539" builtinId="26" hidden="1"/>
    <cellStyle name="Dobry" xfId="12579" builtinId="26" hidden="1"/>
    <cellStyle name="Dobry" xfId="12618" builtinId="26" hidden="1"/>
    <cellStyle name="Dobry" xfId="12658" builtinId="26" hidden="1"/>
    <cellStyle name="Dobry" xfId="12697" builtinId="26" hidden="1"/>
    <cellStyle name="Dobry" xfId="12736" builtinId="26" hidden="1"/>
    <cellStyle name="Dobry" xfId="12776" builtinId="26" hidden="1"/>
    <cellStyle name="Dobry" xfId="12816" builtinId="26" hidden="1"/>
    <cellStyle name="Dobry" xfId="12856" builtinId="26" hidden="1"/>
    <cellStyle name="Dobry" xfId="12894" builtinId="26" hidden="1"/>
    <cellStyle name="Dobry" xfId="12934" builtinId="26" hidden="1"/>
    <cellStyle name="Dobry" xfId="12973" builtinId="26" hidden="1"/>
    <cellStyle name="Dobry" xfId="13013" builtinId="26" hidden="1"/>
    <cellStyle name="Dobry" xfId="13053" builtinId="26" hidden="1"/>
    <cellStyle name="Dobry" xfId="13093" builtinId="26" hidden="1"/>
    <cellStyle name="Dobry" xfId="13131" builtinId="26" hidden="1"/>
    <cellStyle name="Dobry" xfId="13171" builtinId="26" hidden="1"/>
    <cellStyle name="Dobry" xfId="13210" builtinId="26" hidden="1"/>
    <cellStyle name="Dobry" xfId="13250" builtinId="26" hidden="1"/>
    <cellStyle name="Dobry" xfId="13290" builtinId="26" hidden="1"/>
    <cellStyle name="Dobry" xfId="13329" builtinId="26" hidden="1"/>
    <cellStyle name="Dobry" xfId="13369" builtinId="26" hidden="1"/>
    <cellStyle name="Dobry" xfId="13408" builtinId="26" hidden="1"/>
    <cellStyle name="Dobry" xfId="13448" builtinId="26" hidden="1"/>
    <cellStyle name="Dobry" xfId="13487" builtinId="26" hidden="1"/>
    <cellStyle name="Dobry" xfId="13526" builtinId="26" hidden="1"/>
    <cellStyle name="Dobry" xfId="13685" builtinId="26" hidden="1"/>
    <cellStyle name="Dobry" xfId="13725" builtinId="26" hidden="1"/>
    <cellStyle name="Dobry" xfId="13765" builtinId="26" hidden="1"/>
    <cellStyle name="Dobry" xfId="13803" builtinId="26" hidden="1"/>
    <cellStyle name="Dobry" xfId="13843" builtinId="26" hidden="1"/>
    <cellStyle name="Dobry" xfId="13882" builtinId="26" hidden="1"/>
    <cellStyle name="Dobry" xfId="13922" builtinId="26" hidden="1"/>
    <cellStyle name="Dobry" xfId="13962" builtinId="26" hidden="1"/>
    <cellStyle name="Dobry" xfId="14002" builtinId="26" hidden="1"/>
    <cellStyle name="Dobry" xfId="14040" builtinId="26" hidden="1"/>
    <cellStyle name="Dobry" xfId="14080" builtinId="26" hidden="1"/>
    <cellStyle name="Dobry" xfId="14119" builtinId="26" hidden="1"/>
    <cellStyle name="Dobry" xfId="14159" builtinId="26" hidden="1"/>
    <cellStyle name="Dobry" xfId="14199" builtinId="26" hidden="1"/>
    <cellStyle name="Dobry" xfId="14238" builtinId="26" hidden="1"/>
    <cellStyle name="Dobry" xfId="14279" builtinId="26" hidden="1"/>
    <cellStyle name="Dobry" xfId="14318" builtinId="26" hidden="1"/>
    <cellStyle name="Dobry" xfId="14358" builtinId="26" hidden="1"/>
    <cellStyle name="Dobry" xfId="14397" builtinId="26" hidden="1"/>
    <cellStyle name="Dobry" xfId="13674" builtinId="26" hidden="1"/>
    <cellStyle name="Dobry" xfId="13570" builtinId="26" hidden="1"/>
    <cellStyle name="Dobry" xfId="14470" builtinId="26" hidden="1"/>
    <cellStyle name="Dobry" xfId="14510" builtinId="26" hidden="1"/>
    <cellStyle name="Dobry" xfId="14548" builtinId="26" hidden="1"/>
    <cellStyle name="Dobry" xfId="14588" builtinId="26" hidden="1"/>
    <cellStyle name="Dobry" xfId="14627" builtinId="26" hidden="1"/>
    <cellStyle name="Dobry" xfId="14667" builtinId="26" hidden="1"/>
    <cellStyle name="Dobry" xfId="14707" builtinId="26" hidden="1"/>
    <cellStyle name="Dobry" xfId="14747" builtinId="26" hidden="1"/>
    <cellStyle name="Dobry" xfId="14785" builtinId="26" hidden="1"/>
    <cellStyle name="Dobry" xfId="14825" builtinId="26" hidden="1"/>
    <cellStyle name="Dobry" xfId="14864" builtinId="26" hidden="1"/>
    <cellStyle name="Dobry" xfId="14904" builtinId="26" hidden="1"/>
    <cellStyle name="Dobry" xfId="14944" builtinId="26" hidden="1"/>
    <cellStyle name="Dobry" xfId="14983" builtinId="26" hidden="1"/>
    <cellStyle name="Dobry" xfId="15023" builtinId="26" hidden="1"/>
    <cellStyle name="Dobry" xfId="15062" builtinId="26" hidden="1"/>
    <cellStyle name="Dobry" xfId="15102" builtinId="26" hidden="1"/>
    <cellStyle name="Dobry" xfId="15141" builtinId="26" hidden="1"/>
    <cellStyle name="Dobry" xfId="13581" builtinId="26" hidden="1"/>
    <cellStyle name="Dobry" xfId="13617" builtinId="26" hidden="1"/>
    <cellStyle name="Dobry" xfId="15186" builtinId="26" hidden="1"/>
    <cellStyle name="Dobry" xfId="15226" builtinId="26" hidden="1"/>
    <cellStyle name="Dobry" xfId="15264" builtinId="26" hidden="1"/>
    <cellStyle name="Dobry" xfId="15304" builtinId="26" hidden="1"/>
    <cellStyle name="Dobry" xfId="15343" builtinId="26" hidden="1"/>
    <cellStyle name="Dobry" xfId="15383" builtinId="26" hidden="1"/>
    <cellStyle name="Dobry" xfId="15423" builtinId="26" hidden="1"/>
    <cellStyle name="Dobry" xfId="15463" builtinId="26" hidden="1"/>
    <cellStyle name="Dobry" xfId="15501" builtinId="26" hidden="1"/>
    <cellStyle name="Dobry" xfId="15541" builtinId="26" hidden="1"/>
    <cellStyle name="Dobry" xfId="15580" builtinId="26" hidden="1"/>
    <cellStyle name="Dobry" xfId="15620" builtinId="26" hidden="1"/>
    <cellStyle name="Dobry" xfId="15660" builtinId="26" hidden="1"/>
    <cellStyle name="Dobry" xfId="15699" builtinId="26" hidden="1"/>
    <cellStyle name="Dobry" xfId="15739" builtinId="26" hidden="1"/>
    <cellStyle name="Dobry" xfId="15778" builtinId="26" hidden="1"/>
    <cellStyle name="Dobry" xfId="15818" builtinId="26" hidden="1"/>
    <cellStyle name="Dobry" xfId="15857" builtinId="26" hidden="1"/>
    <cellStyle name="Dobry" xfId="3217" builtinId="26" hidden="1"/>
    <cellStyle name="Dobry" xfId="3269" builtinId="26" hidden="1"/>
    <cellStyle name="Dobry" xfId="15910" builtinId="26" hidden="1"/>
    <cellStyle name="Dobry" xfId="15950" builtinId="26" hidden="1"/>
    <cellStyle name="Dobry" xfId="15988" builtinId="26" hidden="1"/>
    <cellStyle name="Dobry" xfId="16028" builtinId="26" hidden="1"/>
    <cellStyle name="Dobry" xfId="16067" builtinId="26" hidden="1"/>
    <cellStyle name="Dobry" xfId="16107" builtinId="26" hidden="1"/>
    <cellStyle name="Dobry" xfId="16147" builtinId="26" hidden="1"/>
    <cellStyle name="Dobry" xfId="16187" builtinId="26" hidden="1"/>
    <cellStyle name="Dobry" xfId="16225" builtinId="26" hidden="1"/>
    <cellStyle name="Dobry" xfId="16265" builtinId="26" hidden="1"/>
    <cellStyle name="Dobry" xfId="16304" builtinId="26" hidden="1"/>
    <cellStyle name="Dobry" xfId="16344" builtinId="26" hidden="1"/>
    <cellStyle name="Dobry" xfId="16384" builtinId="26" hidden="1"/>
    <cellStyle name="Dobry" xfId="16423" builtinId="26" hidden="1"/>
    <cellStyle name="Dobry" xfId="16463" builtinId="26" hidden="1"/>
    <cellStyle name="Dobry" xfId="16502" builtinId="26" hidden="1"/>
    <cellStyle name="Dobry" xfId="16542" builtinId="26" hidden="1"/>
    <cellStyle name="Dobry" xfId="16581" builtinId="26" hidden="1"/>
    <cellStyle name="Dobry" xfId="16620" builtinId="26" hidden="1"/>
    <cellStyle name="Dobry" xfId="16779" builtinId="26" hidden="1"/>
    <cellStyle name="Dobry" xfId="16819" builtinId="26" hidden="1"/>
    <cellStyle name="Dobry" xfId="16859" builtinId="26" hidden="1"/>
    <cellStyle name="Dobry" xfId="16897" builtinId="26" hidden="1"/>
    <cellStyle name="Dobry" xfId="16937" builtinId="26" hidden="1"/>
    <cellStyle name="Dobry" xfId="16976" builtinId="26" hidden="1"/>
    <cellStyle name="Dobry" xfId="17016" builtinId="26" hidden="1"/>
    <cellStyle name="Dobry" xfId="17056" builtinId="26" hidden="1"/>
    <cellStyle name="Dobry" xfId="17096" builtinId="26" hidden="1"/>
    <cellStyle name="Dobry" xfId="17134" builtinId="26" hidden="1"/>
    <cellStyle name="Dobry" xfId="17174" builtinId="26" hidden="1"/>
    <cellStyle name="Dobry" xfId="17213" builtinId="26" hidden="1"/>
    <cellStyle name="Dobry" xfId="17253" builtinId="26" hidden="1"/>
    <cellStyle name="Dobry" xfId="17293" builtinId="26" hidden="1"/>
    <cellStyle name="Dobry" xfId="17332" builtinId="26" hidden="1"/>
    <cellStyle name="Dobry" xfId="17373" builtinId="26" hidden="1"/>
    <cellStyle name="Dobry" xfId="17412" builtinId="26" hidden="1"/>
    <cellStyle name="Dobry" xfId="17452" builtinId="26" hidden="1"/>
    <cellStyle name="Dobry" xfId="17491" builtinId="26" hidden="1"/>
    <cellStyle name="Dobry" xfId="16768" builtinId="26" hidden="1"/>
    <cellStyle name="Dobry" xfId="16664" builtinId="26" hidden="1"/>
    <cellStyle name="Dobry" xfId="17564" builtinId="26" hidden="1"/>
    <cellStyle name="Dobry" xfId="17604" builtinId="26" hidden="1"/>
    <cellStyle name="Dobry" xfId="17642" builtinId="26" hidden="1"/>
    <cellStyle name="Dobry" xfId="17682" builtinId="26" hidden="1"/>
    <cellStyle name="Dobry" xfId="17721" builtinId="26" hidden="1"/>
    <cellStyle name="Dobry" xfId="17761" builtinId="26" hidden="1"/>
    <cellStyle name="Dobry" xfId="17801" builtinId="26" hidden="1"/>
    <cellStyle name="Dobry" xfId="17841" builtinId="26" hidden="1"/>
    <cellStyle name="Dobry" xfId="17879" builtinId="26" hidden="1"/>
    <cellStyle name="Dobry" xfId="17919" builtinId="26" hidden="1"/>
    <cellStyle name="Dobry" xfId="17958" builtinId="26" hidden="1"/>
    <cellStyle name="Dobry" xfId="17998" builtinId="26" hidden="1"/>
    <cellStyle name="Dobry" xfId="18038" builtinId="26" hidden="1"/>
    <cellStyle name="Dobry" xfId="18077" builtinId="26" hidden="1"/>
    <cellStyle name="Dobry" xfId="18117" builtinId="26" hidden="1"/>
    <cellStyle name="Dobry" xfId="18156" builtinId="26" hidden="1"/>
    <cellStyle name="Dobry" xfId="18196" builtinId="26" hidden="1"/>
    <cellStyle name="Dobry" xfId="18235" builtinId="26" hidden="1"/>
    <cellStyle name="Dobry" xfId="16675" builtinId="26" hidden="1"/>
    <cellStyle name="Dobry" xfId="16711" builtinId="26" hidden="1"/>
    <cellStyle name="Dobry" xfId="18280" builtinId="26" hidden="1"/>
    <cellStyle name="Dobry" xfId="18320" builtinId="26" hidden="1"/>
    <cellStyle name="Dobry" xfId="18358" builtinId="26" hidden="1"/>
    <cellStyle name="Dobry" xfId="18398" builtinId="26" hidden="1"/>
    <cellStyle name="Dobry" xfId="18437" builtinId="26" hidden="1"/>
    <cellStyle name="Dobry" xfId="18477" builtinId="26" hidden="1"/>
    <cellStyle name="Dobry" xfId="18517" builtinId="26" hidden="1"/>
    <cellStyle name="Dobry" xfId="18557" builtinId="26" hidden="1"/>
    <cellStyle name="Dobry" xfId="18595" builtinId="26" hidden="1"/>
    <cellStyle name="Dobry" xfId="18635" builtinId="26" hidden="1"/>
    <cellStyle name="Dobry" xfId="18674" builtinId="26" hidden="1"/>
    <cellStyle name="Dobry" xfId="18714" builtinId="26" hidden="1"/>
    <cellStyle name="Dobry" xfId="18754" builtinId="26" hidden="1"/>
    <cellStyle name="Dobry" xfId="18793" builtinId="26" hidden="1"/>
    <cellStyle name="Dobry" xfId="18833" builtinId="26" hidden="1"/>
    <cellStyle name="Dobry" xfId="18872" builtinId="26" hidden="1"/>
    <cellStyle name="Dobry" xfId="18912" builtinId="26" hidden="1"/>
    <cellStyle name="Dobry" xfId="18951" builtinId="26" hidden="1"/>
    <cellStyle name="Dobry" xfId="3244" builtinId="26" hidden="1"/>
    <cellStyle name="Dobry" xfId="19073" builtinId="26" hidden="1"/>
    <cellStyle name="Dobry" xfId="19113" builtinId="26" hidden="1"/>
    <cellStyle name="Dobry" xfId="19153" builtinId="26" hidden="1"/>
    <cellStyle name="Dobry" xfId="19191" builtinId="26" hidden="1"/>
    <cellStyle name="Dobry" xfId="19231" builtinId="26" hidden="1"/>
    <cellStyle name="Dobry" xfId="19270" builtinId="26" hidden="1"/>
    <cellStyle name="Dobry" xfId="19310" builtinId="26" hidden="1"/>
    <cellStyle name="Dobry" xfId="19350" builtinId="26" hidden="1"/>
    <cellStyle name="Dobry" xfId="19390" builtinId="26" hidden="1"/>
    <cellStyle name="Dobry" xfId="19428" builtinId="26" hidden="1"/>
    <cellStyle name="Dobry" xfId="19468" builtinId="26" hidden="1"/>
    <cellStyle name="Dobry" xfId="19507" builtinId="26" hidden="1"/>
    <cellStyle name="Dobry" xfId="19547" builtinId="26" hidden="1"/>
    <cellStyle name="Dobry" xfId="19587" builtinId="26" hidden="1"/>
    <cellStyle name="Dobry" xfId="19626" builtinId="26" hidden="1"/>
    <cellStyle name="Dobry" xfId="19666" builtinId="26" hidden="1"/>
    <cellStyle name="Dobry" xfId="19705" builtinId="26" hidden="1"/>
    <cellStyle name="Dobry" xfId="19745" builtinId="26" hidden="1"/>
    <cellStyle name="Dobry" xfId="19784" builtinId="26" hidden="1"/>
    <cellStyle name="Dobry" xfId="19835" builtinId="26" hidden="1"/>
    <cellStyle name="Dobry" xfId="19994" builtinId="26" hidden="1"/>
    <cellStyle name="Dobry" xfId="20034" builtinId="26" hidden="1"/>
    <cellStyle name="Dobry" xfId="20074" builtinId="26" hidden="1"/>
    <cellStyle name="Dobry" xfId="20112" builtinId="26" hidden="1"/>
    <cellStyle name="Dobry" xfId="20152" builtinId="26" hidden="1"/>
    <cellStyle name="Dobry" xfId="20191" builtinId="26" hidden="1"/>
    <cellStyle name="Dobry" xfId="20231" builtinId="26" hidden="1"/>
    <cellStyle name="Dobry" xfId="20271" builtinId="26" hidden="1"/>
    <cellStyle name="Dobry" xfId="20311" builtinId="26" hidden="1"/>
    <cellStyle name="Dobry" xfId="20349" builtinId="26" hidden="1"/>
    <cellStyle name="Dobry" xfId="20389" builtinId="26" hidden="1"/>
    <cellStyle name="Dobry" xfId="20428" builtinId="26" hidden="1"/>
    <cellStyle name="Dobry" xfId="20468" builtinId="26" hidden="1"/>
    <cellStyle name="Dobry" xfId="20508" builtinId="26" hidden="1"/>
    <cellStyle name="Dobry" xfId="20547" builtinId="26" hidden="1"/>
    <cellStyle name="Dobry" xfId="20588" builtinId="26" hidden="1"/>
    <cellStyle name="Dobry" xfId="20627" builtinId="26" hidden="1"/>
    <cellStyle name="Dobry" xfId="20667" builtinId="26" hidden="1"/>
    <cellStyle name="Dobry" xfId="20706" builtinId="26" hidden="1"/>
    <cellStyle name="Dobry" xfId="19983" builtinId="26" hidden="1"/>
    <cellStyle name="Dobry" xfId="19879" builtinId="26" hidden="1"/>
    <cellStyle name="Dobry" xfId="20779" builtinId="26" hidden="1"/>
    <cellStyle name="Dobry" xfId="20819" builtinId="26" hidden="1"/>
    <cellStyle name="Dobry" xfId="20857" builtinId="26" hidden="1"/>
    <cellStyle name="Dobry" xfId="20897" builtinId="26" hidden="1"/>
    <cellStyle name="Dobry" xfId="20936" builtinId="26" hidden="1"/>
    <cellStyle name="Dobry" xfId="20976" builtinId="26" hidden="1"/>
    <cellStyle name="Dobry" xfId="21016" builtinId="26" hidden="1"/>
    <cellStyle name="Dobry" xfId="21056" builtinId="26" hidden="1"/>
    <cellStyle name="Dobry" xfId="21094" builtinId="26" hidden="1"/>
    <cellStyle name="Dobry" xfId="21134" builtinId="26" hidden="1"/>
    <cellStyle name="Dobry" xfId="21173" builtinId="26" hidden="1"/>
    <cellStyle name="Dobry" xfId="21213" builtinId="26" hidden="1"/>
    <cellStyle name="Dobry" xfId="21253" builtinId="26" hidden="1"/>
    <cellStyle name="Dobry" xfId="21292" builtinId="26" hidden="1"/>
    <cellStyle name="Dobry" xfId="21332" builtinId="26" hidden="1"/>
    <cellStyle name="Dobry" xfId="21371" builtinId="26" hidden="1"/>
    <cellStyle name="Dobry" xfId="21411" builtinId="26" hidden="1"/>
    <cellStyle name="Dobry" xfId="21450" builtinId="26" hidden="1"/>
    <cellStyle name="Dobry" xfId="19890" builtinId="26" hidden="1"/>
    <cellStyle name="Dobry" xfId="19926" builtinId="26" hidden="1"/>
    <cellStyle name="Dobry" xfId="21495" builtinId="26" hidden="1"/>
    <cellStyle name="Dobry" xfId="21535" builtinId="26" hidden="1"/>
    <cellStyle name="Dobry" xfId="21573" builtinId="26" hidden="1"/>
    <cellStyle name="Dobry" xfId="21613" builtinId="26" hidden="1"/>
    <cellStyle name="Dobry" xfId="21652" builtinId="26" hidden="1"/>
    <cellStyle name="Dobry" xfId="21692" builtinId="26" hidden="1"/>
    <cellStyle name="Dobry" xfId="21732" builtinId="26" hidden="1"/>
    <cellStyle name="Dobry" xfId="21772" builtinId="26" hidden="1"/>
    <cellStyle name="Dobry" xfId="21810" builtinId="26" hidden="1"/>
    <cellStyle name="Dobry" xfId="21850" builtinId="26" hidden="1"/>
    <cellStyle name="Dobry" xfId="21889" builtinId="26" hidden="1"/>
    <cellStyle name="Dobry" xfId="21929" builtinId="26" hidden="1"/>
    <cellStyle name="Dobry" xfId="21969" builtinId="26" hidden="1"/>
    <cellStyle name="Dobry" xfId="22008" builtinId="26" hidden="1"/>
    <cellStyle name="Dobry" xfId="22048" builtinId="26" hidden="1"/>
    <cellStyle name="Dobry" xfId="22087" builtinId="26" hidden="1"/>
    <cellStyle name="Dobry" xfId="22127" builtinId="26" hidden="1"/>
    <cellStyle name="Dobry" xfId="22166" builtinId="26" hidden="1"/>
    <cellStyle name="Dobry" xfId="22205" builtinId="26" hidden="1"/>
    <cellStyle name="Dobry" xfId="22245" builtinId="26" hidden="1"/>
    <cellStyle name="Dobry" xfId="22285" builtinId="26" hidden="1"/>
    <cellStyle name="Dobry" xfId="22325" builtinId="26" hidden="1"/>
    <cellStyle name="Dobry" xfId="22363" builtinId="26" hidden="1"/>
    <cellStyle name="Dobry" xfId="22403" builtinId="26" hidden="1"/>
    <cellStyle name="Dobry" xfId="22442" builtinId="26" hidden="1"/>
    <cellStyle name="Dobry" xfId="22482" builtinId="26" hidden="1"/>
    <cellStyle name="Dobry" xfId="22522" builtinId="26" hidden="1"/>
    <cellStyle name="Dobry" xfId="22562" builtinId="26" hidden="1"/>
    <cellStyle name="Dobry" xfId="22600" builtinId="26" hidden="1"/>
    <cellStyle name="Dobry" xfId="22640" builtinId="26" hidden="1"/>
    <cellStyle name="Dobry" xfId="22679" builtinId="26" hidden="1"/>
    <cellStyle name="Dobry" xfId="22719" builtinId="26" hidden="1"/>
    <cellStyle name="Dobry" xfId="22759" builtinId="26" hidden="1"/>
    <cellStyle name="Dobry" xfId="22798" builtinId="26" hidden="1"/>
    <cellStyle name="Dobry" xfId="22838" builtinId="26" hidden="1"/>
    <cellStyle name="Dobry" xfId="22877" builtinId="26" hidden="1"/>
    <cellStyle name="Dobry" xfId="22917" builtinId="26" hidden="1"/>
    <cellStyle name="Dobry" xfId="22956" builtinId="26" hidden="1"/>
    <cellStyle name="Dobry" xfId="22995" builtinId="26" hidden="1"/>
    <cellStyle name="Dobry" xfId="23154" builtinId="26" hidden="1"/>
    <cellStyle name="Dobry" xfId="23194" builtinId="26" hidden="1"/>
    <cellStyle name="Dobry" xfId="23234" builtinId="26" hidden="1"/>
    <cellStyle name="Dobry" xfId="23272" builtinId="26" hidden="1"/>
    <cellStyle name="Dobry" xfId="23312" builtinId="26" hidden="1"/>
    <cellStyle name="Dobry" xfId="23351" builtinId="26" hidden="1"/>
    <cellStyle name="Dobry" xfId="23391" builtinId="26" hidden="1"/>
    <cellStyle name="Dobry" xfId="23431" builtinId="26" hidden="1"/>
    <cellStyle name="Dobry" xfId="23471" builtinId="26" hidden="1"/>
    <cellStyle name="Dobry" xfId="23509" builtinId="26" hidden="1"/>
    <cellStyle name="Dobry" xfId="23549" builtinId="26" hidden="1"/>
    <cellStyle name="Dobry" xfId="23588" builtinId="26" hidden="1"/>
    <cellStyle name="Dobry" xfId="23628" builtinId="26" hidden="1"/>
    <cellStyle name="Dobry" xfId="23668" builtinId="26" hidden="1"/>
    <cellStyle name="Dobry" xfId="23707" builtinId="26" hidden="1"/>
    <cellStyle name="Dobry" xfId="23748" builtinId="26" hidden="1"/>
    <cellStyle name="Dobry" xfId="23787" builtinId="26" hidden="1"/>
    <cellStyle name="Dobry" xfId="23827" builtinId="26" hidden="1"/>
    <cellStyle name="Dobry" xfId="23866" builtinId="26" hidden="1"/>
    <cellStyle name="Dobry" xfId="23143" builtinId="26" hidden="1"/>
    <cellStyle name="Dobry" xfId="23039" builtinId="26" hidden="1"/>
    <cellStyle name="Dobry" xfId="23939" builtinId="26" hidden="1"/>
    <cellStyle name="Dobry" xfId="23979" builtinId="26" hidden="1"/>
    <cellStyle name="Dobry" xfId="24017" builtinId="26" hidden="1"/>
    <cellStyle name="Dobry" xfId="24057" builtinId="26" hidden="1"/>
    <cellStyle name="Dobry" xfId="24096" builtinId="26" hidden="1"/>
    <cellStyle name="Dobry" xfId="24136" builtinId="26" hidden="1"/>
    <cellStyle name="Dobry" xfId="24176" builtinId="26" hidden="1"/>
    <cellStyle name="Dobry" xfId="24216" builtinId="26" hidden="1"/>
    <cellStyle name="Dobry" xfId="24254" builtinId="26" hidden="1"/>
    <cellStyle name="Dobry" xfId="24294" builtinId="26" hidden="1"/>
    <cellStyle name="Dobry" xfId="24333" builtinId="26" hidden="1"/>
    <cellStyle name="Dobry" xfId="24373" builtinId="26" hidden="1"/>
    <cellStyle name="Dobry" xfId="24413" builtinId="26" hidden="1"/>
    <cellStyle name="Dobry" xfId="24452" builtinId="26" hidden="1"/>
    <cellStyle name="Dobry" xfId="24492" builtinId="26" hidden="1"/>
    <cellStyle name="Dobry" xfId="24531" builtinId="26" hidden="1"/>
    <cellStyle name="Dobry" xfId="24571" builtinId="26" hidden="1"/>
    <cellStyle name="Dobry" xfId="24610" builtinId="26" hidden="1"/>
    <cellStyle name="Dobry" xfId="23050" builtinId="26" hidden="1"/>
    <cellStyle name="Dobry" xfId="23086" builtinId="26" hidden="1"/>
    <cellStyle name="Dobry" xfId="24655" builtinId="26" hidden="1"/>
    <cellStyle name="Dobry" xfId="24695" builtinId="26" hidden="1"/>
    <cellStyle name="Dobry" xfId="24733" builtinId="26" hidden="1"/>
    <cellStyle name="Dobry" xfId="24773" builtinId="26" hidden="1"/>
    <cellStyle name="Dobry" xfId="24812" builtinId="26" hidden="1"/>
    <cellStyle name="Dobry" xfId="24852" builtinId="26" hidden="1"/>
    <cellStyle name="Dobry" xfId="24892" builtinId="26" hidden="1"/>
    <cellStyle name="Dobry" xfId="24932" builtinId="26" hidden="1"/>
    <cellStyle name="Dobry" xfId="24970" builtinId="26" hidden="1"/>
    <cellStyle name="Dobry" xfId="25010" builtinId="26" hidden="1"/>
    <cellStyle name="Dobry" xfId="25049" builtinId="26" hidden="1"/>
    <cellStyle name="Dobry" xfId="25089" builtinId="26" hidden="1"/>
    <cellStyle name="Dobry" xfId="25129" builtinId="26" hidden="1"/>
    <cellStyle name="Dobry" xfId="25168" builtinId="26" hidden="1"/>
    <cellStyle name="Dobry" xfId="25208" builtinId="26" hidden="1"/>
    <cellStyle name="Dobry" xfId="25247" builtinId="26" hidden="1"/>
    <cellStyle name="Dobry" xfId="25287" builtinId="26" hidden="1"/>
    <cellStyle name="Dobry" xfId="25326" builtinId="26" hidden="1"/>
    <cellStyle name="Dobry" xfId="19062" builtinId="26" hidden="1"/>
    <cellStyle name="Dobry" xfId="19824" builtinId="26" hidden="1"/>
    <cellStyle name="Dobry" xfId="18993" builtinId="26" hidden="1"/>
    <cellStyle name="Dobry" xfId="25392" builtinId="26" hidden="1"/>
    <cellStyle name="Dobry" xfId="25430" builtinId="26" hidden="1"/>
    <cellStyle name="Dobry" xfId="25470" builtinId="26" hidden="1"/>
    <cellStyle name="Dobry" xfId="25509" builtinId="26" hidden="1"/>
    <cellStyle name="Dobry" xfId="25549" builtinId="26" hidden="1"/>
    <cellStyle name="Dobry" xfId="25589" builtinId="26" hidden="1"/>
    <cellStyle name="Dobry" xfId="25629" builtinId="26" hidden="1"/>
    <cellStyle name="Dobry" xfId="25667" builtinId="26" hidden="1"/>
    <cellStyle name="Dobry" xfId="25707" builtinId="26" hidden="1"/>
    <cellStyle name="Dobry" xfId="25746" builtinId="26" hidden="1"/>
    <cellStyle name="Dobry" xfId="25786" builtinId="26" hidden="1"/>
    <cellStyle name="Dobry" xfId="25826" builtinId="26" hidden="1"/>
    <cellStyle name="Dobry" xfId="25865" builtinId="26" hidden="1"/>
    <cellStyle name="Dobry" xfId="25905" builtinId="26" hidden="1"/>
    <cellStyle name="Dobry" xfId="25944" builtinId="26" hidden="1"/>
    <cellStyle name="Dobry" xfId="25984" builtinId="26" hidden="1"/>
    <cellStyle name="Dobry" xfId="26023" builtinId="26" hidden="1"/>
    <cellStyle name="Dobry" xfId="26062" builtinId="26" hidden="1"/>
    <cellStyle name="Dobry" xfId="26221" builtinId="26" hidden="1"/>
    <cellStyle name="Dobry" xfId="26261" builtinId="26" hidden="1"/>
    <cellStyle name="Dobry" xfId="26301" builtinId="26" hidden="1"/>
    <cellStyle name="Dobry" xfId="26339" builtinId="26" hidden="1"/>
    <cellStyle name="Dobry" xfId="26379" builtinId="26" hidden="1"/>
    <cellStyle name="Dobry" xfId="26418" builtinId="26" hidden="1"/>
    <cellStyle name="Dobry" xfId="26458" builtinId="26" hidden="1"/>
    <cellStyle name="Dobry" xfId="26498" builtinId="26" hidden="1"/>
    <cellStyle name="Dobry" xfId="26538" builtinId="26" hidden="1"/>
    <cellStyle name="Dobry" xfId="26576" builtinId="26" hidden="1"/>
    <cellStyle name="Dobry" xfId="26616" builtinId="26" hidden="1"/>
    <cellStyle name="Dobry" xfId="26655" builtinId="26" hidden="1"/>
    <cellStyle name="Dobry" xfId="26695" builtinId="26" hidden="1"/>
    <cellStyle name="Dobry" xfId="26735" builtinId="26" hidden="1"/>
    <cellStyle name="Dobry" xfId="26774" builtinId="26" hidden="1"/>
    <cellStyle name="Dobry" xfId="26815" builtinId="26" hidden="1"/>
    <cellStyle name="Dobry" xfId="26854" builtinId="26" hidden="1"/>
    <cellStyle name="Dobry" xfId="26894" builtinId="26" hidden="1"/>
    <cellStyle name="Dobry" xfId="26933" builtinId="26" hidden="1"/>
    <cellStyle name="Dobry" xfId="26210" builtinId="26" hidden="1"/>
    <cellStyle name="Dobry" xfId="26106" builtinId="26" hidden="1"/>
    <cellStyle name="Dobry" xfId="27006" builtinId="26" hidden="1"/>
    <cellStyle name="Dobry" xfId="27046" builtinId="26" hidden="1"/>
    <cellStyle name="Dobry" xfId="27084" builtinId="26" hidden="1"/>
    <cellStyle name="Dobry" xfId="27124" builtinId="26" hidden="1"/>
    <cellStyle name="Dobry" xfId="27163" builtinId="26" hidden="1"/>
    <cellStyle name="Dobry" xfId="27203" builtinId="26" hidden="1"/>
    <cellStyle name="Dobry" xfId="27243" builtinId="26" hidden="1"/>
    <cellStyle name="Dobry" xfId="27283" builtinId="26" hidden="1"/>
    <cellStyle name="Dobry" xfId="27321" builtinId="26" hidden="1"/>
    <cellStyle name="Dobry" xfId="27361" builtinId="26" hidden="1"/>
    <cellStyle name="Dobry" xfId="27400" builtinId="26" hidden="1"/>
    <cellStyle name="Dobry" xfId="27440" builtinId="26" hidden="1"/>
    <cellStyle name="Dobry" xfId="27480" builtinId="26" hidden="1"/>
    <cellStyle name="Dobry" xfId="27519" builtinId="26" hidden="1"/>
    <cellStyle name="Dobry" xfId="27559" builtinId="26" hidden="1"/>
    <cellStyle name="Dobry" xfId="27598" builtinId="26" hidden="1"/>
    <cellStyle name="Dobry" xfId="27638" builtinId="26" hidden="1"/>
    <cellStyle name="Dobry" xfId="27677" builtinId="26" hidden="1"/>
    <cellStyle name="Dobry" xfId="26117" builtinId="26" hidden="1"/>
    <cellStyle name="Dobry" xfId="26153" builtinId="26" hidden="1"/>
    <cellStyle name="Dobry" xfId="27722" builtinId="26" hidden="1"/>
    <cellStyle name="Dobry" xfId="27762" builtinId="26" hidden="1"/>
    <cellStyle name="Dobry" xfId="27800" builtinId="26" hidden="1"/>
    <cellStyle name="Dobry" xfId="27840" builtinId="26" hidden="1"/>
    <cellStyle name="Dobry" xfId="27879" builtinId="26" hidden="1"/>
    <cellStyle name="Dobry" xfId="27919" builtinId="26" hidden="1"/>
    <cellStyle name="Dobry" xfId="27959" builtinId="26" hidden="1"/>
    <cellStyle name="Dobry" xfId="27999" builtinId="26" hidden="1"/>
    <cellStyle name="Dobry" xfId="28037" builtinId="26" hidden="1"/>
    <cellStyle name="Dobry" xfId="28077" builtinId="26" hidden="1"/>
    <cellStyle name="Dobry" xfId="28116" builtinId="26" hidden="1"/>
    <cellStyle name="Dobry" xfId="28156" builtinId="26" hidden="1"/>
    <cellStyle name="Dobry" xfId="28196" builtinId="26" hidden="1"/>
    <cellStyle name="Dobry" xfId="28235" builtinId="26" hidden="1"/>
    <cellStyle name="Dobry" xfId="28275" builtinId="26" hidden="1"/>
    <cellStyle name="Dobry" xfId="28314" builtinId="26" hidden="1"/>
    <cellStyle name="Dobry" xfId="28354" builtinId="26" hidden="1"/>
    <cellStyle name="Dobry" xfId="28393" builtinId="26" hidden="1"/>
    <cellStyle name="Dobry" xfId="28432" builtinId="26" hidden="1"/>
    <cellStyle name="Dobry" xfId="28556" builtinId="26" hidden="1"/>
    <cellStyle name="Dobry" xfId="28598" builtinId="26" hidden="1"/>
    <cellStyle name="Dobry" xfId="28638" builtinId="26" hidden="1"/>
    <cellStyle name="Dobry" xfId="28676" builtinId="26" hidden="1"/>
    <cellStyle name="Dobry" xfId="28716" builtinId="26" hidden="1"/>
    <cellStyle name="Dobry" xfId="28755" builtinId="26" hidden="1"/>
    <cellStyle name="Dobry" xfId="28795" builtinId="26" hidden="1"/>
    <cellStyle name="Dobry" xfId="28835" builtinId="26" hidden="1"/>
    <cellStyle name="Dobry" xfId="28875" builtinId="26" hidden="1"/>
    <cellStyle name="Dobry" xfId="28913" builtinId="26" hidden="1"/>
    <cellStyle name="Dobry" xfId="28953" builtinId="26" hidden="1"/>
    <cellStyle name="Dobry" xfId="28994" builtinId="26" hidden="1"/>
    <cellStyle name="Dobry" xfId="29034" builtinId="26" hidden="1"/>
    <cellStyle name="Dobry" xfId="29074" builtinId="26" hidden="1"/>
    <cellStyle name="Dobry" xfId="29113" builtinId="26" hidden="1"/>
    <cellStyle name="Dobry" xfId="29154" builtinId="26" hidden="1"/>
    <cellStyle name="Dobry" xfId="29193" builtinId="26" hidden="1"/>
    <cellStyle name="Dobry" xfId="29233" builtinId="26" hidden="1"/>
    <cellStyle name="Dobry" xfId="29272" builtinId="26" hidden="1"/>
    <cellStyle name="Dobry" xfId="29322" builtinId="26" hidden="1"/>
    <cellStyle name="Dobry" xfId="29481" builtinId="26" hidden="1"/>
    <cellStyle name="Dobry" xfId="29523" builtinId="26" hidden="1"/>
    <cellStyle name="Dobry" xfId="29563" builtinId="26" hidden="1"/>
    <cellStyle name="Dobry" xfId="29601" builtinId="26" hidden="1"/>
    <cellStyle name="Dobry" xfId="29641" builtinId="26" hidden="1"/>
    <cellStyle name="Dobry" xfId="29680" builtinId="26" hidden="1"/>
    <cellStyle name="Dobry" xfId="29720" builtinId="26" hidden="1"/>
    <cellStyle name="Dobry" xfId="29760" builtinId="26" hidden="1"/>
    <cellStyle name="Dobry" xfId="29800" builtinId="26" hidden="1"/>
    <cellStyle name="Dobry" xfId="29838" builtinId="26" hidden="1"/>
    <cellStyle name="Dobry" xfId="29878" builtinId="26" hidden="1"/>
    <cellStyle name="Dobry" xfId="29919" builtinId="26" hidden="1"/>
    <cellStyle name="Dobry" xfId="29959" builtinId="26" hidden="1"/>
    <cellStyle name="Dobry" xfId="29999" builtinId="26" hidden="1"/>
    <cellStyle name="Dobry" xfId="30038" builtinId="26" hidden="1"/>
    <cellStyle name="Dobry" xfId="30079" builtinId="26" hidden="1"/>
    <cellStyle name="Dobry" xfId="30118" builtinId="26" hidden="1"/>
    <cellStyle name="Dobry" xfId="30158" builtinId="26" hidden="1"/>
    <cellStyle name="Dobry" xfId="30197" builtinId="26" hidden="1"/>
    <cellStyle name="Dobry" xfId="29470" builtinId="26" hidden="1"/>
    <cellStyle name="Dobry" xfId="29366" builtinId="26" hidden="1"/>
    <cellStyle name="Dobry" xfId="30270" builtinId="26" hidden="1"/>
    <cellStyle name="Dobry" xfId="30310" builtinId="26" hidden="1"/>
    <cellStyle name="Dobry" xfId="30348" builtinId="26" hidden="1"/>
    <cellStyle name="Dobry" xfId="30388" builtinId="26" hidden="1"/>
    <cellStyle name="Dobry" xfId="30427" builtinId="26" hidden="1"/>
    <cellStyle name="Dobry" xfId="30467" builtinId="26" hidden="1"/>
    <cellStyle name="Dobry" xfId="30507" builtinId="26" hidden="1"/>
    <cellStyle name="Dobry" xfId="30547" builtinId="26" hidden="1"/>
    <cellStyle name="Dobry" xfId="30585" builtinId="26" hidden="1"/>
    <cellStyle name="Dobry" xfId="30625" builtinId="26" hidden="1"/>
    <cellStyle name="Dobry" xfId="30664" builtinId="26" hidden="1"/>
    <cellStyle name="Dobry" xfId="30704" builtinId="26" hidden="1"/>
    <cellStyle name="Dobry" xfId="30744" builtinId="26" hidden="1"/>
    <cellStyle name="Dobry" xfId="30783" builtinId="26" hidden="1"/>
    <cellStyle name="Dobry" xfId="30823" builtinId="26" hidden="1"/>
    <cellStyle name="Dobry" xfId="30862" builtinId="26" hidden="1"/>
    <cellStyle name="Dobry" xfId="30902" builtinId="26" hidden="1"/>
    <cellStyle name="Dobry" xfId="30941" builtinId="26" hidden="1"/>
    <cellStyle name="Dobry" xfId="29377" builtinId="26" hidden="1"/>
    <cellStyle name="Dobry" xfId="29413" builtinId="26" hidden="1"/>
    <cellStyle name="Dobry" xfId="30986" builtinId="26" hidden="1"/>
    <cellStyle name="Dobry" xfId="31026" builtinId="26" hidden="1"/>
    <cellStyle name="Dobry" xfId="31064" builtinId="26" hidden="1"/>
    <cellStyle name="Dobry" xfId="31104" builtinId="26" hidden="1"/>
    <cellStyle name="Dobry" xfId="31143" builtinId="26" hidden="1"/>
    <cellStyle name="Dobry" xfId="31183" builtinId="26" hidden="1"/>
    <cellStyle name="Dobry" xfId="31223" builtinId="26" hidden="1"/>
    <cellStyle name="Dobry" xfId="31263" builtinId="26" hidden="1"/>
    <cellStyle name="Dobry" xfId="31301" builtinId="26" hidden="1"/>
    <cellStyle name="Dobry" xfId="31341" builtinId="26" hidden="1"/>
    <cellStyle name="Dobry" xfId="31380" builtinId="26" hidden="1"/>
    <cellStyle name="Dobry" xfId="31420" builtinId="26" hidden="1"/>
    <cellStyle name="Dobry" xfId="31460" builtinId="26" hidden="1"/>
    <cellStyle name="Dobry" xfId="31499" builtinId="26" hidden="1"/>
    <cellStyle name="Dobry" xfId="31539" builtinId="26" hidden="1"/>
    <cellStyle name="Dobry" xfId="31578" builtinId="26" hidden="1"/>
    <cellStyle name="Dobry" xfId="31618" builtinId="26" hidden="1"/>
    <cellStyle name="Dobry" xfId="31657" builtinId="26" hidden="1"/>
    <cellStyle name="Dobry" xfId="28545" builtinId="26" hidden="1"/>
    <cellStyle name="Dobry" xfId="28486" builtinId="26" hidden="1"/>
    <cellStyle name="Dobry" xfId="31710" builtinId="26" hidden="1"/>
    <cellStyle name="Dobry" xfId="31750" builtinId="26" hidden="1"/>
    <cellStyle name="Dobry" xfId="31788" builtinId="26" hidden="1"/>
    <cellStyle name="Dobry" xfId="31828" builtinId="26" hidden="1"/>
    <cellStyle name="Dobry" xfId="31867" builtinId="26" hidden="1"/>
    <cellStyle name="Dobry" xfId="31907" builtinId="26" hidden="1"/>
    <cellStyle name="Dobry" xfId="31947" builtinId="26" hidden="1"/>
    <cellStyle name="Dobry" xfId="31987" builtinId="26" hidden="1"/>
    <cellStyle name="Dobry" xfId="32025" builtinId="26" hidden="1"/>
    <cellStyle name="Dobry" xfId="32065" builtinId="26" hidden="1"/>
    <cellStyle name="Dobry" xfId="32104" builtinId="26" hidden="1"/>
    <cellStyle name="Dobry" xfId="32144" builtinId="26" hidden="1"/>
    <cellStyle name="Dobry" xfId="32184" builtinId="26" hidden="1"/>
    <cellStyle name="Dobry" xfId="32223" builtinId="26" hidden="1"/>
    <cellStyle name="Dobry" xfId="32263" builtinId="26" hidden="1"/>
    <cellStyle name="Dobry" xfId="32302" builtinId="26" hidden="1"/>
    <cellStyle name="Dobry" xfId="32342" builtinId="26" hidden="1"/>
    <cellStyle name="Dobry" xfId="32381" builtinId="26" hidden="1"/>
    <cellStyle name="Dobry" xfId="32420" builtinId="26" hidden="1"/>
    <cellStyle name="Dobry" xfId="32579" builtinId="26" hidden="1"/>
    <cellStyle name="Dobry" xfId="32619" builtinId="26" hidden="1"/>
    <cellStyle name="Dobry" xfId="32659" builtinId="26" hidden="1"/>
    <cellStyle name="Dobry" xfId="32697" builtinId="26" hidden="1"/>
    <cellStyle name="Dobry" xfId="32737" builtinId="26" hidden="1"/>
    <cellStyle name="Dobry" xfId="32776" builtinId="26" hidden="1"/>
    <cellStyle name="Dobry" xfId="32816" builtinId="26" hidden="1"/>
    <cellStyle name="Dobry" xfId="32856" builtinId="26" hidden="1"/>
    <cellStyle name="Dobry" xfId="32896" builtinId="26" hidden="1"/>
    <cellStyle name="Dobry" xfId="32934" builtinId="26" hidden="1"/>
    <cellStyle name="Dobry" xfId="32974" builtinId="26" hidden="1"/>
    <cellStyle name="Dobry" xfId="33013" builtinId="26" hidden="1"/>
    <cellStyle name="Dobry" xfId="33053" builtinId="26" hidden="1"/>
    <cellStyle name="Dobry" xfId="33093" builtinId="26" hidden="1"/>
    <cellStyle name="Dobry" xfId="33132" builtinId="26" hidden="1"/>
    <cellStyle name="Dobry" xfId="33173" builtinId="26" hidden="1"/>
    <cellStyle name="Dobry" xfId="33212" builtinId="26" hidden="1"/>
    <cellStyle name="Dobry" xfId="33252" builtinId="26" hidden="1"/>
    <cellStyle name="Dobry" xfId="33291" builtinId="26" hidden="1"/>
    <cellStyle name="Dobry" xfId="32568" builtinId="26" hidden="1"/>
    <cellStyle name="Dobry" xfId="32464" builtinId="26" hidden="1"/>
    <cellStyle name="Dobry" xfId="33364" builtinId="26" hidden="1"/>
    <cellStyle name="Dobry" xfId="33404" builtinId="26" hidden="1"/>
    <cellStyle name="Dobry" xfId="33442" builtinId="26" hidden="1"/>
    <cellStyle name="Dobry" xfId="33482" builtinId="26" hidden="1"/>
    <cellStyle name="Dobry" xfId="33521" builtinId="26" hidden="1"/>
    <cellStyle name="Dobry" xfId="33561" builtinId="26" hidden="1"/>
    <cellStyle name="Dobry" xfId="33601" builtinId="26" hidden="1"/>
    <cellStyle name="Dobry" xfId="33641" builtinId="26" hidden="1"/>
    <cellStyle name="Dobry" xfId="33679" builtinId="26" hidden="1"/>
    <cellStyle name="Dobry" xfId="33719" builtinId="26" hidden="1"/>
    <cellStyle name="Dobry" xfId="33758" builtinId="26" hidden="1"/>
    <cellStyle name="Dobry" xfId="33798" builtinId="26" hidden="1"/>
    <cellStyle name="Dobry" xfId="33838" builtinId="26" hidden="1"/>
    <cellStyle name="Dobry" xfId="33877" builtinId="26" hidden="1"/>
    <cellStyle name="Dobry" xfId="33917" builtinId="26" hidden="1"/>
    <cellStyle name="Dobry" xfId="33956" builtinId="26" hidden="1"/>
    <cellStyle name="Dobry" xfId="33996" builtinId="26" hidden="1"/>
    <cellStyle name="Dobry" xfId="34035" builtinId="26" hidden="1"/>
    <cellStyle name="Dobry" xfId="32475" builtinId="26" hidden="1"/>
    <cellStyle name="Dobry" xfId="32511" builtinId="26" hidden="1"/>
    <cellStyle name="Dobry" xfId="34080" builtinId="26" hidden="1"/>
    <cellStyle name="Dobry" xfId="34120" builtinId="26" hidden="1"/>
    <cellStyle name="Dobry" xfId="34158" builtinId="26" hidden="1"/>
    <cellStyle name="Dobry" xfId="34198" builtinId="26" hidden="1"/>
    <cellStyle name="Dobry" xfId="34237" builtinId="26" hidden="1"/>
    <cellStyle name="Dobry" xfId="34277" builtinId="26" hidden="1"/>
    <cellStyle name="Dobry" xfId="34317" builtinId="26" hidden="1"/>
    <cellStyle name="Dobry" xfId="34357" builtinId="26" hidden="1"/>
    <cellStyle name="Dobry" xfId="34395" builtinId="26" hidden="1"/>
    <cellStyle name="Dobry" xfId="34435" builtinId="26" hidden="1"/>
    <cellStyle name="Dobry" xfId="34474" builtinId="26" hidden="1"/>
    <cellStyle name="Dobry" xfId="34514" builtinId="26" hidden="1"/>
    <cellStyle name="Dobry" xfId="34554" builtinId="26" hidden="1"/>
    <cellStyle name="Dobry" xfId="34593" builtinId="26" hidden="1"/>
    <cellStyle name="Dobry" xfId="34633" builtinId="26" hidden="1"/>
    <cellStyle name="Dobry" xfId="34672" builtinId="26" hidden="1"/>
    <cellStyle name="Dobry" xfId="34712" builtinId="26" hidden="1"/>
    <cellStyle name="Dobry" xfId="34751" builtinId="26" hidden="1"/>
    <cellStyle name="Dobry" xfId="28512" builtinId="26" hidden="1"/>
    <cellStyle name="Dobry" xfId="34792" builtinId="26" hidden="1"/>
    <cellStyle name="Dobry" xfId="34832" builtinId="26" hidden="1"/>
    <cellStyle name="Dobry" xfId="34872" builtinId="26" hidden="1"/>
    <cellStyle name="Dobry" xfId="34910" builtinId="26" hidden="1"/>
    <cellStyle name="Dobry" xfId="34950" builtinId="26" hidden="1"/>
    <cellStyle name="Dobry" xfId="34989" builtinId="26" hidden="1"/>
    <cellStyle name="Dobry" xfId="35029" builtinId="26" hidden="1"/>
    <cellStyle name="Dobry" xfId="35069" builtinId="26" hidden="1"/>
    <cellStyle name="Dobry" xfId="35109" builtinId="26" hidden="1"/>
    <cellStyle name="Dobry" xfId="35147" builtinId="26" hidden="1"/>
    <cellStyle name="Dobry" xfId="35187" builtinId="26" hidden="1"/>
    <cellStyle name="Dobry" xfId="35226" builtinId="26" hidden="1"/>
    <cellStyle name="Dobry" xfId="35266" builtinId="26" hidden="1"/>
    <cellStyle name="Dobry" xfId="35306" builtinId="26" hidden="1"/>
    <cellStyle name="Dobry" xfId="35345" builtinId="26" hidden="1"/>
    <cellStyle name="Dobry" xfId="35385" builtinId="26" hidden="1"/>
    <cellStyle name="Dobry" xfId="35424" builtinId="26" hidden="1"/>
    <cellStyle name="Dobry" xfId="35464" builtinId="26" hidden="1"/>
    <cellStyle name="Dobry" xfId="35503" builtinId="26" hidden="1"/>
    <cellStyle name="Dobry" xfId="35542" builtinId="26" hidden="1"/>
    <cellStyle name="Dobry" xfId="35701" builtinId="26" hidden="1"/>
    <cellStyle name="Dobry" xfId="35741" builtinId="26" hidden="1"/>
    <cellStyle name="Dobry" xfId="35781" builtinId="26" hidden="1"/>
    <cellStyle name="Dobry" xfId="35819" builtinId="26" hidden="1"/>
    <cellStyle name="Dobry" xfId="35859" builtinId="26" hidden="1"/>
    <cellStyle name="Dobry" xfId="35898" builtinId="26" hidden="1"/>
    <cellStyle name="Dobry" xfId="35938" builtinId="26" hidden="1"/>
    <cellStyle name="Dobry" xfId="35978" builtinId="26" hidden="1"/>
    <cellStyle name="Dobry" xfId="36018" builtinId="26" hidden="1"/>
    <cellStyle name="Dobry" xfId="36056" builtinId="26" hidden="1"/>
    <cellStyle name="Dobry" xfId="36096" builtinId="26" hidden="1"/>
    <cellStyle name="Dobry" xfId="36135" builtinId="26" hidden="1"/>
    <cellStyle name="Dobry" xfId="36175" builtinId="26" hidden="1"/>
    <cellStyle name="Dobry" xfId="36215" builtinId="26" hidden="1"/>
    <cellStyle name="Dobry" xfId="36254" builtinId="26" hidden="1"/>
    <cellStyle name="Dobry" xfId="36295" builtinId="26" hidden="1"/>
    <cellStyle name="Dobry" xfId="36334" builtinId="26" hidden="1"/>
    <cellStyle name="Dobry" xfId="36374" builtinId="26" hidden="1"/>
    <cellStyle name="Dobry" xfId="36413" builtinId="26" hidden="1"/>
    <cellStyle name="Dobry" xfId="35690" builtinId="26" hidden="1"/>
    <cellStyle name="Dobry" xfId="35586" builtinId="26" hidden="1"/>
    <cellStyle name="Dobry" xfId="36486" builtinId="26" hidden="1"/>
    <cellStyle name="Dobry" xfId="36526" builtinId="26" hidden="1"/>
    <cellStyle name="Dobry" xfId="36564" builtinId="26" hidden="1"/>
    <cellStyle name="Dobry" xfId="36604" builtinId="26" hidden="1"/>
    <cellStyle name="Dobry" xfId="36643" builtinId="26" hidden="1"/>
    <cellStyle name="Dobry" xfId="36683" builtinId="26" hidden="1"/>
    <cellStyle name="Dobry" xfId="36723" builtinId="26" hidden="1"/>
    <cellStyle name="Dobry" xfId="36763" builtinId="26" hidden="1"/>
    <cellStyle name="Dobry" xfId="36801" builtinId="26" hidden="1"/>
    <cellStyle name="Dobry" xfId="36841" builtinId="26" hidden="1"/>
    <cellStyle name="Dobry" xfId="36880" builtinId="26" hidden="1"/>
    <cellStyle name="Dobry" xfId="36920" builtinId="26" hidden="1"/>
    <cellStyle name="Dobry" xfId="36960" builtinId="26" hidden="1"/>
    <cellStyle name="Dobry" xfId="36999" builtinId="26" hidden="1"/>
    <cellStyle name="Dobry" xfId="37039" builtinId="26" hidden="1"/>
    <cellStyle name="Dobry" xfId="37078" builtinId="26" hidden="1"/>
    <cellStyle name="Dobry" xfId="37118" builtinId="26" hidden="1"/>
    <cellStyle name="Dobry" xfId="37157" builtinId="26" hidden="1"/>
    <cellStyle name="Dobry" xfId="35597" builtinId="26" hidden="1"/>
    <cellStyle name="Dobry" xfId="35633" builtinId="26" hidden="1"/>
    <cellStyle name="Dobry" xfId="37202" builtinId="26" hidden="1"/>
    <cellStyle name="Dobry" xfId="37242" builtinId="26" hidden="1"/>
    <cellStyle name="Dobry" xfId="37280" builtinId="26" hidden="1"/>
    <cellStyle name="Dobry" xfId="37320" builtinId="26" hidden="1"/>
    <cellStyle name="Dobry" xfId="37359" builtinId="26" hidden="1"/>
    <cellStyle name="Dobry" xfId="37399" builtinId="26" hidden="1"/>
    <cellStyle name="Dobry" xfId="37439" builtinId="26" hidden="1"/>
    <cellStyle name="Dobry" xfId="37479" builtinId="26" hidden="1"/>
    <cellStyle name="Dobry" xfId="37517" builtinId="26" hidden="1"/>
    <cellStyle name="Dobry" xfId="37557" builtinId="26" hidden="1"/>
    <cellStyle name="Dobry" xfId="37596" builtinId="26" hidden="1"/>
    <cellStyle name="Dobry" xfId="37636" builtinId="26" hidden="1"/>
    <cellStyle name="Dobry" xfId="37676" builtinId="26" hidden="1"/>
    <cellStyle name="Dobry" xfId="37715" builtinId="26" hidden="1"/>
    <cellStyle name="Dobry" xfId="37755" builtinId="26" hidden="1"/>
    <cellStyle name="Dobry" xfId="37794" builtinId="26" hidden="1"/>
    <cellStyle name="Dobry" xfId="37834" builtinId="26" hidden="1"/>
    <cellStyle name="Dobry" xfId="37873" builtinId="26" hidden="1"/>
    <cellStyle name="Dobry" xfId="37912" builtinId="26" hidden="1"/>
    <cellStyle name="Dobry" xfId="37952" builtinId="26" hidden="1"/>
    <cellStyle name="Dobry" xfId="37992" builtinId="26" hidden="1"/>
    <cellStyle name="Dobry" xfId="38032" builtinId="26" hidden="1"/>
    <cellStyle name="Dobry" xfId="38070" builtinId="26" hidden="1"/>
    <cellStyle name="Dobry" xfId="38110" builtinId="26" hidden="1"/>
    <cellStyle name="Dobry" xfId="38149" builtinId="26" hidden="1"/>
    <cellStyle name="Dobry" xfId="38189" builtinId="26" hidden="1"/>
    <cellStyle name="Dobry" xfId="38229" builtinId="26" hidden="1"/>
    <cellStyle name="Dobry" xfId="38269" builtinId="26" hidden="1"/>
    <cellStyle name="Dobry" xfId="38307" builtinId="26" hidden="1"/>
    <cellStyle name="Dobry" xfId="38347" builtinId="26" hidden="1"/>
    <cellStyle name="Dobry" xfId="38386" builtinId="26" hidden="1"/>
    <cellStyle name="Dobry" xfId="38426" builtinId="26" hidden="1"/>
    <cellStyle name="Dobry" xfId="38466" builtinId="26" hidden="1"/>
    <cellStyle name="Dobry" xfId="38505" builtinId="26" hidden="1"/>
    <cellStyle name="Dobry" xfId="38545" builtinId="26" hidden="1"/>
    <cellStyle name="Dobry" xfId="38584" builtinId="26" hidden="1"/>
    <cellStyle name="Dobry" xfId="38624" builtinId="26" hidden="1"/>
    <cellStyle name="Dobry" xfId="38663" builtinId="26" hidden="1"/>
    <cellStyle name="Dobry" xfId="38702" builtinId="26" hidden="1"/>
    <cellStyle name="Dobry" xfId="38861" builtinId="26" hidden="1"/>
    <cellStyle name="Dobry" xfId="38901" builtinId="26" hidden="1"/>
    <cellStyle name="Dobry" xfId="38941" builtinId="26" hidden="1"/>
    <cellStyle name="Dobry" xfId="38979" builtinId="26" hidden="1"/>
    <cellStyle name="Dobry" xfId="39019" builtinId="26" hidden="1"/>
    <cellStyle name="Dobry" xfId="39058" builtinId="26" hidden="1"/>
    <cellStyle name="Dobry" xfId="39098" builtinId="26" hidden="1"/>
    <cellStyle name="Dobry" xfId="39138" builtinId="26" hidden="1"/>
    <cellStyle name="Dobry" xfId="39178" builtinId="26" hidden="1"/>
    <cellStyle name="Dobry" xfId="39216" builtinId="26" hidden="1"/>
    <cellStyle name="Dobry" xfId="39256" builtinId="26" hidden="1"/>
    <cellStyle name="Dobry" xfId="39295" builtinId="26" hidden="1"/>
    <cellStyle name="Dobry" xfId="39335" builtinId="26" hidden="1"/>
    <cellStyle name="Dobry" xfId="39375" builtinId="26" hidden="1"/>
    <cellStyle name="Dobry" xfId="39414" builtinId="26" hidden="1"/>
    <cellStyle name="Dobry" xfId="39455" builtinId="26" hidden="1"/>
    <cellStyle name="Dobry" xfId="39494" builtinId="26" hidden="1"/>
    <cellStyle name="Dobry" xfId="39534" builtinId="26" hidden="1"/>
    <cellStyle name="Dobry" xfId="39573" builtinId="26" hidden="1"/>
    <cellStyle name="Dobry" xfId="38850" builtinId="26" hidden="1"/>
    <cellStyle name="Dobry" xfId="38746" builtinId="26" hidden="1"/>
    <cellStyle name="Dobry" xfId="39646" builtinId="26" hidden="1"/>
    <cellStyle name="Dobry" xfId="39686" builtinId="26" hidden="1"/>
    <cellStyle name="Dobry" xfId="39724" builtinId="26" hidden="1"/>
    <cellStyle name="Dobry" xfId="39764" builtinId="26" hidden="1"/>
    <cellStyle name="Dobry" xfId="39803" builtinId="26" hidden="1"/>
    <cellStyle name="Dobry" xfId="39843" builtinId="26" hidden="1"/>
    <cellStyle name="Dobry" xfId="39883" builtinId="26" hidden="1"/>
    <cellStyle name="Dobry" xfId="39923" builtinId="26" hidden="1"/>
    <cellStyle name="Dobry" xfId="39961" builtinId="26" hidden="1"/>
    <cellStyle name="Dobry" xfId="40001" builtinId="26" hidden="1"/>
    <cellStyle name="Dobry" xfId="40040" builtinId="26" hidden="1"/>
    <cellStyle name="Dobry" xfId="40080" builtinId="26" hidden="1"/>
    <cellStyle name="Dobry" xfId="40120" builtinId="26" hidden="1"/>
    <cellStyle name="Dobry" xfId="40159" builtinId="26" hidden="1"/>
    <cellStyle name="Dobry" xfId="40199" builtinId="26" hidden="1"/>
    <cellStyle name="Dobry" xfId="40238" builtinId="26" hidden="1"/>
    <cellStyle name="Dobry" xfId="40278" builtinId="26" hidden="1"/>
    <cellStyle name="Dobry" xfId="40317" builtinId="26" hidden="1"/>
    <cellStyle name="Dobry" xfId="38757" builtinId="26" hidden="1"/>
    <cellStyle name="Dobry" xfId="38793" builtinId="26" hidden="1"/>
    <cellStyle name="Dobry" xfId="40362" builtinId="26" hidden="1"/>
    <cellStyle name="Dobry" xfId="40402" builtinId="26" hidden="1"/>
    <cellStyle name="Dobry" xfId="40440" builtinId="26" hidden="1"/>
    <cellStyle name="Dobry" xfId="40480" builtinId="26" hidden="1"/>
    <cellStyle name="Dobry" xfId="40519" builtinId="26" hidden="1"/>
    <cellStyle name="Dobry" xfId="40559" builtinId="26" hidden="1"/>
    <cellStyle name="Dobry" xfId="40599" builtinId="26" hidden="1"/>
    <cellStyle name="Dobry" xfId="40639" builtinId="26" hidden="1"/>
    <cellStyle name="Dobry" xfId="40677" builtinId="26" hidden="1"/>
    <cellStyle name="Dobry" xfId="40717" builtinId="26" hidden="1"/>
    <cellStyle name="Dobry" xfId="40756" builtinId="26" hidden="1"/>
    <cellStyle name="Dobry" xfId="40796" builtinId="26" hidden="1"/>
    <cellStyle name="Dobry" xfId="40836" builtinId="26" hidden="1"/>
    <cellStyle name="Dobry" xfId="40875" builtinId="26" hidden="1"/>
    <cellStyle name="Dobry" xfId="40915" builtinId="26" hidden="1"/>
    <cellStyle name="Dobry" xfId="40954" builtinId="26" hidden="1"/>
    <cellStyle name="Dobry" xfId="40994" builtinId="26" hidden="1"/>
    <cellStyle name="Dobry" xfId="41033" builtinId="26" hidden="1"/>
    <cellStyle name="Dobry" xfId="41093" builtinId="26" hidden="1"/>
    <cellStyle name="Dobry" xfId="41151" builtinId="26" hidden="1"/>
    <cellStyle name="Dobry" xfId="41191" builtinId="26" hidden="1"/>
    <cellStyle name="Dobry" xfId="41231" builtinId="26" hidden="1"/>
    <cellStyle name="Dobry" xfId="41269" builtinId="26" hidden="1"/>
    <cellStyle name="Dobry" xfId="41309" builtinId="26" hidden="1"/>
    <cellStyle name="Dobry" xfId="41348" builtinId="26" hidden="1"/>
    <cellStyle name="Dobry" xfId="41388" builtinId="26" hidden="1"/>
    <cellStyle name="Dobry" xfId="41428" builtinId="26" hidden="1"/>
    <cellStyle name="Dobry" xfId="41468" builtinId="26" hidden="1"/>
    <cellStyle name="Dobry" xfId="41506" builtinId="26" hidden="1"/>
    <cellStyle name="Dobry" xfId="41546" builtinId="26" hidden="1"/>
    <cellStyle name="Dobry" xfId="41585" builtinId="26" hidden="1"/>
    <cellStyle name="Dobry" xfId="41625" builtinId="26" hidden="1"/>
    <cellStyle name="Dobry" xfId="41665" builtinId="26" hidden="1"/>
    <cellStyle name="Dobry" xfId="41704" builtinId="26" hidden="1"/>
    <cellStyle name="Dobry" xfId="41744" builtinId="26" hidden="1"/>
    <cellStyle name="Dobry" xfId="41783" builtinId="26" hidden="1"/>
    <cellStyle name="Dobry" xfId="41823" builtinId="26" hidden="1"/>
    <cellStyle name="Dobry" xfId="41862" builtinId="26" hidden="1"/>
    <cellStyle name="Dobry" xfId="41084" builtinId="26" hidden="1"/>
    <cellStyle name="Dobry" xfId="41902" builtinId="26" hidden="1"/>
    <cellStyle name="Dobry" xfId="41942" builtinId="26" hidden="1"/>
    <cellStyle name="Dobry" xfId="41982" builtinId="26" hidden="1"/>
    <cellStyle name="Dobry" xfId="42020" builtinId="26" hidden="1"/>
    <cellStyle name="Dobry" xfId="42060" builtinId="26" hidden="1"/>
    <cellStyle name="Dobry" xfId="42099" builtinId="26" hidden="1"/>
    <cellStyle name="Dobry" xfId="42139" builtinId="26" hidden="1"/>
    <cellStyle name="Dobry" xfId="42179" builtinId="26" hidden="1"/>
    <cellStyle name="Dobry" xfId="42219" builtinId="26" hidden="1"/>
    <cellStyle name="Dobry" xfId="42257" builtinId="26" hidden="1"/>
    <cellStyle name="Dobry" xfId="42297" builtinId="26" hidden="1"/>
    <cellStyle name="Dobry" xfId="42336" builtinId="26" hidden="1"/>
    <cellStyle name="Dobry" xfId="42376" builtinId="26" hidden="1"/>
    <cellStyle name="Dobry" xfId="42416" builtinId="26" hidden="1"/>
    <cellStyle name="Dobry" xfId="42455" builtinId="26" hidden="1"/>
    <cellStyle name="Dobry" xfId="42495" builtinId="26" hidden="1"/>
    <cellStyle name="Dobry" xfId="42534" builtinId="26" hidden="1"/>
    <cellStyle name="Dobry" xfId="42574" builtinId="26" hidden="1"/>
    <cellStyle name="Dobry" xfId="42613" builtinId="26" hidden="1"/>
    <cellStyle name="Dobry" xfId="42677" builtinId="26" hidden="1"/>
    <cellStyle name="Dobry" xfId="42731" builtinId="26" hidden="1"/>
    <cellStyle name="Dobry" xfId="42771" builtinId="26" hidden="1"/>
    <cellStyle name="Dobry" xfId="42811" builtinId="26" hidden="1"/>
    <cellStyle name="Dobry" xfId="42849" builtinId="26" hidden="1"/>
    <cellStyle name="Dobry" xfId="42889" builtinId="26" hidden="1"/>
    <cellStyle name="Dobry" xfId="42928" builtinId="26" hidden="1"/>
    <cellStyle name="Dobry" xfId="42968" builtinId="26" hidden="1"/>
    <cellStyle name="Dobry" xfId="43008" builtinId="26" hidden="1"/>
    <cellStyle name="Dobry" xfId="43048" builtinId="26" hidden="1"/>
    <cellStyle name="Dobry" xfId="43086" builtinId="26" hidden="1"/>
    <cellStyle name="Dobry" xfId="43126" builtinId="26" hidden="1"/>
    <cellStyle name="Dobry" xfId="43165" builtinId="26" hidden="1"/>
    <cellStyle name="Dobry" xfId="43205" builtinId="26" hidden="1"/>
    <cellStyle name="Dobry" xfId="43245" builtinId="26" hidden="1"/>
    <cellStyle name="Dobry" xfId="43284" builtinId="26" hidden="1"/>
    <cellStyle name="Dobry" xfId="43324" builtinId="26" hidden="1"/>
    <cellStyle name="Dobry" xfId="43363" builtinId="26" hidden="1"/>
    <cellStyle name="Dobry" xfId="43403" builtinId="26" hidden="1"/>
    <cellStyle name="Dobry" xfId="43442" builtinId="26" hidden="1"/>
    <cellStyle name="Dobry" xfId="42663" builtinId="26" hidden="1"/>
    <cellStyle name="Dobry" xfId="43482" builtinId="26" hidden="1"/>
    <cellStyle name="Dobry" xfId="43522" builtinId="26" hidden="1"/>
    <cellStyle name="Dobry" xfId="43562" builtinId="26" hidden="1"/>
    <cellStyle name="Dobry" xfId="43600" builtinId="26" hidden="1"/>
    <cellStyle name="Dobry" xfId="43640" builtinId="26" hidden="1"/>
    <cellStyle name="Dobry" xfId="43679" builtinId="26" hidden="1"/>
    <cellStyle name="Dobry" xfId="43719" builtinId="26" hidden="1"/>
    <cellStyle name="Dobry" xfId="43759" builtinId="26" hidden="1"/>
    <cellStyle name="Dobry" xfId="43799" builtinId="26" hidden="1"/>
    <cellStyle name="Dobry" xfId="43837" builtinId="26" hidden="1"/>
    <cellStyle name="Dobry" xfId="43877" builtinId="26" hidden="1"/>
    <cellStyle name="Dobry" xfId="43916" builtinId="26" hidden="1"/>
    <cellStyle name="Dobry" xfId="43956" builtinId="26" hidden="1"/>
    <cellStyle name="Dobry" xfId="43996" builtinId="26" hidden="1"/>
    <cellStyle name="Dobry" xfId="44035" builtinId="26" hidden="1"/>
    <cellStyle name="Dobry" xfId="44075" builtinId="26" hidden="1"/>
    <cellStyle name="Dobry" xfId="44114" builtinId="26" hidden="1"/>
    <cellStyle name="Dobry" xfId="44154" builtinId="26" hidden="1"/>
    <cellStyle name="Dobry" xfId="44193" builtinId="26" hidden="1"/>
    <cellStyle name="Dobry" xfId="44257" builtinId="26" hidden="1"/>
    <cellStyle name="Dobry" xfId="44311" builtinId="26" hidden="1"/>
    <cellStyle name="Dobry" xfId="44351" builtinId="26" hidden="1"/>
    <cellStyle name="Dobry" xfId="44391" builtinId="26" hidden="1"/>
    <cellStyle name="Dobry" xfId="44429" builtinId="26" hidden="1"/>
    <cellStyle name="Dobry" xfId="44469" builtinId="26" hidden="1"/>
    <cellStyle name="Dobry" xfId="44508" builtinId="26" hidden="1"/>
    <cellStyle name="Dobry" xfId="44548" builtinId="26" hidden="1"/>
    <cellStyle name="Dobry" xfId="44588" builtinId="26" hidden="1"/>
    <cellStyle name="Dobry" xfId="44628" builtinId="26" hidden="1"/>
    <cellStyle name="Dobry" xfId="44666" builtinId="26" hidden="1"/>
    <cellStyle name="Dobry" xfId="44706" builtinId="26" hidden="1"/>
    <cellStyle name="Dobry" xfId="44745" builtinId="26" hidden="1"/>
    <cellStyle name="Dobry" xfId="44785" builtinId="26" hidden="1"/>
    <cellStyle name="Dobry" xfId="44825" builtinId="26" hidden="1"/>
    <cellStyle name="Dobry" xfId="44864" builtinId="26" hidden="1"/>
    <cellStyle name="Dobry" xfId="44904" builtinId="26" hidden="1"/>
    <cellStyle name="Dobry" xfId="44943" builtinId="26" hidden="1"/>
    <cellStyle name="Dobry" xfId="44983" builtinId="26" hidden="1"/>
    <cellStyle name="Dobry" xfId="45022" builtinId="26" hidden="1"/>
    <cellStyle name="Dobry" xfId="44243" builtinId="26" hidden="1"/>
    <cellStyle name="Dobry" xfId="45062" builtinId="26" hidden="1"/>
    <cellStyle name="Dobry" xfId="45102" builtinId="26" hidden="1"/>
    <cellStyle name="Dobry" xfId="45142" builtinId="26" hidden="1"/>
    <cellStyle name="Dobry" xfId="45180" builtinId="26" hidden="1"/>
    <cellStyle name="Dobry" xfId="45220" builtinId="26" hidden="1"/>
    <cellStyle name="Dobry" xfId="45259" builtinId="26" hidden="1"/>
    <cellStyle name="Dobry" xfId="45299" builtinId="26" hidden="1"/>
    <cellStyle name="Dobry" xfId="45339" builtinId="26" hidden="1"/>
    <cellStyle name="Dobry" xfId="45379" builtinId="26" hidden="1"/>
    <cellStyle name="Dobry" xfId="45417" builtinId="26" hidden="1"/>
    <cellStyle name="Dobry" xfId="45457" builtinId="26" hidden="1"/>
    <cellStyle name="Dobry" xfId="45496" builtinId="26" hidden="1"/>
    <cellStyle name="Dobry" xfId="45536" builtinId="26" hidden="1"/>
    <cellStyle name="Dobry" xfId="45576" builtinId="26" hidden="1"/>
    <cellStyle name="Dobry" xfId="45615" builtinId="26" hidden="1"/>
    <cellStyle name="Dobry" xfId="45655" builtinId="26" hidden="1"/>
    <cellStyle name="Dobry" xfId="45694" builtinId="26" hidden="1"/>
    <cellStyle name="Dobry" xfId="45734" builtinId="26" hidden="1"/>
    <cellStyle name="Dobry" xfId="45773" builtinId="26" hidden="1"/>
    <cellStyle name="DPM_CellCode" xfId="45952"/>
    <cellStyle name="DPM_CellNotInPreparatory" xfId="45964"/>
    <cellStyle name="DPM_EmptyCell" xfId="45954"/>
    <cellStyle name="DPM_HD_Dimension" xfId="45953"/>
    <cellStyle name="DPM_Key" xfId="45963"/>
    <cellStyle name="DPM_MD_Dimension" xfId="45962"/>
    <cellStyle name="DPM_Metric" xfId="45955"/>
    <cellStyle name="DPM_TGCode" xfId="45956"/>
    <cellStyle name="DPM_ZHeader" xfId="45957"/>
    <cellStyle name="Explanatory Text" xfId="15" hidden="1"/>
    <cellStyle name="Explanatory Text" xfId="121" hidden="1"/>
    <cellStyle name="Heading 1" xfId="2" hidden="1"/>
    <cellStyle name="Heading 1" xfId="108" hidden="1"/>
    <cellStyle name="Heading 2" xfId="3" hidden="1"/>
    <cellStyle name="Heading 2" xfId="109" hidden="1"/>
    <cellStyle name="Heading 3" xfId="4" hidden="1"/>
    <cellStyle name="Heading 3" xfId="110" hidden="1"/>
    <cellStyle name="Heading 4" xfId="5" hidden="1"/>
    <cellStyle name="Heading 4" xfId="111" hidden="1"/>
    <cellStyle name="Hiperłącze" xfId="45950" builtinId="8" hidden="1"/>
    <cellStyle name="Hiperłącze" xfId="45951" builtinId="8"/>
    <cellStyle name="Insatisfaisant" xfId="113" hidden="1"/>
    <cellStyle name="Komórka połączona" xfId="68" builtinId="24" hidden="1"/>
    <cellStyle name="Komórka połączona" xfId="80" builtinId="24" hidden="1"/>
    <cellStyle name="Komórka połączona" xfId="118" builtinId="24" hidden="1"/>
    <cellStyle name="Komórka połączona" xfId="156" builtinId="24" hidden="1"/>
    <cellStyle name="Komórka połączona" xfId="196" builtinId="24" hidden="1"/>
    <cellStyle name="Komórka połączona" xfId="235" builtinId="24" hidden="1"/>
    <cellStyle name="Komórka połączona" xfId="275" builtinId="24" hidden="1"/>
    <cellStyle name="Komórka połączona" xfId="315" builtinId="24" hidden="1"/>
    <cellStyle name="Komórka połączona" xfId="355" builtinId="24" hidden="1"/>
    <cellStyle name="Komórka połączona" xfId="393" builtinId="24" hidden="1"/>
    <cellStyle name="Komórka połączona" xfId="433" builtinId="24" hidden="1"/>
    <cellStyle name="Komórka połączona" xfId="472" builtinId="24" hidden="1"/>
    <cellStyle name="Komórka połączona" xfId="512" builtinId="24" hidden="1"/>
    <cellStyle name="Komórka połączona" xfId="552" builtinId="24" hidden="1"/>
    <cellStyle name="Komórka połączona" xfId="591" builtinId="24" hidden="1"/>
    <cellStyle name="Komórka połączona" xfId="631" builtinId="24" hidden="1"/>
    <cellStyle name="Komórka połączona" xfId="670" builtinId="24" hidden="1"/>
    <cellStyle name="Komórka połączona" xfId="710" builtinId="24" hidden="1"/>
    <cellStyle name="Komórka połączona" xfId="749" builtinId="24" hidden="1"/>
    <cellStyle name="Komórka połączona" xfId="788" builtinId="24" hidden="1"/>
    <cellStyle name="Komórka połączona" xfId="947" builtinId="24" hidden="1"/>
    <cellStyle name="Komórka połączona" xfId="987" builtinId="24" hidden="1"/>
    <cellStyle name="Komórka połączona" xfId="1027" builtinId="24" hidden="1"/>
    <cellStyle name="Komórka połączona" xfId="1065" builtinId="24" hidden="1"/>
    <cellStyle name="Komórka połączona" xfId="1105" builtinId="24" hidden="1"/>
    <cellStyle name="Komórka połączona" xfId="1144" builtinId="24" hidden="1"/>
    <cellStyle name="Komórka połączona" xfId="1184" builtinId="24" hidden="1"/>
    <cellStyle name="Komórka połączona" xfId="1224" builtinId="24" hidden="1"/>
    <cellStyle name="Komórka połączona" xfId="1264" builtinId="24" hidden="1"/>
    <cellStyle name="Komórka połączona" xfId="1302" builtinId="24" hidden="1"/>
    <cellStyle name="Komórka połączona" xfId="1342" builtinId="24" hidden="1"/>
    <cellStyle name="Komórka połączona" xfId="1381" builtinId="24" hidden="1"/>
    <cellStyle name="Komórka połączona" xfId="1421" builtinId="24" hidden="1"/>
    <cellStyle name="Komórka połączona" xfId="1461" builtinId="24" hidden="1"/>
    <cellStyle name="Komórka połączona" xfId="1500" builtinId="24" hidden="1"/>
    <cellStyle name="Komórka połączona" xfId="1541" builtinId="24" hidden="1"/>
    <cellStyle name="Komórka połączona" xfId="1580" builtinId="24" hidden="1"/>
    <cellStyle name="Komórka połączona" xfId="1620" builtinId="24" hidden="1"/>
    <cellStyle name="Komórka połączona" xfId="1659" builtinId="24" hidden="1"/>
    <cellStyle name="Komórka połączona" xfId="924" builtinId="24" hidden="1"/>
    <cellStyle name="Komórka połączona" xfId="820" builtinId="24" hidden="1"/>
    <cellStyle name="Komórka połączona" xfId="1732" builtinId="24" hidden="1"/>
    <cellStyle name="Komórka połączona" xfId="1772" builtinId="24" hidden="1"/>
    <cellStyle name="Komórka połączona" xfId="1810" builtinId="24" hidden="1"/>
    <cellStyle name="Komórka połączona" xfId="1850" builtinId="24" hidden="1"/>
    <cellStyle name="Komórka połączona" xfId="1889" builtinId="24" hidden="1"/>
    <cellStyle name="Komórka połączona" xfId="1929" builtinId="24" hidden="1"/>
    <cellStyle name="Komórka połączona" xfId="1969" builtinId="24" hidden="1"/>
    <cellStyle name="Komórka połączona" xfId="2009" builtinId="24" hidden="1"/>
    <cellStyle name="Komórka połączona" xfId="2047" builtinId="24" hidden="1"/>
    <cellStyle name="Komórka połączona" xfId="2087" builtinId="24" hidden="1"/>
    <cellStyle name="Komórka połączona" xfId="2126" builtinId="24" hidden="1"/>
    <cellStyle name="Komórka połączona" xfId="2166" builtinId="24" hidden="1"/>
    <cellStyle name="Komórka połączona" xfId="2206" builtinId="24" hidden="1"/>
    <cellStyle name="Komórka połączona" xfId="2245" builtinId="24" hidden="1"/>
    <cellStyle name="Komórka połączona" xfId="2285" builtinId="24" hidden="1"/>
    <cellStyle name="Komórka połączona" xfId="2324" builtinId="24" hidden="1"/>
    <cellStyle name="Komórka połączona" xfId="2364" builtinId="24" hidden="1"/>
    <cellStyle name="Komórka połączona" xfId="2403" builtinId="24" hidden="1"/>
    <cellStyle name="Komórka połączona" xfId="843" builtinId="24" hidden="1"/>
    <cellStyle name="Komórka połączona" xfId="879" builtinId="24" hidden="1"/>
    <cellStyle name="Komórka połączona" xfId="2448" builtinId="24" hidden="1"/>
    <cellStyle name="Komórka połączona" xfId="2488" builtinId="24" hidden="1"/>
    <cellStyle name="Komórka połączona" xfId="2526" builtinId="24" hidden="1"/>
    <cellStyle name="Komórka połączona" xfId="2566" builtinId="24" hidden="1"/>
    <cellStyle name="Komórka połączona" xfId="2605" builtinId="24" hidden="1"/>
    <cellStyle name="Komórka połączona" xfId="2645" builtinId="24" hidden="1"/>
    <cellStyle name="Komórka połączona" xfId="2685" builtinId="24" hidden="1"/>
    <cellStyle name="Komórka połączona" xfId="2725" builtinId="24" hidden="1"/>
    <cellStyle name="Komórka połączona" xfId="2763" builtinId="24" hidden="1"/>
    <cellStyle name="Komórka połączona" xfId="2803" builtinId="24" hidden="1"/>
    <cellStyle name="Komórka połączona" xfId="2842" builtinId="24" hidden="1"/>
    <cellStyle name="Komórka połączona" xfId="2882" builtinId="24" hidden="1"/>
    <cellStyle name="Komórka połączona" xfId="2922" builtinId="24" hidden="1"/>
    <cellStyle name="Komórka połączona" xfId="2961" builtinId="24" hidden="1"/>
    <cellStyle name="Komórka połączona" xfId="3001" builtinId="24" hidden="1"/>
    <cellStyle name="Komórka połączona" xfId="3040" builtinId="24" hidden="1"/>
    <cellStyle name="Komórka połączona" xfId="3080" builtinId="24" hidden="1"/>
    <cellStyle name="Komórka połączona" xfId="3119" builtinId="24" hidden="1"/>
    <cellStyle name="Komórka połączona" xfId="3158" builtinId="24" hidden="1"/>
    <cellStyle name="Komórka połączona" xfId="3351" builtinId="24" hidden="1"/>
    <cellStyle name="Komórka połączona" xfId="3395" builtinId="24" hidden="1"/>
    <cellStyle name="Komórka połączona" xfId="3435" builtinId="24" hidden="1"/>
    <cellStyle name="Komórka połączona" xfId="3473" builtinId="24" hidden="1"/>
    <cellStyle name="Komórka połączona" xfId="3513" builtinId="24" hidden="1"/>
    <cellStyle name="Komórka połączona" xfId="3552" builtinId="24" hidden="1"/>
    <cellStyle name="Komórka połączona" xfId="3592" builtinId="24" hidden="1"/>
    <cellStyle name="Komórka połączona" xfId="3632" builtinId="24" hidden="1"/>
    <cellStyle name="Komórka połączona" xfId="3672" builtinId="24" hidden="1"/>
    <cellStyle name="Komórka połączona" xfId="3710" builtinId="24" hidden="1"/>
    <cellStyle name="Komórka połączona" xfId="3750" builtinId="24" hidden="1"/>
    <cellStyle name="Komórka połączona" xfId="3793" builtinId="24" hidden="1"/>
    <cellStyle name="Komórka połączona" xfId="3833" builtinId="24" hidden="1"/>
    <cellStyle name="Komórka połączona" xfId="3873" builtinId="24" hidden="1"/>
    <cellStyle name="Komórka połączona" xfId="3912" builtinId="24" hidden="1"/>
    <cellStyle name="Komórka połączona" xfId="3953" builtinId="24" hidden="1"/>
    <cellStyle name="Komórka połączona" xfId="3992" builtinId="24" hidden="1"/>
    <cellStyle name="Komórka połączona" xfId="4032" builtinId="24" hidden="1"/>
    <cellStyle name="Komórka połączona" xfId="4071" builtinId="24" hidden="1"/>
    <cellStyle name="Komórka połączona" xfId="4128" builtinId="24" hidden="1"/>
    <cellStyle name="Komórka połączona" xfId="4287" builtinId="24" hidden="1"/>
    <cellStyle name="Komórka połączona" xfId="4331" builtinId="24" hidden="1"/>
    <cellStyle name="Komórka połączona" xfId="4371" builtinId="24" hidden="1"/>
    <cellStyle name="Komórka połączona" xfId="4409" builtinId="24" hidden="1"/>
    <cellStyle name="Komórka połączona" xfId="4449" builtinId="24" hidden="1"/>
    <cellStyle name="Komórka połączona" xfId="4488" builtinId="24" hidden="1"/>
    <cellStyle name="Komórka połączona" xfId="4528" builtinId="24" hidden="1"/>
    <cellStyle name="Komórka połączona" xfId="4568" builtinId="24" hidden="1"/>
    <cellStyle name="Komórka połączona" xfId="4608" builtinId="24" hidden="1"/>
    <cellStyle name="Komórka połączona" xfId="4646" builtinId="24" hidden="1"/>
    <cellStyle name="Komórka połączona" xfId="4686" builtinId="24" hidden="1"/>
    <cellStyle name="Komórka połączona" xfId="4729" builtinId="24" hidden="1"/>
    <cellStyle name="Komórka połączona" xfId="4769" builtinId="24" hidden="1"/>
    <cellStyle name="Komórka połączona" xfId="4809" builtinId="24" hidden="1"/>
    <cellStyle name="Komórka połączona" xfId="4848" builtinId="24" hidden="1"/>
    <cellStyle name="Komórka połączona" xfId="4889" builtinId="24" hidden="1"/>
    <cellStyle name="Komórka połączona" xfId="4928" builtinId="24" hidden="1"/>
    <cellStyle name="Komórka połączona" xfId="4968" builtinId="24" hidden="1"/>
    <cellStyle name="Komórka połączona" xfId="5007" builtinId="24" hidden="1"/>
    <cellStyle name="Komórka połączona" xfId="4264" builtinId="24" hidden="1"/>
    <cellStyle name="Komórka połączona" xfId="4160" builtinId="24" hidden="1"/>
    <cellStyle name="Komórka połączona" xfId="5080" builtinId="24" hidden="1"/>
    <cellStyle name="Komórka połączona" xfId="5120" builtinId="24" hidden="1"/>
    <cellStyle name="Komórka połączona" xfId="5158" builtinId="24" hidden="1"/>
    <cellStyle name="Komórka połączona" xfId="5198" builtinId="24" hidden="1"/>
    <cellStyle name="Komórka połączona" xfId="5237" builtinId="24" hidden="1"/>
    <cellStyle name="Komórka połączona" xfId="5277" builtinId="24" hidden="1"/>
    <cellStyle name="Komórka połączona" xfId="5317" builtinId="24" hidden="1"/>
    <cellStyle name="Komórka połączona" xfId="5357" builtinId="24" hidden="1"/>
    <cellStyle name="Komórka połączona" xfId="5395" builtinId="24" hidden="1"/>
    <cellStyle name="Komórka połączona" xfId="5435" builtinId="24" hidden="1"/>
    <cellStyle name="Komórka połączona" xfId="5474" builtinId="24" hidden="1"/>
    <cellStyle name="Komórka połączona" xfId="5514" builtinId="24" hidden="1"/>
    <cellStyle name="Komórka połączona" xfId="5554" builtinId="24" hidden="1"/>
    <cellStyle name="Komórka połączona" xfId="5593" builtinId="24" hidden="1"/>
    <cellStyle name="Komórka połączona" xfId="5633" builtinId="24" hidden="1"/>
    <cellStyle name="Komórka połączona" xfId="5672" builtinId="24" hidden="1"/>
    <cellStyle name="Komórka połączona" xfId="5712" builtinId="24" hidden="1"/>
    <cellStyle name="Komórka połączona" xfId="5751" builtinId="24" hidden="1"/>
    <cellStyle name="Komórka połączona" xfId="4183" builtinId="24" hidden="1"/>
    <cellStyle name="Komórka połączona" xfId="4219" builtinId="24" hidden="1"/>
    <cellStyle name="Komórka połączona" xfId="5796" builtinId="24" hidden="1"/>
    <cellStyle name="Komórka połączona" xfId="5836" builtinId="24" hidden="1"/>
    <cellStyle name="Komórka połączona" xfId="5874" builtinId="24" hidden="1"/>
    <cellStyle name="Komórka połączona" xfId="5914" builtinId="24" hidden="1"/>
    <cellStyle name="Komórka połączona" xfId="5953" builtinId="24" hidden="1"/>
    <cellStyle name="Komórka połączona" xfId="5993" builtinId="24" hidden="1"/>
    <cellStyle name="Komórka połączona" xfId="6033" builtinId="24" hidden="1"/>
    <cellStyle name="Komórka połączona" xfId="6073" builtinId="24" hidden="1"/>
    <cellStyle name="Komórka połączona" xfId="6111" builtinId="24" hidden="1"/>
    <cellStyle name="Komórka połączona" xfId="6151" builtinId="24" hidden="1"/>
    <cellStyle name="Komórka połączona" xfId="6190" builtinId="24" hidden="1"/>
    <cellStyle name="Komórka połączona" xfId="6230" builtinId="24" hidden="1"/>
    <cellStyle name="Komórka połączona" xfId="6270" builtinId="24" hidden="1"/>
    <cellStyle name="Komórka połączona" xfId="6309" builtinId="24" hidden="1"/>
    <cellStyle name="Komórka połączona" xfId="6349" builtinId="24" hidden="1"/>
    <cellStyle name="Komórka połączona" xfId="6388" builtinId="24" hidden="1"/>
    <cellStyle name="Komórka połączona" xfId="6428" builtinId="24" hidden="1"/>
    <cellStyle name="Komórka połączona" xfId="6467" builtinId="24" hidden="1"/>
    <cellStyle name="Komórka połączona" xfId="3328" builtinId="24" hidden="1"/>
    <cellStyle name="Komórka połączona" xfId="3200" builtinId="24" hidden="1"/>
    <cellStyle name="Komórka połączona" xfId="6522" builtinId="24" hidden="1"/>
    <cellStyle name="Komórka połączona" xfId="6562" builtinId="24" hidden="1"/>
    <cellStyle name="Komórka połączona" xfId="6600" builtinId="24" hidden="1"/>
    <cellStyle name="Komórka połączona" xfId="6640" builtinId="24" hidden="1"/>
    <cellStyle name="Komórka połączona" xfId="6679" builtinId="24" hidden="1"/>
    <cellStyle name="Komórka połączona" xfId="6719" builtinId="24" hidden="1"/>
    <cellStyle name="Komórka połączona" xfId="6759" builtinId="24" hidden="1"/>
    <cellStyle name="Komórka połączona" xfId="6799" builtinId="24" hidden="1"/>
    <cellStyle name="Komórka połączona" xfId="6837" builtinId="24" hidden="1"/>
    <cellStyle name="Komórka połączona" xfId="6877" builtinId="24" hidden="1"/>
    <cellStyle name="Komórka połączona" xfId="6918" builtinId="24" hidden="1"/>
    <cellStyle name="Komórka połączona" xfId="6958" builtinId="24" hidden="1"/>
    <cellStyle name="Komórka połączona" xfId="6998" builtinId="24" hidden="1"/>
    <cellStyle name="Komórka połączona" xfId="7037" builtinId="24" hidden="1"/>
    <cellStyle name="Komórka połączona" xfId="7078" builtinId="24" hidden="1"/>
    <cellStyle name="Komórka połączona" xfId="7117" builtinId="24" hidden="1"/>
    <cellStyle name="Komórka połączona" xfId="7157" builtinId="24" hidden="1"/>
    <cellStyle name="Komórka połączona" xfId="7196" builtinId="24" hidden="1"/>
    <cellStyle name="Komórka połączona" xfId="7246" builtinId="24" hidden="1"/>
    <cellStyle name="Komórka połączona" xfId="7405" builtinId="24" hidden="1"/>
    <cellStyle name="Komórka połączona" xfId="7447" builtinId="24" hidden="1"/>
    <cellStyle name="Komórka połączona" xfId="7487" builtinId="24" hidden="1"/>
    <cellStyle name="Komórka połączona" xfId="7525" builtinId="24" hidden="1"/>
    <cellStyle name="Komórka połączona" xfId="7565" builtinId="24" hidden="1"/>
    <cellStyle name="Komórka połączona" xfId="7604" builtinId="24" hidden="1"/>
    <cellStyle name="Komórka połączona" xfId="7644" builtinId="24" hidden="1"/>
    <cellStyle name="Komórka połączona" xfId="7684" builtinId="24" hidden="1"/>
    <cellStyle name="Komórka połączona" xfId="7724" builtinId="24" hidden="1"/>
    <cellStyle name="Komórka połączona" xfId="7762" builtinId="24" hidden="1"/>
    <cellStyle name="Komórka połączona" xfId="7802" builtinId="24" hidden="1"/>
    <cellStyle name="Komórka połączona" xfId="7843" builtinId="24" hidden="1"/>
    <cellStyle name="Komórka połączona" xfId="7883" builtinId="24" hidden="1"/>
    <cellStyle name="Komórka połączona" xfId="7923" builtinId="24" hidden="1"/>
    <cellStyle name="Komórka połączona" xfId="7962" builtinId="24" hidden="1"/>
    <cellStyle name="Komórka połączona" xfId="8003" builtinId="24" hidden="1"/>
    <cellStyle name="Komórka połączona" xfId="8042" builtinId="24" hidden="1"/>
    <cellStyle name="Komórka połączona" xfId="8082" builtinId="24" hidden="1"/>
    <cellStyle name="Komórka połączona" xfId="8121" builtinId="24" hidden="1"/>
    <cellStyle name="Komórka połączona" xfId="7382" builtinId="24" hidden="1"/>
    <cellStyle name="Komórka połączona" xfId="7278" builtinId="24" hidden="1"/>
    <cellStyle name="Komórka połączona" xfId="8194" builtinId="24" hidden="1"/>
    <cellStyle name="Komórka połączona" xfId="8234" builtinId="24" hidden="1"/>
    <cellStyle name="Komórka połączona" xfId="8272" builtinId="24" hidden="1"/>
    <cellStyle name="Komórka połączona" xfId="8312" builtinId="24" hidden="1"/>
    <cellStyle name="Komórka połączona" xfId="8351" builtinId="24" hidden="1"/>
    <cellStyle name="Komórka połączona" xfId="8391" builtinId="24" hidden="1"/>
    <cellStyle name="Komórka połączona" xfId="8431" builtinId="24" hidden="1"/>
    <cellStyle name="Komórka połączona" xfId="8471" builtinId="24" hidden="1"/>
    <cellStyle name="Komórka połączona" xfId="8509" builtinId="24" hidden="1"/>
    <cellStyle name="Komórka połączona" xfId="8549" builtinId="24" hidden="1"/>
    <cellStyle name="Komórka połączona" xfId="8588" builtinId="24" hidden="1"/>
    <cellStyle name="Komórka połączona" xfId="8628" builtinId="24" hidden="1"/>
    <cellStyle name="Komórka połączona" xfId="8668" builtinId="24" hidden="1"/>
    <cellStyle name="Komórka połączona" xfId="8707" builtinId="24" hidden="1"/>
    <cellStyle name="Komórka połączona" xfId="8747" builtinId="24" hidden="1"/>
    <cellStyle name="Komórka połączona" xfId="8786" builtinId="24" hidden="1"/>
    <cellStyle name="Komórka połączona" xfId="8826" builtinId="24" hidden="1"/>
    <cellStyle name="Komórka połączona" xfId="8865" builtinId="24" hidden="1"/>
    <cellStyle name="Komórka połączona" xfId="7301" builtinId="24" hidden="1"/>
    <cellStyle name="Komórka połączona" xfId="7337" builtinId="24" hidden="1"/>
    <cellStyle name="Komórka połączona" xfId="8910" builtinId="24" hidden="1"/>
    <cellStyle name="Komórka połączona" xfId="8950" builtinId="24" hidden="1"/>
    <cellStyle name="Komórka połączona" xfId="8988" builtinId="24" hidden="1"/>
    <cellStyle name="Komórka połączona" xfId="9028" builtinId="24" hidden="1"/>
    <cellStyle name="Komórka połączona" xfId="9067" builtinId="24" hidden="1"/>
    <cellStyle name="Komórka połączona" xfId="9107" builtinId="24" hidden="1"/>
    <cellStyle name="Komórka połączona" xfId="9147" builtinId="24" hidden="1"/>
    <cellStyle name="Komórka połączona" xfId="9187" builtinId="24" hidden="1"/>
    <cellStyle name="Komórka połączona" xfId="9225" builtinId="24" hidden="1"/>
    <cellStyle name="Komórka połączona" xfId="9265" builtinId="24" hidden="1"/>
    <cellStyle name="Komórka połączona" xfId="9304" builtinId="24" hidden="1"/>
    <cellStyle name="Komórka połączona" xfId="9344" builtinId="24" hidden="1"/>
    <cellStyle name="Komórka połączona" xfId="9384" builtinId="24" hidden="1"/>
    <cellStyle name="Komórka połączona" xfId="9423" builtinId="24" hidden="1"/>
    <cellStyle name="Komórka połączona" xfId="9463" builtinId="24" hidden="1"/>
    <cellStyle name="Komórka połączona" xfId="9502" builtinId="24" hidden="1"/>
    <cellStyle name="Komórka połączona" xfId="9542" builtinId="24" hidden="1"/>
    <cellStyle name="Komórka połączona" xfId="9581" builtinId="24" hidden="1"/>
    <cellStyle name="Komórka połączona" xfId="3300" builtinId="24" hidden="1"/>
    <cellStyle name="Komórka połączona" xfId="9622" builtinId="24" hidden="1"/>
    <cellStyle name="Komórka połączona" xfId="9662" builtinId="24" hidden="1"/>
    <cellStyle name="Komórka połączona" xfId="9702" builtinId="24" hidden="1"/>
    <cellStyle name="Komórka połączona" xfId="9740" builtinId="24" hidden="1"/>
    <cellStyle name="Komórka połączona" xfId="9780" builtinId="24" hidden="1"/>
    <cellStyle name="Komórka połączona" xfId="9819" builtinId="24" hidden="1"/>
    <cellStyle name="Komórka połączona" xfId="9859" builtinId="24" hidden="1"/>
    <cellStyle name="Komórka połączona" xfId="9899" builtinId="24" hidden="1"/>
    <cellStyle name="Komórka połączona" xfId="9939" builtinId="24" hidden="1"/>
    <cellStyle name="Komórka połączona" xfId="9977" builtinId="24" hidden="1"/>
    <cellStyle name="Komórka połączona" xfId="10017" builtinId="24" hidden="1"/>
    <cellStyle name="Komórka połączona" xfId="10056" builtinId="24" hidden="1"/>
    <cellStyle name="Komórka połączona" xfId="10096" builtinId="24" hidden="1"/>
    <cellStyle name="Komórka połączona" xfId="10136" builtinId="24" hidden="1"/>
    <cellStyle name="Komórka połączona" xfId="10175" builtinId="24" hidden="1"/>
    <cellStyle name="Komórka połączona" xfId="10215" builtinId="24" hidden="1"/>
    <cellStyle name="Komórka połączona" xfId="10254" builtinId="24" hidden="1"/>
    <cellStyle name="Komórka połączona" xfId="10294" builtinId="24" hidden="1"/>
    <cellStyle name="Komórka połączona" xfId="10333" builtinId="24" hidden="1"/>
    <cellStyle name="Komórka połączona" xfId="10372" builtinId="24" hidden="1"/>
    <cellStyle name="Komórka połączona" xfId="10531" builtinId="24" hidden="1"/>
    <cellStyle name="Komórka połączona" xfId="10571" builtinId="24" hidden="1"/>
    <cellStyle name="Komórka połączona" xfId="10611" builtinId="24" hidden="1"/>
    <cellStyle name="Komórka połączona" xfId="10649" builtinId="24" hidden="1"/>
    <cellStyle name="Komórka połączona" xfId="10689" builtinId="24" hidden="1"/>
    <cellStyle name="Komórka połączona" xfId="10728" builtinId="24" hidden="1"/>
    <cellStyle name="Komórka połączona" xfId="10768" builtinId="24" hidden="1"/>
    <cellStyle name="Komórka połączona" xfId="10808" builtinId="24" hidden="1"/>
    <cellStyle name="Komórka połączona" xfId="10848" builtinId="24" hidden="1"/>
    <cellStyle name="Komórka połączona" xfId="10886" builtinId="24" hidden="1"/>
    <cellStyle name="Komórka połączona" xfId="10926" builtinId="24" hidden="1"/>
    <cellStyle name="Komórka połączona" xfId="10965" builtinId="24" hidden="1"/>
    <cellStyle name="Komórka połączona" xfId="11005" builtinId="24" hidden="1"/>
    <cellStyle name="Komórka połączona" xfId="11045" builtinId="24" hidden="1"/>
    <cellStyle name="Komórka połączona" xfId="11084" builtinId="24" hidden="1"/>
    <cellStyle name="Komórka połączona" xfId="11125" builtinId="24" hidden="1"/>
    <cellStyle name="Komórka połączona" xfId="11164" builtinId="24" hidden="1"/>
    <cellStyle name="Komórka połączona" xfId="11204" builtinId="24" hidden="1"/>
    <cellStyle name="Komórka połączona" xfId="11243" builtinId="24" hidden="1"/>
    <cellStyle name="Komórka połączona" xfId="10508" builtinId="24" hidden="1"/>
    <cellStyle name="Komórka połączona" xfId="10404" builtinId="24" hidden="1"/>
    <cellStyle name="Komórka połączona" xfId="11316" builtinId="24" hidden="1"/>
    <cellStyle name="Komórka połączona" xfId="11356" builtinId="24" hidden="1"/>
    <cellStyle name="Komórka połączona" xfId="11394" builtinId="24" hidden="1"/>
    <cellStyle name="Komórka połączona" xfId="11434" builtinId="24" hidden="1"/>
    <cellStyle name="Komórka połączona" xfId="11473" builtinId="24" hidden="1"/>
    <cellStyle name="Komórka połączona" xfId="11513" builtinId="24" hidden="1"/>
    <cellStyle name="Komórka połączona" xfId="11553" builtinId="24" hidden="1"/>
    <cellStyle name="Komórka połączona" xfId="11593" builtinId="24" hidden="1"/>
    <cellStyle name="Komórka połączona" xfId="11631" builtinId="24" hidden="1"/>
    <cellStyle name="Komórka połączona" xfId="11671" builtinId="24" hidden="1"/>
    <cellStyle name="Komórka połączona" xfId="11710" builtinId="24" hidden="1"/>
    <cellStyle name="Komórka połączona" xfId="11750" builtinId="24" hidden="1"/>
    <cellStyle name="Komórka połączona" xfId="11790" builtinId="24" hidden="1"/>
    <cellStyle name="Komórka połączona" xfId="11829" builtinId="24" hidden="1"/>
    <cellStyle name="Komórka połączona" xfId="11869" builtinId="24" hidden="1"/>
    <cellStyle name="Komórka połączona" xfId="11908" builtinId="24" hidden="1"/>
    <cellStyle name="Komórka połączona" xfId="11948" builtinId="24" hidden="1"/>
    <cellStyle name="Komórka połączona" xfId="11987" builtinId="24" hidden="1"/>
    <cellStyle name="Komórka połączona" xfId="10427" builtinId="24" hidden="1"/>
    <cellStyle name="Komórka połączona" xfId="10463" builtinId="24" hidden="1"/>
    <cellStyle name="Komórka połączona" xfId="12032" builtinId="24" hidden="1"/>
    <cellStyle name="Komórka połączona" xfId="12072" builtinId="24" hidden="1"/>
    <cellStyle name="Komórka połączona" xfId="12110" builtinId="24" hidden="1"/>
    <cellStyle name="Komórka połączona" xfId="12150" builtinId="24" hidden="1"/>
    <cellStyle name="Komórka połączona" xfId="12189" builtinId="24" hidden="1"/>
    <cellStyle name="Komórka połączona" xfId="12229" builtinId="24" hidden="1"/>
    <cellStyle name="Komórka połączona" xfId="12269" builtinId="24" hidden="1"/>
    <cellStyle name="Komórka połączona" xfId="12309" builtinId="24" hidden="1"/>
    <cellStyle name="Komórka połączona" xfId="12347" builtinId="24" hidden="1"/>
    <cellStyle name="Komórka połączona" xfId="12387" builtinId="24" hidden="1"/>
    <cellStyle name="Komórka połączona" xfId="12426" builtinId="24" hidden="1"/>
    <cellStyle name="Komórka połączona" xfId="12466" builtinId="24" hidden="1"/>
    <cellStyle name="Komórka połączona" xfId="12506" builtinId="24" hidden="1"/>
    <cellStyle name="Komórka połączona" xfId="12545" builtinId="24" hidden="1"/>
    <cellStyle name="Komórka połączona" xfId="12585" builtinId="24" hidden="1"/>
    <cellStyle name="Komórka połączona" xfId="12624" builtinId="24" hidden="1"/>
    <cellStyle name="Komórka połączona" xfId="12664" builtinId="24" hidden="1"/>
    <cellStyle name="Komórka połączona" xfId="12703" builtinId="24" hidden="1"/>
    <cellStyle name="Komórka połączona" xfId="12742" builtinId="24" hidden="1"/>
    <cellStyle name="Komórka połączona" xfId="12782" builtinId="24" hidden="1"/>
    <cellStyle name="Komórka połączona" xfId="12822" builtinId="24" hidden="1"/>
    <cellStyle name="Komórka połączona" xfId="12862" builtinId="24" hidden="1"/>
    <cellStyle name="Komórka połączona" xfId="12900" builtinId="24" hidden="1"/>
    <cellStyle name="Komórka połączona" xfId="12940" builtinId="24" hidden="1"/>
    <cellStyle name="Komórka połączona" xfId="12979" builtinId="24" hidden="1"/>
    <cellStyle name="Komórka połączona" xfId="13019" builtinId="24" hidden="1"/>
    <cellStyle name="Komórka połączona" xfId="13059" builtinId="24" hidden="1"/>
    <cellStyle name="Komórka połączona" xfId="13099" builtinId="24" hidden="1"/>
    <cellStyle name="Komórka połączona" xfId="13137" builtinId="24" hidden="1"/>
    <cellStyle name="Komórka połączona" xfId="13177" builtinId="24" hidden="1"/>
    <cellStyle name="Komórka połączona" xfId="13216" builtinId="24" hidden="1"/>
    <cellStyle name="Komórka połączona" xfId="13256" builtinId="24" hidden="1"/>
    <cellStyle name="Komórka połączona" xfId="13296" builtinId="24" hidden="1"/>
    <cellStyle name="Komórka połączona" xfId="13335" builtinId="24" hidden="1"/>
    <cellStyle name="Komórka połączona" xfId="13375" builtinId="24" hidden="1"/>
    <cellStyle name="Komórka połączona" xfId="13414" builtinId="24" hidden="1"/>
    <cellStyle name="Komórka połączona" xfId="13454" builtinId="24" hidden="1"/>
    <cellStyle name="Komórka połączona" xfId="13493" builtinId="24" hidden="1"/>
    <cellStyle name="Komórka połączona" xfId="13532" builtinId="24" hidden="1"/>
    <cellStyle name="Komórka połączona" xfId="13691" builtinId="24" hidden="1"/>
    <cellStyle name="Komórka połączona" xfId="13731" builtinId="24" hidden="1"/>
    <cellStyle name="Komórka połączona" xfId="13771" builtinId="24" hidden="1"/>
    <cellStyle name="Komórka połączona" xfId="13809" builtinId="24" hidden="1"/>
    <cellStyle name="Komórka połączona" xfId="13849" builtinId="24" hidden="1"/>
    <cellStyle name="Komórka połączona" xfId="13888" builtinId="24" hidden="1"/>
    <cellStyle name="Komórka połączona" xfId="13928" builtinId="24" hidden="1"/>
    <cellStyle name="Komórka połączona" xfId="13968" builtinId="24" hidden="1"/>
    <cellStyle name="Komórka połączona" xfId="14008" builtinId="24" hidden="1"/>
    <cellStyle name="Komórka połączona" xfId="14046" builtinId="24" hidden="1"/>
    <cellStyle name="Komórka połączona" xfId="14086" builtinId="24" hidden="1"/>
    <cellStyle name="Komórka połączona" xfId="14125" builtinId="24" hidden="1"/>
    <cellStyle name="Komórka połączona" xfId="14165" builtinId="24" hidden="1"/>
    <cellStyle name="Komórka połączona" xfId="14205" builtinId="24" hidden="1"/>
    <cellStyle name="Komórka połączona" xfId="14244" builtinId="24" hidden="1"/>
    <cellStyle name="Komórka połączona" xfId="14285" builtinId="24" hidden="1"/>
    <cellStyle name="Komórka połączona" xfId="14324" builtinId="24" hidden="1"/>
    <cellStyle name="Komórka połączona" xfId="14364" builtinId="24" hidden="1"/>
    <cellStyle name="Komórka połączona" xfId="14403" builtinId="24" hidden="1"/>
    <cellStyle name="Komórka połączona" xfId="13668" builtinId="24" hidden="1"/>
    <cellStyle name="Komórka połączona" xfId="13564" builtinId="24" hidden="1"/>
    <cellStyle name="Komórka połączona" xfId="14476" builtinId="24" hidden="1"/>
    <cellStyle name="Komórka połączona" xfId="14516" builtinId="24" hidden="1"/>
    <cellStyle name="Komórka połączona" xfId="14554" builtinId="24" hidden="1"/>
    <cellStyle name="Komórka połączona" xfId="14594" builtinId="24" hidden="1"/>
    <cellStyle name="Komórka połączona" xfId="14633" builtinId="24" hidden="1"/>
    <cellStyle name="Komórka połączona" xfId="14673" builtinId="24" hidden="1"/>
    <cellStyle name="Komórka połączona" xfId="14713" builtinId="24" hidden="1"/>
    <cellStyle name="Komórka połączona" xfId="14753" builtinId="24" hidden="1"/>
    <cellStyle name="Komórka połączona" xfId="14791" builtinId="24" hidden="1"/>
    <cellStyle name="Komórka połączona" xfId="14831" builtinId="24" hidden="1"/>
    <cellStyle name="Komórka połączona" xfId="14870" builtinId="24" hidden="1"/>
    <cellStyle name="Komórka połączona" xfId="14910" builtinId="24" hidden="1"/>
    <cellStyle name="Komórka połączona" xfId="14950" builtinId="24" hidden="1"/>
    <cellStyle name="Komórka połączona" xfId="14989" builtinId="24" hidden="1"/>
    <cellStyle name="Komórka połączona" xfId="15029" builtinId="24" hidden="1"/>
    <cellStyle name="Komórka połączona" xfId="15068" builtinId="24" hidden="1"/>
    <cellStyle name="Komórka połączona" xfId="15108" builtinId="24" hidden="1"/>
    <cellStyle name="Komórka połączona" xfId="15147" builtinId="24" hidden="1"/>
    <cellStyle name="Komórka połączona" xfId="13587" builtinId="24" hidden="1"/>
    <cellStyle name="Komórka połączona" xfId="13623" builtinId="24" hidden="1"/>
    <cellStyle name="Komórka połączona" xfId="15192" builtinId="24" hidden="1"/>
    <cellStyle name="Komórka połączona" xfId="15232" builtinId="24" hidden="1"/>
    <cellStyle name="Komórka połączona" xfId="15270" builtinId="24" hidden="1"/>
    <cellStyle name="Komórka połączona" xfId="15310" builtinId="24" hidden="1"/>
    <cellStyle name="Komórka połączona" xfId="15349" builtinId="24" hidden="1"/>
    <cellStyle name="Komórka połączona" xfId="15389" builtinId="24" hidden="1"/>
    <cellStyle name="Komórka połączona" xfId="15429" builtinId="24" hidden="1"/>
    <cellStyle name="Komórka połączona" xfId="15469" builtinId="24" hidden="1"/>
    <cellStyle name="Komórka połączona" xfId="15507" builtinId="24" hidden="1"/>
    <cellStyle name="Komórka połączona" xfId="15547" builtinId="24" hidden="1"/>
    <cellStyle name="Komórka połączona" xfId="15586" builtinId="24" hidden="1"/>
    <cellStyle name="Komórka połączona" xfId="15626" builtinId="24" hidden="1"/>
    <cellStyle name="Komórka połączona" xfId="15666" builtinId="24" hidden="1"/>
    <cellStyle name="Komórka połączona" xfId="15705" builtinId="24" hidden="1"/>
    <cellStyle name="Komórka połączona" xfId="15745" builtinId="24" hidden="1"/>
    <cellStyle name="Komórka połączona" xfId="15784" builtinId="24" hidden="1"/>
    <cellStyle name="Komórka połączona" xfId="15824" builtinId="24" hidden="1"/>
    <cellStyle name="Komórka połączona" xfId="15863" builtinId="24" hidden="1"/>
    <cellStyle name="Komórka połączona" xfId="3223" builtinId="24" hidden="1"/>
    <cellStyle name="Komórka połączona" xfId="3778" builtinId="24" hidden="1"/>
    <cellStyle name="Komórka połączona" xfId="15916" builtinId="24" hidden="1"/>
    <cellStyle name="Komórka połączona" xfId="15956" builtinId="24" hidden="1"/>
    <cellStyle name="Komórka połączona" xfId="15994" builtinId="24" hidden="1"/>
    <cellStyle name="Komórka połączona" xfId="16034" builtinId="24" hidden="1"/>
    <cellStyle name="Komórka połączona" xfId="16073" builtinId="24" hidden="1"/>
    <cellStyle name="Komórka połączona" xfId="16113" builtinId="24" hidden="1"/>
    <cellStyle name="Komórka połączona" xfId="16153" builtinId="24" hidden="1"/>
    <cellStyle name="Komórka połączona" xfId="16193" builtinId="24" hidden="1"/>
    <cellStyle name="Komórka połączona" xfId="16231" builtinId="24" hidden="1"/>
    <cellStyle name="Komórka połączona" xfId="16271" builtinId="24" hidden="1"/>
    <cellStyle name="Komórka połączona" xfId="16310" builtinId="24" hidden="1"/>
    <cellStyle name="Komórka połączona" xfId="16350" builtinId="24" hidden="1"/>
    <cellStyle name="Komórka połączona" xfId="16390" builtinId="24" hidden="1"/>
    <cellStyle name="Komórka połączona" xfId="16429" builtinId="24" hidden="1"/>
    <cellStyle name="Komórka połączona" xfId="16469" builtinId="24" hidden="1"/>
    <cellStyle name="Komórka połączona" xfId="16508" builtinId="24" hidden="1"/>
    <cellStyle name="Komórka połączona" xfId="16548" builtinId="24" hidden="1"/>
    <cellStyle name="Komórka połączona" xfId="16587" builtinId="24" hidden="1"/>
    <cellStyle name="Komórka połączona" xfId="16626" builtinId="24" hidden="1"/>
    <cellStyle name="Komórka połączona" xfId="16785" builtinId="24" hidden="1"/>
    <cellStyle name="Komórka połączona" xfId="16825" builtinId="24" hidden="1"/>
    <cellStyle name="Komórka połączona" xfId="16865" builtinId="24" hidden="1"/>
    <cellStyle name="Komórka połączona" xfId="16903" builtinId="24" hidden="1"/>
    <cellStyle name="Komórka połączona" xfId="16943" builtinId="24" hidden="1"/>
    <cellStyle name="Komórka połączona" xfId="16982" builtinId="24" hidden="1"/>
    <cellStyle name="Komórka połączona" xfId="17022" builtinId="24" hidden="1"/>
    <cellStyle name="Komórka połączona" xfId="17062" builtinId="24" hidden="1"/>
    <cellStyle name="Komórka połączona" xfId="17102" builtinId="24" hidden="1"/>
    <cellStyle name="Komórka połączona" xfId="17140" builtinId="24" hidden="1"/>
    <cellStyle name="Komórka połączona" xfId="17180" builtinId="24" hidden="1"/>
    <cellStyle name="Komórka połączona" xfId="17219" builtinId="24" hidden="1"/>
    <cellStyle name="Komórka połączona" xfId="17259" builtinId="24" hidden="1"/>
    <cellStyle name="Komórka połączona" xfId="17299" builtinId="24" hidden="1"/>
    <cellStyle name="Komórka połączona" xfId="17338" builtinId="24" hidden="1"/>
    <cellStyle name="Komórka połączona" xfId="17379" builtinId="24" hidden="1"/>
    <cellStyle name="Komórka połączona" xfId="17418" builtinId="24" hidden="1"/>
    <cellStyle name="Komórka połączona" xfId="17458" builtinId="24" hidden="1"/>
    <cellStyle name="Komórka połączona" xfId="17497" builtinId="24" hidden="1"/>
    <cellStyle name="Komórka połączona" xfId="16762" builtinId="24" hidden="1"/>
    <cellStyle name="Komórka połączona" xfId="16658" builtinId="24" hidden="1"/>
    <cellStyle name="Komórka połączona" xfId="17570" builtinId="24" hidden="1"/>
    <cellStyle name="Komórka połączona" xfId="17610" builtinId="24" hidden="1"/>
    <cellStyle name="Komórka połączona" xfId="17648" builtinId="24" hidden="1"/>
    <cellStyle name="Komórka połączona" xfId="17688" builtinId="24" hidden="1"/>
    <cellStyle name="Komórka połączona" xfId="17727" builtinId="24" hidden="1"/>
    <cellStyle name="Komórka połączona" xfId="17767" builtinId="24" hidden="1"/>
    <cellStyle name="Komórka połączona" xfId="17807" builtinId="24" hidden="1"/>
    <cellStyle name="Komórka połączona" xfId="17847" builtinId="24" hidden="1"/>
    <cellStyle name="Komórka połączona" xfId="17885" builtinId="24" hidden="1"/>
    <cellStyle name="Komórka połączona" xfId="17925" builtinId="24" hidden="1"/>
    <cellStyle name="Komórka połączona" xfId="17964" builtinId="24" hidden="1"/>
    <cellStyle name="Komórka połączona" xfId="18004" builtinId="24" hidden="1"/>
    <cellStyle name="Komórka połączona" xfId="18044" builtinId="24" hidden="1"/>
    <cellStyle name="Komórka połączona" xfId="18083" builtinId="24" hidden="1"/>
    <cellStyle name="Komórka połączona" xfId="18123" builtinId="24" hidden="1"/>
    <cellStyle name="Komórka połączona" xfId="18162" builtinId="24" hidden="1"/>
    <cellStyle name="Komórka połączona" xfId="18202" builtinId="24" hidden="1"/>
    <cellStyle name="Komórka połączona" xfId="18241" builtinId="24" hidden="1"/>
    <cellStyle name="Komórka połączona" xfId="16681" builtinId="24" hidden="1"/>
    <cellStyle name="Komórka połączona" xfId="16717" builtinId="24" hidden="1"/>
    <cellStyle name="Komórka połączona" xfId="18286" builtinId="24" hidden="1"/>
    <cellStyle name="Komórka połączona" xfId="18326" builtinId="24" hidden="1"/>
    <cellStyle name="Komórka połączona" xfId="18364" builtinId="24" hidden="1"/>
    <cellStyle name="Komórka połączona" xfId="18404" builtinId="24" hidden="1"/>
    <cellStyle name="Komórka połączona" xfId="18443" builtinId="24" hidden="1"/>
    <cellStyle name="Komórka połączona" xfId="18483" builtinId="24" hidden="1"/>
    <cellStyle name="Komórka połączona" xfId="18523" builtinId="24" hidden="1"/>
    <cellStyle name="Komórka połączona" xfId="18563" builtinId="24" hidden="1"/>
    <cellStyle name="Komórka połączona" xfId="18601" builtinId="24" hidden="1"/>
    <cellStyle name="Komórka połączona" xfId="18641" builtinId="24" hidden="1"/>
    <cellStyle name="Komórka połączona" xfId="18680" builtinId="24" hidden="1"/>
    <cellStyle name="Komórka połączona" xfId="18720" builtinId="24" hidden="1"/>
    <cellStyle name="Komórka połączona" xfId="18760" builtinId="24" hidden="1"/>
    <cellStyle name="Komórka połączona" xfId="18799" builtinId="24" hidden="1"/>
    <cellStyle name="Komórka połączona" xfId="18839" builtinId="24" hidden="1"/>
    <cellStyle name="Komórka połączona" xfId="18878" builtinId="24" hidden="1"/>
    <cellStyle name="Komórka połączona" xfId="18918" builtinId="24" hidden="1"/>
    <cellStyle name="Komórka połączona" xfId="18957" builtinId="24" hidden="1"/>
    <cellStyle name="Komórka połączona" xfId="3245" builtinId="24" hidden="1"/>
    <cellStyle name="Komórka połączona" xfId="19079" builtinId="24" hidden="1"/>
    <cellStyle name="Komórka połączona" xfId="19119" builtinId="24" hidden="1"/>
    <cellStyle name="Komórka połączona" xfId="19159" builtinId="24" hidden="1"/>
    <cellStyle name="Komórka połączona" xfId="19197" builtinId="24" hidden="1"/>
    <cellStyle name="Komórka połączona" xfId="19237" builtinId="24" hidden="1"/>
    <cellStyle name="Komórka połączona" xfId="19276" builtinId="24" hidden="1"/>
    <cellStyle name="Komórka połączona" xfId="19316" builtinId="24" hidden="1"/>
    <cellStyle name="Komórka połączona" xfId="19356" builtinId="24" hidden="1"/>
    <cellStyle name="Komórka połączona" xfId="19396" builtinId="24" hidden="1"/>
    <cellStyle name="Komórka połączona" xfId="19434" builtinId="24" hidden="1"/>
    <cellStyle name="Komórka połączona" xfId="19474" builtinId="24" hidden="1"/>
    <cellStyle name="Komórka połączona" xfId="19513" builtinId="24" hidden="1"/>
    <cellStyle name="Komórka połączona" xfId="19553" builtinId="24" hidden="1"/>
    <cellStyle name="Komórka połączona" xfId="19593" builtinId="24" hidden="1"/>
    <cellStyle name="Komórka połączona" xfId="19632" builtinId="24" hidden="1"/>
    <cellStyle name="Komórka połączona" xfId="19672" builtinId="24" hidden="1"/>
    <cellStyle name="Komórka połączona" xfId="19711" builtinId="24" hidden="1"/>
    <cellStyle name="Komórka połączona" xfId="19751" builtinId="24" hidden="1"/>
    <cellStyle name="Komórka połączona" xfId="19790" builtinId="24" hidden="1"/>
    <cellStyle name="Komórka połączona" xfId="19841" builtinId="24" hidden="1"/>
    <cellStyle name="Komórka połączona" xfId="20000" builtinId="24" hidden="1"/>
    <cellStyle name="Komórka połączona" xfId="20040" builtinId="24" hidden="1"/>
    <cellStyle name="Komórka połączona" xfId="20080" builtinId="24" hidden="1"/>
    <cellStyle name="Komórka połączona" xfId="20118" builtinId="24" hidden="1"/>
    <cellStyle name="Komórka połączona" xfId="20158" builtinId="24" hidden="1"/>
    <cellStyle name="Komórka połączona" xfId="20197" builtinId="24" hidden="1"/>
    <cellStyle name="Komórka połączona" xfId="20237" builtinId="24" hidden="1"/>
    <cellStyle name="Komórka połączona" xfId="20277" builtinId="24" hidden="1"/>
    <cellStyle name="Komórka połączona" xfId="20317" builtinId="24" hidden="1"/>
    <cellStyle name="Komórka połączona" xfId="20355" builtinId="24" hidden="1"/>
    <cellStyle name="Komórka połączona" xfId="20395" builtinId="24" hidden="1"/>
    <cellStyle name="Komórka połączona" xfId="20434" builtinId="24" hidden="1"/>
    <cellStyle name="Komórka połączona" xfId="20474" builtinId="24" hidden="1"/>
    <cellStyle name="Komórka połączona" xfId="20514" builtinId="24" hidden="1"/>
    <cellStyle name="Komórka połączona" xfId="20553" builtinId="24" hidden="1"/>
    <cellStyle name="Komórka połączona" xfId="20594" builtinId="24" hidden="1"/>
    <cellStyle name="Komórka połączona" xfId="20633" builtinId="24" hidden="1"/>
    <cellStyle name="Komórka połączona" xfId="20673" builtinId="24" hidden="1"/>
    <cellStyle name="Komórka połączona" xfId="20712" builtinId="24" hidden="1"/>
    <cellStyle name="Komórka połączona" xfId="19977" builtinId="24" hidden="1"/>
    <cellStyle name="Komórka połączona" xfId="19873" builtinId="24" hidden="1"/>
    <cellStyle name="Komórka połączona" xfId="20785" builtinId="24" hidden="1"/>
    <cellStyle name="Komórka połączona" xfId="20825" builtinId="24" hidden="1"/>
    <cellStyle name="Komórka połączona" xfId="20863" builtinId="24" hidden="1"/>
    <cellStyle name="Komórka połączona" xfId="20903" builtinId="24" hidden="1"/>
    <cellStyle name="Komórka połączona" xfId="20942" builtinId="24" hidden="1"/>
    <cellStyle name="Komórka połączona" xfId="20982" builtinId="24" hidden="1"/>
    <cellStyle name="Komórka połączona" xfId="21022" builtinId="24" hidden="1"/>
    <cellStyle name="Komórka połączona" xfId="21062" builtinId="24" hidden="1"/>
    <cellStyle name="Komórka połączona" xfId="21100" builtinId="24" hidden="1"/>
    <cellStyle name="Komórka połączona" xfId="21140" builtinId="24" hidden="1"/>
    <cellStyle name="Komórka połączona" xfId="21179" builtinId="24" hidden="1"/>
    <cellStyle name="Komórka połączona" xfId="21219" builtinId="24" hidden="1"/>
    <cellStyle name="Komórka połączona" xfId="21259" builtinId="24" hidden="1"/>
    <cellStyle name="Komórka połączona" xfId="21298" builtinId="24" hidden="1"/>
    <cellStyle name="Komórka połączona" xfId="21338" builtinId="24" hidden="1"/>
    <cellStyle name="Komórka połączona" xfId="21377" builtinId="24" hidden="1"/>
    <cellStyle name="Komórka połączona" xfId="21417" builtinId="24" hidden="1"/>
    <cellStyle name="Komórka połączona" xfId="21456" builtinId="24" hidden="1"/>
    <cellStyle name="Komórka połączona" xfId="19896" builtinId="24" hidden="1"/>
    <cellStyle name="Komórka połączona" xfId="19932" builtinId="24" hidden="1"/>
    <cellStyle name="Komórka połączona" xfId="21501" builtinId="24" hidden="1"/>
    <cellStyle name="Komórka połączona" xfId="21541" builtinId="24" hidden="1"/>
    <cellStyle name="Komórka połączona" xfId="21579" builtinId="24" hidden="1"/>
    <cellStyle name="Komórka połączona" xfId="21619" builtinId="24" hidden="1"/>
    <cellStyle name="Komórka połączona" xfId="21658" builtinId="24" hidden="1"/>
    <cellStyle name="Komórka połączona" xfId="21698" builtinId="24" hidden="1"/>
    <cellStyle name="Komórka połączona" xfId="21738" builtinId="24" hidden="1"/>
    <cellStyle name="Komórka połączona" xfId="21778" builtinId="24" hidden="1"/>
    <cellStyle name="Komórka połączona" xfId="21816" builtinId="24" hidden="1"/>
    <cellStyle name="Komórka połączona" xfId="21856" builtinId="24" hidden="1"/>
    <cellStyle name="Komórka połączona" xfId="21895" builtinId="24" hidden="1"/>
    <cellStyle name="Komórka połączona" xfId="21935" builtinId="24" hidden="1"/>
    <cellStyle name="Komórka połączona" xfId="21975" builtinId="24" hidden="1"/>
    <cellStyle name="Komórka połączona" xfId="22014" builtinId="24" hidden="1"/>
    <cellStyle name="Komórka połączona" xfId="22054" builtinId="24" hidden="1"/>
    <cellStyle name="Komórka połączona" xfId="22093" builtinId="24" hidden="1"/>
    <cellStyle name="Komórka połączona" xfId="22133" builtinId="24" hidden="1"/>
    <cellStyle name="Komórka połączona" xfId="22172" builtinId="24" hidden="1"/>
    <cellStyle name="Komórka połączona" xfId="22211" builtinId="24" hidden="1"/>
    <cellStyle name="Komórka połączona" xfId="22251" builtinId="24" hidden="1"/>
    <cellStyle name="Komórka połączona" xfId="22291" builtinId="24" hidden="1"/>
    <cellStyle name="Komórka połączona" xfId="22331" builtinId="24" hidden="1"/>
    <cellStyle name="Komórka połączona" xfId="22369" builtinId="24" hidden="1"/>
    <cellStyle name="Komórka połączona" xfId="22409" builtinId="24" hidden="1"/>
    <cellStyle name="Komórka połączona" xfId="22448" builtinId="24" hidden="1"/>
    <cellStyle name="Komórka połączona" xfId="22488" builtinId="24" hidden="1"/>
    <cellStyle name="Komórka połączona" xfId="22528" builtinId="24" hidden="1"/>
    <cellStyle name="Komórka połączona" xfId="22568" builtinId="24" hidden="1"/>
    <cellStyle name="Komórka połączona" xfId="22606" builtinId="24" hidden="1"/>
    <cellStyle name="Komórka połączona" xfId="22646" builtinId="24" hidden="1"/>
    <cellStyle name="Komórka połączona" xfId="22685" builtinId="24" hidden="1"/>
    <cellStyle name="Komórka połączona" xfId="22725" builtinId="24" hidden="1"/>
    <cellStyle name="Komórka połączona" xfId="22765" builtinId="24" hidden="1"/>
    <cellStyle name="Komórka połączona" xfId="22804" builtinId="24" hidden="1"/>
    <cellStyle name="Komórka połączona" xfId="22844" builtinId="24" hidden="1"/>
    <cellStyle name="Komórka połączona" xfId="22883" builtinId="24" hidden="1"/>
    <cellStyle name="Komórka połączona" xfId="22923" builtinId="24" hidden="1"/>
    <cellStyle name="Komórka połączona" xfId="22962" builtinId="24" hidden="1"/>
    <cellStyle name="Komórka połączona" xfId="23001" builtinId="24" hidden="1"/>
    <cellStyle name="Komórka połączona" xfId="23160" builtinId="24" hidden="1"/>
    <cellStyle name="Komórka połączona" xfId="23200" builtinId="24" hidden="1"/>
    <cellStyle name="Komórka połączona" xfId="23240" builtinId="24" hidden="1"/>
    <cellStyle name="Komórka połączona" xfId="23278" builtinId="24" hidden="1"/>
    <cellStyle name="Komórka połączona" xfId="23318" builtinId="24" hidden="1"/>
    <cellStyle name="Komórka połączona" xfId="23357" builtinId="24" hidden="1"/>
    <cellStyle name="Komórka połączona" xfId="23397" builtinId="24" hidden="1"/>
    <cellStyle name="Komórka połączona" xfId="23437" builtinId="24" hidden="1"/>
    <cellStyle name="Komórka połączona" xfId="23477" builtinId="24" hidden="1"/>
    <cellStyle name="Komórka połączona" xfId="23515" builtinId="24" hidden="1"/>
    <cellStyle name="Komórka połączona" xfId="23555" builtinId="24" hidden="1"/>
    <cellStyle name="Komórka połączona" xfId="23594" builtinId="24" hidden="1"/>
    <cellStyle name="Komórka połączona" xfId="23634" builtinId="24" hidden="1"/>
    <cellStyle name="Komórka połączona" xfId="23674" builtinId="24" hidden="1"/>
    <cellStyle name="Komórka połączona" xfId="23713" builtinId="24" hidden="1"/>
    <cellStyle name="Komórka połączona" xfId="23754" builtinId="24" hidden="1"/>
    <cellStyle name="Komórka połączona" xfId="23793" builtinId="24" hidden="1"/>
    <cellStyle name="Komórka połączona" xfId="23833" builtinId="24" hidden="1"/>
    <cellStyle name="Komórka połączona" xfId="23872" builtinId="24" hidden="1"/>
    <cellStyle name="Komórka połączona" xfId="23137" builtinId="24" hidden="1"/>
    <cellStyle name="Komórka połączona" xfId="23033" builtinId="24" hidden="1"/>
    <cellStyle name="Komórka połączona" xfId="23945" builtinId="24" hidden="1"/>
    <cellStyle name="Komórka połączona" xfId="23985" builtinId="24" hidden="1"/>
    <cellStyle name="Komórka połączona" xfId="24023" builtinId="24" hidden="1"/>
    <cellStyle name="Komórka połączona" xfId="24063" builtinId="24" hidden="1"/>
    <cellStyle name="Komórka połączona" xfId="24102" builtinId="24" hidden="1"/>
    <cellStyle name="Komórka połączona" xfId="24142" builtinId="24" hidden="1"/>
    <cellStyle name="Komórka połączona" xfId="24182" builtinId="24" hidden="1"/>
    <cellStyle name="Komórka połączona" xfId="24222" builtinId="24" hidden="1"/>
    <cellStyle name="Komórka połączona" xfId="24260" builtinId="24" hidden="1"/>
    <cellStyle name="Komórka połączona" xfId="24300" builtinId="24" hidden="1"/>
    <cellStyle name="Komórka połączona" xfId="24339" builtinId="24" hidden="1"/>
    <cellStyle name="Komórka połączona" xfId="24379" builtinId="24" hidden="1"/>
    <cellStyle name="Komórka połączona" xfId="24419" builtinId="24" hidden="1"/>
    <cellStyle name="Komórka połączona" xfId="24458" builtinId="24" hidden="1"/>
    <cellStyle name="Komórka połączona" xfId="24498" builtinId="24" hidden="1"/>
    <cellStyle name="Komórka połączona" xfId="24537" builtinId="24" hidden="1"/>
    <cellStyle name="Komórka połączona" xfId="24577" builtinId="24" hidden="1"/>
    <cellStyle name="Komórka połączona" xfId="24616" builtinId="24" hidden="1"/>
    <cellStyle name="Komórka połączona" xfId="23056" builtinId="24" hidden="1"/>
    <cellStyle name="Komórka połączona" xfId="23092" builtinId="24" hidden="1"/>
    <cellStyle name="Komórka połączona" xfId="24661" builtinId="24" hidden="1"/>
    <cellStyle name="Komórka połączona" xfId="24701" builtinId="24" hidden="1"/>
    <cellStyle name="Komórka połączona" xfId="24739" builtinId="24" hidden="1"/>
    <cellStyle name="Komórka połączona" xfId="24779" builtinId="24" hidden="1"/>
    <cellStyle name="Komórka połączona" xfId="24818" builtinId="24" hidden="1"/>
    <cellStyle name="Komórka połączona" xfId="24858" builtinId="24" hidden="1"/>
    <cellStyle name="Komórka połączona" xfId="24898" builtinId="24" hidden="1"/>
    <cellStyle name="Komórka połączona" xfId="24938" builtinId="24" hidden="1"/>
    <cellStyle name="Komórka połączona" xfId="24976" builtinId="24" hidden="1"/>
    <cellStyle name="Komórka połączona" xfId="25016" builtinId="24" hidden="1"/>
    <cellStyle name="Komórka połączona" xfId="25055" builtinId="24" hidden="1"/>
    <cellStyle name="Komórka połączona" xfId="25095" builtinId="24" hidden="1"/>
    <cellStyle name="Komórka połączona" xfId="25135" builtinId="24" hidden="1"/>
    <cellStyle name="Komórka połączona" xfId="25174" builtinId="24" hidden="1"/>
    <cellStyle name="Komórka połączona" xfId="25214" builtinId="24" hidden="1"/>
    <cellStyle name="Komórka połączona" xfId="25253" builtinId="24" hidden="1"/>
    <cellStyle name="Komórka połączona" xfId="25293" builtinId="24" hidden="1"/>
    <cellStyle name="Komórka połączona" xfId="25332" builtinId="24" hidden="1"/>
    <cellStyle name="Komórka połączona" xfId="19829" builtinId="24" hidden="1"/>
    <cellStyle name="Komórka połączona" xfId="19027" builtinId="24" hidden="1"/>
    <cellStyle name="Komórka połączona" xfId="18987" builtinId="24" hidden="1"/>
    <cellStyle name="Komórka połączona" xfId="25398" builtinId="24" hidden="1"/>
    <cellStyle name="Komórka połączona" xfId="25436" builtinId="24" hidden="1"/>
    <cellStyle name="Komórka połączona" xfId="25476" builtinId="24" hidden="1"/>
    <cellStyle name="Komórka połączona" xfId="25515" builtinId="24" hidden="1"/>
    <cellStyle name="Komórka połączona" xfId="25555" builtinId="24" hidden="1"/>
    <cellStyle name="Komórka połączona" xfId="25595" builtinId="24" hidden="1"/>
    <cellStyle name="Komórka połączona" xfId="25635" builtinId="24" hidden="1"/>
    <cellStyle name="Komórka połączona" xfId="25673" builtinId="24" hidden="1"/>
    <cellStyle name="Komórka połączona" xfId="25713" builtinId="24" hidden="1"/>
    <cellStyle name="Komórka połączona" xfId="25752" builtinId="24" hidden="1"/>
    <cellStyle name="Komórka połączona" xfId="25792" builtinId="24" hidden="1"/>
    <cellStyle name="Komórka połączona" xfId="25832" builtinId="24" hidden="1"/>
    <cellStyle name="Komórka połączona" xfId="25871" builtinId="24" hidden="1"/>
    <cellStyle name="Komórka połączona" xfId="25911" builtinId="24" hidden="1"/>
    <cellStyle name="Komórka połączona" xfId="25950" builtinId="24" hidden="1"/>
    <cellStyle name="Komórka połączona" xfId="25990" builtinId="24" hidden="1"/>
    <cellStyle name="Komórka połączona" xfId="26029" builtinId="24" hidden="1"/>
    <cellStyle name="Komórka połączona" xfId="26068" builtinId="24" hidden="1"/>
    <cellStyle name="Komórka połączona" xfId="26227" builtinId="24" hidden="1"/>
    <cellStyle name="Komórka połączona" xfId="26267" builtinId="24" hidden="1"/>
    <cellStyle name="Komórka połączona" xfId="26307" builtinId="24" hidden="1"/>
    <cellStyle name="Komórka połączona" xfId="26345" builtinId="24" hidden="1"/>
    <cellStyle name="Komórka połączona" xfId="26385" builtinId="24" hidden="1"/>
    <cellStyle name="Komórka połączona" xfId="26424" builtinId="24" hidden="1"/>
    <cellStyle name="Komórka połączona" xfId="26464" builtinId="24" hidden="1"/>
    <cellStyle name="Komórka połączona" xfId="26504" builtinId="24" hidden="1"/>
    <cellStyle name="Komórka połączona" xfId="26544" builtinId="24" hidden="1"/>
    <cellStyle name="Komórka połączona" xfId="26582" builtinId="24" hidden="1"/>
    <cellStyle name="Komórka połączona" xfId="26622" builtinId="24" hidden="1"/>
    <cellStyle name="Komórka połączona" xfId="26661" builtinId="24" hidden="1"/>
    <cellStyle name="Komórka połączona" xfId="26701" builtinId="24" hidden="1"/>
    <cellStyle name="Komórka połączona" xfId="26741" builtinId="24" hidden="1"/>
    <cellStyle name="Komórka połączona" xfId="26780" builtinId="24" hidden="1"/>
    <cellStyle name="Komórka połączona" xfId="26821" builtinId="24" hidden="1"/>
    <cellStyle name="Komórka połączona" xfId="26860" builtinId="24" hidden="1"/>
    <cellStyle name="Komórka połączona" xfId="26900" builtinId="24" hidden="1"/>
    <cellStyle name="Komórka połączona" xfId="26939" builtinId="24" hidden="1"/>
    <cellStyle name="Komórka połączona" xfId="26204" builtinId="24" hidden="1"/>
    <cellStyle name="Komórka połączona" xfId="26100" builtinId="24" hidden="1"/>
    <cellStyle name="Komórka połączona" xfId="27012" builtinId="24" hidden="1"/>
    <cellStyle name="Komórka połączona" xfId="27052" builtinId="24" hidden="1"/>
    <cellStyle name="Komórka połączona" xfId="27090" builtinId="24" hidden="1"/>
    <cellStyle name="Komórka połączona" xfId="27130" builtinId="24" hidden="1"/>
    <cellStyle name="Komórka połączona" xfId="27169" builtinId="24" hidden="1"/>
    <cellStyle name="Komórka połączona" xfId="27209" builtinId="24" hidden="1"/>
    <cellStyle name="Komórka połączona" xfId="27249" builtinId="24" hidden="1"/>
    <cellStyle name="Komórka połączona" xfId="27289" builtinId="24" hidden="1"/>
    <cellStyle name="Komórka połączona" xfId="27327" builtinId="24" hidden="1"/>
    <cellStyle name="Komórka połączona" xfId="27367" builtinId="24" hidden="1"/>
    <cellStyle name="Komórka połączona" xfId="27406" builtinId="24" hidden="1"/>
    <cellStyle name="Komórka połączona" xfId="27446" builtinId="24" hidden="1"/>
    <cellStyle name="Komórka połączona" xfId="27486" builtinId="24" hidden="1"/>
    <cellStyle name="Komórka połączona" xfId="27525" builtinId="24" hidden="1"/>
    <cellStyle name="Komórka połączona" xfId="27565" builtinId="24" hidden="1"/>
    <cellStyle name="Komórka połączona" xfId="27604" builtinId="24" hidden="1"/>
    <cellStyle name="Komórka połączona" xfId="27644" builtinId="24" hidden="1"/>
    <cellStyle name="Komórka połączona" xfId="27683" builtinId="24" hidden="1"/>
    <cellStyle name="Komórka połączona" xfId="26123" builtinId="24" hidden="1"/>
    <cellStyle name="Komórka połączona" xfId="26159" builtinId="24" hidden="1"/>
    <cellStyle name="Komórka połączona" xfId="27728" builtinId="24" hidden="1"/>
    <cellStyle name="Komórka połączona" xfId="27768" builtinId="24" hidden="1"/>
    <cellStyle name="Komórka połączona" xfId="27806" builtinId="24" hidden="1"/>
    <cellStyle name="Komórka połączona" xfId="27846" builtinId="24" hidden="1"/>
    <cellStyle name="Komórka połączona" xfId="27885" builtinId="24" hidden="1"/>
    <cellStyle name="Komórka połączona" xfId="27925" builtinId="24" hidden="1"/>
    <cellStyle name="Komórka połączona" xfId="27965" builtinId="24" hidden="1"/>
    <cellStyle name="Komórka połączona" xfId="28005" builtinId="24" hidden="1"/>
    <cellStyle name="Komórka połączona" xfId="28043" builtinId="24" hidden="1"/>
    <cellStyle name="Komórka połączona" xfId="28083" builtinId="24" hidden="1"/>
    <cellStyle name="Komórka połączona" xfId="28122" builtinId="24" hidden="1"/>
    <cellStyle name="Komórka połączona" xfId="28162" builtinId="24" hidden="1"/>
    <cellStyle name="Komórka połączona" xfId="28202" builtinId="24" hidden="1"/>
    <cellStyle name="Komórka połączona" xfId="28241" builtinId="24" hidden="1"/>
    <cellStyle name="Komórka połączona" xfId="28281" builtinId="24" hidden="1"/>
    <cellStyle name="Komórka połączona" xfId="28320" builtinId="24" hidden="1"/>
    <cellStyle name="Komórka połączona" xfId="28360" builtinId="24" hidden="1"/>
    <cellStyle name="Komórka połączona" xfId="28399" builtinId="24" hidden="1"/>
    <cellStyle name="Komórka połączona" xfId="28438" builtinId="24" hidden="1"/>
    <cellStyle name="Komórka połączona" xfId="28562" builtinId="24" hidden="1"/>
    <cellStyle name="Komórka połączona" xfId="28604" builtinId="24" hidden="1"/>
    <cellStyle name="Komórka połączona" xfId="28644" builtinId="24" hidden="1"/>
    <cellStyle name="Komórka połączona" xfId="28682" builtinId="24" hidden="1"/>
    <cellStyle name="Komórka połączona" xfId="28722" builtinId="24" hidden="1"/>
    <cellStyle name="Komórka połączona" xfId="28761" builtinId="24" hidden="1"/>
    <cellStyle name="Komórka połączona" xfId="28801" builtinId="24" hidden="1"/>
    <cellStyle name="Komórka połączona" xfId="28841" builtinId="24" hidden="1"/>
    <cellStyle name="Komórka połączona" xfId="28881" builtinId="24" hidden="1"/>
    <cellStyle name="Komórka połączona" xfId="28919" builtinId="24" hidden="1"/>
    <cellStyle name="Komórka połączona" xfId="28959" builtinId="24" hidden="1"/>
    <cellStyle name="Komórka połączona" xfId="29000" builtinId="24" hidden="1"/>
    <cellStyle name="Komórka połączona" xfId="29040" builtinId="24" hidden="1"/>
    <cellStyle name="Komórka połączona" xfId="29080" builtinId="24" hidden="1"/>
    <cellStyle name="Komórka połączona" xfId="29119" builtinId="24" hidden="1"/>
    <cellStyle name="Komórka połączona" xfId="29160" builtinId="24" hidden="1"/>
    <cellStyle name="Komórka połączona" xfId="29199" builtinId="24" hidden="1"/>
    <cellStyle name="Komórka połączona" xfId="29239" builtinId="24" hidden="1"/>
    <cellStyle name="Komórka połączona" xfId="29278" builtinId="24" hidden="1"/>
    <cellStyle name="Komórka połączona" xfId="29328" builtinId="24" hidden="1"/>
    <cellStyle name="Komórka połączona" xfId="29487" builtinId="24" hidden="1"/>
    <cellStyle name="Komórka połączona" xfId="29529" builtinId="24" hidden="1"/>
    <cellStyle name="Komórka połączona" xfId="29569" builtinId="24" hidden="1"/>
    <cellStyle name="Komórka połączona" xfId="29607" builtinId="24" hidden="1"/>
    <cellStyle name="Komórka połączona" xfId="29647" builtinId="24" hidden="1"/>
    <cellStyle name="Komórka połączona" xfId="29686" builtinId="24" hidden="1"/>
    <cellStyle name="Komórka połączona" xfId="29726" builtinId="24" hidden="1"/>
    <cellStyle name="Komórka połączona" xfId="29766" builtinId="24" hidden="1"/>
    <cellStyle name="Komórka połączona" xfId="29806" builtinId="24" hidden="1"/>
    <cellStyle name="Komórka połączona" xfId="29844" builtinId="24" hidden="1"/>
    <cellStyle name="Komórka połączona" xfId="29884" builtinId="24" hidden="1"/>
    <cellStyle name="Komórka połączona" xfId="29925" builtinId="24" hidden="1"/>
    <cellStyle name="Komórka połączona" xfId="29965" builtinId="24" hidden="1"/>
    <cellStyle name="Komórka połączona" xfId="30005" builtinId="24" hidden="1"/>
    <cellStyle name="Komórka połączona" xfId="30044" builtinId="24" hidden="1"/>
    <cellStyle name="Komórka połączona" xfId="30085" builtinId="24" hidden="1"/>
    <cellStyle name="Komórka połączona" xfId="30124" builtinId="24" hidden="1"/>
    <cellStyle name="Komórka połączona" xfId="30164" builtinId="24" hidden="1"/>
    <cellStyle name="Komórka połączona" xfId="30203" builtinId="24" hidden="1"/>
    <cellStyle name="Komórka połączona" xfId="29464" builtinId="24" hidden="1"/>
    <cellStyle name="Komórka połączona" xfId="29360" builtinId="24" hidden="1"/>
    <cellStyle name="Komórka połączona" xfId="30276" builtinId="24" hidden="1"/>
    <cellStyle name="Komórka połączona" xfId="30316" builtinId="24" hidden="1"/>
    <cellStyle name="Komórka połączona" xfId="30354" builtinId="24" hidden="1"/>
    <cellStyle name="Komórka połączona" xfId="30394" builtinId="24" hidden="1"/>
    <cellStyle name="Komórka połączona" xfId="30433" builtinId="24" hidden="1"/>
    <cellStyle name="Komórka połączona" xfId="30473" builtinId="24" hidden="1"/>
    <cellStyle name="Komórka połączona" xfId="30513" builtinId="24" hidden="1"/>
    <cellStyle name="Komórka połączona" xfId="30553" builtinId="24" hidden="1"/>
    <cellStyle name="Komórka połączona" xfId="30591" builtinId="24" hidden="1"/>
    <cellStyle name="Komórka połączona" xfId="30631" builtinId="24" hidden="1"/>
    <cellStyle name="Komórka połączona" xfId="30670" builtinId="24" hidden="1"/>
    <cellStyle name="Komórka połączona" xfId="30710" builtinId="24" hidden="1"/>
    <cellStyle name="Komórka połączona" xfId="30750" builtinId="24" hidden="1"/>
    <cellStyle name="Komórka połączona" xfId="30789" builtinId="24" hidden="1"/>
    <cellStyle name="Komórka połączona" xfId="30829" builtinId="24" hidden="1"/>
    <cellStyle name="Komórka połączona" xfId="30868" builtinId="24" hidden="1"/>
    <cellStyle name="Komórka połączona" xfId="30908" builtinId="24" hidden="1"/>
    <cellStyle name="Komórka połączona" xfId="30947" builtinId="24" hidden="1"/>
    <cellStyle name="Komórka połączona" xfId="29383" builtinId="24" hidden="1"/>
    <cellStyle name="Komórka połączona" xfId="29419" builtinId="24" hidden="1"/>
    <cellStyle name="Komórka połączona" xfId="30992" builtinId="24" hidden="1"/>
    <cellStyle name="Komórka połączona" xfId="31032" builtinId="24" hidden="1"/>
    <cellStyle name="Komórka połączona" xfId="31070" builtinId="24" hidden="1"/>
    <cellStyle name="Komórka połączona" xfId="31110" builtinId="24" hidden="1"/>
    <cellStyle name="Komórka połączona" xfId="31149" builtinId="24" hidden="1"/>
    <cellStyle name="Komórka połączona" xfId="31189" builtinId="24" hidden="1"/>
    <cellStyle name="Komórka połączona" xfId="31229" builtinId="24" hidden="1"/>
    <cellStyle name="Komórka połączona" xfId="31269" builtinId="24" hidden="1"/>
    <cellStyle name="Komórka połączona" xfId="31307" builtinId="24" hidden="1"/>
    <cellStyle name="Komórka połączona" xfId="31347" builtinId="24" hidden="1"/>
    <cellStyle name="Komórka połączona" xfId="31386" builtinId="24" hidden="1"/>
    <cellStyle name="Komórka połączona" xfId="31426" builtinId="24" hidden="1"/>
    <cellStyle name="Komórka połączona" xfId="31466" builtinId="24" hidden="1"/>
    <cellStyle name="Komórka połączona" xfId="31505" builtinId="24" hidden="1"/>
    <cellStyle name="Komórka połączona" xfId="31545" builtinId="24" hidden="1"/>
    <cellStyle name="Komórka połączona" xfId="31584" builtinId="24" hidden="1"/>
    <cellStyle name="Komórka połączona" xfId="31624" builtinId="24" hidden="1"/>
    <cellStyle name="Komórka połączona" xfId="31663" builtinId="24" hidden="1"/>
    <cellStyle name="Komórka połączona" xfId="28539" builtinId="24" hidden="1"/>
    <cellStyle name="Komórka połączona" xfId="28480" builtinId="24" hidden="1"/>
    <cellStyle name="Komórka połączona" xfId="31716" builtinId="24" hidden="1"/>
    <cellStyle name="Komórka połączona" xfId="31756" builtinId="24" hidden="1"/>
    <cellStyle name="Komórka połączona" xfId="31794" builtinId="24" hidden="1"/>
    <cellStyle name="Komórka połączona" xfId="31834" builtinId="24" hidden="1"/>
    <cellStyle name="Komórka połączona" xfId="31873" builtinId="24" hidden="1"/>
    <cellStyle name="Komórka połączona" xfId="31913" builtinId="24" hidden="1"/>
    <cellStyle name="Komórka połączona" xfId="31953" builtinId="24" hidden="1"/>
    <cellStyle name="Komórka połączona" xfId="31993" builtinId="24" hidden="1"/>
    <cellStyle name="Komórka połączona" xfId="32031" builtinId="24" hidden="1"/>
    <cellStyle name="Komórka połączona" xfId="32071" builtinId="24" hidden="1"/>
    <cellStyle name="Komórka połączona" xfId="32110" builtinId="24" hidden="1"/>
    <cellStyle name="Komórka połączona" xfId="32150" builtinId="24" hidden="1"/>
    <cellStyle name="Komórka połączona" xfId="32190" builtinId="24" hidden="1"/>
    <cellStyle name="Komórka połączona" xfId="32229" builtinId="24" hidden="1"/>
    <cellStyle name="Komórka połączona" xfId="32269" builtinId="24" hidden="1"/>
    <cellStyle name="Komórka połączona" xfId="32308" builtinId="24" hidden="1"/>
    <cellStyle name="Komórka połączona" xfId="32348" builtinId="24" hidden="1"/>
    <cellStyle name="Komórka połączona" xfId="32387" builtinId="24" hidden="1"/>
    <cellStyle name="Komórka połączona" xfId="32426" builtinId="24" hidden="1"/>
    <cellStyle name="Komórka połączona" xfId="32585" builtinId="24" hidden="1"/>
    <cellStyle name="Komórka połączona" xfId="32625" builtinId="24" hidden="1"/>
    <cellStyle name="Komórka połączona" xfId="32665" builtinId="24" hidden="1"/>
    <cellStyle name="Komórka połączona" xfId="32703" builtinId="24" hidden="1"/>
    <cellStyle name="Komórka połączona" xfId="32743" builtinId="24" hidden="1"/>
    <cellStyle name="Komórka połączona" xfId="32782" builtinId="24" hidden="1"/>
    <cellStyle name="Komórka połączona" xfId="32822" builtinId="24" hidden="1"/>
    <cellStyle name="Komórka połączona" xfId="32862" builtinId="24" hidden="1"/>
    <cellStyle name="Komórka połączona" xfId="32902" builtinId="24" hidden="1"/>
    <cellStyle name="Komórka połączona" xfId="32940" builtinId="24" hidden="1"/>
    <cellStyle name="Komórka połączona" xfId="32980" builtinId="24" hidden="1"/>
    <cellStyle name="Komórka połączona" xfId="33019" builtinId="24" hidden="1"/>
    <cellStyle name="Komórka połączona" xfId="33059" builtinId="24" hidden="1"/>
    <cellStyle name="Komórka połączona" xfId="33099" builtinId="24" hidden="1"/>
    <cellStyle name="Komórka połączona" xfId="33138" builtinId="24" hidden="1"/>
    <cellStyle name="Komórka połączona" xfId="33179" builtinId="24" hidden="1"/>
    <cellStyle name="Komórka połączona" xfId="33218" builtinId="24" hidden="1"/>
    <cellStyle name="Komórka połączona" xfId="33258" builtinId="24" hidden="1"/>
    <cellStyle name="Komórka połączona" xfId="33297" builtinId="24" hidden="1"/>
    <cellStyle name="Komórka połączona" xfId="32562" builtinId="24" hidden="1"/>
    <cellStyle name="Komórka połączona" xfId="32458" builtinId="24" hidden="1"/>
    <cellStyle name="Komórka połączona" xfId="33370" builtinId="24" hidden="1"/>
    <cellStyle name="Komórka połączona" xfId="33410" builtinId="24" hidden="1"/>
    <cellStyle name="Komórka połączona" xfId="33448" builtinId="24" hidden="1"/>
    <cellStyle name="Komórka połączona" xfId="33488" builtinId="24" hidden="1"/>
    <cellStyle name="Komórka połączona" xfId="33527" builtinId="24" hidden="1"/>
    <cellStyle name="Komórka połączona" xfId="33567" builtinId="24" hidden="1"/>
    <cellStyle name="Komórka połączona" xfId="33607" builtinId="24" hidden="1"/>
    <cellStyle name="Komórka połączona" xfId="33647" builtinId="24" hidden="1"/>
    <cellStyle name="Komórka połączona" xfId="33685" builtinId="24" hidden="1"/>
    <cellStyle name="Komórka połączona" xfId="33725" builtinId="24" hidden="1"/>
    <cellStyle name="Komórka połączona" xfId="33764" builtinId="24" hidden="1"/>
    <cellStyle name="Komórka połączona" xfId="33804" builtinId="24" hidden="1"/>
    <cellStyle name="Komórka połączona" xfId="33844" builtinId="24" hidden="1"/>
    <cellStyle name="Komórka połączona" xfId="33883" builtinId="24" hidden="1"/>
    <cellStyle name="Komórka połączona" xfId="33923" builtinId="24" hidden="1"/>
    <cellStyle name="Komórka połączona" xfId="33962" builtinId="24" hidden="1"/>
    <cellStyle name="Komórka połączona" xfId="34002" builtinId="24" hidden="1"/>
    <cellStyle name="Komórka połączona" xfId="34041" builtinId="24" hidden="1"/>
    <cellStyle name="Komórka połączona" xfId="32481" builtinId="24" hidden="1"/>
    <cellStyle name="Komórka połączona" xfId="32517" builtinId="24" hidden="1"/>
    <cellStyle name="Komórka połączona" xfId="34086" builtinId="24" hidden="1"/>
    <cellStyle name="Komórka połączona" xfId="34126" builtinId="24" hidden="1"/>
    <cellStyle name="Komórka połączona" xfId="34164" builtinId="24" hidden="1"/>
    <cellStyle name="Komórka połączona" xfId="34204" builtinId="24" hidden="1"/>
    <cellStyle name="Komórka połączona" xfId="34243" builtinId="24" hidden="1"/>
    <cellStyle name="Komórka połączona" xfId="34283" builtinId="24" hidden="1"/>
    <cellStyle name="Komórka połączona" xfId="34323" builtinId="24" hidden="1"/>
    <cellStyle name="Komórka połączona" xfId="34363" builtinId="24" hidden="1"/>
    <cellStyle name="Komórka połączona" xfId="34401" builtinId="24" hidden="1"/>
    <cellStyle name="Komórka połączona" xfId="34441" builtinId="24" hidden="1"/>
    <cellStyle name="Komórka połączona" xfId="34480" builtinId="24" hidden="1"/>
    <cellStyle name="Komórka połączona" xfId="34520" builtinId="24" hidden="1"/>
    <cellStyle name="Komórka połączona" xfId="34560" builtinId="24" hidden="1"/>
    <cellStyle name="Komórka połączona" xfId="34599" builtinId="24" hidden="1"/>
    <cellStyle name="Komórka połączona" xfId="34639" builtinId="24" hidden="1"/>
    <cellStyle name="Komórka połączona" xfId="34678" builtinId="24" hidden="1"/>
    <cellStyle name="Komórka połączona" xfId="34718" builtinId="24" hidden="1"/>
    <cellStyle name="Komórka połączona" xfId="34757" builtinId="24" hidden="1"/>
    <cellStyle name="Komórka połączona" xfId="28511" builtinId="24" hidden="1"/>
    <cellStyle name="Komórka połączona" xfId="34798" builtinId="24" hidden="1"/>
    <cellStyle name="Komórka połączona" xfId="34838" builtinId="24" hidden="1"/>
    <cellStyle name="Komórka połączona" xfId="34878" builtinId="24" hidden="1"/>
    <cellStyle name="Komórka połączona" xfId="34916" builtinId="24" hidden="1"/>
    <cellStyle name="Komórka połączona" xfId="34956" builtinId="24" hidden="1"/>
    <cellStyle name="Komórka połączona" xfId="34995" builtinId="24" hidden="1"/>
    <cellStyle name="Komórka połączona" xfId="35035" builtinId="24" hidden="1"/>
    <cellStyle name="Komórka połączona" xfId="35075" builtinId="24" hidden="1"/>
    <cellStyle name="Komórka połączona" xfId="35115" builtinId="24" hidden="1"/>
    <cellStyle name="Komórka połączona" xfId="35153" builtinId="24" hidden="1"/>
    <cellStyle name="Komórka połączona" xfId="35193" builtinId="24" hidden="1"/>
    <cellStyle name="Komórka połączona" xfId="35232" builtinId="24" hidden="1"/>
    <cellStyle name="Komórka połączona" xfId="35272" builtinId="24" hidden="1"/>
    <cellStyle name="Komórka połączona" xfId="35312" builtinId="24" hidden="1"/>
    <cellStyle name="Komórka połączona" xfId="35351" builtinId="24" hidden="1"/>
    <cellStyle name="Komórka połączona" xfId="35391" builtinId="24" hidden="1"/>
    <cellStyle name="Komórka połączona" xfId="35430" builtinId="24" hidden="1"/>
    <cellStyle name="Komórka połączona" xfId="35470" builtinId="24" hidden="1"/>
    <cellStyle name="Komórka połączona" xfId="35509" builtinId="24" hidden="1"/>
    <cellStyle name="Komórka połączona" xfId="35548" builtinId="24" hidden="1"/>
    <cellStyle name="Komórka połączona" xfId="35707" builtinId="24" hidden="1"/>
    <cellStyle name="Komórka połączona" xfId="35747" builtinId="24" hidden="1"/>
    <cellStyle name="Komórka połączona" xfId="35787" builtinId="24" hidden="1"/>
    <cellStyle name="Komórka połączona" xfId="35825" builtinId="24" hidden="1"/>
    <cellStyle name="Komórka połączona" xfId="35865" builtinId="24" hidden="1"/>
    <cellStyle name="Komórka połączona" xfId="35904" builtinId="24" hidden="1"/>
    <cellStyle name="Komórka połączona" xfId="35944" builtinId="24" hidden="1"/>
    <cellStyle name="Komórka połączona" xfId="35984" builtinId="24" hidden="1"/>
    <cellStyle name="Komórka połączona" xfId="36024" builtinId="24" hidden="1"/>
    <cellStyle name="Komórka połączona" xfId="36062" builtinId="24" hidden="1"/>
    <cellStyle name="Komórka połączona" xfId="36102" builtinId="24" hidden="1"/>
    <cellStyle name="Komórka połączona" xfId="36141" builtinId="24" hidden="1"/>
    <cellStyle name="Komórka połączona" xfId="36181" builtinId="24" hidden="1"/>
    <cellStyle name="Komórka połączona" xfId="36221" builtinId="24" hidden="1"/>
    <cellStyle name="Komórka połączona" xfId="36260" builtinId="24" hidden="1"/>
    <cellStyle name="Komórka połączona" xfId="36301" builtinId="24" hidden="1"/>
    <cellStyle name="Komórka połączona" xfId="36340" builtinId="24" hidden="1"/>
    <cellStyle name="Komórka połączona" xfId="36380" builtinId="24" hidden="1"/>
    <cellStyle name="Komórka połączona" xfId="36419" builtinId="24" hidden="1"/>
    <cellStyle name="Komórka połączona" xfId="35684" builtinId="24" hidden="1"/>
    <cellStyle name="Komórka połączona" xfId="35580" builtinId="24" hidden="1"/>
    <cellStyle name="Komórka połączona" xfId="36492" builtinId="24" hidden="1"/>
    <cellStyle name="Komórka połączona" xfId="36532" builtinId="24" hidden="1"/>
    <cellStyle name="Komórka połączona" xfId="36570" builtinId="24" hidden="1"/>
    <cellStyle name="Komórka połączona" xfId="36610" builtinId="24" hidden="1"/>
    <cellStyle name="Komórka połączona" xfId="36649" builtinId="24" hidden="1"/>
    <cellStyle name="Komórka połączona" xfId="36689" builtinId="24" hidden="1"/>
    <cellStyle name="Komórka połączona" xfId="36729" builtinId="24" hidden="1"/>
    <cellStyle name="Komórka połączona" xfId="36769" builtinId="24" hidden="1"/>
    <cellStyle name="Komórka połączona" xfId="36807" builtinId="24" hidden="1"/>
    <cellStyle name="Komórka połączona" xfId="36847" builtinId="24" hidden="1"/>
    <cellStyle name="Komórka połączona" xfId="36886" builtinId="24" hidden="1"/>
    <cellStyle name="Komórka połączona" xfId="36926" builtinId="24" hidden="1"/>
    <cellStyle name="Komórka połączona" xfId="36966" builtinId="24" hidden="1"/>
    <cellStyle name="Komórka połączona" xfId="37005" builtinId="24" hidden="1"/>
    <cellStyle name="Komórka połączona" xfId="37045" builtinId="24" hidden="1"/>
    <cellStyle name="Komórka połączona" xfId="37084" builtinId="24" hidden="1"/>
    <cellStyle name="Komórka połączona" xfId="37124" builtinId="24" hidden="1"/>
    <cellStyle name="Komórka połączona" xfId="37163" builtinId="24" hidden="1"/>
    <cellStyle name="Komórka połączona" xfId="35603" builtinId="24" hidden="1"/>
    <cellStyle name="Komórka połączona" xfId="35639" builtinId="24" hidden="1"/>
    <cellStyle name="Komórka połączona" xfId="37208" builtinId="24" hidden="1"/>
    <cellStyle name="Komórka połączona" xfId="37248" builtinId="24" hidden="1"/>
    <cellStyle name="Komórka połączona" xfId="37286" builtinId="24" hidden="1"/>
    <cellStyle name="Komórka połączona" xfId="37326" builtinId="24" hidden="1"/>
    <cellStyle name="Komórka połączona" xfId="37365" builtinId="24" hidden="1"/>
    <cellStyle name="Komórka połączona" xfId="37405" builtinId="24" hidden="1"/>
    <cellStyle name="Komórka połączona" xfId="37445" builtinId="24" hidden="1"/>
    <cellStyle name="Komórka połączona" xfId="37485" builtinId="24" hidden="1"/>
    <cellStyle name="Komórka połączona" xfId="37523" builtinId="24" hidden="1"/>
    <cellStyle name="Komórka połączona" xfId="37563" builtinId="24" hidden="1"/>
    <cellStyle name="Komórka połączona" xfId="37602" builtinId="24" hidden="1"/>
    <cellStyle name="Komórka połączona" xfId="37642" builtinId="24" hidden="1"/>
    <cellStyle name="Komórka połączona" xfId="37682" builtinId="24" hidden="1"/>
    <cellStyle name="Komórka połączona" xfId="37721" builtinId="24" hidden="1"/>
    <cellStyle name="Komórka połączona" xfId="37761" builtinId="24" hidden="1"/>
    <cellStyle name="Komórka połączona" xfId="37800" builtinId="24" hidden="1"/>
    <cellStyle name="Komórka połączona" xfId="37840" builtinId="24" hidden="1"/>
    <cellStyle name="Komórka połączona" xfId="37879" builtinId="24" hidden="1"/>
    <cellStyle name="Komórka połączona" xfId="37918" builtinId="24" hidden="1"/>
    <cellStyle name="Komórka połączona" xfId="37958" builtinId="24" hidden="1"/>
    <cellStyle name="Komórka połączona" xfId="37998" builtinId="24" hidden="1"/>
    <cellStyle name="Komórka połączona" xfId="38038" builtinId="24" hidden="1"/>
    <cellStyle name="Komórka połączona" xfId="38076" builtinId="24" hidden="1"/>
    <cellStyle name="Komórka połączona" xfId="38116" builtinId="24" hidden="1"/>
    <cellStyle name="Komórka połączona" xfId="38155" builtinId="24" hidden="1"/>
    <cellStyle name="Komórka połączona" xfId="38195" builtinId="24" hidden="1"/>
    <cellStyle name="Komórka połączona" xfId="38235" builtinId="24" hidden="1"/>
    <cellStyle name="Komórka połączona" xfId="38275" builtinId="24" hidden="1"/>
    <cellStyle name="Komórka połączona" xfId="38313" builtinId="24" hidden="1"/>
    <cellStyle name="Komórka połączona" xfId="38353" builtinId="24" hidden="1"/>
    <cellStyle name="Komórka połączona" xfId="38392" builtinId="24" hidden="1"/>
    <cellStyle name="Komórka połączona" xfId="38432" builtinId="24" hidden="1"/>
    <cellStyle name="Komórka połączona" xfId="38472" builtinId="24" hidden="1"/>
    <cellStyle name="Komórka połączona" xfId="38511" builtinId="24" hidden="1"/>
    <cellStyle name="Komórka połączona" xfId="38551" builtinId="24" hidden="1"/>
    <cellStyle name="Komórka połączona" xfId="38590" builtinId="24" hidden="1"/>
    <cellStyle name="Komórka połączona" xfId="38630" builtinId="24" hidden="1"/>
    <cellStyle name="Komórka połączona" xfId="38669" builtinId="24" hidden="1"/>
    <cellStyle name="Komórka połączona" xfId="38708" builtinId="24" hidden="1"/>
    <cellStyle name="Komórka połączona" xfId="38867" builtinId="24" hidden="1"/>
    <cellStyle name="Komórka połączona" xfId="38907" builtinId="24" hidden="1"/>
    <cellStyle name="Komórka połączona" xfId="38947" builtinId="24" hidden="1"/>
    <cellStyle name="Komórka połączona" xfId="38985" builtinId="24" hidden="1"/>
    <cellStyle name="Komórka połączona" xfId="39025" builtinId="24" hidden="1"/>
    <cellStyle name="Komórka połączona" xfId="39064" builtinId="24" hidden="1"/>
    <cellStyle name="Komórka połączona" xfId="39104" builtinId="24" hidden="1"/>
    <cellStyle name="Komórka połączona" xfId="39144" builtinId="24" hidden="1"/>
    <cellStyle name="Komórka połączona" xfId="39184" builtinId="24" hidden="1"/>
    <cellStyle name="Komórka połączona" xfId="39222" builtinId="24" hidden="1"/>
    <cellStyle name="Komórka połączona" xfId="39262" builtinId="24" hidden="1"/>
    <cellStyle name="Komórka połączona" xfId="39301" builtinId="24" hidden="1"/>
    <cellStyle name="Komórka połączona" xfId="39341" builtinId="24" hidden="1"/>
    <cellStyle name="Komórka połączona" xfId="39381" builtinId="24" hidden="1"/>
    <cellStyle name="Komórka połączona" xfId="39420" builtinId="24" hidden="1"/>
    <cellStyle name="Komórka połączona" xfId="39461" builtinId="24" hidden="1"/>
    <cellStyle name="Komórka połączona" xfId="39500" builtinId="24" hidden="1"/>
    <cellStyle name="Komórka połączona" xfId="39540" builtinId="24" hidden="1"/>
    <cellStyle name="Komórka połączona" xfId="39579" builtinId="24" hidden="1"/>
    <cellStyle name="Komórka połączona" xfId="38844" builtinId="24" hidden="1"/>
    <cellStyle name="Komórka połączona" xfId="38740" builtinId="24" hidden="1"/>
    <cellStyle name="Komórka połączona" xfId="39652" builtinId="24" hidden="1"/>
    <cellStyle name="Komórka połączona" xfId="39692" builtinId="24" hidden="1"/>
    <cellStyle name="Komórka połączona" xfId="39730" builtinId="24" hidden="1"/>
    <cellStyle name="Komórka połączona" xfId="39770" builtinId="24" hidden="1"/>
    <cellStyle name="Komórka połączona" xfId="39809" builtinId="24" hidden="1"/>
    <cellStyle name="Komórka połączona" xfId="39849" builtinId="24" hidden="1"/>
    <cellStyle name="Komórka połączona" xfId="39889" builtinId="24" hidden="1"/>
    <cellStyle name="Komórka połączona" xfId="39929" builtinId="24" hidden="1"/>
    <cellStyle name="Komórka połączona" xfId="39967" builtinId="24" hidden="1"/>
    <cellStyle name="Komórka połączona" xfId="40007" builtinId="24" hidden="1"/>
    <cellStyle name="Komórka połączona" xfId="40046" builtinId="24" hidden="1"/>
    <cellStyle name="Komórka połączona" xfId="40086" builtinId="24" hidden="1"/>
    <cellStyle name="Komórka połączona" xfId="40126" builtinId="24" hidden="1"/>
    <cellStyle name="Komórka połączona" xfId="40165" builtinId="24" hidden="1"/>
    <cellStyle name="Komórka połączona" xfId="40205" builtinId="24" hidden="1"/>
    <cellStyle name="Komórka połączona" xfId="40244" builtinId="24" hidden="1"/>
    <cellStyle name="Komórka połączona" xfId="40284" builtinId="24" hidden="1"/>
    <cellStyle name="Komórka połączona" xfId="40323" builtinId="24" hidden="1"/>
    <cellStyle name="Komórka połączona" xfId="38763" builtinId="24" hidden="1"/>
    <cellStyle name="Komórka połączona" xfId="38799" builtinId="24" hidden="1"/>
    <cellStyle name="Komórka połączona" xfId="40368" builtinId="24" hidden="1"/>
    <cellStyle name="Komórka połączona" xfId="40408" builtinId="24" hidden="1"/>
    <cellStyle name="Komórka połączona" xfId="40446" builtinId="24" hidden="1"/>
    <cellStyle name="Komórka połączona" xfId="40486" builtinId="24" hidden="1"/>
    <cellStyle name="Komórka połączona" xfId="40525" builtinId="24" hidden="1"/>
    <cellStyle name="Komórka połączona" xfId="40565" builtinId="24" hidden="1"/>
    <cellStyle name="Komórka połączona" xfId="40605" builtinId="24" hidden="1"/>
    <cellStyle name="Komórka połączona" xfId="40645" builtinId="24" hidden="1"/>
    <cellStyle name="Komórka połączona" xfId="40683" builtinId="24" hidden="1"/>
    <cellStyle name="Komórka połączona" xfId="40723" builtinId="24" hidden="1"/>
    <cellStyle name="Komórka połączona" xfId="40762" builtinId="24" hidden="1"/>
    <cellStyle name="Komórka połączona" xfId="40802" builtinId="24" hidden="1"/>
    <cellStyle name="Komórka połączona" xfId="40842" builtinId="24" hidden="1"/>
    <cellStyle name="Komórka połączona" xfId="40881" builtinId="24" hidden="1"/>
    <cellStyle name="Komórka połączona" xfId="40921" builtinId="24" hidden="1"/>
    <cellStyle name="Komórka połączona" xfId="40960" builtinId="24" hidden="1"/>
    <cellStyle name="Komórka połączona" xfId="41000" builtinId="24" hidden="1"/>
    <cellStyle name="Komórka połączona" xfId="41039" builtinId="24" hidden="1"/>
    <cellStyle name="Komórka połączona" xfId="41099" builtinId="24" hidden="1"/>
    <cellStyle name="Komórka połączona" xfId="41157" builtinId="24" hidden="1"/>
    <cellStyle name="Komórka połączona" xfId="41197" builtinId="24" hidden="1"/>
    <cellStyle name="Komórka połączona" xfId="41237" builtinId="24" hidden="1"/>
    <cellStyle name="Komórka połączona" xfId="41275" builtinId="24" hidden="1"/>
    <cellStyle name="Komórka połączona" xfId="41315" builtinId="24" hidden="1"/>
    <cellStyle name="Komórka połączona" xfId="41354" builtinId="24" hidden="1"/>
    <cellStyle name="Komórka połączona" xfId="41394" builtinId="24" hidden="1"/>
    <cellStyle name="Komórka połączona" xfId="41434" builtinId="24" hidden="1"/>
    <cellStyle name="Komórka połączona" xfId="41474" builtinId="24" hidden="1"/>
    <cellStyle name="Komórka połączona" xfId="41512" builtinId="24" hidden="1"/>
    <cellStyle name="Komórka połączona" xfId="41552" builtinId="24" hidden="1"/>
    <cellStyle name="Komórka połączona" xfId="41591" builtinId="24" hidden="1"/>
    <cellStyle name="Komórka połączona" xfId="41631" builtinId="24" hidden="1"/>
    <cellStyle name="Komórka połączona" xfId="41671" builtinId="24" hidden="1"/>
    <cellStyle name="Komórka połączona" xfId="41710" builtinId="24" hidden="1"/>
    <cellStyle name="Komórka połączona" xfId="41750" builtinId="24" hidden="1"/>
    <cellStyle name="Komórka połączona" xfId="41789" builtinId="24" hidden="1"/>
    <cellStyle name="Komórka połączona" xfId="41829" builtinId="24" hidden="1"/>
    <cellStyle name="Komórka połączona" xfId="41868" builtinId="24" hidden="1"/>
    <cellStyle name="Komórka połączona" xfId="41081" builtinId="24" hidden="1"/>
    <cellStyle name="Komórka połączona" xfId="41908" builtinId="24" hidden="1"/>
    <cellStyle name="Komórka połączona" xfId="41948" builtinId="24" hidden="1"/>
    <cellStyle name="Komórka połączona" xfId="41988" builtinId="24" hidden="1"/>
    <cellStyle name="Komórka połączona" xfId="42026" builtinId="24" hidden="1"/>
    <cellStyle name="Komórka połączona" xfId="42066" builtinId="24" hidden="1"/>
    <cellStyle name="Komórka połączona" xfId="42105" builtinId="24" hidden="1"/>
    <cellStyle name="Komórka połączona" xfId="42145" builtinId="24" hidden="1"/>
    <cellStyle name="Komórka połączona" xfId="42185" builtinId="24" hidden="1"/>
    <cellStyle name="Komórka połączona" xfId="42225" builtinId="24" hidden="1"/>
    <cellStyle name="Komórka połączona" xfId="42263" builtinId="24" hidden="1"/>
    <cellStyle name="Komórka połączona" xfId="42303" builtinId="24" hidden="1"/>
    <cellStyle name="Komórka połączona" xfId="42342" builtinId="24" hidden="1"/>
    <cellStyle name="Komórka połączona" xfId="42382" builtinId="24" hidden="1"/>
    <cellStyle name="Komórka połączona" xfId="42422" builtinId="24" hidden="1"/>
    <cellStyle name="Komórka połączona" xfId="42461" builtinId="24" hidden="1"/>
    <cellStyle name="Komórka połączona" xfId="42501" builtinId="24" hidden="1"/>
    <cellStyle name="Komórka połączona" xfId="42540" builtinId="24" hidden="1"/>
    <cellStyle name="Komórka połączona" xfId="42580" builtinId="24" hidden="1"/>
    <cellStyle name="Komórka połączona" xfId="42619" builtinId="24" hidden="1"/>
    <cellStyle name="Komórka połączona" xfId="42683" builtinId="24" hidden="1"/>
    <cellStyle name="Komórka połączona" xfId="42737" builtinId="24" hidden="1"/>
    <cellStyle name="Komórka połączona" xfId="42777" builtinId="24" hidden="1"/>
    <cellStyle name="Komórka połączona" xfId="42817" builtinId="24" hidden="1"/>
    <cellStyle name="Komórka połączona" xfId="42855" builtinId="24" hidden="1"/>
    <cellStyle name="Komórka połączona" xfId="42895" builtinId="24" hidden="1"/>
    <cellStyle name="Komórka połączona" xfId="42934" builtinId="24" hidden="1"/>
    <cellStyle name="Komórka połączona" xfId="42974" builtinId="24" hidden="1"/>
    <cellStyle name="Komórka połączona" xfId="43014" builtinId="24" hidden="1"/>
    <cellStyle name="Komórka połączona" xfId="43054" builtinId="24" hidden="1"/>
    <cellStyle name="Komórka połączona" xfId="43092" builtinId="24" hidden="1"/>
    <cellStyle name="Komórka połączona" xfId="43132" builtinId="24" hidden="1"/>
    <cellStyle name="Komórka połączona" xfId="43171" builtinId="24" hidden="1"/>
    <cellStyle name="Komórka połączona" xfId="43211" builtinId="24" hidden="1"/>
    <cellStyle name="Komórka połączona" xfId="43251" builtinId="24" hidden="1"/>
    <cellStyle name="Komórka połączona" xfId="43290" builtinId="24" hidden="1"/>
    <cellStyle name="Komórka połączona" xfId="43330" builtinId="24" hidden="1"/>
    <cellStyle name="Komórka połączona" xfId="43369" builtinId="24" hidden="1"/>
    <cellStyle name="Komórka połączona" xfId="43409" builtinId="24" hidden="1"/>
    <cellStyle name="Komórka połączona" xfId="43448" builtinId="24" hidden="1"/>
    <cellStyle name="Komórka połączona" xfId="42658" builtinId="24" hidden="1"/>
    <cellStyle name="Komórka połączona" xfId="43488" builtinId="24" hidden="1"/>
    <cellStyle name="Komórka połączona" xfId="43528" builtinId="24" hidden="1"/>
    <cellStyle name="Komórka połączona" xfId="43568" builtinId="24" hidden="1"/>
    <cellStyle name="Komórka połączona" xfId="43606" builtinId="24" hidden="1"/>
    <cellStyle name="Komórka połączona" xfId="43646" builtinId="24" hidden="1"/>
    <cellStyle name="Komórka połączona" xfId="43685" builtinId="24" hidden="1"/>
    <cellStyle name="Komórka połączona" xfId="43725" builtinId="24" hidden="1"/>
    <cellStyle name="Komórka połączona" xfId="43765" builtinId="24" hidden="1"/>
    <cellStyle name="Komórka połączona" xfId="43805" builtinId="24" hidden="1"/>
    <cellStyle name="Komórka połączona" xfId="43843" builtinId="24" hidden="1"/>
    <cellStyle name="Komórka połączona" xfId="43883" builtinId="24" hidden="1"/>
    <cellStyle name="Komórka połączona" xfId="43922" builtinId="24" hidden="1"/>
    <cellStyle name="Komórka połączona" xfId="43962" builtinId="24" hidden="1"/>
    <cellStyle name="Komórka połączona" xfId="44002" builtinId="24" hidden="1"/>
    <cellStyle name="Komórka połączona" xfId="44041" builtinId="24" hidden="1"/>
    <cellStyle name="Komórka połączona" xfId="44081" builtinId="24" hidden="1"/>
    <cellStyle name="Komórka połączona" xfId="44120" builtinId="24" hidden="1"/>
    <cellStyle name="Komórka połączona" xfId="44160" builtinId="24" hidden="1"/>
    <cellStyle name="Komórka połączona" xfId="44199" builtinId="24" hidden="1"/>
    <cellStyle name="Komórka połączona" xfId="44263" builtinId="24" hidden="1"/>
    <cellStyle name="Komórka połączona" xfId="44317" builtinId="24" hidden="1"/>
    <cellStyle name="Komórka połączona" xfId="44357" builtinId="24" hidden="1"/>
    <cellStyle name="Komórka połączona" xfId="44397" builtinId="24" hidden="1"/>
    <cellStyle name="Komórka połączona" xfId="44435" builtinId="24" hidden="1"/>
    <cellStyle name="Komórka połączona" xfId="44475" builtinId="24" hidden="1"/>
    <cellStyle name="Komórka połączona" xfId="44514" builtinId="24" hidden="1"/>
    <cellStyle name="Komórka połączona" xfId="44554" builtinId="24" hidden="1"/>
    <cellStyle name="Komórka połączona" xfId="44594" builtinId="24" hidden="1"/>
    <cellStyle name="Komórka połączona" xfId="44634" builtinId="24" hidden="1"/>
    <cellStyle name="Komórka połączona" xfId="44672" builtinId="24" hidden="1"/>
    <cellStyle name="Komórka połączona" xfId="44712" builtinId="24" hidden="1"/>
    <cellStyle name="Komórka połączona" xfId="44751" builtinId="24" hidden="1"/>
    <cellStyle name="Komórka połączona" xfId="44791" builtinId="24" hidden="1"/>
    <cellStyle name="Komórka połączona" xfId="44831" builtinId="24" hidden="1"/>
    <cellStyle name="Komórka połączona" xfId="44870" builtinId="24" hidden="1"/>
    <cellStyle name="Komórka połączona" xfId="44910" builtinId="24" hidden="1"/>
    <cellStyle name="Komórka połączona" xfId="44949" builtinId="24" hidden="1"/>
    <cellStyle name="Komórka połączona" xfId="44989" builtinId="24" hidden="1"/>
    <cellStyle name="Komórka połączona" xfId="45028" builtinId="24" hidden="1"/>
    <cellStyle name="Komórka połączona" xfId="44239" builtinId="24" hidden="1"/>
    <cellStyle name="Komórka połączona" xfId="45068" builtinId="24" hidden="1"/>
    <cellStyle name="Komórka połączona" xfId="45108" builtinId="24" hidden="1"/>
    <cellStyle name="Komórka połączona" xfId="45148" builtinId="24" hidden="1"/>
    <cellStyle name="Komórka połączona" xfId="45186" builtinId="24" hidden="1"/>
    <cellStyle name="Komórka połączona" xfId="45226" builtinId="24" hidden="1"/>
    <cellStyle name="Komórka połączona" xfId="45265" builtinId="24" hidden="1"/>
    <cellStyle name="Komórka połączona" xfId="45305" builtinId="24" hidden="1"/>
    <cellStyle name="Komórka połączona" xfId="45345" builtinId="24" hidden="1"/>
    <cellStyle name="Komórka połączona" xfId="45385" builtinId="24" hidden="1"/>
    <cellStyle name="Komórka połączona" xfId="45423" builtinId="24" hidden="1"/>
    <cellStyle name="Komórka połączona" xfId="45463" builtinId="24" hidden="1"/>
    <cellStyle name="Komórka połączona" xfId="45502" builtinId="24" hidden="1"/>
    <cellStyle name="Komórka połączona" xfId="45542" builtinId="24" hidden="1"/>
    <cellStyle name="Komórka połączona" xfId="45582" builtinId="24" hidden="1"/>
    <cellStyle name="Komórka połączona" xfId="45621" builtinId="24" hidden="1"/>
    <cellStyle name="Komórka połączona" xfId="45661" builtinId="24" hidden="1"/>
    <cellStyle name="Komórka połączona" xfId="45700" builtinId="24" hidden="1"/>
    <cellStyle name="Komórka połączona" xfId="45740" builtinId="24" hidden="1"/>
    <cellStyle name="Komórka połączona" xfId="45779" builtinId="24" hidden="1"/>
    <cellStyle name="Komórka zaznaczona" xfId="157" builtinId="23" hidden="1"/>
    <cellStyle name="Komórka zaznaczona" xfId="197" builtinId="23" hidden="1"/>
    <cellStyle name="Komórka zaznaczona" xfId="236" builtinId="23" hidden="1"/>
    <cellStyle name="Komórka zaznaczona" xfId="276" builtinId="23" hidden="1"/>
    <cellStyle name="Komórka zaznaczona" xfId="316" builtinId="23" hidden="1"/>
    <cellStyle name="Komórka zaznaczona" xfId="356" builtinId="23" hidden="1"/>
    <cellStyle name="Komórka zaznaczona" xfId="394" builtinId="23" hidden="1"/>
    <cellStyle name="Komórka zaznaczona" xfId="434" builtinId="23" hidden="1"/>
    <cellStyle name="Komórka zaznaczona" xfId="473" builtinId="23" hidden="1"/>
    <cellStyle name="Komórka zaznaczona" xfId="513" builtinId="23" hidden="1"/>
    <cellStyle name="Komórka zaznaczona" xfId="553" builtinId="23" hidden="1"/>
    <cellStyle name="Komórka zaznaczona" xfId="592" builtinId="23" hidden="1"/>
    <cellStyle name="Komórka zaznaczona" xfId="632" builtinId="23" hidden="1"/>
    <cellStyle name="Komórka zaznaczona" xfId="671" builtinId="23" hidden="1"/>
    <cellStyle name="Komórka zaznaczona" xfId="711" builtinId="23" hidden="1"/>
    <cellStyle name="Komórka zaznaczona" xfId="750" builtinId="23" hidden="1"/>
    <cellStyle name="Komórka zaznaczona" xfId="789" builtinId="23" hidden="1"/>
    <cellStyle name="Komórka zaznaczona" xfId="948" builtinId="23" hidden="1"/>
    <cellStyle name="Komórka zaznaczona" xfId="988" builtinId="23" hidden="1"/>
    <cellStyle name="Komórka zaznaczona" xfId="1028" builtinId="23" hidden="1"/>
    <cellStyle name="Komórka zaznaczona" xfId="1066" builtinId="23" hidden="1"/>
    <cellStyle name="Komórka zaznaczona" xfId="1106" builtinId="23" hidden="1"/>
    <cellStyle name="Komórka zaznaczona" xfId="1145" builtinId="23" hidden="1"/>
    <cellStyle name="Komórka zaznaczona" xfId="1185" builtinId="23" hidden="1"/>
    <cellStyle name="Komórka zaznaczona" xfId="1225" builtinId="23" hidden="1"/>
    <cellStyle name="Komórka zaznaczona" xfId="1265" builtinId="23" hidden="1"/>
    <cellStyle name="Komórka zaznaczona" xfId="1303" builtinId="23" hidden="1"/>
    <cellStyle name="Komórka zaznaczona" xfId="1343" builtinId="23" hidden="1"/>
    <cellStyle name="Komórka zaznaczona" xfId="1382" builtinId="23" hidden="1"/>
    <cellStyle name="Komórka zaznaczona" xfId="1422" builtinId="23" hidden="1"/>
    <cellStyle name="Komórka zaznaczona" xfId="1462" builtinId="23" hidden="1"/>
    <cellStyle name="Komórka zaznaczona" xfId="1501" builtinId="23" hidden="1"/>
    <cellStyle name="Komórka zaznaczona" xfId="1542" builtinId="23" hidden="1"/>
    <cellStyle name="Komórka zaznaczona" xfId="1581" builtinId="23" hidden="1"/>
    <cellStyle name="Komórka zaznaczona" xfId="1621" builtinId="23" hidden="1"/>
    <cellStyle name="Komórka zaznaczona" xfId="1660" builtinId="23" hidden="1"/>
    <cellStyle name="Komórka zaznaczona" xfId="1696" builtinId="23" hidden="1"/>
    <cellStyle name="Komórka zaznaczona" xfId="819" builtinId="23" hidden="1"/>
    <cellStyle name="Komórka zaznaczona" xfId="1733" builtinId="23" hidden="1"/>
    <cellStyle name="Komórka zaznaczona" xfId="1773" builtinId="23" hidden="1"/>
    <cellStyle name="Komórka zaznaczona" xfId="1811" builtinId="23" hidden="1"/>
    <cellStyle name="Komórka zaznaczona" xfId="1851" builtinId="23" hidden="1"/>
    <cellStyle name="Komórka zaznaczona" xfId="1890" builtinId="23" hidden="1"/>
    <cellStyle name="Komórka zaznaczona" xfId="1930" builtinId="23" hidden="1"/>
    <cellStyle name="Komórka zaznaczona" xfId="1970" builtinId="23" hidden="1"/>
    <cellStyle name="Komórka zaznaczona" xfId="2010" builtinId="23" hidden="1"/>
    <cellStyle name="Komórka zaznaczona" xfId="2048" builtinId="23" hidden="1"/>
    <cellStyle name="Komórka zaznaczona" xfId="2088" builtinId="23" hidden="1"/>
    <cellStyle name="Komórka zaznaczona" xfId="2127" builtinId="23" hidden="1"/>
    <cellStyle name="Komórka zaznaczona" xfId="2167" builtinId="23" hidden="1"/>
    <cellStyle name="Komórka zaznaczona" xfId="2207" builtinId="23" hidden="1"/>
    <cellStyle name="Komórka zaznaczona" xfId="2246" builtinId="23" hidden="1"/>
    <cellStyle name="Komórka zaznaczona" xfId="2286" builtinId="23" hidden="1"/>
    <cellStyle name="Komórka zaznaczona" xfId="2325" builtinId="23" hidden="1"/>
    <cellStyle name="Komórka zaznaczona" xfId="2365" builtinId="23" hidden="1"/>
    <cellStyle name="Komórka zaznaczona" xfId="2404" builtinId="23" hidden="1"/>
    <cellStyle name="Komórka zaznaczona" xfId="2435" builtinId="23" hidden="1"/>
    <cellStyle name="Komórka zaznaczona" xfId="880" builtinId="23" hidden="1"/>
    <cellStyle name="Komórka zaznaczona" xfId="2449" builtinId="23" hidden="1"/>
    <cellStyle name="Komórka zaznaczona" xfId="2489" builtinId="23" hidden="1"/>
    <cellStyle name="Komórka zaznaczona" xfId="2527" builtinId="23" hidden="1"/>
    <cellStyle name="Komórka zaznaczona" xfId="2567" builtinId="23" hidden="1"/>
    <cellStyle name="Komórka zaznaczona" xfId="2606" builtinId="23" hidden="1"/>
    <cellStyle name="Komórka zaznaczona" xfId="2646" builtinId="23" hidden="1"/>
    <cellStyle name="Komórka zaznaczona" xfId="2686" builtinId="23" hidden="1"/>
    <cellStyle name="Komórka zaznaczona" xfId="2726" builtinId="23" hidden="1"/>
    <cellStyle name="Komórka zaznaczona" xfId="2764" builtinId="23" hidden="1"/>
    <cellStyle name="Komórka zaznaczona" xfId="2804" builtinId="23" hidden="1"/>
    <cellStyle name="Komórka zaznaczona" xfId="2843" builtinId="23" hidden="1"/>
    <cellStyle name="Komórka zaznaczona" xfId="2883" builtinId="23" hidden="1"/>
    <cellStyle name="Komórka zaznaczona" xfId="2923" builtinId="23" hidden="1"/>
    <cellStyle name="Komórka zaznaczona" xfId="2962" builtinId="23" hidden="1"/>
    <cellStyle name="Komórka zaznaczona" xfId="3002" builtinId="23" hidden="1"/>
    <cellStyle name="Komórka zaznaczona" xfId="3041" builtinId="23" hidden="1"/>
    <cellStyle name="Komórka zaznaczona" xfId="3081" builtinId="23" hidden="1"/>
    <cellStyle name="Komórka zaznaczona" xfId="3120" builtinId="23" hidden="1"/>
    <cellStyle name="Komórka zaznaczona" xfId="3159" builtinId="23" hidden="1"/>
    <cellStyle name="Komórka zaznaczona" xfId="3352" builtinId="23" hidden="1"/>
    <cellStyle name="Komórka zaznaczona" xfId="3396" builtinId="23" hidden="1"/>
    <cellStyle name="Komórka zaznaczona" xfId="3436" builtinId="23" hidden="1"/>
    <cellStyle name="Komórka zaznaczona" xfId="3474" builtinId="23" hidden="1"/>
    <cellStyle name="Komórka zaznaczona" xfId="3514" builtinId="23" hidden="1"/>
    <cellStyle name="Komórka zaznaczona" xfId="3553" builtinId="23" hidden="1"/>
    <cellStyle name="Komórka zaznaczona" xfId="3593" builtinId="23" hidden="1"/>
    <cellStyle name="Komórka zaznaczona" xfId="3633" builtinId="23" hidden="1"/>
    <cellStyle name="Komórka zaznaczona" xfId="3673" builtinId="23" hidden="1"/>
    <cellStyle name="Komórka zaznaczona" xfId="3711" builtinId="23" hidden="1"/>
    <cellStyle name="Komórka zaznaczona" xfId="3751" builtinId="23" hidden="1"/>
    <cellStyle name="Komórka zaznaczona" xfId="3794" builtinId="23" hidden="1"/>
    <cellStyle name="Komórka zaznaczona" xfId="3834" builtinId="23" hidden="1"/>
    <cellStyle name="Komórka zaznaczona" xfId="3874" builtinId="23" hidden="1"/>
    <cellStyle name="Komórka zaznaczona" xfId="3913" builtinId="23" hidden="1"/>
    <cellStyle name="Komórka zaznaczona" xfId="3954" builtinId="23" hidden="1"/>
    <cellStyle name="Komórka zaznaczona" xfId="3993" builtinId="23" hidden="1"/>
    <cellStyle name="Komórka zaznaczona" xfId="4033" builtinId="23" hidden="1"/>
    <cellStyle name="Komórka zaznaczona" xfId="4072" builtinId="23" hidden="1"/>
    <cellStyle name="Komórka zaznaczona" xfId="4129" builtinId="23" hidden="1"/>
    <cellStyle name="Komórka zaznaczona" xfId="4288" builtinId="23" hidden="1"/>
    <cellStyle name="Komórka zaznaczona" xfId="4332" builtinId="23" hidden="1"/>
    <cellStyle name="Komórka zaznaczona" xfId="4372" builtinId="23" hidden="1"/>
    <cellStyle name="Komórka zaznaczona" xfId="4410" builtinId="23" hidden="1"/>
    <cellStyle name="Komórka zaznaczona" xfId="4450" builtinId="23" hidden="1"/>
    <cellStyle name="Komórka zaznaczona" xfId="4489" builtinId="23" hidden="1"/>
    <cellStyle name="Komórka zaznaczona" xfId="4529" builtinId="23" hidden="1"/>
    <cellStyle name="Komórka zaznaczona" xfId="4569" builtinId="23" hidden="1"/>
    <cellStyle name="Komórka zaznaczona" xfId="4609" builtinId="23" hidden="1"/>
    <cellStyle name="Komórka zaznaczona" xfId="4647" builtinId="23" hidden="1"/>
    <cellStyle name="Komórka zaznaczona" xfId="4687" builtinId="23" hidden="1"/>
    <cellStyle name="Komórka zaznaczona" xfId="4730" builtinId="23" hidden="1"/>
    <cellStyle name="Komórka zaznaczona" xfId="4770" builtinId="23" hidden="1"/>
    <cellStyle name="Komórka zaznaczona" xfId="4810" builtinId="23" hidden="1"/>
    <cellStyle name="Komórka zaznaczona" xfId="4849" builtinId="23" hidden="1"/>
    <cellStyle name="Komórka zaznaczona" xfId="4890" builtinId="23" hidden="1"/>
    <cellStyle name="Komórka zaznaczona" xfId="4929" builtinId="23" hidden="1"/>
    <cellStyle name="Komórka zaznaczona" xfId="4969" builtinId="23" hidden="1"/>
    <cellStyle name="Komórka zaznaczona" xfId="5008" builtinId="23" hidden="1"/>
    <cellStyle name="Komórka zaznaczona" xfId="5044" builtinId="23" hidden="1"/>
    <cellStyle name="Komórka zaznaczona" xfId="4159" builtinId="23" hidden="1"/>
    <cellStyle name="Komórka zaznaczona" xfId="5081" builtinId="23" hidden="1"/>
    <cellStyle name="Komórka zaznaczona" xfId="5121" builtinId="23" hidden="1"/>
    <cellStyle name="Komórka zaznaczona" xfId="5159" builtinId="23" hidden="1"/>
    <cellStyle name="Komórka zaznaczona" xfId="5199" builtinId="23" hidden="1"/>
    <cellStyle name="Komórka zaznaczona" xfId="5238" builtinId="23" hidden="1"/>
    <cellStyle name="Komórka zaznaczona" xfId="5278" builtinId="23" hidden="1"/>
    <cellStyle name="Komórka zaznaczona" xfId="5318" builtinId="23" hidden="1"/>
    <cellStyle name="Komórka zaznaczona" xfId="5358" builtinId="23" hidden="1"/>
    <cellStyle name="Komórka zaznaczona" xfId="5396" builtinId="23" hidden="1"/>
    <cellStyle name="Komórka zaznaczona" xfId="5436" builtinId="23" hidden="1"/>
    <cellStyle name="Komórka zaznaczona" xfId="5475" builtinId="23" hidden="1"/>
    <cellStyle name="Komórka zaznaczona" xfId="5515" builtinId="23" hidden="1"/>
    <cellStyle name="Komórka zaznaczona" xfId="5555" builtinId="23" hidden="1"/>
    <cellStyle name="Komórka zaznaczona" xfId="5594" builtinId="23" hidden="1"/>
    <cellStyle name="Komórka zaznaczona" xfId="5634" builtinId="23" hidden="1"/>
    <cellStyle name="Komórka zaznaczona" xfId="5673" builtinId="23" hidden="1"/>
    <cellStyle name="Komórka zaznaczona" xfId="5713" builtinId="23" hidden="1"/>
    <cellStyle name="Komórka zaznaczona" xfId="5752" builtinId="23" hidden="1"/>
    <cellStyle name="Komórka zaznaczona" xfId="5783" builtinId="23" hidden="1"/>
    <cellStyle name="Komórka zaznaczona" xfId="4220" builtinId="23" hidden="1"/>
    <cellStyle name="Komórka zaznaczona" xfId="5797" builtinId="23" hidden="1"/>
    <cellStyle name="Komórka zaznaczona" xfId="5837" builtinId="23" hidden="1"/>
    <cellStyle name="Komórka zaznaczona" xfId="5875" builtinId="23" hidden="1"/>
    <cellStyle name="Komórka zaznaczona" xfId="5915" builtinId="23" hidden="1"/>
    <cellStyle name="Komórka zaznaczona" xfId="5954" builtinId="23" hidden="1"/>
    <cellStyle name="Komórka zaznaczona" xfId="5994" builtinId="23" hidden="1"/>
    <cellStyle name="Komórka zaznaczona" xfId="6034" builtinId="23" hidden="1"/>
    <cellStyle name="Komórka zaznaczona" xfId="6074" builtinId="23" hidden="1"/>
    <cellStyle name="Komórka zaznaczona" xfId="6112" builtinId="23" hidden="1"/>
    <cellStyle name="Komórka zaznaczona" xfId="6152" builtinId="23" hidden="1"/>
    <cellStyle name="Komórka zaznaczona" xfId="6191" builtinId="23" hidden="1"/>
    <cellStyle name="Komórka zaznaczona" xfId="6231" builtinId="23" hidden="1"/>
    <cellStyle name="Komórka zaznaczona" xfId="6271" builtinId="23" hidden="1"/>
    <cellStyle name="Komórka zaznaczona" xfId="6310" builtinId="23" hidden="1"/>
    <cellStyle name="Komórka zaznaczona" xfId="6350" builtinId="23" hidden="1"/>
    <cellStyle name="Komórka zaznaczona" xfId="6389" builtinId="23" hidden="1"/>
    <cellStyle name="Komórka zaznaczona" xfId="6429" builtinId="23" hidden="1"/>
    <cellStyle name="Komórka zaznaczona" xfId="6468" builtinId="23" hidden="1"/>
    <cellStyle name="Komórka zaznaczona" xfId="4116" builtinId="23" hidden="1"/>
    <cellStyle name="Komórka zaznaczona" xfId="3199" builtinId="23" hidden="1"/>
    <cellStyle name="Komórka zaznaczona" xfId="6523" builtinId="23" hidden="1"/>
    <cellStyle name="Komórka zaznaczona" xfId="6563" builtinId="23" hidden="1"/>
    <cellStyle name="Komórka zaznaczona" xfId="6601" builtinId="23" hidden="1"/>
    <cellStyle name="Komórka zaznaczona" xfId="6641" builtinId="23" hidden="1"/>
    <cellStyle name="Komórka zaznaczona" xfId="6680" builtinId="23" hidden="1"/>
    <cellStyle name="Komórka zaznaczona" xfId="6720" builtinId="23" hidden="1"/>
    <cellStyle name="Komórka zaznaczona" xfId="6760" builtinId="23" hidden="1"/>
    <cellStyle name="Komórka zaznaczona" xfId="6800" builtinId="23" hidden="1"/>
    <cellStyle name="Komórka zaznaczona" xfId="6838" builtinId="23" hidden="1"/>
    <cellStyle name="Komórka zaznaczona" xfId="6878" builtinId="23" hidden="1"/>
    <cellStyle name="Komórka zaznaczona" xfId="6919" builtinId="23" hidden="1"/>
    <cellStyle name="Komórka zaznaczona" xfId="6959" builtinId="23" hidden="1"/>
    <cellStyle name="Komórka zaznaczona" xfId="6999" builtinId="23" hidden="1"/>
    <cellStyle name="Komórka zaznaczona" xfId="7038" builtinId="23" hidden="1"/>
    <cellStyle name="Komórka zaznaczona" xfId="7079" builtinId="23" hidden="1"/>
    <cellStyle name="Komórka zaznaczona" xfId="7118" builtinId="23" hidden="1"/>
    <cellStyle name="Komórka zaznaczona" xfId="7158" builtinId="23" hidden="1"/>
    <cellStyle name="Komórka zaznaczona" xfId="7197" builtinId="23" hidden="1"/>
    <cellStyle name="Komórka zaznaczona" xfId="7247" builtinId="23" hidden="1"/>
    <cellStyle name="Komórka zaznaczona" xfId="7406" builtinId="23" hidden="1"/>
    <cellStyle name="Komórka zaznaczona" xfId="7448" builtinId="23" hidden="1"/>
    <cellStyle name="Komórka zaznaczona" xfId="7488" builtinId="23" hidden="1"/>
    <cellStyle name="Komórka zaznaczona" xfId="7526" builtinId="23" hidden="1"/>
    <cellStyle name="Komórka zaznaczona" xfId="7566" builtinId="23" hidden="1"/>
    <cellStyle name="Komórka zaznaczona" xfId="7605" builtinId="23" hidden="1"/>
    <cellStyle name="Komórka zaznaczona" xfId="7645" builtinId="23" hidden="1"/>
    <cellStyle name="Komórka zaznaczona" xfId="7685" builtinId="23" hidden="1"/>
    <cellStyle name="Komórka zaznaczona" xfId="7725" builtinId="23" hidden="1"/>
    <cellStyle name="Komórka zaznaczona" xfId="7763" builtinId="23" hidden="1"/>
    <cellStyle name="Komórka zaznaczona" xfId="7803" builtinId="23" hidden="1"/>
    <cellStyle name="Komórka zaznaczona" xfId="7844" builtinId="23" hidden="1"/>
    <cellStyle name="Komórka zaznaczona" xfId="7884" builtinId="23" hidden="1"/>
    <cellStyle name="Komórka zaznaczona" xfId="7924" builtinId="23" hidden="1"/>
    <cellStyle name="Komórka zaznaczona" xfId="7963" builtinId="23" hidden="1"/>
    <cellStyle name="Komórka zaznaczona" xfId="8004" builtinId="23" hidden="1"/>
    <cellStyle name="Komórka zaznaczona" xfId="8043" builtinId="23" hidden="1"/>
    <cellStyle name="Komórka zaznaczona" xfId="8083" builtinId="23" hidden="1"/>
    <cellStyle name="Komórka zaznaczona" xfId="8122" builtinId="23" hidden="1"/>
    <cellStyle name="Komórka zaznaczona" xfId="8158" builtinId="23" hidden="1"/>
    <cellStyle name="Komórka zaznaczona" xfId="7277" builtinId="23" hidden="1"/>
    <cellStyle name="Komórka zaznaczona" xfId="8195" builtinId="23" hidden="1"/>
    <cellStyle name="Komórka zaznaczona" xfId="8235" builtinId="23" hidden="1"/>
    <cellStyle name="Komórka zaznaczona" xfId="8273" builtinId="23" hidden="1"/>
    <cellStyle name="Komórka zaznaczona" xfId="8313" builtinId="23" hidden="1"/>
    <cellStyle name="Komórka zaznaczona" xfId="8352" builtinId="23" hidden="1"/>
    <cellStyle name="Komórka zaznaczona" xfId="8392" builtinId="23" hidden="1"/>
    <cellStyle name="Komórka zaznaczona" xfId="8432" builtinId="23" hidden="1"/>
    <cellStyle name="Komórka zaznaczona" xfId="8472" builtinId="23" hidden="1"/>
    <cellStyle name="Komórka zaznaczona" xfId="8510" builtinId="23" hidden="1"/>
    <cellStyle name="Komórka zaznaczona" xfId="8550" builtinId="23" hidden="1"/>
    <cellStyle name="Komórka zaznaczona" xfId="8589" builtinId="23" hidden="1"/>
    <cellStyle name="Komórka zaznaczona" xfId="8629" builtinId="23" hidden="1"/>
    <cellStyle name="Komórka zaznaczona" xfId="8669" builtinId="23" hidden="1"/>
    <cellStyle name="Komórka zaznaczona" xfId="8708" builtinId="23" hidden="1"/>
    <cellStyle name="Komórka zaznaczona" xfId="8748" builtinId="23" hidden="1"/>
    <cellStyle name="Komórka zaznaczona" xfId="8787" builtinId="23" hidden="1"/>
    <cellStyle name="Komórka zaznaczona" xfId="8827" builtinId="23" hidden="1"/>
    <cellStyle name="Komórka zaznaczona" xfId="8866" builtinId="23" hidden="1"/>
    <cellStyle name="Komórka zaznaczona" xfId="8897" builtinId="23" hidden="1"/>
    <cellStyle name="Komórka zaznaczona" xfId="7338" builtinId="23" hidden="1"/>
    <cellStyle name="Komórka zaznaczona" xfId="8911" builtinId="23" hidden="1"/>
    <cellStyle name="Komórka zaznaczona" xfId="8951" builtinId="23" hidden="1"/>
    <cellStyle name="Komórka zaznaczona" xfId="8989" builtinId="23" hidden="1"/>
    <cellStyle name="Komórka zaznaczona" xfId="9029" builtinId="23" hidden="1"/>
    <cellStyle name="Komórka zaznaczona" xfId="9068" builtinId="23" hidden="1"/>
    <cellStyle name="Komórka zaznaczona" xfId="9108" builtinId="23" hidden="1"/>
    <cellStyle name="Komórka zaznaczona" xfId="9148" builtinId="23" hidden="1"/>
    <cellStyle name="Komórka zaznaczona" xfId="9188" builtinId="23" hidden="1"/>
    <cellStyle name="Komórka zaznaczona" xfId="9226" builtinId="23" hidden="1"/>
    <cellStyle name="Komórka zaznaczona" xfId="9266" builtinId="23" hidden="1"/>
    <cellStyle name="Komórka zaznaczona" xfId="9305" builtinId="23" hidden="1"/>
    <cellStyle name="Komórka zaznaczona" xfId="9345" builtinId="23" hidden="1"/>
    <cellStyle name="Komórka zaznaczona" xfId="9385" builtinId="23" hidden="1"/>
    <cellStyle name="Komórka zaznaczona" xfId="9424" builtinId="23" hidden="1"/>
    <cellStyle name="Komórka zaznaczona" xfId="9464" builtinId="23" hidden="1"/>
    <cellStyle name="Komórka zaznaczona" xfId="9503" builtinId="23" hidden="1"/>
    <cellStyle name="Komórka zaznaczona" xfId="9543" builtinId="23" hidden="1"/>
    <cellStyle name="Komórka zaznaczona" xfId="9582" builtinId="23" hidden="1"/>
    <cellStyle name="Komórka zaznaczona" xfId="3297" builtinId="23" hidden="1"/>
    <cellStyle name="Komórka zaznaczona" xfId="9623" builtinId="23" hidden="1"/>
    <cellStyle name="Komórka zaznaczona" xfId="9663" builtinId="23" hidden="1"/>
    <cellStyle name="Komórka zaznaczona" xfId="9703" builtinId="23" hidden="1"/>
    <cellStyle name="Komórka zaznaczona" xfId="9741" builtinId="23" hidden="1"/>
    <cellStyle name="Komórka zaznaczona" xfId="9781" builtinId="23" hidden="1"/>
    <cellStyle name="Komórka zaznaczona" xfId="9820" builtinId="23" hidden="1"/>
    <cellStyle name="Komórka zaznaczona" xfId="9860" builtinId="23" hidden="1"/>
    <cellStyle name="Komórka zaznaczona" xfId="9900" builtinId="23" hidden="1"/>
    <cellStyle name="Komórka zaznaczona" xfId="9940" builtinId="23" hidden="1"/>
    <cellStyle name="Komórka zaznaczona" xfId="9978" builtinId="23" hidden="1"/>
    <cellStyle name="Komórka zaznaczona" xfId="10018" builtinId="23" hidden="1"/>
    <cellStyle name="Komórka zaznaczona" xfId="10057" builtinId="23" hidden="1"/>
    <cellStyle name="Komórka zaznaczona" xfId="10097" builtinId="23" hidden="1"/>
    <cellStyle name="Komórka zaznaczona" xfId="10137" builtinId="23" hidden="1"/>
    <cellStyle name="Komórka zaznaczona" xfId="10176" builtinId="23" hidden="1"/>
    <cellStyle name="Komórka zaznaczona" xfId="10216" builtinId="23" hidden="1"/>
    <cellStyle name="Komórka zaznaczona" xfId="10255" builtinId="23" hidden="1"/>
    <cellStyle name="Komórka zaznaczona" xfId="10295" builtinId="23" hidden="1"/>
    <cellStyle name="Komórka zaznaczona" xfId="10334" builtinId="23" hidden="1"/>
    <cellStyle name="Komórka zaznaczona" xfId="10373" builtinId="23" hidden="1"/>
    <cellStyle name="Komórka zaznaczona" xfId="10532" builtinId="23" hidden="1"/>
    <cellStyle name="Komórka zaznaczona" xfId="10572" builtinId="23" hidden="1"/>
    <cellStyle name="Komórka zaznaczona" xfId="10612" builtinId="23" hidden="1"/>
    <cellStyle name="Komórka zaznaczona" xfId="10650" builtinId="23" hidden="1"/>
    <cellStyle name="Komórka zaznaczona" xfId="10690" builtinId="23" hidden="1"/>
    <cellStyle name="Komórka zaznaczona" xfId="10729" builtinId="23" hidden="1"/>
    <cellStyle name="Komórka zaznaczona" xfId="10769" builtinId="23" hidden="1"/>
    <cellStyle name="Komórka zaznaczona" xfId="10809" builtinId="23" hidden="1"/>
    <cellStyle name="Komórka zaznaczona" xfId="10849" builtinId="23" hidden="1"/>
    <cellStyle name="Komórka zaznaczona" xfId="10887" builtinId="23" hidden="1"/>
    <cellStyle name="Komórka zaznaczona" xfId="10927" builtinId="23" hidden="1"/>
    <cellStyle name="Komórka zaznaczona" xfId="10966" builtinId="23" hidden="1"/>
    <cellStyle name="Komórka zaznaczona" xfId="11006" builtinId="23" hidden="1"/>
    <cellStyle name="Komórka zaznaczona" xfId="11046" builtinId="23" hidden="1"/>
    <cellStyle name="Komórka zaznaczona" xfId="11085" builtinId="23" hidden="1"/>
    <cellStyle name="Komórka zaznaczona" xfId="11126" builtinId="23" hidden="1"/>
    <cellStyle name="Komórka zaznaczona" xfId="11165" builtinId="23" hidden="1"/>
    <cellStyle name="Komórka zaznaczona" xfId="11205" builtinId="23" hidden="1"/>
    <cellStyle name="Komórka zaznaczona" xfId="11244" builtinId="23" hidden="1"/>
    <cellStyle name="Komórka zaznaczona" xfId="11280" builtinId="23" hidden="1"/>
    <cellStyle name="Komórka zaznaczona" xfId="10403" builtinId="23" hidden="1"/>
    <cellStyle name="Komórka zaznaczona" xfId="11317" builtinId="23" hidden="1"/>
    <cellStyle name="Komórka zaznaczona" xfId="11357" builtinId="23" hidden="1"/>
    <cellStyle name="Komórka zaznaczona" xfId="11395" builtinId="23" hidden="1"/>
    <cellStyle name="Komórka zaznaczona" xfId="11435" builtinId="23" hidden="1"/>
    <cellStyle name="Komórka zaznaczona" xfId="11474" builtinId="23" hidden="1"/>
    <cellStyle name="Komórka zaznaczona" xfId="11514" builtinId="23" hidden="1"/>
    <cellStyle name="Komórka zaznaczona" xfId="11554" builtinId="23" hidden="1"/>
    <cellStyle name="Komórka zaznaczona" xfId="11594" builtinId="23" hidden="1"/>
    <cellStyle name="Komórka zaznaczona" xfId="11632" builtinId="23" hidden="1"/>
    <cellStyle name="Komórka zaznaczona" xfId="11672" builtinId="23" hidden="1"/>
    <cellStyle name="Komórka zaznaczona" xfId="11711" builtinId="23" hidden="1"/>
    <cellStyle name="Komórka zaznaczona" xfId="11751" builtinId="23" hidden="1"/>
    <cellStyle name="Komórka zaznaczona" xfId="11791" builtinId="23" hidden="1"/>
    <cellStyle name="Komórka zaznaczona" xfId="11830" builtinId="23" hidden="1"/>
    <cellStyle name="Komórka zaznaczona" xfId="11870" builtinId="23" hidden="1"/>
    <cellStyle name="Komórka zaznaczona" xfId="11909" builtinId="23" hidden="1"/>
    <cellStyle name="Komórka zaznaczona" xfId="11949" builtinId="23" hidden="1"/>
    <cellStyle name="Komórka zaznaczona" xfId="11988" builtinId="23" hidden="1"/>
    <cellStyle name="Komórka zaznaczona" xfId="12019" builtinId="23" hidden="1"/>
    <cellStyle name="Komórka zaznaczona" xfId="10464" builtinId="23" hidden="1"/>
    <cellStyle name="Komórka zaznaczona" xfId="12033" builtinId="23" hidden="1"/>
    <cellStyle name="Komórka zaznaczona" xfId="12073" builtinId="23" hidden="1"/>
    <cellStyle name="Komórka zaznaczona" xfId="12111" builtinId="23" hidden="1"/>
    <cellStyle name="Komórka zaznaczona" xfId="12151" builtinId="23" hidden="1"/>
    <cellStyle name="Komórka zaznaczona" xfId="12190" builtinId="23" hidden="1"/>
    <cellStyle name="Komórka zaznaczona" xfId="12230" builtinId="23" hidden="1"/>
    <cellStyle name="Komórka zaznaczona" xfId="12270" builtinId="23" hidden="1"/>
    <cellStyle name="Komórka zaznaczona" xfId="12310" builtinId="23" hidden="1"/>
    <cellStyle name="Komórka zaznaczona" xfId="12348" builtinId="23" hidden="1"/>
    <cellStyle name="Komórka zaznaczona" xfId="12388" builtinId="23" hidden="1"/>
    <cellStyle name="Komórka zaznaczona" xfId="12427" builtinId="23" hidden="1"/>
    <cellStyle name="Komórka zaznaczona" xfId="12467" builtinId="23" hidden="1"/>
    <cellStyle name="Komórka zaznaczona" xfId="12507" builtinId="23" hidden="1"/>
    <cellStyle name="Komórka zaznaczona" xfId="12546" builtinId="23" hidden="1"/>
    <cellStyle name="Komórka zaznaczona" xfId="12586" builtinId="23" hidden="1"/>
    <cellStyle name="Komórka zaznaczona" xfId="12625" builtinId="23" hidden="1"/>
    <cellStyle name="Komórka zaznaczona" xfId="12665" builtinId="23" hidden="1"/>
    <cellStyle name="Komórka zaznaczona" xfId="12704" builtinId="23" hidden="1"/>
    <cellStyle name="Komórka zaznaczona" xfId="12743" builtinId="23" hidden="1"/>
    <cellStyle name="Komórka zaznaczona" xfId="12783" builtinId="23" hidden="1"/>
    <cellStyle name="Komórka zaznaczona" xfId="12823" builtinId="23" hidden="1"/>
    <cellStyle name="Komórka zaznaczona" xfId="12863" builtinId="23" hidden="1"/>
    <cellStyle name="Komórka zaznaczona" xfId="12901" builtinId="23" hidden="1"/>
    <cellStyle name="Komórka zaznaczona" xfId="12941" builtinId="23" hidden="1"/>
    <cellStyle name="Komórka zaznaczona" xfId="12980" builtinId="23" hidden="1"/>
    <cellStyle name="Komórka zaznaczona" xfId="13020" builtinId="23" hidden="1"/>
    <cellStyle name="Komórka zaznaczona" xfId="13060" builtinId="23" hidden="1"/>
    <cellStyle name="Komórka zaznaczona" xfId="13100" builtinId="23" hidden="1"/>
    <cellStyle name="Komórka zaznaczona" xfId="13138" builtinId="23" hidden="1"/>
    <cellStyle name="Komórka zaznaczona" xfId="13178" builtinId="23" hidden="1"/>
    <cellStyle name="Komórka zaznaczona" xfId="13217" builtinId="23" hidden="1"/>
    <cellStyle name="Komórka zaznaczona" xfId="13257" builtinId="23" hidden="1"/>
    <cellStyle name="Komórka zaznaczona" xfId="13297" builtinId="23" hidden="1"/>
    <cellStyle name="Komórka zaznaczona" xfId="13336" builtinId="23" hidden="1"/>
    <cellStyle name="Komórka zaznaczona" xfId="13376" builtinId="23" hidden="1"/>
    <cellStyle name="Komórka zaznaczona" xfId="13415" builtinId="23" hidden="1"/>
    <cellStyle name="Komórka zaznaczona" xfId="13455" builtinId="23" hidden="1"/>
    <cellStyle name="Komórka zaznaczona" xfId="13494" builtinId="23" hidden="1"/>
    <cellStyle name="Komórka zaznaczona" xfId="13533" builtinId="23" hidden="1"/>
    <cellStyle name="Komórka zaznaczona" xfId="13692" builtinId="23" hidden="1"/>
    <cellStyle name="Komórka zaznaczona" xfId="13732" builtinId="23" hidden="1"/>
    <cellStyle name="Komórka zaznaczona" xfId="13772" builtinId="23" hidden="1"/>
    <cellStyle name="Komórka zaznaczona" xfId="13810" builtinId="23" hidden="1"/>
    <cellStyle name="Komórka zaznaczona" xfId="13850" builtinId="23" hidden="1"/>
    <cellStyle name="Komórka zaznaczona" xfId="13889" builtinId="23" hidden="1"/>
    <cellStyle name="Komórka zaznaczona" xfId="13929" builtinId="23" hidden="1"/>
    <cellStyle name="Komórka zaznaczona" xfId="13969" builtinId="23" hidden="1"/>
    <cellStyle name="Komórka zaznaczona" xfId="14009" builtinId="23" hidden="1"/>
    <cellStyle name="Komórka zaznaczona" xfId="14047" builtinId="23" hidden="1"/>
    <cellStyle name="Komórka zaznaczona" xfId="14087" builtinId="23" hidden="1"/>
    <cellStyle name="Komórka zaznaczona" xfId="14126" builtinId="23" hidden="1"/>
    <cellStyle name="Komórka zaznaczona" xfId="14166" builtinId="23" hidden="1"/>
    <cellStyle name="Komórka zaznaczona" xfId="14206" builtinId="23" hidden="1"/>
    <cellStyle name="Komórka zaznaczona" xfId="14245" builtinId="23" hidden="1"/>
    <cellStyle name="Komórka zaznaczona" xfId="14286" builtinId="23" hidden="1"/>
    <cellStyle name="Komórka zaznaczona" xfId="14325" builtinId="23" hidden="1"/>
    <cellStyle name="Komórka zaznaczona" xfId="14365" builtinId="23" hidden="1"/>
    <cellStyle name="Komórka zaznaczona" xfId="14404" builtinId="23" hidden="1"/>
    <cellStyle name="Komórka zaznaczona" xfId="14440" builtinId="23" hidden="1"/>
    <cellStyle name="Komórka zaznaczona" xfId="13563" builtinId="23" hidden="1"/>
    <cellStyle name="Komórka zaznaczona" xfId="14477" builtinId="23" hidden="1"/>
    <cellStyle name="Komórka zaznaczona" xfId="14517" builtinId="23" hidden="1"/>
    <cellStyle name="Komórka zaznaczona" xfId="14555" builtinId="23" hidden="1"/>
    <cellStyle name="Komórka zaznaczona" xfId="14595" builtinId="23" hidden="1"/>
    <cellStyle name="Komórka zaznaczona" xfId="14634" builtinId="23" hidden="1"/>
    <cellStyle name="Komórka zaznaczona" xfId="14674" builtinId="23" hidden="1"/>
    <cellStyle name="Komórka zaznaczona" xfId="14714" builtinId="23" hidden="1"/>
    <cellStyle name="Komórka zaznaczona" xfId="14754" builtinId="23" hidden="1"/>
    <cellStyle name="Komórka zaznaczona" xfId="14792" builtinId="23" hidden="1"/>
    <cellStyle name="Komórka zaznaczona" xfId="14832" builtinId="23" hidden="1"/>
    <cellStyle name="Komórka zaznaczona" xfId="14871" builtinId="23" hidden="1"/>
    <cellStyle name="Komórka zaznaczona" xfId="14911" builtinId="23" hidden="1"/>
    <cellStyle name="Komórka zaznaczona" xfId="14951" builtinId="23" hidden="1"/>
    <cellStyle name="Komórka zaznaczona" xfId="14990" builtinId="23" hidden="1"/>
    <cellStyle name="Komórka zaznaczona" xfId="15030" builtinId="23" hidden="1"/>
    <cellStyle name="Komórka zaznaczona" xfId="15069" builtinId="23" hidden="1"/>
    <cellStyle name="Komórka zaznaczona" xfId="15109" builtinId="23" hidden="1"/>
    <cellStyle name="Komórka zaznaczona" xfId="15148" builtinId="23" hidden="1"/>
    <cellStyle name="Komórka zaznaczona" xfId="15179" builtinId="23" hidden="1"/>
    <cellStyle name="Komórka zaznaczona" xfId="13624" builtinId="23" hidden="1"/>
    <cellStyle name="Komórka zaznaczona" xfId="15193" builtinId="23" hidden="1"/>
    <cellStyle name="Komórka zaznaczona" xfId="15233" builtinId="23" hidden="1"/>
    <cellStyle name="Komórka zaznaczona" xfId="15271" builtinId="23" hidden="1"/>
    <cellStyle name="Komórka zaznaczona" xfId="15311" builtinId="23" hidden="1"/>
    <cellStyle name="Komórka zaznaczona" xfId="15350" builtinId="23" hidden="1"/>
    <cellStyle name="Komórka zaznaczona" xfId="15390" builtinId="23" hidden="1"/>
    <cellStyle name="Komórka zaznaczona" xfId="15430" builtinId="23" hidden="1"/>
    <cellStyle name="Komórka zaznaczona" xfId="15470" builtinId="23" hidden="1"/>
    <cellStyle name="Komórka zaznaczona" xfId="15508" builtinId="23" hidden="1"/>
    <cellStyle name="Komórka zaznaczona" xfId="15548" builtinId="23" hidden="1"/>
    <cellStyle name="Komórka zaznaczona" xfId="15587" builtinId="23" hidden="1"/>
    <cellStyle name="Komórka zaznaczona" xfId="15627" builtinId="23" hidden="1"/>
    <cellStyle name="Komórka zaznaczona" xfId="15667" builtinId="23" hidden="1"/>
    <cellStyle name="Komórka zaznaczona" xfId="15706" builtinId="23" hidden="1"/>
    <cellStyle name="Komórka zaznaczona" xfId="15746" builtinId="23" hidden="1"/>
    <cellStyle name="Komórka zaznaczona" xfId="15785" builtinId="23" hidden="1"/>
    <cellStyle name="Komórka zaznaczona" xfId="15825" builtinId="23" hidden="1"/>
    <cellStyle name="Komórka zaznaczona" xfId="15864" builtinId="23" hidden="1"/>
    <cellStyle name="Komórka zaznaczona" xfId="7234" builtinId="23" hidden="1"/>
    <cellStyle name="Komórka zaznaczona" xfId="4714" builtinId="23" hidden="1"/>
    <cellStyle name="Komórka zaznaczona" xfId="15917" builtinId="23" hidden="1"/>
    <cellStyle name="Komórka zaznaczona" xfId="15957" builtinId="23" hidden="1"/>
    <cellStyle name="Komórka zaznaczona" xfId="15995" builtinId="23" hidden="1"/>
    <cellStyle name="Komórka zaznaczona" xfId="16035" builtinId="23" hidden="1"/>
    <cellStyle name="Komórka zaznaczona" xfId="16074" builtinId="23" hidden="1"/>
    <cellStyle name="Komórka zaznaczona" xfId="16114" builtinId="23" hidden="1"/>
    <cellStyle name="Komórka zaznaczona" xfId="16154" builtinId="23" hidden="1"/>
    <cellStyle name="Komórka zaznaczona" xfId="16194" builtinId="23" hidden="1"/>
    <cellStyle name="Komórka zaznaczona" xfId="16232" builtinId="23" hidden="1"/>
    <cellStyle name="Komórka zaznaczona" xfId="16272" builtinId="23" hidden="1"/>
    <cellStyle name="Komórka zaznaczona" xfId="16311" builtinId="23" hidden="1"/>
    <cellStyle name="Komórka zaznaczona" xfId="16351" builtinId="23" hidden="1"/>
    <cellStyle name="Komórka zaznaczona" xfId="16391" builtinId="23" hidden="1"/>
    <cellStyle name="Komórka zaznaczona" xfId="16430" builtinId="23" hidden="1"/>
    <cellStyle name="Komórka zaznaczona" xfId="16470" builtinId="23" hidden="1"/>
    <cellStyle name="Komórka zaznaczona" xfId="16509" builtinId="23" hidden="1"/>
    <cellStyle name="Komórka zaznaczona" xfId="16549" builtinId="23" hidden="1"/>
    <cellStyle name="Komórka zaznaczona" xfId="16588" builtinId="23" hidden="1"/>
    <cellStyle name="Komórka zaznaczona" xfId="16627" builtinId="23" hidden="1"/>
    <cellStyle name="Komórka zaznaczona" xfId="16786" builtinId="23" hidden="1"/>
    <cellStyle name="Komórka zaznaczona" xfId="16826" builtinId="23" hidden="1"/>
    <cellStyle name="Komórka zaznaczona" xfId="16866" builtinId="23" hidden="1"/>
    <cellStyle name="Komórka zaznaczona" xfId="16904" builtinId="23" hidden="1"/>
    <cellStyle name="Komórka zaznaczona" xfId="16944" builtinId="23" hidden="1"/>
    <cellStyle name="Komórka zaznaczona" xfId="16983" builtinId="23" hidden="1"/>
    <cellStyle name="Komórka zaznaczona" xfId="17023" builtinId="23" hidden="1"/>
    <cellStyle name="Komórka zaznaczona" xfId="17063" builtinId="23" hidden="1"/>
    <cellStyle name="Komórka zaznaczona" xfId="17103" builtinId="23" hidden="1"/>
    <cellStyle name="Komórka zaznaczona" xfId="17141" builtinId="23" hidden="1"/>
    <cellStyle name="Komórka zaznaczona" xfId="17181" builtinId="23" hidden="1"/>
    <cellStyle name="Komórka zaznaczona" xfId="17220" builtinId="23" hidden="1"/>
    <cellStyle name="Komórka zaznaczona" xfId="17260" builtinId="23" hidden="1"/>
    <cellStyle name="Komórka zaznaczona" xfId="17300" builtinId="23" hidden="1"/>
    <cellStyle name="Komórka zaznaczona" xfId="17339" builtinId="23" hidden="1"/>
    <cellStyle name="Komórka zaznaczona" xfId="17380" builtinId="23" hidden="1"/>
    <cellStyle name="Komórka zaznaczona" xfId="17419" builtinId="23" hidden="1"/>
    <cellStyle name="Komórka zaznaczona" xfId="17459" builtinId="23" hidden="1"/>
    <cellStyle name="Komórka zaznaczona" xfId="17498" builtinId="23" hidden="1"/>
    <cellStyle name="Komórka zaznaczona" xfId="17534" builtinId="23" hidden="1"/>
    <cellStyle name="Komórka zaznaczona" xfId="16657" builtinId="23" hidden="1"/>
    <cellStyle name="Komórka zaznaczona" xfId="17571" builtinId="23" hidden="1"/>
    <cellStyle name="Komórka zaznaczona" xfId="17611" builtinId="23" hidden="1"/>
    <cellStyle name="Komórka zaznaczona" xfId="17649" builtinId="23" hidden="1"/>
    <cellStyle name="Komórka zaznaczona" xfId="17689" builtinId="23" hidden="1"/>
    <cellStyle name="Komórka zaznaczona" xfId="17728" builtinId="23" hidden="1"/>
    <cellStyle name="Komórka zaznaczona" xfId="17768" builtinId="23" hidden="1"/>
    <cellStyle name="Komórka zaznaczona" xfId="17808" builtinId="23" hidden="1"/>
    <cellStyle name="Komórka zaznaczona" xfId="17848" builtinId="23" hidden="1"/>
    <cellStyle name="Komórka zaznaczona" xfId="17886" builtinId="23" hidden="1"/>
    <cellStyle name="Komórka zaznaczona" xfId="17926" builtinId="23" hidden="1"/>
    <cellStyle name="Komórka zaznaczona" xfId="17965" builtinId="23" hidden="1"/>
    <cellStyle name="Komórka zaznaczona" xfId="18005" builtinId="23" hidden="1"/>
    <cellStyle name="Komórka zaznaczona" xfId="18045" builtinId="23" hidden="1"/>
    <cellStyle name="Komórka zaznaczona" xfId="18084" builtinId="23" hidden="1"/>
    <cellStyle name="Komórka zaznaczona" xfId="18124" builtinId="23" hidden="1"/>
    <cellStyle name="Komórka zaznaczona" xfId="18163" builtinId="23" hidden="1"/>
    <cellStyle name="Komórka zaznaczona" xfId="18203" builtinId="23" hidden="1"/>
    <cellStyle name="Komórka zaznaczona" xfId="18242" builtinId="23" hidden="1"/>
    <cellStyle name="Komórka zaznaczona" xfId="18273" builtinId="23" hidden="1"/>
    <cellStyle name="Komórka zaznaczona" xfId="16718" builtinId="23" hidden="1"/>
    <cellStyle name="Komórka zaznaczona" xfId="18287" builtinId="23" hidden="1"/>
    <cellStyle name="Komórka zaznaczona" xfId="18327" builtinId="23" hidden="1"/>
    <cellStyle name="Komórka zaznaczona" xfId="18365" builtinId="23" hidden="1"/>
    <cellStyle name="Komórka zaznaczona" xfId="18405" builtinId="23" hidden="1"/>
    <cellStyle name="Komórka zaznaczona" xfId="18444" builtinId="23" hidden="1"/>
    <cellStyle name="Komórka zaznaczona" xfId="18484" builtinId="23" hidden="1"/>
    <cellStyle name="Komórka zaznaczona" xfId="18524" builtinId="23" hidden="1"/>
    <cellStyle name="Komórka zaznaczona" xfId="18564" builtinId="23" hidden="1"/>
    <cellStyle name="Komórka zaznaczona" xfId="18602" builtinId="23" hidden="1"/>
    <cellStyle name="Komórka zaznaczona" xfId="18642" builtinId="23" hidden="1"/>
    <cellStyle name="Komórka zaznaczona" xfId="18681" builtinId="23" hidden="1"/>
    <cellStyle name="Komórka zaznaczona" xfId="18721" builtinId="23" hidden="1"/>
    <cellStyle name="Komórka zaznaczona" xfId="18761" builtinId="23" hidden="1"/>
    <cellStyle name="Komórka zaznaczona" xfId="18800" builtinId="23" hidden="1"/>
    <cellStyle name="Komórka zaznaczona" xfId="18840" builtinId="23" hidden="1"/>
    <cellStyle name="Komórka zaznaczona" xfId="18879" builtinId="23" hidden="1"/>
    <cellStyle name="Komórka zaznaczona" xfId="18919" builtinId="23" hidden="1"/>
    <cellStyle name="Komórka zaznaczona" xfId="18958" builtinId="23" hidden="1"/>
    <cellStyle name="Komórka zaznaczona" xfId="3248" builtinId="23" hidden="1"/>
    <cellStyle name="Komórka zaznaczona" xfId="19080" builtinId="23" hidden="1"/>
    <cellStyle name="Komórka zaznaczona" xfId="19120" builtinId="23" hidden="1"/>
    <cellStyle name="Komórka zaznaczona" xfId="19160" builtinId="23" hidden="1"/>
    <cellStyle name="Komórka zaznaczona" xfId="19198" builtinId="23" hidden="1"/>
    <cellStyle name="Komórka zaznaczona" xfId="19238" builtinId="23" hidden="1"/>
    <cellStyle name="Komórka zaznaczona" xfId="19277" builtinId="23" hidden="1"/>
    <cellStyle name="Komórka zaznaczona" xfId="19317" builtinId="23" hidden="1"/>
    <cellStyle name="Komórka zaznaczona" xfId="19357" builtinId="23" hidden="1"/>
    <cellStyle name="Komórka zaznaczona" xfId="19397" builtinId="23" hidden="1"/>
    <cellStyle name="Komórka zaznaczona" xfId="19435" builtinId="23" hidden="1"/>
    <cellStyle name="Komórka zaznaczona" xfId="19475" builtinId="23" hidden="1"/>
    <cellStyle name="Komórka zaznaczona" xfId="19514" builtinId="23" hidden="1"/>
    <cellStyle name="Komórka zaznaczona" xfId="19554" builtinId="23" hidden="1"/>
    <cellStyle name="Komórka zaznaczona" xfId="19594" builtinId="23" hidden="1"/>
    <cellStyle name="Komórka zaznaczona" xfId="19633" builtinId="23" hidden="1"/>
    <cellStyle name="Komórka zaznaczona" xfId="19673" builtinId="23" hidden="1"/>
    <cellStyle name="Komórka zaznaczona" xfId="19712" builtinId="23" hidden="1"/>
    <cellStyle name="Komórka zaznaczona" xfId="19752" builtinId="23" hidden="1"/>
    <cellStyle name="Komórka zaznaczona" xfId="19791" builtinId="23" hidden="1"/>
    <cellStyle name="Komórka zaznaczona" xfId="19842" builtinId="23" hidden="1"/>
    <cellStyle name="Komórka zaznaczona" xfId="20001" builtinId="23" hidden="1"/>
    <cellStyle name="Komórka zaznaczona" xfId="20041" builtinId="23" hidden="1"/>
    <cellStyle name="Komórka zaznaczona" xfId="20081" builtinId="23" hidden="1"/>
    <cellStyle name="Komórka zaznaczona" xfId="20119" builtinId="23" hidden="1"/>
    <cellStyle name="Komórka zaznaczona" xfId="20159" builtinId="23" hidden="1"/>
    <cellStyle name="Komórka zaznaczona" xfId="20198" builtinId="23" hidden="1"/>
    <cellStyle name="Komórka zaznaczona" xfId="20238" builtinId="23" hidden="1"/>
    <cellStyle name="Komórka zaznaczona" xfId="20278" builtinId="23" hidden="1"/>
    <cellStyle name="Komórka zaznaczona" xfId="20318" builtinId="23" hidden="1"/>
    <cellStyle name="Komórka zaznaczona" xfId="20356" builtinId="23" hidden="1"/>
    <cellStyle name="Komórka zaznaczona" xfId="20396" builtinId="23" hidden="1"/>
    <cellStyle name="Komórka zaznaczona" xfId="20435" builtinId="23" hidden="1"/>
    <cellStyle name="Komórka zaznaczona" xfId="20475" builtinId="23" hidden="1"/>
    <cellStyle name="Komórka zaznaczona" xfId="20515" builtinId="23" hidden="1"/>
    <cellStyle name="Komórka zaznaczona" xfId="20554" builtinId="23" hidden="1"/>
    <cellStyle name="Komórka zaznaczona" xfId="20595" builtinId="23" hidden="1"/>
    <cellStyle name="Komórka zaznaczona" xfId="20634" builtinId="23" hidden="1"/>
    <cellStyle name="Komórka zaznaczona" xfId="20674" builtinId="23" hidden="1"/>
    <cellStyle name="Komórka zaznaczona" xfId="20713" builtinId="23" hidden="1"/>
    <cellStyle name="Komórka zaznaczona" xfId="20749" builtinId="23" hidden="1"/>
    <cellStyle name="Komórka zaznaczona" xfId="19872" builtinId="23" hidden="1"/>
    <cellStyle name="Komórka zaznaczona" xfId="20786" builtinId="23" hidden="1"/>
    <cellStyle name="Komórka zaznaczona" xfId="20826" builtinId="23" hidden="1"/>
    <cellStyle name="Komórka zaznaczona" xfId="20864" builtinId="23" hidden="1"/>
    <cellStyle name="Komórka zaznaczona" xfId="20904" builtinId="23" hidden="1"/>
    <cellStyle name="Komórka zaznaczona" xfId="20943" builtinId="23" hidden="1"/>
    <cellStyle name="Komórka zaznaczona" xfId="20983" builtinId="23" hidden="1"/>
    <cellStyle name="Komórka zaznaczona" xfId="21023" builtinId="23" hidden="1"/>
    <cellStyle name="Komórka zaznaczona" xfId="21063" builtinId="23" hidden="1"/>
    <cellStyle name="Komórka zaznaczona" xfId="21101" builtinId="23" hidden="1"/>
    <cellStyle name="Komórka zaznaczona" xfId="21141" builtinId="23" hidden="1"/>
    <cellStyle name="Komórka zaznaczona" xfId="21180" builtinId="23" hidden="1"/>
    <cellStyle name="Komórka zaznaczona" xfId="21220" builtinId="23" hidden="1"/>
    <cellStyle name="Komórka zaznaczona" xfId="21260" builtinId="23" hidden="1"/>
    <cellStyle name="Komórka zaznaczona" xfId="21299" builtinId="23" hidden="1"/>
    <cellStyle name="Komórka zaznaczona" xfId="21339" builtinId="23" hidden="1"/>
    <cellStyle name="Komórka zaznaczona" xfId="21378" builtinId="23" hidden="1"/>
    <cellStyle name="Komórka zaznaczona" xfId="21418" builtinId="23" hidden="1"/>
    <cellStyle name="Komórka zaznaczona" xfId="21457" builtinId="23" hidden="1"/>
    <cellStyle name="Komórka zaznaczona" xfId="21488" builtinId="23" hidden="1"/>
    <cellStyle name="Komórka zaznaczona" xfId="19933" builtinId="23" hidden="1"/>
    <cellStyle name="Komórka zaznaczona" xfId="21502" builtinId="23" hidden="1"/>
    <cellStyle name="Komórka zaznaczona" xfId="21542" builtinId="23" hidden="1"/>
    <cellStyle name="Komórka zaznaczona" xfId="21580" builtinId="23" hidden="1"/>
    <cellStyle name="Komórka zaznaczona" xfId="21620" builtinId="23" hidden="1"/>
    <cellStyle name="Komórka zaznaczona" xfId="21659" builtinId="23" hidden="1"/>
    <cellStyle name="Komórka zaznaczona" xfId="21699" builtinId="23" hidden="1"/>
    <cellStyle name="Komórka zaznaczona" xfId="21739" builtinId="23" hidden="1"/>
    <cellStyle name="Komórka zaznaczona" xfId="21779" builtinId="23" hidden="1"/>
    <cellStyle name="Komórka zaznaczona" xfId="21817" builtinId="23" hidden="1"/>
    <cellStyle name="Komórka zaznaczona" xfId="21857" builtinId="23" hidden="1"/>
    <cellStyle name="Komórka zaznaczona" xfId="21896" builtinId="23" hidden="1"/>
    <cellStyle name="Komórka zaznaczona" xfId="21936" builtinId="23" hidden="1"/>
    <cellStyle name="Komórka zaznaczona" xfId="21976" builtinId="23" hidden="1"/>
    <cellStyle name="Komórka zaznaczona" xfId="22015" builtinId="23" hidden="1"/>
    <cellStyle name="Komórka zaznaczona" xfId="22055" builtinId="23" hidden="1"/>
    <cellStyle name="Komórka zaznaczona" xfId="22094" builtinId="23" hidden="1"/>
    <cellStyle name="Komórka zaznaczona" xfId="22134" builtinId="23" hidden="1"/>
    <cellStyle name="Komórka zaznaczona" xfId="22173" builtinId="23" hidden="1"/>
    <cellStyle name="Komórka zaznaczona" xfId="22212" builtinId="23" hidden="1"/>
    <cellStyle name="Komórka zaznaczona" xfId="22252" builtinId="23" hidden="1"/>
    <cellStyle name="Komórka zaznaczona" xfId="22292" builtinId="23" hidden="1"/>
    <cellStyle name="Komórka zaznaczona" xfId="22332" builtinId="23" hidden="1"/>
    <cellStyle name="Komórka zaznaczona" xfId="22370" builtinId="23" hidden="1"/>
    <cellStyle name="Komórka zaznaczona" xfId="22410" builtinId="23" hidden="1"/>
    <cellStyle name="Komórka zaznaczona" xfId="22449" builtinId="23" hidden="1"/>
    <cellStyle name="Komórka zaznaczona" xfId="22489" builtinId="23" hidden="1"/>
    <cellStyle name="Komórka zaznaczona" xfId="22529" builtinId="23" hidden="1"/>
    <cellStyle name="Komórka zaznaczona" xfId="22569" builtinId="23" hidden="1"/>
    <cellStyle name="Komórka zaznaczona" xfId="22607" builtinId="23" hidden="1"/>
    <cellStyle name="Komórka zaznaczona" xfId="22647" builtinId="23" hidden="1"/>
    <cellStyle name="Komórka zaznaczona" xfId="22686" builtinId="23" hidden="1"/>
    <cellStyle name="Komórka zaznaczona" xfId="22726" builtinId="23" hidden="1"/>
    <cellStyle name="Komórka zaznaczona" xfId="22766" builtinId="23" hidden="1"/>
    <cellStyle name="Komórka zaznaczona" xfId="22805" builtinId="23" hidden="1"/>
    <cellStyle name="Komórka zaznaczona" xfId="22845" builtinId="23" hidden="1"/>
    <cellStyle name="Komórka zaznaczona" xfId="22884" builtinId="23" hidden="1"/>
    <cellStyle name="Komórka zaznaczona" xfId="22924" builtinId="23" hidden="1"/>
    <cellStyle name="Komórka zaznaczona" xfId="22963" builtinId="23" hidden="1"/>
    <cellStyle name="Komórka zaznaczona" xfId="23002" builtinId="23" hidden="1"/>
    <cellStyle name="Komórka zaznaczona" xfId="23161" builtinId="23" hidden="1"/>
    <cellStyle name="Komórka zaznaczona" xfId="23201" builtinId="23" hidden="1"/>
    <cellStyle name="Komórka zaznaczona" xfId="23241" builtinId="23" hidden="1"/>
    <cellStyle name="Komórka zaznaczona" xfId="23279" builtinId="23" hidden="1"/>
    <cellStyle name="Komórka zaznaczona" xfId="23319" builtinId="23" hidden="1"/>
    <cellStyle name="Komórka zaznaczona" xfId="23358" builtinId="23" hidden="1"/>
    <cellStyle name="Komórka zaznaczona" xfId="23398" builtinId="23" hidden="1"/>
    <cellStyle name="Komórka zaznaczona" xfId="23438" builtinId="23" hidden="1"/>
    <cellStyle name="Komórka zaznaczona" xfId="23478" builtinId="23" hidden="1"/>
    <cellStyle name="Komórka zaznaczona" xfId="23516" builtinId="23" hidden="1"/>
    <cellStyle name="Komórka zaznaczona" xfId="23556" builtinId="23" hidden="1"/>
    <cellStyle name="Komórka zaznaczona" xfId="23595" builtinId="23" hidden="1"/>
    <cellStyle name="Komórka zaznaczona" xfId="23635" builtinId="23" hidden="1"/>
    <cellStyle name="Komórka zaznaczona" xfId="23675" builtinId="23" hidden="1"/>
    <cellStyle name="Komórka zaznaczona" xfId="23714" builtinId="23" hidden="1"/>
    <cellStyle name="Komórka zaznaczona" xfId="23755" builtinId="23" hidden="1"/>
    <cellStyle name="Komórka zaznaczona" xfId="23794" builtinId="23" hidden="1"/>
    <cellStyle name="Komórka zaznaczona" xfId="23834" builtinId="23" hidden="1"/>
    <cellStyle name="Komórka zaznaczona" xfId="23873" builtinId="23" hidden="1"/>
    <cellStyle name="Komórka zaznaczona" xfId="23909" builtinId="23" hidden="1"/>
    <cellStyle name="Komórka zaznaczona" xfId="23032" builtinId="23" hidden="1"/>
    <cellStyle name="Komórka zaznaczona" xfId="23946" builtinId="23" hidden="1"/>
    <cellStyle name="Komórka zaznaczona" xfId="23986" builtinId="23" hidden="1"/>
    <cellStyle name="Komórka zaznaczona" xfId="24024" builtinId="23" hidden="1"/>
    <cellStyle name="Komórka zaznaczona" xfId="24064" builtinId="23" hidden="1"/>
    <cellStyle name="Komórka zaznaczona" xfId="24103" builtinId="23" hidden="1"/>
    <cellStyle name="Komórka zaznaczona" xfId="24143" builtinId="23" hidden="1"/>
    <cellStyle name="Komórka zaznaczona" xfId="24183" builtinId="23" hidden="1"/>
    <cellStyle name="Komórka zaznaczona" xfId="24223" builtinId="23" hidden="1"/>
    <cellStyle name="Komórka zaznaczona" xfId="24261" builtinId="23" hidden="1"/>
    <cellStyle name="Komórka zaznaczona" xfId="24301" builtinId="23" hidden="1"/>
    <cellStyle name="Komórka zaznaczona" xfId="24340" builtinId="23" hidden="1"/>
    <cellStyle name="Komórka zaznaczona" xfId="24380" builtinId="23" hidden="1"/>
    <cellStyle name="Komórka zaznaczona" xfId="24420" builtinId="23" hidden="1"/>
    <cellStyle name="Komórka zaznaczona" xfId="24459" builtinId="23" hidden="1"/>
    <cellStyle name="Komórka zaznaczona" xfId="24499" builtinId="23" hidden="1"/>
    <cellStyle name="Komórka zaznaczona" xfId="24538" builtinId="23" hidden="1"/>
    <cellStyle name="Komórka zaznaczona" xfId="24578" builtinId="23" hidden="1"/>
    <cellStyle name="Komórka zaznaczona" xfId="24617" builtinId="23" hidden="1"/>
    <cellStyle name="Komórka zaznaczona" xfId="24648" builtinId="23" hidden="1"/>
    <cellStyle name="Komórka zaznaczona" xfId="23093" builtinId="23" hidden="1"/>
    <cellStyle name="Komórka zaznaczona" xfId="24662" builtinId="23" hidden="1"/>
    <cellStyle name="Komórka zaznaczona" xfId="24702" builtinId="23" hidden="1"/>
    <cellStyle name="Komórka zaznaczona" xfId="24740" builtinId="23" hidden="1"/>
    <cellStyle name="Komórka zaznaczona" xfId="24780" builtinId="23" hidden="1"/>
    <cellStyle name="Komórka zaznaczona" xfId="24819" builtinId="23" hidden="1"/>
    <cellStyle name="Komórka zaznaczona" xfId="24859" builtinId="23" hidden="1"/>
    <cellStyle name="Komórka zaznaczona" xfId="24899" builtinId="23" hidden="1"/>
    <cellStyle name="Komórka zaznaczona" xfId="24939" builtinId="23" hidden="1"/>
    <cellStyle name="Komórka zaznaczona" xfId="24977" builtinId="23" hidden="1"/>
    <cellStyle name="Komórka zaznaczona" xfId="25017" builtinId="23" hidden="1"/>
    <cellStyle name="Komórka zaznaczona" xfId="25056" builtinId="23" hidden="1"/>
    <cellStyle name="Komórka zaznaczona" xfId="25096" builtinId="23" hidden="1"/>
    <cellStyle name="Komórka zaznaczona" xfId="25136" builtinId="23" hidden="1"/>
    <cellStyle name="Komórka zaznaczona" xfId="25175" builtinId="23" hidden="1"/>
    <cellStyle name="Komórka zaznaczona" xfId="25215" builtinId="23" hidden="1"/>
    <cellStyle name="Komórka zaznaczona" xfId="25254" builtinId="23" hidden="1"/>
    <cellStyle name="Komórka zaznaczona" xfId="25294" builtinId="23" hidden="1"/>
    <cellStyle name="Komórka zaznaczona" xfId="25333" builtinId="23" hidden="1"/>
    <cellStyle name="Komórka zaznaczona" xfId="19056" builtinId="23" hidden="1"/>
    <cellStyle name="Komórka zaznaczona" xfId="19026" builtinId="23" hidden="1"/>
    <cellStyle name="Komórka zaznaczona" xfId="18986" builtinId="23" hidden="1"/>
    <cellStyle name="Komórka zaznaczona" xfId="25399" builtinId="23" hidden="1"/>
    <cellStyle name="Komórka zaznaczona" xfId="25437" builtinId="23" hidden="1"/>
    <cellStyle name="Komórka zaznaczona" xfId="25477" builtinId="23" hidden="1"/>
    <cellStyle name="Komórka zaznaczona" xfId="25516" builtinId="23" hidden="1"/>
    <cellStyle name="Komórka zaznaczona" xfId="25556" builtinId="23" hidden="1"/>
    <cellStyle name="Komórka zaznaczona" xfId="25596" builtinId="23" hidden="1"/>
    <cellStyle name="Komórka zaznaczona" xfId="25636" builtinId="23" hidden="1"/>
    <cellStyle name="Komórka zaznaczona" xfId="25674" builtinId="23" hidden="1"/>
    <cellStyle name="Komórka zaznaczona" xfId="25714" builtinId="23" hidden="1"/>
    <cellStyle name="Komórka zaznaczona" xfId="25753" builtinId="23" hidden="1"/>
    <cellStyle name="Komórka zaznaczona" xfId="25793" builtinId="23" hidden="1"/>
    <cellStyle name="Komórka zaznaczona" xfId="25833" builtinId="23" hidden="1"/>
    <cellStyle name="Komórka zaznaczona" xfId="25872" builtinId="23" hidden="1"/>
    <cellStyle name="Komórka zaznaczona" xfId="25912" builtinId="23" hidden="1"/>
    <cellStyle name="Komórka zaznaczona" xfId="25951" builtinId="23" hidden="1"/>
    <cellStyle name="Komórka zaznaczona" xfId="25991" builtinId="23" hidden="1"/>
    <cellStyle name="Komórka zaznaczona" xfId="26030" builtinId="23" hidden="1"/>
    <cellStyle name="Komórka zaznaczona" xfId="26069" builtinId="23" hidden="1"/>
    <cellStyle name="Komórka zaznaczona" xfId="26228" builtinId="23" hidden="1"/>
    <cellStyle name="Komórka zaznaczona" xfId="26268" builtinId="23" hidden="1"/>
    <cellStyle name="Komórka zaznaczona" xfId="26308" builtinId="23" hidden="1"/>
    <cellStyle name="Komórka zaznaczona" xfId="26346" builtinId="23" hidden="1"/>
    <cellStyle name="Komórka zaznaczona" xfId="26386" builtinId="23" hidden="1"/>
    <cellStyle name="Komórka zaznaczona" xfId="26425" builtinId="23" hidden="1"/>
    <cellStyle name="Komórka zaznaczona" xfId="26465" builtinId="23" hidden="1"/>
    <cellStyle name="Komórka zaznaczona" xfId="26505" builtinId="23" hidden="1"/>
    <cellStyle name="Komórka zaznaczona" xfId="26545" builtinId="23" hidden="1"/>
    <cellStyle name="Komórka zaznaczona" xfId="26583" builtinId="23" hidden="1"/>
    <cellStyle name="Komórka zaznaczona" xfId="26623" builtinId="23" hidden="1"/>
    <cellStyle name="Komórka zaznaczona" xfId="26662" builtinId="23" hidden="1"/>
    <cellStyle name="Komórka zaznaczona" xfId="26702" builtinId="23" hidden="1"/>
    <cellStyle name="Komórka zaznaczona" xfId="26742" builtinId="23" hidden="1"/>
    <cellStyle name="Komórka zaznaczona" xfId="26781" builtinId="23" hidden="1"/>
    <cellStyle name="Komórka zaznaczona" xfId="26822" builtinId="23" hidden="1"/>
    <cellStyle name="Komórka zaznaczona" xfId="26861" builtinId="23" hidden="1"/>
    <cellStyle name="Komórka zaznaczona" xfId="26901" builtinId="23" hidden="1"/>
    <cellStyle name="Komórka zaznaczona" xfId="26940" builtinId="23" hidden="1"/>
    <cellStyle name="Komórka zaznaczona" xfId="26976" builtinId="23" hidden="1"/>
    <cellStyle name="Komórka zaznaczona" xfId="26099" builtinId="23" hidden="1"/>
    <cellStyle name="Komórka zaznaczona" xfId="27013" builtinId="23" hidden="1"/>
    <cellStyle name="Komórka zaznaczona" xfId="27053" builtinId="23" hidden="1"/>
    <cellStyle name="Komórka zaznaczona" xfId="27091" builtinId="23" hidden="1"/>
    <cellStyle name="Komórka zaznaczona" xfId="27131" builtinId="23" hidden="1"/>
    <cellStyle name="Komórka zaznaczona" xfId="27170" builtinId="23" hidden="1"/>
    <cellStyle name="Komórka zaznaczona" xfId="27210" builtinId="23" hidden="1"/>
    <cellStyle name="Komórka zaznaczona" xfId="27250" builtinId="23" hidden="1"/>
    <cellStyle name="Komórka zaznaczona" xfId="27290" builtinId="23" hidden="1"/>
    <cellStyle name="Komórka zaznaczona" xfId="27328" builtinId="23" hidden="1"/>
    <cellStyle name="Komórka zaznaczona" xfId="27368" builtinId="23" hidden="1"/>
    <cellStyle name="Komórka zaznaczona" xfId="27407" builtinId="23" hidden="1"/>
    <cellStyle name="Komórka zaznaczona" xfId="27447" builtinId="23" hidden="1"/>
    <cellStyle name="Komórka zaznaczona" xfId="27487" builtinId="23" hidden="1"/>
    <cellStyle name="Komórka zaznaczona" xfId="27526" builtinId="23" hidden="1"/>
    <cellStyle name="Komórka zaznaczona" xfId="27566" builtinId="23" hidden="1"/>
    <cellStyle name="Komórka zaznaczona" xfId="27605" builtinId="23" hidden="1"/>
    <cellStyle name="Komórka zaznaczona" xfId="27645" builtinId="23" hidden="1"/>
    <cellStyle name="Komórka zaznaczona" xfId="27684" builtinId="23" hidden="1"/>
    <cellStyle name="Komórka zaznaczona" xfId="27715" builtinId="23" hidden="1"/>
    <cellStyle name="Komórka zaznaczona" xfId="26160" builtinId="23" hidden="1"/>
    <cellStyle name="Komórka zaznaczona" xfId="27729" builtinId="23" hidden="1"/>
    <cellStyle name="Komórka zaznaczona" xfId="27769" builtinId="23" hidden="1"/>
    <cellStyle name="Komórka zaznaczona" xfId="27807" builtinId="23" hidden="1"/>
    <cellStyle name="Komórka zaznaczona" xfId="27847" builtinId="23" hidden="1"/>
    <cellStyle name="Komórka zaznaczona" xfId="27886" builtinId="23" hidden="1"/>
    <cellStyle name="Komórka zaznaczona" xfId="27926" builtinId="23" hidden="1"/>
    <cellStyle name="Komórka zaznaczona" xfId="27966" builtinId="23" hidden="1"/>
    <cellStyle name="Komórka zaznaczona" xfId="28006" builtinId="23" hidden="1"/>
    <cellStyle name="Komórka zaznaczona" xfId="28044" builtinId="23" hidden="1"/>
    <cellStyle name="Komórka zaznaczona" xfId="28084" builtinId="23" hidden="1"/>
    <cellStyle name="Komórka zaznaczona" xfId="28123" builtinId="23" hidden="1"/>
    <cellStyle name="Komórka zaznaczona" xfId="28163" builtinId="23" hidden="1"/>
    <cellStyle name="Komórka zaznaczona" xfId="28203" builtinId="23" hidden="1"/>
    <cellStyle name="Komórka zaznaczona" xfId="28242" builtinId="23" hidden="1"/>
    <cellStyle name="Komórka zaznaczona" xfId="28282" builtinId="23" hidden="1"/>
    <cellStyle name="Komórka zaznaczona" xfId="28321" builtinId="23" hidden="1"/>
    <cellStyle name="Komórka zaznaczona" xfId="28361" builtinId="23" hidden="1"/>
    <cellStyle name="Komórka zaznaczona" xfId="28400" builtinId="23" hidden="1"/>
    <cellStyle name="Komórka zaznaczona" xfId="28439" builtinId="23" hidden="1"/>
    <cellStyle name="Komórka zaznaczona" xfId="28563" builtinId="23" hidden="1"/>
    <cellStyle name="Komórka zaznaczona" xfId="28605" builtinId="23" hidden="1"/>
    <cellStyle name="Komórka zaznaczona" xfId="28645" builtinId="23" hidden="1"/>
    <cellStyle name="Komórka zaznaczona" xfId="28683" builtinId="23" hidden="1"/>
    <cellStyle name="Komórka zaznaczona" xfId="28723" builtinId="23" hidden="1"/>
    <cellStyle name="Komórka zaznaczona" xfId="28762" builtinId="23" hidden="1"/>
    <cellStyle name="Komórka zaznaczona" xfId="28802" builtinId="23" hidden="1"/>
    <cellStyle name="Komórka zaznaczona" xfId="28842" builtinId="23" hidden="1"/>
    <cellStyle name="Komórka zaznaczona" xfId="28882" builtinId="23" hidden="1"/>
    <cellStyle name="Komórka zaznaczona" xfId="28920" builtinId="23" hidden="1"/>
    <cellStyle name="Komórka zaznaczona" xfId="28960" builtinId="23" hidden="1"/>
    <cellStyle name="Komórka zaznaczona" xfId="29001" builtinId="23" hidden="1"/>
    <cellStyle name="Komórka zaznaczona" xfId="29041" builtinId="23" hidden="1"/>
    <cellStyle name="Komórka zaznaczona" xfId="29081" builtinId="23" hidden="1"/>
    <cellStyle name="Komórka zaznaczona" xfId="29120" builtinId="23" hidden="1"/>
    <cellStyle name="Komórka zaznaczona" xfId="29161" builtinId="23" hidden="1"/>
    <cellStyle name="Komórka zaznaczona" xfId="29200" builtinId="23" hidden="1"/>
    <cellStyle name="Komórka zaznaczona" xfId="29240" builtinId="23" hidden="1"/>
    <cellStyle name="Komórka zaznaczona" xfId="29279" builtinId="23" hidden="1"/>
    <cellStyle name="Komórka zaznaczona" xfId="29329" builtinId="23" hidden="1"/>
    <cellStyle name="Komórka zaznaczona" xfId="29488" builtinId="23" hidden="1"/>
    <cellStyle name="Komórka zaznaczona" xfId="29530" builtinId="23" hidden="1"/>
    <cellStyle name="Komórka zaznaczona" xfId="29570" builtinId="23" hidden="1"/>
    <cellStyle name="Komórka zaznaczona" xfId="29608" builtinId="23" hidden="1"/>
    <cellStyle name="Komórka zaznaczona" xfId="29648" builtinId="23" hidden="1"/>
    <cellStyle name="Komórka zaznaczona" xfId="29687" builtinId="23" hidden="1"/>
    <cellStyle name="Komórka zaznaczona" xfId="29727" builtinId="23" hidden="1"/>
    <cellStyle name="Komórka zaznaczona" xfId="29767" builtinId="23" hidden="1"/>
    <cellStyle name="Komórka zaznaczona" xfId="29807" builtinId="23" hidden="1"/>
    <cellStyle name="Komórka zaznaczona" xfId="29845" builtinId="23" hidden="1"/>
    <cellStyle name="Komórka zaznaczona" xfId="29885" builtinId="23" hidden="1"/>
    <cellStyle name="Komórka zaznaczona" xfId="29926" builtinId="23" hidden="1"/>
    <cellStyle name="Komórka zaznaczona" xfId="29966" builtinId="23" hidden="1"/>
    <cellStyle name="Komórka zaznaczona" xfId="30006" builtinId="23" hidden="1"/>
    <cellStyle name="Komórka zaznaczona" xfId="30045" builtinId="23" hidden="1"/>
    <cellStyle name="Komórka zaznaczona" xfId="30086" builtinId="23" hidden="1"/>
    <cellStyle name="Komórka zaznaczona" xfId="30125" builtinId="23" hidden="1"/>
    <cellStyle name="Komórka zaznaczona" xfId="30165" builtinId="23" hidden="1"/>
    <cellStyle name="Komórka zaznaczona" xfId="30204" builtinId="23" hidden="1"/>
    <cellStyle name="Komórka zaznaczona" xfId="30240" builtinId="23" hidden="1"/>
    <cellStyle name="Komórka zaznaczona" xfId="29359" builtinId="23" hidden="1"/>
    <cellStyle name="Komórka zaznaczona" xfId="30277" builtinId="23" hidden="1"/>
    <cellStyle name="Komórka zaznaczona" xfId="30317" builtinId="23" hidden="1"/>
    <cellStyle name="Komórka zaznaczona" xfId="30355" builtinId="23" hidden="1"/>
    <cellStyle name="Komórka zaznaczona" xfId="30395" builtinId="23" hidden="1"/>
    <cellStyle name="Komórka zaznaczona" xfId="30434" builtinId="23" hidden="1"/>
    <cellStyle name="Komórka zaznaczona" xfId="30474" builtinId="23" hidden="1"/>
    <cellStyle name="Komórka zaznaczona" xfId="30514" builtinId="23" hidden="1"/>
    <cellStyle name="Komórka zaznaczona" xfId="30554" builtinId="23" hidden="1"/>
    <cellStyle name="Komórka zaznaczona" xfId="30592" builtinId="23" hidden="1"/>
    <cellStyle name="Komórka zaznaczona" xfId="30632" builtinId="23" hidden="1"/>
    <cellStyle name="Komórka zaznaczona" xfId="30671" builtinId="23" hidden="1"/>
    <cellStyle name="Komórka zaznaczona" xfId="30711" builtinId="23" hidden="1"/>
    <cellStyle name="Komórka zaznaczona" xfId="30751" builtinId="23" hidden="1"/>
    <cellStyle name="Komórka zaznaczona" xfId="30790" builtinId="23" hidden="1"/>
    <cellStyle name="Komórka zaznaczona" xfId="30830" builtinId="23" hidden="1"/>
    <cellStyle name="Komórka zaznaczona" xfId="30869" builtinId="23" hidden="1"/>
    <cellStyle name="Komórka zaznaczona" xfId="30909" builtinId="23" hidden="1"/>
    <cellStyle name="Komórka zaznaczona" xfId="30948" builtinId="23" hidden="1"/>
    <cellStyle name="Komórka zaznaczona" xfId="30979" builtinId="23" hidden="1"/>
    <cellStyle name="Komórka zaznaczona" xfId="29420" builtinId="23" hidden="1"/>
    <cellStyle name="Komórka zaznaczona" xfId="30993" builtinId="23" hidden="1"/>
    <cellStyle name="Komórka zaznaczona" xfId="31033" builtinId="23" hidden="1"/>
    <cellStyle name="Komórka zaznaczona" xfId="31071" builtinId="23" hidden="1"/>
    <cellStyle name="Komórka zaznaczona" xfId="31111" builtinId="23" hidden="1"/>
    <cellStyle name="Komórka zaznaczona" xfId="31150" builtinId="23" hidden="1"/>
    <cellStyle name="Komórka zaznaczona" xfId="31190" builtinId="23" hidden="1"/>
    <cellStyle name="Komórka zaznaczona" xfId="31230" builtinId="23" hidden="1"/>
    <cellStyle name="Komórka zaznaczona" xfId="31270" builtinId="23" hidden="1"/>
    <cellStyle name="Komórka zaznaczona" xfId="31308" builtinId="23" hidden="1"/>
    <cellStyle name="Komórka zaznaczona" xfId="31348" builtinId="23" hidden="1"/>
    <cellStyle name="Komórka zaznaczona" xfId="31387" builtinId="23" hidden="1"/>
    <cellStyle name="Komórka zaznaczona" xfId="31427" builtinId="23" hidden="1"/>
    <cellStyle name="Komórka zaznaczona" xfId="31467" builtinId="23" hidden="1"/>
    <cellStyle name="Komórka zaznaczona" xfId="31506" builtinId="23" hidden="1"/>
    <cellStyle name="Komórka zaznaczona" xfId="31546" builtinId="23" hidden="1"/>
    <cellStyle name="Komórka zaznaczona" xfId="31585" builtinId="23" hidden="1"/>
    <cellStyle name="Komórka zaznaczona" xfId="31625" builtinId="23" hidden="1"/>
    <cellStyle name="Komórka zaznaczona" xfId="31664" builtinId="23" hidden="1"/>
    <cellStyle name="Komórka zaznaczona" xfId="29316" builtinId="23" hidden="1"/>
    <cellStyle name="Komórka zaznaczona" xfId="28479" builtinId="23" hidden="1"/>
    <cellStyle name="Komórka zaznaczona" xfId="31717" builtinId="23" hidden="1"/>
    <cellStyle name="Komórka zaznaczona" xfId="31757" builtinId="23" hidden="1"/>
    <cellStyle name="Komórka zaznaczona" xfId="31795" builtinId="23" hidden="1"/>
    <cellStyle name="Komórka zaznaczona" xfId="31835" builtinId="23" hidden="1"/>
    <cellStyle name="Komórka zaznaczona" xfId="31874" builtinId="23" hidden="1"/>
    <cellStyle name="Komórka zaznaczona" xfId="31914" builtinId="23" hidden="1"/>
    <cellStyle name="Komórka zaznaczona" xfId="31954" builtinId="23" hidden="1"/>
    <cellStyle name="Komórka zaznaczona" xfId="31994" builtinId="23" hidden="1"/>
    <cellStyle name="Komórka zaznaczona" xfId="32032" builtinId="23" hidden="1"/>
    <cellStyle name="Komórka zaznaczona" xfId="32072" builtinId="23" hidden="1"/>
    <cellStyle name="Komórka zaznaczona" xfId="32111" builtinId="23" hidden="1"/>
    <cellStyle name="Komórka zaznaczona" xfId="32151" builtinId="23" hidden="1"/>
    <cellStyle name="Komórka zaznaczona" xfId="32191" builtinId="23" hidden="1"/>
    <cellStyle name="Komórka zaznaczona" xfId="32230" builtinId="23" hidden="1"/>
    <cellStyle name="Komórka zaznaczona" xfId="32270" builtinId="23" hidden="1"/>
    <cellStyle name="Komórka zaznaczona" xfId="32309" builtinId="23" hidden="1"/>
    <cellStyle name="Komórka zaznaczona" xfId="32349" builtinId="23" hidden="1"/>
    <cellStyle name="Komórka zaznaczona" xfId="32388" builtinId="23" hidden="1"/>
    <cellStyle name="Komórka zaznaczona" xfId="32427" builtinId="23" hidden="1"/>
    <cellStyle name="Komórka zaznaczona" xfId="32586" builtinId="23" hidden="1"/>
    <cellStyle name="Komórka zaznaczona" xfId="32626" builtinId="23" hidden="1"/>
    <cellStyle name="Komórka zaznaczona" xfId="32666" builtinId="23" hidden="1"/>
    <cellStyle name="Komórka zaznaczona" xfId="32704" builtinId="23" hidden="1"/>
    <cellStyle name="Komórka zaznaczona" xfId="32744" builtinId="23" hidden="1"/>
    <cellStyle name="Komórka zaznaczona" xfId="32783" builtinId="23" hidden="1"/>
    <cellStyle name="Komórka zaznaczona" xfId="32823" builtinId="23" hidden="1"/>
    <cellStyle name="Komórka zaznaczona" xfId="32863" builtinId="23" hidden="1"/>
    <cellStyle name="Komórka zaznaczona" xfId="32903" builtinId="23" hidden="1"/>
    <cellStyle name="Komórka zaznaczona" xfId="32941" builtinId="23" hidden="1"/>
    <cellStyle name="Komórka zaznaczona" xfId="32981" builtinId="23" hidden="1"/>
    <cellStyle name="Komórka zaznaczona" xfId="33020" builtinId="23" hidden="1"/>
    <cellStyle name="Komórka zaznaczona" xfId="33060" builtinId="23" hidden="1"/>
    <cellStyle name="Komórka zaznaczona" xfId="33100" builtinId="23" hidden="1"/>
    <cellStyle name="Komórka zaznaczona" xfId="33139" builtinId="23" hidden="1"/>
    <cellStyle name="Komórka zaznaczona" xfId="33180" builtinId="23" hidden="1"/>
    <cellStyle name="Komórka zaznaczona" xfId="33219" builtinId="23" hidden="1"/>
    <cellStyle name="Komórka zaznaczona" xfId="33259" builtinId="23" hidden="1"/>
    <cellStyle name="Komórka zaznaczona" xfId="33298" builtinId="23" hidden="1"/>
    <cellStyle name="Komórka zaznaczona" xfId="33334" builtinId="23" hidden="1"/>
    <cellStyle name="Komórka zaznaczona" xfId="32457" builtinId="23" hidden="1"/>
    <cellStyle name="Komórka zaznaczona" xfId="33371" builtinId="23" hidden="1"/>
    <cellStyle name="Komórka zaznaczona" xfId="33411" builtinId="23" hidden="1"/>
    <cellStyle name="Komórka zaznaczona" xfId="33449" builtinId="23" hidden="1"/>
    <cellStyle name="Komórka zaznaczona" xfId="33489" builtinId="23" hidden="1"/>
    <cellStyle name="Komórka zaznaczona" xfId="33528" builtinId="23" hidden="1"/>
    <cellStyle name="Komórka zaznaczona" xfId="33568" builtinId="23" hidden="1"/>
    <cellStyle name="Komórka zaznaczona" xfId="33608" builtinId="23" hidden="1"/>
    <cellStyle name="Komórka zaznaczona" xfId="33648" builtinId="23" hidden="1"/>
    <cellStyle name="Komórka zaznaczona" xfId="33686" builtinId="23" hidden="1"/>
    <cellStyle name="Komórka zaznaczona" xfId="33726" builtinId="23" hidden="1"/>
    <cellStyle name="Komórka zaznaczona" xfId="33765" builtinId="23" hidden="1"/>
    <cellStyle name="Komórka zaznaczona" xfId="33805" builtinId="23" hidden="1"/>
    <cellStyle name="Komórka zaznaczona" xfId="33845" builtinId="23" hidden="1"/>
    <cellStyle name="Komórka zaznaczona" xfId="33884" builtinId="23" hidden="1"/>
    <cellStyle name="Komórka zaznaczona" xfId="33924" builtinId="23" hidden="1"/>
    <cellStyle name="Komórka zaznaczona" xfId="33963" builtinId="23" hidden="1"/>
    <cellStyle name="Komórka zaznaczona" xfId="34003" builtinId="23" hidden="1"/>
    <cellStyle name="Komórka zaznaczona" xfId="34042" builtinId="23" hidden="1"/>
    <cellStyle name="Komórka zaznaczona" xfId="34073" builtinId="23" hidden="1"/>
    <cellStyle name="Komórka zaznaczona" xfId="32518" builtinId="23" hidden="1"/>
    <cellStyle name="Komórka zaznaczona" xfId="34087" builtinId="23" hidden="1"/>
    <cellStyle name="Komórka zaznaczona" xfId="34127" builtinId="23" hidden="1"/>
    <cellStyle name="Komórka zaznaczona" xfId="34165" builtinId="23" hidden="1"/>
    <cellStyle name="Komórka zaznaczona" xfId="34205" builtinId="23" hidden="1"/>
    <cellStyle name="Komórka zaznaczona" xfId="34244" builtinId="23" hidden="1"/>
    <cellStyle name="Komórka zaznaczona" xfId="34284" builtinId="23" hidden="1"/>
    <cellStyle name="Komórka zaznaczona" xfId="34324" builtinId="23" hidden="1"/>
    <cellStyle name="Komórka zaznaczona" xfId="34364" builtinId="23" hidden="1"/>
    <cellStyle name="Komórka zaznaczona" xfId="34402" builtinId="23" hidden="1"/>
    <cellStyle name="Komórka zaznaczona" xfId="34442" builtinId="23" hidden="1"/>
    <cellStyle name="Komórka zaznaczona" xfId="34481" builtinId="23" hidden="1"/>
    <cellStyle name="Komórka zaznaczona" xfId="34521" builtinId="23" hidden="1"/>
    <cellStyle name="Komórka zaznaczona" xfId="34561" builtinId="23" hidden="1"/>
    <cellStyle name="Komórka zaznaczona" xfId="34600" builtinId="23" hidden="1"/>
    <cellStyle name="Komórka zaznaczona" xfId="34640" builtinId="23" hidden="1"/>
    <cellStyle name="Komórka zaznaczona" xfId="34679" builtinId="23" hidden="1"/>
    <cellStyle name="Komórka zaznaczona" xfId="34719" builtinId="23" hidden="1"/>
    <cellStyle name="Komórka zaznaczona" xfId="34758" builtinId="23" hidden="1"/>
    <cellStyle name="Komórka zaznaczona" xfId="28508" builtinId="23" hidden="1"/>
    <cellStyle name="Komórka zaznaczona" xfId="34799" builtinId="23" hidden="1"/>
    <cellStyle name="Komórka zaznaczona" xfId="34839" builtinId="23" hidden="1"/>
    <cellStyle name="Komórka zaznaczona" xfId="34879" builtinId="23" hidden="1"/>
    <cellStyle name="Komórka zaznaczona" xfId="34917" builtinId="23" hidden="1"/>
    <cellStyle name="Komórka zaznaczona" xfId="34957" builtinId="23" hidden="1"/>
    <cellStyle name="Komórka zaznaczona" xfId="34996" builtinId="23" hidden="1"/>
    <cellStyle name="Komórka zaznaczona" xfId="35036" builtinId="23" hidden="1"/>
    <cellStyle name="Komórka zaznaczona" xfId="35076" builtinId="23" hidden="1"/>
    <cellStyle name="Komórka zaznaczona" xfId="35116" builtinId="23" hidden="1"/>
    <cellStyle name="Komórka zaznaczona" xfId="35154" builtinId="23" hidden="1"/>
    <cellStyle name="Komórka zaznaczona" xfId="35194" builtinId="23" hidden="1"/>
    <cellStyle name="Komórka zaznaczona" xfId="35233" builtinId="23" hidden="1"/>
    <cellStyle name="Komórka zaznaczona" xfId="35273" builtinId="23" hidden="1"/>
    <cellStyle name="Komórka zaznaczona" xfId="35313" builtinId="23" hidden="1"/>
    <cellStyle name="Komórka zaznaczona" xfId="35352" builtinId="23" hidden="1"/>
    <cellStyle name="Komórka zaznaczona" xfId="35392" builtinId="23" hidden="1"/>
    <cellStyle name="Komórka zaznaczona" xfId="35431" builtinId="23" hidden="1"/>
    <cellStyle name="Komórka zaznaczona" xfId="35471" builtinId="23" hidden="1"/>
    <cellStyle name="Komórka zaznaczona" xfId="35510" builtinId="23" hidden="1"/>
    <cellStyle name="Komórka zaznaczona" xfId="35549" builtinId="23" hidden="1"/>
    <cellStyle name="Komórka zaznaczona" xfId="35708" builtinId="23" hidden="1"/>
    <cellStyle name="Komórka zaznaczona" xfId="35748" builtinId="23" hidden="1"/>
    <cellStyle name="Komórka zaznaczona" xfId="35788" builtinId="23" hidden="1"/>
    <cellStyle name="Komórka zaznaczona" xfId="35826" builtinId="23" hidden="1"/>
    <cellStyle name="Komórka zaznaczona" xfId="35866" builtinId="23" hidden="1"/>
    <cellStyle name="Komórka zaznaczona" xfId="35905" builtinId="23" hidden="1"/>
    <cellStyle name="Komórka zaznaczona" xfId="35945" builtinId="23" hidden="1"/>
    <cellStyle name="Komórka zaznaczona" xfId="35985" builtinId="23" hidden="1"/>
    <cellStyle name="Komórka zaznaczona" xfId="36025" builtinId="23" hidden="1"/>
    <cellStyle name="Komórka zaznaczona" xfId="36063" builtinId="23" hidden="1"/>
    <cellStyle name="Komórka zaznaczona" xfId="36103" builtinId="23" hidden="1"/>
    <cellStyle name="Komórka zaznaczona" xfId="36142" builtinId="23" hidden="1"/>
    <cellStyle name="Komórka zaznaczona" xfId="36182" builtinId="23" hidden="1"/>
    <cellStyle name="Komórka zaznaczona" xfId="36222" builtinId="23" hidden="1"/>
    <cellStyle name="Komórka zaznaczona" xfId="36261" builtinId="23" hidden="1"/>
    <cellStyle name="Komórka zaznaczona" xfId="36302" builtinId="23" hidden="1"/>
    <cellStyle name="Komórka zaznaczona" xfId="36341" builtinId="23" hidden="1"/>
    <cellStyle name="Komórka zaznaczona" xfId="36381" builtinId="23" hidden="1"/>
    <cellStyle name="Komórka zaznaczona" xfId="36420" builtinId="23" hidden="1"/>
    <cellStyle name="Komórka zaznaczona" xfId="36456" builtinId="23" hidden="1"/>
    <cellStyle name="Komórka zaznaczona" xfId="35579" builtinId="23" hidden="1"/>
    <cellStyle name="Komórka zaznaczona" xfId="36493" builtinId="23" hidden="1"/>
    <cellStyle name="Komórka zaznaczona" xfId="36533" builtinId="23" hidden="1"/>
    <cellStyle name="Komórka zaznaczona" xfId="36571" builtinId="23" hidden="1"/>
    <cellStyle name="Komórka zaznaczona" xfId="36611" builtinId="23" hidden="1"/>
    <cellStyle name="Komórka zaznaczona" xfId="36650" builtinId="23" hidden="1"/>
    <cellStyle name="Komórka zaznaczona" xfId="36690" builtinId="23" hidden="1"/>
    <cellStyle name="Komórka zaznaczona" xfId="36730" builtinId="23" hidden="1"/>
    <cellStyle name="Komórka zaznaczona" xfId="36770" builtinId="23" hidden="1"/>
    <cellStyle name="Komórka zaznaczona" xfId="36808" builtinId="23" hidden="1"/>
    <cellStyle name="Komórka zaznaczona" xfId="36848" builtinId="23" hidden="1"/>
    <cellStyle name="Komórka zaznaczona" xfId="36887" builtinId="23" hidden="1"/>
    <cellStyle name="Komórka zaznaczona" xfId="36927" builtinId="23" hidden="1"/>
    <cellStyle name="Komórka zaznaczona" xfId="36967" builtinId="23" hidden="1"/>
    <cellStyle name="Komórka zaznaczona" xfId="37006" builtinId="23" hidden="1"/>
    <cellStyle name="Komórka zaznaczona" xfId="37046" builtinId="23" hidden="1"/>
    <cellStyle name="Komórka zaznaczona" xfId="37085" builtinId="23" hidden="1"/>
    <cellStyle name="Komórka zaznaczona" xfId="37125" builtinId="23" hidden="1"/>
    <cellStyle name="Komórka zaznaczona" xfId="37164" builtinId="23" hidden="1"/>
    <cellStyle name="Komórka zaznaczona" xfId="37195" builtinId="23" hidden="1"/>
    <cellStyle name="Komórka zaznaczona" xfId="35640" builtinId="23" hidden="1"/>
    <cellStyle name="Komórka zaznaczona" xfId="37209" builtinId="23" hidden="1"/>
    <cellStyle name="Komórka zaznaczona" xfId="37249" builtinId="23" hidden="1"/>
    <cellStyle name="Komórka zaznaczona" xfId="37287" builtinId="23" hidden="1"/>
    <cellStyle name="Komórka zaznaczona" xfId="37327" builtinId="23" hidden="1"/>
    <cellStyle name="Komórka zaznaczona" xfId="37366" builtinId="23" hidden="1"/>
    <cellStyle name="Komórka zaznaczona" xfId="37406" builtinId="23" hidden="1"/>
    <cellStyle name="Komórka zaznaczona" xfId="37446" builtinId="23" hidden="1"/>
    <cellStyle name="Komórka zaznaczona" xfId="37486" builtinId="23" hidden="1"/>
    <cellStyle name="Komórka zaznaczona" xfId="37524" builtinId="23" hidden="1"/>
    <cellStyle name="Komórka zaznaczona" xfId="37564" builtinId="23" hidden="1"/>
    <cellStyle name="Komórka zaznaczona" xfId="37603" builtinId="23" hidden="1"/>
    <cellStyle name="Komórka zaznaczona" xfId="37643" builtinId="23" hidden="1"/>
    <cellStyle name="Komórka zaznaczona" xfId="37683" builtinId="23" hidden="1"/>
    <cellStyle name="Komórka zaznaczona" xfId="37722" builtinId="23" hidden="1"/>
    <cellStyle name="Komórka zaznaczona" xfId="37762" builtinId="23" hidden="1"/>
    <cellStyle name="Komórka zaznaczona" xfId="37801" builtinId="23" hidden="1"/>
    <cellStyle name="Komórka zaznaczona" xfId="37841" builtinId="23" hidden="1"/>
    <cellStyle name="Komórka zaznaczona" xfId="37880" builtinId="23" hidden="1"/>
    <cellStyle name="Komórka zaznaczona" xfId="37919" builtinId="23" hidden="1"/>
    <cellStyle name="Komórka zaznaczona" xfId="37959" builtinId="23" hidden="1"/>
    <cellStyle name="Komórka zaznaczona" xfId="37999" builtinId="23" hidden="1"/>
    <cellStyle name="Komórka zaznaczona" xfId="38039" builtinId="23" hidden="1"/>
    <cellStyle name="Komórka zaznaczona" xfId="38077" builtinId="23" hidden="1"/>
    <cellStyle name="Komórka zaznaczona" xfId="38117" builtinId="23" hidden="1"/>
    <cellStyle name="Komórka zaznaczona" xfId="38156" builtinId="23" hidden="1"/>
    <cellStyle name="Komórka zaznaczona" xfId="38196" builtinId="23" hidden="1"/>
    <cellStyle name="Komórka zaznaczona" xfId="38236" builtinId="23" hidden="1"/>
    <cellStyle name="Komórka zaznaczona" xfId="38276" builtinId="23" hidden="1"/>
    <cellStyle name="Komórka zaznaczona" xfId="38314" builtinId="23" hidden="1"/>
    <cellStyle name="Komórka zaznaczona" xfId="38354" builtinId="23" hidden="1"/>
    <cellStyle name="Komórka zaznaczona" xfId="38393" builtinId="23" hidden="1"/>
    <cellStyle name="Komórka zaznaczona" xfId="38433" builtinId="23" hidden="1"/>
    <cellStyle name="Komórka zaznaczona" xfId="38473" builtinId="23" hidden="1"/>
    <cellStyle name="Komórka zaznaczona" xfId="38512" builtinId="23" hidden="1"/>
    <cellStyle name="Komórka zaznaczona" xfId="38552" builtinId="23" hidden="1"/>
    <cellStyle name="Komórka zaznaczona" xfId="38591" builtinId="23" hidden="1"/>
    <cellStyle name="Komórka zaznaczona" xfId="38631" builtinId="23" hidden="1"/>
    <cellStyle name="Komórka zaznaczona" xfId="38670" builtinId="23" hidden="1"/>
    <cellStyle name="Komórka zaznaczona" xfId="38709" builtinId="23" hidden="1"/>
    <cellStyle name="Komórka zaznaczona" xfId="38868" builtinId="23" hidden="1"/>
    <cellStyle name="Komórka zaznaczona" xfId="38908" builtinId="23" hidden="1"/>
    <cellStyle name="Komórka zaznaczona" xfId="38948" builtinId="23" hidden="1"/>
    <cellStyle name="Komórka zaznaczona" xfId="38986" builtinId="23" hidden="1"/>
    <cellStyle name="Komórka zaznaczona" xfId="39026" builtinId="23" hidden="1"/>
    <cellStyle name="Komórka zaznaczona" xfId="39065" builtinId="23" hidden="1"/>
    <cellStyle name="Komórka zaznaczona" xfId="39105" builtinId="23" hidden="1"/>
    <cellStyle name="Komórka zaznaczona" xfId="39145" builtinId="23" hidden="1"/>
    <cellStyle name="Komórka zaznaczona" xfId="39185" builtinId="23" hidden="1"/>
    <cellStyle name="Komórka zaznaczona" xfId="39223" builtinId="23" hidden="1"/>
    <cellStyle name="Komórka zaznaczona" xfId="39263" builtinId="23" hidden="1"/>
    <cellStyle name="Komórka zaznaczona" xfId="39302" builtinId="23" hidden="1"/>
    <cellStyle name="Komórka zaznaczona" xfId="39342" builtinId="23" hidden="1"/>
    <cellStyle name="Komórka zaznaczona" xfId="39382" builtinId="23" hidden="1"/>
    <cellStyle name="Komórka zaznaczona" xfId="39421" builtinId="23" hidden="1"/>
    <cellStyle name="Komórka zaznaczona" xfId="39462" builtinId="23" hidden="1"/>
    <cellStyle name="Komórka zaznaczona" xfId="39501" builtinId="23" hidden="1"/>
    <cellStyle name="Komórka zaznaczona" xfId="39541" builtinId="23" hidden="1"/>
    <cellStyle name="Komórka zaznaczona" xfId="39580" builtinId="23" hidden="1"/>
    <cellStyle name="Komórka zaznaczona" xfId="39616" builtinId="23" hidden="1"/>
    <cellStyle name="Komórka zaznaczona" xfId="38739" builtinId="23" hidden="1"/>
    <cellStyle name="Komórka zaznaczona" xfId="39653" builtinId="23" hidden="1"/>
    <cellStyle name="Komórka zaznaczona" xfId="39693" builtinId="23" hidden="1"/>
    <cellStyle name="Komórka zaznaczona" xfId="39731" builtinId="23" hidden="1"/>
    <cellStyle name="Komórka zaznaczona" xfId="39771" builtinId="23" hidden="1"/>
    <cellStyle name="Komórka zaznaczona" xfId="39810" builtinId="23" hidden="1"/>
    <cellStyle name="Komórka zaznaczona" xfId="39850" builtinId="23" hidden="1"/>
    <cellStyle name="Komórka zaznaczona" xfId="39890" builtinId="23" hidden="1"/>
    <cellStyle name="Komórka zaznaczona" xfId="39930" builtinId="23" hidden="1"/>
    <cellStyle name="Komórka zaznaczona" xfId="39968" builtinId="23" hidden="1"/>
    <cellStyle name="Komórka zaznaczona" xfId="40008" builtinId="23" hidden="1"/>
    <cellStyle name="Komórka zaznaczona" xfId="40047" builtinId="23" hidden="1"/>
    <cellStyle name="Komórka zaznaczona" xfId="40087" builtinId="23" hidden="1"/>
    <cellStyle name="Komórka zaznaczona" xfId="40127" builtinId="23" hidden="1"/>
    <cellStyle name="Komórka zaznaczona" xfId="40166" builtinId="23" hidden="1"/>
    <cellStyle name="Komórka zaznaczona" xfId="40206" builtinId="23" hidden="1"/>
    <cellStyle name="Komórka zaznaczona" xfId="40245" builtinId="23" hidden="1"/>
    <cellStyle name="Komórka zaznaczona" xfId="40285" builtinId="23" hidden="1"/>
    <cellStyle name="Komórka zaznaczona" xfId="40324" builtinId="23" hidden="1"/>
    <cellStyle name="Komórka zaznaczona" xfId="40355" builtinId="23" hidden="1"/>
    <cellStyle name="Komórka zaznaczona" xfId="38800" builtinId="23" hidden="1"/>
    <cellStyle name="Komórka zaznaczona" xfId="40369" builtinId="23" hidden="1"/>
    <cellStyle name="Komórka zaznaczona" xfId="40409" builtinId="23" hidden="1"/>
    <cellStyle name="Komórka zaznaczona" xfId="40447" builtinId="23" hidden="1"/>
    <cellStyle name="Komórka zaznaczona" xfId="40487" builtinId="23" hidden="1"/>
    <cellStyle name="Komórka zaznaczona" xfId="40526" builtinId="23" hidden="1"/>
    <cellStyle name="Komórka zaznaczona" xfId="40566" builtinId="23" hidden="1"/>
    <cellStyle name="Komórka zaznaczona" xfId="40606" builtinId="23" hidden="1"/>
    <cellStyle name="Komórka zaznaczona" xfId="40646" builtinId="23" hidden="1"/>
    <cellStyle name="Komórka zaznaczona" xfId="40684" builtinId="23" hidden="1"/>
    <cellStyle name="Komórka zaznaczona" xfId="40724" builtinId="23" hidden="1"/>
    <cellStyle name="Komórka zaznaczona" xfId="40763" builtinId="23" hidden="1"/>
    <cellStyle name="Komórka zaznaczona" xfId="40803" builtinId="23" hidden="1"/>
    <cellStyle name="Komórka zaznaczona" xfId="40843" builtinId="23" hidden="1"/>
    <cellStyle name="Komórka zaznaczona" xfId="40882" builtinId="23" hidden="1"/>
    <cellStyle name="Komórka zaznaczona" xfId="40922" builtinId="23" hidden="1"/>
    <cellStyle name="Komórka zaznaczona" xfId="40961" builtinId="23" hidden="1"/>
    <cellStyle name="Komórka zaznaczona" xfId="41001" builtinId="23" hidden="1"/>
    <cellStyle name="Komórka zaznaczona" xfId="41040" builtinId="23" hidden="1"/>
    <cellStyle name="Komórka zaznaczona" xfId="41100" builtinId="23" hidden="1"/>
    <cellStyle name="Komórka zaznaczona" xfId="41158" builtinId="23" hidden="1"/>
    <cellStyle name="Komórka zaznaczona" xfId="41198" builtinId="23" hidden="1"/>
    <cellStyle name="Komórka zaznaczona" xfId="41238" builtinId="23" hidden="1"/>
    <cellStyle name="Komórka zaznaczona" xfId="41276" builtinId="23" hidden="1"/>
    <cellStyle name="Komórka zaznaczona" xfId="41316" builtinId="23" hidden="1"/>
    <cellStyle name="Komórka zaznaczona" xfId="41355" builtinId="23" hidden="1"/>
    <cellStyle name="Komórka zaznaczona" xfId="41395" builtinId="23" hidden="1"/>
    <cellStyle name="Komórka zaznaczona" xfId="41435" builtinId="23" hidden="1"/>
    <cellStyle name="Komórka zaznaczona" xfId="41475" builtinId="23" hidden="1"/>
    <cellStyle name="Komórka zaznaczona" xfId="41513" builtinId="23" hidden="1"/>
    <cellStyle name="Komórka zaznaczona" xfId="41553" builtinId="23" hidden="1"/>
    <cellStyle name="Komórka zaznaczona" xfId="41592" builtinId="23" hidden="1"/>
    <cellStyle name="Komórka zaznaczona" xfId="41632" builtinId="23" hidden="1"/>
    <cellStyle name="Komórka zaznaczona" xfId="41672" builtinId="23" hidden="1"/>
    <cellStyle name="Komórka zaznaczona" xfId="41711" builtinId="23" hidden="1"/>
    <cellStyle name="Komórka zaznaczona" xfId="41751" builtinId="23" hidden="1"/>
    <cellStyle name="Komórka zaznaczona" xfId="41790" builtinId="23" hidden="1"/>
    <cellStyle name="Komórka zaznaczona" xfId="41830" builtinId="23" hidden="1"/>
    <cellStyle name="Komórka zaznaczona" xfId="41869" builtinId="23" hidden="1"/>
    <cellStyle name="Komórka zaznaczona" xfId="41139" builtinId="23" hidden="1"/>
    <cellStyle name="Komórka zaznaczona" xfId="41909" builtinId="23" hidden="1"/>
    <cellStyle name="Komórka zaznaczona" xfId="41949" builtinId="23" hidden="1"/>
    <cellStyle name="Komórka zaznaczona" xfId="41989" builtinId="23" hidden="1"/>
    <cellStyle name="Komórka zaznaczona" xfId="42027" builtinId="23" hidden="1"/>
    <cellStyle name="Komórka zaznaczona" xfId="42067" builtinId="23" hidden="1"/>
    <cellStyle name="Komórka zaznaczona" xfId="42106" builtinId="23" hidden="1"/>
    <cellStyle name="Komórka zaznaczona" xfId="42146" builtinId="23" hidden="1"/>
    <cellStyle name="Komórka zaznaczona" xfId="42186" builtinId="23" hidden="1"/>
    <cellStyle name="Komórka zaznaczona" xfId="42226" builtinId="23" hidden="1"/>
    <cellStyle name="Komórka zaznaczona" xfId="42264" builtinId="23" hidden="1"/>
    <cellStyle name="Komórka zaznaczona" xfId="42304" builtinId="23" hidden="1"/>
    <cellStyle name="Komórka zaznaczona" xfId="42343" builtinId="23" hidden="1"/>
    <cellStyle name="Komórka zaznaczona" xfId="42383" builtinId="23" hidden="1"/>
    <cellStyle name="Komórka zaznaczona" xfId="42423" builtinId="23" hidden="1"/>
    <cellStyle name="Komórka zaznaczona" xfId="42462" builtinId="23" hidden="1"/>
    <cellStyle name="Komórka zaznaczona" xfId="42502" builtinId="23" hidden="1"/>
    <cellStyle name="Komórka zaznaczona" xfId="42541" builtinId="23" hidden="1"/>
    <cellStyle name="Komórka zaznaczona" xfId="42581" builtinId="23" hidden="1"/>
    <cellStyle name="Komórka zaznaczona" xfId="42620" builtinId="23" hidden="1"/>
    <cellStyle name="Komórka zaznaczona" xfId="42684" builtinId="23" hidden="1"/>
    <cellStyle name="Komórka zaznaczona" xfId="42738" builtinId="23" hidden="1"/>
    <cellStyle name="Komórka zaznaczona" xfId="42778" builtinId="23" hidden="1"/>
    <cellStyle name="Komórka zaznaczona" xfId="42818" builtinId="23" hidden="1"/>
    <cellStyle name="Komórka zaznaczona" xfId="42856" builtinId="23" hidden="1"/>
    <cellStyle name="Komórka zaznaczona" xfId="42896" builtinId="23" hidden="1"/>
    <cellStyle name="Komórka zaznaczona" xfId="42935" builtinId="23" hidden="1"/>
    <cellStyle name="Komórka zaznaczona" xfId="42975" builtinId="23" hidden="1"/>
    <cellStyle name="Komórka zaznaczona" xfId="43015" builtinId="23" hidden="1"/>
    <cellStyle name="Komórka zaznaczona" xfId="43055" builtinId="23" hidden="1"/>
    <cellStyle name="Komórka zaznaczona" xfId="43093" builtinId="23" hidden="1"/>
    <cellStyle name="Komórka zaznaczona" xfId="43133" builtinId="23" hidden="1"/>
    <cellStyle name="Komórka zaznaczona" xfId="43172" builtinId="23" hidden="1"/>
    <cellStyle name="Komórka zaznaczona" xfId="43212" builtinId="23" hidden="1"/>
    <cellStyle name="Komórka zaznaczona" xfId="43252" builtinId="23" hidden="1"/>
    <cellStyle name="Komórka zaznaczona" xfId="43291" builtinId="23" hidden="1"/>
    <cellStyle name="Komórka zaznaczona" xfId="43331" builtinId="23" hidden="1"/>
    <cellStyle name="Komórka zaznaczona" xfId="43370" builtinId="23" hidden="1"/>
    <cellStyle name="Komórka zaznaczona" xfId="43410" builtinId="23" hidden="1"/>
    <cellStyle name="Komórka zaznaczona" xfId="43449" builtinId="23" hidden="1"/>
    <cellStyle name="Komórka zaznaczona" xfId="42657" builtinId="23" hidden="1"/>
    <cellStyle name="Komórka zaznaczona" xfId="43489" builtinId="23" hidden="1"/>
    <cellStyle name="Komórka zaznaczona" xfId="43529" builtinId="23" hidden="1"/>
    <cellStyle name="Komórka zaznaczona" xfId="43569" builtinId="23" hidden="1"/>
    <cellStyle name="Komórka zaznaczona" xfId="43607" builtinId="23" hidden="1"/>
    <cellStyle name="Komórka zaznaczona" xfId="43647" builtinId="23" hidden="1"/>
    <cellStyle name="Komórka zaznaczona" xfId="43686" builtinId="23" hidden="1"/>
    <cellStyle name="Komórka zaznaczona" xfId="43726" builtinId="23" hidden="1"/>
    <cellStyle name="Komórka zaznaczona" xfId="43766" builtinId="23" hidden="1"/>
    <cellStyle name="Komórka zaznaczona" xfId="43806" builtinId="23" hidden="1"/>
    <cellStyle name="Komórka zaznaczona" xfId="43844" builtinId="23" hidden="1"/>
    <cellStyle name="Komórka zaznaczona" xfId="43884" builtinId="23" hidden="1"/>
    <cellStyle name="Komórka zaznaczona" xfId="43923" builtinId="23" hidden="1"/>
    <cellStyle name="Komórka zaznaczona" xfId="43963" builtinId="23" hidden="1"/>
    <cellStyle name="Komórka zaznaczona" xfId="44003" builtinId="23" hidden="1"/>
    <cellStyle name="Komórka zaznaczona" xfId="44042" builtinId="23" hidden="1"/>
    <cellStyle name="Komórka zaznaczona" xfId="44082" builtinId="23" hidden="1"/>
    <cellStyle name="Komórka zaznaczona" xfId="44121" builtinId="23" hidden="1"/>
    <cellStyle name="Komórka zaznaczona" xfId="44161" builtinId="23" hidden="1"/>
    <cellStyle name="Komórka zaznaczona" xfId="44200" builtinId="23" hidden="1"/>
    <cellStyle name="Komórka zaznaczona" xfId="44264" builtinId="23" hidden="1"/>
    <cellStyle name="Komórka zaznaczona" xfId="44318" builtinId="23" hidden="1"/>
    <cellStyle name="Komórka zaznaczona" xfId="44358" builtinId="23" hidden="1"/>
    <cellStyle name="Komórka zaznaczona" xfId="44398" builtinId="23" hidden="1"/>
    <cellStyle name="Komórka zaznaczona" xfId="44436" builtinId="23" hidden="1"/>
    <cellStyle name="Komórka zaznaczona" xfId="44476" builtinId="23" hidden="1"/>
    <cellStyle name="Komórka zaznaczona" xfId="44515" builtinId="23" hidden="1"/>
    <cellStyle name="Komórka zaznaczona" xfId="44555" builtinId="23" hidden="1"/>
    <cellStyle name="Komórka zaznaczona" xfId="44595" builtinId="23" hidden="1"/>
    <cellStyle name="Komórka zaznaczona" xfId="44635" builtinId="23" hidden="1"/>
    <cellStyle name="Komórka zaznaczona" xfId="44673" builtinId="23" hidden="1"/>
    <cellStyle name="Komórka zaznaczona" xfId="44713" builtinId="23" hidden="1"/>
    <cellStyle name="Komórka zaznaczona" xfId="44752" builtinId="23" hidden="1"/>
    <cellStyle name="Komórka zaznaczona" xfId="44792" builtinId="23" hidden="1"/>
    <cellStyle name="Komórka zaznaczona" xfId="44832" builtinId="23" hidden="1"/>
    <cellStyle name="Komórka zaznaczona" xfId="44871" builtinId="23" hidden="1"/>
    <cellStyle name="Komórka zaznaczona" xfId="44911" builtinId="23" hidden="1"/>
    <cellStyle name="Komórka zaznaczona" xfId="44950" builtinId="23" hidden="1"/>
    <cellStyle name="Komórka zaznaczona" xfId="44990" builtinId="23" hidden="1"/>
    <cellStyle name="Komórka zaznaczona" xfId="45029" builtinId="23" hidden="1"/>
    <cellStyle name="Komórka zaznaczona" xfId="44238" builtinId="23" hidden="1"/>
    <cellStyle name="Komórka zaznaczona" xfId="45069" builtinId="23" hidden="1"/>
    <cellStyle name="Komórka zaznaczona" xfId="45109" builtinId="23" hidden="1"/>
    <cellStyle name="Komórka zaznaczona" xfId="45149" builtinId="23" hidden="1"/>
    <cellStyle name="Komórka zaznaczona" xfId="45187" builtinId="23" hidden="1"/>
    <cellStyle name="Komórka zaznaczona" xfId="45227" builtinId="23" hidden="1"/>
    <cellStyle name="Komórka zaznaczona" xfId="45266" builtinId="23" hidden="1"/>
    <cellStyle name="Komórka zaznaczona" xfId="45306" builtinId="23" hidden="1"/>
    <cellStyle name="Komórka zaznaczona" xfId="45346" builtinId="23" hidden="1"/>
    <cellStyle name="Komórka zaznaczona" xfId="45386" builtinId="23" hidden="1"/>
    <cellStyle name="Komórka zaznaczona" xfId="45424" builtinId="23" hidden="1"/>
    <cellStyle name="Komórka zaznaczona" xfId="45464" builtinId="23" hidden="1"/>
    <cellStyle name="Komórka zaznaczona" xfId="45503" builtinId="23" hidden="1"/>
    <cellStyle name="Komórka zaznaczona" xfId="45543" builtinId="23" hidden="1"/>
    <cellStyle name="Komórka zaznaczona" xfId="45583" builtinId="23" hidden="1"/>
    <cellStyle name="Komórka zaznaczona" xfId="45622" builtinId="23" hidden="1"/>
    <cellStyle name="Komórka zaznaczona" xfId="45662" builtinId="23" hidden="1"/>
    <cellStyle name="Komórka zaznaczona" xfId="45701" builtinId="23" hidden="1"/>
    <cellStyle name="Komórka zaznaczona" xfId="45741" builtinId="23" hidden="1"/>
    <cellStyle name="Komórka zaznaczona" xfId="45780" builtinId="23" hidden="1"/>
    <cellStyle name="Nagłówek 1" xfId="146" builtinId="16" hidden="1"/>
    <cellStyle name="Nagłówek 1" xfId="186" builtinId="16" hidden="1"/>
    <cellStyle name="Nagłówek 1" xfId="225" builtinId="16" hidden="1"/>
    <cellStyle name="Nagłówek 1" xfId="265" builtinId="16" hidden="1"/>
    <cellStyle name="Nagłówek 1" xfId="305" builtinId="16" hidden="1"/>
    <cellStyle name="Nagłówek 1" xfId="345" builtinId="16" hidden="1"/>
    <cellStyle name="Nagłówek 1" xfId="383" builtinId="16" hidden="1"/>
    <cellStyle name="Nagłówek 1" xfId="423" builtinId="16" hidden="1"/>
    <cellStyle name="Nagłówek 1" xfId="462" builtinId="16" hidden="1"/>
    <cellStyle name="Nagłówek 1" xfId="502" builtinId="16" hidden="1"/>
    <cellStyle name="Nagłówek 1" xfId="542" builtinId="16" hidden="1"/>
    <cellStyle name="Nagłówek 1" xfId="581" builtinId="16" hidden="1"/>
    <cellStyle name="Nagłówek 1" xfId="621" builtinId="16" hidden="1"/>
    <cellStyle name="Nagłówek 1" xfId="660" builtinId="16" hidden="1"/>
    <cellStyle name="Nagłówek 1" xfId="700" builtinId="16" hidden="1"/>
    <cellStyle name="Nagłówek 1" xfId="739" builtinId="16" hidden="1"/>
    <cellStyle name="Nagłówek 1" xfId="778" builtinId="16" hidden="1"/>
    <cellStyle name="Nagłówek 1" xfId="937" builtinId="16" hidden="1"/>
    <cellStyle name="Nagłówek 1" xfId="977" builtinId="16" hidden="1"/>
    <cellStyle name="Nagłówek 1" xfId="1017" builtinId="16" hidden="1"/>
    <cellStyle name="Nagłówek 1" xfId="1055" builtinId="16" hidden="1"/>
    <cellStyle name="Nagłówek 1" xfId="1095" builtinId="16" hidden="1"/>
    <cellStyle name="Nagłówek 1" xfId="1134" builtinId="16" hidden="1"/>
    <cellStyle name="Nagłówek 1" xfId="1174" builtinId="16" hidden="1"/>
    <cellStyle name="Nagłówek 1" xfId="1214" builtinId="16" hidden="1"/>
    <cellStyle name="Nagłówek 1" xfId="1254" builtinId="16" hidden="1"/>
    <cellStyle name="Nagłówek 1" xfId="1292" builtinId="16" hidden="1"/>
    <cellStyle name="Nagłówek 1" xfId="1332" builtinId="16" hidden="1"/>
    <cellStyle name="Nagłówek 1" xfId="1371" builtinId="16" hidden="1"/>
    <cellStyle name="Nagłówek 1" xfId="1411" builtinId="16" hidden="1"/>
    <cellStyle name="Nagłówek 1" xfId="1451" builtinId="16" hidden="1"/>
    <cellStyle name="Nagłówek 1" xfId="1490" builtinId="16" hidden="1"/>
    <cellStyle name="Nagłówek 1" xfId="1531" builtinId="16" hidden="1"/>
    <cellStyle name="Nagłówek 1" xfId="1570" builtinId="16" hidden="1"/>
    <cellStyle name="Nagłówek 1" xfId="1610" builtinId="16" hidden="1"/>
    <cellStyle name="Nagłówek 1" xfId="1649" builtinId="16" hidden="1"/>
    <cellStyle name="Nagłówek 1" xfId="933" builtinId="16" hidden="1"/>
    <cellStyle name="Nagłówek 1" xfId="830" builtinId="16" hidden="1"/>
    <cellStyle name="Nagłówek 1" xfId="1722" builtinId="16" hidden="1"/>
    <cellStyle name="Nagłówek 1" xfId="1762" builtinId="16" hidden="1"/>
    <cellStyle name="Nagłówek 1" xfId="1800" builtinId="16" hidden="1"/>
    <cellStyle name="Nagłówek 1" xfId="1840" builtinId="16" hidden="1"/>
    <cellStyle name="Nagłówek 1" xfId="1879" builtinId="16" hidden="1"/>
    <cellStyle name="Nagłówek 1" xfId="1919" builtinId="16" hidden="1"/>
    <cellStyle name="Nagłówek 1" xfId="1959" builtinId="16" hidden="1"/>
    <cellStyle name="Nagłówek 1" xfId="1999" builtinId="16" hidden="1"/>
    <cellStyle name="Nagłówek 1" xfId="2037" builtinId="16" hidden="1"/>
    <cellStyle name="Nagłówek 1" xfId="2077" builtinId="16" hidden="1"/>
    <cellStyle name="Nagłówek 1" xfId="2116" builtinId="16" hidden="1"/>
    <cellStyle name="Nagłówek 1" xfId="2156" builtinId="16" hidden="1"/>
    <cellStyle name="Nagłówek 1" xfId="2196" builtinId="16" hidden="1"/>
    <cellStyle name="Nagłówek 1" xfId="2235" builtinId="16" hidden="1"/>
    <cellStyle name="Nagłówek 1" xfId="2275" builtinId="16" hidden="1"/>
    <cellStyle name="Nagłówek 1" xfId="2314" builtinId="16" hidden="1"/>
    <cellStyle name="Nagłówek 1" xfId="2354" builtinId="16" hidden="1"/>
    <cellStyle name="Nagłówek 1" xfId="2393" builtinId="16" hidden="1"/>
    <cellStyle name="Nagłówek 1" xfId="834" builtinId="16" hidden="1"/>
    <cellStyle name="Nagłówek 1" xfId="869" builtinId="16" hidden="1"/>
    <cellStyle name="Nagłówek 1" xfId="2438" builtinId="16" hidden="1"/>
    <cellStyle name="Nagłówek 1" xfId="2478" builtinId="16" hidden="1"/>
    <cellStyle name="Nagłówek 1" xfId="2516" builtinId="16" hidden="1"/>
    <cellStyle name="Nagłówek 1" xfId="2556" builtinId="16" hidden="1"/>
    <cellStyle name="Nagłówek 1" xfId="2595" builtinId="16" hidden="1"/>
    <cellStyle name="Nagłówek 1" xfId="2635" builtinId="16" hidden="1"/>
    <cellStyle name="Nagłówek 1" xfId="2675" builtinId="16" hidden="1"/>
    <cellStyle name="Nagłówek 1" xfId="2715" builtinId="16" hidden="1"/>
    <cellStyle name="Nagłówek 1" xfId="2753" builtinId="16" hidden="1"/>
    <cellStyle name="Nagłówek 1" xfId="2793" builtinId="16" hidden="1"/>
    <cellStyle name="Nagłówek 1" xfId="2832" builtinId="16" hidden="1"/>
    <cellStyle name="Nagłówek 1" xfId="2872" builtinId="16" hidden="1"/>
    <cellStyle name="Nagłówek 1" xfId="2912" builtinId="16" hidden="1"/>
    <cellStyle name="Nagłówek 1" xfId="2951" builtinId="16" hidden="1"/>
    <cellStyle name="Nagłówek 1" xfId="2991" builtinId="16" hidden="1"/>
    <cellStyle name="Nagłówek 1" xfId="3030" builtinId="16" hidden="1"/>
    <cellStyle name="Nagłówek 1" xfId="3070" builtinId="16" hidden="1"/>
    <cellStyle name="Nagłówek 1" xfId="3109" builtinId="16" hidden="1"/>
    <cellStyle name="Nagłówek 1" xfId="3148" builtinId="16" hidden="1"/>
    <cellStyle name="Nagłówek 1" xfId="3341" builtinId="16" hidden="1"/>
    <cellStyle name="Nagłówek 1" xfId="3385" builtinId="16" hidden="1"/>
    <cellStyle name="Nagłówek 1" xfId="3425" builtinId="16" hidden="1"/>
    <cellStyle name="Nagłówek 1" xfId="3463" builtinId="16" hidden="1"/>
    <cellStyle name="Nagłówek 1" xfId="3503" builtinId="16" hidden="1"/>
    <cellStyle name="Nagłówek 1" xfId="3542" builtinId="16" hidden="1"/>
    <cellStyle name="Nagłówek 1" xfId="3582" builtinId="16" hidden="1"/>
    <cellStyle name="Nagłówek 1" xfId="3622" builtinId="16" hidden="1"/>
    <cellStyle name="Nagłówek 1" xfId="3662" builtinId="16" hidden="1"/>
    <cellStyle name="Nagłówek 1" xfId="3700" builtinId="16" hidden="1"/>
    <cellStyle name="Nagłówek 1" xfId="3740" builtinId="16" hidden="1"/>
    <cellStyle name="Nagłówek 1" xfId="3783" builtinId="16" hidden="1"/>
    <cellStyle name="Nagłówek 1" xfId="3823" builtinId="16" hidden="1"/>
    <cellStyle name="Nagłówek 1" xfId="3863" builtinId="16" hidden="1"/>
    <cellStyle name="Nagłówek 1" xfId="3902" builtinId="16" hidden="1"/>
    <cellStyle name="Nagłówek 1" xfId="3943" builtinId="16" hidden="1"/>
    <cellStyle name="Nagłówek 1" xfId="3982" builtinId="16" hidden="1"/>
    <cellStyle name="Nagłówek 1" xfId="4022" builtinId="16" hidden="1"/>
    <cellStyle name="Nagłówek 1" xfId="4061" builtinId="16" hidden="1"/>
    <cellStyle name="Nagłówek 1" xfId="4118" builtinId="16" hidden="1"/>
    <cellStyle name="Nagłówek 1" xfId="4277" builtinId="16" hidden="1"/>
    <cellStyle name="Nagłówek 1" xfId="4321" builtinId="16" hidden="1"/>
    <cellStyle name="Nagłówek 1" xfId="4361" builtinId="16" hidden="1"/>
    <cellStyle name="Nagłówek 1" xfId="4399" builtinId="16" hidden="1"/>
    <cellStyle name="Nagłówek 1" xfId="4439" builtinId="16" hidden="1"/>
    <cellStyle name="Nagłówek 1" xfId="4478" builtinId="16" hidden="1"/>
    <cellStyle name="Nagłówek 1" xfId="4518" builtinId="16" hidden="1"/>
    <cellStyle name="Nagłówek 1" xfId="4558" builtinId="16" hidden="1"/>
    <cellStyle name="Nagłówek 1" xfId="4598" builtinId="16" hidden="1"/>
    <cellStyle name="Nagłówek 1" xfId="4636" builtinId="16" hidden="1"/>
    <cellStyle name="Nagłówek 1" xfId="4676" builtinId="16" hidden="1"/>
    <cellStyle name="Nagłówek 1" xfId="4719" builtinId="16" hidden="1"/>
    <cellStyle name="Nagłówek 1" xfId="4759" builtinId="16" hidden="1"/>
    <cellStyle name="Nagłówek 1" xfId="4799" builtinId="16" hidden="1"/>
    <cellStyle name="Nagłówek 1" xfId="4838" builtinId="16" hidden="1"/>
    <cellStyle name="Nagłówek 1" xfId="4879" builtinId="16" hidden="1"/>
    <cellStyle name="Nagłówek 1" xfId="4918" builtinId="16" hidden="1"/>
    <cellStyle name="Nagłówek 1" xfId="4958" builtinId="16" hidden="1"/>
    <cellStyle name="Nagłówek 1" xfId="4997" builtinId="16" hidden="1"/>
    <cellStyle name="Nagłówek 1" xfId="4273" builtinId="16" hidden="1"/>
    <cellStyle name="Nagłówek 1" xfId="4170" builtinId="16" hidden="1"/>
    <cellStyle name="Nagłówek 1" xfId="5070" builtinId="16" hidden="1"/>
    <cellStyle name="Nagłówek 1" xfId="5110" builtinId="16" hidden="1"/>
    <cellStyle name="Nagłówek 1" xfId="5148" builtinId="16" hidden="1"/>
    <cellStyle name="Nagłówek 1" xfId="5188" builtinId="16" hidden="1"/>
    <cellStyle name="Nagłówek 1" xfId="5227" builtinId="16" hidden="1"/>
    <cellStyle name="Nagłówek 1" xfId="5267" builtinId="16" hidden="1"/>
    <cellStyle name="Nagłówek 1" xfId="5307" builtinId="16" hidden="1"/>
    <cellStyle name="Nagłówek 1" xfId="5347" builtinId="16" hidden="1"/>
    <cellStyle name="Nagłówek 1" xfId="5385" builtinId="16" hidden="1"/>
    <cellStyle name="Nagłówek 1" xfId="5425" builtinId="16" hidden="1"/>
    <cellStyle name="Nagłówek 1" xfId="5464" builtinId="16" hidden="1"/>
    <cellStyle name="Nagłówek 1" xfId="5504" builtinId="16" hidden="1"/>
    <cellStyle name="Nagłówek 1" xfId="5544" builtinId="16" hidden="1"/>
    <cellStyle name="Nagłówek 1" xfId="5583" builtinId="16" hidden="1"/>
    <cellStyle name="Nagłówek 1" xfId="5623" builtinId="16" hidden="1"/>
    <cellStyle name="Nagłówek 1" xfId="5662" builtinId="16" hidden="1"/>
    <cellStyle name="Nagłówek 1" xfId="5702" builtinId="16" hidden="1"/>
    <cellStyle name="Nagłówek 1" xfId="5741" builtinId="16" hidden="1"/>
    <cellStyle name="Nagłówek 1" xfId="4174" builtinId="16" hidden="1"/>
    <cellStyle name="Nagłówek 1" xfId="4209" builtinId="16" hidden="1"/>
    <cellStyle name="Nagłówek 1" xfId="5786" builtinId="16" hidden="1"/>
    <cellStyle name="Nagłówek 1" xfId="5826" builtinId="16" hidden="1"/>
    <cellStyle name="Nagłówek 1" xfId="5864" builtinId="16" hidden="1"/>
    <cellStyle name="Nagłówek 1" xfId="5904" builtinId="16" hidden="1"/>
    <cellStyle name="Nagłówek 1" xfId="5943" builtinId="16" hidden="1"/>
    <cellStyle name="Nagłówek 1" xfId="5983" builtinId="16" hidden="1"/>
    <cellStyle name="Nagłówek 1" xfId="6023" builtinId="16" hidden="1"/>
    <cellStyle name="Nagłówek 1" xfId="6063" builtinId="16" hidden="1"/>
    <cellStyle name="Nagłówek 1" xfId="6101" builtinId="16" hidden="1"/>
    <cellStyle name="Nagłówek 1" xfId="6141" builtinId="16" hidden="1"/>
    <cellStyle name="Nagłówek 1" xfId="6180" builtinId="16" hidden="1"/>
    <cellStyle name="Nagłówek 1" xfId="6220" builtinId="16" hidden="1"/>
    <cellStyle name="Nagłówek 1" xfId="6260" builtinId="16" hidden="1"/>
    <cellStyle name="Nagłówek 1" xfId="6299" builtinId="16" hidden="1"/>
    <cellStyle name="Nagłówek 1" xfId="6339" builtinId="16" hidden="1"/>
    <cellStyle name="Nagłówek 1" xfId="6378" builtinId="16" hidden="1"/>
    <cellStyle name="Nagłówek 1" xfId="6418" builtinId="16" hidden="1"/>
    <cellStyle name="Nagłówek 1" xfId="6457" builtinId="16" hidden="1"/>
    <cellStyle name="Nagłówek 1" xfId="3337" builtinId="16" hidden="1"/>
    <cellStyle name="Nagłówek 1" xfId="3210" builtinId="16" hidden="1"/>
    <cellStyle name="Nagłówek 1" xfId="6512" builtinId="16" hidden="1"/>
    <cellStyle name="Nagłówek 1" xfId="6552" builtinId="16" hidden="1"/>
    <cellStyle name="Nagłówek 1" xfId="6590" builtinId="16" hidden="1"/>
    <cellStyle name="Nagłówek 1" xfId="6630" builtinId="16" hidden="1"/>
    <cellStyle name="Nagłówek 1" xfId="6669" builtinId="16" hidden="1"/>
    <cellStyle name="Nagłówek 1" xfId="6709" builtinId="16" hidden="1"/>
    <cellStyle name="Nagłówek 1" xfId="6749" builtinId="16" hidden="1"/>
    <cellStyle name="Nagłówek 1" xfId="6789" builtinId="16" hidden="1"/>
    <cellStyle name="Nagłówek 1" xfId="6827" builtinId="16" hidden="1"/>
    <cellStyle name="Nagłówek 1" xfId="6867" builtinId="16" hidden="1"/>
    <cellStyle name="Nagłówek 1" xfId="6908" builtinId="16" hidden="1"/>
    <cellStyle name="Nagłówek 1" xfId="6948" builtinId="16" hidden="1"/>
    <cellStyle name="Nagłówek 1" xfId="6988" builtinId="16" hidden="1"/>
    <cellStyle name="Nagłówek 1" xfId="7027" builtinId="16" hidden="1"/>
    <cellStyle name="Nagłówek 1" xfId="7068" builtinId="16" hidden="1"/>
    <cellStyle name="Nagłówek 1" xfId="7107" builtinId="16" hidden="1"/>
    <cellStyle name="Nagłówek 1" xfId="7147" builtinId="16" hidden="1"/>
    <cellStyle name="Nagłówek 1" xfId="7186" builtinId="16" hidden="1"/>
    <cellStyle name="Nagłówek 1" xfId="7236" builtinId="16" hidden="1"/>
    <cellStyle name="Nagłówek 1" xfId="7395" builtinId="16" hidden="1"/>
    <cellStyle name="Nagłówek 1" xfId="7437" builtinId="16" hidden="1"/>
    <cellStyle name="Nagłówek 1" xfId="7477" builtinId="16" hidden="1"/>
    <cellStyle name="Nagłówek 1" xfId="7515" builtinId="16" hidden="1"/>
    <cellStyle name="Nagłówek 1" xfId="7555" builtinId="16" hidden="1"/>
    <cellStyle name="Nagłówek 1" xfId="7594" builtinId="16" hidden="1"/>
    <cellStyle name="Nagłówek 1" xfId="7634" builtinId="16" hidden="1"/>
    <cellStyle name="Nagłówek 1" xfId="7674" builtinId="16" hidden="1"/>
    <cellStyle name="Nagłówek 1" xfId="7714" builtinId="16" hidden="1"/>
    <cellStyle name="Nagłówek 1" xfId="7752" builtinId="16" hidden="1"/>
    <cellStyle name="Nagłówek 1" xfId="7792" builtinId="16" hidden="1"/>
    <cellStyle name="Nagłówek 1" xfId="7833" builtinId="16" hidden="1"/>
    <cellStyle name="Nagłówek 1" xfId="7873" builtinId="16" hidden="1"/>
    <cellStyle name="Nagłówek 1" xfId="7913" builtinId="16" hidden="1"/>
    <cellStyle name="Nagłówek 1" xfId="7952" builtinId="16" hidden="1"/>
    <cellStyle name="Nagłówek 1" xfId="7993" builtinId="16" hidden="1"/>
    <cellStyle name="Nagłówek 1" xfId="8032" builtinId="16" hidden="1"/>
    <cellStyle name="Nagłówek 1" xfId="8072" builtinId="16" hidden="1"/>
    <cellStyle name="Nagłówek 1" xfId="8111" builtinId="16" hidden="1"/>
    <cellStyle name="Nagłówek 1" xfId="7391" builtinId="16" hidden="1"/>
    <cellStyle name="Nagłówek 1" xfId="7288" builtinId="16" hidden="1"/>
    <cellStyle name="Nagłówek 1" xfId="8184" builtinId="16" hidden="1"/>
    <cellStyle name="Nagłówek 1" xfId="8224" builtinId="16" hidden="1"/>
    <cellStyle name="Nagłówek 1" xfId="8262" builtinId="16" hidden="1"/>
    <cellStyle name="Nagłówek 1" xfId="8302" builtinId="16" hidden="1"/>
    <cellStyle name="Nagłówek 1" xfId="8341" builtinId="16" hidden="1"/>
    <cellStyle name="Nagłówek 1" xfId="8381" builtinId="16" hidden="1"/>
    <cellStyle name="Nagłówek 1" xfId="8421" builtinId="16" hidden="1"/>
    <cellStyle name="Nagłówek 1" xfId="8461" builtinId="16" hidden="1"/>
    <cellStyle name="Nagłówek 1" xfId="8499" builtinId="16" hidden="1"/>
    <cellStyle name="Nagłówek 1" xfId="8539" builtinId="16" hidden="1"/>
    <cellStyle name="Nagłówek 1" xfId="8578" builtinId="16" hidden="1"/>
    <cellStyle name="Nagłówek 1" xfId="8618" builtinId="16" hidden="1"/>
    <cellStyle name="Nagłówek 1" xfId="8658" builtinId="16" hidden="1"/>
    <cellStyle name="Nagłówek 1" xfId="8697" builtinId="16" hidden="1"/>
    <cellStyle name="Nagłówek 1" xfId="8737" builtinId="16" hidden="1"/>
    <cellStyle name="Nagłówek 1" xfId="8776" builtinId="16" hidden="1"/>
    <cellStyle name="Nagłówek 1" xfId="8816" builtinId="16" hidden="1"/>
    <cellStyle name="Nagłówek 1" xfId="8855" builtinId="16" hidden="1"/>
    <cellStyle name="Nagłówek 1" xfId="7292" builtinId="16" hidden="1"/>
    <cellStyle name="Nagłówek 1" xfId="7327" builtinId="16" hidden="1"/>
    <cellStyle name="Nagłówek 1" xfId="8900" builtinId="16" hidden="1"/>
    <cellStyle name="Nagłówek 1" xfId="8940" builtinId="16" hidden="1"/>
    <cellStyle name="Nagłówek 1" xfId="8978" builtinId="16" hidden="1"/>
    <cellStyle name="Nagłówek 1" xfId="9018" builtinId="16" hidden="1"/>
    <cellStyle name="Nagłówek 1" xfId="9057" builtinId="16" hidden="1"/>
    <cellStyle name="Nagłówek 1" xfId="9097" builtinId="16" hidden="1"/>
    <cellStyle name="Nagłówek 1" xfId="9137" builtinId="16" hidden="1"/>
    <cellStyle name="Nagłówek 1" xfId="9177" builtinId="16" hidden="1"/>
    <cellStyle name="Nagłówek 1" xfId="9215" builtinId="16" hidden="1"/>
    <cellStyle name="Nagłówek 1" xfId="9255" builtinId="16" hidden="1"/>
    <cellStyle name="Nagłówek 1" xfId="9294" builtinId="16" hidden="1"/>
    <cellStyle name="Nagłówek 1" xfId="9334" builtinId="16" hidden="1"/>
    <cellStyle name="Nagłówek 1" xfId="9374" builtinId="16" hidden="1"/>
    <cellStyle name="Nagłówek 1" xfId="9413" builtinId="16" hidden="1"/>
    <cellStyle name="Nagłówek 1" xfId="9453" builtinId="16" hidden="1"/>
    <cellStyle name="Nagłówek 1" xfId="9492" builtinId="16" hidden="1"/>
    <cellStyle name="Nagłówek 1" xfId="9532" builtinId="16" hidden="1"/>
    <cellStyle name="Nagłówek 1" xfId="9571" builtinId="16" hidden="1"/>
    <cellStyle name="Nagłówek 1" xfId="4112" builtinId="16" hidden="1"/>
    <cellStyle name="Nagłówek 1" xfId="9612" builtinId="16" hidden="1"/>
    <cellStyle name="Nagłówek 1" xfId="9652" builtinId="16" hidden="1"/>
    <cellStyle name="Nagłówek 1" xfId="9692" builtinId="16" hidden="1"/>
    <cellStyle name="Nagłówek 1" xfId="9730" builtinId="16" hidden="1"/>
    <cellStyle name="Nagłówek 1" xfId="9770" builtinId="16" hidden="1"/>
    <cellStyle name="Nagłówek 1" xfId="9809" builtinId="16" hidden="1"/>
    <cellStyle name="Nagłówek 1" xfId="9849" builtinId="16" hidden="1"/>
    <cellStyle name="Nagłówek 1" xfId="9889" builtinId="16" hidden="1"/>
    <cellStyle name="Nagłówek 1" xfId="9929" builtinId="16" hidden="1"/>
    <cellStyle name="Nagłówek 1" xfId="9967" builtinId="16" hidden="1"/>
    <cellStyle name="Nagłówek 1" xfId="10007" builtinId="16" hidden="1"/>
    <cellStyle name="Nagłówek 1" xfId="10046" builtinId="16" hidden="1"/>
    <cellStyle name="Nagłówek 1" xfId="10086" builtinId="16" hidden="1"/>
    <cellStyle name="Nagłówek 1" xfId="10126" builtinId="16" hidden="1"/>
    <cellStyle name="Nagłówek 1" xfId="10165" builtinId="16" hidden="1"/>
    <cellStyle name="Nagłówek 1" xfId="10205" builtinId="16" hidden="1"/>
    <cellStyle name="Nagłówek 1" xfId="10244" builtinId="16" hidden="1"/>
    <cellStyle name="Nagłówek 1" xfId="10284" builtinId="16" hidden="1"/>
    <cellStyle name="Nagłówek 1" xfId="10323" builtinId="16" hidden="1"/>
    <cellStyle name="Nagłówek 1" xfId="10362" builtinId="16" hidden="1"/>
    <cellStyle name="Nagłówek 1" xfId="10521" builtinId="16" hidden="1"/>
    <cellStyle name="Nagłówek 1" xfId="10561" builtinId="16" hidden="1"/>
    <cellStyle name="Nagłówek 1" xfId="10601" builtinId="16" hidden="1"/>
    <cellStyle name="Nagłówek 1" xfId="10639" builtinId="16" hidden="1"/>
    <cellStyle name="Nagłówek 1" xfId="10679" builtinId="16" hidden="1"/>
    <cellStyle name="Nagłówek 1" xfId="10718" builtinId="16" hidden="1"/>
    <cellStyle name="Nagłówek 1" xfId="10758" builtinId="16" hidden="1"/>
    <cellStyle name="Nagłówek 1" xfId="10798" builtinId="16" hidden="1"/>
    <cellStyle name="Nagłówek 1" xfId="10838" builtinId="16" hidden="1"/>
    <cellStyle name="Nagłówek 1" xfId="10876" builtinId="16" hidden="1"/>
    <cellStyle name="Nagłówek 1" xfId="10916" builtinId="16" hidden="1"/>
    <cellStyle name="Nagłówek 1" xfId="10955" builtinId="16" hidden="1"/>
    <cellStyle name="Nagłówek 1" xfId="10995" builtinId="16" hidden="1"/>
    <cellStyle name="Nagłówek 1" xfId="11035" builtinId="16" hidden="1"/>
    <cellStyle name="Nagłówek 1" xfId="11074" builtinId="16" hidden="1"/>
    <cellStyle name="Nagłówek 1" xfId="11115" builtinId="16" hidden="1"/>
    <cellStyle name="Nagłówek 1" xfId="11154" builtinId="16" hidden="1"/>
    <cellStyle name="Nagłówek 1" xfId="11194" builtinId="16" hidden="1"/>
    <cellStyle name="Nagłówek 1" xfId="11233" builtinId="16" hidden="1"/>
    <cellStyle name="Nagłówek 1" xfId="10517" builtinId="16" hidden="1"/>
    <cellStyle name="Nagłówek 1" xfId="10414" builtinId="16" hidden="1"/>
    <cellStyle name="Nagłówek 1" xfId="11306" builtinId="16" hidden="1"/>
    <cellStyle name="Nagłówek 1" xfId="11346" builtinId="16" hidden="1"/>
    <cellStyle name="Nagłówek 1" xfId="11384" builtinId="16" hidden="1"/>
    <cellStyle name="Nagłówek 1" xfId="11424" builtinId="16" hidden="1"/>
    <cellStyle name="Nagłówek 1" xfId="11463" builtinId="16" hidden="1"/>
    <cellStyle name="Nagłówek 1" xfId="11503" builtinId="16" hidden="1"/>
    <cellStyle name="Nagłówek 1" xfId="11543" builtinId="16" hidden="1"/>
    <cellStyle name="Nagłówek 1" xfId="11583" builtinId="16" hidden="1"/>
    <cellStyle name="Nagłówek 1" xfId="11621" builtinId="16" hidden="1"/>
    <cellStyle name="Nagłówek 1" xfId="11661" builtinId="16" hidden="1"/>
    <cellStyle name="Nagłówek 1" xfId="11700" builtinId="16" hidden="1"/>
    <cellStyle name="Nagłówek 1" xfId="11740" builtinId="16" hidden="1"/>
    <cellStyle name="Nagłówek 1" xfId="11780" builtinId="16" hidden="1"/>
    <cellStyle name="Nagłówek 1" xfId="11819" builtinId="16" hidden="1"/>
    <cellStyle name="Nagłówek 1" xfId="11859" builtinId="16" hidden="1"/>
    <cellStyle name="Nagłówek 1" xfId="11898" builtinId="16" hidden="1"/>
    <cellStyle name="Nagłówek 1" xfId="11938" builtinId="16" hidden="1"/>
    <cellStyle name="Nagłówek 1" xfId="11977" builtinId="16" hidden="1"/>
    <cellStyle name="Nagłówek 1" xfId="10418" builtinId="16" hidden="1"/>
    <cellStyle name="Nagłówek 1" xfId="10453" builtinId="16" hidden="1"/>
    <cellStyle name="Nagłówek 1" xfId="12022" builtinId="16" hidden="1"/>
    <cellStyle name="Nagłówek 1" xfId="12062" builtinId="16" hidden="1"/>
    <cellStyle name="Nagłówek 1" xfId="12100" builtinId="16" hidden="1"/>
    <cellStyle name="Nagłówek 1" xfId="12140" builtinId="16" hidden="1"/>
    <cellStyle name="Nagłówek 1" xfId="12179" builtinId="16" hidden="1"/>
    <cellStyle name="Nagłówek 1" xfId="12219" builtinId="16" hidden="1"/>
    <cellStyle name="Nagłówek 1" xfId="12259" builtinId="16" hidden="1"/>
    <cellStyle name="Nagłówek 1" xfId="12299" builtinId="16" hidden="1"/>
    <cellStyle name="Nagłówek 1" xfId="12337" builtinId="16" hidden="1"/>
    <cellStyle name="Nagłówek 1" xfId="12377" builtinId="16" hidden="1"/>
    <cellStyle name="Nagłówek 1" xfId="12416" builtinId="16" hidden="1"/>
    <cellStyle name="Nagłówek 1" xfId="12456" builtinId="16" hidden="1"/>
    <cellStyle name="Nagłówek 1" xfId="12496" builtinId="16" hidden="1"/>
    <cellStyle name="Nagłówek 1" xfId="12535" builtinId="16" hidden="1"/>
    <cellStyle name="Nagłówek 1" xfId="12575" builtinId="16" hidden="1"/>
    <cellStyle name="Nagłówek 1" xfId="12614" builtinId="16" hidden="1"/>
    <cellStyle name="Nagłówek 1" xfId="12654" builtinId="16" hidden="1"/>
    <cellStyle name="Nagłówek 1" xfId="12693" builtinId="16" hidden="1"/>
    <cellStyle name="Nagłówek 1" xfId="12732" builtinId="16" hidden="1"/>
    <cellStyle name="Nagłówek 1" xfId="12772" builtinId="16" hidden="1"/>
    <cellStyle name="Nagłówek 1" xfId="12812" builtinId="16" hidden="1"/>
    <cellStyle name="Nagłówek 1" xfId="12852" builtinId="16" hidden="1"/>
    <cellStyle name="Nagłówek 1" xfId="12890" builtinId="16" hidden="1"/>
    <cellStyle name="Nagłówek 1" xfId="12930" builtinId="16" hidden="1"/>
    <cellStyle name="Nagłówek 1" xfId="12969" builtinId="16" hidden="1"/>
    <cellStyle name="Nagłówek 1" xfId="13009" builtinId="16" hidden="1"/>
    <cellStyle name="Nagłówek 1" xfId="13049" builtinId="16" hidden="1"/>
    <cellStyle name="Nagłówek 1" xfId="13089" builtinId="16" hidden="1"/>
    <cellStyle name="Nagłówek 1" xfId="13127" builtinId="16" hidden="1"/>
    <cellStyle name="Nagłówek 1" xfId="13167" builtinId="16" hidden="1"/>
    <cellStyle name="Nagłówek 1" xfId="13206" builtinId="16" hidden="1"/>
    <cellStyle name="Nagłówek 1" xfId="13246" builtinId="16" hidden="1"/>
    <cellStyle name="Nagłówek 1" xfId="13286" builtinId="16" hidden="1"/>
    <cellStyle name="Nagłówek 1" xfId="13325" builtinId="16" hidden="1"/>
    <cellStyle name="Nagłówek 1" xfId="13365" builtinId="16" hidden="1"/>
    <cellStyle name="Nagłówek 1" xfId="13404" builtinId="16" hidden="1"/>
    <cellStyle name="Nagłówek 1" xfId="13444" builtinId="16" hidden="1"/>
    <cellStyle name="Nagłówek 1" xfId="13483" builtinId="16" hidden="1"/>
    <cellStyle name="Nagłówek 1" xfId="13522" builtinId="16" hidden="1"/>
    <cellStyle name="Nagłówek 1" xfId="13681" builtinId="16" hidden="1"/>
    <cellStyle name="Nagłówek 1" xfId="13721" builtinId="16" hidden="1"/>
    <cellStyle name="Nagłówek 1" xfId="13761" builtinId="16" hidden="1"/>
    <cellStyle name="Nagłówek 1" xfId="13799" builtinId="16" hidden="1"/>
    <cellStyle name="Nagłówek 1" xfId="13839" builtinId="16" hidden="1"/>
    <cellStyle name="Nagłówek 1" xfId="13878" builtinId="16" hidden="1"/>
    <cellStyle name="Nagłówek 1" xfId="13918" builtinId="16" hidden="1"/>
    <cellStyle name="Nagłówek 1" xfId="13958" builtinId="16" hidden="1"/>
    <cellStyle name="Nagłówek 1" xfId="13998" builtinId="16" hidden="1"/>
    <cellStyle name="Nagłówek 1" xfId="14036" builtinId="16" hidden="1"/>
    <cellStyle name="Nagłówek 1" xfId="14076" builtinId="16" hidden="1"/>
    <cellStyle name="Nagłówek 1" xfId="14115" builtinId="16" hidden="1"/>
    <cellStyle name="Nagłówek 1" xfId="14155" builtinId="16" hidden="1"/>
    <cellStyle name="Nagłówek 1" xfId="14195" builtinId="16" hidden="1"/>
    <cellStyle name="Nagłówek 1" xfId="14234" builtinId="16" hidden="1"/>
    <cellStyle name="Nagłówek 1" xfId="14275" builtinId="16" hidden="1"/>
    <cellStyle name="Nagłówek 1" xfId="14314" builtinId="16" hidden="1"/>
    <cellStyle name="Nagłówek 1" xfId="14354" builtinId="16" hidden="1"/>
    <cellStyle name="Nagłówek 1" xfId="14393" builtinId="16" hidden="1"/>
    <cellStyle name="Nagłówek 1" xfId="13677" builtinId="16" hidden="1"/>
    <cellStyle name="Nagłówek 1" xfId="13574" builtinId="16" hidden="1"/>
    <cellStyle name="Nagłówek 1" xfId="14466" builtinId="16" hidden="1"/>
    <cellStyle name="Nagłówek 1" xfId="14506" builtinId="16" hidden="1"/>
    <cellStyle name="Nagłówek 1" xfId="14544" builtinId="16" hidden="1"/>
    <cellStyle name="Nagłówek 1" xfId="14584" builtinId="16" hidden="1"/>
    <cellStyle name="Nagłówek 1" xfId="14623" builtinId="16" hidden="1"/>
    <cellStyle name="Nagłówek 1" xfId="14663" builtinId="16" hidden="1"/>
    <cellStyle name="Nagłówek 1" xfId="14703" builtinId="16" hidden="1"/>
    <cellStyle name="Nagłówek 1" xfId="14743" builtinId="16" hidden="1"/>
    <cellStyle name="Nagłówek 1" xfId="14781" builtinId="16" hidden="1"/>
    <cellStyle name="Nagłówek 1" xfId="14821" builtinId="16" hidden="1"/>
    <cellStyle name="Nagłówek 1" xfId="14860" builtinId="16" hidden="1"/>
    <cellStyle name="Nagłówek 1" xfId="14900" builtinId="16" hidden="1"/>
    <cellStyle name="Nagłówek 1" xfId="14940" builtinId="16" hidden="1"/>
    <cellStyle name="Nagłówek 1" xfId="14979" builtinId="16" hidden="1"/>
    <cellStyle name="Nagłówek 1" xfId="15019" builtinId="16" hidden="1"/>
    <cellStyle name="Nagłówek 1" xfId="15058" builtinId="16" hidden="1"/>
    <cellStyle name="Nagłówek 1" xfId="15098" builtinId="16" hidden="1"/>
    <cellStyle name="Nagłówek 1" xfId="15137" builtinId="16" hidden="1"/>
    <cellStyle name="Nagłówek 1" xfId="13578" builtinId="16" hidden="1"/>
    <cellStyle name="Nagłówek 1" xfId="13613" builtinId="16" hidden="1"/>
    <cellStyle name="Nagłówek 1" xfId="15182" builtinId="16" hidden="1"/>
    <cellStyle name="Nagłówek 1" xfId="15222" builtinId="16" hidden="1"/>
    <cellStyle name="Nagłówek 1" xfId="15260" builtinId="16" hidden="1"/>
    <cellStyle name="Nagłówek 1" xfId="15300" builtinId="16" hidden="1"/>
    <cellStyle name="Nagłówek 1" xfId="15339" builtinId="16" hidden="1"/>
    <cellStyle name="Nagłówek 1" xfId="15379" builtinId="16" hidden="1"/>
    <cellStyle name="Nagłówek 1" xfId="15419" builtinId="16" hidden="1"/>
    <cellStyle name="Nagłówek 1" xfId="15459" builtinId="16" hidden="1"/>
    <cellStyle name="Nagłówek 1" xfId="15497" builtinId="16" hidden="1"/>
    <cellStyle name="Nagłówek 1" xfId="15537" builtinId="16" hidden="1"/>
    <cellStyle name="Nagłówek 1" xfId="15576" builtinId="16" hidden="1"/>
    <cellStyle name="Nagłówek 1" xfId="15616" builtinId="16" hidden="1"/>
    <cellStyle name="Nagłówek 1" xfId="15656" builtinId="16" hidden="1"/>
    <cellStyle name="Nagłówek 1" xfId="15695" builtinId="16" hidden="1"/>
    <cellStyle name="Nagłówek 1" xfId="15735" builtinId="16" hidden="1"/>
    <cellStyle name="Nagłówek 1" xfId="15774" builtinId="16" hidden="1"/>
    <cellStyle name="Nagłówek 1" xfId="15814" builtinId="16" hidden="1"/>
    <cellStyle name="Nagłówek 1" xfId="15853" builtinId="16" hidden="1"/>
    <cellStyle name="Nagłówek 1" xfId="3214" builtinId="16" hidden="1"/>
    <cellStyle name="Nagłówek 1" xfId="3265" builtinId="16" hidden="1"/>
    <cellStyle name="Nagłówek 1" xfId="15906" builtinId="16" hidden="1"/>
    <cellStyle name="Nagłówek 1" xfId="15946" builtinId="16" hidden="1"/>
    <cellStyle name="Nagłówek 1" xfId="15984" builtinId="16" hidden="1"/>
    <cellStyle name="Nagłówek 1" xfId="16024" builtinId="16" hidden="1"/>
    <cellStyle name="Nagłówek 1" xfId="16063" builtinId="16" hidden="1"/>
    <cellStyle name="Nagłówek 1" xfId="16103" builtinId="16" hidden="1"/>
    <cellStyle name="Nagłówek 1" xfId="16143" builtinId="16" hidden="1"/>
    <cellStyle name="Nagłówek 1" xfId="16183" builtinId="16" hidden="1"/>
    <cellStyle name="Nagłówek 1" xfId="16221" builtinId="16" hidden="1"/>
    <cellStyle name="Nagłówek 1" xfId="16261" builtinId="16" hidden="1"/>
    <cellStyle name="Nagłówek 1" xfId="16300" builtinId="16" hidden="1"/>
    <cellStyle name="Nagłówek 1" xfId="16340" builtinId="16" hidden="1"/>
    <cellStyle name="Nagłówek 1" xfId="16380" builtinId="16" hidden="1"/>
    <cellStyle name="Nagłówek 1" xfId="16419" builtinId="16" hidden="1"/>
    <cellStyle name="Nagłówek 1" xfId="16459" builtinId="16" hidden="1"/>
    <cellStyle name="Nagłówek 1" xfId="16498" builtinId="16" hidden="1"/>
    <cellStyle name="Nagłówek 1" xfId="16538" builtinId="16" hidden="1"/>
    <cellStyle name="Nagłówek 1" xfId="16577" builtinId="16" hidden="1"/>
    <cellStyle name="Nagłówek 1" xfId="16616" builtinId="16" hidden="1"/>
    <cellStyle name="Nagłówek 1" xfId="16775" builtinId="16" hidden="1"/>
    <cellStyle name="Nagłówek 1" xfId="16815" builtinId="16" hidden="1"/>
    <cellStyle name="Nagłówek 1" xfId="16855" builtinId="16" hidden="1"/>
    <cellStyle name="Nagłówek 1" xfId="16893" builtinId="16" hidden="1"/>
    <cellStyle name="Nagłówek 1" xfId="16933" builtinId="16" hidden="1"/>
    <cellStyle name="Nagłówek 1" xfId="16972" builtinId="16" hidden="1"/>
    <cellStyle name="Nagłówek 1" xfId="17012" builtinId="16" hidden="1"/>
    <cellStyle name="Nagłówek 1" xfId="17052" builtinId="16" hidden="1"/>
    <cellStyle name="Nagłówek 1" xfId="17092" builtinId="16" hidden="1"/>
    <cellStyle name="Nagłówek 1" xfId="17130" builtinId="16" hidden="1"/>
    <cellStyle name="Nagłówek 1" xfId="17170" builtinId="16" hidden="1"/>
    <cellStyle name="Nagłówek 1" xfId="17209" builtinId="16" hidden="1"/>
    <cellStyle name="Nagłówek 1" xfId="17249" builtinId="16" hidden="1"/>
    <cellStyle name="Nagłówek 1" xfId="17289" builtinId="16" hidden="1"/>
    <cellStyle name="Nagłówek 1" xfId="17328" builtinId="16" hidden="1"/>
    <cellStyle name="Nagłówek 1" xfId="17369" builtinId="16" hidden="1"/>
    <cellStyle name="Nagłówek 1" xfId="17408" builtinId="16" hidden="1"/>
    <cellStyle name="Nagłówek 1" xfId="17448" builtinId="16" hidden="1"/>
    <cellStyle name="Nagłówek 1" xfId="17487" builtinId="16" hidden="1"/>
    <cellStyle name="Nagłówek 1" xfId="16771" builtinId="16" hidden="1"/>
    <cellStyle name="Nagłówek 1" xfId="16668" builtinId="16" hidden="1"/>
    <cellStyle name="Nagłówek 1" xfId="17560" builtinId="16" hidden="1"/>
    <cellStyle name="Nagłówek 1" xfId="17600" builtinId="16" hidden="1"/>
    <cellStyle name="Nagłówek 1" xfId="17638" builtinId="16" hidden="1"/>
    <cellStyle name="Nagłówek 1" xfId="17678" builtinId="16" hidden="1"/>
    <cellStyle name="Nagłówek 1" xfId="17717" builtinId="16" hidden="1"/>
    <cellStyle name="Nagłówek 1" xfId="17757" builtinId="16" hidden="1"/>
    <cellStyle name="Nagłówek 1" xfId="17797" builtinId="16" hidden="1"/>
    <cellStyle name="Nagłówek 1" xfId="17837" builtinId="16" hidden="1"/>
    <cellStyle name="Nagłówek 1" xfId="17875" builtinId="16" hidden="1"/>
    <cellStyle name="Nagłówek 1" xfId="17915" builtinId="16" hidden="1"/>
    <cellStyle name="Nagłówek 1" xfId="17954" builtinId="16" hidden="1"/>
    <cellStyle name="Nagłówek 1" xfId="17994" builtinId="16" hidden="1"/>
    <cellStyle name="Nagłówek 1" xfId="18034" builtinId="16" hidden="1"/>
    <cellStyle name="Nagłówek 1" xfId="18073" builtinId="16" hidden="1"/>
    <cellStyle name="Nagłówek 1" xfId="18113" builtinId="16" hidden="1"/>
    <cellStyle name="Nagłówek 1" xfId="18152" builtinId="16" hidden="1"/>
    <cellStyle name="Nagłówek 1" xfId="18192" builtinId="16" hidden="1"/>
    <cellStyle name="Nagłówek 1" xfId="18231" builtinId="16" hidden="1"/>
    <cellStyle name="Nagłówek 1" xfId="16672" builtinId="16" hidden="1"/>
    <cellStyle name="Nagłówek 1" xfId="16707" builtinId="16" hidden="1"/>
    <cellStyle name="Nagłówek 1" xfId="18276" builtinId="16" hidden="1"/>
    <cellStyle name="Nagłówek 1" xfId="18316" builtinId="16" hidden="1"/>
    <cellStyle name="Nagłówek 1" xfId="18354" builtinId="16" hidden="1"/>
    <cellStyle name="Nagłówek 1" xfId="18394" builtinId="16" hidden="1"/>
    <cellStyle name="Nagłówek 1" xfId="18433" builtinId="16" hidden="1"/>
    <cellStyle name="Nagłówek 1" xfId="18473" builtinId="16" hidden="1"/>
    <cellStyle name="Nagłówek 1" xfId="18513" builtinId="16" hidden="1"/>
    <cellStyle name="Nagłówek 1" xfId="18553" builtinId="16" hidden="1"/>
    <cellStyle name="Nagłówek 1" xfId="18591" builtinId="16" hidden="1"/>
    <cellStyle name="Nagłówek 1" xfId="18631" builtinId="16" hidden="1"/>
    <cellStyle name="Nagłówek 1" xfId="18670" builtinId="16" hidden="1"/>
    <cellStyle name="Nagłówek 1" xfId="18710" builtinId="16" hidden="1"/>
    <cellStyle name="Nagłówek 1" xfId="18750" builtinId="16" hidden="1"/>
    <cellStyle name="Nagłówek 1" xfId="18789" builtinId="16" hidden="1"/>
    <cellStyle name="Nagłówek 1" xfId="18829" builtinId="16" hidden="1"/>
    <cellStyle name="Nagłówek 1" xfId="18868" builtinId="16" hidden="1"/>
    <cellStyle name="Nagłówek 1" xfId="18908" builtinId="16" hidden="1"/>
    <cellStyle name="Nagłówek 1" xfId="18947" builtinId="16" hidden="1"/>
    <cellStyle name="Nagłówek 1" xfId="7230" builtinId="16" hidden="1"/>
    <cellStyle name="Nagłówek 1" xfId="19069" builtinId="16" hidden="1"/>
    <cellStyle name="Nagłówek 1" xfId="19109" builtinId="16" hidden="1"/>
    <cellStyle name="Nagłówek 1" xfId="19149" builtinId="16" hidden="1"/>
    <cellStyle name="Nagłówek 1" xfId="19187" builtinId="16" hidden="1"/>
    <cellStyle name="Nagłówek 1" xfId="19227" builtinId="16" hidden="1"/>
    <cellStyle name="Nagłówek 1" xfId="19266" builtinId="16" hidden="1"/>
    <cellStyle name="Nagłówek 1" xfId="19306" builtinId="16" hidden="1"/>
    <cellStyle name="Nagłówek 1" xfId="19346" builtinId="16" hidden="1"/>
    <cellStyle name="Nagłówek 1" xfId="19386" builtinId="16" hidden="1"/>
    <cellStyle name="Nagłówek 1" xfId="19424" builtinId="16" hidden="1"/>
    <cellStyle name="Nagłówek 1" xfId="19464" builtinId="16" hidden="1"/>
    <cellStyle name="Nagłówek 1" xfId="19503" builtinId="16" hidden="1"/>
    <cellStyle name="Nagłówek 1" xfId="19543" builtinId="16" hidden="1"/>
    <cellStyle name="Nagłówek 1" xfId="19583" builtinId="16" hidden="1"/>
    <cellStyle name="Nagłówek 1" xfId="19622" builtinId="16" hidden="1"/>
    <cellStyle name="Nagłówek 1" xfId="19662" builtinId="16" hidden="1"/>
    <cellStyle name="Nagłówek 1" xfId="19701" builtinId="16" hidden="1"/>
    <cellStyle name="Nagłówek 1" xfId="19741" builtinId="16" hidden="1"/>
    <cellStyle name="Nagłówek 1" xfId="19780" builtinId="16" hidden="1"/>
    <cellStyle name="Nagłówek 1" xfId="19831" builtinId="16" hidden="1"/>
    <cellStyle name="Nagłówek 1" xfId="19990" builtinId="16" hidden="1"/>
    <cellStyle name="Nagłówek 1" xfId="20030" builtinId="16" hidden="1"/>
    <cellStyle name="Nagłówek 1" xfId="20070" builtinId="16" hidden="1"/>
    <cellStyle name="Nagłówek 1" xfId="20108" builtinId="16" hidden="1"/>
    <cellStyle name="Nagłówek 1" xfId="20148" builtinId="16" hidden="1"/>
    <cellStyle name="Nagłówek 1" xfId="20187" builtinId="16" hidden="1"/>
    <cellStyle name="Nagłówek 1" xfId="20227" builtinId="16" hidden="1"/>
    <cellStyle name="Nagłówek 1" xfId="20267" builtinId="16" hidden="1"/>
    <cellStyle name="Nagłówek 1" xfId="20307" builtinId="16" hidden="1"/>
    <cellStyle name="Nagłówek 1" xfId="20345" builtinId="16" hidden="1"/>
    <cellStyle name="Nagłówek 1" xfId="20385" builtinId="16" hidden="1"/>
    <cellStyle name="Nagłówek 1" xfId="20424" builtinId="16" hidden="1"/>
    <cellStyle name="Nagłówek 1" xfId="20464" builtinId="16" hidden="1"/>
    <cellStyle name="Nagłówek 1" xfId="20504" builtinId="16" hidden="1"/>
    <cellStyle name="Nagłówek 1" xfId="20543" builtinId="16" hidden="1"/>
    <cellStyle name="Nagłówek 1" xfId="20584" builtinId="16" hidden="1"/>
    <cellStyle name="Nagłówek 1" xfId="20623" builtinId="16" hidden="1"/>
    <cellStyle name="Nagłówek 1" xfId="20663" builtinId="16" hidden="1"/>
    <cellStyle name="Nagłówek 1" xfId="20702" builtinId="16" hidden="1"/>
    <cellStyle name="Nagłówek 1" xfId="19986" builtinId="16" hidden="1"/>
    <cellStyle name="Nagłówek 1" xfId="19883" builtinId="16" hidden="1"/>
    <cellStyle name="Nagłówek 1" xfId="20775" builtinId="16" hidden="1"/>
    <cellStyle name="Nagłówek 1" xfId="20815" builtinId="16" hidden="1"/>
    <cellStyle name="Nagłówek 1" xfId="20853" builtinId="16" hidden="1"/>
    <cellStyle name="Nagłówek 1" xfId="20893" builtinId="16" hidden="1"/>
    <cellStyle name="Nagłówek 1" xfId="20932" builtinId="16" hidden="1"/>
    <cellStyle name="Nagłówek 1" xfId="20972" builtinId="16" hidden="1"/>
    <cellStyle name="Nagłówek 1" xfId="21012" builtinId="16" hidden="1"/>
    <cellStyle name="Nagłówek 1" xfId="21052" builtinId="16" hidden="1"/>
    <cellStyle name="Nagłówek 1" xfId="21090" builtinId="16" hidden="1"/>
    <cellStyle name="Nagłówek 1" xfId="21130" builtinId="16" hidden="1"/>
    <cellStyle name="Nagłówek 1" xfId="21169" builtinId="16" hidden="1"/>
    <cellStyle name="Nagłówek 1" xfId="21209" builtinId="16" hidden="1"/>
    <cellStyle name="Nagłówek 1" xfId="21249" builtinId="16" hidden="1"/>
    <cellStyle name="Nagłówek 1" xfId="21288" builtinId="16" hidden="1"/>
    <cellStyle name="Nagłówek 1" xfId="21328" builtinId="16" hidden="1"/>
    <cellStyle name="Nagłówek 1" xfId="21367" builtinId="16" hidden="1"/>
    <cellStyle name="Nagłówek 1" xfId="21407" builtinId="16" hidden="1"/>
    <cellStyle name="Nagłówek 1" xfId="21446" builtinId="16" hidden="1"/>
    <cellStyle name="Nagłówek 1" xfId="19887" builtinId="16" hidden="1"/>
    <cellStyle name="Nagłówek 1" xfId="19922" builtinId="16" hidden="1"/>
    <cellStyle name="Nagłówek 1" xfId="21491" builtinId="16" hidden="1"/>
    <cellStyle name="Nagłówek 1" xfId="21531" builtinId="16" hidden="1"/>
    <cellStyle name="Nagłówek 1" xfId="21569" builtinId="16" hidden="1"/>
    <cellStyle name="Nagłówek 1" xfId="21609" builtinId="16" hidden="1"/>
    <cellStyle name="Nagłówek 1" xfId="21648" builtinId="16" hidden="1"/>
    <cellStyle name="Nagłówek 1" xfId="21688" builtinId="16" hidden="1"/>
    <cellStyle name="Nagłówek 1" xfId="21728" builtinId="16" hidden="1"/>
    <cellStyle name="Nagłówek 1" xfId="21768" builtinId="16" hidden="1"/>
    <cellStyle name="Nagłówek 1" xfId="21806" builtinId="16" hidden="1"/>
    <cellStyle name="Nagłówek 1" xfId="21846" builtinId="16" hidden="1"/>
    <cellStyle name="Nagłówek 1" xfId="21885" builtinId="16" hidden="1"/>
    <cellStyle name="Nagłówek 1" xfId="21925" builtinId="16" hidden="1"/>
    <cellStyle name="Nagłówek 1" xfId="21965" builtinId="16" hidden="1"/>
    <cellStyle name="Nagłówek 1" xfId="22004" builtinId="16" hidden="1"/>
    <cellStyle name="Nagłówek 1" xfId="22044" builtinId="16" hidden="1"/>
    <cellStyle name="Nagłówek 1" xfId="22083" builtinId="16" hidden="1"/>
    <cellStyle name="Nagłówek 1" xfId="22123" builtinId="16" hidden="1"/>
    <cellStyle name="Nagłówek 1" xfId="22162" builtinId="16" hidden="1"/>
    <cellStyle name="Nagłówek 1" xfId="22201" builtinId="16" hidden="1"/>
    <cellStyle name="Nagłówek 1" xfId="22241" builtinId="16" hidden="1"/>
    <cellStyle name="Nagłówek 1" xfId="22281" builtinId="16" hidden="1"/>
    <cellStyle name="Nagłówek 1" xfId="22321" builtinId="16" hidden="1"/>
    <cellStyle name="Nagłówek 1" xfId="22359" builtinId="16" hidden="1"/>
    <cellStyle name="Nagłówek 1" xfId="22399" builtinId="16" hidden="1"/>
    <cellStyle name="Nagłówek 1" xfId="22438" builtinId="16" hidden="1"/>
    <cellStyle name="Nagłówek 1" xfId="22478" builtinId="16" hidden="1"/>
    <cellStyle name="Nagłówek 1" xfId="22518" builtinId="16" hidden="1"/>
    <cellStyle name="Nagłówek 1" xfId="22558" builtinId="16" hidden="1"/>
    <cellStyle name="Nagłówek 1" xfId="22596" builtinId="16" hidden="1"/>
    <cellStyle name="Nagłówek 1" xfId="22636" builtinId="16" hidden="1"/>
    <cellStyle name="Nagłówek 1" xfId="22675" builtinId="16" hidden="1"/>
    <cellStyle name="Nagłówek 1" xfId="22715" builtinId="16" hidden="1"/>
    <cellStyle name="Nagłówek 1" xfId="22755" builtinId="16" hidden="1"/>
    <cellStyle name="Nagłówek 1" xfId="22794" builtinId="16" hidden="1"/>
    <cellStyle name="Nagłówek 1" xfId="22834" builtinId="16" hidden="1"/>
    <cellStyle name="Nagłówek 1" xfId="22873" builtinId="16" hidden="1"/>
    <cellStyle name="Nagłówek 1" xfId="22913" builtinId="16" hidden="1"/>
    <cellStyle name="Nagłówek 1" xfId="22952" builtinId="16" hidden="1"/>
    <cellStyle name="Nagłówek 1" xfId="22991" builtinId="16" hidden="1"/>
    <cellStyle name="Nagłówek 1" xfId="23150" builtinId="16" hidden="1"/>
    <cellStyle name="Nagłówek 1" xfId="23190" builtinId="16" hidden="1"/>
    <cellStyle name="Nagłówek 1" xfId="23230" builtinId="16" hidden="1"/>
    <cellStyle name="Nagłówek 1" xfId="23268" builtinId="16" hidden="1"/>
    <cellStyle name="Nagłówek 1" xfId="23308" builtinId="16" hidden="1"/>
    <cellStyle name="Nagłówek 1" xfId="23347" builtinId="16" hidden="1"/>
    <cellStyle name="Nagłówek 1" xfId="23387" builtinId="16" hidden="1"/>
    <cellStyle name="Nagłówek 1" xfId="23427" builtinId="16" hidden="1"/>
    <cellStyle name="Nagłówek 1" xfId="23467" builtinId="16" hidden="1"/>
    <cellStyle name="Nagłówek 1" xfId="23505" builtinId="16" hidden="1"/>
    <cellStyle name="Nagłówek 1" xfId="23545" builtinId="16" hidden="1"/>
    <cellStyle name="Nagłówek 1" xfId="23584" builtinId="16" hidden="1"/>
    <cellStyle name="Nagłówek 1" xfId="23624" builtinId="16" hidden="1"/>
    <cellStyle name="Nagłówek 1" xfId="23664" builtinId="16" hidden="1"/>
    <cellStyle name="Nagłówek 1" xfId="23703" builtinId="16" hidden="1"/>
    <cellStyle name="Nagłówek 1" xfId="23744" builtinId="16" hidden="1"/>
    <cellStyle name="Nagłówek 1" xfId="23783" builtinId="16" hidden="1"/>
    <cellStyle name="Nagłówek 1" xfId="23823" builtinId="16" hidden="1"/>
    <cellStyle name="Nagłówek 1" xfId="23862" builtinId="16" hidden="1"/>
    <cellStyle name="Nagłówek 1" xfId="23146" builtinId="16" hidden="1"/>
    <cellStyle name="Nagłówek 1" xfId="23043" builtinId="16" hidden="1"/>
    <cellStyle name="Nagłówek 1" xfId="23935" builtinId="16" hidden="1"/>
    <cellStyle name="Nagłówek 1" xfId="23975" builtinId="16" hidden="1"/>
    <cellStyle name="Nagłówek 1" xfId="24013" builtinId="16" hidden="1"/>
    <cellStyle name="Nagłówek 1" xfId="24053" builtinId="16" hidden="1"/>
    <cellStyle name="Nagłówek 1" xfId="24092" builtinId="16" hidden="1"/>
    <cellStyle name="Nagłówek 1" xfId="24132" builtinId="16" hidden="1"/>
    <cellStyle name="Nagłówek 1" xfId="24172" builtinId="16" hidden="1"/>
    <cellStyle name="Nagłówek 1" xfId="24212" builtinId="16" hidden="1"/>
    <cellStyle name="Nagłówek 1" xfId="24250" builtinId="16" hidden="1"/>
    <cellStyle name="Nagłówek 1" xfId="24290" builtinId="16" hidden="1"/>
    <cellStyle name="Nagłówek 1" xfId="24329" builtinId="16" hidden="1"/>
    <cellStyle name="Nagłówek 1" xfId="24369" builtinId="16" hidden="1"/>
    <cellStyle name="Nagłówek 1" xfId="24409" builtinId="16" hidden="1"/>
    <cellStyle name="Nagłówek 1" xfId="24448" builtinId="16" hidden="1"/>
    <cellStyle name="Nagłówek 1" xfId="24488" builtinId="16" hidden="1"/>
    <cellStyle name="Nagłówek 1" xfId="24527" builtinId="16" hidden="1"/>
    <cellStyle name="Nagłówek 1" xfId="24567" builtinId="16" hidden="1"/>
    <cellStyle name="Nagłówek 1" xfId="24606" builtinId="16" hidden="1"/>
    <cellStyle name="Nagłówek 1" xfId="23047" builtinId="16" hidden="1"/>
    <cellStyle name="Nagłówek 1" xfId="23082" builtinId="16" hidden="1"/>
    <cellStyle name="Nagłówek 1" xfId="24651" builtinId="16" hidden="1"/>
    <cellStyle name="Nagłówek 1" xfId="24691" builtinId="16" hidden="1"/>
    <cellStyle name="Nagłówek 1" xfId="24729" builtinId="16" hidden="1"/>
    <cellStyle name="Nagłówek 1" xfId="24769" builtinId="16" hidden="1"/>
    <cellStyle name="Nagłówek 1" xfId="24808" builtinId="16" hidden="1"/>
    <cellStyle name="Nagłówek 1" xfId="24848" builtinId="16" hidden="1"/>
    <cellStyle name="Nagłówek 1" xfId="24888" builtinId="16" hidden="1"/>
    <cellStyle name="Nagłówek 1" xfId="24928" builtinId="16" hidden="1"/>
    <cellStyle name="Nagłówek 1" xfId="24966" builtinId="16" hidden="1"/>
    <cellStyle name="Nagłówek 1" xfId="25006" builtinId="16" hidden="1"/>
    <cellStyle name="Nagłówek 1" xfId="25045" builtinId="16" hidden="1"/>
    <cellStyle name="Nagłówek 1" xfId="25085" builtinId="16" hidden="1"/>
    <cellStyle name="Nagłówek 1" xfId="25125" builtinId="16" hidden="1"/>
    <cellStyle name="Nagłówek 1" xfId="25164" builtinId="16" hidden="1"/>
    <cellStyle name="Nagłówek 1" xfId="25204" builtinId="16" hidden="1"/>
    <cellStyle name="Nagłówek 1" xfId="25243" builtinId="16" hidden="1"/>
    <cellStyle name="Nagłówek 1" xfId="25283" builtinId="16" hidden="1"/>
    <cellStyle name="Nagłówek 1" xfId="25322" builtinId="16" hidden="1"/>
    <cellStyle name="Nagłówek 1" xfId="19819" builtinId="16" hidden="1"/>
    <cellStyle name="Nagłówek 1" xfId="19031" builtinId="16" hidden="1"/>
    <cellStyle name="Nagłówek 1" xfId="18997" builtinId="16" hidden="1"/>
    <cellStyle name="Nagłówek 1" xfId="25388" builtinId="16" hidden="1"/>
    <cellStyle name="Nagłówek 1" xfId="25426" builtinId="16" hidden="1"/>
    <cellStyle name="Nagłówek 1" xfId="25466" builtinId="16" hidden="1"/>
    <cellStyle name="Nagłówek 1" xfId="25505" builtinId="16" hidden="1"/>
    <cellStyle name="Nagłówek 1" xfId="25545" builtinId="16" hidden="1"/>
    <cellStyle name="Nagłówek 1" xfId="25585" builtinId="16" hidden="1"/>
    <cellStyle name="Nagłówek 1" xfId="25625" builtinId="16" hidden="1"/>
    <cellStyle name="Nagłówek 1" xfId="25663" builtinId="16" hidden="1"/>
    <cellStyle name="Nagłówek 1" xfId="25703" builtinId="16" hidden="1"/>
    <cellStyle name="Nagłówek 1" xfId="25742" builtinId="16" hidden="1"/>
    <cellStyle name="Nagłówek 1" xfId="25782" builtinId="16" hidden="1"/>
    <cellStyle name="Nagłówek 1" xfId="25822" builtinId="16" hidden="1"/>
    <cellStyle name="Nagłówek 1" xfId="25861" builtinId="16" hidden="1"/>
    <cellStyle name="Nagłówek 1" xfId="25901" builtinId="16" hidden="1"/>
    <cellStyle name="Nagłówek 1" xfId="25940" builtinId="16" hidden="1"/>
    <cellStyle name="Nagłówek 1" xfId="25980" builtinId="16" hidden="1"/>
    <cellStyle name="Nagłówek 1" xfId="26019" builtinId="16" hidden="1"/>
    <cellStyle name="Nagłówek 1" xfId="26058" builtinId="16" hidden="1"/>
    <cellStyle name="Nagłówek 1" xfId="26217" builtinId="16" hidden="1"/>
    <cellStyle name="Nagłówek 1" xfId="26257" builtinId="16" hidden="1"/>
    <cellStyle name="Nagłówek 1" xfId="26297" builtinId="16" hidden="1"/>
    <cellStyle name="Nagłówek 1" xfId="26335" builtinId="16" hidden="1"/>
    <cellStyle name="Nagłówek 1" xfId="26375" builtinId="16" hidden="1"/>
    <cellStyle name="Nagłówek 1" xfId="26414" builtinId="16" hidden="1"/>
    <cellStyle name="Nagłówek 1" xfId="26454" builtinId="16" hidden="1"/>
    <cellStyle name="Nagłówek 1" xfId="26494" builtinId="16" hidden="1"/>
    <cellStyle name="Nagłówek 1" xfId="26534" builtinId="16" hidden="1"/>
    <cellStyle name="Nagłówek 1" xfId="26572" builtinId="16" hidden="1"/>
    <cellStyle name="Nagłówek 1" xfId="26612" builtinId="16" hidden="1"/>
    <cellStyle name="Nagłówek 1" xfId="26651" builtinId="16" hidden="1"/>
    <cellStyle name="Nagłówek 1" xfId="26691" builtinId="16" hidden="1"/>
    <cellStyle name="Nagłówek 1" xfId="26731" builtinId="16" hidden="1"/>
    <cellStyle name="Nagłówek 1" xfId="26770" builtinId="16" hidden="1"/>
    <cellStyle name="Nagłówek 1" xfId="26811" builtinId="16" hidden="1"/>
    <cellStyle name="Nagłówek 1" xfId="26850" builtinId="16" hidden="1"/>
    <cellStyle name="Nagłówek 1" xfId="26890" builtinId="16" hidden="1"/>
    <cellStyle name="Nagłówek 1" xfId="26929" builtinId="16" hidden="1"/>
    <cellStyle name="Nagłówek 1" xfId="26213" builtinId="16" hidden="1"/>
    <cellStyle name="Nagłówek 1" xfId="26110" builtinId="16" hidden="1"/>
    <cellStyle name="Nagłówek 1" xfId="27002" builtinId="16" hidden="1"/>
    <cellStyle name="Nagłówek 1" xfId="27042" builtinId="16" hidden="1"/>
    <cellStyle name="Nagłówek 1" xfId="27080" builtinId="16" hidden="1"/>
    <cellStyle name="Nagłówek 1" xfId="27120" builtinId="16" hidden="1"/>
    <cellStyle name="Nagłówek 1" xfId="27159" builtinId="16" hidden="1"/>
    <cellStyle name="Nagłówek 1" xfId="27199" builtinId="16" hidden="1"/>
    <cellStyle name="Nagłówek 1" xfId="27239" builtinId="16" hidden="1"/>
    <cellStyle name="Nagłówek 1" xfId="27279" builtinId="16" hidden="1"/>
    <cellStyle name="Nagłówek 1" xfId="27317" builtinId="16" hidden="1"/>
    <cellStyle name="Nagłówek 1" xfId="27357" builtinId="16" hidden="1"/>
    <cellStyle name="Nagłówek 1" xfId="27396" builtinId="16" hidden="1"/>
    <cellStyle name="Nagłówek 1" xfId="27436" builtinId="16" hidden="1"/>
    <cellStyle name="Nagłówek 1" xfId="27476" builtinId="16" hidden="1"/>
    <cellStyle name="Nagłówek 1" xfId="27515" builtinId="16" hidden="1"/>
    <cellStyle name="Nagłówek 1" xfId="27555" builtinId="16" hidden="1"/>
    <cellStyle name="Nagłówek 1" xfId="27594" builtinId="16" hidden="1"/>
    <cellStyle name="Nagłówek 1" xfId="27634" builtinId="16" hidden="1"/>
    <cellStyle name="Nagłówek 1" xfId="27673" builtinId="16" hidden="1"/>
    <cellStyle name="Nagłówek 1" xfId="26114" builtinId="16" hidden="1"/>
    <cellStyle name="Nagłówek 1" xfId="26149" builtinId="16" hidden="1"/>
    <cellStyle name="Nagłówek 1" xfId="27718" builtinId="16" hidden="1"/>
    <cellStyle name="Nagłówek 1" xfId="27758" builtinId="16" hidden="1"/>
    <cellStyle name="Nagłówek 1" xfId="27796" builtinId="16" hidden="1"/>
    <cellStyle name="Nagłówek 1" xfId="27836" builtinId="16" hidden="1"/>
    <cellStyle name="Nagłówek 1" xfId="27875" builtinId="16" hidden="1"/>
    <cellStyle name="Nagłówek 1" xfId="27915" builtinId="16" hidden="1"/>
    <cellStyle name="Nagłówek 1" xfId="27955" builtinId="16" hidden="1"/>
    <cellStyle name="Nagłówek 1" xfId="27995" builtinId="16" hidden="1"/>
    <cellStyle name="Nagłówek 1" xfId="28033" builtinId="16" hidden="1"/>
    <cellStyle name="Nagłówek 1" xfId="28073" builtinId="16" hidden="1"/>
    <cellStyle name="Nagłówek 1" xfId="28112" builtinId="16" hidden="1"/>
    <cellStyle name="Nagłówek 1" xfId="28152" builtinId="16" hidden="1"/>
    <cellStyle name="Nagłówek 1" xfId="28192" builtinId="16" hidden="1"/>
    <cellStyle name="Nagłówek 1" xfId="28231" builtinId="16" hidden="1"/>
    <cellStyle name="Nagłówek 1" xfId="28271" builtinId="16" hidden="1"/>
    <cellStyle name="Nagłówek 1" xfId="28310" builtinId="16" hidden="1"/>
    <cellStyle name="Nagłówek 1" xfId="28350" builtinId="16" hidden="1"/>
    <cellStyle name="Nagłówek 1" xfId="28389" builtinId="16" hidden="1"/>
    <cellStyle name="Nagłówek 1" xfId="28428" builtinId="16" hidden="1"/>
    <cellStyle name="Nagłówek 1" xfId="28552" builtinId="16" hidden="1"/>
    <cellStyle name="Nagłówek 1" xfId="28594" builtinId="16" hidden="1"/>
    <cellStyle name="Nagłówek 1" xfId="28634" builtinId="16" hidden="1"/>
    <cellStyle name="Nagłówek 1" xfId="28672" builtinId="16" hidden="1"/>
    <cellStyle name="Nagłówek 1" xfId="28712" builtinId="16" hidden="1"/>
    <cellStyle name="Nagłówek 1" xfId="28751" builtinId="16" hidden="1"/>
    <cellStyle name="Nagłówek 1" xfId="28791" builtinId="16" hidden="1"/>
    <cellStyle name="Nagłówek 1" xfId="28831" builtinId="16" hidden="1"/>
    <cellStyle name="Nagłówek 1" xfId="28871" builtinId="16" hidden="1"/>
    <cellStyle name="Nagłówek 1" xfId="28909" builtinId="16" hidden="1"/>
    <cellStyle name="Nagłówek 1" xfId="28949" builtinId="16" hidden="1"/>
    <cellStyle name="Nagłówek 1" xfId="28990" builtinId="16" hidden="1"/>
    <cellStyle name="Nagłówek 1" xfId="29030" builtinId="16" hidden="1"/>
    <cellStyle name="Nagłówek 1" xfId="29070" builtinId="16" hidden="1"/>
    <cellStyle name="Nagłówek 1" xfId="29109" builtinId="16" hidden="1"/>
    <cellStyle name="Nagłówek 1" xfId="29150" builtinId="16" hidden="1"/>
    <cellStyle name="Nagłówek 1" xfId="29189" builtinId="16" hidden="1"/>
    <cellStyle name="Nagłówek 1" xfId="29229" builtinId="16" hidden="1"/>
    <cellStyle name="Nagłówek 1" xfId="29268" builtinId="16" hidden="1"/>
    <cellStyle name="Nagłówek 1" xfId="29318" builtinId="16" hidden="1"/>
    <cellStyle name="Nagłówek 1" xfId="29477" builtinId="16" hidden="1"/>
    <cellStyle name="Nagłówek 1" xfId="29519" builtinId="16" hidden="1"/>
    <cellStyle name="Nagłówek 1" xfId="29559" builtinId="16" hidden="1"/>
    <cellStyle name="Nagłówek 1" xfId="29597" builtinId="16" hidden="1"/>
    <cellStyle name="Nagłówek 1" xfId="29637" builtinId="16" hidden="1"/>
    <cellStyle name="Nagłówek 1" xfId="29676" builtinId="16" hidden="1"/>
    <cellStyle name="Nagłówek 1" xfId="29716" builtinId="16" hidden="1"/>
    <cellStyle name="Nagłówek 1" xfId="29756" builtinId="16" hidden="1"/>
    <cellStyle name="Nagłówek 1" xfId="29796" builtinId="16" hidden="1"/>
    <cellStyle name="Nagłówek 1" xfId="29834" builtinId="16" hidden="1"/>
    <cellStyle name="Nagłówek 1" xfId="29874" builtinId="16" hidden="1"/>
    <cellStyle name="Nagłówek 1" xfId="29915" builtinId="16" hidden="1"/>
    <cellStyle name="Nagłówek 1" xfId="29955" builtinId="16" hidden="1"/>
    <cellStyle name="Nagłówek 1" xfId="29995" builtinId="16" hidden="1"/>
    <cellStyle name="Nagłówek 1" xfId="30034" builtinId="16" hidden="1"/>
    <cellStyle name="Nagłówek 1" xfId="30075" builtinId="16" hidden="1"/>
    <cellStyle name="Nagłówek 1" xfId="30114" builtinId="16" hidden="1"/>
    <cellStyle name="Nagłówek 1" xfId="30154" builtinId="16" hidden="1"/>
    <cellStyle name="Nagłówek 1" xfId="30193" builtinId="16" hidden="1"/>
    <cellStyle name="Nagłówek 1" xfId="29473" builtinId="16" hidden="1"/>
    <cellStyle name="Nagłówek 1" xfId="29370" builtinId="16" hidden="1"/>
    <cellStyle name="Nagłówek 1" xfId="30266" builtinId="16" hidden="1"/>
    <cellStyle name="Nagłówek 1" xfId="30306" builtinId="16" hidden="1"/>
    <cellStyle name="Nagłówek 1" xfId="30344" builtinId="16" hidden="1"/>
    <cellStyle name="Nagłówek 1" xfId="30384" builtinId="16" hidden="1"/>
    <cellStyle name="Nagłówek 1" xfId="30423" builtinId="16" hidden="1"/>
    <cellStyle name="Nagłówek 1" xfId="30463" builtinId="16" hidden="1"/>
    <cellStyle name="Nagłówek 1" xfId="30503" builtinId="16" hidden="1"/>
    <cellStyle name="Nagłówek 1" xfId="30543" builtinId="16" hidden="1"/>
    <cellStyle name="Nagłówek 1" xfId="30581" builtinId="16" hidden="1"/>
    <cellStyle name="Nagłówek 1" xfId="30621" builtinId="16" hidden="1"/>
    <cellStyle name="Nagłówek 1" xfId="30660" builtinId="16" hidden="1"/>
    <cellStyle name="Nagłówek 1" xfId="30700" builtinId="16" hidden="1"/>
    <cellStyle name="Nagłówek 1" xfId="30740" builtinId="16" hidden="1"/>
    <cellStyle name="Nagłówek 1" xfId="30779" builtinId="16" hidden="1"/>
    <cellStyle name="Nagłówek 1" xfId="30819" builtinId="16" hidden="1"/>
    <cellStyle name="Nagłówek 1" xfId="30858" builtinId="16" hidden="1"/>
    <cellStyle name="Nagłówek 1" xfId="30898" builtinId="16" hidden="1"/>
    <cellStyle name="Nagłówek 1" xfId="30937" builtinId="16" hidden="1"/>
    <cellStyle name="Nagłówek 1" xfId="29374" builtinId="16" hidden="1"/>
    <cellStyle name="Nagłówek 1" xfId="29409" builtinId="16" hidden="1"/>
    <cellStyle name="Nagłówek 1" xfId="30982" builtinId="16" hidden="1"/>
    <cellStyle name="Nagłówek 1" xfId="31022" builtinId="16" hidden="1"/>
    <cellStyle name="Nagłówek 1" xfId="31060" builtinId="16" hidden="1"/>
    <cellStyle name="Nagłówek 1" xfId="31100" builtinId="16" hidden="1"/>
    <cellStyle name="Nagłówek 1" xfId="31139" builtinId="16" hidden="1"/>
    <cellStyle name="Nagłówek 1" xfId="31179" builtinId="16" hidden="1"/>
    <cellStyle name="Nagłówek 1" xfId="31219" builtinId="16" hidden="1"/>
    <cellStyle name="Nagłówek 1" xfId="31259" builtinId="16" hidden="1"/>
    <cellStyle name="Nagłówek 1" xfId="31297" builtinId="16" hidden="1"/>
    <cellStyle name="Nagłówek 1" xfId="31337" builtinId="16" hidden="1"/>
    <cellStyle name="Nagłówek 1" xfId="31376" builtinId="16" hidden="1"/>
    <cellStyle name="Nagłówek 1" xfId="31416" builtinId="16" hidden="1"/>
    <cellStyle name="Nagłówek 1" xfId="31456" builtinId="16" hidden="1"/>
    <cellStyle name="Nagłówek 1" xfId="31495" builtinId="16" hidden="1"/>
    <cellStyle name="Nagłówek 1" xfId="31535" builtinId="16" hidden="1"/>
    <cellStyle name="Nagłówek 1" xfId="31574" builtinId="16" hidden="1"/>
    <cellStyle name="Nagłówek 1" xfId="31614" builtinId="16" hidden="1"/>
    <cellStyle name="Nagłówek 1" xfId="31653" builtinId="16" hidden="1"/>
    <cellStyle name="Nagłówek 1" xfId="28548" builtinId="16" hidden="1"/>
    <cellStyle name="Nagłówek 1" xfId="28490" builtinId="16" hidden="1"/>
    <cellStyle name="Nagłówek 1" xfId="31706" builtinId="16" hidden="1"/>
    <cellStyle name="Nagłówek 1" xfId="31746" builtinId="16" hidden="1"/>
    <cellStyle name="Nagłówek 1" xfId="31784" builtinId="16" hidden="1"/>
    <cellStyle name="Nagłówek 1" xfId="31824" builtinId="16" hidden="1"/>
    <cellStyle name="Nagłówek 1" xfId="31863" builtinId="16" hidden="1"/>
    <cellStyle name="Nagłówek 1" xfId="31903" builtinId="16" hidden="1"/>
    <cellStyle name="Nagłówek 1" xfId="31943" builtinId="16" hidden="1"/>
    <cellStyle name="Nagłówek 1" xfId="31983" builtinId="16" hidden="1"/>
    <cellStyle name="Nagłówek 1" xfId="32021" builtinId="16" hidden="1"/>
    <cellStyle name="Nagłówek 1" xfId="32061" builtinId="16" hidden="1"/>
    <cellStyle name="Nagłówek 1" xfId="32100" builtinId="16" hidden="1"/>
    <cellStyle name="Nagłówek 1" xfId="32140" builtinId="16" hidden="1"/>
    <cellStyle name="Nagłówek 1" xfId="32180" builtinId="16" hidden="1"/>
    <cellStyle name="Nagłówek 1" xfId="32219" builtinId="16" hidden="1"/>
    <cellStyle name="Nagłówek 1" xfId="32259" builtinId="16" hidden="1"/>
    <cellStyle name="Nagłówek 1" xfId="32298" builtinId="16" hidden="1"/>
    <cellStyle name="Nagłówek 1" xfId="32338" builtinId="16" hidden="1"/>
    <cellStyle name="Nagłówek 1" xfId="32377" builtinId="16" hidden="1"/>
    <cellStyle name="Nagłówek 1" xfId="32416" builtinId="16" hidden="1"/>
    <cellStyle name="Nagłówek 1" xfId="32575" builtinId="16" hidden="1"/>
    <cellStyle name="Nagłówek 1" xfId="32615" builtinId="16" hidden="1"/>
    <cellStyle name="Nagłówek 1" xfId="32655" builtinId="16" hidden="1"/>
    <cellStyle name="Nagłówek 1" xfId="32693" builtinId="16" hidden="1"/>
    <cellStyle name="Nagłówek 1" xfId="32733" builtinId="16" hidden="1"/>
    <cellStyle name="Nagłówek 1" xfId="32772" builtinId="16" hidden="1"/>
    <cellStyle name="Nagłówek 1" xfId="32812" builtinId="16" hidden="1"/>
    <cellStyle name="Nagłówek 1" xfId="32852" builtinId="16" hidden="1"/>
    <cellStyle name="Nagłówek 1" xfId="32892" builtinId="16" hidden="1"/>
    <cellStyle name="Nagłówek 1" xfId="32930" builtinId="16" hidden="1"/>
    <cellStyle name="Nagłówek 1" xfId="32970" builtinId="16" hidden="1"/>
    <cellStyle name="Nagłówek 1" xfId="33009" builtinId="16" hidden="1"/>
    <cellStyle name="Nagłówek 1" xfId="33049" builtinId="16" hidden="1"/>
    <cellStyle name="Nagłówek 1" xfId="33089" builtinId="16" hidden="1"/>
    <cellStyle name="Nagłówek 1" xfId="33128" builtinId="16" hidden="1"/>
    <cellStyle name="Nagłówek 1" xfId="33169" builtinId="16" hidden="1"/>
    <cellStyle name="Nagłówek 1" xfId="33208" builtinId="16" hidden="1"/>
    <cellStyle name="Nagłówek 1" xfId="33248" builtinId="16" hidden="1"/>
    <cellStyle name="Nagłówek 1" xfId="33287" builtinId="16" hidden="1"/>
    <cellStyle name="Nagłówek 1" xfId="32571" builtinId="16" hidden="1"/>
    <cellStyle name="Nagłówek 1" xfId="32468" builtinId="16" hidden="1"/>
    <cellStyle name="Nagłówek 1" xfId="33360" builtinId="16" hidden="1"/>
    <cellStyle name="Nagłówek 1" xfId="33400" builtinId="16" hidden="1"/>
    <cellStyle name="Nagłówek 1" xfId="33438" builtinId="16" hidden="1"/>
    <cellStyle name="Nagłówek 1" xfId="33478" builtinId="16" hidden="1"/>
    <cellStyle name="Nagłówek 1" xfId="33517" builtinId="16" hidden="1"/>
    <cellStyle name="Nagłówek 1" xfId="33557" builtinId="16" hidden="1"/>
    <cellStyle name="Nagłówek 1" xfId="33597" builtinId="16" hidden="1"/>
    <cellStyle name="Nagłówek 1" xfId="33637" builtinId="16" hidden="1"/>
    <cellStyle name="Nagłówek 1" xfId="33675" builtinId="16" hidden="1"/>
    <cellStyle name="Nagłówek 1" xfId="33715" builtinId="16" hidden="1"/>
    <cellStyle name="Nagłówek 1" xfId="33754" builtinId="16" hidden="1"/>
    <cellStyle name="Nagłówek 1" xfId="33794" builtinId="16" hidden="1"/>
    <cellStyle name="Nagłówek 1" xfId="33834" builtinId="16" hidden="1"/>
    <cellStyle name="Nagłówek 1" xfId="33873" builtinId="16" hidden="1"/>
    <cellStyle name="Nagłówek 1" xfId="33913" builtinId="16" hidden="1"/>
    <cellStyle name="Nagłówek 1" xfId="33952" builtinId="16" hidden="1"/>
    <cellStyle name="Nagłówek 1" xfId="33992" builtinId="16" hidden="1"/>
    <cellStyle name="Nagłówek 1" xfId="34031" builtinId="16" hidden="1"/>
    <cellStyle name="Nagłówek 1" xfId="32472" builtinId="16" hidden="1"/>
    <cellStyle name="Nagłówek 1" xfId="32507" builtinId="16" hidden="1"/>
    <cellStyle name="Nagłówek 1" xfId="34076" builtinId="16" hidden="1"/>
    <cellStyle name="Nagłówek 1" xfId="34116" builtinId="16" hidden="1"/>
    <cellStyle name="Nagłówek 1" xfId="34154" builtinId="16" hidden="1"/>
    <cellStyle name="Nagłówek 1" xfId="34194" builtinId="16" hidden="1"/>
    <cellStyle name="Nagłówek 1" xfId="34233" builtinId="16" hidden="1"/>
    <cellStyle name="Nagłówek 1" xfId="34273" builtinId="16" hidden="1"/>
    <cellStyle name="Nagłówek 1" xfId="34313" builtinId="16" hidden="1"/>
    <cellStyle name="Nagłówek 1" xfId="34353" builtinId="16" hidden="1"/>
    <cellStyle name="Nagłówek 1" xfId="34391" builtinId="16" hidden="1"/>
    <cellStyle name="Nagłówek 1" xfId="34431" builtinId="16" hidden="1"/>
    <cellStyle name="Nagłówek 1" xfId="34470" builtinId="16" hidden="1"/>
    <cellStyle name="Nagłówek 1" xfId="34510" builtinId="16" hidden="1"/>
    <cellStyle name="Nagłówek 1" xfId="34550" builtinId="16" hidden="1"/>
    <cellStyle name="Nagłówek 1" xfId="34589" builtinId="16" hidden="1"/>
    <cellStyle name="Nagłówek 1" xfId="34629" builtinId="16" hidden="1"/>
    <cellStyle name="Nagłówek 1" xfId="34668" builtinId="16" hidden="1"/>
    <cellStyle name="Nagłówek 1" xfId="34708" builtinId="16" hidden="1"/>
    <cellStyle name="Nagłówek 1" xfId="34747" builtinId="16" hidden="1"/>
    <cellStyle name="Nagłówek 1" xfId="29312" builtinId="16" hidden="1"/>
    <cellStyle name="Nagłówek 1" xfId="34788" builtinId="16" hidden="1"/>
    <cellStyle name="Nagłówek 1" xfId="34828" builtinId="16" hidden="1"/>
    <cellStyle name="Nagłówek 1" xfId="34868" builtinId="16" hidden="1"/>
    <cellStyle name="Nagłówek 1" xfId="34906" builtinId="16" hidden="1"/>
    <cellStyle name="Nagłówek 1" xfId="34946" builtinId="16" hidden="1"/>
    <cellStyle name="Nagłówek 1" xfId="34985" builtinId="16" hidden="1"/>
    <cellStyle name="Nagłówek 1" xfId="35025" builtinId="16" hidden="1"/>
    <cellStyle name="Nagłówek 1" xfId="35065" builtinId="16" hidden="1"/>
    <cellStyle name="Nagłówek 1" xfId="35105" builtinId="16" hidden="1"/>
    <cellStyle name="Nagłówek 1" xfId="35143" builtinId="16" hidden="1"/>
    <cellStyle name="Nagłówek 1" xfId="35183" builtinId="16" hidden="1"/>
    <cellStyle name="Nagłówek 1" xfId="35222" builtinId="16" hidden="1"/>
    <cellStyle name="Nagłówek 1" xfId="35262" builtinId="16" hidden="1"/>
    <cellStyle name="Nagłówek 1" xfId="35302" builtinId="16" hidden="1"/>
    <cellStyle name="Nagłówek 1" xfId="35341" builtinId="16" hidden="1"/>
    <cellStyle name="Nagłówek 1" xfId="35381" builtinId="16" hidden="1"/>
    <cellStyle name="Nagłówek 1" xfId="35420" builtinId="16" hidden="1"/>
    <cellStyle name="Nagłówek 1" xfId="35460" builtinId="16" hidden="1"/>
    <cellStyle name="Nagłówek 1" xfId="35499" builtinId="16" hidden="1"/>
    <cellStyle name="Nagłówek 1" xfId="35538" builtinId="16" hidden="1"/>
    <cellStyle name="Nagłówek 1" xfId="35697" builtinId="16" hidden="1"/>
    <cellStyle name="Nagłówek 1" xfId="35737" builtinId="16" hidden="1"/>
    <cellStyle name="Nagłówek 1" xfId="35777" builtinId="16" hidden="1"/>
    <cellStyle name="Nagłówek 1" xfId="35815" builtinId="16" hidden="1"/>
    <cellStyle name="Nagłówek 1" xfId="35855" builtinId="16" hidden="1"/>
    <cellStyle name="Nagłówek 1" xfId="35894" builtinId="16" hidden="1"/>
    <cellStyle name="Nagłówek 1" xfId="35934" builtinId="16" hidden="1"/>
    <cellStyle name="Nagłówek 1" xfId="35974" builtinId="16" hidden="1"/>
    <cellStyle name="Nagłówek 1" xfId="36014" builtinId="16" hidden="1"/>
    <cellStyle name="Nagłówek 1" xfId="36052" builtinId="16" hidden="1"/>
    <cellStyle name="Nagłówek 1" xfId="36092" builtinId="16" hidden="1"/>
    <cellStyle name="Nagłówek 1" xfId="36131" builtinId="16" hidden="1"/>
    <cellStyle name="Nagłówek 1" xfId="36171" builtinId="16" hidden="1"/>
    <cellStyle name="Nagłówek 1" xfId="36211" builtinId="16" hidden="1"/>
    <cellStyle name="Nagłówek 1" xfId="36250" builtinId="16" hidden="1"/>
    <cellStyle name="Nagłówek 1" xfId="36291" builtinId="16" hidden="1"/>
    <cellStyle name="Nagłówek 1" xfId="36330" builtinId="16" hidden="1"/>
    <cellStyle name="Nagłówek 1" xfId="36370" builtinId="16" hidden="1"/>
    <cellStyle name="Nagłówek 1" xfId="36409" builtinId="16" hidden="1"/>
    <cellStyle name="Nagłówek 1" xfId="35693" builtinId="16" hidden="1"/>
    <cellStyle name="Nagłówek 1" xfId="35590" builtinId="16" hidden="1"/>
    <cellStyle name="Nagłówek 1" xfId="36482" builtinId="16" hidden="1"/>
    <cellStyle name="Nagłówek 1" xfId="36522" builtinId="16" hidden="1"/>
    <cellStyle name="Nagłówek 1" xfId="36560" builtinId="16" hidden="1"/>
    <cellStyle name="Nagłówek 1" xfId="36600" builtinId="16" hidden="1"/>
    <cellStyle name="Nagłówek 1" xfId="36639" builtinId="16" hidden="1"/>
    <cellStyle name="Nagłówek 1" xfId="36679" builtinId="16" hidden="1"/>
    <cellStyle name="Nagłówek 1" xfId="36719" builtinId="16" hidden="1"/>
    <cellStyle name="Nagłówek 1" xfId="36759" builtinId="16" hidden="1"/>
    <cellStyle name="Nagłówek 1" xfId="36797" builtinId="16" hidden="1"/>
    <cellStyle name="Nagłówek 1" xfId="36837" builtinId="16" hidden="1"/>
    <cellStyle name="Nagłówek 1" xfId="36876" builtinId="16" hidden="1"/>
    <cellStyle name="Nagłówek 1" xfId="36916" builtinId="16" hidden="1"/>
    <cellStyle name="Nagłówek 1" xfId="36956" builtinId="16" hidden="1"/>
    <cellStyle name="Nagłówek 1" xfId="36995" builtinId="16" hidden="1"/>
    <cellStyle name="Nagłówek 1" xfId="37035" builtinId="16" hidden="1"/>
    <cellStyle name="Nagłówek 1" xfId="37074" builtinId="16" hidden="1"/>
    <cellStyle name="Nagłówek 1" xfId="37114" builtinId="16" hidden="1"/>
    <cellStyle name="Nagłówek 1" xfId="37153" builtinId="16" hidden="1"/>
    <cellStyle name="Nagłówek 1" xfId="35594" builtinId="16" hidden="1"/>
    <cellStyle name="Nagłówek 1" xfId="35629" builtinId="16" hidden="1"/>
    <cellStyle name="Nagłówek 1" xfId="37198" builtinId="16" hidden="1"/>
    <cellStyle name="Nagłówek 1" xfId="37238" builtinId="16" hidden="1"/>
    <cellStyle name="Nagłówek 1" xfId="37276" builtinId="16" hidden="1"/>
    <cellStyle name="Nagłówek 1" xfId="37316" builtinId="16" hidden="1"/>
    <cellStyle name="Nagłówek 1" xfId="37355" builtinId="16" hidden="1"/>
    <cellStyle name="Nagłówek 1" xfId="37395" builtinId="16" hidden="1"/>
    <cellStyle name="Nagłówek 1" xfId="37435" builtinId="16" hidden="1"/>
    <cellStyle name="Nagłówek 1" xfId="37475" builtinId="16" hidden="1"/>
    <cellStyle name="Nagłówek 1" xfId="37513" builtinId="16" hidden="1"/>
    <cellStyle name="Nagłówek 1" xfId="37553" builtinId="16" hidden="1"/>
    <cellStyle name="Nagłówek 1" xfId="37592" builtinId="16" hidden="1"/>
    <cellStyle name="Nagłówek 1" xfId="37632" builtinId="16" hidden="1"/>
    <cellStyle name="Nagłówek 1" xfId="37672" builtinId="16" hidden="1"/>
    <cellStyle name="Nagłówek 1" xfId="37711" builtinId="16" hidden="1"/>
    <cellStyle name="Nagłówek 1" xfId="37751" builtinId="16" hidden="1"/>
    <cellStyle name="Nagłówek 1" xfId="37790" builtinId="16" hidden="1"/>
    <cellStyle name="Nagłówek 1" xfId="37830" builtinId="16" hidden="1"/>
    <cellStyle name="Nagłówek 1" xfId="37869" builtinId="16" hidden="1"/>
    <cellStyle name="Nagłówek 1" xfId="37908" builtinId="16" hidden="1"/>
    <cellStyle name="Nagłówek 1" xfId="37948" builtinId="16" hidden="1"/>
    <cellStyle name="Nagłówek 1" xfId="37988" builtinId="16" hidden="1"/>
    <cellStyle name="Nagłówek 1" xfId="38028" builtinId="16" hidden="1"/>
    <cellStyle name="Nagłówek 1" xfId="38066" builtinId="16" hidden="1"/>
    <cellStyle name="Nagłówek 1" xfId="38106" builtinId="16" hidden="1"/>
    <cellStyle name="Nagłówek 1" xfId="38145" builtinId="16" hidden="1"/>
    <cellStyle name="Nagłówek 1" xfId="38185" builtinId="16" hidden="1"/>
    <cellStyle name="Nagłówek 1" xfId="38225" builtinId="16" hidden="1"/>
    <cellStyle name="Nagłówek 1" xfId="38265" builtinId="16" hidden="1"/>
    <cellStyle name="Nagłówek 1" xfId="38303" builtinId="16" hidden="1"/>
    <cellStyle name="Nagłówek 1" xfId="38343" builtinId="16" hidden="1"/>
    <cellStyle name="Nagłówek 1" xfId="38382" builtinId="16" hidden="1"/>
    <cellStyle name="Nagłówek 1" xfId="38422" builtinId="16" hidden="1"/>
    <cellStyle name="Nagłówek 1" xfId="38462" builtinId="16" hidden="1"/>
    <cellStyle name="Nagłówek 1" xfId="38501" builtinId="16" hidden="1"/>
    <cellStyle name="Nagłówek 1" xfId="38541" builtinId="16" hidden="1"/>
    <cellStyle name="Nagłówek 1" xfId="38580" builtinId="16" hidden="1"/>
    <cellStyle name="Nagłówek 1" xfId="38620" builtinId="16" hidden="1"/>
    <cellStyle name="Nagłówek 1" xfId="38659" builtinId="16" hidden="1"/>
    <cellStyle name="Nagłówek 1" xfId="38698" builtinId="16" hidden="1"/>
    <cellStyle name="Nagłówek 1" xfId="38857" builtinId="16" hidden="1"/>
    <cellStyle name="Nagłówek 1" xfId="38897" builtinId="16" hidden="1"/>
    <cellStyle name="Nagłówek 1" xfId="38937" builtinId="16" hidden="1"/>
    <cellStyle name="Nagłówek 1" xfId="38975" builtinId="16" hidden="1"/>
    <cellStyle name="Nagłówek 1" xfId="39015" builtinId="16" hidden="1"/>
    <cellStyle name="Nagłówek 1" xfId="39054" builtinId="16" hidden="1"/>
    <cellStyle name="Nagłówek 1" xfId="39094" builtinId="16" hidden="1"/>
    <cellStyle name="Nagłówek 1" xfId="39134" builtinId="16" hidden="1"/>
    <cellStyle name="Nagłówek 1" xfId="39174" builtinId="16" hidden="1"/>
    <cellStyle name="Nagłówek 1" xfId="39212" builtinId="16" hidden="1"/>
    <cellStyle name="Nagłówek 1" xfId="39252" builtinId="16" hidden="1"/>
    <cellStyle name="Nagłówek 1" xfId="39291" builtinId="16" hidden="1"/>
    <cellStyle name="Nagłówek 1" xfId="39331" builtinId="16" hidden="1"/>
    <cellStyle name="Nagłówek 1" xfId="39371" builtinId="16" hidden="1"/>
    <cellStyle name="Nagłówek 1" xfId="39410" builtinId="16" hidden="1"/>
    <cellStyle name="Nagłówek 1" xfId="39451" builtinId="16" hidden="1"/>
    <cellStyle name="Nagłówek 1" xfId="39490" builtinId="16" hidden="1"/>
    <cellStyle name="Nagłówek 1" xfId="39530" builtinId="16" hidden="1"/>
    <cellStyle name="Nagłówek 1" xfId="39569" builtinId="16" hidden="1"/>
    <cellStyle name="Nagłówek 1" xfId="38853" builtinId="16" hidden="1"/>
    <cellStyle name="Nagłówek 1" xfId="38750" builtinId="16" hidden="1"/>
    <cellStyle name="Nagłówek 1" xfId="39642" builtinId="16" hidden="1"/>
    <cellStyle name="Nagłówek 1" xfId="39682" builtinId="16" hidden="1"/>
    <cellStyle name="Nagłówek 1" xfId="39720" builtinId="16" hidden="1"/>
    <cellStyle name="Nagłówek 1" xfId="39760" builtinId="16" hidden="1"/>
    <cellStyle name="Nagłówek 1" xfId="39799" builtinId="16" hidden="1"/>
    <cellStyle name="Nagłówek 1" xfId="39839" builtinId="16" hidden="1"/>
    <cellStyle name="Nagłówek 1" xfId="39879" builtinId="16" hidden="1"/>
    <cellStyle name="Nagłówek 1" xfId="39919" builtinId="16" hidden="1"/>
    <cellStyle name="Nagłówek 1" xfId="39957" builtinId="16" hidden="1"/>
    <cellStyle name="Nagłówek 1" xfId="39997" builtinId="16" hidden="1"/>
    <cellStyle name="Nagłówek 1" xfId="40036" builtinId="16" hidden="1"/>
    <cellStyle name="Nagłówek 1" xfId="40076" builtinId="16" hidden="1"/>
    <cellStyle name="Nagłówek 1" xfId="40116" builtinId="16" hidden="1"/>
    <cellStyle name="Nagłówek 1" xfId="40155" builtinId="16" hidden="1"/>
    <cellStyle name="Nagłówek 1" xfId="40195" builtinId="16" hidden="1"/>
    <cellStyle name="Nagłówek 1" xfId="40234" builtinId="16" hidden="1"/>
    <cellStyle name="Nagłówek 1" xfId="40274" builtinId="16" hidden="1"/>
    <cellStyle name="Nagłówek 1" xfId="40313" builtinId="16" hidden="1"/>
    <cellStyle name="Nagłówek 1" xfId="38754" builtinId="16" hidden="1"/>
    <cellStyle name="Nagłówek 1" xfId="38789" builtinId="16" hidden="1"/>
    <cellStyle name="Nagłówek 1" xfId="40358" builtinId="16" hidden="1"/>
    <cellStyle name="Nagłówek 1" xfId="40398" builtinId="16" hidden="1"/>
    <cellStyle name="Nagłówek 1" xfId="40436" builtinId="16" hidden="1"/>
    <cellStyle name="Nagłówek 1" xfId="40476" builtinId="16" hidden="1"/>
    <cellStyle name="Nagłówek 1" xfId="40515" builtinId="16" hidden="1"/>
    <cellStyle name="Nagłówek 1" xfId="40555" builtinId="16" hidden="1"/>
    <cellStyle name="Nagłówek 1" xfId="40595" builtinId="16" hidden="1"/>
    <cellStyle name="Nagłówek 1" xfId="40635" builtinId="16" hidden="1"/>
    <cellStyle name="Nagłówek 1" xfId="40673" builtinId="16" hidden="1"/>
    <cellStyle name="Nagłówek 1" xfId="40713" builtinId="16" hidden="1"/>
    <cellStyle name="Nagłówek 1" xfId="40752" builtinId="16" hidden="1"/>
    <cellStyle name="Nagłówek 1" xfId="40792" builtinId="16" hidden="1"/>
    <cellStyle name="Nagłówek 1" xfId="40832" builtinId="16" hidden="1"/>
    <cellStyle name="Nagłówek 1" xfId="40871" builtinId="16" hidden="1"/>
    <cellStyle name="Nagłówek 1" xfId="40911" builtinId="16" hidden="1"/>
    <cellStyle name="Nagłówek 1" xfId="40950" builtinId="16" hidden="1"/>
    <cellStyle name="Nagłówek 1" xfId="40990" builtinId="16" hidden="1"/>
    <cellStyle name="Nagłówek 1" xfId="41029" builtinId="16" hidden="1"/>
    <cellStyle name="Nagłówek 1" xfId="41089" builtinId="16" hidden="1"/>
    <cellStyle name="Nagłówek 1" xfId="41147" builtinId="16" hidden="1"/>
    <cellStyle name="Nagłówek 1" xfId="41187" builtinId="16" hidden="1"/>
    <cellStyle name="Nagłówek 1" xfId="41227" builtinId="16" hidden="1"/>
    <cellStyle name="Nagłówek 1" xfId="41265" builtinId="16" hidden="1"/>
    <cellStyle name="Nagłówek 1" xfId="41305" builtinId="16" hidden="1"/>
    <cellStyle name="Nagłówek 1" xfId="41344" builtinId="16" hidden="1"/>
    <cellStyle name="Nagłówek 1" xfId="41384" builtinId="16" hidden="1"/>
    <cellStyle name="Nagłówek 1" xfId="41424" builtinId="16" hidden="1"/>
    <cellStyle name="Nagłówek 1" xfId="41464" builtinId="16" hidden="1"/>
    <cellStyle name="Nagłówek 1" xfId="41502" builtinId="16" hidden="1"/>
    <cellStyle name="Nagłówek 1" xfId="41542" builtinId="16" hidden="1"/>
    <cellStyle name="Nagłówek 1" xfId="41581" builtinId="16" hidden="1"/>
    <cellStyle name="Nagłówek 1" xfId="41621" builtinId="16" hidden="1"/>
    <cellStyle name="Nagłówek 1" xfId="41661" builtinId="16" hidden="1"/>
    <cellStyle name="Nagłówek 1" xfId="41700" builtinId="16" hidden="1"/>
    <cellStyle name="Nagłówek 1" xfId="41740" builtinId="16" hidden="1"/>
    <cellStyle name="Nagłówek 1" xfId="41779" builtinId="16" hidden="1"/>
    <cellStyle name="Nagłówek 1" xfId="41819" builtinId="16" hidden="1"/>
    <cellStyle name="Nagłówek 1" xfId="41858" builtinId="16" hidden="1"/>
    <cellStyle name="Nagłówek 1" xfId="41086" builtinId="16" hidden="1"/>
    <cellStyle name="Nagłówek 1" xfId="41898" builtinId="16" hidden="1"/>
    <cellStyle name="Nagłówek 1" xfId="41938" builtinId="16" hidden="1"/>
    <cellStyle name="Nagłówek 1" xfId="41978" builtinId="16" hidden="1"/>
    <cellStyle name="Nagłówek 1" xfId="42016" builtinId="16" hidden="1"/>
    <cellStyle name="Nagłówek 1" xfId="42056" builtinId="16" hidden="1"/>
    <cellStyle name="Nagłówek 1" xfId="42095" builtinId="16" hidden="1"/>
    <cellStyle name="Nagłówek 1" xfId="42135" builtinId="16" hidden="1"/>
    <cellStyle name="Nagłówek 1" xfId="42175" builtinId="16" hidden="1"/>
    <cellStyle name="Nagłówek 1" xfId="42215" builtinId="16" hidden="1"/>
    <cellStyle name="Nagłówek 1" xfId="42253" builtinId="16" hidden="1"/>
    <cellStyle name="Nagłówek 1" xfId="42293" builtinId="16" hidden="1"/>
    <cellStyle name="Nagłówek 1" xfId="42332" builtinId="16" hidden="1"/>
    <cellStyle name="Nagłówek 1" xfId="42372" builtinId="16" hidden="1"/>
    <cellStyle name="Nagłówek 1" xfId="42412" builtinId="16" hidden="1"/>
    <cellStyle name="Nagłówek 1" xfId="42451" builtinId="16" hidden="1"/>
    <cellStyle name="Nagłówek 1" xfId="42491" builtinId="16" hidden="1"/>
    <cellStyle name="Nagłówek 1" xfId="42530" builtinId="16" hidden="1"/>
    <cellStyle name="Nagłówek 1" xfId="42570" builtinId="16" hidden="1"/>
    <cellStyle name="Nagłówek 1" xfId="42609" builtinId="16" hidden="1"/>
    <cellStyle name="Nagłówek 1" xfId="42673" builtinId="16" hidden="1"/>
    <cellStyle name="Nagłówek 1" xfId="42727" builtinId="16" hidden="1"/>
    <cellStyle name="Nagłówek 1" xfId="42767" builtinId="16" hidden="1"/>
    <cellStyle name="Nagłówek 1" xfId="42807" builtinId="16" hidden="1"/>
    <cellStyle name="Nagłówek 1" xfId="42845" builtinId="16" hidden="1"/>
    <cellStyle name="Nagłówek 1" xfId="42885" builtinId="16" hidden="1"/>
    <cellStyle name="Nagłówek 1" xfId="42924" builtinId="16" hidden="1"/>
    <cellStyle name="Nagłówek 1" xfId="42964" builtinId="16" hidden="1"/>
    <cellStyle name="Nagłówek 1" xfId="43004" builtinId="16" hidden="1"/>
    <cellStyle name="Nagłówek 1" xfId="43044" builtinId="16" hidden="1"/>
    <cellStyle name="Nagłówek 1" xfId="43082" builtinId="16" hidden="1"/>
    <cellStyle name="Nagłówek 1" xfId="43122" builtinId="16" hidden="1"/>
    <cellStyle name="Nagłówek 1" xfId="43161" builtinId="16" hidden="1"/>
    <cellStyle name="Nagłówek 1" xfId="43201" builtinId="16" hidden="1"/>
    <cellStyle name="Nagłówek 1" xfId="43241" builtinId="16" hidden="1"/>
    <cellStyle name="Nagłówek 1" xfId="43280" builtinId="16" hidden="1"/>
    <cellStyle name="Nagłówek 1" xfId="43320" builtinId="16" hidden="1"/>
    <cellStyle name="Nagłówek 1" xfId="43359" builtinId="16" hidden="1"/>
    <cellStyle name="Nagłówek 1" xfId="43399" builtinId="16" hidden="1"/>
    <cellStyle name="Nagłówek 1" xfId="43438" builtinId="16" hidden="1"/>
    <cellStyle name="Nagłówek 1" xfId="42665" builtinId="16" hidden="1"/>
    <cellStyle name="Nagłówek 1" xfId="43478" builtinId="16" hidden="1"/>
    <cellStyle name="Nagłówek 1" xfId="43518" builtinId="16" hidden="1"/>
    <cellStyle name="Nagłówek 1" xfId="43558" builtinId="16" hidden="1"/>
    <cellStyle name="Nagłówek 1" xfId="43596" builtinId="16" hidden="1"/>
    <cellStyle name="Nagłówek 1" xfId="43636" builtinId="16" hidden="1"/>
    <cellStyle name="Nagłówek 1" xfId="43675" builtinId="16" hidden="1"/>
    <cellStyle name="Nagłówek 1" xfId="43715" builtinId="16" hidden="1"/>
    <cellStyle name="Nagłówek 1" xfId="43755" builtinId="16" hidden="1"/>
    <cellStyle name="Nagłówek 1" xfId="43795" builtinId="16" hidden="1"/>
    <cellStyle name="Nagłówek 1" xfId="43833" builtinId="16" hidden="1"/>
    <cellStyle name="Nagłówek 1" xfId="43873" builtinId="16" hidden="1"/>
    <cellStyle name="Nagłówek 1" xfId="43912" builtinId="16" hidden="1"/>
    <cellStyle name="Nagłówek 1" xfId="43952" builtinId="16" hidden="1"/>
    <cellStyle name="Nagłówek 1" xfId="43992" builtinId="16" hidden="1"/>
    <cellStyle name="Nagłówek 1" xfId="44031" builtinId="16" hidden="1"/>
    <cellStyle name="Nagłówek 1" xfId="44071" builtinId="16" hidden="1"/>
    <cellStyle name="Nagłówek 1" xfId="44110" builtinId="16" hidden="1"/>
    <cellStyle name="Nagłówek 1" xfId="44150" builtinId="16" hidden="1"/>
    <cellStyle name="Nagłówek 1" xfId="44189" builtinId="16" hidden="1"/>
    <cellStyle name="Nagłówek 1" xfId="44253" builtinId="16" hidden="1"/>
    <cellStyle name="Nagłówek 1" xfId="44307" builtinId="16" hidden="1"/>
    <cellStyle name="Nagłówek 1" xfId="44347" builtinId="16" hidden="1"/>
    <cellStyle name="Nagłówek 1" xfId="44387" builtinId="16" hidden="1"/>
    <cellStyle name="Nagłówek 1" xfId="44425" builtinId="16" hidden="1"/>
    <cellStyle name="Nagłówek 1" xfId="44465" builtinId="16" hidden="1"/>
    <cellStyle name="Nagłówek 1" xfId="44504" builtinId="16" hidden="1"/>
    <cellStyle name="Nagłówek 1" xfId="44544" builtinId="16" hidden="1"/>
    <cellStyle name="Nagłówek 1" xfId="44584" builtinId="16" hidden="1"/>
    <cellStyle name="Nagłówek 1" xfId="44624" builtinId="16" hidden="1"/>
    <cellStyle name="Nagłówek 1" xfId="44662" builtinId="16" hidden="1"/>
    <cellStyle name="Nagłówek 1" xfId="44702" builtinId="16" hidden="1"/>
    <cellStyle name="Nagłówek 1" xfId="44741" builtinId="16" hidden="1"/>
    <cellStyle name="Nagłówek 1" xfId="44781" builtinId="16" hidden="1"/>
    <cellStyle name="Nagłówek 1" xfId="44821" builtinId="16" hidden="1"/>
    <cellStyle name="Nagłówek 1" xfId="44860" builtinId="16" hidden="1"/>
    <cellStyle name="Nagłówek 1" xfId="44900" builtinId="16" hidden="1"/>
    <cellStyle name="Nagłówek 1" xfId="44939" builtinId="16" hidden="1"/>
    <cellStyle name="Nagłówek 1" xfId="44979" builtinId="16" hidden="1"/>
    <cellStyle name="Nagłówek 1" xfId="45018" builtinId="16" hidden="1"/>
    <cellStyle name="Nagłówek 1" xfId="44245" builtinId="16" hidden="1"/>
    <cellStyle name="Nagłówek 1" xfId="45058" builtinId="16" hidden="1"/>
    <cellStyle name="Nagłówek 1" xfId="45098" builtinId="16" hidden="1"/>
    <cellStyle name="Nagłówek 1" xfId="45138" builtinId="16" hidden="1"/>
    <cellStyle name="Nagłówek 1" xfId="45176" builtinId="16" hidden="1"/>
    <cellStyle name="Nagłówek 1" xfId="45216" builtinId="16" hidden="1"/>
    <cellStyle name="Nagłówek 1" xfId="45255" builtinId="16" hidden="1"/>
    <cellStyle name="Nagłówek 1" xfId="45295" builtinId="16" hidden="1"/>
    <cellStyle name="Nagłówek 1" xfId="45335" builtinId="16" hidden="1"/>
    <cellStyle name="Nagłówek 1" xfId="45375" builtinId="16" hidden="1"/>
    <cellStyle name="Nagłówek 1" xfId="45413" builtinId="16" hidden="1"/>
    <cellStyle name="Nagłówek 1" xfId="45453" builtinId="16" hidden="1"/>
    <cellStyle name="Nagłówek 1" xfId="45492" builtinId="16" hidden="1"/>
    <cellStyle name="Nagłówek 1" xfId="45532" builtinId="16" hidden="1"/>
    <cellStyle name="Nagłówek 1" xfId="45572" builtinId="16" hidden="1"/>
    <cellStyle name="Nagłówek 1" xfId="45611" builtinId="16" hidden="1"/>
    <cellStyle name="Nagłówek 1" xfId="45651" builtinId="16" hidden="1"/>
    <cellStyle name="Nagłówek 1" xfId="45690" builtinId="16" hidden="1"/>
    <cellStyle name="Nagłówek 1" xfId="45730" builtinId="16" hidden="1"/>
    <cellStyle name="Nagłówek 1" xfId="45769" builtinId="16" hidden="1"/>
    <cellStyle name="Nagłówek 2" xfId="147" builtinId="17" hidden="1"/>
    <cellStyle name="Nagłówek 2" xfId="187" builtinId="17" hidden="1"/>
    <cellStyle name="Nagłówek 2" xfId="226" builtinId="17" hidden="1"/>
    <cellStyle name="Nagłówek 2" xfId="266" builtinId="17" hidden="1"/>
    <cellStyle name="Nagłówek 2" xfId="306" builtinId="17" hidden="1"/>
    <cellStyle name="Nagłówek 2" xfId="346" builtinId="17" hidden="1"/>
    <cellStyle name="Nagłówek 2" xfId="384" builtinId="17" hidden="1"/>
    <cellStyle name="Nagłówek 2" xfId="424" builtinId="17" hidden="1"/>
    <cellStyle name="Nagłówek 2" xfId="463" builtinId="17" hidden="1"/>
    <cellStyle name="Nagłówek 2" xfId="503" builtinId="17" hidden="1"/>
    <cellStyle name="Nagłówek 2" xfId="543" builtinId="17" hidden="1"/>
    <cellStyle name="Nagłówek 2" xfId="582" builtinId="17" hidden="1"/>
    <cellStyle name="Nagłówek 2" xfId="622" builtinId="17" hidden="1"/>
    <cellStyle name="Nagłówek 2" xfId="661" builtinId="17" hidden="1"/>
    <cellStyle name="Nagłówek 2" xfId="701" builtinId="17" hidden="1"/>
    <cellStyle name="Nagłówek 2" xfId="740" builtinId="17" hidden="1"/>
    <cellStyle name="Nagłówek 2" xfId="779" builtinId="17" hidden="1"/>
    <cellStyle name="Nagłówek 2" xfId="938" builtinId="17" hidden="1"/>
    <cellStyle name="Nagłówek 2" xfId="978" builtinId="17" hidden="1"/>
    <cellStyle name="Nagłówek 2" xfId="1018" builtinId="17" hidden="1"/>
    <cellStyle name="Nagłówek 2" xfId="1056" builtinId="17" hidden="1"/>
    <cellStyle name="Nagłówek 2" xfId="1096" builtinId="17" hidden="1"/>
    <cellStyle name="Nagłówek 2" xfId="1135" builtinId="17" hidden="1"/>
    <cellStyle name="Nagłówek 2" xfId="1175" builtinId="17" hidden="1"/>
    <cellStyle name="Nagłówek 2" xfId="1215" builtinId="17" hidden="1"/>
    <cellStyle name="Nagłówek 2" xfId="1255" builtinId="17" hidden="1"/>
    <cellStyle name="Nagłówek 2" xfId="1293" builtinId="17" hidden="1"/>
    <cellStyle name="Nagłówek 2" xfId="1333" builtinId="17" hidden="1"/>
    <cellStyle name="Nagłówek 2" xfId="1372" builtinId="17" hidden="1"/>
    <cellStyle name="Nagłówek 2" xfId="1412" builtinId="17" hidden="1"/>
    <cellStyle name="Nagłówek 2" xfId="1452" builtinId="17" hidden="1"/>
    <cellStyle name="Nagłówek 2" xfId="1491" builtinId="17" hidden="1"/>
    <cellStyle name="Nagłówek 2" xfId="1532" builtinId="17" hidden="1"/>
    <cellStyle name="Nagłówek 2" xfId="1571" builtinId="17" hidden="1"/>
    <cellStyle name="Nagłówek 2" xfId="1611" builtinId="17" hidden="1"/>
    <cellStyle name="Nagłówek 2" xfId="1650" builtinId="17" hidden="1"/>
    <cellStyle name="Nagłówek 2" xfId="1688" builtinId="17" hidden="1"/>
    <cellStyle name="Nagłówek 2" xfId="829" builtinId="17" hidden="1"/>
    <cellStyle name="Nagłówek 2" xfId="1723" builtinId="17" hidden="1"/>
    <cellStyle name="Nagłówek 2" xfId="1763" builtinId="17" hidden="1"/>
    <cellStyle name="Nagłówek 2" xfId="1801" builtinId="17" hidden="1"/>
    <cellStyle name="Nagłówek 2" xfId="1841" builtinId="17" hidden="1"/>
    <cellStyle name="Nagłówek 2" xfId="1880" builtinId="17" hidden="1"/>
    <cellStyle name="Nagłówek 2" xfId="1920" builtinId="17" hidden="1"/>
    <cellStyle name="Nagłówek 2" xfId="1960" builtinId="17" hidden="1"/>
    <cellStyle name="Nagłówek 2" xfId="2000" builtinId="17" hidden="1"/>
    <cellStyle name="Nagłówek 2" xfId="2038" builtinId="17" hidden="1"/>
    <cellStyle name="Nagłówek 2" xfId="2078" builtinId="17" hidden="1"/>
    <cellStyle name="Nagłówek 2" xfId="2117" builtinId="17" hidden="1"/>
    <cellStyle name="Nagłówek 2" xfId="2157" builtinId="17" hidden="1"/>
    <cellStyle name="Nagłówek 2" xfId="2197" builtinId="17" hidden="1"/>
    <cellStyle name="Nagłówek 2" xfId="2236" builtinId="17" hidden="1"/>
    <cellStyle name="Nagłówek 2" xfId="2276" builtinId="17" hidden="1"/>
    <cellStyle name="Nagłówek 2" xfId="2315" builtinId="17" hidden="1"/>
    <cellStyle name="Nagłówek 2" xfId="2355" builtinId="17" hidden="1"/>
    <cellStyle name="Nagłówek 2" xfId="2394" builtinId="17" hidden="1"/>
    <cellStyle name="Nagłówek 2" xfId="2431" builtinId="17" hidden="1"/>
    <cellStyle name="Nagłówek 2" xfId="870" builtinId="17" hidden="1"/>
    <cellStyle name="Nagłówek 2" xfId="2439" builtinId="17" hidden="1"/>
    <cellStyle name="Nagłówek 2" xfId="2479" builtinId="17" hidden="1"/>
    <cellStyle name="Nagłówek 2" xfId="2517" builtinId="17" hidden="1"/>
    <cellStyle name="Nagłówek 2" xfId="2557" builtinId="17" hidden="1"/>
    <cellStyle name="Nagłówek 2" xfId="2596" builtinId="17" hidden="1"/>
    <cellStyle name="Nagłówek 2" xfId="2636" builtinId="17" hidden="1"/>
    <cellStyle name="Nagłówek 2" xfId="2676" builtinId="17" hidden="1"/>
    <cellStyle name="Nagłówek 2" xfId="2716" builtinId="17" hidden="1"/>
    <cellStyle name="Nagłówek 2" xfId="2754" builtinId="17" hidden="1"/>
    <cellStyle name="Nagłówek 2" xfId="2794" builtinId="17" hidden="1"/>
    <cellStyle name="Nagłówek 2" xfId="2833" builtinId="17" hidden="1"/>
    <cellStyle name="Nagłówek 2" xfId="2873" builtinId="17" hidden="1"/>
    <cellStyle name="Nagłówek 2" xfId="2913" builtinId="17" hidden="1"/>
    <cellStyle name="Nagłówek 2" xfId="2952" builtinId="17" hidden="1"/>
    <cellStyle name="Nagłówek 2" xfId="2992" builtinId="17" hidden="1"/>
    <cellStyle name="Nagłówek 2" xfId="3031" builtinId="17" hidden="1"/>
    <cellStyle name="Nagłówek 2" xfId="3071" builtinId="17" hidden="1"/>
    <cellStyle name="Nagłówek 2" xfId="3110" builtinId="17" hidden="1"/>
    <cellStyle name="Nagłówek 2" xfId="3149" builtinId="17" hidden="1"/>
    <cellStyle name="Nagłówek 2" xfId="3342" builtinId="17" hidden="1"/>
    <cellStyle name="Nagłówek 2" xfId="3386" builtinId="17" hidden="1"/>
    <cellStyle name="Nagłówek 2" xfId="3426" builtinId="17" hidden="1"/>
    <cellStyle name="Nagłówek 2" xfId="3464" builtinId="17" hidden="1"/>
    <cellStyle name="Nagłówek 2" xfId="3504" builtinId="17" hidden="1"/>
    <cellStyle name="Nagłówek 2" xfId="3543" builtinId="17" hidden="1"/>
    <cellStyle name="Nagłówek 2" xfId="3583" builtinId="17" hidden="1"/>
    <cellStyle name="Nagłówek 2" xfId="3623" builtinId="17" hidden="1"/>
    <cellStyle name="Nagłówek 2" xfId="3663" builtinId="17" hidden="1"/>
    <cellStyle name="Nagłówek 2" xfId="3701" builtinId="17" hidden="1"/>
    <cellStyle name="Nagłówek 2" xfId="3741" builtinId="17" hidden="1"/>
    <cellStyle name="Nagłówek 2" xfId="3784" builtinId="17" hidden="1"/>
    <cellStyle name="Nagłówek 2" xfId="3824" builtinId="17" hidden="1"/>
    <cellStyle name="Nagłówek 2" xfId="3864" builtinId="17" hidden="1"/>
    <cellStyle name="Nagłówek 2" xfId="3903" builtinId="17" hidden="1"/>
    <cellStyle name="Nagłówek 2" xfId="3944" builtinId="17" hidden="1"/>
    <cellStyle name="Nagłówek 2" xfId="3983" builtinId="17" hidden="1"/>
    <cellStyle name="Nagłówek 2" xfId="4023" builtinId="17" hidden="1"/>
    <cellStyle name="Nagłówek 2" xfId="4062" builtinId="17" hidden="1"/>
    <cellStyle name="Nagłówek 2" xfId="4119" builtinId="17" hidden="1"/>
    <cellStyle name="Nagłówek 2" xfId="4278" builtinId="17" hidden="1"/>
    <cellStyle name="Nagłówek 2" xfId="4322" builtinId="17" hidden="1"/>
    <cellStyle name="Nagłówek 2" xfId="4362" builtinId="17" hidden="1"/>
    <cellStyle name="Nagłówek 2" xfId="4400" builtinId="17" hidden="1"/>
    <cellStyle name="Nagłówek 2" xfId="4440" builtinId="17" hidden="1"/>
    <cellStyle name="Nagłówek 2" xfId="4479" builtinId="17" hidden="1"/>
    <cellStyle name="Nagłówek 2" xfId="4519" builtinId="17" hidden="1"/>
    <cellStyle name="Nagłówek 2" xfId="4559" builtinId="17" hidden="1"/>
    <cellStyle name="Nagłówek 2" xfId="4599" builtinId="17" hidden="1"/>
    <cellStyle name="Nagłówek 2" xfId="4637" builtinId="17" hidden="1"/>
    <cellStyle name="Nagłówek 2" xfId="4677" builtinId="17" hidden="1"/>
    <cellStyle name="Nagłówek 2" xfId="4720" builtinId="17" hidden="1"/>
    <cellStyle name="Nagłówek 2" xfId="4760" builtinId="17" hidden="1"/>
    <cellStyle name="Nagłówek 2" xfId="4800" builtinId="17" hidden="1"/>
    <cellStyle name="Nagłówek 2" xfId="4839" builtinId="17" hidden="1"/>
    <cellStyle name="Nagłówek 2" xfId="4880" builtinId="17" hidden="1"/>
    <cellStyle name="Nagłówek 2" xfId="4919" builtinId="17" hidden="1"/>
    <cellStyle name="Nagłówek 2" xfId="4959" builtinId="17" hidden="1"/>
    <cellStyle name="Nagłówek 2" xfId="4998" builtinId="17" hidden="1"/>
    <cellStyle name="Nagłówek 2" xfId="5036" builtinId="17" hidden="1"/>
    <cellStyle name="Nagłówek 2" xfId="4169" builtinId="17" hidden="1"/>
    <cellStyle name="Nagłówek 2" xfId="5071" builtinId="17" hidden="1"/>
    <cellStyle name="Nagłówek 2" xfId="5111" builtinId="17" hidden="1"/>
    <cellStyle name="Nagłówek 2" xfId="5149" builtinId="17" hidden="1"/>
    <cellStyle name="Nagłówek 2" xfId="5189" builtinId="17" hidden="1"/>
    <cellStyle name="Nagłówek 2" xfId="5228" builtinId="17" hidden="1"/>
    <cellStyle name="Nagłówek 2" xfId="5268" builtinId="17" hidden="1"/>
    <cellStyle name="Nagłówek 2" xfId="5308" builtinId="17" hidden="1"/>
    <cellStyle name="Nagłówek 2" xfId="5348" builtinId="17" hidden="1"/>
    <cellStyle name="Nagłówek 2" xfId="5386" builtinId="17" hidden="1"/>
    <cellStyle name="Nagłówek 2" xfId="5426" builtinId="17" hidden="1"/>
    <cellStyle name="Nagłówek 2" xfId="5465" builtinId="17" hidden="1"/>
    <cellStyle name="Nagłówek 2" xfId="5505" builtinId="17" hidden="1"/>
    <cellStyle name="Nagłówek 2" xfId="5545" builtinId="17" hidden="1"/>
    <cellStyle name="Nagłówek 2" xfId="5584" builtinId="17" hidden="1"/>
    <cellStyle name="Nagłówek 2" xfId="5624" builtinId="17" hidden="1"/>
    <cellStyle name="Nagłówek 2" xfId="5663" builtinId="17" hidden="1"/>
    <cellStyle name="Nagłówek 2" xfId="5703" builtinId="17" hidden="1"/>
    <cellStyle name="Nagłówek 2" xfId="5742" builtinId="17" hidden="1"/>
    <cellStyle name="Nagłówek 2" xfId="5779" builtinId="17" hidden="1"/>
    <cellStyle name="Nagłówek 2" xfId="4210" builtinId="17" hidden="1"/>
    <cellStyle name="Nagłówek 2" xfId="5787" builtinId="17" hidden="1"/>
    <cellStyle name="Nagłówek 2" xfId="5827" builtinId="17" hidden="1"/>
    <cellStyle name="Nagłówek 2" xfId="5865" builtinId="17" hidden="1"/>
    <cellStyle name="Nagłówek 2" xfId="5905" builtinId="17" hidden="1"/>
    <cellStyle name="Nagłówek 2" xfId="5944" builtinId="17" hidden="1"/>
    <cellStyle name="Nagłówek 2" xfId="5984" builtinId="17" hidden="1"/>
    <cellStyle name="Nagłówek 2" xfId="6024" builtinId="17" hidden="1"/>
    <cellStyle name="Nagłówek 2" xfId="6064" builtinId="17" hidden="1"/>
    <cellStyle name="Nagłówek 2" xfId="6102" builtinId="17" hidden="1"/>
    <cellStyle name="Nagłówek 2" xfId="6142" builtinId="17" hidden="1"/>
    <cellStyle name="Nagłówek 2" xfId="6181" builtinId="17" hidden="1"/>
    <cellStyle name="Nagłówek 2" xfId="6221" builtinId="17" hidden="1"/>
    <cellStyle name="Nagłówek 2" xfId="6261" builtinId="17" hidden="1"/>
    <cellStyle name="Nagłówek 2" xfId="6300" builtinId="17" hidden="1"/>
    <cellStyle name="Nagłówek 2" xfId="6340" builtinId="17" hidden="1"/>
    <cellStyle name="Nagłówek 2" xfId="6379" builtinId="17" hidden="1"/>
    <cellStyle name="Nagłówek 2" xfId="6419" builtinId="17" hidden="1"/>
    <cellStyle name="Nagłówek 2" xfId="6458" builtinId="17" hidden="1"/>
    <cellStyle name="Nagłówek 2" xfId="4101" builtinId="17" hidden="1"/>
    <cellStyle name="Nagłówek 2" xfId="3209" builtinId="17" hidden="1"/>
    <cellStyle name="Nagłówek 2" xfId="6513" builtinId="17" hidden="1"/>
    <cellStyle name="Nagłówek 2" xfId="6553" builtinId="17" hidden="1"/>
    <cellStyle name="Nagłówek 2" xfId="6591" builtinId="17" hidden="1"/>
    <cellStyle name="Nagłówek 2" xfId="6631" builtinId="17" hidden="1"/>
    <cellStyle name="Nagłówek 2" xfId="6670" builtinId="17" hidden="1"/>
    <cellStyle name="Nagłówek 2" xfId="6710" builtinId="17" hidden="1"/>
    <cellStyle name="Nagłówek 2" xfId="6750" builtinId="17" hidden="1"/>
    <cellStyle name="Nagłówek 2" xfId="6790" builtinId="17" hidden="1"/>
    <cellStyle name="Nagłówek 2" xfId="6828" builtinId="17" hidden="1"/>
    <cellStyle name="Nagłówek 2" xfId="6868" builtinId="17" hidden="1"/>
    <cellStyle name="Nagłówek 2" xfId="6909" builtinId="17" hidden="1"/>
    <cellStyle name="Nagłówek 2" xfId="6949" builtinId="17" hidden="1"/>
    <cellStyle name="Nagłówek 2" xfId="6989" builtinId="17" hidden="1"/>
    <cellStyle name="Nagłówek 2" xfId="7028" builtinId="17" hidden="1"/>
    <cellStyle name="Nagłówek 2" xfId="7069" builtinId="17" hidden="1"/>
    <cellStyle name="Nagłówek 2" xfId="7108" builtinId="17" hidden="1"/>
    <cellStyle name="Nagłówek 2" xfId="7148" builtinId="17" hidden="1"/>
    <cellStyle name="Nagłówek 2" xfId="7187" builtinId="17" hidden="1"/>
    <cellStyle name="Nagłówek 2" xfId="7237" builtinId="17" hidden="1"/>
    <cellStyle name="Nagłówek 2" xfId="7396" builtinId="17" hidden="1"/>
    <cellStyle name="Nagłówek 2" xfId="7438" builtinId="17" hidden="1"/>
    <cellStyle name="Nagłówek 2" xfId="7478" builtinId="17" hidden="1"/>
    <cellStyle name="Nagłówek 2" xfId="7516" builtinId="17" hidden="1"/>
    <cellStyle name="Nagłówek 2" xfId="7556" builtinId="17" hidden="1"/>
    <cellStyle name="Nagłówek 2" xfId="7595" builtinId="17" hidden="1"/>
    <cellStyle name="Nagłówek 2" xfId="7635" builtinId="17" hidden="1"/>
    <cellStyle name="Nagłówek 2" xfId="7675" builtinId="17" hidden="1"/>
    <cellStyle name="Nagłówek 2" xfId="7715" builtinId="17" hidden="1"/>
    <cellStyle name="Nagłówek 2" xfId="7753" builtinId="17" hidden="1"/>
    <cellStyle name="Nagłówek 2" xfId="7793" builtinId="17" hidden="1"/>
    <cellStyle name="Nagłówek 2" xfId="7834" builtinId="17" hidden="1"/>
    <cellStyle name="Nagłówek 2" xfId="7874" builtinId="17" hidden="1"/>
    <cellStyle name="Nagłówek 2" xfId="7914" builtinId="17" hidden="1"/>
    <cellStyle name="Nagłówek 2" xfId="7953" builtinId="17" hidden="1"/>
    <cellStyle name="Nagłówek 2" xfId="7994" builtinId="17" hidden="1"/>
    <cellStyle name="Nagłówek 2" xfId="8033" builtinId="17" hidden="1"/>
    <cellStyle name="Nagłówek 2" xfId="8073" builtinId="17" hidden="1"/>
    <cellStyle name="Nagłówek 2" xfId="8112" builtinId="17" hidden="1"/>
    <cellStyle name="Nagłówek 2" xfId="8150" builtinId="17" hidden="1"/>
    <cellStyle name="Nagłówek 2" xfId="7287" builtinId="17" hidden="1"/>
    <cellStyle name="Nagłówek 2" xfId="8185" builtinId="17" hidden="1"/>
    <cellStyle name="Nagłówek 2" xfId="8225" builtinId="17" hidden="1"/>
    <cellStyle name="Nagłówek 2" xfId="8263" builtinId="17" hidden="1"/>
    <cellStyle name="Nagłówek 2" xfId="8303" builtinId="17" hidden="1"/>
    <cellStyle name="Nagłówek 2" xfId="8342" builtinId="17" hidden="1"/>
    <cellStyle name="Nagłówek 2" xfId="8382" builtinId="17" hidden="1"/>
    <cellStyle name="Nagłówek 2" xfId="8422" builtinId="17" hidden="1"/>
    <cellStyle name="Nagłówek 2" xfId="8462" builtinId="17" hidden="1"/>
    <cellStyle name="Nagłówek 2" xfId="8500" builtinId="17" hidden="1"/>
    <cellStyle name="Nagłówek 2" xfId="8540" builtinId="17" hidden="1"/>
    <cellStyle name="Nagłówek 2" xfId="8579" builtinId="17" hidden="1"/>
    <cellStyle name="Nagłówek 2" xfId="8619" builtinId="17" hidden="1"/>
    <cellStyle name="Nagłówek 2" xfId="8659" builtinId="17" hidden="1"/>
    <cellStyle name="Nagłówek 2" xfId="8698" builtinId="17" hidden="1"/>
    <cellStyle name="Nagłówek 2" xfId="8738" builtinId="17" hidden="1"/>
    <cellStyle name="Nagłówek 2" xfId="8777" builtinId="17" hidden="1"/>
    <cellStyle name="Nagłówek 2" xfId="8817" builtinId="17" hidden="1"/>
    <cellStyle name="Nagłówek 2" xfId="8856" builtinId="17" hidden="1"/>
    <cellStyle name="Nagłówek 2" xfId="8893" builtinId="17" hidden="1"/>
    <cellStyle name="Nagłówek 2" xfId="7328" builtinId="17" hidden="1"/>
    <cellStyle name="Nagłówek 2" xfId="8901" builtinId="17" hidden="1"/>
    <cellStyle name="Nagłówek 2" xfId="8941" builtinId="17" hidden="1"/>
    <cellStyle name="Nagłówek 2" xfId="8979" builtinId="17" hidden="1"/>
    <cellStyle name="Nagłówek 2" xfId="9019" builtinId="17" hidden="1"/>
    <cellStyle name="Nagłówek 2" xfId="9058" builtinId="17" hidden="1"/>
    <cellStyle name="Nagłówek 2" xfId="9098" builtinId="17" hidden="1"/>
    <cellStyle name="Nagłówek 2" xfId="9138" builtinId="17" hidden="1"/>
    <cellStyle name="Nagłówek 2" xfId="9178" builtinId="17" hidden="1"/>
    <cellStyle name="Nagłówek 2" xfId="9216" builtinId="17" hidden="1"/>
    <cellStyle name="Nagłówek 2" xfId="9256" builtinId="17" hidden="1"/>
    <cellStyle name="Nagłówek 2" xfId="9295" builtinId="17" hidden="1"/>
    <cellStyle name="Nagłówek 2" xfId="9335" builtinId="17" hidden="1"/>
    <cellStyle name="Nagłówek 2" xfId="9375" builtinId="17" hidden="1"/>
    <cellStyle name="Nagłówek 2" xfId="9414" builtinId="17" hidden="1"/>
    <cellStyle name="Nagłówek 2" xfId="9454" builtinId="17" hidden="1"/>
    <cellStyle name="Nagłówek 2" xfId="9493" builtinId="17" hidden="1"/>
    <cellStyle name="Nagłówek 2" xfId="9533" builtinId="17" hidden="1"/>
    <cellStyle name="Nagłówek 2" xfId="9572" builtinId="17" hidden="1"/>
    <cellStyle name="Nagłówek 2" xfId="4100" builtinId="17" hidden="1"/>
    <cellStyle name="Nagłówek 2" xfId="9613" builtinId="17" hidden="1"/>
    <cellStyle name="Nagłówek 2" xfId="9653" builtinId="17" hidden="1"/>
    <cellStyle name="Nagłówek 2" xfId="9693" builtinId="17" hidden="1"/>
    <cellStyle name="Nagłówek 2" xfId="9731" builtinId="17" hidden="1"/>
    <cellStyle name="Nagłówek 2" xfId="9771" builtinId="17" hidden="1"/>
    <cellStyle name="Nagłówek 2" xfId="9810" builtinId="17" hidden="1"/>
    <cellStyle name="Nagłówek 2" xfId="9850" builtinId="17" hidden="1"/>
    <cellStyle name="Nagłówek 2" xfId="9890" builtinId="17" hidden="1"/>
    <cellStyle name="Nagłówek 2" xfId="9930" builtinId="17" hidden="1"/>
    <cellStyle name="Nagłówek 2" xfId="9968" builtinId="17" hidden="1"/>
    <cellStyle name="Nagłówek 2" xfId="10008" builtinId="17" hidden="1"/>
    <cellStyle name="Nagłówek 2" xfId="10047" builtinId="17" hidden="1"/>
    <cellStyle name="Nagłówek 2" xfId="10087" builtinId="17" hidden="1"/>
    <cellStyle name="Nagłówek 2" xfId="10127" builtinId="17" hidden="1"/>
    <cellStyle name="Nagłówek 2" xfId="10166" builtinId="17" hidden="1"/>
    <cellStyle name="Nagłówek 2" xfId="10206" builtinId="17" hidden="1"/>
    <cellStyle name="Nagłówek 2" xfId="10245" builtinId="17" hidden="1"/>
    <cellStyle name="Nagłówek 2" xfId="10285" builtinId="17" hidden="1"/>
    <cellStyle name="Nagłówek 2" xfId="10324" builtinId="17" hidden="1"/>
    <cellStyle name="Nagłówek 2" xfId="10363" builtinId="17" hidden="1"/>
    <cellStyle name="Nagłówek 2" xfId="10522" builtinId="17" hidden="1"/>
    <cellStyle name="Nagłówek 2" xfId="10562" builtinId="17" hidden="1"/>
    <cellStyle name="Nagłówek 2" xfId="10602" builtinId="17" hidden="1"/>
    <cellStyle name="Nagłówek 2" xfId="10640" builtinId="17" hidden="1"/>
    <cellStyle name="Nagłówek 2" xfId="10680" builtinId="17" hidden="1"/>
    <cellStyle name="Nagłówek 2" xfId="10719" builtinId="17" hidden="1"/>
    <cellStyle name="Nagłówek 2" xfId="10759" builtinId="17" hidden="1"/>
    <cellStyle name="Nagłówek 2" xfId="10799" builtinId="17" hidden="1"/>
    <cellStyle name="Nagłówek 2" xfId="10839" builtinId="17" hidden="1"/>
    <cellStyle name="Nagłówek 2" xfId="10877" builtinId="17" hidden="1"/>
    <cellStyle name="Nagłówek 2" xfId="10917" builtinId="17" hidden="1"/>
    <cellStyle name="Nagłówek 2" xfId="10956" builtinId="17" hidden="1"/>
    <cellStyle name="Nagłówek 2" xfId="10996" builtinId="17" hidden="1"/>
    <cellStyle name="Nagłówek 2" xfId="11036" builtinId="17" hidden="1"/>
    <cellStyle name="Nagłówek 2" xfId="11075" builtinId="17" hidden="1"/>
    <cellStyle name="Nagłówek 2" xfId="11116" builtinId="17" hidden="1"/>
    <cellStyle name="Nagłówek 2" xfId="11155" builtinId="17" hidden="1"/>
    <cellStyle name="Nagłówek 2" xfId="11195" builtinId="17" hidden="1"/>
    <cellStyle name="Nagłówek 2" xfId="11234" builtinId="17" hidden="1"/>
    <cellStyle name="Nagłówek 2" xfId="11272" builtinId="17" hidden="1"/>
    <cellStyle name="Nagłówek 2" xfId="10413" builtinId="17" hidden="1"/>
    <cellStyle name="Nagłówek 2" xfId="11307" builtinId="17" hidden="1"/>
    <cellStyle name="Nagłówek 2" xfId="11347" builtinId="17" hidden="1"/>
    <cellStyle name="Nagłówek 2" xfId="11385" builtinId="17" hidden="1"/>
    <cellStyle name="Nagłówek 2" xfId="11425" builtinId="17" hidden="1"/>
    <cellStyle name="Nagłówek 2" xfId="11464" builtinId="17" hidden="1"/>
    <cellStyle name="Nagłówek 2" xfId="11504" builtinId="17" hidden="1"/>
    <cellStyle name="Nagłówek 2" xfId="11544" builtinId="17" hidden="1"/>
    <cellStyle name="Nagłówek 2" xfId="11584" builtinId="17" hidden="1"/>
    <cellStyle name="Nagłówek 2" xfId="11622" builtinId="17" hidden="1"/>
    <cellStyle name="Nagłówek 2" xfId="11662" builtinId="17" hidden="1"/>
    <cellStyle name="Nagłówek 2" xfId="11701" builtinId="17" hidden="1"/>
    <cellStyle name="Nagłówek 2" xfId="11741" builtinId="17" hidden="1"/>
    <cellStyle name="Nagłówek 2" xfId="11781" builtinId="17" hidden="1"/>
    <cellStyle name="Nagłówek 2" xfId="11820" builtinId="17" hidden="1"/>
    <cellStyle name="Nagłówek 2" xfId="11860" builtinId="17" hidden="1"/>
    <cellStyle name="Nagłówek 2" xfId="11899" builtinId="17" hidden="1"/>
    <cellStyle name="Nagłówek 2" xfId="11939" builtinId="17" hidden="1"/>
    <cellStyle name="Nagłówek 2" xfId="11978" builtinId="17" hidden="1"/>
    <cellStyle name="Nagłówek 2" xfId="12015" builtinId="17" hidden="1"/>
    <cellStyle name="Nagłówek 2" xfId="10454" builtinId="17" hidden="1"/>
    <cellStyle name="Nagłówek 2" xfId="12023" builtinId="17" hidden="1"/>
    <cellStyle name="Nagłówek 2" xfId="12063" builtinId="17" hidden="1"/>
    <cellStyle name="Nagłówek 2" xfId="12101" builtinId="17" hidden="1"/>
    <cellStyle name="Nagłówek 2" xfId="12141" builtinId="17" hidden="1"/>
    <cellStyle name="Nagłówek 2" xfId="12180" builtinId="17" hidden="1"/>
    <cellStyle name="Nagłówek 2" xfId="12220" builtinId="17" hidden="1"/>
    <cellStyle name="Nagłówek 2" xfId="12260" builtinId="17" hidden="1"/>
    <cellStyle name="Nagłówek 2" xfId="12300" builtinId="17" hidden="1"/>
    <cellStyle name="Nagłówek 2" xfId="12338" builtinId="17" hidden="1"/>
    <cellStyle name="Nagłówek 2" xfId="12378" builtinId="17" hidden="1"/>
    <cellStyle name="Nagłówek 2" xfId="12417" builtinId="17" hidden="1"/>
    <cellStyle name="Nagłówek 2" xfId="12457" builtinId="17" hidden="1"/>
    <cellStyle name="Nagłówek 2" xfId="12497" builtinId="17" hidden="1"/>
    <cellStyle name="Nagłówek 2" xfId="12536" builtinId="17" hidden="1"/>
    <cellStyle name="Nagłówek 2" xfId="12576" builtinId="17" hidden="1"/>
    <cellStyle name="Nagłówek 2" xfId="12615" builtinId="17" hidden="1"/>
    <cellStyle name="Nagłówek 2" xfId="12655" builtinId="17" hidden="1"/>
    <cellStyle name="Nagłówek 2" xfId="12694" builtinId="17" hidden="1"/>
    <cellStyle name="Nagłówek 2" xfId="12733" builtinId="17" hidden="1"/>
    <cellStyle name="Nagłówek 2" xfId="12773" builtinId="17" hidden="1"/>
    <cellStyle name="Nagłówek 2" xfId="12813" builtinId="17" hidden="1"/>
    <cellStyle name="Nagłówek 2" xfId="12853" builtinId="17" hidden="1"/>
    <cellStyle name="Nagłówek 2" xfId="12891" builtinId="17" hidden="1"/>
    <cellStyle name="Nagłówek 2" xfId="12931" builtinId="17" hidden="1"/>
    <cellStyle name="Nagłówek 2" xfId="12970" builtinId="17" hidden="1"/>
    <cellStyle name="Nagłówek 2" xfId="13010" builtinId="17" hidden="1"/>
    <cellStyle name="Nagłówek 2" xfId="13050" builtinId="17" hidden="1"/>
    <cellStyle name="Nagłówek 2" xfId="13090" builtinId="17" hidden="1"/>
    <cellStyle name="Nagłówek 2" xfId="13128" builtinId="17" hidden="1"/>
    <cellStyle name="Nagłówek 2" xfId="13168" builtinId="17" hidden="1"/>
    <cellStyle name="Nagłówek 2" xfId="13207" builtinId="17" hidden="1"/>
    <cellStyle name="Nagłówek 2" xfId="13247" builtinId="17" hidden="1"/>
    <cellStyle name="Nagłówek 2" xfId="13287" builtinId="17" hidden="1"/>
    <cellStyle name="Nagłówek 2" xfId="13326" builtinId="17" hidden="1"/>
    <cellStyle name="Nagłówek 2" xfId="13366" builtinId="17" hidden="1"/>
    <cellStyle name="Nagłówek 2" xfId="13405" builtinId="17" hidden="1"/>
    <cellStyle name="Nagłówek 2" xfId="13445" builtinId="17" hidden="1"/>
    <cellStyle name="Nagłówek 2" xfId="13484" builtinId="17" hidden="1"/>
    <cellStyle name="Nagłówek 2" xfId="13523" builtinId="17" hidden="1"/>
    <cellStyle name="Nagłówek 2" xfId="13682" builtinId="17" hidden="1"/>
    <cellStyle name="Nagłówek 2" xfId="13722" builtinId="17" hidden="1"/>
    <cellStyle name="Nagłówek 2" xfId="13762" builtinId="17" hidden="1"/>
    <cellStyle name="Nagłówek 2" xfId="13800" builtinId="17" hidden="1"/>
    <cellStyle name="Nagłówek 2" xfId="13840" builtinId="17" hidden="1"/>
    <cellStyle name="Nagłówek 2" xfId="13879" builtinId="17" hidden="1"/>
    <cellStyle name="Nagłówek 2" xfId="13919" builtinId="17" hidden="1"/>
    <cellStyle name="Nagłówek 2" xfId="13959" builtinId="17" hidden="1"/>
    <cellStyle name="Nagłówek 2" xfId="13999" builtinId="17" hidden="1"/>
    <cellStyle name="Nagłówek 2" xfId="14037" builtinId="17" hidden="1"/>
    <cellStyle name="Nagłówek 2" xfId="14077" builtinId="17" hidden="1"/>
    <cellStyle name="Nagłówek 2" xfId="14116" builtinId="17" hidden="1"/>
    <cellStyle name="Nagłówek 2" xfId="14156" builtinId="17" hidden="1"/>
    <cellStyle name="Nagłówek 2" xfId="14196" builtinId="17" hidden="1"/>
    <cellStyle name="Nagłówek 2" xfId="14235" builtinId="17" hidden="1"/>
    <cellStyle name="Nagłówek 2" xfId="14276" builtinId="17" hidden="1"/>
    <cellStyle name="Nagłówek 2" xfId="14315" builtinId="17" hidden="1"/>
    <cellStyle name="Nagłówek 2" xfId="14355" builtinId="17" hidden="1"/>
    <cellStyle name="Nagłówek 2" xfId="14394" builtinId="17" hidden="1"/>
    <cellStyle name="Nagłówek 2" xfId="14432" builtinId="17" hidden="1"/>
    <cellStyle name="Nagłówek 2" xfId="13573" builtinId="17" hidden="1"/>
    <cellStyle name="Nagłówek 2" xfId="14467" builtinId="17" hidden="1"/>
    <cellStyle name="Nagłówek 2" xfId="14507" builtinId="17" hidden="1"/>
    <cellStyle name="Nagłówek 2" xfId="14545" builtinId="17" hidden="1"/>
    <cellStyle name="Nagłówek 2" xfId="14585" builtinId="17" hidden="1"/>
    <cellStyle name="Nagłówek 2" xfId="14624" builtinId="17" hidden="1"/>
    <cellStyle name="Nagłówek 2" xfId="14664" builtinId="17" hidden="1"/>
    <cellStyle name="Nagłówek 2" xfId="14704" builtinId="17" hidden="1"/>
    <cellStyle name="Nagłówek 2" xfId="14744" builtinId="17" hidden="1"/>
    <cellStyle name="Nagłówek 2" xfId="14782" builtinId="17" hidden="1"/>
    <cellStyle name="Nagłówek 2" xfId="14822" builtinId="17" hidden="1"/>
    <cellStyle name="Nagłówek 2" xfId="14861" builtinId="17" hidden="1"/>
    <cellStyle name="Nagłówek 2" xfId="14901" builtinId="17" hidden="1"/>
    <cellStyle name="Nagłówek 2" xfId="14941" builtinId="17" hidden="1"/>
    <cellStyle name="Nagłówek 2" xfId="14980" builtinId="17" hidden="1"/>
    <cellStyle name="Nagłówek 2" xfId="15020" builtinId="17" hidden="1"/>
    <cellStyle name="Nagłówek 2" xfId="15059" builtinId="17" hidden="1"/>
    <cellStyle name="Nagłówek 2" xfId="15099" builtinId="17" hidden="1"/>
    <cellStyle name="Nagłówek 2" xfId="15138" builtinId="17" hidden="1"/>
    <cellStyle name="Nagłówek 2" xfId="15175" builtinId="17" hidden="1"/>
    <cellStyle name="Nagłówek 2" xfId="13614" builtinId="17" hidden="1"/>
    <cellStyle name="Nagłówek 2" xfId="15183" builtinId="17" hidden="1"/>
    <cellStyle name="Nagłówek 2" xfId="15223" builtinId="17" hidden="1"/>
    <cellStyle name="Nagłówek 2" xfId="15261" builtinId="17" hidden="1"/>
    <cellStyle name="Nagłówek 2" xfId="15301" builtinId="17" hidden="1"/>
    <cellStyle name="Nagłówek 2" xfId="15340" builtinId="17" hidden="1"/>
    <cellStyle name="Nagłówek 2" xfId="15380" builtinId="17" hidden="1"/>
    <cellStyle name="Nagłówek 2" xfId="15420" builtinId="17" hidden="1"/>
    <cellStyle name="Nagłówek 2" xfId="15460" builtinId="17" hidden="1"/>
    <cellStyle name="Nagłówek 2" xfId="15498" builtinId="17" hidden="1"/>
    <cellStyle name="Nagłówek 2" xfId="15538" builtinId="17" hidden="1"/>
    <cellStyle name="Nagłówek 2" xfId="15577" builtinId="17" hidden="1"/>
    <cellStyle name="Nagłówek 2" xfId="15617" builtinId="17" hidden="1"/>
    <cellStyle name="Nagłówek 2" xfId="15657" builtinId="17" hidden="1"/>
    <cellStyle name="Nagłówek 2" xfId="15696" builtinId="17" hidden="1"/>
    <cellStyle name="Nagłówek 2" xfId="15736" builtinId="17" hidden="1"/>
    <cellStyle name="Nagłówek 2" xfId="15775" builtinId="17" hidden="1"/>
    <cellStyle name="Nagłówek 2" xfId="15815" builtinId="17" hidden="1"/>
    <cellStyle name="Nagłówek 2" xfId="15854" builtinId="17" hidden="1"/>
    <cellStyle name="Nagłówek 2" xfId="7226" builtinId="17" hidden="1"/>
    <cellStyle name="Nagłówek 2" xfId="3266" builtinId="17" hidden="1"/>
    <cellStyle name="Nagłówek 2" xfId="15907" builtinId="17" hidden="1"/>
    <cellStyle name="Nagłówek 2" xfId="15947" builtinId="17" hidden="1"/>
    <cellStyle name="Nagłówek 2" xfId="15985" builtinId="17" hidden="1"/>
    <cellStyle name="Nagłówek 2" xfId="16025" builtinId="17" hidden="1"/>
    <cellStyle name="Nagłówek 2" xfId="16064" builtinId="17" hidden="1"/>
    <cellStyle name="Nagłówek 2" xfId="16104" builtinId="17" hidden="1"/>
    <cellStyle name="Nagłówek 2" xfId="16144" builtinId="17" hidden="1"/>
    <cellStyle name="Nagłówek 2" xfId="16184" builtinId="17" hidden="1"/>
    <cellStyle name="Nagłówek 2" xfId="16222" builtinId="17" hidden="1"/>
    <cellStyle name="Nagłówek 2" xfId="16262" builtinId="17" hidden="1"/>
    <cellStyle name="Nagłówek 2" xfId="16301" builtinId="17" hidden="1"/>
    <cellStyle name="Nagłówek 2" xfId="16341" builtinId="17" hidden="1"/>
    <cellStyle name="Nagłówek 2" xfId="16381" builtinId="17" hidden="1"/>
    <cellStyle name="Nagłówek 2" xfId="16420" builtinId="17" hidden="1"/>
    <cellStyle name="Nagłówek 2" xfId="16460" builtinId="17" hidden="1"/>
    <cellStyle name="Nagłówek 2" xfId="16499" builtinId="17" hidden="1"/>
    <cellStyle name="Nagłówek 2" xfId="16539" builtinId="17" hidden="1"/>
    <cellStyle name="Nagłówek 2" xfId="16578" builtinId="17" hidden="1"/>
    <cellStyle name="Nagłówek 2" xfId="16617" builtinId="17" hidden="1"/>
    <cellStyle name="Nagłówek 2" xfId="16776" builtinId="17" hidden="1"/>
    <cellStyle name="Nagłówek 2" xfId="16816" builtinId="17" hidden="1"/>
    <cellStyle name="Nagłówek 2" xfId="16856" builtinId="17" hidden="1"/>
    <cellStyle name="Nagłówek 2" xfId="16894" builtinId="17" hidden="1"/>
    <cellStyle name="Nagłówek 2" xfId="16934" builtinId="17" hidden="1"/>
    <cellStyle name="Nagłówek 2" xfId="16973" builtinId="17" hidden="1"/>
    <cellStyle name="Nagłówek 2" xfId="17013" builtinId="17" hidden="1"/>
    <cellStyle name="Nagłówek 2" xfId="17053" builtinId="17" hidden="1"/>
    <cellStyle name="Nagłówek 2" xfId="17093" builtinId="17" hidden="1"/>
    <cellStyle name="Nagłówek 2" xfId="17131" builtinId="17" hidden="1"/>
    <cellStyle name="Nagłówek 2" xfId="17171" builtinId="17" hidden="1"/>
    <cellStyle name="Nagłówek 2" xfId="17210" builtinId="17" hidden="1"/>
    <cellStyle name="Nagłówek 2" xfId="17250" builtinId="17" hidden="1"/>
    <cellStyle name="Nagłówek 2" xfId="17290" builtinId="17" hidden="1"/>
    <cellStyle name="Nagłówek 2" xfId="17329" builtinId="17" hidden="1"/>
    <cellStyle name="Nagłówek 2" xfId="17370" builtinId="17" hidden="1"/>
    <cellStyle name="Nagłówek 2" xfId="17409" builtinId="17" hidden="1"/>
    <cellStyle name="Nagłówek 2" xfId="17449" builtinId="17" hidden="1"/>
    <cellStyle name="Nagłówek 2" xfId="17488" builtinId="17" hidden="1"/>
    <cellStyle name="Nagłówek 2" xfId="17526" builtinId="17" hidden="1"/>
    <cellStyle name="Nagłówek 2" xfId="16667" builtinId="17" hidden="1"/>
    <cellStyle name="Nagłówek 2" xfId="17561" builtinId="17" hidden="1"/>
    <cellStyle name="Nagłówek 2" xfId="17601" builtinId="17" hidden="1"/>
    <cellStyle name="Nagłówek 2" xfId="17639" builtinId="17" hidden="1"/>
    <cellStyle name="Nagłówek 2" xfId="17679" builtinId="17" hidden="1"/>
    <cellStyle name="Nagłówek 2" xfId="17718" builtinId="17" hidden="1"/>
    <cellStyle name="Nagłówek 2" xfId="17758" builtinId="17" hidden="1"/>
    <cellStyle name="Nagłówek 2" xfId="17798" builtinId="17" hidden="1"/>
    <cellStyle name="Nagłówek 2" xfId="17838" builtinId="17" hidden="1"/>
    <cellStyle name="Nagłówek 2" xfId="17876" builtinId="17" hidden="1"/>
    <cellStyle name="Nagłówek 2" xfId="17916" builtinId="17" hidden="1"/>
    <cellStyle name="Nagłówek 2" xfId="17955" builtinId="17" hidden="1"/>
    <cellStyle name="Nagłówek 2" xfId="17995" builtinId="17" hidden="1"/>
    <cellStyle name="Nagłówek 2" xfId="18035" builtinId="17" hidden="1"/>
    <cellStyle name="Nagłówek 2" xfId="18074" builtinId="17" hidden="1"/>
    <cellStyle name="Nagłówek 2" xfId="18114" builtinId="17" hidden="1"/>
    <cellStyle name="Nagłówek 2" xfId="18153" builtinId="17" hidden="1"/>
    <cellStyle name="Nagłówek 2" xfId="18193" builtinId="17" hidden="1"/>
    <cellStyle name="Nagłówek 2" xfId="18232" builtinId="17" hidden="1"/>
    <cellStyle name="Nagłówek 2" xfId="18269" builtinId="17" hidden="1"/>
    <cellStyle name="Nagłówek 2" xfId="16708" builtinId="17" hidden="1"/>
    <cellStyle name="Nagłówek 2" xfId="18277" builtinId="17" hidden="1"/>
    <cellStyle name="Nagłówek 2" xfId="18317" builtinId="17" hidden="1"/>
    <cellStyle name="Nagłówek 2" xfId="18355" builtinId="17" hidden="1"/>
    <cellStyle name="Nagłówek 2" xfId="18395" builtinId="17" hidden="1"/>
    <cellStyle name="Nagłówek 2" xfId="18434" builtinId="17" hidden="1"/>
    <cellStyle name="Nagłówek 2" xfId="18474" builtinId="17" hidden="1"/>
    <cellStyle name="Nagłówek 2" xfId="18514" builtinId="17" hidden="1"/>
    <cellStyle name="Nagłówek 2" xfId="18554" builtinId="17" hidden="1"/>
    <cellStyle name="Nagłówek 2" xfId="18592" builtinId="17" hidden="1"/>
    <cellStyle name="Nagłówek 2" xfId="18632" builtinId="17" hidden="1"/>
    <cellStyle name="Nagłówek 2" xfId="18671" builtinId="17" hidden="1"/>
    <cellStyle name="Nagłówek 2" xfId="18711" builtinId="17" hidden="1"/>
    <cellStyle name="Nagłówek 2" xfId="18751" builtinId="17" hidden="1"/>
    <cellStyle name="Nagłówek 2" xfId="18790" builtinId="17" hidden="1"/>
    <cellStyle name="Nagłówek 2" xfId="18830" builtinId="17" hidden="1"/>
    <cellStyle name="Nagłówek 2" xfId="18869" builtinId="17" hidden="1"/>
    <cellStyle name="Nagłówek 2" xfId="18909" builtinId="17" hidden="1"/>
    <cellStyle name="Nagłówek 2" xfId="18948" builtinId="17" hidden="1"/>
    <cellStyle name="Nagłówek 2" xfId="7225" builtinId="17" hidden="1"/>
    <cellStyle name="Nagłówek 2" xfId="19070" builtinId="17" hidden="1"/>
    <cellStyle name="Nagłówek 2" xfId="19110" builtinId="17" hidden="1"/>
    <cellStyle name="Nagłówek 2" xfId="19150" builtinId="17" hidden="1"/>
    <cellStyle name="Nagłówek 2" xfId="19188" builtinId="17" hidden="1"/>
    <cellStyle name="Nagłówek 2" xfId="19228" builtinId="17" hidden="1"/>
    <cellStyle name="Nagłówek 2" xfId="19267" builtinId="17" hidden="1"/>
    <cellStyle name="Nagłówek 2" xfId="19307" builtinId="17" hidden="1"/>
    <cellStyle name="Nagłówek 2" xfId="19347" builtinId="17" hidden="1"/>
    <cellStyle name="Nagłówek 2" xfId="19387" builtinId="17" hidden="1"/>
    <cellStyle name="Nagłówek 2" xfId="19425" builtinId="17" hidden="1"/>
    <cellStyle name="Nagłówek 2" xfId="19465" builtinId="17" hidden="1"/>
    <cellStyle name="Nagłówek 2" xfId="19504" builtinId="17" hidden="1"/>
    <cellStyle name="Nagłówek 2" xfId="19544" builtinId="17" hidden="1"/>
    <cellStyle name="Nagłówek 2" xfId="19584" builtinId="17" hidden="1"/>
    <cellStyle name="Nagłówek 2" xfId="19623" builtinId="17" hidden="1"/>
    <cellStyle name="Nagłówek 2" xfId="19663" builtinId="17" hidden="1"/>
    <cellStyle name="Nagłówek 2" xfId="19702" builtinId="17" hidden="1"/>
    <cellStyle name="Nagłówek 2" xfId="19742" builtinId="17" hidden="1"/>
    <cellStyle name="Nagłówek 2" xfId="19781" builtinId="17" hidden="1"/>
    <cellStyle name="Nagłówek 2" xfId="19832" builtinId="17" hidden="1"/>
    <cellStyle name="Nagłówek 2" xfId="19991" builtinId="17" hidden="1"/>
    <cellStyle name="Nagłówek 2" xfId="20031" builtinId="17" hidden="1"/>
    <cellStyle name="Nagłówek 2" xfId="20071" builtinId="17" hidden="1"/>
    <cellStyle name="Nagłówek 2" xfId="20109" builtinId="17" hidden="1"/>
    <cellStyle name="Nagłówek 2" xfId="20149" builtinId="17" hidden="1"/>
    <cellStyle name="Nagłówek 2" xfId="20188" builtinId="17" hidden="1"/>
    <cellStyle name="Nagłówek 2" xfId="20228" builtinId="17" hidden="1"/>
    <cellStyle name="Nagłówek 2" xfId="20268" builtinId="17" hidden="1"/>
    <cellStyle name="Nagłówek 2" xfId="20308" builtinId="17" hidden="1"/>
    <cellStyle name="Nagłówek 2" xfId="20346" builtinId="17" hidden="1"/>
    <cellStyle name="Nagłówek 2" xfId="20386" builtinId="17" hidden="1"/>
    <cellStyle name="Nagłówek 2" xfId="20425" builtinId="17" hidden="1"/>
    <cellStyle name="Nagłówek 2" xfId="20465" builtinId="17" hidden="1"/>
    <cellStyle name="Nagłówek 2" xfId="20505" builtinId="17" hidden="1"/>
    <cellStyle name="Nagłówek 2" xfId="20544" builtinId="17" hidden="1"/>
    <cellStyle name="Nagłówek 2" xfId="20585" builtinId="17" hidden="1"/>
    <cellStyle name="Nagłówek 2" xfId="20624" builtinId="17" hidden="1"/>
    <cellStyle name="Nagłówek 2" xfId="20664" builtinId="17" hidden="1"/>
    <cellStyle name="Nagłówek 2" xfId="20703" builtinId="17" hidden="1"/>
    <cellStyle name="Nagłówek 2" xfId="20741" builtinId="17" hidden="1"/>
    <cellStyle name="Nagłówek 2" xfId="19882" builtinId="17" hidden="1"/>
    <cellStyle name="Nagłówek 2" xfId="20776" builtinId="17" hidden="1"/>
    <cellStyle name="Nagłówek 2" xfId="20816" builtinId="17" hidden="1"/>
    <cellStyle name="Nagłówek 2" xfId="20854" builtinId="17" hidden="1"/>
    <cellStyle name="Nagłówek 2" xfId="20894" builtinId="17" hidden="1"/>
    <cellStyle name="Nagłówek 2" xfId="20933" builtinId="17" hidden="1"/>
    <cellStyle name="Nagłówek 2" xfId="20973" builtinId="17" hidden="1"/>
    <cellStyle name="Nagłówek 2" xfId="21013" builtinId="17" hidden="1"/>
    <cellStyle name="Nagłówek 2" xfId="21053" builtinId="17" hidden="1"/>
    <cellStyle name="Nagłówek 2" xfId="21091" builtinId="17" hidden="1"/>
    <cellStyle name="Nagłówek 2" xfId="21131" builtinId="17" hidden="1"/>
    <cellStyle name="Nagłówek 2" xfId="21170" builtinId="17" hidden="1"/>
    <cellStyle name="Nagłówek 2" xfId="21210" builtinId="17" hidden="1"/>
    <cellStyle name="Nagłówek 2" xfId="21250" builtinId="17" hidden="1"/>
    <cellStyle name="Nagłówek 2" xfId="21289" builtinId="17" hidden="1"/>
    <cellStyle name="Nagłówek 2" xfId="21329" builtinId="17" hidden="1"/>
    <cellStyle name="Nagłówek 2" xfId="21368" builtinId="17" hidden="1"/>
    <cellStyle name="Nagłówek 2" xfId="21408" builtinId="17" hidden="1"/>
    <cellStyle name="Nagłówek 2" xfId="21447" builtinId="17" hidden="1"/>
    <cellStyle name="Nagłówek 2" xfId="21484" builtinId="17" hidden="1"/>
    <cellStyle name="Nagłówek 2" xfId="19923" builtinId="17" hidden="1"/>
    <cellStyle name="Nagłówek 2" xfId="21492" builtinId="17" hidden="1"/>
    <cellStyle name="Nagłówek 2" xfId="21532" builtinId="17" hidden="1"/>
    <cellStyle name="Nagłówek 2" xfId="21570" builtinId="17" hidden="1"/>
    <cellStyle name="Nagłówek 2" xfId="21610" builtinId="17" hidden="1"/>
    <cellStyle name="Nagłówek 2" xfId="21649" builtinId="17" hidden="1"/>
    <cellStyle name="Nagłówek 2" xfId="21689" builtinId="17" hidden="1"/>
    <cellStyle name="Nagłówek 2" xfId="21729" builtinId="17" hidden="1"/>
    <cellStyle name="Nagłówek 2" xfId="21769" builtinId="17" hidden="1"/>
    <cellStyle name="Nagłówek 2" xfId="21807" builtinId="17" hidden="1"/>
    <cellStyle name="Nagłówek 2" xfId="21847" builtinId="17" hidden="1"/>
    <cellStyle name="Nagłówek 2" xfId="21886" builtinId="17" hidden="1"/>
    <cellStyle name="Nagłówek 2" xfId="21926" builtinId="17" hidden="1"/>
    <cellStyle name="Nagłówek 2" xfId="21966" builtinId="17" hidden="1"/>
    <cellStyle name="Nagłówek 2" xfId="22005" builtinId="17" hidden="1"/>
    <cellStyle name="Nagłówek 2" xfId="22045" builtinId="17" hidden="1"/>
    <cellStyle name="Nagłówek 2" xfId="22084" builtinId="17" hidden="1"/>
    <cellStyle name="Nagłówek 2" xfId="22124" builtinId="17" hidden="1"/>
    <cellStyle name="Nagłówek 2" xfId="22163" builtinId="17" hidden="1"/>
    <cellStyle name="Nagłówek 2" xfId="22202" builtinId="17" hidden="1"/>
    <cellStyle name="Nagłówek 2" xfId="22242" builtinId="17" hidden="1"/>
    <cellStyle name="Nagłówek 2" xfId="22282" builtinId="17" hidden="1"/>
    <cellStyle name="Nagłówek 2" xfId="22322" builtinId="17" hidden="1"/>
    <cellStyle name="Nagłówek 2" xfId="22360" builtinId="17" hidden="1"/>
    <cellStyle name="Nagłówek 2" xfId="22400" builtinId="17" hidden="1"/>
    <cellStyle name="Nagłówek 2" xfId="22439" builtinId="17" hidden="1"/>
    <cellStyle name="Nagłówek 2" xfId="22479" builtinId="17" hidden="1"/>
    <cellStyle name="Nagłówek 2" xfId="22519" builtinId="17" hidden="1"/>
    <cellStyle name="Nagłówek 2" xfId="22559" builtinId="17" hidden="1"/>
    <cellStyle name="Nagłówek 2" xfId="22597" builtinId="17" hidden="1"/>
    <cellStyle name="Nagłówek 2" xfId="22637" builtinId="17" hidden="1"/>
    <cellStyle name="Nagłówek 2" xfId="22676" builtinId="17" hidden="1"/>
    <cellStyle name="Nagłówek 2" xfId="22716" builtinId="17" hidden="1"/>
    <cellStyle name="Nagłówek 2" xfId="22756" builtinId="17" hidden="1"/>
    <cellStyle name="Nagłówek 2" xfId="22795" builtinId="17" hidden="1"/>
    <cellStyle name="Nagłówek 2" xfId="22835" builtinId="17" hidden="1"/>
    <cellStyle name="Nagłówek 2" xfId="22874" builtinId="17" hidden="1"/>
    <cellStyle name="Nagłówek 2" xfId="22914" builtinId="17" hidden="1"/>
    <cellStyle name="Nagłówek 2" xfId="22953" builtinId="17" hidden="1"/>
    <cellStyle name="Nagłówek 2" xfId="22992" builtinId="17" hidden="1"/>
    <cellStyle name="Nagłówek 2" xfId="23151" builtinId="17" hidden="1"/>
    <cellStyle name="Nagłówek 2" xfId="23191" builtinId="17" hidden="1"/>
    <cellStyle name="Nagłówek 2" xfId="23231" builtinId="17" hidden="1"/>
    <cellStyle name="Nagłówek 2" xfId="23269" builtinId="17" hidden="1"/>
    <cellStyle name="Nagłówek 2" xfId="23309" builtinId="17" hidden="1"/>
    <cellStyle name="Nagłówek 2" xfId="23348" builtinId="17" hidden="1"/>
    <cellStyle name="Nagłówek 2" xfId="23388" builtinId="17" hidden="1"/>
    <cellStyle name="Nagłówek 2" xfId="23428" builtinId="17" hidden="1"/>
    <cellStyle name="Nagłówek 2" xfId="23468" builtinId="17" hidden="1"/>
    <cellStyle name="Nagłówek 2" xfId="23506" builtinId="17" hidden="1"/>
    <cellStyle name="Nagłówek 2" xfId="23546" builtinId="17" hidden="1"/>
    <cellStyle name="Nagłówek 2" xfId="23585" builtinId="17" hidden="1"/>
    <cellStyle name="Nagłówek 2" xfId="23625" builtinId="17" hidden="1"/>
    <cellStyle name="Nagłówek 2" xfId="23665" builtinId="17" hidden="1"/>
    <cellStyle name="Nagłówek 2" xfId="23704" builtinId="17" hidden="1"/>
    <cellStyle name="Nagłówek 2" xfId="23745" builtinId="17" hidden="1"/>
    <cellStyle name="Nagłówek 2" xfId="23784" builtinId="17" hidden="1"/>
    <cellStyle name="Nagłówek 2" xfId="23824" builtinId="17" hidden="1"/>
    <cellStyle name="Nagłówek 2" xfId="23863" builtinId="17" hidden="1"/>
    <cellStyle name="Nagłówek 2" xfId="23901" builtinId="17" hidden="1"/>
    <cellStyle name="Nagłówek 2" xfId="23042" builtinId="17" hidden="1"/>
    <cellStyle name="Nagłówek 2" xfId="23936" builtinId="17" hidden="1"/>
    <cellStyle name="Nagłówek 2" xfId="23976" builtinId="17" hidden="1"/>
    <cellStyle name="Nagłówek 2" xfId="24014" builtinId="17" hidden="1"/>
    <cellStyle name="Nagłówek 2" xfId="24054" builtinId="17" hidden="1"/>
    <cellStyle name="Nagłówek 2" xfId="24093" builtinId="17" hidden="1"/>
    <cellStyle name="Nagłówek 2" xfId="24133" builtinId="17" hidden="1"/>
    <cellStyle name="Nagłówek 2" xfId="24173" builtinId="17" hidden="1"/>
    <cellStyle name="Nagłówek 2" xfId="24213" builtinId="17" hidden="1"/>
    <cellStyle name="Nagłówek 2" xfId="24251" builtinId="17" hidden="1"/>
    <cellStyle name="Nagłówek 2" xfId="24291" builtinId="17" hidden="1"/>
    <cellStyle name="Nagłówek 2" xfId="24330" builtinId="17" hidden="1"/>
    <cellStyle name="Nagłówek 2" xfId="24370" builtinId="17" hidden="1"/>
    <cellStyle name="Nagłówek 2" xfId="24410" builtinId="17" hidden="1"/>
    <cellStyle name="Nagłówek 2" xfId="24449" builtinId="17" hidden="1"/>
    <cellStyle name="Nagłówek 2" xfId="24489" builtinId="17" hidden="1"/>
    <cellStyle name="Nagłówek 2" xfId="24528" builtinId="17" hidden="1"/>
    <cellStyle name="Nagłówek 2" xfId="24568" builtinId="17" hidden="1"/>
    <cellStyle name="Nagłówek 2" xfId="24607" builtinId="17" hidden="1"/>
    <cellStyle name="Nagłówek 2" xfId="24644" builtinId="17" hidden="1"/>
    <cellStyle name="Nagłówek 2" xfId="23083" builtinId="17" hidden="1"/>
    <cellStyle name="Nagłówek 2" xfId="24652" builtinId="17" hidden="1"/>
    <cellStyle name="Nagłówek 2" xfId="24692" builtinId="17" hidden="1"/>
    <cellStyle name="Nagłówek 2" xfId="24730" builtinId="17" hidden="1"/>
    <cellStyle name="Nagłówek 2" xfId="24770" builtinId="17" hidden="1"/>
    <cellStyle name="Nagłówek 2" xfId="24809" builtinId="17" hidden="1"/>
    <cellStyle name="Nagłówek 2" xfId="24849" builtinId="17" hidden="1"/>
    <cellStyle name="Nagłówek 2" xfId="24889" builtinId="17" hidden="1"/>
    <cellStyle name="Nagłówek 2" xfId="24929" builtinId="17" hidden="1"/>
    <cellStyle name="Nagłówek 2" xfId="24967" builtinId="17" hidden="1"/>
    <cellStyle name="Nagłówek 2" xfId="25007" builtinId="17" hidden="1"/>
    <cellStyle name="Nagłówek 2" xfId="25046" builtinId="17" hidden="1"/>
    <cellStyle name="Nagłówek 2" xfId="25086" builtinId="17" hidden="1"/>
    <cellStyle name="Nagłówek 2" xfId="25126" builtinId="17" hidden="1"/>
    <cellStyle name="Nagłówek 2" xfId="25165" builtinId="17" hidden="1"/>
    <cellStyle name="Nagłówek 2" xfId="25205" builtinId="17" hidden="1"/>
    <cellStyle name="Nagłówek 2" xfId="25244" builtinId="17" hidden="1"/>
    <cellStyle name="Nagłówek 2" xfId="25284" builtinId="17" hidden="1"/>
    <cellStyle name="Nagłówek 2" xfId="25323" builtinId="17" hidden="1"/>
    <cellStyle name="Nagłówek 2" xfId="19065" builtinId="17" hidden="1"/>
    <cellStyle name="Nagłówek 2" xfId="19030" builtinId="17" hidden="1"/>
    <cellStyle name="Nagłówek 2" xfId="18996" builtinId="17" hidden="1"/>
    <cellStyle name="Nagłówek 2" xfId="25389" builtinId="17" hidden="1"/>
    <cellStyle name="Nagłówek 2" xfId="25427" builtinId="17" hidden="1"/>
    <cellStyle name="Nagłówek 2" xfId="25467" builtinId="17" hidden="1"/>
    <cellStyle name="Nagłówek 2" xfId="25506" builtinId="17" hidden="1"/>
    <cellStyle name="Nagłówek 2" xfId="25546" builtinId="17" hidden="1"/>
    <cellStyle name="Nagłówek 2" xfId="25586" builtinId="17" hidden="1"/>
    <cellStyle name="Nagłówek 2" xfId="25626" builtinId="17" hidden="1"/>
    <cellStyle name="Nagłówek 2" xfId="25664" builtinId="17" hidden="1"/>
    <cellStyle name="Nagłówek 2" xfId="25704" builtinId="17" hidden="1"/>
    <cellStyle name="Nagłówek 2" xfId="25743" builtinId="17" hidden="1"/>
    <cellStyle name="Nagłówek 2" xfId="25783" builtinId="17" hidden="1"/>
    <cellStyle name="Nagłówek 2" xfId="25823" builtinId="17" hidden="1"/>
    <cellStyle name="Nagłówek 2" xfId="25862" builtinId="17" hidden="1"/>
    <cellStyle name="Nagłówek 2" xfId="25902" builtinId="17" hidden="1"/>
    <cellStyle name="Nagłówek 2" xfId="25941" builtinId="17" hidden="1"/>
    <cellStyle name="Nagłówek 2" xfId="25981" builtinId="17" hidden="1"/>
    <cellStyle name="Nagłówek 2" xfId="26020" builtinId="17" hidden="1"/>
    <cellStyle name="Nagłówek 2" xfId="26059" builtinId="17" hidden="1"/>
    <cellStyle name="Nagłówek 2" xfId="26218" builtinId="17" hidden="1"/>
    <cellStyle name="Nagłówek 2" xfId="26258" builtinId="17" hidden="1"/>
    <cellStyle name="Nagłówek 2" xfId="26298" builtinId="17" hidden="1"/>
    <cellStyle name="Nagłówek 2" xfId="26336" builtinId="17" hidden="1"/>
    <cellStyle name="Nagłówek 2" xfId="26376" builtinId="17" hidden="1"/>
    <cellStyle name="Nagłówek 2" xfId="26415" builtinId="17" hidden="1"/>
    <cellStyle name="Nagłówek 2" xfId="26455" builtinId="17" hidden="1"/>
    <cellStyle name="Nagłówek 2" xfId="26495" builtinId="17" hidden="1"/>
    <cellStyle name="Nagłówek 2" xfId="26535" builtinId="17" hidden="1"/>
    <cellStyle name="Nagłówek 2" xfId="26573" builtinId="17" hidden="1"/>
    <cellStyle name="Nagłówek 2" xfId="26613" builtinId="17" hidden="1"/>
    <cellStyle name="Nagłówek 2" xfId="26652" builtinId="17" hidden="1"/>
    <cellStyle name="Nagłówek 2" xfId="26692" builtinId="17" hidden="1"/>
    <cellStyle name="Nagłówek 2" xfId="26732" builtinId="17" hidden="1"/>
    <cellStyle name="Nagłówek 2" xfId="26771" builtinId="17" hidden="1"/>
    <cellStyle name="Nagłówek 2" xfId="26812" builtinId="17" hidden="1"/>
    <cellStyle name="Nagłówek 2" xfId="26851" builtinId="17" hidden="1"/>
    <cellStyle name="Nagłówek 2" xfId="26891" builtinId="17" hidden="1"/>
    <cellStyle name="Nagłówek 2" xfId="26930" builtinId="17" hidden="1"/>
    <cellStyle name="Nagłówek 2" xfId="26968" builtinId="17" hidden="1"/>
    <cellStyle name="Nagłówek 2" xfId="26109" builtinId="17" hidden="1"/>
    <cellStyle name="Nagłówek 2" xfId="27003" builtinId="17" hidden="1"/>
    <cellStyle name="Nagłówek 2" xfId="27043" builtinId="17" hidden="1"/>
    <cellStyle name="Nagłówek 2" xfId="27081" builtinId="17" hidden="1"/>
    <cellStyle name="Nagłówek 2" xfId="27121" builtinId="17" hidden="1"/>
    <cellStyle name="Nagłówek 2" xfId="27160" builtinId="17" hidden="1"/>
    <cellStyle name="Nagłówek 2" xfId="27200" builtinId="17" hidden="1"/>
    <cellStyle name="Nagłówek 2" xfId="27240" builtinId="17" hidden="1"/>
    <cellStyle name="Nagłówek 2" xfId="27280" builtinId="17" hidden="1"/>
    <cellStyle name="Nagłówek 2" xfId="27318" builtinId="17" hidden="1"/>
    <cellStyle name="Nagłówek 2" xfId="27358" builtinId="17" hidden="1"/>
    <cellStyle name="Nagłówek 2" xfId="27397" builtinId="17" hidden="1"/>
    <cellStyle name="Nagłówek 2" xfId="27437" builtinId="17" hidden="1"/>
    <cellStyle name="Nagłówek 2" xfId="27477" builtinId="17" hidden="1"/>
    <cellStyle name="Nagłówek 2" xfId="27516" builtinId="17" hidden="1"/>
    <cellStyle name="Nagłówek 2" xfId="27556" builtinId="17" hidden="1"/>
    <cellStyle name="Nagłówek 2" xfId="27595" builtinId="17" hidden="1"/>
    <cellStyle name="Nagłówek 2" xfId="27635" builtinId="17" hidden="1"/>
    <cellStyle name="Nagłówek 2" xfId="27674" builtinId="17" hidden="1"/>
    <cellStyle name="Nagłówek 2" xfId="27711" builtinId="17" hidden="1"/>
    <cellStyle name="Nagłówek 2" xfId="26150" builtinId="17" hidden="1"/>
    <cellStyle name="Nagłówek 2" xfId="27719" builtinId="17" hidden="1"/>
    <cellStyle name="Nagłówek 2" xfId="27759" builtinId="17" hidden="1"/>
    <cellStyle name="Nagłówek 2" xfId="27797" builtinId="17" hidden="1"/>
    <cellStyle name="Nagłówek 2" xfId="27837" builtinId="17" hidden="1"/>
    <cellStyle name="Nagłówek 2" xfId="27876" builtinId="17" hidden="1"/>
    <cellStyle name="Nagłówek 2" xfId="27916" builtinId="17" hidden="1"/>
    <cellStyle name="Nagłówek 2" xfId="27956" builtinId="17" hidden="1"/>
    <cellStyle name="Nagłówek 2" xfId="27996" builtinId="17" hidden="1"/>
    <cellStyle name="Nagłówek 2" xfId="28034" builtinId="17" hidden="1"/>
    <cellStyle name="Nagłówek 2" xfId="28074" builtinId="17" hidden="1"/>
    <cellStyle name="Nagłówek 2" xfId="28113" builtinId="17" hidden="1"/>
    <cellStyle name="Nagłówek 2" xfId="28153" builtinId="17" hidden="1"/>
    <cellStyle name="Nagłówek 2" xfId="28193" builtinId="17" hidden="1"/>
    <cellStyle name="Nagłówek 2" xfId="28232" builtinId="17" hidden="1"/>
    <cellStyle name="Nagłówek 2" xfId="28272" builtinId="17" hidden="1"/>
    <cellStyle name="Nagłówek 2" xfId="28311" builtinId="17" hidden="1"/>
    <cellStyle name="Nagłówek 2" xfId="28351" builtinId="17" hidden="1"/>
    <cellStyle name="Nagłówek 2" xfId="28390" builtinId="17" hidden="1"/>
    <cellStyle name="Nagłówek 2" xfId="28429" builtinId="17" hidden="1"/>
    <cellStyle name="Nagłówek 2" xfId="28553" builtinId="17" hidden="1"/>
    <cellStyle name="Nagłówek 2" xfId="28595" builtinId="17" hidden="1"/>
    <cellStyle name="Nagłówek 2" xfId="28635" builtinId="17" hidden="1"/>
    <cellStyle name="Nagłówek 2" xfId="28673" builtinId="17" hidden="1"/>
    <cellStyle name="Nagłówek 2" xfId="28713" builtinId="17" hidden="1"/>
    <cellStyle name="Nagłówek 2" xfId="28752" builtinId="17" hidden="1"/>
    <cellStyle name="Nagłówek 2" xfId="28792" builtinId="17" hidden="1"/>
    <cellStyle name="Nagłówek 2" xfId="28832" builtinId="17" hidden="1"/>
    <cellStyle name="Nagłówek 2" xfId="28872" builtinId="17" hidden="1"/>
    <cellStyle name="Nagłówek 2" xfId="28910" builtinId="17" hidden="1"/>
    <cellStyle name="Nagłówek 2" xfId="28950" builtinId="17" hidden="1"/>
    <cellStyle name="Nagłówek 2" xfId="28991" builtinId="17" hidden="1"/>
    <cellStyle name="Nagłówek 2" xfId="29031" builtinId="17" hidden="1"/>
    <cellStyle name="Nagłówek 2" xfId="29071" builtinId="17" hidden="1"/>
    <cellStyle name="Nagłówek 2" xfId="29110" builtinId="17" hidden="1"/>
    <cellStyle name="Nagłówek 2" xfId="29151" builtinId="17" hidden="1"/>
    <cellStyle name="Nagłówek 2" xfId="29190" builtinId="17" hidden="1"/>
    <cellStyle name="Nagłówek 2" xfId="29230" builtinId="17" hidden="1"/>
    <cellStyle name="Nagłówek 2" xfId="29269" builtinId="17" hidden="1"/>
    <cellStyle name="Nagłówek 2" xfId="29319" builtinId="17" hidden="1"/>
    <cellStyle name="Nagłówek 2" xfId="29478" builtinId="17" hidden="1"/>
    <cellStyle name="Nagłówek 2" xfId="29520" builtinId="17" hidden="1"/>
    <cellStyle name="Nagłówek 2" xfId="29560" builtinId="17" hidden="1"/>
    <cellStyle name="Nagłówek 2" xfId="29598" builtinId="17" hidden="1"/>
    <cellStyle name="Nagłówek 2" xfId="29638" builtinId="17" hidden="1"/>
    <cellStyle name="Nagłówek 2" xfId="29677" builtinId="17" hidden="1"/>
    <cellStyle name="Nagłówek 2" xfId="29717" builtinId="17" hidden="1"/>
    <cellStyle name="Nagłówek 2" xfId="29757" builtinId="17" hidden="1"/>
    <cellStyle name="Nagłówek 2" xfId="29797" builtinId="17" hidden="1"/>
    <cellStyle name="Nagłówek 2" xfId="29835" builtinId="17" hidden="1"/>
    <cellStyle name="Nagłówek 2" xfId="29875" builtinId="17" hidden="1"/>
    <cellStyle name="Nagłówek 2" xfId="29916" builtinId="17" hidden="1"/>
    <cellStyle name="Nagłówek 2" xfId="29956" builtinId="17" hidden="1"/>
    <cellStyle name="Nagłówek 2" xfId="29996" builtinId="17" hidden="1"/>
    <cellStyle name="Nagłówek 2" xfId="30035" builtinId="17" hidden="1"/>
    <cellStyle name="Nagłówek 2" xfId="30076" builtinId="17" hidden="1"/>
    <cellStyle name="Nagłówek 2" xfId="30115" builtinId="17" hidden="1"/>
    <cellStyle name="Nagłówek 2" xfId="30155" builtinId="17" hidden="1"/>
    <cellStyle name="Nagłówek 2" xfId="30194" builtinId="17" hidden="1"/>
    <cellStyle name="Nagłówek 2" xfId="30232" builtinId="17" hidden="1"/>
    <cellStyle name="Nagłówek 2" xfId="29369" builtinId="17" hidden="1"/>
    <cellStyle name="Nagłówek 2" xfId="30267" builtinId="17" hidden="1"/>
    <cellStyle name="Nagłówek 2" xfId="30307" builtinId="17" hidden="1"/>
    <cellStyle name="Nagłówek 2" xfId="30345" builtinId="17" hidden="1"/>
    <cellStyle name="Nagłówek 2" xfId="30385" builtinId="17" hidden="1"/>
    <cellStyle name="Nagłówek 2" xfId="30424" builtinId="17" hidden="1"/>
    <cellStyle name="Nagłówek 2" xfId="30464" builtinId="17" hidden="1"/>
    <cellStyle name="Nagłówek 2" xfId="30504" builtinId="17" hidden="1"/>
    <cellStyle name="Nagłówek 2" xfId="30544" builtinId="17" hidden="1"/>
    <cellStyle name="Nagłówek 2" xfId="30582" builtinId="17" hidden="1"/>
    <cellStyle name="Nagłówek 2" xfId="30622" builtinId="17" hidden="1"/>
    <cellStyle name="Nagłówek 2" xfId="30661" builtinId="17" hidden="1"/>
    <cellStyle name="Nagłówek 2" xfId="30701" builtinId="17" hidden="1"/>
    <cellStyle name="Nagłówek 2" xfId="30741" builtinId="17" hidden="1"/>
    <cellStyle name="Nagłówek 2" xfId="30780" builtinId="17" hidden="1"/>
    <cellStyle name="Nagłówek 2" xfId="30820" builtinId="17" hidden="1"/>
    <cellStyle name="Nagłówek 2" xfId="30859" builtinId="17" hidden="1"/>
    <cellStyle name="Nagłówek 2" xfId="30899" builtinId="17" hidden="1"/>
    <cellStyle name="Nagłówek 2" xfId="30938" builtinId="17" hidden="1"/>
    <cellStyle name="Nagłówek 2" xfId="30975" builtinId="17" hidden="1"/>
    <cellStyle name="Nagłówek 2" xfId="29410" builtinId="17" hidden="1"/>
    <cellStyle name="Nagłówek 2" xfId="30983" builtinId="17" hidden="1"/>
    <cellStyle name="Nagłówek 2" xfId="31023" builtinId="17" hidden="1"/>
    <cellStyle name="Nagłówek 2" xfId="31061" builtinId="17" hidden="1"/>
    <cellStyle name="Nagłówek 2" xfId="31101" builtinId="17" hidden="1"/>
    <cellStyle name="Nagłówek 2" xfId="31140" builtinId="17" hidden="1"/>
    <cellStyle name="Nagłówek 2" xfId="31180" builtinId="17" hidden="1"/>
    <cellStyle name="Nagłówek 2" xfId="31220" builtinId="17" hidden="1"/>
    <cellStyle name="Nagłówek 2" xfId="31260" builtinId="17" hidden="1"/>
    <cellStyle name="Nagłówek 2" xfId="31298" builtinId="17" hidden="1"/>
    <cellStyle name="Nagłówek 2" xfId="31338" builtinId="17" hidden="1"/>
    <cellStyle name="Nagłówek 2" xfId="31377" builtinId="17" hidden="1"/>
    <cellStyle name="Nagłówek 2" xfId="31417" builtinId="17" hidden="1"/>
    <cellStyle name="Nagłówek 2" xfId="31457" builtinId="17" hidden="1"/>
    <cellStyle name="Nagłówek 2" xfId="31496" builtinId="17" hidden="1"/>
    <cellStyle name="Nagłówek 2" xfId="31536" builtinId="17" hidden="1"/>
    <cellStyle name="Nagłówek 2" xfId="31575" builtinId="17" hidden="1"/>
    <cellStyle name="Nagłówek 2" xfId="31615" builtinId="17" hidden="1"/>
    <cellStyle name="Nagłówek 2" xfId="31654" builtinId="17" hidden="1"/>
    <cellStyle name="Nagłówek 2" xfId="29308" builtinId="17" hidden="1"/>
    <cellStyle name="Nagłówek 2" xfId="28489" builtinId="17" hidden="1"/>
    <cellStyle name="Nagłówek 2" xfId="31707" builtinId="17" hidden="1"/>
    <cellStyle name="Nagłówek 2" xfId="31747" builtinId="17" hidden="1"/>
    <cellStyle name="Nagłówek 2" xfId="31785" builtinId="17" hidden="1"/>
    <cellStyle name="Nagłówek 2" xfId="31825" builtinId="17" hidden="1"/>
    <cellStyle name="Nagłówek 2" xfId="31864" builtinId="17" hidden="1"/>
    <cellStyle name="Nagłówek 2" xfId="31904" builtinId="17" hidden="1"/>
    <cellStyle name="Nagłówek 2" xfId="31944" builtinId="17" hidden="1"/>
    <cellStyle name="Nagłówek 2" xfId="31984" builtinId="17" hidden="1"/>
    <cellStyle name="Nagłówek 2" xfId="32022" builtinId="17" hidden="1"/>
    <cellStyle name="Nagłówek 2" xfId="32062" builtinId="17" hidden="1"/>
    <cellStyle name="Nagłówek 2" xfId="32101" builtinId="17" hidden="1"/>
    <cellStyle name="Nagłówek 2" xfId="32141" builtinId="17" hidden="1"/>
    <cellStyle name="Nagłówek 2" xfId="32181" builtinId="17" hidden="1"/>
    <cellStyle name="Nagłówek 2" xfId="32220" builtinId="17" hidden="1"/>
    <cellStyle name="Nagłówek 2" xfId="32260" builtinId="17" hidden="1"/>
    <cellStyle name="Nagłówek 2" xfId="32299" builtinId="17" hidden="1"/>
    <cellStyle name="Nagłówek 2" xfId="32339" builtinId="17" hidden="1"/>
    <cellStyle name="Nagłówek 2" xfId="32378" builtinId="17" hidden="1"/>
    <cellStyle name="Nagłówek 2" xfId="32417" builtinId="17" hidden="1"/>
    <cellStyle name="Nagłówek 2" xfId="32576" builtinId="17" hidden="1"/>
    <cellStyle name="Nagłówek 2" xfId="32616" builtinId="17" hidden="1"/>
    <cellStyle name="Nagłówek 2" xfId="32656" builtinId="17" hidden="1"/>
    <cellStyle name="Nagłówek 2" xfId="32694" builtinId="17" hidden="1"/>
    <cellStyle name="Nagłówek 2" xfId="32734" builtinId="17" hidden="1"/>
    <cellStyle name="Nagłówek 2" xfId="32773" builtinId="17" hidden="1"/>
    <cellStyle name="Nagłówek 2" xfId="32813" builtinId="17" hidden="1"/>
    <cellStyle name="Nagłówek 2" xfId="32853" builtinId="17" hidden="1"/>
    <cellStyle name="Nagłówek 2" xfId="32893" builtinId="17" hidden="1"/>
    <cellStyle name="Nagłówek 2" xfId="32931" builtinId="17" hidden="1"/>
    <cellStyle name="Nagłówek 2" xfId="32971" builtinId="17" hidden="1"/>
    <cellStyle name="Nagłówek 2" xfId="33010" builtinId="17" hidden="1"/>
    <cellStyle name="Nagłówek 2" xfId="33050" builtinId="17" hidden="1"/>
    <cellStyle name="Nagłówek 2" xfId="33090" builtinId="17" hidden="1"/>
    <cellStyle name="Nagłówek 2" xfId="33129" builtinId="17" hidden="1"/>
    <cellStyle name="Nagłówek 2" xfId="33170" builtinId="17" hidden="1"/>
    <cellStyle name="Nagłówek 2" xfId="33209" builtinId="17" hidden="1"/>
    <cellStyle name="Nagłówek 2" xfId="33249" builtinId="17" hidden="1"/>
    <cellStyle name="Nagłówek 2" xfId="33288" builtinId="17" hidden="1"/>
    <cellStyle name="Nagłówek 2" xfId="33326" builtinId="17" hidden="1"/>
    <cellStyle name="Nagłówek 2" xfId="32467" builtinId="17" hidden="1"/>
    <cellStyle name="Nagłówek 2" xfId="33361" builtinId="17" hidden="1"/>
    <cellStyle name="Nagłówek 2" xfId="33401" builtinId="17" hidden="1"/>
    <cellStyle name="Nagłówek 2" xfId="33439" builtinId="17" hidden="1"/>
    <cellStyle name="Nagłówek 2" xfId="33479" builtinId="17" hidden="1"/>
    <cellStyle name="Nagłówek 2" xfId="33518" builtinId="17" hidden="1"/>
    <cellStyle name="Nagłówek 2" xfId="33558" builtinId="17" hidden="1"/>
    <cellStyle name="Nagłówek 2" xfId="33598" builtinId="17" hidden="1"/>
    <cellStyle name="Nagłówek 2" xfId="33638" builtinId="17" hidden="1"/>
    <cellStyle name="Nagłówek 2" xfId="33676" builtinId="17" hidden="1"/>
    <cellStyle name="Nagłówek 2" xfId="33716" builtinId="17" hidden="1"/>
    <cellStyle name="Nagłówek 2" xfId="33755" builtinId="17" hidden="1"/>
    <cellStyle name="Nagłówek 2" xfId="33795" builtinId="17" hidden="1"/>
    <cellStyle name="Nagłówek 2" xfId="33835" builtinId="17" hidden="1"/>
    <cellStyle name="Nagłówek 2" xfId="33874" builtinId="17" hidden="1"/>
    <cellStyle name="Nagłówek 2" xfId="33914" builtinId="17" hidden="1"/>
    <cellStyle name="Nagłówek 2" xfId="33953" builtinId="17" hidden="1"/>
    <cellStyle name="Nagłówek 2" xfId="33993" builtinId="17" hidden="1"/>
    <cellStyle name="Nagłówek 2" xfId="34032" builtinId="17" hidden="1"/>
    <cellStyle name="Nagłówek 2" xfId="34069" builtinId="17" hidden="1"/>
    <cellStyle name="Nagłówek 2" xfId="32508" builtinId="17" hidden="1"/>
    <cellStyle name="Nagłówek 2" xfId="34077" builtinId="17" hidden="1"/>
    <cellStyle name="Nagłówek 2" xfId="34117" builtinId="17" hidden="1"/>
    <cellStyle name="Nagłówek 2" xfId="34155" builtinId="17" hidden="1"/>
    <cellStyle name="Nagłówek 2" xfId="34195" builtinId="17" hidden="1"/>
    <cellStyle name="Nagłówek 2" xfId="34234" builtinId="17" hidden="1"/>
    <cellStyle name="Nagłówek 2" xfId="34274" builtinId="17" hidden="1"/>
    <cellStyle name="Nagłówek 2" xfId="34314" builtinId="17" hidden="1"/>
    <cellStyle name="Nagłówek 2" xfId="34354" builtinId="17" hidden="1"/>
    <cellStyle name="Nagłówek 2" xfId="34392" builtinId="17" hidden="1"/>
    <cellStyle name="Nagłówek 2" xfId="34432" builtinId="17" hidden="1"/>
    <cellStyle name="Nagłówek 2" xfId="34471" builtinId="17" hidden="1"/>
    <cellStyle name="Nagłówek 2" xfId="34511" builtinId="17" hidden="1"/>
    <cellStyle name="Nagłówek 2" xfId="34551" builtinId="17" hidden="1"/>
    <cellStyle name="Nagłówek 2" xfId="34590" builtinId="17" hidden="1"/>
    <cellStyle name="Nagłówek 2" xfId="34630" builtinId="17" hidden="1"/>
    <cellStyle name="Nagłówek 2" xfId="34669" builtinId="17" hidden="1"/>
    <cellStyle name="Nagłówek 2" xfId="34709" builtinId="17" hidden="1"/>
    <cellStyle name="Nagłówek 2" xfId="34748" builtinId="17" hidden="1"/>
    <cellStyle name="Nagłówek 2" xfId="29307" builtinId="17" hidden="1"/>
    <cellStyle name="Nagłówek 2" xfId="34789" builtinId="17" hidden="1"/>
    <cellStyle name="Nagłówek 2" xfId="34829" builtinId="17" hidden="1"/>
    <cellStyle name="Nagłówek 2" xfId="34869" builtinId="17" hidden="1"/>
    <cellStyle name="Nagłówek 2" xfId="34907" builtinId="17" hidden="1"/>
    <cellStyle name="Nagłówek 2" xfId="34947" builtinId="17" hidden="1"/>
    <cellStyle name="Nagłówek 2" xfId="34986" builtinId="17" hidden="1"/>
    <cellStyle name="Nagłówek 2" xfId="35026" builtinId="17" hidden="1"/>
    <cellStyle name="Nagłówek 2" xfId="35066" builtinId="17" hidden="1"/>
    <cellStyle name="Nagłówek 2" xfId="35106" builtinId="17" hidden="1"/>
    <cellStyle name="Nagłówek 2" xfId="35144" builtinId="17" hidden="1"/>
    <cellStyle name="Nagłówek 2" xfId="35184" builtinId="17" hidden="1"/>
    <cellStyle name="Nagłówek 2" xfId="35223" builtinId="17" hidden="1"/>
    <cellStyle name="Nagłówek 2" xfId="35263" builtinId="17" hidden="1"/>
    <cellStyle name="Nagłówek 2" xfId="35303" builtinId="17" hidden="1"/>
    <cellStyle name="Nagłówek 2" xfId="35342" builtinId="17" hidden="1"/>
    <cellStyle name="Nagłówek 2" xfId="35382" builtinId="17" hidden="1"/>
    <cellStyle name="Nagłówek 2" xfId="35421" builtinId="17" hidden="1"/>
    <cellStyle name="Nagłówek 2" xfId="35461" builtinId="17" hidden="1"/>
    <cellStyle name="Nagłówek 2" xfId="35500" builtinId="17" hidden="1"/>
    <cellStyle name="Nagłówek 2" xfId="35539" builtinId="17" hidden="1"/>
    <cellStyle name="Nagłówek 2" xfId="35698" builtinId="17" hidden="1"/>
    <cellStyle name="Nagłówek 2" xfId="35738" builtinId="17" hidden="1"/>
    <cellStyle name="Nagłówek 2" xfId="35778" builtinId="17" hidden="1"/>
    <cellStyle name="Nagłówek 2" xfId="35816" builtinId="17" hidden="1"/>
    <cellStyle name="Nagłówek 2" xfId="35856" builtinId="17" hidden="1"/>
    <cellStyle name="Nagłówek 2" xfId="35895" builtinId="17" hidden="1"/>
    <cellStyle name="Nagłówek 2" xfId="35935" builtinId="17" hidden="1"/>
    <cellStyle name="Nagłówek 2" xfId="35975" builtinId="17" hidden="1"/>
    <cellStyle name="Nagłówek 2" xfId="36015" builtinId="17" hidden="1"/>
    <cellStyle name="Nagłówek 2" xfId="36053" builtinId="17" hidden="1"/>
    <cellStyle name="Nagłówek 2" xfId="36093" builtinId="17" hidden="1"/>
    <cellStyle name="Nagłówek 2" xfId="36132" builtinId="17" hidden="1"/>
    <cellStyle name="Nagłówek 2" xfId="36172" builtinId="17" hidden="1"/>
    <cellStyle name="Nagłówek 2" xfId="36212" builtinId="17" hidden="1"/>
    <cellStyle name="Nagłówek 2" xfId="36251" builtinId="17" hidden="1"/>
    <cellStyle name="Nagłówek 2" xfId="36292" builtinId="17" hidden="1"/>
    <cellStyle name="Nagłówek 2" xfId="36331" builtinId="17" hidden="1"/>
    <cellStyle name="Nagłówek 2" xfId="36371" builtinId="17" hidden="1"/>
    <cellStyle name="Nagłówek 2" xfId="36410" builtinId="17" hidden="1"/>
    <cellStyle name="Nagłówek 2" xfId="36448" builtinId="17" hidden="1"/>
    <cellStyle name="Nagłówek 2" xfId="35589" builtinId="17" hidden="1"/>
    <cellStyle name="Nagłówek 2" xfId="36483" builtinId="17" hidden="1"/>
    <cellStyle name="Nagłówek 2" xfId="36523" builtinId="17" hidden="1"/>
    <cellStyle name="Nagłówek 2" xfId="36561" builtinId="17" hidden="1"/>
    <cellStyle name="Nagłówek 2" xfId="36601" builtinId="17" hidden="1"/>
    <cellStyle name="Nagłówek 2" xfId="36640" builtinId="17" hidden="1"/>
    <cellStyle name="Nagłówek 2" xfId="36680" builtinId="17" hidden="1"/>
    <cellStyle name="Nagłówek 2" xfId="36720" builtinId="17" hidden="1"/>
    <cellStyle name="Nagłówek 2" xfId="36760" builtinId="17" hidden="1"/>
    <cellStyle name="Nagłówek 2" xfId="36798" builtinId="17" hidden="1"/>
    <cellStyle name="Nagłówek 2" xfId="36838" builtinId="17" hidden="1"/>
    <cellStyle name="Nagłówek 2" xfId="36877" builtinId="17" hidden="1"/>
    <cellStyle name="Nagłówek 2" xfId="36917" builtinId="17" hidden="1"/>
    <cellStyle name="Nagłówek 2" xfId="36957" builtinId="17" hidden="1"/>
    <cellStyle name="Nagłówek 2" xfId="36996" builtinId="17" hidden="1"/>
    <cellStyle name="Nagłówek 2" xfId="37036" builtinId="17" hidden="1"/>
    <cellStyle name="Nagłówek 2" xfId="37075" builtinId="17" hidden="1"/>
    <cellStyle name="Nagłówek 2" xfId="37115" builtinId="17" hidden="1"/>
    <cellStyle name="Nagłówek 2" xfId="37154" builtinId="17" hidden="1"/>
    <cellStyle name="Nagłówek 2" xfId="37191" builtinId="17" hidden="1"/>
    <cellStyle name="Nagłówek 2" xfId="35630" builtinId="17" hidden="1"/>
    <cellStyle name="Nagłówek 2" xfId="37199" builtinId="17" hidden="1"/>
    <cellStyle name="Nagłówek 2" xfId="37239" builtinId="17" hidden="1"/>
    <cellStyle name="Nagłówek 2" xfId="37277" builtinId="17" hidden="1"/>
    <cellStyle name="Nagłówek 2" xfId="37317" builtinId="17" hidden="1"/>
    <cellStyle name="Nagłówek 2" xfId="37356" builtinId="17" hidden="1"/>
    <cellStyle name="Nagłówek 2" xfId="37396" builtinId="17" hidden="1"/>
    <cellStyle name="Nagłówek 2" xfId="37436" builtinId="17" hidden="1"/>
    <cellStyle name="Nagłówek 2" xfId="37476" builtinId="17" hidden="1"/>
    <cellStyle name="Nagłówek 2" xfId="37514" builtinId="17" hidden="1"/>
    <cellStyle name="Nagłówek 2" xfId="37554" builtinId="17" hidden="1"/>
    <cellStyle name="Nagłówek 2" xfId="37593" builtinId="17" hidden="1"/>
    <cellStyle name="Nagłówek 2" xfId="37633" builtinId="17" hidden="1"/>
    <cellStyle name="Nagłówek 2" xfId="37673" builtinId="17" hidden="1"/>
    <cellStyle name="Nagłówek 2" xfId="37712" builtinId="17" hidden="1"/>
    <cellStyle name="Nagłówek 2" xfId="37752" builtinId="17" hidden="1"/>
    <cellStyle name="Nagłówek 2" xfId="37791" builtinId="17" hidden="1"/>
    <cellStyle name="Nagłówek 2" xfId="37831" builtinId="17" hidden="1"/>
    <cellStyle name="Nagłówek 2" xfId="37870" builtinId="17" hidden="1"/>
    <cellStyle name="Nagłówek 2" xfId="37909" builtinId="17" hidden="1"/>
    <cellStyle name="Nagłówek 2" xfId="37949" builtinId="17" hidden="1"/>
    <cellStyle name="Nagłówek 2" xfId="37989" builtinId="17" hidden="1"/>
    <cellStyle name="Nagłówek 2" xfId="38029" builtinId="17" hidden="1"/>
    <cellStyle name="Nagłówek 2" xfId="38067" builtinId="17" hidden="1"/>
    <cellStyle name="Nagłówek 2" xfId="38107" builtinId="17" hidden="1"/>
    <cellStyle name="Nagłówek 2" xfId="38146" builtinId="17" hidden="1"/>
    <cellStyle name="Nagłówek 2" xfId="38186" builtinId="17" hidden="1"/>
    <cellStyle name="Nagłówek 2" xfId="38226" builtinId="17" hidden="1"/>
    <cellStyle name="Nagłówek 2" xfId="38266" builtinId="17" hidden="1"/>
    <cellStyle name="Nagłówek 2" xfId="38304" builtinId="17" hidden="1"/>
    <cellStyle name="Nagłówek 2" xfId="38344" builtinId="17" hidden="1"/>
    <cellStyle name="Nagłówek 2" xfId="38383" builtinId="17" hidden="1"/>
    <cellStyle name="Nagłówek 2" xfId="38423" builtinId="17" hidden="1"/>
    <cellStyle name="Nagłówek 2" xfId="38463" builtinId="17" hidden="1"/>
    <cellStyle name="Nagłówek 2" xfId="38502" builtinId="17" hidden="1"/>
    <cellStyle name="Nagłówek 2" xfId="38542" builtinId="17" hidden="1"/>
    <cellStyle name="Nagłówek 2" xfId="38581" builtinId="17" hidden="1"/>
    <cellStyle name="Nagłówek 2" xfId="38621" builtinId="17" hidden="1"/>
    <cellStyle name="Nagłówek 2" xfId="38660" builtinId="17" hidden="1"/>
    <cellStyle name="Nagłówek 2" xfId="38699" builtinId="17" hidden="1"/>
    <cellStyle name="Nagłówek 2" xfId="38858" builtinId="17" hidden="1"/>
    <cellStyle name="Nagłówek 2" xfId="38898" builtinId="17" hidden="1"/>
    <cellStyle name="Nagłówek 2" xfId="38938" builtinId="17" hidden="1"/>
    <cellStyle name="Nagłówek 2" xfId="38976" builtinId="17" hidden="1"/>
    <cellStyle name="Nagłówek 2" xfId="39016" builtinId="17" hidden="1"/>
    <cellStyle name="Nagłówek 2" xfId="39055" builtinId="17" hidden="1"/>
    <cellStyle name="Nagłówek 2" xfId="39095" builtinId="17" hidden="1"/>
    <cellStyle name="Nagłówek 2" xfId="39135" builtinId="17" hidden="1"/>
    <cellStyle name="Nagłówek 2" xfId="39175" builtinId="17" hidden="1"/>
    <cellStyle name="Nagłówek 2" xfId="39213" builtinId="17" hidden="1"/>
    <cellStyle name="Nagłówek 2" xfId="39253" builtinId="17" hidden="1"/>
    <cellStyle name="Nagłówek 2" xfId="39292" builtinId="17" hidden="1"/>
    <cellStyle name="Nagłówek 2" xfId="39332" builtinId="17" hidden="1"/>
    <cellStyle name="Nagłówek 2" xfId="39372" builtinId="17" hidden="1"/>
    <cellStyle name="Nagłówek 2" xfId="39411" builtinId="17" hidden="1"/>
    <cellStyle name="Nagłówek 2" xfId="39452" builtinId="17" hidden="1"/>
    <cellStyle name="Nagłówek 2" xfId="39491" builtinId="17" hidden="1"/>
    <cellStyle name="Nagłówek 2" xfId="39531" builtinId="17" hidden="1"/>
    <cellStyle name="Nagłówek 2" xfId="39570" builtinId="17" hidden="1"/>
    <cellStyle name="Nagłówek 2" xfId="39608" builtinId="17" hidden="1"/>
    <cellStyle name="Nagłówek 2" xfId="38749" builtinId="17" hidden="1"/>
    <cellStyle name="Nagłówek 2" xfId="39643" builtinId="17" hidden="1"/>
    <cellStyle name="Nagłówek 2" xfId="39683" builtinId="17" hidden="1"/>
    <cellStyle name="Nagłówek 2" xfId="39721" builtinId="17" hidden="1"/>
    <cellStyle name="Nagłówek 2" xfId="39761" builtinId="17" hidden="1"/>
    <cellStyle name="Nagłówek 2" xfId="39800" builtinId="17" hidden="1"/>
    <cellStyle name="Nagłówek 2" xfId="39840" builtinId="17" hidden="1"/>
    <cellStyle name="Nagłówek 2" xfId="39880" builtinId="17" hidden="1"/>
    <cellStyle name="Nagłówek 2" xfId="39920" builtinId="17" hidden="1"/>
    <cellStyle name="Nagłówek 2" xfId="39958" builtinId="17" hidden="1"/>
    <cellStyle name="Nagłówek 2" xfId="39998" builtinId="17" hidden="1"/>
    <cellStyle name="Nagłówek 2" xfId="40037" builtinId="17" hidden="1"/>
    <cellStyle name="Nagłówek 2" xfId="40077" builtinId="17" hidden="1"/>
    <cellStyle name="Nagłówek 2" xfId="40117" builtinId="17" hidden="1"/>
    <cellStyle name="Nagłówek 2" xfId="40156" builtinId="17" hidden="1"/>
    <cellStyle name="Nagłówek 2" xfId="40196" builtinId="17" hidden="1"/>
    <cellStyle name="Nagłówek 2" xfId="40235" builtinId="17" hidden="1"/>
    <cellStyle name="Nagłówek 2" xfId="40275" builtinId="17" hidden="1"/>
    <cellStyle name="Nagłówek 2" xfId="40314" builtinId="17" hidden="1"/>
    <cellStyle name="Nagłówek 2" xfId="40351" builtinId="17" hidden="1"/>
    <cellStyle name="Nagłówek 2" xfId="38790" builtinId="17" hidden="1"/>
    <cellStyle name="Nagłówek 2" xfId="40359" builtinId="17" hidden="1"/>
    <cellStyle name="Nagłówek 2" xfId="40399" builtinId="17" hidden="1"/>
    <cellStyle name="Nagłówek 2" xfId="40437" builtinId="17" hidden="1"/>
    <cellStyle name="Nagłówek 2" xfId="40477" builtinId="17" hidden="1"/>
    <cellStyle name="Nagłówek 2" xfId="40516" builtinId="17" hidden="1"/>
    <cellStyle name="Nagłówek 2" xfId="40556" builtinId="17" hidden="1"/>
    <cellStyle name="Nagłówek 2" xfId="40596" builtinId="17" hidden="1"/>
    <cellStyle name="Nagłówek 2" xfId="40636" builtinId="17" hidden="1"/>
    <cellStyle name="Nagłówek 2" xfId="40674" builtinId="17" hidden="1"/>
    <cellStyle name="Nagłówek 2" xfId="40714" builtinId="17" hidden="1"/>
    <cellStyle name="Nagłówek 2" xfId="40753" builtinId="17" hidden="1"/>
    <cellStyle name="Nagłówek 2" xfId="40793" builtinId="17" hidden="1"/>
    <cellStyle name="Nagłówek 2" xfId="40833" builtinId="17" hidden="1"/>
    <cellStyle name="Nagłówek 2" xfId="40872" builtinId="17" hidden="1"/>
    <cellStyle name="Nagłówek 2" xfId="40912" builtinId="17" hidden="1"/>
    <cellStyle name="Nagłówek 2" xfId="40951" builtinId="17" hidden="1"/>
    <cellStyle name="Nagłówek 2" xfId="40991" builtinId="17" hidden="1"/>
    <cellStyle name="Nagłówek 2" xfId="41030" builtinId="17" hidden="1"/>
    <cellStyle name="Nagłówek 2" xfId="41090" builtinId="17" hidden="1"/>
    <cellStyle name="Nagłówek 2" xfId="41148" builtinId="17" hidden="1"/>
    <cellStyle name="Nagłówek 2" xfId="41188" builtinId="17" hidden="1"/>
    <cellStyle name="Nagłówek 2" xfId="41228" builtinId="17" hidden="1"/>
    <cellStyle name="Nagłówek 2" xfId="41266" builtinId="17" hidden="1"/>
    <cellStyle name="Nagłówek 2" xfId="41306" builtinId="17" hidden="1"/>
    <cellStyle name="Nagłówek 2" xfId="41345" builtinId="17" hidden="1"/>
    <cellStyle name="Nagłówek 2" xfId="41385" builtinId="17" hidden="1"/>
    <cellStyle name="Nagłówek 2" xfId="41425" builtinId="17" hidden="1"/>
    <cellStyle name="Nagłówek 2" xfId="41465" builtinId="17" hidden="1"/>
    <cellStyle name="Nagłówek 2" xfId="41503" builtinId="17" hidden="1"/>
    <cellStyle name="Nagłówek 2" xfId="41543" builtinId="17" hidden="1"/>
    <cellStyle name="Nagłówek 2" xfId="41582" builtinId="17" hidden="1"/>
    <cellStyle name="Nagłówek 2" xfId="41622" builtinId="17" hidden="1"/>
    <cellStyle name="Nagłówek 2" xfId="41662" builtinId="17" hidden="1"/>
    <cellStyle name="Nagłówek 2" xfId="41701" builtinId="17" hidden="1"/>
    <cellStyle name="Nagłówek 2" xfId="41741" builtinId="17" hidden="1"/>
    <cellStyle name="Nagłówek 2" xfId="41780" builtinId="17" hidden="1"/>
    <cellStyle name="Nagłówek 2" xfId="41820" builtinId="17" hidden="1"/>
    <cellStyle name="Nagłówek 2" xfId="41859" builtinId="17" hidden="1"/>
    <cellStyle name="Nagłówek 2" xfId="41144" builtinId="17" hidden="1"/>
    <cellStyle name="Nagłówek 2" xfId="41899" builtinId="17" hidden="1"/>
    <cellStyle name="Nagłówek 2" xfId="41939" builtinId="17" hidden="1"/>
    <cellStyle name="Nagłówek 2" xfId="41979" builtinId="17" hidden="1"/>
    <cellStyle name="Nagłówek 2" xfId="42017" builtinId="17" hidden="1"/>
    <cellStyle name="Nagłówek 2" xfId="42057" builtinId="17" hidden="1"/>
    <cellStyle name="Nagłówek 2" xfId="42096" builtinId="17" hidden="1"/>
    <cellStyle name="Nagłówek 2" xfId="42136" builtinId="17" hidden="1"/>
    <cellStyle name="Nagłówek 2" xfId="42176" builtinId="17" hidden="1"/>
    <cellStyle name="Nagłówek 2" xfId="42216" builtinId="17" hidden="1"/>
    <cellStyle name="Nagłówek 2" xfId="42254" builtinId="17" hidden="1"/>
    <cellStyle name="Nagłówek 2" xfId="42294" builtinId="17" hidden="1"/>
    <cellStyle name="Nagłówek 2" xfId="42333" builtinId="17" hidden="1"/>
    <cellStyle name="Nagłówek 2" xfId="42373" builtinId="17" hidden="1"/>
    <cellStyle name="Nagłówek 2" xfId="42413" builtinId="17" hidden="1"/>
    <cellStyle name="Nagłówek 2" xfId="42452" builtinId="17" hidden="1"/>
    <cellStyle name="Nagłówek 2" xfId="42492" builtinId="17" hidden="1"/>
    <cellStyle name="Nagłówek 2" xfId="42531" builtinId="17" hidden="1"/>
    <cellStyle name="Nagłówek 2" xfId="42571" builtinId="17" hidden="1"/>
    <cellStyle name="Nagłówek 2" xfId="42610" builtinId="17" hidden="1"/>
    <cellStyle name="Nagłówek 2" xfId="42674" builtinId="17" hidden="1"/>
    <cellStyle name="Nagłówek 2" xfId="42728" builtinId="17" hidden="1"/>
    <cellStyle name="Nagłówek 2" xfId="42768" builtinId="17" hidden="1"/>
    <cellStyle name="Nagłówek 2" xfId="42808" builtinId="17" hidden="1"/>
    <cellStyle name="Nagłówek 2" xfId="42846" builtinId="17" hidden="1"/>
    <cellStyle name="Nagłówek 2" xfId="42886" builtinId="17" hidden="1"/>
    <cellStyle name="Nagłówek 2" xfId="42925" builtinId="17" hidden="1"/>
    <cellStyle name="Nagłówek 2" xfId="42965" builtinId="17" hidden="1"/>
    <cellStyle name="Nagłówek 2" xfId="43005" builtinId="17" hidden="1"/>
    <cellStyle name="Nagłówek 2" xfId="43045" builtinId="17" hidden="1"/>
    <cellStyle name="Nagłówek 2" xfId="43083" builtinId="17" hidden="1"/>
    <cellStyle name="Nagłówek 2" xfId="43123" builtinId="17" hidden="1"/>
    <cellStyle name="Nagłówek 2" xfId="43162" builtinId="17" hidden="1"/>
    <cellStyle name="Nagłówek 2" xfId="43202" builtinId="17" hidden="1"/>
    <cellStyle name="Nagłówek 2" xfId="43242" builtinId="17" hidden="1"/>
    <cellStyle name="Nagłówek 2" xfId="43281" builtinId="17" hidden="1"/>
    <cellStyle name="Nagłówek 2" xfId="43321" builtinId="17" hidden="1"/>
    <cellStyle name="Nagłówek 2" xfId="43360" builtinId="17" hidden="1"/>
    <cellStyle name="Nagłówek 2" xfId="43400" builtinId="17" hidden="1"/>
    <cellStyle name="Nagłówek 2" xfId="43439" builtinId="17" hidden="1"/>
    <cellStyle name="Nagłówek 2" xfId="42723" builtinId="17" hidden="1"/>
    <cellStyle name="Nagłówek 2" xfId="43479" builtinId="17" hidden="1"/>
    <cellStyle name="Nagłówek 2" xfId="43519" builtinId="17" hidden="1"/>
    <cellStyle name="Nagłówek 2" xfId="43559" builtinId="17" hidden="1"/>
    <cellStyle name="Nagłówek 2" xfId="43597" builtinId="17" hidden="1"/>
    <cellStyle name="Nagłówek 2" xfId="43637" builtinId="17" hidden="1"/>
    <cellStyle name="Nagłówek 2" xfId="43676" builtinId="17" hidden="1"/>
    <cellStyle name="Nagłówek 2" xfId="43716" builtinId="17" hidden="1"/>
    <cellStyle name="Nagłówek 2" xfId="43756" builtinId="17" hidden="1"/>
    <cellStyle name="Nagłówek 2" xfId="43796" builtinId="17" hidden="1"/>
    <cellStyle name="Nagłówek 2" xfId="43834" builtinId="17" hidden="1"/>
    <cellStyle name="Nagłówek 2" xfId="43874" builtinId="17" hidden="1"/>
    <cellStyle name="Nagłówek 2" xfId="43913" builtinId="17" hidden="1"/>
    <cellStyle name="Nagłówek 2" xfId="43953" builtinId="17" hidden="1"/>
    <cellStyle name="Nagłówek 2" xfId="43993" builtinId="17" hidden="1"/>
    <cellStyle name="Nagłówek 2" xfId="44032" builtinId="17" hidden="1"/>
    <cellStyle name="Nagłówek 2" xfId="44072" builtinId="17" hidden="1"/>
    <cellStyle name="Nagłówek 2" xfId="44111" builtinId="17" hidden="1"/>
    <cellStyle name="Nagłówek 2" xfId="44151" builtinId="17" hidden="1"/>
    <cellStyle name="Nagłówek 2" xfId="44190" builtinId="17" hidden="1"/>
    <cellStyle name="Nagłówek 2" xfId="44254" builtinId="17" hidden="1"/>
    <cellStyle name="Nagłówek 2" xfId="44308" builtinId="17" hidden="1"/>
    <cellStyle name="Nagłówek 2" xfId="44348" builtinId="17" hidden="1"/>
    <cellStyle name="Nagłówek 2" xfId="44388" builtinId="17" hidden="1"/>
    <cellStyle name="Nagłówek 2" xfId="44426" builtinId="17" hidden="1"/>
    <cellStyle name="Nagłówek 2" xfId="44466" builtinId="17" hidden="1"/>
    <cellStyle name="Nagłówek 2" xfId="44505" builtinId="17" hidden="1"/>
    <cellStyle name="Nagłówek 2" xfId="44545" builtinId="17" hidden="1"/>
    <cellStyle name="Nagłówek 2" xfId="44585" builtinId="17" hidden="1"/>
    <cellStyle name="Nagłówek 2" xfId="44625" builtinId="17" hidden="1"/>
    <cellStyle name="Nagłówek 2" xfId="44663" builtinId="17" hidden="1"/>
    <cellStyle name="Nagłówek 2" xfId="44703" builtinId="17" hidden="1"/>
    <cellStyle name="Nagłówek 2" xfId="44742" builtinId="17" hidden="1"/>
    <cellStyle name="Nagłówek 2" xfId="44782" builtinId="17" hidden="1"/>
    <cellStyle name="Nagłówek 2" xfId="44822" builtinId="17" hidden="1"/>
    <cellStyle name="Nagłówek 2" xfId="44861" builtinId="17" hidden="1"/>
    <cellStyle name="Nagłówek 2" xfId="44901" builtinId="17" hidden="1"/>
    <cellStyle name="Nagłówek 2" xfId="44940" builtinId="17" hidden="1"/>
    <cellStyle name="Nagłówek 2" xfId="44980" builtinId="17" hidden="1"/>
    <cellStyle name="Nagłówek 2" xfId="45019" builtinId="17" hidden="1"/>
    <cellStyle name="Nagłówek 2" xfId="44303" builtinId="17" hidden="1"/>
    <cellStyle name="Nagłówek 2" xfId="45059" builtinId="17" hidden="1"/>
    <cellStyle name="Nagłówek 2" xfId="45099" builtinId="17" hidden="1"/>
    <cellStyle name="Nagłówek 2" xfId="45139" builtinId="17" hidden="1"/>
    <cellStyle name="Nagłówek 2" xfId="45177" builtinId="17" hidden="1"/>
    <cellStyle name="Nagłówek 2" xfId="45217" builtinId="17" hidden="1"/>
    <cellStyle name="Nagłówek 2" xfId="45256" builtinId="17" hidden="1"/>
    <cellStyle name="Nagłówek 2" xfId="45296" builtinId="17" hidden="1"/>
    <cellStyle name="Nagłówek 2" xfId="45336" builtinId="17" hidden="1"/>
    <cellStyle name="Nagłówek 2" xfId="45376" builtinId="17" hidden="1"/>
    <cellStyle name="Nagłówek 2" xfId="45414" builtinId="17" hidden="1"/>
    <cellStyle name="Nagłówek 2" xfId="45454" builtinId="17" hidden="1"/>
    <cellStyle name="Nagłówek 2" xfId="45493" builtinId="17" hidden="1"/>
    <cellStyle name="Nagłówek 2" xfId="45533" builtinId="17" hidden="1"/>
    <cellStyle name="Nagłówek 2" xfId="45573" builtinId="17" hidden="1"/>
    <cellStyle name="Nagłówek 2" xfId="45612" builtinId="17" hidden="1"/>
    <cellStyle name="Nagłówek 2" xfId="45652" builtinId="17" hidden="1"/>
    <cellStyle name="Nagłówek 2" xfId="45691" builtinId="17" hidden="1"/>
    <cellStyle name="Nagłówek 2" xfId="45731" builtinId="17" hidden="1"/>
    <cellStyle name="Nagłówek 2" xfId="45770" builtinId="17" hidden="1"/>
    <cellStyle name="Nagłówek 3" xfId="148" builtinId="18" hidden="1"/>
    <cellStyle name="Nagłówek 3" xfId="188" builtinId="18" hidden="1"/>
    <cellStyle name="Nagłówek 3" xfId="227" builtinId="18" hidden="1"/>
    <cellStyle name="Nagłówek 3" xfId="267" builtinId="18" hidden="1"/>
    <cellStyle name="Nagłówek 3" xfId="307" builtinId="18" hidden="1"/>
    <cellStyle name="Nagłówek 3" xfId="347" builtinId="18" hidden="1"/>
    <cellStyle name="Nagłówek 3" xfId="385" builtinId="18" hidden="1"/>
    <cellStyle name="Nagłówek 3" xfId="425" builtinId="18" hidden="1"/>
    <cellStyle name="Nagłówek 3" xfId="464" builtinId="18" hidden="1"/>
    <cellStyle name="Nagłówek 3" xfId="504" builtinId="18" hidden="1"/>
    <cellStyle name="Nagłówek 3" xfId="544" builtinId="18" hidden="1"/>
    <cellStyle name="Nagłówek 3" xfId="583" builtinId="18" hidden="1"/>
    <cellStyle name="Nagłówek 3" xfId="623" builtinId="18" hidden="1"/>
    <cellStyle name="Nagłówek 3" xfId="662" builtinId="18" hidden="1"/>
    <cellStyle name="Nagłówek 3" xfId="702" builtinId="18" hidden="1"/>
    <cellStyle name="Nagłówek 3" xfId="741" builtinId="18" hidden="1"/>
    <cellStyle name="Nagłówek 3" xfId="780" builtinId="18" hidden="1"/>
    <cellStyle name="Nagłówek 3" xfId="939" builtinId="18" hidden="1"/>
    <cellStyle name="Nagłówek 3" xfId="979" builtinId="18" hidden="1"/>
    <cellStyle name="Nagłówek 3" xfId="1019" builtinId="18" hidden="1"/>
    <cellStyle name="Nagłówek 3" xfId="1057" builtinId="18" hidden="1"/>
    <cellStyle name="Nagłówek 3" xfId="1097" builtinId="18" hidden="1"/>
    <cellStyle name="Nagłówek 3" xfId="1136" builtinId="18" hidden="1"/>
    <cellStyle name="Nagłówek 3" xfId="1176" builtinId="18" hidden="1"/>
    <cellStyle name="Nagłówek 3" xfId="1216" builtinId="18" hidden="1"/>
    <cellStyle name="Nagłówek 3" xfId="1256" builtinId="18" hidden="1"/>
    <cellStyle name="Nagłówek 3" xfId="1294" builtinId="18" hidden="1"/>
    <cellStyle name="Nagłówek 3" xfId="1334" builtinId="18" hidden="1"/>
    <cellStyle name="Nagłówek 3" xfId="1373" builtinId="18" hidden="1"/>
    <cellStyle name="Nagłówek 3" xfId="1413" builtinId="18" hidden="1"/>
    <cellStyle name="Nagłówek 3" xfId="1453" builtinId="18" hidden="1"/>
    <cellStyle name="Nagłówek 3" xfId="1492" builtinId="18" hidden="1"/>
    <cellStyle name="Nagłówek 3" xfId="1533" builtinId="18" hidden="1"/>
    <cellStyle name="Nagłówek 3" xfId="1572" builtinId="18" hidden="1"/>
    <cellStyle name="Nagłówek 3" xfId="1612" builtinId="18" hidden="1"/>
    <cellStyle name="Nagłówek 3" xfId="1651" builtinId="18" hidden="1"/>
    <cellStyle name="Nagłówek 3" xfId="932" builtinId="18" hidden="1"/>
    <cellStyle name="Nagłówek 3" xfId="828" builtinId="18" hidden="1"/>
    <cellStyle name="Nagłówek 3" xfId="1724" builtinId="18" hidden="1"/>
    <cellStyle name="Nagłówek 3" xfId="1764" builtinId="18" hidden="1"/>
    <cellStyle name="Nagłówek 3" xfId="1802" builtinId="18" hidden="1"/>
    <cellStyle name="Nagłówek 3" xfId="1842" builtinId="18" hidden="1"/>
    <cellStyle name="Nagłówek 3" xfId="1881" builtinId="18" hidden="1"/>
    <cellStyle name="Nagłówek 3" xfId="1921" builtinId="18" hidden="1"/>
    <cellStyle name="Nagłówek 3" xfId="1961" builtinId="18" hidden="1"/>
    <cellStyle name="Nagłówek 3" xfId="2001" builtinId="18" hidden="1"/>
    <cellStyle name="Nagłówek 3" xfId="2039" builtinId="18" hidden="1"/>
    <cellStyle name="Nagłówek 3" xfId="2079" builtinId="18" hidden="1"/>
    <cellStyle name="Nagłówek 3" xfId="2118" builtinId="18" hidden="1"/>
    <cellStyle name="Nagłówek 3" xfId="2158" builtinId="18" hidden="1"/>
    <cellStyle name="Nagłówek 3" xfId="2198" builtinId="18" hidden="1"/>
    <cellStyle name="Nagłówek 3" xfId="2237" builtinId="18" hidden="1"/>
    <cellStyle name="Nagłówek 3" xfId="2277" builtinId="18" hidden="1"/>
    <cellStyle name="Nagłówek 3" xfId="2316" builtinId="18" hidden="1"/>
    <cellStyle name="Nagłówek 3" xfId="2356" builtinId="18" hidden="1"/>
    <cellStyle name="Nagłówek 3" xfId="2395" builtinId="18" hidden="1"/>
    <cellStyle name="Nagłówek 3" xfId="835" builtinId="18" hidden="1"/>
    <cellStyle name="Nagłówek 3" xfId="871" builtinId="18" hidden="1"/>
    <cellStyle name="Nagłówek 3" xfId="2440" builtinId="18" hidden="1"/>
    <cellStyle name="Nagłówek 3" xfId="2480" builtinId="18" hidden="1"/>
    <cellStyle name="Nagłówek 3" xfId="2518" builtinId="18" hidden="1"/>
    <cellStyle name="Nagłówek 3" xfId="2558" builtinId="18" hidden="1"/>
    <cellStyle name="Nagłówek 3" xfId="2597" builtinId="18" hidden="1"/>
    <cellStyle name="Nagłówek 3" xfId="2637" builtinId="18" hidden="1"/>
    <cellStyle name="Nagłówek 3" xfId="2677" builtinId="18" hidden="1"/>
    <cellStyle name="Nagłówek 3" xfId="2717" builtinId="18" hidden="1"/>
    <cellStyle name="Nagłówek 3" xfId="2755" builtinId="18" hidden="1"/>
    <cellStyle name="Nagłówek 3" xfId="2795" builtinId="18" hidden="1"/>
    <cellStyle name="Nagłówek 3" xfId="2834" builtinId="18" hidden="1"/>
    <cellStyle name="Nagłówek 3" xfId="2874" builtinId="18" hidden="1"/>
    <cellStyle name="Nagłówek 3" xfId="2914" builtinId="18" hidden="1"/>
    <cellStyle name="Nagłówek 3" xfId="2953" builtinId="18" hidden="1"/>
    <cellStyle name="Nagłówek 3" xfId="2993" builtinId="18" hidden="1"/>
    <cellStyle name="Nagłówek 3" xfId="3032" builtinId="18" hidden="1"/>
    <cellStyle name="Nagłówek 3" xfId="3072" builtinId="18" hidden="1"/>
    <cellStyle name="Nagłówek 3" xfId="3111" builtinId="18" hidden="1"/>
    <cellStyle name="Nagłówek 3" xfId="3150" builtinId="18" hidden="1"/>
    <cellStyle name="Nagłówek 3" xfId="3343" builtinId="18" hidden="1"/>
    <cellStyle name="Nagłówek 3" xfId="3387" builtinId="18" hidden="1"/>
    <cellStyle name="Nagłówek 3" xfId="3427" builtinId="18" hidden="1"/>
    <cellStyle name="Nagłówek 3" xfId="3465" builtinId="18" hidden="1"/>
    <cellStyle name="Nagłówek 3" xfId="3505" builtinId="18" hidden="1"/>
    <cellStyle name="Nagłówek 3" xfId="3544" builtinId="18" hidden="1"/>
    <cellStyle name="Nagłówek 3" xfId="3584" builtinId="18" hidden="1"/>
    <cellStyle name="Nagłówek 3" xfId="3624" builtinId="18" hidden="1"/>
    <cellStyle name="Nagłówek 3" xfId="3664" builtinId="18" hidden="1"/>
    <cellStyle name="Nagłówek 3" xfId="3702" builtinId="18" hidden="1"/>
    <cellStyle name="Nagłówek 3" xfId="3742" builtinId="18" hidden="1"/>
    <cellStyle name="Nagłówek 3" xfId="3785" builtinId="18" hidden="1"/>
    <cellStyle name="Nagłówek 3" xfId="3825" builtinId="18" hidden="1"/>
    <cellStyle name="Nagłówek 3" xfId="3865" builtinId="18" hidden="1"/>
    <cellStyle name="Nagłówek 3" xfId="3904" builtinId="18" hidden="1"/>
    <cellStyle name="Nagłówek 3" xfId="3945" builtinId="18" hidden="1"/>
    <cellStyle name="Nagłówek 3" xfId="3984" builtinId="18" hidden="1"/>
    <cellStyle name="Nagłówek 3" xfId="4024" builtinId="18" hidden="1"/>
    <cellStyle name="Nagłówek 3" xfId="4063" builtinId="18" hidden="1"/>
    <cellStyle name="Nagłówek 3" xfId="4120" builtinId="18" hidden="1"/>
    <cellStyle name="Nagłówek 3" xfId="4279" builtinId="18" hidden="1"/>
    <cellStyle name="Nagłówek 3" xfId="4323" builtinId="18" hidden="1"/>
    <cellStyle name="Nagłówek 3" xfId="4363" builtinId="18" hidden="1"/>
    <cellStyle name="Nagłówek 3" xfId="4401" builtinId="18" hidden="1"/>
    <cellStyle name="Nagłówek 3" xfId="4441" builtinId="18" hidden="1"/>
    <cellStyle name="Nagłówek 3" xfId="4480" builtinId="18" hidden="1"/>
    <cellStyle name="Nagłówek 3" xfId="4520" builtinId="18" hidden="1"/>
    <cellStyle name="Nagłówek 3" xfId="4560" builtinId="18" hidden="1"/>
    <cellStyle name="Nagłówek 3" xfId="4600" builtinId="18" hidden="1"/>
    <cellStyle name="Nagłówek 3" xfId="4638" builtinId="18" hidden="1"/>
    <cellStyle name="Nagłówek 3" xfId="4678" builtinId="18" hidden="1"/>
    <cellStyle name="Nagłówek 3" xfId="4721" builtinId="18" hidden="1"/>
    <cellStyle name="Nagłówek 3" xfId="4761" builtinId="18" hidden="1"/>
    <cellStyle name="Nagłówek 3" xfId="4801" builtinId="18" hidden="1"/>
    <cellStyle name="Nagłówek 3" xfId="4840" builtinId="18" hidden="1"/>
    <cellStyle name="Nagłówek 3" xfId="4881" builtinId="18" hidden="1"/>
    <cellStyle name="Nagłówek 3" xfId="4920" builtinId="18" hidden="1"/>
    <cellStyle name="Nagłówek 3" xfId="4960" builtinId="18" hidden="1"/>
    <cellStyle name="Nagłówek 3" xfId="4999" builtinId="18" hidden="1"/>
    <cellStyle name="Nagłówek 3" xfId="4272" builtinId="18" hidden="1"/>
    <cellStyle name="Nagłówek 3" xfId="4168" builtinId="18" hidden="1"/>
    <cellStyle name="Nagłówek 3" xfId="5072" builtinId="18" hidden="1"/>
    <cellStyle name="Nagłówek 3" xfId="5112" builtinId="18" hidden="1"/>
    <cellStyle name="Nagłówek 3" xfId="5150" builtinId="18" hidden="1"/>
    <cellStyle name="Nagłówek 3" xfId="5190" builtinId="18" hidden="1"/>
    <cellStyle name="Nagłówek 3" xfId="5229" builtinId="18" hidden="1"/>
    <cellStyle name="Nagłówek 3" xfId="5269" builtinId="18" hidden="1"/>
    <cellStyle name="Nagłówek 3" xfId="5309" builtinId="18" hidden="1"/>
    <cellStyle name="Nagłówek 3" xfId="5349" builtinId="18" hidden="1"/>
    <cellStyle name="Nagłówek 3" xfId="5387" builtinId="18" hidden="1"/>
    <cellStyle name="Nagłówek 3" xfId="5427" builtinId="18" hidden="1"/>
    <cellStyle name="Nagłówek 3" xfId="5466" builtinId="18" hidden="1"/>
    <cellStyle name="Nagłówek 3" xfId="5506" builtinId="18" hidden="1"/>
    <cellStyle name="Nagłówek 3" xfId="5546" builtinId="18" hidden="1"/>
    <cellStyle name="Nagłówek 3" xfId="5585" builtinId="18" hidden="1"/>
    <cellStyle name="Nagłówek 3" xfId="5625" builtinId="18" hidden="1"/>
    <cellStyle name="Nagłówek 3" xfId="5664" builtinId="18" hidden="1"/>
    <cellStyle name="Nagłówek 3" xfId="5704" builtinId="18" hidden="1"/>
    <cellStyle name="Nagłówek 3" xfId="5743" builtinId="18" hidden="1"/>
    <cellStyle name="Nagłówek 3" xfId="4175" builtinId="18" hidden="1"/>
    <cellStyle name="Nagłówek 3" xfId="4211" builtinId="18" hidden="1"/>
    <cellStyle name="Nagłówek 3" xfId="5788" builtinId="18" hidden="1"/>
    <cellStyle name="Nagłówek 3" xfId="5828" builtinId="18" hidden="1"/>
    <cellStyle name="Nagłówek 3" xfId="5866" builtinId="18" hidden="1"/>
    <cellStyle name="Nagłówek 3" xfId="5906" builtinId="18" hidden="1"/>
    <cellStyle name="Nagłówek 3" xfId="5945" builtinId="18" hidden="1"/>
    <cellStyle name="Nagłówek 3" xfId="5985" builtinId="18" hidden="1"/>
    <cellStyle name="Nagłówek 3" xfId="6025" builtinId="18" hidden="1"/>
    <cellStyle name="Nagłówek 3" xfId="6065" builtinId="18" hidden="1"/>
    <cellStyle name="Nagłówek 3" xfId="6103" builtinId="18" hidden="1"/>
    <cellStyle name="Nagłówek 3" xfId="6143" builtinId="18" hidden="1"/>
    <cellStyle name="Nagłówek 3" xfId="6182" builtinId="18" hidden="1"/>
    <cellStyle name="Nagłówek 3" xfId="6222" builtinId="18" hidden="1"/>
    <cellStyle name="Nagłówek 3" xfId="6262" builtinId="18" hidden="1"/>
    <cellStyle name="Nagłówek 3" xfId="6301" builtinId="18" hidden="1"/>
    <cellStyle name="Nagłówek 3" xfId="6341" builtinId="18" hidden="1"/>
    <cellStyle name="Nagłówek 3" xfId="6380" builtinId="18" hidden="1"/>
    <cellStyle name="Nagłówek 3" xfId="6420" builtinId="18" hidden="1"/>
    <cellStyle name="Nagłówek 3" xfId="6459" builtinId="18" hidden="1"/>
    <cellStyle name="Nagłówek 3" xfId="3336" builtinId="18" hidden="1"/>
    <cellStyle name="Nagłówek 3" xfId="3208" builtinId="18" hidden="1"/>
    <cellStyle name="Nagłówek 3" xfId="6514" builtinId="18" hidden="1"/>
    <cellStyle name="Nagłówek 3" xfId="6554" builtinId="18" hidden="1"/>
    <cellStyle name="Nagłówek 3" xfId="6592" builtinId="18" hidden="1"/>
    <cellStyle name="Nagłówek 3" xfId="6632" builtinId="18" hidden="1"/>
    <cellStyle name="Nagłówek 3" xfId="6671" builtinId="18" hidden="1"/>
    <cellStyle name="Nagłówek 3" xfId="6711" builtinId="18" hidden="1"/>
    <cellStyle name="Nagłówek 3" xfId="6751" builtinId="18" hidden="1"/>
    <cellStyle name="Nagłówek 3" xfId="6791" builtinId="18" hidden="1"/>
    <cellStyle name="Nagłówek 3" xfId="6829" builtinId="18" hidden="1"/>
    <cellStyle name="Nagłówek 3" xfId="6869" builtinId="18" hidden="1"/>
    <cellStyle name="Nagłówek 3" xfId="6910" builtinId="18" hidden="1"/>
    <cellStyle name="Nagłówek 3" xfId="6950" builtinId="18" hidden="1"/>
    <cellStyle name="Nagłówek 3" xfId="6990" builtinId="18" hidden="1"/>
    <cellStyle name="Nagłówek 3" xfId="7029" builtinId="18" hidden="1"/>
    <cellStyle name="Nagłówek 3" xfId="7070" builtinId="18" hidden="1"/>
    <cellStyle name="Nagłówek 3" xfId="7109" builtinId="18" hidden="1"/>
    <cellStyle name="Nagłówek 3" xfId="7149" builtinId="18" hidden="1"/>
    <cellStyle name="Nagłówek 3" xfId="7188" builtinId="18" hidden="1"/>
    <cellStyle name="Nagłówek 3" xfId="7238" builtinId="18" hidden="1"/>
    <cellStyle name="Nagłówek 3" xfId="7397" builtinId="18" hidden="1"/>
    <cellStyle name="Nagłówek 3" xfId="7439" builtinId="18" hidden="1"/>
    <cellStyle name="Nagłówek 3" xfId="7479" builtinId="18" hidden="1"/>
    <cellStyle name="Nagłówek 3" xfId="7517" builtinId="18" hidden="1"/>
    <cellStyle name="Nagłówek 3" xfId="7557" builtinId="18" hidden="1"/>
    <cellStyle name="Nagłówek 3" xfId="7596" builtinId="18" hidden="1"/>
    <cellStyle name="Nagłówek 3" xfId="7636" builtinId="18" hidden="1"/>
    <cellStyle name="Nagłówek 3" xfId="7676" builtinId="18" hidden="1"/>
    <cellStyle name="Nagłówek 3" xfId="7716" builtinId="18" hidden="1"/>
    <cellStyle name="Nagłówek 3" xfId="7754" builtinId="18" hidden="1"/>
    <cellStyle name="Nagłówek 3" xfId="7794" builtinId="18" hidden="1"/>
    <cellStyle name="Nagłówek 3" xfId="7835" builtinId="18" hidden="1"/>
    <cellStyle name="Nagłówek 3" xfId="7875" builtinId="18" hidden="1"/>
    <cellStyle name="Nagłówek 3" xfId="7915" builtinId="18" hidden="1"/>
    <cellStyle name="Nagłówek 3" xfId="7954" builtinId="18" hidden="1"/>
    <cellStyle name="Nagłówek 3" xfId="7995" builtinId="18" hidden="1"/>
    <cellStyle name="Nagłówek 3" xfId="8034" builtinId="18" hidden="1"/>
    <cellStyle name="Nagłówek 3" xfId="8074" builtinId="18" hidden="1"/>
    <cellStyle name="Nagłówek 3" xfId="8113" builtinId="18" hidden="1"/>
    <cellStyle name="Nagłówek 3" xfId="7390" builtinId="18" hidden="1"/>
    <cellStyle name="Nagłówek 3" xfId="7286" builtinId="18" hidden="1"/>
    <cellStyle name="Nagłówek 3" xfId="8186" builtinId="18" hidden="1"/>
    <cellStyle name="Nagłówek 3" xfId="8226" builtinId="18" hidden="1"/>
    <cellStyle name="Nagłówek 3" xfId="8264" builtinId="18" hidden="1"/>
    <cellStyle name="Nagłówek 3" xfId="8304" builtinId="18" hidden="1"/>
    <cellStyle name="Nagłówek 3" xfId="8343" builtinId="18" hidden="1"/>
    <cellStyle name="Nagłówek 3" xfId="8383" builtinId="18" hidden="1"/>
    <cellStyle name="Nagłówek 3" xfId="8423" builtinId="18" hidden="1"/>
    <cellStyle name="Nagłówek 3" xfId="8463" builtinId="18" hidden="1"/>
    <cellStyle name="Nagłówek 3" xfId="8501" builtinId="18" hidden="1"/>
    <cellStyle name="Nagłówek 3" xfId="8541" builtinId="18" hidden="1"/>
    <cellStyle name="Nagłówek 3" xfId="8580" builtinId="18" hidden="1"/>
    <cellStyle name="Nagłówek 3" xfId="8620" builtinId="18" hidden="1"/>
    <cellStyle name="Nagłówek 3" xfId="8660" builtinId="18" hidden="1"/>
    <cellStyle name="Nagłówek 3" xfId="8699" builtinId="18" hidden="1"/>
    <cellStyle name="Nagłówek 3" xfId="8739" builtinId="18" hidden="1"/>
    <cellStyle name="Nagłówek 3" xfId="8778" builtinId="18" hidden="1"/>
    <cellStyle name="Nagłówek 3" xfId="8818" builtinId="18" hidden="1"/>
    <cellStyle name="Nagłówek 3" xfId="8857" builtinId="18" hidden="1"/>
    <cellStyle name="Nagłówek 3" xfId="7293" builtinId="18" hidden="1"/>
    <cellStyle name="Nagłówek 3" xfId="7329" builtinId="18" hidden="1"/>
    <cellStyle name="Nagłówek 3" xfId="8902" builtinId="18" hidden="1"/>
    <cellStyle name="Nagłówek 3" xfId="8942" builtinId="18" hidden="1"/>
    <cellStyle name="Nagłówek 3" xfId="8980" builtinId="18" hidden="1"/>
    <cellStyle name="Nagłówek 3" xfId="9020" builtinId="18" hidden="1"/>
    <cellStyle name="Nagłówek 3" xfId="9059" builtinId="18" hidden="1"/>
    <cellStyle name="Nagłówek 3" xfId="9099" builtinId="18" hidden="1"/>
    <cellStyle name="Nagłówek 3" xfId="9139" builtinId="18" hidden="1"/>
    <cellStyle name="Nagłówek 3" xfId="9179" builtinId="18" hidden="1"/>
    <cellStyle name="Nagłówek 3" xfId="9217" builtinId="18" hidden="1"/>
    <cellStyle name="Nagłówek 3" xfId="9257" builtinId="18" hidden="1"/>
    <cellStyle name="Nagłówek 3" xfId="9296" builtinId="18" hidden="1"/>
    <cellStyle name="Nagłówek 3" xfId="9336" builtinId="18" hidden="1"/>
    <cellStyle name="Nagłówek 3" xfId="9376" builtinId="18" hidden="1"/>
    <cellStyle name="Nagłówek 3" xfId="9415" builtinId="18" hidden="1"/>
    <cellStyle name="Nagłówek 3" xfId="9455" builtinId="18" hidden="1"/>
    <cellStyle name="Nagłówek 3" xfId="9494" builtinId="18" hidden="1"/>
    <cellStyle name="Nagłówek 3" xfId="9534" builtinId="18" hidden="1"/>
    <cellStyle name="Nagłówek 3" xfId="9573" builtinId="18" hidden="1"/>
    <cellStyle name="Nagłówek 3" xfId="4099" builtinId="18" hidden="1"/>
    <cellStyle name="Nagłówek 3" xfId="9614" builtinId="18" hidden="1"/>
    <cellStyle name="Nagłówek 3" xfId="9654" builtinId="18" hidden="1"/>
    <cellStyle name="Nagłówek 3" xfId="9694" builtinId="18" hidden="1"/>
    <cellStyle name="Nagłówek 3" xfId="9732" builtinId="18" hidden="1"/>
    <cellStyle name="Nagłówek 3" xfId="9772" builtinId="18" hidden="1"/>
    <cellStyle name="Nagłówek 3" xfId="9811" builtinId="18" hidden="1"/>
    <cellStyle name="Nagłówek 3" xfId="9851" builtinId="18" hidden="1"/>
    <cellStyle name="Nagłówek 3" xfId="9891" builtinId="18" hidden="1"/>
    <cellStyle name="Nagłówek 3" xfId="9931" builtinId="18" hidden="1"/>
    <cellStyle name="Nagłówek 3" xfId="9969" builtinId="18" hidden="1"/>
    <cellStyle name="Nagłówek 3" xfId="10009" builtinId="18" hidden="1"/>
    <cellStyle name="Nagłówek 3" xfId="10048" builtinId="18" hidden="1"/>
    <cellStyle name="Nagłówek 3" xfId="10088" builtinId="18" hidden="1"/>
    <cellStyle name="Nagłówek 3" xfId="10128" builtinId="18" hidden="1"/>
    <cellStyle name="Nagłówek 3" xfId="10167" builtinId="18" hidden="1"/>
    <cellStyle name="Nagłówek 3" xfId="10207" builtinId="18" hidden="1"/>
    <cellStyle name="Nagłówek 3" xfId="10246" builtinId="18" hidden="1"/>
    <cellStyle name="Nagłówek 3" xfId="10286" builtinId="18" hidden="1"/>
    <cellStyle name="Nagłówek 3" xfId="10325" builtinId="18" hidden="1"/>
    <cellStyle name="Nagłówek 3" xfId="10364" builtinId="18" hidden="1"/>
    <cellStyle name="Nagłówek 3" xfId="10523" builtinId="18" hidden="1"/>
    <cellStyle name="Nagłówek 3" xfId="10563" builtinId="18" hidden="1"/>
    <cellStyle name="Nagłówek 3" xfId="10603" builtinId="18" hidden="1"/>
    <cellStyle name="Nagłówek 3" xfId="10641" builtinId="18" hidden="1"/>
    <cellStyle name="Nagłówek 3" xfId="10681" builtinId="18" hidden="1"/>
    <cellStyle name="Nagłówek 3" xfId="10720" builtinId="18" hidden="1"/>
    <cellStyle name="Nagłówek 3" xfId="10760" builtinId="18" hidden="1"/>
    <cellStyle name="Nagłówek 3" xfId="10800" builtinId="18" hidden="1"/>
    <cellStyle name="Nagłówek 3" xfId="10840" builtinId="18" hidden="1"/>
    <cellStyle name="Nagłówek 3" xfId="10878" builtinId="18" hidden="1"/>
    <cellStyle name="Nagłówek 3" xfId="10918" builtinId="18" hidden="1"/>
    <cellStyle name="Nagłówek 3" xfId="10957" builtinId="18" hidden="1"/>
    <cellStyle name="Nagłówek 3" xfId="10997" builtinId="18" hidden="1"/>
    <cellStyle name="Nagłówek 3" xfId="11037" builtinId="18" hidden="1"/>
    <cellStyle name="Nagłówek 3" xfId="11076" builtinId="18" hidden="1"/>
    <cellStyle name="Nagłówek 3" xfId="11117" builtinId="18" hidden="1"/>
    <cellStyle name="Nagłówek 3" xfId="11156" builtinId="18" hidden="1"/>
    <cellStyle name="Nagłówek 3" xfId="11196" builtinId="18" hidden="1"/>
    <cellStyle name="Nagłówek 3" xfId="11235" builtinId="18" hidden="1"/>
    <cellStyle name="Nagłówek 3" xfId="10516" builtinId="18" hidden="1"/>
    <cellStyle name="Nagłówek 3" xfId="10412" builtinId="18" hidden="1"/>
    <cellStyle name="Nagłówek 3" xfId="11308" builtinId="18" hidden="1"/>
    <cellStyle name="Nagłówek 3" xfId="11348" builtinId="18" hidden="1"/>
    <cellStyle name="Nagłówek 3" xfId="11386" builtinId="18" hidden="1"/>
    <cellStyle name="Nagłówek 3" xfId="11426" builtinId="18" hidden="1"/>
    <cellStyle name="Nagłówek 3" xfId="11465" builtinId="18" hidden="1"/>
    <cellStyle name="Nagłówek 3" xfId="11505" builtinId="18" hidden="1"/>
    <cellStyle name="Nagłówek 3" xfId="11545" builtinId="18" hidden="1"/>
    <cellStyle name="Nagłówek 3" xfId="11585" builtinId="18" hidden="1"/>
    <cellStyle name="Nagłówek 3" xfId="11623" builtinId="18" hidden="1"/>
    <cellStyle name="Nagłówek 3" xfId="11663" builtinId="18" hidden="1"/>
    <cellStyle name="Nagłówek 3" xfId="11702" builtinId="18" hidden="1"/>
    <cellStyle name="Nagłówek 3" xfId="11742" builtinId="18" hidden="1"/>
    <cellStyle name="Nagłówek 3" xfId="11782" builtinId="18" hidden="1"/>
    <cellStyle name="Nagłówek 3" xfId="11821" builtinId="18" hidden="1"/>
    <cellStyle name="Nagłówek 3" xfId="11861" builtinId="18" hidden="1"/>
    <cellStyle name="Nagłówek 3" xfId="11900" builtinId="18" hidden="1"/>
    <cellStyle name="Nagłówek 3" xfId="11940" builtinId="18" hidden="1"/>
    <cellStyle name="Nagłówek 3" xfId="11979" builtinId="18" hidden="1"/>
    <cellStyle name="Nagłówek 3" xfId="10419" builtinId="18" hidden="1"/>
    <cellStyle name="Nagłówek 3" xfId="10455" builtinId="18" hidden="1"/>
    <cellStyle name="Nagłówek 3" xfId="12024" builtinId="18" hidden="1"/>
    <cellStyle name="Nagłówek 3" xfId="12064" builtinId="18" hidden="1"/>
    <cellStyle name="Nagłówek 3" xfId="12102" builtinId="18" hidden="1"/>
    <cellStyle name="Nagłówek 3" xfId="12142" builtinId="18" hidden="1"/>
    <cellStyle name="Nagłówek 3" xfId="12181" builtinId="18" hidden="1"/>
    <cellStyle name="Nagłówek 3" xfId="12221" builtinId="18" hidden="1"/>
    <cellStyle name="Nagłówek 3" xfId="12261" builtinId="18" hidden="1"/>
    <cellStyle name="Nagłówek 3" xfId="12301" builtinId="18" hidden="1"/>
    <cellStyle name="Nagłówek 3" xfId="12339" builtinId="18" hidden="1"/>
    <cellStyle name="Nagłówek 3" xfId="12379" builtinId="18" hidden="1"/>
    <cellStyle name="Nagłówek 3" xfId="12418" builtinId="18" hidden="1"/>
    <cellStyle name="Nagłówek 3" xfId="12458" builtinId="18" hidden="1"/>
    <cellStyle name="Nagłówek 3" xfId="12498" builtinId="18" hidden="1"/>
    <cellStyle name="Nagłówek 3" xfId="12537" builtinId="18" hidden="1"/>
    <cellStyle name="Nagłówek 3" xfId="12577" builtinId="18" hidden="1"/>
    <cellStyle name="Nagłówek 3" xfId="12616" builtinId="18" hidden="1"/>
    <cellStyle name="Nagłówek 3" xfId="12656" builtinId="18" hidden="1"/>
    <cellStyle name="Nagłówek 3" xfId="12695" builtinId="18" hidden="1"/>
    <cellStyle name="Nagłówek 3" xfId="12734" builtinId="18" hidden="1"/>
    <cellStyle name="Nagłówek 3" xfId="12774" builtinId="18" hidden="1"/>
    <cellStyle name="Nagłówek 3" xfId="12814" builtinId="18" hidden="1"/>
    <cellStyle name="Nagłówek 3" xfId="12854" builtinId="18" hidden="1"/>
    <cellStyle name="Nagłówek 3" xfId="12892" builtinId="18" hidden="1"/>
    <cellStyle name="Nagłówek 3" xfId="12932" builtinId="18" hidden="1"/>
    <cellStyle name="Nagłówek 3" xfId="12971" builtinId="18" hidden="1"/>
    <cellStyle name="Nagłówek 3" xfId="13011" builtinId="18" hidden="1"/>
    <cellStyle name="Nagłówek 3" xfId="13051" builtinId="18" hidden="1"/>
    <cellStyle name="Nagłówek 3" xfId="13091" builtinId="18" hidden="1"/>
    <cellStyle name="Nagłówek 3" xfId="13129" builtinId="18" hidden="1"/>
    <cellStyle name="Nagłówek 3" xfId="13169" builtinId="18" hidden="1"/>
    <cellStyle name="Nagłówek 3" xfId="13208" builtinId="18" hidden="1"/>
    <cellStyle name="Nagłówek 3" xfId="13248" builtinId="18" hidden="1"/>
    <cellStyle name="Nagłówek 3" xfId="13288" builtinId="18" hidden="1"/>
    <cellStyle name="Nagłówek 3" xfId="13327" builtinId="18" hidden="1"/>
    <cellStyle name="Nagłówek 3" xfId="13367" builtinId="18" hidden="1"/>
    <cellStyle name="Nagłówek 3" xfId="13406" builtinId="18" hidden="1"/>
    <cellStyle name="Nagłówek 3" xfId="13446" builtinId="18" hidden="1"/>
    <cellStyle name="Nagłówek 3" xfId="13485" builtinId="18" hidden="1"/>
    <cellStyle name="Nagłówek 3" xfId="13524" builtinId="18" hidden="1"/>
    <cellStyle name="Nagłówek 3" xfId="13683" builtinId="18" hidden="1"/>
    <cellStyle name="Nagłówek 3" xfId="13723" builtinId="18" hidden="1"/>
    <cellStyle name="Nagłówek 3" xfId="13763" builtinId="18" hidden="1"/>
    <cellStyle name="Nagłówek 3" xfId="13801" builtinId="18" hidden="1"/>
    <cellStyle name="Nagłówek 3" xfId="13841" builtinId="18" hidden="1"/>
    <cellStyle name="Nagłówek 3" xfId="13880" builtinId="18" hidden="1"/>
    <cellStyle name="Nagłówek 3" xfId="13920" builtinId="18" hidden="1"/>
    <cellStyle name="Nagłówek 3" xfId="13960" builtinId="18" hidden="1"/>
    <cellStyle name="Nagłówek 3" xfId="14000" builtinId="18" hidden="1"/>
    <cellStyle name="Nagłówek 3" xfId="14038" builtinId="18" hidden="1"/>
    <cellStyle name="Nagłówek 3" xfId="14078" builtinId="18" hidden="1"/>
    <cellStyle name="Nagłówek 3" xfId="14117" builtinId="18" hidden="1"/>
    <cellStyle name="Nagłówek 3" xfId="14157" builtinId="18" hidden="1"/>
    <cellStyle name="Nagłówek 3" xfId="14197" builtinId="18" hidden="1"/>
    <cellStyle name="Nagłówek 3" xfId="14236" builtinId="18" hidden="1"/>
    <cellStyle name="Nagłówek 3" xfId="14277" builtinId="18" hidden="1"/>
    <cellStyle name="Nagłówek 3" xfId="14316" builtinId="18" hidden="1"/>
    <cellStyle name="Nagłówek 3" xfId="14356" builtinId="18" hidden="1"/>
    <cellStyle name="Nagłówek 3" xfId="14395" builtinId="18" hidden="1"/>
    <cellStyle name="Nagłówek 3" xfId="13676" builtinId="18" hidden="1"/>
    <cellStyle name="Nagłówek 3" xfId="13572" builtinId="18" hidden="1"/>
    <cellStyle name="Nagłówek 3" xfId="14468" builtinId="18" hidden="1"/>
    <cellStyle name="Nagłówek 3" xfId="14508" builtinId="18" hidden="1"/>
    <cellStyle name="Nagłówek 3" xfId="14546" builtinId="18" hidden="1"/>
    <cellStyle name="Nagłówek 3" xfId="14586" builtinId="18" hidden="1"/>
    <cellStyle name="Nagłówek 3" xfId="14625" builtinId="18" hidden="1"/>
    <cellStyle name="Nagłówek 3" xfId="14665" builtinId="18" hidden="1"/>
    <cellStyle name="Nagłówek 3" xfId="14705" builtinId="18" hidden="1"/>
    <cellStyle name="Nagłówek 3" xfId="14745" builtinId="18" hidden="1"/>
    <cellStyle name="Nagłówek 3" xfId="14783" builtinId="18" hidden="1"/>
    <cellStyle name="Nagłówek 3" xfId="14823" builtinId="18" hidden="1"/>
    <cellStyle name="Nagłówek 3" xfId="14862" builtinId="18" hidden="1"/>
    <cellStyle name="Nagłówek 3" xfId="14902" builtinId="18" hidden="1"/>
    <cellStyle name="Nagłówek 3" xfId="14942" builtinId="18" hidden="1"/>
    <cellStyle name="Nagłówek 3" xfId="14981" builtinId="18" hidden="1"/>
    <cellStyle name="Nagłówek 3" xfId="15021" builtinId="18" hidden="1"/>
    <cellStyle name="Nagłówek 3" xfId="15060" builtinId="18" hidden="1"/>
    <cellStyle name="Nagłówek 3" xfId="15100" builtinId="18" hidden="1"/>
    <cellStyle name="Nagłówek 3" xfId="15139" builtinId="18" hidden="1"/>
    <cellStyle name="Nagłówek 3" xfId="13579" builtinId="18" hidden="1"/>
    <cellStyle name="Nagłówek 3" xfId="13615" builtinId="18" hidden="1"/>
    <cellStyle name="Nagłówek 3" xfId="15184" builtinId="18" hidden="1"/>
    <cellStyle name="Nagłówek 3" xfId="15224" builtinId="18" hidden="1"/>
    <cellStyle name="Nagłówek 3" xfId="15262" builtinId="18" hidden="1"/>
    <cellStyle name="Nagłówek 3" xfId="15302" builtinId="18" hidden="1"/>
    <cellStyle name="Nagłówek 3" xfId="15341" builtinId="18" hidden="1"/>
    <cellStyle name="Nagłówek 3" xfId="15381" builtinId="18" hidden="1"/>
    <cellStyle name="Nagłówek 3" xfId="15421" builtinId="18" hidden="1"/>
    <cellStyle name="Nagłówek 3" xfId="15461" builtinId="18" hidden="1"/>
    <cellStyle name="Nagłówek 3" xfId="15499" builtinId="18" hidden="1"/>
    <cellStyle name="Nagłówek 3" xfId="15539" builtinId="18" hidden="1"/>
    <cellStyle name="Nagłówek 3" xfId="15578" builtinId="18" hidden="1"/>
    <cellStyle name="Nagłówek 3" xfId="15618" builtinId="18" hidden="1"/>
    <cellStyle name="Nagłówek 3" xfId="15658" builtinId="18" hidden="1"/>
    <cellStyle name="Nagłówek 3" xfId="15697" builtinId="18" hidden="1"/>
    <cellStyle name="Nagłówek 3" xfId="15737" builtinId="18" hidden="1"/>
    <cellStyle name="Nagłówek 3" xfId="15776" builtinId="18" hidden="1"/>
    <cellStyle name="Nagłówek 3" xfId="15816" builtinId="18" hidden="1"/>
    <cellStyle name="Nagłówek 3" xfId="15855" builtinId="18" hidden="1"/>
    <cellStyle name="Nagłówek 3" xfId="3215" builtinId="18" hidden="1"/>
    <cellStyle name="Nagłówek 3" xfId="3267" builtinId="18" hidden="1"/>
    <cellStyle name="Nagłówek 3" xfId="15908" builtinId="18" hidden="1"/>
    <cellStyle name="Nagłówek 3" xfId="15948" builtinId="18" hidden="1"/>
    <cellStyle name="Nagłówek 3" xfId="15986" builtinId="18" hidden="1"/>
    <cellStyle name="Nagłówek 3" xfId="16026" builtinId="18" hidden="1"/>
    <cellStyle name="Nagłówek 3" xfId="16065" builtinId="18" hidden="1"/>
    <cellStyle name="Nagłówek 3" xfId="16105" builtinId="18" hidden="1"/>
    <cellStyle name="Nagłówek 3" xfId="16145" builtinId="18" hidden="1"/>
    <cellStyle name="Nagłówek 3" xfId="16185" builtinId="18" hidden="1"/>
    <cellStyle name="Nagłówek 3" xfId="16223" builtinId="18" hidden="1"/>
    <cellStyle name="Nagłówek 3" xfId="16263" builtinId="18" hidden="1"/>
    <cellStyle name="Nagłówek 3" xfId="16302" builtinId="18" hidden="1"/>
    <cellStyle name="Nagłówek 3" xfId="16342" builtinId="18" hidden="1"/>
    <cellStyle name="Nagłówek 3" xfId="16382" builtinId="18" hidden="1"/>
    <cellStyle name="Nagłówek 3" xfId="16421" builtinId="18" hidden="1"/>
    <cellStyle name="Nagłówek 3" xfId="16461" builtinId="18" hidden="1"/>
    <cellStyle name="Nagłówek 3" xfId="16500" builtinId="18" hidden="1"/>
    <cellStyle name="Nagłówek 3" xfId="16540" builtinId="18" hidden="1"/>
    <cellStyle name="Nagłówek 3" xfId="16579" builtinId="18" hidden="1"/>
    <cellStyle name="Nagłówek 3" xfId="16618" builtinId="18" hidden="1"/>
    <cellStyle name="Nagłówek 3" xfId="16777" builtinId="18" hidden="1"/>
    <cellStyle name="Nagłówek 3" xfId="16817" builtinId="18" hidden="1"/>
    <cellStyle name="Nagłówek 3" xfId="16857" builtinId="18" hidden="1"/>
    <cellStyle name="Nagłówek 3" xfId="16895" builtinId="18" hidden="1"/>
    <cellStyle name="Nagłówek 3" xfId="16935" builtinId="18" hidden="1"/>
    <cellStyle name="Nagłówek 3" xfId="16974" builtinId="18" hidden="1"/>
    <cellStyle name="Nagłówek 3" xfId="17014" builtinId="18" hidden="1"/>
    <cellStyle name="Nagłówek 3" xfId="17054" builtinId="18" hidden="1"/>
    <cellStyle name="Nagłówek 3" xfId="17094" builtinId="18" hidden="1"/>
    <cellStyle name="Nagłówek 3" xfId="17132" builtinId="18" hidden="1"/>
    <cellStyle name="Nagłówek 3" xfId="17172" builtinId="18" hidden="1"/>
    <cellStyle name="Nagłówek 3" xfId="17211" builtinId="18" hidden="1"/>
    <cellStyle name="Nagłówek 3" xfId="17251" builtinId="18" hidden="1"/>
    <cellStyle name="Nagłówek 3" xfId="17291" builtinId="18" hidden="1"/>
    <cellStyle name="Nagłówek 3" xfId="17330" builtinId="18" hidden="1"/>
    <cellStyle name="Nagłówek 3" xfId="17371" builtinId="18" hidden="1"/>
    <cellStyle name="Nagłówek 3" xfId="17410" builtinId="18" hidden="1"/>
    <cellStyle name="Nagłówek 3" xfId="17450" builtinId="18" hidden="1"/>
    <cellStyle name="Nagłówek 3" xfId="17489" builtinId="18" hidden="1"/>
    <cellStyle name="Nagłówek 3" xfId="16770" builtinId="18" hidden="1"/>
    <cellStyle name="Nagłówek 3" xfId="16666" builtinId="18" hidden="1"/>
    <cellStyle name="Nagłówek 3" xfId="17562" builtinId="18" hidden="1"/>
    <cellStyle name="Nagłówek 3" xfId="17602" builtinId="18" hidden="1"/>
    <cellStyle name="Nagłówek 3" xfId="17640" builtinId="18" hidden="1"/>
    <cellStyle name="Nagłówek 3" xfId="17680" builtinId="18" hidden="1"/>
    <cellStyle name="Nagłówek 3" xfId="17719" builtinId="18" hidden="1"/>
    <cellStyle name="Nagłówek 3" xfId="17759" builtinId="18" hidden="1"/>
    <cellStyle name="Nagłówek 3" xfId="17799" builtinId="18" hidden="1"/>
    <cellStyle name="Nagłówek 3" xfId="17839" builtinId="18" hidden="1"/>
    <cellStyle name="Nagłówek 3" xfId="17877" builtinId="18" hidden="1"/>
    <cellStyle name="Nagłówek 3" xfId="17917" builtinId="18" hidden="1"/>
    <cellStyle name="Nagłówek 3" xfId="17956" builtinId="18" hidden="1"/>
    <cellStyle name="Nagłówek 3" xfId="17996" builtinId="18" hidden="1"/>
    <cellStyle name="Nagłówek 3" xfId="18036" builtinId="18" hidden="1"/>
    <cellStyle name="Nagłówek 3" xfId="18075" builtinId="18" hidden="1"/>
    <cellStyle name="Nagłówek 3" xfId="18115" builtinId="18" hidden="1"/>
    <cellStyle name="Nagłówek 3" xfId="18154" builtinId="18" hidden="1"/>
    <cellStyle name="Nagłówek 3" xfId="18194" builtinId="18" hidden="1"/>
    <cellStyle name="Nagłówek 3" xfId="18233" builtinId="18" hidden="1"/>
    <cellStyle name="Nagłówek 3" xfId="16673" builtinId="18" hidden="1"/>
    <cellStyle name="Nagłówek 3" xfId="16709" builtinId="18" hidden="1"/>
    <cellStyle name="Nagłówek 3" xfId="18278" builtinId="18" hidden="1"/>
    <cellStyle name="Nagłówek 3" xfId="18318" builtinId="18" hidden="1"/>
    <cellStyle name="Nagłówek 3" xfId="18356" builtinId="18" hidden="1"/>
    <cellStyle name="Nagłówek 3" xfId="18396" builtinId="18" hidden="1"/>
    <cellStyle name="Nagłówek 3" xfId="18435" builtinId="18" hidden="1"/>
    <cellStyle name="Nagłówek 3" xfId="18475" builtinId="18" hidden="1"/>
    <cellStyle name="Nagłówek 3" xfId="18515" builtinId="18" hidden="1"/>
    <cellStyle name="Nagłówek 3" xfId="18555" builtinId="18" hidden="1"/>
    <cellStyle name="Nagłówek 3" xfId="18593" builtinId="18" hidden="1"/>
    <cellStyle name="Nagłówek 3" xfId="18633" builtinId="18" hidden="1"/>
    <cellStyle name="Nagłówek 3" xfId="18672" builtinId="18" hidden="1"/>
    <cellStyle name="Nagłówek 3" xfId="18712" builtinId="18" hidden="1"/>
    <cellStyle name="Nagłówek 3" xfId="18752" builtinId="18" hidden="1"/>
    <cellStyle name="Nagłówek 3" xfId="18791" builtinId="18" hidden="1"/>
    <cellStyle name="Nagłówek 3" xfId="18831" builtinId="18" hidden="1"/>
    <cellStyle name="Nagłówek 3" xfId="18870" builtinId="18" hidden="1"/>
    <cellStyle name="Nagłówek 3" xfId="18910" builtinId="18" hidden="1"/>
    <cellStyle name="Nagłówek 3" xfId="18949" builtinId="18" hidden="1"/>
    <cellStyle name="Nagłówek 3" xfId="7224" builtinId="18" hidden="1"/>
    <cellStyle name="Nagłówek 3" xfId="19071" builtinId="18" hidden="1"/>
    <cellStyle name="Nagłówek 3" xfId="19111" builtinId="18" hidden="1"/>
    <cellStyle name="Nagłówek 3" xfId="19151" builtinId="18" hidden="1"/>
    <cellStyle name="Nagłówek 3" xfId="19189" builtinId="18" hidden="1"/>
    <cellStyle name="Nagłówek 3" xfId="19229" builtinId="18" hidden="1"/>
    <cellStyle name="Nagłówek 3" xfId="19268" builtinId="18" hidden="1"/>
    <cellStyle name="Nagłówek 3" xfId="19308" builtinId="18" hidden="1"/>
    <cellStyle name="Nagłówek 3" xfId="19348" builtinId="18" hidden="1"/>
    <cellStyle name="Nagłówek 3" xfId="19388" builtinId="18" hidden="1"/>
    <cellStyle name="Nagłówek 3" xfId="19426" builtinId="18" hidden="1"/>
    <cellStyle name="Nagłówek 3" xfId="19466" builtinId="18" hidden="1"/>
    <cellStyle name="Nagłówek 3" xfId="19505" builtinId="18" hidden="1"/>
    <cellStyle name="Nagłówek 3" xfId="19545" builtinId="18" hidden="1"/>
    <cellStyle name="Nagłówek 3" xfId="19585" builtinId="18" hidden="1"/>
    <cellStyle name="Nagłówek 3" xfId="19624" builtinId="18" hidden="1"/>
    <cellStyle name="Nagłówek 3" xfId="19664" builtinId="18" hidden="1"/>
    <cellStyle name="Nagłówek 3" xfId="19703" builtinId="18" hidden="1"/>
    <cellStyle name="Nagłówek 3" xfId="19743" builtinId="18" hidden="1"/>
    <cellStyle name="Nagłówek 3" xfId="19782" builtinId="18" hidden="1"/>
    <cellStyle name="Nagłówek 3" xfId="19833" builtinId="18" hidden="1"/>
    <cellStyle name="Nagłówek 3" xfId="19992" builtinId="18" hidden="1"/>
    <cellStyle name="Nagłówek 3" xfId="20032" builtinId="18" hidden="1"/>
    <cellStyle name="Nagłówek 3" xfId="20072" builtinId="18" hidden="1"/>
    <cellStyle name="Nagłówek 3" xfId="20110" builtinId="18" hidden="1"/>
    <cellStyle name="Nagłówek 3" xfId="20150" builtinId="18" hidden="1"/>
    <cellStyle name="Nagłówek 3" xfId="20189" builtinId="18" hidden="1"/>
    <cellStyle name="Nagłówek 3" xfId="20229" builtinId="18" hidden="1"/>
    <cellStyle name="Nagłówek 3" xfId="20269" builtinId="18" hidden="1"/>
    <cellStyle name="Nagłówek 3" xfId="20309" builtinId="18" hidden="1"/>
    <cellStyle name="Nagłówek 3" xfId="20347" builtinId="18" hidden="1"/>
    <cellStyle name="Nagłówek 3" xfId="20387" builtinId="18" hidden="1"/>
    <cellStyle name="Nagłówek 3" xfId="20426" builtinId="18" hidden="1"/>
    <cellStyle name="Nagłówek 3" xfId="20466" builtinId="18" hidden="1"/>
    <cellStyle name="Nagłówek 3" xfId="20506" builtinId="18" hidden="1"/>
    <cellStyle name="Nagłówek 3" xfId="20545" builtinId="18" hidden="1"/>
    <cellStyle name="Nagłówek 3" xfId="20586" builtinId="18" hidden="1"/>
    <cellStyle name="Nagłówek 3" xfId="20625" builtinId="18" hidden="1"/>
    <cellStyle name="Nagłówek 3" xfId="20665" builtinId="18" hidden="1"/>
    <cellStyle name="Nagłówek 3" xfId="20704" builtinId="18" hidden="1"/>
    <cellStyle name="Nagłówek 3" xfId="19985" builtinId="18" hidden="1"/>
    <cellStyle name="Nagłówek 3" xfId="19881" builtinId="18" hidden="1"/>
    <cellStyle name="Nagłówek 3" xfId="20777" builtinId="18" hidden="1"/>
    <cellStyle name="Nagłówek 3" xfId="20817" builtinId="18" hidden="1"/>
    <cellStyle name="Nagłówek 3" xfId="20855" builtinId="18" hidden="1"/>
    <cellStyle name="Nagłówek 3" xfId="20895" builtinId="18" hidden="1"/>
    <cellStyle name="Nagłówek 3" xfId="20934" builtinId="18" hidden="1"/>
    <cellStyle name="Nagłówek 3" xfId="20974" builtinId="18" hidden="1"/>
    <cellStyle name="Nagłówek 3" xfId="21014" builtinId="18" hidden="1"/>
    <cellStyle name="Nagłówek 3" xfId="21054" builtinId="18" hidden="1"/>
    <cellStyle name="Nagłówek 3" xfId="21092" builtinId="18" hidden="1"/>
    <cellStyle name="Nagłówek 3" xfId="21132" builtinId="18" hidden="1"/>
    <cellStyle name="Nagłówek 3" xfId="21171" builtinId="18" hidden="1"/>
    <cellStyle name="Nagłówek 3" xfId="21211" builtinId="18" hidden="1"/>
    <cellStyle name="Nagłówek 3" xfId="21251" builtinId="18" hidden="1"/>
    <cellStyle name="Nagłówek 3" xfId="21290" builtinId="18" hidden="1"/>
    <cellStyle name="Nagłówek 3" xfId="21330" builtinId="18" hidden="1"/>
    <cellStyle name="Nagłówek 3" xfId="21369" builtinId="18" hidden="1"/>
    <cellStyle name="Nagłówek 3" xfId="21409" builtinId="18" hidden="1"/>
    <cellStyle name="Nagłówek 3" xfId="21448" builtinId="18" hidden="1"/>
    <cellStyle name="Nagłówek 3" xfId="19888" builtinId="18" hidden="1"/>
    <cellStyle name="Nagłówek 3" xfId="19924" builtinId="18" hidden="1"/>
    <cellStyle name="Nagłówek 3" xfId="21493" builtinId="18" hidden="1"/>
    <cellStyle name="Nagłówek 3" xfId="21533" builtinId="18" hidden="1"/>
    <cellStyle name="Nagłówek 3" xfId="21571" builtinId="18" hidden="1"/>
    <cellStyle name="Nagłówek 3" xfId="21611" builtinId="18" hidden="1"/>
    <cellStyle name="Nagłówek 3" xfId="21650" builtinId="18" hidden="1"/>
    <cellStyle name="Nagłówek 3" xfId="21690" builtinId="18" hidden="1"/>
    <cellStyle name="Nagłówek 3" xfId="21730" builtinId="18" hidden="1"/>
    <cellStyle name="Nagłówek 3" xfId="21770" builtinId="18" hidden="1"/>
    <cellStyle name="Nagłówek 3" xfId="21808" builtinId="18" hidden="1"/>
    <cellStyle name="Nagłówek 3" xfId="21848" builtinId="18" hidden="1"/>
    <cellStyle name="Nagłówek 3" xfId="21887" builtinId="18" hidden="1"/>
    <cellStyle name="Nagłówek 3" xfId="21927" builtinId="18" hidden="1"/>
    <cellStyle name="Nagłówek 3" xfId="21967" builtinId="18" hidden="1"/>
    <cellStyle name="Nagłówek 3" xfId="22006" builtinId="18" hidden="1"/>
    <cellStyle name="Nagłówek 3" xfId="22046" builtinId="18" hidden="1"/>
    <cellStyle name="Nagłówek 3" xfId="22085" builtinId="18" hidden="1"/>
    <cellStyle name="Nagłówek 3" xfId="22125" builtinId="18" hidden="1"/>
    <cellStyle name="Nagłówek 3" xfId="22164" builtinId="18" hidden="1"/>
    <cellStyle name="Nagłówek 3" xfId="22203" builtinId="18" hidden="1"/>
    <cellStyle name="Nagłówek 3" xfId="22243" builtinId="18" hidden="1"/>
    <cellStyle name="Nagłówek 3" xfId="22283" builtinId="18" hidden="1"/>
    <cellStyle name="Nagłówek 3" xfId="22323" builtinId="18" hidden="1"/>
    <cellStyle name="Nagłówek 3" xfId="22361" builtinId="18" hidden="1"/>
    <cellStyle name="Nagłówek 3" xfId="22401" builtinId="18" hidden="1"/>
    <cellStyle name="Nagłówek 3" xfId="22440" builtinId="18" hidden="1"/>
    <cellStyle name="Nagłówek 3" xfId="22480" builtinId="18" hidden="1"/>
    <cellStyle name="Nagłówek 3" xfId="22520" builtinId="18" hidden="1"/>
    <cellStyle name="Nagłówek 3" xfId="22560" builtinId="18" hidden="1"/>
    <cellStyle name="Nagłówek 3" xfId="22598" builtinId="18" hidden="1"/>
    <cellStyle name="Nagłówek 3" xfId="22638" builtinId="18" hidden="1"/>
    <cellStyle name="Nagłówek 3" xfId="22677" builtinId="18" hidden="1"/>
    <cellStyle name="Nagłówek 3" xfId="22717" builtinId="18" hidden="1"/>
    <cellStyle name="Nagłówek 3" xfId="22757" builtinId="18" hidden="1"/>
    <cellStyle name="Nagłówek 3" xfId="22796" builtinId="18" hidden="1"/>
    <cellStyle name="Nagłówek 3" xfId="22836" builtinId="18" hidden="1"/>
    <cellStyle name="Nagłówek 3" xfId="22875" builtinId="18" hidden="1"/>
    <cellStyle name="Nagłówek 3" xfId="22915" builtinId="18" hidden="1"/>
    <cellStyle name="Nagłówek 3" xfId="22954" builtinId="18" hidden="1"/>
    <cellStyle name="Nagłówek 3" xfId="22993" builtinId="18" hidden="1"/>
    <cellStyle name="Nagłówek 3" xfId="23152" builtinId="18" hidden="1"/>
    <cellStyle name="Nagłówek 3" xfId="23192" builtinId="18" hidden="1"/>
    <cellStyle name="Nagłówek 3" xfId="23232" builtinId="18" hidden="1"/>
    <cellStyle name="Nagłówek 3" xfId="23270" builtinId="18" hidden="1"/>
    <cellStyle name="Nagłówek 3" xfId="23310" builtinId="18" hidden="1"/>
    <cellStyle name="Nagłówek 3" xfId="23349" builtinId="18" hidden="1"/>
    <cellStyle name="Nagłówek 3" xfId="23389" builtinId="18" hidden="1"/>
    <cellStyle name="Nagłówek 3" xfId="23429" builtinId="18" hidden="1"/>
    <cellStyle name="Nagłówek 3" xfId="23469" builtinId="18" hidden="1"/>
    <cellStyle name="Nagłówek 3" xfId="23507" builtinId="18" hidden="1"/>
    <cellStyle name="Nagłówek 3" xfId="23547" builtinId="18" hidden="1"/>
    <cellStyle name="Nagłówek 3" xfId="23586" builtinId="18" hidden="1"/>
    <cellStyle name="Nagłówek 3" xfId="23626" builtinId="18" hidden="1"/>
    <cellStyle name="Nagłówek 3" xfId="23666" builtinId="18" hidden="1"/>
    <cellStyle name="Nagłówek 3" xfId="23705" builtinId="18" hidden="1"/>
    <cellStyle name="Nagłówek 3" xfId="23746" builtinId="18" hidden="1"/>
    <cellStyle name="Nagłówek 3" xfId="23785" builtinId="18" hidden="1"/>
    <cellStyle name="Nagłówek 3" xfId="23825" builtinId="18" hidden="1"/>
    <cellStyle name="Nagłówek 3" xfId="23864" builtinId="18" hidden="1"/>
    <cellStyle name="Nagłówek 3" xfId="23145" builtinId="18" hidden="1"/>
    <cellStyle name="Nagłówek 3" xfId="23041" builtinId="18" hidden="1"/>
    <cellStyle name="Nagłówek 3" xfId="23937" builtinId="18" hidden="1"/>
    <cellStyle name="Nagłówek 3" xfId="23977" builtinId="18" hidden="1"/>
    <cellStyle name="Nagłówek 3" xfId="24015" builtinId="18" hidden="1"/>
    <cellStyle name="Nagłówek 3" xfId="24055" builtinId="18" hidden="1"/>
    <cellStyle name="Nagłówek 3" xfId="24094" builtinId="18" hidden="1"/>
    <cellStyle name="Nagłówek 3" xfId="24134" builtinId="18" hidden="1"/>
    <cellStyle name="Nagłówek 3" xfId="24174" builtinId="18" hidden="1"/>
    <cellStyle name="Nagłówek 3" xfId="24214" builtinId="18" hidden="1"/>
    <cellStyle name="Nagłówek 3" xfId="24252" builtinId="18" hidden="1"/>
    <cellStyle name="Nagłówek 3" xfId="24292" builtinId="18" hidden="1"/>
    <cellStyle name="Nagłówek 3" xfId="24331" builtinId="18" hidden="1"/>
    <cellStyle name="Nagłówek 3" xfId="24371" builtinId="18" hidden="1"/>
    <cellStyle name="Nagłówek 3" xfId="24411" builtinId="18" hidden="1"/>
    <cellStyle name="Nagłówek 3" xfId="24450" builtinId="18" hidden="1"/>
    <cellStyle name="Nagłówek 3" xfId="24490" builtinId="18" hidden="1"/>
    <cellStyle name="Nagłówek 3" xfId="24529" builtinId="18" hidden="1"/>
    <cellStyle name="Nagłówek 3" xfId="24569" builtinId="18" hidden="1"/>
    <cellStyle name="Nagłówek 3" xfId="24608" builtinId="18" hidden="1"/>
    <cellStyle name="Nagłówek 3" xfId="23048" builtinId="18" hidden="1"/>
    <cellStyle name="Nagłówek 3" xfId="23084" builtinId="18" hidden="1"/>
    <cellStyle name="Nagłówek 3" xfId="24653" builtinId="18" hidden="1"/>
    <cellStyle name="Nagłówek 3" xfId="24693" builtinId="18" hidden="1"/>
    <cellStyle name="Nagłówek 3" xfId="24731" builtinId="18" hidden="1"/>
    <cellStyle name="Nagłówek 3" xfId="24771" builtinId="18" hidden="1"/>
    <cellStyle name="Nagłówek 3" xfId="24810" builtinId="18" hidden="1"/>
    <cellStyle name="Nagłówek 3" xfId="24850" builtinId="18" hidden="1"/>
    <cellStyle name="Nagłówek 3" xfId="24890" builtinId="18" hidden="1"/>
    <cellStyle name="Nagłówek 3" xfId="24930" builtinId="18" hidden="1"/>
    <cellStyle name="Nagłówek 3" xfId="24968" builtinId="18" hidden="1"/>
    <cellStyle name="Nagłówek 3" xfId="25008" builtinId="18" hidden="1"/>
    <cellStyle name="Nagłówek 3" xfId="25047" builtinId="18" hidden="1"/>
    <cellStyle name="Nagłówek 3" xfId="25087" builtinId="18" hidden="1"/>
    <cellStyle name="Nagłówek 3" xfId="25127" builtinId="18" hidden="1"/>
    <cellStyle name="Nagłówek 3" xfId="25166" builtinId="18" hidden="1"/>
    <cellStyle name="Nagłówek 3" xfId="25206" builtinId="18" hidden="1"/>
    <cellStyle name="Nagłówek 3" xfId="25245" builtinId="18" hidden="1"/>
    <cellStyle name="Nagłówek 3" xfId="25285" builtinId="18" hidden="1"/>
    <cellStyle name="Nagłówek 3" xfId="25324" builtinId="18" hidden="1"/>
    <cellStyle name="Nagłówek 3" xfId="19064" builtinId="18" hidden="1"/>
    <cellStyle name="Nagłówek 3" xfId="19029" builtinId="18" hidden="1"/>
    <cellStyle name="Nagłówek 3" xfId="18995" builtinId="18" hidden="1"/>
    <cellStyle name="Nagłówek 3" xfId="25390" builtinId="18" hidden="1"/>
    <cellStyle name="Nagłówek 3" xfId="25428" builtinId="18" hidden="1"/>
    <cellStyle name="Nagłówek 3" xfId="25468" builtinId="18" hidden="1"/>
    <cellStyle name="Nagłówek 3" xfId="25507" builtinId="18" hidden="1"/>
    <cellStyle name="Nagłówek 3" xfId="25547" builtinId="18" hidden="1"/>
    <cellStyle name="Nagłówek 3" xfId="25587" builtinId="18" hidden="1"/>
    <cellStyle name="Nagłówek 3" xfId="25627" builtinId="18" hidden="1"/>
    <cellStyle name="Nagłówek 3" xfId="25665" builtinId="18" hidden="1"/>
    <cellStyle name="Nagłówek 3" xfId="25705" builtinId="18" hidden="1"/>
    <cellStyle name="Nagłówek 3" xfId="25744" builtinId="18" hidden="1"/>
    <cellStyle name="Nagłówek 3" xfId="25784" builtinId="18" hidden="1"/>
    <cellStyle name="Nagłówek 3" xfId="25824" builtinId="18" hidden="1"/>
    <cellStyle name="Nagłówek 3" xfId="25863" builtinId="18" hidden="1"/>
    <cellStyle name="Nagłówek 3" xfId="25903" builtinId="18" hidden="1"/>
    <cellStyle name="Nagłówek 3" xfId="25942" builtinId="18" hidden="1"/>
    <cellStyle name="Nagłówek 3" xfId="25982" builtinId="18" hidden="1"/>
    <cellStyle name="Nagłówek 3" xfId="26021" builtinId="18" hidden="1"/>
    <cellStyle name="Nagłówek 3" xfId="26060" builtinId="18" hidden="1"/>
    <cellStyle name="Nagłówek 3" xfId="26219" builtinId="18" hidden="1"/>
    <cellStyle name="Nagłówek 3" xfId="26259" builtinId="18" hidden="1"/>
    <cellStyle name="Nagłówek 3" xfId="26299" builtinId="18" hidden="1"/>
    <cellStyle name="Nagłówek 3" xfId="26337" builtinId="18" hidden="1"/>
    <cellStyle name="Nagłówek 3" xfId="26377" builtinId="18" hidden="1"/>
    <cellStyle name="Nagłówek 3" xfId="26416" builtinId="18" hidden="1"/>
    <cellStyle name="Nagłówek 3" xfId="26456" builtinId="18" hidden="1"/>
    <cellStyle name="Nagłówek 3" xfId="26496" builtinId="18" hidden="1"/>
    <cellStyle name="Nagłówek 3" xfId="26536" builtinId="18" hidden="1"/>
    <cellStyle name="Nagłówek 3" xfId="26574" builtinId="18" hidden="1"/>
    <cellStyle name="Nagłówek 3" xfId="26614" builtinId="18" hidden="1"/>
    <cellStyle name="Nagłówek 3" xfId="26653" builtinId="18" hidden="1"/>
    <cellStyle name="Nagłówek 3" xfId="26693" builtinId="18" hidden="1"/>
    <cellStyle name="Nagłówek 3" xfId="26733" builtinId="18" hidden="1"/>
    <cellStyle name="Nagłówek 3" xfId="26772" builtinId="18" hidden="1"/>
    <cellStyle name="Nagłówek 3" xfId="26813" builtinId="18" hidden="1"/>
    <cellStyle name="Nagłówek 3" xfId="26852" builtinId="18" hidden="1"/>
    <cellStyle name="Nagłówek 3" xfId="26892" builtinId="18" hidden="1"/>
    <cellStyle name="Nagłówek 3" xfId="26931" builtinId="18" hidden="1"/>
    <cellStyle name="Nagłówek 3" xfId="26212" builtinId="18" hidden="1"/>
    <cellStyle name="Nagłówek 3" xfId="26108" builtinId="18" hidden="1"/>
    <cellStyle name="Nagłówek 3" xfId="27004" builtinId="18" hidden="1"/>
    <cellStyle name="Nagłówek 3" xfId="27044" builtinId="18" hidden="1"/>
    <cellStyle name="Nagłówek 3" xfId="27082" builtinId="18" hidden="1"/>
    <cellStyle name="Nagłówek 3" xfId="27122" builtinId="18" hidden="1"/>
    <cellStyle name="Nagłówek 3" xfId="27161" builtinId="18" hidden="1"/>
    <cellStyle name="Nagłówek 3" xfId="27201" builtinId="18" hidden="1"/>
    <cellStyle name="Nagłówek 3" xfId="27241" builtinId="18" hidden="1"/>
    <cellStyle name="Nagłówek 3" xfId="27281" builtinId="18" hidden="1"/>
    <cellStyle name="Nagłówek 3" xfId="27319" builtinId="18" hidden="1"/>
    <cellStyle name="Nagłówek 3" xfId="27359" builtinId="18" hidden="1"/>
    <cellStyle name="Nagłówek 3" xfId="27398" builtinId="18" hidden="1"/>
    <cellStyle name="Nagłówek 3" xfId="27438" builtinId="18" hidden="1"/>
    <cellStyle name="Nagłówek 3" xfId="27478" builtinId="18" hidden="1"/>
    <cellStyle name="Nagłówek 3" xfId="27517" builtinId="18" hidden="1"/>
    <cellStyle name="Nagłówek 3" xfId="27557" builtinId="18" hidden="1"/>
    <cellStyle name="Nagłówek 3" xfId="27596" builtinId="18" hidden="1"/>
    <cellStyle name="Nagłówek 3" xfId="27636" builtinId="18" hidden="1"/>
    <cellStyle name="Nagłówek 3" xfId="27675" builtinId="18" hidden="1"/>
    <cellStyle name="Nagłówek 3" xfId="26115" builtinId="18" hidden="1"/>
    <cellStyle name="Nagłówek 3" xfId="26151" builtinId="18" hidden="1"/>
    <cellStyle name="Nagłówek 3" xfId="27720" builtinId="18" hidden="1"/>
    <cellStyle name="Nagłówek 3" xfId="27760" builtinId="18" hidden="1"/>
    <cellStyle name="Nagłówek 3" xfId="27798" builtinId="18" hidden="1"/>
    <cellStyle name="Nagłówek 3" xfId="27838" builtinId="18" hidden="1"/>
    <cellStyle name="Nagłówek 3" xfId="27877" builtinId="18" hidden="1"/>
    <cellStyle name="Nagłówek 3" xfId="27917" builtinId="18" hidden="1"/>
    <cellStyle name="Nagłówek 3" xfId="27957" builtinId="18" hidden="1"/>
    <cellStyle name="Nagłówek 3" xfId="27997" builtinId="18" hidden="1"/>
    <cellStyle name="Nagłówek 3" xfId="28035" builtinId="18" hidden="1"/>
    <cellStyle name="Nagłówek 3" xfId="28075" builtinId="18" hidden="1"/>
    <cellStyle name="Nagłówek 3" xfId="28114" builtinId="18" hidden="1"/>
    <cellStyle name="Nagłówek 3" xfId="28154" builtinId="18" hidden="1"/>
    <cellStyle name="Nagłówek 3" xfId="28194" builtinId="18" hidden="1"/>
    <cellStyle name="Nagłówek 3" xfId="28233" builtinId="18" hidden="1"/>
    <cellStyle name="Nagłówek 3" xfId="28273" builtinId="18" hidden="1"/>
    <cellStyle name="Nagłówek 3" xfId="28312" builtinId="18" hidden="1"/>
    <cellStyle name="Nagłówek 3" xfId="28352" builtinId="18" hidden="1"/>
    <cellStyle name="Nagłówek 3" xfId="28391" builtinId="18" hidden="1"/>
    <cellStyle name="Nagłówek 3" xfId="28430" builtinId="18" hidden="1"/>
    <cellStyle name="Nagłówek 3" xfId="28554" builtinId="18" hidden="1"/>
    <cellStyle name="Nagłówek 3" xfId="28596" builtinId="18" hidden="1"/>
    <cellStyle name="Nagłówek 3" xfId="28636" builtinId="18" hidden="1"/>
    <cellStyle name="Nagłówek 3" xfId="28674" builtinId="18" hidden="1"/>
    <cellStyle name="Nagłówek 3" xfId="28714" builtinId="18" hidden="1"/>
    <cellStyle name="Nagłówek 3" xfId="28753" builtinId="18" hidden="1"/>
    <cellStyle name="Nagłówek 3" xfId="28793" builtinId="18" hidden="1"/>
    <cellStyle name="Nagłówek 3" xfId="28833" builtinId="18" hidden="1"/>
    <cellStyle name="Nagłówek 3" xfId="28873" builtinId="18" hidden="1"/>
    <cellStyle name="Nagłówek 3" xfId="28911" builtinId="18" hidden="1"/>
    <cellStyle name="Nagłówek 3" xfId="28951" builtinId="18" hidden="1"/>
    <cellStyle name="Nagłówek 3" xfId="28992" builtinId="18" hidden="1"/>
    <cellStyle name="Nagłówek 3" xfId="29032" builtinId="18" hidden="1"/>
    <cellStyle name="Nagłówek 3" xfId="29072" builtinId="18" hidden="1"/>
    <cellStyle name="Nagłówek 3" xfId="29111" builtinId="18" hidden="1"/>
    <cellStyle name="Nagłówek 3" xfId="29152" builtinId="18" hidden="1"/>
    <cellStyle name="Nagłówek 3" xfId="29191" builtinId="18" hidden="1"/>
    <cellStyle name="Nagłówek 3" xfId="29231" builtinId="18" hidden="1"/>
    <cellStyle name="Nagłówek 3" xfId="29270" builtinId="18" hidden="1"/>
    <cellStyle name="Nagłówek 3" xfId="29320" builtinId="18" hidden="1"/>
    <cellStyle name="Nagłówek 3" xfId="29479" builtinId="18" hidden="1"/>
    <cellStyle name="Nagłówek 3" xfId="29521" builtinId="18" hidden="1"/>
    <cellStyle name="Nagłówek 3" xfId="29561" builtinId="18" hidden="1"/>
    <cellStyle name="Nagłówek 3" xfId="29599" builtinId="18" hidden="1"/>
    <cellStyle name="Nagłówek 3" xfId="29639" builtinId="18" hidden="1"/>
    <cellStyle name="Nagłówek 3" xfId="29678" builtinId="18" hidden="1"/>
    <cellStyle name="Nagłówek 3" xfId="29718" builtinId="18" hidden="1"/>
    <cellStyle name="Nagłówek 3" xfId="29758" builtinId="18" hidden="1"/>
    <cellStyle name="Nagłówek 3" xfId="29798" builtinId="18" hidden="1"/>
    <cellStyle name="Nagłówek 3" xfId="29836" builtinId="18" hidden="1"/>
    <cellStyle name="Nagłówek 3" xfId="29876" builtinId="18" hidden="1"/>
    <cellStyle name="Nagłówek 3" xfId="29917" builtinId="18" hidden="1"/>
    <cellStyle name="Nagłówek 3" xfId="29957" builtinId="18" hidden="1"/>
    <cellStyle name="Nagłówek 3" xfId="29997" builtinId="18" hidden="1"/>
    <cellStyle name="Nagłówek 3" xfId="30036" builtinId="18" hidden="1"/>
    <cellStyle name="Nagłówek 3" xfId="30077" builtinId="18" hidden="1"/>
    <cellStyle name="Nagłówek 3" xfId="30116" builtinId="18" hidden="1"/>
    <cellStyle name="Nagłówek 3" xfId="30156" builtinId="18" hidden="1"/>
    <cellStyle name="Nagłówek 3" xfId="30195" builtinId="18" hidden="1"/>
    <cellStyle name="Nagłówek 3" xfId="29472" builtinId="18" hidden="1"/>
    <cellStyle name="Nagłówek 3" xfId="29368" builtinId="18" hidden="1"/>
    <cellStyle name="Nagłówek 3" xfId="30268" builtinId="18" hidden="1"/>
    <cellStyle name="Nagłówek 3" xfId="30308" builtinId="18" hidden="1"/>
    <cellStyle name="Nagłówek 3" xfId="30346" builtinId="18" hidden="1"/>
    <cellStyle name="Nagłówek 3" xfId="30386" builtinId="18" hidden="1"/>
    <cellStyle name="Nagłówek 3" xfId="30425" builtinId="18" hidden="1"/>
    <cellStyle name="Nagłówek 3" xfId="30465" builtinId="18" hidden="1"/>
    <cellStyle name="Nagłówek 3" xfId="30505" builtinId="18" hidden="1"/>
    <cellStyle name="Nagłówek 3" xfId="30545" builtinId="18" hidden="1"/>
    <cellStyle name="Nagłówek 3" xfId="30583" builtinId="18" hidden="1"/>
    <cellStyle name="Nagłówek 3" xfId="30623" builtinId="18" hidden="1"/>
    <cellStyle name="Nagłówek 3" xfId="30662" builtinId="18" hidden="1"/>
    <cellStyle name="Nagłówek 3" xfId="30702" builtinId="18" hidden="1"/>
    <cellStyle name="Nagłówek 3" xfId="30742" builtinId="18" hidden="1"/>
    <cellStyle name="Nagłówek 3" xfId="30781" builtinId="18" hidden="1"/>
    <cellStyle name="Nagłówek 3" xfId="30821" builtinId="18" hidden="1"/>
    <cellStyle name="Nagłówek 3" xfId="30860" builtinId="18" hidden="1"/>
    <cellStyle name="Nagłówek 3" xfId="30900" builtinId="18" hidden="1"/>
    <cellStyle name="Nagłówek 3" xfId="30939" builtinId="18" hidden="1"/>
    <cellStyle name="Nagłówek 3" xfId="29375" builtinId="18" hidden="1"/>
    <cellStyle name="Nagłówek 3" xfId="29411" builtinId="18" hidden="1"/>
    <cellStyle name="Nagłówek 3" xfId="30984" builtinId="18" hidden="1"/>
    <cellStyle name="Nagłówek 3" xfId="31024" builtinId="18" hidden="1"/>
    <cellStyle name="Nagłówek 3" xfId="31062" builtinId="18" hidden="1"/>
    <cellStyle name="Nagłówek 3" xfId="31102" builtinId="18" hidden="1"/>
    <cellStyle name="Nagłówek 3" xfId="31141" builtinId="18" hidden="1"/>
    <cellStyle name="Nagłówek 3" xfId="31181" builtinId="18" hidden="1"/>
    <cellStyle name="Nagłówek 3" xfId="31221" builtinId="18" hidden="1"/>
    <cellStyle name="Nagłówek 3" xfId="31261" builtinId="18" hidden="1"/>
    <cellStyle name="Nagłówek 3" xfId="31299" builtinId="18" hidden="1"/>
    <cellStyle name="Nagłówek 3" xfId="31339" builtinId="18" hidden="1"/>
    <cellStyle name="Nagłówek 3" xfId="31378" builtinId="18" hidden="1"/>
    <cellStyle name="Nagłówek 3" xfId="31418" builtinId="18" hidden="1"/>
    <cellStyle name="Nagłówek 3" xfId="31458" builtinId="18" hidden="1"/>
    <cellStyle name="Nagłówek 3" xfId="31497" builtinId="18" hidden="1"/>
    <cellStyle name="Nagłówek 3" xfId="31537" builtinId="18" hidden="1"/>
    <cellStyle name="Nagłówek 3" xfId="31576" builtinId="18" hidden="1"/>
    <cellStyle name="Nagłówek 3" xfId="31616" builtinId="18" hidden="1"/>
    <cellStyle name="Nagłówek 3" xfId="31655" builtinId="18" hidden="1"/>
    <cellStyle name="Nagłówek 3" xfId="28547" builtinId="18" hidden="1"/>
    <cellStyle name="Nagłówek 3" xfId="28488" builtinId="18" hidden="1"/>
    <cellStyle name="Nagłówek 3" xfId="31708" builtinId="18" hidden="1"/>
    <cellStyle name="Nagłówek 3" xfId="31748" builtinId="18" hidden="1"/>
    <cellStyle name="Nagłówek 3" xfId="31786" builtinId="18" hidden="1"/>
    <cellStyle name="Nagłówek 3" xfId="31826" builtinId="18" hidden="1"/>
    <cellStyle name="Nagłówek 3" xfId="31865" builtinId="18" hidden="1"/>
    <cellStyle name="Nagłówek 3" xfId="31905" builtinId="18" hidden="1"/>
    <cellStyle name="Nagłówek 3" xfId="31945" builtinId="18" hidden="1"/>
    <cellStyle name="Nagłówek 3" xfId="31985" builtinId="18" hidden="1"/>
    <cellStyle name="Nagłówek 3" xfId="32023" builtinId="18" hidden="1"/>
    <cellStyle name="Nagłówek 3" xfId="32063" builtinId="18" hidden="1"/>
    <cellStyle name="Nagłówek 3" xfId="32102" builtinId="18" hidden="1"/>
    <cellStyle name="Nagłówek 3" xfId="32142" builtinId="18" hidden="1"/>
    <cellStyle name="Nagłówek 3" xfId="32182" builtinId="18" hidden="1"/>
    <cellStyle name="Nagłówek 3" xfId="32221" builtinId="18" hidden="1"/>
    <cellStyle name="Nagłówek 3" xfId="32261" builtinId="18" hidden="1"/>
    <cellStyle name="Nagłówek 3" xfId="32300" builtinId="18" hidden="1"/>
    <cellStyle name="Nagłówek 3" xfId="32340" builtinId="18" hidden="1"/>
    <cellStyle name="Nagłówek 3" xfId="32379" builtinId="18" hidden="1"/>
    <cellStyle name="Nagłówek 3" xfId="32418" builtinId="18" hidden="1"/>
    <cellStyle name="Nagłówek 3" xfId="32577" builtinId="18" hidden="1"/>
    <cellStyle name="Nagłówek 3" xfId="32617" builtinId="18" hidden="1"/>
    <cellStyle name="Nagłówek 3" xfId="32657" builtinId="18" hidden="1"/>
    <cellStyle name="Nagłówek 3" xfId="32695" builtinId="18" hidden="1"/>
    <cellStyle name="Nagłówek 3" xfId="32735" builtinId="18" hidden="1"/>
    <cellStyle name="Nagłówek 3" xfId="32774" builtinId="18" hidden="1"/>
    <cellStyle name="Nagłówek 3" xfId="32814" builtinId="18" hidden="1"/>
    <cellStyle name="Nagłówek 3" xfId="32854" builtinId="18" hidden="1"/>
    <cellStyle name="Nagłówek 3" xfId="32894" builtinId="18" hidden="1"/>
    <cellStyle name="Nagłówek 3" xfId="32932" builtinId="18" hidden="1"/>
    <cellStyle name="Nagłówek 3" xfId="32972" builtinId="18" hidden="1"/>
    <cellStyle name="Nagłówek 3" xfId="33011" builtinId="18" hidden="1"/>
    <cellStyle name="Nagłówek 3" xfId="33051" builtinId="18" hidden="1"/>
    <cellStyle name="Nagłówek 3" xfId="33091" builtinId="18" hidden="1"/>
    <cellStyle name="Nagłówek 3" xfId="33130" builtinId="18" hidden="1"/>
    <cellStyle name="Nagłówek 3" xfId="33171" builtinId="18" hidden="1"/>
    <cellStyle name="Nagłówek 3" xfId="33210" builtinId="18" hidden="1"/>
    <cellStyle name="Nagłówek 3" xfId="33250" builtinId="18" hidden="1"/>
    <cellStyle name="Nagłówek 3" xfId="33289" builtinId="18" hidden="1"/>
    <cellStyle name="Nagłówek 3" xfId="32570" builtinId="18" hidden="1"/>
    <cellStyle name="Nagłówek 3" xfId="32466" builtinId="18" hidden="1"/>
    <cellStyle name="Nagłówek 3" xfId="33362" builtinId="18" hidden="1"/>
    <cellStyle name="Nagłówek 3" xfId="33402" builtinId="18" hidden="1"/>
    <cellStyle name="Nagłówek 3" xfId="33440" builtinId="18" hidden="1"/>
    <cellStyle name="Nagłówek 3" xfId="33480" builtinId="18" hidden="1"/>
    <cellStyle name="Nagłówek 3" xfId="33519" builtinId="18" hidden="1"/>
    <cellStyle name="Nagłówek 3" xfId="33559" builtinId="18" hidden="1"/>
    <cellStyle name="Nagłówek 3" xfId="33599" builtinId="18" hidden="1"/>
    <cellStyle name="Nagłówek 3" xfId="33639" builtinId="18" hidden="1"/>
    <cellStyle name="Nagłówek 3" xfId="33677" builtinId="18" hidden="1"/>
    <cellStyle name="Nagłówek 3" xfId="33717" builtinId="18" hidden="1"/>
    <cellStyle name="Nagłówek 3" xfId="33756" builtinId="18" hidden="1"/>
    <cellStyle name="Nagłówek 3" xfId="33796" builtinId="18" hidden="1"/>
    <cellStyle name="Nagłówek 3" xfId="33836" builtinId="18" hidden="1"/>
    <cellStyle name="Nagłówek 3" xfId="33875" builtinId="18" hidden="1"/>
    <cellStyle name="Nagłówek 3" xfId="33915" builtinId="18" hidden="1"/>
    <cellStyle name="Nagłówek 3" xfId="33954" builtinId="18" hidden="1"/>
    <cellStyle name="Nagłówek 3" xfId="33994" builtinId="18" hidden="1"/>
    <cellStyle name="Nagłówek 3" xfId="34033" builtinId="18" hidden="1"/>
    <cellStyle name="Nagłówek 3" xfId="32473" builtinId="18" hidden="1"/>
    <cellStyle name="Nagłówek 3" xfId="32509" builtinId="18" hidden="1"/>
    <cellStyle name="Nagłówek 3" xfId="34078" builtinId="18" hidden="1"/>
    <cellStyle name="Nagłówek 3" xfId="34118" builtinId="18" hidden="1"/>
    <cellStyle name="Nagłówek 3" xfId="34156" builtinId="18" hidden="1"/>
    <cellStyle name="Nagłówek 3" xfId="34196" builtinId="18" hidden="1"/>
    <cellStyle name="Nagłówek 3" xfId="34235" builtinId="18" hidden="1"/>
    <cellStyle name="Nagłówek 3" xfId="34275" builtinId="18" hidden="1"/>
    <cellStyle name="Nagłówek 3" xfId="34315" builtinId="18" hidden="1"/>
    <cellStyle name="Nagłówek 3" xfId="34355" builtinId="18" hidden="1"/>
    <cellStyle name="Nagłówek 3" xfId="34393" builtinId="18" hidden="1"/>
    <cellStyle name="Nagłówek 3" xfId="34433" builtinId="18" hidden="1"/>
    <cellStyle name="Nagłówek 3" xfId="34472" builtinId="18" hidden="1"/>
    <cellStyle name="Nagłówek 3" xfId="34512" builtinId="18" hidden="1"/>
    <cellStyle name="Nagłówek 3" xfId="34552" builtinId="18" hidden="1"/>
    <cellStyle name="Nagłówek 3" xfId="34591" builtinId="18" hidden="1"/>
    <cellStyle name="Nagłówek 3" xfId="34631" builtinId="18" hidden="1"/>
    <cellStyle name="Nagłówek 3" xfId="34670" builtinId="18" hidden="1"/>
    <cellStyle name="Nagłówek 3" xfId="34710" builtinId="18" hidden="1"/>
    <cellStyle name="Nagłówek 3" xfId="34749" builtinId="18" hidden="1"/>
    <cellStyle name="Nagłówek 3" xfId="29306" builtinId="18" hidden="1"/>
    <cellStyle name="Nagłówek 3" xfId="34790" builtinId="18" hidden="1"/>
    <cellStyle name="Nagłówek 3" xfId="34830" builtinId="18" hidden="1"/>
    <cellStyle name="Nagłówek 3" xfId="34870" builtinId="18" hidden="1"/>
    <cellStyle name="Nagłówek 3" xfId="34908" builtinId="18" hidden="1"/>
    <cellStyle name="Nagłówek 3" xfId="34948" builtinId="18" hidden="1"/>
    <cellStyle name="Nagłówek 3" xfId="34987" builtinId="18" hidden="1"/>
    <cellStyle name="Nagłówek 3" xfId="35027" builtinId="18" hidden="1"/>
    <cellStyle name="Nagłówek 3" xfId="35067" builtinId="18" hidden="1"/>
    <cellStyle name="Nagłówek 3" xfId="35107" builtinId="18" hidden="1"/>
    <cellStyle name="Nagłówek 3" xfId="35145" builtinId="18" hidden="1"/>
    <cellStyle name="Nagłówek 3" xfId="35185" builtinId="18" hidden="1"/>
    <cellStyle name="Nagłówek 3" xfId="35224" builtinId="18" hidden="1"/>
    <cellStyle name="Nagłówek 3" xfId="35264" builtinId="18" hidden="1"/>
    <cellStyle name="Nagłówek 3" xfId="35304" builtinId="18" hidden="1"/>
    <cellStyle name="Nagłówek 3" xfId="35343" builtinId="18" hidden="1"/>
    <cellStyle name="Nagłówek 3" xfId="35383" builtinId="18" hidden="1"/>
    <cellStyle name="Nagłówek 3" xfId="35422" builtinId="18" hidden="1"/>
    <cellStyle name="Nagłówek 3" xfId="35462" builtinId="18" hidden="1"/>
    <cellStyle name="Nagłówek 3" xfId="35501" builtinId="18" hidden="1"/>
    <cellStyle name="Nagłówek 3" xfId="35540" builtinId="18" hidden="1"/>
    <cellStyle name="Nagłówek 3" xfId="35699" builtinId="18" hidden="1"/>
    <cellStyle name="Nagłówek 3" xfId="35739" builtinId="18" hidden="1"/>
    <cellStyle name="Nagłówek 3" xfId="35779" builtinId="18" hidden="1"/>
    <cellStyle name="Nagłówek 3" xfId="35817" builtinId="18" hidden="1"/>
    <cellStyle name="Nagłówek 3" xfId="35857" builtinId="18" hidden="1"/>
    <cellStyle name="Nagłówek 3" xfId="35896" builtinId="18" hidden="1"/>
    <cellStyle name="Nagłówek 3" xfId="35936" builtinId="18" hidden="1"/>
    <cellStyle name="Nagłówek 3" xfId="35976" builtinId="18" hidden="1"/>
    <cellStyle name="Nagłówek 3" xfId="36016" builtinId="18" hidden="1"/>
    <cellStyle name="Nagłówek 3" xfId="36054" builtinId="18" hidden="1"/>
    <cellStyle name="Nagłówek 3" xfId="36094" builtinId="18" hidden="1"/>
    <cellStyle name="Nagłówek 3" xfId="36133" builtinId="18" hidden="1"/>
    <cellStyle name="Nagłówek 3" xfId="36173" builtinId="18" hidden="1"/>
    <cellStyle name="Nagłówek 3" xfId="36213" builtinId="18" hidden="1"/>
    <cellStyle name="Nagłówek 3" xfId="36252" builtinId="18" hidden="1"/>
    <cellStyle name="Nagłówek 3" xfId="36293" builtinId="18" hidden="1"/>
    <cellStyle name="Nagłówek 3" xfId="36332" builtinId="18" hidden="1"/>
    <cellStyle name="Nagłówek 3" xfId="36372" builtinId="18" hidden="1"/>
    <cellStyle name="Nagłówek 3" xfId="36411" builtinId="18" hidden="1"/>
    <cellStyle name="Nagłówek 3" xfId="35692" builtinId="18" hidden="1"/>
    <cellStyle name="Nagłówek 3" xfId="35588" builtinId="18" hidden="1"/>
    <cellStyle name="Nagłówek 3" xfId="36484" builtinId="18" hidden="1"/>
    <cellStyle name="Nagłówek 3" xfId="36524" builtinId="18" hidden="1"/>
    <cellStyle name="Nagłówek 3" xfId="36562" builtinId="18" hidden="1"/>
    <cellStyle name="Nagłówek 3" xfId="36602" builtinId="18" hidden="1"/>
    <cellStyle name="Nagłówek 3" xfId="36641" builtinId="18" hidden="1"/>
    <cellStyle name="Nagłówek 3" xfId="36681" builtinId="18" hidden="1"/>
    <cellStyle name="Nagłówek 3" xfId="36721" builtinId="18" hidden="1"/>
    <cellStyle name="Nagłówek 3" xfId="36761" builtinId="18" hidden="1"/>
    <cellStyle name="Nagłówek 3" xfId="36799" builtinId="18" hidden="1"/>
    <cellStyle name="Nagłówek 3" xfId="36839" builtinId="18" hidden="1"/>
    <cellStyle name="Nagłówek 3" xfId="36878" builtinId="18" hidden="1"/>
    <cellStyle name="Nagłówek 3" xfId="36918" builtinId="18" hidden="1"/>
    <cellStyle name="Nagłówek 3" xfId="36958" builtinId="18" hidden="1"/>
    <cellStyle name="Nagłówek 3" xfId="36997" builtinId="18" hidden="1"/>
    <cellStyle name="Nagłówek 3" xfId="37037" builtinId="18" hidden="1"/>
    <cellStyle name="Nagłówek 3" xfId="37076" builtinId="18" hidden="1"/>
    <cellStyle name="Nagłówek 3" xfId="37116" builtinId="18" hidden="1"/>
    <cellStyle name="Nagłówek 3" xfId="37155" builtinId="18" hidden="1"/>
    <cellStyle name="Nagłówek 3" xfId="35595" builtinId="18" hidden="1"/>
    <cellStyle name="Nagłówek 3" xfId="35631" builtinId="18" hidden="1"/>
    <cellStyle name="Nagłówek 3" xfId="37200" builtinId="18" hidden="1"/>
    <cellStyle name="Nagłówek 3" xfId="37240" builtinId="18" hidden="1"/>
    <cellStyle name="Nagłówek 3" xfId="37278" builtinId="18" hidden="1"/>
    <cellStyle name="Nagłówek 3" xfId="37318" builtinId="18" hidden="1"/>
    <cellStyle name="Nagłówek 3" xfId="37357" builtinId="18" hidden="1"/>
    <cellStyle name="Nagłówek 3" xfId="37397" builtinId="18" hidden="1"/>
    <cellStyle name="Nagłówek 3" xfId="37437" builtinId="18" hidden="1"/>
    <cellStyle name="Nagłówek 3" xfId="37477" builtinId="18" hidden="1"/>
    <cellStyle name="Nagłówek 3" xfId="37515" builtinId="18" hidden="1"/>
    <cellStyle name="Nagłówek 3" xfId="37555" builtinId="18" hidden="1"/>
    <cellStyle name="Nagłówek 3" xfId="37594" builtinId="18" hidden="1"/>
    <cellStyle name="Nagłówek 3" xfId="37634" builtinId="18" hidden="1"/>
    <cellStyle name="Nagłówek 3" xfId="37674" builtinId="18" hidden="1"/>
    <cellStyle name="Nagłówek 3" xfId="37713" builtinId="18" hidden="1"/>
    <cellStyle name="Nagłówek 3" xfId="37753" builtinId="18" hidden="1"/>
    <cellStyle name="Nagłówek 3" xfId="37792" builtinId="18" hidden="1"/>
    <cellStyle name="Nagłówek 3" xfId="37832" builtinId="18" hidden="1"/>
    <cellStyle name="Nagłówek 3" xfId="37871" builtinId="18" hidden="1"/>
    <cellStyle name="Nagłówek 3" xfId="37910" builtinId="18" hidden="1"/>
    <cellStyle name="Nagłówek 3" xfId="37950" builtinId="18" hidden="1"/>
    <cellStyle name="Nagłówek 3" xfId="37990" builtinId="18" hidden="1"/>
    <cellStyle name="Nagłówek 3" xfId="38030" builtinId="18" hidden="1"/>
    <cellStyle name="Nagłówek 3" xfId="38068" builtinId="18" hidden="1"/>
    <cellStyle name="Nagłówek 3" xfId="38108" builtinId="18" hidden="1"/>
    <cellStyle name="Nagłówek 3" xfId="38147" builtinId="18" hidden="1"/>
    <cellStyle name="Nagłówek 3" xfId="38187" builtinId="18" hidden="1"/>
    <cellStyle name="Nagłówek 3" xfId="38227" builtinId="18" hidden="1"/>
    <cellStyle name="Nagłówek 3" xfId="38267" builtinId="18" hidden="1"/>
    <cellStyle name="Nagłówek 3" xfId="38305" builtinId="18" hidden="1"/>
    <cellStyle name="Nagłówek 3" xfId="38345" builtinId="18" hidden="1"/>
    <cellStyle name="Nagłówek 3" xfId="38384" builtinId="18" hidden="1"/>
    <cellStyle name="Nagłówek 3" xfId="38424" builtinId="18" hidden="1"/>
    <cellStyle name="Nagłówek 3" xfId="38464" builtinId="18" hidden="1"/>
    <cellStyle name="Nagłówek 3" xfId="38503" builtinId="18" hidden="1"/>
    <cellStyle name="Nagłówek 3" xfId="38543" builtinId="18" hidden="1"/>
    <cellStyle name="Nagłówek 3" xfId="38582" builtinId="18" hidden="1"/>
    <cellStyle name="Nagłówek 3" xfId="38622" builtinId="18" hidden="1"/>
    <cellStyle name="Nagłówek 3" xfId="38661" builtinId="18" hidden="1"/>
    <cellStyle name="Nagłówek 3" xfId="38700" builtinId="18" hidden="1"/>
    <cellStyle name="Nagłówek 3" xfId="38859" builtinId="18" hidden="1"/>
    <cellStyle name="Nagłówek 3" xfId="38899" builtinId="18" hidden="1"/>
    <cellStyle name="Nagłówek 3" xfId="38939" builtinId="18" hidden="1"/>
    <cellStyle name="Nagłówek 3" xfId="38977" builtinId="18" hidden="1"/>
    <cellStyle name="Nagłówek 3" xfId="39017" builtinId="18" hidden="1"/>
    <cellStyle name="Nagłówek 3" xfId="39056" builtinId="18" hidden="1"/>
    <cellStyle name="Nagłówek 3" xfId="39096" builtinId="18" hidden="1"/>
    <cellStyle name="Nagłówek 3" xfId="39136" builtinId="18" hidden="1"/>
    <cellStyle name="Nagłówek 3" xfId="39176" builtinId="18" hidden="1"/>
    <cellStyle name="Nagłówek 3" xfId="39214" builtinId="18" hidden="1"/>
    <cellStyle name="Nagłówek 3" xfId="39254" builtinId="18" hidden="1"/>
    <cellStyle name="Nagłówek 3" xfId="39293" builtinId="18" hidden="1"/>
    <cellStyle name="Nagłówek 3" xfId="39333" builtinId="18" hidden="1"/>
    <cellStyle name="Nagłówek 3" xfId="39373" builtinId="18" hidden="1"/>
    <cellStyle name="Nagłówek 3" xfId="39412" builtinId="18" hidden="1"/>
    <cellStyle name="Nagłówek 3" xfId="39453" builtinId="18" hidden="1"/>
    <cellStyle name="Nagłówek 3" xfId="39492" builtinId="18" hidden="1"/>
    <cellStyle name="Nagłówek 3" xfId="39532" builtinId="18" hidden="1"/>
    <cellStyle name="Nagłówek 3" xfId="39571" builtinId="18" hidden="1"/>
    <cellStyle name="Nagłówek 3" xfId="38852" builtinId="18" hidden="1"/>
    <cellStyle name="Nagłówek 3" xfId="38748" builtinId="18" hidden="1"/>
    <cellStyle name="Nagłówek 3" xfId="39644" builtinId="18" hidden="1"/>
    <cellStyle name="Nagłówek 3" xfId="39684" builtinId="18" hidden="1"/>
    <cellStyle name="Nagłówek 3" xfId="39722" builtinId="18" hidden="1"/>
    <cellStyle name="Nagłówek 3" xfId="39762" builtinId="18" hidden="1"/>
    <cellStyle name="Nagłówek 3" xfId="39801" builtinId="18" hidden="1"/>
    <cellStyle name="Nagłówek 3" xfId="39841" builtinId="18" hidden="1"/>
    <cellStyle name="Nagłówek 3" xfId="39881" builtinId="18" hidden="1"/>
    <cellStyle name="Nagłówek 3" xfId="39921" builtinId="18" hidden="1"/>
    <cellStyle name="Nagłówek 3" xfId="39959" builtinId="18" hidden="1"/>
    <cellStyle name="Nagłówek 3" xfId="39999" builtinId="18" hidden="1"/>
    <cellStyle name="Nagłówek 3" xfId="40038" builtinId="18" hidden="1"/>
    <cellStyle name="Nagłówek 3" xfId="40078" builtinId="18" hidden="1"/>
    <cellStyle name="Nagłówek 3" xfId="40118" builtinId="18" hidden="1"/>
    <cellStyle name="Nagłówek 3" xfId="40157" builtinId="18" hidden="1"/>
    <cellStyle name="Nagłówek 3" xfId="40197" builtinId="18" hidden="1"/>
    <cellStyle name="Nagłówek 3" xfId="40236" builtinId="18" hidden="1"/>
    <cellStyle name="Nagłówek 3" xfId="40276" builtinId="18" hidden="1"/>
    <cellStyle name="Nagłówek 3" xfId="40315" builtinId="18" hidden="1"/>
    <cellStyle name="Nagłówek 3" xfId="38755" builtinId="18" hidden="1"/>
    <cellStyle name="Nagłówek 3" xfId="38791" builtinId="18" hidden="1"/>
    <cellStyle name="Nagłówek 3" xfId="40360" builtinId="18" hidden="1"/>
    <cellStyle name="Nagłówek 3" xfId="40400" builtinId="18" hidden="1"/>
    <cellStyle name="Nagłówek 3" xfId="40438" builtinId="18" hidden="1"/>
    <cellStyle name="Nagłówek 3" xfId="40478" builtinId="18" hidden="1"/>
    <cellStyle name="Nagłówek 3" xfId="40517" builtinId="18" hidden="1"/>
    <cellStyle name="Nagłówek 3" xfId="40557" builtinId="18" hidden="1"/>
    <cellStyle name="Nagłówek 3" xfId="40597" builtinId="18" hidden="1"/>
    <cellStyle name="Nagłówek 3" xfId="40637" builtinId="18" hidden="1"/>
    <cellStyle name="Nagłówek 3" xfId="40675" builtinId="18" hidden="1"/>
    <cellStyle name="Nagłówek 3" xfId="40715" builtinId="18" hidden="1"/>
    <cellStyle name="Nagłówek 3" xfId="40754" builtinId="18" hidden="1"/>
    <cellStyle name="Nagłówek 3" xfId="40794" builtinId="18" hidden="1"/>
    <cellStyle name="Nagłówek 3" xfId="40834" builtinId="18" hidden="1"/>
    <cellStyle name="Nagłówek 3" xfId="40873" builtinId="18" hidden="1"/>
    <cellStyle name="Nagłówek 3" xfId="40913" builtinId="18" hidden="1"/>
    <cellStyle name="Nagłówek 3" xfId="40952" builtinId="18" hidden="1"/>
    <cellStyle name="Nagłówek 3" xfId="40992" builtinId="18" hidden="1"/>
    <cellStyle name="Nagłówek 3" xfId="41031" builtinId="18" hidden="1"/>
    <cellStyle name="Nagłówek 3" xfId="41091" builtinId="18" hidden="1"/>
    <cellStyle name="Nagłówek 3" xfId="41149" builtinId="18" hidden="1"/>
    <cellStyle name="Nagłówek 3" xfId="41189" builtinId="18" hidden="1"/>
    <cellStyle name="Nagłówek 3" xfId="41229" builtinId="18" hidden="1"/>
    <cellStyle name="Nagłówek 3" xfId="41267" builtinId="18" hidden="1"/>
    <cellStyle name="Nagłówek 3" xfId="41307" builtinId="18" hidden="1"/>
    <cellStyle name="Nagłówek 3" xfId="41346" builtinId="18" hidden="1"/>
    <cellStyle name="Nagłówek 3" xfId="41386" builtinId="18" hidden="1"/>
    <cellStyle name="Nagłówek 3" xfId="41426" builtinId="18" hidden="1"/>
    <cellStyle name="Nagłówek 3" xfId="41466" builtinId="18" hidden="1"/>
    <cellStyle name="Nagłówek 3" xfId="41504" builtinId="18" hidden="1"/>
    <cellStyle name="Nagłówek 3" xfId="41544" builtinId="18" hidden="1"/>
    <cellStyle name="Nagłówek 3" xfId="41583" builtinId="18" hidden="1"/>
    <cellStyle name="Nagłówek 3" xfId="41623" builtinId="18" hidden="1"/>
    <cellStyle name="Nagłówek 3" xfId="41663" builtinId="18" hidden="1"/>
    <cellStyle name="Nagłówek 3" xfId="41702" builtinId="18" hidden="1"/>
    <cellStyle name="Nagłówek 3" xfId="41742" builtinId="18" hidden="1"/>
    <cellStyle name="Nagłówek 3" xfId="41781" builtinId="18" hidden="1"/>
    <cellStyle name="Nagłówek 3" xfId="41821" builtinId="18" hidden="1"/>
    <cellStyle name="Nagłówek 3" xfId="41860" builtinId="18" hidden="1"/>
    <cellStyle name="Nagłówek 3" xfId="41085" builtinId="18" hidden="1"/>
    <cellStyle name="Nagłówek 3" xfId="41900" builtinId="18" hidden="1"/>
    <cellStyle name="Nagłówek 3" xfId="41940" builtinId="18" hidden="1"/>
    <cellStyle name="Nagłówek 3" xfId="41980" builtinId="18" hidden="1"/>
    <cellStyle name="Nagłówek 3" xfId="42018" builtinId="18" hidden="1"/>
    <cellStyle name="Nagłówek 3" xfId="42058" builtinId="18" hidden="1"/>
    <cellStyle name="Nagłówek 3" xfId="42097" builtinId="18" hidden="1"/>
    <cellStyle name="Nagłówek 3" xfId="42137" builtinId="18" hidden="1"/>
    <cellStyle name="Nagłówek 3" xfId="42177" builtinId="18" hidden="1"/>
    <cellStyle name="Nagłówek 3" xfId="42217" builtinId="18" hidden="1"/>
    <cellStyle name="Nagłówek 3" xfId="42255" builtinId="18" hidden="1"/>
    <cellStyle name="Nagłówek 3" xfId="42295" builtinId="18" hidden="1"/>
    <cellStyle name="Nagłówek 3" xfId="42334" builtinId="18" hidden="1"/>
    <cellStyle name="Nagłówek 3" xfId="42374" builtinId="18" hidden="1"/>
    <cellStyle name="Nagłówek 3" xfId="42414" builtinId="18" hidden="1"/>
    <cellStyle name="Nagłówek 3" xfId="42453" builtinId="18" hidden="1"/>
    <cellStyle name="Nagłówek 3" xfId="42493" builtinId="18" hidden="1"/>
    <cellStyle name="Nagłówek 3" xfId="42532" builtinId="18" hidden="1"/>
    <cellStyle name="Nagłówek 3" xfId="42572" builtinId="18" hidden="1"/>
    <cellStyle name="Nagłówek 3" xfId="42611" builtinId="18" hidden="1"/>
    <cellStyle name="Nagłówek 3" xfId="42675" builtinId="18" hidden="1"/>
    <cellStyle name="Nagłówek 3" xfId="42729" builtinId="18" hidden="1"/>
    <cellStyle name="Nagłówek 3" xfId="42769" builtinId="18" hidden="1"/>
    <cellStyle name="Nagłówek 3" xfId="42809" builtinId="18" hidden="1"/>
    <cellStyle name="Nagłówek 3" xfId="42847" builtinId="18" hidden="1"/>
    <cellStyle name="Nagłówek 3" xfId="42887" builtinId="18" hidden="1"/>
    <cellStyle name="Nagłówek 3" xfId="42926" builtinId="18" hidden="1"/>
    <cellStyle name="Nagłówek 3" xfId="42966" builtinId="18" hidden="1"/>
    <cellStyle name="Nagłówek 3" xfId="43006" builtinId="18" hidden="1"/>
    <cellStyle name="Nagłówek 3" xfId="43046" builtinId="18" hidden="1"/>
    <cellStyle name="Nagłówek 3" xfId="43084" builtinId="18" hidden="1"/>
    <cellStyle name="Nagłówek 3" xfId="43124" builtinId="18" hidden="1"/>
    <cellStyle name="Nagłówek 3" xfId="43163" builtinId="18" hidden="1"/>
    <cellStyle name="Nagłówek 3" xfId="43203" builtinId="18" hidden="1"/>
    <cellStyle name="Nagłówek 3" xfId="43243" builtinId="18" hidden="1"/>
    <cellStyle name="Nagłówek 3" xfId="43282" builtinId="18" hidden="1"/>
    <cellStyle name="Nagłówek 3" xfId="43322" builtinId="18" hidden="1"/>
    <cellStyle name="Nagłówek 3" xfId="43361" builtinId="18" hidden="1"/>
    <cellStyle name="Nagłówek 3" xfId="43401" builtinId="18" hidden="1"/>
    <cellStyle name="Nagłówek 3" xfId="43440" builtinId="18" hidden="1"/>
    <cellStyle name="Nagłówek 3" xfId="42664" builtinId="18" hidden="1"/>
    <cellStyle name="Nagłówek 3" xfId="43480" builtinId="18" hidden="1"/>
    <cellStyle name="Nagłówek 3" xfId="43520" builtinId="18" hidden="1"/>
    <cellStyle name="Nagłówek 3" xfId="43560" builtinId="18" hidden="1"/>
    <cellStyle name="Nagłówek 3" xfId="43598" builtinId="18" hidden="1"/>
    <cellStyle name="Nagłówek 3" xfId="43638" builtinId="18" hidden="1"/>
    <cellStyle name="Nagłówek 3" xfId="43677" builtinId="18" hidden="1"/>
    <cellStyle name="Nagłówek 3" xfId="43717" builtinId="18" hidden="1"/>
    <cellStyle name="Nagłówek 3" xfId="43757" builtinId="18" hidden="1"/>
    <cellStyle name="Nagłówek 3" xfId="43797" builtinId="18" hidden="1"/>
    <cellStyle name="Nagłówek 3" xfId="43835" builtinId="18" hidden="1"/>
    <cellStyle name="Nagłówek 3" xfId="43875" builtinId="18" hidden="1"/>
    <cellStyle name="Nagłówek 3" xfId="43914" builtinId="18" hidden="1"/>
    <cellStyle name="Nagłówek 3" xfId="43954" builtinId="18" hidden="1"/>
    <cellStyle name="Nagłówek 3" xfId="43994" builtinId="18" hidden="1"/>
    <cellStyle name="Nagłówek 3" xfId="44033" builtinId="18" hidden="1"/>
    <cellStyle name="Nagłówek 3" xfId="44073" builtinId="18" hidden="1"/>
    <cellStyle name="Nagłówek 3" xfId="44112" builtinId="18" hidden="1"/>
    <cellStyle name="Nagłówek 3" xfId="44152" builtinId="18" hidden="1"/>
    <cellStyle name="Nagłówek 3" xfId="44191" builtinId="18" hidden="1"/>
    <cellStyle name="Nagłówek 3" xfId="44255" builtinId="18" hidden="1"/>
    <cellStyle name="Nagłówek 3" xfId="44309" builtinId="18" hidden="1"/>
    <cellStyle name="Nagłówek 3" xfId="44349" builtinId="18" hidden="1"/>
    <cellStyle name="Nagłówek 3" xfId="44389" builtinId="18" hidden="1"/>
    <cellStyle name="Nagłówek 3" xfId="44427" builtinId="18" hidden="1"/>
    <cellStyle name="Nagłówek 3" xfId="44467" builtinId="18" hidden="1"/>
    <cellStyle name="Nagłówek 3" xfId="44506" builtinId="18" hidden="1"/>
    <cellStyle name="Nagłówek 3" xfId="44546" builtinId="18" hidden="1"/>
    <cellStyle name="Nagłówek 3" xfId="44586" builtinId="18" hidden="1"/>
    <cellStyle name="Nagłówek 3" xfId="44626" builtinId="18" hidden="1"/>
    <cellStyle name="Nagłówek 3" xfId="44664" builtinId="18" hidden="1"/>
    <cellStyle name="Nagłówek 3" xfId="44704" builtinId="18" hidden="1"/>
    <cellStyle name="Nagłówek 3" xfId="44743" builtinId="18" hidden="1"/>
    <cellStyle name="Nagłówek 3" xfId="44783" builtinId="18" hidden="1"/>
    <cellStyle name="Nagłówek 3" xfId="44823" builtinId="18" hidden="1"/>
    <cellStyle name="Nagłówek 3" xfId="44862" builtinId="18" hidden="1"/>
    <cellStyle name="Nagłówek 3" xfId="44902" builtinId="18" hidden="1"/>
    <cellStyle name="Nagłówek 3" xfId="44941" builtinId="18" hidden="1"/>
    <cellStyle name="Nagłówek 3" xfId="44981" builtinId="18" hidden="1"/>
    <cellStyle name="Nagłówek 3" xfId="45020" builtinId="18" hidden="1"/>
    <cellStyle name="Nagłówek 3" xfId="44244" builtinId="18" hidden="1"/>
    <cellStyle name="Nagłówek 3" xfId="45060" builtinId="18" hidden="1"/>
    <cellStyle name="Nagłówek 3" xfId="45100" builtinId="18" hidden="1"/>
    <cellStyle name="Nagłówek 3" xfId="45140" builtinId="18" hidden="1"/>
    <cellStyle name="Nagłówek 3" xfId="45178" builtinId="18" hidden="1"/>
    <cellStyle name="Nagłówek 3" xfId="45218" builtinId="18" hidden="1"/>
    <cellStyle name="Nagłówek 3" xfId="45257" builtinId="18" hidden="1"/>
    <cellStyle name="Nagłówek 3" xfId="45297" builtinId="18" hidden="1"/>
    <cellStyle name="Nagłówek 3" xfId="45337" builtinId="18" hidden="1"/>
    <cellStyle name="Nagłówek 3" xfId="45377" builtinId="18" hidden="1"/>
    <cellStyle name="Nagłówek 3" xfId="45415" builtinId="18" hidden="1"/>
    <cellStyle name="Nagłówek 3" xfId="45455" builtinId="18" hidden="1"/>
    <cellStyle name="Nagłówek 3" xfId="45494" builtinId="18" hidden="1"/>
    <cellStyle name="Nagłówek 3" xfId="45534" builtinId="18" hidden="1"/>
    <cellStyle name="Nagłówek 3" xfId="45574" builtinId="18" hidden="1"/>
    <cellStyle name="Nagłówek 3" xfId="45613" builtinId="18" hidden="1"/>
    <cellStyle name="Nagłówek 3" xfId="45653" builtinId="18" hidden="1"/>
    <cellStyle name="Nagłówek 3" xfId="45692" builtinId="18" hidden="1"/>
    <cellStyle name="Nagłówek 3" xfId="45732" builtinId="18" hidden="1"/>
    <cellStyle name="Nagłówek 3" xfId="45771" builtinId="18" hidden="1"/>
    <cellStyle name="Nagłówek 4" xfId="149" builtinId="19" hidden="1"/>
    <cellStyle name="Nagłówek 4" xfId="189" builtinId="19" hidden="1"/>
    <cellStyle name="Nagłówek 4" xfId="228" builtinId="19" hidden="1"/>
    <cellStyle name="Nagłówek 4" xfId="268" builtinId="19" hidden="1"/>
    <cellStyle name="Nagłówek 4" xfId="308" builtinId="19" hidden="1"/>
    <cellStyle name="Nagłówek 4" xfId="348" builtinId="19" hidden="1"/>
    <cellStyle name="Nagłówek 4" xfId="386" builtinId="19" hidden="1"/>
    <cellStyle name="Nagłówek 4" xfId="426" builtinId="19" hidden="1"/>
    <cellStyle name="Nagłówek 4" xfId="465" builtinId="19" hidden="1"/>
    <cellStyle name="Nagłówek 4" xfId="505" builtinId="19" hidden="1"/>
    <cellStyle name="Nagłówek 4" xfId="545" builtinId="19" hidden="1"/>
    <cellStyle name="Nagłówek 4" xfId="584" builtinId="19" hidden="1"/>
    <cellStyle name="Nagłówek 4" xfId="624" builtinId="19" hidden="1"/>
    <cellStyle name="Nagłówek 4" xfId="663" builtinId="19" hidden="1"/>
    <cellStyle name="Nagłówek 4" xfId="703" builtinId="19" hidden="1"/>
    <cellStyle name="Nagłówek 4" xfId="742" builtinId="19" hidden="1"/>
    <cellStyle name="Nagłówek 4" xfId="781" builtinId="19" hidden="1"/>
    <cellStyle name="Nagłówek 4" xfId="940" builtinId="19" hidden="1"/>
    <cellStyle name="Nagłówek 4" xfId="980" builtinId="19" hidden="1"/>
    <cellStyle name="Nagłówek 4" xfId="1020" builtinId="19" hidden="1"/>
    <cellStyle name="Nagłówek 4" xfId="1058" builtinId="19" hidden="1"/>
    <cellStyle name="Nagłówek 4" xfId="1098" builtinId="19" hidden="1"/>
    <cellStyle name="Nagłówek 4" xfId="1137" builtinId="19" hidden="1"/>
    <cellStyle name="Nagłówek 4" xfId="1177" builtinId="19" hidden="1"/>
    <cellStyle name="Nagłówek 4" xfId="1217" builtinId="19" hidden="1"/>
    <cellStyle name="Nagłówek 4" xfId="1257" builtinId="19" hidden="1"/>
    <cellStyle name="Nagłówek 4" xfId="1295" builtinId="19" hidden="1"/>
    <cellStyle name="Nagłówek 4" xfId="1335" builtinId="19" hidden="1"/>
    <cellStyle name="Nagłówek 4" xfId="1374" builtinId="19" hidden="1"/>
    <cellStyle name="Nagłówek 4" xfId="1414" builtinId="19" hidden="1"/>
    <cellStyle name="Nagłówek 4" xfId="1454" builtinId="19" hidden="1"/>
    <cellStyle name="Nagłówek 4" xfId="1493" builtinId="19" hidden="1"/>
    <cellStyle name="Nagłówek 4" xfId="1534" builtinId="19" hidden="1"/>
    <cellStyle name="Nagłówek 4" xfId="1573" builtinId="19" hidden="1"/>
    <cellStyle name="Nagłówek 4" xfId="1613" builtinId="19" hidden="1"/>
    <cellStyle name="Nagłówek 4" xfId="1652" builtinId="19" hidden="1"/>
    <cellStyle name="Nagłówek 4" xfId="931" builtinId="19" hidden="1"/>
    <cellStyle name="Nagłówek 4" xfId="827" builtinId="19" hidden="1"/>
    <cellStyle name="Nagłówek 4" xfId="1725" builtinId="19" hidden="1"/>
    <cellStyle name="Nagłówek 4" xfId="1765" builtinId="19" hidden="1"/>
    <cellStyle name="Nagłówek 4" xfId="1803" builtinId="19" hidden="1"/>
    <cellStyle name="Nagłówek 4" xfId="1843" builtinId="19" hidden="1"/>
    <cellStyle name="Nagłówek 4" xfId="1882" builtinId="19" hidden="1"/>
    <cellStyle name="Nagłówek 4" xfId="1922" builtinId="19" hidden="1"/>
    <cellStyle name="Nagłówek 4" xfId="1962" builtinId="19" hidden="1"/>
    <cellStyle name="Nagłówek 4" xfId="2002" builtinId="19" hidden="1"/>
    <cellStyle name="Nagłówek 4" xfId="2040" builtinId="19" hidden="1"/>
    <cellStyle name="Nagłówek 4" xfId="2080" builtinId="19" hidden="1"/>
    <cellStyle name="Nagłówek 4" xfId="2119" builtinId="19" hidden="1"/>
    <cellStyle name="Nagłówek 4" xfId="2159" builtinId="19" hidden="1"/>
    <cellStyle name="Nagłówek 4" xfId="2199" builtinId="19" hidden="1"/>
    <cellStyle name="Nagłówek 4" xfId="2238" builtinId="19" hidden="1"/>
    <cellStyle name="Nagłówek 4" xfId="2278" builtinId="19" hidden="1"/>
    <cellStyle name="Nagłówek 4" xfId="2317" builtinId="19" hidden="1"/>
    <cellStyle name="Nagłówek 4" xfId="2357" builtinId="19" hidden="1"/>
    <cellStyle name="Nagłówek 4" xfId="2396" builtinId="19" hidden="1"/>
    <cellStyle name="Nagłówek 4" xfId="836" builtinId="19" hidden="1"/>
    <cellStyle name="Nagłówek 4" xfId="872" builtinId="19" hidden="1"/>
    <cellStyle name="Nagłówek 4" xfId="2441" builtinId="19" hidden="1"/>
    <cellStyle name="Nagłówek 4" xfId="2481" builtinId="19" hidden="1"/>
    <cellStyle name="Nagłówek 4" xfId="2519" builtinId="19" hidden="1"/>
    <cellStyle name="Nagłówek 4" xfId="2559" builtinId="19" hidden="1"/>
    <cellStyle name="Nagłówek 4" xfId="2598" builtinId="19" hidden="1"/>
    <cellStyle name="Nagłówek 4" xfId="2638" builtinId="19" hidden="1"/>
    <cellStyle name="Nagłówek 4" xfId="2678" builtinId="19" hidden="1"/>
    <cellStyle name="Nagłówek 4" xfId="2718" builtinId="19" hidden="1"/>
    <cellStyle name="Nagłówek 4" xfId="2756" builtinId="19" hidden="1"/>
    <cellStyle name="Nagłówek 4" xfId="2796" builtinId="19" hidden="1"/>
    <cellStyle name="Nagłówek 4" xfId="2835" builtinId="19" hidden="1"/>
    <cellStyle name="Nagłówek 4" xfId="2875" builtinId="19" hidden="1"/>
    <cellStyle name="Nagłówek 4" xfId="2915" builtinId="19" hidden="1"/>
    <cellStyle name="Nagłówek 4" xfId="2954" builtinId="19" hidden="1"/>
    <cellStyle name="Nagłówek 4" xfId="2994" builtinId="19" hidden="1"/>
    <cellStyle name="Nagłówek 4" xfId="3033" builtinId="19" hidden="1"/>
    <cellStyle name="Nagłówek 4" xfId="3073" builtinId="19" hidden="1"/>
    <cellStyle name="Nagłówek 4" xfId="3112" builtinId="19" hidden="1"/>
    <cellStyle name="Nagłówek 4" xfId="3151" builtinId="19" hidden="1"/>
    <cellStyle name="Nagłówek 4" xfId="3344" builtinId="19" hidden="1"/>
    <cellStyle name="Nagłówek 4" xfId="3388" builtinId="19" hidden="1"/>
    <cellStyle name="Nagłówek 4" xfId="3428" builtinId="19" hidden="1"/>
    <cellStyle name="Nagłówek 4" xfId="3466" builtinId="19" hidden="1"/>
    <cellStyle name="Nagłówek 4" xfId="3506" builtinId="19" hidden="1"/>
    <cellStyle name="Nagłówek 4" xfId="3545" builtinId="19" hidden="1"/>
    <cellStyle name="Nagłówek 4" xfId="3585" builtinId="19" hidden="1"/>
    <cellStyle name="Nagłówek 4" xfId="3625" builtinId="19" hidden="1"/>
    <cellStyle name="Nagłówek 4" xfId="3665" builtinId="19" hidden="1"/>
    <cellStyle name="Nagłówek 4" xfId="3703" builtinId="19" hidden="1"/>
    <cellStyle name="Nagłówek 4" xfId="3743" builtinId="19" hidden="1"/>
    <cellStyle name="Nagłówek 4" xfId="3786" builtinId="19" hidden="1"/>
    <cellStyle name="Nagłówek 4" xfId="3826" builtinId="19" hidden="1"/>
    <cellStyle name="Nagłówek 4" xfId="3866" builtinId="19" hidden="1"/>
    <cellStyle name="Nagłówek 4" xfId="3905" builtinId="19" hidden="1"/>
    <cellStyle name="Nagłówek 4" xfId="3946" builtinId="19" hidden="1"/>
    <cellStyle name="Nagłówek 4" xfId="3985" builtinId="19" hidden="1"/>
    <cellStyle name="Nagłówek 4" xfId="4025" builtinId="19" hidden="1"/>
    <cellStyle name="Nagłówek 4" xfId="4064" builtinId="19" hidden="1"/>
    <cellStyle name="Nagłówek 4" xfId="4121" builtinId="19" hidden="1"/>
    <cellStyle name="Nagłówek 4" xfId="4280" builtinId="19" hidden="1"/>
    <cellStyle name="Nagłówek 4" xfId="4324" builtinId="19" hidden="1"/>
    <cellStyle name="Nagłówek 4" xfId="4364" builtinId="19" hidden="1"/>
    <cellStyle name="Nagłówek 4" xfId="4402" builtinId="19" hidden="1"/>
    <cellStyle name="Nagłówek 4" xfId="4442" builtinId="19" hidden="1"/>
    <cellStyle name="Nagłówek 4" xfId="4481" builtinId="19" hidden="1"/>
    <cellStyle name="Nagłówek 4" xfId="4521" builtinId="19" hidden="1"/>
    <cellStyle name="Nagłówek 4" xfId="4561" builtinId="19" hidden="1"/>
    <cellStyle name="Nagłówek 4" xfId="4601" builtinId="19" hidden="1"/>
    <cellStyle name="Nagłówek 4" xfId="4639" builtinId="19" hidden="1"/>
    <cellStyle name="Nagłówek 4" xfId="4679" builtinId="19" hidden="1"/>
    <cellStyle name="Nagłówek 4" xfId="4722" builtinId="19" hidden="1"/>
    <cellStyle name="Nagłówek 4" xfId="4762" builtinId="19" hidden="1"/>
    <cellStyle name="Nagłówek 4" xfId="4802" builtinId="19" hidden="1"/>
    <cellStyle name="Nagłówek 4" xfId="4841" builtinId="19" hidden="1"/>
    <cellStyle name="Nagłówek 4" xfId="4882" builtinId="19" hidden="1"/>
    <cellStyle name="Nagłówek 4" xfId="4921" builtinId="19" hidden="1"/>
    <cellStyle name="Nagłówek 4" xfId="4961" builtinId="19" hidden="1"/>
    <cellStyle name="Nagłówek 4" xfId="5000" builtinId="19" hidden="1"/>
    <cellStyle name="Nagłówek 4" xfId="4271" builtinId="19" hidden="1"/>
    <cellStyle name="Nagłówek 4" xfId="4167" builtinId="19" hidden="1"/>
    <cellStyle name="Nagłówek 4" xfId="5073" builtinId="19" hidden="1"/>
    <cellStyle name="Nagłówek 4" xfId="5113" builtinId="19" hidden="1"/>
    <cellStyle name="Nagłówek 4" xfId="5151" builtinId="19" hidden="1"/>
    <cellStyle name="Nagłówek 4" xfId="5191" builtinId="19" hidden="1"/>
    <cellStyle name="Nagłówek 4" xfId="5230" builtinId="19" hidden="1"/>
    <cellStyle name="Nagłówek 4" xfId="5270" builtinId="19" hidden="1"/>
    <cellStyle name="Nagłówek 4" xfId="5310" builtinId="19" hidden="1"/>
    <cellStyle name="Nagłówek 4" xfId="5350" builtinId="19" hidden="1"/>
    <cellStyle name="Nagłówek 4" xfId="5388" builtinId="19" hidden="1"/>
    <cellStyle name="Nagłówek 4" xfId="5428" builtinId="19" hidden="1"/>
    <cellStyle name="Nagłówek 4" xfId="5467" builtinId="19" hidden="1"/>
    <cellStyle name="Nagłówek 4" xfId="5507" builtinId="19" hidden="1"/>
    <cellStyle name="Nagłówek 4" xfId="5547" builtinId="19" hidden="1"/>
    <cellStyle name="Nagłówek 4" xfId="5586" builtinId="19" hidden="1"/>
    <cellStyle name="Nagłówek 4" xfId="5626" builtinId="19" hidden="1"/>
    <cellStyle name="Nagłówek 4" xfId="5665" builtinId="19" hidden="1"/>
    <cellStyle name="Nagłówek 4" xfId="5705" builtinId="19" hidden="1"/>
    <cellStyle name="Nagłówek 4" xfId="5744" builtinId="19" hidden="1"/>
    <cellStyle name="Nagłówek 4" xfId="4176" builtinId="19" hidden="1"/>
    <cellStyle name="Nagłówek 4" xfId="4212" builtinId="19" hidden="1"/>
    <cellStyle name="Nagłówek 4" xfId="5789" builtinId="19" hidden="1"/>
    <cellStyle name="Nagłówek 4" xfId="5829" builtinId="19" hidden="1"/>
    <cellStyle name="Nagłówek 4" xfId="5867" builtinId="19" hidden="1"/>
    <cellStyle name="Nagłówek 4" xfId="5907" builtinId="19" hidden="1"/>
    <cellStyle name="Nagłówek 4" xfId="5946" builtinId="19" hidden="1"/>
    <cellStyle name="Nagłówek 4" xfId="5986" builtinId="19" hidden="1"/>
    <cellStyle name="Nagłówek 4" xfId="6026" builtinId="19" hidden="1"/>
    <cellStyle name="Nagłówek 4" xfId="6066" builtinId="19" hidden="1"/>
    <cellStyle name="Nagłówek 4" xfId="6104" builtinId="19" hidden="1"/>
    <cellStyle name="Nagłówek 4" xfId="6144" builtinId="19" hidden="1"/>
    <cellStyle name="Nagłówek 4" xfId="6183" builtinId="19" hidden="1"/>
    <cellStyle name="Nagłówek 4" xfId="6223" builtinId="19" hidden="1"/>
    <cellStyle name="Nagłówek 4" xfId="6263" builtinId="19" hidden="1"/>
    <cellStyle name="Nagłówek 4" xfId="6302" builtinId="19" hidden="1"/>
    <cellStyle name="Nagłówek 4" xfId="6342" builtinId="19" hidden="1"/>
    <cellStyle name="Nagłówek 4" xfId="6381" builtinId="19" hidden="1"/>
    <cellStyle name="Nagłówek 4" xfId="6421" builtinId="19" hidden="1"/>
    <cellStyle name="Nagłówek 4" xfId="6460" builtinId="19" hidden="1"/>
    <cellStyle name="Nagłówek 4" xfId="3335" builtinId="19" hidden="1"/>
    <cellStyle name="Nagłówek 4" xfId="3207" builtinId="19" hidden="1"/>
    <cellStyle name="Nagłówek 4" xfId="6515" builtinId="19" hidden="1"/>
    <cellStyle name="Nagłówek 4" xfId="6555" builtinId="19" hidden="1"/>
    <cellStyle name="Nagłówek 4" xfId="6593" builtinId="19" hidden="1"/>
    <cellStyle name="Nagłówek 4" xfId="6633" builtinId="19" hidden="1"/>
    <cellStyle name="Nagłówek 4" xfId="6672" builtinId="19" hidden="1"/>
    <cellStyle name="Nagłówek 4" xfId="6712" builtinId="19" hidden="1"/>
    <cellStyle name="Nagłówek 4" xfId="6752" builtinId="19" hidden="1"/>
    <cellStyle name="Nagłówek 4" xfId="6792" builtinId="19" hidden="1"/>
    <cellStyle name="Nagłówek 4" xfId="6830" builtinId="19" hidden="1"/>
    <cellStyle name="Nagłówek 4" xfId="6870" builtinId="19" hidden="1"/>
    <cellStyle name="Nagłówek 4" xfId="6911" builtinId="19" hidden="1"/>
    <cellStyle name="Nagłówek 4" xfId="6951" builtinId="19" hidden="1"/>
    <cellStyle name="Nagłówek 4" xfId="6991" builtinId="19" hidden="1"/>
    <cellStyle name="Nagłówek 4" xfId="7030" builtinId="19" hidden="1"/>
    <cellStyle name="Nagłówek 4" xfId="7071" builtinId="19" hidden="1"/>
    <cellStyle name="Nagłówek 4" xfId="7110" builtinId="19" hidden="1"/>
    <cellStyle name="Nagłówek 4" xfId="7150" builtinId="19" hidden="1"/>
    <cellStyle name="Nagłówek 4" xfId="7189" builtinId="19" hidden="1"/>
    <cellStyle name="Nagłówek 4" xfId="7239" builtinId="19" hidden="1"/>
    <cellStyle name="Nagłówek 4" xfId="7398" builtinId="19" hidden="1"/>
    <cellStyle name="Nagłówek 4" xfId="7440" builtinId="19" hidden="1"/>
    <cellStyle name="Nagłówek 4" xfId="7480" builtinId="19" hidden="1"/>
    <cellStyle name="Nagłówek 4" xfId="7518" builtinId="19" hidden="1"/>
    <cellStyle name="Nagłówek 4" xfId="7558" builtinId="19" hidden="1"/>
    <cellStyle name="Nagłówek 4" xfId="7597" builtinId="19" hidden="1"/>
    <cellStyle name="Nagłówek 4" xfId="7637" builtinId="19" hidden="1"/>
    <cellStyle name="Nagłówek 4" xfId="7677" builtinId="19" hidden="1"/>
    <cellStyle name="Nagłówek 4" xfId="7717" builtinId="19" hidden="1"/>
    <cellStyle name="Nagłówek 4" xfId="7755" builtinId="19" hidden="1"/>
    <cellStyle name="Nagłówek 4" xfId="7795" builtinId="19" hidden="1"/>
    <cellStyle name="Nagłówek 4" xfId="7836" builtinId="19" hidden="1"/>
    <cellStyle name="Nagłówek 4" xfId="7876" builtinId="19" hidden="1"/>
    <cellStyle name="Nagłówek 4" xfId="7916" builtinId="19" hidden="1"/>
    <cellStyle name="Nagłówek 4" xfId="7955" builtinId="19" hidden="1"/>
    <cellStyle name="Nagłówek 4" xfId="7996" builtinId="19" hidden="1"/>
    <cellStyle name="Nagłówek 4" xfId="8035" builtinId="19" hidden="1"/>
    <cellStyle name="Nagłówek 4" xfId="8075" builtinId="19" hidden="1"/>
    <cellStyle name="Nagłówek 4" xfId="8114" builtinId="19" hidden="1"/>
    <cellStyle name="Nagłówek 4" xfId="7389" builtinId="19" hidden="1"/>
    <cellStyle name="Nagłówek 4" xfId="7285" builtinId="19" hidden="1"/>
    <cellStyle name="Nagłówek 4" xfId="8187" builtinId="19" hidden="1"/>
    <cellStyle name="Nagłówek 4" xfId="8227" builtinId="19" hidden="1"/>
    <cellStyle name="Nagłówek 4" xfId="8265" builtinId="19" hidden="1"/>
    <cellStyle name="Nagłówek 4" xfId="8305" builtinId="19" hidden="1"/>
    <cellStyle name="Nagłówek 4" xfId="8344" builtinId="19" hidden="1"/>
    <cellStyle name="Nagłówek 4" xfId="8384" builtinId="19" hidden="1"/>
    <cellStyle name="Nagłówek 4" xfId="8424" builtinId="19" hidden="1"/>
    <cellStyle name="Nagłówek 4" xfId="8464" builtinId="19" hidden="1"/>
    <cellStyle name="Nagłówek 4" xfId="8502" builtinId="19" hidden="1"/>
    <cellStyle name="Nagłówek 4" xfId="8542" builtinId="19" hidden="1"/>
    <cellStyle name="Nagłówek 4" xfId="8581" builtinId="19" hidden="1"/>
    <cellStyle name="Nagłówek 4" xfId="8621" builtinId="19" hidden="1"/>
    <cellStyle name="Nagłówek 4" xfId="8661" builtinId="19" hidden="1"/>
    <cellStyle name="Nagłówek 4" xfId="8700" builtinId="19" hidden="1"/>
    <cellStyle name="Nagłówek 4" xfId="8740" builtinId="19" hidden="1"/>
    <cellStyle name="Nagłówek 4" xfId="8779" builtinId="19" hidden="1"/>
    <cellStyle name="Nagłówek 4" xfId="8819" builtinId="19" hidden="1"/>
    <cellStyle name="Nagłówek 4" xfId="8858" builtinId="19" hidden="1"/>
    <cellStyle name="Nagłówek 4" xfId="7294" builtinId="19" hidden="1"/>
    <cellStyle name="Nagłówek 4" xfId="7330" builtinId="19" hidden="1"/>
    <cellStyle name="Nagłówek 4" xfId="8903" builtinId="19" hidden="1"/>
    <cellStyle name="Nagłówek 4" xfId="8943" builtinId="19" hidden="1"/>
    <cellStyle name="Nagłówek 4" xfId="8981" builtinId="19" hidden="1"/>
    <cellStyle name="Nagłówek 4" xfId="9021" builtinId="19" hidden="1"/>
    <cellStyle name="Nagłówek 4" xfId="9060" builtinId="19" hidden="1"/>
    <cellStyle name="Nagłówek 4" xfId="9100" builtinId="19" hidden="1"/>
    <cellStyle name="Nagłówek 4" xfId="9140" builtinId="19" hidden="1"/>
    <cellStyle name="Nagłówek 4" xfId="9180" builtinId="19" hidden="1"/>
    <cellStyle name="Nagłówek 4" xfId="9218" builtinId="19" hidden="1"/>
    <cellStyle name="Nagłówek 4" xfId="9258" builtinId="19" hidden="1"/>
    <cellStyle name="Nagłówek 4" xfId="9297" builtinId="19" hidden="1"/>
    <cellStyle name="Nagłówek 4" xfId="9337" builtinId="19" hidden="1"/>
    <cellStyle name="Nagłówek 4" xfId="9377" builtinId="19" hidden="1"/>
    <cellStyle name="Nagłówek 4" xfId="9416" builtinId="19" hidden="1"/>
    <cellStyle name="Nagłówek 4" xfId="9456" builtinId="19" hidden="1"/>
    <cellStyle name="Nagłówek 4" xfId="9495" builtinId="19" hidden="1"/>
    <cellStyle name="Nagłówek 4" xfId="9535" builtinId="19" hidden="1"/>
    <cellStyle name="Nagłówek 4" xfId="9574" builtinId="19" hidden="1"/>
    <cellStyle name="Nagłówek 4" xfId="3299" builtinId="19" hidden="1"/>
    <cellStyle name="Nagłówek 4" xfId="9615" builtinId="19" hidden="1"/>
    <cellStyle name="Nagłówek 4" xfId="9655" builtinId="19" hidden="1"/>
    <cellStyle name="Nagłówek 4" xfId="9695" builtinId="19" hidden="1"/>
    <cellStyle name="Nagłówek 4" xfId="9733" builtinId="19" hidden="1"/>
    <cellStyle name="Nagłówek 4" xfId="9773" builtinId="19" hidden="1"/>
    <cellStyle name="Nagłówek 4" xfId="9812" builtinId="19" hidden="1"/>
    <cellStyle name="Nagłówek 4" xfId="9852" builtinId="19" hidden="1"/>
    <cellStyle name="Nagłówek 4" xfId="9892" builtinId="19" hidden="1"/>
    <cellStyle name="Nagłówek 4" xfId="9932" builtinId="19" hidden="1"/>
    <cellStyle name="Nagłówek 4" xfId="9970" builtinId="19" hidden="1"/>
    <cellStyle name="Nagłówek 4" xfId="10010" builtinId="19" hidden="1"/>
    <cellStyle name="Nagłówek 4" xfId="10049" builtinId="19" hidden="1"/>
    <cellStyle name="Nagłówek 4" xfId="10089" builtinId="19" hidden="1"/>
    <cellStyle name="Nagłówek 4" xfId="10129" builtinId="19" hidden="1"/>
    <cellStyle name="Nagłówek 4" xfId="10168" builtinId="19" hidden="1"/>
    <cellStyle name="Nagłówek 4" xfId="10208" builtinId="19" hidden="1"/>
    <cellStyle name="Nagłówek 4" xfId="10247" builtinId="19" hidden="1"/>
    <cellStyle name="Nagłówek 4" xfId="10287" builtinId="19" hidden="1"/>
    <cellStyle name="Nagłówek 4" xfId="10326" builtinId="19" hidden="1"/>
    <cellStyle name="Nagłówek 4" xfId="10365" builtinId="19" hidden="1"/>
    <cellStyle name="Nagłówek 4" xfId="10524" builtinId="19" hidden="1"/>
    <cellStyle name="Nagłówek 4" xfId="10564" builtinId="19" hidden="1"/>
    <cellStyle name="Nagłówek 4" xfId="10604" builtinId="19" hidden="1"/>
    <cellStyle name="Nagłówek 4" xfId="10642" builtinId="19" hidden="1"/>
    <cellStyle name="Nagłówek 4" xfId="10682" builtinId="19" hidden="1"/>
    <cellStyle name="Nagłówek 4" xfId="10721" builtinId="19" hidden="1"/>
    <cellStyle name="Nagłówek 4" xfId="10761" builtinId="19" hidden="1"/>
    <cellStyle name="Nagłówek 4" xfId="10801" builtinId="19" hidden="1"/>
    <cellStyle name="Nagłówek 4" xfId="10841" builtinId="19" hidden="1"/>
    <cellStyle name="Nagłówek 4" xfId="10879" builtinId="19" hidden="1"/>
    <cellStyle name="Nagłówek 4" xfId="10919" builtinId="19" hidden="1"/>
    <cellStyle name="Nagłówek 4" xfId="10958" builtinId="19" hidden="1"/>
    <cellStyle name="Nagłówek 4" xfId="10998" builtinId="19" hidden="1"/>
    <cellStyle name="Nagłówek 4" xfId="11038" builtinId="19" hidden="1"/>
    <cellStyle name="Nagłówek 4" xfId="11077" builtinId="19" hidden="1"/>
    <cellStyle name="Nagłówek 4" xfId="11118" builtinId="19" hidden="1"/>
    <cellStyle name="Nagłówek 4" xfId="11157" builtinId="19" hidden="1"/>
    <cellStyle name="Nagłówek 4" xfId="11197" builtinId="19" hidden="1"/>
    <cellStyle name="Nagłówek 4" xfId="11236" builtinId="19" hidden="1"/>
    <cellStyle name="Nagłówek 4" xfId="10515" builtinId="19" hidden="1"/>
    <cellStyle name="Nagłówek 4" xfId="10411" builtinId="19" hidden="1"/>
    <cellStyle name="Nagłówek 4" xfId="11309" builtinId="19" hidden="1"/>
    <cellStyle name="Nagłówek 4" xfId="11349" builtinId="19" hidden="1"/>
    <cellStyle name="Nagłówek 4" xfId="11387" builtinId="19" hidden="1"/>
    <cellStyle name="Nagłówek 4" xfId="11427" builtinId="19" hidden="1"/>
    <cellStyle name="Nagłówek 4" xfId="11466" builtinId="19" hidden="1"/>
    <cellStyle name="Nagłówek 4" xfId="11506" builtinId="19" hidden="1"/>
    <cellStyle name="Nagłówek 4" xfId="11546" builtinId="19" hidden="1"/>
    <cellStyle name="Nagłówek 4" xfId="11586" builtinId="19" hidden="1"/>
    <cellStyle name="Nagłówek 4" xfId="11624" builtinId="19" hidden="1"/>
    <cellStyle name="Nagłówek 4" xfId="11664" builtinId="19" hidden="1"/>
    <cellStyle name="Nagłówek 4" xfId="11703" builtinId="19" hidden="1"/>
    <cellStyle name="Nagłówek 4" xfId="11743" builtinId="19" hidden="1"/>
    <cellStyle name="Nagłówek 4" xfId="11783" builtinId="19" hidden="1"/>
    <cellStyle name="Nagłówek 4" xfId="11822" builtinId="19" hidden="1"/>
    <cellStyle name="Nagłówek 4" xfId="11862" builtinId="19" hidden="1"/>
    <cellStyle name="Nagłówek 4" xfId="11901" builtinId="19" hidden="1"/>
    <cellStyle name="Nagłówek 4" xfId="11941" builtinId="19" hidden="1"/>
    <cellStyle name="Nagłówek 4" xfId="11980" builtinId="19" hidden="1"/>
    <cellStyle name="Nagłówek 4" xfId="10420" builtinId="19" hidden="1"/>
    <cellStyle name="Nagłówek 4" xfId="10456" builtinId="19" hidden="1"/>
    <cellStyle name="Nagłówek 4" xfId="12025" builtinId="19" hidden="1"/>
    <cellStyle name="Nagłówek 4" xfId="12065" builtinId="19" hidden="1"/>
    <cellStyle name="Nagłówek 4" xfId="12103" builtinId="19" hidden="1"/>
    <cellStyle name="Nagłówek 4" xfId="12143" builtinId="19" hidden="1"/>
    <cellStyle name="Nagłówek 4" xfId="12182" builtinId="19" hidden="1"/>
    <cellStyle name="Nagłówek 4" xfId="12222" builtinId="19" hidden="1"/>
    <cellStyle name="Nagłówek 4" xfId="12262" builtinId="19" hidden="1"/>
    <cellStyle name="Nagłówek 4" xfId="12302" builtinId="19" hidden="1"/>
    <cellStyle name="Nagłówek 4" xfId="12340" builtinId="19" hidden="1"/>
    <cellStyle name="Nagłówek 4" xfId="12380" builtinId="19" hidden="1"/>
    <cellStyle name="Nagłówek 4" xfId="12419" builtinId="19" hidden="1"/>
    <cellStyle name="Nagłówek 4" xfId="12459" builtinId="19" hidden="1"/>
    <cellStyle name="Nagłówek 4" xfId="12499" builtinId="19" hidden="1"/>
    <cellStyle name="Nagłówek 4" xfId="12538" builtinId="19" hidden="1"/>
    <cellStyle name="Nagłówek 4" xfId="12578" builtinId="19" hidden="1"/>
    <cellStyle name="Nagłówek 4" xfId="12617" builtinId="19" hidden="1"/>
    <cellStyle name="Nagłówek 4" xfId="12657" builtinId="19" hidden="1"/>
    <cellStyle name="Nagłówek 4" xfId="12696" builtinId="19" hidden="1"/>
    <cellStyle name="Nagłówek 4" xfId="12735" builtinId="19" hidden="1"/>
    <cellStyle name="Nagłówek 4" xfId="12775" builtinId="19" hidden="1"/>
    <cellStyle name="Nagłówek 4" xfId="12815" builtinId="19" hidden="1"/>
    <cellStyle name="Nagłówek 4" xfId="12855" builtinId="19" hidden="1"/>
    <cellStyle name="Nagłówek 4" xfId="12893" builtinId="19" hidden="1"/>
    <cellStyle name="Nagłówek 4" xfId="12933" builtinId="19" hidden="1"/>
    <cellStyle name="Nagłówek 4" xfId="12972" builtinId="19" hidden="1"/>
    <cellStyle name="Nagłówek 4" xfId="13012" builtinId="19" hidden="1"/>
    <cellStyle name="Nagłówek 4" xfId="13052" builtinId="19" hidden="1"/>
    <cellStyle name="Nagłówek 4" xfId="13092" builtinId="19" hidden="1"/>
    <cellStyle name="Nagłówek 4" xfId="13130" builtinId="19" hidden="1"/>
    <cellStyle name="Nagłówek 4" xfId="13170" builtinId="19" hidden="1"/>
    <cellStyle name="Nagłówek 4" xfId="13209" builtinId="19" hidden="1"/>
    <cellStyle name="Nagłówek 4" xfId="13249" builtinId="19" hidden="1"/>
    <cellStyle name="Nagłówek 4" xfId="13289" builtinId="19" hidden="1"/>
    <cellStyle name="Nagłówek 4" xfId="13328" builtinId="19" hidden="1"/>
    <cellStyle name="Nagłówek 4" xfId="13368" builtinId="19" hidden="1"/>
    <cellStyle name="Nagłówek 4" xfId="13407" builtinId="19" hidden="1"/>
    <cellStyle name="Nagłówek 4" xfId="13447" builtinId="19" hidden="1"/>
    <cellStyle name="Nagłówek 4" xfId="13486" builtinId="19" hidden="1"/>
    <cellStyle name="Nagłówek 4" xfId="13525" builtinId="19" hidden="1"/>
    <cellStyle name="Nagłówek 4" xfId="13684" builtinId="19" hidden="1"/>
    <cellStyle name="Nagłówek 4" xfId="13724" builtinId="19" hidden="1"/>
    <cellStyle name="Nagłówek 4" xfId="13764" builtinId="19" hidden="1"/>
    <cellStyle name="Nagłówek 4" xfId="13802" builtinId="19" hidden="1"/>
    <cellStyle name="Nagłówek 4" xfId="13842" builtinId="19" hidden="1"/>
    <cellStyle name="Nagłówek 4" xfId="13881" builtinId="19" hidden="1"/>
    <cellStyle name="Nagłówek 4" xfId="13921" builtinId="19" hidden="1"/>
    <cellStyle name="Nagłówek 4" xfId="13961" builtinId="19" hidden="1"/>
    <cellStyle name="Nagłówek 4" xfId="14001" builtinId="19" hidden="1"/>
    <cellStyle name="Nagłówek 4" xfId="14039" builtinId="19" hidden="1"/>
    <cellStyle name="Nagłówek 4" xfId="14079" builtinId="19" hidden="1"/>
    <cellStyle name="Nagłówek 4" xfId="14118" builtinId="19" hidden="1"/>
    <cellStyle name="Nagłówek 4" xfId="14158" builtinId="19" hidden="1"/>
    <cellStyle name="Nagłówek 4" xfId="14198" builtinId="19" hidden="1"/>
    <cellStyle name="Nagłówek 4" xfId="14237" builtinId="19" hidden="1"/>
    <cellStyle name="Nagłówek 4" xfId="14278" builtinId="19" hidden="1"/>
    <cellStyle name="Nagłówek 4" xfId="14317" builtinId="19" hidden="1"/>
    <cellStyle name="Nagłówek 4" xfId="14357" builtinId="19" hidden="1"/>
    <cellStyle name="Nagłówek 4" xfId="14396" builtinId="19" hidden="1"/>
    <cellStyle name="Nagłówek 4" xfId="13675" builtinId="19" hidden="1"/>
    <cellStyle name="Nagłówek 4" xfId="13571" builtinId="19" hidden="1"/>
    <cellStyle name="Nagłówek 4" xfId="14469" builtinId="19" hidden="1"/>
    <cellStyle name="Nagłówek 4" xfId="14509" builtinId="19" hidden="1"/>
    <cellStyle name="Nagłówek 4" xfId="14547" builtinId="19" hidden="1"/>
    <cellStyle name="Nagłówek 4" xfId="14587" builtinId="19" hidden="1"/>
    <cellStyle name="Nagłówek 4" xfId="14626" builtinId="19" hidden="1"/>
    <cellStyle name="Nagłówek 4" xfId="14666" builtinId="19" hidden="1"/>
    <cellStyle name="Nagłówek 4" xfId="14706" builtinId="19" hidden="1"/>
    <cellStyle name="Nagłówek 4" xfId="14746" builtinId="19" hidden="1"/>
    <cellStyle name="Nagłówek 4" xfId="14784" builtinId="19" hidden="1"/>
    <cellStyle name="Nagłówek 4" xfId="14824" builtinId="19" hidden="1"/>
    <cellStyle name="Nagłówek 4" xfId="14863" builtinId="19" hidden="1"/>
    <cellStyle name="Nagłówek 4" xfId="14903" builtinId="19" hidden="1"/>
    <cellStyle name="Nagłówek 4" xfId="14943" builtinId="19" hidden="1"/>
    <cellStyle name="Nagłówek 4" xfId="14982" builtinId="19" hidden="1"/>
    <cellStyle name="Nagłówek 4" xfId="15022" builtinId="19" hidden="1"/>
    <cellStyle name="Nagłówek 4" xfId="15061" builtinId="19" hidden="1"/>
    <cellStyle name="Nagłówek 4" xfId="15101" builtinId="19" hidden="1"/>
    <cellStyle name="Nagłówek 4" xfId="15140" builtinId="19" hidden="1"/>
    <cellStyle name="Nagłówek 4" xfId="13580" builtinId="19" hidden="1"/>
    <cellStyle name="Nagłówek 4" xfId="13616" builtinId="19" hidden="1"/>
    <cellStyle name="Nagłówek 4" xfId="15185" builtinId="19" hidden="1"/>
    <cellStyle name="Nagłówek 4" xfId="15225" builtinId="19" hidden="1"/>
    <cellStyle name="Nagłówek 4" xfId="15263" builtinId="19" hidden="1"/>
    <cellStyle name="Nagłówek 4" xfId="15303" builtinId="19" hidden="1"/>
    <cellStyle name="Nagłówek 4" xfId="15342" builtinId="19" hidden="1"/>
    <cellStyle name="Nagłówek 4" xfId="15382" builtinId="19" hidden="1"/>
    <cellStyle name="Nagłówek 4" xfId="15422" builtinId="19" hidden="1"/>
    <cellStyle name="Nagłówek 4" xfId="15462" builtinId="19" hidden="1"/>
    <cellStyle name="Nagłówek 4" xfId="15500" builtinId="19" hidden="1"/>
    <cellStyle name="Nagłówek 4" xfId="15540" builtinId="19" hidden="1"/>
    <cellStyle name="Nagłówek 4" xfId="15579" builtinId="19" hidden="1"/>
    <cellStyle name="Nagłówek 4" xfId="15619" builtinId="19" hidden="1"/>
    <cellStyle name="Nagłówek 4" xfId="15659" builtinId="19" hidden="1"/>
    <cellStyle name="Nagłówek 4" xfId="15698" builtinId="19" hidden="1"/>
    <cellStyle name="Nagłówek 4" xfId="15738" builtinId="19" hidden="1"/>
    <cellStyle name="Nagłówek 4" xfId="15777" builtinId="19" hidden="1"/>
    <cellStyle name="Nagłówek 4" xfId="15817" builtinId="19" hidden="1"/>
    <cellStyle name="Nagłówek 4" xfId="15856" builtinId="19" hidden="1"/>
    <cellStyle name="Nagłówek 4" xfId="3216" builtinId="19" hidden="1"/>
    <cellStyle name="Nagłówek 4" xfId="3268" builtinId="19" hidden="1"/>
    <cellStyle name="Nagłówek 4" xfId="15909" builtinId="19" hidden="1"/>
    <cellStyle name="Nagłówek 4" xfId="15949" builtinId="19" hidden="1"/>
    <cellStyle name="Nagłówek 4" xfId="15987" builtinId="19" hidden="1"/>
    <cellStyle name="Nagłówek 4" xfId="16027" builtinId="19" hidden="1"/>
    <cellStyle name="Nagłówek 4" xfId="16066" builtinId="19" hidden="1"/>
    <cellStyle name="Nagłówek 4" xfId="16106" builtinId="19" hidden="1"/>
    <cellStyle name="Nagłówek 4" xfId="16146" builtinId="19" hidden="1"/>
    <cellStyle name="Nagłówek 4" xfId="16186" builtinId="19" hidden="1"/>
    <cellStyle name="Nagłówek 4" xfId="16224" builtinId="19" hidden="1"/>
    <cellStyle name="Nagłówek 4" xfId="16264" builtinId="19" hidden="1"/>
    <cellStyle name="Nagłówek 4" xfId="16303" builtinId="19" hidden="1"/>
    <cellStyle name="Nagłówek 4" xfId="16343" builtinId="19" hidden="1"/>
    <cellStyle name="Nagłówek 4" xfId="16383" builtinId="19" hidden="1"/>
    <cellStyle name="Nagłówek 4" xfId="16422" builtinId="19" hidden="1"/>
    <cellStyle name="Nagłówek 4" xfId="16462" builtinId="19" hidden="1"/>
    <cellStyle name="Nagłówek 4" xfId="16501" builtinId="19" hidden="1"/>
    <cellStyle name="Nagłówek 4" xfId="16541" builtinId="19" hidden="1"/>
    <cellStyle name="Nagłówek 4" xfId="16580" builtinId="19" hidden="1"/>
    <cellStyle name="Nagłówek 4" xfId="16619" builtinId="19" hidden="1"/>
    <cellStyle name="Nagłówek 4" xfId="16778" builtinId="19" hidden="1"/>
    <cellStyle name="Nagłówek 4" xfId="16818" builtinId="19" hidden="1"/>
    <cellStyle name="Nagłówek 4" xfId="16858" builtinId="19" hidden="1"/>
    <cellStyle name="Nagłówek 4" xfId="16896" builtinId="19" hidden="1"/>
    <cellStyle name="Nagłówek 4" xfId="16936" builtinId="19" hidden="1"/>
    <cellStyle name="Nagłówek 4" xfId="16975" builtinId="19" hidden="1"/>
    <cellStyle name="Nagłówek 4" xfId="17015" builtinId="19" hidden="1"/>
    <cellStyle name="Nagłówek 4" xfId="17055" builtinId="19" hidden="1"/>
    <cellStyle name="Nagłówek 4" xfId="17095" builtinId="19" hidden="1"/>
    <cellStyle name="Nagłówek 4" xfId="17133" builtinId="19" hidden="1"/>
    <cellStyle name="Nagłówek 4" xfId="17173" builtinId="19" hidden="1"/>
    <cellStyle name="Nagłówek 4" xfId="17212" builtinId="19" hidden="1"/>
    <cellStyle name="Nagłówek 4" xfId="17252" builtinId="19" hidden="1"/>
    <cellStyle name="Nagłówek 4" xfId="17292" builtinId="19" hidden="1"/>
    <cellStyle name="Nagłówek 4" xfId="17331" builtinId="19" hidden="1"/>
    <cellStyle name="Nagłówek 4" xfId="17372" builtinId="19" hidden="1"/>
    <cellStyle name="Nagłówek 4" xfId="17411" builtinId="19" hidden="1"/>
    <cellStyle name="Nagłówek 4" xfId="17451" builtinId="19" hidden="1"/>
    <cellStyle name="Nagłówek 4" xfId="17490" builtinId="19" hidden="1"/>
    <cellStyle name="Nagłówek 4" xfId="16769" builtinId="19" hidden="1"/>
    <cellStyle name="Nagłówek 4" xfId="16665" builtinId="19" hidden="1"/>
    <cellStyle name="Nagłówek 4" xfId="17563" builtinId="19" hidden="1"/>
    <cellStyle name="Nagłówek 4" xfId="17603" builtinId="19" hidden="1"/>
    <cellStyle name="Nagłówek 4" xfId="17641" builtinId="19" hidden="1"/>
    <cellStyle name="Nagłówek 4" xfId="17681" builtinId="19" hidden="1"/>
    <cellStyle name="Nagłówek 4" xfId="17720" builtinId="19" hidden="1"/>
    <cellStyle name="Nagłówek 4" xfId="17760" builtinId="19" hidden="1"/>
    <cellStyle name="Nagłówek 4" xfId="17800" builtinId="19" hidden="1"/>
    <cellStyle name="Nagłówek 4" xfId="17840" builtinId="19" hidden="1"/>
    <cellStyle name="Nagłówek 4" xfId="17878" builtinId="19" hidden="1"/>
    <cellStyle name="Nagłówek 4" xfId="17918" builtinId="19" hidden="1"/>
    <cellStyle name="Nagłówek 4" xfId="17957" builtinId="19" hidden="1"/>
    <cellStyle name="Nagłówek 4" xfId="17997" builtinId="19" hidden="1"/>
    <cellStyle name="Nagłówek 4" xfId="18037" builtinId="19" hidden="1"/>
    <cellStyle name="Nagłówek 4" xfId="18076" builtinId="19" hidden="1"/>
    <cellStyle name="Nagłówek 4" xfId="18116" builtinId="19" hidden="1"/>
    <cellStyle name="Nagłówek 4" xfId="18155" builtinId="19" hidden="1"/>
    <cellStyle name="Nagłówek 4" xfId="18195" builtinId="19" hidden="1"/>
    <cellStyle name="Nagłówek 4" xfId="18234" builtinId="19" hidden="1"/>
    <cellStyle name="Nagłówek 4" xfId="16674" builtinId="19" hidden="1"/>
    <cellStyle name="Nagłówek 4" xfId="16710" builtinId="19" hidden="1"/>
    <cellStyle name="Nagłówek 4" xfId="18279" builtinId="19" hidden="1"/>
    <cellStyle name="Nagłówek 4" xfId="18319" builtinId="19" hidden="1"/>
    <cellStyle name="Nagłówek 4" xfId="18357" builtinId="19" hidden="1"/>
    <cellStyle name="Nagłówek 4" xfId="18397" builtinId="19" hidden="1"/>
    <cellStyle name="Nagłówek 4" xfId="18436" builtinId="19" hidden="1"/>
    <cellStyle name="Nagłówek 4" xfId="18476" builtinId="19" hidden="1"/>
    <cellStyle name="Nagłówek 4" xfId="18516" builtinId="19" hidden="1"/>
    <cellStyle name="Nagłówek 4" xfId="18556" builtinId="19" hidden="1"/>
    <cellStyle name="Nagłówek 4" xfId="18594" builtinId="19" hidden="1"/>
    <cellStyle name="Nagłówek 4" xfId="18634" builtinId="19" hidden="1"/>
    <cellStyle name="Nagłówek 4" xfId="18673" builtinId="19" hidden="1"/>
    <cellStyle name="Nagłówek 4" xfId="18713" builtinId="19" hidden="1"/>
    <cellStyle name="Nagłówek 4" xfId="18753" builtinId="19" hidden="1"/>
    <cellStyle name="Nagłówek 4" xfId="18792" builtinId="19" hidden="1"/>
    <cellStyle name="Nagłówek 4" xfId="18832" builtinId="19" hidden="1"/>
    <cellStyle name="Nagłówek 4" xfId="18871" builtinId="19" hidden="1"/>
    <cellStyle name="Nagłówek 4" xfId="18911" builtinId="19" hidden="1"/>
    <cellStyle name="Nagłówek 4" xfId="18950" builtinId="19" hidden="1"/>
    <cellStyle name="Nagłówek 4" xfId="3246" builtinId="19" hidden="1"/>
    <cellStyle name="Nagłówek 4" xfId="19072" builtinId="19" hidden="1"/>
    <cellStyle name="Nagłówek 4" xfId="19112" builtinId="19" hidden="1"/>
    <cellStyle name="Nagłówek 4" xfId="19152" builtinId="19" hidden="1"/>
    <cellStyle name="Nagłówek 4" xfId="19190" builtinId="19" hidden="1"/>
    <cellStyle name="Nagłówek 4" xfId="19230" builtinId="19" hidden="1"/>
    <cellStyle name="Nagłówek 4" xfId="19269" builtinId="19" hidden="1"/>
    <cellStyle name="Nagłówek 4" xfId="19309" builtinId="19" hidden="1"/>
    <cellStyle name="Nagłówek 4" xfId="19349" builtinId="19" hidden="1"/>
    <cellStyle name="Nagłówek 4" xfId="19389" builtinId="19" hidden="1"/>
    <cellStyle name="Nagłówek 4" xfId="19427" builtinId="19" hidden="1"/>
    <cellStyle name="Nagłówek 4" xfId="19467" builtinId="19" hidden="1"/>
    <cellStyle name="Nagłówek 4" xfId="19506" builtinId="19" hidden="1"/>
    <cellStyle name="Nagłówek 4" xfId="19546" builtinId="19" hidden="1"/>
    <cellStyle name="Nagłówek 4" xfId="19586" builtinId="19" hidden="1"/>
    <cellStyle name="Nagłówek 4" xfId="19625" builtinId="19" hidden="1"/>
    <cellStyle name="Nagłówek 4" xfId="19665" builtinId="19" hidden="1"/>
    <cellStyle name="Nagłówek 4" xfId="19704" builtinId="19" hidden="1"/>
    <cellStyle name="Nagłówek 4" xfId="19744" builtinId="19" hidden="1"/>
    <cellStyle name="Nagłówek 4" xfId="19783" builtinId="19" hidden="1"/>
    <cellStyle name="Nagłówek 4" xfId="19834" builtinId="19" hidden="1"/>
    <cellStyle name="Nagłówek 4" xfId="19993" builtinId="19" hidden="1"/>
    <cellStyle name="Nagłówek 4" xfId="20033" builtinId="19" hidden="1"/>
    <cellStyle name="Nagłówek 4" xfId="20073" builtinId="19" hidden="1"/>
    <cellStyle name="Nagłówek 4" xfId="20111" builtinId="19" hidden="1"/>
    <cellStyle name="Nagłówek 4" xfId="20151" builtinId="19" hidden="1"/>
    <cellStyle name="Nagłówek 4" xfId="20190" builtinId="19" hidden="1"/>
    <cellStyle name="Nagłówek 4" xfId="20230" builtinId="19" hidden="1"/>
    <cellStyle name="Nagłówek 4" xfId="20270" builtinId="19" hidden="1"/>
    <cellStyle name="Nagłówek 4" xfId="20310" builtinId="19" hidden="1"/>
    <cellStyle name="Nagłówek 4" xfId="20348" builtinId="19" hidden="1"/>
    <cellStyle name="Nagłówek 4" xfId="20388" builtinId="19" hidden="1"/>
    <cellStyle name="Nagłówek 4" xfId="20427" builtinId="19" hidden="1"/>
    <cellStyle name="Nagłówek 4" xfId="20467" builtinId="19" hidden="1"/>
    <cellStyle name="Nagłówek 4" xfId="20507" builtinId="19" hidden="1"/>
    <cellStyle name="Nagłówek 4" xfId="20546" builtinId="19" hidden="1"/>
    <cellStyle name="Nagłówek 4" xfId="20587" builtinId="19" hidden="1"/>
    <cellStyle name="Nagłówek 4" xfId="20626" builtinId="19" hidden="1"/>
    <cellStyle name="Nagłówek 4" xfId="20666" builtinId="19" hidden="1"/>
    <cellStyle name="Nagłówek 4" xfId="20705" builtinId="19" hidden="1"/>
    <cellStyle name="Nagłówek 4" xfId="19984" builtinId="19" hidden="1"/>
    <cellStyle name="Nagłówek 4" xfId="19880" builtinId="19" hidden="1"/>
    <cellStyle name="Nagłówek 4" xfId="20778" builtinId="19" hidden="1"/>
    <cellStyle name="Nagłówek 4" xfId="20818" builtinId="19" hidden="1"/>
    <cellStyle name="Nagłówek 4" xfId="20856" builtinId="19" hidden="1"/>
    <cellStyle name="Nagłówek 4" xfId="20896" builtinId="19" hidden="1"/>
    <cellStyle name="Nagłówek 4" xfId="20935" builtinId="19" hidden="1"/>
    <cellStyle name="Nagłówek 4" xfId="20975" builtinId="19" hidden="1"/>
    <cellStyle name="Nagłówek 4" xfId="21015" builtinId="19" hidden="1"/>
    <cellStyle name="Nagłówek 4" xfId="21055" builtinId="19" hidden="1"/>
    <cellStyle name="Nagłówek 4" xfId="21093" builtinId="19" hidden="1"/>
    <cellStyle name="Nagłówek 4" xfId="21133" builtinId="19" hidden="1"/>
    <cellStyle name="Nagłówek 4" xfId="21172" builtinId="19" hidden="1"/>
    <cellStyle name="Nagłówek 4" xfId="21212" builtinId="19" hidden="1"/>
    <cellStyle name="Nagłówek 4" xfId="21252" builtinId="19" hidden="1"/>
    <cellStyle name="Nagłówek 4" xfId="21291" builtinId="19" hidden="1"/>
    <cellStyle name="Nagłówek 4" xfId="21331" builtinId="19" hidden="1"/>
    <cellStyle name="Nagłówek 4" xfId="21370" builtinId="19" hidden="1"/>
    <cellStyle name="Nagłówek 4" xfId="21410" builtinId="19" hidden="1"/>
    <cellStyle name="Nagłówek 4" xfId="21449" builtinId="19" hidden="1"/>
    <cellStyle name="Nagłówek 4" xfId="19889" builtinId="19" hidden="1"/>
    <cellStyle name="Nagłówek 4" xfId="19925" builtinId="19" hidden="1"/>
    <cellStyle name="Nagłówek 4" xfId="21494" builtinId="19" hidden="1"/>
    <cellStyle name="Nagłówek 4" xfId="21534" builtinId="19" hidden="1"/>
    <cellStyle name="Nagłówek 4" xfId="21572" builtinId="19" hidden="1"/>
    <cellStyle name="Nagłówek 4" xfId="21612" builtinId="19" hidden="1"/>
    <cellStyle name="Nagłówek 4" xfId="21651" builtinId="19" hidden="1"/>
    <cellStyle name="Nagłówek 4" xfId="21691" builtinId="19" hidden="1"/>
    <cellStyle name="Nagłówek 4" xfId="21731" builtinId="19" hidden="1"/>
    <cellStyle name="Nagłówek 4" xfId="21771" builtinId="19" hidden="1"/>
    <cellStyle name="Nagłówek 4" xfId="21809" builtinId="19" hidden="1"/>
    <cellStyle name="Nagłówek 4" xfId="21849" builtinId="19" hidden="1"/>
    <cellStyle name="Nagłówek 4" xfId="21888" builtinId="19" hidden="1"/>
    <cellStyle name="Nagłówek 4" xfId="21928" builtinId="19" hidden="1"/>
    <cellStyle name="Nagłówek 4" xfId="21968" builtinId="19" hidden="1"/>
    <cellStyle name="Nagłówek 4" xfId="22007" builtinId="19" hidden="1"/>
    <cellStyle name="Nagłówek 4" xfId="22047" builtinId="19" hidden="1"/>
    <cellStyle name="Nagłówek 4" xfId="22086" builtinId="19" hidden="1"/>
    <cellStyle name="Nagłówek 4" xfId="22126" builtinId="19" hidden="1"/>
    <cellStyle name="Nagłówek 4" xfId="22165" builtinId="19" hidden="1"/>
    <cellStyle name="Nagłówek 4" xfId="22204" builtinId="19" hidden="1"/>
    <cellStyle name="Nagłówek 4" xfId="22244" builtinId="19" hidden="1"/>
    <cellStyle name="Nagłówek 4" xfId="22284" builtinId="19" hidden="1"/>
    <cellStyle name="Nagłówek 4" xfId="22324" builtinId="19" hidden="1"/>
    <cellStyle name="Nagłówek 4" xfId="22362" builtinId="19" hidden="1"/>
    <cellStyle name="Nagłówek 4" xfId="22402" builtinId="19" hidden="1"/>
    <cellStyle name="Nagłówek 4" xfId="22441" builtinId="19" hidden="1"/>
    <cellStyle name="Nagłówek 4" xfId="22481" builtinId="19" hidden="1"/>
    <cellStyle name="Nagłówek 4" xfId="22521" builtinId="19" hidden="1"/>
    <cellStyle name="Nagłówek 4" xfId="22561" builtinId="19" hidden="1"/>
    <cellStyle name="Nagłówek 4" xfId="22599" builtinId="19" hidden="1"/>
    <cellStyle name="Nagłówek 4" xfId="22639" builtinId="19" hidden="1"/>
    <cellStyle name="Nagłówek 4" xfId="22678" builtinId="19" hidden="1"/>
    <cellStyle name="Nagłówek 4" xfId="22718" builtinId="19" hidden="1"/>
    <cellStyle name="Nagłówek 4" xfId="22758" builtinId="19" hidden="1"/>
    <cellStyle name="Nagłówek 4" xfId="22797" builtinId="19" hidden="1"/>
    <cellStyle name="Nagłówek 4" xfId="22837" builtinId="19" hidden="1"/>
    <cellStyle name="Nagłówek 4" xfId="22876" builtinId="19" hidden="1"/>
    <cellStyle name="Nagłówek 4" xfId="22916" builtinId="19" hidden="1"/>
    <cellStyle name="Nagłówek 4" xfId="22955" builtinId="19" hidden="1"/>
    <cellStyle name="Nagłówek 4" xfId="22994" builtinId="19" hidden="1"/>
    <cellStyle name="Nagłówek 4" xfId="23153" builtinId="19" hidden="1"/>
    <cellStyle name="Nagłówek 4" xfId="23193" builtinId="19" hidden="1"/>
    <cellStyle name="Nagłówek 4" xfId="23233" builtinId="19" hidden="1"/>
    <cellStyle name="Nagłówek 4" xfId="23271" builtinId="19" hidden="1"/>
    <cellStyle name="Nagłówek 4" xfId="23311" builtinId="19" hidden="1"/>
    <cellStyle name="Nagłówek 4" xfId="23350" builtinId="19" hidden="1"/>
    <cellStyle name="Nagłówek 4" xfId="23390" builtinId="19" hidden="1"/>
    <cellStyle name="Nagłówek 4" xfId="23430" builtinId="19" hidden="1"/>
    <cellStyle name="Nagłówek 4" xfId="23470" builtinId="19" hidden="1"/>
    <cellStyle name="Nagłówek 4" xfId="23508" builtinId="19" hidden="1"/>
    <cellStyle name="Nagłówek 4" xfId="23548" builtinId="19" hidden="1"/>
    <cellStyle name="Nagłówek 4" xfId="23587" builtinId="19" hidden="1"/>
    <cellStyle name="Nagłówek 4" xfId="23627" builtinId="19" hidden="1"/>
    <cellStyle name="Nagłówek 4" xfId="23667" builtinId="19" hidden="1"/>
    <cellStyle name="Nagłówek 4" xfId="23706" builtinId="19" hidden="1"/>
    <cellStyle name="Nagłówek 4" xfId="23747" builtinId="19" hidden="1"/>
    <cellStyle name="Nagłówek 4" xfId="23786" builtinId="19" hidden="1"/>
    <cellStyle name="Nagłówek 4" xfId="23826" builtinId="19" hidden="1"/>
    <cellStyle name="Nagłówek 4" xfId="23865" builtinId="19" hidden="1"/>
    <cellStyle name="Nagłówek 4" xfId="23144" builtinId="19" hidden="1"/>
    <cellStyle name="Nagłówek 4" xfId="23040" builtinId="19" hidden="1"/>
    <cellStyle name="Nagłówek 4" xfId="23938" builtinId="19" hidden="1"/>
    <cellStyle name="Nagłówek 4" xfId="23978" builtinId="19" hidden="1"/>
    <cellStyle name="Nagłówek 4" xfId="24016" builtinId="19" hidden="1"/>
    <cellStyle name="Nagłówek 4" xfId="24056" builtinId="19" hidden="1"/>
    <cellStyle name="Nagłówek 4" xfId="24095" builtinId="19" hidden="1"/>
    <cellStyle name="Nagłówek 4" xfId="24135" builtinId="19" hidden="1"/>
    <cellStyle name="Nagłówek 4" xfId="24175" builtinId="19" hidden="1"/>
    <cellStyle name="Nagłówek 4" xfId="24215" builtinId="19" hidden="1"/>
    <cellStyle name="Nagłówek 4" xfId="24253" builtinId="19" hidden="1"/>
    <cellStyle name="Nagłówek 4" xfId="24293" builtinId="19" hidden="1"/>
    <cellStyle name="Nagłówek 4" xfId="24332" builtinId="19" hidden="1"/>
    <cellStyle name="Nagłówek 4" xfId="24372" builtinId="19" hidden="1"/>
    <cellStyle name="Nagłówek 4" xfId="24412" builtinId="19" hidden="1"/>
    <cellStyle name="Nagłówek 4" xfId="24451" builtinId="19" hidden="1"/>
    <cellStyle name="Nagłówek 4" xfId="24491" builtinId="19" hidden="1"/>
    <cellStyle name="Nagłówek 4" xfId="24530" builtinId="19" hidden="1"/>
    <cellStyle name="Nagłówek 4" xfId="24570" builtinId="19" hidden="1"/>
    <cellStyle name="Nagłówek 4" xfId="24609" builtinId="19" hidden="1"/>
    <cellStyle name="Nagłówek 4" xfId="23049" builtinId="19" hidden="1"/>
    <cellStyle name="Nagłówek 4" xfId="23085" builtinId="19" hidden="1"/>
    <cellStyle name="Nagłówek 4" xfId="24654" builtinId="19" hidden="1"/>
    <cellStyle name="Nagłówek 4" xfId="24694" builtinId="19" hidden="1"/>
    <cellStyle name="Nagłówek 4" xfId="24732" builtinId="19" hidden="1"/>
    <cellStyle name="Nagłówek 4" xfId="24772" builtinId="19" hidden="1"/>
    <cellStyle name="Nagłówek 4" xfId="24811" builtinId="19" hidden="1"/>
    <cellStyle name="Nagłówek 4" xfId="24851" builtinId="19" hidden="1"/>
    <cellStyle name="Nagłówek 4" xfId="24891" builtinId="19" hidden="1"/>
    <cellStyle name="Nagłówek 4" xfId="24931" builtinId="19" hidden="1"/>
    <cellStyle name="Nagłówek 4" xfId="24969" builtinId="19" hidden="1"/>
    <cellStyle name="Nagłówek 4" xfId="25009" builtinId="19" hidden="1"/>
    <cellStyle name="Nagłówek 4" xfId="25048" builtinId="19" hidden="1"/>
    <cellStyle name="Nagłówek 4" xfId="25088" builtinId="19" hidden="1"/>
    <cellStyle name="Nagłówek 4" xfId="25128" builtinId="19" hidden="1"/>
    <cellStyle name="Nagłówek 4" xfId="25167" builtinId="19" hidden="1"/>
    <cellStyle name="Nagłówek 4" xfId="25207" builtinId="19" hidden="1"/>
    <cellStyle name="Nagłówek 4" xfId="25246" builtinId="19" hidden="1"/>
    <cellStyle name="Nagłówek 4" xfId="25286" builtinId="19" hidden="1"/>
    <cellStyle name="Nagłówek 4" xfId="25325" builtinId="19" hidden="1"/>
    <cellStyle name="Nagłówek 4" xfId="19063" builtinId="19" hidden="1"/>
    <cellStyle name="Nagłówek 4" xfId="19825" builtinId="19" hidden="1"/>
    <cellStyle name="Nagłówek 4" xfId="18994" builtinId="19" hidden="1"/>
    <cellStyle name="Nagłówek 4" xfId="25391" builtinId="19" hidden="1"/>
    <cellStyle name="Nagłówek 4" xfId="25429" builtinId="19" hidden="1"/>
    <cellStyle name="Nagłówek 4" xfId="25469" builtinId="19" hidden="1"/>
    <cellStyle name="Nagłówek 4" xfId="25508" builtinId="19" hidden="1"/>
    <cellStyle name="Nagłówek 4" xfId="25548" builtinId="19" hidden="1"/>
    <cellStyle name="Nagłówek 4" xfId="25588" builtinId="19" hidden="1"/>
    <cellStyle name="Nagłówek 4" xfId="25628" builtinId="19" hidden="1"/>
    <cellStyle name="Nagłówek 4" xfId="25666" builtinId="19" hidden="1"/>
    <cellStyle name="Nagłówek 4" xfId="25706" builtinId="19" hidden="1"/>
    <cellStyle name="Nagłówek 4" xfId="25745" builtinId="19" hidden="1"/>
    <cellStyle name="Nagłówek 4" xfId="25785" builtinId="19" hidden="1"/>
    <cellStyle name="Nagłówek 4" xfId="25825" builtinId="19" hidden="1"/>
    <cellStyle name="Nagłówek 4" xfId="25864" builtinId="19" hidden="1"/>
    <cellStyle name="Nagłówek 4" xfId="25904" builtinId="19" hidden="1"/>
    <cellStyle name="Nagłówek 4" xfId="25943" builtinId="19" hidden="1"/>
    <cellStyle name="Nagłówek 4" xfId="25983" builtinId="19" hidden="1"/>
    <cellStyle name="Nagłówek 4" xfId="26022" builtinId="19" hidden="1"/>
    <cellStyle name="Nagłówek 4" xfId="26061" builtinId="19" hidden="1"/>
    <cellStyle name="Nagłówek 4" xfId="26220" builtinId="19" hidden="1"/>
    <cellStyle name="Nagłówek 4" xfId="26260" builtinId="19" hidden="1"/>
    <cellStyle name="Nagłówek 4" xfId="26300" builtinId="19" hidden="1"/>
    <cellStyle name="Nagłówek 4" xfId="26338" builtinId="19" hidden="1"/>
    <cellStyle name="Nagłówek 4" xfId="26378" builtinId="19" hidden="1"/>
    <cellStyle name="Nagłówek 4" xfId="26417" builtinId="19" hidden="1"/>
    <cellStyle name="Nagłówek 4" xfId="26457" builtinId="19" hidden="1"/>
    <cellStyle name="Nagłówek 4" xfId="26497" builtinId="19" hidden="1"/>
    <cellStyle name="Nagłówek 4" xfId="26537" builtinId="19" hidden="1"/>
    <cellStyle name="Nagłówek 4" xfId="26575" builtinId="19" hidden="1"/>
    <cellStyle name="Nagłówek 4" xfId="26615" builtinId="19" hidden="1"/>
    <cellStyle name="Nagłówek 4" xfId="26654" builtinId="19" hidden="1"/>
    <cellStyle name="Nagłówek 4" xfId="26694" builtinId="19" hidden="1"/>
    <cellStyle name="Nagłówek 4" xfId="26734" builtinId="19" hidden="1"/>
    <cellStyle name="Nagłówek 4" xfId="26773" builtinId="19" hidden="1"/>
    <cellStyle name="Nagłówek 4" xfId="26814" builtinId="19" hidden="1"/>
    <cellStyle name="Nagłówek 4" xfId="26853" builtinId="19" hidden="1"/>
    <cellStyle name="Nagłówek 4" xfId="26893" builtinId="19" hidden="1"/>
    <cellStyle name="Nagłówek 4" xfId="26932" builtinId="19" hidden="1"/>
    <cellStyle name="Nagłówek 4" xfId="26211" builtinId="19" hidden="1"/>
    <cellStyle name="Nagłówek 4" xfId="26107" builtinId="19" hidden="1"/>
    <cellStyle name="Nagłówek 4" xfId="27005" builtinId="19" hidden="1"/>
    <cellStyle name="Nagłówek 4" xfId="27045" builtinId="19" hidden="1"/>
    <cellStyle name="Nagłówek 4" xfId="27083" builtinId="19" hidden="1"/>
    <cellStyle name="Nagłówek 4" xfId="27123" builtinId="19" hidden="1"/>
    <cellStyle name="Nagłówek 4" xfId="27162" builtinId="19" hidden="1"/>
    <cellStyle name="Nagłówek 4" xfId="27202" builtinId="19" hidden="1"/>
    <cellStyle name="Nagłówek 4" xfId="27242" builtinId="19" hidden="1"/>
    <cellStyle name="Nagłówek 4" xfId="27282" builtinId="19" hidden="1"/>
    <cellStyle name="Nagłówek 4" xfId="27320" builtinId="19" hidden="1"/>
    <cellStyle name="Nagłówek 4" xfId="27360" builtinId="19" hidden="1"/>
    <cellStyle name="Nagłówek 4" xfId="27399" builtinId="19" hidden="1"/>
    <cellStyle name="Nagłówek 4" xfId="27439" builtinId="19" hidden="1"/>
    <cellStyle name="Nagłówek 4" xfId="27479" builtinId="19" hidden="1"/>
    <cellStyle name="Nagłówek 4" xfId="27518" builtinId="19" hidden="1"/>
    <cellStyle name="Nagłówek 4" xfId="27558" builtinId="19" hidden="1"/>
    <cellStyle name="Nagłówek 4" xfId="27597" builtinId="19" hidden="1"/>
    <cellStyle name="Nagłówek 4" xfId="27637" builtinId="19" hidden="1"/>
    <cellStyle name="Nagłówek 4" xfId="27676" builtinId="19" hidden="1"/>
    <cellStyle name="Nagłówek 4" xfId="26116" builtinId="19" hidden="1"/>
    <cellStyle name="Nagłówek 4" xfId="26152" builtinId="19" hidden="1"/>
    <cellStyle name="Nagłówek 4" xfId="27721" builtinId="19" hidden="1"/>
    <cellStyle name="Nagłówek 4" xfId="27761" builtinId="19" hidden="1"/>
    <cellStyle name="Nagłówek 4" xfId="27799" builtinId="19" hidden="1"/>
    <cellStyle name="Nagłówek 4" xfId="27839" builtinId="19" hidden="1"/>
    <cellStyle name="Nagłówek 4" xfId="27878" builtinId="19" hidden="1"/>
    <cellStyle name="Nagłówek 4" xfId="27918" builtinId="19" hidden="1"/>
    <cellStyle name="Nagłówek 4" xfId="27958" builtinId="19" hidden="1"/>
    <cellStyle name="Nagłówek 4" xfId="27998" builtinId="19" hidden="1"/>
    <cellStyle name="Nagłówek 4" xfId="28036" builtinId="19" hidden="1"/>
    <cellStyle name="Nagłówek 4" xfId="28076" builtinId="19" hidden="1"/>
    <cellStyle name="Nagłówek 4" xfId="28115" builtinId="19" hidden="1"/>
    <cellStyle name="Nagłówek 4" xfId="28155" builtinId="19" hidden="1"/>
    <cellStyle name="Nagłówek 4" xfId="28195" builtinId="19" hidden="1"/>
    <cellStyle name="Nagłówek 4" xfId="28234" builtinId="19" hidden="1"/>
    <cellStyle name="Nagłówek 4" xfId="28274" builtinId="19" hidden="1"/>
    <cellStyle name="Nagłówek 4" xfId="28313" builtinId="19" hidden="1"/>
    <cellStyle name="Nagłówek 4" xfId="28353" builtinId="19" hidden="1"/>
    <cellStyle name="Nagłówek 4" xfId="28392" builtinId="19" hidden="1"/>
    <cellStyle name="Nagłówek 4" xfId="28431" builtinId="19" hidden="1"/>
    <cellStyle name="Nagłówek 4" xfId="28555" builtinId="19" hidden="1"/>
    <cellStyle name="Nagłówek 4" xfId="28597" builtinId="19" hidden="1"/>
    <cellStyle name="Nagłówek 4" xfId="28637" builtinId="19" hidden="1"/>
    <cellStyle name="Nagłówek 4" xfId="28675" builtinId="19" hidden="1"/>
    <cellStyle name="Nagłówek 4" xfId="28715" builtinId="19" hidden="1"/>
    <cellStyle name="Nagłówek 4" xfId="28754" builtinId="19" hidden="1"/>
    <cellStyle name="Nagłówek 4" xfId="28794" builtinId="19" hidden="1"/>
    <cellStyle name="Nagłówek 4" xfId="28834" builtinId="19" hidden="1"/>
    <cellStyle name="Nagłówek 4" xfId="28874" builtinId="19" hidden="1"/>
    <cellStyle name="Nagłówek 4" xfId="28912" builtinId="19" hidden="1"/>
    <cellStyle name="Nagłówek 4" xfId="28952" builtinId="19" hidden="1"/>
    <cellStyle name="Nagłówek 4" xfId="28993" builtinId="19" hidden="1"/>
    <cellStyle name="Nagłówek 4" xfId="29033" builtinId="19" hidden="1"/>
    <cellStyle name="Nagłówek 4" xfId="29073" builtinId="19" hidden="1"/>
    <cellStyle name="Nagłówek 4" xfId="29112" builtinId="19" hidden="1"/>
    <cellStyle name="Nagłówek 4" xfId="29153" builtinId="19" hidden="1"/>
    <cellStyle name="Nagłówek 4" xfId="29192" builtinId="19" hidden="1"/>
    <cellStyle name="Nagłówek 4" xfId="29232" builtinId="19" hidden="1"/>
    <cellStyle name="Nagłówek 4" xfId="29271" builtinId="19" hidden="1"/>
    <cellStyle name="Nagłówek 4" xfId="29321" builtinId="19" hidden="1"/>
    <cellStyle name="Nagłówek 4" xfId="29480" builtinId="19" hidden="1"/>
    <cellStyle name="Nagłówek 4" xfId="29522" builtinId="19" hidden="1"/>
    <cellStyle name="Nagłówek 4" xfId="29562" builtinId="19" hidden="1"/>
    <cellStyle name="Nagłówek 4" xfId="29600" builtinId="19" hidden="1"/>
    <cellStyle name="Nagłówek 4" xfId="29640" builtinId="19" hidden="1"/>
    <cellStyle name="Nagłówek 4" xfId="29679" builtinId="19" hidden="1"/>
    <cellStyle name="Nagłówek 4" xfId="29719" builtinId="19" hidden="1"/>
    <cellStyle name="Nagłówek 4" xfId="29759" builtinId="19" hidden="1"/>
    <cellStyle name="Nagłówek 4" xfId="29799" builtinId="19" hidden="1"/>
    <cellStyle name="Nagłówek 4" xfId="29837" builtinId="19" hidden="1"/>
    <cellStyle name="Nagłówek 4" xfId="29877" builtinId="19" hidden="1"/>
    <cellStyle name="Nagłówek 4" xfId="29918" builtinId="19" hidden="1"/>
    <cellStyle name="Nagłówek 4" xfId="29958" builtinId="19" hidden="1"/>
    <cellStyle name="Nagłówek 4" xfId="29998" builtinId="19" hidden="1"/>
    <cellStyle name="Nagłówek 4" xfId="30037" builtinId="19" hidden="1"/>
    <cellStyle name="Nagłówek 4" xfId="30078" builtinId="19" hidden="1"/>
    <cellStyle name="Nagłówek 4" xfId="30117" builtinId="19" hidden="1"/>
    <cellStyle name="Nagłówek 4" xfId="30157" builtinId="19" hidden="1"/>
    <cellStyle name="Nagłówek 4" xfId="30196" builtinId="19" hidden="1"/>
    <cellStyle name="Nagłówek 4" xfId="29471" builtinId="19" hidden="1"/>
    <cellStyle name="Nagłówek 4" xfId="29367" builtinId="19" hidden="1"/>
    <cellStyle name="Nagłówek 4" xfId="30269" builtinId="19" hidden="1"/>
    <cellStyle name="Nagłówek 4" xfId="30309" builtinId="19" hidden="1"/>
    <cellStyle name="Nagłówek 4" xfId="30347" builtinId="19" hidden="1"/>
    <cellStyle name="Nagłówek 4" xfId="30387" builtinId="19" hidden="1"/>
    <cellStyle name="Nagłówek 4" xfId="30426" builtinId="19" hidden="1"/>
    <cellStyle name="Nagłówek 4" xfId="30466" builtinId="19" hidden="1"/>
    <cellStyle name="Nagłówek 4" xfId="30506" builtinId="19" hidden="1"/>
    <cellStyle name="Nagłówek 4" xfId="30546" builtinId="19" hidden="1"/>
    <cellStyle name="Nagłówek 4" xfId="30584" builtinId="19" hidden="1"/>
    <cellStyle name="Nagłówek 4" xfId="30624" builtinId="19" hidden="1"/>
    <cellStyle name="Nagłówek 4" xfId="30663" builtinId="19" hidden="1"/>
    <cellStyle name="Nagłówek 4" xfId="30703" builtinId="19" hidden="1"/>
    <cellStyle name="Nagłówek 4" xfId="30743" builtinId="19" hidden="1"/>
    <cellStyle name="Nagłówek 4" xfId="30782" builtinId="19" hidden="1"/>
    <cellStyle name="Nagłówek 4" xfId="30822" builtinId="19" hidden="1"/>
    <cellStyle name="Nagłówek 4" xfId="30861" builtinId="19" hidden="1"/>
    <cellStyle name="Nagłówek 4" xfId="30901" builtinId="19" hidden="1"/>
    <cellStyle name="Nagłówek 4" xfId="30940" builtinId="19" hidden="1"/>
    <cellStyle name="Nagłówek 4" xfId="29376" builtinId="19" hidden="1"/>
    <cellStyle name="Nagłówek 4" xfId="29412" builtinId="19" hidden="1"/>
    <cellStyle name="Nagłówek 4" xfId="30985" builtinId="19" hidden="1"/>
    <cellStyle name="Nagłówek 4" xfId="31025" builtinId="19" hidden="1"/>
    <cellStyle name="Nagłówek 4" xfId="31063" builtinId="19" hidden="1"/>
    <cellStyle name="Nagłówek 4" xfId="31103" builtinId="19" hidden="1"/>
    <cellStyle name="Nagłówek 4" xfId="31142" builtinId="19" hidden="1"/>
    <cellStyle name="Nagłówek 4" xfId="31182" builtinId="19" hidden="1"/>
    <cellStyle name="Nagłówek 4" xfId="31222" builtinId="19" hidden="1"/>
    <cellStyle name="Nagłówek 4" xfId="31262" builtinId="19" hidden="1"/>
    <cellStyle name="Nagłówek 4" xfId="31300" builtinId="19" hidden="1"/>
    <cellStyle name="Nagłówek 4" xfId="31340" builtinId="19" hidden="1"/>
    <cellStyle name="Nagłówek 4" xfId="31379" builtinId="19" hidden="1"/>
    <cellStyle name="Nagłówek 4" xfId="31419" builtinId="19" hidden="1"/>
    <cellStyle name="Nagłówek 4" xfId="31459" builtinId="19" hidden="1"/>
    <cellStyle name="Nagłówek 4" xfId="31498" builtinId="19" hidden="1"/>
    <cellStyle name="Nagłówek 4" xfId="31538" builtinId="19" hidden="1"/>
    <cellStyle name="Nagłówek 4" xfId="31577" builtinId="19" hidden="1"/>
    <cellStyle name="Nagłówek 4" xfId="31617" builtinId="19" hidden="1"/>
    <cellStyle name="Nagłówek 4" xfId="31656" builtinId="19" hidden="1"/>
    <cellStyle name="Nagłówek 4" xfId="28546" builtinId="19" hidden="1"/>
    <cellStyle name="Nagłówek 4" xfId="28487" builtinId="19" hidden="1"/>
    <cellStyle name="Nagłówek 4" xfId="31709" builtinId="19" hidden="1"/>
    <cellStyle name="Nagłówek 4" xfId="31749" builtinId="19" hidden="1"/>
    <cellStyle name="Nagłówek 4" xfId="31787" builtinId="19" hidden="1"/>
    <cellStyle name="Nagłówek 4" xfId="31827" builtinId="19" hidden="1"/>
    <cellStyle name="Nagłówek 4" xfId="31866" builtinId="19" hidden="1"/>
    <cellStyle name="Nagłówek 4" xfId="31906" builtinId="19" hidden="1"/>
    <cellStyle name="Nagłówek 4" xfId="31946" builtinId="19" hidden="1"/>
    <cellStyle name="Nagłówek 4" xfId="31986" builtinId="19" hidden="1"/>
    <cellStyle name="Nagłówek 4" xfId="32024" builtinId="19" hidden="1"/>
    <cellStyle name="Nagłówek 4" xfId="32064" builtinId="19" hidden="1"/>
    <cellStyle name="Nagłówek 4" xfId="32103" builtinId="19" hidden="1"/>
    <cellStyle name="Nagłówek 4" xfId="32143" builtinId="19" hidden="1"/>
    <cellStyle name="Nagłówek 4" xfId="32183" builtinId="19" hidden="1"/>
    <cellStyle name="Nagłówek 4" xfId="32222" builtinId="19" hidden="1"/>
    <cellStyle name="Nagłówek 4" xfId="32262" builtinId="19" hidden="1"/>
    <cellStyle name="Nagłówek 4" xfId="32301" builtinId="19" hidden="1"/>
    <cellStyle name="Nagłówek 4" xfId="32341" builtinId="19" hidden="1"/>
    <cellStyle name="Nagłówek 4" xfId="32380" builtinId="19" hidden="1"/>
    <cellStyle name="Nagłówek 4" xfId="32419" builtinId="19" hidden="1"/>
    <cellStyle name="Nagłówek 4" xfId="32578" builtinId="19" hidden="1"/>
    <cellStyle name="Nagłówek 4" xfId="32618" builtinId="19" hidden="1"/>
    <cellStyle name="Nagłówek 4" xfId="32658" builtinId="19" hidden="1"/>
    <cellStyle name="Nagłówek 4" xfId="32696" builtinId="19" hidden="1"/>
    <cellStyle name="Nagłówek 4" xfId="32736" builtinId="19" hidden="1"/>
    <cellStyle name="Nagłówek 4" xfId="32775" builtinId="19" hidden="1"/>
    <cellStyle name="Nagłówek 4" xfId="32815" builtinId="19" hidden="1"/>
    <cellStyle name="Nagłówek 4" xfId="32855" builtinId="19" hidden="1"/>
    <cellStyle name="Nagłówek 4" xfId="32895" builtinId="19" hidden="1"/>
    <cellStyle name="Nagłówek 4" xfId="32933" builtinId="19" hidden="1"/>
    <cellStyle name="Nagłówek 4" xfId="32973" builtinId="19" hidden="1"/>
    <cellStyle name="Nagłówek 4" xfId="33012" builtinId="19" hidden="1"/>
    <cellStyle name="Nagłówek 4" xfId="33052" builtinId="19" hidden="1"/>
    <cellStyle name="Nagłówek 4" xfId="33092" builtinId="19" hidden="1"/>
    <cellStyle name="Nagłówek 4" xfId="33131" builtinId="19" hidden="1"/>
    <cellStyle name="Nagłówek 4" xfId="33172" builtinId="19" hidden="1"/>
    <cellStyle name="Nagłówek 4" xfId="33211" builtinId="19" hidden="1"/>
    <cellStyle name="Nagłówek 4" xfId="33251" builtinId="19" hidden="1"/>
    <cellStyle name="Nagłówek 4" xfId="33290" builtinId="19" hidden="1"/>
    <cellStyle name="Nagłówek 4" xfId="32569" builtinId="19" hidden="1"/>
    <cellStyle name="Nagłówek 4" xfId="32465" builtinId="19" hidden="1"/>
    <cellStyle name="Nagłówek 4" xfId="33363" builtinId="19" hidden="1"/>
    <cellStyle name="Nagłówek 4" xfId="33403" builtinId="19" hidden="1"/>
    <cellStyle name="Nagłówek 4" xfId="33441" builtinId="19" hidden="1"/>
    <cellStyle name="Nagłówek 4" xfId="33481" builtinId="19" hidden="1"/>
    <cellStyle name="Nagłówek 4" xfId="33520" builtinId="19" hidden="1"/>
    <cellStyle name="Nagłówek 4" xfId="33560" builtinId="19" hidden="1"/>
    <cellStyle name="Nagłówek 4" xfId="33600" builtinId="19" hidden="1"/>
    <cellStyle name="Nagłówek 4" xfId="33640" builtinId="19" hidden="1"/>
    <cellStyle name="Nagłówek 4" xfId="33678" builtinId="19" hidden="1"/>
    <cellStyle name="Nagłówek 4" xfId="33718" builtinId="19" hidden="1"/>
    <cellStyle name="Nagłówek 4" xfId="33757" builtinId="19" hidden="1"/>
    <cellStyle name="Nagłówek 4" xfId="33797" builtinId="19" hidden="1"/>
    <cellStyle name="Nagłówek 4" xfId="33837" builtinId="19" hidden="1"/>
    <cellStyle name="Nagłówek 4" xfId="33876" builtinId="19" hidden="1"/>
    <cellStyle name="Nagłówek 4" xfId="33916" builtinId="19" hidden="1"/>
    <cellStyle name="Nagłówek 4" xfId="33955" builtinId="19" hidden="1"/>
    <cellStyle name="Nagłówek 4" xfId="33995" builtinId="19" hidden="1"/>
    <cellStyle name="Nagłówek 4" xfId="34034" builtinId="19" hidden="1"/>
    <cellStyle name="Nagłówek 4" xfId="32474" builtinId="19" hidden="1"/>
    <cellStyle name="Nagłówek 4" xfId="32510" builtinId="19" hidden="1"/>
    <cellStyle name="Nagłówek 4" xfId="34079" builtinId="19" hidden="1"/>
    <cellStyle name="Nagłówek 4" xfId="34119" builtinId="19" hidden="1"/>
    <cellStyle name="Nagłówek 4" xfId="34157" builtinId="19" hidden="1"/>
    <cellStyle name="Nagłówek 4" xfId="34197" builtinId="19" hidden="1"/>
    <cellStyle name="Nagłówek 4" xfId="34236" builtinId="19" hidden="1"/>
    <cellStyle name="Nagłówek 4" xfId="34276" builtinId="19" hidden="1"/>
    <cellStyle name="Nagłówek 4" xfId="34316" builtinId="19" hidden="1"/>
    <cellStyle name="Nagłówek 4" xfId="34356" builtinId="19" hidden="1"/>
    <cellStyle name="Nagłówek 4" xfId="34394" builtinId="19" hidden="1"/>
    <cellStyle name="Nagłówek 4" xfId="34434" builtinId="19" hidden="1"/>
    <cellStyle name="Nagłówek 4" xfId="34473" builtinId="19" hidden="1"/>
    <cellStyle name="Nagłówek 4" xfId="34513" builtinId="19" hidden="1"/>
    <cellStyle name="Nagłówek 4" xfId="34553" builtinId="19" hidden="1"/>
    <cellStyle name="Nagłówek 4" xfId="34592" builtinId="19" hidden="1"/>
    <cellStyle name="Nagłówek 4" xfId="34632" builtinId="19" hidden="1"/>
    <cellStyle name="Nagłówek 4" xfId="34671" builtinId="19" hidden="1"/>
    <cellStyle name="Nagłówek 4" xfId="34711" builtinId="19" hidden="1"/>
    <cellStyle name="Nagłówek 4" xfId="34750" builtinId="19" hidden="1"/>
    <cellStyle name="Nagłówek 4" xfId="28510" builtinId="19" hidden="1"/>
    <cellStyle name="Nagłówek 4" xfId="34791" builtinId="19" hidden="1"/>
    <cellStyle name="Nagłówek 4" xfId="34831" builtinId="19" hidden="1"/>
    <cellStyle name="Nagłówek 4" xfId="34871" builtinId="19" hidden="1"/>
    <cellStyle name="Nagłówek 4" xfId="34909" builtinId="19" hidden="1"/>
    <cellStyle name="Nagłówek 4" xfId="34949" builtinId="19" hidden="1"/>
    <cellStyle name="Nagłówek 4" xfId="34988" builtinId="19" hidden="1"/>
    <cellStyle name="Nagłówek 4" xfId="35028" builtinId="19" hidden="1"/>
    <cellStyle name="Nagłówek 4" xfId="35068" builtinId="19" hidden="1"/>
    <cellStyle name="Nagłówek 4" xfId="35108" builtinId="19" hidden="1"/>
    <cellStyle name="Nagłówek 4" xfId="35146" builtinId="19" hidden="1"/>
    <cellStyle name="Nagłówek 4" xfId="35186" builtinId="19" hidden="1"/>
    <cellStyle name="Nagłówek 4" xfId="35225" builtinId="19" hidden="1"/>
    <cellStyle name="Nagłówek 4" xfId="35265" builtinId="19" hidden="1"/>
    <cellStyle name="Nagłówek 4" xfId="35305" builtinId="19" hidden="1"/>
    <cellStyle name="Nagłówek 4" xfId="35344" builtinId="19" hidden="1"/>
    <cellStyle name="Nagłówek 4" xfId="35384" builtinId="19" hidden="1"/>
    <cellStyle name="Nagłówek 4" xfId="35423" builtinId="19" hidden="1"/>
    <cellStyle name="Nagłówek 4" xfId="35463" builtinId="19" hidden="1"/>
    <cellStyle name="Nagłówek 4" xfId="35502" builtinId="19" hidden="1"/>
    <cellStyle name="Nagłówek 4" xfId="35541" builtinId="19" hidden="1"/>
    <cellStyle name="Nagłówek 4" xfId="35700" builtinId="19" hidden="1"/>
    <cellStyle name="Nagłówek 4" xfId="35740" builtinId="19" hidden="1"/>
    <cellStyle name="Nagłówek 4" xfId="35780" builtinId="19" hidden="1"/>
    <cellStyle name="Nagłówek 4" xfId="35818" builtinId="19" hidden="1"/>
    <cellStyle name="Nagłówek 4" xfId="35858" builtinId="19" hidden="1"/>
    <cellStyle name="Nagłówek 4" xfId="35897" builtinId="19" hidden="1"/>
    <cellStyle name="Nagłówek 4" xfId="35937" builtinId="19" hidden="1"/>
    <cellStyle name="Nagłówek 4" xfId="35977" builtinId="19" hidden="1"/>
    <cellStyle name="Nagłówek 4" xfId="36017" builtinId="19" hidden="1"/>
    <cellStyle name="Nagłówek 4" xfId="36055" builtinId="19" hidden="1"/>
    <cellStyle name="Nagłówek 4" xfId="36095" builtinId="19" hidden="1"/>
    <cellStyle name="Nagłówek 4" xfId="36134" builtinId="19" hidden="1"/>
    <cellStyle name="Nagłówek 4" xfId="36174" builtinId="19" hidden="1"/>
    <cellStyle name="Nagłówek 4" xfId="36214" builtinId="19" hidden="1"/>
    <cellStyle name="Nagłówek 4" xfId="36253" builtinId="19" hidden="1"/>
    <cellStyle name="Nagłówek 4" xfId="36294" builtinId="19" hidden="1"/>
    <cellStyle name="Nagłówek 4" xfId="36333" builtinId="19" hidden="1"/>
    <cellStyle name="Nagłówek 4" xfId="36373" builtinId="19" hidden="1"/>
    <cellStyle name="Nagłówek 4" xfId="36412" builtinId="19" hidden="1"/>
    <cellStyle name="Nagłówek 4" xfId="35691" builtinId="19" hidden="1"/>
    <cellStyle name="Nagłówek 4" xfId="35587" builtinId="19" hidden="1"/>
    <cellStyle name="Nagłówek 4" xfId="36485" builtinId="19" hidden="1"/>
    <cellStyle name="Nagłówek 4" xfId="36525" builtinId="19" hidden="1"/>
    <cellStyle name="Nagłówek 4" xfId="36563" builtinId="19" hidden="1"/>
    <cellStyle name="Nagłówek 4" xfId="36603" builtinId="19" hidden="1"/>
    <cellStyle name="Nagłówek 4" xfId="36642" builtinId="19" hidden="1"/>
    <cellStyle name="Nagłówek 4" xfId="36682" builtinId="19" hidden="1"/>
    <cellStyle name="Nagłówek 4" xfId="36722" builtinId="19" hidden="1"/>
    <cellStyle name="Nagłówek 4" xfId="36762" builtinId="19" hidden="1"/>
    <cellStyle name="Nagłówek 4" xfId="36800" builtinId="19" hidden="1"/>
    <cellStyle name="Nagłówek 4" xfId="36840" builtinId="19" hidden="1"/>
    <cellStyle name="Nagłówek 4" xfId="36879" builtinId="19" hidden="1"/>
    <cellStyle name="Nagłówek 4" xfId="36919" builtinId="19" hidden="1"/>
    <cellStyle name="Nagłówek 4" xfId="36959" builtinId="19" hidden="1"/>
    <cellStyle name="Nagłówek 4" xfId="36998" builtinId="19" hidden="1"/>
    <cellStyle name="Nagłówek 4" xfId="37038" builtinId="19" hidden="1"/>
    <cellStyle name="Nagłówek 4" xfId="37077" builtinId="19" hidden="1"/>
    <cellStyle name="Nagłówek 4" xfId="37117" builtinId="19" hidden="1"/>
    <cellStyle name="Nagłówek 4" xfId="37156" builtinId="19" hidden="1"/>
    <cellStyle name="Nagłówek 4" xfId="35596" builtinId="19" hidden="1"/>
    <cellStyle name="Nagłówek 4" xfId="35632" builtinId="19" hidden="1"/>
    <cellStyle name="Nagłówek 4" xfId="37201" builtinId="19" hidden="1"/>
    <cellStyle name="Nagłówek 4" xfId="37241" builtinId="19" hidden="1"/>
    <cellStyle name="Nagłówek 4" xfId="37279" builtinId="19" hidden="1"/>
    <cellStyle name="Nagłówek 4" xfId="37319" builtinId="19" hidden="1"/>
    <cellStyle name="Nagłówek 4" xfId="37358" builtinId="19" hidden="1"/>
    <cellStyle name="Nagłówek 4" xfId="37398" builtinId="19" hidden="1"/>
    <cellStyle name="Nagłówek 4" xfId="37438" builtinId="19" hidden="1"/>
    <cellStyle name="Nagłówek 4" xfId="37478" builtinId="19" hidden="1"/>
    <cellStyle name="Nagłówek 4" xfId="37516" builtinId="19" hidden="1"/>
    <cellStyle name="Nagłówek 4" xfId="37556" builtinId="19" hidden="1"/>
    <cellStyle name="Nagłówek 4" xfId="37595" builtinId="19" hidden="1"/>
    <cellStyle name="Nagłówek 4" xfId="37635" builtinId="19" hidden="1"/>
    <cellStyle name="Nagłówek 4" xfId="37675" builtinId="19" hidden="1"/>
    <cellStyle name="Nagłówek 4" xfId="37714" builtinId="19" hidden="1"/>
    <cellStyle name="Nagłówek 4" xfId="37754" builtinId="19" hidden="1"/>
    <cellStyle name="Nagłówek 4" xfId="37793" builtinId="19" hidden="1"/>
    <cellStyle name="Nagłówek 4" xfId="37833" builtinId="19" hidden="1"/>
    <cellStyle name="Nagłówek 4" xfId="37872" builtinId="19" hidden="1"/>
    <cellStyle name="Nagłówek 4" xfId="37911" builtinId="19" hidden="1"/>
    <cellStyle name="Nagłówek 4" xfId="37951" builtinId="19" hidden="1"/>
    <cellStyle name="Nagłówek 4" xfId="37991" builtinId="19" hidden="1"/>
    <cellStyle name="Nagłówek 4" xfId="38031" builtinId="19" hidden="1"/>
    <cellStyle name="Nagłówek 4" xfId="38069" builtinId="19" hidden="1"/>
    <cellStyle name="Nagłówek 4" xfId="38109" builtinId="19" hidden="1"/>
    <cellStyle name="Nagłówek 4" xfId="38148" builtinId="19" hidden="1"/>
    <cellStyle name="Nagłówek 4" xfId="38188" builtinId="19" hidden="1"/>
    <cellStyle name="Nagłówek 4" xfId="38228" builtinId="19" hidden="1"/>
    <cellStyle name="Nagłówek 4" xfId="38268" builtinId="19" hidden="1"/>
    <cellStyle name="Nagłówek 4" xfId="38306" builtinId="19" hidden="1"/>
    <cellStyle name="Nagłówek 4" xfId="38346" builtinId="19" hidden="1"/>
    <cellStyle name="Nagłówek 4" xfId="38385" builtinId="19" hidden="1"/>
    <cellStyle name="Nagłówek 4" xfId="38425" builtinId="19" hidden="1"/>
    <cellStyle name="Nagłówek 4" xfId="38465" builtinId="19" hidden="1"/>
    <cellStyle name="Nagłówek 4" xfId="38504" builtinId="19" hidden="1"/>
    <cellStyle name="Nagłówek 4" xfId="38544" builtinId="19" hidden="1"/>
    <cellStyle name="Nagłówek 4" xfId="38583" builtinId="19" hidden="1"/>
    <cellStyle name="Nagłówek 4" xfId="38623" builtinId="19" hidden="1"/>
    <cellStyle name="Nagłówek 4" xfId="38662" builtinId="19" hidden="1"/>
    <cellStyle name="Nagłówek 4" xfId="38701" builtinId="19" hidden="1"/>
    <cellStyle name="Nagłówek 4" xfId="38860" builtinId="19" hidden="1"/>
    <cellStyle name="Nagłówek 4" xfId="38900" builtinId="19" hidden="1"/>
    <cellStyle name="Nagłówek 4" xfId="38940" builtinId="19" hidden="1"/>
    <cellStyle name="Nagłówek 4" xfId="38978" builtinId="19" hidden="1"/>
    <cellStyle name="Nagłówek 4" xfId="39018" builtinId="19" hidden="1"/>
    <cellStyle name="Nagłówek 4" xfId="39057" builtinId="19" hidden="1"/>
    <cellStyle name="Nagłówek 4" xfId="39097" builtinId="19" hidden="1"/>
    <cellStyle name="Nagłówek 4" xfId="39137" builtinId="19" hidden="1"/>
    <cellStyle name="Nagłówek 4" xfId="39177" builtinId="19" hidden="1"/>
    <cellStyle name="Nagłówek 4" xfId="39215" builtinId="19" hidden="1"/>
    <cellStyle name="Nagłówek 4" xfId="39255" builtinId="19" hidden="1"/>
    <cellStyle name="Nagłówek 4" xfId="39294" builtinId="19" hidden="1"/>
    <cellStyle name="Nagłówek 4" xfId="39334" builtinId="19" hidden="1"/>
    <cellStyle name="Nagłówek 4" xfId="39374" builtinId="19" hidden="1"/>
    <cellStyle name="Nagłówek 4" xfId="39413" builtinId="19" hidden="1"/>
    <cellStyle name="Nagłówek 4" xfId="39454" builtinId="19" hidden="1"/>
    <cellStyle name="Nagłówek 4" xfId="39493" builtinId="19" hidden="1"/>
    <cellStyle name="Nagłówek 4" xfId="39533" builtinId="19" hidden="1"/>
    <cellStyle name="Nagłówek 4" xfId="39572" builtinId="19" hidden="1"/>
    <cellStyle name="Nagłówek 4" xfId="38851" builtinId="19" hidden="1"/>
    <cellStyle name="Nagłówek 4" xfId="38747" builtinId="19" hidden="1"/>
    <cellStyle name="Nagłówek 4" xfId="39645" builtinId="19" hidden="1"/>
    <cellStyle name="Nagłówek 4" xfId="39685" builtinId="19" hidden="1"/>
    <cellStyle name="Nagłówek 4" xfId="39723" builtinId="19" hidden="1"/>
    <cellStyle name="Nagłówek 4" xfId="39763" builtinId="19" hidden="1"/>
    <cellStyle name="Nagłówek 4" xfId="39802" builtinId="19" hidden="1"/>
    <cellStyle name="Nagłówek 4" xfId="39842" builtinId="19" hidden="1"/>
    <cellStyle name="Nagłówek 4" xfId="39882" builtinId="19" hidden="1"/>
    <cellStyle name="Nagłówek 4" xfId="39922" builtinId="19" hidden="1"/>
    <cellStyle name="Nagłówek 4" xfId="39960" builtinId="19" hidden="1"/>
    <cellStyle name="Nagłówek 4" xfId="40000" builtinId="19" hidden="1"/>
    <cellStyle name="Nagłówek 4" xfId="40039" builtinId="19" hidden="1"/>
    <cellStyle name="Nagłówek 4" xfId="40079" builtinId="19" hidden="1"/>
    <cellStyle name="Nagłówek 4" xfId="40119" builtinId="19" hidden="1"/>
    <cellStyle name="Nagłówek 4" xfId="40158" builtinId="19" hidden="1"/>
    <cellStyle name="Nagłówek 4" xfId="40198" builtinId="19" hidden="1"/>
    <cellStyle name="Nagłówek 4" xfId="40237" builtinId="19" hidden="1"/>
    <cellStyle name="Nagłówek 4" xfId="40277" builtinId="19" hidden="1"/>
    <cellStyle name="Nagłówek 4" xfId="40316" builtinId="19" hidden="1"/>
    <cellStyle name="Nagłówek 4" xfId="38756" builtinId="19" hidden="1"/>
    <cellStyle name="Nagłówek 4" xfId="38792" builtinId="19" hidden="1"/>
    <cellStyle name="Nagłówek 4" xfId="40361" builtinId="19" hidden="1"/>
    <cellStyle name="Nagłówek 4" xfId="40401" builtinId="19" hidden="1"/>
    <cellStyle name="Nagłówek 4" xfId="40439" builtinId="19" hidden="1"/>
    <cellStyle name="Nagłówek 4" xfId="40479" builtinId="19" hidden="1"/>
    <cellStyle name="Nagłówek 4" xfId="40518" builtinId="19" hidden="1"/>
    <cellStyle name="Nagłówek 4" xfId="40558" builtinId="19" hidden="1"/>
    <cellStyle name="Nagłówek 4" xfId="40598" builtinId="19" hidden="1"/>
    <cellStyle name="Nagłówek 4" xfId="40638" builtinId="19" hidden="1"/>
    <cellStyle name="Nagłówek 4" xfId="40676" builtinId="19" hidden="1"/>
    <cellStyle name="Nagłówek 4" xfId="40716" builtinId="19" hidden="1"/>
    <cellStyle name="Nagłówek 4" xfId="40755" builtinId="19" hidden="1"/>
    <cellStyle name="Nagłówek 4" xfId="40795" builtinId="19" hidden="1"/>
    <cellStyle name="Nagłówek 4" xfId="40835" builtinId="19" hidden="1"/>
    <cellStyle name="Nagłówek 4" xfId="40874" builtinId="19" hidden="1"/>
    <cellStyle name="Nagłówek 4" xfId="40914" builtinId="19" hidden="1"/>
    <cellStyle name="Nagłówek 4" xfId="40953" builtinId="19" hidden="1"/>
    <cellStyle name="Nagłówek 4" xfId="40993" builtinId="19" hidden="1"/>
    <cellStyle name="Nagłówek 4" xfId="41032" builtinId="19" hidden="1"/>
    <cellStyle name="Nagłówek 4" xfId="41092" builtinId="19" hidden="1"/>
    <cellStyle name="Nagłówek 4" xfId="41150" builtinId="19" hidden="1"/>
    <cellStyle name="Nagłówek 4" xfId="41190" builtinId="19" hidden="1"/>
    <cellStyle name="Nagłówek 4" xfId="41230" builtinId="19" hidden="1"/>
    <cellStyle name="Nagłówek 4" xfId="41268" builtinId="19" hidden="1"/>
    <cellStyle name="Nagłówek 4" xfId="41308" builtinId="19" hidden="1"/>
    <cellStyle name="Nagłówek 4" xfId="41347" builtinId="19" hidden="1"/>
    <cellStyle name="Nagłówek 4" xfId="41387" builtinId="19" hidden="1"/>
    <cellStyle name="Nagłówek 4" xfId="41427" builtinId="19" hidden="1"/>
    <cellStyle name="Nagłówek 4" xfId="41467" builtinId="19" hidden="1"/>
    <cellStyle name="Nagłówek 4" xfId="41505" builtinId="19" hidden="1"/>
    <cellStyle name="Nagłówek 4" xfId="41545" builtinId="19" hidden="1"/>
    <cellStyle name="Nagłówek 4" xfId="41584" builtinId="19" hidden="1"/>
    <cellStyle name="Nagłówek 4" xfId="41624" builtinId="19" hidden="1"/>
    <cellStyle name="Nagłówek 4" xfId="41664" builtinId="19" hidden="1"/>
    <cellStyle name="Nagłówek 4" xfId="41703" builtinId="19" hidden="1"/>
    <cellStyle name="Nagłówek 4" xfId="41743" builtinId="19" hidden="1"/>
    <cellStyle name="Nagłówek 4" xfId="41782" builtinId="19" hidden="1"/>
    <cellStyle name="Nagłówek 4" xfId="41822" builtinId="19" hidden="1"/>
    <cellStyle name="Nagłówek 4" xfId="41861" builtinId="19" hidden="1"/>
    <cellStyle name="Nagłówek 4" xfId="41143" builtinId="19" hidden="1"/>
    <cellStyle name="Nagłówek 4" xfId="41901" builtinId="19" hidden="1"/>
    <cellStyle name="Nagłówek 4" xfId="41941" builtinId="19" hidden="1"/>
    <cellStyle name="Nagłówek 4" xfId="41981" builtinId="19" hidden="1"/>
    <cellStyle name="Nagłówek 4" xfId="42019" builtinId="19" hidden="1"/>
    <cellStyle name="Nagłówek 4" xfId="42059" builtinId="19" hidden="1"/>
    <cellStyle name="Nagłówek 4" xfId="42098" builtinId="19" hidden="1"/>
    <cellStyle name="Nagłówek 4" xfId="42138" builtinId="19" hidden="1"/>
    <cellStyle name="Nagłówek 4" xfId="42178" builtinId="19" hidden="1"/>
    <cellStyle name="Nagłówek 4" xfId="42218" builtinId="19" hidden="1"/>
    <cellStyle name="Nagłówek 4" xfId="42256" builtinId="19" hidden="1"/>
    <cellStyle name="Nagłówek 4" xfId="42296" builtinId="19" hidden="1"/>
    <cellStyle name="Nagłówek 4" xfId="42335" builtinId="19" hidden="1"/>
    <cellStyle name="Nagłówek 4" xfId="42375" builtinId="19" hidden="1"/>
    <cellStyle name="Nagłówek 4" xfId="42415" builtinId="19" hidden="1"/>
    <cellStyle name="Nagłówek 4" xfId="42454" builtinId="19" hidden="1"/>
    <cellStyle name="Nagłówek 4" xfId="42494" builtinId="19" hidden="1"/>
    <cellStyle name="Nagłówek 4" xfId="42533" builtinId="19" hidden="1"/>
    <cellStyle name="Nagłówek 4" xfId="42573" builtinId="19" hidden="1"/>
    <cellStyle name="Nagłówek 4" xfId="42612" builtinId="19" hidden="1"/>
    <cellStyle name="Nagłówek 4" xfId="42676" builtinId="19" hidden="1"/>
    <cellStyle name="Nagłówek 4" xfId="42730" builtinId="19" hidden="1"/>
    <cellStyle name="Nagłówek 4" xfId="42770" builtinId="19" hidden="1"/>
    <cellStyle name="Nagłówek 4" xfId="42810" builtinId="19" hidden="1"/>
    <cellStyle name="Nagłówek 4" xfId="42848" builtinId="19" hidden="1"/>
    <cellStyle name="Nagłówek 4" xfId="42888" builtinId="19" hidden="1"/>
    <cellStyle name="Nagłówek 4" xfId="42927" builtinId="19" hidden="1"/>
    <cellStyle name="Nagłówek 4" xfId="42967" builtinId="19" hidden="1"/>
    <cellStyle name="Nagłówek 4" xfId="43007" builtinId="19" hidden="1"/>
    <cellStyle name="Nagłówek 4" xfId="43047" builtinId="19" hidden="1"/>
    <cellStyle name="Nagłówek 4" xfId="43085" builtinId="19" hidden="1"/>
    <cellStyle name="Nagłówek 4" xfId="43125" builtinId="19" hidden="1"/>
    <cellStyle name="Nagłówek 4" xfId="43164" builtinId="19" hidden="1"/>
    <cellStyle name="Nagłówek 4" xfId="43204" builtinId="19" hidden="1"/>
    <cellStyle name="Nagłówek 4" xfId="43244" builtinId="19" hidden="1"/>
    <cellStyle name="Nagłówek 4" xfId="43283" builtinId="19" hidden="1"/>
    <cellStyle name="Nagłówek 4" xfId="43323" builtinId="19" hidden="1"/>
    <cellStyle name="Nagłówek 4" xfId="43362" builtinId="19" hidden="1"/>
    <cellStyle name="Nagłówek 4" xfId="43402" builtinId="19" hidden="1"/>
    <cellStyle name="Nagłówek 4" xfId="43441" builtinId="19" hidden="1"/>
    <cellStyle name="Nagłówek 4" xfId="42722" builtinId="19" hidden="1"/>
    <cellStyle name="Nagłówek 4" xfId="43481" builtinId="19" hidden="1"/>
    <cellStyle name="Nagłówek 4" xfId="43521" builtinId="19" hidden="1"/>
    <cellStyle name="Nagłówek 4" xfId="43561" builtinId="19" hidden="1"/>
    <cellStyle name="Nagłówek 4" xfId="43599" builtinId="19" hidden="1"/>
    <cellStyle name="Nagłówek 4" xfId="43639" builtinId="19" hidden="1"/>
    <cellStyle name="Nagłówek 4" xfId="43678" builtinId="19" hidden="1"/>
    <cellStyle name="Nagłówek 4" xfId="43718" builtinId="19" hidden="1"/>
    <cellStyle name="Nagłówek 4" xfId="43758" builtinId="19" hidden="1"/>
    <cellStyle name="Nagłówek 4" xfId="43798" builtinId="19" hidden="1"/>
    <cellStyle name="Nagłówek 4" xfId="43836" builtinId="19" hidden="1"/>
    <cellStyle name="Nagłówek 4" xfId="43876" builtinId="19" hidden="1"/>
    <cellStyle name="Nagłówek 4" xfId="43915" builtinId="19" hidden="1"/>
    <cellStyle name="Nagłówek 4" xfId="43955" builtinId="19" hidden="1"/>
    <cellStyle name="Nagłówek 4" xfId="43995" builtinId="19" hidden="1"/>
    <cellStyle name="Nagłówek 4" xfId="44034" builtinId="19" hidden="1"/>
    <cellStyle name="Nagłówek 4" xfId="44074" builtinId="19" hidden="1"/>
    <cellStyle name="Nagłówek 4" xfId="44113" builtinId="19" hidden="1"/>
    <cellStyle name="Nagłówek 4" xfId="44153" builtinId="19" hidden="1"/>
    <cellStyle name="Nagłówek 4" xfId="44192" builtinId="19" hidden="1"/>
    <cellStyle name="Nagłówek 4" xfId="44256" builtinId="19" hidden="1"/>
    <cellStyle name="Nagłówek 4" xfId="44310" builtinId="19" hidden="1"/>
    <cellStyle name="Nagłówek 4" xfId="44350" builtinId="19" hidden="1"/>
    <cellStyle name="Nagłówek 4" xfId="44390" builtinId="19" hidden="1"/>
    <cellStyle name="Nagłówek 4" xfId="44428" builtinId="19" hidden="1"/>
    <cellStyle name="Nagłówek 4" xfId="44468" builtinId="19" hidden="1"/>
    <cellStyle name="Nagłówek 4" xfId="44507" builtinId="19" hidden="1"/>
    <cellStyle name="Nagłówek 4" xfId="44547" builtinId="19" hidden="1"/>
    <cellStyle name="Nagłówek 4" xfId="44587" builtinId="19" hidden="1"/>
    <cellStyle name="Nagłówek 4" xfId="44627" builtinId="19" hidden="1"/>
    <cellStyle name="Nagłówek 4" xfId="44665" builtinId="19" hidden="1"/>
    <cellStyle name="Nagłówek 4" xfId="44705" builtinId="19" hidden="1"/>
    <cellStyle name="Nagłówek 4" xfId="44744" builtinId="19" hidden="1"/>
    <cellStyle name="Nagłówek 4" xfId="44784" builtinId="19" hidden="1"/>
    <cellStyle name="Nagłówek 4" xfId="44824" builtinId="19" hidden="1"/>
    <cellStyle name="Nagłówek 4" xfId="44863" builtinId="19" hidden="1"/>
    <cellStyle name="Nagłówek 4" xfId="44903" builtinId="19" hidden="1"/>
    <cellStyle name="Nagłówek 4" xfId="44942" builtinId="19" hidden="1"/>
    <cellStyle name="Nagłówek 4" xfId="44982" builtinId="19" hidden="1"/>
    <cellStyle name="Nagłówek 4" xfId="45021" builtinId="19" hidden="1"/>
    <cellStyle name="Nagłówek 4" xfId="44302" builtinId="19" hidden="1"/>
    <cellStyle name="Nagłówek 4" xfId="45061" builtinId="19" hidden="1"/>
    <cellStyle name="Nagłówek 4" xfId="45101" builtinId="19" hidden="1"/>
    <cellStyle name="Nagłówek 4" xfId="45141" builtinId="19" hidden="1"/>
    <cellStyle name="Nagłówek 4" xfId="45179" builtinId="19" hidden="1"/>
    <cellStyle name="Nagłówek 4" xfId="45219" builtinId="19" hidden="1"/>
    <cellStyle name="Nagłówek 4" xfId="45258" builtinId="19" hidden="1"/>
    <cellStyle name="Nagłówek 4" xfId="45298" builtinId="19" hidden="1"/>
    <cellStyle name="Nagłówek 4" xfId="45338" builtinId="19" hidden="1"/>
    <cellStyle name="Nagłówek 4" xfId="45378" builtinId="19" hidden="1"/>
    <cellStyle name="Nagłówek 4" xfId="45416" builtinId="19" hidden="1"/>
    <cellStyle name="Nagłówek 4" xfId="45456" builtinId="19" hidden="1"/>
    <cellStyle name="Nagłówek 4" xfId="45495" builtinId="19" hidden="1"/>
    <cellStyle name="Nagłówek 4" xfId="45535" builtinId="19" hidden="1"/>
    <cellStyle name="Nagłówek 4" xfId="45575" builtinId="19" hidden="1"/>
    <cellStyle name="Nagłówek 4" xfId="45614" builtinId="19" hidden="1"/>
    <cellStyle name="Nagłówek 4" xfId="45654" builtinId="19" hidden="1"/>
    <cellStyle name="Nagłówek 4" xfId="45693" builtinId="19" hidden="1"/>
    <cellStyle name="Nagłówek 4" xfId="45733" builtinId="19" hidden="1"/>
    <cellStyle name="Nagłówek 4" xfId="45772" builtinId="19" hidden="1"/>
    <cellStyle name="Neutral" xfId="8" hidden="1"/>
    <cellStyle name="Neutral" xfId="114" hidden="1"/>
    <cellStyle name="Neutralny" xfId="152" builtinId="28" hidden="1"/>
    <cellStyle name="Neutralny" xfId="192" builtinId="28" hidden="1"/>
    <cellStyle name="Neutralny" xfId="231" builtinId="28" hidden="1"/>
    <cellStyle name="Neutralny" xfId="271" builtinId="28" hidden="1"/>
    <cellStyle name="Neutralny" xfId="311" builtinId="28" hidden="1"/>
    <cellStyle name="Neutralny" xfId="351" builtinId="28" hidden="1"/>
    <cellStyle name="Neutralny" xfId="389" builtinId="28" hidden="1"/>
    <cellStyle name="Neutralny" xfId="429" builtinId="28" hidden="1"/>
    <cellStyle name="Neutralny" xfId="468" builtinId="28" hidden="1"/>
    <cellStyle name="Neutralny" xfId="508" builtinId="28" hidden="1"/>
    <cellStyle name="Neutralny" xfId="548" builtinId="28" hidden="1"/>
    <cellStyle name="Neutralny" xfId="587" builtinId="28" hidden="1"/>
    <cellStyle name="Neutralny" xfId="627" builtinId="28" hidden="1"/>
    <cellStyle name="Neutralny" xfId="666" builtinId="28" hidden="1"/>
    <cellStyle name="Neutralny" xfId="706" builtinId="28" hidden="1"/>
    <cellStyle name="Neutralny" xfId="745" builtinId="28" hidden="1"/>
    <cellStyle name="Neutralny" xfId="784" builtinId="28" hidden="1"/>
    <cellStyle name="Neutralny" xfId="943" builtinId="28" hidden="1"/>
    <cellStyle name="Neutralny" xfId="983" builtinId="28" hidden="1"/>
    <cellStyle name="Neutralny" xfId="1023" builtinId="28" hidden="1"/>
    <cellStyle name="Neutralny" xfId="1061" builtinId="28" hidden="1"/>
    <cellStyle name="Neutralny" xfId="1101" builtinId="28" hidden="1"/>
    <cellStyle name="Neutralny" xfId="1140" builtinId="28" hidden="1"/>
    <cellStyle name="Neutralny" xfId="1180" builtinId="28" hidden="1"/>
    <cellStyle name="Neutralny" xfId="1220" builtinId="28" hidden="1"/>
    <cellStyle name="Neutralny" xfId="1260" builtinId="28" hidden="1"/>
    <cellStyle name="Neutralny" xfId="1298" builtinId="28" hidden="1"/>
    <cellStyle name="Neutralny" xfId="1338" builtinId="28" hidden="1"/>
    <cellStyle name="Neutralny" xfId="1377" builtinId="28" hidden="1"/>
    <cellStyle name="Neutralny" xfId="1417" builtinId="28" hidden="1"/>
    <cellStyle name="Neutralny" xfId="1457" builtinId="28" hidden="1"/>
    <cellStyle name="Neutralny" xfId="1496" builtinId="28" hidden="1"/>
    <cellStyle name="Neutralny" xfId="1537" builtinId="28" hidden="1"/>
    <cellStyle name="Neutralny" xfId="1576" builtinId="28" hidden="1"/>
    <cellStyle name="Neutralny" xfId="1616" builtinId="28" hidden="1"/>
    <cellStyle name="Neutralny" xfId="1655" builtinId="28" hidden="1"/>
    <cellStyle name="Neutralny" xfId="928" builtinId="28" hidden="1"/>
    <cellStyle name="Neutralny" xfId="824" builtinId="28" hidden="1"/>
    <cellStyle name="Neutralny" xfId="1728" builtinId="28" hidden="1"/>
    <cellStyle name="Neutralny" xfId="1768" builtinId="28" hidden="1"/>
    <cellStyle name="Neutralny" xfId="1806" builtinId="28" hidden="1"/>
    <cellStyle name="Neutralny" xfId="1846" builtinId="28" hidden="1"/>
    <cellStyle name="Neutralny" xfId="1885" builtinId="28" hidden="1"/>
    <cellStyle name="Neutralny" xfId="1925" builtinId="28" hidden="1"/>
    <cellStyle name="Neutralny" xfId="1965" builtinId="28" hidden="1"/>
    <cellStyle name="Neutralny" xfId="2005" builtinId="28" hidden="1"/>
    <cellStyle name="Neutralny" xfId="2043" builtinId="28" hidden="1"/>
    <cellStyle name="Neutralny" xfId="2083" builtinId="28" hidden="1"/>
    <cellStyle name="Neutralny" xfId="2122" builtinId="28" hidden="1"/>
    <cellStyle name="Neutralny" xfId="2162" builtinId="28" hidden="1"/>
    <cellStyle name="Neutralny" xfId="2202" builtinId="28" hidden="1"/>
    <cellStyle name="Neutralny" xfId="2241" builtinId="28" hidden="1"/>
    <cellStyle name="Neutralny" xfId="2281" builtinId="28" hidden="1"/>
    <cellStyle name="Neutralny" xfId="2320" builtinId="28" hidden="1"/>
    <cellStyle name="Neutralny" xfId="2360" builtinId="28" hidden="1"/>
    <cellStyle name="Neutralny" xfId="2399" builtinId="28" hidden="1"/>
    <cellStyle name="Neutralny" xfId="839" builtinId="28" hidden="1"/>
    <cellStyle name="Neutralny" xfId="875" builtinId="28" hidden="1"/>
    <cellStyle name="Neutralny" xfId="2444" builtinId="28" hidden="1"/>
    <cellStyle name="Neutralny" xfId="2484" builtinId="28" hidden="1"/>
    <cellStyle name="Neutralny" xfId="2522" builtinId="28" hidden="1"/>
    <cellStyle name="Neutralny" xfId="2562" builtinId="28" hidden="1"/>
    <cellStyle name="Neutralny" xfId="2601" builtinId="28" hidden="1"/>
    <cellStyle name="Neutralny" xfId="2641" builtinId="28" hidden="1"/>
    <cellStyle name="Neutralny" xfId="2681" builtinId="28" hidden="1"/>
    <cellStyle name="Neutralny" xfId="2721" builtinId="28" hidden="1"/>
    <cellStyle name="Neutralny" xfId="2759" builtinId="28" hidden="1"/>
    <cellStyle name="Neutralny" xfId="2799" builtinId="28" hidden="1"/>
    <cellStyle name="Neutralny" xfId="2838" builtinId="28" hidden="1"/>
    <cellStyle name="Neutralny" xfId="2878" builtinId="28" hidden="1"/>
    <cellStyle name="Neutralny" xfId="2918" builtinId="28" hidden="1"/>
    <cellStyle name="Neutralny" xfId="2957" builtinId="28" hidden="1"/>
    <cellStyle name="Neutralny" xfId="2997" builtinId="28" hidden="1"/>
    <cellStyle name="Neutralny" xfId="3036" builtinId="28" hidden="1"/>
    <cellStyle name="Neutralny" xfId="3076" builtinId="28" hidden="1"/>
    <cellStyle name="Neutralny" xfId="3115" builtinId="28" hidden="1"/>
    <cellStyle name="Neutralny" xfId="3154" builtinId="28" hidden="1"/>
    <cellStyle name="Neutralny" xfId="3347" builtinId="28" hidden="1"/>
    <cellStyle name="Neutralny" xfId="3391" builtinId="28" hidden="1"/>
    <cellStyle name="Neutralny" xfId="3431" builtinId="28" hidden="1"/>
    <cellStyle name="Neutralny" xfId="3469" builtinId="28" hidden="1"/>
    <cellStyle name="Neutralny" xfId="3509" builtinId="28" hidden="1"/>
    <cellStyle name="Neutralny" xfId="3548" builtinId="28" hidden="1"/>
    <cellStyle name="Neutralny" xfId="3588" builtinId="28" hidden="1"/>
    <cellStyle name="Neutralny" xfId="3628" builtinId="28" hidden="1"/>
    <cellStyle name="Neutralny" xfId="3668" builtinId="28" hidden="1"/>
    <cellStyle name="Neutralny" xfId="3706" builtinId="28" hidden="1"/>
    <cellStyle name="Neutralny" xfId="3746" builtinId="28" hidden="1"/>
    <cellStyle name="Neutralny" xfId="3789" builtinId="28" hidden="1"/>
    <cellStyle name="Neutralny" xfId="3829" builtinId="28" hidden="1"/>
    <cellStyle name="Neutralny" xfId="3869" builtinId="28" hidden="1"/>
    <cellStyle name="Neutralny" xfId="3908" builtinId="28" hidden="1"/>
    <cellStyle name="Neutralny" xfId="3949" builtinId="28" hidden="1"/>
    <cellStyle name="Neutralny" xfId="3988" builtinId="28" hidden="1"/>
    <cellStyle name="Neutralny" xfId="4028" builtinId="28" hidden="1"/>
    <cellStyle name="Neutralny" xfId="4067" builtinId="28" hidden="1"/>
    <cellStyle name="Neutralny" xfId="4124" builtinId="28" hidden="1"/>
    <cellStyle name="Neutralny" xfId="4283" builtinId="28" hidden="1"/>
    <cellStyle name="Neutralny" xfId="4327" builtinId="28" hidden="1"/>
    <cellStyle name="Neutralny" xfId="4367" builtinId="28" hidden="1"/>
    <cellStyle name="Neutralny" xfId="4405" builtinId="28" hidden="1"/>
    <cellStyle name="Neutralny" xfId="4445" builtinId="28" hidden="1"/>
    <cellStyle name="Neutralny" xfId="4484" builtinId="28" hidden="1"/>
    <cellStyle name="Neutralny" xfId="4524" builtinId="28" hidden="1"/>
    <cellStyle name="Neutralny" xfId="4564" builtinId="28" hidden="1"/>
    <cellStyle name="Neutralny" xfId="4604" builtinId="28" hidden="1"/>
    <cellStyle name="Neutralny" xfId="4642" builtinId="28" hidden="1"/>
    <cellStyle name="Neutralny" xfId="4682" builtinId="28" hidden="1"/>
    <cellStyle name="Neutralny" xfId="4725" builtinId="28" hidden="1"/>
    <cellStyle name="Neutralny" xfId="4765" builtinId="28" hidden="1"/>
    <cellStyle name="Neutralny" xfId="4805" builtinId="28" hidden="1"/>
    <cellStyle name="Neutralny" xfId="4844" builtinId="28" hidden="1"/>
    <cellStyle name="Neutralny" xfId="4885" builtinId="28" hidden="1"/>
    <cellStyle name="Neutralny" xfId="4924" builtinId="28" hidden="1"/>
    <cellStyle name="Neutralny" xfId="4964" builtinId="28" hidden="1"/>
    <cellStyle name="Neutralny" xfId="5003" builtinId="28" hidden="1"/>
    <cellStyle name="Neutralny" xfId="4268" builtinId="28" hidden="1"/>
    <cellStyle name="Neutralny" xfId="4164" builtinId="28" hidden="1"/>
    <cellStyle name="Neutralny" xfId="5076" builtinId="28" hidden="1"/>
    <cellStyle name="Neutralny" xfId="5116" builtinId="28" hidden="1"/>
    <cellStyle name="Neutralny" xfId="5154" builtinId="28" hidden="1"/>
    <cellStyle name="Neutralny" xfId="5194" builtinId="28" hidden="1"/>
    <cellStyle name="Neutralny" xfId="5233" builtinId="28" hidden="1"/>
    <cellStyle name="Neutralny" xfId="5273" builtinId="28" hidden="1"/>
    <cellStyle name="Neutralny" xfId="5313" builtinId="28" hidden="1"/>
    <cellStyle name="Neutralny" xfId="5353" builtinId="28" hidden="1"/>
    <cellStyle name="Neutralny" xfId="5391" builtinId="28" hidden="1"/>
    <cellStyle name="Neutralny" xfId="5431" builtinId="28" hidden="1"/>
    <cellStyle name="Neutralny" xfId="5470" builtinId="28" hidden="1"/>
    <cellStyle name="Neutralny" xfId="5510" builtinId="28" hidden="1"/>
    <cellStyle name="Neutralny" xfId="5550" builtinId="28" hidden="1"/>
    <cellStyle name="Neutralny" xfId="5589" builtinId="28" hidden="1"/>
    <cellStyle name="Neutralny" xfId="5629" builtinId="28" hidden="1"/>
    <cellStyle name="Neutralny" xfId="5668" builtinId="28" hidden="1"/>
    <cellStyle name="Neutralny" xfId="5708" builtinId="28" hidden="1"/>
    <cellStyle name="Neutralny" xfId="5747" builtinId="28" hidden="1"/>
    <cellStyle name="Neutralny" xfId="4179" builtinId="28" hidden="1"/>
    <cellStyle name="Neutralny" xfId="4215" builtinId="28" hidden="1"/>
    <cellStyle name="Neutralny" xfId="5792" builtinId="28" hidden="1"/>
    <cellStyle name="Neutralny" xfId="5832" builtinId="28" hidden="1"/>
    <cellStyle name="Neutralny" xfId="5870" builtinId="28" hidden="1"/>
    <cellStyle name="Neutralny" xfId="5910" builtinId="28" hidden="1"/>
    <cellStyle name="Neutralny" xfId="5949" builtinId="28" hidden="1"/>
    <cellStyle name="Neutralny" xfId="5989" builtinId="28" hidden="1"/>
    <cellStyle name="Neutralny" xfId="6029" builtinId="28" hidden="1"/>
    <cellStyle name="Neutralny" xfId="6069" builtinId="28" hidden="1"/>
    <cellStyle name="Neutralny" xfId="6107" builtinId="28" hidden="1"/>
    <cellStyle name="Neutralny" xfId="6147" builtinId="28" hidden="1"/>
    <cellStyle name="Neutralny" xfId="6186" builtinId="28" hidden="1"/>
    <cellStyle name="Neutralny" xfId="6226" builtinId="28" hidden="1"/>
    <cellStyle name="Neutralny" xfId="6266" builtinId="28" hidden="1"/>
    <cellStyle name="Neutralny" xfId="6305" builtinId="28" hidden="1"/>
    <cellStyle name="Neutralny" xfId="6345" builtinId="28" hidden="1"/>
    <cellStyle name="Neutralny" xfId="6384" builtinId="28" hidden="1"/>
    <cellStyle name="Neutralny" xfId="6424" builtinId="28" hidden="1"/>
    <cellStyle name="Neutralny" xfId="6463" builtinId="28" hidden="1"/>
    <cellStyle name="Neutralny" xfId="3332" builtinId="28" hidden="1"/>
    <cellStyle name="Neutralny" xfId="3204" builtinId="28" hidden="1"/>
    <cellStyle name="Neutralny" xfId="6518" builtinId="28" hidden="1"/>
    <cellStyle name="Neutralny" xfId="6558" builtinId="28" hidden="1"/>
    <cellStyle name="Neutralny" xfId="6596" builtinId="28" hidden="1"/>
    <cellStyle name="Neutralny" xfId="6636" builtinId="28" hidden="1"/>
    <cellStyle name="Neutralny" xfId="6675" builtinId="28" hidden="1"/>
    <cellStyle name="Neutralny" xfId="6715" builtinId="28" hidden="1"/>
    <cellStyle name="Neutralny" xfId="6755" builtinId="28" hidden="1"/>
    <cellStyle name="Neutralny" xfId="6795" builtinId="28" hidden="1"/>
    <cellStyle name="Neutralny" xfId="6833" builtinId="28" hidden="1"/>
    <cellStyle name="Neutralny" xfId="6873" builtinId="28" hidden="1"/>
    <cellStyle name="Neutralny" xfId="6914" builtinId="28" hidden="1"/>
    <cellStyle name="Neutralny" xfId="6954" builtinId="28" hidden="1"/>
    <cellStyle name="Neutralny" xfId="6994" builtinId="28" hidden="1"/>
    <cellStyle name="Neutralny" xfId="7033" builtinId="28" hidden="1"/>
    <cellStyle name="Neutralny" xfId="7074" builtinId="28" hidden="1"/>
    <cellStyle name="Neutralny" xfId="7113" builtinId="28" hidden="1"/>
    <cellStyle name="Neutralny" xfId="7153" builtinId="28" hidden="1"/>
    <cellStyle name="Neutralny" xfId="7192" builtinId="28" hidden="1"/>
    <cellStyle name="Neutralny" xfId="7242" builtinId="28" hidden="1"/>
    <cellStyle name="Neutralny" xfId="7401" builtinId="28" hidden="1"/>
    <cellStyle name="Neutralny" xfId="7443" builtinId="28" hidden="1"/>
    <cellStyle name="Neutralny" xfId="7483" builtinId="28" hidden="1"/>
    <cellStyle name="Neutralny" xfId="7521" builtinId="28" hidden="1"/>
    <cellStyle name="Neutralny" xfId="7561" builtinId="28" hidden="1"/>
    <cellStyle name="Neutralny" xfId="7600" builtinId="28" hidden="1"/>
    <cellStyle name="Neutralny" xfId="7640" builtinId="28" hidden="1"/>
    <cellStyle name="Neutralny" xfId="7680" builtinId="28" hidden="1"/>
    <cellStyle name="Neutralny" xfId="7720" builtinId="28" hidden="1"/>
    <cellStyle name="Neutralny" xfId="7758" builtinId="28" hidden="1"/>
    <cellStyle name="Neutralny" xfId="7798" builtinId="28" hidden="1"/>
    <cellStyle name="Neutralny" xfId="7839" builtinId="28" hidden="1"/>
    <cellStyle name="Neutralny" xfId="7879" builtinId="28" hidden="1"/>
    <cellStyle name="Neutralny" xfId="7919" builtinId="28" hidden="1"/>
    <cellStyle name="Neutralny" xfId="7958" builtinId="28" hidden="1"/>
    <cellStyle name="Neutralny" xfId="7999" builtinId="28" hidden="1"/>
    <cellStyle name="Neutralny" xfId="8038" builtinId="28" hidden="1"/>
    <cellStyle name="Neutralny" xfId="8078" builtinId="28" hidden="1"/>
    <cellStyle name="Neutralny" xfId="8117" builtinId="28" hidden="1"/>
    <cellStyle name="Neutralny" xfId="7386" builtinId="28" hidden="1"/>
    <cellStyle name="Neutralny" xfId="7282" builtinId="28" hidden="1"/>
    <cellStyle name="Neutralny" xfId="8190" builtinId="28" hidden="1"/>
    <cellStyle name="Neutralny" xfId="8230" builtinId="28" hidden="1"/>
    <cellStyle name="Neutralny" xfId="8268" builtinId="28" hidden="1"/>
    <cellStyle name="Neutralny" xfId="8308" builtinId="28" hidden="1"/>
    <cellStyle name="Neutralny" xfId="8347" builtinId="28" hidden="1"/>
    <cellStyle name="Neutralny" xfId="8387" builtinId="28" hidden="1"/>
    <cellStyle name="Neutralny" xfId="8427" builtinId="28" hidden="1"/>
    <cellStyle name="Neutralny" xfId="8467" builtinId="28" hidden="1"/>
    <cellStyle name="Neutralny" xfId="8505" builtinId="28" hidden="1"/>
    <cellStyle name="Neutralny" xfId="8545" builtinId="28" hidden="1"/>
    <cellStyle name="Neutralny" xfId="8584" builtinId="28" hidden="1"/>
    <cellStyle name="Neutralny" xfId="8624" builtinId="28" hidden="1"/>
    <cellStyle name="Neutralny" xfId="8664" builtinId="28" hidden="1"/>
    <cellStyle name="Neutralny" xfId="8703" builtinId="28" hidden="1"/>
    <cellStyle name="Neutralny" xfId="8743" builtinId="28" hidden="1"/>
    <cellStyle name="Neutralny" xfId="8782" builtinId="28" hidden="1"/>
    <cellStyle name="Neutralny" xfId="8822" builtinId="28" hidden="1"/>
    <cellStyle name="Neutralny" xfId="8861" builtinId="28" hidden="1"/>
    <cellStyle name="Neutralny" xfId="7297" builtinId="28" hidden="1"/>
    <cellStyle name="Neutralny" xfId="7333" builtinId="28" hidden="1"/>
    <cellStyle name="Neutralny" xfId="8906" builtinId="28" hidden="1"/>
    <cellStyle name="Neutralny" xfId="8946" builtinId="28" hidden="1"/>
    <cellStyle name="Neutralny" xfId="8984" builtinId="28" hidden="1"/>
    <cellStyle name="Neutralny" xfId="9024" builtinId="28" hidden="1"/>
    <cellStyle name="Neutralny" xfId="9063" builtinId="28" hidden="1"/>
    <cellStyle name="Neutralny" xfId="9103" builtinId="28" hidden="1"/>
    <cellStyle name="Neutralny" xfId="9143" builtinId="28" hidden="1"/>
    <cellStyle name="Neutralny" xfId="9183" builtinId="28" hidden="1"/>
    <cellStyle name="Neutralny" xfId="9221" builtinId="28" hidden="1"/>
    <cellStyle name="Neutralny" xfId="9261" builtinId="28" hidden="1"/>
    <cellStyle name="Neutralny" xfId="9300" builtinId="28" hidden="1"/>
    <cellStyle name="Neutralny" xfId="9340" builtinId="28" hidden="1"/>
    <cellStyle name="Neutralny" xfId="9380" builtinId="28" hidden="1"/>
    <cellStyle name="Neutralny" xfId="9419" builtinId="28" hidden="1"/>
    <cellStyle name="Neutralny" xfId="9459" builtinId="28" hidden="1"/>
    <cellStyle name="Neutralny" xfId="9498" builtinId="28" hidden="1"/>
    <cellStyle name="Neutralny" xfId="9538" builtinId="28" hidden="1"/>
    <cellStyle name="Neutralny" xfId="9577" builtinId="28" hidden="1"/>
    <cellStyle name="Neutralny" xfId="3303" builtinId="28" hidden="1"/>
    <cellStyle name="Neutralny" xfId="9618" builtinId="28" hidden="1"/>
    <cellStyle name="Neutralny" xfId="9658" builtinId="28" hidden="1"/>
    <cellStyle name="Neutralny" xfId="9698" builtinId="28" hidden="1"/>
    <cellStyle name="Neutralny" xfId="9736" builtinId="28" hidden="1"/>
    <cellStyle name="Neutralny" xfId="9776" builtinId="28" hidden="1"/>
    <cellStyle name="Neutralny" xfId="9815" builtinId="28" hidden="1"/>
    <cellStyle name="Neutralny" xfId="9855" builtinId="28" hidden="1"/>
    <cellStyle name="Neutralny" xfId="9895" builtinId="28" hidden="1"/>
    <cellStyle name="Neutralny" xfId="9935" builtinId="28" hidden="1"/>
    <cellStyle name="Neutralny" xfId="9973" builtinId="28" hidden="1"/>
    <cellStyle name="Neutralny" xfId="10013" builtinId="28" hidden="1"/>
    <cellStyle name="Neutralny" xfId="10052" builtinId="28" hidden="1"/>
    <cellStyle name="Neutralny" xfId="10092" builtinId="28" hidden="1"/>
    <cellStyle name="Neutralny" xfId="10132" builtinId="28" hidden="1"/>
    <cellStyle name="Neutralny" xfId="10171" builtinId="28" hidden="1"/>
    <cellStyle name="Neutralny" xfId="10211" builtinId="28" hidden="1"/>
    <cellStyle name="Neutralny" xfId="10250" builtinId="28" hidden="1"/>
    <cellStyle name="Neutralny" xfId="10290" builtinId="28" hidden="1"/>
    <cellStyle name="Neutralny" xfId="10329" builtinId="28" hidden="1"/>
    <cellStyle name="Neutralny" xfId="10368" builtinId="28" hidden="1"/>
    <cellStyle name="Neutralny" xfId="10527" builtinId="28" hidden="1"/>
    <cellStyle name="Neutralny" xfId="10567" builtinId="28" hidden="1"/>
    <cellStyle name="Neutralny" xfId="10607" builtinId="28" hidden="1"/>
    <cellStyle name="Neutralny" xfId="10645" builtinId="28" hidden="1"/>
    <cellStyle name="Neutralny" xfId="10685" builtinId="28" hidden="1"/>
    <cellStyle name="Neutralny" xfId="10724" builtinId="28" hidden="1"/>
    <cellStyle name="Neutralny" xfId="10764" builtinId="28" hidden="1"/>
    <cellStyle name="Neutralny" xfId="10804" builtinId="28" hidden="1"/>
    <cellStyle name="Neutralny" xfId="10844" builtinId="28" hidden="1"/>
    <cellStyle name="Neutralny" xfId="10882" builtinId="28" hidden="1"/>
    <cellStyle name="Neutralny" xfId="10922" builtinId="28" hidden="1"/>
    <cellStyle name="Neutralny" xfId="10961" builtinId="28" hidden="1"/>
    <cellStyle name="Neutralny" xfId="11001" builtinId="28" hidden="1"/>
    <cellStyle name="Neutralny" xfId="11041" builtinId="28" hidden="1"/>
    <cellStyle name="Neutralny" xfId="11080" builtinId="28" hidden="1"/>
    <cellStyle name="Neutralny" xfId="11121" builtinId="28" hidden="1"/>
    <cellStyle name="Neutralny" xfId="11160" builtinId="28" hidden="1"/>
    <cellStyle name="Neutralny" xfId="11200" builtinId="28" hidden="1"/>
    <cellStyle name="Neutralny" xfId="11239" builtinId="28" hidden="1"/>
    <cellStyle name="Neutralny" xfId="10512" builtinId="28" hidden="1"/>
    <cellStyle name="Neutralny" xfId="10408" builtinId="28" hidden="1"/>
    <cellStyle name="Neutralny" xfId="11312" builtinId="28" hidden="1"/>
    <cellStyle name="Neutralny" xfId="11352" builtinId="28" hidden="1"/>
    <cellStyle name="Neutralny" xfId="11390" builtinId="28" hidden="1"/>
    <cellStyle name="Neutralny" xfId="11430" builtinId="28" hidden="1"/>
    <cellStyle name="Neutralny" xfId="11469" builtinId="28" hidden="1"/>
    <cellStyle name="Neutralny" xfId="11509" builtinId="28" hidden="1"/>
    <cellStyle name="Neutralny" xfId="11549" builtinId="28" hidden="1"/>
    <cellStyle name="Neutralny" xfId="11589" builtinId="28" hidden="1"/>
    <cellStyle name="Neutralny" xfId="11627" builtinId="28" hidden="1"/>
    <cellStyle name="Neutralny" xfId="11667" builtinId="28" hidden="1"/>
    <cellStyle name="Neutralny" xfId="11706" builtinId="28" hidden="1"/>
    <cellStyle name="Neutralny" xfId="11746" builtinId="28" hidden="1"/>
    <cellStyle name="Neutralny" xfId="11786" builtinId="28" hidden="1"/>
    <cellStyle name="Neutralny" xfId="11825" builtinId="28" hidden="1"/>
    <cellStyle name="Neutralny" xfId="11865" builtinId="28" hidden="1"/>
    <cellStyle name="Neutralny" xfId="11904" builtinId="28" hidden="1"/>
    <cellStyle name="Neutralny" xfId="11944" builtinId="28" hidden="1"/>
    <cellStyle name="Neutralny" xfId="11983" builtinId="28" hidden="1"/>
    <cellStyle name="Neutralny" xfId="10423" builtinId="28" hidden="1"/>
    <cellStyle name="Neutralny" xfId="10459" builtinId="28" hidden="1"/>
    <cellStyle name="Neutralny" xfId="12028" builtinId="28" hidden="1"/>
    <cellStyle name="Neutralny" xfId="12068" builtinId="28" hidden="1"/>
    <cellStyle name="Neutralny" xfId="12106" builtinId="28" hidden="1"/>
    <cellStyle name="Neutralny" xfId="12146" builtinId="28" hidden="1"/>
    <cellStyle name="Neutralny" xfId="12185" builtinId="28" hidden="1"/>
    <cellStyle name="Neutralny" xfId="12225" builtinId="28" hidden="1"/>
    <cellStyle name="Neutralny" xfId="12265" builtinId="28" hidden="1"/>
    <cellStyle name="Neutralny" xfId="12305" builtinId="28" hidden="1"/>
    <cellStyle name="Neutralny" xfId="12343" builtinId="28" hidden="1"/>
    <cellStyle name="Neutralny" xfId="12383" builtinId="28" hidden="1"/>
    <cellStyle name="Neutralny" xfId="12422" builtinId="28" hidden="1"/>
    <cellStyle name="Neutralny" xfId="12462" builtinId="28" hidden="1"/>
    <cellStyle name="Neutralny" xfId="12502" builtinId="28" hidden="1"/>
    <cellStyle name="Neutralny" xfId="12541" builtinId="28" hidden="1"/>
    <cellStyle name="Neutralny" xfId="12581" builtinId="28" hidden="1"/>
    <cellStyle name="Neutralny" xfId="12620" builtinId="28" hidden="1"/>
    <cellStyle name="Neutralny" xfId="12660" builtinId="28" hidden="1"/>
    <cellStyle name="Neutralny" xfId="12699" builtinId="28" hidden="1"/>
    <cellStyle name="Neutralny" xfId="12738" builtinId="28" hidden="1"/>
    <cellStyle name="Neutralny" xfId="12778" builtinId="28" hidden="1"/>
    <cellStyle name="Neutralny" xfId="12818" builtinId="28" hidden="1"/>
    <cellStyle name="Neutralny" xfId="12858" builtinId="28" hidden="1"/>
    <cellStyle name="Neutralny" xfId="12896" builtinId="28" hidden="1"/>
    <cellStyle name="Neutralny" xfId="12936" builtinId="28" hidden="1"/>
    <cellStyle name="Neutralny" xfId="12975" builtinId="28" hidden="1"/>
    <cellStyle name="Neutralny" xfId="13015" builtinId="28" hidden="1"/>
    <cellStyle name="Neutralny" xfId="13055" builtinId="28" hidden="1"/>
    <cellStyle name="Neutralny" xfId="13095" builtinId="28" hidden="1"/>
    <cellStyle name="Neutralny" xfId="13133" builtinId="28" hidden="1"/>
    <cellStyle name="Neutralny" xfId="13173" builtinId="28" hidden="1"/>
    <cellStyle name="Neutralny" xfId="13212" builtinId="28" hidden="1"/>
    <cellStyle name="Neutralny" xfId="13252" builtinId="28" hidden="1"/>
    <cellStyle name="Neutralny" xfId="13292" builtinId="28" hidden="1"/>
    <cellStyle name="Neutralny" xfId="13331" builtinId="28" hidden="1"/>
    <cellStyle name="Neutralny" xfId="13371" builtinId="28" hidden="1"/>
    <cellStyle name="Neutralny" xfId="13410" builtinId="28" hidden="1"/>
    <cellStyle name="Neutralny" xfId="13450" builtinId="28" hidden="1"/>
    <cellStyle name="Neutralny" xfId="13489" builtinId="28" hidden="1"/>
    <cellStyle name="Neutralny" xfId="13528" builtinId="28" hidden="1"/>
    <cellStyle name="Neutralny" xfId="13687" builtinId="28" hidden="1"/>
    <cellStyle name="Neutralny" xfId="13727" builtinId="28" hidden="1"/>
    <cellStyle name="Neutralny" xfId="13767" builtinId="28" hidden="1"/>
    <cellStyle name="Neutralny" xfId="13805" builtinId="28" hidden="1"/>
    <cellStyle name="Neutralny" xfId="13845" builtinId="28" hidden="1"/>
    <cellStyle name="Neutralny" xfId="13884" builtinId="28" hidden="1"/>
    <cellStyle name="Neutralny" xfId="13924" builtinId="28" hidden="1"/>
    <cellStyle name="Neutralny" xfId="13964" builtinId="28" hidden="1"/>
    <cellStyle name="Neutralny" xfId="14004" builtinId="28" hidden="1"/>
    <cellStyle name="Neutralny" xfId="14042" builtinId="28" hidden="1"/>
    <cellStyle name="Neutralny" xfId="14082" builtinId="28" hidden="1"/>
    <cellStyle name="Neutralny" xfId="14121" builtinId="28" hidden="1"/>
    <cellStyle name="Neutralny" xfId="14161" builtinId="28" hidden="1"/>
    <cellStyle name="Neutralny" xfId="14201" builtinId="28" hidden="1"/>
    <cellStyle name="Neutralny" xfId="14240" builtinId="28" hidden="1"/>
    <cellStyle name="Neutralny" xfId="14281" builtinId="28" hidden="1"/>
    <cellStyle name="Neutralny" xfId="14320" builtinId="28" hidden="1"/>
    <cellStyle name="Neutralny" xfId="14360" builtinId="28" hidden="1"/>
    <cellStyle name="Neutralny" xfId="14399" builtinId="28" hidden="1"/>
    <cellStyle name="Neutralny" xfId="13672" builtinId="28" hidden="1"/>
    <cellStyle name="Neutralny" xfId="13568" builtinId="28" hidden="1"/>
    <cellStyle name="Neutralny" xfId="14472" builtinId="28" hidden="1"/>
    <cellStyle name="Neutralny" xfId="14512" builtinId="28" hidden="1"/>
    <cellStyle name="Neutralny" xfId="14550" builtinId="28" hidden="1"/>
    <cellStyle name="Neutralny" xfId="14590" builtinId="28" hidden="1"/>
    <cellStyle name="Neutralny" xfId="14629" builtinId="28" hidden="1"/>
    <cellStyle name="Neutralny" xfId="14669" builtinId="28" hidden="1"/>
    <cellStyle name="Neutralny" xfId="14709" builtinId="28" hidden="1"/>
    <cellStyle name="Neutralny" xfId="14749" builtinId="28" hidden="1"/>
    <cellStyle name="Neutralny" xfId="14787" builtinId="28" hidden="1"/>
    <cellStyle name="Neutralny" xfId="14827" builtinId="28" hidden="1"/>
    <cellStyle name="Neutralny" xfId="14866" builtinId="28" hidden="1"/>
    <cellStyle name="Neutralny" xfId="14906" builtinId="28" hidden="1"/>
    <cellStyle name="Neutralny" xfId="14946" builtinId="28" hidden="1"/>
    <cellStyle name="Neutralny" xfId="14985" builtinId="28" hidden="1"/>
    <cellStyle name="Neutralny" xfId="15025" builtinId="28" hidden="1"/>
    <cellStyle name="Neutralny" xfId="15064" builtinId="28" hidden="1"/>
    <cellStyle name="Neutralny" xfId="15104" builtinId="28" hidden="1"/>
    <cellStyle name="Neutralny" xfId="15143" builtinId="28" hidden="1"/>
    <cellStyle name="Neutralny" xfId="13583" builtinId="28" hidden="1"/>
    <cellStyle name="Neutralny" xfId="13619" builtinId="28" hidden="1"/>
    <cellStyle name="Neutralny" xfId="15188" builtinId="28" hidden="1"/>
    <cellStyle name="Neutralny" xfId="15228" builtinId="28" hidden="1"/>
    <cellStyle name="Neutralny" xfId="15266" builtinId="28" hidden="1"/>
    <cellStyle name="Neutralny" xfId="15306" builtinId="28" hidden="1"/>
    <cellStyle name="Neutralny" xfId="15345" builtinId="28" hidden="1"/>
    <cellStyle name="Neutralny" xfId="15385" builtinId="28" hidden="1"/>
    <cellStyle name="Neutralny" xfId="15425" builtinId="28" hidden="1"/>
    <cellStyle name="Neutralny" xfId="15465" builtinId="28" hidden="1"/>
    <cellStyle name="Neutralny" xfId="15503" builtinId="28" hidden="1"/>
    <cellStyle name="Neutralny" xfId="15543" builtinId="28" hidden="1"/>
    <cellStyle name="Neutralny" xfId="15582" builtinId="28" hidden="1"/>
    <cellStyle name="Neutralny" xfId="15622" builtinId="28" hidden="1"/>
    <cellStyle name="Neutralny" xfId="15662" builtinId="28" hidden="1"/>
    <cellStyle name="Neutralny" xfId="15701" builtinId="28" hidden="1"/>
    <cellStyle name="Neutralny" xfId="15741" builtinId="28" hidden="1"/>
    <cellStyle name="Neutralny" xfId="15780" builtinId="28" hidden="1"/>
    <cellStyle name="Neutralny" xfId="15820" builtinId="28" hidden="1"/>
    <cellStyle name="Neutralny" xfId="15859" builtinId="28" hidden="1"/>
    <cellStyle name="Neutralny" xfId="3219" builtinId="28" hidden="1"/>
    <cellStyle name="Neutralny" xfId="3272" builtinId="28" hidden="1"/>
    <cellStyle name="Neutralny" xfId="15912" builtinId="28" hidden="1"/>
    <cellStyle name="Neutralny" xfId="15952" builtinId="28" hidden="1"/>
    <cellStyle name="Neutralny" xfId="15990" builtinId="28" hidden="1"/>
    <cellStyle name="Neutralny" xfId="16030" builtinId="28" hidden="1"/>
    <cellStyle name="Neutralny" xfId="16069" builtinId="28" hidden="1"/>
    <cellStyle name="Neutralny" xfId="16109" builtinId="28" hidden="1"/>
    <cellStyle name="Neutralny" xfId="16149" builtinId="28" hidden="1"/>
    <cellStyle name="Neutralny" xfId="16189" builtinId="28" hidden="1"/>
    <cellStyle name="Neutralny" xfId="16227" builtinId="28" hidden="1"/>
    <cellStyle name="Neutralny" xfId="16267" builtinId="28" hidden="1"/>
    <cellStyle name="Neutralny" xfId="16306" builtinId="28" hidden="1"/>
    <cellStyle name="Neutralny" xfId="16346" builtinId="28" hidden="1"/>
    <cellStyle name="Neutralny" xfId="16386" builtinId="28" hidden="1"/>
    <cellStyle name="Neutralny" xfId="16425" builtinId="28" hidden="1"/>
    <cellStyle name="Neutralny" xfId="16465" builtinId="28" hidden="1"/>
    <cellStyle name="Neutralny" xfId="16504" builtinId="28" hidden="1"/>
    <cellStyle name="Neutralny" xfId="16544" builtinId="28" hidden="1"/>
    <cellStyle name="Neutralny" xfId="16583" builtinId="28" hidden="1"/>
    <cellStyle name="Neutralny" xfId="16622" builtinId="28" hidden="1"/>
    <cellStyle name="Neutralny" xfId="16781" builtinId="28" hidden="1"/>
    <cellStyle name="Neutralny" xfId="16821" builtinId="28" hidden="1"/>
    <cellStyle name="Neutralny" xfId="16861" builtinId="28" hidden="1"/>
    <cellStyle name="Neutralny" xfId="16899" builtinId="28" hidden="1"/>
    <cellStyle name="Neutralny" xfId="16939" builtinId="28" hidden="1"/>
    <cellStyle name="Neutralny" xfId="16978" builtinId="28" hidden="1"/>
    <cellStyle name="Neutralny" xfId="17018" builtinId="28" hidden="1"/>
    <cellStyle name="Neutralny" xfId="17058" builtinId="28" hidden="1"/>
    <cellStyle name="Neutralny" xfId="17098" builtinId="28" hidden="1"/>
    <cellStyle name="Neutralny" xfId="17136" builtinId="28" hidden="1"/>
    <cellStyle name="Neutralny" xfId="17176" builtinId="28" hidden="1"/>
    <cellStyle name="Neutralny" xfId="17215" builtinId="28" hidden="1"/>
    <cellStyle name="Neutralny" xfId="17255" builtinId="28" hidden="1"/>
    <cellStyle name="Neutralny" xfId="17295" builtinId="28" hidden="1"/>
    <cellStyle name="Neutralny" xfId="17334" builtinId="28" hidden="1"/>
    <cellStyle name="Neutralny" xfId="17375" builtinId="28" hidden="1"/>
    <cellStyle name="Neutralny" xfId="17414" builtinId="28" hidden="1"/>
    <cellStyle name="Neutralny" xfId="17454" builtinId="28" hidden="1"/>
    <cellStyle name="Neutralny" xfId="17493" builtinId="28" hidden="1"/>
    <cellStyle name="Neutralny" xfId="16766" builtinId="28" hidden="1"/>
    <cellStyle name="Neutralny" xfId="16662" builtinId="28" hidden="1"/>
    <cellStyle name="Neutralny" xfId="17566" builtinId="28" hidden="1"/>
    <cellStyle name="Neutralny" xfId="17606" builtinId="28" hidden="1"/>
    <cellStyle name="Neutralny" xfId="17644" builtinId="28" hidden="1"/>
    <cellStyle name="Neutralny" xfId="17684" builtinId="28" hidden="1"/>
    <cellStyle name="Neutralny" xfId="17723" builtinId="28" hidden="1"/>
    <cellStyle name="Neutralny" xfId="17763" builtinId="28" hidden="1"/>
    <cellStyle name="Neutralny" xfId="17803" builtinId="28" hidden="1"/>
    <cellStyle name="Neutralny" xfId="17843" builtinId="28" hidden="1"/>
    <cellStyle name="Neutralny" xfId="17881" builtinId="28" hidden="1"/>
    <cellStyle name="Neutralny" xfId="17921" builtinId="28" hidden="1"/>
    <cellStyle name="Neutralny" xfId="17960" builtinId="28" hidden="1"/>
    <cellStyle name="Neutralny" xfId="18000" builtinId="28" hidden="1"/>
    <cellStyle name="Neutralny" xfId="18040" builtinId="28" hidden="1"/>
    <cellStyle name="Neutralny" xfId="18079" builtinId="28" hidden="1"/>
    <cellStyle name="Neutralny" xfId="18119" builtinId="28" hidden="1"/>
    <cellStyle name="Neutralny" xfId="18158" builtinId="28" hidden="1"/>
    <cellStyle name="Neutralny" xfId="18198" builtinId="28" hidden="1"/>
    <cellStyle name="Neutralny" xfId="18237" builtinId="28" hidden="1"/>
    <cellStyle name="Neutralny" xfId="16677" builtinId="28" hidden="1"/>
    <cellStyle name="Neutralny" xfId="16713" builtinId="28" hidden="1"/>
    <cellStyle name="Neutralny" xfId="18282" builtinId="28" hidden="1"/>
    <cellStyle name="Neutralny" xfId="18322" builtinId="28" hidden="1"/>
    <cellStyle name="Neutralny" xfId="18360" builtinId="28" hidden="1"/>
    <cellStyle name="Neutralny" xfId="18400" builtinId="28" hidden="1"/>
    <cellStyle name="Neutralny" xfId="18439" builtinId="28" hidden="1"/>
    <cellStyle name="Neutralny" xfId="18479" builtinId="28" hidden="1"/>
    <cellStyle name="Neutralny" xfId="18519" builtinId="28" hidden="1"/>
    <cellStyle name="Neutralny" xfId="18559" builtinId="28" hidden="1"/>
    <cellStyle name="Neutralny" xfId="18597" builtinId="28" hidden="1"/>
    <cellStyle name="Neutralny" xfId="18637" builtinId="28" hidden="1"/>
    <cellStyle name="Neutralny" xfId="18676" builtinId="28" hidden="1"/>
    <cellStyle name="Neutralny" xfId="18716" builtinId="28" hidden="1"/>
    <cellStyle name="Neutralny" xfId="18756" builtinId="28" hidden="1"/>
    <cellStyle name="Neutralny" xfId="18795" builtinId="28" hidden="1"/>
    <cellStyle name="Neutralny" xfId="18835" builtinId="28" hidden="1"/>
    <cellStyle name="Neutralny" xfId="18874" builtinId="28" hidden="1"/>
    <cellStyle name="Neutralny" xfId="18914" builtinId="28" hidden="1"/>
    <cellStyle name="Neutralny" xfId="18953" builtinId="28" hidden="1"/>
    <cellStyle name="Neutralny" xfId="3242" builtinId="28" hidden="1"/>
    <cellStyle name="Neutralny" xfId="19075" builtinId="28" hidden="1"/>
    <cellStyle name="Neutralny" xfId="19115" builtinId="28" hidden="1"/>
    <cellStyle name="Neutralny" xfId="19155" builtinId="28" hidden="1"/>
    <cellStyle name="Neutralny" xfId="19193" builtinId="28" hidden="1"/>
    <cellStyle name="Neutralny" xfId="19233" builtinId="28" hidden="1"/>
    <cellStyle name="Neutralny" xfId="19272" builtinId="28" hidden="1"/>
    <cellStyle name="Neutralny" xfId="19312" builtinId="28" hidden="1"/>
    <cellStyle name="Neutralny" xfId="19352" builtinId="28" hidden="1"/>
    <cellStyle name="Neutralny" xfId="19392" builtinId="28" hidden="1"/>
    <cellStyle name="Neutralny" xfId="19430" builtinId="28" hidden="1"/>
    <cellStyle name="Neutralny" xfId="19470" builtinId="28" hidden="1"/>
    <cellStyle name="Neutralny" xfId="19509" builtinId="28" hidden="1"/>
    <cellStyle name="Neutralny" xfId="19549" builtinId="28" hidden="1"/>
    <cellStyle name="Neutralny" xfId="19589" builtinId="28" hidden="1"/>
    <cellStyle name="Neutralny" xfId="19628" builtinId="28" hidden="1"/>
    <cellStyle name="Neutralny" xfId="19668" builtinId="28" hidden="1"/>
    <cellStyle name="Neutralny" xfId="19707" builtinId="28" hidden="1"/>
    <cellStyle name="Neutralny" xfId="19747" builtinId="28" hidden="1"/>
    <cellStyle name="Neutralny" xfId="19786" builtinId="28" hidden="1"/>
    <cellStyle name="Neutralny" xfId="19837" builtinId="28" hidden="1"/>
    <cellStyle name="Neutralny" xfId="19996" builtinId="28" hidden="1"/>
    <cellStyle name="Neutralny" xfId="20036" builtinId="28" hidden="1"/>
    <cellStyle name="Neutralny" xfId="20076" builtinId="28" hidden="1"/>
    <cellStyle name="Neutralny" xfId="20114" builtinId="28" hidden="1"/>
    <cellStyle name="Neutralny" xfId="20154" builtinId="28" hidden="1"/>
    <cellStyle name="Neutralny" xfId="20193" builtinId="28" hidden="1"/>
    <cellStyle name="Neutralny" xfId="20233" builtinId="28" hidden="1"/>
    <cellStyle name="Neutralny" xfId="20273" builtinId="28" hidden="1"/>
    <cellStyle name="Neutralny" xfId="20313" builtinId="28" hidden="1"/>
    <cellStyle name="Neutralny" xfId="20351" builtinId="28" hidden="1"/>
    <cellStyle name="Neutralny" xfId="20391" builtinId="28" hidden="1"/>
    <cellStyle name="Neutralny" xfId="20430" builtinId="28" hidden="1"/>
    <cellStyle name="Neutralny" xfId="20470" builtinId="28" hidden="1"/>
    <cellStyle name="Neutralny" xfId="20510" builtinId="28" hidden="1"/>
    <cellStyle name="Neutralny" xfId="20549" builtinId="28" hidden="1"/>
    <cellStyle name="Neutralny" xfId="20590" builtinId="28" hidden="1"/>
    <cellStyle name="Neutralny" xfId="20629" builtinId="28" hidden="1"/>
    <cellStyle name="Neutralny" xfId="20669" builtinId="28" hidden="1"/>
    <cellStyle name="Neutralny" xfId="20708" builtinId="28" hidden="1"/>
    <cellStyle name="Neutralny" xfId="19981" builtinId="28" hidden="1"/>
    <cellStyle name="Neutralny" xfId="19877" builtinId="28" hidden="1"/>
    <cellStyle name="Neutralny" xfId="20781" builtinId="28" hidden="1"/>
    <cellStyle name="Neutralny" xfId="20821" builtinId="28" hidden="1"/>
    <cellStyle name="Neutralny" xfId="20859" builtinId="28" hidden="1"/>
    <cellStyle name="Neutralny" xfId="20899" builtinId="28" hidden="1"/>
    <cellStyle name="Neutralny" xfId="20938" builtinId="28" hidden="1"/>
    <cellStyle name="Neutralny" xfId="20978" builtinId="28" hidden="1"/>
    <cellStyle name="Neutralny" xfId="21018" builtinId="28" hidden="1"/>
    <cellStyle name="Neutralny" xfId="21058" builtinId="28" hidden="1"/>
    <cellStyle name="Neutralny" xfId="21096" builtinId="28" hidden="1"/>
    <cellStyle name="Neutralny" xfId="21136" builtinId="28" hidden="1"/>
    <cellStyle name="Neutralny" xfId="21175" builtinId="28" hidden="1"/>
    <cellStyle name="Neutralny" xfId="21215" builtinId="28" hidden="1"/>
    <cellStyle name="Neutralny" xfId="21255" builtinId="28" hidden="1"/>
    <cellStyle name="Neutralny" xfId="21294" builtinId="28" hidden="1"/>
    <cellStyle name="Neutralny" xfId="21334" builtinId="28" hidden="1"/>
    <cellStyle name="Neutralny" xfId="21373" builtinId="28" hidden="1"/>
    <cellStyle name="Neutralny" xfId="21413" builtinId="28" hidden="1"/>
    <cellStyle name="Neutralny" xfId="21452" builtinId="28" hidden="1"/>
    <cellStyle name="Neutralny" xfId="19892" builtinId="28" hidden="1"/>
    <cellStyle name="Neutralny" xfId="19928" builtinId="28" hidden="1"/>
    <cellStyle name="Neutralny" xfId="21497" builtinId="28" hidden="1"/>
    <cellStyle name="Neutralny" xfId="21537" builtinId="28" hidden="1"/>
    <cellStyle name="Neutralny" xfId="21575" builtinId="28" hidden="1"/>
    <cellStyle name="Neutralny" xfId="21615" builtinId="28" hidden="1"/>
    <cellStyle name="Neutralny" xfId="21654" builtinId="28" hidden="1"/>
    <cellStyle name="Neutralny" xfId="21694" builtinId="28" hidden="1"/>
    <cellStyle name="Neutralny" xfId="21734" builtinId="28" hidden="1"/>
    <cellStyle name="Neutralny" xfId="21774" builtinId="28" hidden="1"/>
    <cellStyle name="Neutralny" xfId="21812" builtinId="28" hidden="1"/>
    <cellStyle name="Neutralny" xfId="21852" builtinId="28" hidden="1"/>
    <cellStyle name="Neutralny" xfId="21891" builtinId="28" hidden="1"/>
    <cellStyle name="Neutralny" xfId="21931" builtinId="28" hidden="1"/>
    <cellStyle name="Neutralny" xfId="21971" builtinId="28" hidden="1"/>
    <cellStyle name="Neutralny" xfId="22010" builtinId="28" hidden="1"/>
    <cellStyle name="Neutralny" xfId="22050" builtinId="28" hidden="1"/>
    <cellStyle name="Neutralny" xfId="22089" builtinId="28" hidden="1"/>
    <cellStyle name="Neutralny" xfId="22129" builtinId="28" hidden="1"/>
    <cellStyle name="Neutralny" xfId="22168" builtinId="28" hidden="1"/>
    <cellStyle name="Neutralny" xfId="22207" builtinId="28" hidden="1"/>
    <cellStyle name="Neutralny" xfId="22247" builtinId="28" hidden="1"/>
    <cellStyle name="Neutralny" xfId="22287" builtinId="28" hidden="1"/>
    <cellStyle name="Neutralny" xfId="22327" builtinId="28" hidden="1"/>
    <cellStyle name="Neutralny" xfId="22365" builtinId="28" hidden="1"/>
    <cellStyle name="Neutralny" xfId="22405" builtinId="28" hidden="1"/>
    <cellStyle name="Neutralny" xfId="22444" builtinId="28" hidden="1"/>
    <cellStyle name="Neutralny" xfId="22484" builtinId="28" hidden="1"/>
    <cellStyle name="Neutralny" xfId="22524" builtinId="28" hidden="1"/>
    <cellStyle name="Neutralny" xfId="22564" builtinId="28" hidden="1"/>
    <cellStyle name="Neutralny" xfId="22602" builtinId="28" hidden="1"/>
    <cellStyle name="Neutralny" xfId="22642" builtinId="28" hidden="1"/>
    <cellStyle name="Neutralny" xfId="22681" builtinId="28" hidden="1"/>
    <cellStyle name="Neutralny" xfId="22721" builtinId="28" hidden="1"/>
    <cellStyle name="Neutralny" xfId="22761" builtinId="28" hidden="1"/>
    <cellStyle name="Neutralny" xfId="22800" builtinId="28" hidden="1"/>
    <cellStyle name="Neutralny" xfId="22840" builtinId="28" hidden="1"/>
    <cellStyle name="Neutralny" xfId="22879" builtinId="28" hidden="1"/>
    <cellStyle name="Neutralny" xfId="22919" builtinId="28" hidden="1"/>
    <cellStyle name="Neutralny" xfId="22958" builtinId="28" hidden="1"/>
    <cellStyle name="Neutralny" xfId="22997" builtinId="28" hidden="1"/>
    <cellStyle name="Neutralny" xfId="23156" builtinId="28" hidden="1"/>
    <cellStyle name="Neutralny" xfId="23196" builtinId="28" hidden="1"/>
    <cellStyle name="Neutralny" xfId="23236" builtinId="28" hidden="1"/>
    <cellStyle name="Neutralny" xfId="23274" builtinId="28" hidden="1"/>
    <cellStyle name="Neutralny" xfId="23314" builtinId="28" hidden="1"/>
    <cellStyle name="Neutralny" xfId="23353" builtinId="28" hidden="1"/>
    <cellStyle name="Neutralny" xfId="23393" builtinId="28" hidden="1"/>
    <cellStyle name="Neutralny" xfId="23433" builtinId="28" hidden="1"/>
    <cellStyle name="Neutralny" xfId="23473" builtinId="28" hidden="1"/>
    <cellStyle name="Neutralny" xfId="23511" builtinId="28" hidden="1"/>
    <cellStyle name="Neutralny" xfId="23551" builtinId="28" hidden="1"/>
    <cellStyle name="Neutralny" xfId="23590" builtinId="28" hidden="1"/>
    <cellStyle name="Neutralny" xfId="23630" builtinId="28" hidden="1"/>
    <cellStyle name="Neutralny" xfId="23670" builtinId="28" hidden="1"/>
    <cellStyle name="Neutralny" xfId="23709" builtinId="28" hidden="1"/>
    <cellStyle name="Neutralny" xfId="23750" builtinId="28" hidden="1"/>
    <cellStyle name="Neutralny" xfId="23789" builtinId="28" hidden="1"/>
    <cellStyle name="Neutralny" xfId="23829" builtinId="28" hidden="1"/>
    <cellStyle name="Neutralny" xfId="23868" builtinId="28" hidden="1"/>
    <cellStyle name="Neutralny" xfId="23141" builtinId="28" hidden="1"/>
    <cellStyle name="Neutralny" xfId="23037" builtinId="28" hidden="1"/>
    <cellStyle name="Neutralny" xfId="23941" builtinId="28" hidden="1"/>
    <cellStyle name="Neutralny" xfId="23981" builtinId="28" hidden="1"/>
    <cellStyle name="Neutralny" xfId="24019" builtinId="28" hidden="1"/>
    <cellStyle name="Neutralny" xfId="24059" builtinId="28" hidden="1"/>
    <cellStyle name="Neutralny" xfId="24098" builtinId="28" hidden="1"/>
    <cellStyle name="Neutralny" xfId="24138" builtinId="28" hidden="1"/>
    <cellStyle name="Neutralny" xfId="24178" builtinId="28" hidden="1"/>
    <cellStyle name="Neutralny" xfId="24218" builtinId="28" hidden="1"/>
    <cellStyle name="Neutralny" xfId="24256" builtinId="28" hidden="1"/>
    <cellStyle name="Neutralny" xfId="24296" builtinId="28" hidden="1"/>
    <cellStyle name="Neutralny" xfId="24335" builtinId="28" hidden="1"/>
    <cellStyle name="Neutralny" xfId="24375" builtinId="28" hidden="1"/>
    <cellStyle name="Neutralny" xfId="24415" builtinId="28" hidden="1"/>
    <cellStyle name="Neutralny" xfId="24454" builtinId="28" hidden="1"/>
    <cellStyle name="Neutralny" xfId="24494" builtinId="28" hidden="1"/>
    <cellStyle name="Neutralny" xfId="24533" builtinId="28" hidden="1"/>
    <cellStyle name="Neutralny" xfId="24573" builtinId="28" hidden="1"/>
    <cellStyle name="Neutralny" xfId="24612" builtinId="28" hidden="1"/>
    <cellStyle name="Neutralny" xfId="23052" builtinId="28" hidden="1"/>
    <cellStyle name="Neutralny" xfId="23088" builtinId="28" hidden="1"/>
    <cellStyle name="Neutralny" xfId="24657" builtinId="28" hidden="1"/>
    <cellStyle name="Neutralny" xfId="24697" builtinId="28" hidden="1"/>
    <cellStyle name="Neutralny" xfId="24735" builtinId="28" hidden="1"/>
    <cellStyle name="Neutralny" xfId="24775" builtinId="28" hidden="1"/>
    <cellStyle name="Neutralny" xfId="24814" builtinId="28" hidden="1"/>
    <cellStyle name="Neutralny" xfId="24854" builtinId="28" hidden="1"/>
    <cellStyle name="Neutralny" xfId="24894" builtinId="28" hidden="1"/>
    <cellStyle name="Neutralny" xfId="24934" builtinId="28" hidden="1"/>
    <cellStyle name="Neutralny" xfId="24972" builtinId="28" hidden="1"/>
    <cellStyle name="Neutralny" xfId="25012" builtinId="28" hidden="1"/>
    <cellStyle name="Neutralny" xfId="25051" builtinId="28" hidden="1"/>
    <cellStyle name="Neutralny" xfId="25091" builtinId="28" hidden="1"/>
    <cellStyle name="Neutralny" xfId="25131" builtinId="28" hidden="1"/>
    <cellStyle name="Neutralny" xfId="25170" builtinId="28" hidden="1"/>
    <cellStyle name="Neutralny" xfId="25210" builtinId="28" hidden="1"/>
    <cellStyle name="Neutralny" xfId="25249" builtinId="28" hidden="1"/>
    <cellStyle name="Neutralny" xfId="25289" builtinId="28" hidden="1"/>
    <cellStyle name="Neutralny" xfId="25328" builtinId="28" hidden="1"/>
    <cellStyle name="Neutralny" xfId="19060" builtinId="28" hidden="1"/>
    <cellStyle name="Neutralny" xfId="19822" builtinId="28" hidden="1"/>
    <cellStyle name="Neutralny" xfId="18991" builtinId="28" hidden="1"/>
    <cellStyle name="Neutralny" xfId="25394" builtinId="28" hidden="1"/>
    <cellStyle name="Neutralny" xfId="25432" builtinId="28" hidden="1"/>
    <cellStyle name="Neutralny" xfId="25472" builtinId="28" hidden="1"/>
    <cellStyle name="Neutralny" xfId="25511" builtinId="28" hidden="1"/>
    <cellStyle name="Neutralny" xfId="25551" builtinId="28" hidden="1"/>
    <cellStyle name="Neutralny" xfId="25591" builtinId="28" hidden="1"/>
    <cellStyle name="Neutralny" xfId="25631" builtinId="28" hidden="1"/>
    <cellStyle name="Neutralny" xfId="25669" builtinId="28" hidden="1"/>
    <cellStyle name="Neutralny" xfId="25709" builtinId="28" hidden="1"/>
    <cellStyle name="Neutralny" xfId="25748" builtinId="28" hidden="1"/>
    <cellStyle name="Neutralny" xfId="25788" builtinId="28" hidden="1"/>
    <cellStyle name="Neutralny" xfId="25828" builtinId="28" hidden="1"/>
    <cellStyle name="Neutralny" xfId="25867" builtinId="28" hidden="1"/>
    <cellStyle name="Neutralny" xfId="25907" builtinId="28" hidden="1"/>
    <cellStyle name="Neutralny" xfId="25946" builtinId="28" hidden="1"/>
    <cellStyle name="Neutralny" xfId="25986" builtinId="28" hidden="1"/>
    <cellStyle name="Neutralny" xfId="26025" builtinId="28" hidden="1"/>
    <cellStyle name="Neutralny" xfId="26064" builtinId="28" hidden="1"/>
    <cellStyle name="Neutralny" xfId="26223" builtinId="28" hidden="1"/>
    <cellStyle name="Neutralny" xfId="26263" builtinId="28" hidden="1"/>
    <cellStyle name="Neutralny" xfId="26303" builtinId="28" hidden="1"/>
    <cellStyle name="Neutralny" xfId="26341" builtinId="28" hidden="1"/>
    <cellStyle name="Neutralny" xfId="26381" builtinId="28" hidden="1"/>
    <cellStyle name="Neutralny" xfId="26420" builtinId="28" hidden="1"/>
    <cellStyle name="Neutralny" xfId="26460" builtinId="28" hidden="1"/>
    <cellStyle name="Neutralny" xfId="26500" builtinId="28" hidden="1"/>
    <cellStyle name="Neutralny" xfId="26540" builtinId="28" hidden="1"/>
    <cellStyle name="Neutralny" xfId="26578" builtinId="28" hidden="1"/>
    <cellStyle name="Neutralny" xfId="26618" builtinId="28" hidden="1"/>
    <cellStyle name="Neutralny" xfId="26657" builtinId="28" hidden="1"/>
    <cellStyle name="Neutralny" xfId="26697" builtinId="28" hidden="1"/>
    <cellStyle name="Neutralny" xfId="26737" builtinId="28" hidden="1"/>
    <cellStyle name="Neutralny" xfId="26776" builtinId="28" hidden="1"/>
    <cellStyle name="Neutralny" xfId="26817" builtinId="28" hidden="1"/>
    <cellStyle name="Neutralny" xfId="26856" builtinId="28" hidden="1"/>
    <cellStyle name="Neutralny" xfId="26896" builtinId="28" hidden="1"/>
    <cellStyle name="Neutralny" xfId="26935" builtinId="28" hidden="1"/>
    <cellStyle name="Neutralny" xfId="26208" builtinId="28" hidden="1"/>
    <cellStyle name="Neutralny" xfId="26104" builtinId="28" hidden="1"/>
    <cellStyle name="Neutralny" xfId="27008" builtinId="28" hidden="1"/>
    <cellStyle name="Neutralny" xfId="27048" builtinId="28" hidden="1"/>
    <cellStyle name="Neutralny" xfId="27086" builtinId="28" hidden="1"/>
    <cellStyle name="Neutralny" xfId="27126" builtinId="28" hidden="1"/>
    <cellStyle name="Neutralny" xfId="27165" builtinId="28" hidden="1"/>
    <cellStyle name="Neutralny" xfId="27205" builtinId="28" hidden="1"/>
    <cellStyle name="Neutralny" xfId="27245" builtinId="28" hidden="1"/>
    <cellStyle name="Neutralny" xfId="27285" builtinId="28" hidden="1"/>
    <cellStyle name="Neutralny" xfId="27323" builtinId="28" hidden="1"/>
    <cellStyle name="Neutralny" xfId="27363" builtinId="28" hidden="1"/>
    <cellStyle name="Neutralny" xfId="27402" builtinId="28" hidden="1"/>
    <cellStyle name="Neutralny" xfId="27442" builtinId="28" hidden="1"/>
    <cellStyle name="Neutralny" xfId="27482" builtinId="28" hidden="1"/>
    <cellStyle name="Neutralny" xfId="27521" builtinId="28" hidden="1"/>
    <cellStyle name="Neutralny" xfId="27561" builtinId="28" hidden="1"/>
    <cellStyle name="Neutralny" xfId="27600" builtinId="28" hidden="1"/>
    <cellStyle name="Neutralny" xfId="27640" builtinId="28" hidden="1"/>
    <cellStyle name="Neutralny" xfId="27679" builtinId="28" hidden="1"/>
    <cellStyle name="Neutralny" xfId="26119" builtinId="28" hidden="1"/>
    <cellStyle name="Neutralny" xfId="26155" builtinId="28" hidden="1"/>
    <cellStyle name="Neutralny" xfId="27724" builtinId="28" hidden="1"/>
    <cellStyle name="Neutralny" xfId="27764" builtinId="28" hidden="1"/>
    <cellStyle name="Neutralny" xfId="27802" builtinId="28" hidden="1"/>
    <cellStyle name="Neutralny" xfId="27842" builtinId="28" hidden="1"/>
    <cellStyle name="Neutralny" xfId="27881" builtinId="28" hidden="1"/>
    <cellStyle name="Neutralny" xfId="27921" builtinId="28" hidden="1"/>
    <cellStyle name="Neutralny" xfId="27961" builtinId="28" hidden="1"/>
    <cellStyle name="Neutralny" xfId="28001" builtinId="28" hidden="1"/>
    <cellStyle name="Neutralny" xfId="28039" builtinId="28" hidden="1"/>
    <cellStyle name="Neutralny" xfId="28079" builtinId="28" hidden="1"/>
    <cellStyle name="Neutralny" xfId="28118" builtinId="28" hidden="1"/>
    <cellStyle name="Neutralny" xfId="28158" builtinId="28" hidden="1"/>
    <cellStyle name="Neutralny" xfId="28198" builtinId="28" hidden="1"/>
    <cellStyle name="Neutralny" xfId="28237" builtinId="28" hidden="1"/>
    <cellStyle name="Neutralny" xfId="28277" builtinId="28" hidden="1"/>
    <cellStyle name="Neutralny" xfId="28316" builtinId="28" hidden="1"/>
    <cellStyle name="Neutralny" xfId="28356" builtinId="28" hidden="1"/>
    <cellStyle name="Neutralny" xfId="28395" builtinId="28" hidden="1"/>
    <cellStyle name="Neutralny" xfId="28434" builtinId="28" hidden="1"/>
    <cellStyle name="Neutralny" xfId="28558" builtinId="28" hidden="1"/>
    <cellStyle name="Neutralny" xfId="28600" builtinId="28" hidden="1"/>
    <cellStyle name="Neutralny" xfId="28640" builtinId="28" hidden="1"/>
    <cellStyle name="Neutralny" xfId="28678" builtinId="28" hidden="1"/>
    <cellStyle name="Neutralny" xfId="28718" builtinId="28" hidden="1"/>
    <cellStyle name="Neutralny" xfId="28757" builtinId="28" hidden="1"/>
    <cellStyle name="Neutralny" xfId="28797" builtinId="28" hidden="1"/>
    <cellStyle name="Neutralny" xfId="28837" builtinId="28" hidden="1"/>
    <cellStyle name="Neutralny" xfId="28877" builtinId="28" hidden="1"/>
    <cellStyle name="Neutralny" xfId="28915" builtinId="28" hidden="1"/>
    <cellStyle name="Neutralny" xfId="28955" builtinId="28" hidden="1"/>
    <cellStyle name="Neutralny" xfId="28996" builtinId="28" hidden="1"/>
    <cellStyle name="Neutralny" xfId="29036" builtinId="28" hidden="1"/>
    <cellStyle name="Neutralny" xfId="29076" builtinId="28" hidden="1"/>
    <cellStyle name="Neutralny" xfId="29115" builtinId="28" hidden="1"/>
    <cellStyle name="Neutralny" xfId="29156" builtinId="28" hidden="1"/>
    <cellStyle name="Neutralny" xfId="29195" builtinId="28" hidden="1"/>
    <cellStyle name="Neutralny" xfId="29235" builtinId="28" hidden="1"/>
    <cellStyle name="Neutralny" xfId="29274" builtinId="28" hidden="1"/>
    <cellStyle name="Neutralny" xfId="29324" builtinId="28" hidden="1"/>
    <cellStyle name="Neutralny" xfId="29483" builtinId="28" hidden="1"/>
    <cellStyle name="Neutralny" xfId="29525" builtinId="28" hidden="1"/>
    <cellStyle name="Neutralny" xfId="29565" builtinId="28" hidden="1"/>
    <cellStyle name="Neutralny" xfId="29603" builtinId="28" hidden="1"/>
    <cellStyle name="Neutralny" xfId="29643" builtinId="28" hidden="1"/>
    <cellStyle name="Neutralny" xfId="29682" builtinId="28" hidden="1"/>
    <cellStyle name="Neutralny" xfId="29722" builtinId="28" hidden="1"/>
    <cellStyle name="Neutralny" xfId="29762" builtinId="28" hidden="1"/>
    <cellStyle name="Neutralny" xfId="29802" builtinId="28" hidden="1"/>
    <cellStyle name="Neutralny" xfId="29840" builtinId="28" hidden="1"/>
    <cellStyle name="Neutralny" xfId="29880" builtinId="28" hidden="1"/>
    <cellStyle name="Neutralny" xfId="29921" builtinId="28" hidden="1"/>
    <cellStyle name="Neutralny" xfId="29961" builtinId="28" hidden="1"/>
    <cellStyle name="Neutralny" xfId="30001" builtinId="28" hidden="1"/>
    <cellStyle name="Neutralny" xfId="30040" builtinId="28" hidden="1"/>
    <cellStyle name="Neutralny" xfId="30081" builtinId="28" hidden="1"/>
    <cellStyle name="Neutralny" xfId="30120" builtinId="28" hidden="1"/>
    <cellStyle name="Neutralny" xfId="30160" builtinId="28" hidden="1"/>
    <cellStyle name="Neutralny" xfId="30199" builtinId="28" hidden="1"/>
    <cellStyle name="Neutralny" xfId="29468" builtinId="28" hidden="1"/>
    <cellStyle name="Neutralny" xfId="29364" builtinId="28" hidden="1"/>
    <cellStyle name="Neutralny" xfId="30272" builtinId="28" hidden="1"/>
    <cellStyle name="Neutralny" xfId="30312" builtinId="28" hidden="1"/>
    <cellStyle name="Neutralny" xfId="30350" builtinId="28" hidden="1"/>
    <cellStyle name="Neutralny" xfId="30390" builtinId="28" hidden="1"/>
    <cellStyle name="Neutralny" xfId="30429" builtinId="28" hidden="1"/>
    <cellStyle name="Neutralny" xfId="30469" builtinId="28" hidden="1"/>
    <cellStyle name="Neutralny" xfId="30509" builtinId="28" hidden="1"/>
    <cellStyle name="Neutralny" xfId="30549" builtinId="28" hidden="1"/>
    <cellStyle name="Neutralny" xfId="30587" builtinId="28" hidden="1"/>
    <cellStyle name="Neutralny" xfId="30627" builtinId="28" hidden="1"/>
    <cellStyle name="Neutralny" xfId="30666" builtinId="28" hidden="1"/>
    <cellStyle name="Neutralny" xfId="30706" builtinId="28" hidden="1"/>
    <cellStyle name="Neutralny" xfId="30746" builtinId="28" hidden="1"/>
    <cellStyle name="Neutralny" xfId="30785" builtinId="28" hidden="1"/>
    <cellStyle name="Neutralny" xfId="30825" builtinId="28" hidden="1"/>
    <cellStyle name="Neutralny" xfId="30864" builtinId="28" hidden="1"/>
    <cellStyle name="Neutralny" xfId="30904" builtinId="28" hidden="1"/>
    <cellStyle name="Neutralny" xfId="30943" builtinId="28" hidden="1"/>
    <cellStyle name="Neutralny" xfId="29379" builtinId="28" hidden="1"/>
    <cellStyle name="Neutralny" xfId="29415" builtinId="28" hidden="1"/>
    <cellStyle name="Neutralny" xfId="30988" builtinId="28" hidden="1"/>
    <cellStyle name="Neutralny" xfId="31028" builtinId="28" hidden="1"/>
    <cellStyle name="Neutralny" xfId="31066" builtinId="28" hidden="1"/>
    <cellStyle name="Neutralny" xfId="31106" builtinId="28" hidden="1"/>
    <cellStyle name="Neutralny" xfId="31145" builtinId="28" hidden="1"/>
    <cellStyle name="Neutralny" xfId="31185" builtinId="28" hidden="1"/>
    <cellStyle name="Neutralny" xfId="31225" builtinId="28" hidden="1"/>
    <cellStyle name="Neutralny" xfId="31265" builtinId="28" hidden="1"/>
    <cellStyle name="Neutralny" xfId="31303" builtinId="28" hidden="1"/>
    <cellStyle name="Neutralny" xfId="31343" builtinId="28" hidden="1"/>
    <cellStyle name="Neutralny" xfId="31382" builtinId="28" hidden="1"/>
    <cellStyle name="Neutralny" xfId="31422" builtinId="28" hidden="1"/>
    <cellStyle name="Neutralny" xfId="31462" builtinId="28" hidden="1"/>
    <cellStyle name="Neutralny" xfId="31501" builtinId="28" hidden="1"/>
    <cellStyle name="Neutralny" xfId="31541" builtinId="28" hidden="1"/>
    <cellStyle name="Neutralny" xfId="31580" builtinId="28" hidden="1"/>
    <cellStyle name="Neutralny" xfId="31620" builtinId="28" hidden="1"/>
    <cellStyle name="Neutralny" xfId="31659" builtinId="28" hidden="1"/>
    <cellStyle name="Neutralny" xfId="28543" builtinId="28" hidden="1"/>
    <cellStyle name="Neutralny" xfId="28484" builtinId="28" hidden="1"/>
    <cellStyle name="Neutralny" xfId="31712" builtinId="28" hidden="1"/>
    <cellStyle name="Neutralny" xfId="31752" builtinId="28" hidden="1"/>
    <cellStyle name="Neutralny" xfId="31790" builtinId="28" hidden="1"/>
    <cellStyle name="Neutralny" xfId="31830" builtinId="28" hidden="1"/>
    <cellStyle name="Neutralny" xfId="31869" builtinId="28" hidden="1"/>
    <cellStyle name="Neutralny" xfId="31909" builtinId="28" hidden="1"/>
    <cellStyle name="Neutralny" xfId="31949" builtinId="28" hidden="1"/>
    <cellStyle name="Neutralny" xfId="31989" builtinId="28" hidden="1"/>
    <cellStyle name="Neutralny" xfId="32027" builtinId="28" hidden="1"/>
    <cellStyle name="Neutralny" xfId="32067" builtinId="28" hidden="1"/>
    <cellStyle name="Neutralny" xfId="32106" builtinId="28" hidden="1"/>
    <cellStyle name="Neutralny" xfId="32146" builtinId="28" hidden="1"/>
    <cellStyle name="Neutralny" xfId="32186" builtinId="28" hidden="1"/>
    <cellStyle name="Neutralny" xfId="32225" builtinId="28" hidden="1"/>
    <cellStyle name="Neutralny" xfId="32265" builtinId="28" hidden="1"/>
    <cellStyle name="Neutralny" xfId="32304" builtinId="28" hidden="1"/>
    <cellStyle name="Neutralny" xfId="32344" builtinId="28" hidden="1"/>
    <cellStyle name="Neutralny" xfId="32383" builtinId="28" hidden="1"/>
    <cellStyle name="Neutralny" xfId="32422" builtinId="28" hidden="1"/>
    <cellStyle name="Neutralny" xfId="32581" builtinId="28" hidden="1"/>
    <cellStyle name="Neutralny" xfId="32621" builtinId="28" hidden="1"/>
    <cellStyle name="Neutralny" xfId="32661" builtinId="28" hidden="1"/>
    <cellStyle name="Neutralny" xfId="32699" builtinId="28" hidden="1"/>
    <cellStyle name="Neutralny" xfId="32739" builtinId="28" hidden="1"/>
    <cellStyle name="Neutralny" xfId="32778" builtinId="28" hidden="1"/>
    <cellStyle name="Neutralny" xfId="32818" builtinId="28" hidden="1"/>
    <cellStyle name="Neutralny" xfId="32858" builtinId="28" hidden="1"/>
    <cellStyle name="Neutralny" xfId="32898" builtinId="28" hidden="1"/>
    <cellStyle name="Neutralny" xfId="32936" builtinId="28" hidden="1"/>
    <cellStyle name="Neutralny" xfId="32976" builtinId="28" hidden="1"/>
    <cellStyle name="Neutralny" xfId="33015" builtinId="28" hidden="1"/>
    <cellStyle name="Neutralny" xfId="33055" builtinId="28" hidden="1"/>
    <cellStyle name="Neutralny" xfId="33095" builtinId="28" hidden="1"/>
    <cellStyle name="Neutralny" xfId="33134" builtinId="28" hidden="1"/>
    <cellStyle name="Neutralny" xfId="33175" builtinId="28" hidden="1"/>
    <cellStyle name="Neutralny" xfId="33214" builtinId="28" hidden="1"/>
    <cellStyle name="Neutralny" xfId="33254" builtinId="28" hidden="1"/>
    <cellStyle name="Neutralny" xfId="33293" builtinId="28" hidden="1"/>
    <cellStyle name="Neutralny" xfId="32566" builtinId="28" hidden="1"/>
    <cellStyle name="Neutralny" xfId="32462" builtinId="28" hidden="1"/>
    <cellStyle name="Neutralny" xfId="33366" builtinId="28" hidden="1"/>
    <cellStyle name="Neutralny" xfId="33406" builtinId="28" hidden="1"/>
    <cellStyle name="Neutralny" xfId="33444" builtinId="28" hidden="1"/>
    <cellStyle name="Neutralny" xfId="33484" builtinId="28" hidden="1"/>
    <cellStyle name="Neutralny" xfId="33523" builtinId="28" hidden="1"/>
    <cellStyle name="Neutralny" xfId="33563" builtinId="28" hidden="1"/>
    <cellStyle name="Neutralny" xfId="33603" builtinId="28" hidden="1"/>
    <cellStyle name="Neutralny" xfId="33643" builtinId="28" hidden="1"/>
    <cellStyle name="Neutralny" xfId="33681" builtinId="28" hidden="1"/>
    <cellStyle name="Neutralny" xfId="33721" builtinId="28" hidden="1"/>
    <cellStyle name="Neutralny" xfId="33760" builtinId="28" hidden="1"/>
    <cellStyle name="Neutralny" xfId="33800" builtinId="28" hidden="1"/>
    <cellStyle name="Neutralny" xfId="33840" builtinId="28" hidden="1"/>
    <cellStyle name="Neutralny" xfId="33879" builtinId="28" hidden="1"/>
    <cellStyle name="Neutralny" xfId="33919" builtinId="28" hidden="1"/>
    <cellStyle name="Neutralny" xfId="33958" builtinId="28" hidden="1"/>
    <cellStyle name="Neutralny" xfId="33998" builtinId="28" hidden="1"/>
    <cellStyle name="Neutralny" xfId="34037" builtinId="28" hidden="1"/>
    <cellStyle name="Neutralny" xfId="32477" builtinId="28" hidden="1"/>
    <cellStyle name="Neutralny" xfId="32513" builtinId="28" hidden="1"/>
    <cellStyle name="Neutralny" xfId="34082" builtinId="28" hidden="1"/>
    <cellStyle name="Neutralny" xfId="34122" builtinId="28" hidden="1"/>
    <cellStyle name="Neutralny" xfId="34160" builtinId="28" hidden="1"/>
    <cellStyle name="Neutralny" xfId="34200" builtinId="28" hidden="1"/>
    <cellStyle name="Neutralny" xfId="34239" builtinId="28" hidden="1"/>
    <cellStyle name="Neutralny" xfId="34279" builtinId="28" hidden="1"/>
    <cellStyle name="Neutralny" xfId="34319" builtinId="28" hidden="1"/>
    <cellStyle name="Neutralny" xfId="34359" builtinId="28" hidden="1"/>
    <cellStyle name="Neutralny" xfId="34397" builtinId="28" hidden="1"/>
    <cellStyle name="Neutralny" xfId="34437" builtinId="28" hidden="1"/>
    <cellStyle name="Neutralny" xfId="34476" builtinId="28" hidden="1"/>
    <cellStyle name="Neutralny" xfId="34516" builtinId="28" hidden="1"/>
    <cellStyle name="Neutralny" xfId="34556" builtinId="28" hidden="1"/>
    <cellStyle name="Neutralny" xfId="34595" builtinId="28" hidden="1"/>
    <cellStyle name="Neutralny" xfId="34635" builtinId="28" hidden="1"/>
    <cellStyle name="Neutralny" xfId="34674" builtinId="28" hidden="1"/>
    <cellStyle name="Neutralny" xfId="34714" builtinId="28" hidden="1"/>
    <cellStyle name="Neutralny" xfId="34753" builtinId="28" hidden="1"/>
    <cellStyle name="Neutralny" xfId="28514" builtinId="28" hidden="1"/>
    <cellStyle name="Neutralny" xfId="34794" builtinId="28" hidden="1"/>
    <cellStyle name="Neutralny" xfId="34834" builtinId="28" hidden="1"/>
    <cellStyle name="Neutralny" xfId="34874" builtinId="28" hidden="1"/>
    <cellStyle name="Neutralny" xfId="34912" builtinId="28" hidden="1"/>
    <cellStyle name="Neutralny" xfId="34952" builtinId="28" hidden="1"/>
    <cellStyle name="Neutralny" xfId="34991" builtinId="28" hidden="1"/>
    <cellStyle name="Neutralny" xfId="35031" builtinId="28" hidden="1"/>
    <cellStyle name="Neutralny" xfId="35071" builtinId="28" hidden="1"/>
    <cellStyle name="Neutralny" xfId="35111" builtinId="28" hidden="1"/>
    <cellStyle name="Neutralny" xfId="35149" builtinId="28" hidden="1"/>
    <cellStyle name="Neutralny" xfId="35189" builtinId="28" hidden="1"/>
    <cellStyle name="Neutralny" xfId="35228" builtinId="28" hidden="1"/>
    <cellStyle name="Neutralny" xfId="35268" builtinId="28" hidden="1"/>
    <cellStyle name="Neutralny" xfId="35308" builtinId="28" hidden="1"/>
    <cellStyle name="Neutralny" xfId="35347" builtinId="28" hidden="1"/>
    <cellStyle name="Neutralny" xfId="35387" builtinId="28" hidden="1"/>
    <cellStyle name="Neutralny" xfId="35426" builtinId="28" hidden="1"/>
    <cellStyle name="Neutralny" xfId="35466" builtinId="28" hidden="1"/>
    <cellStyle name="Neutralny" xfId="35505" builtinId="28" hidden="1"/>
    <cellStyle name="Neutralny" xfId="35544" builtinId="28" hidden="1"/>
    <cellStyle name="Neutralny" xfId="35703" builtinId="28" hidden="1"/>
    <cellStyle name="Neutralny" xfId="35743" builtinId="28" hidden="1"/>
    <cellStyle name="Neutralny" xfId="35783" builtinId="28" hidden="1"/>
    <cellStyle name="Neutralny" xfId="35821" builtinId="28" hidden="1"/>
    <cellStyle name="Neutralny" xfId="35861" builtinId="28" hidden="1"/>
    <cellStyle name="Neutralny" xfId="35900" builtinId="28" hidden="1"/>
    <cellStyle name="Neutralny" xfId="35940" builtinId="28" hidden="1"/>
    <cellStyle name="Neutralny" xfId="35980" builtinId="28" hidden="1"/>
    <cellStyle name="Neutralny" xfId="36020" builtinId="28" hidden="1"/>
    <cellStyle name="Neutralny" xfId="36058" builtinId="28" hidden="1"/>
    <cellStyle name="Neutralny" xfId="36098" builtinId="28" hidden="1"/>
    <cellStyle name="Neutralny" xfId="36137" builtinId="28" hidden="1"/>
    <cellStyle name="Neutralny" xfId="36177" builtinId="28" hidden="1"/>
    <cellStyle name="Neutralny" xfId="36217" builtinId="28" hidden="1"/>
    <cellStyle name="Neutralny" xfId="36256" builtinId="28" hidden="1"/>
    <cellStyle name="Neutralny" xfId="36297" builtinId="28" hidden="1"/>
    <cellStyle name="Neutralny" xfId="36336" builtinId="28" hidden="1"/>
    <cellStyle name="Neutralny" xfId="36376" builtinId="28" hidden="1"/>
    <cellStyle name="Neutralny" xfId="36415" builtinId="28" hidden="1"/>
    <cellStyle name="Neutralny" xfId="35688" builtinId="28" hidden="1"/>
    <cellStyle name="Neutralny" xfId="35584" builtinId="28" hidden="1"/>
    <cellStyle name="Neutralny" xfId="36488" builtinId="28" hidden="1"/>
    <cellStyle name="Neutralny" xfId="36528" builtinId="28" hidden="1"/>
    <cellStyle name="Neutralny" xfId="36566" builtinId="28" hidden="1"/>
    <cellStyle name="Neutralny" xfId="36606" builtinId="28" hidden="1"/>
    <cellStyle name="Neutralny" xfId="36645" builtinId="28" hidden="1"/>
    <cellStyle name="Neutralny" xfId="36685" builtinId="28" hidden="1"/>
    <cellStyle name="Neutralny" xfId="36725" builtinId="28" hidden="1"/>
    <cellStyle name="Neutralny" xfId="36765" builtinId="28" hidden="1"/>
    <cellStyle name="Neutralny" xfId="36803" builtinId="28" hidden="1"/>
    <cellStyle name="Neutralny" xfId="36843" builtinId="28" hidden="1"/>
    <cellStyle name="Neutralny" xfId="36882" builtinId="28" hidden="1"/>
    <cellStyle name="Neutralny" xfId="36922" builtinId="28" hidden="1"/>
    <cellStyle name="Neutralny" xfId="36962" builtinId="28" hidden="1"/>
    <cellStyle name="Neutralny" xfId="37001" builtinId="28" hidden="1"/>
    <cellStyle name="Neutralny" xfId="37041" builtinId="28" hidden="1"/>
    <cellStyle name="Neutralny" xfId="37080" builtinId="28" hidden="1"/>
    <cellStyle name="Neutralny" xfId="37120" builtinId="28" hidden="1"/>
    <cellStyle name="Neutralny" xfId="37159" builtinId="28" hidden="1"/>
    <cellStyle name="Neutralny" xfId="35599" builtinId="28" hidden="1"/>
    <cellStyle name="Neutralny" xfId="35635" builtinId="28" hidden="1"/>
    <cellStyle name="Neutralny" xfId="37204" builtinId="28" hidden="1"/>
    <cellStyle name="Neutralny" xfId="37244" builtinId="28" hidden="1"/>
    <cellStyle name="Neutralny" xfId="37282" builtinId="28" hidden="1"/>
    <cellStyle name="Neutralny" xfId="37322" builtinId="28" hidden="1"/>
    <cellStyle name="Neutralny" xfId="37361" builtinId="28" hidden="1"/>
    <cellStyle name="Neutralny" xfId="37401" builtinId="28" hidden="1"/>
    <cellStyle name="Neutralny" xfId="37441" builtinId="28" hidden="1"/>
    <cellStyle name="Neutralny" xfId="37481" builtinId="28" hidden="1"/>
    <cellStyle name="Neutralny" xfId="37519" builtinId="28" hidden="1"/>
    <cellStyle name="Neutralny" xfId="37559" builtinId="28" hidden="1"/>
    <cellStyle name="Neutralny" xfId="37598" builtinId="28" hidden="1"/>
    <cellStyle name="Neutralny" xfId="37638" builtinId="28" hidden="1"/>
    <cellStyle name="Neutralny" xfId="37678" builtinId="28" hidden="1"/>
    <cellStyle name="Neutralny" xfId="37717" builtinId="28" hidden="1"/>
    <cellStyle name="Neutralny" xfId="37757" builtinId="28" hidden="1"/>
    <cellStyle name="Neutralny" xfId="37796" builtinId="28" hidden="1"/>
    <cellStyle name="Neutralny" xfId="37836" builtinId="28" hidden="1"/>
    <cellStyle name="Neutralny" xfId="37875" builtinId="28" hidden="1"/>
    <cellStyle name="Neutralny" xfId="37914" builtinId="28" hidden="1"/>
    <cellStyle name="Neutralny" xfId="37954" builtinId="28" hidden="1"/>
    <cellStyle name="Neutralny" xfId="37994" builtinId="28" hidden="1"/>
    <cellStyle name="Neutralny" xfId="38034" builtinId="28" hidden="1"/>
    <cellStyle name="Neutralny" xfId="38072" builtinId="28" hidden="1"/>
    <cellStyle name="Neutralny" xfId="38112" builtinId="28" hidden="1"/>
    <cellStyle name="Neutralny" xfId="38151" builtinId="28" hidden="1"/>
    <cellStyle name="Neutralny" xfId="38191" builtinId="28" hidden="1"/>
    <cellStyle name="Neutralny" xfId="38231" builtinId="28" hidden="1"/>
    <cellStyle name="Neutralny" xfId="38271" builtinId="28" hidden="1"/>
    <cellStyle name="Neutralny" xfId="38309" builtinId="28" hidden="1"/>
    <cellStyle name="Neutralny" xfId="38349" builtinId="28" hidden="1"/>
    <cellStyle name="Neutralny" xfId="38388" builtinId="28" hidden="1"/>
    <cellStyle name="Neutralny" xfId="38428" builtinId="28" hidden="1"/>
    <cellStyle name="Neutralny" xfId="38468" builtinId="28" hidden="1"/>
    <cellStyle name="Neutralny" xfId="38507" builtinId="28" hidden="1"/>
    <cellStyle name="Neutralny" xfId="38547" builtinId="28" hidden="1"/>
    <cellStyle name="Neutralny" xfId="38586" builtinId="28" hidden="1"/>
    <cellStyle name="Neutralny" xfId="38626" builtinId="28" hidden="1"/>
    <cellStyle name="Neutralny" xfId="38665" builtinId="28" hidden="1"/>
    <cellStyle name="Neutralny" xfId="38704" builtinId="28" hidden="1"/>
    <cellStyle name="Neutralny" xfId="38863" builtinId="28" hidden="1"/>
    <cellStyle name="Neutralny" xfId="38903" builtinId="28" hidden="1"/>
    <cellStyle name="Neutralny" xfId="38943" builtinId="28" hidden="1"/>
    <cellStyle name="Neutralny" xfId="38981" builtinId="28" hidden="1"/>
    <cellStyle name="Neutralny" xfId="39021" builtinId="28" hidden="1"/>
    <cellStyle name="Neutralny" xfId="39060" builtinId="28" hidden="1"/>
    <cellStyle name="Neutralny" xfId="39100" builtinId="28" hidden="1"/>
    <cellStyle name="Neutralny" xfId="39140" builtinId="28" hidden="1"/>
    <cellStyle name="Neutralny" xfId="39180" builtinId="28" hidden="1"/>
    <cellStyle name="Neutralny" xfId="39218" builtinId="28" hidden="1"/>
    <cellStyle name="Neutralny" xfId="39258" builtinId="28" hidden="1"/>
    <cellStyle name="Neutralny" xfId="39297" builtinId="28" hidden="1"/>
    <cellStyle name="Neutralny" xfId="39337" builtinId="28" hidden="1"/>
    <cellStyle name="Neutralny" xfId="39377" builtinId="28" hidden="1"/>
    <cellStyle name="Neutralny" xfId="39416" builtinId="28" hidden="1"/>
    <cellStyle name="Neutralny" xfId="39457" builtinId="28" hidden="1"/>
    <cellStyle name="Neutralny" xfId="39496" builtinId="28" hidden="1"/>
    <cellStyle name="Neutralny" xfId="39536" builtinId="28" hidden="1"/>
    <cellStyle name="Neutralny" xfId="39575" builtinId="28" hidden="1"/>
    <cellStyle name="Neutralny" xfId="38848" builtinId="28" hidden="1"/>
    <cellStyle name="Neutralny" xfId="38744" builtinId="28" hidden="1"/>
    <cellStyle name="Neutralny" xfId="39648" builtinId="28" hidden="1"/>
    <cellStyle name="Neutralny" xfId="39688" builtinId="28" hidden="1"/>
    <cellStyle name="Neutralny" xfId="39726" builtinId="28" hidden="1"/>
    <cellStyle name="Neutralny" xfId="39766" builtinId="28" hidden="1"/>
    <cellStyle name="Neutralny" xfId="39805" builtinId="28" hidden="1"/>
    <cellStyle name="Neutralny" xfId="39845" builtinId="28" hidden="1"/>
    <cellStyle name="Neutralny" xfId="39885" builtinId="28" hidden="1"/>
    <cellStyle name="Neutralny" xfId="39925" builtinId="28" hidden="1"/>
    <cellStyle name="Neutralny" xfId="39963" builtinId="28" hidden="1"/>
    <cellStyle name="Neutralny" xfId="40003" builtinId="28" hidden="1"/>
    <cellStyle name="Neutralny" xfId="40042" builtinId="28" hidden="1"/>
    <cellStyle name="Neutralny" xfId="40082" builtinId="28" hidden="1"/>
    <cellStyle name="Neutralny" xfId="40122" builtinId="28" hidden="1"/>
    <cellStyle name="Neutralny" xfId="40161" builtinId="28" hidden="1"/>
    <cellStyle name="Neutralny" xfId="40201" builtinId="28" hidden="1"/>
    <cellStyle name="Neutralny" xfId="40240" builtinId="28" hidden="1"/>
    <cellStyle name="Neutralny" xfId="40280" builtinId="28" hidden="1"/>
    <cellStyle name="Neutralny" xfId="40319" builtinId="28" hidden="1"/>
    <cellStyle name="Neutralny" xfId="38759" builtinId="28" hidden="1"/>
    <cellStyle name="Neutralny" xfId="38795" builtinId="28" hidden="1"/>
    <cellStyle name="Neutralny" xfId="40364" builtinId="28" hidden="1"/>
    <cellStyle name="Neutralny" xfId="40404" builtinId="28" hidden="1"/>
    <cellStyle name="Neutralny" xfId="40442" builtinId="28" hidden="1"/>
    <cellStyle name="Neutralny" xfId="40482" builtinId="28" hidden="1"/>
    <cellStyle name="Neutralny" xfId="40521" builtinId="28" hidden="1"/>
    <cellStyle name="Neutralny" xfId="40561" builtinId="28" hidden="1"/>
    <cellStyle name="Neutralny" xfId="40601" builtinId="28" hidden="1"/>
    <cellStyle name="Neutralny" xfId="40641" builtinId="28" hidden="1"/>
    <cellStyle name="Neutralny" xfId="40679" builtinId="28" hidden="1"/>
    <cellStyle name="Neutralny" xfId="40719" builtinId="28" hidden="1"/>
    <cellStyle name="Neutralny" xfId="40758" builtinId="28" hidden="1"/>
    <cellStyle name="Neutralny" xfId="40798" builtinId="28" hidden="1"/>
    <cellStyle name="Neutralny" xfId="40838" builtinId="28" hidden="1"/>
    <cellStyle name="Neutralny" xfId="40877" builtinId="28" hidden="1"/>
    <cellStyle name="Neutralny" xfId="40917" builtinId="28" hidden="1"/>
    <cellStyle name="Neutralny" xfId="40956" builtinId="28" hidden="1"/>
    <cellStyle name="Neutralny" xfId="40996" builtinId="28" hidden="1"/>
    <cellStyle name="Neutralny" xfId="41035" builtinId="28" hidden="1"/>
    <cellStyle name="Neutralny" xfId="41095" builtinId="28" hidden="1"/>
    <cellStyle name="Neutralny" xfId="41153" builtinId="28" hidden="1"/>
    <cellStyle name="Neutralny" xfId="41193" builtinId="28" hidden="1"/>
    <cellStyle name="Neutralny" xfId="41233" builtinId="28" hidden="1"/>
    <cellStyle name="Neutralny" xfId="41271" builtinId="28" hidden="1"/>
    <cellStyle name="Neutralny" xfId="41311" builtinId="28" hidden="1"/>
    <cellStyle name="Neutralny" xfId="41350" builtinId="28" hidden="1"/>
    <cellStyle name="Neutralny" xfId="41390" builtinId="28" hidden="1"/>
    <cellStyle name="Neutralny" xfId="41430" builtinId="28" hidden="1"/>
    <cellStyle name="Neutralny" xfId="41470" builtinId="28" hidden="1"/>
    <cellStyle name="Neutralny" xfId="41508" builtinId="28" hidden="1"/>
    <cellStyle name="Neutralny" xfId="41548" builtinId="28" hidden="1"/>
    <cellStyle name="Neutralny" xfId="41587" builtinId="28" hidden="1"/>
    <cellStyle name="Neutralny" xfId="41627" builtinId="28" hidden="1"/>
    <cellStyle name="Neutralny" xfId="41667" builtinId="28" hidden="1"/>
    <cellStyle name="Neutralny" xfId="41706" builtinId="28" hidden="1"/>
    <cellStyle name="Neutralny" xfId="41746" builtinId="28" hidden="1"/>
    <cellStyle name="Neutralny" xfId="41785" builtinId="28" hidden="1"/>
    <cellStyle name="Neutralny" xfId="41825" builtinId="28" hidden="1"/>
    <cellStyle name="Neutralny" xfId="41864" builtinId="28" hidden="1"/>
    <cellStyle name="Neutralny" xfId="41083" builtinId="28" hidden="1"/>
    <cellStyle name="Neutralny" xfId="41904" builtinId="28" hidden="1"/>
    <cellStyle name="Neutralny" xfId="41944" builtinId="28" hidden="1"/>
    <cellStyle name="Neutralny" xfId="41984" builtinId="28" hidden="1"/>
    <cellStyle name="Neutralny" xfId="42022" builtinId="28" hidden="1"/>
    <cellStyle name="Neutralny" xfId="42062" builtinId="28" hidden="1"/>
    <cellStyle name="Neutralny" xfId="42101" builtinId="28" hidden="1"/>
    <cellStyle name="Neutralny" xfId="42141" builtinId="28" hidden="1"/>
    <cellStyle name="Neutralny" xfId="42181" builtinId="28" hidden="1"/>
    <cellStyle name="Neutralny" xfId="42221" builtinId="28" hidden="1"/>
    <cellStyle name="Neutralny" xfId="42259" builtinId="28" hidden="1"/>
    <cellStyle name="Neutralny" xfId="42299" builtinId="28" hidden="1"/>
    <cellStyle name="Neutralny" xfId="42338" builtinId="28" hidden="1"/>
    <cellStyle name="Neutralny" xfId="42378" builtinId="28" hidden="1"/>
    <cellStyle name="Neutralny" xfId="42418" builtinId="28" hidden="1"/>
    <cellStyle name="Neutralny" xfId="42457" builtinId="28" hidden="1"/>
    <cellStyle name="Neutralny" xfId="42497" builtinId="28" hidden="1"/>
    <cellStyle name="Neutralny" xfId="42536" builtinId="28" hidden="1"/>
    <cellStyle name="Neutralny" xfId="42576" builtinId="28" hidden="1"/>
    <cellStyle name="Neutralny" xfId="42615" builtinId="28" hidden="1"/>
    <cellStyle name="Neutralny" xfId="42679" builtinId="28" hidden="1"/>
    <cellStyle name="Neutralny" xfId="42733" builtinId="28" hidden="1"/>
    <cellStyle name="Neutralny" xfId="42773" builtinId="28" hidden="1"/>
    <cellStyle name="Neutralny" xfId="42813" builtinId="28" hidden="1"/>
    <cellStyle name="Neutralny" xfId="42851" builtinId="28" hidden="1"/>
    <cellStyle name="Neutralny" xfId="42891" builtinId="28" hidden="1"/>
    <cellStyle name="Neutralny" xfId="42930" builtinId="28" hidden="1"/>
    <cellStyle name="Neutralny" xfId="42970" builtinId="28" hidden="1"/>
    <cellStyle name="Neutralny" xfId="43010" builtinId="28" hidden="1"/>
    <cellStyle name="Neutralny" xfId="43050" builtinId="28" hidden="1"/>
    <cellStyle name="Neutralny" xfId="43088" builtinId="28" hidden="1"/>
    <cellStyle name="Neutralny" xfId="43128" builtinId="28" hidden="1"/>
    <cellStyle name="Neutralny" xfId="43167" builtinId="28" hidden="1"/>
    <cellStyle name="Neutralny" xfId="43207" builtinId="28" hidden="1"/>
    <cellStyle name="Neutralny" xfId="43247" builtinId="28" hidden="1"/>
    <cellStyle name="Neutralny" xfId="43286" builtinId="28" hidden="1"/>
    <cellStyle name="Neutralny" xfId="43326" builtinId="28" hidden="1"/>
    <cellStyle name="Neutralny" xfId="43365" builtinId="28" hidden="1"/>
    <cellStyle name="Neutralny" xfId="43405" builtinId="28" hidden="1"/>
    <cellStyle name="Neutralny" xfId="43444" builtinId="28" hidden="1"/>
    <cellStyle name="Neutralny" xfId="42662" builtinId="28" hidden="1"/>
    <cellStyle name="Neutralny" xfId="43484" builtinId="28" hidden="1"/>
    <cellStyle name="Neutralny" xfId="43524" builtinId="28" hidden="1"/>
    <cellStyle name="Neutralny" xfId="43564" builtinId="28" hidden="1"/>
    <cellStyle name="Neutralny" xfId="43602" builtinId="28" hidden="1"/>
    <cellStyle name="Neutralny" xfId="43642" builtinId="28" hidden="1"/>
    <cellStyle name="Neutralny" xfId="43681" builtinId="28" hidden="1"/>
    <cellStyle name="Neutralny" xfId="43721" builtinId="28" hidden="1"/>
    <cellStyle name="Neutralny" xfId="43761" builtinId="28" hidden="1"/>
    <cellStyle name="Neutralny" xfId="43801" builtinId="28" hidden="1"/>
    <cellStyle name="Neutralny" xfId="43839" builtinId="28" hidden="1"/>
    <cellStyle name="Neutralny" xfId="43879" builtinId="28" hidden="1"/>
    <cellStyle name="Neutralny" xfId="43918" builtinId="28" hidden="1"/>
    <cellStyle name="Neutralny" xfId="43958" builtinId="28" hidden="1"/>
    <cellStyle name="Neutralny" xfId="43998" builtinId="28" hidden="1"/>
    <cellStyle name="Neutralny" xfId="44037" builtinId="28" hidden="1"/>
    <cellStyle name="Neutralny" xfId="44077" builtinId="28" hidden="1"/>
    <cellStyle name="Neutralny" xfId="44116" builtinId="28" hidden="1"/>
    <cellStyle name="Neutralny" xfId="44156" builtinId="28" hidden="1"/>
    <cellStyle name="Neutralny" xfId="44195" builtinId="28" hidden="1"/>
    <cellStyle name="Neutralny" xfId="44259" builtinId="28" hidden="1"/>
    <cellStyle name="Neutralny" xfId="44313" builtinId="28" hidden="1"/>
    <cellStyle name="Neutralny" xfId="44353" builtinId="28" hidden="1"/>
    <cellStyle name="Neutralny" xfId="44393" builtinId="28" hidden="1"/>
    <cellStyle name="Neutralny" xfId="44431" builtinId="28" hidden="1"/>
    <cellStyle name="Neutralny" xfId="44471" builtinId="28" hidden="1"/>
    <cellStyle name="Neutralny" xfId="44510" builtinId="28" hidden="1"/>
    <cellStyle name="Neutralny" xfId="44550" builtinId="28" hidden="1"/>
    <cellStyle name="Neutralny" xfId="44590" builtinId="28" hidden="1"/>
    <cellStyle name="Neutralny" xfId="44630" builtinId="28" hidden="1"/>
    <cellStyle name="Neutralny" xfId="44668" builtinId="28" hidden="1"/>
    <cellStyle name="Neutralny" xfId="44708" builtinId="28" hidden="1"/>
    <cellStyle name="Neutralny" xfId="44747" builtinId="28" hidden="1"/>
    <cellStyle name="Neutralny" xfId="44787" builtinId="28" hidden="1"/>
    <cellStyle name="Neutralny" xfId="44827" builtinId="28" hidden="1"/>
    <cellStyle name="Neutralny" xfId="44866" builtinId="28" hidden="1"/>
    <cellStyle name="Neutralny" xfId="44906" builtinId="28" hidden="1"/>
    <cellStyle name="Neutralny" xfId="44945" builtinId="28" hidden="1"/>
    <cellStyle name="Neutralny" xfId="44985" builtinId="28" hidden="1"/>
    <cellStyle name="Neutralny" xfId="45024" builtinId="28" hidden="1"/>
    <cellStyle name="Neutralny" xfId="44242" builtinId="28" hidden="1"/>
    <cellStyle name="Neutralny" xfId="45064" builtinId="28" hidden="1"/>
    <cellStyle name="Neutralny" xfId="45104" builtinId="28" hidden="1"/>
    <cellStyle name="Neutralny" xfId="45144" builtinId="28" hidden="1"/>
    <cellStyle name="Neutralny" xfId="45182" builtinId="28" hidden="1"/>
    <cellStyle name="Neutralny" xfId="45222" builtinId="28" hidden="1"/>
    <cellStyle name="Neutralny" xfId="45261" builtinId="28" hidden="1"/>
    <cellStyle name="Neutralny" xfId="45301" builtinId="28" hidden="1"/>
    <cellStyle name="Neutralny" xfId="45341" builtinId="28" hidden="1"/>
    <cellStyle name="Neutralny" xfId="45381" builtinId="28" hidden="1"/>
    <cellStyle name="Neutralny" xfId="45419" builtinId="28" hidden="1"/>
    <cellStyle name="Neutralny" xfId="45459" builtinId="28" hidden="1"/>
    <cellStyle name="Neutralny" xfId="45498" builtinId="28" hidden="1"/>
    <cellStyle name="Neutralny" xfId="45538" builtinId="28" hidden="1"/>
    <cellStyle name="Neutralny" xfId="45578" builtinId="28" hidden="1"/>
    <cellStyle name="Neutralny" xfId="45617" builtinId="28" hidden="1"/>
    <cellStyle name="Neutralny" xfId="45657" builtinId="28" hidden="1"/>
    <cellStyle name="Neutralny" xfId="45696" builtinId="28" hidden="1"/>
    <cellStyle name="Neutralny" xfId="45736" builtinId="28" hidden="1"/>
    <cellStyle name="Neutralny" xfId="45775" builtinId="28" hidden="1"/>
    <cellStyle name="Normalny" xfId="0" builtinId="0" customBuiltin="1"/>
    <cellStyle name="Obliczenia" xfId="195" builtinId="22" hidden="1"/>
    <cellStyle name="Obliczenia" xfId="234" builtinId="22" hidden="1"/>
    <cellStyle name="Obliczenia" xfId="274" builtinId="22" hidden="1"/>
    <cellStyle name="Obliczenia" xfId="314" builtinId="22" hidden="1"/>
    <cellStyle name="Obliczenia" xfId="354" builtinId="22" hidden="1"/>
    <cellStyle name="Obliczenia" xfId="392" builtinId="22" hidden="1"/>
    <cellStyle name="Obliczenia" xfId="432" builtinId="22" hidden="1"/>
    <cellStyle name="Obliczenia" xfId="471" builtinId="22" hidden="1"/>
    <cellStyle name="Obliczenia" xfId="511" builtinId="22" hidden="1"/>
    <cellStyle name="Obliczenia" xfId="551" builtinId="22" hidden="1"/>
    <cellStyle name="Obliczenia" xfId="590" builtinId="22" hidden="1"/>
    <cellStyle name="Obliczenia" xfId="630" builtinId="22" hidden="1"/>
    <cellStyle name="Obliczenia" xfId="669" builtinId="22" hidden="1"/>
    <cellStyle name="Obliczenia" xfId="709" builtinId="22" hidden="1"/>
    <cellStyle name="Obliczenia" xfId="748" builtinId="22" hidden="1"/>
    <cellStyle name="Obliczenia" xfId="787" builtinId="22" hidden="1"/>
    <cellStyle name="Obliczenia" xfId="946" builtinId="22" hidden="1"/>
    <cellStyle name="Obliczenia" xfId="986" builtinId="22" hidden="1"/>
    <cellStyle name="Obliczenia" xfId="1026" builtinId="22" hidden="1"/>
    <cellStyle name="Obliczenia" xfId="1064" builtinId="22" hidden="1"/>
    <cellStyle name="Obliczenia" xfId="1104" builtinId="22" hidden="1"/>
    <cellStyle name="Obliczenia" xfId="1143" builtinId="22" hidden="1"/>
    <cellStyle name="Obliczenia" xfId="1183" builtinId="22" hidden="1"/>
    <cellStyle name="Obliczenia" xfId="1223" builtinId="22" hidden="1"/>
    <cellStyle name="Obliczenia" xfId="1263" builtinId="22" hidden="1"/>
    <cellStyle name="Obliczenia" xfId="1301" builtinId="22" hidden="1"/>
    <cellStyle name="Obliczenia" xfId="1341" builtinId="22" hidden="1"/>
    <cellStyle name="Obliczenia" xfId="1380" builtinId="22" hidden="1"/>
    <cellStyle name="Obliczenia" xfId="1420" builtinId="22" hidden="1"/>
    <cellStyle name="Obliczenia" xfId="1460" builtinId="22" hidden="1"/>
    <cellStyle name="Obliczenia" xfId="1499" builtinId="22" hidden="1"/>
    <cellStyle name="Obliczenia" xfId="1540" builtinId="22" hidden="1"/>
    <cellStyle name="Obliczenia" xfId="1579" builtinId="22" hidden="1"/>
    <cellStyle name="Obliczenia" xfId="1619" builtinId="22" hidden="1"/>
    <cellStyle name="Obliczenia" xfId="1658" builtinId="22" hidden="1"/>
    <cellStyle name="Obliczenia" xfId="925" builtinId="22" hidden="1"/>
    <cellStyle name="Obliczenia" xfId="821" builtinId="22" hidden="1"/>
    <cellStyle name="Obliczenia" xfId="1731" builtinId="22" hidden="1"/>
    <cellStyle name="Obliczenia" xfId="1771" builtinId="22" hidden="1"/>
    <cellStyle name="Obliczenia" xfId="1809" builtinId="22" hidden="1"/>
    <cellStyle name="Obliczenia" xfId="1849" builtinId="22" hidden="1"/>
    <cellStyle name="Obliczenia" xfId="1888" builtinId="22" hidden="1"/>
    <cellStyle name="Obliczenia" xfId="1928" builtinId="22" hidden="1"/>
    <cellStyle name="Obliczenia" xfId="1968" builtinId="22" hidden="1"/>
    <cellStyle name="Obliczenia" xfId="2008" builtinId="22" hidden="1"/>
    <cellStyle name="Obliczenia" xfId="2046" builtinId="22" hidden="1"/>
    <cellStyle name="Obliczenia" xfId="2086" builtinId="22" hidden="1"/>
    <cellStyle name="Obliczenia" xfId="2125" builtinId="22" hidden="1"/>
    <cellStyle name="Obliczenia" xfId="2165" builtinId="22" hidden="1"/>
    <cellStyle name="Obliczenia" xfId="2205" builtinId="22" hidden="1"/>
    <cellStyle name="Obliczenia" xfId="2244" builtinId="22" hidden="1"/>
    <cellStyle name="Obliczenia" xfId="2284" builtinId="22" hidden="1"/>
    <cellStyle name="Obliczenia" xfId="2323" builtinId="22" hidden="1"/>
    <cellStyle name="Obliczenia" xfId="2363" builtinId="22" hidden="1"/>
    <cellStyle name="Obliczenia" xfId="2402" builtinId="22" hidden="1"/>
    <cellStyle name="Obliczenia" xfId="842" builtinId="22" hidden="1"/>
    <cellStyle name="Obliczenia" xfId="878" builtinId="22" hidden="1"/>
    <cellStyle name="Obliczenia" xfId="2447" builtinId="22" hidden="1"/>
    <cellStyle name="Obliczenia" xfId="2487" builtinId="22" hidden="1"/>
    <cellStyle name="Obliczenia" xfId="2525" builtinId="22" hidden="1"/>
    <cellStyle name="Obliczenia" xfId="2565" builtinId="22" hidden="1"/>
    <cellStyle name="Obliczenia" xfId="2604" builtinId="22" hidden="1"/>
    <cellStyle name="Obliczenia" xfId="2644" builtinId="22" hidden="1"/>
    <cellStyle name="Obliczenia" xfId="2684" builtinId="22" hidden="1"/>
    <cellStyle name="Obliczenia" xfId="2724" builtinId="22" hidden="1"/>
    <cellStyle name="Obliczenia" xfId="2762" builtinId="22" hidden="1"/>
    <cellStyle name="Obliczenia" xfId="2802" builtinId="22" hidden="1"/>
    <cellStyle name="Obliczenia" xfId="2841" builtinId="22" hidden="1"/>
    <cellStyle name="Obliczenia" xfId="2881" builtinId="22" hidden="1"/>
    <cellStyle name="Obliczenia" xfId="2921" builtinId="22" hidden="1"/>
    <cellStyle name="Obliczenia" xfId="2960" builtinId="22" hidden="1"/>
    <cellStyle name="Obliczenia" xfId="3000" builtinId="22" hidden="1"/>
    <cellStyle name="Obliczenia" xfId="3039" builtinId="22" hidden="1"/>
    <cellStyle name="Obliczenia" xfId="3079" builtinId="22" hidden="1"/>
    <cellStyle name="Obliczenia" xfId="3118" builtinId="22" hidden="1"/>
    <cellStyle name="Obliczenia" xfId="3157" builtinId="22" hidden="1"/>
    <cellStyle name="Obliczenia" xfId="3350" builtinId="22" hidden="1"/>
    <cellStyle name="Obliczenia" xfId="3394" builtinId="22" hidden="1"/>
    <cellStyle name="Obliczenia" xfId="3434" builtinId="22" hidden="1"/>
    <cellStyle name="Obliczenia" xfId="3472" builtinId="22" hidden="1"/>
    <cellStyle name="Obliczenia" xfId="3512" builtinId="22" hidden="1"/>
    <cellStyle name="Obliczenia" xfId="3551" builtinId="22" hidden="1"/>
    <cellStyle name="Obliczenia" xfId="3591" builtinId="22" hidden="1"/>
    <cellStyle name="Obliczenia" xfId="3631" builtinId="22" hidden="1"/>
    <cellStyle name="Obliczenia" xfId="3671" builtinId="22" hidden="1"/>
    <cellStyle name="Obliczenia" xfId="3709" builtinId="22" hidden="1"/>
    <cellStyle name="Obliczenia" xfId="3749" builtinId="22" hidden="1"/>
    <cellStyle name="Obliczenia" xfId="3792" builtinId="22" hidden="1"/>
    <cellStyle name="Obliczenia" xfId="3832" builtinId="22" hidden="1"/>
    <cellStyle name="Obliczenia" xfId="3872" builtinId="22" hidden="1"/>
    <cellStyle name="Obliczenia" xfId="3911" builtinId="22" hidden="1"/>
    <cellStyle name="Obliczenia" xfId="3952" builtinId="22" hidden="1"/>
    <cellStyle name="Obliczenia" xfId="3991" builtinId="22" hidden="1"/>
    <cellStyle name="Obliczenia" xfId="4031" builtinId="22" hidden="1"/>
    <cellStyle name="Obliczenia" xfId="4070" builtinId="22" hidden="1"/>
    <cellStyle name="Obliczenia" xfId="4127" builtinId="22" hidden="1"/>
    <cellStyle name="Obliczenia" xfId="4286" builtinId="22" hidden="1"/>
    <cellStyle name="Obliczenia" xfId="4330" builtinId="22" hidden="1"/>
    <cellStyle name="Obliczenia" xfId="4370" builtinId="22" hidden="1"/>
    <cellStyle name="Obliczenia" xfId="4408" builtinId="22" hidden="1"/>
    <cellStyle name="Obliczenia" xfId="4448" builtinId="22" hidden="1"/>
    <cellStyle name="Obliczenia" xfId="4487" builtinId="22" hidden="1"/>
    <cellStyle name="Obliczenia" xfId="4527" builtinId="22" hidden="1"/>
    <cellStyle name="Obliczenia" xfId="4567" builtinId="22" hidden="1"/>
    <cellStyle name="Obliczenia" xfId="4607" builtinId="22" hidden="1"/>
    <cellStyle name="Obliczenia" xfId="4645" builtinId="22" hidden="1"/>
    <cellStyle name="Obliczenia" xfId="4685" builtinId="22" hidden="1"/>
    <cellStyle name="Obliczenia" xfId="4728" builtinId="22" hidden="1"/>
    <cellStyle name="Obliczenia" xfId="4768" builtinId="22" hidden="1"/>
    <cellStyle name="Obliczenia" xfId="4808" builtinId="22" hidden="1"/>
    <cellStyle name="Obliczenia" xfId="4847" builtinId="22" hidden="1"/>
    <cellStyle name="Obliczenia" xfId="4888" builtinId="22" hidden="1"/>
    <cellStyle name="Obliczenia" xfId="4927" builtinId="22" hidden="1"/>
    <cellStyle name="Obliczenia" xfId="4967" builtinId="22" hidden="1"/>
    <cellStyle name="Obliczenia" xfId="5006" builtinId="22" hidden="1"/>
    <cellStyle name="Obliczenia" xfId="4265" builtinId="22" hidden="1"/>
    <cellStyle name="Obliczenia" xfId="4161" builtinId="22" hidden="1"/>
    <cellStyle name="Obliczenia" xfId="5079" builtinId="22" hidden="1"/>
    <cellStyle name="Obliczenia" xfId="5119" builtinId="22" hidden="1"/>
    <cellStyle name="Obliczenia" xfId="5157" builtinId="22" hidden="1"/>
    <cellStyle name="Obliczenia" xfId="5197" builtinId="22" hidden="1"/>
    <cellStyle name="Obliczenia" xfId="5236" builtinId="22" hidden="1"/>
    <cellStyle name="Obliczenia" xfId="5276" builtinId="22" hidden="1"/>
    <cellStyle name="Obliczenia" xfId="5316" builtinId="22" hidden="1"/>
    <cellStyle name="Obliczenia" xfId="5356" builtinId="22" hidden="1"/>
    <cellStyle name="Obliczenia" xfId="5394" builtinId="22" hidden="1"/>
    <cellStyle name="Obliczenia" xfId="5434" builtinId="22" hidden="1"/>
    <cellStyle name="Obliczenia" xfId="5473" builtinId="22" hidden="1"/>
    <cellStyle name="Obliczenia" xfId="5513" builtinId="22" hidden="1"/>
    <cellStyle name="Obliczenia" xfId="5553" builtinId="22" hidden="1"/>
    <cellStyle name="Obliczenia" xfId="5592" builtinId="22" hidden="1"/>
    <cellStyle name="Obliczenia" xfId="5632" builtinId="22" hidden="1"/>
    <cellStyle name="Obliczenia" xfId="5671" builtinId="22" hidden="1"/>
    <cellStyle name="Obliczenia" xfId="5711" builtinId="22" hidden="1"/>
    <cellStyle name="Obliczenia" xfId="5750" builtinId="22" hidden="1"/>
    <cellStyle name="Obliczenia" xfId="4182" builtinId="22" hidden="1"/>
    <cellStyle name="Obliczenia" xfId="4218" builtinId="22" hidden="1"/>
    <cellStyle name="Obliczenia" xfId="5795" builtinId="22" hidden="1"/>
    <cellStyle name="Obliczenia" xfId="5835" builtinId="22" hidden="1"/>
    <cellStyle name="Obliczenia" xfId="5873" builtinId="22" hidden="1"/>
    <cellStyle name="Obliczenia" xfId="5913" builtinId="22" hidden="1"/>
    <cellStyle name="Obliczenia" xfId="5952" builtinId="22" hidden="1"/>
    <cellStyle name="Obliczenia" xfId="5992" builtinId="22" hidden="1"/>
    <cellStyle name="Obliczenia" xfId="6032" builtinId="22" hidden="1"/>
    <cellStyle name="Obliczenia" xfId="6072" builtinId="22" hidden="1"/>
    <cellStyle name="Obliczenia" xfId="6110" builtinId="22" hidden="1"/>
    <cellStyle name="Obliczenia" xfId="6150" builtinId="22" hidden="1"/>
    <cellStyle name="Obliczenia" xfId="6189" builtinId="22" hidden="1"/>
    <cellStyle name="Obliczenia" xfId="6229" builtinId="22" hidden="1"/>
    <cellStyle name="Obliczenia" xfId="6269" builtinId="22" hidden="1"/>
    <cellStyle name="Obliczenia" xfId="6308" builtinId="22" hidden="1"/>
    <cellStyle name="Obliczenia" xfId="6348" builtinId="22" hidden="1"/>
    <cellStyle name="Obliczenia" xfId="6387" builtinId="22" hidden="1"/>
    <cellStyle name="Obliczenia" xfId="6427" builtinId="22" hidden="1"/>
    <cellStyle name="Obliczenia" xfId="6466" builtinId="22" hidden="1"/>
    <cellStyle name="Obliczenia" xfId="3329" builtinId="22" hidden="1"/>
    <cellStyle name="Obliczenia" xfId="3201" builtinId="22" hidden="1"/>
    <cellStyle name="Obliczenia" xfId="6521" builtinId="22" hidden="1"/>
    <cellStyle name="Obliczenia" xfId="6561" builtinId="22" hidden="1"/>
    <cellStyle name="Obliczenia" xfId="6599" builtinId="22" hidden="1"/>
    <cellStyle name="Obliczenia" xfId="6639" builtinId="22" hidden="1"/>
    <cellStyle name="Obliczenia" xfId="6678" builtinId="22" hidden="1"/>
    <cellStyle name="Obliczenia" xfId="6718" builtinId="22" hidden="1"/>
    <cellStyle name="Obliczenia" xfId="6758" builtinId="22" hidden="1"/>
    <cellStyle name="Obliczenia" xfId="6798" builtinId="22" hidden="1"/>
    <cellStyle name="Obliczenia" xfId="6836" builtinId="22" hidden="1"/>
    <cellStyle name="Obliczenia" xfId="6876" builtinId="22" hidden="1"/>
    <cellStyle name="Obliczenia" xfId="6917" builtinId="22" hidden="1"/>
    <cellStyle name="Obliczenia" xfId="6957" builtinId="22" hidden="1"/>
    <cellStyle name="Obliczenia" xfId="6997" builtinId="22" hidden="1"/>
    <cellStyle name="Obliczenia" xfId="7036" builtinId="22" hidden="1"/>
    <cellStyle name="Obliczenia" xfId="7077" builtinId="22" hidden="1"/>
    <cellStyle name="Obliczenia" xfId="7116" builtinId="22" hidden="1"/>
    <cellStyle name="Obliczenia" xfId="7156" builtinId="22" hidden="1"/>
    <cellStyle name="Obliczenia" xfId="7195" builtinId="22" hidden="1"/>
    <cellStyle name="Obliczenia" xfId="7245" builtinId="22" hidden="1"/>
    <cellStyle name="Obliczenia" xfId="7404" builtinId="22" hidden="1"/>
    <cellStyle name="Obliczenia" xfId="7446" builtinId="22" hidden="1"/>
    <cellStyle name="Obliczenia" xfId="7486" builtinId="22" hidden="1"/>
    <cellStyle name="Obliczenia" xfId="7524" builtinId="22" hidden="1"/>
    <cellStyle name="Obliczenia" xfId="7564" builtinId="22" hidden="1"/>
    <cellStyle name="Obliczenia" xfId="7603" builtinId="22" hidden="1"/>
    <cellStyle name="Obliczenia" xfId="7643" builtinId="22" hidden="1"/>
    <cellStyle name="Obliczenia" xfId="7683" builtinId="22" hidden="1"/>
    <cellStyle name="Obliczenia" xfId="7723" builtinId="22" hidden="1"/>
    <cellStyle name="Obliczenia" xfId="7761" builtinId="22" hidden="1"/>
    <cellStyle name="Obliczenia" xfId="7801" builtinId="22" hidden="1"/>
    <cellStyle name="Obliczenia" xfId="7842" builtinId="22" hidden="1"/>
    <cellStyle name="Obliczenia" xfId="7882" builtinId="22" hidden="1"/>
    <cellStyle name="Obliczenia" xfId="7922" builtinId="22" hidden="1"/>
    <cellStyle name="Obliczenia" xfId="7961" builtinId="22" hidden="1"/>
    <cellStyle name="Obliczenia" xfId="8002" builtinId="22" hidden="1"/>
    <cellStyle name="Obliczenia" xfId="8041" builtinId="22" hidden="1"/>
    <cellStyle name="Obliczenia" xfId="8081" builtinId="22" hidden="1"/>
    <cellStyle name="Obliczenia" xfId="8120" builtinId="22" hidden="1"/>
    <cellStyle name="Obliczenia" xfId="7383" builtinId="22" hidden="1"/>
    <cellStyle name="Obliczenia" xfId="7279" builtinId="22" hidden="1"/>
    <cellStyle name="Obliczenia" xfId="8193" builtinId="22" hidden="1"/>
    <cellStyle name="Obliczenia" xfId="8233" builtinId="22" hidden="1"/>
    <cellStyle name="Obliczenia" xfId="8271" builtinId="22" hidden="1"/>
    <cellStyle name="Obliczenia" xfId="8311" builtinId="22" hidden="1"/>
    <cellStyle name="Obliczenia" xfId="8350" builtinId="22" hidden="1"/>
    <cellStyle name="Obliczenia" xfId="8390" builtinId="22" hidden="1"/>
    <cellStyle name="Obliczenia" xfId="8430" builtinId="22" hidden="1"/>
    <cellStyle name="Obliczenia" xfId="8470" builtinId="22" hidden="1"/>
    <cellStyle name="Obliczenia" xfId="8508" builtinId="22" hidden="1"/>
    <cellStyle name="Obliczenia" xfId="8548" builtinId="22" hidden="1"/>
    <cellStyle name="Obliczenia" xfId="8587" builtinId="22" hidden="1"/>
    <cellStyle name="Obliczenia" xfId="8627" builtinId="22" hidden="1"/>
    <cellStyle name="Obliczenia" xfId="8667" builtinId="22" hidden="1"/>
    <cellStyle name="Obliczenia" xfId="8706" builtinId="22" hidden="1"/>
    <cellStyle name="Obliczenia" xfId="8746" builtinId="22" hidden="1"/>
    <cellStyle name="Obliczenia" xfId="8785" builtinId="22" hidden="1"/>
    <cellStyle name="Obliczenia" xfId="8825" builtinId="22" hidden="1"/>
    <cellStyle name="Obliczenia" xfId="8864" builtinId="22" hidden="1"/>
    <cellStyle name="Obliczenia" xfId="7300" builtinId="22" hidden="1"/>
    <cellStyle name="Obliczenia" xfId="7336" builtinId="22" hidden="1"/>
    <cellStyle name="Obliczenia" xfId="8909" builtinId="22" hidden="1"/>
    <cellStyle name="Obliczenia" xfId="8949" builtinId="22" hidden="1"/>
    <cellStyle name="Obliczenia" xfId="8987" builtinId="22" hidden="1"/>
    <cellStyle name="Obliczenia" xfId="9027" builtinId="22" hidden="1"/>
    <cellStyle name="Obliczenia" xfId="9066" builtinId="22" hidden="1"/>
    <cellStyle name="Obliczenia" xfId="9106" builtinId="22" hidden="1"/>
    <cellStyle name="Obliczenia" xfId="9146" builtinId="22" hidden="1"/>
    <cellStyle name="Obliczenia" xfId="9186" builtinId="22" hidden="1"/>
    <cellStyle name="Obliczenia" xfId="9224" builtinId="22" hidden="1"/>
    <cellStyle name="Obliczenia" xfId="9264" builtinId="22" hidden="1"/>
    <cellStyle name="Obliczenia" xfId="9303" builtinId="22" hidden="1"/>
    <cellStyle name="Obliczenia" xfId="9343" builtinId="22" hidden="1"/>
    <cellStyle name="Obliczenia" xfId="9383" builtinId="22" hidden="1"/>
    <cellStyle name="Obliczenia" xfId="9422" builtinId="22" hidden="1"/>
    <cellStyle name="Obliczenia" xfId="9462" builtinId="22" hidden="1"/>
    <cellStyle name="Obliczenia" xfId="9501" builtinId="22" hidden="1"/>
    <cellStyle name="Obliczenia" xfId="9541" builtinId="22" hidden="1"/>
    <cellStyle name="Obliczenia" xfId="9580" builtinId="22" hidden="1"/>
    <cellStyle name="Obliczenia" xfId="3296" builtinId="22" hidden="1"/>
    <cellStyle name="Obliczenia" xfId="9621" builtinId="22" hidden="1"/>
    <cellStyle name="Obliczenia" xfId="9661" builtinId="22" hidden="1"/>
    <cellStyle name="Obliczenia" xfId="9701" builtinId="22" hidden="1"/>
    <cellStyle name="Obliczenia" xfId="9739" builtinId="22" hidden="1"/>
    <cellStyle name="Obliczenia" xfId="9779" builtinId="22" hidden="1"/>
    <cellStyle name="Obliczenia" xfId="9818" builtinId="22" hidden="1"/>
    <cellStyle name="Obliczenia" xfId="9858" builtinId="22" hidden="1"/>
    <cellStyle name="Obliczenia" xfId="9898" builtinId="22" hidden="1"/>
    <cellStyle name="Obliczenia" xfId="9938" builtinId="22" hidden="1"/>
    <cellStyle name="Obliczenia" xfId="9976" builtinId="22" hidden="1"/>
    <cellStyle name="Obliczenia" xfId="10016" builtinId="22" hidden="1"/>
    <cellStyle name="Obliczenia" xfId="10055" builtinId="22" hidden="1"/>
    <cellStyle name="Obliczenia" xfId="10095" builtinId="22" hidden="1"/>
    <cellStyle name="Obliczenia" xfId="10135" builtinId="22" hidden="1"/>
    <cellStyle name="Obliczenia" xfId="10174" builtinId="22" hidden="1"/>
    <cellStyle name="Obliczenia" xfId="10214" builtinId="22" hidden="1"/>
    <cellStyle name="Obliczenia" xfId="10253" builtinId="22" hidden="1"/>
    <cellStyle name="Obliczenia" xfId="10293" builtinId="22" hidden="1"/>
    <cellStyle name="Obliczenia" xfId="10332" builtinId="22" hidden="1"/>
    <cellStyle name="Obliczenia" xfId="10371" builtinId="22" hidden="1"/>
    <cellStyle name="Obliczenia" xfId="10530" builtinId="22" hidden="1"/>
    <cellStyle name="Obliczenia" xfId="10570" builtinId="22" hidden="1"/>
    <cellStyle name="Obliczenia" xfId="10610" builtinId="22" hidden="1"/>
    <cellStyle name="Obliczenia" xfId="10648" builtinId="22" hidden="1"/>
    <cellStyle name="Obliczenia" xfId="10688" builtinId="22" hidden="1"/>
    <cellStyle name="Obliczenia" xfId="10727" builtinId="22" hidden="1"/>
    <cellStyle name="Obliczenia" xfId="10767" builtinId="22" hidden="1"/>
    <cellStyle name="Obliczenia" xfId="10807" builtinId="22" hidden="1"/>
    <cellStyle name="Obliczenia" xfId="10847" builtinId="22" hidden="1"/>
    <cellStyle name="Obliczenia" xfId="10885" builtinId="22" hidden="1"/>
    <cellStyle name="Obliczenia" xfId="10925" builtinId="22" hidden="1"/>
    <cellStyle name="Obliczenia" xfId="10964" builtinId="22" hidden="1"/>
    <cellStyle name="Obliczenia" xfId="11004" builtinId="22" hidden="1"/>
    <cellStyle name="Obliczenia" xfId="11044" builtinId="22" hidden="1"/>
    <cellStyle name="Obliczenia" xfId="11083" builtinId="22" hidden="1"/>
    <cellStyle name="Obliczenia" xfId="11124" builtinId="22" hidden="1"/>
    <cellStyle name="Obliczenia" xfId="11163" builtinId="22" hidden="1"/>
    <cellStyle name="Obliczenia" xfId="11203" builtinId="22" hidden="1"/>
    <cellStyle name="Obliczenia" xfId="11242" builtinId="22" hidden="1"/>
    <cellStyle name="Obliczenia" xfId="10509" builtinId="22" hidden="1"/>
    <cellStyle name="Obliczenia" xfId="10405" builtinId="22" hidden="1"/>
    <cellStyle name="Obliczenia" xfId="11315" builtinId="22" hidden="1"/>
    <cellStyle name="Obliczenia" xfId="11355" builtinId="22" hidden="1"/>
    <cellStyle name="Obliczenia" xfId="11393" builtinId="22" hidden="1"/>
    <cellStyle name="Obliczenia" xfId="11433" builtinId="22" hidden="1"/>
    <cellStyle name="Obliczenia" xfId="11472" builtinId="22" hidden="1"/>
    <cellStyle name="Obliczenia" xfId="11512" builtinId="22" hidden="1"/>
    <cellStyle name="Obliczenia" xfId="11552" builtinId="22" hidden="1"/>
    <cellStyle name="Obliczenia" xfId="11592" builtinId="22" hidden="1"/>
    <cellStyle name="Obliczenia" xfId="11630" builtinId="22" hidden="1"/>
    <cellStyle name="Obliczenia" xfId="11670" builtinId="22" hidden="1"/>
    <cellStyle name="Obliczenia" xfId="11709" builtinId="22" hidden="1"/>
    <cellStyle name="Obliczenia" xfId="11749" builtinId="22" hidden="1"/>
    <cellStyle name="Obliczenia" xfId="11789" builtinId="22" hidden="1"/>
    <cellStyle name="Obliczenia" xfId="11828" builtinId="22" hidden="1"/>
    <cellStyle name="Obliczenia" xfId="11868" builtinId="22" hidden="1"/>
    <cellStyle name="Obliczenia" xfId="11907" builtinId="22" hidden="1"/>
    <cellStyle name="Obliczenia" xfId="11947" builtinId="22" hidden="1"/>
    <cellStyle name="Obliczenia" xfId="11986" builtinId="22" hidden="1"/>
    <cellStyle name="Obliczenia" xfId="10426" builtinId="22" hidden="1"/>
    <cellStyle name="Obliczenia" xfId="10462" builtinId="22" hidden="1"/>
    <cellStyle name="Obliczenia" xfId="12031" builtinId="22" hidden="1"/>
    <cellStyle name="Obliczenia" xfId="12071" builtinId="22" hidden="1"/>
    <cellStyle name="Obliczenia" xfId="12109" builtinId="22" hidden="1"/>
    <cellStyle name="Obliczenia" xfId="12149" builtinId="22" hidden="1"/>
    <cellStyle name="Obliczenia" xfId="12188" builtinId="22" hidden="1"/>
    <cellStyle name="Obliczenia" xfId="12228" builtinId="22" hidden="1"/>
    <cellStyle name="Obliczenia" xfId="12268" builtinId="22" hidden="1"/>
    <cellStyle name="Obliczenia" xfId="12308" builtinId="22" hidden="1"/>
    <cellStyle name="Obliczenia" xfId="12346" builtinId="22" hidden="1"/>
    <cellStyle name="Obliczenia" xfId="12386" builtinId="22" hidden="1"/>
    <cellStyle name="Obliczenia" xfId="12425" builtinId="22" hidden="1"/>
    <cellStyle name="Obliczenia" xfId="12465" builtinId="22" hidden="1"/>
    <cellStyle name="Obliczenia" xfId="12505" builtinId="22" hidden="1"/>
    <cellStyle name="Obliczenia" xfId="12544" builtinId="22" hidden="1"/>
    <cellStyle name="Obliczenia" xfId="12584" builtinId="22" hidden="1"/>
    <cellStyle name="Obliczenia" xfId="12623" builtinId="22" hidden="1"/>
    <cellStyle name="Obliczenia" xfId="12663" builtinId="22" hidden="1"/>
    <cellStyle name="Obliczenia" xfId="12702" builtinId="22" hidden="1"/>
    <cellStyle name="Obliczenia" xfId="12741" builtinId="22" hidden="1"/>
    <cellStyle name="Obliczenia" xfId="12781" builtinId="22" hidden="1"/>
    <cellStyle name="Obliczenia" xfId="12821" builtinId="22" hidden="1"/>
    <cellStyle name="Obliczenia" xfId="12861" builtinId="22" hidden="1"/>
    <cellStyle name="Obliczenia" xfId="12899" builtinId="22" hidden="1"/>
    <cellStyle name="Obliczenia" xfId="12939" builtinId="22" hidden="1"/>
    <cellStyle name="Obliczenia" xfId="12978" builtinId="22" hidden="1"/>
    <cellStyle name="Obliczenia" xfId="13018" builtinId="22" hidden="1"/>
    <cellStyle name="Obliczenia" xfId="13058" builtinId="22" hidden="1"/>
    <cellStyle name="Obliczenia" xfId="13098" builtinId="22" hidden="1"/>
    <cellStyle name="Obliczenia" xfId="13136" builtinId="22" hidden="1"/>
    <cellStyle name="Obliczenia" xfId="13176" builtinId="22" hidden="1"/>
    <cellStyle name="Obliczenia" xfId="13215" builtinId="22" hidden="1"/>
    <cellStyle name="Obliczenia" xfId="13255" builtinId="22" hidden="1"/>
    <cellStyle name="Obliczenia" xfId="13295" builtinId="22" hidden="1"/>
    <cellStyle name="Obliczenia" xfId="13334" builtinId="22" hidden="1"/>
    <cellStyle name="Obliczenia" xfId="13374" builtinId="22" hidden="1"/>
    <cellStyle name="Obliczenia" xfId="13413" builtinId="22" hidden="1"/>
    <cellStyle name="Obliczenia" xfId="13453" builtinId="22" hidden="1"/>
    <cellStyle name="Obliczenia" xfId="13492" builtinId="22" hidden="1"/>
    <cellStyle name="Obliczenia" xfId="13531" builtinId="22" hidden="1"/>
    <cellStyle name="Obliczenia" xfId="13690" builtinId="22" hidden="1"/>
    <cellStyle name="Obliczenia" xfId="13730" builtinId="22" hidden="1"/>
    <cellStyle name="Obliczenia" xfId="13770" builtinId="22" hidden="1"/>
    <cellStyle name="Obliczenia" xfId="13808" builtinId="22" hidden="1"/>
    <cellStyle name="Obliczenia" xfId="13848" builtinId="22" hidden="1"/>
    <cellStyle name="Obliczenia" xfId="13887" builtinId="22" hidden="1"/>
    <cellStyle name="Obliczenia" xfId="13927" builtinId="22" hidden="1"/>
    <cellStyle name="Obliczenia" xfId="13967" builtinId="22" hidden="1"/>
    <cellStyle name="Obliczenia" xfId="14007" builtinId="22" hidden="1"/>
    <cellStyle name="Obliczenia" xfId="14045" builtinId="22" hidden="1"/>
    <cellStyle name="Obliczenia" xfId="14085" builtinId="22" hidden="1"/>
    <cellStyle name="Obliczenia" xfId="14124" builtinId="22" hidden="1"/>
    <cellStyle name="Obliczenia" xfId="14164" builtinId="22" hidden="1"/>
    <cellStyle name="Obliczenia" xfId="14204" builtinId="22" hidden="1"/>
    <cellStyle name="Obliczenia" xfId="14243" builtinId="22" hidden="1"/>
    <cellStyle name="Obliczenia" xfId="14284" builtinId="22" hidden="1"/>
    <cellStyle name="Obliczenia" xfId="14323" builtinId="22" hidden="1"/>
    <cellStyle name="Obliczenia" xfId="14363" builtinId="22" hidden="1"/>
    <cellStyle name="Obliczenia" xfId="14402" builtinId="22" hidden="1"/>
    <cellStyle name="Obliczenia" xfId="13669" builtinId="22" hidden="1"/>
    <cellStyle name="Obliczenia" xfId="13565" builtinId="22" hidden="1"/>
    <cellStyle name="Obliczenia" xfId="14475" builtinId="22" hidden="1"/>
    <cellStyle name="Obliczenia" xfId="14515" builtinId="22" hidden="1"/>
    <cellStyle name="Obliczenia" xfId="14553" builtinId="22" hidden="1"/>
    <cellStyle name="Obliczenia" xfId="14593" builtinId="22" hidden="1"/>
    <cellStyle name="Obliczenia" xfId="14632" builtinId="22" hidden="1"/>
    <cellStyle name="Obliczenia" xfId="14672" builtinId="22" hidden="1"/>
    <cellStyle name="Obliczenia" xfId="14712" builtinId="22" hidden="1"/>
    <cellStyle name="Obliczenia" xfId="14752" builtinId="22" hidden="1"/>
    <cellStyle name="Obliczenia" xfId="14790" builtinId="22" hidden="1"/>
    <cellStyle name="Obliczenia" xfId="14830" builtinId="22" hidden="1"/>
    <cellStyle name="Obliczenia" xfId="14869" builtinId="22" hidden="1"/>
    <cellStyle name="Obliczenia" xfId="14909" builtinId="22" hidden="1"/>
    <cellStyle name="Obliczenia" xfId="14949" builtinId="22" hidden="1"/>
    <cellStyle name="Obliczenia" xfId="14988" builtinId="22" hidden="1"/>
    <cellStyle name="Obliczenia" xfId="15028" builtinId="22" hidden="1"/>
    <cellStyle name="Obliczenia" xfId="15067" builtinId="22" hidden="1"/>
    <cellStyle name="Obliczenia" xfId="15107" builtinId="22" hidden="1"/>
    <cellStyle name="Obliczenia" xfId="15146" builtinId="22" hidden="1"/>
    <cellStyle name="Obliczenia" xfId="13586" builtinId="22" hidden="1"/>
    <cellStyle name="Obliczenia" xfId="13622" builtinId="22" hidden="1"/>
    <cellStyle name="Obliczenia" xfId="15191" builtinId="22" hidden="1"/>
    <cellStyle name="Obliczenia" xfId="15231" builtinId="22" hidden="1"/>
    <cellStyle name="Obliczenia" xfId="15269" builtinId="22" hidden="1"/>
    <cellStyle name="Obliczenia" xfId="15309" builtinId="22" hidden="1"/>
    <cellStyle name="Obliczenia" xfId="15348" builtinId="22" hidden="1"/>
    <cellStyle name="Obliczenia" xfId="15388" builtinId="22" hidden="1"/>
    <cellStyle name="Obliczenia" xfId="15428" builtinId="22" hidden="1"/>
    <cellStyle name="Obliczenia" xfId="15468" builtinId="22" hidden="1"/>
    <cellStyle name="Obliczenia" xfId="15506" builtinId="22" hidden="1"/>
    <cellStyle name="Obliczenia" xfId="15546" builtinId="22" hidden="1"/>
    <cellStyle name="Obliczenia" xfId="15585" builtinId="22" hidden="1"/>
    <cellStyle name="Obliczenia" xfId="15625" builtinId="22" hidden="1"/>
    <cellStyle name="Obliczenia" xfId="15665" builtinId="22" hidden="1"/>
    <cellStyle name="Obliczenia" xfId="15704" builtinId="22" hidden="1"/>
    <cellStyle name="Obliczenia" xfId="15744" builtinId="22" hidden="1"/>
    <cellStyle name="Obliczenia" xfId="15783" builtinId="22" hidden="1"/>
    <cellStyle name="Obliczenia" xfId="15823" builtinId="22" hidden="1"/>
    <cellStyle name="Obliczenia" xfId="15862" builtinId="22" hidden="1"/>
    <cellStyle name="Obliczenia" xfId="3222" builtinId="22" hidden="1"/>
    <cellStyle name="Obliczenia" xfId="4315" builtinId="22" hidden="1"/>
    <cellStyle name="Obliczenia" xfId="15915" builtinId="22" hidden="1"/>
    <cellStyle name="Obliczenia" xfId="15955" builtinId="22" hidden="1"/>
    <cellStyle name="Obliczenia" xfId="15993" builtinId="22" hidden="1"/>
    <cellStyle name="Obliczenia" xfId="16033" builtinId="22" hidden="1"/>
    <cellStyle name="Obliczenia" xfId="16072" builtinId="22" hidden="1"/>
    <cellStyle name="Obliczenia" xfId="16112" builtinId="22" hidden="1"/>
    <cellStyle name="Obliczenia" xfId="16152" builtinId="22" hidden="1"/>
    <cellStyle name="Obliczenia" xfId="16192" builtinId="22" hidden="1"/>
    <cellStyle name="Obliczenia" xfId="16230" builtinId="22" hidden="1"/>
    <cellStyle name="Obliczenia" xfId="16270" builtinId="22" hidden="1"/>
    <cellStyle name="Obliczenia" xfId="16309" builtinId="22" hidden="1"/>
    <cellStyle name="Obliczenia" xfId="16349" builtinId="22" hidden="1"/>
    <cellStyle name="Obliczenia" xfId="16389" builtinId="22" hidden="1"/>
    <cellStyle name="Obliczenia" xfId="16428" builtinId="22" hidden="1"/>
    <cellStyle name="Obliczenia" xfId="16468" builtinId="22" hidden="1"/>
    <cellStyle name="Obliczenia" xfId="16507" builtinId="22" hidden="1"/>
    <cellStyle name="Obliczenia" xfId="16547" builtinId="22" hidden="1"/>
    <cellStyle name="Obliczenia" xfId="16586" builtinId="22" hidden="1"/>
    <cellStyle name="Obliczenia" xfId="16625" builtinId="22" hidden="1"/>
    <cellStyle name="Obliczenia" xfId="16784" builtinId="22" hidden="1"/>
    <cellStyle name="Obliczenia" xfId="16824" builtinId="22" hidden="1"/>
    <cellStyle name="Obliczenia" xfId="16864" builtinId="22" hidden="1"/>
    <cellStyle name="Obliczenia" xfId="16902" builtinId="22" hidden="1"/>
    <cellStyle name="Obliczenia" xfId="16942" builtinId="22" hidden="1"/>
    <cellStyle name="Obliczenia" xfId="16981" builtinId="22" hidden="1"/>
    <cellStyle name="Obliczenia" xfId="17021" builtinId="22" hidden="1"/>
    <cellStyle name="Obliczenia" xfId="17061" builtinId="22" hidden="1"/>
    <cellStyle name="Obliczenia" xfId="17101" builtinId="22" hidden="1"/>
    <cellStyle name="Obliczenia" xfId="17139" builtinId="22" hidden="1"/>
    <cellStyle name="Obliczenia" xfId="17179" builtinId="22" hidden="1"/>
    <cellStyle name="Obliczenia" xfId="17218" builtinId="22" hidden="1"/>
    <cellStyle name="Obliczenia" xfId="17258" builtinId="22" hidden="1"/>
    <cellStyle name="Obliczenia" xfId="17298" builtinId="22" hidden="1"/>
    <cellStyle name="Obliczenia" xfId="17337" builtinId="22" hidden="1"/>
    <cellStyle name="Obliczenia" xfId="17378" builtinId="22" hidden="1"/>
    <cellStyle name="Obliczenia" xfId="17417" builtinId="22" hidden="1"/>
    <cellStyle name="Obliczenia" xfId="17457" builtinId="22" hidden="1"/>
    <cellStyle name="Obliczenia" xfId="17496" builtinId="22" hidden="1"/>
    <cellStyle name="Obliczenia" xfId="16763" builtinId="22" hidden="1"/>
    <cellStyle name="Obliczenia" xfId="16659" builtinId="22" hidden="1"/>
    <cellStyle name="Obliczenia" xfId="17569" builtinId="22" hidden="1"/>
    <cellStyle name="Obliczenia" xfId="17609" builtinId="22" hidden="1"/>
    <cellStyle name="Obliczenia" xfId="17647" builtinId="22" hidden="1"/>
    <cellStyle name="Obliczenia" xfId="17687" builtinId="22" hidden="1"/>
    <cellStyle name="Obliczenia" xfId="17726" builtinId="22" hidden="1"/>
    <cellStyle name="Obliczenia" xfId="17766" builtinId="22" hidden="1"/>
    <cellStyle name="Obliczenia" xfId="17806" builtinId="22" hidden="1"/>
    <cellStyle name="Obliczenia" xfId="17846" builtinId="22" hidden="1"/>
    <cellStyle name="Obliczenia" xfId="17884" builtinId="22" hidden="1"/>
    <cellStyle name="Obliczenia" xfId="17924" builtinId="22" hidden="1"/>
    <cellStyle name="Obliczenia" xfId="17963" builtinId="22" hidden="1"/>
    <cellStyle name="Obliczenia" xfId="18003" builtinId="22" hidden="1"/>
    <cellStyle name="Obliczenia" xfId="18043" builtinId="22" hidden="1"/>
    <cellStyle name="Obliczenia" xfId="18082" builtinId="22" hidden="1"/>
    <cellStyle name="Obliczenia" xfId="18122" builtinId="22" hidden="1"/>
    <cellStyle name="Obliczenia" xfId="18161" builtinId="22" hidden="1"/>
    <cellStyle name="Obliczenia" xfId="18201" builtinId="22" hidden="1"/>
    <cellStyle name="Obliczenia" xfId="18240" builtinId="22" hidden="1"/>
    <cellStyle name="Obliczenia" xfId="16680" builtinId="22" hidden="1"/>
    <cellStyle name="Obliczenia" xfId="16716" builtinId="22" hidden="1"/>
    <cellStyle name="Obliczenia" xfId="18285" builtinId="22" hidden="1"/>
    <cellStyle name="Obliczenia" xfId="18325" builtinId="22" hidden="1"/>
    <cellStyle name="Obliczenia" xfId="18363" builtinId="22" hidden="1"/>
    <cellStyle name="Obliczenia" xfId="18403" builtinId="22" hidden="1"/>
    <cellStyle name="Obliczenia" xfId="18442" builtinId="22" hidden="1"/>
    <cellStyle name="Obliczenia" xfId="18482" builtinId="22" hidden="1"/>
    <cellStyle name="Obliczenia" xfId="18522" builtinId="22" hidden="1"/>
    <cellStyle name="Obliczenia" xfId="18562" builtinId="22" hidden="1"/>
    <cellStyle name="Obliczenia" xfId="18600" builtinId="22" hidden="1"/>
    <cellStyle name="Obliczenia" xfId="18640" builtinId="22" hidden="1"/>
    <cellStyle name="Obliczenia" xfId="18679" builtinId="22" hidden="1"/>
    <cellStyle name="Obliczenia" xfId="18719" builtinId="22" hidden="1"/>
    <cellStyle name="Obliczenia" xfId="18759" builtinId="22" hidden="1"/>
    <cellStyle name="Obliczenia" xfId="18798" builtinId="22" hidden="1"/>
    <cellStyle name="Obliczenia" xfId="18838" builtinId="22" hidden="1"/>
    <cellStyle name="Obliczenia" xfId="18877" builtinId="22" hidden="1"/>
    <cellStyle name="Obliczenia" xfId="18917" builtinId="22" hidden="1"/>
    <cellStyle name="Obliczenia" xfId="18956" builtinId="22" hidden="1"/>
    <cellStyle name="Obliczenia" xfId="3249" builtinId="22" hidden="1"/>
    <cellStyle name="Obliczenia" xfId="19078" builtinId="22" hidden="1"/>
    <cellStyle name="Obliczenia" xfId="19118" builtinId="22" hidden="1"/>
    <cellStyle name="Obliczenia" xfId="19158" builtinId="22" hidden="1"/>
    <cellStyle name="Obliczenia" xfId="19196" builtinId="22" hidden="1"/>
    <cellStyle name="Obliczenia" xfId="19236" builtinId="22" hidden="1"/>
    <cellStyle name="Obliczenia" xfId="19275" builtinId="22" hidden="1"/>
    <cellStyle name="Obliczenia" xfId="19315" builtinId="22" hidden="1"/>
    <cellStyle name="Obliczenia" xfId="19355" builtinId="22" hidden="1"/>
    <cellStyle name="Obliczenia" xfId="19395" builtinId="22" hidden="1"/>
    <cellStyle name="Obliczenia" xfId="19433" builtinId="22" hidden="1"/>
    <cellStyle name="Obliczenia" xfId="19473" builtinId="22" hidden="1"/>
    <cellStyle name="Obliczenia" xfId="19512" builtinId="22" hidden="1"/>
    <cellStyle name="Obliczenia" xfId="19552" builtinId="22" hidden="1"/>
    <cellStyle name="Obliczenia" xfId="19592" builtinId="22" hidden="1"/>
    <cellStyle name="Obliczenia" xfId="19631" builtinId="22" hidden="1"/>
    <cellStyle name="Obliczenia" xfId="19671" builtinId="22" hidden="1"/>
    <cellStyle name="Obliczenia" xfId="19710" builtinId="22" hidden="1"/>
    <cellStyle name="Obliczenia" xfId="19750" builtinId="22" hidden="1"/>
    <cellStyle name="Obliczenia" xfId="19789" builtinId="22" hidden="1"/>
    <cellStyle name="Obliczenia" xfId="19840" builtinId="22" hidden="1"/>
    <cellStyle name="Obliczenia" xfId="19999" builtinId="22" hidden="1"/>
    <cellStyle name="Obliczenia" xfId="20039" builtinId="22" hidden="1"/>
    <cellStyle name="Obliczenia" xfId="20079" builtinId="22" hidden="1"/>
    <cellStyle name="Obliczenia" xfId="20117" builtinId="22" hidden="1"/>
    <cellStyle name="Obliczenia" xfId="20157" builtinId="22" hidden="1"/>
    <cellStyle name="Obliczenia" xfId="20196" builtinId="22" hidden="1"/>
    <cellStyle name="Obliczenia" xfId="20236" builtinId="22" hidden="1"/>
    <cellStyle name="Obliczenia" xfId="20276" builtinId="22" hidden="1"/>
    <cellStyle name="Obliczenia" xfId="20316" builtinId="22" hidden="1"/>
    <cellStyle name="Obliczenia" xfId="20354" builtinId="22" hidden="1"/>
    <cellStyle name="Obliczenia" xfId="20394" builtinId="22" hidden="1"/>
    <cellStyle name="Obliczenia" xfId="20433" builtinId="22" hidden="1"/>
    <cellStyle name="Obliczenia" xfId="20473" builtinId="22" hidden="1"/>
    <cellStyle name="Obliczenia" xfId="20513" builtinId="22" hidden="1"/>
    <cellStyle name="Obliczenia" xfId="20552" builtinId="22" hidden="1"/>
    <cellStyle name="Obliczenia" xfId="20593" builtinId="22" hidden="1"/>
    <cellStyle name="Obliczenia" xfId="20632" builtinId="22" hidden="1"/>
    <cellStyle name="Obliczenia" xfId="20672" builtinId="22" hidden="1"/>
    <cellStyle name="Obliczenia" xfId="20711" builtinId="22" hidden="1"/>
    <cellStyle name="Obliczenia" xfId="19978" builtinId="22" hidden="1"/>
    <cellStyle name="Obliczenia" xfId="19874" builtinId="22" hidden="1"/>
    <cellStyle name="Obliczenia" xfId="20784" builtinId="22" hidden="1"/>
    <cellStyle name="Obliczenia" xfId="20824" builtinId="22" hidden="1"/>
    <cellStyle name="Obliczenia" xfId="20862" builtinId="22" hidden="1"/>
    <cellStyle name="Obliczenia" xfId="20902" builtinId="22" hidden="1"/>
    <cellStyle name="Obliczenia" xfId="20941" builtinId="22" hidden="1"/>
    <cellStyle name="Obliczenia" xfId="20981" builtinId="22" hidden="1"/>
    <cellStyle name="Obliczenia" xfId="21021" builtinId="22" hidden="1"/>
    <cellStyle name="Obliczenia" xfId="21061" builtinId="22" hidden="1"/>
    <cellStyle name="Obliczenia" xfId="21099" builtinId="22" hidden="1"/>
    <cellStyle name="Obliczenia" xfId="21139" builtinId="22" hidden="1"/>
    <cellStyle name="Obliczenia" xfId="21178" builtinId="22" hidden="1"/>
    <cellStyle name="Obliczenia" xfId="21218" builtinId="22" hidden="1"/>
    <cellStyle name="Obliczenia" xfId="21258" builtinId="22" hidden="1"/>
    <cellStyle name="Obliczenia" xfId="21297" builtinId="22" hidden="1"/>
    <cellStyle name="Obliczenia" xfId="21337" builtinId="22" hidden="1"/>
    <cellStyle name="Obliczenia" xfId="21376" builtinId="22" hidden="1"/>
    <cellStyle name="Obliczenia" xfId="21416" builtinId="22" hidden="1"/>
    <cellStyle name="Obliczenia" xfId="21455" builtinId="22" hidden="1"/>
    <cellStyle name="Obliczenia" xfId="19895" builtinId="22" hidden="1"/>
    <cellStyle name="Obliczenia" xfId="19931" builtinId="22" hidden="1"/>
    <cellStyle name="Obliczenia" xfId="21500" builtinId="22" hidden="1"/>
    <cellStyle name="Obliczenia" xfId="21540" builtinId="22" hidden="1"/>
    <cellStyle name="Obliczenia" xfId="21578" builtinId="22" hidden="1"/>
    <cellStyle name="Obliczenia" xfId="21618" builtinId="22" hidden="1"/>
    <cellStyle name="Obliczenia" xfId="21657" builtinId="22" hidden="1"/>
    <cellStyle name="Obliczenia" xfId="21697" builtinId="22" hidden="1"/>
    <cellStyle name="Obliczenia" xfId="21737" builtinId="22" hidden="1"/>
    <cellStyle name="Obliczenia" xfId="21777" builtinId="22" hidden="1"/>
    <cellStyle name="Obliczenia" xfId="21815" builtinId="22" hidden="1"/>
    <cellStyle name="Obliczenia" xfId="21855" builtinId="22" hidden="1"/>
    <cellStyle name="Obliczenia" xfId="21894" builtinId="22" hidden="1"/>
    <cellStyle name="Obliczenia" xfId="21934" builtinId="22" hidden="1"/>
    <cellStyle name="Obliczenia" xfId="21974" builtinId="22" hidden="1"/>
    <cellStyle name="Obliczenia" xfId="22013" builtinId="22" hidden="1"/>
    <cellStyle name="Obliczenia" xfId="22053" builtinId="22" hidden="1"/>
    <cellStyle name="Obliczenia" xfId="22092" builtinId="22" hidden="1"/>
    <cellStyle name="Obliczenia" xfId="22132" builtinId="22" hidden="1"/>
    <cellStyle name="Obliczenia" xfId="22171" builtinId="22" hidden="1"/>
    <cellStyle name="Obliczenia" xfId="22210" builtinId="22" hidden="1"/>
    <cellStyle name="Obliczenia" xfId="22250" builtinId="22" hidden="1"/>
    <cellStyle name="Obliczenia" xfId="22290" builtinId="22" hidden="1"/>
    <cellStyle name="Obliczenia" xfId="22330" builtinId="22" hidden="1"/>
    <cellStyle name="Obliczenia" xfId="22368" builtinId="22" hidden="1"/>
    <cellStyle name="Obliczenia" xfId="22408" builtinId="22" hidden="1"/>
    <cellStyle name="Obliczenia" xfId="22447" builtinId="22" hidden="1"/>
    <cellStyle name="Obliczenia" xfId="22487" builtinId="22" hidden="1"/>
    <cellStyle name="Obliczenia" xfId="22527" builtinId="22" hidden="1"/>
    <cellStyle name="Obliczenia" xfId="22567" builtinId="22" hidden="1"/>
    <cellStyle name="Obliczenia" xfId="22605" builtinId="22" hidden="1"/>
    <cellStyle name="Obliczenia" xfId="22645" builtinId="22" hidden="1"/>
    <cellStyle name="Obliczenia" xfId="22684" builtinId="22" hidden="1"/>
    <cellStyle name="Obliczenia" xfId="22724" builtinId="22" hidden="1"/>
    <cellStyle name="Obliczenia" xfId="22764" builtinId="22" hidden="1"/>
    <cellStyle name="Obliczenia" xfId="22803" builtinId="22" hidden="1"/>
    <cellStyle name="Obliczenia" xfId="22843" builtinId="22" hidden="1"/>
    <cellStyle name="Obliczenia" xfId="22882" builtinId="22" hidden="1"/>
    <cellStyle name="Obliczenia" xfId="22922" builtinId="22" hidden="1"/>
    <cellStyle name="Obliczenia" xfId="22961" builtinId="22" hidden="1"/>
    <cellStyle name="Obliczenia" xfId="23000" builtinId="22" hidden="1"/>
    <cellStyle name="Obliczenia" xfId="23159" builtinId="22" hidden="1"/>
    <cellStyle name="Obliczenia" xfId="23199" builtinId="22" hidden="1"/>
    <cellStyle name="Obliczenia" xfId="23239" builtinId="22" hidden="1"/>
    <cellStyle name="Obliczenia" xfId="23277" builtinId="22" hidden="1"/>
    <cellStyle name="Obliczenia" xfId="23317" builtinId="22" hidden="1"/>
    <cellStyle name="Obliczenia" xfId="23356" builtinId="22" hidden="1"/>
    <cellStyle name="Obliczenia" xfId="23396" builtinId="22" hidden="1"/>
    <cellStyle name="Obliczenia" xfId="23436" builtinId="22" hidden="1"/>
    <cellStyle name="Obliczenia" xfId="23476" builtinId="22" hidden="1"/>
    <cellStyle name="Obliczenia" xfId="23514" builtinId="22" hidden="1"/>
    <cellStyle name="Obliczenia" xfId="23554" builtinId="22" hidden="1"/>
    <cellStyle name="Obliczenia" xfId="23593" builtinId="22" hidden="1"/>
    <cellStyle name="Obliczenia" xfId="23633" builtinId="22" hidden="1"/>
    <cellStyle name="Obliczenia" xfId="23673" builtinId="22" hidden="1"/>
    <cellStyle name="Obliczenia" xfId="23712" builtinId="22" hidden="1"/>
    <cellStyle name="Obliczenia" xfId="23753" builtinId="22" hidden="1"/>
    <cellStyle name="Obliczenia" xfId="23792" builtinId="22" hidden="1"/>
    <cellStyle name="Obliczenia" xfId="23832" builtinId="22" hidden="1"/>
    <cellStyle name="Obliczenia" xfId="23871" builtinId="22" hidden="1"/>
    <cellStyle name="Obliczenia" xfId="23138" builtinId="22" hidden="1"/>
    <cellStyle name="Obliczenia" xfId="23034" builtinId="22" hidden="1"/>
    <cellStyle name="Obliczenia" xfId="23944" builtinId="22" hidden="1"/>
    <cellStyle name="Obliczenia" xfId="23984" builtinId="22" hidden="1"/>
    <cellStyle name="Obliczenia" xfId="24022" builtinId="22" hidden="1"/>
    <cellStyle name="Obliczenia" xfId="24062" builtinId="22" hidden="1"/>
    <cellStyle name="Obliczenia" xfId="24101" builtinId="22" hidden="1"/>
    <cellStyle name="Obliczenia" xfId="24141" builtinId="22" hidden="1"/>
    <cellStyle name="Obliczenia" xfId="24181" builtinId="22" hidden="1"/>
    <cellStyle name="Obliczenia" xfId="24221" builtinId="22" hidden="1"/>
    <cellStyle name="Obliczenia" xfId="24259" builtinId="22" hidden="1"/>
    <cellStyle name="Obliczenia" xfId="24299" builtinId="22" hidden="1"/>
    <cellStyle name="Obliczenia" xfId="24338" builtinId="22" hidden="1"/>
    <cellStyle name="Obliczenia" xfId="24378" builtinId="22" hidden="1"/>
    <cellStyle name="Obliczenia" xfId="24418" builtinId="22" hidden="1"/>
    <cellStyle name="Obliczenia" xfId="24457" builtinId="22" hidden="1"/>
    <cellStyle name="Obliczenia" xfId="24497" builtinId="22" hidden="1"/>
    <cellStyle name="Obliczenia" xfId="24536" builtinId="22" hidden="1"/>
    <cellStyle name="Obliczenia" xfId="24576" builtinId="22" hidden="1"/>
    <cellStyle name="Obliczenia" xfId="24615" builtinId="22" hidden="1"/>
    <cellStyle name="Obliczenia" xfId="23055" builtinId="22" hidden="1"/>
    <cellStyle name="Obliczenia" xfId="23091" builtinId="22" hidden="1"/>
    <cellStyle name="Obliczenia" xfId="24660" builtinId="22" hidden="1"/>
    <cellStyle name="Obliczenia" xfId="24700" builtinId="22" hidden="1"/>
    <cellStyle name="Obliczenia" xfId="24738" builtinId="22" hidden="1"/>
    <cellStyle name="Obliczenia" xfId="24778" builtinId="22" hidden="1"/>
    <cellStyle name="Obliczenia" xfId="24817" builtinId="22" hidden="1"/>
    <cellStyle name="Obliczenia" xfId="24857" builtinId="22" hidden="1"/>
    <cellStyle name="Obliczenia" xfId="24897" builtinId="22" hidden="1"/>
    <cellStyle name="Obliczenia" xfId="24937" builtinId="22" hidden="1"/>
    <cellStyle name="Obliczenia" xfId="24975" builtinId="22" hidden="1"/>
    <cellStyle name="Obliczenia" xfId="25015" builtinId="22" hidden="1"/>
    <cellStyle name="Obliczenia" xfId="25054" builtinId="22" hidden="1"/>
    <cellStyle name="Obliczenia" xfId="25094" builtinId="22" hidden="1"/>
    <cellStyle name="Obliczenia" xfId="25134" builtinId="22" hidden="1"/>
    <cellStyle name="Obliczenia" xfId="25173" builtinId="22" hidden="1"/>
    <cellStyle name="Obliczenia" xfId="25213" builtinId="22" hidden="1"/>
    <cellStyle name="Obliczenia" xfId="25252" builtinId="22" hidden="1"/>
    <cellStyle name="Obliczenia" xfId="25292" builtinId="22" hidden="1"/>
    <cellStyle name="Obliczenia" xfId="25331" builtinId="22" hidden="1"/>
    <cellStyle name="Obliczenia" xfId="19057" builtinId="22" hidden="1"/>
    <cellStyle name="Obliczenia" xfId="19028" builtinId="22" hidden="1"/>
    <cellStyle name="Obliczenia" xfId="18988" builtinId="22" hidden="1"/>
    <cellStyle name="Obliczenia" xfId="25397" builtinId="22" hidden="1"/>
    <cellStyle name="Obliczenia" xfId="25435" builtinId="22" hidden="1"/>
    <cellStyle name="Obliczenia" xfId="25475" builtinId="22" hidden="1"/>
    <cellStyle name="Obliczenia" xfId="25514" builtinId="22" hidden="1"/>
    <cellStyle name="Obliczenia" xfId="25554" builtinId="22" hidden="1"/>
    <cellStyle name="Obliczenia" xfId="25594" builtinId="22" hidden="1"/>
    <cellStyle name="Obliczenia" xfId="25634" builtinId="22" hidden="1"/>
    <cellStyle name="Obliczenia" xfId="25672" builtinId="22" hidden="1"/>
    <cellStyle name="Obliczenia" xfId="25712" builtinId="22" hidden="1"/>
    <cellStyle name="Obliczenia" xfId="25751" builtinId="22" hidden="1"/>
    <cellStyle name="Obliczenia" xfId="25791" builtinId="22" hidden="1"/>
    <cellStyle name="Obliczenia" xfId="25831" builtinId="22" hidden="1"/>
    <cellStyle name="Obliczenia" xfId="25870" builtinId="22" hidden="1"/>
    <cellStyle name="Obliczenia" xfId="25910" builtinId="22" hidden="1"/>
    <cellStyle name="Obliczenia" xfId="25949" builtinId="22" hidden="1"/>
    <cellStyle name="Obliczenia" xfId="25989" builtinId="22" hidden="1"/>
    <cellStyle name="Obliczenia" xfId="26028" builtinId="22" hidden="1"/>
    <cellStyle name="Obliczenia" xfId="26067" builtinId="22" hidden="1"/>
    <cellStyle name="Obliczenia" xfId="26226" builtinId="22" hidden="1"/>
    <cellStyle name="Obliczenia" xfId="26266" builtinId="22" hidden="1"/>
    <cellStyle name="Obliczenia" xfId="26306" builtinId="22" hidden="1"/>
    <cellStyle name="Obliczenia" xfId="26344" builtinId="22" hidden="1"/>
    <cellStyle name="Obliczenia" xfId="26384" builtinId="22" hidden="1"/>
    <cellStyle name="Obliczenia" xfId="26423" builtinId="22" hidden="1"/>
    <cellStyle name="Obliczenia" xfId="26463" builtinId="22" hidden="1"/>
    <cellStyle name="Obliczenia" xfId="26503" builtinId="22" hidden="1"/>
    <cellStyle name="Obliczenia" xfId="26543" builtinId="22" hidden="1"/>
    <cellStyle name="Obliczenia" xfId="26581" builtinId="22" hidden="1"/>
    <cellStyle name="Obliczenia" xfId="26621" builtinId="22" hidden="1"/>
    <cellStyle name="Obliczenia" xfId="26660" builtinId="22" hidden="1"/>
    <cellStyle name="Obliczenia" xfId="26700" builtinId="22" hidden="1"/>
    <cellStyle name="Obliczenia" xfId="26740" builtinId="22" hidden="1"/>
    <cellStyle name="Obliczenia" xfId="26779" builtinId="22" hidden="1"/>
    <cellStyle name="Obliczenia" xfId="26820" builtinId="22" hidden="1"/>
    <cellStyle name="Obliczenia" xfId="26859" builtinId="22" hidden="1"/>
    <cellStyle name="Obliczenia" xfId="26899" builtinId="22" hidden="1"/>
    <cellStyle name="Obliczenia" xfId="26938" builtinId="22" hidden="1"/>
    <cellStyle name="Obliczenia" xfId="26205" builtinId="22" hidden="1"/>
    <cellStyle name="Obliczenia" xfId="26101" builtinId="22" hidden="1"/>
    <cellStyle name="Obliczenia" xfId="27011" builtinId="22" hidden="1"/>
    <cellStyle name="Obliczenia" xfId="27051" builtinId="22" hidden="1"/>
    <cellStyle name="Obliczenia" xfId="27089" builtinId="22" hidden="1"/>
    <cellStyle name="Obliczenia" xfId="27129" builtinId="22" hidden="1"/>
    <cellStyle name="Obliczenia" xfId="27168" builtinId="22" hidden="1"/>
    <cellStyle name="Obliczenia" xfId="27208" builtinId="22" hidden="1"/>
    <cellStyle name="Obliczenia" xfId="27248" builtinId="22" hidden="1"/>
    <cellStyle name="Obliczenia" xfId="27288" builtinId="22" hidden="1"/>
    <cellStyle name="Obliczenia" xfId="27326" builtinId="22" hidden="1"/>
    <cellStyle name="Obliczenia" xfId="27366" builtinId="22" hidden="1"/>
    <cellStyle name="Obliczenia" xfId="27405" builtinId="22" hidden="1"/>
    <cellStyle name="Obliczenia" xfId="27445" builtinId="22" hidden="1"/>
    <cellStyle name="Obliczenia" xfId="27485" builtinId="22" hidden="1"/>
    <cellStyle name="Obliczenia" xfId="27524" builtinId="22" hidden="1"/>
    <cellStyle name="Obliczenia" xfId="27564" builtinId="22" hidden="1"/>
    <cellStyle name="Obliczenia" xfId="27603" builtinId="22" hidden="1"/>
    <cellStyle name="Obliczenia" xfId="27643" builtinId="22" hidden="1"/>
    <cellStyle name="Obliczenia" xfId="27682" builtinId="22" hidden="1"/>
    <cellStyle name="Obliczenia" xfId="26122" builtinId="22" hidden="1"/>
    <cellStyle name="Obliczenia" xfId="26158" builtinId="22" hidden="1"/>
    <cellStyle name="Obliczenia" xfId="27727" builtinId="22" hidden="1"/>
    <cellStyle name="Obliczenia" xfId="27767" builtinId="22" hidden="1"/>
    <cellStyle name="Obliczenia" xfId="27805" builtinId="22" hidden="1"/>
    <cellStyle name="Obliczenia" xfId="27845" builtinId="22" hidden="1"/>
    <cellStyle name="Obliczenia" xfId="27884" builtinId="22" hidden="1"/>
    <cellStyle name="Obliczenia" xfId="27924" builtinId="22" hidden="1"/>
    <cellStyle name="Obliczenia" xfId="27964" builtinId="22" hidden="1"/>
    <cellStyle name="Obliczenia" xfId="28004" builtinId="22" hidden="1"/>
    <cellStyle name="Obliczenia" xfId="28042" builtinId="22" hidden="1"/>
    <cellStyle name="Obliczenia" xfId="28082" builtinId="22" hidden="1"/>
    <cellStyle name="Obliczenia" xfId="28121" builtinId="22" hidden="1"/>
    <cellStyle name="Obliczenia" xfId="28161" builtinId="22" hidden="1"/>
    <cellStyle name="Obliczenia" xfId="28201" builtinId="22" hidden="1"/>
    <cellStyle name="Obliczenia" xfId="28240" builtinId="22" hidden="1"/>
    <cellStyle name="Obliczenia" xfId="28280" builtinId="22" hidden="1"/>
    <cellStyle name="Obliczenia" xfId="28319" builtinId="22" hidden="1"/>
    <cellStyle name="Obliczenia" xfId="28359" builtinId="22" hidden="1"/>
    <cellStyle name="Obliczenia" xfId="28398" builtinId="22" hidden="1"/>
    <cellStyle name="Obliczenia" xfId="28437" builtinId="22" hidden="1"/>
    <cellStyle name="Obliczenia" xfId="28561" builtinId="22" hidden="1"/>
    <cellStyle name="Obliczenia" xfId="28603" builtinId="22" hidden="1"/>
    <cellStyle name="Obliczenia" xfId="28643" builtinId="22" hidden="1"/>
    <cellStyle name="Obliczenia" xfId="28681" builtinId="22" hidden="1"/>
    <cellStyle name="Obliczenia" xfId="28721" builtinId="22" hidden="1"/>
    <cellStyle name="Obliczenia" xfId="28760" builtinId="22" hidden="1"/>
    <cellStyle name="Obliczenia" xfId="28800" builtinId="22" hidden="1"/>
    <cellStyle name="Obliczenia" xfId="28840" builtinId="22" hidden="1"/>
    <cellStyle name="Obliczenia" xfId="28880" builtinId="22" hidden="1"/>
    <cellStyle name="Obliczenia" xfId="28918" builtinId="22" hidden="1"/>
    <cellStyle name="Obliczenia" xfId="28958" builtinId="22" hidden="1"/>
    <cellStyle name="Obliczenia" xfId="28999" builtinId="22" hidden="1"/>
    <cellStyle name="Obliczenia" xfId="29039" builtinId="22" hidden="1"/>
    <cellStyle name="Obliczenia" xfId="29079" builtinId="22" hidden="1"/>
    <cellStyle name="Obliczenia" xfId="29118" builtinId="22" hidden="1"/>
    <cellStyle name="Obliczenia" xfId="29159" builtinId="22" hidden="1"/>
    <cellStyle name="Obliczenia" xfId="29198" builtinId="22" hidden="1"/>
    <cellStyle name="Obliczenia" xfId="29238" builtinId="22" hidden="1"/>
    <cellStyle name="Obliczenia" xfId="29277" builtinId="22" hidden="1"/>
    <cellStyle name="Obliczenia" xfId="29327" builtinId="22" hidden="1"/>
    <cellStyle name="Obliczenia" xfId="29486" builtinId="22" hidden="1"/>
    <cellStyle name="Obliczenia" xfId="29528" builtinId="22" hidden="1"/>
    <cellStyle name="Obliczenia" xfId="29568" builtinId="22" hidden="1"/>
    <cellStyle name="Obliczenia" xfId="29606" builtinId="22" hidden="1"/>
    <cellStyle name="Obliczenia" xfId="29646" builtinId="22" hidden="1"/>
    <cellStyle name="Obliczenia" xfId="29685" builtinId="22" hidden="1"/>
    <cellStyle name="Obliczenia" xfId="29725" builtinId="22" hidden="1"/>
    <cellStyle name="Obliczenia" xfId="29765" builtinId="22" hidden="1"/>
    <cellStyle name="Obliczenia" xfId="29805" builtinId="22" hidden="1"/>
    <cellStyle name="Obliczenia" xfId="29843" builtinId="22" hidden="1"/>
    <cellStyle name="Obliczenia" xfId="29883" builtinId="22" hidden="1"/>
    <cellStyle name="Obliczenia" xfId="29924" builtinId="22" hidden="1"/>
    <cellStyle name="Obliczenia" xfId="29964" builtinId="22" hidden="1"/>
    <cellStyle name="Obliczenia" xfId="30004" builtinId="22" hidden="1"/>
    <cellStyle name="Obliczenia" xfId="30043" builtinId="22" hidden="1"/>
    <cellStyle name="Obliczenia" xfId="30084" builtinId="22" hidden="1"/>
    <cellStyle name="Obliczenia" xfId="30123" builtinId="22" hidden="1"/>
    <cellStyle name="Obliczenia" xfId="30163" builtinId="22" hidden="1"/>
    <cellStyle name="Obliczenia" xfId="30202" builtinId="22" hidden="1"/>
    <cellStyle name="Obliczenia" xfId="29465" builtinId="22" hidden="1"/>
    <cellStyle name="Obliczenia" xfId="29361" builtinId="22" hidden="1"/>
    <cellStyle name="Obliczenia" xfId="30275" builtinId="22" hidden="1"/>
    <cellStyle name="Obliczenia" xfId="30315" builtinId="22" hidden="1"/>
    <cellStyle name="Obliczenia" xfId="30353" builtinId="22" hidden="1"/>
    <cellStyle name="Obliczenia" xfId="30393" builtinId="22" hidden="1"/>
    <cellStyle name="Obliczenia" xfId="30432" builtinId="22" hidden="1"/>
    <cellStyle name="Obliczenia" xfId="30472" builtinId="22" hidden="1"/>
    <cellStyle name="Obliczenia" xfId="30512" builtinId="22" hidden="1"/>
    <cellStyle name="Obliczenia" xfId="30552" builtinId="22" hidden="1"/>
    <cellStyle name="Obliczenia" xfId="30590" builtinId="22" hidden="1"/>
    <cellStyle name="Obliczenia" xfId="30630" builtinId="22" hidden="1"/>
    <cellStyle name="Obliczenia" xfId="30669" builtinId="22" hidden="1"/>
    <cellStyle name="Obliczenia" xfId="30709" builtinId="22" hidden="1"/>
    <cellStyle name="Obliczenia" xfId="30749" builtinId="22" hidden="1"/>
    <cellStyle name="Obliczenia" xfId="30788" builtinId="22" hidden="1"/>
    <cellStyle name="Obliczenia" xfId="30828" builtinId="22" hidden="1"/>
    <cellStyle name="Obliczenia" xfId="30867" builtinId="22" hidden="1"/>
    <cellStyle name="Obliczenia" xfId="30907" builtinId="22" hidden="1"/>
    <cellStyle name="Obliczenia" xfId="30946" builtinId="22" hidden="1"/>
    <cellStyle name="Obliczenia" xfId="29382" builtinId="22" hidden="1"/>
    <cellStyle name="Obliczenia" xfId="29418" builtinId="22" hidden="1"/>
    <cellStyle name="Obliczenia" xfId="30991" builtinId="22" hidden="1"/>
    <cellStyle name="Obliczenia" xfId="31031" builtinId="22" hidden="1"/>
    <cellStyle name="Obliczenia" xfId="31069" builtinId="22" hidden="1"/>
    <cellStyle name="Obliczenia" xfId="31109" builtinId="22" hidden="1"/>
    <cellStyle name="Obliczenia" xfId="31148" builtinId="22" hidden="1"/>
    <cellStyle name="Obliczenia" xfId="31188" builtinId="22" hidden="1"/>
    <cellStyle name="Obliczenia" xfId="31228" builtinId="22" hidden="1"/>
    <cellStyle name="Obliczenia" xfId="31268" builtinId="22" hidden="1"/>
    <cellStyle name="Obliczenia" xfId="31306" builtinId="22" hidden="1"/>
    <cellStyle name="Obliczenia" xfId="31346" builtinId="22" hidden="1"/>
    <cellStyle name="Obliczenia" xfId="31385" builtinId="22" hidden="1"/>
    <cellStyle name="Obliczenia" xfId="31425" builtinId="22" hidden="1"/>
    <cellStyle name="Obliczenia" xfId="31465" builtinId="22" hidden="1"/>
    <cellStyle name="Obliczenia" xfId="31504" builtinId="22" hidden="1"/>
    <cellStyle name="Obliczenia" xfId="31544" builtinId="22" hidden="1"/>
    <cellStyle name="Obliczenia" xfId="31583" builtinId="22" hidden="1"/>
    <cellStyle name="Obliczenia" xfId="31623" builtinId="22" hidden="1"/>
    <cellStyle name="Obliczenia" xfId="31662" builtinId="22" hidden="1"/>
    <cellStyle name="Obliczenia" xfId="28540" builtinId="22" hidden="1"/>
    <cellStyle name="Obliczenia" xfId="28481" builtinId="22" hidden="1"/>
    <cellStyle name="Obliczenia" xfId="31715" builtinId="22" hidden="1"/>
    <cellStyle name="Obliczenia" xfId="31755" builtinId="22" hidden="1"/>
    <cellStyle name="Obliczenia" xfId="31793" builtinId="22" hidden="1"/>
    <cellStyle name="Obliczenia" xfId="31833" builtinId="22" hidden="1"/>
    <cellStyle name="Obliczenia" xfId="31872" builtinId="22" hidden="1"/>
    <cellStyle name="Obliczenia" xfId="31912" builtinId="22" hidden="1"/>
    <cellStyle name="Obliczenia" xfId="31952" builtinId="22" hidden="1"/>
    <cellStyle name="Obliczenia" xfId="31992" builtinId="22" hidden="1"/>
    <cellStyle name="Obliczenia" xfId="32030" builtinId="22" hidden="1"/>
    <cellStyle name="Obliczenia" xfId="32070" builtinId="22" hidden="1"/>
    <cellStyle name="Obliczenia" xfId="32109" builtinId="22" hidden="1"/>
    <cellStyle name="Obliczenia" xfId="32149" builtinId="22" hidden="1"/>
    <cellStyle name="Obliczenia" xfId="32189" builtinId="22" hidden="1"/>
    <cellStyle name="Obliczenia" xfId="32228" builtinId="22" hidden="1"/>
    <cellStyle name="Obliczenia" xfId="32268" builtinId="22" hidden="1"/>
    <cellStyle name="Obliczenia" xfId="32307" builtinId="22" hidden="1"/>
    <cellStyle name="Obliczenia" xfId="32347" builtinId="22" hidden="1"/>
    <cellStyle name="Obliczenia" xfId="32386" builtinId="22" hidden="1"/>
    <cellStyle name="Obliczenia" xfId="32425" builtinId="22" hidden="1"/>
    <cellStyle name="Obliczenia" xfId="32584" builtinId="22" hidden="1"/>
    <cellStyle name="Obliczenia" xfId="32624" builtinId="22" hidden="1"/>
    <cellStyle name="Obliczenia" xfId="32664" builtinId="22" hidden="1"/>
    <cellStyle name="Obliczenia" xfId="32702" builtinId="22" hidden="1"/>
    <cellStyle name="Obliczenia" xfId="32742" builtinId="22" hidden="1"/>
    <cellStyle name="Obliczenia" xfId="32781" builtinId="22" hidden="1"/>
    <cellStyle name="Obliczenia" xfId="32821" builtinId="22" hidden="1"/>
    <cellStyle name="Obliczenia" xfId="32861" builtinId="22" hidden="1"/>
    <cellStyle name="Obliczenia" xfId="32901" builtinId="22" hidden="1"/>
    <cellStyle name="Obliczenia" xfId="32939" builtinId="22" hidden="1"/>
    <cellStyle name="Obliczenia" xfId="32979" builtinId="22" hidden="1"/>
    <cellStyle name="Obliczenia" xfId="33018" builtinId="22" hidden="1"/>
    <cellStyle name="Obliczenia" xfId="33058" builtinId="22" hidden="1"/>
    <cellStyle name="Obliczenia" xfId="33098" builtinId="22" hidden="1"/>
    <cellStyle name="Obliczenia" xfId="33137" builtinId="22" hidden="1"/>
    <cellStyle name="Obliczenia" xfId="33178" builtinId="22" hidden="1"/>
    <cellStyle name="Obliczenia" xfId="33217" builtinId="22" hidden="1"/>
    <cellStyle name="Obliczenia" xfId="33257" builtinId="22" hidden="1"/>
    <cellStyle name="Obliczenia" xfId="33296" builtinId="22" hidden="1"/>
    <cellStyle name="Obliczenia" xfId="32563" builtinId="22" hidden="1"/>
    <cellStyle name="Obliczenia" xfId="32459" builtinId="22" hidden="1"/>
    <cellStyle name="Obliczenia" xfId="33369" builtinId="22" hidden="1"/>
    <cellStyle name="Obliczenia" xfId="33409" builtinId="22" hidden="1"/>
    <cellStyle name="Obliczenia" xfId="33447" builtinId="22" hidden="1"/>
    <cellStyle name="Obliczenia" xfId="33487" builtinId="22" hidden="1"/>
    <cellStyle name="Obliczenia" xfId="33526" builtinId="22" hidden="1"/>
    <cellStyle name="Obliczenia" xfId="33566" builtinId="22" hidden="1"/>
    <cellStyle name="Obliczenia" xfId="33606" builtinId="22" hidden="1"/>
    <cellStyle name="Obliczenia" xfId="33646" builtinId="22" hidden="1"/>
    <cellStyle name="Obliczenia" xfId="33684" builtinId="22" hidden="1"/>
    <cellStyle name="Obliczenia" xfId="33724" builtinId="22" hidden="1"/>
    <cellStyle name="Obliczenia" xfId="33763" builtinId="22" hidden="1"/>
    <cellStyle name="Obliczenia" xfId="33803" builtinId="22" hidden="1"/>
    <cellStyle name="Obliczenia" xfId="33843" builtinId="22" hidden="1"/>
    <cellStyle name="Obliczenia" xfId="33882" builtinId="22" hidden="1"/>
    <cellStyle name="Obliczenia" xfId="33922" builtinId="22" hidden="1"/>
    <cellStyle name="Obliczenia" xfId="33961" builtinId="22" hidden="1"/>
    <cellStyle name="Obliczenia" xfId="34001" builtinId="22" hidden="1"/>
    <cellStyle name="Obliczenia" xfId="34040" builtinId="22" hidden="1"/>
    <cellStyle name="Obliczenia" xfId="32480" builtinId="22" hidden="1"/>
    <cellStyle name="Obliczenia" xfId="32516" builtinId="22" hidden="1"/>
    <cellStyle name="Obliczenia" xfId="34085" builtinId="22" hidden="1"/>
    <cellStyle name="Obliczenia" xfId="34125" builtinId="22" hidden="1"/>
    <cellStyle name="Obliczenia" xfId="34163" builtinId="22" hidden="1"/>
    <cellStyle name="Obliczenia" xfId="34203" builtinId="22" hidden="1"/>
    <cellStyle name="Obliczenia" xfId="34242" builtinId="22" hidden="1"/>
    <cellStyle name="Obliczenia" xfId="34282" builtinId="22" hidden="1"/>
    <cellStyle name="Obliczenia" xfId="34322" builtinId="22" hidden="1"/>
    <cellStyle name="Obliczenia" xfId="34362" builtinId="22" hidden="1"/>
    <cellStyle name="Obliczenia" xfId="34400" builtinId="22" hidden="1"/>
    <cellStyle name="Obliczenia" xfId="34440" builtinId="22" hidden="1"/>
    <cellStyle name="Obliczenia" xfId="34479" builtinId="22" hidden="1"/>
    <cellStyle name="Obliczenia" xfId="34519" builtinId="22" hidden="1"/>
    <cellStyle name="Obliczenia" xfId="34559" builtinId="22" hidden="1"/>
    <cellStyle name="Obliczenia" xfId="34598" builtinId="22" hidden="1"/>
    <cellStyle name="Obliczenia" xfId="34638" builtinId="22" hidden="1"/>
    <cellStyle name="Obliczenia" xfId="34677" builtinId="22" hidden="1"/>
    <cellStyle name="Obliczenia" xfId="34717" builtinId="22" hidden="1"/>
    <cellStyle name="Obliczenia" xfId="34756" builtinId="22" hidden="1"/>
    <cellStyle name="Obliczenia" xfId="28507" builtinId="22" hidden="1"/>
    <cellStyle name="Obliczenia" xfId="34797" builtinId="22" hidden="1"/>
    <cellStyle name="Obliczenia" xfId="34837" builtinId="22" hidden="1"/>
    <cellStyle name="Obliczenia" xfId="34877" builtinId="22" hidden="1"/>
    <cellStyle name="Obliczenia" xfId="34915" builtinId="22" hidden="1"/>
    <cellStyle name="Obliczenia" xfId="34955" builtinId="22" hidden="1"/>
    <cellStyle name="Obliczenia" xfId="34994" builtinId="22" hidden="1"/>
    <cellStyle name="Obliczenia" xfId="35034" builtinId="22" hidden="1"/>
    <cellStyle name="Obliczenia" xfId="35074" builtinId="22" hidden="1"/>
    <cellStyle name="Obliczenia" xfId="35114" builtinId="22" hidden="1"/>
    <cellStyle name="Obliczenia" xfId="35152" builtinId="22" hidden="1"/>
    <cellStyle name="Obliczenia" xfId="35192" builtinId="22" hidden="1"/>
    <cellStyle name="Obliczenia" xfId="35231" builtinId="22" hidden="1"/>
    <cellStyle name="Obliczenia" xfId="35271" builtinId="22" hidden="1"/>
    <cellStyle name="Obliczenia" xfId="35311" builtinId="22" hidden="1"/>
    <cellStyle name="Obliczenia" xfId="35350" builtinId="22" hidden="1"/>
    <cellStyle name="Obliczenia" xfId="35390" builtinId="22" hidden="1"/>
    <cellStyle name="Obliczenia" xfId="35429" builtinId="22" hidden="1"/>
    <cellStyle name="Obliczenia" xfId="35469" builtinId="22" hidden="1"/>
    <cellStyle name="Obliczenia" xfId="35508" builtinId="22" hidden="1"/>
    <cellStyle name="Obliczenia" xfId="35547" builtinId="22" hidden="1"/>
    <cellStyle name="Obliczenia" xfId="35706" builtinId="22" hidden="1"/>
    <cellStyle name="Obliczenia" xfId="35746" builtinId="22" hidden="1"/>
    <cellStyle name="Obliczenia" xfId="35786" builtinId="22" hidden="1"/>
    <cellStyle name="Obliczenia" xfId="35824" builtinId="22" hidden="1"/>
    <cellStyle name="Obliczenia" xfId="35864" builtinId="22" hidden="1"/>
    <cellStyle name="Obliczenia" xfId="35903" builtinId="22" hidden="1"/>
    <cellStyle name="Obliczenia" xfId="35943" builtinId="22" hidden="1"/>
    <cellStyle name="Obliczenia" xfId="35983" builtinId="22" hidden="1"/>
    <cellStyle name="Obliczenia" xfId="36023" builtinId="22" hidden="1"/>
    <cellStyle name="Obliczenia" xfId="36061" builtinId="22" hidden="1"/>
    <cellStyle name="Obliczenia" xfId="36101" builtinId="22" hidden="1"/>
    <cellStyle name="Obliczenia" xfId="36140" builtinId="22" hidden="1"/>
    <cellStyle name="Obliczenia" xfId="36180" builtinId="22" hidden="1"/>
    <cellStyle name="Obliczenia" xfId="36220" builtinId="22" hidden="1"/>
    <cellStyle name="Obliczenia" xfId="36259" builtinId="22" hidden="1"/>
    <cellStyle name="Obliczenia" xfId="36300" builtinId="22" hidden="1"/>
    <cellStyle name="Obliczenia" xfId="36339" builtinId="22" hidden="1"/>
    <cellStyle name="Obliczenia" xfId="36379" builtinId="22" hidden="1"/>
    <cellStyle name="Obliczenia" xfId="36418" builtinId="22" hidden="1"/>
    <cellStyle name="Obliczenia" xfId="35685" builtinId="22" hidden="1"/>
    <cellStyle name="Obliczenia" xfId="35581" builtinId="22" hidden="1"/>
    <cellStyle name="Obliczenia" xfId="36491" builtinId="22" hidden="1"/>
    <cellStyle name="Obliczenia" xfId="36531" builtinId="22" hidden="1"/>
    <cellStyle name="Obliczenia" xfId="36569" builtinId="22" hidden="1"/>
    <cellStyle name="Obliczenia" xfId="36609" builtinId="22" hidden="1"/>
    <cellStyle name="Obliczenia" xfId="36648" builtinId="22" hidden="1"/>
    <cellStyle name="Obliczenia" xfId="36688" builtinId="22" hidden="1"/>
    <cellStyle name="Obliczenia" xfId="36728" builtinId="22" hidden="1"/>
    <cellStyle name="Obliczenia" xfId="36768" builtinId="22" hidden="1"/>
    <cellStyle name="Obliczenia" xfId="36806" builtinId="22" hidden="1"/>
    <cellStyle name="Obliczenia" xfId="36846" builtinId="22" hidden="1"/>
    <cellStyle name="Obliczenia" xfId="36885" builtinId="22" hidden="1"/>
    <cellStyle name="Obliczenia" xfId="36925" builtinId="22" hidden="1"/>
    <cellStyle name="Obliczenia" xfId="36965" builtinId="22" hidden="1"/>
    <cellStyle name="Obliczenia" xfId="37004" builtinId="22" hidden="1"/>
    <cellStyle name="Obliczenia" xfId="37044" builtinId="22" hidden="1"/>
    <cellStyle name="Obliczenia" xfId="37083" builtinId="22" hidden="1"/>
    <cellStyle name="Obliczenia" xfId="37123" builtinId="22" hidden="1"/>
    <cellStyle name="Obliczenia" xfId="37162" builtinId="22" hidden="1"/>
    <cellStyle name="Obliczenia" xfId="35602" builtinId="22" hidden="1"/>
    <cellStyle name="Obliczenia" xfId="35638" builtinId="22" hidden="1"/>
    <cellStyle name="Obliczenia" xfId="37207" builtinId="22" hidden="1"/>
    <cellStyle name="Obliczenia" xfId="37247" builtinId="22" hidden="1"/>
    <cellStyle name="Obliczenia" xfId="37285" builtinId="22" hidden="1"/>
    <cellStyle name="Obliczenia" xfId="37325" builtinId="22" hidden="1"/>
    <cellStyle name="Obliczenia" xfId="37364" builtinId="22" hidden="1"/>
    <cellStyle name="Obliczenia" xfId="37404" builtinId="22" hidden="1"/>
    <cellStyle name="Obliczenia" xfId="37444" builtinId="22" hidden="1"/>
    <cellStyle name="Obliczenia" xfId="37484" builtinId="22" hidden="1"/>
    <cellStyle name="Obliczenia" xfId="37522" builtinId="22" hidden="1"/>
    <cellStyle name="Obliczenia" xfId="37562" builtinId="22" hidden="1"/>
    <cellStyle name="Obliczenia" xfId="37601" builtinId="22" hidden="1"/>
    <cellStyle name="Obliczenia" xfId="37641" builtinId="22" hidden="1"/>
    <cellStyle name="Obliczenia" xfId="37681" builtinId="22" hidden="1"/>
    <cellStyle name="Obliczenia" xfId="37720" builtinId="22" hidden="1"/>
    <cellStyle name="Obliczenia" xfId="37760" builtinId="22" hidden="1"/>
    <cellStyle name="Obliczenia" xfId="37799" builtinId="22" hidden="1"/>
    <cellStyle name="Obliczenia" xfId="37839" builtinId="22" hidden="1"/>
    <cellStyle name="Obliczenia" xfId="37878" builtinId="22" hidden="1"/>
    <cellStyle name="Obliczenia" xfId="37917" builtinId="22" hidden="1"/>
    <cellStyle name="Obliczenia" xfId="37957" builtinId="22" hidden="1"/>
    <cellStyle name="Obliczenia" xfId="37997" builtinId="22" hidden="1"/>
    <cellStyle name="Obliczenia" xfId="38037" builtinId="22" hidden="1"/>
    <cellStyle name="Obliczenia" xfId="38075" builtinId="22" hidden="1"/>
    <cellStyle name="Obliczenia" xfId="38115" builtinId="22" hidden="1"/>
    <cellStyle name="Obliczenia" xfId="38154" builtinId="22" hidden="1"/>
    <cellStyle name="Obliczenia" xfId="38194" builtinId="22" hidden="1"/>
    <cellStyle name="Obliczenia" xfId="38234" builtinId="22" hidden="1"/>
    <cellStyle name="Obliczenia" xfId="38274" builtinId="22" hidden="1"/>
    <cellStyle name="Obliczenia" xfId="38312" builtinId="22" hidden="1"/>
    <cellStyle name="Obliczenia" xfId="38352" builtinId="22" hidden="1"/>
    <cellStyle name="Obliczenia" xfId="38391" builtinId="22" hidden="1"/>
    <cellStyle name="Obliczenia" xfId="38431" builtinId="22" hidden="1"/>
    <cellStyle name="Obliczenia" xfId="38471" builtinId="22" hidden="1"/>
    <cellStyle name="Obliczenia" xfId="38510" builtinId="22" hidden="1"/>
    <cellStyle name="Obliczenia" xfId="38550" builtinId="22" hidden="1"/>
    <cellStyle name="Obliczenia" xfId="38589" builtinId="22" hidden="1"/>
    <cellStyle name="Obliczenia" xfId="38629" builtinId="22" hidden="1"/>
    <cellStyle name="Obliczenia" xfId="38668" builtinId="22" hidden="1"/>
    <cellStyle name="Obliczenia" xfId="38707" builtinId="22" hidden="1"/>
    <cellStyle name="Obliczenia" xfId="38866" builtinId="22" hidden="1"/>
    <cellStyle name="Obliczenia" xfId="38906" builtinId="22" hidden="1"/>
    <cellStyle name="Obliczenia" xfId="38946" builtinId="22" hidden="1"/>
    <cellStyle name="Obliczenia" xfId="38984" builtinId="22" hidden="1"/>
    <cellStyle name="Obliczenia" xfId="39024" builtinId="22" hidden="1"/>
    <cellStyle name="Obliczenia" xfId="39063" builtinId="22" hidden="1"/>
    <cellStyle name="Obliczenia" xfId="39103" builtinId="22" hidden="1"/>
    <cellStyle name="Obliczenia" xfId="39143" builtinId="22" hidden="1"/>
    <cellStyle name="Obliczenia" xfId="39183" builtinId="22" hidden="1"/>
    <cellStyle name="Obliczenia" xfId="39221" builtinId="22" hidden="1"/>
    <cellStyle name="Obliczenia" xfId="39261" builtinId="22" hidden="1"/>
    <cellStyle name="Obliczenia" xfId="39300" builtinId="22" hidden="1"/>
    <cellStyle name="Obliczenia" xfId="39340" builtinId="22" hidden="1"/>
    <cellStyle name="Obliczenia" xfId="39380" builtinId="22" hidden="1"/>
    <cellStyle name="Obliczenia" xfId="39419" builtinId="22" hidden="1"/>
    <cellStyle name="Obliczenia" xfId="39460" builtinId="22" hidden="1"/>
    <cellStyle name="Obliczenia" xfId="39499" builtinId="22" hidden="1"/>
    <cellStyle name="Obliczenia" xfId="39539" builtinId="22" hidden="1"/>
    <cellStyle name="Obliczenia" xfId="39578" builtinId="22" hidden="1"/>
    <cellStyle name="Obliczenia" xfId="38845" builtinId="22" hidden="1"/>
    <cellStyle name="Obliczenia" xfId="38741" builtinId="22" hidden="1"/>
    <cellStyle name="Obliczenia" xfId="39651" builtinId="22" hidden="1"/>
    <cellStyle name="Obliczenia" xfId="39691" builtinId="22" hidden="1"/>
    <cellStyle name="Obliczenia" xfId="39729" builtinId="22" hidden="1"/>
    <cellStyle name="Obliczenia" xfId="39769" builtinId="22" hidden="1"/>
    <cellStyle name="Obliczenia" xfId="39808" builtinId="22" hidden="1"/>
    <cellStyle name="Obliczenia" xfId="39848" builtinId="22" hidden="1"/>
    <cellStyle name="Obliczenia" xfId="39888" builtinId="22" hidden="1"/>
    <cellStyle name="Obliczenia" xfId="39928" builtinId="22" hidden="1"/>
    <cellStyle name="Obliczenia" xfId="39966" builtinId="22" hidden="1"/>
    <cellStyle name="Obliczenia" xfId="40006" builtinId="22" hidden="1"/>
    <cellStyle name="Obliczenia" xfId="40045" builtinId="22" hidden="1"/>
    <cellStyle name="Obliczenia" xfId="40085" builtinId="22" hidden="1"/>
    <cellStyle name="Obliczenia" xfId="40125" builtinId="22" hidden="1"/>
    <cellStyle name="Obliczenia" xfId="40164" builtinId="22" hidden="1"/>
    <cellStyle name="Obliczenia" xfId="40204" builtinId="22" hidden="1"/>
    <cellStyle name="Obliczenia" xfId="40243" builtinId="22" hidden="1"/>
    <cellStyle name="Obliczenia" xfId="40283" builtinId="22" hidden="1"/>
    <cellStyle name="Obliczenia" xfId="40322" builtinId="22" hidden="1"/>
    <cellStyle name="Obliczenia" xfId="38762" builtinId="22" hidden="1"/>
    <cellStyle name="Obliczenia" xfId="38798" builtinId="22" hidden="1"/>
    <cellStyle name="Obliczenia" xfId="40367" builtinId="22" hidden="1"/>
    <cellStyle name="Obliczenia" xfId="40407" builtinId="22" hidden="1"/>
    <cellStyle name="Obliczenia" xfId="40445" builtinId="22" hidden="1"/>
    <cellStyle name="Obliczenia" xfId="40485" builtinId="22" hidden="1"/>
    <cellStyle name="Obliczenia" xfId="40524" builtinId="22" hidden="1"/>
    <cellStyle name="Obliczenia" xfId="40564" builtinId="22" hidden="1"/>
    <cellStyle name="Obliczenia" xfId="40604" builtinId="22" hidden="1"/>
    <cellStyle name="Obliczenia" xfId="40644" builtinId="22" hidden="1"/>
    <cellStyle name="Obliczenia" xfId="40682" builtinId="22" hidden="1"/>
    <cellStyle name="Obliczenia" xfId="40722" builtinId="22" hidden="1"/>
    <cellStyle name="Obliczenia" xfId="40761" builtinId="22" hidden="1"/>
    <cellStyle name="Obliczenia" xfId="40801" builtinId="22" hidden="1"/>
    <cellStyle name="Obliczenia" xfId="40841" builtinId="22" hidden="1"/>
    <cellStyle name="Obliczenia" xfId="40880" builtinId="22" hidden="1"/>
    <cellStyle name="Obliczenia" xfId="40920" builtinId="22" hidden="1"/>
    <cellStyle name="Obliczenia" xfId="40959" builtinId="22" hidden="1"/>
    <cellStyle name="Obliczenia" xfId="40999" builtinId="22" hidden="1"/>
    <cellStyle name="Obliczenia" xfId="41038" builtinId="22" hidden="1"/>
    <cellStyle name="Obliczenia" xfId="41098" builtinId="22" hidden="1"/>
    <cellStyle name="Obliczenia" xfId="41156" builtinId="22" hidden="1"/>
    <cellStyle name="Obliczenia" xfId="41196" builtinId="22" hidden="1"/>
    <cellStyle name="Obliczenia" xfId="41236" builtinId="22" hidden="1"/>
    <cellStyle name="Obliczenia" xfId="41274" builtinId="22" hidden="1"/>
    <cellStyle name="Obliczenia" xfId="41314" builtinId="22" hidden="1"/>
    <cellStyle name="Obliczenia" xfId="41353" builtinId="22" hidden="1"/>
    <cellStyle name="Obliczenia" xfId="41393" builtinId="22" hidden="1"/>
    <cellStyle name="Obliczenia" xfId="41433" builtinId="22" hidden="1"/>
    <cellStyle name="Obliczenia" xfId="41473" builtinId="22" hidden="1"/>
    <cellStyle name="Obliczenia" xfId="41511" builtinId="22" hidden="1"/>
    <cellStyle name="Obliczenia" xfId="41551" builtinId="22" hidden="1"/>
    <cellStyle name="Obliczenia" xfId="41590" builtinId="22" hidden="1"/>
    <cellStyle name="Obliczenia" xfId="41630" builtinId="22" hidden="1"/>
    <cellStyle name="Obliczenia" xfId="41670" builtinId="22" hidden="1"/>
    <cellStyle name="Obliczenia" xfId="41709" builtinId="22" hidden="1"/>
    <cellStyle name="Obliczenia" xfId="41749" builtinId="22" hidden="1"/>
    <cellStyle name="Obliczenia" xfId="41788" builtinId="22" hidden="1"/>
    <cellStyle name="Obliczenia" xfId="41828" builtinId="22" hidden="1"/>
    <cellStyle name="Obliczenia" xfId="41867" builtinId="22" hidden="1"/>
    <cellStyle name="Obliczenia" xfId="41140" builtinId="22" hidden="1"/>
    <cellStyle name="Obliczenia" xfId="41907" builtinId="22" hidden="1"/>
    <cellStyle name="Obliczenia" xfId="41947" builtinId="22" hidden="1"/>
    <cellStyle name="Obliczenia" xfId="41987" builtinId="22" hidden="1"/>
    <cellStyle name="Obliczenia" xfId="42025" builtinId="22" hidden="1"/>
    <cellStyle name="Obliczenia" xfId="42065" builtinId="22" hidden="1"/>
    <cellStyle name="Obliczenia" xfId="42104" builtinId="22" hidden="1"/>
    <cellStyle name="Obliczenia" xfId="42144" builtinId="22" hidden="1"/>
    <cellStyle name="Obliczenia" xfId="42184" builtinId="22" hidden="1"/>
    <cellStyle name="Obliczenia" xfId="42224" builtinId="22" hidden="1"/>
    <cellStyle name="Obliczenia" xfId="42262" builtinId="22" hidden="1"/>
    <cellStyle name="Obliczenia" xfId="42302" builtinId="22" hidden="1"/>
    <cellStyle name="Obliczenia" xfId="42341" builtinId="22" hidden="1"/>
    <cellStyle name="Obliczenia" xfId="42381" builtinId="22" hidden="1"/>
    <cellStyle name="Obliczenia" xfId="42421" builtinId="22" hidden="1"/>
    <cellStyle name="Obliczenia" xfId="42460" builtinId="22" hidden="1"/>
    <cellStyle name="Obliczenia" xfId="42500" builtinId="22" hidden="1"/>
    <cellStyle name="Obliczenia" xfId="42539" builtinId="22" hidden="1"/>
    <cellStyle name="Obliczenia" xfId="42579" builtinId="22" hidden="1"/>
    <cellStyle name="Obliczenia" xfId="42618" builtinId="22" hidden="1"/>
    <cellStyle name="Obliczenia" xfId="42682" builtinId="22" hidden="1"/>
    <cellStyle name="Obliczenia" xfId="42736" builtinId="22" hidden="1"/>
    <cellStyle name="Obliczenia" xfId="42776" builtinId="22" hidden="1"/>
    <cellStyle name="Obliczenia" xfId="42816" builtinId="22" hidden="1"/>
    <cellStyle name="Obliczenia" xfId="42854" builtinId="22" hidden="1"/>
    <cellStyle name="Obliczenia" xfId="42894" builtinId="22" hidden="1"/>
    <cellStyle name="Obliczenia" xfId="42933" builtinId="22" hidden="1"/>
    <cellStyle name="Obliczenia" xfId="42973" builtinId="22" hidden="1"/>
    <cellStyle name="Obliczenia" xfId="43013" builtinId="22" hidden="1"/>
    <cellStyle name="Obliczenia" xfId="43053" builtinId="22" hidden="1"/>
    <cellStyle name="Obliczenia" xfId="43091" builtinId="22" hidden="1"/>
    <cellStyle name="Obliczenia" xfId="43131" builtinId="22" hidden="1"/>
    <cellStyle name="Obliczenia" xfId="43170" builtinId="22" hidden="1"/>
    <cellStyle name="Obliczenia" xfId="43210" builtinId="22" hidden="1"/>
    <cellStyle name="Obliczenia" xfId="43250" builtinId="22" hidden="1"/>
    <cellStyle name="Obliczenia" xfId="43289" builtinId="22" hidden="1"/>
    <cellStyle name="Obliczenia" xfId="43329" builtinId="22" hidden="1"/>
    <cellStyle name="Obliczenia" xfId="43368" builtinId="22" hidden="1"/>
    <cellStyle name="Obliczenia" xfId="43408" builtinId="22" hidden="1"/>
    <cellStyle name="Obliczenia" xfId="43447" builtinId="22" hidden="1"/>
    <cellStyle name="Obliczenia" xfId="42659" builtinId="22" hidden="1"/>
    <cellStyle name="Obliczenia" xfId="43487" builtinId="22" hidden="1"/>
    <cellStyle name="Obliczenia" xfId="43527" builtinId="22" hidden="1"/>
    <cellStyle name="Obliczenia" xfId="43567" builtinId="22" hidden="1"/>
    <cellStyle name="Obliczenia" xfId="43605" builtinId="22" hidden="1"/>
    <cellStyle name="Obliczenia" xfId="43645" builtinId="22" hidden="1"/>
    <cellStyle name="Obliczenia" xfId="43684" builtinId="22" hidden="1"/>
    <cellStyle name="Obliczenia" xfId="43724" builtinId="22" hidden="1"/>
    <cellStyle name="Obliczenia" xfId="43764" builtinId="22" hidden="1"/>
    <cellStyle name="Obliczenia" xfId="43804" builtinId="22" hidden="1"/>
    <cellStyle name="Obliczenia" xfId="43842" builtinId="22" hidden="1"/>
    <cellStyle name="Obliczenia" xfId="43882" builtinId="22" hidden="1"/>
    <cellStyle name="Obliczenia" xfId="43921" builtinId="22" hidden="1"/>
    <cellStyle name="Obliczenia" xfId="43961" builtinId="22" hidden="1"/>
    <cellStyle name="Obliczenia" xfId="44001" builtinId="22" hidden="1"/>
    <cellStyle name="Obliczenia" xfId="44040" builtinId="22" hidden="1"/>
    <cellStyle name="Obliczenia" xfId="44080" builtinId="22" hidden="1"/>
    <cellStyle name="Obliczenia" xfId="44119" builtinId="22" hidden="1"/>
    <cellStyle name="Obliczenia" xfId="44159" builtinId="22" hidden="1"/>
    <cellStyle name="Obliczenia" xfId="44198" builtinId="22" hidden="1"/>
    <cellStyle name="Obliczenia" xfId="44262" builtinId="22" hidden="1"/>
    <cellStyle name="Obliczenia" xfId="44316" builtinId="22" hidden="1"/>
    <cellStyle name="Obliczenia" xfId="44356" builtinId="22" hidden="1"/>
    <cellStyle name="Obliczenia" xfId="44396" builtinId="22" hidden="1"/>
    <cellStyle name="Obliczenia" xfId="44434" builtinId="22" hidden="1"/>
    <cellStyle name="Obliczenia" xfId="44474" builtinId="22" hidden="1"/>
    <cellStyle name="Obliczenia" xfId="44513" builtinId="22" hidden="1"/>
    <cellStyle name="Obliczenia" xfId="44553" builtinId="22" hidden="1"/>
    <cellStyle name="Obliczenia" xfId="44593" builtinId="22" hidden="1"/>
    <cellStyle name="Obliczenia" xfId="44633" builtinId="22" hidden="1"/>
    <cellStyle name="Obliczenia" xfId="44671" builtinId="22" hidden="1"/>
    <cellStyle name="Obliczenia" xfId="44711" builtinId="22" hidden="1"/>
    <cellStyle name="Obliczenia" xfId="44750" builtinId="22" hidden="1"/>
    <cellStyle name="Obliczenia" xfId="44790" builtinId="22" hidden="1"/>
    <cellStyle name="Obliczenia" xfId="44830" builtinId="22" hidden="1"/>
    <cellStyle name="Obliczenia" xfId="44869" builtinId="22" hidden="1"/>
    <cellStyle name="Obliczenia" xfId="44909" builtinId="22" hidden="1"/>
    <cellStyle name="Obliczenia" xfId="44948" builtinId="22" hidden="1"/>
    <cellStyle name="Obliczenia" xfId="44988" builtinId="22" hidden="1"/>
    <cellStyle name="Obliczenia" xfId="45027" builtinId="22" hidden="1"/>
    <cellStyle name="Obliczenia" xfId="44240" builtinId="22" hidden="1"/>
    <cellStyle name="Obliczenia" xfId="45067" builtinId="22" hidden="1"/>
    <cellStyle name="Obliczenia" xfId="45107" builtinId="22" hidden="1"/>
    <cellStyle name="Obliczenia" xfId="45147" builtinId="22" hidden="1"/>
    <cellStyle name="Obliczenia" xfId="45185" builtinId="22" hidden="1"/>
    <cellStyle name="Obliczenia" xfId="45225" builtinId="22" hidden="1"/>
    <cellStyle name="Obliczenia" xfId="45264" builtinId="22" hidden="1"/>
    <cellStyle name="Obliczenia" xfId="45304" builtinId="22" hidden="1"/>
    <cellStyle name="Obliczenia" xfId="45344" builtinId="22" hidden="1"/>
    <cellStyle name="Obliczenia" xfId="45384" builtinId="22" hidden="1"/>
    <cellStyle name="Obliczenia" xfId="45422" builtinId="22" hidden="1"/>
    <cellStyle name="Obliczenia" xfId="45462" builtinId="22" hidden="1"/>
    <cellStyle name="Obliczenia" xfId="45501" builtinId="22" hidden="1"/>
    <cellStyle name="Obliczenia" xfId="45541" builtinId="22" hidden="1"/>
    <cellStyle name="Obliczenia" xfId="45581" builtinId="22" hidden="1"/>
    <cellStyle name="Obliczenia" xfId="45620" builtinId="22" hidden="1"/>
    <cellStyle name="Obliczenia" xfId="45660" builtinId="22" hidden="1"/>
    <cellStyle name="Obliczenia" xfId="45699" builtinId="22" hidden="1"/>
    <cellStyle name="Obliczenia" xfId="45739" builtinId="22" hidden="1"/>
    <cellStyle name="Obliczenia" xfId="45778" builtinId="22" hidden="1"/>
    <cellStyle name="QRT_Caption" xfId="45958"/>
    <cellStyle name="QRT_Label" xfId="45959"/>
    <cellStyle name="QRT_TCode" xfId="45960"/>
    <cellStyle name="QRT_TTitle" xfId="45961"/>
    <cellStyle name="Suma" xfId="45936" builtinId="25" hidden="1"/>
    <cellStyle name="Tekst objaśnienia" xfId="160" builtinId="53" hidden="1"/>
    <cellStyle name="Tekst objaśnienia" xfId="199" builtinId="53" hidden="1"/>
    <cellStyle name="Tekst objaśnienia" xfId="239" builtinId="53" hidden="1"/>
    <cellStyle name="Tekst objaśnienia" xfId="278" builtinId="53" hidden="1"/>
    <cellStyle name="Tekst objaśnienia" xfId="319" builtinId="53" hidden="1"/>
    <cellStyle name="Tekst objaśnienia" xfId="358" builtinId="53" hidden="1"/>
    <cellStyle name="Tekst objaśnienia" xfId="397" builtinId="53" hidden="1"/>
    <cellStyle name="Tekst objaśnienia" xfId="436" builtinId="53" hidden="1"/>
    <cellStyle name="Tekst objaśnienia" xfId="476" builtinId="53" hidden="1"/>
    <cellStyle name="Tekst objaśnienia" xfId="516" builtinId="53" hidden="1"/>
    <cellStyle name="Tekst objaśnienia" xfId="555" builtinId="53" hidden="1"/>
    <cellStyle name="Tekst objaśnienia" xfId="595" builtinId="53" hidden="1"/>
    <cellStyle name="Tekst objaśnienia" xfId="634" builtinId="53" hidden="1"/>
    <cellStyle name="Tekst objaśnienia" xfId="674" builtinId="53" hidden="1"/>
    <cellStyle name="Tekst objaśnienia" xfId="713" builtinId="53" hidden="1"/>
    <cellStyle name="Tekst objaśnienia" xfId="752" builtinId="53" hidden="1"/>
    <cellStyle name="Tekst objaśnienia" xfId="791" builtinId="53" hidden="1"/>
    <cellStyle name="Tekst objaśnienia" xfId="950" builtinId="53" hidden="1"/>
    <cellStyle name="Tekst objaśnienia" xfId="991" builtinId="53" hidden="1"/>
    <cellStyle name="Tekst objaśnienia" xfId="1030" builtinId="53" hidden="1"/>
    <cellStyle name="Tekst objaśnienia" xfId="1069" builtinId="53" hidden="1"/>
    <cellStyle name="Tekst objaśnienia" xfId="1108" builtinId="53" hidden="1"/>
    <cellStyle name="Tekst objaśnienia" xfId="1148" builtinId="53" hidden="1"/>
    <cellStyle name="Tekst objaśnienia" xfId="1187" builtinId="53" hidden="1"/>
    <cellStyle name="Tekst objaśnienia" xfId="1228" builtinId="53" hidden="1"/>
    <cellStyle name="Tekst objaśnienia" xfId="1267" builtinId="53" hidden="1"/>
    <cellStyle name="Tekst objaśnienia" xfId="1306" builtinId="53" hidden="1"/>
    <cellStyle name="Tekst objaśnienia" xfId="1345" builtinId="53" hidden="1"/>
    <cellStyle name="Tekst objaśnienia" xfId="1385" builtinId="53" hidden="1"/>
    <cellStyle name="Tekst objaśnienia" xfId="1425" builtinId="53" hidden="1"/>
    <cellStyle name="Tekst objaśnienia" xfId="1464" builtinId="53" hidden="1"/>
    <cellStyle name="Tekst objaśnienia" xfId="1504" builtinId="53" hidden="1"/>
    <cellStyle name="Tekst objaśnienia" xfId="1544" builtinId="53" hidden="1"/>
    <cellStyle name="Tekst objaśnienia" xfId="1584" builtinId="53" hidden="1"/>
    <cellStyle name="Tekst objaśnienia" xfId="1623" builtinId="53" hidden="1"/>
    <cellStyle name="Tekst objaśnienia" xfId="1662" builtinId="53" hidden="1"/>
    <cellStyle name="Tekst objaśnienia" xfId="922" builtinId="53" hidden="1"/>
    <cellStyle name="Tekst objaśnienia" xfId="817" builtinId="53" hidden="1"/>
    <cellStyle name="Tekst objaśnienia" xfId="1736" builtinId="53" hidden="1"/>
    <cellStyle name="Tekst objaśnienia" xfId="1775" builtinId="53" hidden="1"/>
    <cellStyle name="Tekst objaśnienia" xfId="1814" builtinId="53" hidden="1"/>
    <cellStyle name="Tekst objaśnienia" xfId="1853" builtinId="53" hidden="1"/>
    <cellStyle name="Tekst objaśnienia" xfId="1893" builtinId="53" hidden="1"/>
    <cellStyle name="Tekst objaśnienia" xfId="1932" builtinId="53" hidden="1"/>
    <cellStyle name="Tekst objaśnienia" xfId="1973" builtinId="53" hidden="1"/>
    <cellStyle name="Tekst objaśnienia" xfId="2012" builtinId="53" hidden="1"/>
    <cellStyle name="Tekst objaśnienia" xfId="2051" builtinId="53" hidden="1"/>
    <cellStyle name="Tekst objaśnienia" xfId="2090" builtinId="53" hidden="1"/>
    <cellStyle name="Tekst objaśnienia" xfId="2130" builtinId="53" hidden="1"/>
    <cellStyle name="Tekst objaśnienia" xfId="2170" builtinId="53" hidden="1"/>
    <cellStyle name="Tekst objaśnienia" xfId="2209" builtinId="53" hidden="1"/>
    <cellStyle name="Tekst objaśnienia" xfId="2249" builtinId="53" hidden="1"/>
    <cellStyle name="Tekst objaśnienia" xfId="2288" builtinId="53" hidden="1"/>
    <cellStyle name="Tekst objaśnienia" xfId="2328" builtinId="53" hidden="1"/>
    <cellStyle name="Tekst objaśnienia" xfId="2367" builtinId="53" hidden="1"/>
    <cellStyle name="Tekst objaśnienia" xfId="2406" builtinId="53" hidden="1"/>
    <cellStyle name="Tekst objaśnienia" xfId="845" builtinId="53" hidden="1"/>
    <cellStyle name="Tekst objaśnienia" xfId="882" builtinId="53" hidden="1"/>
    <cellStyle name="Tekst objaśnienia" xfId="2452" builtinId="53" hidden="1"/>
    <cellStyle name="Tekst objaśnienia" xfId="2491" builtinId="53" hidden="1"/>
    <cellStyle name="Tekst objaśnienia" xfId="2530" builtinId="53" hidden="1"/>
    <cellStyle name="Tekst objaśnienia" xfId="2569" builtinId="53" hidden="1"/>
    <cellStyle name="Tekst objaśnienia" xfId="2609" builtinId="53" hidden="1"/>
    <cellStyle name="Tekst objaśnienia" xfId="2648" builtinId="53" hidden="1"/>
    <cellStyle name="Tekst objaśnienia" xfId="2689" builtinId="53" hidden="1"/>
    <cellStyle name="Tekst objaśnienia" xfId="2728" builtinId="53" hidden="1"/>
    <cellStyle name="Tekst objaśnienia" xfId="2767" builtinId="53" hidden="1"/>
    <cellStyle name="Tekst objaśnienia" xfId="2806" builtinId="53" hidden="1"/>
    <cellStyle name="Tekst objaśnienia" xfId="2846" builtinId="53" hidden="1"/>
    <cellStyle name="Tekst objaśnienia" xfId="2886" builtinId="53" hidden="1"/>
    <cellStyle name="Tekst objaśnienia" xfId="2925" builtinId="53" hidden="1"/>
    <cellStyle name="Tekst objaśnienia" xfId="2965" builtinId="53" hidden="1"/>
    <cellStyle name="Tekst objaśnienia" xfId="3004" builtinId="53" hidden="1"/>
    <cellStyle name="Tekst objaśnienia" xfId="3044" builtinId="53" hidden="1"/>
    <cellStyle name="Tekst objaśnienia" xfId="3083" builtinId="53" hidden="1"/>
    <cellStyle name="Tekst objaśnienia" xfId="3122" builtinId="53" hidden="1"/>
    <cellStyle name="Tekst objaśnienia" xfId="3161" builtinId="53" hidden="1"/>
    <cellStyle name="Tekst objaśnienia" xfId="3354" builtinId="53" hidden="1"/>
    <cellStyle name="Tekst objaśnienia" xfId="3399" builtinId="53" hidden="1"/>
    <cellStyle name="Tekst objaśnienia" xfId="3438" builtinId="53" hidden="1"/>
    <cellStyle name="Tekst objaśnienia" xfId="3477" builtinId="53" hidden="1"/>
    <cellStyle name="Tekst objaśnienia" xfId="3516" builtinId="53" hidden="1"/>
    <cellStyle name="Tekst objaśnienia" xfId="3556" builtinId="53" hidden="1"/>
    <cellStyle name="Tekst objaśnienia" xfId="3595" builtinId="53" hidden="1"/>
    <cellStyle name="Tekst objaśnienia" xfId="3636" builtinId="53" hidden="1"/>
    <cellStyle name="Tekst objaśnienia" xfId="3675" builtinId="53" hidden="1"/>
    <cellStyle name="Tekst objaśnienia" xfId="3714" builtinId="53" hidden="1"/>
    <cellStyle name="Tekst objaśnienia" xfId="3753" builtinId="53" hidden="1"/>
    <cellStyle name="Tekst objaśnienia" xfId="3797" builtinId="53" hidden="1"/>
    <cellStyle name="Tekst objaśnienia" xfId="3837" builtinId="53" hidden="1"/>
    <cellStyle name="Tekst objaśnienia" xfId="3876" builtinId="53" hidden="1"/>
    <cellStyle name="Tekst objaśnienia" xfId="3916" builtinId="53" hidden="1"/>
    <cellStyle name="Tekst objaśnienia" xfId="3956" builtinId="53" hidden="1"/>
    <cellStyle name="Tekst objaśnienia" xfId="3996" builtinId="53" hidden="1"/>
    <cellStyle name="Tekst objaśnienia" xfId="4035" builtinId="53" hidden="1"/>
    <cellStyle name="Tekst objaśnienia" xfId="4074" builtinId="53" hidden="1"/>
    <cellStyle name="Tekst objaśnienia" xfId="4131" builtinId="53" hidden="1"/>
    <cellStyle name="Tekst objaśnienia" xfId="4290" builtinId="53" hidden="1"/>
    <cellStyle name="Tekst objaśnienia" xfId="4335" builtinId="53" hidden="1"/>
    <cellStyle name="Tekst objaśnienia" xfId="4374" builtinId="53" hidden="1"/>
    <cellStyle name="Tekst objaśnienia" xfId="4413" builtinId="53" hidden="1"/>
    <cellStyle name="Tekst objaśnienia" xfId="4452" builtinId="53" hidden="1"/>
    <cellStyle name="Tekst objaśnienia" xfId="4492" builtinId="53" hidden="1"/>
    <cellStyle name="Tekst objaśnienia" xfId="4531" builtinId="53" hidden="1"/>
    <cellStyle name="Tekst objaśnienia" xfId="4572" builtinId="53" hidden="1"/>
    <cellStyle name="Tekst objaśnienia" xfId="4611" builtinId="53" hidden="1"/>
    <cellStyle name="Tekst objaśnienia" xfId="4650" builtinId="53" hidden="1"/>
    <cellStyle name="Tekst objaśnienia" xfId="4689" builtinId="53" hidden="1"/>
    <cellStyle name="Tekst objaśnienia" xfId="4733" builtinId="53" hidden="1"/>
    <cellStyle name="Tekst objaśnienia" xfId="4773" builtinId="53" hidden="1"/>
    <cellStyle name="Tekst objaśnienia" xfId="4812" builtinId="53" hidden="1"/>
    <cellStyle name="Tekst objaśnienia" xfId="4852" builtinId="53" hidden="1"/>
    <cellStyle name="Tekst objaśnienia" xfId="4892" builtinId="53" hidden="1"/>
    <cellStyle name="Tekst objaśnienia" xfId="4932" builtinId="53" hidden="1"/>
    <cellStyle name="Tekst objaśnienia" xfId="4971" builtinId="53" hidden="1"/>
    <cellStyle name="Tekst objaśnienia" xfId="5010" builtinId="53" hidden="1"/>
    <cellStyle name="Tekst objaśnienia" xfId="4262" builtinId="53" hidden="1"/>
    <cellStyle name="Tekst objaśnienia" xfId="4157" builtinId="53" hidden="1"/>
    <cellStyle name="Tekst objaśnienia" xfId="5084" builtinId="53" hidden="1"/>
    <cellStyle name="Tekst objaśnienia" xfId="5123" builtinId="53" hidden="1"/>
    <cellStyle name="Tekst objaśnienia" xfId="5162" builtinId="53" hidden="1"/>
    <cellStyle name="Tekst objaśnienia" xfId="5201" builtinId="53" hidden="1"/>
    <cellStyle name="Tekst objaśnienia" xfId="5241" builtinId="53" hidden="1"/>
    <cellStyle name="Tekst objaśnienia" xfId="5280" builtinId="53" hidden="1"/>
    <cellStyle name="Tekst objaśnienia" xfId="5321" builtinId="53" hidden="1"/>
    <cellStyle name="Tekst objaśnienia" xfId="5360" builtinId="53" hidden="1"/>
    <cellStyle name="Tekst objaśnienia" xfId="5399" builtinId="53" hidden="1"/>
    <cellStyle name="Tekst objaśnienia" xfId="5438" builtinId="53" hidden="1"/>
    <cellStyle name="Tekst objaśnienia" xfId="5478" builtinId="53" hidden="1"/>
    <cellStyle name="Tekst objaśnienia" xfId="5518" builtinId="53" hidden="1"/>
    <cellStyle name="Tekst objaśnienia" xfId="5557" builtinId="53" hidden="1"/>
    <cellStyle name="Tekst objaśnienia" xfId="5597" builtinId="53" hidden="1"/>
    <cellStyle name="Tekst objaśnienia" xfId="5636" builtinId="53" hidden="1"/>
    <cellStyle name="Tekst objaśnienia" xfId="5676" builtinId="53" hidden="1"/>
    <cellStyle name="Tekst objaśnienia" xfId="5715" builtinId="53" hidden="1"/>
    <cellStyle name="Tekst objaśnienia" xfId="5754" builtinId="53" hidden="1"/>
    <cellStyle name="Tekst objaśnienia" xfId="4185" builtinId="53" hidden="1"/>
    <cellStyle name="Tekst objaśnienia" xfId="4222" builtinId="53" hidden="1"/>
    <cellStyle name="Tekst objaśnienia" xfId="5800" builtinId="53" hidden="1"/>
    <cellStyle name="Tekst objaśnienia" xfId="5839" builtinId="53" hidden="1"/>
    <cellStyle name="Tekst objaśnienia" xfId="5878" builtinId="53" hidden="1"/>
    <cellStyle name="Tekst objaśnienia" xfId="5917" builtinId="53" hidden="1"/>
    <cellStyle name="Tekst objaśnienia" xfId="5957" builtinId="53" hidden="1"/>
    <cellStyle name="Tekst objaśnienia" xfId="5996" builtinId="53" hidden="1"/>
    <cellStyle name="Tekst objaśnienia" xfId="6037" builtinId="53" hidden="1"/>
    <cellStyle name="Tekst objaśnienia" xfId="6076" builtinId="53" hidden="1"/>
    <cellStyle name="Tekst objaśnienia" xfId="6115" builtinId="53" hidden="1"/>
    <cellStyle name="Tekst objaśnienia" xfId="6154" builtinId="53" hidden="1"/>
    <cellStyle name="Tekst objaśnienia" xfId="6194" builtinId="53" hidden="1"/>
    <cellStyle name="Tekst objaśnienia" xfId="6234" builtinId="53" hidden="1"/>
    <cellStyle name="Tekst objaśnienia" xfId="6273" builtinId="53" hidden="1"/>
    <cellStyle name="Tekst objaśnienia" xfId="6313" builtinId="53" hidden="1"/>
    <cellStyle name="Tekst objaśnienia" xfId="6352" builtinId="53" hidden="1"/>
    <cellStyle name="Tekst objaśnienia" xfId="6392" builtinId="53" hidden="1"/>
    <cellStyle name="Tekst objaśnienia" xfId="6431" builtinId="53" hidden="1"/>
    <cellStyle name="Tekst objaśnienia" xfId="6470" builtinId="53" hidden="1"/>
    <cellStyle name="Tekst objaśnienia" xfId="3326" builtinId="53" hidden="1"/>
    <cellStyle name="Tekst objaśnienia" xfId="3197" builtinId="53" hidden="1"/>
    <cellStyle name="Tekst objaśnienia" xfId="6526" builtinId="53" hidden="1"/>
    <cellStyle name="Tekst objaśnienia" xfId="6565" builtinId="53" hidden="1"/>
    <cellStyle name="Tekst objaśnienia" xfId="6604" builtinId="53" hidden="1"/>
    <cellStyle name="Tekst objaśnienia" xfId="6643" builtinId="53" hidden="1"/>
    <cellStyle name="Tekst objaśnienia" xfId="6683" builtinId="53" hidden="1"/>
    <cellStyle name="Tekst objaśnienia" xfId="6722" builtinId="53" hidden="1"/>
    <cellStyle name="Tekst objaśnienia" xfId="6763" builtinId="53" hidden="1"/>
    <cellStyle name="Tekst objaśnienia" xfId="6802" builtinId="53" hidden="1"/>
    <cellStyle name="Tekst objaśnienia" xfId="6841" builtinId="53" hidden="1"/>
    <cellStyle name="Tekst objaśnienia" xfId="6880" builtinId="53" hidden="1"/>
    <cellStyle name="Tekst objaśnienia" xfId="6922" builtinId="53" hidden="1"/>
    <cellStyle name="Tekst objaśnienia" xfId="6962" builtinId="53" hidden="1"/>
    <cellStyle name="Tekst objaśnienia" xfId="7001" builtinId="53" hidden="1"/>
    <cellStyle name="Tekst objaśnienia" xfId="7041" builtinId="53" hidden="1"/>
    <cellStyle name="Tekst objaśnienia" xfId="7081" builtinId="53" hidden="1"/>
    <cellStyle name="Tekst objaśnienia" xfId="7121" builtinId="53" hidden="1"/>
    <cellStyle name="Tekst objaśnienia" xfId="7160" builtinId="53" hidden="1"/>
    <cellStyle name="Tekst objaśnienia" xfId="7199" builtinId="53" hidden="1"/>
    <cellStyle name="Tekst objaśnienia" xfId="7249" builtinId="53" hidden="1"/>
    <cellStyle name="Tekst objaśnienia" xfId="7408" builtinId="53" hidden="1"/>
    <cellStyle name="Tekst objaśnienia" xfId="7451" builtinId="53" hidden="1"/>
    <cellStyle name="Tekst objaśnienia" xfId="7490" builtinId="53" hidden="1"/>
    <cellStyle name="Tekst objaśnienia" xfId="7529" builtinId="53" hidden="1"/>
    <cellStyle name="Tekst objaśnienia" xfId="7568" builtinId="53" hidden="1"/>
    <cellStyle name="Tekst objaśnienia" xfId="7608" builtinId="53" hidden="1"/>
    <cellStyle name="Tekst objaśnienia" xfId="7647" builtinId="53" hidden="1"/>
    <cellStyle name="Tekst objaśnienia" xfId="7688" builtinId="53" hidden="1"/>
    <cellStyle name="Tekst objaśnienia" xfId="7727" builtinId="53" hidden="1"/>
    <cellStyle name="Tekst objaśnienia" xfId="7766" builtinId="53" hidden="1"/>
    <cellStyle name="Tekst objaśnienia" xfId="7805" builtinId="53" hidden="1"/>
    <cellStyle name="Tekst objaśnienia" xfId="7847" builtinId="53" hidden="1"/>
    <cellStyle name="Tekst objaśnienia" xfId="7887" builtinId="53" hidden="1"/>
    <cellStyle name="Tekst objaśnienia" xfId="7926" builtinId="53" hidden="1"/>
    <cellStyle name="Tekst objaśnienia" xfId="7966" builtinId="53" hidden="1"/>
    <cellStyle name="Tekst objaśnienia" xfId="8006" builtinId="53" hidden="1"/>
    <cellStyle name="Tekst objaśnienia" xfId="8046" builtinId="53" hidden="1"/>
    <cellStyle name="Tekst objaśnienia" xfId="8085" builtinId="53" hidden="1"/>
    <cellStyle name="Tekst objaśnienia" xfId="8124" builtinId="53" hidden="1"/>
    <cellStyle name="Tekst objaśnienia" xfId="7380" builtinId="53" hidden="1"/>
    <cellStyle name="Tekst objaśnienia" xfId="7275" builtinId="53" hidden="1"/>
    <cellStyle name="Tekst objaśnienia" xfId="8198" builtinId="53" hidden="1"/>
    <cellStyle name="Tekst objaśnienia" xfId="8237" builtinId="53" hidden="1"/>
    <cellStyle name="Tekst objaśnienia" xfId="8276" builtinId="53" hidden="1"/>
    <cellStyle name="Tekst objaśnienia" xfId="8315" builtinId="53" hidden="1"/>
    <cellStyle name="Tekst objaśnienia" xfId="8355" builtinId="53" hidden="1"/>
    <cellStyle name="Tekst objaśnienia" xfId="8394" builtinId="53" hidden="1"/>
    <cellStyle name="Tekst objaśnienia" xfId="8435" builtinId="53" hidden="1"/>
    <cellStyle name="Tekst objaśnienia" xfId="8474" builtinId="53" hidden="1"/>
    <cellStyle name="Tekst objaśnienia" xfId="8513" builtinId="53" hidden="1"/>
    <cellStyle name="Tekst objaśnienia" xfId="8552" builtinId="53" hidden="1"/>
    <cellStyle name="Tekst objaśnienia" xfId="8592" builtinId="53" hidden="1"/>
    <cellStyle name="Tekst objaśnienia" xfId="8632" builtinId="53" hidden="1"/>
    <cellStyle name="Tekst objaśnienia" xfId="8671" builtinId="53" hidden="1"/>
    <cellStyle name="Tekst objaśnienia" xfId="8711" builtinId="53" hidden="1"/>
    <cellStyle name="Tekst objaśnienia" xfId="8750" builtinId="53" hidden="1"/>
    <cellStyle name="Tekst objaśnienia" xfId="8790" builtinId="53" hidden="1"/>
    <cellStyle name="Tekst objaśnienia" xfId="8829" builtinId="53" hidden="1"/>
    <cellStyle name="Tekst objaśnienia" xfId="8868" builtinId="53" hidden="1"/>
    <cellStyle name="Tekst objaśnienia" xfId="7303" builtinId="53" hidden="1"/>
    <cellStyle name="Tekst objaśnienia" xfId="7340" builtinId="53" hidden="1"/>
    <cellStyle name="Tekst objaśnienia" xfId="8914" builtinId="53" hidden="1"/>
    <cellStyle name="Tekst objaśnienia" xfId="8953" builtinId="53" hidden="1"/>
    <cellStyle name="Tekst objaśnienia" xfId="8992" builtinId="53" hidden="1"/>
    <cellStyle name="Tekst objaśnienia" xfId="9031" builtinId="53" hidden="1"/>
    <cellStyle name="Tekst objaśnienia" xfId="9071" builtinId="53" hidden="1"/>
    <cellStyle name="Tekst objaśnienia" xfId="9110" builtinId="53" hidden="1"/>
    <cellStyle name="Tekst objaśnienia" xfId="9151" builtinId="53" hidden="1"/>
    <cellStyle name="Tekst objaśnienia" xfId="9190" builtinId="53" hidden="1"/>
    <cellStyle name="Tekst objaśnienia" xfId="9229" builtinId="53" hidden="1"/>
    <cellStyle name="Tekst objaśnienia" xfId="9268" builtinId="53" hidden="1"/>
    <cellStyle name="Tekst objaśnienia" xfId="9308" builtinId="53" hidden="1"/>
    <cellStyle name="Tekst objaśnienia" xfId="9348" builtinId="53" hidden="1"/>
    <cellStyle name="Tekst objaśnienia" xfId="9387" builtinId="53" hidden="1"/>
    <cellStyle name="Tekst objaśnienia" xfId="9427" builtinId="53" hidden="1"/>
    <cellStyle name="Tekst objaśnienia" xfId="9466" builtinId="53" hidden="1"/>
    <cellStyle name="Tekst objaśnienia" xfId="9506" builtinId="53" hidden="1"/>
    <cellStyle name="Tekst objaśnienia" xfId="9545" builtinId="53" hidden="1"/>
    <cellStyle name="Tekst objaśnienia" xfId="9584" builtinId="53" hidden="1"/>
    <cellStyle name="Tekst objaśnienia" xfId="3381" builtinId="53" hidden="1"/>
    <cellStyle name="Tekst objaśnienia" xfId="9625" builtinId="53" hidden="1"/>
    <cellStyle name="Tekst objaśnienia" xfId="9666" builtinId="53" hidden="1"/>
    <cellStyle name="Tekst objaśnienia" xfId="9705" builtinId="53" hidden="1"/>
    <cellStyle name="Tekst objaśnienia" xfId="9744" builtinId="53" hidden="1"/>
    <cellStyle name="Tekst objaśnienia" xfId="9783" builtinId="53" hidden="1"/>
    <cellStyle name="Tekst objaśnienia" xfId="9823" builtinId="53" hidden="1"/>
    <cellStyle name="Tekst objaśnienia" xfId="9862" builtinId="53" hidden="1"/>
    <cellStyle name="Tekst objaśnienia" xfId="9903" builtinId="53" hidden="1"/>
    <cellStyle name="Tekst objaśnienia" xfId="9942" builtinId="53" hidden="1"/>
    <cellStyle name="Tekst objaśnienia" xfId="9981" builtinId="53" hidden="1"/>
    <cellStyle name="Tekst objaśnienia" xfId="10020" builtinId="53" hidden="1"/>
    <cellStyle name="Tekst objaśnienia" xfId="10060" builtinId="53" hidden="1"/>
    <cellStyle name="Tekst objaśnienia" xfId="10100" builtinId="53" hidden="1"/>
    <cellStyle name="Tekst objaśnienia" xfId="10139" builtinId="53" hidden="1"/>
    <cellStyle name="Tekst objaśnienia" xfId="10179" builtinId="53" hidden="1"/>
    <cellStyle name="Tekst objaśnienia" xfId="10218" builtinId="53" hidden="1"/>
    <cellStyle name="Tekst objaśnienia" xfId="10258" builtinId="53" hidden="1"/>
    <cellStyle name="Tekst objaśnienia" xfId="10297" builtinId="53" hidden="1"/>
    <cellStyle name="Tekst objaśnienia" xfId="10336" builtinId="53" hidden="1"/>
    <cellStyle name="Tekst objaśnienia" xfId="10375" builtinId="53" hidden="1"/>
    <cellStyle name="Tekst objaśnienia" xfId="10534" builtinId="53" hidden="1"/>
    <cellStyle name="Tekst objaśnienia" xfId="10575" builtinId="53" hidden="1"/>
    <cellStyle name="Tekst objaśnienia" xfId="10614" builtinId="53" hidden="1"/>
    <cellStyle name="Tekst objaśnienia" xfId="10653" builtinId="53" hidden="1"/>
    <cellStyle name="Tekst objaśnienia" xfId="10692" builtinId="53" hidden="1"/>
    <cellStyle name="Tekst objaśnienia" xfId="10732" builtinId="53" hidden="1"/>
    <cellStyle name="Tekst objaśnienia" xfId="10771" builtinId="53" hidden="1"/>
    <cellStyle name="Tekst objaśnienia" xfId="10812" builtinId="53" hidden="1"/>
    <cellStyle name="Tekst objaśnienia" xfId="10851" builtinId="53" hidden="1"/>
    <cellStyle name="Tekst objaśnienia" xfId="10890" builtinId="53" hidden="1"/>
    <cellStyle name="Tekst objaśnienia" xfId="10929" builtinId="53" hidden="1"/>
    <cellStyle name="Tekst objaśnienia" xfId="10969" builtinId="53" hidden="1"/>
    <cellStyle name="Tekst objaśnienia" xfId="11009" builtinId="53" hidden="1"/>
    <cellStyle name="Tekst objaśnienia" xfId="11048" builtinId="53" hidden="1"/>
    <cellStyle name="Tekst objaśnienia" xfId="11088" builtinId="53" hidden="1"/>
    <cellStyle name="Tekst objaśnienia" xfId="11128" builtinId="53" hidden="1"/>
    <cellStyle name="Tekst objaśnienia" xfId="11168" builtinId="53" hidden="1"/>
    <cellStyle name="Tekst objaśnienia" xfId="11207" builtinId="53" hidden="1"/>
    <cellStyle name="Tekst objaśnienia" xfId="11246" builtinId="53" hidden="1"/>
    <cellStyle name="Tekst objaśnienia" xfId="10506" builtinId="53" hidden="1"/>
    <cellStyle name="Tekst objaśnienia" xfId="10401" builtinId="53" hidden="1"/>
    <cellStyle name="Tekst objaśnienia" xfId="11320" builtinId="53" hidden="1"/>
    <cellStyle name="Tekst objaśnienia" xfId="11359" builtinId="53" hidden="1"/>
    <cellStyle name="Tekst objaśnienia" xfId="11398" builtinId="53" hidden="1"/>
    <cellStyle name="Tekst objaśnienia" xfId="11437" builtinId="53" hidden="1"/>
    <cellStyle name="Tekst objaśnienia" xfId="11477" builtinId="53" hidden="1"/>
    <cellStyle name="Tekst objaśnienia" xfId="11516" builtinId="53" hidden="1"/>
    <cellStyle name="Tekst objaśnienia" xfId="11557" builtinId="53" hidden="1"/>
    <cellStyle name="Tekst objaśnienia" xfId="11596" builtinId="53" hidden="1"/>
    <cellStyle name="Tekst objaśnienia" xfId="11635" builtinId="53" hidden="1"/>
    <cellStyle name="Tekst objaśnienia" xfId="11674" builtinId="53" hidden="1"/>
    <cellStyle name="Tekst objaśnienia" xfId="11714" builtinId="53" hidden="1"/>
    <cellStyle name="Tekst objaśnienia" xfId="11754" builtinId="53" hidden="1"/>
    <cellStyle name="Tekst objaśnienia" xfId="11793" builtinId="53" hidden="1"/>
    <cellStyle name="Tekst objaśnienia" xfId="11833" builtinId="53" hidden="1"/>
    <cellStyle name="Tekst objaśnienia" xfId="11872" builtinId="53" hidden="1"/>
    <cellStyle name="Tekst objaśnienia" xfId="11912" builtinId="53" hidden="1"/>
    <cellStyle name="Tekst objaśnienia" xfId="11951" builtinId="53" hidden="1"/>
    <cellStyle name="Tekst objaśnienia" xfId="11990" builtinId="53" hidden="1"/>
    <cellStyle name="Tekst objaśnienia" xfId="10429" builtinId="53" hidden="1"/>
    <cellStyle name="Tekst objaśnienia" xfId="10466" builtinId="53" hidden="1"/>
    <cellStyle name="Tekst objaśnienia" xfId="12036" builtinId="53" hidden="1"/>
    <cellStyle name="Tekst objaśnienia" xfId="12075" builtinId="53" hidden="1"/>
    <cellStyle name="Tekst objaśnienia" xfId="12114" builtinId="53" hidden="1"/>
    <cellStyle name="Tekst objaśnienia" xfId="12153" builtinId="53" hidden="1"/>
    <cellStyle name="Tekst objaśnienia" xfId="12193" builtinId="53" hidden="1"/>
    <cellStyle name="Tekst objaśnienia" xfId="12232" builtinId="53" hidden="1"/>
    <cellStyle name="Tekst objaśnienia" xfId="12273" builtinId="53" hidden="1"/>
    <cellStyle name="Tekst objaśnienia" xfId="12312" builtinId="53" hidden="1"/>
    <cellStyle name="Tekst objaśnienia" xfId="12351" builtinId="53" hidden="1"/>
    <cellStyle name="Tekst objaśnienia" xfId="12390" builtinId="53" hidden="1"/>
    <cellStyle name="Tekst objaśnienia" xfId="12430" builtinId="53" hidden="1"/>
    <cellStyle name="Tekst objaśnienia" xfId="12470" builtinId="53" hidden="1"/>
    <cellStyle name="Tekst objaśnienia" xfId="12509" builtinId="53" hidden="1"/>
    <cellStyle name="Tekst objaśnienia" xfId="12549" builtinId="53" hidden="1"/>
    <cellStyle name="Tekst objaśnienia" xfId="12588" builtinId="53" hidden="1"/>
    <cellStyle name="Tekst objaśnienia" xfId="12628" builtinId="53" hidden="1"/>
    <cellStyle name="Tekst objaśnienia" xfId="12667" builtinId="53" hidden="1"/>
    <cellStyle name="Tekst objaśnienia" xfId="12706" builtinId="53" hidden="1"/>
    <cellStyle name="Tekst objaśnienia" xfId="12745" builtinId="53" hidden="1"/>
    <cellStyle name="Tekst objaśnienia" xfId="12785" builtinId="53" hidden="1"/>
    <cellStyle name="Tekst objaśnienia" xfId="12826" builtinId="53" hidden="1"/>
    <cellStyle name="Tekst objaśnienia" xfId="12865" builtinId="53" hidden="1"/>
    <cellStyle name="Tekst objaśnienia" xfId="12904" builtinId="53" hidden="1"/>
    <cellStyle name="Tekst objaśnienia" xfId="12943" builtinId="53" hidden="1"/>
    <cellStyle name="Tekst objaśnienia" xfId="12983" builtinId="53" hidden="1"/>
    <cellStyle name="Tekst objaśnienia" xfId="13022" builtinId="53" hidden="1"/>
    <cellStyle name="Tekst objaśnienia" xfId="13063" builtinId="53" hidden="1"/>
    <cellStyle name="Tekst objaśnienia" xfId="13102" builtinId="53" hidden="1"/>
    <cellStyle name="Tekst objaśnienia" xfId="13141" builtinId="53" hidden="1"/>
    <cellStyle name="Tekst objaśnienia" xfId="13180" builtinId="53" hidden="1"/>
    <cellStyle name="Tekst objaśnienia" xfId="13220" builtinId="53" hidden="1"/>
    <cellStyle name="Tekst objaśnienia" xfId="13260" builtinId="53" hidden="1"/>
    <cellStyle name="Tekst objaśnienia" xfId="13299" builtinId="53" hidden="1"/>
    <cellStyle name="Tekst objaśnienia" xfId="13339" builtinId="53" hidden="1"/>
    <cellStyle name="Tekst objaśnienia" xfId="13378" builtinId="53" hidden="1"/>
    <cellStyle name="Tekst objaśnienia" xfId="13418" builtinId="53" hidden="1"/>
    <cellStyle name="Tekst objaśnienia" xfId="13457" builtinId="53" hidden="1"/>
    <cellStyle name="Tekst objaśnienia" xfId="13496" builtinId="53" hidden="1"/>
    <cellStyle name="Tekst objaśnienia" xfId="13535" builtinId="53" hidden="1"/>
    <cellStyle name="Tekst objaśnienia" xfId="13694" builtinId="53" hidden="1"/>
    <cellStyle name="Tekst objaśnienia" xfId="13735" builtinId="53" hidden="1"/>
    <cellStyle name="Tekst objaśnienia" xfId="13774" builtinId="53" hidden="1"/>
    <cellStyle name="Tekst objaśnienia" xfId="13813" builtinId="53" hidden="1"/>
    <cellStyle name="Tekst objaśnienia" xfId="13852" builtinId="53" hidden="1"/>
    <cellStyle name="Tekst objaśnienia" xfId="13892" builtinId="53" hidden="1"/>
    <cellStyle name="Tekst objaśnienia" xfId="13931" builtinId="53" hidden="1"/>
    <cellStyle name="Tekst objaśnienia" xfId="13972" builtinId="53" hidden="1"/>
    <cellStyle name="Tekst objaśnienia" xfId="14011" builtinId="53" hidden="1"/>
    <cellStyle name="Tekst objaśnienia" xfId="14050" builtinId="53" hidden="1"/>
    <cellStyle name="Tekst objaśnienia" xfId="14089" builtinId="53" hidden="1"/>
    <cellStyle name="Tekst objaśnienia" xfId="14129" builtinId="53" hidden="1"/>
    <cellStyle name="Tekst objaśnienia" xfId="14169" builtinId="53" hidden="1"/>
    <cellStyle name="Tekst objaśnienia" xfId="14208" builtinId="53" hidden="1"/>
    <cellStyle name="Tekst objaśnienia" xfId="14248" builtinId="53" hidden="1"/>
    <cellStyle name="Tekst objaśnienia" xfId="14288" builtinId="53" hidden="1"/>
    <cellStyle name="Tekst objaśnienia" xfId="14328" builtinId="53" hidden="1"/>
    <cellStyle name="Tekst objaśnienia" xfId="14367" builtinId="53" hidden="1"/>
    <cellStyle name="Tekst objaśnienia" xfId="14406" builtinId="53" hidden="1"/>
    <cellStyle name="Tekst objaśnienia" xfId="13666" builtinId="53" hidden="1"/>
    <cellStyle name="Tekst objaśnienia" xfId="13561" builtinId="53" hidden="1"/>
    <cellStyle name="Tekst objaśnienia" xfId="14480" builtinId="53" hidden="1"/>
    <cellStyle name="Tekst objaśnienia" xfId="14519" builtinId="53" hidden="1"/>
    <cellStyle name="Tekst objaśnienia" xfId="14558" builtinId="53" hidden="1"/>
    <cellStyle name="Tekst objaśnienia" xfId="14597" builtinId="53" hidden="1"/>
    <cellStyle name="Tekst objaśnienia" xfId="14637" builtinId="53" hidden="1"/>
    <cellStyle name="Tekst objaśnienia" xfId="14676" builtinId="53" hidden="1"/>
    <cellStyle name="Tekst objaśnienia" xfId="14717" builtinId="53" hidden="1"/>
    <cellStyle name="Tekst objaśnienia" xfId="14756" builtinId="53" hidden="1"/>
    <cellStyle name="Tekst objaśnienia" xfId="14795" builtinId="53" hidden="1"/>
    <cellStyle name="Tekst objaśnienia" xfId="14834" builtinId="53" hidden="1"/>
    <cellStyle name="Tekst objaśnienia" xfId="14874" builtinId="53" hidden="1"/>
    <cellStyle name="Tekst objaśnienia" xfId="14914" builtinId="53" hidden="1"/>
    <cellStyle name="Tekst objaśnienia" xfId="14953" builtinId="53" hidden="1"/>
    <cellStyle name="Tekst objaśnienia" xfId="14993" builtinId="53" hidden="1"/>
    <cellStyle name="Tekst objaśnienia" xfId="15032" builtinId="53" hidden="1"/>
    <cellStyle name="Tekst objaśnienia" xfId="15072" builtinId="53" hidden="1"/>
    <cellStyle name="Tekst objaśnienia" xfId="15111" builtinId="53" hidden="1"/>
    <cellStyle name="Tekst objaśnienia" xfId="15150" builtinId="53" hidden="1"/>
    <cellStyle name="Tekst objaśnienia" xfId="13589" builtinId="53" hidden="1"/>
    <cellStyle name="Tekst objaśnienia" xfId="13626" builtinId="53" hidden="1"/>
    <cellStyle name="Tekst objaśnienia" xfId="15196" builtinId="53" hidden="1"/>
    <cellStyle name="Tekst objaśnienia" xfId="15235" builtinId="53" hidden="1"/>
    <cellStyle name="Tekst objaśnienia" xfId="15274" builtinId="53" hidden="1"/>
    <cellStyle name="Tekst objaśnienia" xfId="15313" builtinId="53" hidden="1"/>
    <cellStyle name="Tekst objaśnienia" xfId="15353" builtinId="53" hidden="1"/>
    <cellStyle name="Tekst objaśnienia" xfId="15392" builtinId="53" hidden="1"/>
    <cellStyle name="Tekst objaśnienia" xfId="15433" builtinId="53" hidden="1"/>
    <cellStyle name="Tekst objaśnienia" xfId="15472" builtinId="53" hidden="1"/>
    <cellStyle name="Tekst objaśnienia" xfId="15511" builtinId="53" hidden="1"/>
    <cellStyle name="Tekst objaśnienia" xfId="15550" builtinId="53" hidden="1"/>
    <cellStyle name="Tekst objaśnienia" xfId="15590" builtinId="53" hidden="1"/>
    <cellStyle name="Tekst objaśnienia" xfId="15630" builtinId="53" hidden="1"/>
    <cellStyle name="Tekst objaśnienia" xfId="15669" builtinId="53" hidden="1"/>
    <cellStyle name="Tekst objaśnienia" xfId="15709" builtinId="53" hidden="1"/>
    <cellStyle name="Tekst objaśnienia" xfId="15748" builtinId="53" hidden="1"/>
    <cellStyle name="Tekst objaśnienia" xfId="15788" builtinId="53" hidden="1"/>
    <cellStyle name="Tekst objaśnienia" xfId="15827" builtinId="53" hidden="1"/>
    <cellStyle name="Tekst objaśnienia" xfId="15866" builtinId="53" hidden="1"/>
    <cellStyle name="Tekst objaśnienia" xfId="3225" builtinId="53" hidden="1"/>
    <cellStyle name="Tekst objaśnienia" xfId="3274" builtinId="53" hidden="1"/>
    <cellStyle name="Tekst objaśnienia" xfId="15920" builtinId="53" hidden="1"/>
    <cellStyle name="Tekst objaśnienia" xfId="15959" builtinId="53" hidden="1"/>
    <cellStyle name="Tekst objaśnienia" xfId="15998" builtinId="53" hidden="1"/>
    <cellStyle name="Tekst objaśnienia" xfId="16037" builtinId="53" hidden="1"/>
    <cellStyle name="Tekst objaśnienia" xfId="16077" builtinId="53" hidden="1"/>
    <cellStyle name="Tekst objaśnienia" xfId="16116" builtinId="53" hidden="1"/>
    <cellStyle name="Tekst objaśnienia" xfId="16157" builtinId="53" hidden="1"/>
    <cellStyle name="Tekst objaśnienia" xfId="16196" builtinId="53" hidden="1"/>
    <cellStyle name="Tekst objaśnienia" xfId="16235" builtinId="53" hidden="1"/>
    <cellStyle name="Tekst objaśnienia" xfId="16274" builtinId="53" hidden="1"/>
    <cellStyle name="Tekst objaśnienia" xfId="16314" builtinId="53" hidden="1"/>
    <cellStyle name="Tekst objaśnienia" xfId="16354" builtinId="53" hidden="1"/>
    <cellStyle name="Tekst objaśnienia" xfId="16393" builtinId="53" hidden="1"/>
    <cellStyle name="Tekst objaśnienia" xfId="16433" builtinId="53" hidden="1"/>
    <cellStyle name="Tekst objaśnienia" xfId="16472" builtinId="53" hidden="1"/>
    <cellStyle name="Tekst objaśnienia" xfId="16512" builtinId="53" hidden="1"/>
    <cellStyle name="Tekst objaśnienia" xfId="16551" builtinId="53" hidden="1"/>
    <cellStyle name="Tekst objaśnienia" xfId="16590" builtinId="53" hidden="1"/>
    <cellStyle name="Tekst objaśnienia" xfId="16629" builtinId="53" hidden="1"/>
    <cellStyle name="Tekst objaśnienia" xfId="16788" builtinId="53" hidden="1"/>
    <cellStyle name="Tekst objaśnienia" xfId="16829" builtinId="53" hidden="1"/>
    <cellStyle name="Tekst objaśnienia" xfId="16868" builtinId="53" hidden="1"/>
    <cellStyle name="Tekst objaśnienia" xfId="16907" builtinId="53" hidden="1"/>
    <cellStyle name="Tekst objaśnienia" xfId="16946" builtinId="53" hidden="1"/>
    <cellStyle name="Tekst objaśnienia" xfId="16986" builtinId="53" hidden="1"/>
    <cellStyle name="Tekst objaśnienia" xfId="17025" builtinId="53" hidden="1"/>
    <cellStyle name="Tekst objaśnienia" xfId="17066" builtinId="53" hidden="1"/>
    <cellStyle name="Tekst objaśnienia" xfId="17105" builtinId="53" hidden="1"/>
    <cellStyle name="Tekst objaśnienia" xfId="17144" builtinId="53" hidden="1"/>
    <cellStyle name="Tekst objaśnienia" xfId="17183" builtinId="53" hidden="1"/>
    <cellStyle name="Tekst objaśnienia" xfId="17223" builtinId="53" hidden="1"/>
    <cellStyle name="Tekst objaśnienia" xfId="17263" builtinId="53" hidden="1"/>
    <cellStyle name="Tekst objaśnienia" xfId="17302" builtinId="53" hidden="1"/>
    <cellStyle name="Tekst objaśnienia" xfId="17342" builtinId="53" hidden="1"/>
    <cellStyle name="Tekst objaśnienia" xfId="17382" builtinId="53" hidden="1"/>
    <cellStyle name="Tekst objaśnienia" xfId="17422" builtinId="53" hidden="1"/>
    <cellStyle name="Tekst objaśnienia" xfId="17461" builtinId="53" hidden="1"/>
    <cellStyle name="Tekst objaśnienia" xfId="17500" builtinId="53" hidden="1"/>
    <cellStyle name="Tekst objaśnienia" xfId="16760" builtinId="53" hidden="1"/>
    <cellStyle name="Tekst objaśnienia" xfId="16655" builtinId="53" hidden="1"/>
    <cellStyle name="Tekst objaśnienia" xfId="17574" builtinId="53" hidden="1"/>
    <cellStyle name="Tekst objaśnienia" xfId="17613" builtinId="53" hidden="1"/>
    <cellStyle name="Tekst objaśnienia" xfId="17652" builtinId="53" hidden="1"/>
    <cellStyle name="Tekst objaśnienia" xfId="17691" builtinId="53" hidden="1"/>
    <cellStyle name="Tekst objaśnienia" xfId="17731" builtinId="53" hidden="1"/>
    <cellStyle name="Tekst objaśnienia" xfId="17770" builtinId="53" hidden="1"/>
    <cellStyle name="Tekst objaśnienia" xfId="17811" builtinId="53" hidden="1"/>
    <cellStyle name="Tekst objaśnienia" xfId="17850" builtinId="53" hidden="1"/>
    <cellStyle name="Tekst objaśnienia" xfId="17889" builtinId="53" hidden="1"/>
    <cellStyle name="Tekst objaśnienia" xfId="17928" builtinId="53" hidden="1"/>
    <cellStyle name="Tekst objaśnienia" xfId="17968" builtinId="53" hidden="1"/>
    <cellStyle name="Tekst objaśnienia" xfId="18008" builtinId="53" hidden="1"/>
    <cellStyle name="Tekst objaśnienia" xfId="18047" builtinId="53" hidden="1"/>
    <cellStyle name="Tekst objaśnienia" xfId="18087" builtinId="53" hidden="1"/>
    <cellStyle name="Tekst objaśnienia" xfId="18126" builtinId="53" hidden="1"/>
    <cellStyle name="Tekst objaśnienia" xfId="18166" builtinId="53" hidden="1"/>
    <cellStyle name="Tekst objaśnienia" xfId="18205" builtinId="53" hidden="1"/>
    <cellStyle name="Tekst objaśnienia" xfId="18244" builtinId="53" hidden="1"/>
    <cellStyle name="Tekst objaśnienia" xfId="16683" builtinId="53" hidden="1"/>
    <cellStyle name="Tekst objaśnienia" xfId="16720" builtinId="53" hidden="1"/>
    <cellStyle name="Tekst objaśnienia" xfId="18290" builtinId="53" hidden="1"/>
    <cellStyle name="Tekst objaśnienia" xfId="18329" builtinId="53" hidden="1"/>
    <cellStyle name="Tekst objaśnienia" xfId="18368" builtinId="53" hidden="1"/>
    <cellStyle name="Tekst objaśnienia" xfId="18407" builtinId="53" hidden="1"/>
    <cellStyle name="Tekst objaśnienia" xfId="18447" builtinId="53" hidden="1"/>
    <cellStyle name="Tekst objaśnienia" xfId="18486" builtinId="53" hidden="1"/>
    <cellStyle name="Tekst objaśnienia" xfId="18527" builtinId="53" hidden="1"/>
    <cellStyle name="Tekst objaśnienia" xfId="18566" builtinId="53" hidden="1"/>
    <cellStyle name="Tekst objaśnienia" xfId="18605" builtinId="53" hidden="1"/>
    <cellStyle name="Tekst objaśnienia" xfId="18644" builtinId="53" hidden="1"/>
    <cellStyle name="Tekst objaśnienia" xfId="18684" builtinId="53" hidden="1"/>
    <cellStyle name="Tekst objaśnienia" xfId="18724" builtinId="53" hidden="1"/>
    <cellStyle name="Tekst objaśnienia" xfId="18763" builtinId="53" hidden="1"/>
    <cellStyle name="Tekst objaśnienia" xfId="18803" builtinId="53" hidden="1"/>
    <cellStyle name="Tekst objaśnienia" xfId="18842" builtinId="53" hidden="1"/>
    <cellStyle name="Tekst objaśnienia" xfId="18882" builtinId="53" hidden="1"/>
    <cellStyle name="Tekst objaśnienia" xfId="18921" builtinId="53" hidden="1"/>
    <cellStyle name="Tekst objaśnienia" xfId="18960" builtinId="53" hidden="1"/>
    <cellStyle name="Tekst objaśnienia" xfId="6508" builtinId="53" hidden="1"/>
    <cellStyle name="Tekst objaśnienia" xfId="19082" builtinId="53" hidden="1"/>
    <cellStyle name="Tekst objaśnienia" xfId="19123" builtinId="53" hidden="1"/>
    <cellStyle name="Tekst objaśnienia" xfId="19162" builtinId="53" hidden="1"/>
    <cellStyle name="Tekst objaśnienia" xfId="19201" builtinId="53" hidden="1"/>
    <cellStyle name="Tekst objaśnienia" xfId="19240" builtinId="53" hidden="1"/>
    <cellStyle name="Tekst objaśnienia" xfId="19280" builtinId="53" hidden="1"/>
    <cellStyle name="Tekst objaśnienia" xfId="19319" builtinId="53" hidden="1"/>
    <cellStyle name="Tekst objaśnienia" xfId="19360" builtinId="53" hidden="1"/>
    <cellStyle name="Tekst objaśnienia" xfId="19399" builtinId="53" hidden="1"/>
    <cellStyle name="Tekst objaśnienia" xfId="19438" builtinId="53" hidden="1"/>
    <cellStyle name="Tekst objaśnienia" xfId="19477" builtinId="53" hidden="1"/>
    <cellStyle name="Tekst objaśnienia" xfId="19517" builtinId="53" hidden="1"/>
    <cellStyle name="Tekst objaśnienia" xfId="19557" builtinId="53" hidden="1"/>
    <cellStyle name="Tekst objaśnienia" xfId="19596" builtinId="53" hidden="1"/>
    <cellStyle name="Tekst objaśnienia" xfId="19636" builtinId="53" hidden="1"/>
    <cellStyle name="Tekst objaśnienia" xfId="19675" builtinId="53" hidden="1"/>
    <cellStyle name="Tekst objaśnienia" xfId="19715" builtinId="53" hidden="1"/>
    <cellStyle name="Tekst objaśnienia" xfId="19754" builtinId="53" hidden="1"/>
    <cellStyle name="Tekst objaśnienia" xfId="19793" builtinId="53" hidden="1"/>
    <cellStyle name="Tekst objaśnienia" xfId="19844" builtinId="53" hidden="1"/>
    <cellStyle name="Tekst objaśnienia" xfId="20003" builtinId="53" hidden="1"/>
    <cellStyle name="Tekst objaśnienia" xfId="20044" builtinId="53" hidden="1"/>
    <cellStyle name="Tekst objaśnienia" xfId="20083" builtinId="53" hidden="1"/>
    <cellStyle name="Tekst objaśnienia" xfId="20122" builtinId="53" hidden="1"/>
    <cellStyle name="Tekst objaśnienia" xfId="20161" builtinId="53" hidden="1"/>
    <cellStyle name="Tekst objaśnienia" xfId="20201" builtinId="53" hidden="1"/>
    <cellStyle name="Tekst objaśnienia" xfId="20240" builtinId="53" hidden="1"/>
    <cellStyle name="Tekst objaśnienia" xfId="20281" builtinId="53" hidden="1"/>
    <cellStyle name="Tekst objaśnienia" xfId="20320" builtinId="53" hidden="1"/>
    <cellStyle name="Tekst objaśnienia" xfId="20359" builtinId="53" hidden="1"/>
    <cellStyle name="Tekst objaśnienia" xfId="20398" builtinId="53" hidden="1"/>
    <cellStyle name="Tekst objaśnienia" xfId="20438" builtinId="53" hidden="1"/>
    <cellStyle name="Tekst objaśnienia" xfId="20478" builtinId="53" hidden="1"/>
    <cellStyle name="Tekst objaśnienia" xfId="20517" builtinId="53" hidden="1"/>
    <cellStyle name="Tekst objaśnienia" xfId="20557" builtinId="53" hidden="1"/>
    <cellStyle name="Tekst objaśnienia" xfId="20597" builtinId="53" hidden="1"/>
    <cellStyle name="Tekst objaśnienia" xfId="20637" builtinId="53" hidden="1"/>
    <cellStyle name="Tekst objaśnienia" xfId="20676" builtinId="53" hidden="1"/>
    <cellStyle name="Tekst objaśnienia" xfId="20715" builtinId="53" hidden="1"/>
    <cellStyle name="Tekst objaśnienia" xfId="19975" builtinId="53" hidden="1"/>
    <cellStyle name="Tekst objaśnienia" xfId="19870" builtinId="53" hidden="1"/>
    <cellStyle name="Tekst objaśnienia" xfId="20789" builtinId="53" hidden="1"/>
    <cellStyle name="Tekst objaśnienia" xfId="20828" builtinId="53" hidden="1"/>
    <cellStyle name="Tekst objaśnienia" xfId="20867" builtinId="53" hidden="1"/>
    <cellStyle name="Tekst objaśnienia" xfId="20906" builtinId="53" hidden="1"/>
    <cellStyle name="Tekst objaśnienia" xfId="20946" builtinId="53" hidden="1"/>
    <cellStyle name="Tekst objaśnienia" xfId="20985" builtinId="53" hidden="1"/>
    <cellStyle name="Tekst objaśnienia" xfId="21026" builtinId="53" hidden="1"/>
    <cellStyle name="Tekst objaśnienia" xfId="21065" builtinId="53" hidden="1"/>
    <cellStyle name="Tekst objaśnienia" xfId="21104" builtinId="53" hidden="1"/>
    <cellStyle name="Tekst objaśnienia" xfId="21143" builtinId="53" hidden="1"/>
    <cellStyle name="Tekst objaśnienia" xfId="21183" builtinId="53" hidden="1"/>
    <cellStyle name="Tekst objaśnienia" xfId="21223" builtinId="53" hidden="1"/>
    <cellStyle name="Tekst objaśnienia" xfId="21262" builtinId="53" hidden="1"/>
    <cellStyle name="Tekst objaśnienia" xfId="21302" builtinId="53" hidden="1"/>
    <cellStyle name="Tekst objaśnienia" xfId="21341" builtinId="53" hidden="1"/>
    <cellStyle name="Tekst objaśnienia" xfId="21381" builtinId="53" hidden="1"/>
    <cellStyle name="Tekst objaśnienia" xfId="21420" builtinId="53" hidden="1"/>
    <cellStyle name="Tekst objaśnienia" xfId="21459" builtinId="53" hidden="1"/>
    <cellStyle name="Tekst objaśnienia" xfId="19898" builtinId="53" hidden="1"/>
    <cellStyle name="Tekst objaśnienia" xfId="19935" builtinId="53" hidden="1"/>
    <cellStyle name="Tekst objaśnienia" xfId="21505" builtinId="53" hidden="1"/>
    <cellStyle name="Tekst objaśnienia" xfId="21544" builtinId="53" hidden="1"/>
    <cellStyle name="Tekst objaśnienia" xfId="21583" builtinId="53" hidden="1"/>
    <cellStyle name="Tekst objaśnienia" xfId="21622" builtinId="53" hidden="1"/>
    <cellStyle name="Tekst objaśnienia" xfId="21662" builtinId="53" hidden="1"/>
    <cellStyle name="Tekst objaśnienia" xfId="21701" builtinId="53" hidden="1"/>
    <cellStyle name="Tekst objaśnienia" xfId="21742" builtinId="53" hidden="1"/>
    <cellStyle name="Tekst objaśnienia" xfId="21781" builtinId="53" hidden="1"/>
    <cellStyle name="Tekst objaśnienia" xfId="21820" builtinId="53" hidden="1"/>
    <cellStyle name="Tekst objaśnienia" xfId="21859" builtinId="53" hidden="1"/>
    <cellStyle name="Tekst objaśnienia" xfId="21899" builtinId="53" hidden="1"/>
    <cellStyle name="Tekst objaśnienia" xfId="21939" builtinId="53" hidden="1"/>
    <cellStyle name="Tekst objaśnienia" xfId="21978" builtinId="53" hidden="1"/>
    <cellStyle name="Tekst objaśnienia" xfId="22018" builtinId="53" hidden="1"/>
    <cellStyle name="Tekst objaśnienia" xfId="22057" builtinId="53" hidden="1"/>
    <cellStyle name="Tekst objaśnienia" xfId="22097" builtinId="53" hidden="1"/>
    <cellStyle name="Tekst objaśnienia" xfId="22136" builtinId="53" hidden="1"/>
    <cellStyle name="Tekst objaśnienia" xfId="22175" builtinId="53" hidden="1"/>
    <cellStyle name="Tekst objaśnienia" xfId="22214" builtinId="53" hidden="1"/>
    <cellStyle name="Tekst objaśnienia" xfId="22254" builtinId="53" hidden="1"/>
    <cellStyle name="Tekst objaśnienia" xfId="22295" builtinId="53" hidden="1"/>
    <cellStyle name="Tekst objaśnienia" xfId="22334" builtinId="53" hidden="1"/>
    <cellStyle name="Tekst objaśnienia" xfId="22373" builtinId="53" hidden="1"/>
    <cellStyle name="Tekst objaśnienia" xfId="22412" builtinId="53" hidden="1"/>
    <cellStyle name="Tekst objaśnienia" xfId="22452" builtinId="53" hidden="1"/>
    <cellStyle name="Tekst objaśnienia" xfId="22491" builtinId="53" hidden="1"/>
    <cellStyle name="Tekst objaśnienia" xfId="22532" builtinId="53" hidden="1"/>
    <cellStyle name="Tekst objaśnienia" xfId="22571" builtinId="53" hidden="1"/>
    <cellStyle name="Tekst objaśnienia" xfId="22610" builtinId="53" hidden="1"/>
    <cellStyle name="Tekst objaśnienia" xfId="22649" builtinId="53" hidden="1"/>
    <cellStyle name="Tekst objaśnienia" xfId="22689" builtinId="53" hidden="1"/>
    <cellStyle name="Tekst objaśnienia" xfId="22729" builtinId="53" hidden="1"/>
    <cellStyle name="Tekst objaśnienia" xfId="22768" builtinId="53" hidden="1"/>
    <cellStyle name="Tekst objaśnienia" xfId="22808" builtinId="53" hidden="1"/>
    <cellStyle name="Tekst objaśnienia" xfId="22847" builtinId="53" hidden="1"/>
    <cellStyle name="Tekst objaśnienia" xfId="22887" builtinId="53" hidden="1"/>
    <cellStyle name="Tekst objaśnienia" xfId="22926" builtinId="53" hidden="1"/>
    <cellStyle name="Tekst objaśnienia" xfId="22965" builtinId="53" hidden="1"/>
    <cellStyle name="Tekst objaśnienia" xfId="23004" builtinId="53" hidden="1"/>
    <cellStyle name="Tekst objaśnienia" xfId="23163" builtinId="53" hidden="1"/>
    <cellStyle name="Tekst objaśnienia" xfId="23204" builtinId="53" hidden="1"/>
    <cellStyle name="Tekst objaśnienia" xfId="23243" builtinId="53" hidden="1"/>
    <cellStyle name="Tekst objaśnienia" xfId="23282" builtinId="53" hidden="1"/>
    <cellStyle name="Tekst objaśnienia" xfId="23321" builtinId="53" hidden="1"/>
    <cellStyle name="Tekst objaśnienia" xfId="23361" builtinId="53" hidden="1"/>
    <cellStyle name="Tekst objaśnienia" xfId="23400" builtinId="53" hidden="1"/>
    <cellStyle name="Tekst objaśnienia" xfId="23441" builtinId="53" hidden="1"/>
    <cellStyle name="Tekst objaśnienia" xfId="23480" builtinId="53" hidden="1"/>
    <cellStyle name="Tekst objaśnienia" xfId="23519" builtinId="53" hidden="1"/>
    <cellStyle name="Tekst objaśnienia" xfId="23558" builtinId="53" hidden="1"/>
    <cellStyle name="Tekst objaśnienia" xfId="23598" builtinId="53" hidden="1"/>
    <cellStyle name="Tekst objaśnienia" xfId="23638" builtinId="53" hidden="1"/>
    <cellStyle name="Tekst objaśnienia" xfId="23677" builtinId="53" hidden="1"/>
    <cellStyle name="Tekst objaśnienia" xfId="23717" builtinId="53" hidden="1"/>
    <cellStyle name="Tekst objaśnienia" xfId="23757" builtinId="53" hidden="1"/>
    <cellStyle name="Tekst objaśnienia" xfId="23797" builtinId="53" hidden="1"/>
    <cellStyle name="Tekst objaśnienia" xfId="23836" builtinId="53" hidden="1"/>
    <cellStyle name="Tekst objaśnienia" xfId="23875" builtinId="53" hidden="1"/>
    <cellStyle name="Tekst objaśnienia" xfId="23135" builtinId="53" hidden="1"/>
    <cellStyle name="Tekst objaśnienia" xfId="23030" builtinId="53" hidden="1"/>
    <cellStyle name="Tekst objaśnienia" xfId="23949" builtinId="53" hidden="1"/>
    <cellStyle name="Tekst objaśnienia" xfId="23988" builtinId="53" hidden="1"/>
    <cellStyle name="Tekst objaśnienia" xfId="24027" builtinId="53" hidden="1"/>
    <cellStyle name="Tekst objaśnienia" xfId="24066" builtinId="53" hidden="1"/>
    <cellStyle name="Tekst objaśnienia" xfId="24106" builtinId="53" hidden="1"/>
    <cellStyle name="Tekst objaśnienia" xfId="24145" builtinId="53" hidden="1"/>
    <cellStyle name="Tekst objaśnienia" xfId="24186" builtinId="53" hidden="1"/>
    <cellStyle name="Tekst objaśnienia" xfId="24225" builtinId="53" hidden="1"/>
    <cellStyle name="Tekst objaśnienia" xfId="24264" builtinId="53" hidden="1"/>
    <cellStyle name="Tekst objaśnienia" xfId="24303" builtinId="53" hidden="1"/>
    <cellStyle name="Tekst objaśnienia" xfId="24343" builtinId="53" hidden="1"/>
    <cellStyle name="Tekst objaśnienia" xfId="24383" builtinId="53" hidden="1"/>
    <cellStyle name="Tekst objaśnienia" xfId="24422" builtinId="53" hidden="1"/>
    <cellStyle name="Tekst objaśnienia" xfId="24462" builtinId="53" hidden="1"/>
    <cellStyle name="Tekst objaśnienia" xfId="24501" builtinId="53" hidden="1"/>
    <cellStyle name="Tekst objaśnienia" xfId="24541" builtinId="53" hidden="1"/>
    <cellStyle name="Tekst objaśnienia" xfId="24580" builtinId="53" hidden="1"/>
    <cellStyle name="Tekst objaśnienia" xfId="24619" builtinId="53" hidden="1"/>
    <cellStyle name="Tekst objaśnienia" xfId="23058" builtinId="53" hidden="1"/>
    <cellStyle name="Tekst objaśnienia" xfId="23095" builtinId="53" hidden="1"/>
    <cellStyle name="Tekst objaśnienia" xfId="24665" builtinId="53" hidden="1"/>
    <cellStyle name="Tekst objaśnienia" xfId="24704" builtinId="53" hidden="1"/>
    <cellStyle name="Tekst objaśnienia" xfId="24743" builtinId="53" hidden="1"/>
    <cellStyle name="Tekst objaśnienia" xfId="24782" builtinId="53" hidden="1"/>
    <cellStyle name="Tekst objaśnienia" xfId="24822" builtinId="53" hidden="1"/>
    <cellStyle name="Tekst objaśnienia" xfId="24861" builtinId="53" hidden="1"/>
    <cellStyle name="Tekst objaśnienia" xfId="24902" builtinId="53" hidden="1"/>
    <cellStyle name="Tekst objaśnienia" xfId="24941" builtinId="53" hidden="1"/>
    <cellStyle name="Tekst objaśnienia" xfId="24980" builtinId="53" hidden="1"/>
    <cellStyle name="Tekst objaśnienia" xfId="25019" builtinId="53" hidden="1"/>
    <cellStyle name="Tekst objaśnienia" xfId="25059" builtinId="53" hidden="1"/>
    <cellStyle name="Tekst objaśnienia" xfId="25099" builtinId="53" hidden="1"/>
    <cellStyle name="Tekst objaśnienia" xfId="25138" builtinId="53" hidden="1"/>
    <cellStyle name="Tekst objaśnienia" xfId="25178" builtinId="53" hidden="1"/>
    <cellStyle name="Tekst objaśnienia" xfId="25217" builtinId="53" hidden="1"/>
    <cellStyle name="Tekst objaśnienia" xfId="25257" builtinId="53" hidden="1"/>
    <cellStyle name="Tekst objaśnienia" xfId="25296" builtinId="53" hidden="1"/>
    <cellStyle name="Tekst objaśnienia" xfId="25335" builtinId="53" hidden="1"/>
    <cellStyle name="Tekst objaśnienia" xfId="19054" builtinId="53" hidden="1"/>
    <cellStyle name="Tekst objaśnienia" xfId="19024" builtinId="53" hidden="1"/>
    <cellStyle name="Tekst objaśnienia" xfId="25362" builtinId="53" hidden="1"/>
    <cellStyle name="Tekst objaśnienia" xfId="25401" builtinId="53" hidden="1"/>
    <cellStyle name="Tekst objaśnienia" xfId="25440" builtinId="53" hidden="1"/>
    <cellStyle name="Tekst objaśnienia" xfId="25479" builtinId="53" hidden="1"/>
    <cellStyle name="Tekst objaśnienia" xfId="25519" builtinId="53" hidden="1"/>
    <cellStyle name="Tekst objaśnienia" xfId="25558" builtinId="53" hidden="1"/>
    <cellStyle name="Tekst objaśnienia" xfId="25599" builtinId="53" hidden="1"/>
    <cellStyle name="Tekst objaśnienia" xfId="25638" builtinId="53" hidden="1"/>
    <cellStyle name="Tekst objaśnienia" xfId="25677" builtinId="53" hidden="1"/>
    <cellStyle name="Tekst objaśnienia" xfId="25716" builtinId="53" hidden="1"/>
    <cellStyle name="Tekst objaśnienia" xfId="25756" builtinId="53" hidden="1"/>
    <cellStyle name="Tekst objaśnienia" xfId="25796" builtinId="53" hidden="1"/>
    <cellStyle name="Tekst objaśnienia" xfId="25835" builtinId="53" hidden="1"/>
    <cellStyle name="Tekst objaśnienia" xfId="25875" builtinId="53" hidden="1"/>
    <cellStyle name="Tekst objaśnienia" xfId="25914" builtinId="53" hidden="1"/>
    <cellStyle name="Tekst objaśnienia" xfId="25954" builtinId="53" hidden="1"/>
    <cellStyle name="Tekst objaśnienia" xfId="25993" builtinId="53" hidden="1"/>
    <cellStyle name="Tekst objaśnienia" xfId="26032" builtinId="53" hidden="1"/>
    <cellStyle name="Tekst objaśnienia" xfId="26071" builtinId="53" hidden="1"/>
    <cellStyle name="Tekst objaśnienia" xfId="26230" builtinId="53" hidden="1"/>
    <cellStyle name="Tekst objaśnienia" xfId="26271" builtinId="53" hidden="1"/>
    <cellStyle name="Tekst objaśnienia" xfId="26310" builtinId="53" hidden="1"/>
    <cellStyle name="Tekst objaśnienia" xfId="26349" builtinId="53" hidden="1"/>
    <cellStyle name="Tekst objaśnienia" xfId="26388" builtinId="53" hidden="1"/>
    <cellStyle name="Tekst objaśnienia" xfId="26428" builtinId="53" hidden="1"/>
    <cellStyle name="Tekst objaśnienia" xfId="26467" builtinId="53" hidden="1"/>
    <cellStyle name="Tekst objaśnienia" xfId="26508" builtinId="53" hidden="1"/>
    <cellStyle name="Tekst objaśnienia" xfId="26547" builtinId="53" hidden="1"/>
    <cellStyle name="Tekst objaśnienia" xfId="26586" builtinId="53" hidden="1"/>
    <cellStyle name="Tekst objaśnienia" xfId="26625" builtinId="53" hidden="1"/>
    <cellStyle name="Tekst objaśnienia" xfId="26665" builtinId="53" hidden="1"/>
    <cellStyle name="Tekst objaśnienia" xfId="26705" builtinId="53" hidden="1"/>
    <cellStyle name="Tekst objaśnienia" xfId="26744" builtinId="53" hidden="1"/>
    <cellStyle name="Tekst objaśnienia" xfId="26784" builtinId="53" hidden="1"/>
    <cellStyle name="Tekst objaśnienia" xfId="26824" builtinId="53" hidden="1"/>
    <cellStyle name="Tekst objaśnienia" xfId="26864" builtinId="53" hidden="1"/>
    <cellStyle name="Tekst objaśnienia" xfId="26903" builtinId="53" hidden="1"/>
    <cellStyle name="Tekst objaśnienia" xfId="26942" builtinId="53" hidden="1"/>
    <cellStyle name="Tekst objaśnienia" xfId="26202" builtinId="53" hidden="1"/>
    <cellStyle name="Tekst objaśnienia" xfId="26097" builtinId="53" hidden="1"/>
    <cellStyle name="Tekst objaśnienia" xfId="27016" builtinId="53" hidden="1"/>
    <cellStyle name="Tekst objaśnienia" xfId="27055" builtinId="53" hidden="1"/>
    <cellStyle name="Tekst objaśnienia" xfId="27094" builtinId="53" hidden="1"/>
    <cellStyle name="Tekst objaśnienia" xfId="27133" builtinId="53" hidden="1"/>
    <cellStyle name="Tekst objaśnienia" xfId="27173" builtinId="53" hidden="1"/>
    <cellStyle name="Tekst objaśnienia" xfId="27212" builtinId="53" hidden="1"/>
    <cellStyle name="Tekst objaśnienia" xfId="27253" builtinId="53" hidden="1"/>
    <cellStyle name="Tekst objaśnienia" xfId="27292" builtinId="53" hidden="1"/>
    <cellStyle name="Tekst objaśnienia" xfId="27331" builtinId="53" hidden="1"/>
    <cellStyle name="Tekst objaśnienia" xfId="27370" builtinId="53" hidden="1"/>
    <cellStyle name="Tekst objaśnienia" xfId="27410" builtinId="53" hidden="1"/>
    <cellStyle name="Tekst objaśnienia" xfId="27450" builtinId="53" hidden="1"/>
    <cellStyle name="Tekst objaśnienia" xfId="27489" builtinId="53" hidden="1"/>
    <cellStyle name="Tekst objaśnienia" xfId="27529" builtinId="53" hidden="1"/>
    <cellStyle name="Tekst objaśnienia" xfId="27568" builtinId="53" hidden="1"/>
    <cellStyle name="Tekst objaśnienia" xfId="27608" builtinId="53" hidden="1"/>
    <cellStyle name="Tekst objaśnienia" xfId="27647" builtinId="53" hidden="1"/>
    <cellStyle name="Tekst objaśnienia" xfId="27686" builtinId="53" hidden="1"/>
    <cellStyle name="Tekst objaśnienia" xfId="26125" builtinId="53" hidden="1"/>
    <cellStyle name="Tekst objaśnienia" xfId="26162" builtinId="53" hidden="1"/>
    <cellStyle name="Tekst objaśnienia" xfId="27732" builtinId="53" hidden="1"/>
    <cellStyle name="Tekst objaśnienia" xfId="27771" builtinId="53" hidden="1"/>
    <cellStyle name="Tekst objaśnienia" xfId="27810" builtinId="53" hidden="1"/>
    <cellStyle name="Tekst objaśnienia" xfId="27849" builtinId="53" hidden="1"/>
    <cellStyle name="Tekst objaśnienia" xfId="27889" builtinId="53" hidden="1"/>
    <cellStyle name="Tekst objaśnienia" xfId="27928" builtinId="53" hidden="1"/>
    <cellStyle name="Tekst objaśnienia" xfId="27969" builtinId="53" hidden="1"/>
    <cellStyle name="Tekst objaśnienia" xfId="28008" builtinId="53" hidden="1"/>
    <cellStyle name="Tekst objaśnienia" xfId="28047" builtinId="53" hidden="1"/>
    <cellStyle name="Tekst objaśnienia" xfId="28086" builtinId="53" hidden="1"/>
    <cellStyle name="Tekst objaśnienia" xfId="28126" builtinId="53" hidden="1"/>
    <cellStyle name="Tekst objaśnienia" xfId="28166" builtinId="53" hidden="1"/>
    <cellStyle name="Tekst objaśnienia" xfId="28205" builtinId="53" hidden="1"/>
    <cellStyle name="Tekst objaśnienia" xfId="28245" builtinId="53" hidden="1"/>
    <cellStyle name="Tekst objaśnienia" xfId="28284" builtinId="53" hidden="1"/>
    <cellStyle name="Tekst objaśnienia" xfId="28324" builtinId="53" hidden="1"/>
    <cellStyle name="Tekst objaśnienia" xfId="28363" builtinId="53" hidden="1"/>
    <cellStyle name="Tekst objaśnienia" xfId="28402" builtinId="53" hidden="1"/>
    <cellStyle name="Tekst objaśnienia" xfId="28441" builtinId="53" hidden="1"/>
    <cellStyle name="Tekst objaśnienia" xfId="28565" builtinId="53" hidden="1"/>
    <cellStyle name="Tekst objaśnienia" xfId="28608" builtinId="53" hidden="1"/>
    <cellStyle name="Tekst objaśnienia" xfId="28647" builtinId="53" hidden="1"/>
    <cellStyle name="Tekst objaśnienia" xfId="28686" builtinId="53" hidden="1"/>
    <cellStyle name="Tekst objaśnienia" xfId="28725" builtinId="53" hidden="1"/>
    <cellStyle name="Tekst objaśnienia" xfId="28765" builtinId="53" hidden="1"/>
    <cellStyle name="Tekst objaśnienia" xfId="28804" builtinId="53" hidden="1"/>
    <cellStyle name="Tekst objaśnienia" xfId="28845" builtinId="53" hidden="1"/>
    <cellStyle name="Tekst objaśnienia" xfId="28884" builtinId="53" hidden="1"/>
    <cellStyle name="Tekst objaśnienia" xfId="28923" builtinId="53" hidden="1"/>
    <cellStyle name="Tekst objaśnienia" xfId="28962" builtinId="53" hidden="1"/>
    <cellStyle name="Tekst objaśnienia" xfId="29004" builtinId="53" hidden="1"/>
    <cellStyle name="Tekst objaśnienia" xfId="29044" builtinId="53" hidden="1"/>
    <cellStyle name="Tekst objaśnienia" xfId="29083" builtinId="53" hidden="1"/>
    <cellStyle name="Tekst objaśnienia" xfId="29123" builtinId="53" hidden="1"/>
    <cellStyle name="Tekst objaśnienia" xfId="29163" builtinId="53" hidden="1"/>
    <cellStyle name="Tekst objaśnienia" xfId="29203" builtinId="53" hidden="1"/>
    <cellStyle name="Tekst objaśnienia" xfId="29242" builtinId="53" hidden="1"/>
    <cellStyle name="Tekst objaśnienia" xfId="29281" builtinId="53" hidden="1"/>
    <cellStyle name="Tekst objaśnienia" xfId="29331" builtinId="53" hidden="1"/>
    <cellStyle name="Tekst objaśnienia" xfId="29490" builtinId="53" hidden="1"/>
    <cellStyle name="Tekst objaśnienia" xfId="29533" builtinId="53" hidden="1"/>
    <cellStyle name="Tekst objaśnienia" xfId="29572" builtinId="53" hidden="1"/>
    <cellStyle name="Tekst objaśnienia" xfId="29611" builtinId="53" hidden="1"/>
    <cellStyle name="Tekst objaśnienia" xfId="29650" builtinId="53" hidden="1"/>
    <cellStyle name="Tekst objaśnienia" xfId="29690" builtinId="53" hidden="1"/>
    <cellStyle name="Tekst objaśnienia" xfId="29729" builtinId="53" hidden="1"/>
    <cellStyle name="Tekst objaśnienia" xfId="29770" builtinId="53" hidden="1"/>
    <cellStyle name="Tekst objaśnienia" xfId="29809" builtinId="53" hidden="1"/>
    <cellStyle name="Tekst objaśnienia" xfId="29848" builtinId="53" hidden="1"/>
    <cellStyle name="Tekst objaśnienia" xfId="29887" builtinId="53" hidden="1"/>
    <cellStyle name="Tekst objaśnienia" xfId="29929" builtinId="53" hidden="1"/>
    <cellStyle name="Tekst objaśnienia" xfId="29969" builtinId="53" hidden="1"/>
    <cellStyle name="Tekst objaśnienia" xfId="30008" builtinId="53" hidden="1"/>
    <cellStyle name="Tekst objaśnienia" xfId="30048" builtinId="53" hidden="1"/>
    <cellStyle name="Tekst objaśnienia" xfId="30088" builtinId="53" hidden="1"/>
    <cellStyle name="Tekst objaśnienia" xfId="30128" builtinId="53" hidden="1"/>
    <cellStyle name="Tekst objaśnienia" xfId="30167" builtinId="53" hidden="1"/>
    <cellStyle name="Tekst objaśnienia" xfId="30206" builtinId="53" hidden="1"/>
    <cellStyle name="Tekst objaśnienia" xfId="29462" builtinId="53" hidden="1"/>
    <cellStyle name="Tekst objaśnienia" xfId="29357" builtinId="53" hidden="1"/>
    <cellStyle name="Tekst objaśnienia" xfId="30280" builtinId="53" hidden="1"/>
    <cellStyle name="Tekst objaśnienia" xfId="30319" builtinId="53" hidden="1"/>
    <cellStyle name="Tekst objaśnienia" xfId="30358" builtinId="53" hidden="1"/>
    <cellStyle name="Tekst objaśnienia" xfId="30397" builtinId="53" hidden="1"/>
    <cellStyle name="Tekst objaśnienia" xfId="30437" builtinId="53" hidden="1"/>
    <cellStyle name="Tekst objaśnienia" xfId="30476" builtinId="53" hidden="1"/>
    <cellStyle name="Tekst objaśnienia" xfId="30517" builtinId="53" hidden="1"/>
    <cellStyle name="Tekst objaśnienia" xfId="30556" builtinId="53" hidden="1"/>
    <cellStyle name="Tekst objaśnienia" xfId="30595" builtinId="53" hidden="1"/>
    <cellStyle name="Tekst objaśnienia" xfId="30634" builtinId="53" hidden="1"/>
    <cellStyle name="Tekst objaśnienia" xfId="30674" builtinId="53" hidden="1"/>
    <cellStyle name="Tekst objaśnienia" xfId="30714" builtinId="53" hidden="1"/>
    <cellStyle name="Tekst objaśnienia" xfId="30753" builtinId="53" hidden="1"/>
    <cellStyle name="Tekst objaśnienia" xfId="30793" builtinId="53" hidden="1"/>
    <cellStyle name="Tekst objaśnienia" xfId="30832" builtinId="53" hidden="1"/>
    <cellStyle name="Tekst objaśnienia" xfId="30872" builtinId="53" hidden="1"/>
    <cellStyle name="Tekst objaśnienia" xfId="30911" builtinId="53" hidden="1"/>
    <cellStyle name="Tekst objaśnienia" xfId="30950" builtinId="53" hidden="1"/>
    <cellStyle name="Tekst objaśnienia" xfId="29385" builtinId="53" hidden="1"/>
    <cellStyle name="Tekst objaśnienia" xfId="29422" builtinId="53" hidden="1"/>
    <cellStyle name="Tekst objaśnienia" xfId="30996" builtinId="53" hidden="1"/>
    <cellStyle name="Tekst objaśnienia" xfId="31035" builtinId="53" hidden="1"/>
    <cellStyle name="Tekst objaśnienia" xfId="31074" builtinId="53" hidden="1"/>
    <cellStyle name="Tekst objaśnienia" xfId="31113" builtinId="53" hidden="1"/>
    <cellStyle name="Tekst objaśnienia" xfId="31153" builtinId="53" hidden="1"/>
    <cellStyle name="Tekst objaśnienia" xfId="31192" builtinId="53" hidden="1"/>
    <cellStyle name="Tekst objaśnienia" xfId="31233" builtinId="53" hidden="1"/>
    <cellStyle name="Tekst objaśnienia" xfId="31272" builtinId="53" hidden="1"/>
    <cellStyle name="Tekst objaśnienia" xfId="31311" builtinId="53" hidden="1"/>
    <cellStyle name="Tekst objaśnienia" xfId="31350" builtinId="53" hidden="1"/>
    <cellStyle name="Tekst objaśnienia" xfId="31390" builtinId="53" hidden="1"/>
    <cellStyle name="Tekst objaśnienia" xfId="31430" builtinId="53" hidden="1"/>
    <cellStyle name="Tekst objaśnienia" xfId="31469" builtinId="53" hidden="1"/>
    <cellStyle name="Tekst objaśnienia" xfId="31509" builtinId="53" hidden="1"/>
    <cellStyle name="Tekst objaśnienia" xfId="31548" builtinId="53" hidden="1"/>
    <cellStyle name="Tekst objaśnienia" xfId="31588" builtinId="53" hidden="1"/>
    <cellStyle name="Tekst objaśnienia" xfId="31627" builtinId="53" hidden="1"/>
    <cellStyle name="Tekst objaśnienia" xfId="31666" builtinId="53" hidden="1"/>
    <cellStyle name="Tekst objaśnienia" xfId="28537" builtinId="53" hidden="1"/>
    <cellStyle name="Tekst objaśnienia" xfId="28477" builtinId="53" hidden="1"/>
    <cellStyle name="Tekst objaśnienia" xfId="31720" builtinId="53" hidden="1"/>
    <cellStyle name="Tekst objaśnienia" xfId="31759" builtinId="53" hidden="1"/>
    <cellStyle name="Tekst objaśnienia" xfId="31798" builtinId="53" hidden="1"/>
    <cellStyle name="Tekst objaśnienia" xfId="31837" builtinId="53" hidden="1"/>
    <cellStyle name="Tekst objaśnienia" xfId="31877" builtinId="53" hidden="1"/>
    <cellStyle name="Tekst objaśnienia" xfId="31916" builtinId="53" hidden="1"/>
    <cellStyle name="Tekst objaśnienia" xfId="31957" builtinId="53" hidden="1"/>
    <cellStyle name="Tekst objaśnienia" xfId="31996" builtinId="53" hidden="1"/>
    <cellStyle name="Tekst objaśnienia" xfId="32035" builtinId="53" hidden="1"/>
    <cellStyle name="Tekst objaśnienia" xfId="32074" builtinId="53" hidden="1"/>
    <cellStyle name="Tekst objaśnienia" xfId="32114" builtinId="53" hidden="1"/>
    <cellStyle name="Tekst objaśnienia" xfId="32154" builtinId="53" hidden="1"/>
    <cellStyle name="Tekst objaśnienia" xfId="32193" builtinId="53" hidden="1"/>
    <cellStyle name="Tekst objaśnienia" xfId="32233" builtinId="53" hidden="1"/>
    <cellStyle name="Tekst objaśnienia" xfId="32272" builtinId="53" hidden="1"/>
    <cellStyle name="Tekst objaśnienia" xfId="32312" builtinId="53" hidden="1"/>
    <cellStyle name="Tekst objaśnienia" xfId="32351" builtinId="53" hidden="1"/>
    <cellStyle name="Tekst objaśnienia" xfId="32390" builtinId="53" hidden="1"/>
    <cellStyle name="Tekst objaśnienia" xfId="32429" builtinId="53" hidden="1"/>
    <cellStyle name="Tekst objaśnienia" xfId="32588" builtinId="53" hidden="1"/>
    <cellStyle name="Tekst objaśnienia" xfId="32629" builtinId="53" hidden="1"/>
    <cellStyle name="Tekst objaśnienia" xfId="32668" builtinId="53" hidden="1"/>
    <cellStyle name="Tekst objaśnienia" xfId="32707" builtinId="53" hidden="1"/>
    <cellStyle name="Tekst objaśnienia" xfId="32746" builtinId="53" hidden="1"/>
    <cellStyle name="Tekst objaśnienia" xfId="32786" builtinId="53" hidden="1"/>
    <cellStyle name="Tekst objaśnienia" xfId="32825" builtinId="53" hidden="1"/>
    <cellStyle name="Tekst objaśnienia" xfId="32866" builtinId="53" hidden="1"/>
    <cellStyle name="Tekst objaśnienia" xfId="32905" builtinId="53" hidden="1"/>
    <cellStyle name="Tekst objaśnienia" xfId="32944" builtinId="53" hidden="1"/>
    <cellStyle name="Tekst objaśnienia" xfId="32983" builtinId="53" hidden="1"/>
    <cellStyle name="Tekst objaśnienia" xfId="33023" builtinId="53" hidden="1"/>
    <cellStyle name="Tekst objaśnienia" xfId="33063" builtinId="53" hidden="1"/>
    <cellStyle name="Tekst objaśnienia" xfId="33102" builtinId="53" hidden="1"/>
    <cellStyle name="Tekst objaśnienia" xfId="33142" builtinId="53" hidden="1"/>
    <cellStyle name="Tekst objaśnienia" xfId="33182" builtinId="53" hidden="1"/>
    <cellStyle name="Tekst objaśnienia" xfId="33222" builtinId="53" hidden="1"/>
    <cellStyle name="Tekst objaśnienia" xfId="33261" builtinId="53" hidden="1"/>
    <cellStyle name="Tekst objaśnienia" xfId="33300" builtinId="53" hidden="1"/>
    <cellStyle name="Tekst objaśnienia" xfId="32560" builtinId="53" hidden="1"/>
    <cellStyle name="Tekst objaśnienia" xfId="32455" builtinId="53" hidden="1"/>
    <cellStyle name="Tekst objaśnienia" xfId="33374" builtinId="53" hidden="1"/>
    <cellStyle name="Tekst objaśnienia" xfId="33413" builtinId="53" hidden="1"/>
    <cellStyle name="Tekst objaśnienia" xfId="33452" builtinId="53" hidden="1"/>
    <cellStyle name="Tekst objaśnienia" xfId="33491" builtinId="53" hidden="1"/>
    <cellStyle name="Tekst objaśnienia" xfId="33531" builtinId="53" hidden="1"/>
    <cellStyle name="Tekst objaśnienia" xfId="33570" builtinId="53" hidden="1"/>
    <cellStyle name="Tekst objaśnienia" xfId="33611" builtinId="53" hidden="1"/>
    <cellStyle name="Tekst objaśnienia" xfId="33650" builtinId="53" hidden="1"/>
    <cellStyle name="Tekst objaśnienia" xfId="33689" builtinId="53" hidden="1"/>
    <cellStyle name="Tekst objaśnienia" xfId="33728" builtinId="53" hidden="1"/>
    <cellStyle name="Tekst objaśnienia" xfId="33768" builtinId="53" hidden="1"/>
    <cellStyle name="Tekst objaśnienia" xfId="33808" builtinId="53" hidden="1"/>
    <cellStyle name="Tekst objaśnienia" xfId="33847" builtinId="53" hidden="1"/>
    <cellStyle name="Tekst objaśnienia" xfId="33887" builtinId="53" hidden="1"/>
    <cellStyle name="Tekst objaśnienia" xfId="33926" builtinId="53" hidden="1"/>
    <cellStyle name="Tekst objaśnienia" xfId="33966" builtinId="53" hidden="1"/>
    <cellStyle name="Tekst objaśnienia" xfId="34005" builtinId="53" hidden="1"/>
    <cellStyle name="Tekst objaśnienia" xfId="34044" builtinId="53" hidden="1"/>
    <cellStyle name="Tekst objaśnienia" xfId="32483" builtinId="53" hidden="1"/>
    <cellStyle name="Tekst objaśnienia" xfId="32520" builtinId="53" hidden="1"/>
    <cellStyle name="Tekst objaśnienia" xfId="34090" builtinId="53" hidden="1"/>
    <cellStyle name="Tekst objaśnienia" xfId="34129" builtinId="53" hidden="1"/>
    <cellStyle name="Tekst objaśnienia" xfId="34168" builtinId="53" hidden="1"/>
    <cellStyle name="Tekst objaśnienia" xfId="34207" builtinId="53" hidden="1"/>
    <cellStyle name="Tekst objaśnienia" xfId="34247" builtinId="53" hidden="1"/>
    <cellStyle name="Tekst objaśnienia" xfId="34286" builtinId="53" hidden="1"/>
    <cellStyle name="Tekst objaśnienia" xfId="34327" builtinId="53" hidden="1"/>
    <cellStyle name="Tekst objaśnienia" xfId="34366" builtinId="53" hidden="1"/>
    <cellStyle name="Tekst objaśnienia" xfId="34405" builtinId="53" hidden="1"/>
    <cellStyle name="Tekst objaśnienia" xfId="34444" builtinId="53" hidden="1"/>
    <cellStyle name="Tekst objaśnienia" xfId="34484" builtinId="53" hidden="1"/>
    <cellStyle name="Tekst objaśnienia" xfId="34524" builtinId="53" hidden="1"/>
    <cellStyle name="Tekst objaśnienia" xfId="34563" builtinId="53" hidden="1"/>
    <cellStyle name="Tekst objaśnienia" xfId="34603" builtinId="53" hidden="1"/>
    <cellStyle name="Tekst objaśnienia" xfId="34642" builtinId="53" hidden="1"/>
    <cellStyle name="Tekst objaśnienia" xfId="34682" builtinId="53" hidden="1"/>
    <cellStyle name="Tekst objaśnienia" xfId="34721" builtinId="53" hidden="1"/>
    <cellStyle name="Tekst objaśnienia" xfId="34760" builtinId="53" hidden="1"/>
    <cellStyle name="Tekst objaśnienia" xfId="28590" builtinId="53" hidden="1"/>
    <cellStyle name="Tekst objaśnienia" xfId="34801" builtinId="53" hidden="1"/>
    <cellStyle name="Tekst objaśnienia" xfId="34842" builtinId="53" hidden="1"/>
    <cellStyle name="Tekst objaśnienia" xfId="34881" builtinId="53" hidden="1"/>
    <cellStyle name="Tekst objaśnienia" xfId="34920" builtinId="53" hidden="1"/>
    <cellStyle name="Tekst objaśnienia" xfId="34959" builtinId="53" hidden="1"/>
    <cellStyle name="Tekst objaśnienia" xfId="34999" builtinId="53" hidden="1"/>
    <cellStyle name="Tekst objaśnienia" xfId="35038" builtinId="53" hidden="1"/>
    <cellStyle name="Tekst objaśnienia" xfId="35079" builtinId="53" hidden="1"/>
    <cellStyle name="Tekst objaśnienia" xfId="35118" builtinId="53" hidden="1"/>
    <cellStyle name="Tekst objaśnienia" xfId="35157" builtinId="53" hidden="1"/>
    <cellStyle name="Tekst objaśnienia" xfId="35196" builtinId="53" hidden="1"/>
    <cellStyle name="Tekst objaśnienia" xfId="35236" builtinId="53" hidden="1"/>
    <cellStyle name="Tekst objaśnienia" xfId="35276" builtinId="53" hidden="1"/>
    <cellStyle name="Tekst objaśnienia" xfId="35315" builtinId="53" hidden="1"/>
    <cellStyle name="Tekst objaśnienia" xfId="35355" builtinId="53" hidden="1"/>
    <cellStyle name="Tekst objaśnienia" xfId="35394" builtinId="53" hidden="1"/>
    <cellStyle name="Tekst objaśnienia" xfId="35434" builtinId="53" hidden="1"/>
    <cellStyle name="Tekst objaśnienia" xfId="35473" builtinId="53" hidden="1"/>
    <cellStyle name="Tekst objaśnienia" xfId="35512" builtinId="53" hidden="1"/>
    <cellStyle name="Tekst objaśnienia" xfId="35551" builtinId="53" hidden="1"/>
    <cellStyle name="Tekst objaśnienia" xfId="35710" builtinId="53" hidden="1"/>
    <cellStyle name="Tekst objaśnienia" xfId="35751" builtinId="53" hidden="1"/>
    <cellStyle name="Tekst objaśnienia" xfId="35790" builtinId="53" hidden="1"/>
    <cellStyle name="Tekst objaśnienia" xfId="35829" builtinId="53" hidden="1"/>
    <cellStyle name="Tekst objaśnienia" xfId="35868" builtinId="53" hidden="1"/>
    <cellStyle name="Tekst objaśnienia" xfId="35908" builtinId="53" hidden="1"/>
    <cellStyle name="Tekst objaśnienia" xfId="35947" builtinId="53" hidden="1"/>
    <cellStyle name="Tekst objaśnienia" xfId="35988" builtinId="53" hidden="1"/>
    <cellStyle name="Tekst objaśnienia" xfId="36027" builtinId="53" hidden="1"/>
    <cellStyle name="Tekst objaśnienia" xfId="36066" builtinId="53" hidden="1"/>
    <cellStyle name="Tekst objaśnienia" xfId="36105" builtinId="53" hidden="1"/>
    <cellStyle name="Tekst objaśnienia" xfId="36145" builtinId="53" hidden="1"/>
    <cellStyle name="Tekst objaśnienia" xfId="36185" builtinId="53" hidden="1"/>
    <cellStyle name="Tekst objaśnienia" xfId="36224" builtinId="53" hidden="1"/>
    <cellStyle name="Tekst objaśnienia" xfId="36264" builtinId="53" hidden="1"/>
    <cellStyle name="Tekst objaśnienia" xfId="36304" builtinId="53" hidden="1"/>
    <cellStyle name="Tekst objaśnienia" xfId="36344" builtinId="53" hidden="1"/>
    <cellStyle name="Tekst objaśnienia" xfId="36383" builtinId="53" hidden="1"/>
    <cellStyle name="Tekst objaśnienia" xfId="36422" builtinId="53" hidden="1"/>
    <cellStyle name="Tekst objaśnienia" xfId="35682" builtinId="53" hidden="1"/>
    <cellStyle name="Tekst objaśnienia" xfId="35577" builtinId="53" hidden="1"/>
    <cellStyle name="Tekst objaśnienia" xfId="36496" builtinId="53" hidden="1"/>
    <cellStyle name="Tekst objaśnienia" xfId="36535" builtinId="53" hidden="1"/>
    <cellStyle name="Tekst objaśnienia" xfId="36574" builtinId="53" hidden="1"/>
    <cellStyle name="Tekst objaśnienia" xfId="36613" builtinId="53" hidden="1"/>
    <cellStyle name="Tekst objaśnienia" xfId="36653" builtinId="53" hidden="1"/>
    <cellStyle name="Tekst objaśnienia" xfId="36692" builtinId="53" hidden="1"/>
    <cellStyle name="Tekst objaśnienia" xfId="36733" builtinId="53" hidden="1"/>
    <cellStyle name="Tekst objaśnienia" xfId="36772" builtinId="53" hidden="1"/>
    <cellStyle name="Tekst objaśnienia" xfId="36811" builtinId="53" hidden="1"/>
    <cellStyle name="Tekst objaśnienia" xfId="36850" builtinId="53" hidden="1"/>
    <cellStyle name="Tekst objaśnienia" xfId="36890" builtinId="53" hidden="1"/>
    <cellStyle name="Tekst objaśnienia" xfId="36930" builtinId="53" hidden="1"/>
    <cellStyle name="Tekst objaśnienia" xfId="36969" builtinId="53" hidden="1"/>
    <cellStyle name="Tekst objaśnienia" xfId="37009" builtinId="53" hidden="1"/>
    <cellStyle name="Tekst objaśnienia" xfId="37048" builtinId="53" hidden="1"/>
    <cellStyle name="Tekst objaśnienia" xfId="37088" builtinId="53" hidden="1"/>
    <cellStyle name="Tekst objaśnienia" xfId="37127" builtinId="53" hidden="1"/>
    <cellStyle name="Tekst objaśnienia" xfId="37166" builtinId="53" hidden="1"/>
    <cellStyle name="Tekst objaśnienia" xfId="35605" builtinId="53" hidden="1"/>
    <cellStyle name="Tekst objaśnienia" xfId="35642" builtinId="53" hidden="1"/>
    <cellStyle name="Tekst objaśnienia" xfId="37212" builtinId="53" hidden="1"/>
    <cellStyle name="Tekst objaśnienia" xfId="37251" builtinId="53" hidden="1"/>
    <cellStyle name="Tekst objaśnienia" xfId="37290" builtinId="53" hidden="1"/>
    <cellStyle name="Tekst objaśnienia" xfId="37329" builtinId="53" hidden="1"/>
    <cellStyle name="Tekst objaśnienia" xfId="37369" builtinId="53" hidden="1"/>
    <cellStyle name="Tekst objaśnienia" xfId="37408" builtinId="53" hidden="1"/>
    <cellStyle name="Tekst objaśnienia" xfId="37449" builtinId="53" hidden="1"/>
    <cellStyle name="Tekst objaśnienia" xfId="37488" builtinId="53" hidden="1"/>
    <cellStyle name="Tekst objaśnienia" xfId="37527" builtinId="53" hidden="1"/>
    <cellStyle name="Tekst objaśnienia" xfId="37566" builtinId="53" hidden="1"/>
    <cellStyle name="Tekst objaśnienia" xfId="37606" builtinId="53" hidden="1"/>
    <cellStyle name="Tekst objaśnienia" xfId="37646" builtinId="53" hidden="1"/>
    <cellStyle name="Tekst objaśnienia" xfId="37685" builtinId="53" hidden="1"/>
    <cellStyle name="Tekst objaśnienia" xfId="37725" builtinId="53" hidden="1"/>
    <cellStyle name="Tekst objaśnienia" xfId="37764" builtinId="53" hidden="1"/>
    <cellStyle name="Tekst objaśnienia" xfId="37804" builtinId="53" hidden="1"/>
    <cellStyle name="Tekst objaśnienia" xfId="37843" builtinId="53" hidden="1"/>
    <cellStyle name="Tekst objaśnienia" xfId="37882" builtinId="53" hidden="1"/>
    <cellStyle name="Tekst objaśnienia" xfId="37921" builtinId="53" hidden="1"/>
    <cellStyle name="Tekst objaśnienia" xfId="37961" builtinId="53" hidden="1"/>
    <cellStyle name="Tekst objaśnienia" xfId="38002" builtinId="53" hidden="1"/>
    <cellStyle name="Tekst objaśnienia" xfId="38041" builtinId="53" hidden="1"/>
    <cellStyle name="Tekst objaśnienia" xfId="38080" builtinId="53" hidden="1"/>
    <cellStyle name="Tekst objaśnienia" xfId="38119" builtinId="53" hidden="1"/>
    <cellStyle name="Tekst objaśnienia" xfId="38159" builtinId="53" hidden="1"/>
    <cellStyle name="Tekst objaśnienia" xfId="38198" builtinId="53" hidden="1"/>
    <cellStyle name="Tekst objaśnienia" xfId="38239" builtinId="53" hidden="1"/>
    <cellStyle name="Tekst objaśnienia" xfId="38278" builtinId="53" hidden="1"/>
    <cellStyle name="Tekst objaśnienia" xfId="38317" builtinId="53" hidden="1"/>
    <cellStyle name="Tekst objaśnienia" xfId="38356" builtinId="53" hidden="1"/>
    <cellStyle name="Tekst objaśnienia" xfId="38396" builtinId="53" hidden="1"/>
    <cellStyle name="Tekst objaśnienia" xfId="38436" builtinId="53" hidden="1"/>
    <cellStyle name="Tekst objaśnienia" xfId="38475" builtinId="53" hidden="1"/>
    <cellStyle name="Tekst objaśnienia" xfId="38515" builtinId="53" hidden="1"/>
    <cellStyle name="Tekst objaśnienia" xfId="38554" builtinId="53" hidden="1"/>
    <cellStyle name="Tekst objaśnienia" xfId="38594" builtinId="53" hidden="1"/>
    <cellStyle name="Tekst objaśnienia" xfId="38633" builtinId="53" hidden="1"/>
    <cellStyle name="Tekst objaśnienia" xfId="38672" builtinId="53" hidden="1"/>
    <cellStyle name="Tekst objaśnienia" xfId="38711" builtinId="53" hidden="1"/>
    <cellStyle name="Tekst objaśnienia" xfId="38870" builtinId="53" hidden="1"/>
    <cellStyle name="Tekst objaśnienia" xfId="38911" builtinId="53" hidden="1"/>
    <cellStyle name="Tekst objaśnienia" xfId="38950" builtinId="53" hidden="1"/>
    <cellStyle name="Tekst objaśnienia" xfId="38989" builtinId="53" hidden="1"/>
    <cellStyle name="Tekst objaśnienia" xfId="39028" builtinId="53" hidden="1"/>
    <cellStyle name="Tekst objaśnienia" xfId="39068" builtinId="53" hidden="1"/>
    <cellStyle name="Tekst objaśnienia" xfId="39107" builtinId="53" hidden="1"/>
    <cellStyle name="Tekst objaśnienia" xfId="39148" builtinId="53" hidden="1"/>
    <cellStyle name="Tekst objaśnienia" xfId="39187" builtinId="53" hidden="1"/>
    <cellStyle name="Tekst objaśnienia" xfId="39226" builtinId="53" hidden="1"/>
    <cellStyle name="Tekst objaśnienia" xfId="39265" builtinId="53" hidden="1"/>
    <cellStyle name="Tekst objaśnienia" xfId="39305" builtinId="53" hidden="1"/>
    <cellStyle name="Tekst objaśnienia" xfId="39345" builtinId="53" hidden="1"/>
    <cellStyle name="Tekst objaśnienia" xfId="39384" builtinId="53" hidden="1"/>
    <cellStyle name="Tekst objaśnienia" xfId="39424" builtinId="53" hidden="1"/>
    <cellStyle name="Tekst objaśnienia" xfId="39464" builtinId="53" hidden="1"/>
    <cellStyle name="Tekst objaśnienia" xfId="39504" builtinId="53" hidden="1"/>
    <cellStyle name="Tekst objaśnienia" xfId="39543" builtinId="53" hidden="1"/>
    <cellStyle name="Tekst objaśnienia" xfId="39582" builtinId="53" hidden="1"/>
    <cellStyle name="Tekst objaśnienia" xfId="38842" builtinId="53" hidden="1"/>
    <cellStyle name="Tekst objaśnienia" xfId="38737" builtinId="53" hidden="1"/>
    <cellStyle name="Tekst objaśnienia" xfId="39656" builtinId="53" hidden="1"/>
    <cellStyle name="Tekst objaśnienia" xfId="39695" builtinId="53" hidden="1"/>
    <cellStyle name="Tekst objaśnienia" xfId="39734" builtinId="53" hidden="1"/>
    <cellStyle name="Tekst objaśnienia" xfId="39773" builtinId="53" hidden="1"/>
    <cellStyle name="Tekst objaśnienia" xfId="39813" builtinId="53" hidden="1"/>
    <cellStyle name="Tekst objaśnienia" xfId="39852" builtinId="53" hidden="1"/>
    <cellStyle name="Tekst objaśnienia" xfId="39893" builtinId="53" hidden="1"/>
    <cellStyle name="Tekst objaśnienia" xfId="39932" builtinId="53" hidden="1"/>
    <cellStyle name="Tekst objaśnienia" xfId="39971" builtinId="53" hidden="1"/>
    <cellStyle name="Tekst objaśnienia" xfId="40010" builtinId="53" hidden="1"/>
    <cellStyle name="Tekst objaśnienia" xfId="40050" builtinId="53" hidden="1"/>
    <cellStyle name="Tekst objaśnienia" xfId="40090" builtinId="53" hidden="1"/>
    <cellStyle name="Tekst objaśnienia" xfId="40129" builtinId="53" hidden="1"/>
    <cellStyle name="Tekst objaśnienia" xfId="40169" builtinId="53" hidden="1"/>
    <cellStyle name="Tekst objaśnienia" xfId="40208" builtinId="53" hidden="1"/>
    <cellStyle name="Tekst objaśnienia" xfId="40248" builtinId="53" hidden="1"/>
    <cellStyle name="Tekst objaśnienia" xfId="40287" builtinId="53" hidden="1"/>
    <cellStyle name="Tekst objaśnienia" xfId="40326" builtinId="53" hidden="1"/>
    <cellStyle name="Tekst objaśnienia" xfId="38765" builtinId="53" hidden="1"/>
    <cellStyle name="Tekst objaśnienia" xfId="38802" builtinId="53" hidden="1"/>
    <cellStyle name="Tekst objaśnienia" xfId="40372" builtinId="53" hidden="1"/>
    <cellStyle name="Tekst objaśnienia" xfId="40411" builtinId="53" hidden="1"/>
    <cellStyle name="Tekst objaśnienia" xfId="40450" builtinId="53" hidden="1"/>
    <cellStyle name="Tekst objaśnienia" xfId="40489" builtinId="53" hidden="1"/>
    <cellStyle name="Tekst objaśnienia" xfId="40529" builtinId="53" hidden="1"/>
    <cellStyle name="Tekst objaśnienia" xfId="40568" builtinId="53" hidden="1"/>
    <cellStyle name="Tekst objaśnienia" xfId="40609" builtinId="53" hidden="1"/>
    <cellStyle name="Tekst objaśnienia" xfId="40648" builtinId="53" hidden="1"/>
    <cellStyle name="Tekst objaśnienia" xfId="40687" builtinId="53" hidden="1"/>
    <cellStyle name="Tekst objaśnienia" xfId="40726" builtinId="53" hidden="1"/>
    <cellStyle name="Tekst objaśnienia" xfId="40766" builtinId="53" hidden="1"/>
    <cellStyle name="Tekst objaśnienia" xfId="40806" builtinId="53" hidden="1"/>
    <cellStyle name="Tekst objaśnienia" xfId="40845" builtinId="53" hidden="1"/>
    <cellStyle name="Tekst objaśnienia" xfId="40885" builtinId="53" hidden="1"/>
    <cellStyle name="Tekst objaśnienia" xfId="40924" builtinId="53" hidden="1"/>
    <cellStyle name="Tekst objaśnienia" xfId="40964" builtinId="53" hidden="1"/>
    <cellStyle name="Tekst objaśnienia" xfId="41003" builtinId="53" hidden="1"/>
    <cellStyle name="Tekst objaśnienia" xfId="41042" builtinId="53" hidden="1"/>
    <cellStyle name="Tekst objaśnienia" xfId="41102" builtinId="53" hidden="1"/>
    <cellStyle name="Tekst objaśnienia" xfId="41160" builtinId="53" hidden="1"/>
    <cellStyle name="Tekst objaśnienia" xfId="41201" builtinId="53" hidden="1"/>
    <cellStyle name="Tekst objaśnienia" xfId="41240" builtinId="53" hidden="1"/>
    <cellStyle name="Tekst objaśnienia" xfId="41279" builtinId="53" hidden="1"/>
    <cellStyle name="Tekst objaśnienia" xfId="41318" builtinId="53" hidden="1"/>
    <cellStyle name="Tekst objaśnienia" xfId="41358" builtinId="53" hidden="1"/>
    <cellStyle name="Tekst objaśnienia" xfId="41397" builtinId="53" hidden="1"/>
    <cellStyle name="Tekst objaśnienia" xfId="41438" builtinId="53" hidden="1"/>
    <cellStyle name="Tekst objaśnienia" xfId="41477" builtinId="53" hidden="1"/>
    <cellStyle name="Tekst objaśnienia" xfId="41516" builtinId="53" hidden="1"/>
    <cellStyle name="Tekst objaśnienia" xfId="41555" builtinId="53" hidden="1"/>
    <cellStyle name="Tekst objaśnienia" xfId="41595" builtinId="53" hidden="1"/>
    <cellStyle name="Tekst objaśnienia" xfId="41635" builtinId="53" hidden="1"/>
    <cellStyle name="Tekst objaśnienia" xfId="41674" builtinId="53" hidden="1"/>
    <cellStyle name="Tekst objaśnienia" xfId="41714" builtinId="53" hidden="1"/>
    <cellStyle name="Tekst objaśnienia" xfId="41753" builtinId="53" hidden="1"/>
    <cellStyle name="Tekst objaśnienia" xfId="41793" builtinId="53" hidden="1"/>
    <cellStyle name="Tekst objaśnienia" xfId="41832" builtinId="53" hidden="1"/>
    <cellStyle name="Tekst objaśnienia" xfId="41871" builtinId="53" hidden="1"/>
    <cellStyle name="Tekst objaśnienia" xfId="41138" builtinId="53" hidden="1"/>
    <cellStyle name="Tekst objaśnienia" xfId="41911" builtinId="53" hidden="1"/>
    <cellStyle name="Tekst objaśnienia" xfId="41952" builtinId="53" hidden="1"/>
    <cellStyle name="Tekst objaśnienia" xfId="41991" builtinId="53" hidden="1"/>
    <cellStyle name="Tekst objaśnienia" xfId="42030" builtinId="53" hidden="1"/>
    <cellStyle name="Tekst objaśnienia" xfId="42069" builtinId="53" hidden="1"/>
    <cellStyle name="Tekst objaśnienia" xfId="42109" builtinId="53" hidden="1"/>
    <cellStyle name="Tekst objaśnienia" xfId="42148" builtinId="53" hidden="1"/>
    <cellStyle name="Tekst objaśnienia" xfId="42189" builtinId="53" hidden="1"/>
    <cellStyle name="Tekst objaśnienia" xfId="42228" builtinId="53" hidden="1"/>
    <cellStyle name="Tekst objaśnienia" xfId="42267" builtinId="53" hidden="1"/>
    <cellStyle name="Tekst objaśnienia" xfId="42306" builtinId="53" hidden="1"/>
    <cellStyle name="Tekst objaśnienia" xfId="42346" builtinId="53" hidden="1"/>
    <cellStyle name="Tekst objaśnienia" xfId="42386" builtinId="53" hidden="1"/>
    <cellStyle name="Tekst objaśnienia" xfId="42425" builtinId="53" hidden="1"/>
    <cellStyle name="Tekst objaśnienia" xfId="42465" builtinId="53" hidden="1"/>
    <cellStyle name="Tekst objaśnienia" xfId="42504" builtinId="53" hidden="1"/>
    <cellStyle name="Tekst objaśnienia" xfId="42544" builtinId="53" hidden="1"/>
    <cellStyle name="Tekst objaśnienia" xfId="42583" builtinId="53" hidden="1"/>
    <cellStyle name="Tekst objaśnienia" xfId="42622" builtinId="53" hidden="1"/>
    <cellStyle name="Tekst objaśnienia" xfId="42686" builtinId="53" hidden="1"/>
    <cellStyle name="Tekst objaśnienia" xfId="42740" builtinId="53" hidden="1"/>
    <cellStyle name="Tekst objaśnienia" xfId="42781" builtinId="53" hidden="1"/>
    <cellStyle name="Tekst objaśnienia" xfId="42820" builtinId="53" hidden="1"/>
    <cellStyle name="Tekst objaśnienia" xfId="42859" builtinId="53" hidden="1"/>
    <cellStyle name="Tekst objaśnienia" xfId="42898" builtinId="53" hidden="1"/>
    <cellStyle name="Tekst objaśnienia" xfId="42938" builtinId="53" hidden="1"/>
    <cellStyle name="Tekst objaśnienia" xfId="42977" builtinId="53" hidden="1"/>
    <cellStyle name="Tekst objaśnienia" xfId="43018" builtinId="53" hidden="1"/>
    <cellStyle name="Tekst objaśnienia" xfId="43057" builtinId="53" hidden="1"/>
    <cellStyle name="Tekst objaśnienia" xfId="43096" builtinId="53" hidden="1"/>
    <cellStyle name="Tekst objaśnienia" xfId="43135" builtinId="53" hidden="1"/>
    <cellStyle name="Tekst objaśnienia" xfId="43175" builtinId="53" hidden="1"/>
    <cellStyle name="Tekst objaśnienia" xfId="43215" builtinId="53" hidden="1"/>
    <cellStyle name="Tekst objaśnienia" xfId="43254" builtinId="53" hidden="1"/>
    <cellStyle name="Tekst objaśnienia" xfId="43294" builtinId="53" hidden="1"/>
    <cellStyle name="Tekst objaśnienia" xfId="43333" builtinId="53" hidden="1"/>
    <cellStyle name="Tekst objaśnienia" xfId="43373" builtinId="53" hidden="1"/>
    <cellStyle name="Tekst objaśnienia" xfId="43412" builtinId="53" hidden="1"/>
    <cellStyle name="Tekst objaśnienia" xfId="43451" builtinId="53" hidden="1"/>
    <cellStyle name="Tekst objaśnienia" xfId="42671" builtinId="53" hidden="1"/>
    <cellStyle name="Tekst objaśnienia" xfId="43491" builtinId="53" hidden="1"/>
    <cellStyle name="Tekst objaśnienia" xfId="43532" builtinId="53" hidden="1"/>
    <cellStyle name="Tekst objaśnienia" xfId="43571" builtinId="53" hidden="1"/>
    <cellStyle name="Tekst objaśnienia" xfId="43610" builtinId="53" hidden="1"/>
    <cellStyle name="Tekst objaśnienia" xfId="43649" builtinId="53" hidden="1"/>
    <cellStyle name="Tekst objaśnienia" xfId="43689" builtinId="53" hidden="1"/>
    <cellStyle name="Tekst objaśnienia" xfId="43728" builtinId="53" hidden="1"/>
    <cellStyle name="Tekst objaśnienia" xfId="43769" builtinId="53" hidden="1"/>
    <cellStyle name="Tekst objaśnienia" xfId="43808" builtinId="53" hidden="1"/>
    <cellStyle name="Tekst objaśnienia" xfId="43847" builtinId="53" hidden="1"/>
    <cellStyle name="Tekst objaśnienia" xfId="43886" builtinId="53" hidden="1"/>
    <cellStyle name="Tekst objaśnienia" xfId="43926" builtinId="53" hidden="1"/>
    <cellStyle name="Tekst objaśnienia" xfId="43966" builtinId="53" hidden="1"/>
    <cellStyle name="Tekst objaśnienia" xfId="44005" builtinId="53" hidden="1"/>
    <cellStyle name="Tekst objaśnienia" xfId="44045" builtinId="53" hidden="1"/>
    <cellStyle name="Tekst objaśnienia" xfId="44084" builtinId="53" hidden="1"/>
    <cellStyle name="Tekst objaśnienia" xfId="44124" builtinId="53" hidden="1"/>
    <cellStyle name="Tekst objaśnienia" xfId="44163" builtinId="53" hidden="1"/>
    <cellStyle name="Tekst objaśnienia" xfId="44202" builtinId="53" hidden="1"/>
    <cellStyle name="Tekst objaśnienia" xfId="44266" builtinId="53" hidden="1"/>
    <cellStyle name="Tekst objaśnienia" xfId="44320" builtinId="53" hidden="1"/>
    <cellStyle name="Tekst objaśnienia" xfId="44361" builtinId="53" hidden="1"/>
    <cellStyle name="Tekst objaśnienia" xfId="44400" builtinId="53" hidden="1"/>
    <cellStyle name="Tekst objaśnienia" xfId="44439" builtinId="53" hidden="1"/>
    <cellStyle name="Tekst objaśnienia" xfId="44478" builtinId="53" hidden="1"/>
    <cellStyle name="Tekst objaśnienia" xfId="44518" builtinId="53" hidden="1"/>
    <cellStyle name="Tekst objaśnienia" xfId="44557" builtinId="53" hidden="1"/>
    <cellStyle name="Tekst objaśnienia" xfId="44598" builtinId="53" hidden="1"/>
    <cellStyle name="Tekst objaśnienia" xfId="44637" builtinId="53" hidden="1"/>
    <cellStyle name="Tekst objaśnienia" xfId="44676" builtinId="53" hidden="1"/>
    <cellStyle name="Tekst objaśnienia" xfId="44715" builtinId="53" hidden="1"/>
    <cellStyle name="Tekst objaśnienia" xfId="44755" builtinId="53" hidden="1"/>
    <cellStyle name="Tekst objaśnienia" xfId="44795" builtinId="53" hidden="1"/>
    <cellStyle name="Tekst objaśnienia" xfId="44834" builtinId="53" hidden="1"/>
    <cellStyle name="Tekst objaśnienia" xfId="44874" builtinId="53" hidden="1"/>
    <cellStyle name="Tekst objaśnienia" xfId="44913" builtinId="53" hidden="1"/>
    <cellStyle name="Tekst objaśnienia" xfId="44953" builtinId="53" hidden="1"/>
    <cellStyle name="Tekst objaśnienia" xfId="44992" builtinId="53" hidden="1"/>
    <cellStyle name="Tekst objaśnienia" xfId="45031" builtinId="53" hidden="1"/>
    <cellStyle name="Tekst objaśnienia" xfId="44236" builtinId="53" hidden="1"/>
    <cellStyle name="Tekst objaśnienia" xfId="45071" builtinId="53" hidden="1"/>
    <cellStyle name="Tekst objaśnienia" xfId="45112" builtinId="53" hidden="1"/>
    <cellStyle name="Tekst objaśnienia" xfId="45151" builtinId="53" hidden="1"/>
    <cellStyle name="Tekst objaśnienia" xfId="45190" builtinId="53" hidden="1"/>
    <cellStyle name="Tekst objaśnienia" xfId="45229" builtinId="53" hidden="1"/>
    <cellStyle name="Tekst objaśnienia" xfId="45269" builtinId="53" hidden="1"/>
    <cellStyle name="Tekst objaśnienia" xfId="45308" builtinId="53" hidden="1"/>
    <cellStyle name="Tekst objaśnienia" xfId="45349" builtinId="53" hidden="1"/>
    <cellStyle name="Tekst objaśnienia" xfId="45388" builtinId="53" hidden="1"/>
    <cellStyle name="Tekst objaśnienia" xfId="45427" builtinId="53" hidden="1"/>
    <cellStyle name="Tekst objaśnienia" xfId="45466" builtinId="53" hidden="1"/>
    <cellStyle name="Tekst objaśnienia" xfId="45506" builtinId="53" hidden="1"/>
    <cellStyle name="Tekst objaśnienia" xfId="45546" builtinId="53" hidden="1"/>
    <cellStyle name="Tekst objaśnienia" xfId="45585" builtinId="53" hidden="1"/>
    <cellStyle name="Tekst objaśnienia" xfId="45625" builtinId="53" hidden="1"/>
    <cellStyle name="Tekst objaśnienia" xfId="45664" builtinId="53" hidden="1"/>
    <cellStyle name="Tekst objaśnienia" xfId="45704" builtinId="53" hidden="1"/>
    <cellStyle name="Tekst objaśnienia" xfId="45743" builtinId="53" hidden="1"/>
    <cellStyle name="Tekst objaśnienia" xfId="45782" builtinId="53" hidden="1"/>
    <cellStyle name="Tekst ostrzeżenia" xfId="69" builtinId="11" hidden="1"/>
    <cellStyle name="Tekst ostrzeżenia" xfId="81" builtinId="11" hidden="1"/>
    <cellStyle name="Tekst ostrzeżenia" xfId="120" builtinId="11" hidden="1"/>
    <cellStyle name="Tekst ostrzeżenia" xfId="158" builtinId="11" hidden="1"/>
    <cellStyle name="Tekst ostrzeżenia" xfId="198" builtinId="11" hidden="1"/>
    <cellStyle name="Tekst ostrzeżenia" xfId="237" builtinId="11" hidden="1"/>
    <cellStyle name="Tekst ostrzeżenia" xfId="277" builtinId="11" hidden="1"/>
    <cellStyle name="Tekst ostrzeżenia" xfId="317" builtinId="11" hidden="1"/>
    <cellStyle name="Tekst ostrzeżenia" xfId="357" builtinId="11" hidden="1"/>
    <cellStyle name="Tekst ostrzeżenia" xfId="395" builtinId="11" hidden="1"/>
    <cellStyle name="Tekst ostrzeżenia" xfId="435" builtinId="11" hidden="1"/>
    <cellStyle name="Tekst ostrzeżenia" xfId="474" builtinId="11" hidden="1"/>
    <cellStyle name="Tekst ostrzeżenia" xfId="514" builtinId="11" hidden="1"/>
    <cellStyle name="Tekst ostrzeżenia" xfId="554" builtinId="11" hidden="1"/>
    <cellStyle name="Tekst ostrzeżenia" xfId="593" builtinId="11" hidden="1"/>
    <cellStyle name="Tekst ostrzeżenia" xfId="633" builtinId="11" hidden="1"/>
    <cellStyle name="Tekst ostrzeżenia" xfId="672" builtinId="11" hidden="1"/>
    <cellStyle name="Tekst ostrzeżenia" xfId="712" builtinId="11" hidden="1"/>
    <cellStyle name="Tekst ostrzeżenia" xfId="751" builtinId="11" hidden="1"/>
    <cellStyle name="Tekst ostrzeżenia" xfId="790" builtinId="11" hidden="1"/>
    <cellStyle name="Tekst ostrzeżenia" xfId="949" builtinId="11" hidden="1"/>
    <cellStyle name="Tekst ostrzeżenia" xfId="989" builtinId="11" hidden="1"/>
    <cellStyle name="Tekst ostrzeżenia" xfId="1029" builtinId="11" hidden="1"/>
    <cellStyle name="Tekst ostrzeżenia" xfId="1067" builtinId="11" hidden="1"/>
    <cellStyle name="Tekst ostrzeżenia" xfId="1107" builtinId="11" hidden="1"/>
    <cellStyle name="Tekst ostrzeżenia" xfId="1146" builtinId="11" hidden="1"/>
    <cellStyle name="Tekst ostrzeżenia" xfId="1186" builtinId="11" hidden="1"/>
    <cellStyle name="Tekst ostrzeżenia" xfId="1226" builtinId="11" hidden="1"/>
    <cellStyle name="Tekst ostrzeżenia" xfId="1266" builtinId="11" hidden="1"/>
    <cellStyle name="Tekst ostrzeżenia" xfId="1304" builtinId="11" hidden="1"/>
    <cellStyle name="Tekst ostrzeżenia" xfId="1344" builtinId="11" hidden="1"/>
    <cellStyle name="Tekst ostrzeżenia" xfId="1383" builtinId="11" hidden="1"/>
    <cellStyle name="Tekst ostrzeżenia" xfId="1423" builtinId="11" hidden="1"/>
    <cellStyle name="Tekst ostrzeżenia" xfId="1463" builtinId="11" hidden="1"/>
    <cellStyle name="Tekst ostrzeżenia" xfId="1502" builtinId="11" hidden="1"/>
    <cellStyle name="Tekst ostrzeżenia" xfId="1543" builtinId="11" hidden="1"/>
    <cellStyle name="Tekst ostrzeżenia" xfId="1582" builtinId="11" hidden="1"/>
    <cellStyle name="Tekst ostrzeżenia" xfId="1622" builtinId="11" hidden="1"/>
    <cellStyle name="Tekst ostrzeżenia" xfId="1661" builtinId="11" hidden="1"/>
    <cellStyle name="Tekst ostrzeżenia" xfId="923" builtinId="11" hidden="1"/>
    <cellStyle name="Tekst ostrzeżenia" xfId="818" builtinId="11" hidden="1"/>
    <cellStyle name="Tekst ostrzeżenia" xfId="1734" builtinId="11" hidden="1"/>
    <cellStyle name="Tekst ostrzeżenia" xfId="1774" builtinId="11" hidden="1"/>
    <cellStyle name="Tekst ostrzeżenia" xfId="1812" builtinId="11" hidden="1"/>
    <cellStyle name="Tekst ostrzeżenia" xfId="1852" builtinId="11" hidden="1"/>
    <cellStyle name="Tekst ostrzeżenia" xfId="1891" builtinId="11" hidden="1"/>
    <cellStyle name="Tekst ostrzeżenia" xfId="1931" builtinId="11" hidden="1"/>
    <cellStyle name="Tekst ostrzeżenia" xfId="1971" builtinId="11" hidden="1"/>
    <cellStyle name="Tekst ostrzeżenia" xfId="2011" builtinId="11" hidden="1"/>
    <cellStyle name="Tekst ostrzeżenia" xfId="2049" builtinId="11" hidden="1"/>
    <cellStyle name="Tekst ostrzeżenia" xfId="2089" builtinId="11" hidden="1"/>
    <cellStyle name="Tekst ostrzeżenia" xfId="2128" builtinId="11" hidden="1"/>
    <cellStyle name="Tekst ostrzeżenia" xfId="2168" builtinId="11" hidden="1"/>
    <cellStyle name="Tekst ostrzeżenia" xfId="2208" builtinId="11" hidden="1"/>
    <cellStyle name="Tekst ostrzeżenia" xfId="2247" builtinId="11" hidden="1"/>
    <cellStyle name="Tekst ostrzeżenia" xfId="2287" builtinId="11" hidden="1"/>
    <cellStyle name="Tekst ostrzeżenia" xfId="2326" builtinId="11" hidden="1"/>
    <cellStyle name="Tekst ostrzeżenia" xfId="2366" builtinId="11" hidden="1"/>
    <cellStyle name="Tekst ostrzeżenia" xfId="2405" builtinId="11" hidden="1"/>
    <cellStyle name="Tekst ostrzeżenia" xfId="844" builtinId="11" hidden="1"/>
    <cellStyle name="Tekst ostrzeżenia" xfId="881" builtinId="11" hidden="1"/>
    <cellStyle name="Tekst ostrzeżenia" xfId="2450" builtinId="11" hidden="1"/>
    <cellStyle name="Tekst ostrzeżenia" xfId="2490" builtinId="11" hidden="1"/>
    <cellStyle name="Tekst ostrzeżenia" xfId="2528" builtinId="11" hidden="1"/>
    <cellStyle name="Tekst ostrzeżenia" xfId="2568" builtinId="11" hidden="1"/>
    <cellStyle name="Tekst ostrzeżenia" xfId="2607" builtinId="11" hidden="1"/>
    <cellStyle name="Tekst ostrzeżenia" xfId="2647" builtinId="11" hidden="1"/>
    <cellStyle name="Tekst ostrzeżenia" xfId="2687" builtinId="11" hidden="1"/>
    <cellStyle name="Tekst ostrzeżenia" xfId="2727" builtinId="11" hidden="1"/>
    <cellStyle name="Tekst ostrzeżenia" xfId="2765" builtinId="11" hidden="1"/>
    <cellStyle name="Tekst ostrzeżenia" xfId="2805" builtinId="11" hidden="1"/>
    <cellStyle name="Tekst ostrzeżenia" xfId="2844" builtinId="11" hidden="1"/>
    <cellStyle name="Tekst ostrzeżenia" xfId="2884" builtinId="11" hidden="1"/>
    <cellStyle name="Tekst ostrzeżenia" xfId="2924" builtinId="11" hidden="1"/>
    <cellStyle name="Tekst ostrzeżenia" xfId="2963" builtinId="11" hidden="1"/>
    <cellStyle name="Tekst ostrzeżenia" xfId="3003" builtinId="11" hidden="1"/>
    <cellStyle name="Tekst ostrzeżenia" xfId="3042" builtinId="11" hidden="1"/>
    <cellStyle name="Tekst ostrzeżenia" xfId="3082" builtinId="11" hidden="1"/>
    <cellStyle name="Tekst ostrzeżenia" xfId="3121" builtinId="11" hidden="1"/>
    <cellStyle name="Tekst ostrzeżenia" xfId="3160" builtinId="11" hidden="1"/>
    <cellStyle name="Tekst ostrzeżenia" xfId="3353" builtinId="11" hidden="1"/>
    <cellStyle name="Tekst ostrzeżenia" xfId="3397" builtinId="11" hidden="1"/>
    <cellStyle name="Tekst ostrzeżenia" xfId="3437" builtinId="11" hidden="1"/>
    <cellStyle name="Tekst ostrzeżenia" xfId="3475" builtinId="11" hidden="1"/>
    <cellStyle name="Tekst ostrzeżenia" xfId="3515" builtinId="11" hidden="1"/>
    <cellStyle name="Tekst ostrzeżenia" xfId="3554" builtinId="11" hidden="1"/>
    <cellStyle name="Tekst ostrzeżenia" xfId="3594" builtinId="11" hidden="1"/>
    <cellStyle name="Tekst ostrzeżenia" xfId="3634" builtinId="11" hidden="1"/>
    <cellStyle name="Tekst ostrzeżenia" xfId="3674" builtinId="11" hidden="1"/>
    <cellStyle name="Tekst ostrzeżenia" xfId="3712" builtinId="11" hidden="1"/>
    <cellStyle name="Tekst ostrzeżenia" xfId="3752" builtinId="11" hidden="1"/>
    <cellStyle name="Tekst ostrzeżenia" xfId="3795" builtinId="11" hidden="1"/>
    <cellStyle name="Tekst ostrzeżenia" xfId="3835" builtinId="11" hidden="1"/>
    <cellStyle name="Tekst ostrzeżenia" xfId="3875" builtinId="11" hidden="1"/>
    <cellStyle name="Tekst ostrzeżenia" xfId="3914" builtinId="11" hidden="1"/>
    <cellStyle name="Tekst ostrzeżenia" xfId="3955" builtinId="11" hidden="1"/>
    <cellStyle name="Tekst ostrzeżenia" xfId="3994" builtinId="11" hidden="1"/>
    <cellStyle name="Tekst ostrzeżenia" xfId="4034" builtinId="11" hidden="1"/>
    <cellStyle name="Tekst ostrzeżenia" xfId="4073" builtinId="11" hidden="1"/>
    <cellStyle name="Tekst ostrzeżenia" xfId="4130" builtinId="11" hidden="1"/>
    <cellStyle name="Tekst ostrzeżenia" xfId="4289" builtinId="11" hidden="1"/>
    <cellStyle name="Tekst ostrzeżenia" xfId="4333" builtinId="11" hidden="1"/>
    <cellStyle name="Tekst ostrzeżenia" xfId="4373" builtinId="11" hidden="1"/>
    <cellStyle name="Tekst ostrzeżenia" xfId="4411" builtinId="11" hidden="1"/>
    <cellStyle name="Tekst ostrzeżenia" xfId="4451" builtinId="11" hidden="1"/>
    <cellStyle name="Tekst ostrzeżenia" xfId="4490" builtinId="11" hidden="1"/>
    <cellStyle name="Tekst ostrzeżenia" xfId="4530" builtinId="11" hidden="1"/>
    <cellStyle name="Tekst ostrzeżenia" xfId="4570" builtinId="11" hidden="1"/>
    <cellStyle name="Tekst ostrzeżenia" xfId="4610" builtinId="11" hidden="1"/>
    <cellStyle name="Tekst ostrzeżenia" xfId="4648" builtinId="11" hidden="1"/>
    <cellStyle name="Tekst ostrzeżenia" xfId="4688" builtinId="11" hidden="1"/>
    <cellStyle name="Tekst ostrzeżenia" xfId="4731" builtinId="11" hidden="1"/>
    <cellStyle name="Tekst ostrzeżenia" xfId="4771" builtinId="11" hidden="1"/>
    <cellStyle name="Tekst ostrzeżenia" xfId="4811" builtinId="11" hidden="1"/>
    <cellStyle name="Tekst ostrzeżenia" xfId="4850" builtinId="11" hidden="1"/>
    <cellStyle name="Tekst ostrzeżenia" xfId="4891" builtinId="11" hidden="1"/>
    <cellStyle name="Tekst ostrzeżenia" xfId="4930" builtinId="11" hidden="1"/>
    <cellStyle name="Tekst ostrzeżenia" xfId="4970" builtinId="11" hidden="1"/>
    <cellStyle name="Tekst ostrzeżenia" xfId="5009" builtinId="11" hidden="1"/>
    <cellStyle name="Tekst ostrzeżenia" xfId="4263" builtinId="11" hidden="1"/>
    <cellStyle name="Tekst ostrzeżenia" xfId="4158" builtinId="11" hidden="1"/>
    <cellStyle name="Tekst ostrzeżenia" xfId="5082" builtinId="11" hidden="1"/>
    <cellStyle name="Tekst ostrzeżenia" xfId="5122" builtinId="11" hidden="1"/>
    <cellStyle name="Tekst ostrzeżenia" xfId="5160" builtinId="11" hidden="1"/>
    <cellStyle name="Tekst ostrzeżenia" xfId="5200" builtinId="11" hidden="1"/>
    <cellStyle name="Tekst ostrzeżenia" xfId="5239" builtinId="11" hidden="1"/>
    <cellStyle name="Tekst ostrzeżenia" xfId="5279" builtinId="11" hidden="1"/>
    <cellStyle name="Tekst ostrzeżenia" xfId="5319" builtinId="11" hidden="1"/>
    <cellStyle name="Tekst ostrzeżenia" xfId="5359" builtinId="11" hidden="1"/>
    <cellStyle name="Tekst ostrzeżenia" xfId="5397" builtinId="11" hidden="1"/>
    <cellStyle name="Tekst ostrzeżenia" xfId="5437" builtinId="11" hidden="1"/>
    <cellStyle name="Tekst ostrzeżenia" xfId="5476" builtinId="11" hidden="1"/>
    <cellStyle name="Tekst ostrzeżenia" xfId="5516" builtinId="11" hidden="1"/>
    <cellStyle name="Tekst ostrzeżenia" xfId="5556" builtinId="11" hidden="1"/>
    <cellStyle name="Tekst ostrzeżenia" xfId="5595" builtinId="11" hidden="1"/>
    <cellStyle name="Tekst ostrzeżenia" xfId="5635" builtinId="11" hidden="1"/>
    <cellStyle name="Tekst ostrzeżenia" xfId="5674" builtinId="11" hidden="1"/>
    <cellStyle name="Tekst ostrzeżenia" xfId="5714" builtinId="11" hidden="1"/>
    <cellStyle name="Tekst ostrzeżenia" xfId="5753" builtinId="11" hidden="1"/>
    <cellStyle name="Tekst ostrzeżenia" xfId="4184" builtinId="11" hidden="1"/>
    <cellStyle name="Tekst ostrzeżenia" xfId="4221" builtinId="11" hidden="1"/>
    <cellStyle name="Tekst ostrzeżenia" xfId="5798" builtinId="11" hidden="1"/>
    <cellStyle name="Tekst ostrzeżenia" xfId="5838" builtinId="11" hidden="1"/>
    <cellStyle name="Tekst ostrzeżenia" xfId="5876" builtinId="11" hidden="1"/>
    <cellStyle name="Tekst ostrzeżenia" xfId="5916" builtinId="11" hidden="1"/>
    <cellStyle name="Tekst ostrzeżenia" xfId="5955" builtinId="11" hidden="1"/>
    <cellStyle name="Tekst ostrzeżenia" xfId="5995" builtinId="11" hidden="1"/>
    <cellStyle name="Tekst ostrzeżenia" xfId="6035" builtinId="11" hidden="1"/>
    <cellStyle name="Tekst ostrzeżenia" xfId="6075" builtinId="11" hidden="1"/>
    <cellStyle name="Tekst ostrzeżenia" xfId="6113" builtinId="11" hidden="1"/>
    <cellStyle name="Tekst ostrzeżenia" xfId="6153" builtinId="11" hidden="1"/>
    <cellStyle name="Tekst ostrzeżenia" xfId="6192" builtinId="11" hidden="1"/>
    <cellStyle name="Tekst ostrzeżenia" xfId="6232" builtinId="11" hidden="1"/>
    <cellStyle name="Tekst ostrzeżenia" xfId="6272" builtinId="11" hidden="1"/>
    <cellStyle name="Tekst ostrzeżenia" xfId="6311" builtinId="11" hidden="1"/>
    <cellStyle name="Tekst ostrzeżenia" xfId="6351" builtinId="11" hidden="1"/>
    <cellStyle name="Tekst ostrzeżenia" xfId="6390" builtinId="11" hidden="1"/>
    <cellStyle name="Tekst ostrzeżenia" xfId="6430" builtinId="11" hidden="1"/>
    <cellStyle name="Tekst ostrzeżenia" xfId="6469" builtinId="11" hidden="1"/>
    <cellStyle name="Tekst ostrzeżenia" xfId="3327" builtinId="11" hidden="1"/>
    <cellStyle name="Tekst ostrzeżenia" xfId="3198" builtinId="11" hidden="1"/>
    <cellStyle name="Tekst ostrzeżenia" xfId="6524" builtinId="11" hidden="1"/>
    <cellStyle name="Tekst ostrzeżenia" xfId="6564" builtinId="11" hidden="1"/>
    <cellStyle name="Tekst ostrzeżenia" xfId="6602" builtinId="11" hidden="1"/>
    <cellStyle name="Tekst ostrzeżenia" xfId="6642" builtinId="11" hidden="1"/>
    <cellStyle name="Tekst ostrzeżenia" xfId="6681" builtinId="11" hidden="1"/>
    <cellStyle name="Tekst ostrzeżenia" xfId="6721" builtinId="11" hidden="1"/>
    <cellStyle name="Tekst ostrzeżenia" xfId="6761" builtinId="11" hidden="1"/>
    <cellStyle name="Tekst ostrzeżenia" xfId="6801" builtinId="11" hidden="1"/>
    <cellStyle name="Tekst ostrzeżenia" xfId="6839" builtinId="11" hidden="1"/>
    <cellStyle name="Tekst ostrzeżenia" xfId="6879" builtinId="11" hidden="1"/>
    <cellStyle name="Tekst ostrzeżenia" xfId="6920" builtinId="11" hidden="1"/>
    <cellStyle name="Tekst ostrzeżenia" xfId="6960" builtinId="11" hidden="1"/>
    <cellStyle name="Tekst ostrzeżenia" xfId="7000" builtinId="11" hidden="1"/>
    <cellStyle name="Tekst ostrzeżenia" xfId="7039" builtinId="11" hidden="1"/>
    <cellStyle name="Tekst ostrzeżenia" xfId="7080" builtinId="11" hidden="1"/>
    <cellStyle name="Tekst ostrzeżenia" xfId="7119" builtinId="11" hidden="1"/>
    <cellStyle name="Tekst ostrzeżenia" xfId="7159" builtinId="11" hidden="1"/>
    <cellStyle name="Tekst ostrzeżenia" xfId="7198" builtinId="11" hidden="1"/>
    <cellStyle name="Tekst ostrzeżenia" xfId="7248" builtinId="11" hidden="1"/>
    <cellStyle name="Tekst ostrzeżenia" xfId="7407" builtinId="11" hidden="1"/>
    <cellStyle name="Tekst ostrzeżenia" xfId="7449" builtinId="11" hidden="1"/>
    <cellStyle name="Tekst ostrzeżenia" xfId="7489" builtinId="11" hidden="1"/>
    <cellStyle name="Tekst ostrzeżenia" xfId="7527" builtinId="11" hidden="1"/>
    <cellStyle name="Tekst ostrzeżenia" xfId="7567" builtinId="11" hidden="1"/>
    <cellStyle name="Tekst ostrzeżenia" xfId="7606" builtinId="11" hidden="1"/>
    <cellStyle name="Tekst ostrzeżenia" xfId="7646" builtinId="11" hidden="1"/>
    <cellStyle name="Tekst ostrzeżenia" xfId="7686" builtinId="11" hidden="1"/>
    <cellStyle name="Tekst ostrzeżenia" xfId="7726" builtinId="11" hidden="1"/>
    <cellStyle name="Tekst ostrzeżenia" xfId="7764" builtinId="11" hidden="1"/>
    <cellStyle name="Tekst ostrzeżenia" xfId="7804" builtinId="11" hidden="1"/>
    <cellStyle name="Tekst ostrzeżenia" xfId="7845" builtinId="11" hidden="1"/>
    <cellStyle name="Tekst ostrzeżenia" xfId="7885" builtinId="11" hidden="1"/>
    <cellStyle name="Tekst ostrzeżenia" xfId="7925" builtinId="11" hidden="1"/>
    <cellStyle name="Tekst ostrzeżenia" xfId="7964" builtinId="11" hidden="1"/>
    <cellStyle name="Tekst ostrzeżenia" xfId="8005" builtinId="11" hidden="1"/>
    <cellStyle name="Tekst ostrzeżenia" xfId="8044" builtinId="11" hidden="1"/>
    <cellStyle name="Tekst ostrzeżenia" xfId="8084" builtinId="11" hidden="1"/>
    <cellStyle name="Tekst ostrzeżenia" xfId="8123" builtinId="11" hidden="1"/>
    <cellStyle name="Tekst ostrzeżenia" xfId="7381" builtinId="11" hidden="1"/>
    <cellStyle name="Tekst ostrzeżenia" xfId="7276" builtinId="11" hidden="1"/>
    <cellStyle name="Tekst ostrzeżenia" xfId="8196" builtinId="11" hidden="1"/>
    <cellStyle name="Tekst ostrzeżenia" xfId="8236" builtinId="11" hidden="1"/>
    <cellStyle name="Tekst ostrzeżenia" xfId="8274" builtinId="11" hidden="1"/>
    <cellStyle name="Tekst ostrzeżenia" xfId="8314" builtinId="11" hidden="1"/>
    <cellStyle name="Tekst ostrzeżenia" xfId="8353" builtinId="11" hidden="1"/>
    <cellStyle name="Tekst ostrzeżenia" xfId="8393" builtinId="11" hidden="1"/>
    <cellStyle name="Tekst ostrzeżenia" xfId="8433" builtinId="11" hidden="1"/>
    <cellStyle name="Tekst ostrzeżenia" xfId="8473" builtinId="11" hidden="1"/>
    <cellStyle name="Tekst ostrzeżenia" xfId="8511" builtinId="11" hidden="1"/>
    <cellStyle name="Tekst ostrzeżenia" xfId="8551" builtinId="11" hidden="1"/>
    <cellStyle name="Tekst ostrzeżenia" xfId="8590" builtinId="11" hidden="1"/>
    <cellStyle name="Tekst ostrzeżenia" xfId="8630" builtinId="11" hidden="1"/>
    <cellStyle name="Tekst ostrzeżenia" xfId="8670" builtinId="11" hidden="1"/>
    <cellStyle name="Tekst ostrzeżenia" xfId="8709" builtinId="11" hidden="1"/>
    <cellStyle name="Tekst ostrzeżenia" xfId="8749" builtinId="11" hidden="1"/>
    <cellStyle name="Tekst ostrzeżenia" xfId="8788" builtinId="11" hidden="1"/>
    <cellStyle name="Tekst ostrzeżenia" xfId="8828" builtinId="11" hidden="1"/>
    <cellStyle name="Tekst ostrzeżenia" xfId="8867" builtinId="11" hidden="1"/>
    <cellStyle name="Tekst ostrzeżenia" xfId="7302" builtinId="11" hidden="1"/>
    <cellStyle name="Tekst ostrzeżenia" xfId="7339" builtinId="11" hidden="1"/>
    <cellStyle name="Tekst ostrzeżenia" xfId="8912" builtinId="11" hidden="1"/>
    <cellStyle name="Tekst ostrzeżenia" xfId="8952" builtinId="11" hidden="1"/>
    <cellStyle name="Tekst ostrzeżenia" xfId="8990" builtinId="11" hidden="1"/>
    <cellStyle name="Tekst ostrzeżenia" xfId="9030" builtinId="11" hidden="1"/>
    <cellStyle name="Tekst ostrzeżenia" xfId="9069" builtinId="11" hidden="1"/>
    <cellStyle name="Tekst ostrzeżenia" xfId="9109" builtinId="11" hidden="1"/>
    <cellStyle name="Tekst ostrzeżenia" xfId="9149" builtinId="11" hidden="1"/>
    <cellStyle name="Tekst ostrzeżenia" xfId="9189" builtinId="11" hidden="1"/>
    <cellStyle name="Tekst ostrzeżenia" xfId="9227" builtinId="11" hidden="1"/>
    <cellStyle name="Tekst ostrzeżenia" xfId="9267" builtinId="11" hidden="1"/>
    <cellStyle name="Tekst ostrzeżenia" xfId="9306" builtinId="11" hidden="1"/>
    <cellStyle name="Tekst ostrzeżenia" xfId="9346" builtinId="11" hidden="1"/>
    <cellStyle name="Tekst ostrzeżenia" xfId="9386" builtinId="11" hidden="1"/>
    <cellStyle name="Tekst ostrzeżenia" xfId="9425" builtinId="11" hidden="1"/>
    <cellStyle name="Tekst ostrzeżenia" xfId="9465" builtinId="11" hidden="1"/>
    <cellStyle name="Tekst ostrzeżenia" xfId="9504" builtinId="11" hidden="1"/>
    <cellStyle name="Tekst ostrzeżenia" xfId="9544" builtinId="11" hidden="1"/>
    <cellStyle name="Tekst ostrzeżenia" xfId="9583" builtinId="11" hidden="1"/>
    <cellStyle name="Tekst ostrzeżenia" xfId="3298" builtinId="11" hidden="1"/>
    <cellStyle name="Tekst ostrzeżenia" xfId="9624" builtinId="11" hidden="1"/>
    <cellStyle name="Tekst ostrzeżenia" xfId="9664" builtinId="11" hidden="1"/>
    <cellStyle name="Tekst ostrzeżenia" xfId="9704" builtinId="11" hidden="1"/>
    <cellStyle name="Tekst ostrzeżenia" xfId="9742" builtinId="11" hidden="1"/>
    <cellStyle name="Tekst ostrzeżenia" xfId="9782" builtinId="11" hidden="1"/>
    <cellStyle name="Tekst ostrzeżenia" xfId="9821" builtinId="11" hidden="1"/>
    <cellStyle name="Tekst ostrzeżenia" xfId="9861" builtinId="11" hidden="1"/>
    <cellStyle name="Tekst ostrzeżenia" xfId="9901" builtinId="11" hidden="1"/>
    <cellStyle name="Tekst ostrzeżenia" xfId="9941" builtinId="11" hidden="1"/>
    <cellStyle name="Tekst ostrzeżenia" xfId="9979" builtinId="11" hidden="1"/>
    <cellStyle name="Tekst ostrzeżenia" xfId="10019" builtinId="11" hidden="1"/>
    <cellStyle name="Tekst ostrzeżenia" xfId="10058" builtinId="11" hidden="1"/>
    <cellStyle name="Tekst ostrzeżenia" xfId="10098" builtinId="11" hidden="1"/>
    <cellStyle name="Tekst ostrzeżenia" xfId="10138" builtinId="11" hidden="1"/>
    <cellStyle name="Tekst ostrzeżenia" xfId="10177" builtinId="11" hidden="1"/>
    <cellStyle name="Tekst ostrzeżenia" xfId="10217" builtinId="11" hidden="1"/>
    <cellStyle name="Tekst ostrzeżenia" xfId="10256" builtinId="11" hidden="1"/>
    <cellStyle name="Tekst ostrzeżenia" xfId="10296" builtinId="11" hidden="1"/>
    <cellStyle name="Tekst ostrzeżenia" xfId="10335" builtinId="11" hidden="1"/>
    <cellStyle name="Tekst ostrzeżenia" xfId="10374" builtinId="11" hidden="1"/>
    <cellStyle name="Tekst ostrzeżenia" xfId="10533" builtinId="11" hidden="1"/>
    <cellStyle name="Tekst ostrzeżenia" xfId="10573" builtinId="11" hidden="1"/>
    <cellStyle name="Tekst ostrzeżenia" xfId="10613" builtinId="11" hidden="1"/>
    <cellStyle name="Tekst ostrzeżenia" xfId="10651" builtinId="11" hidden="1"/>
    <cellStyle name="Tekst ostrzeżenia" xfId="10691" builtinId="11" hidden="1"/>
    <cellStyle name="Tekst ostrzeżenia" xfId="10730" builtinId="11" hidden="1"/>
    <cellStyle name="Tekst ostrzeżenia" xfId="10770" builtinId="11" hidden="1"/>
    <cellStyle name="Tekst ostrzeżenia" xfId="10810" builtinId="11" hidden="1"/>
    <cellStyle name="Tekst ostrzeżenia" xfId="10850" builtinId="11" hidden="1"/>
    <cellStyle name="Tekst ostrzeżenia" xfId="10888" builtinId="11" hidden="1"/>
    <cellStyle name="Tekst ostrzeżenia" xfId="10928" builtinId="11" hidden="1"/>
    <cellStyle name="Tekst ostrzeżenia" xfId="10967" builtinId="11" hidden="1"/>
    <cellStyle name="Tekst ostrzeżenia" xfId="11007" builtinId="11" hidden="1"/>
    <cellStyle name="Tekst ostrzeżenia" xfId="11047" builtinId="11" hidden="1"/>
    <cellStyle name="Tekst ostrzeżenia" xfId="11086" builtinId="11" hidden="1"/>
    <cellStyle name="Tekst ostrzeżenia" xfId="11127" builtinId="11" hidden="1"/>
    <cellStyle name="Tekst ostrzeżenia" xfId="11166" builtinId="11" hidden="1"/>
    <cellStyle name="Tekst ostrzeżenia" xfId="11206" builtinId="11" hidden="1"/>
    <cellStyle name="Tekst ostrzeżenia" xfId="11245" builtinId="11" hidden="1"/>
    <cellStyle name="Tekst ostrzeżenia" xfId="10507" builtinId="11" hidden="1"/>
    <cellStyle name="Tekst ostrzeżenia" xfId="10402" builtinId="11" hidden="1"/>
    <cellStyle name="Tekst ostrzeżenia" xfId="11318" builtinId="11" hidden="1"/>
    <cellStyle name="Tekst ostrzeżenia" xfId="11358" builtinId="11" hidden="1"/>
    <cellStyle name="Tekst ostrzeżenia" xfId="11396" builtinId="11" hidden="1"/>
    <cellStyle name="Tekst ostrzeżenia" xfId="11436" builtinId="11" hidden="1"/>
    <cellStyle name="Tekst ostrzeżenia" xfId="11475" builtinId="11" hidden="1"/>
    <cellStyle name="Tekst ostrzeżenia" xfId="11515" builtinId="11" hidden="1"/>
    <cellStyle name="Tekst ostrzeżenia" xfId="11555" builtinId="11" hidden="1"/>
    <cellStyle name="Tekst ostrzeżenia" xfId="11595" builtinId="11" hidden="1"/>
    <cellStyle name="Tekst ostrzeżenia" xfId="11633" builtinId="11" hidden="1"/>
    <cellStyle name="Tekst ostrzeżenia" xfId="11673" builtinId="11" hidden="1"/>
    <cellStyle name="Tekst ostrzeżenia" xfId="11712" builtinId="11" hidden="1"/>
    <cellStyle name="Tekst ostrzeżenia" xfId="11752" builtinId="11" hidden="1"/>
    <cellStyle name="Tekst ostrzeżenia" xfId="11792" builtinId="11" hidden="1"/>
    <cellStyle name="Tekst ostrzeżenia" xfId="11831" builtinId="11" hidden="1"/>
    <cellStyle name="Tekst ostrzeżenia" xfId="11871" builtinId="11" hidden="1"/>
    <cellStyle name="Tekst ostrzeżenia" xfId="11910" builtinId="11" hidden="1"/>
    <cellStyle name="Tekst ostrzeżenia" xfId="11950" builtinId="11" hidden="1"/>
    <cellStyle name="Tekst ostrzeżenia" xfId="11989" builtinId="11" hidden="1"/>
    <cellStyle name="Tekst ostrzeżenia" xfId="10428" builtinId="11" hidden="1"/>
    <cellStyle name="Tekst ostrzeżenia" xfId="10465" builtinId="11" hidden="1"/>
    <cellStyle name="Tekst ostrzeżenia" xfId="12034" builtinId="11" hidden="1"/>
    <cellStyle name="Tekst ostrzeżenia" xfId="12074" builtinId="11" hidden="1"/>
    <cellStyle name="Tekst ostrzeżenia" xfId="12112" builtinId="11" hidden="1"/>
    <cellStyle name="Tekst ostrzeżenia" xfId="12152" builtinId="11" hidden="1"/>
    <cellStyle name="Tekst ostrzeżenia" xfId="12191" builtinId="11" hidden="1"/>
    <cellStyle name="Tekst ostrzeżenia" xfId="12231" builtinId="11" hidden="1"/>
    <cellStyle name="Tekst ostrzeżenia" xfId="12271" builtinId="11" hidden="1"/>
    <cellStyle name="Tekst ostrzeżenia" xfId="12311" builtinId="11" hidden="1"/>
    <cellStyle name="Tekst ostrzeżenia" xfId="12349" builtinId="11" hidden="1"/>
    <cellStyle name="Tekst ostrzeżenia" xfId="12389" builtinId="11" hidden="1"/>
    <cellStyle name="Tekst ostrzeżenia" xfId="12428" builtinId="11" hidden="1"/>
    <cellStyle name="Tekst ostrzeżenia" xfId="12468" builtinId="11" hidden="1"/>
    <cellStyle name="Tekst ostrzeżenia" xfId="12508" builtinId="11" hidden="1"/>
    <cellStyle name="Tekst ostrzeżenia" xfId="12547" builtinId="11" hidden="1"/>
    <cellStyle name="Tekst ostrzeżenia" xfId="12587" builtinId="11" hidden="1"/>
    <cellStyle name="Tekst ostrzeżenia" xfId="12626" builtinId="11" hidden="1"/>
    <cellStyle name="Tekst ostrzeżenia" xfId="12666" builtinId="11" hidden="1"/>
    <cellStyle name="Tekst ostrzeżenia" xfId="12705" builtinId="11" hidden="1"/>
    <cellStyle name="Tekst ostrzeżenia" xfId="12744" builtinId="11" hidden="1"/>
    <cellStyle name="Tekst ostrzeżenia" xfId="12784" builtinId="11" hidden="1"/>
    <cellStyle name="Tekst ostrzeżenia" xfId="12824" builtinId="11" hidden="1"/>
    <cellStyle name="Tekst ostrzeżenia" xfId="12864" builtinId="11" hidden="1"/>
    <cellStyle name="Tekst ostrzeżenia" xfId="12902" builtinId="11" hidden="1"/>
    <cellStyle name="Tekst ostrzeżenia" xfId="12942" builtinId="11" hidden="1"/>
    <cellStyle name="Tekst ostrzeżenia" xfId="12981" builtinId="11" hidden="1"/>
    <cellStyle name="Tekst ostrzeżenia" xfId="13021" builtinId="11" hidden="1"/>
    <cellStyle name="Tekst ostrzeżenia" xfId="13061" builtinId="11" hidden="1"/>
    <cellStyle name="Tekst ostrzeżenia" xfId="13101" builtinId="11" hidden="1"/>
    <cellStyle name="Tekst ostrzeżenia" xfId="13139" builtinId="11" hidden="1"/>
    <cellStyle name="Tekst ostrzeżenia" xfId="13179" builtinId="11" hidden="1"/>
    <cellStyle name="Tekst ostrzeżenia" xfId="13218" builtinId="11" hidden="1"/>
    <cellStyle name="Tekst ostrzeżenia" xfId="13258" builtinId="11" hidden="1"/>
    <cellStyle name="Tekst ostrzeżenia" xfId="13298" builtinId="11" hidden="1"/>
    <cellStyle name="Tekst ostrzeżenia" xfId="13337" builtinId="11" hidden="1"/>
    <cellStyle name="Tekst ostrzeżenia" xfId="13377" builtinId="11" hidden="1"/>
    <cellStyle name="Tekst ostrzeżenia" xfId="13416" builtinId="11" hidden="1"/>
    <cellStyle name="Tekst ostrzeżenia" xfId="13456" builtinId="11" hidden="1"/>
    <cellStyle name="Tekst ostrzeżenia" xfId="13495" builtinId="11" hidden="1"/>
    <cellStyle name="Tekst ostrzeżenia" xfId="13534" builtinId="11" hidden="1"/>
    <cellStyle name="Tekst ostrzeżenia" xfId="13693" builtinId="11" hidden="1"/>
    <cellStyle name="Tekst ostrzeżenia" xfId="13733" builtinId="11" hidden="1"/>
    <cellStyle name="Tekst ostrzeżenia" xfId="13773" builtinId="11" hidden="1"/>
    <cellStyle name="Tekst ostrzeżenia" xfId="13811" builtinId="11" hidden="1"/>
    <cellStyle name="Tekst ostrzeżenia" xfId="13851" builtinId="11" hidden="1"/>
    <cellStyle name="Tekst ostrzeżenia" xfId="13890" builtinId="11" hidden="1"/>
    <cellStyle name="Tekst ostrzeżenia" xfId="13930" builtinId="11" hidden="1"/>
    <cellStyle name="Tekst ostrzeżenia" xfId="13970" builtinId="11" hidden="1"/>
    <cellStyle name="Tekst ostrzeżenia" xfId="14010" builtinId="11" hidden="1"/>
    <cellStyle name="Tekst ostrzeżenia" xfId="14048" builtinId="11" hidden="1"/>
    <cellStyle name="Tekst ostrzeżenia" xfId="14088" builtinId="11" hidden="1"/>
    <cellStyle name="Tekst ostrzeżenia" xfId="14127" builtinId="11" hidden="1"/>
    <cellStyle name="Tekst ostrzeżenia" xfId="14167" builtinId="11" hidden="1"/>
    <cellStyle name="Tekst ostrzeżenia" xfId="14207" builtinId="11" hidden="1"/>
    <cellStyle name="Tekst ostrzeżenia" xfId="14246" builtinId="11" hidden="1"/>
    <cellStyle name="Tekst ostrzeżenia" xfId="14287" builtinId="11" hidden="1"/>
    <cellStyle name="Tekst ostrzeżenia" xfId="14326" builtinId="11" hidden="1"/>
    <cellStyle name="Tekst ostrzeżenia" xfId="14366" builtinId="11" hidden="1"/>
    <cellStyle name="Tekst ostrzeżenia" xfId="14405" builtinId="11" hidden="1"/>
    <cellStyle name="Tekst ostrzeżenia" xfId="13667" builtinId="11" hidden="1"/>
    <cellStyle name="Tekst ostrzeżenia" xfId="13562" builtinId="11" hidden="1"/>
    <cellStyle name="Tekst ostrzeżenia" xfId="14478" builtinId="11" hidden="1"/>
    <cellStyle name="Tekst ostrzeżenia" xfId="14518" builtinId="11" hidden="1"/>
    <cellStyle name="Tekst ostrzeżenia" xfId="14556" builtinId="11" hidden="1"/>
    <cellStyle name="Tekst ostrzeżenia" xfId="14596" builtinId="11" hidden="1"/>
    <cellStyle name="Tekst ostrzeżenia" xfId="14635" builtinId="11" hidden="1"/>
    <cellStyle name="Tekst ostrzeżenia" xfId="14675" builtinId="11" hidden="1"/>
    <cellStyle name="Tekst ostrzeżenia" xfId="14715" builtinId="11" hidden="1"/>
    <cellStyle name="Tekst ostrzeżenia" xfId="14755" builtinId="11" hidden="1"/>
    <cellStyle name="Tekst ostrzeżenia" xfId="14793" builtinId="11" hidden="1"/>
    <cellStyle name="Tekst ostrzeżenia" xfId="14833" builtinId="11" hidden="1"/>
    <cellStyle name="Tekst ostrzeżenia" xfId="14872" builtinId="11" hidden="1"/>
    <cellStyle name="Tekst ostrzeżenia" xfId="14912" builtinId="11" hidden="1"/>
    <cellStyle name="Tekst ostrzeżenia" xfId="14952" builtinId="11" hidden="1"/>
    <cellStyle name="Tekst ostrzeżenia" xfId="14991" builtinId="11" hidden="1"/>
    <cellStyle name="Tekst ostrzeżenia" xfId="15031" builtinId="11" hidden="1"/>
    <cellStyle name="Tekst ostrzeżenia" xfId="15070" builtinId="11" hidden="1"/>
    <cellStyle name="Tekst ostrzeżenia" xfId="15110" builtinId="11" hidden="1"/>
    <cellStyle name="Tekst ostrzeżenia" xfId="15149" builtinId="11" hidden="1"/>
    <cellStyle name="Tekst ostrzeżenia" xfId="13588" builtinId="11" hidden="1"/>
    <cellStyle name="Tekst ostrzeżenia" xfId="13625" builtinId="11" hidden="1"/>
    <cellStyle name="Tekst ostrzeżenia" xfId="15194" builtinId="11" hidden="1"/>
    <cellStyle name="Tekst ostrzeżenia" xfId="15234" builtinId="11" hidden="1"/>
    <cellStyle name="Tekst ostrzeżenia" xfId="15272" builtinId="11" hidden="1"/>
    <cellStyle name="Tekst ostrzeżenia" xfId="15312" builtinId="11" hidden="1"/>
    <cellStyle name="Tekst ostrzeżenia" xfId="15351" builtinId="11" hidden="1"/>
    <cellStyle name="Tekst ostrzeżenia" xfId="15391" builtinId="11" hidden="1"/>
    <cellStyle name="Tekst ostrzeżenia" xfId="15431" builtinId="11" hidden="1"/>
    <cellStyle name="Tekst ostrzeżenia" xfId="15471" builtinId="11" hidden="1"/>
    <cellStyle name="Tekst ostrzeżenia" xfId="15509" builtinId="11" hidden="1"/>
    <cellStyle name="Tekst ostrzeżenia" xfId="15549" builtinId="11" hidden="1"/>
    <cellStyle name="Tekst ostrzeżenia" xfId="15588" builtinId="11" hidden="1"/>
    <cellStyle name="Tekst ostrzeżenia" xfId="15628" builtinId="11" hidden="1"/>
    <cellStyle name="Tekst ostrzeżenia" xfId="15668" builtinId="11" hidden="1"/>
    <cellStyle name="Tekst ostrzeżenia" xfId="15707" builtinId="11" hidden="1"/>
    <cellStyle name="Tekst ostrzeżenia" xfId="15747" builtinId="11" hidden="1"/>
    <cellStyle name="Tekst ostrzeżenia" xfId="15786" builtinId="11" hidden="1"/>
    <cellStyle name="Tekst ostrzeżenia" xfId="15826" builtinId="11" hidden="1"/>
    <cellStyle name="Tekst ostrzeżenia" xfId="15865" builtinId="11" hidden="1"/>
    <cellStyle name="Tekst ostrzeżenia" xfId="3224" builtinId="11" hidden="1"/>
    <cellStyle name="Tekst ostrzeżenia" xfId="3273" builtinId="11" hidden="1"/>
    <cellStyle name="Tekst ostrzeżenia" xfId="15918" builtinId="11" hidden="1"/>
    <cellStyle name="Tekst ostrzeżenia" xfId="15958" builtinId="11" hidden="1"/>
    <cellStyle name="Tekst ostrzeżenia" xfId="15996" builtinId="11" hidden="1"/>
    <cellStyle name="Tekst ostrzeżenia" xfId="16036" builtinId="11" hidden="1"/>
    <cellStyle name="Tekst ostrzeżenia" xfId="16075" builtinId="11" hidden="1"/>
    <cellStyle name="Tekst ostrzeżenia" xfId="16115" builtinId="11" hidden="1"/>
    <cellStyle name="Tekst ostrzeżenia" xfId="16155" builtinId="11" hidden="1"/>
    <cellStyle name="Tekst ostrzeżenia" xfId="16195" builtinId="11" hidden="1"/>
    <cellStyle name="Tekst ostrzeżenia" xfId="16233" builtinId="11" hidden="1"/>
    <cellStyle name="Tekst ostrzeżenia" xfId="16273" builtinId="11" hidden="1"/>
    <cellStyle name="Tekst ostrzeżenia" xfId="16312" builtinId="11" hidden="1"/>
    <cellStyle name="Tekst ostrzeżenia" xfId="16352" builtinId="11" hidden="1"/>
    <cellStyle name="Tekst ostrzeżenia" xfId="16392" builtinId="11" hidden="1"/>
    <cellStyle name="Tekst ostrzeżenia" xfId="16431" builtinId="11" hidden="1"/>
    <cellStyle name="Tekst ostrzeżenia" xfId="16471" builtinId="11" hidden="1"/>
    <cellStyle name="Tekst ostrzeżenia" xfId="16510" builtinId="11" hidden="1"/>
    <cellStyle name="Tekst ostrzeżenia" xfId="16550" builtinId="11" hidden="1"/>
    <cellStyle name="Tekst ostrzeżenia" xfId="16589" builtinId="11" hidden="1"/>
    <cellStyle name="Tekst ostrzeżenia" xfId="16628" builtinId="11" hidden="1"/>
    <cellStyle name="Tekst ostrzeżenia" xfId="16787" builtinId="11" hidden="1"/>
    <cellStyle name="Tekst ostrzeżenia" xfId="16827" builtinId="11" hidden="1"/>
    <cellStyle name="Tekst ostrzeżenia" xfId="16867" builtinId="11" hidden="1"/>
    <cellStyle name="Tekst ostrzeżenia" xfId="16905" builtinId="11" hidden="1"/>
    <cellStyle name="Tekst ostrzeżenia" xfId="16945" builtinId="11" hidden="1"/>
    <cellStyle name="Tekst ostrzeżenia" xfId="16984" builtinId="11" hidden="1"/>
    <cellStyle name="Tekst ostrzeżenia" xfId="17024" builtinId="11" hidden="1"/>
    <cellStyle name="Tekst ostrzeżenia" xfId="17064" builtinId="11" hidden="1"/>
    <cellStyle name="Tekst ostrzeżenia" xfId="17104" builtinId="11" hidden="1"/>
    <cellStyle name="Tekst ostrzeżenia" xfId="17142" builtinId="11" hidden="1"/>
    <cellStyle name="Tekst ostrzeżenia" xfId="17182" builtinId="11" hidden="1"/>
    <cellStyle name="Tekst ostrzeżenia" xfId="17221" builtinId="11" hidden="1"/>
    <cellStyle name="Tekst ostrzeżenia" xfId="17261" builtinId="11" hidden="1"/>
    <cellStyle name="Tekst ostrzeżenia" xfId="17301" builtinId="11" hidden="1"/>
    <cellStyle name="Tekst ostrzeżenia" xfId="17340" builtinId="11" hidden="1"/>
    <cellStyle name="Tekst ostrzeżenia" xfId="17381" builtinId="11" hidden="1"/>
    <cellStyle name="Tekst ostrzeżenia" xfId="17420" builtinId="11" hidden="1"/>
    <cellStyle name="Tekst ostrzeżenia" xfId="17460" builtinId="11" hidden="1"/>
    <cellStyle name="Tekst ostrzeżenia" xfId="17499" builtinId="11" hidden="1"/>
    <cellStyle name="Tekst ostrzeżenia" xfId="16761" builtinId="11" hidden="1"/>
    <cellStyle name="Tekst ostrzeżenia" xfId="16656" builtinId="11" hidden="1"/>
    <cellStyle name="Tekst ostrzeżenia" xfId="17572" builtinId="11" hidden="1"/>
    <cellStyle name="Tekst ostrzeżenia" xfId="17612" builtinId="11" hidden="1"/>
    <cellStyle name="Tekst ostrzeżenia" xfId="17650" builtinId="11" hidden="1"/>
    <cellStyle name="Tekst ostrzeżenia" xfId="17690" builtinId="11" hidden="1"/>
    <cellStyle name="Tekst ostrzeżenia" xfId="17729" builtinId="11" hidden="1"/>
    <cellStyle name="Tekst ostrzeżenia" xfId="17769" builtinId="11" hidden="1"/>
    <cellStyle name="Tekst ostrzeżenia" xfId="17809" builtinId="11" hidden="1"/>
    <cellStyle name="Tekst ostrzeżenia" xfId="17849" builtinId="11" hidden="1"/>
    <cellStyle name="Tekst ostrzeżenia" xfId="17887" builtinId="11" hidden="1"/>
    <cellStyle name="Tekst ostrzeżenia" xfId="17927" builtinId="11" hidden="1"/>
    <cellStyle name="Tekst ostrzeżenia" xfId="17966" builtinId="11" hidden="1"/>
    <cellStyle name="Tekst ostrzeżenia" xfId="18006" builtinId="11" hidden="1"/>
    <cellStyle name="Tekst ostrzeżenia" xfId="18046" builtinId="11" hidden="1"/>
    <cellStyle name="Tekst ostrzeżenia" xfId="18085" builtinId="11" hidden="1"/>
    <cellStyle name="Tekst ostrzeżenia" xfId="18125" builtinId="11" hidden="1"/>
    <cellStyle name="Tekst ostrzeżenia" xfId="18164" builtinId="11" hidden="1"/>
    <cellStyle name="Tekst ostrzeżenia" xfId="18204" builtinId="11" hidden="1"/>
    <cellStyle name="Tekst ostrzeżenia" xfId="18243" builtinId="11" hidden="1"/>
    <cellStyle name="Tekst ostrzeżenia" xfId="16682" builtinId="11" hidden="1"/>
    <cellStyle name="Tekst ostrzeżenia" xfId="16719" builtinId="11" hidden="1"/>
    <cellStyle name="Tekst ostrzeżenia" xfId="18288" builtinId="11" hidden="1"/>
    <cellStyle name="Tekst ostrzeżenia" xfId="18328" builtinId="11" hidden="1"/>
    <cellStyle name="Tekst ostrzeżenia" xfId="18366" builtinId="11" hidden="1"/>
    <cellStyle name="Tekst ostrzeżenia" xfId="18406" builtinId="11" hidden="1"/>
    <cellStyle name="Tekst ostrzeżenia" xfId="18445" builtinId="11" hidden="1"/>
    <cellStyle name="Tekst ostrzeżenia" xfId="18485" builtinId="11" hidden="1"/>
    <cellStyle name="Tekst ostrzeżenia" xfId="18525" builtinId="11" hidden="1"/>
    <cellStyle name="Tekst ostrzeżenia" xfId="18565" builtinId="11" hidden="1"/>
    <cellStyle name="Tekst ostrzeżenia" xfId="18603" builtinId="11" hidden="1"/>
    <cellStyle name="Tekst ostrzeżenia" xfId="18643" builtinId="11" hidden="1"/>
    <cellStyle name="Tekst ostrzeżenia" xfId="18682" builtinId="11" hidden="1"/>
    <cellStyle name="Tekst ostrzeżenia" xfId="18722" builtinId="11" hidden="1"/>
    <cellStyle name="Tekst ostrzeżenia" xfId="18762" builtinId="11" hidden="1"/>
    <cellStyle name="Tekst ostrzeżenia" xfId="18801" builtinId="11" hidden="1"/>
    <cellStyle name="Tekst ostrzeżenia" xfId="18841" builtinId="11" hidden="1"/>
    <cellStyle name="Tekst ostrzeżenia" xfId="18880" builtinId="11" hidden="1"/>
    <cellStyle name="Tekst ostrzeżenia" xfId="18920" builtinId="11" hidden="1"/>
    <cellStyle name="Tekst ostrzeżenia" xfId="18959" builtinId="11" hidden="1"/>
    <cellStyle name="Tekst ostrzeżenia" xfId="3247" builtinId="11" hidden="1"/>
    <cellStyle name="Tekst ostrzeżenia" xfId="19081" builtinId="11" hidden="1"/>
    <cellStyle name="Tekst ostrzeżenia" xfId="19121" builtinId="11" hidden="1"/>
    <cellStyle name="Tekst ostrzeżenia" xfId="19161" builtinId="11" hidden="1"/>
    <cellStyle name="Tekst ostrzeżenia" xfId="19199" builtinId="11" hidden="1"/>
    <cellStyle name="Tekst ostrzeżenia" xfId="19239" builtinId="11" hidden="1"/>
    <cellStyle name="Tekst ostrzeżenia" xfId="19278" builtinId="11" hidden="1"/>
    <cellStyle name="Tekst ostrzeżenia" xfId="19318" builtinId="11" hidden="1"/>
    <cellStyle name="Tekst ostrzeżenia" xfId="19358" builtinId="11" hidden="1"/>
    <cellStyle name="Tekst ostrzeżenia" xfId="19398" builtinId="11" hidden="1"/>
    <cellStyle name="Tekst ostrzeżenia" xfId="19436" builtinId="11" hidden="1"/>
    <cellStyle name="Tekst ostrzeżenia" xfId="19476" builtinId="11" hidden="1"/>
    <cellStyle name="Tekst ostrzeżenia" xfId="19515" builtinId="11" hidden="1"/>
    <cellStyle name="Tekst ostrzeżenia" xfId="19555" builtinId="11" hidden="1"/>
    <cellStyle name="Tekst ostrzeżenia" xfId="19595" builtinId="11" hidden="1"/>
    <cellStyle name="Tekst ostrzeżenia" xfId="19634" builtinId="11" hidden="1"/>
    <cellStyle name="Tekst ostrzeżenia" xfId="19674" builtinId="11" hidden="1"/>
    <cellStyle name="Tekst ostrzeżenia" xfId="19713" builtinId="11" hidden="1"/>
    <cellStyle name="Tekst ostrzeżenia" xfId="19753" builtinId="11" hidden="1"/>
    <cellStyle name="Tekst ostrzeżenia" xfId="19792" builtinId="11" hidden="1"/>
    <cellStyle name="Tekst ostrzeżenia" xfId="19843" builtinId="11" hidden="1"/>
    <cellStyle name="Tekst ostrzeżenia" xfId="20002" builtinId="11" hidden="1"/>
    <cellStyle name="Tekst ostrzeżenia" xfId="20042" builtinId="11" hidden="1"/>
    <cellStyle name="Tekst ostrzeżenia" xfId="20082" builtinId="11" hidden="1"/>
    <cellStyle name="Tekst ostrzeżenia" xfId="20120" builtinId="11" hidden="1"/>
    <cellStyle name="Tekst ostrzeżenia" xfId="20160" builtinId="11" hidden="1"/>
    <cellStyle name="Tekst ostrzeżenia" xfId="20199" builtinId="11" hidden="1"/>
    <cellStyle name="Tekst ostrzeżenia" xfId="20239" builtinId="11" hidden="1"/>
    <cellStyle name="Tekst ostrzeżenia" xfId="20279" builtinId="11" hidden="1"/>
    <cellStyle name="Tekst ostrzeżenia" xfId="20319" builtinId="11" hidden="1"/>
    <cellStyle name="Tekst ostrzeżenia" xfId="20357" builtinId="11" hidden="1"/>
    <cellStyle name="Tekst ostrzeżenia" xfId="20397" builtinId="11" hidden="1"/>
    <cellStyle name="Tekst ostrzeżenia" xfId="20436" builtinId="11" hidden="1"/>
    <cellStyle name="Tekst ostrzeżenia" xfId="20476" builtinId="11" hidden="1"/>
    <cellStyle name="Tekst ostrzeżenia" xfId="20516" builtinId="11" hidden="1"/>
    <cellStyle name="Tekst ostrzeżenia" xfId="20555" builtinId="11" hidden="1"/>
    <cellStyle name="Tekst ostrzeżenia" xfId="20596" builtinId="11" hidden="1"/>
    <cellStyle name="Tekst ostrzeżenia" xfId="20635" builtinId="11" hidden="1"/>
    <cellStyle name="Tekst ostrzeżenia" xfId="20675" builtinId="11" hidden="1"/>
    <cellStyle name="Tekst ostrzeżenia" xfId="20714" builtinId="11" hidden="1"/>
    <cellStyle name="Tekst ostrzeżenia" xfId="19976" builtinId="11" hidden="1"/>
    <cellStyle name="Tekst ostrzeżenia" xfId="19871" builtinId="11" hidden="1"/>
    <cellStyle name="Tekst ostrzeżenia" xfId="20787" builtinId="11" hidden="1"/>
    <cellStyle name="Tekst ostrzeżenia" xfId="20827" builtinId="11" hidden="1"/>
    <cellStyle name="Tekst ostrzeżenia" xfId="20865" builtinId="11" hidden="1"/>
    <cellStyle name="Tekst ostrzeżenia" xfId="20905" builtinId="11" hidden="1"/>
    <cellStyle name="Tekst ostrzeżenia" xfId="20944" builtinId="11" hidden="1"/>
    <cellStyle name="Tekst ostrzeżenia" xfId="20984" builtinId="11" hidden="1"/>
    <cellStyle name="Tekst ostrzeżenia" xfId="21024" builtinId="11" hidden="1"/>
    <cellStyle name="Tekst ostrzeżenia" xfId="21064" builtinId="11" hidden="1"/>
    <cellStyle name="Tekst ostrzeżenia" xfId="21102" builtinId="11" hidden="1"/>
    <cellStyle name="Tekst ostrzeżenia" xfId="21142" builtinId="11" hidden="1"/>
    <cellStyle name="Tekst ostrzeżenia" xfId="21181" builtinId="11" hidden="1"/>
    <cellStyle name="Tekst ostrzeżenia" xfId="21221" builtinId="11" hidden="1"/>
    <cellStyle name="Tekst ostrzeżenia" xfId="21261" builtinId="11" hidden="1"/>
    <cellStyle name="Tekst ostrzeżenia" xfId="21300" builtinId="11" hidden="1"/>
    <cellStyle name="Tekst ostrzeżenia" xfId="21340" builtinId="11" hidden="1"/>
    <cellStyle name="Tekst ostrzeżenia" xfId="21379" builtinId="11" hidden="1"/>
    <cellStyle name="Tekst ostrzeżenia" xfId="21419" builtinId="11" hidden="1"/>
    <cellStyle name="Tekst ostrzeżenia" xfId="21458" builtinId="11" hidden="1"/>
    <cellStyle name="Tekst ostrzeżenia" xfId="19897" builtinId="11" hidden="1"/>
    <cellStyle name="Tekst ostrzeżenia" xfId="19934" builtinId="11" hidden="1"/>
    <cellStyle name="Tekst ostrzeżenia" xfId="21503" builtinId="11" hidden="1"/>
    <cellStyle name="Tekst ostrzeżenia" xfId="21543" builtinId="11" hidden="1"/>
    <cellStyle name="Tekst ostrzeżenia" xfId="21581" builtinId="11" hidden="1"/>
    <cellStyle name="Tekst ostrzeżenia" xfId="21621" builtinId="11" hidden="1"/>
    <cellStyle name="Tekst ostrzeżenia" xfId="21660" builtinId="11" hidden="1"/>
    <cellStyle name="Tekst ostrzeżenia" xfId="21700" builtinId="11" hidden="1"/>
    <cellStyle name="Tekst ostrzeżenia" xfId="21740" builtinId="11" hidden="1"/>
    <cellStyle name="Tekst ostrzeżenia" xfId="21780" builtinId="11" hidden="1"/>
    <cellStyle name="Tekst ostrzeżenia" xfId="21818" builtinId="11" hidden="1"/>
    <cellStyle name="Tekst ostrzeżenia" xfId="21858" builtinId="11" hidden="1"/>
    <cellStyle name="Tekst ostrzeżenia" xfId="21897" builtinId="11" hidden="1"/>
    <cellStyle name="Tekst ostrzeżenia" xfId="21937" builtinId="11" hidden="1"/>
    <cellStyle name="Tekst ostrzeżenia" xfId="21977" builtinId="11" hidden="1"/>
    <cellStyle name="Tekst ostrzeżenia" xfId="22016" builtinId="11" hidden="1"/>
    <cellStyle name="Tekst ostrzeżenia" xfId="22056" builtinId="11" hidden="1"/>
    <cellStyle name="Tekst ostrzeżenia" xfId="22095" builtinId="11" hidden="1"/>
    <cellStyle name="Tekst ostrzeżenia" xfId="22135" builtinId="11" hidden="1"/>
    <cellStyle name="Tekst ostrzeżenia" xfId="22174" builtinId="11" hidden="1"/>
    <cellStyle name="Tekst ostrzeżenia" xfId="22213" builtinId="11" hidden="1"/>
    <cellStyle name="Tekst ostrzeżenia" xfId="22253" builtinId="11" hidden="1"/>
    <cellStyle name="Tekst ostrzeżenia" xfId="22293" builtinId="11" hidden="1"/>
    <cellStyle name="Tekst ostrzeżenia" xfId="22333" builtinId="11" hidden="1"/>
    <cellStyle name="Tekst ostrzeżenia" xfId="22371" builtinId="11" hidden="1"/>
    <cellStyle name="Tekst ostrzeżenia" xfId="22411" builtinId="11" hidden="1"/>
    <cellStyle name="Tekst ostrzeżenia" xfId="22450" builtinId="11" hidden="1"/>
    <cellStyle name="Tekst ostrzeżenia" xfId="22490" builtinId="11" hidden="1"/>
    <cellStyle name="Tekst ostrzeżenia" xfId="22530" builtinId="11" hidden="1"/>
    <cellStyle name="Tekst ostrzeżenia" xfId="22570" builtinId="11" hidden="1"/>
    <cellStyle name="Tekst ostrzeżenia" xfId="22608" builtinId="11" hidden="1"/>
    <cellStyle name="Tekst ostrzeżenia" xfId="22648" builtinId="11" hidden="1"/>
    <cellStyle name="Tekst ostrzeżenia" xfId="22687" builtinId="11" hidden="1"/>
    <cellStyle name="Tekst ostrzeżenia" xfId="22727" builtinId="11" hidden="1"/>
    <cellStyle name="Tekst ostrzeżenia" xfId="22767" builtinId="11" hidden="1"/>
    <cellStyle name="Tekst ostrzeżenia" xfId="22806" builtinId="11" hidden="1"/>
    <cellStyle name="Tekst ostrzeżenia" xfId="22846" builtinId="11" hidden="1"/>
    <cellStyle name="Tekst ostrzeżenia" xfId="22885" builtinId="11" hidden="1"/>
    <cellStyle name="Tekst ostrzeżenia" xfId="22925" builtinId="11" hidden="1"/>
    <cellStyle name="Tekst ostrzeżenia" xfId="22964" builtinId="11" hidden="1"/>
    <cellStyle name="Tekst ostrzeżenia" xfId="23003" builtinId="11" hidden="1"/>
    <cellStyle name="Tekst ostrzeżenia" xfId="23162" builtinId="11" hidden="1"/>
    <cellStyle name="Tekst ostrzeżenia" xfId="23202" builtinId="11" hidden="1"/>
    <cellStyle name="Tekst ostrzeżenia" xfId="23242" builtinId="11" hidden="1"/>
    <cellStyle name="Tekst ostrzeżenia" xfId="23280" builtinId="11" hidden="1"/>
    <cellStyle name="Tekst ostrzeżenia" xfId="23320" builtinId="11" hidden="1"/>
    <cellStyle name="Tekst ostrzeżenia" xfId="23359" builtinId="11" hidden="1"/>
    <cellStyle name="Tekst ostrzeżenia" xfId="23399" builtinId="11" hidden="1"/>
    <cellStyle name="Tekst ostrzeżenia" xfId="23439" builtinId="11" hidden="1"/>
    <cellStyle name="Tekst ostrzeżenia" xfId="23479" builtinId="11" hidden="1"/>
    <cellStyle name="Tekst ostrzeżenia" xfId="23517" builtinId="11" hidden="1"/>
    <cellStyle name="Tekst ostrzeżenia" xfId="23557" builtinId="11" hidden="1"/>
    <cellStyle name="Tekst ostrzeżenia" xfId="23596" builtinId="11" hidden="1"/>
    <cellStyle name="Tekst ostrzeżenia" xfId="23636" builtinId="11" hidden="1"/>
    <cellStyle name="Tekst ostrzeżenia" xfId="23676" builtinId="11" hidden="1"/>
    <cellStyle name="Tekst ostrzeżenia" xfId="23715" builtinId="11" hidden="1"/>
    <cellStyle name="Tekst ostrzeżenia" xfId="23756" builtinId="11" hidden="1"/>
    <cellStyle name="Tekst ostrzeżenia" xfId="23795" builtinId="11" hidden="1"/>
    <cellStyle name="Tekst ostrzeżenia" xfId="23835" builtinId="11" hidden="1"/>
    <cellStyle name="Tekst ostrzeżenia" xfId="23874" builtinId="11" hidden="1"/>
    <cellStyle name="Tekst ostrzeżenia" xfId="23136" builtinId="11" hidden="1"/>
    <cellStyle name="Tekst ostrzeżenia" xfId="23031" builtinId="11" hidden="1"/>
    <cellStyle name="Tekst ostrzeżenia" xfId="23947" builtinId="11" hidden="1"/>
    <cellStyle name="Tekst ostrzeżenia" xfId="23987" builtinId="11" hidden="1"/>
    <cellStyle name="Tekst ostrzeżenia" xfId="24025" builtinId="11" hidden="1"/>
    <cellStyle name="Tekst ostrzeżenia" xfId="24065" builtinId="11" hidden="1"/>
    <cellStyle name="Tekst ostrzeżenia" xfId="24104" builtinId="11" hidden="1"/>
    <cellStyle name="Tekst ostrzeżenia" xfId="24144" builtinId="11" hidden="1"/>
    <cellStyle name="Tekst ostrzeżenia" xfId="24184" builtinId="11" hidden="1"/>
    <cellStyle name="Tekst ostrzeżenia" xfId="24224" builtinId="11" hidden="1"/>
    <cellStyle name="Tekst ostrzeżenia" xfId="24262" builtinId="11" hidden="1"/>
    <cellStyle name="Tekst ostrzeżenia" xfId="24302" builtinId="11" hidden="1"/>
    <cellStyle name="Tekst ostrzeżenia" xfId="24341" builtinId="11" hidden="1"/>
    <cellStyle name="Tekst ostrzeżenia" xfId="24381" builtinId="11" hidden="1"/>
    <cellStyle name="Tekst ostrzeżenia" xfId="24421" builtinId="11" hidden="1"/>
    <cellStyle name="Tekst ostrzeżenia" xfId="24460" builtinId="11" hidden="1"/>
    <cellStyle name="Tekst ostrzeżenia" xfId="24500" builtinId="11" hidden="1"/>
    <cellStyle name="Tekst ostrzeżenia" xfId="24539" builtinId="11" hidden="1"/>
    <cellStyle name="Tekst ostrzeżenia" xfId="24579" builtinId="11" hidden="1"/>
    <cellStyle name="Tekst ostrzeżenia" xfId="24618" builtinId="11" hidden="1"/>
    <cellStyle name="Tekst ostrzeżenia" xfId="23057" builtinId="11" hidden="1"/>
    <cellStyle name="Tekst ostrzeżenia" xfId="23094" builtinId="11" hidden="1"/>
    <cellStyle name="Tekst ostrzeżenia" xfId="24663" builtinId="11" hidden="1"/>
    <cellStyle name="Tekst ostrzeżenia" xfId="24703" builtinId="11" hidden="1"/>
    <cellStyle name="Tekst ostrzeżenia" xfId="24741" builtinId="11" hidden="1"/>
    <cellStyle name="Tekst ostrzeżenia" xfId="24781" builtinId="11" hidden="1"/>
    <cellStyle name="Tekst ostrzeżenia" xfId="24820" builtinId="11" hidden="1"/>
    <cellStyle name="Tekst ostrzeżenia" xfId="24860" builtinId="11" hidden="1"/>
    <cellStyle name="Tekst ostrzeżenia" xfId="24900" builtinId="11" hidden="1"/>
    <cellStyle name="Tekst ostrzeżenia" xfId="24940" builtinId="11" hidden="1"/>
    <cellStyle name="Tekst ostrzeżenia" xfId="24978" builtinId="11" hidden="1"/>
    <cellStyle name="Tekst ostrzeżenia" xfId="25018" builtinId="11" hidden="1"/>
    <cellStyle name="Tekst ostrzeżenia" xfId="25057" builtinId="11" hidden="1"/>
    <cellStyle name="Tekst ostrzeżenia" xfId="25097" builtinId="11" hidden="1"/>
    <cellStyle name="Tekst ostrzeżenia" xfId="25137" builtinId="11" hidden="1"/>
    <cellStyle name="Tekst ostrzeżenia" xfId="25176" builtinId="11" hidden="1"/>
    <cellStyle name="Tekst ostrzeżenia" xfId="25216" builtinId="11" hidden="1"/>
    <cellStyle name="Tekst ostrzeżenia" xfId="25255" builtinId="11" hidden="1"/>
    <cellStyle name="Tekst ostrzeżenia" xfId="25295" builtinId="11" hidden="1"/>
    <cellStyle name="Tekst ostrzeżenia" xfId="25334" builtinId="11" hidden="1"/>
    <cellStyle name="Tekst ostrzeżenia" xfId="19055" builtinId="11" hidden="1"/>
    <cellStyle name="Tekst ostrzeżenia" xfId="19025" builtinId="11" hidden="1"/>
    <cellStyle name="Tekst ostrzeżenia" xfId="25360" builtinId="11" hidden="1"/>
    <cellStyle name="Tekst ostrzeżenia" xfId="25400" builtinId="11" hidden="1"/>
    <cellStyle name="Tekst ostrzeżenia" xfId="25438" builtinId="11" hidden="1"/>
    <cellStyle name="Tekst ostrzeżenia" xfId="25478" builtinId="11" hidden="1"/>
    <cellStyle name="Tekst ostrzeżenia" xfId="25517" builtinId="11" hidden="1"/>
    <cellStyle name="Tekst ostrzeżenia" xfId="25557" builtinId="11" hidden="1"/>
    <cellStyle name="Tekst ostrzeżenia" xfId="25597" builtinId="11" hidden="1"/>
    <cellStyle name="Tekst ostrzeżenia" xfId="25637" builtinId="11" hidden="1"/>
    <cellStyle name="Tekst ostrzeżenia" xfId="25675" builtinId="11" hidden="1"/>
    <cellStyle name="Tekst ostrzeżenia" xfId="25715" builtinId="11" hidden="1"/>
    <cellStyle name="Tekst ostrzeżenia" xfId="25754" builtinId="11" hidden="1"/>
    <cellStyle name="Tekst ostrzeżenia" xfId="25794" builtinId="11" hidden="1"/>
    <cellStyle name="Tekst ostrzeżenia" xfId="25834" builtinId="11" hidden="1"/>
    <cellStyle name="Tekst ostrzeżenia" xfId="25873" builtinId="11" hidden="1"/>
    <cellStyle name="Tekst ostrzeżenia" xfId="25913" builtinId="11" hidden="1"/>
    <cellStyle name="Tekst ostrzeżenia" xfId="25952" builtinId="11" hidden="1"/>
    <cellStyle name="Tekst ostrzeżenia" xfId="25992" builtinId="11" hidden="1"/>
    <cellStyle name="Tekst ostrzeżenia" xfId="26031" builtinId="11" hidden="1"/>
    <cellStyle name="Tekst ostrzeżenia" xfId="26070" builtinId="11" hidden="1"/>
    <cellStyle name="Tekst ostrzeżenia" xfId="26229" builtinId="11" hidden="1"/>
    <cellStyle name="Tekst ostrzeżenia" xfId="26269" builtinId="11" hidden="1"/>
    <cellStyle name="Tekst ostrzeżenia" xfId="26309" builtinId="11" hidden="1"/>
    <cellStyle name="Tekst ostrzeżenia" xfId="26347" builtinId="11" hidden="1"/>
    <cellStyle name="Tekst ostrzeżenia" xfId="26387" builtinId="11" hidden="1"/>
    <cellStyle name="Tekst ostrzeżenia" xfId="26426" builtinId="11" hidden="1"/>
    <cellStyle name="Tekst ostrzeżenia" xfId="26466" builtinId="11" hidden="1"/>
    <cellStyle name="Tekst ostrzeżenia" xfId="26506" builtinId="11" hidden="1"/>
    <cellStyle name="Tekst ostrzeżenia" xfId="26546" builtinId="11" hidden="1"/>
    <cellStyle name="Tekst ostrzeżenia" xfId="26584" builtinId="11" hidden="1"/>
    <cellStyle name="Tekst ostrzeżenia" xfId="26624" builtinId="11" hidden="1"/>
    <cellStyle name="Tekst ostrzeżenia" xfId="26663" builtinId="11" hidden="1"/>
    <cellStyle name="Tekst ostrzeżenia" xfId="26703" builtinId="11" hidden="1"/>
    <cellStyle name="Tekst ostrzeżenia" xfId="26743" builtinId="11" hidden="1"/>
    <cellStyle name="Tekst ostrzeżenia" xfId="26782" builtinId="11" hidden="1"/>
    <cellStyle name="Tekst ostrzeżenia" xfId="26823" builtinId="11" hidden="1"/>
    <cellStyle name="Tekst ostrzeżenia" xfId="26862" builtinId="11" hidden="1"/>
    <cellStyle name="Tekst ostrzeżenia" xfId="26902" builtinId="11" hidden="1"/>
    <cellStyle name="Tekst ostrzeżenia" xfId="26941" builtinId="11" hidden="1"/>
    <cellStyle name="Tekst ostrzeżenia" xfId="26203" builtinId="11" hidden="1"/>
    <cellStyle name="Tekst ostrzeżenia" xfId="26098" builtinId="11" hidden="1"/>
    <cellStyle name="Tekst ostrzeżenia" xfId="27014" builtinId="11" hidden="1"/>
    <cellStyle name="Tekst ostrzeżenia" xfId="27054" builtinId="11" hidden="1"/>
    <cellStyle name="Tekst ostrzeżenia" xfId="27092" builtinId="11" hidden="1"/>
    <cellStyle name="Tekst ostrzeżenia" xfId="27132" builtinId="11" hidden="1"/>
    <cellStyle name="Tekst ostrzeżenia" xfId="27171" builtinId="11" hidden="1"/>
    <cellStyle name="Tekst ostrzeżenia" xfId="27211" builtinId="11" hidden="1"/>
    <cellStyle name="Tekst ostrzeżenia" xfId="27251" builtinId="11" hidden="1"/>
    <cellStyle name="Tekst ostrzeżenia" xfId="27291" builtinId="11" hidden="1"/>
    <cellStyle name="Tekst ostrzeżenia" xfId="27329" builtinId="11" hidden="1"/>
    <cellStyle name="Tekst ostrzeżenia" xfId="27369" builtinId="11" hidden="1"/>
    <cellStyle name="Tekst ostrzeżenia" xfId="27408" builtinId="11" hidden="1"/>
    <cellStyle name="Tekst ostrzeżenia" xfId="27448" builtinId="11" hidden="1"/>
    <cellStyle name="Tekst ostrzeżenia" xfId="27488" builtinId="11" hidden="1"/>
    <cellStyle name="Tekst ostrzeżenia" xfId="27527" builtinId="11" hidden="1"/>
    <cellStyle name="Tekst ostrzeżenia" xfId="27567" builtinId="11" hidden="1"/>
    <cellStyle name="Tekst ostrzeżenia" xfId="27606" builtinId="11" hidden="1"/>
    <cellStyle name="Tekst ostrzeżenia" xfId="27646" builtinId="11" hidden="1"/>
    <cellStyle name="Tekst ostrzeżenia" xfId="27685" builtinId="11" hidden="1"/>
    <cellStyle name="Tekst ostrzeżenia" xfId="26124" builtinId="11" hidden="1"/>
    <cellStyle name="Tekst ostrzeżenia" xfId="26161" builtinId="11" hidden="1"/>
    <cellStyle name="Tekst ostrzeżenia" xfId="27730" builtinId="11" hidden="1"/>
    <cellStyle name="Tekst ostrzeżenia" xfId="27770" builtinId="11" hidden="1"/>
    <cellStyle name="Tekst ostrzeżenia" xfId="27808" builtinId="11" hidden="1"/>
    <cellStyle name="Tekst ostrzeżenia" xfId="27848" builtinId="11" hidden="1"/>
    <cellStyle name="Tekst ostrzeżenia" xfId="27887" builtinId="11" hidden="1"/>
    <cellStyle name="Tekst ostrzeżenia" xfId="27927" builtinId="11" hidden="1"/>
    <cellStyle name="Tekst ostrzeżenia" xfId="27967" builtinId="11" hidden="1"/>
    <cellStyle name="Tekst ostrzeżenia" xfId="28007" builtinId="11" hidden="1"/>
    <cellStyle name="Tekst ostrzeżenia" xfId="28045" builtinId="11" hidden="1"/>
    <cellStyle name="Tekst ostrzeżenia" xfId="28085" builtinId="11" hidden="1"/>
    <cellStyle name="Tekst ostrzeżenia" xfId="28124" builtinId="11" hidden="1"/>
    <cellStyle name="Tekst ostrzeżenia" xfId="28164" builtinId="11" hidden="1"/>
    <cellStyle name="Tekst ostrzeżenia" xfId="28204" builtinId="11" hidden="1"/>
    <cellStyle name="Tekst ostrzeżenia" xfId="28243" builtinId="11" hidden="1"/>
    <cellStyle name="Tekst ostrzeżenia" xfId="28283" builtinId="11" hidden="1"/>
    <cellStyle name="Tekst ostrzeżenia" xfId="28322" builtinId="11" hidden="1"/>
    <cellStyle name="Tekst ostrzeżenia" xfId="28362" builtinId="11" hidden="1"/>
    <cellStyle name="Tekst ostrzeżenia" xfId="28401" builtinId="11" hidden="1"/>
    <cellStyle name="Tekst ostrzeżenia" xfId="28440" builtinId="11" hidden="1"/>
    <cellStyle name="Tekst ostrzeżenia" xfId="28564" builtinId="11" hidden="1"/>
    <cellStyle name="Tekst ostrzeżenia" xfId="28606" builtinId="11" hidden="1"/>
    <cellStyle name="Tekst ostrzeżenia" xfId="28646" builtinId="11" hidden="1"/>
    <cellStyle name="Tekst ostrzeżenia" xfId="28684" builtinId="11" hidden="1"/>
    <cellStyle name="Tekst ostrzeżenia" xfId="28724" builtinId="11" hidden="1"/>
    <cellStyle name="Tekst ostrzeżenia" xfId="28763" builtinId="11" hidden="1"/>
    <cellStyle name="Tekst ostrzeżenia" xfId="28803" builtinId="11" hidden="1"/>
    <cellStyle name="Tekst ostrzeżenia" xfId="28843" builtinId="11" hidden="1"/>
    <cellStyle name="Tekst ostrzeżenia" xfId="28883" builtinId="11" hidden="1"/>
    <cellStyle name="Tekst ostrzeżenia" xfId="28921" builtinId="11" hidden="1"/>
    <cellStyle name="Tekst ostrzeżenia" xfId="28961" builtinId="11" hidden="1"/>
    <cellStyle name="Tekst ostrzeżenia" xfId="29002" builtinId="11" hidden="1"/>
    <cellStyle name="Tekst ostrzeżenia" xfId="29042" builtinId="11" hidden="1"/>
    <cellStyle name="Tekst ostrzeżenia" xfId="29082" builtinId="11" hidden="1"/>
    <cellStyle name="Tekst ostrzeżenia" xfId="29121" builtinId="11" hidden="1"/>
    <cellStyle name="Tekst ostrzeżenia" xfId="29162" builtinId="11" hidden="1"/>
    <cellStyle name="Tekst ostrzeżenia" xfId="29201" builtinId="11" hidden="1"/>
    <cellStyle name="Tekst ostrzeżenia" xfId="29241" builtinId="11" hidden="1"/>
    <cellStyle name="Tekst ostrzeżenia" xfId="29280" builtinId="11" hidden="1"/>
    <cellStyle name="Tekst ostrzeżenia" xfId="29330" builtinId="11" hidden="1"/>
    <cellStyle name="Tekst ostrzeżenia" xfId="29489" builtinId="11" hidden="1"/>
    <cellStyle name="Tekst ostrzeżenia" xfId="29531" builtinId="11" hidden="1"/>
    <cellStyle name="Tekst ostrzeżenia" xfId="29571" builtinId="11" hidden="1"/>
    <cellStyle name="Tekst ostrzeżenia" xfId="29609" builtinId="11" hidden="1"/>
    <cellStyle name="Tekst ostrzeżenia" xfId="29649" builtinId="11" hidden="1"/>
    <cellStyle name="Tekst ostrzeżenia" xfId="29688" builtinId="11" hidden="1"/>
    <cellStyle name="Tekst ostrzeżenia" xfId="29728" builtinId="11" hidden="1"/>
    <cellStyle name="Tekst ostrzeżenia" xfId="29768" builtinId="11" hidden="1"/>
    <cellStyle name="Tekst ostrzeżenia" xfId="29808" builtinId="11" hidden="1"/>
    <cellStyle name="Tekst ostrzeżenia" xfId="29846" builtinId="11" hidden="1"/>
    <cellStyle name="Tekst ostrzeżenia" xfId="29886" builtinId="11" hidden="1"/>
    <cellStyle name="Tekst ostrzeżenia" xfId="29927" builtinId="11" hidden="1"/>
    <cellStyle name="Tekst ostrzeżenia" xfId="29967" builtinId="11" hidden="1"/>
    <cellStyle name="Tekst ostrzeżenia" xfId="30007" builtinId="11" hidden="1"/>
    <cellStyle name="Tekst ostrzeżenia" xfId="30046" builtinId="11" hidden="1"/>
    <cellStyle name="Tekst ostrzeżenia" xfId="30087" builtinId="11" hidden="1"/>
    <cellStyle name="Tekst ostrzeżenia" xfId="30126" builtinId="11" hidden="1"/>
    <cellStyle name="Tekst ostrzeżenia" xfId="30166" builtinId="11" hidden="1"/>
    <cellStyle name="Tekst ostrzeżenia" xfId="30205" builtinId="11" hidden="1"/>
    <cellStyle name="Tekst ostrzeżenia" xfId="29463" builtinId="11" hidden="1"/>
    <cellStyle name="Tekst ostrzeżenia" xfId="29358" builtinId="11" hidden="1"/>
    <cellStyle name="Tekst ostrzeżenia" xfId="30278" builtinId="11" hidden="1"/>
    <cellStyle name="Tekst ostrzeżenia" xfId="30318" builtinId="11" hidden="1"/>
    <cellStyle name="Tekst ostrzeżenia" xfId="30356" builtinId="11" hidden="1"/>
    <cellStyle name="Tekst ostrzeżenia" xfId="30396" builtinId="11" hidden="1"/>
    <cellStyle name="Tekst ostrzeżenia" xfId="30435" builtinId="11" hidden="1"/>
    <cellStyle name="Tekst ostrzeżenia" xfId="30475" builtinId="11" hidden="1"/>
    <cellStyle name="Tekst ostrzeżenia" xfId="30515" builtinId="11" hidden="1"/>
    <cellStyle name="Tekst ostrzeżenia" xfId="30555" builtinId="11" hidden="1"/>
    <cellStyle name="Tekst ostrzeżenia" xfId="30593" builtinId="11" hidden="1"/>
    <cellStyle name="Tekst ostrzeżenia" xfId="30633" builtinId="11" hidden="1"/>
    <cellStyle name="Tekst ostrzeżenia" xfId="30672" builtinId="11" hidden="1"/>
    <cellStyle name="Tekst ostrzeżenia" xfId="30712" builtinId="11" hidden="1"/>
    <cellStyle name="Tekst ostrzeżenia" xfId="30752" builtinId="11" hidden="1"/>
    <cellStyle name="Tekst ostrzeżenia" xfId="30791" builtinId="11" hidden="1"/>
    <cellStyle name="Tekst ostrzeżenia" xfId="30831" builtinId="11" hidden="1"/>
    <cellStyle name="Tekst ostrzeżenia" xfId="30870" builtinId="11" hidden="1"/>
    <cellStyle name="Tekst ostrzeżenia" xfId="30910" builtinId="11" hidden="1"/>
    <cellStyle name="Tekst ostrzeżenia" xfId="30949" builtinId="11" hidden="1"/>
    <cellStyle name="Tekst ostrzeżenia" xfId="29384" builtinId="11" hidden="1"/>
    <cellStyle name="Tekst ostrzeżenia" xfId="29421" builtinId="11" hidden="1"/>
    <cellStyle name="Tekst ostrzeżenia" xfId="30994" builtinId="11" hidden="1"/>
    <cellStyle name="Tekst ostrzeżenia" xfId="31034" builtinId="11" hidden="1"/>
    <cellStyle name="Tekst ostrzeżenia" xfId="31072" builtinId="11" hidden="1"/>
    <cellStyle name="Tekst ostrzeżenia" xfId="31112" builtinId="11" hidden="1"/>
    <cellStyle name="Tekst ostrzeżenia" xfId="31151" builtinId="11" hidden="1"/>
    <cellStyle name="Tekst ostrzeżenia" xfId="31191" builtinId="11" hidden="1"/>
    <cellStyle name="Tekst ostrzeżenia" xfId="31231" builtinId="11" hidden="1"/>
    <cellStyle name="Tekst ostrzeżenia" xfId="31271" builtinId="11" hidden="1"/>
    <cellStyle name="Tekst ostrzeżenia" xfId="31309" builtinId="11" hidden="1"/>
    <cellStyle name="Tekst ostrzeżenia" xfId="31349" builtinId="11" hidden="1"/>
    <cellStyle name="Tekst ostrzeżenia" xfId="31388" builtinId="11" hidden="1"/>
    <cellStyle name="Tekst ostrzeżenia" xfId="31428" builtinId="11" hidden="1"/>
    <cellStyle name="Tekst ostrzeżenia" xfId="31468" builtinId="11" hidden="1"/>
    <cellStyle name="Tekst ostrzeżenia" xfId="31507" builtinId="11" hidden="1"/>
    <cellStyle name="Tekst ostrzeżenia" xfId="31547" builtinId="11" hidden="1"/>
    <cellStyle name="Tekst ostrzeżenia" xfId="31586" builtinId="11" hidden="1"/>
    <cellStyle name="Tekst ostrzeżenia" xfId="31626" builtinId="11" hidden="1"/>
    <cellStyle name="Tekst ostrzeżenia" xfId="31665" builtinId="11" hidden="1"/>
    <cellStyle name="Tekst ostrzeżenia" xfId="28538" builtinId="11" hidden="1"/>
    <cellStyle name="Tekst ostrzeżenia" xfId="28478" builtinId="11" hidden="1"/>
    <cellStyle name="Tekst ostrzeżenia" xfId="31718" builtinId="11" hidden="1"/>
    <cellStyle name="Tekst ostrzeżenia" xfId="31758" builtinId="11" hidden="1"/>
    <cellStyle name="Tekst ostrzeżenia" xfId="31796" builtinId="11" hidden="1"/>
    <cellStyle name="Tekst ostrzeżenia" xfId="31836" builtinId="11" hidden="1"/>
    <cellStyle name="Tekst ostrzeżenia" xfId="31875" builtinId="11" hidden="1"/>
    <cellStyle name="Tekst ostrzeżenia" xfId="31915" builtinId="11" hidden="1"/>
    <cellStyle name="Tekst ostrzeżenia" xfId="31955" builtinId="11" hidden="1"/>
    <cellStyle name="Tekst ostrzeżenia" xfId="31995" builtinId="11" hidden="1"/>
    <cellStyle name="Tekst ostrzeżenia" xfId="32033" builtinId="11" hidden="1"/>
    <cellStyle name="Tekst ostrzeżenia" xfId="32073" builtinId="11" hidden="1"/>
    <cellStyle name="Tekst ostrzeżenia" xfId="32112" builtinId="11" hidden="1"/>
    <cellStyle name="Tekst ostrzeżenia" xfId="32152" builtinId="11" hidden="1"/>
    <cellStyle name="Tekst ostrzeżenia" xfId="32192" builtinId="11" hidden="1"/>
    <cellStyle name="Tekst ostrzeżenia" xfId="32231" builtinId="11" hidden="1"/>
    <cellStyle name="Tekst ostrzeżenia" xfId="32271" builtinId="11" hidden="1"/>
    <cellStyle name="Tekst ostrzeżenia" xfId="32310" builtinId="11" hidden="1"/>
    <cellStyle name="Tekst ostrzeżenia" xfId="32350" builtinId="11" hidden="1"/>
    <cellStyle name="Tekst ostrzeżenia" xfId="32389" builtinId="11" hidden="1"/>
    <cellStyle name="Tekst ostrzeżenia" xfId="32428" builtinId="11" hidden="1"/>
    <cellStyle name="Tekst ostrzeżenia" xfId="32587" builtinId="11" hidden="1"/>
    <cellStyle name="Tekst ostrzeżenia" xfId="32627" builtinId="11" hidden="1"/>
    <cellStyle name="Tekst ostrzeżenia" xfId="32667" builtinId="11" hidden="1"/>
    <cellStyle name="Tekst ostrzeżenia" xfId="32705" builtinId="11" hidden="1"/>
    <cellStyle name="Tekst ostrzeżenia" xfId="32745" builtinId="11" hidden="1"/>
    <cellStyle name="Tekst ostrzeżenia" xfId="32784" builtinId="11" hidden="1"/>
    <cellStyle name="Tekst ostrzeżenia" xfId="32824" builtinId="11" hidden="1"/>
    <cellStyle name="Tekst ostrzeżenia" xfId="32864" builtinId="11" hidden="1"/>
    <cellStyle name="Tekst ostrzeżenia" xfId="32904" builtinId="11" hidden="1"/>
    <cellStyle name="Tekst ostrzeżenia" xfId="32942" builtinId="11" hidden="1"/>
    <cellStyle name="Tekst ostrzeżenia" xfId="32982" builtinId="11" hidden="1"/>
    <cellStyle name="Tekst ostrzeżenia" xfId="33021" builtinId="11" hidden="1"/>
    <cellStyle name="Tekst ostrzeżenia" xfId="33061" builtinId="11" hidden="1"/>
    <cellStyle name="Tekst ostrzeżenia" xfId="33101" builtinId="11" hidden="1"/>
    <cellStyle name="Tekst ostrzeżenia" xfId="33140" builtinId="11" hidden="1"/>
    <cellStyle name="Tekst ostrzeżenia" xfId="33181" builtinId="11" hidden="1"/>
    <cellStyle name="Tekst ostrzeżenia" xfId="33220" builtinId="11" hidden="1"/>
    <cellStyle name="Tekst ostrzeżenia" xfId="33260" builtinId="11" hidden="1"/>
    <cellStyle name="Tekst ostrzeżenia" xfId="33299" builtinId="11" hidden="1"/>
    <cellStyle name="Tekst ostrzeżenia" xfId="32561" builtinId="11" hidden="1"/>
    <cellStyle name="Tekst ostrzeżenia" xfId="32456" builtinId="11" hidden="1"/>
    <cellStyle name="Tekst ostrzeżenia" xfId="33372" builtinId="11" hidden="1"/>
    <cellStyle name="Tekst ostrzeżenia" xfId="33412" builtinId="11" hidden="1"/>
    <cellStyle name="Tekst ostrzeżenia" xfId="33450" builtinId="11" hidden="1"/>
    <cellStyle name="Tekst ostrzeżenia" xfId="33490" builtinId="11" hidden="1"/>
    <cellStyle name="Tekst ostrzeżenia" xfId="33529" builtinId="11" hidden="1"/>
    <cellStyle name="Tekst ostrzeżenia" xfId="33569" builtinId="11" hidden="1"/>
    <cellStyle name="Tekst ostrzeżenia" xfId="33609" builtinId="11" hidden="1"/>
    <cellStyle name="Tekst ostrzeżenia" xfId="33649" builtinId="11" hidden="1"/>
    <cellStyle name="Tekst ostrzeżenia" xfId="33687" builtinId="11" hidden="1"/>
    <cellStyle name="Tekst ostrzeżenia" xfId="33727" builtinId="11" hidden="1"/>
    <cellStyle name="Tekst ostrzeżenia" xfId="33766" builtinId="11" hidden="1"/>
    <cellStyle name="Tekst ostrzeżenia" xfId="33806" builtinId="11" hidden="1"/>
    <cellStyle name="Tekst ostrzeżenia" xfId="33846" builtinId="11" hidden="1"/>
    <cellStyle name="Tekst ostrzeżenia" xfId="33885" builtinId="11" hidden="1"/>
    <cellStyle name="Tekst ostrzeżenia" xfId="33925" builtinId="11" hidden="1"/>
    <cellStyle name="Tekst ostrzeżenia" xfId="33964" builtinId="11" hidden="1"/>
    <cellStyle name="Tekst ostrzeżenia" xfId="34004" builtinId="11" hidden="1"/>
    <cellStyle name="Tekst ostrzeżenia" xfId="34043" builtinId="11" hidden="1"/>
    <cellStyle name="Tekst ostrzeżenia" xfId="32482" builtinId="11" hidden="1"/>
    <cellStyle name="Tekst ostrzeżenia" xfId="32519" builtinId="11" hidden="1"/>
    <cellStyle name="Tekst ostrzeżenia" xfId="34088" builtinId="11" hidden="1"/>
    <cellStyle name="Tekst ostrzeżenia" xfId="34128" builtinId="11" hidden="1"/>
    <cellStyle name="Tekst ostrzeżenia" xfId="34166" builtinId="11" hidden="1"/>
    <cellStyle name="Tekst ostrzeżenia" xfId="34206" builtinId="11" hidden="1"/>
    <cellStyle name="Tekst ostrzeżenia" xfId="34245" builtinId="11" hidden="1"/>
    <cellStyle name="Tekst ostrzeżenia" xfId="34285" builtinId="11" hidden="1"/>
    <cellStyle name="Tekst ostrzeżenia" xfId="34325" builtinId="11" hidden="1"/>
    <cellStyle name="Tekst ostrzeżenia" xfId="34365" builtinId="11" hidden="1"/>
    <cellStyle name="Tekst ostrzeżenia" xfId="34403" builtinId="11" hidden="1"/>
    <cellStyle name="Tekst ostrzeżenia" xfId="34443" builtinId="11" hidden="1"/>
    <cellStyle name="Tekst ostrzeżenia" xfId="34482" builtinId="11" hidden="1"/>
    <cellStyle name="Tekst ostrzeżenia" xfId="34522" builtinId="11" hidden="1"/>
    <cellStyle name="Tekst ostrzeżenia" xfId="34562" builtinId="11" hidden="1"/>
    <cellStyle name="Tekst ostrzeżenia" xfId="34601" builtinId="11" hidden="1"/>
    <cellStyle name="Tekst ostrzeżenia" xfId="34641" builtinId="11" hidden="1"/>
    <cellStyle name="Tekst ostrzeżenia" xfId="34680" builtinId="11" hidden="1"/>
    <cellStyle name="Tekst ostrzeżenia" xfId="34720" builtinId="11" hidden="1"/>
    <cellStyle name="Tekst ostrzeżenia" xfId="34759" builtinId="11" hidden="1"/>
    <cellStyle name="Tekst ostrzeżenia" xfId="28509" builtinId="11" hidden="1"/>
    <cellStyle name="Tekst ostrzeżenia" xfId="34800" builtinId="11" hidden="1"/>
    <cellStyle name="Tekst ostrzeżenia" xfId="34840" builtinId="11" hidden="1"/>
    <cellStyle name="Tekst ostrzeżenia" xfId="34880" builtinId="11" hidden="1"/>
    <cellStyle name="Tekst ostrzeżenia" xfId="34918" builtinId="11" hidden="1"/>
    <cellStyle name="Tekst ostrzeżenia" xfId="34958" builtinId="11" hidden="1"/>
    <cellStyle name="Tekst ostrzeżenia" xfId="34997" builtinId="11" hidden="1"/>
    <cellStyle name="Tekst ostrzeżenia" xfId="35037" builtinId="11" hidden="1"/>
    <cellStyle name="Tekst ostrzeżenia" xfId="35077" builtinId="11" hidden="1"/>
    <cellStyle name="Tekst ostrzeżenia" xfId="35117" builtinId="11" hidden="1"/>
    <cellStyle name="Tekst ostrzeżenia" xfId="35155" builtinId="11" hidden="1"/>
    <cellStyle name="Tekst ostrzeżenia" xfId="35195" builtinId="11" hidden="1"/>
    <cellStyle name="Tekst ostrzeżenia" xfId="35234" builtinId="11" hidden="1"/>
    <cellStyle name="Tekst ostrzeżenia" xfId="35274" builtinId="11" hidden="1"/>
    <cellStyle name="Tekst ostrzeżenia" xfId="35314" builtinId="11" hidden="1"/>
    <cellStyle name="Tekst ostrzeżenia" xfId="35353" builtinId="11" hidden="1"/>
    <cellStyle name="Tekst ostrzeżenia" xfId="35393" builtinId="11" hidden="1"/>
    <cellStyle name="Tekst ostrzeżenia" xfId="35432" builtinId="11" hidden="1"/>
    <cellStyle name="Tekst ostrzeżenia" xfId="35472" builtinId="11" hidden="1"/>
    <cellStyle name="Tekst ostrzeżenia" xfId="35511" builtinId="11" hidden="1"/>
    <cellStyle name="Tekst ostrzeżenia" xfId="35550" builtinId="11" hidden="1"/>
    <cellStyle name="Tekst ostrzeżenia" xfId="35709" builtinId="11" hidden="1"/>
    <cellStyle name="Tekst ostrzeżenia" xfId="35749" builtinId="11" hidden="1"/>
    <cellStyle name="Tekst ostrzeżenia" xfId="35789" builtinId="11" hidden="1"/>
    <cellStyle name="Tekst ostrzeżenia" xfId="35827" builtinId="11" hidden="1"/>
    <cellStyle name="Tekst ostrzeżenia" xfId="35867" builtinId="11" hidden="1"/>
    <cellStyle name="Tekst ostrzeżenia" xfId="35906" builtinId="11" hidden="1"/>
    <cellStyle name="Tekst ostrzeżenia" xfId="35946" builtinId="11" hidden="1"/>
    <cellStyle name="Tekst ostrzeżenia" xfId="35986" builtinId="11" hidden="1"/>
    <cellStyle name="Tekst ostrzeżenia" xfId="36026" builtinId="11" hidden="1"/>
    <cellStyle name="Tekst ostrzeżenia" xfId="36064" builtinId="11" hidden="1"/>
    <cellStyle name="Tekst ostrzeżenia" xfId="36104" builtinId="11" hidden="1"/>
    <cellStyle name="Tekst ostrzeżenia" xfId="36143" builtinId="11" hidden="1"/>
    <cellStyle name="Tekst ostrzeżenia" xfId="36183" builtinId="11" hidden="1"/>
    <cellStyle name="Tekst ostrzeżenia" xfId="36223" builtinId="11" hidden="1"/>
    <cellStyle name="Tekst ostrzeżenia" xfId="36262" builtinId="11" hidden="1"/>
    <cellStyle name="Tekst ostrzeżenia" xfId="36303" builtinId="11" hidden="1"/>
    <cellStyle name="Tekst ostrzeżenia" xfId="36342" builtinId="11" hidden="1"/>
    <cellStyle name="Tekst ostrzeżenia" xfId="36382" builtinId="11" hidden="1"/>
    <cellStyle name="Tekst ostrzeżenia" xfId="36421" builtinId="11" hidden="1"/>
    <cellStyle name="Tekst ostrzeżenia" xfId="35683" builtinId="11" hidden="1"/>
    <cellStyle name="Tekst ostrzeżenia" xfId="35578" builtinId="11" hidden="1"/>
    <cellStyle name="Tekst ostrzeżenia" xfId="36494" builtinId="11" hidden="1"/>
    <cellStyle name="Tekst ostrzeżenia" xfId="36534" builtinId="11" hidden="1"/>
    <cellStyle name="Tekst ostrzeżenia" xfId="36572" builtinId="11" hidden="1"/>
    <cellStyle name="Tekst ostrzeżenia" xfId="36612" builtinId="11" hidden="1"/>
    <cellStyle name="Tekst ostrzeżenia" xfId="36651" builtinId="11" hidden="1"/>
    <cellStyle name="Tekst ostrzeżenia" xfId="36691" builtinId="11" hidden="1"/>
    <cellStyle name="Tekst ostrzeżenia" xfId="36731" builtinId="11" hidden="1"/>
    <cellStyle name="Tekst ostrzeżenia" xfId="36771" builtinId="11" hidden="1"/>
    <cellStyle name="Tekst ostrzeżenia" xfId="36809" builtinId="11" hidden="1"/>
    <cellStyle name="Tekst ostrzeżenia" xfId="36849" builtinId="11" hidden="1"/>
    <cellStyle name="Tekst ostrzeżenia" xfId="36888" builtinId="11" hidden="1"/>
    <cellStyle name="Tekst ostrzeżenia" xfId="36928" builtinId="11" hidden="1"/>
    <cellStyle name="Tekst ostrzeżenia" xfId="36968" builtinId="11" hidden="1"/>
    <cellStyle name="Tekst ostrzeżenia" xfId="37007" builtinId="11" hidden="1"/>
    <cellStyle name="Tekst ostrzeżenia" xfId="37047" builtinId="11" hidden="1"/>
    <cellStyle name="Tekst ostrzeżenia" xfId="37086" builtinId="11" hidden="1"/>
    <cellStyle name="Tekst ostrzeżenia" xfId="37126" builtinId="11" hidden="1"/>
    <cellStyle name="Tekst ostrzeżenia" xfId="37165" builtinId="11" hidden="1"/>
    <cellStyle name="Tekst ostrzeżenia" xfId="35604" builtinId="11" hidden="1"/>
    <cellStyle name="Tekst ostrzeżenia" xfId="35641" builtinId="11" hidden="1"/>
    <cellStyle name="Tekst ostrzeżenia" xfId="37210" builtinId="11" hidden="1"/>
    <cellStyle name="Tekst ostrzeżenia" xfId="37250" builtinId="11" hidden="1"/>
    <cellStyle name="Tekst ostrzeżenia" xfId="37288" builtinId="11" hidden="1"/>
    <cellStyle name="Tekst ostrzeżenia" xfId="37328" builtinId="11" hidden="1"/>
    <cellStyle name="Tekst ostrzeżenia" xfId="37367" builtinId="11" hidden="1"/>
    <cellStyle name="Tekst ostrzeżenia" xfId="37407" builtinId="11" hidden="1"/>
    <cellStyle name="Tekst ostrzeżenia" xfId="37447" builtinId="11" hidden="1"/>
    <cellStyle name="Tekst ostrzeżenia" xfId="37487" builtinId="11" hidden="1"/>
    <cellStyle name="Tekst ostrzeżenia" xfId="37525" builtinId="11" hidden="1"/>
    <cellStyle name="Tekst ostrzeżenia" xfId="37565" builtinId="11" hidden="1"/>
    <cellStyle name="Tekst ostrzeżenia" xfId="37604" builtinId="11" hidden="1"/>
    <cellStyle name="Tekst ostrzeżenia" xfId="37644" builtinId="11" hidden="1"/>
    <cellStyle name="Tekst ostrzeżenia" xfId="37684" builtinId="11" hidden="1"/>
    <cellStyle name="Tekst ostrzeżenia" xfId="37723" builtinId="11" hidden="1"/>
    <cellStyle name="Tekst ostrzeżenia" xfId="37763" builtinId="11" hidden="1"/>
    <cellStyle name="Tekst ostrzeżenia" xfId="37802" builtinId="11" hidden="1"/>
    <cellStyle name="Tekst ostrzeżenia" xfId="37842" builtinId="11" hidden="1"/>
    <cellStyle name="Tekst ostrzeżenia" xfId="37881" builtinId="11" hidden="1"/>
    <cellStyle name="Tekst ostrzeżenia" xfId="37920" builtinId="11" hidden="1"/>
    <cellStyle name="Tekst ostrzeżenia" xfId="37960" builtinId="11" hidden="1"/>
    <cellStyle name="Tekst ostrzeżenia" xfId="38000" builtinId="11" hidden="1"/>
    <cellStyle name="Tekst ostrzeżenia" xfId="38040" builtinId="11" hidden="1"/>
    <cellStyle name="Tekst ostrzeżenia" xfId="38078" builtinId="11" hidden="1"/>
    <cellStyle name="Tekst ostrzeżenia" xfId="38118" builtinId="11" hidden="1"/>
    <cellStyle name="Tekst ostrzeżenia" xfId="38157" builtinId="11" hidden="1"/>
    <cellStyle name="Tekst ostrzeżenia" xfId="38197" builtinId="11" hidden="1"/>
    <cellStyle name="Tekst ostrzeżenia" xfId="38237" builtinId="11" hidden="1"/>
    <cellStyle name="Tekst ostrzeżenia" xfId="38277" builtinId="11" hidden="1"/>
    <cellStyle name="Tekst ostrzeżenia" xfId="38315" builtinId="11" hidden="1"/>
    <cellStyle name="Tekst ostrzeżenia" xfId="38355" builtinId="11" hidden="1"/>
    <cellStyle name="Tekst ostrzeżenia" xfId="38394" builtinId="11" hidden="1"/>
    <cellStyle name="Tekst ostrzeżenia" xfId="38434" builtinId="11" hidden="1"/>
    <cellStyle name="Tekst ostrzeżenia" xfId="38474" builtinId="11" hidden="1"/>
    <cellStyle name="Tekst ostrzeżenia" xfId="38513" builtinId="11" hidden="1"/>
    <cellStyle name="Tekst ostrzeżenia" xfId="38553" builtinId="11" hidden="1"/>
    <cellStyle name="Tekst ostrzeżenia" xfId="38592" builtinId="11" hidden="1"/>
    <cellStyle name="Tekst ostrzeżenia" xfId="38632" builtinId="11" hidden="1"/>
    <cellStyle name="Tekst ostrzeżenia" xfId="38671" builtinId="11" hidden="1"/>
    <cellStyle name="Tekst ostrzeżenia" xfId="38710" builtinId="11" hidden="1"/>
    <cellStyle name="Tekst ostrzeżenia" xfId="38869" builtinId="11" hidden="1"/>
    <cellStyle name="Tekst ostrzeżenia" xfId="38909" builtinId="11" hidden="1"/>
    <cellStyle name="Tekst ostrzeżenia" xfId="38949" builtinId="11" hidden="1"/>
    <cellStyle name="Tekst ostrzeżenia" xfId="38987" builtinId="11" hidden="1"/>
    <cellStyle name="Tekst ostrzeżenia" xfId="39027" builtinId="11" hidden="1"/>
    <cellStyle name="Tekst ostrzeżenia" xfId="39066" builtinId="11" hidden="1"/>
    <cellStyle name="Tekst ostrzeżenia" xfId="39106" builtinId="11" hidden="1"/>
    <cellStyle name="Tekst ostrzeżenia" xfId="39146" builtinId="11" hidden="1"/>
    <cellStyle name="Tekst ostrzeżenia" xfId="39186" builtinId="11" hidden="1"/>
    <cellStyle name="Tekst ostrzeżenia" xfId="39224" builtinId="11" hidden="1"/>
    <cellStyle name="Tekst ostrzeżenia" xfId="39264" builtinId="11" hidden="1"/>
    <cellStyle name="Tekst ostrzeżenia" xfId="39303" builtinId="11" hidden="1"/>
    <cellStyle name="Tekst ostrzeżenia" xfId="39343" builtinId="11" hidden="1"/>
    <cellStyle name="Tekst ostrzeżenia" xfId="39383" builtinId="11" hidden="1"/>
    <cellStyle name="Tekst ostrzeżenia" xfId="39422" builtinId="11" hidden="1"/>
    <cellStyle name="Tekst ostrzeżenia" xfId="39463" builtinId="11" hidden="1"/>
    <cellStyle name="Tekst ostrzeżenia" xfId="39502" builtinId="11" hidden="1"/>
    <cellStyle name="Tekst ostrzeżenia" xfId="39542" builtinId="11" hidden="1"/>
    <cellStyle name="Tekst ostrzeżenia" xfId="39581" builtinId="11" hidden="1"/>
    <cellStyle name="Tekst ostrzeżenia" xfId="38843" builtinId="11" hidden="1"/>
    <cellStyle name="Tekst ostrzeżenia" xfId="38738" builtinId="11" hidden="1"/>
    <cellStyle name="Tekst ostrzeżenia" xfId="39654" builtinId="11" hidden="1"/>
    <cellStyle name="Tekst ostrzeżenia" xfId="39694" builtinId="11" hidden="1"/>
    <cellStyle name="Tekst ostrzeżenia" xfId="39732" builtinId="11" hidden="1"/>
    <cellStyle name="Tekst ostrzeżenia" xfId="39772" builtinId="11" hidden="1"/>
    <cellStyle name="Tekst ostrzeżenia" xfId="39811" builtinId="11" hidden="1"/>
    <cellStyle name="Tekst ostrzeżenia" xfId="39851" builtinId="11" hidden="1"/>
    <cellStyle name="Tekst ostrzeżenia" xfId="39891" builtinId="11" hidden="1"/>
    <cellStyle name="Tekst ostrzeżenia" xfId="39931" builtinId="11" hidden="1"/>
    <cellStyle name="Tekst ostrzeżenia" xfId="39969" builtinId="11" hidden="1"/>
    <cellStyle name="Tekst ostrzeżenia" xfId="40009" builtinId="11" hidden="1"/>
    <cellStyle name="Tekst ostrzeżenia" xfId="40048" builtinId="11" hidden="1"/>
    <cellStyle name="Tekst ostrzeżenia" xfId="40088" builtinId="11" hidden="1"/>
    <cellStyle name="Tekst ostrzeżenia" xfId="40128" builtinId="11" hidden="1"/>
    <cellStyle name="Tekst ostrzeżenia" xfId="40167" builtinId="11" hidden="1"/>
    <cellStyle name="Tekst ostrzeżenia" xfId="40207" builtinId="11" hidden="1"/>
    <cellStyle name="Tekst ostrzeżenia" xfId="40246" builtinId="11" hidden="1"/>
    <cellStyle name="Tekst ostrzeżenia" xfId="40286" builtinId="11" hidden="1"/>
    <cellStyle name="Tekst ostrzeżenia" xfId="40325" builtinId="11" hidden="1"/>
    <cellStyle name="Tekst ostrzeżenia" xfId="38764" builtinId="11" hidden="1"/>
    <cellStyle name="Tekst ostrzeżenia" xfId="38801" builtinId="11" hidden="1"/>
    <cellStyle name="Tekst ostrzeżenia" xfId="40370" builtinId="11" hidden="1"/>
    <cellStyle name="Tekst ostrzeżenia" xfId="40410" builtinId="11" hidden="1"/>
    <cellStyle name="Tekst ostrzeżenia" xfId="40448" builtinId="11" hidden="1"/>
    <cellStyle name="Tekst ostrzeżenia" xfId="40488" builtinId="11" hidden="1"/>
    <cellStyle name="Tekst ostrzeżenia" xfId="40527" builtinId="11" hidden="1"/>
    <cellStyle name="Tekst ostrzeżenia" xfId="40567" builtinId="11" hidden="1"/>
    <cellStyle name="Tekst ostrzeżenia" xfId="40607" builtinId="11" hidden="1"/>
    <cellStyle name="Tekst ostrzeżenia" xfId="40647" builtinId="11" hidden="1"/>
    <cellStyle name="Tekst ostrzeżenia" xfId="40685" builtinId="11" hidden="1"/>
    <cellStyle name="Tekst ostrzeżenia" xfId="40725" builtinId="11" hidden="1"/>
    <cellStyle name="Tekst ostrzeżenia" xfId="40764" builtinId="11" hidden="1"/>
    <cellStyle name="Tekst ostrzeżenia" xfId="40804" builtinId="11" hidden="1"/>
    <cellStyle name="Tekst ostrzeżenia" xfId="40844" builtinId="11" hidden="1"/>
    <cellStyle name="Tekst ostrzeżenia" xfId="40883" builtinId="11" hidden="1"/>
    <cellStyle name="Tekst ostrzeżenia" xfId="40923" builtinId="11" hidden="1"/>
    <cellStyle name="Tekst ostrzeżenia" xfId="40962" builtinId="11" hidden="1"/>
    <cellStyle name="Tekst ostrzeżenia" xfId="41002" builtinId="11" hidden="1"/>
    <cellStyle name="Tekst ostrzeżenia" xfId="41041" builtinId="11" hidden="1"/>
    <cellStyle name="Tekst ostrzeżenia" xfId="41101" builtinId="11" hidden="1"/>
    <cellStyle name="Tekst ostrzeżenia" xfId="41159" builtinId="11" hidden="1"/>
    <cellStyle name="Tekst ostrzeżenia" xfId="41199" builtinId="11" hidden="1"/>
    <cellStyle name="Tekst ostrzeżenia" xfId="41239" builtinId="11" hidden="1"/>
    <cellStyle name="Tekst ostrzeżenia" xfId="41277" builtinId="11" hidden="1"/>
    <cellStyle name="Tekst ostrzeżenia" xfId="41317" builtinId="11" hidden="1"/>
    <cellStyle name="Tekst ostrzeżenia" xfId="41356" builtinId="11" hidden="1"/>
    <cellStyle name="Tekst ostrzeżenia" xfId="41396" builtinId="11" hidden="1"/>
    <cellStyle name="Tekst ostrzeżenia" xfId="41436" builtinId="11" hidden="1"/>
    <cellStyle name="Tekst ostrzeżenia" xfId="41476" builtinId="11" hidden="1"/>
    <cellStyle name="Tekst ostrzeżenia" xfId="41514" builtinId="11" hidden="1"/>
    <cellStyle name="Tekst ostrzeżenia" xfId="41554" builtinId="11" hidden="1"/>
    <cellStyle name="Tekst ostrzeżenia" xfId="41593" builtinId="11" hidden="1"/>
    <cellStyle name="Tekst ostrzeżenia" xfId="41633" builtinId="11" hidden="1"/>
    <cellStyle name="Tekst ostrzeżenia" xfId="41673" builtinId="11" hidden="1"/>
    <cellStyle name="Tekst ostrzeżenia" xfId="41712" builtinId="11" hidden="1"/>
    <cellStyle name="Tekst ostrzeżenia" xfId="41752" builtinId="11" hidden="1"/>
    <cellStyle name="Tekst ostrzeżenia" xfId="41791" builtinId="11" hidden="1"/>
    <cellStyle name="Tekst ostrzeżenia" xfId="41831" builtinId="11" hidden="1"/>
    <cellStyle name="Tekst ostrzeżenia" xfId="41870" builtinId="11" hidden="1"/>
    <cellStyle name="Tekst ostrzeżenia" xfId="41080" builtinId="11" hidden="1"/>
    <cellStyle name="Tekst ostrzeżenia" xfId="41910" builtinId="11" hidden="1"/>
    <cellStyle name="Tekst ostrzeżenia" xfId="41950" builtinId="11" hidden="1"/>
    <cellStyle name="Tekst ostrzeżenia" xfId="41990" builtinId="11" hidden="1"/>
    <cellStyle name="Tekst ostrzeżenia" xfId="42028" builtinId="11" hidden="1"/>
    <cellStyle name="Tekst ostrzeżenia" xfId="42068" builtinId="11" hidden="1"/>
    <cellStyle name="Tekst ostrzeżenia" xfId="42107" builtinId="11" hidden="1"/>
    <cellStyle name="Tekst ostrzeżenia" xfId="42147" builtinId="11" hidden="1"/>
    <cellStyle name="Tekst ostrzeżenia" xfId="42187" builtinId="11" hidden="1"/>
    <cellStyle name="Tekst ostrzeżenia" xfId="42227" builtinId="11" hidden="1"/>
    <cellStyle name="Tekst ostrzeżenia" xfId="42265" builtinId="11" hidden="1"/>
    <cellStyle name="Tekst ostrzeżenia" xfId="42305" builtinId="11" hidden="1"/>
    <cellStyle name="Tekst ostrzeżenia" xfId="42344" builtinId="11" hidden="1"/>
    <cellStyle name="Tekst ostrzeżenia" xfId="42384" builtinId="11" hidden="1"/>
    <cellStyle name="Tekst ostrzeżenia" xfId="42424" builtinId="11" hidden="1"/>
    <cellStyle name="Tekst ostrzeżenia" xfId="42463" builtinId="11" hidden="1"/>
    <cellStyle name="Tekst ostrzeżenia" xfId="42503" builtinId="11" hidden="1"/>
    <cellStyle name="Tekst ostrzeżenia" xfId="42542" builtinId="11" hidden="1"/>
    <cellStyle name="Tekst ostrzeżenia" xfId="42582" builtinId="11" hidden="1"/>
    <cellStyle name="Tekst ostrzeżenia" xfId="42621" builtinId="11" hidden="1"/>
    <cellStyle name="Tekst ostrzeżenia" xfId="42685" builtinId="11" hidden="1"/>
    <cellStyle name="Tekst ostrzeżenia" xfId="42739" builtinId="11" hidden="1"/>
    <cellStyle name="Tekst ostrzeżenia" xfId="42779" builtinId="11" hidden="1"/>
    <cellStyle name="Tekst ostrzeżenia" xfId="42819" builtinId="11" hidden="1"/>
    <cellStyle name="Tekst ostrzeżenia" xfId="42857" builtinId="11" hidden="1"/>
    <cellStyle name="Tekst ostrzeżenia" xfId="42897" builtinId="11" hidden="1"/>
    <cellStyle name="Tekst ostrzeżenia" xfId="42936" builtinId="11" hidden="1"/>
    <cellStyle name="Tekst ostrzeżenia" xfId="42976" builtinId="11" hidden="1"/>
    <cellStyle name="Tekst ostrzeżenia" xfId="43016" builtinId="11" hidden="1"/>
    <cellStyle name="Tekst ostrzeżenia" xfId="43056" builtinId="11" hidden="1"/>
    <cellStyle name="Tekst ostrzeżenia" xfId="43094" builtinId="11" hidden="1"/>
    <cellStyle name="Tekst ostrzeżenia" xfId="43134" builtinId="11" hidden="1"/>
    <cellStyle name="Tekst ostrzeżenia" xfId="43173" builtinId="11" hidden="1"/>
    <cellStyle name="Tekst ostrzeżenia" xfId="43213" builtinId="11" hidden="1"/>
    <cellStyle name="Tekst ostrzeżenia" xfId="43253" builtinId="11" hidden="1"/>
    <cellStyle name="Tekst ostrzeżenia" xfId="43292" builtinId="11" hidden="1"/>
    <cellStyle name="Tekst ostrzeżenia" xfId="43332" builtinId="11" hidden="1"/>
    <cellStyle name="Tekst ostrzeżenia" xfId="43371" builtinId="11" hidden="1"/>
    <cellStyle name="Tekst ostrzeżenia" xfId="43411" builtinId="11" hidden="1"/>
    <cellStyle name="Tekst ostrzeżenia" xfId="43450" builtinId="11" hidden="1"/>
    <cellStyle name="Tekst ostrzeżenia" xfId="42656" builtinId="11" hidden="1"/>
    <cellStyle name="Tekst ostrzeżenia" xfId="43490" builtinId="11" hidden="1"/>
    <cellStyle name="Tekst ostrzeżenia" xfId="43530" builtinId="11" hidden="1"/>
    <cellStyle name="Tekst ostrzeżenia" xfId="43570" builtinId="11" hidden="1"/>
    <cellStyle name="Tekst ostrzeżenia" xfId="43608" builtinId="11" hidden="1"/>
    <cellStyle name="Tekst ostrzeżenia" xfId="43648" builtinId="11" hidden="1"/>
    <cellStyle name="Tekst ostrzeżenia" xfId="43687" builtinId="11" hidden="1"/>
    <cellStyle name="Tekst ostrzeżenia" xfId="43727" builtinId="11" hidden="1"/>
    <cellStyle name="Tekst ostrzeżenia" xfId="43767" builtinId="11" hidden="1"/>
    <cellStyle name="Tekst ostrzeżenia" xfId="43807" builtinId="11" hidden="1"/>
    <cellStyle name="Tekst ostrzeżenia" xfId="43845" builtinId="11" hidden="1"/>
    <cellStyle name="Tekst ostrzeżenia" xfId="43885" builtinId="11" hidden="1"/>
    <cellStyle name="Tekst ostrzeżenia" xfId="43924" builtinId="11" hidden="1"/>
    <cellStyle name="Tekst ostrzeżenia" xfId="43964" builtinId="11" hidden="1"/>
    <cellStyle name="Tekst ostrzeżenia" xfId="44004" builtinId="11" hidden="1"/>
    <cellStyle name="Tekst ostrzeżenia" xfId="44043" builtinId="11" hidden="1"/>
    <cellStyle name="Tekst ostrzeżenia" xfId="44083" builtinId="11" hidden="1"/>
    <cellStyle name="Tekst ostrzeżenia" xfId="44122" builtinId="11" hidden="1"/>
    <cellStyle name="Tekst ostrzeżenia" xfId="44162" builtinId="11" hidden="1"/>
    <cellStyle name="Tekst ostrzeżenia" xfId="44201" builtinId="11" hidden="1"/>
    <cellStyle name="Tekst ostrzeżenia" xfId="44265" builtinId="11" hidden="1"/>
    <cellStyle name="Tekst ostrzeżenia" xfId="44319" builtinId="11" hidden="1"/>
    <cellStyle name="Tekst ostrzeżenia" xfId="44359" builtinId="11" hidden="1"/>
    <cellStyle name="Tekst ostrzeżenia" xfId="44399" builtinId="11" hidden="1"/>
    <cellStyle name="Tekst ostrzeżenia" xfId="44437" builtinId="11" hidden="1"/>
    <cellStyle name="Tekst ostrzeżenia" xfId="44477" builtinId="11" hidden="1"/>
    <cellStyle name="Tekst ostrzeżenia" xfId="44516" builtinId="11" hidden="1"/>
    <cellStyle name="Tekst ostrzeżenia" xfId="44556" builtinId="11" hidden="1"/>
    <cellStyle name="Tekst ostrzeżenia" xfId="44596" builtinId="11" hidden="1"/>
    <cellStyle name="Tekst ostrzeżenia" xfId="44636" builtinId="11" hidden="1"/>
    <cellStyle name="Tekst ostrzeżenia" xfId="44674" builtinId="11" hidden="1"/>
    <cellStyle name="Tekst ostrzeżenia" xfId="44714" builtinId="11" hidden="1"/>
    <cellStyle name="Tekst ostrzeżenia" xfId="44753" builtinId="11" hidden="1"/>
    <cellStyle name="Tekst ostrzeżenia" xfId="44793" builtinId="11" hidden="1"/>
    <cellStyle name="Tekst ostrzeżenia" xfId="44833" builtinId="11" hidden="1"/>
    <cellStyle name="Tekst ostrzeżenia" xfId="44872" builtinId="11" hidden="1"/>
    <cellStyle name="Tekst ostrzeżenia" xfId="44912" builtinId="11" hidden="1"/>
    <cellStyle name="Tekst ostrzeżenia" xfId="44951" builtinId="11" hidden="1"/>
    <cellStyle name="Tekst ostrzeżenia" xfId="44991" builtinId="11" hidden="1"/>
    <cellStyle name="Tekst ostrzeżenia" xfId="45030" builtinId="11" hidden="1"/>
    <cellStyle name="Tekst ostrzeżenia" xfId="44237" builtinId="11" hidden="1"/>
    <cellStyle name="Tekst ostrzeżenia" xfId="45070" builtinId="11" hidden="1"/>
    <cellStyle name="Tekst ostrzeżenia" xfId="45110" builtinId="11" hidden="1"/>
    <cellStyle name="Tekst ostrzeżenia" xfId="45150" builtinId="11" hidden="1"/>
    <cellStyle name="Tekst ostrzeżenia" xfId="45188" builtinId="11" hidden="1"/>
    <cellStyle name="Tekst ostrzeżenia" xfId="45228" builtinId="11" hidden="1"/>
    <cellStyle name="Tekst ostrzeżenia" xfId="45267" builtinId="11" hidden="1"/>
    <cellStyle name="Tekst ostrzeżenia" xfId="45307" builtinId="11" hidden="1"/>
    <cellStyle name="Tekst ostrzeżenia" xfId="45347" builtinId="11" hidden="1"/>
    <cellStyle name="Tekst ostrzeżenia" xfId="45387" builtinId="11" hidden="1"/>
    <cellStyle name="Tekst ostrzeżenia" xfId="45425" builtinId="11" hidden="1"/>
    <cellStyle name="Tekst ostrzeżenia" xfId="45465" builtinId="11" hidden="1"/>
    <cellStyle name="Tekst ostrzeżenia" xfId="45504" builtinId="11" hidden="1"/>
    <cellStyle name="Tekst ostrzeżenia" xfId="45544" builtinId="11" hidden="1"/>
    <cellStyle name="Tekst ostrzeżenia" xfId="45584" builtinId="11" hidden="1"/>
    <cellStyle name="Tekst ostrzeżenia" xfId="45623" builtinId="11" hidden="1"/>
    <cellStyle name="Tekst ostrzeżenia" xfId="45663" builtinId="11" hidden="1"/>
    <cellStyle name="Tekst ostrzeżenia" xfId="45702" builtinId="11" hidden="1"/>
    <cellStyle name="Tekst ostrzeżenia" xfId="45742" builtinId="11" hidden="1"/>
    <cellStyle name="Tekst ostrzeżenia" xfId="45781" builtinId="11" hidden="1"/>
    <cellStyle name="Title" xfId="1" hidden="1"/>
    <cellStyle name="Title" xfId="76" hidden="1"/>
    <cellStyle name="Titre" xfId="107" hidden="1"/>
    <cellStyle name="Tytuł" xfId="185" builtinId="15" hidden="1"/>
    <cellStyle name="Tytuł" xfId="224" builtinId="15" hidden="1"/>
    <cellStyle name="Tytuł" xfId="264" builtinId="15" hidden="1"/>
    <cellStyle name="Tytuł" xfId="304" builtinId="15" hidden="1"/>
    <cellStyle name="Tytuł" xfId="344" builtinId="15" hidden="1"/>
    <cellStyle name="Tytuł" xfId="303" builtinId="15" hidden="1"/>
    <cellStyle name="Tytuł" xfId="422" builtinId="15" hidden="1"/>
    <cellStyle name="Tytuł" xfId="461" builtinId="15" hidden="1"/>
    <cellStyle name="Tytuł" xfId="501" builtinId="15" hidden="1"/>
    <cellStyle name="Tytuł" xfId="541" builtinId="15" hidden="1"/>
    <cellStyle name="Tytuł" xfId="580" builtinId="15" hidden="1"/>
    <cellStyle name="Tytuł" xfId="620" builtinId="15" hidden="1"/>
    <cellStyle name="Tytuł" xfId="659" builtinId="15" hidden="1"/>
    <cellStyle name="Tytuł" xfId="699" builtinId="15" hidden="1"/>
    <cellStyle name="Tytuł" xfId="738" builtinId="15" hidden="1"/>
    <cellStyle name="Tytuł" xfId="777" builtinId="15" hidden="1"/>
    <cellStyle name="Tytuł" xfId="936" builtinId="15" hidden="1"/>
    <cellStyle name="Tytuł" xfId="976" builtinId="15" hidden="1"/>
    <cellStyle name="Tytuł" xfId="1016" builtinId="15" hidden="1"/>
    <cellStyle name="Tytuł" xfId="975" builtinId="15" hidden="1"/>
    <cellStyle name="Tytuł" xfId="1094" builtinId="15" hidden="1"/>
    <cellStyle name="Tytuł" xfId="1133" builtinId="15" hidden="1"/>
    <cellStyle name="Tytuł" xfId="1173" builtinId="15" hidden="1"/>
    <cellStyle name="Tytuł" xfId="1213" builtinId="15" hidden="1"/>
    <cellStyle name="Tytuł" xfId="1253" builtinId="15" hidden="1"/>
    <cellStyle name="Tytuł" xfId="1212" builtinId="15" hidden="1"/>
    <cellStyle name="Tytuł" xfId="1331" builtinId="15" hidden="1"/>
    <cellStyle name="Tytuł" xfId="1370" builtinId="15" hidden="1"/>
    <cellStyle name="Tytuł" xfId="1410" builtinId="15" hidden="1"/>
    <cellStyle name="Tytuł" xfId="1450" builtinId="15" hidden="1"/>
    <cellStyle name="Tytuł" xfId="1489" builtinId="15" hidden="1"/>
    <cellStyle name="Tytuł" xfId="1530" builtinId="15" hidden="1"/>
    <cellStyle name="Tytuł" xfId="1569" builtinId="15" hidden="1"/>
    <cellStyle name="Tytuł" xfId="1609" builtinId="15" hidden="1"/>
    <cellStyle name="Tytuł" xfId="1648" builtinId="15" hidden="1"/>
    <cellStyle name="Tytuł" xfId="934" builtinId="15" hidden="1"/>
    <cellStyle name="Tytuł" xfId="831" builtinId="15" hidden="1"/>
    <cellStyle name="Tytuł" xfId="1721" builtinId="15" hidden="1"/>
    <cellStyle name="Tytuł" xfId="1761" builtinId="15" hidden="1"/>
    <cellStyle name="Tytuł" xfId="1720" builtinId="15" hidden="1"/>
    <cellStyle name="Tytuł" xfId="1839" builtinId="15" hidden="1"/>
    <cellStyle name="Tytuł" xfId="1878" builtinId="15" hidden="1"/>
    <cellStyle name="Tytuł" xfId="1918" builtinId="15" hidden="1"/>
    <cellStyle name="Tytuł" xfId="1958" builtinId="15" hidden="1"/>
    <cellStyle name="Tytuł" xfId="1998" builtinId="15" hidden="1"/>
    <cellStyle name="Tytuł" xfId="1957" builtinId="15" hidden="1"/>
    <cellStyle name="Tytuł" xfId="2076" builtinId="15" hidden="1"/>
    <cellStyle name="Tytuł" xfId="2115" builtinId="15" hidden="1"/>
    <cellStyle name="Tytuł" xfId="2155" builtinId="15" hidden="1"/>
    <cellStyle name="Tytuł" xfId="2195" builtinId="15" hidden="1"/>
    <cellStyle name="Tytuł" xfId="2234" builtinId="15" hidden="1"/>
    <cellStyle name="Tytuł" xfId="2274" builtinId="15" hidden="1"/>
    <cellStyle name="Tytuł" xfId="2313" builtinId="15" hidden="1"/>
    <cellStyle name="Tytuł" xfId="2353" builtinId="15" hidden="1"/>
    <cellStyle name="Tytuł" xfId="2392" builtinId="15" hidden="1"/>
    <cellStyle name="Tytuł" xfId="833" builtinId="15" hidden="1"/>
    <cellStyle name="Tytuł" xfId="867" builtinId="15" hidden="1"/>
    <cellStyle name="Tytuł" xfId="2437" builtinId="15" hidden="1"/>
    <cellStyle name="Tytuł" xfId="2477" builtinId="15" hidden="1"/>
    <cellStyle name="Tytuł" xfId="2436" builtinId="15" hidden="1"/>
    <cellStyle name="Tytuł" xfId="2555" builtinId="15" hidden="1"/>
    <cellStyle name="Tytuł" xfId="2594" builtinId="15" hidden="1"/>
    <cellStyle name="Tytuł" xfId="2634" builtinId="15" hidden="1"/>
    <cellStyle name="Tytuł" xfId="2674" builtinId="15" hidden="1"/>
    <cellStyle name="Tytuł" xfId="2714" builtinId="15" hidden="1"/>
    <cellStyle name="Tytuł" xfId="2673" builtinId="15" hidden="1"/>
    <cellStyle name="Tytuł" xfId="2792" builtinId="15" hidden="1"/>
    <cellStyle name="Tytuł" xfId="2831" builtinId="15" hidden="1"/>
    <cellStyle name="Tytuł" xfId="2871" builtinId="15" hidden="1"/>
    <cellStyle name="Tytuł" xfId="2911" builtinId="15" hidden="1"/>
    <cellStyle name="Tytuł" xfId="2950" builtinId="15" hidden="1"/>
    <cellStyle name="Tytuł" xfId="2990" builtinId="15" hidden="1"/>
    <cellStyle name="Tytuł" xfId="3029" builtinId="15" hidden="1"/>
    <cellStyle name="Tytuł" xfId="3069" builtinId="15" hidden="1"/>
    <cellStyle name="Tytuł" xfId="3108" builtinId="15" hidden="1"/>
    <cellStyle name="Tytuł" xfId="3147" builtinId="15" hidden="1"/>
    <cellStyle name="Tytuł" xfId="3340" builtinId="15" hidden="1"/>
    <cellStyle name="Tytuł" xfId="3384" builtinId="15" hidden="1"/>
    <cellStyle name="Tytuł" xfId="3424" builtinId="15" hidden="1"/>
    <cellStyle name="Tytuł" xfId="3383" builtinId="15" hidden="1"/>
    <cellStyle name="Tytuł" xfId="3502" builtinId="15" hidden="1"/>
    <cellStyle name="Tytuł" xfId="3541" builtinId="15" hidden="1"/>
    <cellStyle name="Tytuł" xfId="3581" builtinId="15" hidden="1"/>
    <cellStyle name="Tytuł" xfId="3621" builtinId="15" hidden="1"/>
    <cellStyle name="Tytuł" xfId="3661" builtinId="15" hidden="1"/>
    <cellStyle name="Tytuł" xfId="3620" builtinId="15" hidden="1"/>
    <cellStyle name="Tytuł" xfId="3739" builtinId="15" hidden="1"/>
    <cellStyle name="Tytuł" xfId="3782" builtinId="15" hidden="1"/>
    <cellStyle name="Tytuł" xfId="3822" builtinId="15" hidden="1"/>
    <cellStyle name="Tytuł" xfId="3862" builtinId="15" hidden="1"/>
    <cellStyle name="Tytuł" xfId="3901" builtinId="15" hidden="1"/>
    <cellStyle name="Tytuł" xfId="3942" builtinId="15" hidden="1"/>
    <cellStyle name="Tytuł" xfId="3981" builtinId="15" hidden="1"/>
    <cellStyle name="Tytuł" xfId="4021" builtinId="15" hidden="1"/>
    <cellStyle name="Tytuł" xfId="4060" builtinId="15" hidden="1"/>
    <cellStyle name="Tytuł" xfId="4117" builtinId="15" hidden="1"/>
    <cellStyle name="Tytuł" xfId="4276" builtinId="15" hidden="1"/>
    <cellStyle name="Tytuł" xfId="4320" builtinId="15" hidden="1"/>
    <cellStyle name="Tytuł" xfId="4360" builtinId="15" hidden="1"/>
    <cellStyle name="Tytuł" xfId="4319" builtinId="15" hidden="1"/>
    <cellStyle name="Tytuł" xfId="4438" builtinId="15" hidden="1"/>
    <cellStyle name="Tytuł" xfId="4477" builtinId="15" hidden="1"/>
    <cellStyle name="Tytuł" xfId="4517" builtinId="15" hidden="1"/>
    <cellStyle name="Tytuł" xfId="4557" builtinId="15" hidden="1"/>
    <cellStyle name="Tytuł" xfId="4597" builtinId="15" hidden="1"/>
    <cellStyle name="Tytuł" xfId="4556" builtinId="15" hidden="1"/>
    <cellStyle name="Tytuł" xfId="4675" builtinId="15" hidden="1"/>
    <cellStyle name="Tytuł" xfId="4718" builtinId="15" hidden="1"/>
    <cellStyle name="Tytuł" xfId="4758" builtinId="15" hidden="1"/>
    <cellStyle name="Tytuł" xfId="4798" builtinId="15" hidden="1"/>
    <cellStyle name="Tytuł" xfId="4837" builtinId="15" hidden="1"/>
    <cellStyle name="Tytuł" xfId="4878" builtinId="15" hidden="1"/>
    <cellStyle name="Tytuł" xfId="4917" builtinId="15" hidden="1"/>
    <cellStyle name="Tytuł" xfId="4957" builtinId="15" hidden="1"/>
    <cellStyle name="Tytuł" xfId="4996" builtinId="15" hidden="1"/>
    <cellStyle name="Tytuł" xfId="4274" builtinId="15" hidden="1"/>
    <cellStyle name="Tytuł" xfId="4171" builtinId="15" hidden="1"/>
    <cellStyle name="Tytuł" xfId="5069" builtinId="15" hidden="1"/>
    <cellStyle name="Tytuł" xfId="5109" builtinId="15" hidden="1"/>
    <cellStyle name="Tytuł" xfId="5068" builtinId="15" hidden="1"/>
    <cellStyle name="Tytuł" xfId="5187" builtinId="15" hidden="1"/>
    <cellStyle name="Tytuł" xfId="5226" builtinId="15" hidden="1"/>
    <cellStyle name="Tytuł" xfId="5266" builtinId="15" hidden="1"/>
    <cellStyle name="Tytuł" xfId="5306" builtinId="15" hidden="1"/>
    <cellStyle name="Tytuł" xfId="5346" builtinId="15" hidden="1"/>
    <cellStyle name="Tytuł" xfId="5305" builtinId="15" hidden="1"/>
    <cellStyle name="Tytuł" xfId="5424" builtinId="15" hidden="1"/>
    <cellStyle name="Tytuł" xfId="5463" builtinId="15" hidden="1"/>
    <cellStyle name="Tytuł" xfId="5503" builtinId="15" hidden="1"/>
    <cellStyle name="Tytuł" xfId="5543" builtinId="15" hidden="1"/>
    <cellStyle name="Tytuł" xfId="5582" builtinId="15" hidden="1"/>
    <cellStyle name="Tytuł" xfId="5622" builtinId="15" hidden="1"/>
    <cellStyle name="Tytuł" xfId="5661" builtinId="15" hidden="1"/>
    <cellStyle name="Tytuł" xfId="5701" builtinId="15" hidden="1"/>
    <cellStyle name="Tytuł" xfId="5740" builtinId="15" hidden="1"/>
    <cellStyle name="Tytuł" xfId="4173" builtinId="15" hidden="1"/>
    <cellStyle name="Tytuł" xfId="4207" builtinId="15" hidden="1"/>
    <cellStyle name="Tytuł" xfId="5785" builtinId="15" hidden="1"/>
    <cellStyle name="Tytuł" xfId="5825" builtinId="15" hidden="1"/>
    <cellStyle name="Tytuł" xfId="5784" builtinId="15" hidden="1"/>
    <cellStyle name="Tytuł" xfId="5903" builtinId="15" hidden="1"/>
    <cellStyle name="Tytuł" xfId="5942" builtinId="15" hidden="1"/>
    <cellStyle name="Tytuł" xfId="5982" builtinId="15" hidden="1"/>
    <cellStyle name="Tytuł" xfId="6022" builtinId="15" hidden="1"/>
    <cellStyle name="Tytuł" xfId="6062" builtinId="15" hidden="1"/>
    <cellStyle name="Tytuł" xfId="6021" builtinId="15" hidden="1"/>
    <cellStyle name="Tytuł" xfId="6140" builtinId="15" hidden="1"/>
    <cellStyle name="Tytuł" xfId="6179" builtinId="15" hidden="1"/>
    <cellStyle name="Tytuł" xfId="6219" builtinId="15" hidden="1"/>
    <cellStyle name="Tytuł" xfId="6259" builtinId="15" hidden="1"/>
    <cellStyle name="Tytuł" xfId="6298" builtinId="15" hidden="1"/>
    <cellStyle name="Tytuł" xfId="6338" builtinId="15" hidden="1"/>
    <cellStyle name="Tytuł" xfId="6377" builtinId="15" hidden="1"/>
    <cellStyle name="Tytuł" xfId="6417" builtinId="15" hidden="1"/>
    <cellStyle name="Tytuł" xfId="6456" builtinId="15" hidden="1"/>
    <cellStyle name="Tytuł" xfId="3338" builtinId="15" hidden="1"/>
    <cellStyle name="Tytuł" xfId="3211" builtinId="15" hidden="1"/>
    <cellStyle name="Tytuł" xfId="6511" builtinId="15" hidden="1"/>
    <cellStyle name="Tytuł" xfId="6551" builtinId="15" hidden="1"/>
    <cellStyle name="Tytuł" xfId="6510" builtinId="15" hidden="1"/>
    <cellStyle name="Tytuł" xfId="6629" builtinId="15" hidden="1"/>
    <cellStyle name="Tytuł" xfId="6668" builtinId="15" hidden="1"/>
    <cellStyle name="Tytuł" xfId="6708" builtinId="15" hidden="1"/>
    <cellStyle name="Tytuł" xfId="6748" builtinId="15" hidden="1"/>
    <cellStyle name="Tytuł" xfId="6788" builtinId="15" hidden="1"/>
    <cellStyle name="Tytuł" xfId="6747" builtinId="15" hidden="1"/>
    <cellStyle name="Tytuł" xfId="6866" builtinId="15" hidden="1"/>
    <cellStyle name="Tytuł" xfId="6907" builtinId="15" hidden="1"/>
    <cellStyle name="Tytuł" xfId="6947" builtinId="15" hidden="1"/>
    <cellStyle name="Tytuł" xfId="6987" builtinId="15" hidden="1"/>
    <cellStyle name="Tytuł" xfId="7026" builtinId="15" hidden="1"/>
    <cellStyle name="Tytuł" xfId="7067" builtinId="15" hidden="1"/>
    <cellStyle name="Tytuł" xfId="7106" builtinId="15" hidden="1"/>
    <cellStyle name="Tytuł" xfId="7146" builtinId="15" hidden="1"/>
    <cellStyle name="Tytuł" xfId="7185" builtinId="15" hidden="1"/>
    <cellStyle name="Tytuł" xfId="7235" builtinId="15" hidden="1"/>
    <cellStyle name="Tytuł" xfId="7394" builtinId="15" hidden="1"/>
    <cellStyle name="Tytuł" xfId="7436" builtinId="15" hidden="1"/>
    <cellStyle name="Tytuł" xfId="7476" builtinId="15" hidden="1"/>
    <cellStyle name="Tytuł" xfId="7435" builtinId="15" hidden="1"/>
    <cellStyle name="Tytuł" xfId="7554" builtinId="15" hidden="1"/>
    <cellStyle name="Tytuł" xfId="7593" builtinId="15" hidden="1"/>
    <cellStyle name="Tytuł" xfId="7633" builtinId="15" hidden="1"/>
    <cellStyle name="Tytuł" xfId="7673" builtinId="15" hidden="1"/>
    <cellStyle name="Tytuł" xfId="7713" builtinId="15" hidden="1"/>
    <cellStyle name="Tytuł" xfId="7672" builtinId="15" hidden="1"/>
    <cellStyle name="Tytuł" xfId="7791" builtinId="15" hidden="1"/>
    <cellStyle name="Tytuł" xfId="7832" builtinId="15" hidden="1"/>
    <cellStyle name="Tytuł" xfId="7872" builtinId="15" hidden="1"/>
    <cellStyle name="Tytuł" xfId="7912" builtinId="15" hidden="1"/>
    <cellStyle name="Tytuł" xfId="7951" builtinId="15" hidden="1"/>
    <cellStyle name="Tytuł" xfId="7992" builtinId="15" hidden="1"/>
    <cellStyle name="Tytuł" xfId="8031" builtinId="15" hidden="1"/>
    <cellStyle name="Tytuł" xfId="8071" builtinId="15" hidden="1"/>
    <cellStyle name="Tytuł" xfId="8110" builtinId="15" hidden="1"/>
    <cellStyle name="Tytuł" xfId="7392" builtinId="15" hidden="1"/>
    <cellStyle name="Tytuł" xfId="7289" builtinId="15" hidden="1"/>
    <cellStyle name="Tytuł" xfId="8183" builtinId="15" hidden="1"/>
    <cellStyle name="Tytuł" xfId="8223" builtinId="15" hidden="1"/>
    <cellStyle name="Tytuł" xfId="8182" builtinId="15" hidden="1"/>
    <cellStyle name="Tytuł" xfId="8301" builtinId="15" hidden="1"/>
    <cellStyle name="Tytuł" xfId="8340" builtinId="15" hidden="1"/>
    <cellStyle name="Tytuł" xfId="8380" builtinId="15" hidden="1"/>
    <cellStyle name="Tytuł" xfId="8420" builtinId="15" hidden="1"/>
    <cellStyle name="Tytuł" xfId="8460" builtinId="15" hidden="1"/>
    <cellStyle name="Tytuł" xfId="8419" builtinId="15" hidden="1"/>
    <cellStyle name="Tytuł" xfId="8538" builtinId="15" hidden="1"/>
    <cellStyle name="Tytuł" xfId="8577" builtinId="15" hidden="1"/>
    <cellStyle name="Tytuł" xfId="8617" builtinId="15" hidden="1"/>
    <cellStyle name="Tytuł" xfId="8657" builtinId="15" hidden="1"/>
    <cellStyle name="Tytuł" xfId="8696" builtinId="15" hidden="1"/>
    <cellStyle name="Tytuł" xfId="8736" builtinId="15" hidden="1"/>
    <cellStyle name="Tytuł" xfId="8775" builtinId="15" hidden="1"/>
    <cellStyle name="Tytuł" xfId="8815" builtinId="15" hidden="1"/>
    <cellStyle name="Tytuł" xfId="8854" builtinId="15" hidden="1"/>
    <cellStyle name="Tytuł" xfId="7291" builtinId="15" hidden="1"/>
    <cellStyle name="Tytuł" xfId="7325" builtinId="15" hidden="1"/>
    <cellStyle name="Tytuł" xfId="8899" builtinId="15" hidden="1"/>
    <cellStyle name="Tytuł" xfId="8939" builtinId="15" hidden="1"/>
    <cellStyle name="Tytuł" xfId="8898" builtinId="15" hidden="1"/>
    <cellStyle name="Tytuł" xfId="9017" builtinId="15" hidden="1"/>
    <cellStyle name="Tytuł" xfId="9056" builtinId="15" hidden="1"/>
    <cellStyle name="Tytuł" xfId="9096" builtinId="15" hidden="1"/>
    <cellStyle name="Tytuł" xfId="9136" builtinId="15" hidden="1"/>
    <cellStyle name="Tytuł" xfId="9176" builtinId="15" hidden="1"/>
    <cellStyle name="Tytuł" xfId="9135" builtinId="15" hidden="1"/>
    <cellStyle name="Tytuł" xfId="9254" builtinId="15" hidden="1"/>
    <cellStyle name="Tytuł" xfId="9293" builtinId="15" hidden="1"/>
    <cellStyle name="Tytuł" xfId="9333" builtinId="15" hidden="1"/>
    <cellStyle name="Tytuł" xfId="9373" builtinId="15" hidden="1"/>
    <cellStyle name="Tytuł" xfId="9412" builtinId="15" hidden="1"/>
    <cellStyle name="Tytuł" xfId="9452" builtinId="15" hidden="1"/>
    <cellStyle name="Tytuł" xfId="9491" builtinId="15" hidden="1"/>
    <cellStyle name="Tytuł" xfId="9531" builtinId="15" hidden="1"/>
    <cellStyle name="Tytuł" xfId="9570" builtinId="15" hidden="1"/>
    <cellStyle name="Tytuł" xfId="3941" builtinId="15" hidden="1"/>
    <cellStyle name="Tytuł" xfId="9611" builtinId="15" hidden="1"/>
    <cellStyle name="Tytuł" xfId="9651" builtinId="15" hidden="1"/>
    <cellStyle name="Tytuł" xfId="9691" builtinId="15" hidden="1"/>
    <cellStyle name="Tytuł" xfId="9650" builtinId="15" hidden="1"/>
    <cellStyle name="Tytuł" xfId="9769" builtinId="15" hidden="1"/>
    <cellStyle name="Tytuł" xfId="9808" builtinId="15" hidden="1"/>
    <cellStyle name="Tytuł" xfId="9848" builtinId="15" hidden="1"/>
    <cellStyle name="Tytuł" xfId="9888" builtinId="15" hidden="1"/>
    <cellStyle name="Tytuł" xfId="9928" builtinId="15" hidden="1"/>
    <cellStyle name="Tytuł" xfId="9887" builtinId="15" hidden="1"/>
    <cellStyle name="Tytuł" xfId="10006" builtinId="15" hidden="1"/>
    <cellStyle name="Tytuł" xfId="10045" builtinId="15" hidden="1"/>
    <cellStyle name="Tytuł" xfId="10085" builtinId="15" hidden="1"/>
    <cellStyle name="Tytuł" xfId="10125" builtinId="15" hidden="1"/>
    <cellStyle name="Tytuł" xfId="10164" builtinId="15" hidden="1"/>
    <cellStyle name="Tytuł" xfId="10204" builtinId="15" hidden="1"/>
    <cellStyle name="Tytuł" xfId="10243" builtinId="15" hidden="1"/>
    <cellStyle name="Tytuł" xfId="10283" builtinId="15" hidden="1"/>
    <cellStyle name="Tytuł" xfId="10322" builtinId="15" hidden="1"/>
    <cellStyle name="Tytuł" xfId="10361" builtinId="15" hidden="1"/>
    <cellStyle name="Tytuł" xfId="10520" builtinId="15" hidden="1"/>
    <cellStyle name="Tytuł" xfId="10560" builtinId="15" hidden="1"/>
    <cellStyle name="Tytuł" xfId="10600" builtinId="15" hidden="1"/>
    <cellStyle name="Tytuł" xfId="10559" builtinId="15" hidden="1"/>
    <cellStyle name="Tytuł" xfId="10678" builtinId="15" hidden="1"/>
    <cellStyle name="Tytuł" xfId="10717" builtinId="15" hidden="1"/>
    <cellStyle name="Tytuł" xfId="10757" builtinId="15" hidden="1"/>
    <cellStyle name="Tytuł" xfId="10797" builtinId="15" hidden="1"/>
    <cellStyle name="Tytuł" xfId="10837" builtinId="15" hidden="1"/>
    <cellStyle name="Tytuł" xfId="10796" builtinId="15" hidden="1"/>
    <cellStyle name="Tytuł" xfId="10915" builtinId="15" hidden="1"/>
    <cellStyle name="Tytuł" xfId="10954" builtinId="15" hidden="1"/>
    <cellStyle name="Tytuł" xfId="10994" builtinId="15" hidden="1"/>
    <cellStyle name="Tytuł" xfId="11034" builtinId="15" hidden="1"/>
    <cellStyle name="Tytuł" xfId="11073" builtinId="15" hidden="1"/>
    <cellStyle name="Tytuł" xfId="11114" builtinId="15" hidden="1"/>
    <cellStyle name="Tytuł" xfId="11153" builtinId="15" hidden="1"/>
    <cellStyle name="Tytuł" xfId="11193" builtinId="15" hidden="1"/>
    <cellStyle name="Tytuł" xfId="11232" builtinId="15" hidden="1"/>
    <cellStyle name="Tytuł" xfId="10518" builtinId="15" hidden="1"/>
    <cellStyle name="Tytuł" xfId="10415" builtinId="15" hidden="1"/>
    <cellStyle name="Tytuł" xfId="11305" builtinId="15" hidden="1"/>
    <cellStyle name="Tytuł" xfId="11345" builtinId="15" hidden="1"/>
    <cellStyle name="Tytuł" xfId="11304" builtinId="15" hidden="1"/>
    <cellStyle name="Tytuł" xfId="11423" builtinId="15" hidden="1"/>
    <cellStyle name="Tytuł" xfId="11462" builtinId="15" hidden="1"/>
    <cellStyle name="Tytuł" xfId="11502" builtinId="15" hidden="1"/>
    <cellStyle name="Tytuł" xfId="11542" builtinId="15" hidden="1"/>
    <cellStyle name="Tytuł" xfId="11582" builtinId="15" hidden="1"/>
    <cellStyle name="Tytuł" xfId="11541" builtinId="15" hidden="1"/>
    <cellStyle name="Tytuł" xfId="11660" builtinId="15" hidden="1"/>
    <cellStyle name="Tytuł" xfId="11699" builtinId="15" hidden="1"/>
    <cellStyle name="Tytuł" xfId="11739" builtinId="15" hidden="1"/>
    <cellStyle name="Tytuł" xfId="11779" builtinId="15" hidden="1"/>
    <cellStyle name="Tytuł" xfId="11818" builtinId="15" hidden="1"/>
    <cellStyle name="Tytuł" xfId="11858" builtinId="15" hidden="1"/>
    <cellStyle name="Tytuł" xfId="11897" builtinId="15" hidden="1"/>
    <cellStyle name="Tytuł" xfId="11937" builtinId="15" hidden="1"/>
    <cellStyle name="Tytuł" xfId="11976" builtinId="15" hidden="1"/>
    <cellStyle name="Tytuł" xfId="10417" builtinId="15" hidden="1"/>
    <cellStyle name="Tytuł" xfId="10451" builtinId="15" hidden="1"/>
    <cellStyle name="Tytuł" xfId="12021" builtinId="15" hidden="1"/>
    <cellStyle name="Tytuł" xfId="12061" builtinId="15" hidden="1"/>
    <cellStyle name="Tytuł" xfId="12020" builtinId="15" hidden="1"/>
    <cellStyle name="Tytuł" xfId="12139" builtinId="15" hidden="1"/>
    <cellStyle name="Tytuł" xfId="12178" builtinId="15" hidden="1"/>
    <cellStyle name="Tytuł" xfId="12218" builtinId="15" hidden="1"/>
    <cellStyle name="Tytuł" xfId="12258" builtinId="15" hidden="1"/>
    <cellStyle name="Tytuł" xfId="12298" builtinId="15" hidden="1"/>
    <cellStyle name="Tytuł" xfId="12257" builtinId="15" hidden="1"/>
    <cellStyle name="Tytuł" xfId="12376" builtinId="15" hidden="1"/>
    <cellStyle name="Tytuł" xfId="12415" builtinId="15" hidden="1"/>
    <cellStyle name="Tytuł" xfId="12455" builtinId="15" hidden="1"/>
    <cellStyle name="Tytuł" xfId="12495" builtinId="15" hidden="1"/>
    <cellStyle name="Tytuł" xfId="12534" builtinId="15" hidden="1"/>
    <cellStyle name="Tytuł" xfId="12574" builtinId="15" hidden="1"/>
    <cellStyle name="Tytuł" xfId="12613" builtinId="15" hidden="1"/>
    <cellStyle name="Tytuł" xfId="12653" builtinId="15" hidden="1"/>
    <cellStyle name="Tytuł" xfId="12692" builtinId="15" hidden="1"/>
    <cellStyle name="Tytuł" xfId="12731" builtinId="15" hidden="1"/>
    <cellStyle name="Tytuł" xfId="12771" builtinId="15" hidden="1"/>
    <cellStyle name="Tytuł" xfId="12811" builtinId="15" hidden="1"/>
    <cellStyle name="Tytuł" xfId="12851" builtinId="15" hidden="1"/>
    <cellStyle name="Tytuł" xfId="12810" builtinId="15" hidden="1"/>
    <cellStyle name="Tytuł" xfId="12929" builtinId="15" hidden="1"/>
    <cellStyle name="Tytuł" xfId="12968" builtinId="15" hidden="1"/>
    <cellStyle name="Tytuł" xfId="13008" builtinId="15" hidden="1"/>
    <cellStyle name="Tytuł" xfId="13048" builtinId="15" hidden="1"/>
    <cellStyle name="Tytuł" xfId="13088" builtinId="15" hidden="1"/>
    <cellStyle name="Tytuł" xfId="13047" builtinId="15" hidden="1"/>
    <cellStyle name="Tytuł" xfId="13166" builtinId="15" hidden="1"/>
    <cellStyle name="Tytuł" xfId="13205" builtinId="15" hidden="1"/>
    <cellStyle name="Tytuł" xfId="13245" builtinId="15" hidden="1"/>
    <cellStyle name="Tytuł" xfId="13285" builtinId="15" hidden="1"/>
    <cellStyle name="Tytuł" xfId="13324" builtinId="15" hidden="1"/>
    <cellStyle name="Tytuł" xfId="13364" builtinId="15" hidden="1"/>
    <cellStyle name="Tytuł" xfId="13403" builtinId="15" hidden="1"/>
    <cellStyle name="Tytuł" xfId="13443" builtinId="15" hidden="1"/>
    <cellStyle name="Tytuł" xfId="13482" builtinId="15" hidden="1"/>
    <cellStyle name="Tytuł" xfId="13521" builtinId="15" hidden="1"/>
    <cellStyle name="Tytuł" xfId="13680" builtinId="15" hidden="1"/>
    <cellStyle name="Tytuł" xfId="13720" builtinId="15" hidden="1"/>
    <cellStyle name="Tytuł" xfId="13760" builtinId="15" hidden="1"/>
    <cellStyle name="Tytuł" xfId="13719" builtinId="15" hidden="1"/>
    <cellStyle name="Tytuł" xfId="13838" builtinId="15" hidden="1"/>
    <cellStyle name="Tytuł" xfId="13877" builtinId="15" hidden="1"/>
    <cellStyle name="Tytuł" xfId="13917" builtinId="15" hidden="1"/>
    <cellStyle name="Tytuł" xfId="13957" builtinId="15" hidden="1"/>
    <cellStyle name="Tytuł" xfId="13997" builtinId="15" hidden="1"/>
    <cellStyle name="Tytuł" xfId="13956" builtinId="15" hidden="1"/>
    <cellStyle name="Tytuł" xfId="14075" builtinId="15" hidden="1"/>
    <cellStyle name="Tytuł" xfId="14114" builtinId="15" hidden="1"/>
    <cellStyle name="Tytuł" xfId="14154" builtinId="15" hidden="1"/>
    <cellStyle name="Tytuł" xfId="14194" builtinId="15" hidden="1"/>
    <cellStyle name="Tytuł" xfId="14233" builtinId="15" hidden="1"/>
    <cellStyle name="Tytuł" xfId="14274" builtinId="15" hidden="1"/>
    <cellStyle name="Tytuł" xfId="14313" builtinId="15" hidden="1"/>
    <cellStyle name="Tytuł" xfId="14353" builtinId="15" hidden="1"/>
    <cellStyle name="Tytuł" xfId="14392" builtinId="15" hidden="1"/>
    <cellStyle name="Tytuł" xfId="13678" builtinId="15" hidden="1"/>
    <cellStyle name="Tytuł" xfId="13575" builtinId="15" hidden="1"/>
    <cellStyle name="Tytuł" xfId="14465" builtinId="15" hidden="1"/>
    <cellStyle name="Tytuł" xfId="14505" builtinId="15" hidden="1"/>
    <cellStyle name="Tytuł" xfId="14464" builtinId="15" hidden="1"/>
    <cellStyle name="Tytuł" xfId="14583" builtinId="15" hidden="1"/>
    <cellStyle name="Tytuł" xfId="14622" builtinId="15" hidden="1"/>
    <cellStyle name="Tytuł" xfId="14662" builtinId="15" hidden="1"/>
    <cellStyle name="Tytuł" xfId="14702" builtinId="15" hidden="1"/>
    <cellStyle name="Tytuł" xfId="14742" builtinId="15" hidden="1"/>
    <cellStyle name="Tytuł" xfId="14701" builtinId="15" hidden="1"/>
    <cellStyle name="Tytuł" xfId="14820" builtinId="15" hidden="1"/>
    <cellStyle name="Tytuł" xfId="14859" builtinId="15" hidden="1"/>
    <cellStyle name="Tytuł" xfId="14899" builtinId="15" hidden="1"/>
    <cellStyle name="Tytuł" xfId="14939" builtinId="15" hidden="1"/>
    <cellStyle name="Tytuł" xfId="14978" builtinId="15" hidden="1"/>
    <cellStyle name="Tytuł" xfId="15018" builtinId="15" hidden="1"/>
    <cellStyle name="Tytuł" xfId="15057" builtinId="15" hidden="1"/>
    <cellStyle name="Tytuł" xfId="15097" builtinId="15" hidden="1"/>
    <cellStyle name="Tytuł" xfId="15136" builtinId="15" hidden="1"/>
    <cellStyle name="Tytuł" xfId="13577" builtinId="15" hidden="1"/>
    <cellStyle name="Tytuł" xfId="13611" builtinId="15" hidden="1"/>
    <cellStyle name="Tytuł" xfId="15181" builtinId="15" hidden="1"/>
    <cellStyle name="Tytuł" xfId="15221" builtinId="15" hidden="1"/>
    <cellStyle name="Tytuł" xfId="15180" builtinId="15" hidden="1"/>
    <cellStyle name="Tytuł" xfId="15299" builtinId="15" hidden="1"/>
    <cellStyle name="Tytuł" xfId="15338" builtinId="15" hidden="1"/>
    <cellStyle name="Tytuł" xfId="15378" builtinId="15" hidden="1"/>
    <cellStyle name="Tytuł" xfId="15418" builtinId="15" hidden="1"/>
    <cellStyle name="Tytuł" xfId="15458" builtinId="15" hidden="1"/>
    <cellStyle name="Tytuł" xfId="15417" builtinId="15" hidden="1"/>
    <cellStyle name="Tytuł" xfId="15536" builtinId="15" hidden="1"/>
    <cellStyle name="Tytuł" xfId="15575" builtinId="15" hidden="1"/>
    <cellStyle name="Tytuł" xfId="15615" builtinId="15" hidden="1"/>
    <cellStyle name="Tytuł" xfId="15655" builtinId="15" hidden="1"/>
    <cellStyle name="Tytuł" xfId="15694" builtinId="15" hidden="1"/>
    <cellStyle name="Tytuł" xfId="15734" builtinId="15" hidden="1"/>
    <cellStyle name="Tytuł" xfId="15773" builtinId="15" hidden="1"/>
    <cellStyle name="Tytuł" xfId="15813" builtinId="15" hidden="1"/>
    <cellStyle name="Tytuł" xfId="15852" builtinId="15" hidden="1"/>
    <cellStyle name="Tytuł" xfId="3213" builtinId="15" hidden="1"/>
    <cellStyle name="Tytuł" xfId="3264" builtinId="15" hidden="1"/>
    <cellStyle name="Tytuł" xfId="15905" builtinId="15" hidden="1"/>
    <cellStyle name="Tytuł" xfId="15945" builtinId="15" hidden="1"/>
    <cellStyle name="Tytuł" xfId="15904" builtinId="15" hidden="1"/>
    <cellStyle name="Tytuł" xfId="16023" builtinId="15" hidden="1"/>
    <cellStyle name="Tytuł" xfId="16062" builtinId="15" hidden="1"/>
    <cellStyle name="Tytuł" xfId="16102" builtinId="15" hidden="1"/>
    <cellStyle name="Tytuł" xfId="16142" builtinId="15" hidden="1"/>
    <cellStyle name="Tytuł" xfId="16182" builtinId="15" hidden="1"/>
    <cellStyle name="Tytuł" xfId="16141" builtinId="15" hidden="1"/>
    <cellStyle name="Tytuł" xfId="16260" builtinId="15" hidden="1"/>
    <cellStyle name="Tytuł" xfId="16299" builtinId="15" hidden="1"/>
    <cellStyle name="Tytuł" xfId="16339" builtinId="15" hidden="1"/>
    <cellStyle name="Tytuł" xfId="16379" builtinId="15" hidden="1"/>
    <cellStyle name="Tytuł" xfId="16418" builtinId="15" hidden="1"/>
    <cellStyle name="Tytuł" xfId="16458" builtinId="15" hidden="1"/>
    <cellStyle name="Tytuł" xfId="16497" builtinId="15" hidden="1"/>
    <cellStyle name="Tytuł" xfId="16537" builtinId="15" hidden="1"/>
    <cellStyle name="Tytuł" xfId="16576" builtinId="15" hidden="1"/>
    <cellStyle name="Tytuł" xfId="16615" builtinId="15" hidden="1"/>
    <cellStyle name="Tytuł" xfId="16774" builtinId="15" hidden="1"/>
    <cellStyle name="Tytuł" xfId="16814" builtinId="15" hidden="1"/>
    <cellStyle name="Tytuł" xfId="16854" builtinId="15" hidden="1"/>
    <cellStyle name="Tytuł" xfId="16813" builtinId="15" hidden="1"/>
    <cellStyle name="Tytuł" xfId="16932" builtinId="15" hidden="1"/>
    <cellStyle name="Tytuł" xfId="16971" builtinId="15" hidden="1"/>
    <cellStyle name="Tytuł" xfId="17011" builtinId="15" hidden="1"/>
    <cellStyle name="Tytuł" xfId="17051" builtinId="15" hidden="1"/>
    <cellStyle name="Tytuł" xfId="17091" builtinId="15" hidden="1"/>
    <cellStyle name="Tytuł" xfId="17050" builtinId="15" hidden="1"/>
    <cellStyle name="Tytuł" xfId="17169" builtinId="15" hidden="1"/>
    <cellStyle name="Tytuł" xfId="17208" builtinId="15" hidden="1"/>
    <cellStyle name="Tytuł" xfId="17248" builtinId="15" hidden="1"/>
    <cellStyle name="Tytuł" xfId="17288" builtinId="15" hidden="1"/>
    <cellStyle name="Tytuł" xfId="17327" builtinId="15" hidden="1"/>
    <cellStyle name="Tytuł" xfId="17368" builtinId="15" hidden="1"/>
    <cellStyle name="Tytuł" xfId="17407" builtinId="15" hidden="1"/>
    <cellStyle name="Tytuł" xfId="17447" builtinId="15" hidden="1"/>
    <cellStyle name="Tytuł" xfId="17486" builtinId="15" hidden="1"/>
    <cellStyle name="Tytuł" xfId="16772" builtinId="15" hidden="1"/>
    <cellStyle name="Tytuł" xfId="16669" builtinId="15" hidden="1"/>
    <cellStyle name="Tytuł" xfId="17559" builtinId="15" hidden="1"/>
    <cellStyle name="Tytuł" xfId="17599" builtinId="15" hidden="1"/>
    <cellStyle name="Tytuł" xfId="17558" builtinId="15" hidden="1"/>
    <cellStyle name="Tytuł" xfId="17677" builtinId="15" hidden="1"/>
    <cellStyle name="Tytuł" xfId="17716" builtinId="15" hidden="1"/>
    <cellStyle name="Tytuł" xfId="17756" builtinId="15" hidden="1"/>
    <cellStyle name="Tytuł" xfId="17796" builtinId="15" hidden="1"/>
    <cellStyle name="Tytuł" xfId="17836" builtinId="15" hidden="1"/>
    <cellStyle name="Tytuł" xfId="17795" builtinId="15" hidden="1"/>
    <cellStyle name="Tytuł" xfId="17914" builtinId="15" hidden="1"/>
    <cellStyle name="Tytuł" xfId="17953" builtinId="15" hidden="1"/>
    <cellStyle name="Tytuł" xfId="17993" builtinId="15" hidden="1"/>
    <cellStyle name="Tytuł" xfId="18033" builtinId="15" hidden="1"/>
    <cellStyle name="Tytuł" xfId="18072" builtinId="15" hidden="1"/>
    <cellStyle name="Tytuł" xfId="18112" builtinId="15" hidden="1"/>
    <cellStyle name="Tytuł" xfId="18151" builtinId="15" hidden="1"/>
    <cellStyle name="Tytuł" xfId="18191" builtinId="15" hidden="1"/>
    <cellStyle name="Tytuł" xfId="18230" builtinId="15" hidden="1"/>
    <cellStyle name="Tytuł" xfId="16671" builtinId="15" hidden="1"/>
    <cellStyle name="Tytuł" xfId="16705" builtinId="15" hidden="1"/>
    <cellStyle name="Tytuł" xfId="18275" builtinId="15" hidden="1"/>
    <cellStyle name="Tytuł" xfId="18315" builtinId="15" hidden="1"/>
    <cellStyle name="Tytuł" xfId="18274" builtinId="15" hidden="1"/>
    <cellStyle name="Tytuł" xfId="18393" builtinId="15" hidden="1"/>
    <cellStyle name="Tytuł" xfId="18432" builtinId="15" hidden="1"/>
    <cellStyle name="Tytuł" xfId="18472" builtinId="15" hidden="1"/>
    <cellStyle name="Tytuł" xfId="18512" builtinId="15" hidden="1"/>
    <cellStyle name="Tytuł" xfId="18552" builtinId="15" hidden="1"/>
    <cellStyle name="Tytuł" xfId="18511" builtinId="15" hidden="1"/>
    <cellStyle name="Tytuł" xfId="18630" builtinId="15" hidden="1"/>
    <cellStyle name="Tytuł" xfId="18669" builtinId="15" hidden="1"/>
    <cellStyle name="Tytuł" xfId="18709" builtinId="15" hidden="1"/>
    <cellStyle name="Tytuł" xfId="18749" builtinId="15" hidden="1"/>
    <cellStyle name="Tytuł" xfId="18788" builtinId="15" hidden="1"/>
    <cellStyle name="Tytuł" xfId="18828" builtinId="15" hidden="1"/>
    <cellStyle name="Tytuł" xfId="18867" builtinId="15" hidden="1"/>
    <cellStyle name="Tytuł" xfId="18907" builtinId="15" hidden="1"/>
    <cellStyle name="Tytuł" xfId="18946" builtinId="15" hidden="1"/>
    <cellStyle name="Tytuł" xfId="7066" builtinId="15" hidden="1"/>
    <cellStyle name="Tytuł" xfId="19068" builtinId="15" hidden="1"/>
    <cellStyle name="Tytuł" xfId="19108" builtinId="15" hidden="1"/>
    <cellStyle name="Tytuł" xfId="19148" builtinId="15" hidden="1"/>
    <cellStyle name="Tytuł" xfId="19107" builtinId="15" hidden="1"/>
    <cellStyle name="Tytuł" xfId="19226" builtinId="15" hidden="1"/>
    <cellStyle name="Tytuł" xfId="19265" builtinId="15" hidden="1"/>
    <cellStyle name="Tytuł" xfId="19305" builtinId="15" hidden="1"/>
    <cellStyle name="Tytuł" xfId="19345" builtinId="15" hidden="1"/>
    <cellStyle name="Tytuł" xfId="19385" builtinId="15" hidden="1"/>
    <cellStyle name="Tytuł" xfId="19344" builtinId="15" hidden="1"/>
    <cellStyle name="Tytuł" xfId="19463" builtinId="15" hidden="1"/>
    <cellStyle name="Tytuł" xfId="19502" builtinId="15" hidden="1"/>
    <cellStyle name="Tytuł" xfId="19542" builtinId="15" hidden="1"/>
    <cellStyle name="Tytuł" xfId="19582" builtinId="15" hidden="1"/>
    <cellStyle name="Tytuł" xfId="19621" builtinId="15" hidden="1"/>
    <cellStyle name="Tytuł" xfId="19661" builtinId="15" hidden="1"/>
    <cellStyle name="Tytuł" xfId="19700" builtinId="15" hidden="1"/>
    <cellStyle name="Tytuł" xfId="19740" builtinId="15" hidden="1"/>
    <cellStyle name="Tytuł" xfId="19779" builtinId="15" hidden="1"/>
    <cellStyle name="Tytuł" xfId="19830" builtinId="15" hidden="1"/>
    <cellStyle name="Tytuł" xfId="19989" builtinId="15" hidden="1"/>
    <cellStyle name="Tytuł" xfId="20029" builtinId="15" hidden="1"/>
    <cellStyle name="Tytuł" xfId="20069" builtinId="15" hidden="1"/>
    <cellStyle name="Tytuł" xfId="20028" builtinId="15" hidden="1"/>
    <cellStyle name="Tytuł" xfId="20147" builtinId="15" hidden="1"/>
    <cellStyle name="Tytuł" xfId="20186" builtinId="15" hidden="1"/>
    <cellStyle name="Tytuł" xfId="20226" builtinId="15" hidden="1"/>
    <cellStyle name="Tytuł" xfId="20266" builtinId="15" hidden="1"/>
    <cellStyle name="Tytuł" xfId="20306" builtinId="15" hidden="1"/>
    <cellStyle name="Tytuł" xfId="20265" builtinId="15" hidden="1"/>
    <cellStyle name="Tytuł" xfId="20384" builtinId="15" hidden="1"/>
    <cellStyle name="Tytuł" xfId="20423" builtinId="15" hidden="1"/>
    <cellStyle name="Tytuł" xfId="20463" builtinId="15" hidden="1"/>
    <cellStyle name="Tytuł" xfId="20503" builtinId="15" hidden="1"/>
    <cellStyle name="Tytuł" xfId="20542" builtinId="15" hidden="1"/>
    <cellStyle name="Tytuł" xfId="20583" builtinId="15" hidden="1"/>
    <cellStyle name="Tytuł" xfId="20622" builtinId="15" hidden="1"/>
    <cellStyle name="Tytuł" xfId="20662" builtinId="15" hidden="1"/>
    <cellStyle name="Tytuł" xfId="20701" builtinId="15" hidden="1"/>
    <cellStyle name="Tytuł" xfId="19987" builtinId="15" hidden="1"/>
    <cellStyle name="Tytuł" xfId="19884" builtinId="15" hidden="1"/>
    <cellStyle name="Tytuł" xfId="20774" builtinId="15" hidden="1"/>
    <cellStyle name="Tytuł" xfId="20814" builtinId="15" hidden="1"/>
    <cellStyle name="Tytuł" xfId="20773" builtinId="15" hidden="1"/>
    <cellStyle name="Tytuł" xfId="20892" builtinId="15" hidden="1"/>
    <cellStyle name="Tytuł" xfId="20931" builtinId="15" hidden="1"/>
    <cellStyle name="Tytuł" xfId="20971" builtinId="15" hidden="1"/>
    <cellStyle name="Tytuł" xfId="21011" builtinId="15" hidden="1"/>
    <cellStyle name="Tytuł" xfId="21051" builtinId="15" hidden="1"/>
    <cellStyle name="Tytuł" xfId="21010" builtinId="15" hidden="1"/>
    <cellStyle name="Tytuł" xfId="21129" builtinId="15" hidden="1"/>
    <cellStyle name="Tytuł" xfId="21168" builtinId="15" hidden="1"/>
    <cellStyle name="Tytuł" xfId="21208" builtinId="15" hidden="1"/>
    <cellStyle name="Tytuł" xfId="21248" builtinId="15" hidden="1"/>
    <cellStyle name="Tytuł" xfId="21287" builtinId="15" hidden="1"/>
    <cellStyle name="Tytuł" xfId="21327" builtinId="15" hidden="1"/>
    <cellStyle name="Tytuł" xfId="21366" builtinId="15" hidden="1"/>
    <cellStyle name="Tytuł" xfId="21406" builtinId="15" hidden="1"/>
    <cellStyle name="Tytuł" xfId="21445" builtinId="15" hidden="1"/>
    <cellStyle name="Tytuł" xfId="19886" builtinId="15" hidden="1"/>
    <cellStyle name="Tytuł" xfId="19920" builtinId="15" hidden="1"/>
    <cellStyle name="Tytuł" xfId="21490" builtinId="15" hidden="1"/>
    <cellStyle name="Tytuł" xfId="21530" builtinId="15" hidden="1"/>
    <cellStyle name="Tytuł" xfId="21489" builtinId="15" hidden="1"/>
    <cellStyle name="Tytuł" xfId="21608" builtinId="15" hidden="1"/>
    <cellStyle name="Tytuł" xfId="21647" builtinId="15" hidden="1"/>
    <cellStyle name="Tytuł" xfId="21687" builtinId="15" hidden="1"/>
    <cellStyle name="Tytuł" xfId="21727" builtinId="15" hidden="1"/>
    <cellStyle name="Tytuł" xfId="21767" builtinId="15" hidden="1"/>
    <cellStyle name="Tytuł" xfId="21726" builtinId="15" hidden="1"/>
    <cellStyle name="Tytuł" xfId="21845" builtinId="15" hidden="1"/>
    <cellStyle name="Tytuł" xfId="21884" builtinId="15" hidden="1"/>
    <cellStyle name="Tytuł" xfId="21924" builtinId="15" hidden="1"/>
    <cellStyle name="Tytuł" xfId="21964" builtinId="15" hidden="1"/>
    <cellStyle name="Tytuł" xfId="22003" builtinId="15" hidden="1"/>
    <cellStyle name="Tytuł" xfId="22043" builtinId="15" hidden="1"/>
    <cellStyle name="Tytuł" xfId="22082" builtinId="15" hidden="1"/>
    <cellStyle name="Tytuł" xfId="22122" builtinId="15" hidden="1"/>
    <cellStyle name="Tytuł" xfId="22161" builtinId="15" hidden="1"/>
    <cellStyle name="Tytuł" xfId="22200" builtinId="15" hidden="1"/>
    <cellStyle name="Tytuł" xfId="22240" builtinId="15" hidden="1"/>
    <cellStyle name="Tytuł" xfId="22280" builtinId="15" hidden="1"/>
    <cellStyle name="Tytuł" xfId="22320" builtinId="15" hidden="1"/>
    <cellStyle name="Tytuł" xfId="22279" builtinId="15" hidden="1"/>
    <cellStyle name="Tytuł" xfId="22398" builtinId="15" hidden="1"/>
    <cellStyle name="Tytuł" xfId="22437" builtinId="15" hidden="1"/>
    <cellStyle name="Tytuł" xfId="22477" builtinId="15" hidden="1"/>
    <cellStyle name="Tytuł" xfId="22517" builtinId="15" hidden="1"/>
    <cellStyle name="Tytuł" xfId="22557" builtinId="15" hidden="1"/>
    <cellStyle name="Tytuł" xfId="22516" builtinId="15" hidden="1"/>
    <cellStyle name="Tytuł" xfId="22635" builtinId="15" hidden="1"/>
    <cellStyle name="Tytuł" xfId="22674" builtinId="15" hidden="1"/>
    <cellStyle name="Tytuł" xfId="22714" builtinId="15" hidden="1"/>
    <cellStyle name="Tytuł" xfId="22754" builtinId="15" hidden="1"/>
    <cellStyle name="Tytuł" xfId="22793" builtinId="15" hidden="1"/>
    <cellStyle name="Tytuł" xfId="22833" builtinId="15" hidden="1"/>
    <cellStyle name="Tytuł" xfId="22872" builtinId="15" hidden="1"/>
    <cellStyle name="Tytuł" xfId="22912" builtinId="15" hidden="1"/>
    <cellStyle name="Tytuł" xfId="22951" builtinId="15" hidden="1"/>
    <cellStyle name="Tytuł" xfId="22990" builtinId="15" hidden="1"/>
    <cellStyle name="Tytuł" xfId="23149" builtinId="15" hidden="1"/>
    <cellStyle name="Tytuł" xfId="23189" builtinId="15" hidden="1"/>
    <cellStyle name="Tytuł" xfId="23229" builtinId="15" hidden="1"/>
    <cellStyle name="Tytuł" xfId="23188" builtinId="15" hidden="1"/>
    <cellStyle name="Tytuł" xfId="23307" builtinId="15" hidden="1"/>
    <cellStyle name="Tytuł" xfId="23346" builtinId="15" hidden="1"/>
    <cellStyle name="Tytuł" xfId="23386" builtinId="15" hidden="1"/>
    <cellStyle name="Tytuł" xfId="23426" builtinId="15" hidden="1"/>
    <cellStyle name="Tytuł" xfId="23466" builtinId="15" hidden="1"/>
    <cellStyle name="Tytuł" xfId="23425" builtinId="15" hidden="1"/>
    <cellStyle name="Tytuł" xfId="23544" builtinId="15" hidden="1"/>
    <cellStyle name="Tytuł" xfId="23583" builtinId="15" hidden="1"/>
    <cellStyle name="Tytuł" xfId="23623" builtinId="15" hidden="1"/>
    <cellStyle name="Tytuł" xfId="23663" builtinId="15" hidden="1"/>
    <cellStyle name="Tytuł" xfId="23702" builtinId="15" hidden="1"/>
    <cellStyle name="Tytuł" xfId="23743" builtinId="15" hidden="1"/>
    <cellStyle name="Tytuł" xfId="23782" builtinId="15" hidden="1"/>
    <cellStyle name="Tytuł" xfId="23822" builtinId="15" hidden="1"/>
    <cellStyle name="Tytuł" xfId="23861" builtinId="15" hidden="1"/>
    <cellStyle name="Tytuł" xfId="23147" builtinId="15" hidden="1"/>
    <cellStyle name="Tytuł" xfId="23044" builtinId="15" hidden="1"/>
    <cellStyle name="Tytuł" xfId="23934" builtinId="15" hidden="1"/>
    <cellStyle name="Tytuł" xfId="23974" builtinId="15" hidden="1"/>
    <cellStyle name="Tytuł" xfId="23933" builtinId="15" hidden="1"/>
    <cellStyle name="Tytuł" xfId="24052" builtinId="15" hidden="1"/>
    <cellStyle name="Tytuł" xfId="24091" builtinId="15" hidden="1"/>
    <cellStyle name="Tytuł" xfId="24131" builtinId="15" hidden="1"/>
    <cellStyle name="Tytuł" xfId="24171" builtinId="15" hidden="1"/>
    <cellStyle name="Tytuł" xfId="24211" builtinId="15" hidden="1"/>
    <cellStyle name="Tytuł" xfId="24170" builtinId="15" hidden="1"/>
    <cellStyle name="Tytuł" xfId="24289" builtinId="15" hidden="1"/>
    <cellStyle name="Tytuł" xfId="24328" builtinId="15" hidden="1"/>
    <cellStyle name="Tytuł" xfId="24368" builtinId="15" hidden="1"/>
    <cellStyle name="Tytuł" xfId="24408" builtinId="15" hidden="1"/>
    <cellStyle name="Tytuł" xfId="24447" builtinId="15" hidden="1"/>
    <cellStyle name="Tytuł" xfId="24487" builtinId="15" hidden="1"/>
    <cellStyle name="Tytuł" xfId="24526" builtinId="15" hidden="1"/>
    <cellStyle name="Tytuł" xfId="24566" builtinId="15" hidden="1"/>
    <cellStyle name="Tytuł" xfId="24605" builtinId="15" hidden="1"/>
    <cellStyle name="Tytuł" xfId="23046" builtinId="15" hidden="1"/>
    <cellStyle name="Tytuł" xfId="23080" builtinId="15" hidden="1"/>
    <cellStyle name="Tytuł" xfId="24650" builtinId="15" hidden="1"/>
    <cellStyle name="Tytuł" xfId="24690" builtinId="15" hidden="1"/>
    <cellStyle name="Tytuł" xfId="24649" builtinId="15" hidden="1"/>
    <cellStyle name="Tytuł" xfId="24768" builtinId="15" hidden="1"/>
    <cellStyle name="Tytuł" xfId="24807" builtinId="15" hidden="1"/>
    <cellStyle name="Tytuł" xfId="24847" builtinId="15" hidden="1"/>
    <cellStyle name="Tytuł" xfId="24887" builtinId="15" hidden="1"/>
    <cellStyle name="Tytuł" xfId="24927" builtinId="15" hidden="1"/>
    <cellStyle name="Tytuł" xfId="24886" builtinId="15" hidden="1"/>
    <cellStyle name="Tytuł" xfId="25005" builtinId="15" hidden="1"/>
    <cellStyle name="Tytuł" xfId="25044" builtinId="15" hidden="1"/>
    <cellStyle name="Tytuł" xfId="25084" builtinId="15" hidden="1"/>
    <cellStyle name="Tytuł" xfId="25124" builtinId="15" hidden="1"/>
    <cellStyle name="Tytuł" xfId="25163" builtinId="15" hidden="1"/>
    <cellStyle name="Tytuł" xfId="25203" builtinId="15" hidden="1"/>
    <cellStyle name="Tytuł" xfId="25242" builtinId="15" hidden="1"/>
    <cellStyle name="Tytuł" xfId="25282" builtinId="15" hidden="1"/>
    <cellStyle name="Tytuł" xfId="25321" builtinId="15" hidden="1"/>
    <cellStyle name="Tytuł" xfId="19066" builtinId="15" hidden="1"/>
    <cellStyle name="Tytuł" xfId="19032" builtinId="15" hidden="1"/>
    <cellStyle name="Tytuł" xfId="18998" builtinId="15" hidden="1"/>
    <cellStyle name="Tytuł" xfId="25387" builtinId="15" hidden="1"/>
    <cellStyle name="Tytuł" xfId="18999" builtinId="15" hidden="1"/>
    <cellStyle name="Tytuł" xfId="25465" builtinId="15" hidden="1"/>
    <cellStyle name="Tytuł" xfId="25504" builtinId="15" hidden="1"/>
    <cellStyle name="Tytuł" xfId="25544" builtinId="15" hidden="1"/>
    <cellStyle name="Tytuł" xfId="25584" builtinId="15" hidden="1"/>
    <cellStyle name="Tytuł" xfId="25624" builtinId="15" hidden="1"/>
    <cellStyle name="Tytuł" xfId="25583" builtinId="15" hidden="1"/>
    <cellStyle name="Tytuł" xfId="25702" builtinId="15" hidden="1"/>
    <cellStyle name="Tytuł" xfId="25741" builtinId="15" hidden="1"/>
    <cellStyle name="Tytuł" xfId="25781" builtinId="15" hidden="1"/>
    <cellStyle name="Tytuł" xfId="25821" builtinId="15" hidden="1"/>
    <cellStyle name="Tytuł" xfId="25860" builtinId="15" hidden="1"/>
    <cellStyle name="Tytuł" xfId="25900" builtinId="15" hidden="1"/>
    <cellStyle name="Tytuł" xfId="25939" builtinId="15" hidden="1"/>
    <cellStyle name="Tytuł" xfId="25979" builtinId="15" hidden="1"/>
    <cellStyle name="Tytuł" xfId="26018" builtinId="15" hidden="1"/>
    <cellStyle name="Tytuł" xfId="26057" builtinId="15" hidden="1"/>
    <cellStyle name="Tytuł" xfId="26216" builtinId="15" hidden="1"/>
    <cellStyle name="Tytuł" xfId="26256" builtinId="15" hidden="1"/>
    <cellStyle name="Tytuł" xfId="26296" builtinId="15" hidden="1"/>
    <cellStyle name="Tytuł" xfId="26255" builtinId="15" hidden="1"/>
    <cellStyle name="Tytuł" xfId="26374" builtinId="15" hidden="1"/>
    <cellStyle name="Tytuł" xfId="26413" builtinId="15" hidden="1"/>
    <cellStyle name="Tytuł" xfId="26453" builtinId="15" hidden="1"/>
    <cellStyle name="Tytuł" xfId="26493" builtinId="15" hidden="1"/>
    <cellStyle name="Tytuł" xfId="26533" builtinId="15" hidden="1"/>
    <cellStyle name="Tytuł" xfId="26492" builtinId="15" hidden="1"/>
    <cellStyle name="Tytuł" xfId="26611" builtinId="15" hidden="1"/>
    <cellStyle name="Tytuł" xfId="26650" builtinId="15" hidden="1"/>
    <cellStyle name="Tytuł" xfId="26690" builtinId="15" hidden="1"/>
    <cellStyle name="Tytuł" xfId="26730" builtinId="15" hidden="1"/>
    <cellStyle name="Tytuł" xfId="26769" builtinId="15" hidden="1"/>
    <cellStyle name="Tytuł" xfId="26810" builtinId="15" hidden="1"/>
    <cellStyle name="Tytuł" xfId="26849" builtinId="15" hidden="1"/>
    <cellStyle name="Tytuł" xfId="26889" builtinId="15" hidden="1"/>
    <cellStyle name="Tytuł" xfId="26928" builtinId="15" hidden="1"/>
    <cellStyle name="Tytuł" xfId="26214" builtinId="15" hidden="1"/>
    <cellStyle name="Tytuł" xfId="26111" builtinId="15" hidden="1"/>
    <cellStyle name="Tytuł" xfId="27001" builtinId="15" hidden="1"/>
    <cellStyle name="Tytuł" xfId="27041" builtinId="15" hidden="1"/>
    <cellStyle name="Tytuł" xfId="27000" builtinId="15" hidden="1"/>
    <cellStyle name="Tytuł" xfId="27119" builtinId="15" hidden="1"/>
    <cellStyle name="Tytuł" xfId="27158" builtinId="15" hidden="1"/>
    <cellStyle name="Tytuł" xfId="27198" builtinId="15" hidden="1"/>
    <cellStyle name="Tytuł" xfId="27238" builtinId="15" hidden="1"/>
    <cellStyle name="Tytuł" xfId="27278" builtinId="15" hidden="1"/>
    <cellStyle name="Tytuł" xfId="27237" builtinId="15" hidden="1"/>
    <cellStyle name="Tytuł" xfId="27356" builtinId="15" hidden="1"/>
    <cellStyle name="Tytuł" xfId="27395" builtinId="15" hidden="1"/>
    <cellStyle name="Tytuł" xfId="27435" builtinId="15" hidden="1"/>
    <cellStyle name="Tytuł" xfId="27475" builtinId="15" hidden="1"/>
    <cellStyle name="Tytuł" xfId="27514" builtinId="15" hidden="1"/>
    <cellStyle name="Tytuł" xfId="27554" builtinId="15" hidden="1"/>
    <cellStyle name="Tytuł" xfId="27593" builtinId="15" hidden="1"/>
    <cellStyle name="Tytuł" xfId="27633" builtinId="15" hidden="1"/>
    <cellStyle name="Tytuł" xfId="27672" builtinId="15" hidden="1"/>
    <cellStyle name="Tytuł" xfId="26113" builtinId="15" hidden="1"/>
    <cellStyle name="Tytuł" xfId="26147" builtinId="15" hidden="1"/>
    <cellStyle name="Tytuł" xfId="27717" builtinId="15" hidden="1"/>
    <cellStyle name="Tytuł" xfId="27757" builtinId="15" hidden="1"/>
    <cellStyle name="Tytuł" xfId="27716" builtinId="15" hidden="1"/>
    <cellStyle name="Tytuł" xfId="27835" builtinId="15" hidden="1"/>
    <cellStyle name="Tytuł" xfId="27874" builtinId="15" hidden="1"/>
    <cellStyle name="Tytuł" xfId="27914" builtinId="15" hidden="1"/>
    <cellStyle name="Tytuł" xfId="27954" builtinId="15" hidden="1"/>
    <cellStyle name="Tytuł" xfId="27994" builtinId="15" hidden="1"/>
    <cellStyle name="Tytuł" xfId="27953" builtinId="15" hidden="1"/>
    <cellStyle name="Tytuł" xfId="28072" builtinId="15" hidden="1"/>
    <cellStyle name="Tytuł" xfId="28111" builtinId="15" hidden="1"/>
    <cellStyle name="Tytuł" xfId="28151" builtinId="15" hidden="1"/>
    <cellStyle name="Tytuł" xfId="28191" builtinId="15" hidden="1"/>
    <cellStyle name="Tytuł" xfId="28230" builtinId="15" hidden="1"/>
    <cellStyle name="Tytuł" xfId="28270" builtinId="15" hidden="1"/>
    <cellStyle name="Tytuł" xfId="28309" builtinId="15" hidden="1"/>
    <cellStyle name="Tytuł" xfId="28349" builtinId="15" hidden="1"/>
    <cellStyle name="Tytuł" xfId="28388" builtinId="15" hidden="1"/>
    <cellStyle name="Tytuł" xfId="28427" builtinId="15" hidden="1"/>
    <cellStyle name="Tytuł" xfId="28551" builtinId="15" hidden="1"/>
    <cellStyle name="Tytuł" xfId="28593" builtinId="15" hidden="1"/>
    <cellStyle name="Tytuł" xfId="28633" builtinId="15" hidden="1"/>
    <cellStyle name="Tytuł" xfId="28592" builtinId="15" hidden="1"/>
    <cellStyle name="Tytuł" xfId="28711" builtinId="15" hidden="1"/>
    <cellStyle name="Tytuł" xfId="28750" builtinId="15" hidden="1"/>
    <cellStyle name="Tytuł" xfId="28790" builtinId="15" hidden="1"/>
    <cellStyle name="Tytuł" xfId="28830" builtinId="15" hidden="1"/>
    <cellStyle name="Tytuł" xfId="28870" builtinId="15" hidden="1"/>
    <cellStyle name="Tytuł" xfId="28829" builtinId="15" hidden="1"/>
    <cellStyle name="Tytuł" xfId="28948" builtinId="15" hidden="1"/>
    <cellStyle name="Tytuł" xfId="28989" builtinId="15" hidden="1"/>
    <cellStyle name="Tytuł" xfId="29029" builtinId="15" hidden="1"/>
    <cellStyle name="Tytuł" xfId="29069" builtinId="15" hidden="1"/>
    <cellStyle name="Tytuł" xfId="29108" builtinId="15" hidden="1"/>
    <cellStyle name="Tytuł" xfId="29149" builtinId="15" hidden="1"/>
    <cellStyle name="Tytuł" xfId="29188" builtinId="15" hidden="1"/>
    <cellStyle name="Tytuł" xfId="29228" builtinId="15" hidden="1"/>
    <cellStyle name="Tytuł" xfId="29267" builtinId="15" hidden="1"/>
    <cellStyle name="Tytuł" xfId="29317" builtinId="15" hidden="1"/>
    <cellStyle name="Tytuł" xfId="29476" builtinId="15" hidden="1"/>
    <cellStyle name="Tytuł" xfId="29518" builtinId="15" hidden="1"/>
    <cellStyle name="Tytuł" xfId="29558" builtinId="15" hidden="1"/>
    <cellStyle name="Tytuł" xfId="29517" builtinId="15" hidden="1"/>
    <cellStyle name="Tytuł" xfId="29636" builtinId="15" hidden="1"/>
    <cellStyle name="Tytuł" xfId="29675" builtinId="15" hidden="1"/>
    <cellStyle name="Tytuł" xfId="29715" builtinId="15" hidden="1"/>
    <cellStyle name="Tytuł" xfId="29755" builtinId="15" hidden="1"/>
    <cellStyle name="Tytuł" xfId="29795" builtinId="15" hidden="1"/>
    <cellStyle name="Tytuł" xfId="29754" builtinId="15" hidden="1"/>
    <cellStyle name="Tytuł" xfId="29873" builtinId="15" hidden="1"/>
    <cellStyle name="Tytuł" xfId="29914" builtinId="15" hidden="1"/>
    <cellStyle name="Tytuł" xfId="29954" builtinId="15" hidden="1"/>
    <cellStyle name="Tytuł" xfId="29994" builtinId="15" hidden="1"/>
    <cellStyle name="Tytuł" xfId="30033" builtinId="15" hidden="1"/>
    <cellStyle name="Tytuł" xfId="30074" builtinId="15" hidden="1"/>
    <cellStyle name="Tytuł" xfId="30113" builtinId="15" hidden="1"/>
    <cellStyle name="Tytuł" xfId="30153" builtinId="15" hidden="1"/>
    <cellStyle name="Tytuł" xfId="30192" builtinId="15" hidden="1"/>
    <cellStyle name="Tytuł" xfId="29474" builtinId="15" hidden="1"/>
    <cellStyle name="Tytuł" xfId="29371" builtinId="15" hidden="1"/>
    <cellStyle name="Tytuł" xfId="30265" builtinId="15" hidden="1"/>
    <cellStyle name="Tytuł" xfId="30305" builtinId="15" hidden="1"/>
    <cellStyle name="Tytuł" xfId="30264" builtinId="15" hidden="1"/>
    <cellStyle name="Tytuł" xfId="30383" builtinId="15" hidden="1"/>
    <cellStyle name="Tytuł" xfId="30422" builtinId="15" hidden="1"/>
    <cellStyle name="Tytuł" xfId="30462" builtinId="15" hidden="1"/>
    <cellStyle name="Tytuł" xfId="30502" builtinId="15" hidden="1"/>
    <cellStyle name="Tytuł" xfId="30542" builtinId="15" hidden="1"/>
    <cellStyle name="Tytuł" xfId="30501" builtinId="15" hidden="1"/>
    <cellStyle name="Tytuł" xfId="30620" builtinId="15" hidden="1"/>
    <cellStyle name="Tytuł" xfId="30659" builtinId="15" hidden="1"/>
    <cellStyle name="Tytuł" xfId="30699" builtinId="15" hidden="1"/>
    <cellStyle name="Tytuł" xfId="30739" builtinId="15" hidden="1"/>
    <cellStyle name="Tytuł" xfId="30778" builtinId="15" hidden="1"/>
    <cellStyle name="Tytuł" xfId="30818" builtinId="15" hidden="1"/>
    <cellStyle name="Tytuł" xfId="30857" builtinId="15" hidden="1"/>
    <cellStyle name="Tytuł" xfId="30897" builtinId="15" hidden="1"/>
    <cellStyle name="Tytuł" xfId="30936" builtinId="15" hidden="1"/>
    <cellStyle name="Tytuł" xfId="29373" builtinId="15" hidden="1"/>
    <cellStyle name="Tytuł" xfId="29407" builtinId="15" hidden="1"/>
    <cellStyle name="Tytuł" xfId="30981" builtinId="15" hidden="1"/>
    <cellStyle name="Tytuł" xfId="31021" builtinId="15" hidden="1"/>
    <cellStyle name="Tytuł" xfId="30980" builtinId="15" hidden="1"/>
    <cellStyle name="Tytuł" xfId="31099" builtinId="15" hidden="1"/>
    <cellStyle name="Tytuł" xfId="31138" builtinId="15" hidden="1"/>
    <cellStyle name="Tytuł" xfId="31178" builtinId="15" hidden="1"/>
    <cellStyle name="Tytuł" xfId="31218" builtinId="15" hidden="1"/>
    <cellStyle name="Tytuł" xfId="31258" builtinId="15" hidden="1"/>
    <cellStyle name="Tytuł" xfId="31217" builtinId="15" hidden="1"/>
    <cellStyle name="Tytuł" xfId="31336" builtinId="15" hidden="1"/>
    <cellStyle name="Tytuł" xfId="31375" builtinId="15" hidden="1"/>
    <cellStyle name="Tytuł" xfId="31415" builtinId="15" hidden="1"/>
    <cellStyle name="Tytuł" xfId="31455" builtinId="15" hidden="1"/>
    <cellStyle name="Tytuł" xfId="31494" builtinId="15" hidden="1"/>
    <cellStyle name="Tytuł" xfId="31534" builtinId="15" hidden="1"/>
    <cellStyle name="Tytuł" xfId="31573" builtinId="15" hidden="1"/>
    <cellStyle name="Tytuł" xfId="31613" builtinId="15" hidden="1"/>
    <cellStyle name="Tytuł" xfId="31652" builtinId="15" hidden="1"/>
    <cellStyle name="Tytuł" xfId="28549" builtinId="15" hidden="1"/>
    <cellStyle name="Tytuł" xfId="28491" builtinId="15" hidden="1"/>
    <cellStyle name="Tytuł" xfId="31705" builtinId="15" hidden="1"/>
    <cellStyle name="Tytuł" xfId="31745" builtinId="15" hidden="1"/>
    <cellStyle name="Tytuł" xfId="31704" builtinId="15" hidden="1"/>
    <cellStyle name="Tytuł" xfId="31823" builtinId="15" hidden="1"/>
    <cellStyle name="Tytuł" xfId="31862" builtinId="15" hidden="1"/>
    <cellStyle name="Tytuł" xfId="31902" builtinId="15" hidden="1"/>
    <cellStyle name="Tytuł" xfId="31942" builtinId="15" hidden="1"/>
    <cellStyle name="Tytuł" xfId="31982" builtinId="15" hidden="1"/>
    <cellStyle name="Tytuł" xfId="31941" builtinId="15" hidden="1"/>
    <cellStyle name="Tytuł" xfId="32060" builtinId="15" hidden="1"/>
    <cellStyle name="Tytuł" xfId="32099" builtinId="15" hidden="1"/>
    <cellStyle name="Tytuł" xfId="32139" builtinId="15" hidden="1"/>
    <cellStyle name="Tytuł" xfId="32179" builtinId="15" hidden="1"/>
    <cellStyle name="Tytuł" xfId="32218" builtinId="15" hidden="1"/>
    <cellStyle name="Tytuł" xfId="32258" builtinId="15" hidden="1"/>
    <cellStyle name="Tytuł" xfId="32297" builtinId="15" hidden="1"/>
    <cellStyle name="Tytuł" xfId="32337" builtinId="15" hidden="1"/>
    <cellStyle name="Tytuł" xfId="32376" builtinId="15" hidden="1"/>
    <cellStyle name="Tytuł" xfId="32415" builtinId="15" hidden="1"/>
    <cellStyle name="Tytuł" xfId="32574" builtinId="15" hidden="1"/>
    <cellStyle name="Tytuł" xfId="32614" builtinId="15" hidden="1"/>
    <cellStyle name="Tytuł" xfId="32654" builtinId="15" hidden="1"/>
    <cellStyle name="Tytuł" xfId="32613" builtinId="15" hidden="1"/>
    <cellStyle name="Tytuł" xfId="32732" builtinId="15" hidden="1"/>
    <cellStyle name="Tytuł" xfId="32771" builtinId="15" hidden="1"/>
    <cellStyle name="Tytuł" xfId="32811" builtinId="15" hidden="1"/>
    <cellStyle name="Tytuł" xfId="32851" builtinId="15" hidden="1"/>
    <cellStyle name="Tytuł" xfId="32891" builtinId="15" hidden="1"/>
    <cellStyle name="Tytuł" xfId="32850" builtinId="15" hidden="1"/>
    <cellStyle name="Tytuł" xfId="32969" builtinId="15" hidden="1"/>
    <cellStyle name="Tytuł" xfId="33008" builtinId="15" hidden="1"/>
    <cellStyle name="Tytuł" xfId="33048" builtinId="15" hidden="1"/>
    <cellStyle name="Tytuł" xfId="33088" builtinId="15" hidden="1"/>
    <cellStyle name="Tytuł" xfId="33127" builtinId="15" hidden="1"/>
    <cellStyle name="Tytuł" xfId="33168" builtinId="15" hidden="1"/>
    <cellStyle name="Tytuł" xfId="33207" builtinId="15" hidden="1"/>
    <cellStyle name="Tytuł" xfId="33247" builtinId="15" hidden="1"/>
    <cellStyle name="Tytuł" xfId="33286" builtinId="15" hidden="1"/>
    <cellStyle name="Tytuł" xfId="32572" builtinId="15" hidden="1"/>
    <cellStyle name="Tytuł" xfId="32469" builtinId="15" hidden="1"/>
    <cellStyle name="Tytuł" xfId="33359" builtinId="15" hidden="1"/>
    <cellStyle name="Tytuł" xfId="33399" builtinId="15" hidden="1"/>
    <cellStyle name="Tytuł" xfId="33358" builtinId="15" hidden="1"/>
    <cellStyle name="Tytuł" xfId="33477" builtinId="15" hidden="1"/>
    <cellStyle name="Tytuł" xfId="33516" builtinId="15" hidden="1"/>
    <cellStyle name="Tytuł" xfId="33556" builtinId="15" hidden="1"/>
    <cellStyle name="Tytuł" xfId="33596" builtinId="15" hidden="1"/>
    <cellStyle name="Tytuł" xfId="33636" builtinId="15" hidden="1"/>
    <cellStyle name="Tytuł" xfId="33595" builtinId="15" hidden="1"/>
    <cellStyle name="Tytuł" xfId="33714" builtinId="15" hidden="1"/>
    <cellStyle name="Tytuł" xfId="33753" builtinId="15" hidden="1"/>
    <cellStyle name="Tytuł" xfId="33793" builtinId="15" hidden="1"/>
    <cellStyle name="Tytuł" xfId="33833" builtinId="15" hidden="1"/>
    <cellStyle name="Tytuł" xfId="33872" builtinId="15" hidden="1"/>
    <cellStyle name="Tytuł" xfId="33912" builtinId="15" hidden="1"/>
    <cellStyle name="Tytuł" xfId="33951" builtinId="15" hidden="1"/>
    <cellStyle name="Tytuł" xfId="33991" builtinId="15" hidden="1"/>
    <cellStyle name="Tytuł" xfId="34030" builtinId="15" hidden="1"/>
    <cellStyle name="Tytuł" xfId="32471" builtinId="15" hidden="1"/>
    <cellStyle name="Tytuł" xfId="32505" builtinId="15" hidden="1"/>
    <cellStyle name="Tytuł" xfId="34075" builtinId="15" hidden="1"/>
    <cellStyle name="Tytuł" xfId="34115" builtinId="15" hidden="1"/>
    <cellStyle name="Tytuł" xfId="34074" builtinId="15" hidden="1"/>
    <cellStyle name="Tytuł" xfId="34193" builtinId="15" hidden="1"/>
    <cellStyle name="Tytuł" xfId="34232" builtinId="15" hidden="1"/>
    <cellStyle name="Tytuł" xfId="34272" builtinId="15" hidden="1"/>
    <cellStyle name="Tytuł" xfId="34312" builtinId="15" hidden="1"/>
    <cellStyle name="Tytuł" xfId="34352" builtinId="15" hidden="1"/>
    <cellStyle name="Tytuł" xfId="34311" builtinId="15" hidden="1"/>
    <cellStyle name="Tytuł" xfId="34430" builtinId="15" hidden="1"/>
    <cellStyle name="Tytuł" xfId="34469" builtinId="15" hidden="1"/>
    <cellStyle name="Tytuł" xfId="34509" builtinId="15" hidden="1"/>
    <cellStyle name="Tytuł" xfId="34549" builtinId="15" hidden="1"/>
    <cellStyle name="Tytuł" xfId="34588" builtinId="15" hidden="1"/>
    <cellStyle name="Tytuł" xfId="34628" builtinId="15" hidden="1"/>
    <cellStyle name="Tytuł" xfId="34667" builtinId="15" hidden="1"/>
    <cellStyle name="Tytuł" xfId="34707" builtinId="15" hidden="1"/>
    <cellStyle name="Tytuł" xfId="34746" builtinId="15" hidden="1"/>
    <cellStyle name="Tytuł" xfId="29148" builtinId="15" hidden="1"/>
    <cellStyle name="Tytuł" xfId="34787" builtinId="15" hidden="1"/>
    <cellStyle name="Tytuł" xfId="34827" builtinId="15" hidden="1"/>
    <cellStyle name="Tytuł" xfId="34867" builtinId="15" hidden="1"/>
    <cellStyle name="Tytuł" xfId="34826" builtinId="15" hidden="1"/>
    <cellStyle name="Tytuł" xfId="34945" builtinId="15" hidden="1"/>
    <cellStyle name="Tytuł" xfId="34984" builtinId="15" hidden="1"/>
    <cellStyle name="Tytuł" xfId="35024" builtinId="15" hidden="1"/>
    <cellStyle name="Tytuł" xfId="35064" builtinId="15" hidden="1"/>
    <cellStyle name="Tytuł" xfId="35104" builtinId="15" hidden="1"/>
    <cellStyle name="Tytuł" xfId="35063" builtinId="15" hidden="1"/>
    <cellStyle name="Tytuł" xfId="35182" builtinId="15" hidden="1"/>
    <cellStyle name="Tytuł" xfId="35221" builtinId="15" hidden="1"/>
    <cellStyle name="Tytuł" xfId="35261" builtinId="15" hidden="1"/>
    <cellStyle name="Tytuł" xfId="35301" builtinId="15" hidden="1"/>
    <cellStyle name="Tytuł" xfId="35340" builtinId="15" hidden="1"/>
    <cellStyle name="Tytuł" xfId="35380" builtinId="15" hidden="1"/>
    <cellStyle name="Tytuł" xfId="35419" builtinId="15" hidden="1"/>
    <cellStyle name="Tytuł" xfId="35459" builtinId="15" hidden="1"/>
    <cellStyle name="Tytuł" xfId="35498" builtinId="15" hidden="1"/>
    <cellStyle name="Tytuł" xfId="35537" builtinId="15" hidden="1"/>
    <cellStyle name="Tytuł" xfId="35696" builtinId="15" hidden="1"/>
    <cellStyle name="Tytuł" xfId="35736" builtinId="15" hidden="1"/>
    <cellStyle name="Tytuł" xfId="35776" builtinId="15" hidden="1"/>
    <cellStyle name="Tytuł" xfId="35735" builtinId="15" hidden="1"/>
    <cellStyle name="Tytuł" xfId="35854" builtinId="15" hidden="1"/>
    <cellStyle name="Tytuł" xfId="35893" builtinId="15" hidden="1"/>
    <cellStyle name="Tytuł" xfId="35933" builtinId="15" hidden="1"/>
    <cellStyle name="Tytuł" xfId="35973" builtinId="15" hidden="1"/>
    <cellStyle name="Tytuł" xfId="36013" builtinId="15" hidden="1"/>
    <cellStyle name="Tytuł" xfId="35972" builtinId="15" hidden="1"/>
    <cellStyle name="Tytuł" xfId="36091" builtinId="15" hidden="1"/>
    <cellStyle name="Tytuł" xfId="36130" builtinId="15" hidden="1"/>
    <cellStyle name="Tytuł" xfId="36170" builtinId="15" hidden="1"/>
    <cellStyle name="Tytuł" xfId="36210" builtinId="15" hidden="1"/>
    <cellStyle name="Tytuł" xfId="36249" builtinId="15" hidden="1"/>
    <cellStyle name="Tytuł" xfId="36290" builtinId="15" hidden="1"/>
    <cellStyle name="Tytuł" xfId="36329" builtinId="15" hidden="1"/>
    <cellStyle name="Tytuł" xfId="36369" builtinId="15" hidden="1"/>
    <cellStyle name="Tytuł" xfId="36408" builtinId="15" hidden="1"/>
    <cellStyle name="Tytuł" xfId="35694" builtinId="15" hidden="1"/>
    <cellStyle name="Tytuł" xfId="35591" builtinId="15" hidden="1"/>
    <cellStyle name="Tytuł" xfId="36481" builtinId="15" hidden="1"/>
    <cellStyle name="Tytuł" xfId="36521" builtinId="15" hidden="1"/>
    <cellStyle name="Tytuł" xfId="36480" builtinId="15" hidden="1"/>
    <cellStyle name="Tytuł" xfId="36599" builtinId="15" hidden="1"/>
    <cellStyle name="Tytuł" xfId="36638" builtinId="15" hidden="1"/>
    <cellStyle name="Tytuł" xfId="36678" builtinId="15" hidden="1"/>
    <cellStyle name="Tytuł" xfId="36718" builtinId="15" hidden="1"/>
    <cellStyle name="Tytuł" xfId="36758" builtinId="15" hidden="1"/>
    <cellStyle name="Tytuł" xfId="36717" builtinId="15" hidden="1"/>
    <cellStyle name="Tytuł" xfId="36836" builtinId="15" hidden="1"/>
    <cellStyle name="Tytuł" xfId="36875" builtinId="15" hidden="1"/>
    <cellStyle name="Tytuł" xfId="36915" builtinId="15" hidden="1"/>
    <cellStyle name="Tytuł" xfId="36955" builtinId="15" hidden="1"/>
    <cellStyle name="Tytuł" xfId="36994" builtinId="15" hidden="1"/>
    <cellStyle name="Tytuł" xfId="37034" builtinId="15" hidden="1"/>
    <cellStyle name="Tytuł" xfId="37073" builtinId="15" hidden="1"/>
    <cellStyle name="Tytuł" xfId="37113" builtinId="15" hidden="1"/>
    <cellStyle name="Tytuł" xfId="37152" builtinId="15" hidden="1"/>
    <cellStyle name="Tytuł" xfId="35593" builtinId="15" hidden="1"/>
    <cellStyle name="Tytuł" xfId="35627" builtinId="15" hidden="1"/>
    <cellStyle name="Tytuł" xfId="37197" builtinId="15" hidden="1"/>
    <cellStyle name="Tytuł" xfId="37237" builtinId="15" hidden="1"/>
    <cellStyle name="Tytuł" xfId="37196" builtinId="15" hidden="1"/>
    <cellStyle name="Tytuł" xfId="37315" builtinId="15" hidden="1"/>
    <cellStyle name="Tytuł" xfId="37354" builtinId="15" hidden="1"/>
    <cellStyle name="Tytuł" xfId="37394" builtinId="15" hidden="1"/>
    <cellStyle name="Tytuł" xfId="37434" builtinId="15" hidden="1"/>
    <cellStyle name="Tytuł" xfId="37474" builtinId="15" hidden="1"/>
    <cellStyle name="Tytuł" xfId="37433" builtinId="15" hidden="1"/>
    <cellStyle name="Tytuł" xfId="37552" builtinId="15" hidden="1"/>
    <cellStyle name="Tytuł" xfId="37591" builtinId="15" hidden="1"/>
    <cellStyle name="Tytuł" xfId="37631" builtinId="15" hidden="1"/>
    <cellStyle name="Tytuł" xfId="37671" builtinId="15" hidden="1"/>
    <cellStyle name="Tytuł" xfId="37710" builtinId="15" hidden="1"/>
    <cellStyle name="Tytuł" xfId="37750" builtinId="15" hidden="1"/>
    <cellStyle name="Tytuł" xfId="37789" builtinId="15" hidden="1"/>
    <cellStyle name="Tytuł" xfId="37829" builtinId="15" hidden="1"/>
    <cellStyle name="Tytuł" xfId="37868" builtinId="15" hidden="1"/>
    <cellStyle name="Tytuł" xfId="37907" builtinId="15" hidden="1"/>
    <cellStyle name="Tytuł" xfId="37947" builtinId="15" hidden="1"/>
    <cellStyle name="Tytuł" xfId="37987" builtinId="15" hidden="1"/>
    <cellStyle name="Tytuł" xfId="38027" builtinId="15" hidden="1"/>
    <cellStyle name="Tytuł" xfId="37986" builtinId="15" hidden="1"/>
    <cellStyle name="Tytuł" xfId="38105" builtinId="15" hidden="1"/>
    <cellStyle name="Tytuł" xfId="38144" builtinId="15" hidden="1"/>
    <cellStyle name="Tytuł" xfId="38184" builtinId="15" hidden="1"/>
    <cellStyle name="Tytuł" xfId="38224" builtinId="15" hidden="1"/>
    <cellStyle name="Tytuł" xfId="38264" builtinId="15" hidden="1"/>
    <cellStyle name="Tytuł" xfId="38223" builtinId="15" hidden="1"/>
    <cellStyle name="Tytuł" xfId="38342" builtinId="15" hidden="1"/>
    <cellStyle name="Tytuł" xfId="38381" builtinId="15" hidden="1"/>
    <cellStyle name="Tytuł" xfId="38421" builtinId="15" hidden="1"/>
    <cellStyle name="Tytuł" xfId="38461" builtinId="15" hidden="1"/>
    <cellStyle name="Tytuł" xfId="38500" builtinId="15" hidden="1"/>
    <cellStyle name="Tytuł" xfId="38540" builtinId="15" hidden="1"/>
    <cellStyle name="Tytuł" xfId="38579" builtinId="15" hidden="1"/>
    <cellStyle name="Tytuł" xfId="38619" builtinId="15" hidden="1"/>
    <cellStyle name="Tytuł" xfId="38658" builtinId="15" hidden="1"/>
    <cellStyle name="Tytuł" xfId="38697" builtinId="15" hidden="1"/>
    <cellStyle name="Tytuł" xfId="38856" builtinId="15" hidden="1"/>
    <cellStyle name="Tytuł" xfId="38896" builtinId="15" hidden="1"/>
    <cellStyle name="Tytuł" xfId="38936" builtinId="15" hidden="1"/>
    <cellStyle name="Tytuł" xfId="38895" builtinId="15" hidden="1"/>
    <cellStyle name="Tytuł" xfId="39014" builtinId="15" hidden="1"/>
    <cellStyle name="Tytuł" xfId="39053" builtinId="15" hidden="1"/>
    <cellStyle name="Tytuł" xfId="39093" builtinId="15" hidden="1"/>
    <cellStyle name="Tytuł" xfId="39133" builtinId="15" hidden="1"/>
    <cellStyle name="Tytuł" xfId="39173" builtinId="15" hidden="1"/>
    <cellStyle name="Tytuł" xfId="39132" builtinId="15" hidden="1"/>
    <cellStyle name="Tytuł" xfId="39251" builtinId="15" hidden="1"/>
    <cellStyle name="Tytuł" xfId="39290" builtinId="15" hidden="1"/>
    <cellStyle name="Tytuł" xfId="39330" builtinId="15" hidden="1"/>
    <cellStyle name="Tytuł" xfId="39370" builtinId="15" hidden="1"/>
    <cellStyle name="Tytuł" xfId="39409" builtinId="15" hidden="1"/>
    <cellStyle name="Tytuł" xfId="39450" builtinId="15" hidden="1"/>
    <cellStyle name="Tytuł" xfId="39489" builtinId="15" hidden="1"/>
    <cellStyle name="Tytuł" xfId="39529" builtinId="15" hidden="1"/>
    <cellStyle name="Tytuł" xfId="39568" builtinId="15" hidden="1"/>
    <cellStyle name="Tytuł" xfId="38854" builtinId="15" hidden="1"/>
    <cellStyle name="Tytuł" xfId="38751" builtinId="15" hidden="1"/>
    <cellStyle name="Tytuł" xfId="39641" builtinId="15" hidden="1"/>
    <cellStyle name="Tytuł" xfId="39681" builtinId="15" hidden="1"/>
    <cellStyle name="Tytuł" xfId="39640" builtinId="15" hidden="1"/>
    <cellStyle name="Tytuł" xfId="39759" builtinId="15" hidden="1"/>
    <cellStyle name="Tytuł" xfId="39798" builtinId="15" hidden="1"/>
    <cellStyle name="Tytuł" xfId="39838" builtinId="15" hidden="1"/>
    <cellStyle name="Tytuł" xfId="39878" builtinId="15" hidden="1"/>
    <cellStyle name="Tytuł" xfId="39918" builtinId="15" hidden="1"/>
    <cellStyle name="Tytuł" xfId="39877" builtinId="15" hidden="1"/>
    <cellStyle name="Tytuł" xfId="39996" builtinId="15" hidden="1"/>
    <cellStyle name="Tytuł" xfId="40035" builtinId="15" hidden="1"/>
    <cellStyle name="Tytuł" xfId="40075" builtinId="15" hidden="1"/>
    <cellStyle name="Tytuł" xfId="40115" builtinId="15" hidden="1"/>
    <cellStyle name="Tytuł" xfId="40154" builtinId="15" hidden="1"/>
    <cellStyle name="Tytuł" xfId="40194" builtinId="15" hidden="1"/>
    <cellStyle name="Tytuł" xfId="40233" builtinId="15" hidden="1"/>
    <cellStyle name="Tytuł" xfId="40273" builtinId="15" hidden="1"/>
    <cellStyle name="Tytuł" xfId="40312" builtinId="15" hidden="1"/>
    <cellStyle name="Tytuł" xfId="38753" builtinId="15" hidden="1"/>
    <cellStyle name="Tytuł" xfId="38787" builtinId="15" hidden="1"/>
    <cellStyle name="Tytuł" xfId="40357" builtinId="15" hidden="1"/>
    <cellStyle name="Tytuł" xfId="40397" builtinId="15" hidden="1"/>
    <cellStyle name="Tytuł" xfId="40356" builtinId="15" hidden="1"/>
    <cellStyle name="Tytuł" xfId="40475" builtinId="15" hidden="1"/>
    <cellStyle name="Tytuł" xfId="40514" builtinId="15" hidden="1"/>
    <cellStyle name="Tytuł" xfId="40554" builtinId="15" hidden="1"/>
    <cellStyle name="Tytuł" xfId="40594" builtinId="15" hidden="1"/>
    <cellStyle name="Tytuł" xfId="40634" builtinId="15" hidden="1"/>
    <cellStyle name="Tytuł" xfId="40593" builtinId="15" hidden="1"/>
    <cellStyle name="Tytuł" xfId="40712" builtinId="15" hidden="1"/>
    <cellStyle name="Tytuł" xfId="40751" builtinId="15" hidden="1"/>
    <cellStyle name="Tytuł" xfId="40791" builtinId="15" hidden="1"/>
    <cellStyle name="Tytuł" xfId="40831" builtinId="15" hidden="1"/>
    <cellStyle name="Tytuł" xfId="40870" builtinId="15" hidden="1"/>
    <cellStyle name="Tytuł" xfId="40910" builtinId="15" hidden="1"/>
    <cellStyle name="Tytuł" xfId="40949" builtinId="15" hidden="1"/>
    <cellStyle name="Tytuł" xfId="40989" builtinId="15" hidden="1"/>
    <cellStyle name="Tytuł" xfId="41028" builtinId="15" hidden="1"/>
    <cellStyle name="Tytuł" xfId="41088" builtinId="15" hidden="1"/>
    <cellStyle name="Tytuł" xfId="41146" builtinId="15" hidden="1"/>
    <cellStyle name="Tytuł" xfId="41186" builtinId="15" hidden="1"/>
    <cellStyle name="Tytuł" xfId="41226" builtinId="15" hidden="1"/>
    <cellStyle name="Tytuł" xfId="41185" builtinId="15" hidden="1"/>
    <cellStyle name="Tytuł" xfId="41304" builtinId="15" hidden="1"/>
    <cellStyle name="Tytuł" xfId="41343" builtinId="15" hidden="1"/>
    <cellStyle name="Tytuł" xfId="41383" builtinId="15" hidden="1"/>
    <cellStyle name="Tytuł" xfId="41423" builtinId="15" hidden="1"/>
    <cellStyle name="Tytuł" xfId="41463" builtinId="15" hidden="1"/>
    <cellStyle name="Tytuł" xfId="41422" builtinId="15" hidden="1"/>
    <cellStyle name="Tytuł" xfId="41541" builtinId="15" hidden="1"/>
    <cellStyle name="Tytuł" xfId="41580" builtinId="15" hidden="1"/>
    <cellStyle name="Tytuł" xfId="41620" builtinId="15" hidden="1"/>
    <cellStyle name="Tytuł" xfId="41660" builtinId="15" hidden="1"/>
    <cellStyle name="Tytuł" xfId="41699" builtinId="15" hidden="1"/>
    <cellStyle name="Tytuł" xfId="41739" builtinId="15" hidden="1"/>
    <cellStyle name="Tytuł" xfId="41778" builtinId="15" hidden="1"/>
    <cellStyle name="Tytuł" xfId="41818" builtinId="15" hidden="1"/>
    <cellStyle name="Tytuł" xfId="41857" builtinId="15" hidden="1"/>
    <cellStyle name="Tytuł" xfId="41087" builtinId="15" hidden="1"/>
    <cellStyle name="Tytuł" xfId="41897" builtinId="15" hidden="1"/>
    <cellStyle name="Tytuł" xfId="41937" builtinId="15" hidden="1"/>
    <cellStyle name="Tytuł" xfId="41977" builtinId="15" hidden="1"/>
    <cellStyle name="Tytuł" xfId="41936" builtinId="15" hidden="1"/>
    <cellStyle name="Tytuł" xfId="42055" builtinId="15" hidden="1"/>
    <cellStyle name="Tytuł" xfId="42094" builtinId="15" hidden="1"/>
    <cellStyle name="Tytuł" xfId="42134" builtinId="15" hidden="1"/>
    <cellStyle name="Tytuł" xfId="42174" builtinId="15" hidden="1"/>
    <cellStyle name="Tytuł" xfId="42214" builtinId="15" hidden="1"/>
    <cellStyle name="Tytuł" xfId="42173" builtinId="15" hidden="1"/>
    <cellStyle name="Tytuł" xfId="42292" builtinId="15" hidden="1"/>
    <cellStyle name="Tytuł" xfId="42331" builtinId="15" hidden="1"/>
    <cellStyle name="Tytuł" xfId="42371" builtinId="15" hidden="1"/>
    <cellStyle name="Tytuł" xfId="42411" builtinId="15" hidden="1"/>
    <cellStyle name="Tytuł" xfId="42450" builtinId="15" hidden="1"/>
    <cellStyle name="Tytuł" xfId="42490" builtinId="15" hidden="1"/>
    <cellStyle name="Tytuł" xfId="42529" builtinId="15" hidden="1"/>
    <cellStyle name="Tytuł" xfId="42569" builtinId="15" hidden="1"/>
    <cellStyle name="Tytuł" xfId="42608" builtinId="15" hidden="1"/>
    <cellStyle name="Tytuł" xfId="42672" builtinId="15" hidden="1"/>
    <cellStyle name="Tytuł" xfId="42726" builtinId="15" hidden="1"/>
    <cellStyle name="Tytuł" xfId="42766" builtinId="15" hidden="1"/>
    <cellStyle name="Tytuł" xfId="42806" builtinId="15" hidden="1"/>
    <cellStyle name="Tytuł" xfId="42765" builtinId="15" hidden="1"/>
    <cellStyle name="Tytuł" xfId="42884" builtinId="15" hidden="1"/>
    <cellStyle name="Tytuł" xfId="42923" builtinId="15" hidden="1"/>
    <cellStyle name="Tytuł" xfId="42963" builtinId="15" hidden="1"/>
    <cellStyle name="Tytuł" xfId="43003" builtinId="15" hidden="1"/>
    <cellStyle name="Tytuł" xfId="43043" builtinId="15" hidden="1"/>
    <cellStyle name="Tytuł" xfId="43002" builtinId="15" hidden="1"/>
    <cellStyle name="Tytuł" xfId="43121" builtinId="15" hidden="1"/>
    <cellStyle name="Tytuł" xfId="43160" builtinId="15" hidden="1"/>
    <cellStyle name="Tytuł" xfId="43200" builtinId="15" hidden="1"/>
    <cellStyle name="Tytuł" xfId="43240" builtinId="15" hidden="1"/>
    <cellStyle name="Tytuł" xfId="43279" builtinId="15" hidden="1"/>
    <cellStyle name="Tytuł" xfId="43319" builtinId="15" hidden="1"/>
    <cellStyle name="Tytuł" xfId="43358" builtinId="15" hidden="1"/>
    <cellStyle name="Tytuł" xfId="43398" builtinId="15" hidden="1"/>
    <cellStyle name="Tytuł" xfId="43437" builtinId="15" hidden="1"/>
    <cellStyle name="Tytuł" xfId="42724" builtinId="15" hidden="1"/>
    <cellStyle name="Tytuł" xfId="43477" builtinId="15" hidden="1"/>
    <cellStyle name="Tytuł" xfId="43517" builtinId="15" hidden="1"/>
    <cellStyle name="Tytuł" xfId="43557" builtinId="15" hidden="1"/>
    <cellStyle name="Tytuł" xfId="43516" builtinId="15" hidden="1"/>
    <cellStyle name="Tytuł" xfId="43635" builtinId="15" hidden="1"/>
    <cellStyle name="Tytuł" xfId="43674" builtinId="15" hidden="1"/>
    <cellStyle name="Tytuł" xfId="43714" builtinId="15" hidden="1"/>
    <cellStyle name="Tytuł" xfId="43754" builtinId="15" hidden="1"/>
    <cellStyle name="Tytuł" xfId="43794" builtinId="15" hidden="1"/>
    <cellStyle name="Tytuł" xfId="43753" builtinId="15" hidden="1"/>
    <cellStyle name="Tytuł" xfId="43872" builtinId="15" hidden="1"/>
    <cellStyle name="Tytuł" xfId="43911" builtinId="15" hidden="1"/>
    <cellStyle name="Tytuł" xfId="43951" builtinId="15" hidden="1"/>
    <cellStyle name="Tytuł" xfId="43991" builtinId="15" hidden="1"/>
    <cellStyle name="Tytuł" xfId="44030" builtinId="15" hidden="1"/>
    <cellStyle name="Tytuł" xfId="44070" builtinId="15" hidden="1"/>
    <cellStyle name="Tytuł" xfId="44109" builtinId="15" hidden="1"/>
    <cellStyle name="Tytuł" xfId="44149" builtinId="15" hidden="1"/>
    <cellStyle name="Tytuł" xfId="44188" builtinId="15" hidden="1"/>
    <cellStyle name="Tytuł" xfId="44252" builtinId="15" hidden="1"/>
    <cellStyle name="Tytuł" xfId="44306" builtinId="15" hidden="1"/>
    <cellStyle name="Tytuł" xfId="44346" builtinId="15" hidden="1"/>
    <cellStyle name="Tytuł" xfId="44386" builtinId="15" hidden="1"/>
    <cellStyle name="Tytuł" xfId="44345" builtinId="15" hidden="1"/>
    <cellStyle name="Tytuł" xfId="44464" builtinId="15" hidden="1"/>
    <cellStyle name="Tytuł" xfId="44503" builtinId="15" hidden="1"/>
    <cellStyle name="Tytuł" xfId="44543" builtinId="15" hidden="1"/>
    <cellStyle name="Tytuł" xfId="44583" builtinId="15" hidden="1"/>
    <cellStyle name="Tytuł" xfId="44623" builtinId="15" hidden="1"/>
    <cellStyle name="Tytuł" xfId="44582" builtinId="15" hidden="1"/>
    <cellStyle name="Tytuł" xfId="44701" builtinId="15" hidden="1"/>
    <cellStyle name="Tytuł" xfId="44740" builtinId="15" hidden="1"/>
    <cellStyle name="Tytuł" xfId="44780" builtinId="15" hidden="1"/>
    <cellStyle name="Tytuł" xfId="44820" builtinId="15" hidden="1"/>
    <cellStyle name="Tytuł" xfId="44859" builtinId="15" hidden="1"/>
    <cellStyle name="Tytuł" xfId="44899" builtinId="15" hidden="1"/>
    <cellStyle name="Tytuł" xfId="44938" builtinId="15" hidden="1"/>
    <cellStyle name="Tytuł" xfId="44978" builtinId="15" hidden="1"/>
    <cellStyle name="Tytuł" xfId="45017" builtinId="15" hidden="1"/>
    <cellStyle name="Tytuł" xfId="44304" builtinId="15" hidden="1"/>
    <cellStyle name="Tytuł" xfId="45057" builtinId="15" hidden="1"/>
    <cellStyle name="Tytuł" xfId="45097" builtinId="15" hidden="1"/>
    <cellStyle name="Tytuł" xfId="45137" builtinId="15" hidden="1"/>
    <cellStyle name="Tytuł" xfId="45096" builtinId="15" hidden="1"/>
    <cellStyle name="Tytuł" xfId="45215" builtinId="15" hidden="1"/>
    <cellStyle name="Tytuł" xfId="45254" builtinId="15" hidden="1"/>
    <cellStyle name="Tytuł" xfId="45294" builtinId="15" hidden="1"/>
    <cellStyle name="Tytuł" xfId="45334" builtinId="15" hidden="1"/>
    <cellStyle name="Tytuł" xfId="45374" builtinId="15" hidden="1"/>
    <cellStyle name="Tytuł" xfId="45333" builtinId="15" hidden="1"/>
    <cellStyle name="Tytuł" xfId="45452" builtinId="15" hidden="1"/>
    <cellStyle name="Tytuł" xfId="45491" builtinId="15" hidden="1"/>
    <cellStyle name="Tytuł" xfId="45531" builtinId="15" hidden="1"/>
    <cellStyle name="Tytuł" xfId="45571" builtinId="15" hidden="1"/>
    <cellStyle name="Tytuł" xfId="45610" builtinId="15" hidden="1"/>
    <cellStyle name="Tytuł" xfId="45650" builtinId="15" hidden="1"/>
    <cellStyle name="Tytuł" xfId="45689" builtinId="15" hidden="1"/>
    <cellStyle name="Tytuł" xfId="45729" builtinId="15" hidden="1"/>
    <cellStyle name="Tytuł" xfId="45768" builtinId="15" hidden="1"/>
    <cellStyle name="Uwaga 2" xfId="64" hidden="1"/>
    <cellStyle name="Uwaga 2" xfId="82" hidden="1"/>
    <cellStyle name="Uwaga 2" xfId="159" hidden="1"/>
    <cellStyle name="Uwaga 2" xfId="238" hidden="1"/>
    <cellStyle name="Uwaga 2" xfId="318" hidden="1"/>
    <cellStyle name="Uwaga 2" xfId="396" hidden="1"/>
    <cellStyle name="Uwaga 2" xfId="475" hidden="1"/>
    <cellStyle name="Uwaga 2" xfId="935" hidden="1"/>
    <cellStyle name="Uwaga 2" xfId="990" hidden="1"/>
    <cellStyle name="Uwaga 2" xfId="1068" hidden="1"/>
    <cellStyle name="Uwaga 2" xfId="1147" hidden="1"/>
    <cellStyle name="Uwaga 2" xfId="1227" hidden="1"/>
    <cellStyle name="Uwaga 2" xfId="1305" hidden="1"/>
    <cellStyle name="Uwaga 2" xfId="1384" hidden="1"/>
    <cellStyle name="Uwaga 2" xfId="832" hidden="1"/>
    <cellStyle name="Uwaga 2" xfId="1735" hidden="1"/>
    <cellStyle name="Uwaga 2" xfId="1813" hidden="1"/>
    <cellStyle name="Uwaga 2" xfId="1892" hidden="1"/>
    <cellStyle name="Uwaga 2" xfId="1972" hidden="1"/>
    <cellStyle name="Uwaga 2" xfId="2050" hidden="1"/>
    <cellStyle name="Uwaga 2" xfId="2129" hidden="1"/>
    <cellStyle name="Uwaga 2" xfId="868" hidden="1"/>
    <cellStyle name="Uwaga 2" xfId="2451" hidden="1"/>
    <cellStyle name="Uwaga 2" xfId="2529" hidden="1"/>
    <cellStyle name="Uwaga 2" xfId="2608" hidden="1"/>
    <cellStyle name="Uwaga 2" xfId="2688" hidden="1"/>
    <cellStyle name="Uwaga 2" xfId="2766" hidden="1"/>
    <cellStyle name="Uwaga 2" xfId="2845" hidden="1"/>
    <cellStyle name="Uwaga 2" xfId="3339" hidden="1"/>
    <cellStyle name="Uwaga 2" xfId="3398" hidden="1"/>
    <cellStyle name="Uwaga 2" xfId="3476" hidden="1"/>
    <cellStyle name="Uwaga 2" xfId="3555" hidden="1"/>
    <cellStyle name="Uwaga 2" xfId="3635" hidden="1"/>
    <cellStyle name="Uwaga 2" xfId="3713" hidden="1"/>
    <cellStyle name="Uwaga 2" xfId="3796" hidden="1"/>
    <cellStyle name="Uwaga 2" xfId="4275" hidden="1"/>
    <cellStyle name="Uwaga 2" xfId="4334" hidden="1"/>
    <cellStyle name="Uwaga 2" xfId="4412" hidden="1"/>
    <cellStyle name="Uwaga 2" xfId="4491" hidden="1"/>
    <cellStyle name="Uwaga 2" xfId="4571" hidden="1"/>
    <cellStyle name="Uwaga 2" xfId="4649" hidden="1"/>
    <cellStyle name="Uwaga 2" xfId="4732" hidden="1"/>
    <cellStyle name="Uwaga 2" xfId="4172" hidden="1"/>
    <cellStyle name="Uwaga 2" xfId="5083" hidden="1"/>
    <cellStyle name="Uwaga 2" xfId="5161" hidden="1"/>
    <cellStyle name="Uwaga 2" xfId="5240" hidden="1"/>
    <cellStyle name="Uwaga 2" xfId="5320" hidden="1"/>
    <cellStyle name="Uwaga 2" xfId="5398" hidden="1"/>
    <cellStyle name="Uwaga 2" xfId="5477" hidden="1"/>
    <cellStyle name="Uwaga 2" xfId="4208" hidden="1"/>
    <cellStyle name="Uwaga 2" xfId="5799" hidden="1"/>
    <cellStyle name="Uwaga 2" xfId="5877" hidden="1"/>
    <cellStyle name="Uwaga 2" xfId="5956" hidden="1"/>
    <cellStyle name="Uwaga 2" xfId="6036" hidden="1"/>
    <cellStyle name="Uwaga 2" xfId="6114" hidden="1"/>
    <cellStyle name="Uwaga 2" xfId="6193" hidden="1"/>
    <cellStyle name="Uwaga 2" xfId="3212" hidden="1"/>
    <cellStyle name="Uwaga 2" xfId="6525" hidden="1"/>
    <cellStyle name="Uwaga 2" xfId="6603" hidden="1"/>
    <cellStyle name="Uwaga 2" xfId="6682" hidden="1"/>
    <cellStyle name="Uwaga 2" xfId="6762" hidden="1"/>
    <cellStyle name="Uwaga 2" xfId="6840" hidden="1"/>
    <cellStyle name="Uwaga 2" xfId="6921" hidden="1"/>
    <cellStyle name="Uwaga 2" xfId="7393" hidden="1"/>
    <cellStyle name="Uwaga 2" xfId="7450" hidden="1"/>
    <cellStyle name="Uwaga 2" xfId="7528" hidden="1"/>
    <cellStyle name="Uwaga 2" xfId="7607" hidden="1"/>
    <cellStyle name="Uwaga 2" xfId="7687" hidden="1"/>
    <cellStyle name="Uwaga 2" xfId="7765" hidden="1"/>
    <cellStyle name="Uwaga 2" xfId="7846" hidden="1"/>
    <cellStyle name="Uwaga 2" xfId="7290" hidden="1"/>
    <cellStyle name="Uwaga 2" xfId="8197" hidden="1"/>
    <cellStyle name="Uwaga 2" xfId="8275" hidden="1"/>
    <cellStyle name="Uwaga 2" xfId="8354" hidden="1"/>
    <cellStyle name="Uwaga 2" xfId="8434" hidden="1"/>
    <cellStyle name="Uwaga 2" xfId="8512" hidden="1"/>
    <cellStyle name="Uwaga 2" xfId="8591" hidden="1"/>
    <cellStyle name="Uwaga 2" xfId="7326" hidden="1"/>
    <cellStyle name="Uwaga 2" xfId="8913" hidden="1"/>
    <cellStyle name="Uwaga 2" xfId="8991" hidden="1"/>
    <cellStyle name="Uwaga 2" xfId="9070" hidden="1"/>
    <cellStyle name="Uwaga 2" xfId="9150" hidden="1"/>
    <cellStyle name="Uwaga 2" xfId="9228" hidden="1"/>
    <cellStyle name="Uwaga 2" xfId="9307" hidden="1"/>
    <cellStyle name="Uwaga 2" xfId="9610" hidden="1"/>
    <cellStyle name="Uwaga 2" xfId="9665" hidden="1"/>
    <cellStyle name="Uwaga 2" xfId="9743" hidden="1"/>
    <cellStyle name="Uwaga 2" xfId="9822" hidden="1"/>
    <cellStyle name="Uwaga 2" xfId="9902" hidden="1"/>
    <cellStyle name="Uwaga 2" xfId="9980" hidden="1"/>
    <cellStyle name="Uwaga 2" xfId="10059" hidden="1"/>
    <cellStyle name="Uwaga 2" xfId="10519" hidden="1"/>
    <cellStyle name="Uwaga 2" xfId="10574" hidden="1"/>
    <cellStyle name="Uwaga 2" xfId="10652" hidden="1"/>
    <cellStyle name="Uwaga 2" xfId="10731" hidden="1"/>
    <cellStyle name="Uwaga 2" xfId="10811" hidden="1"/>
    <cellStyle name="Uwaga 2" xfId="10889" hidden="1"/>
    <cellStyle name="Uwaga 2" xfId="10968" hidden="1"/>
    <cellStyle name="Uwaga 2" xfId="10416" hidden="1"/>
    <cellStyle name="Uwaga 2" xfId="11319" hidden="1"/>
    <cellStyle name="Uwaga 2" xfId="11397" hidden="1"/>
    <cellStyle name="Uwaga 2" xfId="11476" hidden="1"/>
    <cellStyle name="Uwaga 2" xfId="11556" hidden="1"/>
    <cellStyle name="Uwaga 2" xfId="11634" hidden="1"/>
    <cellStyle name="Uwaga 2" xfId="11713" hidden="1"/>
    <cellStyle name="Uwaga 2" xfId="10452" hidden="1"/>
    <cellStyle name="Uwaga 2" xfId="12035" hidden="1"/>
    <cellStyle name="Uwaga 2" xfId="12113" hidden="1"/>
    <cellStyle name="Uwaga 2" xfId="12192" hidden="1"/>
    <cellStyle name="Uwaga 2" xfId="12272" hidden="1"/>
    <cellStyle name="Uwaga 2" xfId="12350" hidden="1"/>
    <cellStyle name="Uwaga 2" xfId="12429" hidden="1"/>
    <cellStyle name="Uwaga 2" xfId="12770" hidden="1"/>
    <cellStyle name="Uwaga 2" xfId="12825" hidden="1"/>
    <cellStyle name="Uwaga 2" xfId="12903" hidden="1"/>
    <cellStyle name="Uwaga 2" xfId="12982" hidden="1"/>
    <cellStyle name="Uwaga 2" xfId="13062" hidden="1"/>
    <cellStyle name="Uwaga 2" xfId="13140" hidden="1"/>
    <cellStyle name="Uwaga 2" xfId="13219" hidden="1"/>
    <cellStyle name="Uwaga 2" xfId="13679" hidden="1"/>
    <cellStyle name="Uwaga 2" xfId="13734" hidden="1"/>
    <cellStyle name="Uwaga 2" xfId="13812" hidden="1"/>
    <cellStyle name="Uwaga 2" xfId="13891" hidden="1"/>
    <cellStyle name="Uwaga 2" xfId="13971" hidden="1"/>
    <cellStyle name="Uwaga 2" xfId="14049" hidden="1"/>
    <cellStyle name="Uwaga 2" xfId="14128" hidden="1"/>
    <cellStyle name="Uwaga 2" xfId="13576" hidden="1"/>
    <cellStyle name="Uwaga 2" xfId="14479" hidden="1"/>
    <cellStyle name="Uwaga 2" xfId="14557" hidden="1"/>
    <cellStyle name="Uwaga 2" xfId="14636" hidden="1"/>
    <cellStyle name="Uwaga 2" xfId="14716" hidden="1"/>
    <cellStyle name="Uwaga 2" xfId="14794" hidden="1"/>
    <cellStyle name="Uwaga 2" xfId="14873" hidden="1"/>
    <cellStyle name="Uwaga 2" xfId="13612" hidden="1"/>
    <cellStyle name="Uwaga 2" xfId="15195" hidden="1"/>
    <cellStyle name="Uwaga 2" xfId="15273" hidden="1"/>
    <cellStyle name="Uwaga 2" xfId="15352" hidden="1"/>
    <cellStyle name="Uwaga 2" xfId="15432" hidden="1"/>
    <cellStyle name="Uwaga 2" xfId="15510" hidden="1"/>
    <cellStyle name="Uwaga 2" xfId="15589" hidden="1"/>
    <cellStyle name="Uwaga 2" xfId="4108" hidden="1"/>
    <cellStyle name="Uwaga 2" xfId="15919" hidden="1"/>
    <cellStyle name="Uwaga 2" xfId="15997" hidden="1"/>
    <cellStyle name="Uwaga 2" xfId="16076" hidden="1"/>
    <cellStyle name="Uwaga 2" xfId="16156" hidden="1"/>
    <cellStyle name="Uwaga 2" xfId="16234" hidden="1"/>
    <cellStyle name="Uwaga 2" xfId="16313" hidden="1"/>
    <cellStyle name="Uwaga 2" xfId="16773" hidden="1"/>
    <cellStyle name="Uwaga 2" xfId="16828" hidden="1"/>
    <cellStyle name="Uwaga 2" xfId="16906" hidden="1"/>
    <cellStyle name="Uwaga 2" xfId="16985" hidden="1"/>
    <cellStyle name="Uwaga 2" xfId="17065" hidden="1"/>
    <cellStyle name="Uwaga 2" xfId="17143" hidden="1"/>
    <cellStyle name="Uwaga 2" xfId="17222" hidden="1"/>
    <cellStyle name="Uwaga 2" xfId="16670" hidden="1"/>
    <cellStyle name="Uwaga 2" xfId="17573" hidden="1"/>
    <cellStyle name="Uwaga 2" xfId="17651" hidden="1"/>
    <cellStyle name="Uwaga 2" xfId="17730" hidden="1"/>
    <cellStyle name="Uwaga 2" xfId="17810" hidden="1"/>
    <cellStyle name="Uwaga 2" xfId="17888" hidden="1"/>
    <cellStyle name="Uwaga 2" xfId="17967" hidden="1"/>
    <cellStyle name="Uwaga 2" xfId="16706" hidden="1"/>
    <cellStyle name="Uwaga 2" xfId="18289" hidden="1"/>
    <cellStyle name="Uwaga 2" xfId="18367" hidden="1"/>
    <cellStyle name="Uwaga 2" xfId="18446" hidden="1"/>
    <cellStyle name="Uwaga 2" xfId="18526" hidden="1"/>
    <cellStyle name="Uwaga 2" xfId="18604" hidden="1"/>
    <cellStyle name="Uwaga 2" xfId="18683" hidden="1"/>
    <cellStyle name="Uwaga 2" xfId="19067" hidden="1"/>
    <cellStyle name="Uwaga 2" xfId="19122" hidden="1"/>
    <cellStyle name="Uwaga 2" xfId="19200" hidden="1"/>
    <cellStyle name="Uwaga 2" xfId="19279" hidden="1"/>
    <cellStyle name="Uwaga 2" xfId="19359" hidden="1"/>
    <cellStyle name="Uwaga 2" xfId="19437" hidden="1"/>
    <cellStyle name="Uwaga 2" xfId="19516" hidden="1"/>
    <cellStyle name="Uwaga 2" xfId="19988" hidden="1"/>
    <cellStyle name="Uwaga 2" xfId="20043" hidden="1"/>
    <cellStyle name="Uwaga 2" xfId="20121" hidden="1"/>
    <cellStyle name="Uwaga 2" xfId="20200" hidden="1"/>
    <cellStyle name="Uwaga 2" xfId="20280" hidden="1"/>
    <cellStyle name="Uwaga 2" xfId="20358" hidden="1"/>
    <cellStyle name="Uwaga 2" xfId="20437" hidden="1"/>
    <cellStyle name="Uwaga 2" xfId="19885" hidden="1"/>
    <cellStyle name="Uwaga 2" xfId="20788" hidden="1"/>
    <cellStyle name="Uwaga 2" xfId="20866" hidden="1"/>
    <cellStyle name="Uwaga 2" xfId="20945" hidden="1"/>
    <cellStyle name="Uwaga 2" xfId="21025" hidden="1"/>
    <cellStyle name="Uwaga 2" xfId="21103" hidden="1"/>
    <cellStyle name="Uwaga 2" xfId="21182" hidden="1"/>
    <cellStyle name="Uwaga 2" xfId="19921" hidden="1"/>
    <cellStyle name="Uwaga 2" xfId="21504" hidden="1"/>
    <cellStyle name="Uwaga 2" xfId="21582" hidden="1"/>
    <cellStyle name="Uwaga 2" xfId="21661" hidden="1"/>
    <cellStyle name="Uwaga 2" xfId="21741" hidden="1"/>
    <cellStyle name="Uwaga 2" xfId="21819" hidden="1"/>
    <cellStyle name="Uwaga 2" xfId="21898" hidden="1"/>
    <cellStyle name="Uwaga 2" xfId="22239" hidden="1"/>
    <cellStyle name="Uwaga 2" xfId="22294" hidden="1"/>
    <cellStyle name="Uwaga 2" xfId="22372" hidden="1"/>
    <cellStyle name="Uwaga 2" xfId="22451" hidden="1"/>
    <cellStyle name="Uwaga 2" xfId="22531" hidden="1"/>
    <cellStyle name="Uwaga 2" xfId="22609" hidden="1"/>
    <cellStyle name="Uwaga 2" xfId="22688" hidden="1"/>
    <cellStyle name="Uwaga 2" xfId="23148" hidden="1"/>
    <cellStyle name="Uwaga 2" xfId="23203" hidden="1"/>
    <cellStyle name="Uwaga 2" xfId="23281" hidden="1"/>
    <cellStyle name="Uwaga 2" xfId="23360" hidden="1"/>
    <cellStyle name="Uwaga 2" xfId="23440" hidden="1"/>
    <cellStyle name="Uwaga 2" xfId="23518" hidden="1"/>
    <cellStyle name="Uwaga 2" xfId="23597" hidden="1"/>
    <cellStyle name="Uwaga 2" xfId="23045" hidden="1"/>
    <cellStyle name="Uwaga 2" xfId="23948" hidden="1"/>
    <cellStyle name="Uwaga 2" xfId="24026" hidden="1"/>
    <cellStyle name="Uwaga 2" xfId="24105" hidden="1"/>
    <cellStyle name="Uwaga 2" xfId="24185" hidden="1"/>
    <cellStyle name="Uwaga 2" xfId="24263" hidden="1"/>
    <cellStyle name="Uwaga 2" xfId="24342" hidden="1"/>
    <cellStyle name="Uwaga 2" xfId="23081" hidden="1"/>
    <cellStyle name="Uwaga 2" xfId="24664" hidden="1"/>
    <cellStyle name="Uwaga 2" xfId="24742" hidden="1"/>
    <cellStyle name="Uwaga 2" xfId="24821" hidden="1"/>
    <cellStyle name="Uwaga 2" xfId="24901" hidden="1"/>
    <cellStyle name="Uwaga 2" xfId="24979" hidden="1"/>
    <cellStyle name="Uwaga 2" xfId="25058" hidden="1"/>
    <cellStyle name="Uwaga 2" xfId="19033" hidden="1"/>
    <cellStyle name="Uwaga 2" xfId="25361" hidden="1"/>
    <cellStyle name="Uwaga 2" xfId="25439" hidden="1"/>
    <cellStyle name="Uwaga 2" xfId="25518" hidden="1"/>
    <cellStyle name="Uwaga 2" xfId="25598" hidden="1"/>
    <cellStyle name="Uwaga 2" xfId="25676" hidden="1"/>
    <cellStyle name="Uwaga 2" xfId="25755" hidden="1"/>
    <cellStyle name="Uwaga 2" xfId="26215" hidden="1"/>
    <cellStyle name="Uwaga 2" xfId="26270" hidden="1"/>
    <cellStyle name="Uwaga 2" xfId="26348" hidden="1"/>
    <cellStyle name="Uwaga 2" xfId="26427" hidden="1"/>
    <cellStyle name="Uwaga 2" xfId="26507" hidden="1"/>
    <cellStyle name="Uwaga 2" xfId="26585" hidden="1"/>
    <cellStyle name="Uwaga 2" xfId="26664" hidden="1"/>
    <cellStyle name="Uwaga 2" xfId="26112" hidden="1"/>
    <cellStyle name="Uwaga 2" xfId="27015" hidden="1"/>
    <cellStyle name="Uwaga 2" xfId="27093" hidden="1"/>
    <cellStyle name="Uwaga 2" xfId="27172" hidden="1"/>
    <cellStyle name="Uwaga 2" xfId="27252" hidden="1"/>
    <cellStyle name="Uwaga 2" xfId="27330" hidden="1"/>
    <cellStyle name="Uwaga 2" xfId="27409" hidden="1"/>
    <cellStyle name="Uwaga 2" xfId="26148" hidden="1"/>
    <cellStyle name="Uwaga 2" xfId="27731" hidden="1"/>
    <cellStyle name="Uwaga 2" xfId="27809" hidden="1"/>
    <cellStyle name="Uwaga 2" xfId="27888" hidden="1"/>
    <cellStyle name="Uwaga 2" xfId="27968" hidden="1"/>
    <cellStyle name="Uwaga 2" xfId="28046" hidden="1"/>
    <cellStyle name="Uwaga 2" xfId="28125" hidden="1"/>
    <cellStyle name="Uwaga 2" xfId="28550" hidden="1"/>
    <cellStyle name="Uwaga 2" xfId="28607" hidden="1"/>
    <cellStyle name="Uwaga 2" xfId="28685" hidden="1"/>
    <cellStyle name="Uwaga 2" xfId="28764" hidden="1"/>
    <cellStyle name="Uwaga 2" xfId="28844" hidden="1"/>
    <cellStyle name="Uwaga 2" xfId="28922" hidden="1"/>
    <cellStyle name="Uwaga 2" xfId="29003" hidden="1"/>
    <cellStyle name="Uwaga 2" xfId="29475" hidden="1"/>
    <cellStyle name="Uwaga 2" xfId="29532" hidden="1"/>
    <cellStyle name="Uwaga 2" xfId="29610" hidden="1"/>
    <cellStyle name="Uwaga 2" xfId="29689" hidden="1"/>
    <cellStyle name="Uwaga 2" xfId="29769" hidden="1"/>
    <cellStyle name="Uwaga 2" xfId="29847" hidden="1"/>
    <cellStyle name="Uwaga 2" xfId="29928" hidden="1"/>
    <cellStyle name="Uwaga 2" xfId="29372" hidden="1"/>
    <cellStyle name="Uwaga 2" xfId="30279" hidden="1"/>
    <cellStyle name="Uwaga 2" xfId="30357" hidden="1"/>
    <cellStyle name="Uwaga 2" xfId="30436" hidden="1"/>
    <cellStyle name="Uwaga 2" xfId="30516" hidden="1"/>
    <cellStyle name="Uwaga 2" xfId="30594" hidden="1"/>
    <cellStyle name="Uwaga 2" xfId="30673" hidden="1"/>
    <cellStyle name="Uwaga 2" xfId="29408" hidden="1"/>
    <cellStyle name="Uwaga 2" xfId="30995" hidden="1"/>
    <cellStyle name="Uwaga 2" xfId="31073" hidden="1"/>
    <cellStyle name="Uwaga 2" xfId="31152" hidden="1"/>
    <cellStyle name="Uwaga 2" xfId="31232" hidden="1"/>
    <cellStyle name="Uwaga 2" xfId="31310" hidden="1"/>
    <cellStyle name="Uwaga 2" xfId="31389" hidden="1"/>
    <cellStyle name="Uwaga 2" xfId="28492" hidden="1"/>
    <cellStyle name="Uwaga 2" xfId="31719" hidden="1"/>
    <cellStyle name="Uwaga 2" xfId="31797" hidden="1"/>
    <cellStyle name="Uwaga 2" xfId="31876" hidden="1"/>
    <cellStyle name="Uwaga 2" xfId="31956" hidden="1"/>
    <cellStyle name="Uwaga 2" xfId="32034" hidden="1"/>
    <cellStyle name="Uwaga 2" xfId="32113" hidden="1"/>
    <cellStyle name="Uwaga 2" xfId="32573" hidden="1"/>
    <cellStyle name="Uwaga 2" xfId="32628" hidden="1"/>
    <cellStyle name="Uwaga 2" xfId="32706" hidden="1"/>
    <cellStyle name="Uwaga 2" xfId="32785" hidden="1"/>
    <cellStyle name="Uwaga 2" xfId="32865" hidden="1"/>
    <cellStyle name="Uwaga 2" xfId="32943" hidden="1"/>
    <cellStyle name="Uwaga 2" xfId="33022" hidden="1"/>
    <cellStyle name="Uwaga 2" xfId="32470" hidden="1"/>
    <cellStyle name="Uwaga 2" xfId="33373" hidden="1"/>
    <cellStyle name="Uwaga 2" xfId="33451" hidden="1"/>
    <cellStyle name="Uwaga 2" xfId="33530" hidden="1"/>
    <cellStyle name="Uwaga 2" xfId="33610" hidden="1"/>
    <cellStyle name="Uwaga 2" xfId="33688" hidden="1"/>
    <cellStyle name="Uwaga 2" xfId="33767" hidden="1"/>
    <cellStyle name="Uwaga 2" xfId="32506" hidden="1"/>
    <cellStyle name="Uwaga 2" xfId="34089" hidden="1"/>
    <cellStyle name="Uwaga 2" xfId="34167" hidden="1"/>
    <cellStyle name="Uwaga 2" xfId="34246" hidden="1"/>
    <cellStyle name="Uwaga 2" xfId="34326" hidden="1"/>
    <cellStyle name="Uwaga 2" xfId="34404" hidden="1"/>
    <cellStyle name="Uwaga 2" xfId="34483" hidden="1"/>
    <cellStyle name="Uwaga 2" xfId="34786" hidden="1"/>
    <cellStyle name="Uwaga 2" xfId="34841" hidden="1"/>
    <cellStyle name="Uwaga 2" xfId="34919" hidden="1"/>
    <cellStyle name="Uwaga 2" xfId="34998" hidden="1"/>
    <cellStyle name="Uwaga 2" xfId="35078" hidden="1"/>
    <cellStyle name="Uwaga 2" xfId="35156" hidden="1"/>
    <cellStyle name="Uwaga 2" xfId="35235" hidden="1"/>
    <cellStyle name="Uwaga 2" xfId="35695" hidden="1"/>
    <cellStyle name="Uwaga 2" xfId="35750" hidden="1"/>
    <cellStyle name="Uwaga 2" xfId="35828" hidden="1"/>
    <cellStyle name="Uwaga 2" xfId="35907" hidden="1"/>
    <cellStyle name="Uwaga 2" xfId="35987" hidden="1"/>
    <cellStyle name="Uwaga 2" xfId="36065" hidden="1"/>
    <cellStyle name="Uwaga 2" xfId="36144" hidden="1"/>
    <cellStyle name="Uwaga 2" xfId="35592" hidden="1"/>
    <cellStyle name="Uwaga 2" xfId="36495" hidden="1"/>
    <cellStyle name="Uwaga 2" xfId="36573" hidden="1"/>
    <cellStyle name="Uwaga 2" xfId="36652" hidden="1"/>
    <cellStyle name="Uwaga 2" xfId="36732" hidden="1"/>
    <cellStyle name="Uwaga 2" xfId="36810" hidden="1"/>
    <cellStyle name="Uwaga 2" xfId="36889" hidden="1"/>
    <cellStyle name="Uwaga 2" xfId="35628" hidden="1"/>
    <cellStyle name="Uwaga 2" xfId="37211" hidden="1"/>
    <cellStyle name="Uwaga 2" xfId="37289" hidden="1"/>
    <cellStyle name="Uwaga 2" xfId="37368" hidden="1"/>
    <cellStyle name="Uwaga 2" xfId="37448" hidden="1"/>
    <cellStyle name="Uwaga 2" xfId="37526" hidden="1"/>
    <cellStyle name="Uwaga 2" xfId="37605" hidden="1"/>
    <cellStyle name="Uwaga 2" xfId="37946" hidden="1"/>
    <cellStyle name="Uwaga 2" xfId="38001" hidden="1"/>
    <cellStyle name="Uwaga 2" xfId="38079" hidden="1"/>
    <cellStyle name="Uwaga 2" xfId="38158" hidden="1"/>
    <cellStyle name="Uwaga 2" xfId="38238" hidden="1"/>
    <cellStyle name="Uwaga 2" xfId="38316" hidden="1"/>
    <cellStyle name="Uwaga 2" xfId="38395" hidden="1"/>
    <cellStyle name="Uwaga 2" xfId="38855" hidden="1"/>
    <cellStyle name="Uwaga 2" xfId="38910" hidden="1"/>
    <cellStyle name="Uwaga 2" xfId="38988" hidden="1"/>
    <cellStyle name="Uwaga 2" xfId="39067" hidden="1"/>
    <cellStyle name="Uwaga 2" xfId="39147" hidden="1"/>
    <cellStyle name="Uwaga 2" xfId="39225" hidden="1"/>
    <cellStyle name="Uwaga 2" xfId="39304" hidden="1"/>
    <cellStyle name="Uwaga 2" xfId="38752" hidden="1"/>
    <cellStyle name="Uwaga 2" xfId="39655" hidden="1"/>
    <cellStyle name="Uwaga 2" xfId="39733" hidden="1"/>
    <cellStyle name="Uwaga 2" xfId="39812" hidden="1"/>
    <cellStyle name="Uwaga 2" xfId="39892" hidden="1"/>
    <cellStyle name="Uwaga 2" xfId="39970" hidden="1"/>
    <cellStyle name="Uwaga 2" xfId="40049" hidden="1"/>
    <cellStyle name="Uwaga 2" xfId="38788" hidden="1"/>
    <cellStyle name="Uwaga 2" xfId="40371" hidden="1"/>
    <cellStyle name="Uwaga 2" xfId="40449" hidden="1"/>
    <cellStyle name="Uwaga 2" xfId="40528" hidden="1"/>
    <cellStyle name="Uwaga 2" xfId="40608" hidden="1"/>
    <cellStyle name="Uwaga 2" xfId="40686" hidden="1"/>
    <cellStyle name="Uwaga 2" xfId="40765" hidden="1"/>
    <cellStyle name="Uwaga 2" xfId="41145" hidden="1"/>
    <cellStyle name="Uwaga 2" xfId="41200" hidden="1"/>
    <cellStyle name="Uwaga 2" xfId="41278" hidden="1"/>
    <cellStyle name="Uwaga 2" xfId="41357" hidden="1"/>
    <cellStyle name="Uwaga 2" xfId="41437" hidden="1"/>
    <cellStyle name="Uwaga 2" xfId="41515" hidden="1"/>
    <cellStyle name="Uwaga 2" xfId="41594" hidden="1"/>
    <cellStyle name="Uwaga 2" xfId="41896" hidden="1"/>
    <cellStyle name="Uwaga 2" xfId="41951" hidden="1"/>
    <cellStyle name="Uwaga 2" xfId="42029" hidden="1"/>
    <cellStyle name="Uwaga 2" xfId="42108" hidden="1"/>
    <cellStyle name="Uwaga 2" xfId="42188" hidden="1"/>
    <cellStyle name="Uwaga 2" xfId="42266" hidden="1"/>
    <cellStyle name="Uwaga 2" xfId="42345" hidden="1"/>
    <cellStyle name="Uwaga 2" xfId="42725" hidden="1"/>
    <cellStyle name="Uwaga 2" xfId="42780" hidden="1"/>
    <cellStyle name="Uwaga 2" xfId="42858" hidden="1"/>
    <cellStyle name="Uwaga 2" xfId="42937" hidden="1"/>
    <cellStyle name="Uwaga 2" xfId="43017" hidden="1"/>
    <cellStyle name="Uwaga 2" xfId="43095" hidden="1"/>
    <cellStyle name="Uwaga 2" xfId="43174" hidden="1"/>
    <cellStyle name="Uwaga 2" xfId="43476" hidden="1"/>
    <cellStyle name="Uwaga 2" xfId="43531" hidden="1"/>
    <cellStyle name="Uwaga 2" xfId="43609" hidden="1"/>
    <cellStyle name="Uwaga 2" xfId="43688" hidden="1"/>
    <cellStyle name="Uwaga 2" xfId="43768" hidden="1"/>
    <cellStyle name="Uwaga 2" xfId="43846" hidden="1"/>
    <cellStyle name="Uwaga 2" xfId="43925" hidden="1"/>
    <cellStyle name="Uwaga 2" xfId="44305" hidden="1"/>
    <cellStyle name="Uwaga 2" xfId="44360" hidden="1"/>
    <cellStyle name="Uwaga 2" xfId="44438" hidden="1"/>
    <cellStyle name="Uwaga 2" xfId="44517" hidden="1"/>
    <cellStyle name="Uwaga 2" xfId="44597" hidden="1"/>
    <cellStyle name="Uwaga 2" xfId="44675" hidden="1"/>
    <cellStyle name="Uwaga 2" xfId="44754" hidden="1"/>
    <cellStyle name="Uwaga 2" xfId="45056" hidden="1"/>
    <cellStyle name="Uwaga 2" xfId="45111" hidden="1"/>
    <cellStyle name="Uwaga 2" xfId="45189" hidden="1"/>
    <cellStyle name="Uwaga 2" xfId="45268" hidden="1"/>
    <cellStyle name="Uwaga 2" xfId="45348" hidden="1"/>
    <cellStyle name="Uwaga 2" xfId="45426" hidden="1"/>
    <cellStyle name="Uwaga 2" xfId="45505" hidden="1"/>
    <cellStyle name="Uwaga 3" xfId="515" hidden="1"/>
    <cellStyle name="Uwaga 3" xfId="594" hidden="1"/>
    <cellStyle name="Uwaga 3" xfId="673" hidden="1"/>
    <cellStyle name="Uwaga 3" xfId="1424" hidden="1"/>
    <cellStyle name="Uwaga 3" xfId="1503" hidden="1"/>
    <cellStyle name="Uwaga 3" xfId="1583" hidden="1"/>
    <cellStyle name="Uwaga 3" xfId="2169" hidden="1"/>
    <cellStyle name="Uwaga 3" xfId="2248" hidden="1"/>
    <cellStyle name="Uwaga 3" xfId="2327" hidden="1"/>
    <cellStyle name="Uwaga 3" xfId="2885" hidden="1"/>
    <cellStyle name="Uwaga 3" xfId="2964" hidden="1"/>
    <cellStyle name="Uwaga 3" xfId="3043" hidden="1"/>
    <cellStyle name="Uwaga 3" xfId="3836" hidden="1"/>
    <cellStyle name="Uwaga 3" xfId="3915" hidden="1"/>
    <cellStyle name="Uwaga 3" xfId="3995" hidden="1"/>
    <cellStyle name="Uwaga 3" xfId="4772" hidden="1"/>
    <cellStyle name="Uwaga 3" xfId="4851" hidden="1"/>
    <cellStyle name="Uwaga 3" xfId="4931" hidden="1"/>
    <cellStyle name="Uwaga 3" xfId="5517" hidden="1"/>
    <cellStyle name="Uwaga 3" xfId="5596" hidden="1"/>
    <cellStyle name="Uwaga 3" xfId="5675" hidden="1"/>
    <cellStyle name="Uwaga 3" xfId="6233" hidden="1"/>
    <cellStyle name="Uwaga 3" xfId="6312" hidden="1"/>
    <cellStyle name="Uwaga 3" xfId="6391" hidden="1"/>
    <cellStyle name="Uwaga 3" xfId="6961" hidden="1"/>
    <cellStyle name="Uwaga 3" xfId="7040" hidden="1"/>
    <cellStyle name="Uwaga 3" xfId="7120" hidden="1"/>
    <cellStyle name="Uwaga 3" xfId="7886" hidden="1"/>
    <cellStyle name="Uwaga 3" xfId="7965" hidden="1"/>
    <cellStyle name="Uwaga 3" xfId="8045" hidden="1"/>
    <cellStyle name="Uwaga 3" xfId="8631" hidden="1"/>
    <cellStyle name="Uwaga 3" xfId="8710" hidden="1"/>
    <cellStyle name="Uwaga 3" xfId="8789" hidden="1"/>
    <cellStyle name="Uwaga 3" xfId="9347" hidden="1"/>
    <cellStyle name="Uwaga 3" xfId="9426" hidden="1"/>
    <cellStyle name="Uwaga 3" xfId="9505" hidden="1"/>
    <cellStyle name="Uwaga 3" xfId="10099" hidden="1"/>
    <cellStyle name="Uwaga 3" xfId="10178" hidden="1"/>
    <cellStyle name="Uwaga 3" xfId="10257" hidden="1"/>
    <cellStyle name="Uwaga 3" xfId="11008" hidden="1"/>
    <cellStyle name="Uwaga 3" xfId="11087" hidden="1"/>
    <cellStyle name="Uwaga 3" xfId="11167" hidden="1"/>
    <cellStyle name="Uwaga 3" xfId="11753" hidden="1"/>
    <cellStyle name="Uwaga 3" xfId="11832" hidden="1"/>
    <cellStyle name="Uwaga 3" xfId="11911" hidden="1"/>
    <cellStyle name="Uwaga 3" xfId="12469" hidden="1"/>
    <cellStyle name="Uwaga 3" xfId="12548" hidden="1"/>
    <cellStyle name="Uwaga 3" xfId="12627" hidden="1"/>
    <cellStyle name="Uwaga 3" xfId="13259" hidden="1"/>
    <cellStyle name="Uwaga 3" xfId="13338" hidden="1"/>
    <cellStyle name="Uwaga 3" xfId="13417" hidden="1"/>
    <cellStyle name="Uwaga 3" xfId="14168" hidden="1"/>
    <cellStyle name="Uwaga 3" xfId="14247" hidden="1"/>
    <cellStyle name="Uwaga 3" xfId="14327" hidden="1"/>
    <cellStyle name="Uwaga 3" xfId="14913" hidden="1"/>
    <cellStyle name="Uwaga 3" xfId="14992" hidden="1"/>
    <cellStyle name="Uwaga 3" xfId="15071" hidden="1"/>
    <cellStyle name="Uwaga 3" xfId="15629" hidden="1"/>
    <cellStyle name="Uwaga 3" xfId="15708" hidden="1"/>
    <cellStyle name="Uwaga 3" xfId="15787" hidden="1"/>
    <cellStyle name="Uwaga 3" xfId="16353" hidden="1"/>
    <cellStyle name="Uwaga 3" xfId="16432" hidden="1"/>
    <cellStyle name="Uwaga 3" xfId="16511" hidden="1"/>
    <cellStyle name="Uwaga 3" xfId="17262" hidden="1"/>
    <cellStyle name="Uwaga 3" xfId="17341" hidden="1"/>
    <cellStyle name="Uwaga 3" xfId="17421" hidden="1"/>
    <cellStyle name="Uwaga 3" xfId="18007" hidden="1"/>
    <cellStyle name="Uwaga 3" xfId="18086" hidden="1"/>
    <cellStyle name="Uwaga 3" xfId="18165" hidden="1"/>
    <cellStyle name="Uwaga 3" xfId="18723" hidden="1"/>
    <cellStyle name="Uwaga 3" xfId="18802" hidden="1"/>
    <cellStyle name="Uwaga 3" xfId="18881" hidden="1"/>
    <cellStyle name="Uwaga 3" xfId="19556" hidden="1"/>
    <cellStyle name="Uwaga 3" xfId="19635" hidden="1"/>
    <cellStyle name="Uwaga 3" xfId="19714" hidden="1"/>
    <cellStyle name="Uwaga 3" xfId="20477" hidden="1"/>
    <cellStyle name="Uwaga 3" xfId="20556" hidden="1"/>
    <cellStyle name="Uwaga 3" xfId="20636" hidden="1"/>
    <cellStyle name="Uwaga 3" xfId="21222" hidden="1"/>
    <cellStyle name="Uwaga 3" xfId="21301" hidden="1"/>
    <cellStyle name="Uwaga 3" xfId="21380" hidden="1"/>
    <cellStyle name="Uwaga 3" xfId="21938" hidden="1"/>
    <cellStyle name="Uwaga 3" xfId="22017" hidden="1"/>
    <cellStyle name="Uwaga 3" xfId="22096" hidden="1"/>
    <cellStyle name="Uwaga 3" xfId="22728" hidden="1"/>
    <cellStyle name="Uwaga 3" xfId="22807" hidden="1"/>
    <cellStyle name="Uwaga 3" xfId="22886" hidden="1"/>
    <cellStyle name="Uwaga 3" xfId="23637" hidden="1"/>
    <cellStyle name="Uwaga 3" xfId="23716" hidden="1"/>
    <cellStyle name="Uwaga 3" xfId="23796" hidden="1"/>
    <cellStyle name="Uwaga 3" xfId="24382" hidden="1"/>
    <cellStyle name="Uwaga 3" xfId="24461" hidden="1"/>
    <cellStyle name="Uwaga 3" xfId="24540" hidden="1"/>
    <cellStyle name="Uwaga 3" xfId="25098" hidden="1"/>
    <cellStyle name="Uwaga 3" xfId="25177" hidden="1"/>
    <cellStyle name="Uwaga 3" xfId="25256" hidden="1"/>
    <cellStyle name="Uwaga 3" xfId="25795" hidden="1"/>
    <cellStyle name="Uwaga 3" xfId="25874" hidden="1"/>
    <cellStyle name="Uwaga 3" xfId="25953" hidden="1"/>
    <cellStyle name="Uwaga 3" xfId="26704" hidden="1"/>
    <cellStyle name="Uwaga 3" xfId="26783" hidden="1"/>
    <cellStyle name="Uwaga 3" xfId="26863" hidden="1"/>
    <cellStyle name="Uwaga 3" xfId="27449" hidden="1"/>
    <cellStyle name="Uwaga 3" xfId="27528" hidden="1"/>
    <cellStyle name="Uwaga 3" xfId="27607" hidden="1"/>
    <cellStyle name="Uwaga 3" xfId="28165" hidden="1"/>
    <cellStyle name="Uwaga 3" xfId="28244" hidden="1"/>
    <cellStyle name="Uwaga 3" xfId="28323" hidden="1"/>
    <cellStyle name="Uwaga 3" xfId="29043" hidden="1"/>
    <cellStyle name="Uwaga 3" xfId="29122" hidden="1"/>
    <cellStyle name="Uwaga 3" xfId="29202" hidden="1"/>
    <cellStyle name="Uwaga 3" xfId="29968" hidden="1"/>
    <cellStyle name="Uwaga 3" xfId="30047" hidden="1"/>
    <cellStyle name="Uwaga 3" xfId="30127" hidden="1"/>
    <cellStyle name="Uwaga 3" xfId="30713" hidden="1"/>
    <cellStyle name="Uwaga 3" xfId="30792" hidden="1"/>
    <cellStyle name="Uwaga 3" xfId="30871" hidden="1"/>
    <cellStyle name="Uwaga 3" xfId="31429" hidden="1"/>
    <cellStyle name="Uwaga 3" xfId="31508" hidden="1"/>
    <cellStyle name="Uwaga 3" xfId="31587" hidden="1"/>
    <cellStyle name="Uwaga 3" xfId="32153" hidden="1"/>
    <cellStyle name="Uwaga 3" xfId="32232" hidden="1"/>
    <cellStyle name="Uwaga 3" xfId="32311" hidden="1"/>
    <cellStyle name="Uwaga 3" xfId="33062" hidden="1"/>
    <cellStyle name="Uwaga 3" xfId="33141" hidden="1"/>
    <cellStyle name="Uwaga 3" xfId="33221" hidden="1"/>
    <cellStyle name="Uwaga 3" xfId="33807" hidden="1"/>
    <cellStyle name="Uwaga 3" xfId="33886" hidden="1"/>
    <cellStyle name="Uwaga 3" xfId="33965" hidden="1"/>
    <cellStyle name="Uwaga 3" xfId="34523" hidden="1"/>
    <cellStyle name="Uwaga 3" xfId="34602" hidden="1"/>
    <cellStyle name="Uwaga 3" xfId="34681" hidden="1"/>
    <cellStyle name="Uwaga 3" xfId="35275" hidden="1"/>
    <cellStyle name="Uwaga 3" xfId="35354" hidden="1"/>
    <cellStyle name="Uwaga 3" xfId="35433" hidden="1"/>
    <cellStyle name="Uwaga 3" xfId="36184" hidden="1"/>
    <cellStyle name="Uwaga 3" xfId="36263" hidden="1"/>
    <cellStyle name="Uwaga 3" xfId="36343" hidden="1"/>
    <cellStyle name="Uwaga 3" xfId="36929" hidden="1"/>
    <cellStyle name="Uwaga 3" xfId="37008" hidden="1"/>
    <cellStyle name="Uwaga 3" xfId="37087" hidden="1"/>
    <cellStyle name="Uwaga 3" xfId="37645" hidden="1"/>
    <cellStyle name="Uwaga 3" xfId="37724" hidden="1"/>
    <cellStyle name="Uwaga 3" xfId="37803" hidden="1"/>
    <cellStyle name="Uwaga 3" xfId="38435" hidden="1"/>
    <cellStyle name="Uwaga 3" xfId="38514" hidden="1"/>
    <cellStyle name="Uwaga 3" xfId="38593" hidden="1"/>
    <cellStyle name="Uwaga 3" xfId="39344" hidden="1"/>
    <cellStyle name="Uwaga 3" xfId="39423" hidden="1"/>
    <cellStyle name="Uwaga 3" xfId="39503" hidden="1"/>
    <cellStyle name="Uwaga 3" xfId="40089" hidden="1"/>
    <cellStyle name="Uwaga 3" xfId="40168" hidden="1"/>
    <cellStyle name="Uwaga 3" xfId="40247" hidden="1"/>
    <cellStyle name="Uwaga 3" xfId="40805" hidden="1"/>
    <cellStyle name="Uwaga 3" xfId="40884" hidden="1"/>
    <cellStyle name="Uwaga 3" xfId="40963" hidden="1"/>
    <cellStyle name="Uwaga 3" xfId="41634" hidden="1"/>
    <cellStyle name="Uwaga 3" xfId="41713" hidden="1"/>
    <cellStyle name="Uwaga 3" xfId="41792" hidden="1"/>
    <cellStyle name="Uwaga 3" xfId="42385" hidden="1"/>
    <cellStyle name="Uwaga 3" xfId="42464" hidden="1"/>
    <cellStyle name="Uwaga 3" xfId="42543" hidden="1"/>
    <cellStyle name="Uwaga 3" xfId="43214" hidden="1"/>
    <cellStyle name="Uwaga 3" xfId="43293" hidden="1"/>
    <cellStyle name="Uwaga 3" xfId="43372" hidden="1"/>
    <cellStyle name="Uwaga 3" xfId="43965" hidden="1"/>
    <cellStyle name="Uwaga 3" xfId="44044" hidden="1"/>
    <cellStyle name="Uwaga 3" xfId="44123" hidden="1"/>
    <cellStyle name="Uwaga 3" xfId="44794" hidden="1"/>
    <cellStyle name="Uwaga 3" xfId="44873" hidden="1"/>
    <cellStyle name="Uwaga 3" xfId="44952" hidden="1"/>
    <cellStyle name="Uwaga 3" xfId="45545" hidden="1"/>
    <cellStyle name="Uwaga 3" xfId="45624" hidden="1"/>
    <cellStyle name="Uwaga 3" xfId="45703" hidden="1"/>
    <cellStyle name="Zły" xfId="191" builtinId="27" hidden="1"/>
    <cellStyle name="Zły" xfId="230" builtinId="27" hidden="1"/>
    <cellStyle name="Zły" xfId="270" builtinId="27" hidden="1"/>
    <cellStyle name="Zły" xfId="310" builtinId="27" hidden="1"/>
    <cellStyle name="Zły" xfId="350" builtinId="27" hidden="1"/>
    <cellStyle name="Zły" xfId="388" builtinId="27" hidden="1"/>
    <cellStyle name="Zły" xfId="428" builtinId="27" hidden="1"/>
    <cellStyle name="Zły" xfId="467" builtinId="27" hidden="1"/>
    <cellStyle name="Zły" xfId="507" builtinId="27" hidden="1"/>
    <cellStyle name="Zły" xfId="547" builtinId="27" hidden="1"/>
    <cellStyle name="Zły" xfId="586" builtinId="27" hidden="1"/>
    <cellStyle name="Zły" xfId="626" builtinId="27" hidden="1"/>
    <cellStyle name="Zły" xfId="665" builtinId="27" hidden="1"/>
    <cellStyle name="Zły" xfId="705" builtinId="27" hidden="1"/>
    <cellStyle name="Zły" xfId="744" builtinId="27" hidden="1"/>
    <cellStyle name="Zły" xfId="783" builtinId="27" hidden="1"/>
    <cellStyle name="Zły" xfId="942" builtinId="27" hidden="1"/>
    <cellStyle name="Zły" xfId="982" builtinId="27" hidden="1"/>
    <cellStyle name="Zły" xfId="1022" builtinId="27" hidden="1"/>
    <cellStyle name="Zły" xfId="1060" builtinId="27" hidden="1"/>
    <cellStyle name="Zły" xfId="1100" builtinId="27" hidden="1"/>
    <cellStyle name="Zły" xfId="1139" builtinId="27" hidden="1"/>
    <cellStyle name="Zły" xfId="1179" builtinId="27" hidden="1"/>
    <cellStyle name="Zły" xfId="1219" builtinId="27" hidden="1"/>
    <cellStyle name="Zły" xfId="1259" builtinId="27" hidden="1"/>
    <cellStyle name="Zły" xfId="1297" builtinId="27" hidden="1"/>
    <cellStyle name="Zły" xfId="1337" builtinId="27" hidden="1"/>
    <cellStyle name="Zły" xfId="1376" builtinId="27" hidden="1"/>
    <cellStyle name="Zły" xfId="1416" builtinId="27" hidden="1"/>
    <cellStyle name="Zły" xfId="1456" builtinId="27" hidden="1"/>
    <cellStyle name="Zły" xfId="1495" builtinId="27" hidden="1"/>
    <cellStyle name="Zły" xfId="1536" builtinId="27" hidden="1"/>
    <cellStyle name="Zły" xfId="1575" builtinId="27" hidden="1"/>
    <cellStyle name="Zły" xfId="1615" builtinId="27" hidden="1"/>
    <cellStyle name="Zły" xfId="1654" builtinId="27" hidden="1"/>
    <cellStyle name="Zły" xfId="929" builtinId="27" hidden="1"/>
    <cellStyle name="Zły" xfId="825" builtinId="27" hidden="1"/>
    <cellStyle name="Zły" xfId="1727" builtinId="27" hidden="1"/>
    <cellStyle name="Zły" xfId="1767" builtinId="27" hidden="1"/>
    <cellStyle name="Zły" xfId="1805" builtinId="27" hidden="1"/>
    <cellStyle name="Zły" xfId="1845" builtinId="27" hidden="1"/>
    <cellStyle name="Zły" xfId="1884" builtinId="27" hidden="1"/>
    <cellStyle name="Zły" xfId="1924" builtinId="27" hidden="1"/>
    <cellStyle name="Zły" xfId="1964" builtinId="27" hidden="1"/>
    <cellStyle name="Zły" xfId="2004" builtinId="27" hidden="1"/>
    <cellStyle name="Zły" xfId="2042" builtinId="27" hidden="1"/>
    <cellStyle name="Zły" xfId="2082" builtinId="27" hidden="1"/>
    <cellStyle name="Zły" xfId="2121" builtinId="27" hidden="1"/>
    <cellStyle name="Zły" xfId="2161" builtinId="27" hidden="1"/>
    <cellStyle name="Zły" xfId="2201" builtinId="27" hidden="1"/>
    <cellStyle name="Zły" xfId="2240" builtinId="27" hidden="1"/>
    <cellStyle name="Zły" xfId="2280" builtinId="27" hidden="1"/>
    <cellStyle name="Zły" xfId="2319" builtinId="27" hidden="1"/>
    <cellStyle name="Zły" xfId="2359" builtinId="27" hidden="1"/>
    <cellStyle name="Zły" xfId="2398" builtinId="27" hidden="1"/>
    <cellStyle name="Zły" xfId="838" builtinId="27" hidden="1"/>
    <cellStyle name="Zły" xfId="874" builtinId="27" hidden="1"/>
    <cellStyle name="Zły" xfId="2443" builtinId="27" hidden="1"/>
    <cellStyle name="Zły" xfId="2483" builtinId="27" hidden="1"/>
    <cellStyle name="Zły" xfId="2521" builtinId="27" hidden="1"/>
    <cellStyle name="Zły" xfId="2561" builtinId="27" hidden="1"/>
    <cellStyle name="Zły" xfId="2600" builtinId="27" hidden="1"/>
    <cellStyle name="Zły" xfId="2640" builtinId="27" hidden="1"/>
    <cellStyle name="Zły" xfId="2680" builtinId="27" hidden="1"/>
    <cellStyle name="Zły" xfId="2720" builtinId="27" hidden="1"/>
    <cellStyle name="Zły" xfId="2758" builtinId="27" hidden="1"/>
    <cellStyle name="Zły" xfId="2798" builtinId="27" hidden="1"/>
    <cellStyle name="Zły" xfId="2837" builtinId="27" hidden="1"/>
    <cellStyle name="Zły" xfId="2877" builtinId="27" hidden="1"/>
    <cellStyle name="Zły" xfId="2917" builtinId="27" hidden="1"/>
    <cellStyle name="Zły" xfId="2956" builtinId="27" hidden="1"/>
    <cellStyle name="Zły" xfId="2996" builtinId="27" hidden="1"/>
    <cellStyle name="Zły" xfId="3035" builtinId="27" hidden="1"/>
    <cellStyle name="Zły" xfId="3075" builtinId="27" hidden="1"/>
    <cellStyle name="Zły" xfId="3114" builtinId="27" hidden="1"/>
    <cellStyle name="Zły" xfId="3153" builtinId="27" hidden="1"/>
    <cellStyle name="Zły" xfId="3346" builtinId="27" hidden="1"/>
    <cellStyle name="Zły" xfId="3390" builtinId="27" hidden="1"/>
    <cellStyle name="Zły" xfId="3430" builtinId="27" hidden="1"/>
    <cellStyle name="Zły" xfId="3468" builtinId="27" hidden="1"/>
    <cellStyle name="Zły" xfId="3508" builtinId="27" hidden="1"/>
    <cellStyle name="Zły" xfId="3547" builtinId="27" hidden="1"/>
    <cellStyle name="Zły" xfId="3587" builtinId="27" hidden="1"/>
    <cellStyle name="Zły" xfId="3627" builtinId="27" hidden="1"/>
    <cellStyle name="Zły" xfId="3667" builtinId="27" hidden="1"/>
    <cellStyle name="Zły" xfId="3705" builtinId="27" hidden="1"/>
    <cellStyle name="Zły" xfId="3745" builtinId="27" hidden="1"/>
    <cellStyle name="Zły" xfId="3788" builtinId="27" hidden="1"/>
    <cellStyle name="Zły" xfId="3828" builtinId="27" hidden="1"/>
    <cellStyle name="Zły" xfId="3868" builtinId="27" hidden="1"/>
    <cellStyle name="Zły" xfId="3907" builtinId="27" hidden="1"/>
    <cellStyle name="Zły" xfId="3948" builtinId="27" hidden="1"/>
    <cellStyle name="Zły" xfId="3987" builtinId="27" hidden="1"/>
    <cellStyle name="Zły" xfId="4027" builtinId="27" hidden="1"/>
    <cellStyle name="Zły" xfId="4066" builtinId="27" hidden="1"/>
    <cellStyle name="Zły" xfId="4123" builtinId="27" hidden="1"/>
    <cellStyle name="Zły" xfId="4282" builtinId="27" hidden="1"/>
    <cellStyle name="Zły" xfId="4326" builtinId="27" hidden="1"/>
    <cellStyle name="Zły" xfId="4366" builtinId="27" hidden="1"/>
    <cellStyle name="Zły" xfId="4404" builtinId="27" hidden="1"/>
    <cellStyle name="Zły" xfId="4444" builtinId="27" hidden="1"/>
    <cellStyle name="Zły" xfId="4483" builtinId="27" hidden="1"/>
    <cellStyle name="Zły" xfId="4523" builtinId="27" hidden="1"/>
    <cellStyle name="Zły" xfId="4563" builtinId="27" hidden="1"/>
    <cellStyle name="Zły" xfId="4603" builtinId="27" hidden="1"/>
    <cellStyle name="Zły" xfId="4641" builtinId="27" hidden="1"/>
    <cellStyle name="Zły" xfId="4681" builtinId="27" hidden="1"/>
    <cellStyle name="Zły" xfId="4724" builtinId="27" hidden="1"/>
    <cellStyle name="Zły" xfId="4764" builtinId="27" hidden="1"/>
    <cellStyle name="Zły" xfId="4804" builtinId="27" hidden="1"/>
    <cellStyle name="Zły" xfId="4843" builtinId="27" hidden="1"/>
    <cellStyle name="Zły" xfId="4884" builtinId="27" hidden="1"/>
    <cellStyle name="Zły" xfId="4923" builtinId="27" hidden="1"/>
    <cellStyle name="Zły" xfId="4963" builtinId="27" hidden="1"/>
    <cellStyle name="Zły" xfId="5002" builtinId="27" hidden="1"/>
    <cellStyle name="Zły" xfId="4269" builtinId="27" hidden="1"/>
    <cellStyle name="Zły" xfId="4165" builtinId="27" hidden="1"/>
    <cellStyle name="Zły" xfId="5075" builtinId="27" hidden="1"/>
    <cellStyle name="Zły" xfId="5115" builtinId="27" hidden="1"/>
    <cellStyle name="Zły" xfId="5153" builtinId="27" hidden="1"/>
    <cellStyle name="Zły" xfId="5193" builtinId="27" hidden="1"/>
    <cellStyle name="Zły" xfId="5232" builtinId="27" hidden="1"/>
    <cellStyle name="Zły" xfId="5272" builtinId="27" hidden="1"/>
    <cellStyle name="Zły" xfId="5312" builtinId="27" hidden="1"/>
    <cellStyle name="Zły" xfId="5352" builtinId="27" hidden="1"/>
    <cellStyle name="Zły" xfId="5390" builtinId="27" hidden="1"/>
    <cellStyle name="Zły" xfId="5430" builtinId="27" hidden="1"/>
    <cellStyle name="Zły" xfId="5469" builtinId="27" hidden="1"/>
    <cellStyle name="Zły" xfId="5509" builtinId="27" hidden="1"/>
    <cellStyle name="Zły" xfId="5549" builtinId="27" hidden="1"/>
    <cellStyle name="Zły" xfId="5588" builtinId="27" hidden="1"/>
    <cellStyle name="Zły" xfId="5628" builtinId="27" hidden="1"/>
    <cellStyle name="Zły" xfId="5667" builtinId="27" hidden="1"/>
    <cellStyle name="Zły" xfId="5707" builtinId="27" hidden="1"/>
    <cellStyle name="Zły" xfId="5746" builtinId="27" hidden="1"/>
    <cellStyle name="Zły" xfId="4178" builtinId="27" hidden="1"/>
    <cellStyle name="Zły" xfId="4214" builtinId="27" hidden="1"/>
    <cellStyle name="Zły" xfId="5791" builtinId="27" hidden="1"/>
    <cellStyle name="Zły" xfId="5831" builtinId="27" hidden="1"/>
    <cellStyle name="Zły" xfId="5869" builtinId="27" hidden="1"/>
    <cellStyle name="Zły" xfId="5909" builtinId="27" hidden="1"/>
    <cellStyle name="Zły" xfId="5948" builtinId="27" hidden="1"/>
    <cellStyle name="Zły" xfId="5988" builtinId="27" hidden="1"/>
    <cellStyle name="Zły" xfId="6028" builtinId="27" hidden="1"/>
    <cellStyle name="Zły" xfId="6068" builtinId="27" hidden="1"/>
    <cellStyle name="Zły" xfId="6106" builtinId="27" hidden="1"/>
    <cellStyle name="Zły" xfId="6146" builtinId="27" hidden="1"/>
    <cellStyle name="Zły" xfId="6185" builtinId="27" hidden="1"/>
    <cellStyle name="Zły" xfId="6225" builtinId="27" hidden="1"/>
    <cellStyle name="Zły" xfId="6265" builtinId="27" hidden="1"/>
    <cellStyle name="Zły" xfId="6304" builtinId="27" hidden="1"/>
    <cellStyle name="Zły" xfId="6344" builtinId="27" hidden="1"/>
    <cellStyle name="Zły" xfId="6383" builtinId="27" hidden="1"/>
    <cellStyle name="Zły" xfId="6423" builtinId="27" hidden="1"/>
    <cellStyle name="Zły" xfId="6462" builtinId="27" hidden="1"/>
    <cellStyle name="Zły" xfId="3333" builtinId="27" hidden="1"/>
    <cellStyle name="Zły" xfId="3205" builtinId="27" hidden="1"/>
    <cellStyle name="Zły" xfId="6517" builtinId="27" hidden="1"/>
    <cellStyle name="Zły" xfId="6557" builtinId="27" hidden="1"/>
    <cellStyle name="Zły" xfId="6595" builtinId="27" hidden="1"/>
    <cellStyle name="Zły" xfId="6635" builtinId="27" hidden="1"/>
    <cellStyle name="Zły" xfId="6674" builtinId="27" hidden="1"/>
    <cellStyle name="Zły" xfId="6714" builtinId="27" hidden="1"/>
    <cellStyle name="Zły" xfId="6754" builtinId="27" hidden="1"/>
    <cellStyle name="Zły" xfId="6794" builtinId="27" hidden="1"/>
    <cellStyle name="Zły" xfId="6832" builtinId="27" hidden="1"/>
    <cellStyle name="Zły" xfId="6872" builtinId="27" hidden="1"/>
    <cellStyle name="Zły" xfId="6913" builtinId="27" hidden="1"/>
    <cellStyle name="Zły" xfId="6953" builtinId="27" hidden="1"/>
    <cellStyle name="Zły" xfId="6993" builtinId="27" hidden="1"/>
    <cellStyle name="Zły" xfId="7032" builtinId="27" hidden="1"/>
    <cellStyle name="Zły" xfId="7073" builtinId="27" hidden="1"/>
    <cellStyle name="Zły" xfId="7112" builtinId="27" hidden="1"/>
    <cellStyle name="Zły" xfId="7152" builtinId="27" hidden="1"/>
    <cellStyle name="Zły" xfId="7191" builtinId="27" hidden="1"/>
    <cellStyle name="Zły" xfId="7241" builtinId="27" hidden="1"/>
    <cellStyle name="Zły" xfId="7400" builtinId="27" hidden="1"/>
    <cellStyle name="Zły" xfId="7442" builtinId="27" hidden="1"/>
    <cellStyle name="Zły" xfId="7482" builtinId="27" hidden="1"/>
    <cellStyle name="Zły" xfId="7520" builtinId="27" hidden="1"/>
    <cellStyle name="Zły" xfId="7560" builtinId="27" hidden="1"/>
    <cellStyle name="Zły" xfId="7599" builtinId="27" hidden="1"/>
    <cellStyle name="Zły" xfId="7639" builtinId="27" hidden="1"/>
    <cellStyle name="Zły" xfId="7679" builtinId="27" hidden="1"/>
    <cellStyle name="Zły" xfId="7719" builtinId="27" hidden="1"/>
    <cellStyle name="Zły" xfId="7757" builtinId="27" hidden="1"/>
    <cellStyle name="Zły" xfId="7797" builtinId="27" hidden="1"/>
    <cellStyle name="Zły" xfId="7838" builtinId="27" hidden="1"/>
    <cellStyle name="Zły" xfId="7878" builtinId="27" hidden="1"/>
    <cellStyle name="Zły" xfId="7918" builtinId="27" hidden="1"/>
    <cellStyle name="Zły" xfId="7957" builtinId="27" hidden="1"/>
    <cellStyle name="Zły" xfId="7998" builtinId="27" hidden="1"/>
    <cellStyle name="Zły" xfId="8037" builtinId="27" hidden="1"/>
    <cellStyle name="Zły" xfId="8077" builtinId="27" hidden="1"/>
    <cellStyle name="Zły" xfId="8116" builtinId="27" hidden="1"/>
    <cellStyle name="Zły" xfId="7387" builtinId="27" hidden="1"/>
    <cellStyle name="Zły" xfId="7283" builtinId="27" hidden="1"/>
    <cellStyle name="Zły" xfId="8189" builtinId="27" hidden="1"/>
    <cellStyle name="Zły" xfId="8229" builtinId="27" hidden="1"/>
    <cellStyle name="Zły" xfId="8267" builtinId="27" hidden="1"/>
    <cellStyle name="Zły" xfId="8307" builtinId="27" hidden="1"/>
    <cellStyle name="Zły" xfId="8346" builtinId="27" hidden="1"/>
    <cellStyle name="Zły" xfId="8386" builtinId="27" hidden="1"/>
    <cellStyle name="Zły" xfId="8426" builtinId="27" hidden="1"/>
    <cellStyle name="Zły" xfId="8466" builtinId="27" hidden="1"/>
    <cellStyle name="Zły" xfId="8504" builtinId="27" hidden="1"/>
    <cellStyle name="Zły" xfId="8544" builtinId="27" hidden="1"/>
    <cellStyle name="Zły" xfId="8583" builtinId="27" hidden="1"/>
    <cellStyle name="Zły" xfId="8623" builtinId="27" hidden="1"/>
    <cellStyle name="Zły" xfId="8663" builtinId="27" hidden="1"/>
    <cellStyle name="Zły" xfId="8702" builtinId="27" hidden="1"/>
    <cellStyle name="Zły" xfId="8742" builtinId="27" hidden="1"/>
    <cellStyle name="Zły" xfId="8781" builtinId="27" hidden="1"/>
    <cellStyle name="Zły" xfId="8821" builtinId="27" hidden="1"/>
    <cellStyle name="Zły" xfId="8860" builtinId="27" hidden="1"/>
    <cellStyle name="Zły" xfId="7296" builtinId="27" hidden="1"/>
    <cellStyle name="Zły" xfId="7332" builtinId="27" hidden="1"/>
    <cellStyle name="Zły" xfId="8905" builtinId="27" hidden="1"/>
    <cellStyle name="Zły" xfId="8945" builtinId="27" hidden="1"/>
    <cellStyle name="Zły" xfId="8983" builtinId="27" hidden="1"/>
    <cellStyle name="Zły" xfId="9023" builtinId="27" hidden="1"/>
    <cellStyle name="Zły" xfId="9062" builtinId="27" hidden="1"/>
    <cellStyle name="Zły" xfId="9102" builtinId="27" hidden="1"/>
    <cellStyle name="Zły" xfId="9142" builtinId="27" hidden="1"/>
    <cellStyle name="Zły" xfId="9182" builtinId="27" hidden="1"/>
    <cellStyle name="Zły" xfId="9220" builtinId="27" hidden="1"/>
    <cellStyle name="Zły" xfId="9260" builtinId="27" hidden="1"/>
    <cellStyle name="Zły" xfId="9299" builtinId="27" hidden="1"/>
    <cellStyle name="Zły" xfId="9339" builtinId="27" hidden="1"/>
    <cellStyle name="Zły" xfId="9379" builtinId="27" hidden="1"/>
    <cellStyle name="Zły" xfId="9418" builtinId="27" hidden="1"/>
    <cellStyle name="Zły" xfId="9458" builtinId="27" hidden="1"/>
    <cellStyle name="Zły" xfId="9497" builtinId="27" hidden="1"/>
    <cellStyle name="Zły" xfId="9537" builtinId="27" hidden="1"/>
    <cellStyle name="Zły" xfId="9576" builtinId="27" hidden="1"/>
    <cellStyle name="Zły" xfId="3302" builtinId="27" hidden="1"/>
    <cellStyle name="Zły" xfId="9617" builtinId="27" hidden="1"/>
    <cellStyle name="Zły" xfId="9657" builtinId="27" hidden="1"/>
    <cellStyle name="Zły" xfId="9697" builtinId="27" hidden="1"/>
    <cellStyle name="Zły" xfId="9735" builtinId="27" hidden="1"/>
    <cellStyle name="Zły" xfId="9775" builtinId="27" hidden="1"/>
    <cellStyle name="Zły" xfId="9814" builtinId="27" hidden="1"/>
    <cellStyle name="Zły" xfId="9854" builtinId="27" hidden="1"/>
    <cellStyle name="Zły" xfId="9894" builtinId="27" hidden="1"/>
    <cellStyle name="Zły" xfId="9934" builtinId="27" hidden="1"/>
    <cellStyle name="Zły" xfId="9972" builtinId="27" hidden="1"/>
    <cellStyle name="Zły" xfId="10012" builtinId="27" hidden="1"/>
    <cellStyle name="Zły" xfId="10051" builtinId="27" hidden="1"/>
    <cellStyle name="Zły" xfId="10091" builtinId="27" hidden="1"/>
    <cellStyle name="Zły" xfId="10131" builtinId="27" hidden="1"/>
    <cellStyle name="Zły" xfId="10170" builtinId="27" hidden="1"/>
    <cellStyle name="Zły" xfId="10210" builtinId="27" hidden="1"/>
    <cellStyle name="Zły" xfId="10249" builtinId="27" hidden="1"/>
    <cellStyle name="Zły" xfId="10289" builtinId="27" hidden="1"/>
    <cellStyle name="Zły" xfId="10328" builtinId="27" hidden="1"/>
    <cellStyle name="Zły" xfId="10367" builtinId="27" hidden="1"/>
    <cellStyle name="Zły" xfId="10526" builtinId="27" hidden="1"/>
    <cellStyle name="Zły" xfId="10566" builtinId="27" hidden="1"/>
    <cellStyle name="Zły" xfId="10606" builtinId="27" hidden="1"/>
    <cellStyle name="Zły" xfId="10644" builtinId="27" hidden="1"/>
    <cellStyle name="Zły" xfId="10684" builtinId="27" hidden="1"/>
    <cellStyle name="Zły" xfId="10723" builtinId="27" hidden="1"/>
    <cellStyle name="Zły" xfId="10763" builtinId="27" hidden="1"/>
    <cellStyle name="Zły" xfId="10803" builtinId="27" hidden="1"/>
    <cellStyle name="Zły" xfId="10843" builtinId="27" hidden="1"/>
    <cellStyle name="Zły" xfId="10881" builtinId="27" hidden="1"/>
    <cellStyle name="Zły" xfId="10921" builtinId="27" hidden="1"/>
    <cellStyle name="Zły" xfId="10960" builtinId="27" hidden="1"/>
    <cellStyle name="Zły" xfId="11000" builtinId="27" hidden="1"/>
    <cellStyle name="Zły" xfId="11040" builtinId="27" hidden="1"/>
    <cellStyle name="Zły" xfId="11079" builtinId="27" hidden="1"/>
    <cellStyle name="Zły" xfId="11120" builtinId="27" hidden="1"/>
    <cellStyle name="Zły" xfId="11159" builtinId="27" hidden="1"/>
    <cellStyle name="Zły" xfId="11199" builtinId="27" hidden="1"/>
    <cellStyle name="Zły" xfId="11238" builtinId="27" hidden="1"/>
    <cellStyle name="Zły" xfId="10513" builtinId="27" hidden="1"/>
    <cellStyle name="Zły" xfId="10409" builtinId="27" hidden="1"/>
    <cellStyle name="Zły" xfId="11311" builtinId="27" hidden="1"/>
    <cellStyle name="Zły" xfId="11351" builtinId="27" hidden="1"/>
    <cellStyle name="Zły" xfId="11389" builtinId="27" hidden="1"/>
    <cellStyle name="Zły" xfId="11429" builtinId="27" hidden="1"/>
    <cellStyle name="Zły" xfId="11468" builtinId="27" hidden="1"/>
    <cellStyle name="Zły" xfId="11508" builtinId="27" hidden="1"/>
    <cellStyle name="Zły" xfId="11548" builtinId="27" hidden="1"/>
    <cellStyle name="Zły" xfId="11588" builtinId="27" hidden="1"/>
    <cellStyle name="Zły" xfId="11626" builtinId="27" hidden="1"/>
    <cellStyle name="Zły" xfId="11666" builtinId="27" hidden="1"/>
    <cellStyle name="Zły" xfId="11705" builtinId="27" hidden="1"/>
    <cellStyle name="Zły" xfId="11745" builtinId="27" hidden="1"/>
    <cellStyle name="Zły" xfId="11785" builtinId="27" hidden="1"/>
    <cellStyle name="Zły" xfId="11824" builtinId="27" hidden="1"/>
    <cellStyle name="Zły" xfId="11864" builtinId="27" hidden="1"/>
    <cellStyle name="Zły" xfId="11903" builtinId="27" hidden="1"/>
    <cellStyle name="Zły" xfId="11943" builtinId="27" hidden="1"/>
    <cellStyle name="Zły" xfId="11982" builtinId="27" hidden="1"/>
    <cellStyle name="Zły" xfId="10422" builtinId="27" hidden="1"/>
    <cellStyle name="Zły" xfId="10458" builtinId="27" hidden="1"/>
    <cellStyle name="Zły" xfId="12027" builtinId="27" hidden="1"/>
    <cellStyle name="Zły" xfId="12067" builtinId="27" hidden="1"/>
    <cellStyle name="Zły" xfId="12105" builtinId="27" hidden="1"/>
    <cellStyle name="Zły" xfId="12145" builtinId="27" hidden="1"/>
    <cellStyle name="Zły" xfId="12184" builtinId="27" hidden="1"/>
    <cellStyle name="Zły" xfId="12224" builtinId="27" hidden="1"/>
    <cellStyle name="Zły" xfId="12264" builtinId="27" hidden="1"/>
    <cellStyle name="Zły" xfId="12304" builtinId="27" hidden="1"/>
    <cellStyle name="Zły" xfId="12342" builtinId="27" hidden="1"/>
    <cellStyle name="Zły" xfId="12382" builtinId="27" hidden="1"/>
    <cellStyle name="Zły" xfId="12421" builtinId="27" hidden="1"/>
    <cellStyle name="Zły" xfId="12461" builtinId="27" hidden="1"/>
    <cellStyle name="Zły" xfId="12501" builtinId="27" hidden="1"/>
    <cellStyle name="Zły" xfId="12540" builtinId="27" hidden="1"/>
    <cellStyle name="Zły" xfId="12580" builtinId="27" hidden="1"/>
    <cellStyle name="Zły" xfId="12619" builtinId="27" hidden="1"/>
    <cellStyle name="Zły" xfId="12659" builtinId="27" hidden="1"/>
    <cellStyle name="Zły" xfId="12698" builtinId="27" hidden="1"/>
    <cellStyle name="Zły" xfId="12737" builtinId="27" hidden="1"/>
    <cellStyle name="Zły" xfId="12777" builtinId="27" hidden="1"/>
    <cellStyle name="Zły" xfId="12817" builtinId="27" hidden="1"/>
    <cellStyle name="Zły" xfId="12857" builtinId="27" hidden="1"/>
    <cellStyle name="Zły" xfId="12895" builtinId="27" hidden="1"/>
    <cellStyle name="Zły" xfId="12935" builtinId="27" hidden="1"/>
    <cellStyle name="Zły" xfId="12974" builtinId="27" hidden="1"/>
    <cellStyle name="Zły" xfId="13014" builtinId="27" hidden="1"/>
    <cellStyle name="Zły" xfId="13054" builtinId="27" hidden="1"/>
    <cellStyle name="Zły" xfId="13094" builtinId="27" hidden="1"/>
    <cellStyle name="Zły" xfId="13132" builtinId="27" hidden="1"/>
    <cellStyle name="Zły" xfId="13172" builtinId="27" hidden="1"/>
    <cellStyle name="Zły" xfId="13211" builtinId="27" hidden="1"/>
    <cellStyle name="Zły" xfId="13251" builtinId="27" hidden="1"/>
    <cellStyle name="Zły" xfId="13291" builtinId="27" hidden="1"/>
    <cellStyle name="Zły" xfId="13330" builtinId="27" hidden="1"/>
    <cellStyle name="Zły" xfId="13370" builtinId="27" hidden="1"/>
    <cellStyle name="Zły" xfId="13409" builtinId="27" hidden="1"/>
    <cellStyle name="Zły" xfId="13449" builtinId="27" hidden="1"/>
    <cellStyle name="Zły" xfId="13488" builtinId="27" hidden="1"/>
    <cellStyle name="Zły" xfId="13527" builtinId="27" hidden="1"/>
    <cellStyle name="Zły" xfId="13686" builtinId="27" hidden="1"/>
    <cellStyle name="Zły" xfId="13726" builtinId="27" hidden="1"/>
    <cellStyle name="Zły" xfId="13766" builtinId="27" hidden="1"/>
    <cellStyle name="Zły" xfId="13804" builtinId="27" hidden="1"/>
    <cellStyle name="Zły" xfId="13844" builtinId="27" hidden="1"/>
    <cellStyle name="Zły" xfId="13883" builtinId="27" hidden="1"/>
    <cellStyle name="Zły" xfId="13923" builtinId="27" hidden="1"/>
    <cellStyle name="Zły" xfId="13963" builtinId="27" hidden="1"/>
    <cellStyle name="Zły" xfId="14003" builtinId="27" hidden="1"/>
    <cellStyle name="Zły" xfId="14041" builtinId="27" hidden="1"/>
    <cellStyle name="Zły" xfId="14081" builtinId="27" hidden="1"/>
    <cellStyle name="Zły" xfId="14120" builtinId="27" hidden="1"/>
    <cellStyle name="Zły" xfId="14160" builtinId="27" hidden="1"/>
    <cellStyle name="Zły" xfId="14200" builtinId="27" hidden="1"/>
    <cellStyle name="Zły" xfId="14239" builtinId="27" hidden="1"/>
    <cellStyle name="Zły" xfId="14280" builtinId="27" hidden="1"/>
    <cellStyle name="Zły" xfId="14319" builtinId="27" hidden="1"/>
    <cellStyle name="Zły" xfId="14359" builtinId="27" hidden="1"/>
    <cellStyle name="Zły" xfId="14398" builtinId="27" hidden="1"/>
    <cellStyle name="Zły" xfId="13673" builtinId="27" hidden="1"/>
    <cellStyle name="Zły" xfId="13569" builtinId="27" hidden="1"/>
    <cellStyle name="Zły" xfId="14471" builtinId="27" hidden="1"/>
    <cellStyle name="Zły" xfId="14511" builtinId="27" hidden="1"/>
    <cellStyle name="Zły" xfId="14549" builtinId="27" hidden="1"/>
    <cellStyle name="Zły" xfId="14589" builtinId="27" hidden="1"/>
    <cellStyle name="Zły" xfId="14628" builtinId="27" hidden="1"/>
    <cellStyle name="Zły" xfId="14668" builtinId="27" hidden="1"/>
    <cellStyle name="Zły" xfId="14708" builtinId="27" hidden="1"/>
    <cellStyle name="Zły" xfId="14748" builtinId="27" hidden="1"/>
    <cellStyle name="Zły" xfId="14786" builtinId="27" hidden="1"/>
    <cellStyle name="Zły" xfId="14826" builtinId="27" hidden="1"/>
    <cellStyle name="Zły" xfId="14865" builtinId="27" hidden="1"/>
    <cellStyle name="Zły" xfId="14905" builtinId="27" hidden="1"/>
    <cellStyle name="Zły" xfId="14945" builtinId="27" hidden="1"/>
    <cellStyle name="Zły" xfId="14984" builtinId="27" hidden="1"/>
    <cellStyle name="Zły" xfId="15024" builtinId="27" hidden="1"/>
    <cellStyle name="Zły" xfId="15063" builtinId="27" hidden="1"/>
    <cellStyle name="Zły" xfId="15103" builtinId="27" hidden="1"/>
    <cellStyle name="Zły" xfId="15142" builtinId="27" hidden="1"/>
    <cellStyle name="Zły" xfId="13582" builtinId="27" hidden="1"/>
    <cellStyle name="Zły" xfId="13618" builtinId="27" hidden="1"/>
    <cellStyle name="Zły" xfId="15187" builtinId="27" hidden="1"/>
    <cellStyle name="Zły" xfId="15227" builtinId="27" hidden="1"/>
    <cellStyle name="Zły" xfId="15265" builtinId="27" hidden="1"/>
    <cellStyle name="Zły" xfId="15305" builtinId="27" hidden="1"/>
    <cellStyle name="Zły" xfId="15344" builtinId="27" hidden="1"/>
    <cellStyle name="Zły" xfId="15384" builtinId="27" hidden="1"/>
    <cellStyle name="Zły" xfId="15424" builtinId="27" hidden="1"/>
    <cellStyle name="Zły" xfId="15464" builtinId="27" hidden="1"/>
    <cellStyle name="Zły" xfId="15502" builtinId="27" hidden="1"/>
    <cellStyle name="Zły" xfId="15542" builtinId="27" hidden="1"/>
    <cellStyle name="Zły" xfId="15581" builtinId="27" hidden="1"/>
    <cellStyle name="Zły" xfId="15621" builtinId="27" hidden="1"/>
    <cellStyle name="Zły" xfId="15661" builtinId="27" hidden="1"/>
    <cellStyle name="Zły" xfId="15700" builtinId="27" hidden="1"/>
    <cellStyle name="Zły" xfId="15740" builtinId="27" hidden="1"/>
    <cellStyle name="Zły" xfId="15779" builtinId="27" hidden="1"/>
    <cellStyle name="Zły" xfId="15819" builtinId="27" hidden="1"/>
    <cellStyle name="Zły" xfId="15858" builtinId="27" hidden="1"/>
    <cellStyle name="Zły" xfId="3218" builtinId="27" hidden="1"/>
    <cellStyle name="Zły" xfId="3270" builtinId="27" hidden="1"/>
    <cellStyle name="Zły" xfId="15911" builtinId="27" hidden="1"/>
    <cellStyle name="Zły" xfId="15951" builtinId="27" hidden="1"/>
    <cellStyle name="Zły" xfId="15989" builtinId="27" hidden="1"/>
    <cellStyle name="Zły" xfId="16029" builtinId="27" hidden="1"/>
    <cellStyle name="Zły" xfId="16068" builtinId="27" hidden="1"/>
    <cellStyle name="Zły" xfId="16108" builtinId="27" hidden="1"/>
    <cellStyle name="Zły" xfId="16148" builtinId="27" hidden="1"/>
    <cellStyle name="Zły" xfId="16188" builtinId="27" hidden="1"/>
    <cellStyle name="Zły" xfId="16226" builtinId="27" hidden="1"/>
    <cellStyle name="Zły" xfId="16266" builtinId="27" hidden="1"/>
    <cellStyle name="Zły" xfId="16305" builtinId="27" hidden="1"/>
    <cellStyle name="Zły" xfId="16345" builtinId="27" hidden="1"/>
    <cellStyle name="Zły" xfId="16385" builtinId="27" hidden="1"/>
    <cellStyle name="Zły" xfId="16424" builtinId="27" hidden="1"/>
    <cellStyle name="Zły" xfId="16464" builtinId="27" hidden="1"/>
    <cellStyle name="Zły" xfId="16503" builtinId="27" hidden="1"/>
    <cellStyle name="Zły" xfId="16543" builtinId="27" hidden="1"/>
    <cellStyle name="Zły" xfId="16582" builtinId="27" hidden="1"/>
    <cellStyle name="Zły" xfId="16621" builtinId="27" hidden="1"/>
    <cellStyle name="Zły" xfId="16780" builtinId="27" hidden="1"/>
    <cellStyle name="Zły" xfId="16820" builtinId="27" hidden="1"/>
    <cellStyle name="Zły" xfId="16860" builtinId="27" hidden="1"/>
    <cellStyle name="Zły" xfId="16898" builtinId="27" hidden="1"/>
    <cellStyle name="Zły" xfId="16938" builtinId="27" hidden="1"/>
    <cellStyle name="Zły" xfId="16977" builtinId="27" hidden="1"/>
    <cellStyle name="Zły" xfId="17017" builtinId="27" hidden="1"/>
    <cellStyle name="Zły" xfId="17057" builtinId="27" hidden="1"/>
    <cellStyle name="Zły" xfId="17097" builtinId="27" hidden="1"/>
    <cellStyle name="Zły" xfId="17135" builtinId="27" hidden="1"/>
    <cellStyle name="Zły" xfId="17175" builtinId="27" hidden="1"/>
    <cellStyle name="Zły" xfId="17214" builtinId="27" hidden="1"/>
    <cellStyle name="Zły" xfId="17254" builtinId="27" hidden="1"/>
    <cellStyle name="Zły" xfId="17294" builtinId="27" hidden="1"/>
    <cellStyle name="Zły" xfId="17333" builtinId="27" hidden="1"/>
    <cellStyle name="Zły" xfId="17374" builtinId="27" hidden="1"/>
    <cellStyle name="Zły" xfId="17413" builtinId="27" hidden="1"/>
    <cellStyle name="Zły" xfId="17453" builtinId="27" hidden="1"/>
    <cellStyle name="Zły" xfId="17492" builtinId="27" hidden="1"/>
    <cellStyle name="Zły" xfId="16767" builtinId="27" hidden="1"/>
    <cellStyle name="Zły" xfId="16663" builtinId="27" hidden="1"/>
    <cellStyle name="Zły" xfId="17565" builtinId="27" hidden="1"/>
    <cellStyle name="Zły" xfId="17605" builtinId="27" hidden="1"/>
    <cellStyle name="Zły" xfId="17643" builtinId="27" hidden="1"/>
    <cellStyle name="Zły" xfId="17683" builtinId="27" hidden="1"/>
    <cellStyle name="Zły" xfId="17722" builtinId="27" hidden="1"/>
    <cellStyle name="Zły" xfId="17762" builtinId="27" hidden="1"/>
    <cellStyle name="Zły" xfId="17802" builtinId="27" hidden="1"/>
    <cellStyle name="Zły" xfId="17842" builtinId="27" hidden="1"/>
    <cellStyle name="Zły" xfId="17880" builtinId="27" hidden="1"/>
    <cellStyle name="Zły" xfId="17920" builtinId="27" hidden="1"/>
    <cellStyle name="Zły" xfId="17959" builtinId="27" hidden="1"/>
    <cellStyle name="Zły" xfId="17999" builtinId="27" hidden="1"/>
    <cellStyle name="Zły" xfId="18039" builtinId="27" hidden="1"/>
    <cellStyle name="Zły" xfId="18078" builtinId="27" hidden="1"/>
    <cellStyle name="Zły" xfId="18118" builtinId="27" hidden="1"/>
    <cellStyle name="Zły" xfId="18157" builtinId="27" hidden="1"/>
    <cellStyle name="Zły" xfId="18197" builtinId="27" hidden="1"/>
    <cellStyle name="Zły" xfId="18236" builtinId="27" hidden="1"/>
    <cellStyle name="Zły" xfId="16676" builtinId="27" hidden="1"/>
    <cellStyle name="Zły" xfId="16712" builtinId="27" hidden="1"/>
    <cellStyle name="Zły" xfId="18281" builtinId="27" hidden="1"/>
    <cellStyle name="Zły" xfId="18321" builtinId="27" hidden="1"/>
    <cellStyle name="Zły" xfId="18359" builtinId="27" hidden="1"/>
    <cellStyle name="Zły" xfId="18399" builtinId="27" hidden="1"/>
    <cellStyle name="Zły" xfId="18438" builtinId="27" hidden="1"/>
    <cellStyle name="Zły" xfId="18478" builtinId="27" hidden="1"/>
    <cellStyle name="Zły" xfId="18518" builtinId="27" hidden="1"/>
    <cellStyle name="Zły" xfId="18558" builtinId="27" hidden="1"/>
    <cellStyle name="Zły" xfId="18596" builtinId="27" hidden="1"/>
    <cellStyle name="Zły" xfId="18636" builtinId="27" hidden="1"/>
    <cellStyle name="Zły" xfId="18675" builtinId="27" hidden="1"/>
    <cellStyle name="Zły" xfId="18715" builtinId="27" hidden="1"/>
    <cellStyle name="Zły" xfId="18755" builtinId="27" hidden="1"/>
    <cellStyle name="Zły" xfId="18794" builtinId="27" hidden="1"/>
    <cellStyle name="Zły" xfId="18834" builtinId="27" hidden="1"/>
    <cellStyle name="Zły" xfId="18873" builtinId="27" hidden="1"/>
    <cellStyle name="Zły" xfId="18913" builtinId="27" hidden="1"/>
    <cellStyle name="Zły" xfId="18952" builtinId="27" hidden="1"/>
    <cellStyle name="Zły" xfId="3243" builtinId="27" hidden="1"/>
    <cellStyle name="Zły" xfId="19074" builtinId="27" hidden="1"/>
    <cellStyle name="Zły" xfId="19114" builtinId="27" hidden="1"/>
    <cellStyle name="Zły" xfId="19154" builtinId="27" hidden="1"/>
    <cellStyle name="Zły" xfId="19192" builtinId="27" hidden="1"/>
    <cellStyle name="Zły" xfId="19232" builtinId="27" hidden="1"/>
    <cellStyle name="Zły" xfId="19271" builtinId="27" hidden="1"/>
    <cellStyle name="Zły" xfId="19311" builtinId="27" hidden="1"/>
    <cellStyle name="Zły" xfId="19351" builtinId="27" hidden="1"/>
    <cellStyle name="Zły" xfId="19391" builtinId="27" hidden="1"/>
    <cellStyle name="Zły" xfId="19429" builtinId="27" hidden="1"/>
    <cellStyle name="Zły" xfId="19469" builtinId="27" hidden="1"/>
    <cellStyle name="Zły" xfId="19508" builtinId="27" hidden="1"/>
    <cellStyle name="Zły" xfId="19548" builtinId="27" hidden="1"/>
    <cellStyle name="Zły" xfId="19588" builtinId="27" hidden="1"/>
    <cellStyle name="Zły" xfId="19627" builtinId="27" hidden="1"/>
    <cellStyle name="Zły" xfId="19667" builtinId="27" hidden="1"/>
    <cellStyle name="Zły" xfId="19706" builtinId="27" hidden="1"/>
    <cellStyle name="Zły" xfId="19746" builtinId="27" hidden="1"/>
    <cellStyle name="Zły" xfId="19785" builtinId="27" hidden="1"/>
    <cellStyle name="Zły" xfId="19836" builtinId="27" hidden="1"/>
    <cellStyle name="Zły" xfId="19995" builtinId="27" hidden="1"/>
    <cellStyle name="Zły" xfId="20035" builtinId="27" hidden="1"/>
    <cellStyle name="Zły" xfId="20075" builtinId="27" hidden="1"/>
    <cellStyle name="Zły" xfId="20113" builtinId="27" hidden="1"/>
    <cellStyle name="Zły" xfId="20153" builtinId="27" hidden="1"/>
    <cellStyle name="Zły" xfId="20192" builtinId="27" hidden="1"/>
    <cellStyle name="Zły" xfId="20232" builtinId="27" hidden="1"/>
    <cellStyle name="Zły" xfId="20272" builtinId="27" hidden="1"/>
    <cellStyle name="Zły" xfId="20312" builtinId="27" hidden="1"/>
    <cellStyle name="Zły" xfId="20350" builtinId="27" hidden="1"/>
    <cellStyle name="Zły" xfId="20390" builtinId="27" hidden="1"/>
    <cellStyle name="Zły" xfId="20429" builtinId="27" hidden="1"/>
    <cellStyle name="Zły" xfId="20469" builtinId="27" hidden="1"/>
    <cellStyle name="Zły" xfId="20509" builtinId="27" hidden="1"/>
    <cellStyle name="Zły" xfId="20548" builtinId="27" hidden="1"/>
    <cellStyle name="Zły" xfId="20589" builtinId="27" hidden="1"/>
    <cellStyle name="Zły" xfId="20628" builtinId="27" hidden="1"/>
    <cellStyle name="Zły" xfId="20668" builtinId="27" hidden="1"/>
    <cellStyle name="Zły" xfId="20707" builtinId="27" hidden="1"/>
    <cellStyle name="Zły" xfId="19982" builtinId="27" hidden="1"/>
    <cellStyle name="Zły" xfId="19878" builtinId="27" hidden="1"/>
    <cellStyle name="Zły" xfId="20780" builtinId="27" hidden="1"/>
    <cellStyle name="Zły" xfId="20820" builtinId="27" hidden="1"/>
    <cellStyle name="Zły" xfId="20858" builtinId="27" hidden="1"/>
    <cellStyle name="Zły" xfId="20898" builtinId="27" hidden="1"/>
    <cellStyle name="Zły" xfId="20937" builtinId="27" hidden="1"/>
    <cellStyle name="Zły" xfId="20977" builtinId="27" hidden="1"/>
    <cellStyle name="Zły" xfId="21017" builtinId="27" hidden="1"/>
    <cellStyle name="Zły" xfId="21057" builtinId="27" hidden="1"/>
    <cellStyle name="Zły" xfId="21095" builtinId="27" hidden="1"/>
    <cellStyle name="Zły" xfId="21135" builtinId="27" hidden="1"/>
    <cellStyle name="Zły" xfId="21174" builtinId="27" hidden="1"/>
    <cellStyle name="Zły" xfId="21214" builtinId="27" hidden="1"/>
    <cellStyle name="Zły" xfId="21254" builtinId="27" hidden="1"/>
    <cellStyle name="Zły" xfId="21293" builtinId="27" hidden="1"/>
    <cellStyle name="Zły" xfId="21333" builtinId="27" hidden="1"/>
    <cellStyle name="Zły" xfId="21372" builtinId="27" hidden="1"/>
    <cellStyle name="Zły" xfId="21412" builtinId="27" hidden="1"/>
    <cellStyle name="Zły" xfId="21451" builtinId="27" hidden="1"/>
    <cellStyle name="Zły" xfId="19891" builtinId="27" hidden="1"/>
    <cellStyle name="Zły" xfId="19927" builtinId="27" hidden="1"/>
    <cellStyle name="Zły" xfId="21496" builtinId="27" hidden="1"/>
    <cellStyle name="Zły" xfId="21536" builtinId="27" hidden="1"/>
    <cellStyle name="Zły" xfId="21574" builtinId="27" hidden="1"/>
    <cellStyle name="Zły" xfId="21614" builtinId="27" hidden="1"/>
    <cellStyle name="Zły" xfId="21653" builtinId="27" hidden="1"/>
    <cellStyle name="Zły" xfId="21693" builtinId="27" hidden="1"/>
    <cellStyle name="Zły" xfId="21733" builtinId="27" hidden="1"/>
    <cellStyle name="Zły" xfId="21773" builtinId="27" hidden="1"/>
    <cellStyle name="Zły" xfId="21811" builtinId="27" hidden="1"/>
    <cellStyle name="Zły" xfId="21851" builtinId="27" hidden="1"/>
    <cellStyle name="Zły" xfId="21890" builtinId="27" hidden="1"/>
    <cellStyle name="Zły" xfId="21930" builtinId="27" hidden="1"/>
    <cellStyle name="Zły" xfId="21970" builtinId="27" hidden="1"/>
    <cellStyle name="Zły" xfId="22009" builtinId="27" hidden="1"/>
    <cellStyle name="Zły" xfId="22049" builtinId="27" hidden="1"/>
    <cellStyle name="Zły" xfId="22088" builtinId="27" hidden="1"/>
    <cellStyle name="Zły" xfId="22128" builtinId="27" hidden="1"/>
    <cellStyle name="Zły" xfId="22167" builtinId="27" hidden="1"/>
    <cellStyle name="Zły" xfId="22206" builtinId="27" hidden="1"/>
    <cellStyle name="Zły" xfId="22246" builtinId="27" hidden="1"/>
    <cellStyle name="Zły" xfId="22286" builtinId="27" hidden="1"/>
    <cellStyle name="Zły" xfId="22326" builtinId="27" hidden="1"/>
    <cellStyle name="Zły" xfId="22364" builtinId="27" hidden="1"/>
    <cellStyle name="Zły" xfId="22404" builtinId="27" hidden="1"/>
    <cellStyle name="Zły" xfId="22443" builtinId="27" hidden="1"/>
    <cellStyle name="Zły" xfId="22483" builtinId="27" hidden="1"/>
    <cellStyle name="Zły" xfId="22523" builtinId="27" hidden="1"/>
    <cellStyle name="Zły" xfId="22563" builtinId="27" hidden="1"/>
    <cellStyle name="Zły" xfId="22601" builtinId="27" hidden="1"/>
    <cellStyle name="Zły" xfId="22641" builtinId="27" hidden="1"/>
    <cellStyle name="Zły" xfId="22680" builtinId="27" hidden="1"/>
    <cellStyle name="Zły" xfId="22720" builtinId="27" hidden="1"/>
    <cellStyle name="Zły" xfId="22760" builtinId="27" hidden="1"/>
    <cellStyle name="Zły" xfId="22799" builtinId="27" hidden="1"/>
    <cellStyle name="Zły" xfId="22839" builtinId="27" hidden="1"/>
    <cellStyle name="Zły" xfId="22878" builtinId="27" hidden="1"/>
    <cellStyle name="Zły" xfId="22918" builtinId="27" hidden="1"/>
    <cellStyle name="Zły" xfId="22957" builtinId="27" hidden="1"/>
    <cellStyle name="Zły" xfId="22996" builtinId="27" hidden="1"/>
    <cellStyle name="Zły" xfId="23155" builtinId="27" hidden="1"/>
    <cellStyle name="Zły" xfId="23195" builtinId="27" hidden="1"/>
    <cellStyle name="Zły" xfId="23235" builtinId="27" hidden="1"/>
    <cellStyle name="Zły" xfId="23273" builtinId="27" hidden="1"/>
    <cellStyle name="Zły" xfId="23313" builtinId="27" hidden="1"/>
    <cellStyle name="Zły" xfId="23352" builtinId="27" hidden="1"/>
    <cellStyle name="Zły" xfId="23392" builtinId="27" hidden="1"/>
    <cellStyle name="Zły" xfId="23432" builtinId="27" hidden="1"/>
    <cellStyle name="Zły" xfId="23472" builtinId="27" hidden="1"/>
    <cellStyle name="Zły" xfId="23510" builtinId="27" hidden="1"/>
    <cellStyle name="Zły" xfId="23550" builtinId="27" hidden="1"/>
    <cellStyle name="Zły" xfId="23589" builtinId="27" hidden="1"/>
    <cellStyle name="Zły" xfId="23629" builtinId="27" hidden="1"/>
    <cellStyle name="Zły" xfId="23669" builtinId="27" hidden="1"/>
    <cellStyle name="Zły" xfId="23708" builtinId="27" hidden="1"/>
    <cellStyle name="Zły" xfId="23749" builtinId="27" hidden="1"/>
    <cellStyle name="Zły" xfId="23788" builtinId="27" hidden="1"/>
    <cellStyle name="Zły" xfId="23828" builtinId="27" hidden="1"/>
    <cellStyle name="Zły" xfId="23867" builtinId="27" hidden="1"/>
    <cellStyle name="Zły" xfId="23142" builtinId="27" hidden="1"/>
    <cellStyle name="Zły" xfId="23038" builtinId="27" hidden="1"/>
    <cellStyle name="Zły" xfId="23940" builtinId="27" hidden="1"/>
    <cellStyle name="Zły" xfId="23980" builtinId="27" hidden="1"/>
    <cellStyle name="Zły" xfId="24018" builtinId="27" hidden="1"/>
    <cellStyle name="Zły" xfId="24058" builtinId="27" hidden="1"/>
    <cellStyle name="Zły" xfId="24097" builtinId="27" hidden="1"/>
    <cellStyle name="Zły" xfId="24137" builtinId="27" hidden="1"/>
    <cellStyle name="Zły" xfId="24177" builtinId="27" hidden="1"/>
    <cellStyle name="Zły" xfId="24217" builtinId="27" hidden="1"/>
    <cellStyle name="Zły" xfId="24255" builtinId="27" hidden="1"/>
    <cellStyle name="Zły" xfId="24295" builtinId="27" hidden="1"/>
    <cellStyle name="Zły" xfId="24334" builtinId="27" hidden="1"/>
    <cellStyle name="Zły" xfId="24374" builtinId="27" hidden="1"/>
    <cellStyle name="Zły" xfId="24414" builtinId="27" hidden="1"/>
    <cellStyle name="Zły" xfId="24453" builtinId="27" hidden="1"/>
    <cellStyle name="Zły" xfId="24493" builtinId="27" hidden="1"/>
    <cellStyle name="Zły" xfId="24532" builtinId="27" hidden="1"/>
    <cellStyle name="Zły" xfId="24572" builtinId="27" hidden="1"/>
    <cellStyle name="Zły" xfId="24611" builtinId="27" hidden="1"/>
    <cellStyle name="Zły" xfId="23051" builtinId="27" hidden="1"/>
    <cellStyle name="Zły" xfId="23087" builtinId="27" hidden="1"/>
    <cellStyle name="Zły" xfId="24656" builtinId="27" hidden="1"/>
    <cellStyle name="Zły" xfId="24696" builtinId="27" hidden="1"/>
    <cellStyle name="Zły" xfId="24734" builtinId="27" hidden="1"/>
    <cellStyle name="Zły" xfId="24774" builtinId="27" hidden="1"/>
    <cellStyle name="Zły" xfId="24813" builtinId="27" hidden="1"/>
    <cellStyle name="Zły" xfId="24853" builtinId="27" hidden="1"/>
    <cellStyle name="Zły" xfId="24893" builtinId="27" hidden="1"/>
    <cellStyle name="Zły" xfId="24933" builtinId="27" hidden="1"/>
    <cellStyle name="Zły" xfId="24971" builtinId="27" hidden="1"/>
    <cellStyle name="Zły" xfId="25011" builtinId="27" hidden="1"/>
    <cellStyle name="Zły" xfId="25050" builtinId="27" hidden="1"/>
    <cellStyle name="Zły" xfId="25090" builtinId="27" hidden="1"/>
    <cellStyle name="Zły" xfId="25130" builtinId="27" hidden="1"/>
    <cellStyle name="Zły" xfId="25169" builtinId="27" hidden="1"/>
    <cellStyle name="Zły" xfId="25209" builtinId="27" hidden="1"/>
    <cellStyle name="Zły" xfId="25248" builtinId="27" hidden="1"/>
    <cellStyle name="Zły" xfId="25288" builtinId="27" hidden="1"/>
    <cellStyle name="Zły" xfId="25327" builtinId="27" hidden="1"/>
    <cellStyle name="Zły" xfId="19061" builtinId="27" hidden="1"/>
    <cellStyle name="Zły" xfId="19823" builtinId="27" hidden="1"/>
    <cellStyle name="Zły" xfId="18992" builtinId="27" hidden="1"/>
    <cellStyle name="Zły" xfId="25393" builtinId="27" hidden="1"/>
    <cellStyle name="Zły" xfId="25431" builtinId="27" hidden="1"/>
    <cellStyle name="Zły" xfId="25471" builtinId="27" hidden="1"/>
    <cellStyle name="Zły" xfId="25510" builtinId="27" hidden="1"/>
    <cellStyle name="Zły" xfId="25550" builtinId="27" hidden="1"/>
    <cellStyle name="Zły" xfId="25590" builtinId="27" hidden="1"/>
    <cellStyle name="Zły" xfId="25630" builtinId="27" hidden="1"/>
    <cellStyle name="Zły" xfId="25668" builtinId="27" hidden="1"/>
    <cellStyle name="Zły" xfId="25708" builtinId="27" hidden="1"/>
    <cellStyle name="Zły" xfId="25747" builtinId="27" hidden="1"/>
    <cellStyle name="Zły" xfId="25787" builtinId="27" hidden="1"/>
    <cellStyle name="Zły" xfId="25827" builtinId="27" hidden="1"/>
    <cellStyle name="Zły" xfId="25866" builtinId="27" hidden="1"/>
    <cellStyle name="Zły" xfId="25906" builtinId="27" hidden="1"/>
    <cellStyle name="Zły" xfId="25945" builtinId="27" hidden="1"/>
    <cellStyle name="Zły" xfId="25985" builtinId="27" hidden="1"/>
    <cellStyle name="Zły" xfId="26024" builtinId="27" hidden="1"/>
    <cellStyle name="Zły" xfId="26063" builtinId="27" hidden="1"/>
    <cellStyle name="Zły" xfId="26222" builtinId="27" hidden="1"/>
    <cellStyle name="Zły" xfId="26262" builtinId="27" hidden="1"/>
    <cellStyle name="Zły" xfId="26302" builtinId="27" hidden="1"/>
    <cellStyle name="Zły" xfId="26340" builtinId="27" hidden="1"/>
    <cellStyle name="Zły" xfId="26380" builtinId="27" hidden="1"/>
    <cellStyle name="Zły" xfId="26419" builtinId="27" hidden="1"/>
    <cellStyle name="Zły" xfId="26459" builtinId="27" hidden="1"/>
    <cellStyle name="Zły" xfId="26499" builtinId="27" hidden="1"/>
    <cellStyle name="Zły" xfId="26539" builtinId="27" hidden="1"/>
    <cellStyle name="Zły" xfId="26577" builtinId="27" hidden="1"/>
    <cellStyle name="Zły" xfId="26617" builtinId="27" hidden="1"/>
    <cellStyle name="Zły" xfId="26656" builtinId="27" hidden="1"/>
    <cellStyle name="Zły" xfId="26696" builtinId="27" hidden="1"/>
    <cellStyle name="Zły" xfId="26736" builtinId="27" hidden="1"/>
    <cellStyle name="Zły" xfId="26775" builtinId="27" hidden="1"/>
    <cellStyle name="Zły" xfId="26816" builtinId="27" hidden="1"/>
    <cellStyle name="Zły" xfId="26855" builtinId="27" hidden="1"/>
    <cellStyle name="Zły" xfId="26895" builtinId="27" hidden="1"/>
    <cellStyle name="Zły" xfId="26934" builtinId="27" hidden="1"/>
    <cellStyle name="Zły" xfId="26209" builtinId="27" hidden="1"/>
    <cellStyle name="Zły" xfId="26105" builtinId="27" hidden="1"/>
    <cellStyle name="Zły" xfId="27007" builtinId="27" hidden="1"/>
    <cellStyle name="Zły" xfId="27047" builtinId="27" hidden="1"/>
    <cellStyle name="Zły" xfId="27085" builtinId="27" hidden="1"/>
    <cellStyle name="Zły" xfId="27125" builtinId="27" hidden="1"/>
    <cellStyle name="Zły" xfId="27164" builtinId="27" hidden="1"/>
    <cellStyle name="Zły" xfId="27204" builtinId="27" hidden="1"/>
    <cellStyle name="Zły" xfId="27244" builtinId="27" hidden="1"/>
    <cellStyle name="Zły" xfId="27284" builtinId="27" hidden="1"/>
    <cellStyle name="Zły" xfId="27322" builtinId="27" hidden="1"/>
    <cellStyle name="Zły" xfId="27362" builtinId="27" hidden="1"/>
    <cellStyle name="Zły" xfId="27401" builtinId="27" hidden="1"/>
    <cellStyle name="Zły" xfId="27441" builtinId="27" hidden="1"/>
    <cellStyle name="Zły" xfId="27481" builtinId="27" hidden="1"/>
    <cellStyle name="Zły" xfId="27520" builtinId="27" hidden="1"/>
    <cellStyle name="Zły" xfId="27560" builtinId="27" hidden="1"/>
    <cellStyle name="Zły" xfId="27599" builtinId="27" hidden="1"/>
    <cellStyle name="Zły" xfId="27639" builtinId="27" hidden="1"/>
    <cellStyle name="Zły" xfId="27678" builtinId="27" hidden="1"/>
    <cellStyle name="Zły" xfId="26118" builtinId="27" hidden="1"/>
    <cellStyle name="Zły" xfId="26154" builtinId="27" hidden="1"/>
    <cellStyle name="Zły" xfId="27723" builtinId="27" hidden="1"/>
    <cellStyle name="Zły" xfId="27763" builtinId="27" hidden="1"/>
    <cellStyle name="Zły" xfId="27801" builtinId="27" hidden="1"/>
    <cellStyle name="Zły" xfId="27841" builtinId="27" hidden="1"/>
    <cellStyle name="Zły" xfId="27880" builtinId="27" hidden="1"/>
    <cellStyle name="Zły" xfId="27920" builtinId="27" hidden="1"/>
    <cellStyle name="Zły" xfId="27960" builtinId="27" hidden="1"/>
    <cellStyle name="Zły" xfId="28000" builtinId="27" hidden="1"/>
    <cellStyle name="Zły" xfId="28038" builtinId="27" hidden="1"/>
    <cellStyle name="Zły" xfId="28078" builtinId="27" hidden="1"/>
    <cellStyle name="Zły" xfId="28117" builtinId="27" hidden="1"/>
    <cellStyle name="Zły" xfId="28157" builtinId="27" hidden="1"/>
    <cellStyle name="Zły" xfId="28197" builtinId="27" hidden="1"/>
    <cellStyle name="Zły" xfId="28236" builtinId="27" hidden="1"/>
    <cellStyle name="Zły" xfId="28276" builtinId="27" hidden="1"/>
    <cellStyle name="Zły" xfId="28315" builtinId="27" hidden="1"/>
    <cellStyle name="Zły" xfId="28355" builtinId="27" hidden="1"/>
    <cellStyle name="Zły" xfId="28394" builtinId="27" hidden="1"/>
    <cellStyle name="Zły" xfId="28433" builtinId="27" hidden="1"/>
    <cellStyle name="Zły" xfId="28557" builtinId="27" hidden="1"/>
    <cellStyle name="Zły" xfId="28599" builtinId="27" hidden="1"/>
    <cellStyle name="Zły" xfId="28639" builtinId="27" hidden="1"/>
    <cellStyle name="Zły" xfId="28677" builtinId="27" hidden="1"/>
    <cellStyle name="Zły" xfId="28717" builtinId="27" hidden="1"/>
    <cellStyle name="Zły" xfId="28756" builtinId="27" hidden="1"/>
    <cellStyle name="Zły" xfId="28796" builtinId="27" hidden="1"/>
    <cellStyle name="Zły" xfId="28836" builtinId="27" hidden="1"/>
    <cellStyle name="Zły" xfId="28876" builtinId="27" hidden="1"/>
    <cellStyle name="Zły" xfId="28914" builtinId="27" hidden="1"/>
    <cellStyle name="Zły" xfId="28954" builtinId="27" hidden="1"/>
    <cellStyle name="Zły" xfId="28995" builtinId="27" hidden="1"/>
    <cellStyle name="Zły" xfId="29035" builtinId="27" hidden="1"/>
    <cellStyle name="Zły" xfId="29075" builtinId="27" hidden="1"/>
    <cellStyle name="Zły" xfId="29114" builtinId="27" hidden="1"/>
    <cellStyle name="Zły" xfId="29155" builtinId="27" hidden="1"/>
    <cellStyle name="Zły" xfId="29194" builtinId="27" hidden="1"/>
    <cellStyle name="Zły" xfId="29234" builtinId="27" hidden="1"/>
    <cellStyle name="Zły" xfId="29273" builtinId="27" hidden="1"/>
    <cellStyle name="Zły" xfId="29323" builtinId="27" hidden="1"/>
    <cellStyle name="Zły" xfId="29482" builtinId="27" hidden="1"/>
    <cellStyle name="Zły" xfId="29524" builtinId="27" hidden="1"/>
    <cellStyle name="Zły" xfId="29564" builtinId="27" hidden="1"/>
    <cellStyle name="Zły" xfId="29602" builtinId="27" hidden="1"/>
    <cellStyle name="Zły" xfId="29642" builtinId="27" hidden="1"/>
    <cellStyle name="Zły" xfId="29681" builtinId="27" hidden="1"/>
    <cellStyle name="Zły" xfId="29721" builtinId="27" hidden="1"/>
    <cellStyle name="Zły" xfId="29761" builtinId="27" hidden="1"/>
    <cellStyle name="Zły" xfId="29801" builtinId="27" hidden="1"/>
    <cellStyle name="Zły" xfId="29839" builtinId="27" hidden="1"/>
    <cellStyle name="Zły" xfId="29879" builtinId="27" hidden="1"/>
    <cellStyle name="Zły" xfId="29920" builtinId="27" hidden="1"/>
    <cellStyle name="Zły" xfId="29960" builtinId="27" hidden="1"/>
    <cellStyle name="Zły" xfId="30000" builtinId="27" hidden="1"/>
    <cellStyle name="Zły" xfId="30039" builtinId="27" hidden="1"/>
    <cellStyle name="Zły" xfId="30080" builtinId="27" hidden="1"/>
    <cellStyle name="Zły" xfId="30119" builtinId="27" hidden="1"/>
    <cellStyle name="Zły" xfId="30159" builtinId="27" hidden="1"/>
    <cellStyle name="Zły" xfId="30198" builtinId="27" hidden="1"/>
    <cellStyle name="Zły" xfId="29469" builtinId="27" hidden="1"/>
    <cellStyle name="Zły" xfId="29365" builtinId="27" hidden="1"/>
    <cellStyle name="Zły" xfId="30271" builtinId="27" hidden="1"/>
    <cellStyle name="Zły" xfId="30311" builtinId="27" hidden="1"/>
    <cellStyle name="Zły" xfId="30349" builtinId="27" hidden="1"/>
    <cellStyle name="Zły" xfId="30389" builtinId="27" hidden="1"/>
    <cellStyle name="Zły" xfId="30428" builtinId="27" hidden="1"/>
    <cellStyle name="Zły" xfId="30468" builtinId="27" hidden="1"/>
    <cellStyle name="Zły" xfId="30508" builtinId="27" hidden="1"/>
    <cellStyle name="Zły" xfId="30548" builtinId="27" hidden="1"/>
    <cellStyle name="Zły" xfId="30586" builtinId="27" hidden="1"/>
    <cellStyle name="Zły" xfId="30626" builtinId="27" hidden="1"/>
    <cellStyle name="Zły" xfId="30665" builtinId="27" hidden="1"/>
    <cellStyle name="Zły" xfId="30705" builtinId="27" hidden="1"/>
    <cellStyle name="Zły" xfId="30745" builtinId="27" hidden="1"/>
    <cellStyle name="Zły" xfId="30784" builtinId="27" hidden="1"/>
    <cellStyle name="Zły" xfId="30824" builtinId="27" hidden="1"/>
    <cellStyle name="Zły" xfId="30863" builtinId="27" hidden="1"/>
    <cellStyle name="Zły" xfId="30903" builtinId="27" hidden="1"/>
    <cellStyle name="Zły" xfId="30942" builtinId="27" hidden="1"/>
    <cellStyle name="Zły" xfId="29378" builtinId="27" hidden="1"/>
    <cellStyle name="Zły" xfId="29414" builtinId="27" hidden="1"/>
    <cellStyle name="Zły" xfId="30987" builtinId="27" hidden="1"/>
    <cellStyle name="Zły" xfId="31027" builtinId="27" hidden="1"/>
    <cellStyle name="Zły" xfId="31065" builtinId="27" hidden="1"/>
    <cellStyle name="Zły" xfId="31105" builtinId="27" hidden="1"/>
    <cellStyle name="Zły" xfId="31144" builtinId="27" hidden="1"/>
    <cellStyle name="Zły" xfId="31184" builtinId="27" hidden="1"/>
    <cellStyle name="Zły" xfId="31224" builtinId="27" hidden="1"/>
    <cellStyle name="Zły" xfId="31264" builtinId="27" hidden="1"/>
    <cellStyle name="Zły" xfId="31302" builtinId="27" hidden="1"/>
    <cellStyle name="Zły" xfId="31342" builtinId="27" hidden="1"/>
    <cellStyle name="Zły" xfId="31381" builtinId="27" hidden="1"/>
    <cellStyle name="Zły" xfId="31421" builtinId="27" hidden="1"/>
    <cellStyle name="Zły" xfId="31461" builtinId="27" hidden="1"/>
    <cellStyle name="Zły" xfId="31500" builtinId="27" hidden="1"/>
    <cellStyle name="Zły" xfId="31540" builtinId="27" hidden="1"/>
    <cellStyle name="Zły" xfId="31579" builtinId="27" hidden="1"/>
    <cellStyle name="Zły" xfId="31619" builtinId="27" hidden="1"/>
    <cellStyle name="Zły" xfId="31658" builtinId="27" hidden="1"/>
    <cellStyle name="Zły" xfId="28544" builtinId="27" hidden="1"/>
    <cellStyle name="Zły" xfId="28485" builtinId="27" hidden="1"/>
    <cellStyle name="Zły" xfId="31711" builtinId="27" hidden="1"/>
    <cellStyle name="Zły" xfId="31751" builtinId="27" hidden="1"/>
    <cellStyle name="Zły" xfId="31789" builtinId="27" hidden="1"/>
    <cellStyle name="Zły" xfId="31829" builtinId="27" hidden="1"/>
    <cellStyle name="Zły" xfId="31868" builtinId="27" hidden="1"/>
    <cellStyle name="Zły" xfId="31908" builtinId="27" hidden="1"/>
    <cellStyle name="Zły" xfId="31948" builtinId="27" hidden="1"/>
    <cellStyle name="Zły" xfId="31988" builtinId="27" hidden="1"/>
    <cellStyle name="Zły" xfId="32026" builtinId="27" hidden="1"/>
    <cellStyle name="Zły" xfId="32066" builtinId="27" hidden="1"/>
    <cellStyle name="Zły" xfId="32105" builtinId="27" hidden="1"/>
    <cellStyle name="Zły" xfId="32145" builtinId="27" hidden="1"/>
    <cellStyle name="Zły" xfId="32185" builtinId="27" hidden="1"/>
    <cellStyle name="Zły" xfId="32224" builtinId="27" hidden="1"/>
    <cellStyle name="Zły" xfId="32264" builtinId="27" hidden="1"/>
    <cellStyle name="Zły" xfId="32303" builtinId="27" hidden="1"/>
    <cellStyle name="Zły" xfId="32343" builtinId="27" hidden="1"/>
    <cellStyle name="Zły" xfId="32382" builtinId="27" hidden="1"/>
    <cellStyle name="Zły" xfId="32421" builtinId="27" hidden="1"/>
    <cellStyle name="Zły" xfId="32580" builtinId="27" hidden="1"/>
    <cellStyle name="Zły" xfId="32620" builtinId="27" hidden="1"/>
    <cellStyle name="Zły" xfId="32660" builtinId="27" hidden="1"/>
    <cellStyle name="Zły" xfId="32698" builtinId="27" hidden="1"/>
    <cellStyle name="Zły" xfId="32738" builtinId="27" hidden="1"/>
    <cellStyle name="Zły" xfId="32777" builtinId="27" hidden="1"/>
    <cellStyle name="Zły" xfId="32817" builtinId="27" hidden="1"/>
    <cellStyle name="Zły" xfId="32857" builtinId="27" hidden="1"/>
    <cellStyle name="Zły" xfId="32897" builtinId="27" hidden="1"/>
    <cellStyle name="Zły" xfId="32935" builtinId="27" hidden="1"/>
    <cellStyle name="Zły" xfId="32975" builtinId="27" hidden="1"/>
    <cellStyle name="Zły" xfId="33014" builtinId="27" hidden="1"/>
    <cellStyle name="Zły" xfId="33054" builtinId="27" hidden="1"/>
    <cellStyle name="Zły" xfId="33094" builtinId="27" hidden="1"/>
    <cellStyle name="Zły" xfId="33133" builtinId="27" hidden="1"/>
    <cellStyle name="Zły" xfId="33174" builtinId="27" hidden="1"/>
    <cellStyle name="Zły" xfId="33213" builtinId="27" hidden="1"/>
    <cellStyle name="Zły" xfId="33253" builtinId="27" hidden="1"/>
    <cellStyle name="Zły" xfId="33292" builtinId="27" hidden="1"/>
    <cellStyle name="Zły" xfId="32567" builtinId="27" hidden="1"/>
    <cellStyle name="Zły" xfId="32463" builtinId="27" hidden="1"/>
    <cellStyle name="Zły" xfId="33365" builtinId="27" hidden="1"/>
    <cellStyle name="Zły" xfId="33405" builtinId="27" hidden="1"/>
    <cellStyle name="Zły" xfId="33443" builtinId="27" hidden="1"/>
    <cellStyle name="Zły" xfId="33483" builtinId="27" hidden="1"/>
    <cellStyle name="Zły" xfId="33522" builtinId="27" hidden="1"/>
    <cellStyle name="Zły" xfId="33562" builtinId="27" hidden="1"/>
    <cellStyle name="Zły" xfId="33602" builtinId="27" hidden="1"/>
    <cellStyle name="Zły" xfId="33642" builtinId="27" hidden="1"/>
    <cellStyle name="Zły" xfId="33680" builtinId="27" hidden="1"/>
    <cellStyle name="Zły" xfId="33720" builtinId="27" hidden="1"/>
    <cellStyle name="Zły" xfId="33759" builtinId="27" hidden="1"/>
    <cellStyle name="Zły" xfId="33799" builtinId="27" hidden="1"/>
    <cellStyle name="Zły" xfId="33839" builtinId="27" hidden="1"/>
    <cellStyle name="Zły" xfId="33878" builtinId="27" hidden="1"/>
    <cellStyle name="Zły" xfId="33918" builtinId="27" hidden="1"/>
    <cellStyle name="Zły" xfId="33957" builtinId="27" hidden="1"/>
    <cellStyle name="Zły" xfId="33997" builtinId="27" hidden="1"/>
    <cellStyle name="Zły" xfId="34036" builtinId="27" hidden="1"/>
    <cellStyle name="Zły" xfId="32476" builtinId="27" hidden="1"/>
    <cellStyle name="Zły" xfId="32512" builtinId="27" hidden="1"/>
    <cellStyle name="Zły" xfId="34081" builtinId="27" hidden="1"/>
    <cellStyle name="Zły" xfId="34121" builtinId="27" hidden="1"/>
    <cellStyle name="Zły" xfId="34159" builtinId="27" hidden="1"/>
    <cellStyle name="Zły" xfId="34199" builtinId="27" hidden="1"/>
    <cellStyle name="Zły" xfId="34238" builtinId="27" hidden="1"/>
    <cellStyle name="Zły" xfId="34278" builtinId="27" hidden="1"/>
    <cellStyle name="Zły" xfId="34318" builtinId="27" hidden="1"/>
    <cellStyle name="Zły" xfId="34358" builtinId="27" hidden="1"/>
    <cellStyle name="Zły" xfId="34396" builtinId="27" hidden="1"/>
    <cellStyle name="Zły" xfId="34436" builtinId="27" hidden="1"/>
    <cellStyle name="Zły" xfId="34475" builtinId="27" hidden="1"/>
    <cellStyle name="Zły" xfId="34515" builtinId="27" hidden="1"/>
    <cellStyle name="Zły" xfId="34555" builtinId="27" hidden="1"/>
    <cellStyle name="Zły" xfId="34594" builtinId="27" hidden="1"/>
    <cellStyle name="Zły" xfId="34634" builtinId="27" hidden="1"/>
    <cellStyle name="Zły" xfId="34673" builtinId="27" hidden="1"/>
    <cellStyle name="Zły" xfId="34713" builtinId="27" hidden="1"/>
    <cellStyle name="Zły" xfId="34752" builtinId="27" hidden="1"/>
    <cellStyle name="Zły" xfId="28513" builtinId="27" hidden="1"/>
    <cellStyle name="Zły" xfId="34793" builtinId="27" hidden="1"/>
    <cellStyle name="Zły" xfId="34833" builtinId="27" hidden="1"/>
    <cellStyle name="Zły" xfId="34873" builtinId="27" hidden="1"/>
    <cellStyle name="Zły" xfId="34911" builtinId="27" hidden="1"/>
    <cellStyle name="Zły" xfId="34951" builtinId="27" hidden="1"/>
    <cellStyle name="Zły" xfId="34990" builtinId="27" hidden="1"/>
    <cellStyle name="Zły" xfId="35030" builtinId="27" hidden="1"/>
    <cellStyle name="Zły" xfId="35070" builtinId="27" hidden="1"/>
    <cellStyle name="Zły" xfId="35110" builtinId="27" hidden="1"/>
    <cellStyle name="Zły" xfId="35148" builtinId="27" hidden="1"/>
    <cellStyle name="Zły" xfId="35188" builtinId="27" hidden="1"/>
    <cellStyle name="Zły" xfId="35227" builtinId="27" hidden="1"/>
    <cellStyle name="Zły" xfId="35267" builtinId="27" hidden="1"/>
    <cellStyle name="Zły" xfId="35307" builtinId="27" hidden="1"/>
    <cellStyle name="Zły" xfId="35346" builtinId="27" hidden="1"/>
    <cellStyle name="Zły" xfId="35386" builtinId="27" hidden="1"/>
    <cellStyle name="Zły" xfId="35425" builtinId="27" hidden="1"/>
    <cellStyle name="Zły" xfId="35465" builtinId="27" hidden="1"/>
    <cellStyle name="Zły" xfId="35504" builtinId="27" hidden="1"/>
    <cellStyle name="Zły" xfId="35543" builtinId="27" hidden="1"/>
    <cellStyle name="Zły" xfId="35702" builtinId="27" hidden="1"/>
    <cellStyle name="Zły" xfId="35742" builtinId="27" hidden="1"/>
    <cellStyle name="Zły" xfId="35782" builtinId="27" hidden="1"/>
    <cellStyle name="Zły" xfId="35820" builtinId="27" hidden="1"/>
    <cellStyle name="Zły" xfId="35860" builtinId="27" hidden="1"/>
    <cellStyle name="Zły" xfId="35899" builtinId="27" hidden="1"/>
    <cellStyle name="Zły" xfId="35939" builtinId="27" hidden="1"/>
    <cellStyle name="Zły" xfId="35979" builtinId="27" hidden="1"/>
    <cellStyle name="Zły" xfId="36019" builtinId="27" hidden="1"/>
    <cellStyle name="Zły" xfId="36057" builtinId="27" hidden="1"/>
    <cellStyle name="Zły" xfId="36097" builtinId="27" hidden="1"/>
    <cellStyle name="Zły" xfId="36136" builtinId="27" hidden="1"/>
    <cellStyle name="Zły" xfId="36176" builtinId="27" hidden="1"/>
    <cellStyle name="Zły" xfId="36216" builtinId="27" hidden="1"/>
    <cellStyle name="Zły" xfId="36255" builtinId="27" hidden="1"/>
    <cellStyle name="Zły" xfId="36296" builtinId="27" hidden="1"/>
    <cellStyle name="Zły" xfId="36335" builtinId="27" hidden="1"/>
    <cellStyle name="Zły" xfId="36375" builtinId="27" hidden="1"/>
    <cellStyle name="Zły" xfId="36414" builtinId="27" hidden="1"/>
    <cellStyle name="Zły" xfId="35689" builtinId="27" hidden="1"/>
    <cellStyle name="Zły" xfId="35585" builtinId="27" hidden="1"/>
    <cellStyle name="Zły" xfId="36487" builtinId="27" hidden="1"/>
    <cellStyle name="Zły" xfId="36527" builtinId="27" hidden="1"/>
    <cellStyle name="Zły" xfId="36565" builtinId="27" hidden="1"/>
    <cellStyle name="Zły" xfId="36605" builtinId="27" hidden="1"/>
    <cellStyle name="Zły" xfId="36644" builtinId="27" hidden="1"/>
    <cellStyle name="Zły" xfId="36684" builtinId="27" hidden="1"/>
    <cellStyle name="Zły" xfId="36724" builtinId="27" hidden="1"/>
    <cellStyle name="Zły" xfId="36764" builtinId="27" hidden="1"/>
    <cellStyle name="Zły" xfId="36802" builtinId="27" hidden="1"/>
    <cellStyle name="Zły" xfId="36842" builtinId="27" hidden="1"/>
    <cellStyle name="Zły" xfId="36881" builtinId="27" hidden="1"/>
    <cellStyle name="Zły" xfId="36921" builtinId="27" hidden="1"/>
    <cellStyle name="Zły" xfId="36961" builtinId="27" hidden="1"/>
    <cellStyle name="Zły" xfId="37000" builtinId="27" hidden="1"/>
    <cellStyle name="Zły" xfId="37040" builtinId="27" hidden="1"/>
    <cellStyle name="Zły" xfId="37079" builtinId="27" hidden="1"/>
    <cellStyle name="Zły" xfId="37119" builtinId="27" hidden="1"/>
    <cellStyle name="Zły" xfId="37158" builtinId="27" hidden="1"/>
    <cellStyle name="Zły" xfId="35598" builtinId="27" hidden="1"/>
    <cellStyle name="Zły" xfId="35634" builtinId="27" hidden="1"/>
    <cellStyle name="Zły" xfId="37203" builtinId="27" hidden="1"/>
    <cellStyle name="Zły" xfId="37243" builtinId="27" hidden="1"/>
    <cellStyle name="Zły" xfId="37281" builtinId="27" hidden="1"/>
    <cellStyle name="Zły" xfId="37321" builtinId="27" hidden="1"/>
    <cellStyle name="Zły" xfId="37360" builtinId="27" hidden="1"/>
    <cellStyle name="Zły" xfId="37400" builtinId="27" hidden="1"/>
    <cellStyle name="Zły" xfId="37440" builtinId="27" hidden="1"/>
    <cellStyle name="Zły" xfId="37480" builtinId="27" hidden="1"/>
    <cellStyle name="Zły" xfId="37518" builtinId="27" hidden="1"/>
    <cellStyle name="Zły" xfId="37558" builtinId="27" hidden="1"/>
    <cellStyle name="Zły" xfId="37597" builtinId="27" hidden="1"/>
    <cellStyle name="Zły" xfId="37637" builtinId="27" hidden="1"/>
    <cellStyle name="Zły" xfId="37677" builtinId="27" hidden="1"/>
    <cellStyle name="Zły" xfId="37716" builtinId="27" hidden="1"/>
    <cellStyle name="Zły" xfId="37756" builtinId="27" hidden="1"/>
    <cellStyle name="Zły" xfId="37795" builtinId="27" hidden="1"/>
    <cellStyle name="Zły" xfId="37835" builtinId="27" hidden="1"/>
    <cellStyle name="Zły" xfId="37874" builtinId="27" hidden="1"/>
    <cellStyle name="Zły" xfId="37913" builtinId="27" hidden="1"/>
    <cellStyle name="Zły" xfId="37953" builtinId="27" hidden="1"/>
    <cellStyle name="Zły" xfId="37993" builtinId="27" hidden="1"/>
    <cellStyle name="Zły" xfId="38033" builtinId="27" hidden="1"/>
    <cellStyle name="Zły" xfId="38071" builtinId="27" hidden="1"/>
    <cellStyle name="Zły" xfId="38111" builtinId="27" hidden="1"/>
    <cellStyle name="Zły" xfId="38150" builtinId="27" hidden="1"/>
    <cellStyle name="Zły" xfId="38190" builtinId="27" hidden="1"/>
    <cellStyle name="Zły" xfId="38230" builtinId="27" hidden="1"/>
    <cellStyle name="Zły" xfId="38270" builtinId="27" hidden="1"/>
    <cellStyle name="Zły" xfId="38308" builtinId="27" hidden="1"/>
    <cellStyle name="Zły" xfId="38348" builtinId="27" hidden="1"/>
    <cellStyle name="Zły" xfId="38387" builtinId="27" hidden="1"/>
    <cellStyle name="Zły" xfId="38427" builtinId="27" hidden="1"/>
    <cellStyle name="Zły" xfId="38467" builtinId="27" hidden="1"/>
    <cellStyle name="Zły" xfId="38506" builtinId="27" hidden="1"/>
    <cellStyle name="Zły" xfId="38546" builtinId="27" hidden="1"/>
    <cellStyle name="Zły" xfId="38585" builtinId="27" hidden="1"/>
    <cellStyle name="Zły" xfId="38625" builtinId="27" hidden="1"/>
    <cellStyle name="Zły" xfId="38664" builtinId="27" hidden="1"/>
    <cellStyle name="Zły" xfId="38703" builtinId="27" hidden="1"/>
    <cellStyle name="Zły" xfId="38862" builtinId="27" hidden="1"/>
    <cellStyle name="Zły" xfId="38902" builtinId="27" hidden="1"/>
    <cellStyle name="Zły" xfId="38942" builtinId="27" hidden="1"/>
    <cellStyle name="Zły" xfId="38980" builtinId="27" hidden="1"/>
    <cellStyle name="Zły" xfId="39020" builtinId="27" hidden="1"/>
    <cellStyle name="Zły" xfId="39059" builtinId="27" hidden="1"/>
    <cellStyle name="Zły" xfId="39099" builtinId="27" hidden="1"/>
    <cellStyle name="Zły" xfId="39139" builtinId="27" hidden="1"/>
    <cellStyle name="Zły" xfId="39179" builtinId="27" hidden="1"/>
    <cellStyle name="Zły" xfId="39217" builtinId="27" hidden="1"/>
    <cellStyle name="Zły" xfId="39257" builtinId="27" hidden="1"/>
    <cellStyle name="Zły" xfId="39296" builtinId="27" hidden="1"/>
    <cellStyle name="Zły" xfId="39336" builtinId="27" hidden="1"/>
    <cellStyle name="Zły" xfId="39376" builtinId="27" hidden="1"/>
    <cellStyle name="Zły" xfId="39415" builtinId="27" hidden="1"/>
    <cellStyle name="Zły" xfId="39456" builtinId="27" hidden="1"/>
    <cellStyle name="Zły" xfId="39495" builtinId="27" hidden="1"/>
    <cellStyle name="Zły" xfId="39535" builtinId="27" hidden="1"/>
    <cellStyle name="Zły" xfId="39574" builtinId="27" hidden="1"/>
    <cellStyle name="Zły" xfId="38849" builtinId="27" hidden="1"/>
    <cellStyle name="Zły" xfId="38745" builtinId="27" hidden="1"/>
    <cellStyle name="Zły" xfId="39647" builtinId="27" hidden="1"/>
    <cellStyle name="Zły" xfId="39687" builtinId="27" hidden="1"/>
    <cellStyle name="Zły" xfId="39725" builtinId="27" hidden="1"/>
    <cellStyle name="Zły" xfId="39765" builtinId="27" hidden="1"/>
    <cellStyle name="Zły" xfId="39804" builtinId="27" hidden="1"/>
    <cellStyle name="Zły" xfId="39844" builtinId="27" hidden="1"/>
    <cellStyle name="Zły" xfId="39884" builtinId="27" hidden="1"/>
    <cellStyle name="Zły" xfId="39924" builtinId="27" hidden="1"/>
    <cellStyle name="Zły" xfId="39962" builtinId="27" hidden="1"/>
    <cellStyle name="Zły" xfId="40002" builtinId="27" hidden="1"/>
    <cellStyle name="Zły" xfId="40041" builtinId="27" hidden="1"/>
    <cellStyle name="Zły" xfId="40081" builtinId="27" hidden="1"/>
    <cellStyle name="Zły" xfId="40121" builtinId="27" hidden="1"/>
    <cellStyle name="Zły" xfId="40160" builtinId="27" hidden="1"/>
    <cellStyle name="Zły" xfId="40200" builtinId="27" hidden="1"/>
    <cellStyle name="Zły" xfId="40239" builtinId="27" hidden="1"/>
    <cellStyle name="Zły" xfId="40279" builtinId="27" hidden="1"/>
    <cellStyle name="Zły" xfId="40318" builtinId="27" hidden="1"/>
    <cellStyle name="Zły" xfId="38758" builtinId="27" hidden="1"/>
    <cellStyle name="Zły" xfId="38794" builtinId="27" hidden="1"/>
    <cellStyle name="Zły" xfId="40363" builtinId="27" hidden="1"/>
    <cellStyle name="Zły" xfId="40403" builtinId="27" hidden="1"/>
    <cellStyle name="Zły" xfId="40441" builtinId="27" hidden="1"/>
    <cellStyle name="Zły" xfId="40481" builtinId="27" hidden="1"/>
    <cellStyle name="Zły" xfId="40520" builtinId="27" hidden="1"/>
    <cellStyle name="Zły" xfId="40560" builtinId="27" hidden="1"/>
    <cellStyle name="Zły" xfId="40600" builtinId="27" hidden="1"/>
    <cellStyle name="Zły" xfId="40640" builtinId="27" hidden="1"/>
    <cellStyle name="Zły" xfId="40678" builtinId="27" hidden="1"/>
    <cellStyle name="Zły" xfId="40718" builtinId="27" hidden="1"/>
    <cellStyle name="Zły" xfId="40757" builtinId="27" hidden="1"/>
    <cellStyle name="Zły" xfId="40797" builtinId="27" hidden="1"/>
    <cellStyle name="Zły" xfId="40837" builtinId="27" hidden="1"/>
    <cellStyle name="Zły" xfId="40876" builtinId="27" hidden="1"/>
    <cellStyle name="Zły" xfId="40916" builtinId="27" hidden="1"/>
    <cellStyle name="Zły" xfId="40955" builtinId="27" hidden="1"/>
    <cellStyle name="Zły" xfId="40995" builtinId="27" hidden="1"/>
    <cellStyle name="Zły" xfId="41034" builtinId="27" hidden="1"/>
    <cellStyle name="Zły" xfId="41094" builtinId="27" hidden="1"/>
    <cellStyle name="Zły" xfId="41152" builtinId="27" hidden="1"/>
    <cellStyle name="Zły" xfId="41192" builtinId="27" hidden="1"/>
    <cellStyle name="Zły" xfId="41232" builtinId="27" hidden="1"/>
    <cellStyle name="Zły" xfId="41270" builtinId="27" hidden="1"/>
    <cellStyle name="Zły" xfId="41310" builtinId="27" hidden="1"/>
    <cellStyle name="Zły" xfId="41349" builtinId="27" hidden="1"/>
    <cellStyle name="Zły" xfId="41389" builtinId="27" hidden="1"/>
    <cellStyle name="Zły" xfId="41429" builtinId="27" hidden="1"/>
    <cellStyle name="Zły" xfId="41469" builtinId="27" hidden="1"/>
    <cellStyle name="Zły" xfId="41507" builtinId="27" hidden="1"/>
    <cellStyle name="Zły" xfId="41547" builtinId="27" hidden="1"/>
    <cellStyle name="Zły" xfId="41586" builtinId="27" hidden="1"/>
    <cellStyle name="Zły" xfId="41626" builtinId="27" hidden="1"/>
    <cellStyle name="Zły" xfId="41666" builtinId="27" hidden="1"/>
    <cellStyle name="Zły" xfId="41705" builtinId="27" hidden="1"/>
    <cellStyle name="Zły" xfId="41745" builtinId="27" hidden="1"/>
    <cellStyle name="Zły" xfId="41784" builtinId="27" hidden="1"/>
    <cellStyle name="Zły" xfId="41824" builtinId="27" hidden="1"/>
    <cellStyle name="Zły" xfId="41863" builtinId="27" hidden="1"/>
    <cellStyle name="Zły" xfId="41142" builtinId="27" hidden="1"/>
    <cellStyle name="Zły" xfId="41903" builtinId="27" hidden="1"/>
    <cellStyle name="Zły" xfId="41943" builtinId="27" hidden="1"/>
    <cellStyle name="Zły" xfId="41983" builtinId="27" hidden="1"/>
    <cellStyle name="Zły" xfId="42021" builtinId="27" hidden="1"/>
    <cellStyle name="Zły" xfId="42061" builtinId="27" hidden="1"/>
    <cellStyle name="Zły" xfId="42100" builtinId="27" hidden="1"/>
    <cellStyle name="Zły" xfId="42140" builtinId="27" hidden="1"/>
    <cellStyle name="Zły" xfId="42180" builtinId="27" hidden="1"/>
    <cellStyle name="Zły" xfId="42220" builtinId="27" hidden="1"/>
    <cellStyle name="Zły" xfId="42258" builtinId="27" hidden="1"/>
    <cellStyle name="Zły" xfId="42298" builtinId="27" hidden="1"/>
    <cellStyle name="Zły" xfId="42337" builtinId="27" hidden="1"/>
    <cellStyle name="Zły" xfId="42377" builtinId="27" hidden="1"/>
    <cellStyle name="Zły" xfId="42417" builtinId="27" hidden="1"/>
    <cellStyle name="Zły" xfId="42456" builtinId="27" hidden="1"/>
    <cellStyle name="Zły" xfId="42496" builtinId="27" hidden="1"/>
    <cellStyle name="Zły" xfId="42535" builtinId="27" hidden="1"/>
    <cellStyle name="Zły" xfId="42575" builtinId="27" hidden="1"/>
    <cellStyle name="Zły" xfId="42614" builtinId="27" hidden="1"/>
    <cellStyle name="Zły" xfId="42678" builtinId="27" hidden="1"/>
    <cellStyle name="Zły" xfId="42732" builtinId="27" hidden="1"/>
    <cellStyle name="Zły" xfId="42772" builtinId="27" hidden="1"/>
    <cellStyle name="Zły" xfId="42812" builtinId="27" hidden="1"/>
    <cellStyle name="Zły" xfId="42850" builtinId="27" hidden="1"/>
    <cellStyle name="Zły" xfId="42890" builtinId="27" hidden="1"/>
    <cellStyle name="Zły" xfId="42929" builtinId="27" hidden="1"/>
    <cellStyle name="Zły" xfId="42969" builtinId="27" hidden="1"/>
    <cellStyle name="Zły" xfId="43009" builtinId="27" hidden="1"/>
    <cellStyle name="Zły" xfId="43049" builtinId="27" hidden="1"/>
    <cellStyle name="Zły" xfId="43087" builtinId="27" hidden="1"/>
    <cellStyle name="Zły" xfId="43127" builtinId="27" hidden="1"/>
    <cellStyle name="Zły" xfId="43166" builtinId="27" hidden="1"/>
    <cellStyle name="Zły" xfId="43206" builtinId="27" hidden="1"/>
    <cellStyle name="Zły" xfId="43246" builtinId="27" hidden="1"/>
    <cellStyle name="Zły" xfId="43285" builtinId="27" hidden="1"/>
    <cellStyle name="Zły" xfId="43325" builtinId="27" hidden="1"/>
    <cellStyle name="Zły" xfId="43364" builtinId="27" hidden="1"/>
    <cellStyle name="Zły" xfId="43404" builtinId="27" hidden="1"/>
    <cellStyle name="Zły" xfId="43443" builtinId="27" hidden="1"/>
    <cellStyle name="Zły" xfId="42721" builtinId="27" hidden="1"/>
    <cellStyle name="Zły" xfId="43483" builtinId="27" hidden="1"/>
    <cellStyle name="Zły" xfId="43523" builtinId="27" hidden="1"/>
    <cellStyle name="Zły" xfId="43563" builtinId="27" hidden="1"/>
    <cellStyle name="Zły" xfId="43601" builtinId="27" hidden="1"/>
    <cellStyle name="Zły" xfId="43641" builtinId="27" hidden="1"/>
    <cellStyle name="Zły" xfId="43680" builtinId="27" hidden="1"/>
    <cellStyle name="Zły" xfId="43720" builtinId="27" hidden="1"/>
    <cellStyle name="Zły" xfId="43760" builtinId="27" hidden="1"/>
    <cellStyle name="Zły" xfId="43800" builtinId="27" hidden="1"/>
    <cellStyle name="Zły" xfId="43838" builtinId="27" hidden="1"/>
    <cellStyle name="Zły" xfId="43878" builtinId="27" hidden="1"/>
    <cellStyle name="Zły" xfId="43917" builtinId="27" hidden="1"/>
    <cellStyle name="Zły" xfId="43957" builtinId="27" hidden="1"/>
    <cellStyle name="Zły" xfId="43997" builtinId="27" hidden="1"/>
    <cellStyle name="Zły" xfId="44036" builtinId="27" hidden="1"/>
    <cellStyle name="Zły" xfId="44076" builtinId="27" hidden="1"/>
    <cellStyle name="Zły" xfId="44115" builtinId="27" hidden="1"/>
    <cellStyle name="Zły" xfId="44155" builtinId="27" hidden="1"/>
    <cellStyle name="Zły" xfId="44194" builtinId="27" hidden="1"/>
    <cellStyle name="Zły" xfId="44258" builtinId="27" hidden="1"/>
    <cellStyle name="Zły" xfId="44312" builtinId="27" hidden="1"/>
    <cellStyle name="Zły" xfId="44352" builtinId="27" hidden="1"/>
    <cellStyle name="Zły" xfId="44392" builtinId="27" hidden="1"/>
    <cellStyle name="Zły" xfId="44430" builtinId="27" hidden="1"/>
    <cellStyle name="Zły" xfId="44470" builtinId="27" hidden="1"/>
    <cellStyle name="Zły" xfId="44509" builtinId="27" hidden="1"/>
    <cellStyle name="Zły" xfId="44549" builtinId="27" hidden="1"/>
    <cellStyle name="Zły" xfId="44589" builtinId="27" hidden="1"/>
    <cellStyle name="Zły" xfId="44629" builtinId="27" hidden="1"/>
    <cellStyle name="Zły" xfId="44667" builtinId="27" hidden="1"/>
    <cellStyle name="Zły" xfId="44707" builtinId="27" hidden="1"/>
    <cellStyle name="Zły" xfId="44746" builtinId="27" hidden="1"/>
    <cellStyle name="Zły" xfId="44786" builtinId="27" hidden="1"/>
    <cellStyle name="Zły" xfId="44826" builtinId="27" hidden="1"/>
    <cellStyle name="Zły" xfId="44865" builtinId="27" hidden="1"/>
    <cellStyle name="Zły" xfId="44905" builtinId="27" hidden="1"/>
    <cellStyle name="Zły" xfId="44944" builtinId="27" hidden="1"/>
    <cellStyle name="Zły" xfId="44984" builtinId="27" hidden="1"/>
    <cellStyle name="Zły" xfId="45023" builtinId="27" hidden="1"/>
    <cellStyle name="Zły" xfId="44301" builtinId="27" hidden="1"/>
    <cellStyle name="Zły" xfId="45063" builtinId="27" hidden="1"/>
    <cellStyle name="Zły" xfId="45103" builtinId="27" hidden="1"/>
    <cellStyle name="Zły" xfId="45143" builtinId="27" hidden="1"/>
    <cellStyle name="Zły" xfId="45181" builtinId="27" hidden="1"/>
    <cellStyle name="Zły" xfId="45221" builtinId="27" hidden="1"/>
    <cellStyle name="Zły" xfId="45260" builtinId="27" hidden="1"/>
    <cellStyle name="Zły" xfId="45300" builtinId="27" hidden="1"/>
    <cellStyle name="Zły" xfId="45340" builtinId="27" hidden="1"/>
    <cellStyle name="Zły" xfId="45380" builtinId="27" hidden="1"/>
    <cellStyle name="Zły" xfId="45418" builtinId="27" hidden="1"/>
    <cellStyle name="Zły" xfId="45458" builtinId="27" hidden="1"/>
    <cellStyle name="Zły" xfId="45497" builtinId="27" hidden="1"/>
    <cellStyle name="Zły" xfId="45537" builtinId="27" hidden="1"/>
    <cellStyle name="Zły" xfId="45577" builtinId="27" hidden="1"/>
    <cellStyle name="Zły" xfId="45616" builtinId="27" hidden="1"/>
    <cellStyle name="Zły" xfId="45656" builtinId="27" hidden="1"/>
    <cellStyle name="Zły" xfId="45695" builtinId="27" hidden="1"/>
    <cellStyle name="Zły" xfId="45735" builtinId="27" hidden="1"/>
    <cellStyle name="Zły" xfId="45774" builtinId="27" hidde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theme" Target="theme/theme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tyles" Target="style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90"/>
  <sheetViews>
    <sheetView tabSelected="1" workbookViewId="0"/>
  </sheetViews>
  <sheetFormatPr defaultRowHeight="15" x14ac:dyDescent="0.25"/>
  <cols>
    <col min="1" max="1" width="41.28515625" style="820" bestFit="1" customWidth="1"/>
    <col min="2" max="2" width="47.7109375" style="824" customWidth="1"/>
    <col min="3" max="3" width="9" style="820" bestFit="1" customWidth="1"/>
    <col min="4" max="4" width="10.85546875" style="820" bestFit="1" customWidth="1"/>
    <col min="5" max="5" width="6.140625" style="820" bestFit="1" customWidth="1"/>
    <col min="6" max="6" width="12" style="820" bestFit="1" customWidth="1"/>
    <col min="7" max="7" width="8.28515625" style="820" bestFit="1" customWidth="1"/>
    <col min="8" max="8" width="6.140625" style="820" bestFit="1" customWidth="1"/>
    <col min="9" max="9" width="6" style="820" bestFit="1" customWidth="1"/>
    <col min="10" max="10" width="5.28515625" style="820" bestFit="1" customWidth="1"/>
    <col min="11" max="11" width="12" style="820" bestFit="1" customWidth="1"/>
    <col min="12" max="12" width="90.5703125" style="820" bestFit="1" customWidth="1"/>
    <col min="13" max="16384" width="9.140625" style="820"/>
  </cols>
  <sheetData>
    <row r="1" spans="1:12" x14ac:dyDescent="0.25">
      <c r="A1" s="821" t="s">
        <v>6675</v>
      </c>
      <c r="B1" s="823" t="s">
        <v>8442</v>
      </c>
      <c r="C1" s="821" t="s">
        <v>8443</v>
      </c>
      <c r="D1" s="821" t="s">
        <v>8444</v>
      </c>
      <c r="E1" s="821" t="s">
        <v>8445</v>
      </c>
      <c r="F1" s="821" t="s">
        <v>8446</v>
      </c>
      <c r="G1" s="821" t="s">
        <v>8447</v>
      </c>
      <c r="H1" s="821" t="s">
        <v>8448</v>
      </c>
      <c r="I1" s="821" t="s">
        <v>8449</v>
      </c>
      <c r="J1" s="821" t="s">
        <v>8450</v>
      </c>
      <c r="K1" s="821" t="s">
        <v>8451</v>
      </c>
      <c r="L1" s="820" t="s">
        <v>8452</v>
      </c>
    </row>
    <row r="2" spans="1:12" x14ac:dyDescent="0.25">
      <c r="A2" s="820" t="s">
        <v>8453</v>
      </c>
      <c r="B2" s="824" t="s">
        <v>18088</v>
      </c>
      <c r="C2" s="820" t="b">
        <v>0</v>
      </c>
      <c r="D2" s="820" t="b">
        <v>1</v>
      </c>
      <c r="E2" s="820" t="b">
        <v>0</v>
      </c>
      <c r="F2" s="820" t="b">
        <v>0</v>
      </c>
      <c r="G2" s="820" t="b">
        <v>0</v>
      </c>
      <c r="H2" s="820" t="b">
        <v>0</v>
      </c>
      <c r="I2" s="820">
        <v>1</v>
      </c>
      <c r="J2" s="820">
        <v>2752</v>
      </c>
      <c r="K2" s="820" t="s">
        <v>8454</v>
      </c>
      <c r="L2" s="820" t="s">
        <v>18501</v>
      </c>
    </row>
    <row r="3" spans="1:12" x14ac:dyDescent="0.25">
      <c r="A3" s="820" t="s">
        <v>8455</v>
      </c>
      <c r="B3" s="824" t="s">
        <v>8456</v>
      </c>
      <c r="C3" s="820" t="b">
        <v>1</v>
      </c>
      <c r="D3" s="820" t="b">
        <v>0</v>
      </c>
      <c r="E3" s="820" t="b">
        <v>0</v>
      </c>
      <c r="F3" s="820" t="b">
        <v>0</v>
      </c>
      <c r="G3" s="820" t="b">
        <v>0</v>
      </c>
      <c r="H3" s="820" t="b">
        <v>0</v>
      </c>
      <c r="I3" s="820">
        <v>1</v>
      </c>
      <c r="J3" s="820">
        <v>1</v>
      </c>
      <c r="K3" s="820" t="s">
        <v>8454</v>
      </c>
      <c r="L3" s="820" t="s">
        <v>18502</v>
      </c>
    </row>
    <row r="4" spans="1:12" x14ac:dyDescent="0.25">
      <c r="A4" s="820" t="s">
        <v>8457</v>
      </c>
      <c r="B4" s="824" t="s">
        <v>18089</v>
      </c>
      <c r="C4" s="820" t="b">
        <v>1</v>
      </c>
      <c r="D4" s="820" t="b">
        <v>1</v>
      </c>
      <c r="E4" s="820" t="b">
        <v>0</v>
      </c>
      <c r="F4" s="820" t="b">
        <v>0</v>
      </c>
      <c r="G4" s="820" t="b">
        <v>0</v>
      </c>
      <c r="H4" s="820" t="b">
        <v>0</v>
      </c>
      <c r="I4" s="820">
        <v>1</v>
      </c>
      <c r="J4" s="820">
        <v>2907</v>
      </c>
      <c r="K4" s="820" t="s">
        <v>8454</v>
      </c>
      <c r="L4" s="820" t="s">
        <v>18503</v>
      </c>
    </row>
    <row r="5" spans="1:12" x14ac:dyDescent="0.25">
      <c r="A5" s="820" t="s">
        <v>8458</v>
      </c>
      <c r="B5" s="824" t="s">
        <v>18090</v>
      </c>
      <c r="C5" s="820" t="b">
        <v>1</v>
      </c>
      <c r="D5" s="820" t="b">
        <v>1</v>
      </c>
      <c r="E5" s="820" t="b">
        <v>0</v>
      </c>
      <c r="F5" s="820" t="b">
        <v>0</v>
      </c>
      <c r="G5" s="820" t="b">
        <v>0</v>
      </c>
      <c r="H5" s="820" t="b">
        <v>0</v>
      </c>
      <c r="I5" s="820">
        <v>1</v>
      </c>
      <c r="J5" s="820">
        <v>68</v>
      </c>
      <c r="K5" s="820" t="s">
        <v>8454</v>
      </c>
      <c r="L5" s="820" t="s">
        <v>18504</v>
      </c>
    </row>
    <row r="6" spans="1:12" x14ac:dyDescent="0.25">
      <c r="A6" s="820" t="s">
        <v>8459</v>
      </c>
      <c r="B6" s="824" t="s">
        <v>8460</v>
      </c>
      <c r="C6" s="820" t="b">
        <v>1</v>
      </c>
      <c r="D6" s="820" t="b">
        <v>1</v>
      </c>
      <c r="E6" s="820" t="b">
        <v>0</v>
      </c>
      <c r="F6" s="820" t="b">
        <v>0</v>
      </c>
      <c r="G6" s="820" t="b">
        <v>0</v>
      </c>
      <c r="H6" s="820" t="b">
        <v>0</v>
      </c>
      <c r="I6" s="820">
        <v>1</v>
      </c>
      <c r="J6" s="820">
        <v>1</v>
      </c>
      <c r="K6" s="820" t="s">
        <v>8454</v>
      </c>
      <c r="L6" s="820" t="s">
        <v>18505</v>
      </c>
    </row>
    <row r="7" spans="1:12" x14ac:dyDescent="0.25">
      <c r="A7" s="820" t="s">
        <v>8461</v>
      </c>
      <c r="B7" s="824" t="s">
        <v>8462</v>
      </c>
      <c r="C7" s="820" t="b">
        <v>1</v>
      </c>
      <c r="D7" s="820" t="b">
        <v>1</v>
      </c>
      <c r="E7" s="820" t="b">
        <v>0</v>
      </c>
      <c r="F7" s="820" t="b">
        <v>0</v>
      </c>
      <c r="G7" s="820" t="b">
        <v>0</v>
      </c>
      <c r="H7" s="820" t="b">
        <v>0</v>
      </c>
      <c r="I7" s="820">
        <v>1</v>
      </c>
      <c r="J7" s="820">
        <v>1</v>
      </c>
      <c r="K7" s="820" t="s">
        <v>8454</v>
      </c>
      <c r="L7" s="820" t="s">
        <v>18506</v>
      </c>
    </row>
    <row r="8" spans="1:12" x14ac:dyDescent="0.25">
      <c r="A8" s="820" t="s">
        <v>8463</v>
      </c>
      <c r="B8" s="824" t="s">
        <v>8464</v>
      </c>
      <c r="C8" s="820" t="b">
        <v>1</v>
      </c>
      <c r="D8" s="820" t="b">
        <v>1</v>
      </c>
      <c r="E8" s="820" t="b">
        <v>0</v>
      </c>
      <c r="F8" s="820" t="b">
        <v>0</v>
      </c>
      <c r="G8" s="820" t="b">
        <v>0</v>
      </c>
      <c r="H8" s="820" t="b">
        <v>0</v>
      </c>
      <c r="I8" s="820">
        <v>1</v>
      </c>
      <c r="J8" s="820">
        <v>2</v>
      </c>
      <c r="K8" s="820" t="s">
        <v>8454</v>
      </c>
      <c r="L8" s="820" t="s">
        <v>18507</v>
      </c>
    </row>
    <row r="9" spans="1:12" x14ac:dyDescent="0.25">
      <c r="A9" s="820" t="s">
        <v>8465</v>
      </c>
      <c r="B9" s="824" t="s">
        <v>8466</v>
      </c>
      <c r="C9" s="820" t="b">
        <v>1</v>
      </c>
      <c r="D9" s="820" t="b">
        <v>1</v>
      </c>
      <c r="E9" s="820" t="b">
        <v>0</v>
      </c>
      <c r="F9" s="820" t="b">
        <v>0</v>
      </c>
      <c r="G9" s="820" t="b">
        <v>0</v>
      </c>
      <c r="H9" s="820" t="b">
        <v>0</v>
      </c>
      <c r="I9" s="820">
        <v>1</v>
      </c>
      <c r="J9" s="820">
        <v>21</v>
      </c>
      <c r="K9" s="820" t="s">
        <v>8454</v>
      </c>
      <c r="L9" s="820" t="s">
        <v>18508</v>
      </c>
    </row>
    <row r="10" spans="1:12" x14ac:dyDescent="0.25">
      <c r="A10" s="820" t="s">
        <v>8467</v>
      </c>
      <c r="B10" s="824" t="s">
        <v>8468</v>
      </c>
      <c r="C10" s="820" t="b">
        <v>1</v>
      </c>
      <c r="D10" s="820" t="b">
        <v>1</v>
      </c>
      <c r="E10" s="820" t="b">
        <v>0</v>
      </c>
      <c r="F10" s="820" t="b">
        <v>0</v>
      </c>
      <c r="G10" s="820" t="b">
        <v>0</v>
      </c>
      <c r="H10" s="820" t="b">
        <v>0</v>
      </c>
      <c r="I10" s="820">
        <v>1</v>
      </c>
      <c r="J10" s="820">
        <v>21</v>
      </c>
      <c r="K10" s="820" t="s">
        <v>8454</v>
      </c>
      <c r="L10" s="820" t="s">
        <v>18509</v>
      </c>
    </row>
    <row r="11" spans="1:12" x14ac:dyDescent="0.25">
      <c r="A11" s="820" t="s">
        <v>8469</v>
      </c>
      <c r="B11" s="824" t="s">
        <v>8470</v>
      </c>
      <c r="C11" s="820" t="b">
        <v>1</v>
      </c>
      <c r="D11" s="820" t="b">
        <v>1</v>
      </c>
      <c r="E11" s="820" t="b">
        <v>0</v>
      </c>
      <c r="F11" s="820" t="b">
        <v>0</v>
      </c>
      <c r="G11" s="820" t="b">
        <v>0</v>
      </c>
      <c r="H11" s="820" t="b">
        <v>0</v>
      </c>
      <c r="I11" s="820">
        <v>1</v>
      </c>
      <c r="J11" s="820">
        <v>21</v>
      </c>
      <c r="K11" s="820" t="s">
        <v>8454</v>
      </c>
      <c r="L11" s="820" t="s">
        <v>18510</v>
      </c>
    </row>
    <row r="12" spans="1:12" x14ac:dyDescent="0.25">
      <c r="A12" s="820" t="s">
        <v>8471</v>
      </c>
      <c r="B12" s="824" t="s">
        <v>8472</v>
      </c>
      <c r="C12" s="820" t="b">
        <v>1</v>
      </c>
      <c r="D12" s="820" t="b">
        <v>1</v>
      </c>
      <c r="E12" s="820" t="b">
        <v>0</v>
      </c>
      <c r="F12" s="820" t="b">
        <v>0</v>
      </c>
      <c r="G12" s="820" t="b">
        <v>0</v>
      </c>
      <c r="H12" s="820" t="b">
        <v>0</v>
      </c>
      <c r="I12" s="820">
        <v>1</v>
      </c>
      <c r="J12" s="820">
        <v>1</v>
      </c>
      <c r="K12" s="820" t="s">
        <v>8454</v>
      </c>
      <c r="L12" s="820" t="s">
        <v>18511</v>
      </c>
    </row>
    <row r="13" spans="1:12" x14ac:dyDescent="0.25">
      <c r="A13" s="820" t="s">
        <v>8473</v>
      </c>
      <c r="B13" s="824" t="s">
        <v>8474</v>
      </c>
      <c r="C13" s="820" t="b">
        <v>1</v>
      </c>
      <c r="D13" s="820" t="b">
        <v>1</v>
      </c>
      <c r="E13" s="820" t="b">
        <v>0</v>
      </c>
      <c r="F13" s="820" t="b">
        <v>0</v>
      </c>
      <c r="G13" s="820" t="b">
        <v>0</v>
      </c>
      <c r="H13" s="820" t="b">
        <v>0</v>
      </c>
      <c r="I13" s="820">
        <v>1</v>
      </c>
      <c r="J13" s="820">
        <v>21</v>
      </c>
      <c r="K13" s="820" t="s">
        <v>8454</v>
      </c>
      <c r="L13" s="820" t="s">
        <v>18512</v>
      </c>
    </row>
    <row r="14" spans="1:12" x14ac:dyDescent="0.25">
      <c r="A14" s="820" t="s">
        <v>8475</v>
      </c>
      <c r="B14" s="824" t="s">
        <v>8476</v>
      </c>
      <c r="C14" s="820" t="b">
        <v>1</v>
      </c>
      <c r="D14" s="820" t="b">
        <v>1</v>
      </c>
      <c r="E14" s="820" t="b">
        <v>0</v>
      </c>
      <c r="F14" s="820" t="b">
        <v>0</v>
      </c>
      <c r="G14" s="820" t="b">
        <v>0</v>
      </c>
      <c r="H14" s="820" t="b">
        <v>0</v>
      </c>
      <c r="I14" s="820">
        <v>1</v>
      </c>
      <c r="J14" s="820">
        <v>2</v>
      </c>
      <c r="K14" s="820" t="s">
        <v>8454</v>
      </c>
      <c r="L14" s="820" t="s">
        <v>18513</v>
      </c>
    </row>
    <row r="15" spans="1:12" x14ac:dyDescent="0.25">
      <c r="A15" s="820" t="s">
        <v>8477</v>
      </c>
      <c r="B15" s="824" t="s">
        <v>8478</v>
      </c>
      <c r="C15" s="820" t="b">
        <v>1</v>
      </c>
      <c r="D15" s="820" t="b">
        <v>1</v>
      </c>
      <c r="E15" s="820" t="b">
        <v>0</v>
      </c>
      <c r="F15" s="820" t="b">
        <v>0</v>
      </c>
      <c r="G15" s="820" t="b">
        <v>0</v>
      </c>
      <c r="H15" s="820" t="b">
        <v>0</v>
      </c>
      <c r="I15" s="820">
        <v>1</v>
      </c>
      <c r="J15" s="820">
        <v>1</v>
      </c>
      <c r="K15" s="820" t="s">
        <v>8454</v>
      </c>
      <c r="L15" s="820" t="s">
        <v>18514</v>
      </c>
    </row>
    <row r="16" spans="1:12" x14ac:dyDescent="0.25">
      <c r="A16" s="820" t="s">
        <v>8479</v>
      </c>
      <c r="B16" s="824" t="s">
        <v>8480</v>
      </c>
      <c r="C16" s="820" t="b">
        <v>1</v>
      </c>
      <c r="D16" s="820" t="b">
        <v>1</v>
      </c>
      <c r="E16" s="820" t="b">
        <v>0</v>
      </c>
      <c r="F16" s="820" t="b">
        <v>0</v>
      </c>
      <c r="G16" s="820" t="b">
        <v>0</v>
      </c>
      <c r="H16" s="820" t="b">
        <v>0</v>
      </c>
      <c r="I16" s="820">
        <v>1</v>
      </c>
      <c r="J16" s="820">
        <v>1</v>
      </c>
      <c r="K16" s="820" t="s">
        <v>8454</v>
      </c>
      <c r="L16" s="820" t="s">
        <v>18515</v>
      </c>
    </row>
    <row r="17" spans="1:12" x14ac:dyDescent="0.25">
      <c r="A17" s="820" t="s">
        <v>8481</v>
      </c>
      <c r="B17" s="824" t="s">
        <v>8482</v>
      </c>
      <c r="C17" s="820" t="b">
        <v>1</v>
      </c>
      <c r="D17" s="820" t="b">
        <v>1</v>
      </c>
      <c r="E17" s="820" t="b">
        <v>0</v>
      </c>
      <c r="F17" s="820" t="b">
        <v>0</v>
      </c>
      <c r="G17" s="820" t="b">
        <v>0</v>
      </c>
      <c r="H17" s="820" t="b">
        <v>0</v>
      </c>
      <c r="I17" s="820">
        <v>1</v>
      </c>
      <c r="J17" s="820">
        <v>2</v>
      </c>
      <c r="K17" s="820" t="s">
        <v>8454</v>
      </c>
      <c r="L17" s="820" t="s">
        <v>18516</v>
      </c>
    </row>
    <row r="18" spans="1:12" x14ac:dyDescent="0.25">
      <c r="A18" s="820" t="s">
        <v>8483</v>
      </c>
      <c r="B18" s="824" t="s">
        <v>8484</v>
      </c>
      <c r="C18" s="820" t="b">
        <v>1</v>
      </c>
      <c r="D18" s="820" t="b">
        <v>1</v>
      </c>
      <c r="E18" s="820" t="b">
        <v>0</v>
      </c>
      <c r="F18" s="820" t="b">
        <v>0</v>
      </c>
      <c r="G18" s="820" t="b">
        <v>0</v>
      </c>
      <c r="H18" s="820" t="b">
        <v>0</v>
      </c>
      <c r="I18" s="820">
        <v>1</v>
      </c>
      <c r="J18" s="820">
        <v>10</v>
      </c>
      <c r="K18" s="820" t="s">
        <v>8454</v>
      </c>
      <c r="L18" s="820" t="s">
        <v>18517</v>
      </c>
    </row>
    <row r="19" spans="1:12" x14ac:dyDescent="0.25">
      <c r="A19" s="820" t="s">
        <v>8485</v>
      </c>
      <c r="B19" s="824" t="s">
        <v>8486</v>
      </c>
      <c r="C19" s="820" t="b">
        <v>1</v>
      </c>
      <c r="D19" s="820" t="b">
        <v>1</v>
      </c>
      <c r="E19" s="820" t="b">
        <v>0</v>
      </c>
      <c r="F19" s="820" t="b">
        <v>0</v>
      </c>
      <c r="G19" s="820" t="b">
        <v>0</v>
      </c>
      <c r="H19" s="820" t="b">
        <v>0</v>
      </c>
      <c r="I19" s="820">
        <v>1</v>
      </c>
      <c r="J19" s="820">
        <v>10</v>
      </c>
      <c r="K19" s="820" t="s">
        <v>8454</v>
      </c>
      <c r="L19" s="820" t="s">
        <v>18518</v>
      </c>
    </row>
    <row r="20" spans="1:12" x14ac:dyDescent="0.25">
      <c r="A20" s="820" t="s">
        <v>8487</v>
      </c>
      <c r="B20" s="824" t="s">
        <v>8488</v>
      </c>
      <c r="C20" s="820" t="b">
        <v>1</v>
      </c>
      <c r="D20" s="820" t="b">
        <v>1</v>
      </c>
      <c r="E20" s="820" t="b">
        <v>0</v>
      </c>
      <c r="F20" s="820" t="b">
        <v>0</v>
      </c>
      <c r="G20" s="820" t="b">
        <v>0</v>
      </c>
      <c r="H20" s="820" t="b">
        <v>0</v>
      </c>
      <c r="I20" s="820">
        <v>1</v>
      </c>
      <c r="J20" s="820">
        <v>10</v>
      </c>
      <c r="K20" s="820" t="s">
        <v>8454</v>
      </c>
      <c r="L20" s="820" t="s">
        <v>18519</v>
      </c>
    </row>
    <row r="21" spans="1:12" x14ac:dyDescent="0.25">
      <c r="A21" s="820" t="s">
        <v>8489</v>
      </c>
      <c r="B21" s="824" t="s">
        <v>8490</v>
      </c>
      <c r="C21" s="820" t="b">
        <v>1</v>
      </c>
      <c r="D21" s="820" t="b">
        <v>1</v>
      </c>
      <c r="E21" s="820" t="b">
        <v>0</v>
      </c>
      <c r="F21" s="820" t="b">
        <v>0</v>
      </c>
      <c r="G21" s="820" t="b">
        <v>0</v>
      </c>
      <c r="H21" s="820" t="b">
        <v>0</v>
      </c>
      <c r="I21" s="820">
        <v>1</v>
      </c>
      <c r="J21" s="820">
        <v>1</v>
      </c>
      <c r="K21" s="820" t="s">
        <v>8454</v>
      </c>
      <c r="L21" s="820" t="s">
        <v>18520</v>
      </c>
    </row>
    <row r="22" spans="1:12" x14ac:dyDescent="0.25">
      <c r="A22" s="820" t="s">
        <v>8491</v>
      </c>
      <c r="B22" s="824" t="s">
        <v>8492</v>
      </c>
      <c r="C22" s="820" t="b">
        <v>1</v>
      </c>
      <c r="D22" s="820" t="b">
        <v>1</v>
      </c>
      <c r="E22" s="820" t="b">
        <v>0</v>
      </c>
      <c r="F22" s="820" t="b">
        <v>0</v>
      </c>
      <c r="G22" s="820" t="b">
        <v>0</v>
      </c>
      <c r="H22" s="820" t="b">
        <v>0</v>
      </c>
      <c r="I22" s="820">
        <v>1</v>
      </c>
      <c r="J22" s="820">
        <v>10</v>
      </c>
      <c r="K22" s="820" t="s">
        <v>8454</v>
      </c>
      <c r="L22" s="820" t="s">
        <v>18521</v>
      </c>
    </row>
    <row r="23" spans="1:12" x14ac:dyDescent="0.25">
      <c r="A23" s="820" t="s">
        <v>8493</v>
      </c>
      <c r="B23" s="824" t="s">
        <v>8494</v>
      </c>
      <c r="C23" s="820" t="b">
        <v>1</v>
      </c>
      <c r="D23" s="820" t="b">
        <v>1</v>
      </c>
      <c r="E23" s="820" t="b">
        <v>0</v>
      </c>
      <c r="F23" s="820" t="b">
        <v>0</v>
      </c>
      <c r="G23" s="820" t="b">
        <v>0</v>
      </c>
      <c r="H23" s="820" t="b">
        <v>0</v>
      </c>
      <c r="I23" s="820">
        <v>1</v>
      </c>
      <c r="J23" s="820">
        <v>2</v>
      </c>
      <c r="K23" s="820" t="s">
        <v>8454</v>
      </c>
      <c r="L23" s="820" t="s">
        <v>18522</v>
      </c>
    </row>
    <row r="24" spans="1:12" x14ac:dyDescent="0.25">
      <c r="A24" s="820" t="s">
        <v>8495</v>
      </c>
      <c r="B24" s="824" t="s">
        <v>8496</v>
      </c>
      <c r="C24" s="820" t="b">
        <v>1</v>
      </c>
      <c r="D24" s="820" t="b">
        <v>1</v>
      </c>
      <c r="E24" s="820" t="b">
        <v>0</v>
      </c>
      <c r="F24" s="820" t="b">
        <v>0</v>
      </c>
      <c r="G24" s="820" t="b">
        <v>0</v>
      </c>
      <c r="H24" s="820" t="b">
        <v>0</v>
      </c>
      <c r="I24" s="820">
        <v>1</v>
      </c>
      <c r="J24" s="820">
        <v>1</v>
      </c>
      <c r="K24" s="820" t="s">
        <v>8454</v>
      </c>
      <c r="L24" s="820" t="s">
        <v>18523</v>
      </c>
    </row>
    <row r="25" spans="1:12" x14ac:dyDescent="0.25">
      <c r="A25" s="820" t="s">
        <v>8497</v>
      </c>
      <c r="B25" s="824" t="s">
        <v>8498</v>
      </c>
      <c r="C25" s="820" t="b">
        <v>1</v>
      </c>
      <c r="D25" s="820" t="b">
        <v>1</v>
      </c>
      <c r="E25" s="820" t="b">
        <v>0</v>
      </c>
      <c r="F25" s="820" t="b">
        <v>0</v>
      </c>
      <c r="G25" s="820" t="b">
        <v>0</v>
      </c>
      <c r="H25" s="820" t="b">
        <v>0</v>
      </c>
      <c r="I25" s="820">
        <v>1</v>
      </c>
      <c r="J25" s="820">
        <v>1</v>
      </c>
      <c r="K25" s="820" t="s">
        <v>8454</v>
      </c>
      <c r="L25" s="820" t="s">
        <v>18524</v>
      </c>
    </row>
    <row r="26" spans="1:12" x14ac:dyDescent="0.25">
      <c r="A26" s="820" t="s">
        <v>8499</v>
      </c>
      <c r="B26" s="824" t="s">
        <v>8500</v>
      </c>
      <c r="C26" s="820" t="b">
        <v>1</v>
      </c>
      <c r="D26" s="820" t="b">
        <v>1</v>
      </c>
      <c r="E26" s="820" t="b">
        <v>0</v>
      </c>
      <c r="F26" s="820" t="b">
        <v>0</v>
      </c>
      <c r="G26" s="820" t="b">
        <v>0</v>
      </c>
      <c r="H26" s="820" t="b">
        <v>0</v>
      </c>
      <c r="I26" s="820">
        <v>1</v>
      </c>
      <c r="J26" s="820">
        <v>2</v>
      </c>
      <c r="K26" s="820" t="s">
        <v>8454</v>
      </c>
      <c r="L26" s="820" t="s">
        <v>18525</v>
      </c>
    </row>
    <row r="27" spans="1:12" x14ac:dyDescent="0.25">
      <c r="A27" s="820" t="s">
        <v>8501</v>
      </c>
      <c r="B27" s="824" t="s">
        <v>8502</v>
      </c>
      <c r="C27" s="820" t="b">
        <v>1</v>
      </c>
      <c r="D27" s="820" t="b">
        <v>1</v>
      </c>
      <c r="E27" s="820" t="b">
        <v>0</v>
      </c>
      <c r="F27" s="820" t="b">
        <v>0</v>
      </c>
      <c r="G27" s="820" t="b">
        <v>0</v>
      </c>
      <c r="H27" s="820" t="b">
        <v>0</v>
      </c>
      <c r="I27" s="820">
        <v>1</v>
      </c>
      <c r="J27" s="820">
        <v>20</v>
      </c>
      <c r="K27" s="820" t="s">
        <v>8454</v>
      </c>
      <c r="L27" s="820" t="s">
        <v>18526</v>
      </c>
    </row>
    <row r="28" spans="1:12" x14ac:dyDescent="0.25">
      <c r="A28" s="820" t="s">
        <v>8503</v>
      </c>
      <c r="B28" s="824" t="s">
        <v>8504</v>
      </c>
      <c r="C28" s="820" t="b">
        <v>1</v>
      </c>
      <c r="D28" s="820" t="b">
        <v>1</v>
      </c>
      <c r="E28" s="820" t="b">
        <v>0</v>
      </c>
      <c r="F28" s="820" t="b">
        <v>0</v>
      </c>
      <c r="G28" s="820" t="b">
        <v>0</v>
      </c>
      <c r="H28" s="820" t="b">
        <v>0</v>
      </c>
      <c r="I28" s="820">
        <v>1</v>
      </c>
      <c r="J28" s="820">
        <v>20</v>
      </c>
      <c r="K28" s="820" t="s">
        <v>8454</v>
      </c>
      <c r="L28" s="820" t="s">
        <v>18527</v>
      </c>
    </row>
    <row r="29" spans="1:12" x14ac:dyDescent="0.25">
      <c r="A29" s="820" t="s">
        <v>8505</v>
      </c>
      <c r="B29" s="824" t="s">
        <v>8506</v>
      </c>
      <c r="C29" s="820" t="b">
        <v>1</v>
      </c>
      <c r="D29" s="820" t="b">
        <v>1</v>
      </c>
      <c r="E29" s="820" t="b">
        <v>0</v>
      </c>
      <c r="F29" s="820" t="b">
        <v>0</v>
      </c>
      <c r="G29" s="820" t="b">
        <v>0</v>
      </c>
      <c r="H29" s="820" t="b">
        <v>0</v>
      </c>
      <c r="I29" s="820">
        <v>1</v>
      </c>
      <c r="J29" s="820">
        <v>20</v>
      </c>
      <c r="K29" s="820" t="s">
        <v>8454</v>
      </c>
      <c r="L29" s="820" t="s">
        <v>18528</v>
      </c>
    </row>
    <row r="30" spans="1:12" x14ac:dyDescent="0.25">
      <c r="A30" s="820" t="s">
        <v>8507</v>
      </c>
      <c r="B30" s="824" t="s">
        <v>8508</v>
      </c>
      <c r="C30" s="820" t="b">
        <v>1</v>
      </c>
      <c r="D30" s="820" t="b">
        <v>1</v>
      </c>
      <c r="E30" s="820" t="b">
        <v>0</v>
      </c>
      <c r="F30" s="820" t="b">
        <v>0</v>
      </c>
      <c r="G30" s="820" t="b">
        <v>0</v>
      </c>
      <c r="H30" s="820" t="b">
        <v>0</v>
      </c>
      <c r="I30" s="820">
        <v>1</v>
      </c>
      <c r="J30" s="820">
        <v>1</v>
      </c>
      <c r="K30" s="820" t="s">
        <v>8454</v>
      </c>
      <c r="L30" s="820" t="s">
        <v>18529</v>
      </c>
    </row>
    <row r="31" spans="1:12" x14ac:dyDescent="0.25">
      <c r="A31" s="820" t="s">
        <v>8509</v>
      </c>
      <c r="B31" s="824" t="s">
        <v>8510</v>
      </c>
      <c r="C31" s="820" t="b">
        <v>1</v>
      </c>
      <c r="D31" s="820" t="b">
        <v>1</v>
      </c>
      <c r="E31" s="820" t="b">
        <v>0</v>
      </c>
      <c r="F31" s="820" t="b">
        <v>0</v>
      </c>
      <c r="G31" s="820" t="b">
        <v>0</v>
      </c>
      <c r="H31" s="820" t="b">
        <v>0</v>
      </c>
      <c r="I31" s="820">
        <v>1</v>
      </c>
      <c r="J31" s="820">
        <v>20</v>
      </c>
      <c r="K31" s="820" t="s">
        <v>8454</v>
      </c>
      <c r="L31" s="820" t="s">
        <v>18530</v>
      </c>
    </row>
    <row r="32" spans="1:12" x14ac:dyDescent="0.25">
      <c r="A32" s="820" t="s">
        <v>8511</v>
      </c>
      <c r="B32" s="824" t="s">
        <v>8512</v>
      </c>
      <c r="C32" s="820" t="b">
        <v>1</v>
      </c>
      <c r="D32" s="820" t="b">
        <v>1</v>
      </c>
      <c r="E32" s="820" t="b">
        <v>0</v>
      </c>
      <c r="F32" s="820" t="b">
        <v>0</v>
      </c>
      <c r="G32" s="820" t="b">
        <v>0</v>
      </c>
      <c r="H32" s="820" t="b">
        <v>0</v>
      </c>
      <c r="I32" s="820">
        <v>1</v>
      </c>
      <c r="J32" s="820">
        <v>2</v>
      </c>
      <c r="K32" s="820" t="s">
        <v>8454</v>
      </c>
      <c r="L32" s="820" t="s">
        <v>18531</v>
      </c>
    </row>
    <row r="33" spans="1:12" x14ac:dyDescent="0.25">
      <c r="A33" s="820" t="s">
        <v>8513</v>
      </c>
      <c r="B33" s="824" t="s">
        <v>8514</v>
      </c>
      <c r="C33" s="820" t="b">
        <v>1</v>
      </c>
      <c r="D33" s="820" t="b">
        <v>1</v>
      </c>
      <c r="E33" s="820" t="b">
        <v>0</v>
      </c>
      <c r="F33" s="820" t="b">
        <v>0</v>
      </c>
      <c r="G33" s="820" t="b">
        <v>0</v>
      </c>
      <c r="H33" s="820" t="b">
        <v>0</v>
      </c>
      <c r="I33" s="820">
        <v>1</v>
      </c>
      <c r="J33" s="820">
        <v>1</v>
      </c>
      <c r="K33" s="820" t="s">
        <v>8454</v>
      </c>
      <c r="L33" s="820" t="s">
        <v>18532</v>
      </c>
    </row>
    <row r="34" spans="1:12" x14ac:dyDescent="0.25">
      <c r="A34" s="820" t="s">
        <v>8515</v>
      </c>
      <c r="B34" s="824" t="s">
        <v>8516</v>
      </c>
      <c r="C34" s="820" t="b">
        <v>1</v>
      </c>
      <c r="D34" s="820" t="b">
        <v>1</v>
      </c>
      <c r="E34" s="820" t="b">
        <v>0</v>
      </c>
      <c r="F34" s="820" t="b">
        <v>0</v>
      </c>
      <c r="G34" s="820" t="b">
        <v>0</v>
      </c>
      <c r="H34" s="820" t="b">
        <v>0</v>
      </c>
      <c r="I34" s="820">
        <v>1</v>
      </c>
      <c r="J34" s="820">
        <v>1</v>
      </c>
      <c r="K34" s="820" t="s">
        <v>8454</v>
      </c>
      <c r="L34" s="820" t="s">
        <v>18533</v>
      </c>
    </row>
    <row r="35" spans="1:12" x14ac:dyDescent="0.25">
      <c r="A35" s="820" t="s">
        <v>8517</v>
      </c>
      <c r="B35" s="824" t="s">
        <v>8518</v>
      </c>
      <c r="C35" s="820" t="b">
        <v>1</v>
      </c>
      <c r="D35" s="820" t="b">
        <v>1</v>
      </c>
      <c r="E35" s="820" t="b">
        <v>0</v>
      </c>
      <c r="F35" s="820" t="b">
        <v>0</v>
      </c>
      <c r="G35" s="820" t="b">
        <v>0</v>
      </c>
      <c r="H35" s="820" t="b">
        <v>0</v>
      </c>
      <c r="I35" s="820">
        <v>1</v>
      </c>
      <c r="J35" s="820">
        <v>2</v>
      </c>
      <c r="K35" s="820" t="s">
        <v>8454</v>
      </c>
      <c r="L35" s="820" t="s">
        <v>18534</v>
      </c>
    </row>
    <row r="36" spans="1:12" x14ac:dyDescent="0.25">
      <c r="A36" s="820" t="s">
        <v>8519</v>
      </c>
      <c r="B36" s="824" t="s">
        <v>8520</v>
      </c>
      <c r="C36" s="820" t="b">
        <v>1</v>
      </c>
      <c r="D36" s="820" t="b">
        <v>1</v>
      </c>
      <c r="E36" s="820" t="b">
        <v>0</v>
      </c>
      <c r="F36" s="820" t="b">
        <v>0</v>
      </c>
      <c r="G36" s="820" t="b">
        <v>0</v>
      </c>
      <c r="H36" s="820" t="b">
        <v>0</v>
      </c>
      <c r="I36" s="820">
        <v>1</v>
      </c>
      <c r="J36" s="820">
        <v>6</v>
      </c>
      <c r="K36" s="820" t="s">
        <v>8454</v>
      </c>
      <c r="L36" s="820" t="s">
        <v>18535</v>
      </c>
    </row>
    <row r="37" spans="1:12" x14ac:dyDescent="0.25">
      <c r="A37" s="820" t="s">
        <v>8521</v>
      </c>
      <c r="B37" s="824" t="s">
        <v>8522</v>
      </c>
      <c r="C37" s="820" t="b">
        <v>1</v>
      </c>
      <c r="D37" s="820" t="b">
        <v>1</v>
      </c>
      <c r="E37" s="820" t="b">
        <v>0</v>
      </c>
      <c r="F37" s="820" t="b">
        <v>0</v>
      </c>
      <c r="G37" s="820" t="b">
        <v>0</v>
      </c>
      <c r="H37" s="820" t="b">
        <v>0</v>
      </c>
      <c r="I37" s="820">
        <v>1</v>
      </c>
      <c r="J37" s="820">
        <v>6</v>
      </c>
      <c r="K37" s="820" t="s">
        <v>8454</v>
      </c>
      <c r="L37" s="820" t="s">
        <v>18536</v>
      </c>
    </row>
    <row r="38" spans="1:12" x14ac:dyDescent="0.25">
      <c r="A38" s="820" t="s">
        <v>8523</v>
      </c>
      <c r="B38" s="824" t="s">
        <v>8524</v>
      </c>
      <c r="C38" s="820" t="b">
        <v>1</v>
      </c>
      <c r="D38" s="820" t="b">
        <v>1</v>
      </c>
      <c r="E38" s="820" t="b">
        <v>0</v>
      </c>
      <c r="F38" s="820" t="b">
        <v>0</v>
      </c>
      <c r="G38" s="820" t="b">
        <v>0</v>
      </c>
      <c r="H38" s="820" t="b">
        <v>0</v>
      </c>
      <c r="I38" s="820">
        <v>1</v>
      </c>
      <c r="J38" s="820">
        <v>6</v>
      </c>
      <c r="K38" s="820" t="s">
        <v>8454</v>
      </c>
      <c r="L38" s="820" t="s">
        <v>18537</v>
      </c>
    </row>
    <row r="39" spans="1:12" x14ac:dyDescent="0.25">
      <c r="A39" s="820" t="s">
        <v>8525</v>
      </c>
      <c r="B39" s="824" t="s">
        <v>8526</v>
      </c>
      <c r="C39" s="820" t="b">
        <v>1</v>
      </c>
      <c r="D39" s="820" t="b">
        <v>1</v>
      </c>
      <c r="E39" s="820" t="b">
        <v>0</v>
      </c>
      <c r="F39" s="820" t="b">
        <v>0</v>
      </c>
      <c r="G39" s="820" t="b">
        <v>0</v>
      </c>
      <c r="H39" s="820" t="b">
        <v>0</v>
      </c>
      <c r="I39" s="820">
        <v>1</v>
      </c>
      <c r="J39" s="820">
        <v>1</v>
      </c>
      <c r="K39" s="820" t="s">
        <v>8454</v>
      </c>
      <c r="L39" s="820" t="s">
        <v>18538</v>
      </c>
    </row>
    <row r="40" spans="1:12" x14ac:dyDescent="0.25">
      <c r="A40" s="820" t="s">
        <v>8527</v>
      </c>
      <c r="B40" s="824" t="s">
        <v>8528</v>
      </c>
      <c r="C40" s="820" t="b">
        <v>1</v>
      </c>
      <c r="D40" s="820" t="b">
        <v>1</v>
      </c>
      <c r="E40" s="820" t="b">
        <v>0</v>
      </c>
      <c r="F40" s="820" t="b">
        <v>0</v>
      </c>
      <c r="G40" s="820" t="b">
        <v>0</v>
      </c>
      <c r="H40" s="820" t="b">
        <v>0</v>
      </c>
      <c r="I40" s="820">
        <v>1</v>
      </c>
      <c r="J40" s="820">
        <v>6</v>
      </c>
      <c r="K40" s="820" t="s">
        <v>8454</v>
      </c>
      <c r="L40" s="820" t="s">
        <v>18539</v>
      </c>
    </row>
    <row r="41" spans="1:12" x14ac:dyDescent="0.25">
      <c r="A41" s="820" t="s">
        <v>8529</v>
      </c>
      <c r="B41" s="824" t="s">
        <v>8530</v>
      </c>
      <c r="C41" s="820" t="b">
        <v>1</v>
      </c>
      <c r="D41" s="820" t="b">
        <v>1</v>
      </c>
      <c r="E41" s="820" t="b">
        <v>0</v>
      </c>
      <c r="F41" s="820" t="b">
        <v>0</v>
      </c>
      <c r="G41" s="820" t="b">
        <v>0</v>
      </c>
      <c r="H41" s="820" t="b">
        <v>0</v>
      </c>
      <c r="I41" s="820">
        <v>1</v>
      </c>
      <c r="J41" s="820">
        <v>2</v>
      </c>
      <c r="K41" s="820" t="s">
        <v>8454</v>
      </c>
      <c r="L41" s="820" t="s">
        <v>18540</v>
      </c>
    </row>
    <row r="42" spans="1:12" x14ac:dyDescent="0.25">
      <c r="A42" s="820" t="s">
        <v>8531</v>
      </c>
      <c r="B42" s="824" t="s">
        <v>8532</v>
      </c>
      <c r="C42" s="820" t="b">
        <v>1</v>
      </c>
      <c r="D42" s="820" t="b">
        <v>1</v>
      </c>
      <c r="E42" s="820" t="b">
        <v>0</v>
      </c>
      <c r="F42" s="820" t="b">
        <v>0</v>
      </c>
      <c r="G42" s="820" t="b">
        <v>0</v>
      </c>
      <c r="H42" s="820" t="b">
        <v>0</v>
      </c>
      <c r="I42" s="820">
        <v>1</v>
      </c>
      <c r="J42" s="820">
        <v>1</v>
      </c>
      <c r="K42" s="820" t="s">
        <v>8454</v>
      </c>
      <c r="L42" s="820" t="s">
        <v>18541</v>
      </c>
    </row>
    <row r="43" spans="1:12" x14ac:dyDescent="0.25">
      <c r="A43" s="820" t="s">
        <v>8533</v>
      </c>
      <c r="B43" s="824" t="s">
        <v>8534</v>
      </c>
      <c r="C43" s="820" t="b">
        <v>1</v>
      </c>
      <c r="D43" s="820" t="b">
        <v>1</v>
      </c>
      <c r="E43" s="820" t="b">
        <v>0</v>
      </c>
      <c r="F43" s="820" t="b">
        <v>0</v>
      </c>
      <c r="G43" s="820" t="b">
        <v>0</v>
      </c>
      <c r="H43" s="820" t="b">
        <v>0</v>
      </c>
      <c r="I43" s="820">
        <v>1</v>
      </c>
      <c r="J43" s="820">
        <v>1</v>
      </c>
      <c r="K43" s="820" t="s">
        <v>8454</v>
      </c>
      <c r="L43" s="820" t="s">
        <v>18542</v>
      </c>
    </row>
    <row r="44" spans="1:12" x14ac:dyDescent="0.25">
      <c r="A44" s="820" t="s">
        <v>8535</v>
      </c>
      <c r="B44" s="824" t="s">
        <v>8536</v>
      </c>
      <c r="C44" s="820" t="b">
        <v>1</v>
      </c>
      <c r="D44" s="820" t="b">
        <v>1</v>
      </c>
      <c r="E44" s="820" t="b">
        <v>0</v>
      </c>
      <c r="F44" s="820" t="b">
        <v>0</v>
      </c>
      <c r="G44" s="820" t="b">
        <v>0</v>
      </c>
      <c r="H44" s="820" t="b">
        <v>0</v>
      </c>
      <c r="I44" s="820">
        <v>1</v>
      </c>
      <c r="J44" s="820">
        <v>1</v>
      </c>
      <c r="K44" s="820" t="s">
        <v>8454</v>
      </c>
      <c r="L44" s="820" t="s">
        <v>18543</v>
      </c>
    </row>
    <row r="45" spans="1:12" x14ac:dyDescent="0.25">
      <c r="A45" s="820" t="s">
        <v>8537</v>
      </c>
      <c r="B45" s="824" t="s">
        <v>8538</v>
      </c>
      <c r="C45" s="820" t="b">
        <v>1</v>
      </c>
      <c r="D45" s="820" t="b">
        <v>1</v>
      </c>
      <c r="E45" s="820" t="b">
        <v>0</v>
      </c>
      <c r="F45" s="820" t="b">
        <v>0</v>
      </c>
      <c r="G45" s="820" t="b">
        <v>0</v>
      </c>
      <c r="H45" s="820" t="b">
        <v>0</v>
      </c>
      <c r="I45" s="820">
        <v>1</v>
      </c>
      <c r="J45" s="820">
        <v>9</v>
      </c>
      <c r="K45" s="820" t="s">
        <v>8454</v>
      </c>
      <c r="L45" s="820" t="s">
        <v>18544</v>
      </c>
    </row>
    <row r="46" spans="1:12" x14ac:dyDescent="0.25">
      <c r="A46" s="820" t="s">
        <v>8539</v>
      </c>
      <c r="B46" s="824" t="s">
        <v>8540</v>
      </c>
      <c r="C46" s="820" t="b">
        <v>1</v>
      </c>
      <c r="D46" s="820" t="b">
        <v>1</v>
      </c>
      <c r="E46" s="820" t="b">
        <v>0</v>
      </c>
      <c r="F46" s="820" t="b">
        <v>0</v>
      </c>
      <c r="G46" s="820" t="b">
        <v>0</v>
      </c>
      <c r="H46" s="820" t="b">
        <v>0</v>
      </c>
      <c r="I46" s="820">
        <v>1</v>
      </c>
      <c r="J46" s="820">
        <v>1</v>
      </c>
      <c r="K46" s="820" t="s">
        <v>8454</v>
      </c>
      <c r="L46" s="820" t="s">
        <v>18545</v>
      </c>
    </row>
    <row r="47" spans="1:12" x14ac:dyDescent="0.25">
      <c r="A47" s="820" t="s">
        <v>8541</v>
      </c>
      <c r="B47" s="824" t="s">
        <v>8542</v>
      </c>
      <c r="C47" s="820" t="b">
        <v>1</v>
      </c>
      <c r="D47" s="820" t="b">
        <v>1</v>
      </c>
      <c r="E47" s="820" t="b">
        <v>0</v>
      </c>
      <c r="F47" s="820" t="b">
        <v>0</v>
      </c>
      <c r="G47" s="820" t="b">
        <v>0</v>
      </c>
      <c r="H47" s="820" t="b">
        <v>0</v>
      </c>
      <c r="I47" s="820">
        <v>1</v>
      </c>
      <c r="J47" s="820">
        <v>1</v>
      </c>
      <c r="K47" s="820" t="s">
        <v>8454</v>
      </c>
      <c r="L47" s="820" t="s">
        <v>18546</v>
      </c>
    </row>
    <row r="48" spans="1:12" x14ac:dyDescent="0.25">
      <c r="A48" s="820" t="s">
        <v>8543</v>
      </c>
      <c r="B48" s="824" t="s">
        <v>8544</v>
      </c>
      <c r="C48" s="820" t="b">
        <v>1</v>
      </c>
      <c r="D48" s="820" t="b">
        <v>1</v>
      </c>
      <c r="E48" s="820" t="b">
        <v>0</v>
      </c>
      <c r="F48" s="820" t="b">
        <v>0</v>
      </c>
      <c r="G48" s="820" t="b">
        <v>0</v>
      </c>
      <c r="H48" s="820" t="b">
        <v>0</v>
      </c>
      <c r="I48" s="820">
        <v>1</v>
      </c>
      <c r="J48" s="820">
        <v>9</v>
      </c>
      <c r="K48" s="820" t="s">
        <v>8454</v>
      </c>
      <c r="L48" s="820" t="s">
        <v>18547</v>
      </c>
    </row>
    <row r="49" spans="1:12" x14ac:dyDescent="0.25">
      <c r="A49" s="820" t="s">
        <v>8545</v>
      </c>
      <c r="B49" s="824" t="s">
        <v>8546</v>
      </c>
      <c r="C49" s="820" t="b">
        <v>1</v>
      </c>
      <c r="D49" s="820" t="b">
        <v>1</v>
      </c>
      <c r="E49" s="820" t="b">
        <v>0</v>
      </c>
      <c r="F49" s="820" t="b">
        <v>0</v>
      </c>
      <c r="G49" s="820" t="b">
        <v>0</v>
      </c>
      <c r="H49" s="820" t="b">
        <v>0</v>
      </c>
      <c r="I49" s="820">
        <v>1</v>
      </c>
      <c r="J49" s="820">
        <v>9</v>
      </c>
      <c r="K49" s="820" t="s">
        <v>8454</v>
      </c>
      <c r="L49" s="820" t="s">
        <v>18548</v>
      </c>
    </row>
    <row r="50" spans="1:12" x14ac:dyDescent="0.25">
      <c r="A50" s="820" t="s">
        <v>8547</v>
      </c>
      <c r="B50" s="824" t="s">
        <v>8548</v>
      </c>
      <c r="C50" s="820" t="b">
        <v>1</v>
      </c>
      <c r="D50" s="820" t="b">
        <v>1</v>
      </c>
      <c r="E50" s="820" t="b">
        <v>0</v>
      </c>
      <c r="F50" s="820" t="b">
        <v>0</v>
      </c>
      <c r="G50" s="820" t="b">
        <v>0</v>
      </c>
      <c r="H50" s="820" t="b">
        <v>0</v>
      </c>
      <c r="I50" s="820">
        <v>1</v>
      </c>
      <c r="J50" s="820">
        <v>18</v>
      </c>
      <c r="K50" s="820" t="s">
        <v>8454</v>
      </c>
      <c r="L50" s="820" t="s">
        <v>18549</v>
      </c>
    </row>
    <row r="51" spans="1:12" x14ac:dyDescent="0.25">
      <c r="A51" s="820" t="s">
        <v>8549</v>
      </c>
      <c r="B51" s="824" t="s">
        <v>8550</v>
      </c>
      <c r="C51" s="820" t="b">
        <v>1</v>
      </c>
      <c r="D51" s="820" t="b">
        <v>1</v>
      </c>
      <c r="E51" s="820" t="b">
        <v>0</v>
      </c>
      <c r="F51" s="820" t="b">
        <v>0</v>
      </c>
      <c r="G51" s="820" t="b">
        <v>0</v>
      </c>
      <c r="H51" s="820" t="b">
        <v>0</v>
      </c>
      <c r="I51" s="820">
        <v>1</v>
      </c>
      <c r="J51" s="820">
        <v>2</v>
      </c>
      <c r="K51" s="820" t="s">
        <v>8454</v>
      </c>
      <c r="L51" s="820" t="s">
        <v>18550</v>
      </c>
    </row>
    <row r="52" spans="1:12" x14ac:dyDescent="0.25">
      <c r="A52" s="820" t="s">
        <v>8551</v>
      </c>
      <c r="B52" s="824" t="s">
        <v>8552</v>
      </c>
      <c r="C52" s="820" t="b">
        <v>1</v>
      </c>
      <c r="D52" s="820" t="b">
        <v>1</v>
      </c>
      <c r="E52" s="820" t="b">
        <v>0</v>
      </c>
      <c r="F52" s="820" t="b">
        <v>0</v>
      </c>
      <c r="G52" s="820" t="b">
        <v>0</v>
      </c>
      <c r="H52" s="820" t="b">
        <v>0</v>
      </c>
      <c r="I52" s="820">
        <v>1</v>
      </c>
      <c r="J52" s="820">
        <v>2</v>
      </c>
      <c r="K52" s="820" t="s">
        <v>8454</v>
      </c>
      <c r="L52" s="820" t="s">
        <v>18551</v>
      </c>
    </row>
    <row r="53" spans="1:12" x14ac:dyDescent="0.25">
      <c r="A53" s="820" t="s">
        <v>8553</v>
      </c>
      <c r="B53" s="824" t="s">
        <v>8554</v>
      </c>
      <c r="C53" s="820" t="b">
        <v>1</v>
      </c>
      <c r="D53" s="820" t="b">
        <v>1</v>
      </c>
      <c r="E53" s="820" t="b">
        <v>0</v>
      </c>
      <c r="F53" s="820" t="b">
        <v>0</v>
      </c>
      <c r="G53" s="820" t="b">
        <v>0</v>
      </c>
      <c r="H53" s="820" t="b">
        <v>0</v>
      </c>
      <c r="I53" s="820">
        <v>1</v>
      </c>
      <c r="J53" s="820">
        <v>1</v>
      </c>
      <c r="K53" s="820" t="s">
        <v>8454</v>
      </c>
      <c r="L53" s="820" t="s">
        <v>18552</v>
      </c>
    </row>
    <row r="54" spans="1:12" x14ac:dyDescent="0.25">
      <c r="A54" s="820" t="s">
        <v>8555</v>
      </c>
      <c r="B54" s="824" t="s">
        <v>8556</v>
      </c>
      <c r="C54" s="820" t="b">
        <v>1</v>
      </c>
      <c r="D54" s="820" t="b">
        <v>1</v>
      </c>
      <c r="E54" s="820" t="b">
        <v>0</v>
      </c>
      <c r="F54" s="820" t="b">
        <v>0</v>
      </c>
      <c r="G54" s="820" t="b">
        <v>0</v>
      </c>
      <c r="H54" s="820" t="b">
        <v>0</v>
      </c>
      <c r="I54" s="820">
        <v>1</v>
      </c>
      <c r="J54" s="820">
        <v>1</v>
      </c>
      <c r="K54" s="820" t="s">
        <v>8454</v>
      </c>
      <c r="L54" s="820" t="s">
        <v>18553</v>
      </c>
    </row>
    <row r="55" spans="1:12" x14ac:dyDescent="0.25">
      <c r="A55" s="820" t="s">
        <v>8557</v>
      </c>
      <c r="B55" s="824" t="s">
        <v>8558</v>
      </c>
      <c r="C55" s="820" t="b">
        <v>1</v>
      </c>
      <c r="D55" s="820" t="b">
        <v>1</v>
      </c>
      <c r="E55" s="820" t="b">
        <v>0</v>
      </c>
      <c r="F55" s="820" t="b">
        <v>0</v>
      </c>
      <c r="G55" s="820" t="b">
        <v>0</v>
      </c>
      <c r="H55" s="820" t="b">
        <v>0</v>
      </c>
      <c r="I55" s="820">
        <v>1</v>
      </c>
      <c r="J55" s="820">
        <v>1</v>
      </c>
      <c r="K55" s="820" t="s">
        <v>8454</v>
      </c>
      <c r="L55" s="820" t="s">
        <v>18554</v>
      </c>
    </row>
    <row r="56" spans="1:12" x14ac:dyDescent="0.25">
      <c r="A56" s="820" t="s">
        <v>8559</v>
      </c>
      <c r="B56" s="824" t="s">
        <v>8560</v>
      </c>
      <c r="C56" s="820" t="b">
        <v>1</v>
      </c>
      <c r="D56" s="820" t="b">
        <v>1</v>
      </c>
      <c r="E56" s="820" t="b">
        <v>0</v>
      </c>
      <c r="F56" s="820" t="b">
        <v>0</v>
      </c>
      <c r="G56" s="820" t="b">
        <v>0</v>
      </c>
      <c r="H56" s="820" t="b">
        <v>0</v>
      </c>
      <c r="I56" s="820">
        <v>1</v>
      </c>
      <c r="J56" s="820">
        <v>10</v>
      </c>
      <c r="K56" s="820" t="s">
        <v>8454</v>
      </c>
      <c r="L56" s="820" t="s">
        <v>18555</v>
      </c>
    </row>
    <row r="57" spans="1:12" x14ac:dyDescent="0.25">
      <c r="A57" s="820" t="s">
        <v>8561</v>
      </c>
      <c r="B57" s="824" t="s">
        <v>8562</v>
      </c>
      <c r="C57" s="820" t="b">
        <v>1</v>
      </c>
      <c r="D57" s="820" t="b">
        <v>1</v>
      </c>
      <c r="E57" s="820" t="b">
        <v>0</v>
      </c>
      <c r="F57" s="820" t="b">
        <v>0</v>
      </c>
      <c r="G57" s="820" t="b">
        <v>0</v>
      </c>
      <c r="H57" s="820" t="b">
        <v>0</v>
      </c>
      <c r="I57" s="820">
        <v>1</v>
      </c>
      <c r="J57" s="820">
        <v>1</v>
      </c>
      <c r="K57" s="820" t="s">
        <v>8454</v>
      </c>
      <c r="L57" s="820" t="s">
        <v>18556</v>
      </c>
    </row>
    <row r="58" spans="1:12" x14ac:dyDescent="0.25">
      <c r="A58" s="820" t="s">
        <v>8563</v>
      </c>
      <c r="B58" s="824" t="s">
        <v>8564</v>
      </c>
      <c r="C58" s="820" t="b">
        <v>1</v>
      </c>
      <c r="D58" s="820" t="b">
        <v>1</v>
      </c>
      <c r="E58" s="820" t="b">
        <v>0</v>
      </c>
      <c r="F58" s="820" t="b">
        <v>0</v>
      </c>
      <c r="G58" s="820" t="b">
        <v>0</v>
      </c>
      <c r="H58" s="820" t="b">
        <v>0</v>
      </c>
      <c r="I58" s="820">
        <v>1</v>
      </c>
      <c r="J58" s="820">
        <v>1</v>
      </c>
      <c r="K58" s="820" t="s">
        <v>8454</v>
      </c>
      <c r="L58" s="820" t="s">
        <v>18557</v>
      </c>
    </row>
    <row r="59" spans="1:12" x14ac:dyDescent="0.25">
      <c r="A59" s="820" t="s">
        <v>8565</v>
      </c>
      <c r="B59" s="824" t="s">
        <v>8566</v>
      </c>
      <c r="C59" s="820" t="b">
        <v>1</v>
      </c>
      <c r="D59" s="820" t="b">
        <v>1</v>
      </c>
      <c r="E59" s="820" t="b">
        <v>0</v>
      </c>
      <c r="F59" s="820" t="b">
        <v>0</v>
      </c>
      <c r="G59" s="820" t="b">
        <v>0</v>
      </c>
      <c r="H59" s="820" t="b">
        <v>0</v>
      </c>
      <c r="I59" s="820">
        <v>1</v>
      </c>
      <c r="J59" s="820">
        <v>10</v>
      </c>
      <c r="K59" s="820" t="s">
        <v>8454</v>
      </c>
      <c r="L59" s="820" t="s">
        <v>18558</v>
      </c>
    </row>
    <row r="60" spans="1:12" x14ac:dyDescent="0.25">
      <c r="A60" s="820" t="s">
        <v>8567</v>
      </c>
      <c r="B60" s="824" t="s">
        <v>8568</v>
      </c>
      <c r="C60" s="820" t="b">
        <v>1</v>
      </c>
      <c r="D60" s="820" t="b">
        <v>1</v>
      </c>
      <c r="E60" s="820" t="b">
        <v>0</v>
      </c>
      <c r="F60" s="820" t="b">
        <v>0</v>
      </c>
      <c r="G60" s="820" t="b">
        <v>0</v>
      </c>
      <c r="H60" s="820" t="b">
        <v>0</v>
      </c>
      <c r="I60" s="820">
        <v>1</v>
      </c>
      <c r="J60" s="820">
        <v>10</v>
      </c>
      <c r="K60" s="820" t="s">
        <v>8454</v>
      </c>
      <c r="L60" s="820" t="s">
        <v>18559</v>
      </c>
    </row>
    <row r="61" spans="1:12" x14ac:dyDescent="0.25">
      <c r="A61" s="820" t="s">
        <v>8569</v>
      </c>
      <c r="B61" s="824" t="s">
        <v>8570</v>
      </c>
      <c r="C61" s="820" t="b">
        <v>1</v>
      </c>
      <c r="D61" s="820" t="b">
        <v>1</v>
      </c>
      <c r="E61" s="820" t="b">
        <v>0</v>
      </c>
      <c r="F61" s="820" t="b">
        <v>0</v>
      </c>
      <c r="G61" s="820" t="b">
        <v>0</v>
      </c>
      <c r="H61" s="820" t="b">
        <v>0</v>
      </c>
      <c r="I61" s="820">
        <v>1</v>
      </c>
      <c r="J61" s="820">
        <v>20</v>
      </c>
      <c r="K61" s="820" t="s">
        <v>8454</v>
      </c>
      <c r="L61" s="820" t="s">
        <v>18560</v>
      </c>
    </row>
    <row r="62" spans="1:12" x14ac:dyDescent="0.25">
      <c r="A62" s="820" t="s">
        <v>8571</v>
      </c>
      <c r="B62" s="824" t="s">
        <v>8572</v>
      </c>
      <c r="C62" s="820" t="b">
        <v>1</v>
      </c>
      <c r="D62" s="820" t="b">
        <v>1</v>
      </c>
      <c r="E62" s="820" t="b">
        <v>0</v>
      </c>
      <c r="F62" s="820" t="b">
        <v>0</v>
      </c>
      <c r="G62" s="820" t="b">
        <v>0</v>
      </c>
      <c r="H62" s="820" t="b">
        <v>0</v>
      </c>
      <c r="I62" s="820">
        <v>1</v>
      </c>
      <c r="J62" s="820">
        <v>2</v>
      </c>
      <c r="K62" s="820" t="s">
        <v>8454</v>
      </c>
      <c r="L62" s="820" t="s">
        <v>18561</v>
      </c>
    </row>
    <row r="63" spans="1:12" x14ac:dyDescent="0.25">
      <c r="A63" s="820" t="s">
        <v>8573</v>
      </c>
      <c r="B63" s="824" t="s">
        <v>8574</v>
      </c>
      <c r="C63" s="820" t="b">
        <v>1</v>
      </c>
      <c r="D63" s="820" t="b">
        <v>1</v>
      </c>
      <c r="E63" s="820" t="b">
        <v>0</v>
      </c>
      <c r="F63" s="820" t="b">
        <v>0</v>
      </c>
      <c r="G63" s="820" t="b">
        <v>0</v>
      </c>
      <c r="H63" s="820" t="b">
        <v>0</v>
      </c>
      <c r="I63" s="820">
        <v>1</v>
      </c>
      <c r="J63" s="820">
        <v>2</v>
      </c>
      <c r="K63" s="820" t="s">
        <v>8454</v>
      </c>
      <c r="L63" s="820" t="s">
        <v>18562</v>
      </c>
    </row>
    <row r="64" spans="1:12" x14ac:dyDescent="0.25">
      <c r="A64" s="822" t="s">
        <v>8575</v>
      </c>
      <c r="B64" s="824" t="s">
        <v>8576</v>
      </c>
      <c r="C64" s="820" t="b">
        <v>1</v>
      </c>
      <c r="D64" s="820" t="b">
        <v>1</v>
      </c>
      <c r="E64" s="820" t="b">
        <v>0</v>
      </c>
      <c r="F64" s="820" t="b">
        <v>0</v>
      </c>
      <c r="G64" s="820" t="b">
        <v>0</v>
      </c>
      <c r="H64" s="820" t="b">
        <v>0</v>
      </c>
      <c r="I64" s="820">
        <v>1</v>
      </c>
      <c r="J64" s="820">
        <v>1</v>
      </c>
      <c r="K64" s="820" t="s">
        <v>8454</v>
      </c>
      <c r="L64" s="822" t="s">
        <v>18563</v>
      </c>
    </row>
    <row r="65" spans="1:12" x14ac:dyDescent="0.25">
      <c r="A65" s="822" t="s">
        <v>8577</v>
      </c>
      <c r="B65" s="824" t="s">
        <v>8578</v>
      </c>
      <c r="C65" s="820" t="b">
        <v>1</v>
      </c>
      <c r="D65" s="820" t="b">
        <v>1</v>
      </c>
      <c r="E65" s="820" t="b">
        <v>0</v>
      </c>
      <c r="F65" s="820" t="b">
        <v>0</v>
      </c>
      <c r="G65" s="820" t="b">
        <v>0</v>
      </c>
      <c r="H65" s="820" t="b">
        <v>0</v>
      </c>
      <c r="I65" s="820">
        <v>1</v>
      </c>
      <c r="J65" s="820">
        <v>1</v>
      </c>
      <c r="K65" s="820" t="s">
        <v>8454</v>
      </c>
      <c r="L65" s="822" t="s">
        <v>18564</v>
      </c>
    </row>
    <row r="66" spans="1:12" x14ac:dyDescent="0.25">
      <c r="A66" s="822" t="s">
        <v>8579</v>
      </c>
      <c r="B66" s="824" t="s">
        <v>8580</v>
      </c>
      <c r="C66" s="820" t="b">
        <v>1</v>
      </c>
      <c r="D66" s="820" t="b">
        <v>1</v>
      </c>
      <c r="E66" s="820" t="b">
        <v>0</v>
      </c>
      <c r="F66" s="820" t="b">
        <v>0</v>
      </c>
      <c r="G66" s="820" t="b">
        <v>0</v>
      </c>
      <c r="H66" s="820" t="b">
        <v>0</v>
      </c>
      <c r="I66" s="820">
        <v>1</v>
      </c>
      <c r="J66" s="820">
        <v>1</v>
      </c>
      <c r="K66" s="820" t="s">
        <v>8454</v>
      </c>
      <c r="L66" s="822" t="s">
        <v>18565</v>
      </c>
    </row>
    <row r="67" spans="1:12" x14ac:dyDescent="0.25">
      <c r="A67" s="822" t="s">
        <v>8581</v>
      </c>
      <c r="B67" s="824" t="s">
        <v>8582</v>
      </c>
      <c r="C67" s="820" t="b">
        <v>1</v>
      </c>
      <c r="D67" s="820" t="b">
        <v>1</v>
      </c>
      <c r="E67" s="820" t="b">
        <v>0</v>
      </c>
      <c r="F67" s="820" t="b">
        <v>0</v>
      </c>
      <c r="G67" s="820" t="b">
        <v>0</v>
      </c>
      <c r="H67" s="820" t="b">
        <v>0</v>
      </c>
      <c r="I67" s="820">
        <v>1</v>
      </c>
      <c r="J67" s="820">
        <v>94</v>
      </c>
      <c r="K67" s="820" t="s">
        <v>8454</v>
      </c>
      <c r="L67" s="822" t="s">
        <v>18566</v>
      </c>
    </row>
    <row r="68" spans="1:12" x14ac:dyDescent="0.25">
      <c r="A68" s="822" t="s">
        <v>8583</v>
      </c>
      <c r="B68" s="824" t="s">
        <v>8584</v>
      </c>
      <c r="C68" s="820" t="b">
        <v>1</v>
      </c>
      <c r="D68" s="820" t="b">
        <v>1</v>
      </c>
      <c r="E68" s="820" t="b">
        <v>0</v>
      </c>
      <c r="F68" s="820" t="b">
        <v>0</v>
      </c>
      <c r="G68" s="820" t="b">
        <v>0</v>
      </c>
      <c r="H68" s="820" t="b">
        <v>0</v>
      </c>
      <c r="I68" s="820">
        <v>1</v>
      </c>
      <c r="J68" s="820">
        <v>94</v>
      </c>
      <c r="K68" s="820" t="s">
        <v>8454</v>
      </c>
      <c r="L68" s="822" t="s">
        <v>18567</v>
      </c>
    </row>
    <row r="69" spans="1:12" x14ac:dyDescent="0.25">
      <c r="A69" s="822" t="s">
        <v>8585</v>
      </c>
      <c r="B69" s="824" t="s">
        <v>8586</v>
      </c>
      <c r="C69" s="820" t="b">
        <v>1</v>
      </c>
      <c r="D69" s="820" t="b">
        <v>1</v>
      </c>
      <c r="E69" s="820" t="b">
        <v>0</v>
      </c>
      <c r="F69" s="820" t="b">
        <v>0</v>
      </c>
      <c r="G69" s="820" t="b">
        <v>0</v>
      </c>
      <c r="H69" s="820" t="b">
        <v>0</v>
      </c>
      <c r="I69" s="820">
        <v>1</v>
      </c>
      <c r="J69" s="820">
        <v>94</v>
      </c>
      <c r="K69" s="820" t="s">
        <v>8454</v>
      </c>
      <c r="L69" s="822" t="s">
        <v>18568</v>
      </c>
    </row>
    <row r="70" spans="1:12" x14ac:dyDescent="0.25">
      <c r="A70" s="822" t="s">
        <v>8587</v>
      </c>
      <c r="B70" s="824" t="s">
        <v>8588</v>
      </c>
      <c r="C70" s="820" t="b">
        <v>1</v>
      </c>
      <c r="D70" s="820" t="b">
        <v>1</v>
      </c>
      <c r="E70" s="820" t="b">
        <v>0</v>
      </c>
      <c r="F70" s="820" t="b">
        <v>0</v>
      </c>
      <c r="G70" s="820" t="b">
        <v>0</v>
      </c>
      <c r="H70" s="820" t="b">
        <v>0</v>
      </c>
      <c r="I70" s="820">
        <v>1</v>
      </c>
      <c r="J70" s="820">
        <v>1</v>
      </c>
      <c r="K70" s="820" t="s">
        <v>8454</v>
      </c>
      <c r="L70" s="822" t="s">
        <v>18569</v>
      </c>
    </row>
    <row r="71" spans="1:12" x14ac:dyDescent="0.25">
      <c r="A71" s="822" t="s">
        <v>8589</v>
      </c>
      <c r="B71" s="824" t="s">
        <v>8590</v>
      </c>
      <c r="C71" s="820" t="b">
        <v>1</v>
      </c>
      <c r="D71" s="820" t="b">
        <v>1</v>
      </c>
      <c r="E71" s="820" t="b">
        <v>0</v>
      </c>
      <c r="F71" s="820" t="b">
        <v>0</v>
      </c>
      <c r="G71" s="820" t="b">
        <v>0</v>
      </c>
      <c r="H71" s="820" t="b">
        <v>0</v>
      </c>
      <c r="I71" s="820">
        <v>1</v>
      </c>
      <c r="J71" s="820">
        <v>1</v>
      </c>
      <c r="K71" s="820" t="s">
        <v>8454</v>
      </c>
      <c r="L71" s="822" t="s">
        <v>18570</v>
      </c>
    </row>
    <row r="72" spans="1:12" x14ac:dyDescent="0.25">
      <c r="A72" s="822" t="s">
        <v>8591</v>
      </c>
      <c r="B72" s="824" t="s">
        <v>8592</v>
      </c>
      <c r="C72" s="820" t="b">
        <v>1</v>
      </c>
      <c r="D72" s="820" t="b">
        <v>1</v>
      </c>
      <c r="E72" s="820" t="b">
        <v>0</v>
      </c>
      <c r="F72" s="820" t="b">
        <v>0</v>
      </c>
      <c r="G72" s="820" t="b">
        <v>0</v>
      </c>
      <c r="H72" s="820" t="b">
        <v>0</v>
      </c>
      <c r="I72" s="820">
        <v>1</v>
      </c>
      <c r="J72" s="820">
        <v>1</v>
      </c>
      <c r="K72" s="820" t="s">
        <v>8454</v>
      </c>
      <c r="L72" s="822" t="s">
        <v>18571</v>
      </c>
    </row>
    <row r="73" spans="1:12" x14ac:dyDescent="0.25">
      <c r="A73" s="822" t="s">
        <v>8593</v>
      </c>
      <c r="B73" s="824" t="s">
        <v>8594</v>
      </c>
      <c r="C73" s="820" t="b">
        <v>1</v>
      </c>
      <c r="D73" s="820" t="b">
        <v>1</v>
      </c>
      <c r="E73" s="820" t="b">
        <v>0</v>
      </c>
      <c r="F73" s="820" t="b">
        <v>0</v>
      </c>
      <c r="G73" s="820" t="b">
        <v>0</v>
      </c>
      <c r="H73" s="820" t="b">
        <v>0</v>
      </c>
      <c r="I73" s="820">
        <v>1</v>
      </c>
      <c r="J73" s="820">
        <v>846</v>
      </c>
      <c r="K73" s="820" t="s">
        <v>8454</v>
      </c>
      <c r="L73" s="822" t="s">
        <v>18572</v>
      </c>
    </row>
    <row r="74" spans="1:12" x14ac:dyDescent="0.25">
      <c r="A74" s="822" t="s">
        <v>8595</v>
      </c>
      <c r="B74" s="824" t="s">
        <v>8596</v>
      </c>
      <c r="C74" s="820" t="b">
        <v>1</v>
      </c>
      <c r="D74" s="820" t="b">
        <v>1</v>
      </c>
      <c r="E74" s="820" t="b">
        <v>0</v>
      </c>
      <c r="F74" s="820" t="b">
        <v>0</v>
      </c>
      <c r="G74" s="820" t="b">
        <v>0</v>
      </c>
      <c r="H74" s="820" t="b">
        <v>0</v>
      </c>
      <c r="I74" s="820">
        <v>1</v>
      </c>
      <c r="J74" s="820">
        <v>2</v>
      </c>
      <c r="K74" s="820" t="s">
        <v>8454</v>
      </c>
      <c r="L74" s="822" t="s">
        <v>18573</v>
      </c>
    </row>
    <row r="75" spans="1:12" x14ac:dyDescent="0.25">
      <c r="A75" s="822" t="s">
        <v>8597</v>
      </c>
      <c r="B75" s="824" t="s">
        <v>8598</v>
      </c>
      <c r="C75" s="820" t="b">
        <v>1</v>
      </c>
      <c r="D75" s="820" t="b">
        <v>1</v>
      </c>
      <c r="E75" s="820" t="b">
        <v>0</v>
      </c>
      <c r="F75" s="820" t="b">
        <v>0</v>
      </c>
      <c r="G75" s="820" t="b">
        <v>0</v>
      </c>
      <c r="H75" s="820" t="b">
        <v>0</v>
      </c>
      <c r="I75" s="820">
        <v>1</v>
      </c>
      <c r="J75" s="820">
        <v>1</v>
      </c>
      <c r="K75" s="820" t="s">
        <v>8454</v>
      </c>
      <c r="L75" s="822" t="s">
        <v>18574</v>
      </c>
    </row>
    <row r="76" spans="1:12" x14ac:dyDescent="0.25">
      <c r="A76" s="822" t="s">
        <v>8599</v>
      </c>
      <c r="B76" s="824" t="s">
        <v>8600</v>
      </c>
      <c r="C76" s="820" t="b">
        <v>1</v>
      </c>
      <c r="D76" s="820" t="b">
        <v>1</v>
      </c>
      <c r="E76" s="820" t="b">
        <v>0</v>
      </c>
      <c r="F76" s="820" t="b">
        <v>0</v>
      </c>
      <c r="G76" s="820" t="b">
        <v>0</v>
      </c>
      <c r="H76" s="820" t="b">
        <v>0</v>
      </c>
      <c r="I76" s="820">
        <v>1</v>
      </c>
      <c r="J76" s="820">
        <v>1</v>
      </c>
      <c r="K76" s="820" t="s">
        <v>8454</v>
      </c>
      <c r="L76" s="822" t="s">
        <v>18575</v>
      </c>
    </row>
    <row r="77" spans="1:12" x14ac:dyDescent="0.25">
      <c r="A77" s="822" t="s">
        <v>8601</v>
      </c>
      <c r="B77" s="824" t="s">
        <v>8580</v>
      </c>
      <c r="C77" s="820" t="b">
        <v>1</v>
      </c>
      <c r="D77" s="820" t="b">
        <v>1</v>
      </c>
      <c r="E77" s="820" t="b">
        <v>0</v>
      </c>
      <c r="F77" s="820" t="b">
        <v>0</v>
      </c>
      <c r="G77" s="820" t="b">
        <v>0</v>
      </c>
      <c r="H77" s="820" t="b">
        <v>0</v>
      </c>
      <c r="I77" s="820">
        <v>1</v>
      </c>
      <c r="J77" s="820">
        <v>1</v>
      </c>
      <c r="K77" s="820" t="s">
        <v>8454</v>
      </c>
      <c r="L77" s="822" t="s">
        <v>18565</v>
      </c>
    </row>
    <row r="78" spans="1:12" x14ac:dyDescent="0.25">
      <c r="A78" s="822" t="s">
        <v>8602</v>
      </c>
      <c r="B78" s="824" t="s">
        <v>8582</v>
      </c>
      <c r="C78" s="820" t="b">
        <v>1</v>
      </c>
      <c r="D78" s="820" t="b">
        <v>1</v>
      </c>
      <c r="E78" s="820" t="b">
        <v>0</v>
      </c>
      <c r="F78" s="820" t="b">
        <v>0</v>
      </c>
      <c r="G78" s="820" t="b">
        <v>0</v>
      </c>
      <c r="H78" s="820" t="b">
        <v>0</v>
      </c>
      <c r="I78" s="820">
        <v>1</v>
      </c>
      <c r="J78" s="820">
        <v>94</v>
      </c>
      <c r="K78" s="820" t="s">
        <v>8454</v>
      </c>
      <c r="L78" s="822" t="s">
        <v>18566</v>
      </c>
    </row>
    <row r="79" spans="1:12" x14ac:dyDescent="0.25">
      <c r="A79" s="822" t="s">
        <v>8603</v>
      </c>
      <c r="B79" s="824" t="s">
        <v>8584</v>
      </c>
      <c r="C79" s="820" t="b">
        <v>1</v>
      </c>
      <c r="D79" s="820" t="b">
        <v>1</v>
      </c>
      <c r="E79" s="820" t="b">
        <v>0</v>
      </c>
      <c r="F79" s="820" t="b">
        <v>0</v>
      </c>
      <c r="G79" s="820" t="b">
        <v>0</v>
      </c>
      <c r="H79" s="820" t="b">
        <v>0</v>
      </c>
      <c r="I79" s="820">
        <v>1</v>
      </c>
      <c r="J79" s="820">
        <v>94</v>
      </c>
      <c r="K79" s="820" t="s">
        <v>8454</v>
      </c>
      <c r="L79" s="822" t="s">
        <v>18567</v>
      </c>
    </row>
    <row r="80" spans="1:12" x14ac:dyDescent="0.25">
      <c r="A80" s="822" t="s">
        <v>8604</v>
      </c>
      <c r="B80" s="824" t="s">
        <v>8586</v>
      </c>
      <c r="C80" s="820" t="b">
        <v>1</v>
      </c>
      <c r="D80" s="820" t="b">
        <v>1</v>
      </c>
      <c r="E80" s="820" t="b">
        <v>0</v>
      </c>
      <c r="F80" s="820" t="b">
        <v>0</v>
      </c>
      <c r="G80" s="820" t="b">
        <v>0</v>
      </c>
      <c r="H80" s="820" t="b">
        <v>0</v>
      </c>
      <c r="I80" s="820">
        <v>1</v>
      </c>
      <c r="J80" s="820">
        <v>94</v>
      </c>
      <c r="K80" s="820" t="s">
        <v>8454</v>
      </c>
      <c r="L80" s="822" t="s">
        <v>18568</v>
      </c>
    </row>
    <row r="81" spans="1:12" x14ac:dyDescent="0.25">
      <c r="A81" s="822" t="s">
        <v>8605</v>
      </c>
      <c r="B81" s="824" t="s">
        <v>8588</v>
      </c>
      <c r="C81" s="820" t="b">
        <v>1</v>
      </c>
      <c r="D81" s="820" t="b">
        <v>1</v>
      </c>
      <c r="E81" s="820" t="b">
        <v>0</v>
      </c>
      <c r="F81" s="820" t="b">
        <v>0</v>
      </c>
      <c r="G81" s="820" t="b">
        <v>0</v>
      </c>
      <c r="H81" s="820" t="b">
        <v>0</v>
      </c>
      <c r="I81" s="820">
        <v>1</v>
      </c>
      <c r="J81" s="820">
        <v>1</v>
      </c>
      <c r="K81" s="820" t="s">
        <v>8454</v>
      </c>
      <c r="L81" s="822" t="s">
        <v>18569</v>
      </c>
    </row>
    <row r="82" spans="1:12" x14ac:dyDescent="0.25">
      <c r="A82" s="822" t="s">
        <v>8606</v>
      </c>
      <c r="B82" s="824" t="s">
        <v>8590</v>
      </c>
      <c r="C82" s="820" t="b">
        <v>1</v>
      </c>
      <c r="D82" s="820" t="b">
        <v>1</v>
      </c>
      <c r="E82" s="820" t="b">
        <v>0</v>
      </c>
      <c r="F82" s="820" t="b">
        <v>0</v>
      </c>
      <c r="G82" s="820" t="b">
        <v>0</v>
      </c>
      <c r="H82" s="820" t="b">
        <v>0</v>
      </c>
      <c r="I82" s="820">
        <v>1</v>
      </c>
      <c r="J82" s="820">
        <v>1</v>
      </c>
      <c r="K82" s="820" t="s">
        <v>8454</v>
      </c>
      <c r="L82" s="822" t="s">
        <v>18570</v>
      </c>
    </row>
    <row r="83" spans="1:12" x14ac:dyDescent="0.25">
      <c r="A83" s="822" t="s">
        <v>8607</v>
      </c>
      <c r="B83" s="824" t="s">
        <v>8592</v>
      </c>
      <c r="C83" s="820" t="b">
        <v>1</v>
      </c>
      <c r="D83" s="820" t="b">
        <v>1</v>
      </c>
      <c r="E83" s="820" t="b">
        <v>0</v>
      </c>
      <c r="F83" s="820" t="b">
        <v>0</v>
      </c>
      <c r="G83" s="820" t="b">
        <v>0</v>
      </c>
      <c r="H83" s="820" t="b">
        <v>0</v>
      </c>
      <c r="I83" s="820">
        <v>1</v>
      </c>
      <c r="J83" s="820">
        <v>1</v>
      </c>
      <c r="K83" s="820" t="s">
        <v>8454</v>
      </c>
      <c r="L83" s="822" t="s">
        <v>18571</v>
      </c>
    </row>
    <row r="84" spans="1:12" x14ac:dyDescent="0.25">
      <c r="A84" s="822" t="s">
        <v>8608</v>
      </c>
      <c r="B84" s="824" t="s">
        <v>8594</v>
      </c>
      <c r="C84" s="820" t="b">
        <v>1</v>
      </c>
      <c r="D84" s="820" t="b">
        <v>1</v>
      </c>
      <c r="E84" s="820" t="b">
        <v>0</v>
      </c>
      <c r="F84" s="820" t="b">
        <v>0</v>
      </c>
      <c r="G84" s="820" t="b">
        <v>0</v>
      </c>
      <c r="H84" s="820" t="b">
        <v>0</v>
      </c>
      <c r="I84" s="820">
        <v>1</v>
      </c>
      <c r="J84" s="820">
        <v>846</v>
      </c>
      <c r="K84" s="820" t="s">
        <v>8454</v>
      </c>
      <c r="L84" s="822" t="s">
        <v>18572</v>
      </c>
    </row>
    <row r="85" spans="1:12" x14ac:dyDescent="0.25">
      <c r="A85" s="822" t="s">
        <v>8609</v>
      </c>
      <c r="B85" s="824" t="s">
        <v>8610</v>
      </c>
      <c r="C85" s="820" t="b">
        <v>1</v>
      </c>
      <c r="D85" s="820" t="b">
        <v>1</v>
      </c>
      <c r="E85" s="820" t="b">
        <v>0</v>
      </c>
      <c r="F85" s="820" t="b">
        <v>0</v>
      </c>
      <c r="G85" s="820" t="b">
        <v>0</v>
      </c>
      <c r="H85" s="820" t="b">
        <v>0</v>
      </c>
      <c r="I85" s="820">
        <v>1</v>
      </c>
      <c r="J85" s="820">
        <v>2</v>
      </c>
      <c r="K85" s="820" t="s">
        <v>8454</v>
      </c>
      <c r="L85" s="822" t="s">
        <v>18576</v>
      </c>
    </row>
    <row r="86" spans="1:12" x14ac:dyDescent="0.25">
      <c r="A86" s="822" t="s">
        <v>8611</v>
      </c>
      <c r="B86" s="824" t="s">
        <v>8612</v>
      </c>
      <c r="C86" s="820" t="b">
        <v>1</v>
      </c>
      <c r="D86" s="820" t="b">
        <v>1</v>
      </c>
      <c r="E86" s="820" t="b">
        <v>0</v>
      </c>
      <c r="F86" s="820" t="b">
        <v>0</v>
      </c>
      <c r="G86" s="820" t="b">
        <v>0</v>
      </c>
      <c r="H86" s="820" t="b">
        <v>0</v>
      </c>
      <c r="I86" s="820">
        <v>1</v>
      </c>
      <c r="J86" s="820">
        <v>1</v>
      </c>
      <c r="K86" s="820" t="s">
        <v>8454</v>
      </c>
      <c r="L86" s="822" t="s">
        <v>18577</v>
      </c>
    </row>
    <row r="87" spans="1:12" x14ac:dyDescent="0.25">
      <c r="A87" s="822" t="s">
        <v>8613</v>
      </c>
      <c r="B87" s="824" t="s">
        <v>8614</v>
      </c>
      <c r="C87" s="820" t="b">
        <v>1</v>
      </c>
      <c r="D87" s="820" t="b">
        <v>1</v>
      </c>
      <c r="E87" s="820" t="b">
        <v>0</v>
      </c>
      <c r="F87" s="820" t="b">
        <v>0</v>
      </c>
      <c r="G87" s="820" t="b">
        <v>0</v>
      </c>
      <c r="H87" s="820" t="b">
        <v>0</v>
      </c>
      <c r="I87" s="820">
        <v>1</v>
      </c>
      <c r="J87" s="820">
        <v>1</v>
      </c>
      <c r="K87" s="820" t="s">
        <v>8454</v>
      </c>
      <c r="L87" s="822" t="s">
        <v>18578</v>
      </c>
    </row>
    <row r="88" spans="1:12" x14ac:dyDescent="0.25">
      <c r="A88" s="822" t="s">
        <v>8615</v>
      </c>
      <c r="B88" s="824" t="s">
        <v>8616</v>
      </c>
      <c r="C88" s="820" t="b">
        <v>1</v>
      </c>
      <c r="D88" s="820" t="b">
        <v>1</v>
      </c>
      <c r="E88" s="820" t="b">
        <v>0</v>
      </c>
      <c r="F88" s="820" t="b">
        <v>0</v>
      </c>
      <c r="G88" s="820" t="b">
        <v>0</v>
      </c>
      <c r="H88" s="820" t="b">
        <v>0</v>
      </c>
      <c r="I88" s="820">
        <v>1</v>
      </c>
      <c r="J88" s="820">
        <v>1</v>
      </c>
      <c r="K88" s="820" t="s">
        <v>8454</v>
      </c>
      <c r="L88" s="822" t="s">
        <v>18579</v>
      </c>
    </row>
    <row r="89" spans="1:12" x14ac:dyDescent="0.25">
      <c r="A89" s="822" t="s">
        <v>8617</v>
      </c>
      <c r="B89" s="824" t="s">
        <v>8618</v>
      </c>
      <c r="C89" s="820" t="b">
        <v>1</v>
      </c>
      <c r="D89" s="820" t="b">
        <v>1</v>
      </c>
      <c r="E89" s="820" t="b">
        <v>0</v>
      </c>
      <c r="F89" s="820" t="b">
        <v>0</v>
      </c>
      <c r="G89" s="820" t="b">
        <v>0</v>
      </c>
      <c r="H89" s="820" t="b">
        <v>0</v>
      </c>
      <c r="I89" s="820">
        <v>1</v>
      </c>
      <c r="J89" s="820">
        <v>170</v>
      </c>
      <c r="K89" s="820" t="s">
        <v>8454</v>
      </c>
      <c r="L89" s="822" t="s">
        <v>18580</v>
      </c>
    </row>
    <row r="90" spans="1:12" x14ac:dyDescent="0.25">
      <c r="A90" s="822" t="s">
        <v>8619</v>
      </c>
      <c r="B90" s="824" t="s">
        <v>8620</v>
      </c>
      <c r="C90" s="820" t="b">
        <v>1</v>
      </c>
      <c r="D90" s="820" t="b">
        <v>1</v>
      </c>
      <c r="E90" s="820" t="b">
        <v>0</v>
      </c>
      <c r="F90" s="820" t="b">
        <v>0</v>
      </c>
      <c r="G90" s="820" t="b">
        <v>0</v>
      </c>
      <c r="H90" s="820" t="b">
        <v>0</v>
      </c>
      <c r="I90" s="820">
        <v>1</v>
      </c>
      <c r="J90" s="820">
        <v>85</v>
      </c>
      <c r="K90" s="820" t="s">
        <v>8454</v>
      </c>
      <c r="L90" s="822" t="s">
        <v>18581</v>
      </c>
    </row>
    <row r="91" spans="1:12" x14ac:dyDescent="0.25">
      <c r="A91" s="822" t="s">
        <v>8621</v>
      </c>
      <c r="B91" s="824" t="s">
        <v>8622</v>
      </c>
      <c r="C91" s="820" t="b">
        <v>1</v>
      </c>
      <c r="D91" s="820" t="b">
        <v>1</v>
      </c>
      <c r="E91" s="820" t="b">
        <v>0</v>
      </c>
      <c r="F91" s="820" t="b">
        <v>0</v>
      </c>
      <c r="G91" s="820" t="b">
        <v>0</v>
      </c>
      <c r="H91" s="820" t="b">
        <v>0</v>
      </c>
      <c r="I91" s="820">
        <v>1</v>
      </c>
      <c r="J91" s="820">
        <v>85</v>
      </c>
      <c r="K91" s="820" t="s">
        <v>8454</v>
      </c>
      <c r="L91" s="822" t="s">
        <v>18582</v>
      </c>
    </row>
    <row r="92" spans="1:12" x14ac:dyDescent="0.25">
      <c r="A92" s="822" t="s">
        <v>8623</v>
      </c>
      <c r="B92" s="824" t="s">
        <v>8624</v>
      </c>
      <c r="C92" s="820" t="b">
        <v>1</v>
      </c>
      <c r="D92" s="820" t="b">
        <v>1</v>
      </c>
      <c r="E92" s="820" t="b">
        <v>0</v>
      </c>
      <c r="F92" s="820" t="b">
        <v>0</v>
      </c>
      <c r="G92" s="820" t="b">
        <v>0</v>
      </c>
      <c r="H92" s="820" t="b">
        <v>0</v>
      </c>
      <c r="I92" s="820">
        <v>1</v>
      </c>
      <c r="J92" s="820">
        <v>2</v>
      </c>
      <c r="K92" s="820" t="s">
        <v>8454</v>
      </c>
      <c r="L92" s="822" t="s">
        <v>18583</v>
      </c>
    </row>
    <row r="93" spans="1:12" x14ac:dyDescent="0.25">
      <c r="A93" s="822" t="s">
        <v>8625</v>
      </c>
      <c r="B93" s="824" t="s">
        <v>8626</v>
      </c>
      <c r="C93" s="820" t="b">
        <v>1</v>
      </c>
      <c r="D93" s="820" t="b">
        <v>1</v>
      </c>
      <c r="E93" s="820" t="b">
        <v>0</v>
      </c>
      <c r="F93" s="820" t="b">
        <v>0</v>
      </c>
      <c r="G93" s="820" t="b">
        <v>0</v>
      </c>
      <c r="H93" s="820" t="b">
        <v>0</v>
      </c>
      <c r="I93" s="820">
        <v>1</v>
      </c>
      <c r="J93" s="820">
        <v>2</v>
      </c>
      <c r="K93" s="820" t="s">
        <v>8454</v>
      </c>
      <c r="L93" s="822" t="s">
        <v>18584</v>
      </c>
    </row>
    <row r="94" spans="1:12" x14ac:dyDescent="0.25">
      <c r="A94" s="822" t="s">
        <v>8627</v>
      </c>
      <c r="B94" s="824" t="s">
        <v>8628</v>
      </c>
      <c r="C94" s="820" t="b">
        <v>1</v>
      </c>
      <c r="D94" s="820" t="b">
        <v>1</v>
      </c>
      <c r="E94" s="820" t="b">
        <v>0</v>
      </c>
      <c r="F94" s="820" t="b">
        <v>0</v>
      </c>
      <c r="G94" s="820" t="b">
        <v>0</v>
      </c>
      <c r="H94" s="820" t="b">
        <v>0</v>
      </c>
      <c r="I94" s="820">
        <v>1</v>
      </c>
      <c r="J94" s="820">
        <v>2</v>
      </c>
      <c r="K94" s="820" t="s">
        <v>8454</v>
      </c>
      <c r="L94" s="822" t="s">
        <v>18585</v>
      </c>
    </row>
    <row r="95" spans="1:12" x14ac:dyDescent="0.25">
      <c r="A95" s="822" t="s">
        <v>8629</v>
      </c>
      <c r="B95" s="824" t="s">
        <v>8630</v>
      </c>
      <c r="C95" s="820" t="b">
        <v>1</v>
      </c>
      <c r="D95" s="820" t="b">
        <v>1</v>
      </c>
      <c r="E95" s="820" t="b">
        <v>0</v>
      </c>
      <c r="F95" s="820" t="b">
        <v>0</v>
      </c>
      <c r="G95" s="820" t="b">
        <v>0</v>
      </c>
      <c r="H95" s="820" t="b">
        <v>0</v>
      </c>
      <c r="I95" s="820">
        <v>1</v>
      </c>
      <c r="J95" s="820">
        <v>680</v>
      </c>
      <c r="K95" s="820" t="s">
        <v>8454</v>
      </c>
      <c r="L95" s="822" t="s">
        <v>18586</v>
      </c>
    </row>
    <row r="96" spans="1:12" x14ac:dyDescent="0.25">
      <c r="A96" s="822" t="s">
        <v>8631</v>
      </c>
      <c r="B96" s="824" t="s">
        <v>8632</v>
      </c>
      <c r="C96" s="820" t="b">
        <v>1</v>
      </c>
      <c r="D96" s="820" t="b">
        <v>1</v>
      </c>
      <c r="E96" s="820" t="b">
        <v>0</v>
      </c>
      <c r="F96" s="820" t="b">
        <v>0</v>
      </c>
      <c r="G96" s="820" t="b">
        <v>0</v>
      </c>
      <c r="H96" s="820" t="b">
        <v>0</v>
      </c>
      <c r="I96" s="820">
        <v>1</v>
      </c>
      <c r="J96" s="820">
        <v>2</v>
      </c>
      <c r="K96" s="820" t="s">
        <v>8454</v>
      </c>
      <c r="L96" s="822" t="s">
        <v>18587</v>
      </c>
    </row>
    <row r="97" spans="1:12" x14ac:dyDescent="0.25">
      <c r="A97" s="822" t="s">
        <v>8633</v>
      </c>
      <c r="B97" s="824" t="s">
        <v>8634</v>
      </c>
      <c r="C97" s="820" t="b">
        <v>1</v>
      </c>
      <c r="D97" s="820" t="b">
        <v>1</v>
      </c>
      <c r="E97" s="820" t="b">
        <v>0</v>
      </c>
      <c r="F97" s="820" t="b">
        <v>0</v>
      </c>
      <c r="G97" s="820" t="b">
        <v>0</v>
      </c>
      <c r="H97" s="820" t="b">
        <v>0</v>
      </c>
      <c r="I97" s="820">
        <v>1</v>
      </c>
      <c r="J97" s="820">
        <v>1</v>
      </c>
      <c r="K97" s="820" t="s">
        <v>8454</v>
      </c>
      <c r="L97" s="822" t="s">
        <v>18588</v>
      </c>
    </row>
    <row r="98" spans="1:12" x14ac:dyDescent="0.25">
      <c r="A98" s="822" t="s">
        <v>8635</v>
      </c>
      <c r="B98" s="824" t="s">
        <v>8636</v>
      </c>
      <c r="C98" s="820" t="b">
        <v>1</v>
      </c>
      <c r="D98" s="820" t="b">
        <v>1</v>
      </c>
      <c r="E98" s="820" t="b">
        <v>0</v>
      </c>
      <c r="F98" s="820" t="b">
        <v>0</v>
      </c>
      <c r="G98" s="820" t="b">
        <v>0</v>
      </c>
      <c r="H98" s="820" t="b">
        <v>0</v>
      </c>
      <c r="I98" s="820">
        <v>1</v>
      </c>
      <c r="J98" s="820">
        <v>1</v>
      </c>
      <c r="K98" s="820" t="s">
        <v>8454</v>
      </c>
      <c r="L98" s="822" t="s">
        <v>18589</v>
      </c>
    </row>
    <row r="99" spans="1:12" x14ac:dyDescent="0.25">
      <c r="A99" s="822" t="s">
        <v>8637</v>
      </c>
      <c r="B99" s="824" t="s">
        <v>8616</v>
      </c>
      <c r="C99" s="820" t="b">
        <v>1</v>
      </c>
      <c r="D99" s="820" t="b">
        <v>1</v>
      </c>
      <c r="E99" s="820" t="b">
        <v>0</v>
      </c>
      <c r="F99" s="820" t="b">
        <v>0</v>
      </c>
      <c r="G99" s="820" t="b">
        <v>0</v>
      </c>
      <c r="H99" s="820" t="b">
        <v>0</v>
      </c>
      <c r="I99" s="820">
        <v>1</v>
      </c>
      <c r="J99" s="820">
        <v>1</v>
      </c>
      <c r="K99" s="820" t="s">
        <v>8454</v>
      </c>
      <c r="L99" s="822" t="s">
        <v>18579</v>
      </c>
    </row>
    <row r="100" spans="1:12" x14ac:dyDescent="0.25">
      <c r="A100" s="822" t="s">
        <v>8638</v>
      </c>
      <c r="B100" s="824" t="s">
        <v>8618</v>
      </c>
      <c r="C100" s="820" t="b">
        <v>1</v>
      </c>
      <c r="D100" s="820" t="b">
        <v>1</v>
      </c>
      <c r="E100" s="820" t="b">
        <v>0</v>
      </c>
      <c r="F100" s="820" t="b">
        <v>0</v>
      </c>
      <c r="G100" s="820" t="b">
        <v>0</v>
      </c>
      <c r="H100" s="820" t="b">
        <v>0</v>
      </c>
      <c r="I100" s="820">
        <v>1</v>
      </c>
      <c r="J100" s="820">
        <v>170</v>
      </c>
      <c r="K100" s="820" t="s">
        <v>8454</v>
      </c>
      <c r="L100" s="822" t="s">
        <v>18580</v>
      </c>
    </row>
    <row r="101" spans="1:12" x14ac:dyDescent="0.25">
      <c r="A101" s="822" t="s">
        <v>8639</v>
      </c>
      <c r="B101" s="824" t="s">
        <v>8620</v>
      </c>
      <c r="C101" s="820" t="b">
        <v>1</v>
      </c>
      <c r="D101" s="820" t="b">
        <v>1</v>
      </c>
      <c r="E101" s="820" t="b">
        <v>0</v>
      </c>
      <c r="F101" s="820" t="b">
        <v>0</v>
      </c>
      <c r="G101" s="820" t="b">
        <v>0</v>
      </c>
      <c r="H101" s="820" t="b">
        <v>0</v>
      </c>
      <c r="I101" s="820">
        <v>1</v>
      </c>
      <c r="J101" s="820">
        <v>85</v>
      </c>
      <c r="K101" s="820" t="s">
        <v>8454</v>
      </c>
      <c r="L101" s="822" t="s">
        <v>18581</v>
      </c>
    </row>
    <row r="102" spans="1:12" x14ac:dyDescent="0.25">
      <c r="A102" s="822" t="s">
        <v>8640</v>
      </c>
      <c r="B102" s="824" t="s">
        <v>8622</v>
      </c>
      <c r="C102" s="820" t="b">
        <v>1</v>
      </c>
      <c r="D102" s="820" t="b">
        <v>1</v>
      </c>
      <c r="E102" s="820" t="b">
        <v>0</v>
      </c>
      <c r="F102" s="820" t="b">
        <v>0</v>
      </c>
      <c r="G102" s="820" t="b">
        <v>0</v>
      </c>
      <c r="H102" s="820" t="b">
        <v>0</v>
      </c>
      <c r="I102" s="820">
        <v>1</v>
      </c>
      <c r="J102" s="820">
        <v>85</v>
      </c>
      <c r="K102" s="820" t="s">
        <v>8454</v>
      </c>
      <c r="L102" s="822" t="s">
        <v>18582</v>
      </c>
    </row>
    <row r="103" spans="1:12" x14ac:dyDescent="0.25">
      <c r="A103" s="822" t="s">
        <v>8641</v>
      </c>
      <c r="B103" s="824" t="s">
        <v>8624</v>
      </c>
      <c r="C103" s="820" t="b">
        <v>1</v>
      </c>
      <c r="D103" s="820" t="b">
        <v>1</v>
      </c>
      <c r="E103" s="820" t="b">
        <v>0</v>
      </c>
      <c r="F103" s="820" t="b">
        <v>0</v>
      </c>
      <c r="G103" s="820" t="b">
        <v>0</v>
      </c>
      <c r="H103" s="820" t="b">
        <v>0</v>
      </c>
      <c r="I103" s="820">
        <v>1</v>
      </c>
      <c r="J103" s="820">
        <v>2</v>
      </c>
      <c r="K103" s="820" t="s">
        <v>8454</v>
      </c>
      <c r="L103" s="822" t="s">
        <v>18583</v>
      </c>
    </row>
    <row r="104" spans="1:12" x14ac:dyDescent="0.25">
      <c r="A104" s="822" t="s">
        <v>8642</v>
      </c>
      <c r="B104" s="824" t="s">
        <v>8626</v>
      </c>
      <c r="C104" s="820" t="b">
        <v>1</v>
      </c>
      <c r="D104" s="820" t="b">
        <v>1</v>
      </c>
      <c r="E104" s="820" t="b">
        <v>0</v>
      </c>
      <c r="F104" s="820" t="b">
        <v>0</v>
      </c>
      <c r="G104" s="820" t="b">
        <v>0</v>
      </c>
      <c r="H104" s="820" t="b">
        <v>0</v>
      </c>
      <c r="I104" s="820">
        <v>1</v>
      </c>
      <c r="J104" s="820">
        <v>2</v>
      </c>
      <c r="K104" s="820" t="s">
        <v>8454</v>
      </c>
      <c r="L104" s="822" t="s">
        <v>18584</v>
      </c>
    </row>
    <row r="105" spans="1:12" x14ac:dyDescent="0.25">
      <c r="A105" s="822" t="s">
        <v>8643</v>
      </c>
      <c r="B105" s="824" t="s">
        <v>8628</v>
      </c>
      <c r="C105" s="820" t="b">
        <v>1</v>
      </c>
      <c r="D105" s="820" t="b">
        <v>1</v>
      </c>
      <c r="E105" s="820" t="b">
        <v>0</v>
      </c>
      <c r="F105" s="820" t="b">
        <v>0</v>
      </c>
      <c r="G105" s="820" t="b">
        <v>0</v>
      </c>
      <c r="H105" s="820" t="b">
        <v>0</v>
      </c>
      <c r="I105" s="820">
        <v>1</v>
      </c>
      <c r="J105" s="820">
        <v>2</v>
      </c>
      <c r="K105" s="820" t="s">
        <v>8454</v>
      </c>
      <c r="L105" s="822" t="s">
        <v>18585</v>
      </c>
    </row>
    <row r="106" spans="1:12" x14ac:dyDescent="0.25">
      <c r="A106" s="822" t="s">
        <v>8644</v>
      </c>
      <c r="B106" s="824" t="s">
        <v>8630</v>
      </c>
      <c r="C106" s="820" t="b">
        <v>1</v>
      </c>
      <c r="D106" s="820" t="b">
        <v>1</v>
      </c>
      <c r="E106" s="820" t="b">
        <v>0</v>
      </c>
      <c r="F106" s="820" t="b">
        <v>0</v>
      </c>
      <c r="G106" s="820" t="b">
        <v>0</v>
      </c>
      <c r="H106" s="820" t="b">
        <v>0</v>
      </c>
      <c r="I106" s="820">
        <v>1</v>
      </c>
      <c r="J106" s="820">
        <v>680</v>
      </c>
      <c r="K106" s="820" t="s">
        <v>8454</v>
      </c>
      <c r="L106" s="822" t="s">
        <v>18586</v>
      </c>
    </row>
    <row r="107" spans="1:12" x14ac:dyDescent="0.25">
      <c r="A107" s="822" t="s">
        <v>8645</v>
      </c>
      <c r="B107" s="824" t="s">
        <v>8646</v>
      </c>
      <c r="C107" s="820" t="b">
        <v>1</v>
      </c>
      <c r="D107" s="820" t="b">
        <v>1</v>
      </c>
      <c r="E107" s="820" t="b">
        <v>0</v>
      </c>
      <c r="F107" s="820" t="b">
        <v>0</v>
      </c>
      <c r="G107" s="820" t="b">
        <v>0</v>
      </c>
      <c r="H107" s="820" t="b">
        <v>0</v>
      </c>
      <c r="I107" s="820">
        <v>1</v>
      </c>
      <c r="J107" s="820">
        <v>2</v>
      </c>
      <c r="K107" s="820" t="s">
        <v>8454</v>
      </c>
      <c r="L107" s="822" t="s">
        <v>18590</v>
      </c>
    </row>
    <row r="108" spans="1:12" x14ac:dyDescent="0.25">
      <c r="A108" s="822" t="s">
        <v>8647</v>
      </c>
      <c r="B108" s="824" t="s">
        <v>8648</v>
      </c>
      <c r="C108" s="820" t="b">
        <v>1</v>
      </c>
      <c r="D108" s="820" t="b">
        <v>1</v>
      </c>
      <c r="E108" s="820" t="b">
        <v>0</v>
      </c>
      <c r="F108" s="820" t="b">
        <v>0</v>
      </c>
      <c r="G108" s="820" t="b">
        <v>0</v>
      </c>
      <c r="H108" s="820" t="b">
        <v>0</v>
      </c>
      <c r="I108" s="820">
        <v>1</v>
      </c>
      <c r="J108" s="820">
        <v>1</v>
      </c>
      <c r="K108" s="820" t="s">
        <v>8454</v>
      </c>
      <c r="L108" s="822" t="s">
        <v>18591</v>
      </c>
    </row>
    <row r="109" spans="1:12" x14ac:dyDescent="0.25">
      <c r="A109" s="822" t="s">
        <v>8649</v>
      </c>
      <c r="B109" s="824" t="s">
        <v>8650</v>
      </c>
      <c r="C109" s="820" t="b">
        <v>1</v>
      </c>
      <c r="D109" s="820" t="b">
        <v>1</v>
      </c>
      <c r="E109" s="820" t="b">
        <v>0</v>
      </c>
      <c r="F109" s="820" t="b">
        <v>0</v>
      </c>
      <c r="G109" s="820" t="b">
        <v>0</v>
      </c>
      <c r="H109" s="820" t="b">
        <v>0</v>
      </c>
      <c r="I109" s="820">
        <v>1</v>
      </c>
      <c r="J109" s="820">
        <v>1</v>
      </c>
      <c r="K109" s="820" t="s">
        <v>8454</v>
      </c>
      <c r="L109" s="822" t="s">
        <v>18592</v>
      </c>
    </row>
    <row r="110" spans="1:12" x14ac:dyDescent="0.25">
      <c r="A110" s="822" t="s">
        <v>8651</v>
      </c>
      <c r="B110" s="824" t="s">
        <v>8652</v>
      </c>
      <c r="C110" s="820" t="b">
        <v>1</v>
      </c>
      <c r="D110" s="820" t="b">
        <v>1</v>
      </c>
      <c r="E110" s="820" t="b">
        <v>0</v>
      </c>
      <c r="F110" s="820" t="b">
        <v>0</v>
      </c>
      <c r="G110" s="820" t="b">
        <v>0</v>
      </c>
      <c r="H110" s="820" t="b">
        <v>0</v>
      </c>
      <c r="I110" s="820">
        <v>1</v>
      </c>
      <c r="J110" s="820">
        <v>1</v>
      </c>
      <c r="K110" s="820" t="s">
        <v>8454</v>
      </c>
      <c r="L110" s="822" t="s">
        <v>18593</v>
      </c>
    </row>
    <row r="111" spans="1:12" x14ac:dyDescent="0.25">
      <c r="A111" s="822" t="s">
        <v>8653</v>
      </c>
      <c r="B111" s="824" t="s">
        <v>8654</v>
      </c>
      <c r="C111" s="820" t="b">
        <v>1</v>
      </c>
      <c r="D111" s="820" t="b">
        <v>1</v>
      </c>
      <c r="E111" s="820" t="b">
        <v>0</v>
      </c>
      <c r="F111" s="820" t="b">
        <v>0</v>
      </c>
      <c r="G111" s="820" t="b">
        <v>0</v>
      </c>
      <c r="H111" s="820" t="b">
        <v>0</v>
      </c>
      <c r="I111" s="820">
        <v>1</v>
      </c>
      <c r="J111" s="820">
        <v>85</v>
      </c>
      <c r="K111" s="820" t="s">
        <v>8454</v>
      </c>
      <c r="L111" s="822" t="s">
        <v>18594</v>
      </c>
    </row>
    <row r="112" spans="1:12" x14ac:dyDescent="0.25">
      <c r="A112" s="822" t="s">
        <v>8655</v>
      </c>
      <c r="B112" s="824" t="s">
        <v>8656</v>
      </c>
      <c r="C112" s="820" t="b">
        <v>1</v>
      </c>
      <c r="D112" s="820" t="b">
        <v>1</v>
      </c>
      <c r="E112" s="820" t="b">
        <v>0</v>
      </c>
      <c r="F112" s="820" t="b">
        <v>0</v>
      </c>
      <c r="G112" s="820" t="b">
        <v>0</v>
      </c>
      <c r="H112" s="820" t="b">
        <v>0</v>
      </c>
      <c r="I112" s="820">
        <v>1</v>
      </c>
      <c r="J112" s="820">
        <v>85</v>
      </c>
      <c r="K112" s="820" t="s">
        <v>8454</v>
      </c>
      <c r="L112" s="822" t="s">
        <v>18595</v>
      </c>
    </row>
    <row r="113" spans="1:12" x14ac:dyDescent="0.25">
      <c r="A113" s="822" t="s">
        <v>8657</v>
      </c>
      <c r="B113" s="824" t="s">
        <v>8658</v>
      </c>
      <c r="C113" s="820" t="b">
        <v>1</v>
      </c>
      <c r="D113" s="820" t="b">
        <v>1</v>
      </c>
      <c r="E113" s="820" t="b">
        <v>0</v>
      </c>
      <c r="F113" s="820" t="b">
        <v>0</v>
      </c>
      <c r="G113" s="820" t="b">
        <v>0</v>
      </c>
      <c r="H113" s="820" t="b">
        <v>0</v>
      </c>
      <c r="I113" s="820">
        <v>1</v>
      </c>
      <c r="J113" s="820">
        <v>85</v>
      </c>
      <c r="K113" s="820" t="s">
        <v>8454</v>
      </c>
      <c r="L113" s="822" t="s">
        <v>18596</v>
      </c>
    </row>
    <row r="114" spans="1:12" x14ac:dyDescent="0.25">
      <c r="A114" s="822" t="s">
        <v>8659</v>
      </c>
      <c r="B114" s="824" t="s">
        <v>8660</v>
      </c>
      <c r="C114" s="820" t="b">
        <v>1</v>
      </c>
      <c r="D114" s="820" t="b">
        <v>1</v>
      </c>
      <c r="E114" s="820" t="b">
        <v>0</v>
      </c>
      <c r="F114" s="820" t="b">
        <v>0</v>
      </c>
      <c r="G114" s="820" t="b">
        <v>0</v>
      </c>
      <c r="H114" s="820" t="b">
        <v>0</v>
      </c>
      <c r="I114" s="820">
        <v>1</v>
      </c>
      <c r="J114" s="820">
        <v>1</v>
      </c>
      <c r="K114" s="820" t="s">
        <v>8454</v>
      </c>
      <c r="L114" s="822" t="s">
        <v>18597</v>
      </c>
    </row>
    <row r="115" spans="1:12" x14ac:dyDescent="0.25">
      <c r="A115" s="822" t="s">
        <v>8661</v>
      </c>
      <c r="B115" s="824" t="s">
        <v>8662</v>
      </c>
      <c r="C115" s="820" t="b">
        <v>1</v>
      </c>
      <c r="D115" s="820" t="b">
        <v>1</v>
      </c>
      <c r="E115" s="820" t="b">
        <v>0</v>
      </c>
      <c r="F115" s="820" t="b">
        <v>0</v>
      </c>
      <c r="G115" s="820" t="b">
        <v>0</v>
      </c>
      <c r="H115" s="820" t="b">
        <v>0</v>
      </c>
      <c r="I115" s="820">
        <v>1</v>
      </c>
      <c r="J115" s="820">
        <v>1</v>
      </c>
      <c r="K115" s="820" t="s">
        <v>8454</v>
      </c>
      <c r="L115" s="822" t="s">
        <v>18598</v>
      </c>
    </row>
    <row r="116" spans="1:12" x14ac:dyDescent="0.25">
      <c r="A116" s="822" t="s">
        <v>8663</v>
      </c>
      <c r="B116" s="824" t="s">
        <v>8664</v>
      </c>
      <c r="C116" s="820" t="b">
        <v>1</v>
      </c>
      <c r="D116" s="820" t="b">
        <v>1</v>
      </c>
      <c r="E116" s="820" t="b">
        <v>0</v>
      </c>
      <c r="F116" s="820" t="b">
        <v>0</v>
      </c>
      <c r="G116" s="820" t="b">
        <v>0</v>
      </c>
      <c r="H116" s="820" t="b">
        <v>0</v>
      </c>
      <c r="I116" s="820">
        <v>1</v>
      </c>
      <c r="J116" s="820">
        <v>1</v>
      </c>
      <c r="K116" s="820" t="s">
        <v>8454</v>
      </c>
      <c r="L116" s="822" t="s">
        <v>18599</v>
      </c>
    </row>
    <row r="117" spans="1:12" x14ac:dyDescent="0.25">
      <c r="A117" s="822" t="s">
        <v>8665</v>
      </c>
      <c r="B117" s="824" t="s">
        <v>8666</v>
      </c>
      <c r="C117" s="820" t="b">
        <v>1</v>
      </c>
      <c r="D117" s="820" t="b">
        <v>1</v>
      </c>
      <c r="E117" s="820" t="b">
        <v>0</v>
      </c>
      <c r="F117" s="820" t="b">
        <v>0</v>
      </c>
      <c r="G117" s="820" t="b">
        <v>0</v>
      </c>
      <c r="H117" s="820" t="b">
        <v>0</v>
      </c>
      <c r="I117" s="820">
        <v>1</v>
      </c>
      <c r="J117" s="820">
        <v>680</v>
      </c>
      <c r="K117" s="820" t="s">
        <v>8454</v>
      </c>
      <c r="L117" s="822" t="s">
        <v>18600</v>
      </c>
    </row>
    <row r="118" spans="1:12" x14ac:dyDescent="0.25">
      <c r="A118" s="822" t="s">
        <v>8667</v>
      </c>
      <c r="B118" s="824" t="s">
        <v>8668</v>
      </c>
      <c r="C118" s="820" t="b">
        <v>1</v>
      </c>
      <c r="D118" s="820" t="b">
        <v>1</v>
      </c>
      <c r="E118" s="820" t="b">
        <v>0</v>
      </c>
      <c r="F118" s="820" t="b">
        <v>0</v>
      </c>
      <c r="G118" s="820" t="b">
        <v>0</v>
      </c>
      <c r="H118" s="820" t="b">
        <v>0</v>
      </c>
      <c r="I118" s="820">
        <v>1</v>
      </c>
      <c r="J118" s="820">
        <v>2</v>
      </c>
      <c r="K118" s="820" t="s">
        <v>8454</v>
      </c>
      <c r="L118" s="822" t="s">
        <v>18601</v>
      </c>
    </row>
    <row r="119" spans="1:12" x14ac:dyDescent="0.25">
      <c r="A119" s="822" t="s">
        <v>8669</v>
      </c>
      <c r="B119" s="824" t="s">
        <v>8670</v>
      </c>
      <c r="C119" s="820" t="b">
        <v>1</v>
      </c>
      <c r="D119" s="820" t="b">
        <v>1</v>
      </c>
      <c r="E119" s="820" t="b">
        <v>0</v>
      </c>
      <c r="F119" s="820" t="b">
        <v>0</v>
      </c>
      <c r="G119" s="820" t="b">
        <v>0</v>
      </c>
      <c r="H119" s="820" t="b">
        <v>0</v>
      </c>
      <c r="I119" s="820">
        <v>1</v>
      </c>
      <c r="J119" s="820">
        <v>1</v>
      </c>
      <c r="K119" s="820" t="s">
        <v>8454</v>
      </c>
      <c r="L119" s="822" t="s">
        <v>18602</v>
      </c>
    </row>
    <row r="120" spans="1:12" x14ac:dyDescent="0.25">
      <c r="A120" s="822" t="s">
        <v>8671</v>
      </c>
      <c r="B120" s="824" t="s">
        <v>8672</v>
      </c>
      <c r="C120" s="820" t="b">
        <v>1</v>
      </c>
      <c r="D120" s="820" t="b">
        <v>1</v>
      </c>
      <c r="E120" s="820" t="b">
        <v>0</v>
      </c>
      <c r="F120" s="820" t="b">
        <v>0</v>
      </c>
      <c r="G120" s="820" t="b">
        <v>0</v>
      </c>
      <c r="H120" s="820" t="b">
        <v>0</v>
      </c>
      <c r="I120" s="820">
        <v>1</v>
      </c>
      <c r="J120" s="820">
        <v>1</v>
      </c>
      <c r="K120" s="820" t="s">
        <v>8454</v>
      </c>
      <c r="L120" s="822" t="s">
        <v>18603</v>
      </c>
    </row>
    <row r="121" spans="1:12" x14ac:dyDescent="0.25">
      <c r="A121" s="822" t="s">
        <v>8673</v>
      </c>
      <c r="B121" s="824" t="s">
        <v>8652</v>
      </c>
      <c r="C121" s="820" t="b">
        <v>1</v>
      </c>
      <c r="D121" s="820" t="b">
        <v>1</v>
      </c>
      <c r="E121" s="820" t="b">
        <v>0</v>
      </c>
      <c r="F121" s="820" t="b">
        <v>0</v>
      </c>
      <c r="G121" s="820" t="b">
        <v>0</v>
      </c>
      <c r="H121" s="820" t="b">
        <v>0</v>
      </c>
      <c r="I121" s="820">
        <v>1</v>
      </c>
      <c r="J121" s="820">
        <v>1</v>
      </c>
      <c r="K121" s="820" t="s">
        <v>8454</v>
      </c>
      <c r="L121" s="822" t="s">
        <v>18593</v>
      </c>
    </row>
    <row r="122" spans="1:12" x14ac:dyDescent="0.25">
      <c r="A122" s="822" t="s">
        <v>8674</v>
      </c>
      <c r="B122" s="824" t="s">
        <v>8654</v>
      </c>
      <c r="C122" s="820" t="b">
        <v>1</v>
      </c>
      <c r="D122" s="820" t="b">
        <v>1</v>
      </c>
      <c r="E122" s="820" t="b">
        <v>0</v>
      </c>
      <c r="F122" s="820" t="b">
        <v>0</v>
      </c>
      <c r="G122" s="820" t="b">
        <v>0</v>
      </c>
      <c r="H122" s="820" t="b">
        <v>0</v>
      </c>
      <c r="I122" s="820">
        <v>1</v>
      </c>
      <c r="J122" s="820">
        <v>85</v>
      </c>
      <c r="K122" s="820" t="s">
        <v>8454</v>
      </c>
      <c r="L122" s="822" t="s">
        <v>18594</v>
      </c>
    </row>
    <row r="123" spans="1:12" x14ac:dyDescent="0.25">
      <c r="A123" s="822" t="s">
        <v>8675</v>
      </c>
      <c r="B123" s="824" t="s">
        <v>8656</v>
      </c>
      <c r="C123" s="820" t="b">
        <v>1</v>
      </c>
      <c r="D123" s="820" t="b">
        <v>1</v>
      </c>
      <c r="E123" s="820" t="b">
        <v>0</v>
      </c>
      <c r="F123" s="820" t="b">
        <v>0</v>
      </c>
      <c r="G123" s="820" t="b">
        <v>0</v>
      </c>
      <c r="H123" s="820" t="b">
        <v>0</v>
      </c>
      <c r="I123" s="820">
        <v>1</v>
      </c>
      <c r="J123" s="820">
        <v>85</v>
      </c>
      <c r="K123" s="820" t="s">
        <v>8454</v>
      </c>
      <c r="L123" s="822" t="s">
        <v>18595</v>
      </c>
    </row>
    <row r="124" spans="1:12" x14ac:dyDescent="0.25">
      <c r="A124" s="822" t="s">
        <v>8676</v>
      </c>
      <c r="B124" s="824" t="s">
        <v>8658</v>
      </c>
      <c r="C124" s="820" t="b">
        <v>1</v>
      </c>
      <c r="D124" s="820" t="b">
        <v>1</v>
      </c>
      <c r="E124" s="820" t="b">
        <v>0</v>
      </c>
      <c r="F124" s="820" t="b">
        <v>0</v>
      </c>
      <c r="G124" s="820" t="b">
        <v>0</v>
      </c>
      <c r="H124" s="820" t="b">
        <v>0</v>
      </c>
      <c r="I124" s="820">
        <v>1</v>
      </c>
      <c r="J124" s="820">
        <v>85</v>
      </c>
      <c r="K124" s="820" t="s">
        <v>8454</v>
      </c>
      <c r="L124" s="822" t="s">
        <v>18596</v>
      </c>
    </row>
    <row r="125" spans="1:12" x14ac:dyDescent="0.25">
      <c r="A125" s="822" t="s">
        <v>8677</v>
      </c>
      <c r="B125" s="824" t="s">
        <v>8660</v>
      </c>
      <c r="C125" s="820" t="b">
        <v>1</v>
      </c>
      <c r="D125" s="820" t="b">
        <v>1</v>
      </c>
      <c r="E125" s="820" t="b">
        <v>0</v>
      </c>
      <c r="F125" s="820" t="b">
        <v>0</v>
      </c>
      <c r="G125" s="820" t="b">
        <v>0</v>
      </c>
      <c r="H125" s="820" t="b">
        <v>0</v>
      </c>
      <c r="I125" s="820">
        <v>1</v>
      </c>
      <c r="J125" s="820">
        <v>1</v>
      </c>
      <c r="K125" s="820" t="s">
        <v>8454</v>
      </c>
      <c r="L125" s="822" t="s">
        <v>18597</v>
      </c>
    </row>
    <row r="126" spans="1:12" x14ac:dyDescent="0.25">
      <c r="A126" s="822" t="s">
        <v>8678</v>
      </c>
      <c r="B126" s="824" t="s">
        <v>8662</v>
      </c>
      <c r="C126" s="820" t="b">
        <v>1</v>
      </c>
      <c r="D126" s="820" t="b">
        <v>1</v>
      </c>
      <c r="E126" s="820" t="b">
        <v>0</v>
      </c>
      <c r="F126" s="820" t="b">
        <v>0</v>
      </c>
      <c r="G126" s="820" t="b">
        <v>0</v>
      </c>
      <c r="H126" s="820" t="b">
        <v>0</v>
      </c>
      <c r="I126" s="820">
        <v>1</v>
      </c>
      <c r="J126" s="820">
        <v>1</v>
      </c>
      <c r="K126" s="820" t="s">
        <v>8454</v>
      </c>
      <c r="L126" s="822" t="s">
        <v>18598</v>
      </c>
    </row>
    <row r="127" spans="1:12" x14ac:dyDescent="0.25">
      <c r="A127" s="822" t="s">
        <v>8679</v>
      </c>
      <c r="B127" s="824" t="s">
        <v>8664</v>
      </c>
      <c r="C127" s="820" t="b">
        <v>1</v>
      </c>
      <c r="D127" s="820" t="b">
        <v>1</v>
      </c>
      <c r="E127" s="820" t="b">
        <v>0</v>
      </c>
      <c r="F127" s="820" t="b">
        <v>0</v>
      </c>
      <c r="G127" s="820" t="b">
        <v>0</v>
      </c>
      <c r="H127" s="820" t="b">
        <v>0</v>
      </c>
      <c r="I127" s="820">
        <v>1</v>
      </c>
      <c r="J127" s="820">
        <v>1</v>
      </c>
      <c r="K127" s="820" t="s">
        <v>8454</v>
      </c>
      <c r="L127" s="822" t="s">
        <v>18599</v>
      </c>
    </row>
    <row r="128" spans="1:12" x14ac:dyDescent="0.25">
      <c r="A128" s="822" t="s">
        <v>8680</v>
      </c>
      <c r="B128" s="824" t="s">
        <v>8666</v>
      </c>
      <c r="C128" s="820" t="b">
        <v>1</v>
      </c>
      <c r="D128" s="820" t="b">
        <v>1</v>
      </c>
      <c r="E128" s="820" t="b">
        <v>0</v>
      </c>
      <c r="F128" s="820" t="b">
        <v>0</v>
      </c>
      <c r="G128" s="820" t="b">
        <v>0</v>
      </c>
      <c r="H128" s="820" t="b">
        <v>0</v>
      </c>
      <c r="I128" s="820">
        <v>1</v>
      </c>
      <c r="J128" s="820">
        <v>680</v>
      </c>
      <c r="K128" s="820" t="s">
        <v>8454</v>
      </c>
      <c r="L128" s="822" t="s">
        <v>18600</v>
      </c>
    </row>
    <row r="129" spans="1:12" x14ac:dyDescent="0.25">
      <c r="A129" s="822" t="s">
        <v>8681</v>
      </c>
      <c r="B129" s="824" t="s">
        <v>8682</v>
      </c>
      <c r="C129" s="820" t="b">
        <v>1</v>
      </c>
      <c r="D129" s="820" t="b">
        <v>1</v>
      </c>
      <c r="E129" s="820" t="b">
        <v>0</v>
      </c>
      <c r="F129" s="820" t="b">
        <v>0</v>
      </c>
      <c r="G129" s="820" t="b">
        <v>0</v>
      </c>
      <c r="H129" s="820" t="b">
        <v>0</v>
      </c>
      <c r="I129" s="820">
        <v>1</v>
      </c>
      <c r="J129" s="820">
        <v>2</v>
      </c>
      <c r="K129" s="820" t="s">
        <v>8454</v>
      </c>
      <c r="L129" s="822" t="s">
        <v>18604</v>
      </c>
    </row>
    <row r="130" spans="1:12" x14ac:dyDescent="0.25">
      <c r="A130" s="822" t="s">
        <v>8683</v>
      </c>
      <c r="B130" s="824" t="s">
        <v>8684</v>
      </c>
      <c r="C130" s="820" t="b">
        <v>1</v>
      </c>
      <c r="D130" s="820" t="b">
        <v>1</v>
      </c>
      <c r="E130" s="820" t="b">
        <v>0</v>
      </c>
      <c r="F130" s="820" t="b">
        <v>0</v>
      </c>
      <c r="G130" s="820" t="b">
        <v>0</v>
      </c>
      <c r="H130" s="820" t="b">
        <v>0</v>
      </c>
      <c r="I130" s="820">
        <v>1</v>
      </c>
      <c r="J130" s="820">
        <v>1</v>
      </c>
      <c r="K130" s="820" t="s">
        <v>8454</v>
      </c>
      <c r="L130" s="822" t="s">
        <v>18605</v>
      </c>
    </row>
    <row r="131" spans="1:12" x14ac:dyDescent="0.25">
      <c r="A131" s="822" t="s">
        <v>8685</v>
      </c>
      <c r="B131" s="824" t="s">
        <v>8686</v>
      </c>
      <c r="C131" s="820" t="b">
        <v>1</v>
      </c>
      <c r="D131" s="820" t="b">
        <v>1</v>
      </c>
      <c r="E131" s="820" t="b">
        <v>0</v>
      </c>
      <c r="F131" s="820" t="b">
        <v>0</v>
      </c>
      <c r="G131" s="820" t="b">
        <v>0</v>
      </c>
      <c r="H131" s="820" t="b">
        <v>0</v>
      </c>
      <c r="I131" s="820">
        <v>1</v>
      </c>
      <c r="J131" s="820">
        <v>1</v>
      </c>
      <c r="K131" s="820" t="s">
        <v>8454</v>
      </c>
      <c r="L131" s="822" t="s">
        <v>18606</v>
      </c>
    </row>
    <row r="132" spans="1:12" x14ac:dyDescent="0.25">
      <c r="A132" s="822" t="s">
        <v>8687</v>
      </c>
      <c r="B132" s="824" t="s">
        <v>8580</v>
      </c>
      <c r="C132" s="820" t="b">
        <v>1</v>
      </c>
      <c r="D132" s="820" t="b">
        <v>1</v>
      </c>
      <c r="E132" s="820" t="b">
        <v>0</v>
      </c>
      <c r="F132" s="820" t="b">
        <v>0</v>
      </c>
      <c r="G132" s="820" t="b">
        <v>0</v>
      </c>
      <c r="H132" s="820" t="b">
        <v>0</v>
      </c>
      <c r="I132" s="820">
        <v>1</v>
      </c>
      <c r="J132" s="820">
        <v>1</v>
      </c>
      <c r="K132" s="820" t="s">
        <v>8454</v>
      </c>
      <c r="L132" s="822" t="s">
        <v>18565</v>
      </c>
    </row>
    <row r="133" spans="1:12" x14ac:dyDescent="0.25">
      <c r="A133" s="822" t="s">
        <v>8688</v>
      </c>
      <c r="B133" s="824" t="s">
        <v>8582</v>
      </c>
      <c r="C133" s="820" t="b">
        <v>1</v>
      </c>
      <c r="D133" s="820" t="b">
        <v>1</v>
      </c>
      <c r="E133" s="820" t="b">
        <v>0</v>
      </c>
      <c r="F133" s="820" t="b">
        <v>0</v>
      </c>
      <c r="G133" s="820" t="b">
        <v>0</v>
      </c>
      <c r="H133" s="820" t="b">
        <v>0</v>
      </c>
      <c r="I133" s="820">
        <v>1</v>
      </c>
      <c r="J133" s="820">
        <v>94</v>
      </c>
      <c r="K133" s="820" t="s">
        <v>8454</v>
      </c>
      <c r="L133" s="822" t="s">
        <v>18566</v>
      </c>
    </row>
    <row r="134" spans="1:12" x14ac:dyDescent="0.25">
      <c r="A134" s="822" t="s">
        <v>8689</v>
      </c>
      <c r="B134" s="824" t="s">
        <v>8584</v>
      </c>
      <c r="C134" s="820" t="b">
        <v>1</v>
      </c>
      <c r="D134" s="820" t="b">
        <v>1</v>
      </c>
      <c r="E134" s="820" t="b">
        <v>0</v>
      </c>
      <c r="F134" s="820" t="b">
        <v>0</v>
      </c>
      <c r="G134" s="820" t="b">
        <v>0</v>
      </c>
      <c r="H134" s="820" t="b">
        <v>0</v>
      </c>
      <c r="I134" s="820">
        <v>1</v>
      </c>
      <c r="J134" s="820">
        <v>94</v>
      </c>
      <c r="K134" s="820" t="s">
        <v>8454</v>
      </c>
      <c r="L134" s="822" t="s">
        <v>18567</v>
      </c>
    </row>
    <row r="135" spans="1:12" x14ac:dyDescent="0.25">
      <c r="A135" s="822" t="s">
        <v>8690</v>
      </c>
      <c r="B135" s="824" t="s">
        <v>8586</v>
      </c>
      <c r="C135" s="820" t="b">
        <v>1</v>
      </c>
      <c r="D135" s="820" t="b">
        <v>1</v>
      </c>
      <c r="E135" s="820" t="b">
        <v>0</v>
      </c>
      <c r="F135" s="820" t="b">
        <v>0</v>
      </c>
      <c r="G135" s="820" t="b">
        <v>0</v>
      </c>
      <c r="H135" s="820" t="b">
        <v>0</v>
      </c>
      <c r="I135" s="820">
        <v>1</v>
      </c>
      <c r="J135" s="820">
        <v>94</v>
      </c>
      <c r="K135" s="820" t="s">
        <v>8454</v>
      </c>
      <c r="L135" s="822" t="s">
        <v>18568</v>
      </c>
    </row>
    <row r="136" spans="1:12" x14ac:dyDescent="0.25">
      <c r="A136" s="822" t="s">
        <v>8691</v>
      </c>
      <c r="B136" s="824" t="s">
        <v>8588</v>
      </c>
      <c r="C136" s="820" t="b">
        <v>1</v>
      </c>
      <c r="D136" s="820" t="b">
        <v>1</v>
      </c>
      <c r="E136" s="820" t="b">
        <v>0</v>
      </c>
      <c r="F136" s="820" t="b">
        <v>0</v>
      </c>
      <c r="G136" s="820" t="b">
        <v>0</v>
      </c>
      <c r="H136" s="820" t="b">
        <v>0</v>
      </c>
      <c r="I136" s="820">
        <v>1</v>
      </c>
      <c r="J136" s="820">
        <v>1</v>
      </c>
      <c r="K136" s="820" t="s">
        <v>8454</v>
      </c>
      <c r="L136" s="822" t="s">
        <v>18569</v>
      </c>
    </row>
    <row r="137" spans="1:12" x14ac:dyDescent="0.25">
      <c r="A137" s="822" t="s">
        <v>8692</v>
      </c>
      <c r="B137" s="824" t="s">
        <v>8590</v>
      </c>
      <c r="C137" s="820" t="b">
        <v>1</v>
      </c>
      <c r="D137" s="820" t="b">
        <v>1</v>
      </c>
      <c r="E137" s="820" t="b">
        <v>0</v>
      </c>
      <c r="F137" s="820" t="b">
        <v>0</v>
      </c>
      <c r="G137" s="820" t="b">
        <v>0</v>
      </c>
      <c r="H137" s="820" t="b">
        <v>0</v>
      </c>
      <c r="I137" s="820">
        <v>1</v>
      </c>
      <c r="J137" s="820">
        <v>1</v>
      </c>
      <c r="K137" s="820" t="s">
        <v>8454</v>
      </c>
      <c r="L137" s="822" t="s">
        <v>18570</v>
      </c>
    </row>
    <row r="138" spans="1:12" x14ac:dyDescent="0.25">
      <c r="A138" s="822" t="s">
        <v>8693</v>
      </c>
      <c r="B138" s="824" t="s">
        <v>8592</v>
      </c>
      <c r="C138" s="820" t="b">
        <v>1</v>
      </c>
      <c r="D138" s="820" t="b">
        <v>1</v>
      </c>
      <c r="E138" s="820" t="b">
        <v>0</v>
      </c>
      <c r="F138" s="820" t="b">
        <v>0</v>
      </c>
      <c r="G138" s="820" t="b">
        <v>0</v>
      </c>
      <c r="H138" s="820" t="b">
        <v>0</v>
      </c>
      <c r="I138" s="820">
        <v>1</v>
      </c>
      <c r="J138" s="820">
        <v>1</v>
      </c>
      <c r="K138" s="820" t="s">
        <v>8454</v>
      </c>
      <c r="L138" s="822" t="s">
        <v>18571</v>
      </c>
    </row>
    <row r="139" spans="1:12" x14ac:dyDescent="0.25">
      <c r="A139" s="822" t="s">
        <v>8694</v>
      </c>
      <c r="B139" s="824" t="s">
        <v>8594</v>
      </c>
      <c r="C139" s="820" t="b">
        <v>1</v>
      </c>
      <c r="D139" s="820" t="b">
        <v>1</v>
      </c>
      <c r="E139" s="820" t="b">
        <v>0</v>
      </c>
      <c r="F139" s="820" t="b">
        <v>0</v>
      </c>
      <c r="G139" s="820" t="b">
        <v>0</v>
      </c>
      <c r="H139" s="820" t="b">
        <v>0</v>
      </c>
      <c r="I139" s="820">
        <v>1</v>
      </c>
      <c r="J139" s="820">
        <v>846</v>
      </c>
      <c r="K139" s="820" t="s">
        <v>8454</v>
      </c>
      <c r="L139" s="822" t="s">
        <v>18572</v>
      </c>
    </row>
    <row r="140" spans="1:12" x14ac:dyDescent="0.25">
      <c r="A140" s="822" t="s">
        <v>8695</v>
      </c>
      <c r="B140" s="824" t="s">
        <v>8696</v>
      </c>
      <c r="C140" s="820" t="b">
        <v>1</v>
      </c>
      <c r="D140" s="820" t="b">
        <v>1</v>
      </c>
      <c r="E140" s="820" t="b">
        <v>0</v>
      </c>
      <c r="F140" s="820" t="b">
        <v>0</v>
      </c>
      <c r="G140" s="820" t="b">
        <v>0</v>
      </c>
      <c r="H140" s="820" t="b">
        <v>0</v>
      </c>
      <c r="I140" s="820">
        <v>1</v>
      </c>
      <c r="J140" s="820">
        <v>4</v>
      </c>
      <c r="K140" s="820" t="s">
        <v>8454</v>
      </c>
      <c r="L140" s="822" t="s">
        <v>18607</v>
      </c>
    </row>
    <row r="141" spans="1:12" x14ac:dyDescent="0.25">
      <c r="A141" s="822" t="s">
        <v>8697</v>
      </c>
      <c r="B141" s="824" t="s">
        <v>8698</v>
      </c>
      <c r="C141" s="820" t="b">
        <v>1</v>
      </c>
      <c r="D141" s="820" t="b">
        <v>1</v>
      </c>
      <c r="E141" s="820" t="b">
        <v>0</v>
      </c>
      <c r="F141" s="820" t="b">
        <v>0</v>
      </c>
      <c r="G141" s="820" t="b">
        <v>0</v>
      </c>
      <c r="H141" s="820" t="b">
        <v>0</v>
      </c>
      <c r="I141" s="820">
        <v>1</v>
      </c>
      <c r="J141" s="820">
        <v>4</v>
      </c>
      <c r="K141" s="820" t="s">
        <v>8454</v>
      </c>
      <c r="L141" s="822" t="s">
        <v>18608</v>
      </c>
    </row>
    <row r="142" spans="1:12" x14ac:dyDescent="0.25">
      <c r="A142" s="822" t="s">
        <v>8699</v>
      </c>
      <c r="B142" s="824" t="s">
        <v>8700</v>
      </c>
      <c r="C142" s="820" t="b">
        <v>1</v>
      </c>
      <c r="D142" s="820" t="b">
        <v>1</v>
      </c>
      <c r="E142" s="820" t="b">
        <v>0</v>
      </c>
      <c r="F142" s="820" t="b">
        <v>0</v>
      </c>
      <c r="G142" s="820" t="b">
        <v>0</v>
      </c>
      <c r="H142" s="820" t="b">
        <v>0</v>
      </c>
      <c r="I142" s="820">
        <v>1</v>
      </c>
      <c r="J142" s="820">
        <v>1</v>
      </c>
      <c r="K142" s="820" t="s">
        <v>8454</v>
      </c>
      <c r="L142" s="822" t="s">
        <v>18609</v>
      </c>
    </row>
    <row r="143" spans="1:12" x14ac:dyDescent="0.25">
      <c r="A143" s="822" t="s">
        <v>8701</v>
      </c>
      <c r="B143" s="824" t="s">
        <v>8702</v>
      </c>
      <c r="C143" s="820" t="b">
        <v>1</v>
      </c>
      <c r="D143" s="820" t="b">
        <v>1</v>
      </c>
      <c r="E143" s="820" t="b">
        <v>0</v>
      </c>
      <c r="F143" s="820" t="b">
        <v>0</v>
      </c>
      <c r="G143" s="820" t="b">
        <v>0</v>
      </c>
      <c r="H143" s="820" t="b">
        <v>0</v>
      </c>
      <c r="I143" s="820">
        <v>1</v>
      </c>
      <c r="J143" s="820">
        <v>1</v>
      </c>
      <c r="K143" s="820" t="s">
        <v>8454</v>
      </c>
      <c r="L143" s="822" t="s">
        <v>18610</v>
      </c>
    </row>
    <row r="144" spans="1:12" x14ac:dyDescent="0.25">
      <c r="A144" s="822" t="s">
        <v>8703</v>
      </c>
      <c r="B144" s="824" t="s">
        <v>8616</v>
      </c>
      <c r="C144" s="820" t="b">
        <v>1</v>
      </c>
      <c r="D144" s="820" t="b">
        <v>1</v>
      </c>
      <c r="E144" s="820" t="b">
        <v>0</v>
      </c>
      <c r="F144" s="820" t="b">
        <v>0</v>
      </c>
      <c r="G144" s="820" t="b">
        <v>0</v>
      </c>
      <c r="H144" s="820" t="b">
        <v>0</v>
      </c>
      <c r="I144" s="820">
        <v>1</v>
      </c>
      <c r="J144" s="820">
        <v>1</v>
      </c>
      <c r="K144" s="820" t="s">
        <v>8454</v>
      </c>
      <c r="L144" s="822" t="s">
        <v>18579</v>
      </c>
    </row>
    <row r="145" spans="1:12" x14ac:dyDescent="0.25">
      <c r="A145" s="822" t="s">
        <v>8704</v>
      </c>
      <c r="B145" s="824" t="s">
        <v>8618</v>
      </c>
      <c r="C145" s="820" t="b">
        <v>1</v>
      </c>
      <c r="D145" s="820" t="b">
        <v>1</v>
      </c>
      <c r="E145" s="820" t="b">
        <v>0</v>
      </c>
      <c r="F145" s="820" t="b">
        <v>0</v>
      </c>
      <c r="G145" s="820" t="b">
        <v>0</v>
      </c>
      <c r="H145" s="820" t="b">
        <v>0</v>
      </c>
      <c r="I145" s="820">
        <v>1</v>
      </c>
      <c r="J145" s="820">
        <v>170</v>
      </c>
      <c r="K145" s="820" t="s">
        <v>8454</v>
      </c>
      <c r="L145" s="822" t="s">
        <v>18580</v>
      </c>
    </row>
    <row r="146" spans="1:12" x14ac:dyDescent="0.25">
      <c r="A146" s="822" t="s">
        <v>8705</v>
      </c>
      <c r="B146" s="824" t="s">
        <v>8620</v>
      </c>
      <c r="C146" s="820" t="b">
        <v>1</v>
      </c>
      <c r="D146" s="820" t="b">
        <v>1</v>
      </c>
      <c r="E146" s="820" t="b">
        <v>0</v>
      </c>
      <c r="F146" s="820" t="b">
        <v>0</v>
      </c>
      <c r="G146" s="820" t="b">
        <v>0</v>
      </c>
      <c r="H146" s="820" t="b">
        <v>0</v>
      </c>
      <c r="I146" s="820">
        <v>1</v>
      </c>
      <c r="J146" s="820">
        <v>85</v>
      </c>
      <c r="K146" s="820" t="s">
        <v>8454</v>
      </c>
      <c r="L146" s="822" t="s">
        <v>18581</v>
      </c>
    </row>
    <row r="147" spans="1:12" x14ac:dyDescent="0.25">
      <c r="A147" s="822" t="s">
        <v>8706</v>
      </c>
      <c r="B147" s="824" t="s">
        <v>8622</v>
      </c>
      <c r="C147" s="820" t="b">
        <v>1</v>
      </c>
      <c r="D147" s="820" t="b">
        <v>1</v>
      </c>
      <c r="E147" s="820" t="b">
        <v>0</v>
      </c>
      <c r="F147" s="820" t="b">
        <v>0</v>
      </c>
      <c r="G147" s="820" t="b">
        <v>0</v>
      </c>
      <c r="H147" s="820" t="b">
        <v>0</v>
      </c>
      <c r="I147" s="820">
        <v>1</v>
      </c>
      <c r="J147" s="820">
        <v>85</v>
      </c>
      <c r="K147" s="820" t="s">
        <v>8454</v>
      </c>
      <c r="L147" s="822" t="s">
        <v>18582</v>
      </c>
    </row>
    <row r="148" spans="1:12" x14ac:dyDescent="0.25">
      <c r="A148" s="822" t="s">
        <v>8707</v>
      </c>
      <c r="B148" s="824" t="s">
        <v>8624</v>
      </c>
      <c r="C148" s="820" t="b">
        <v>1</v>
      </c>
      <c r="D148" s="820" t="b">
        <v>1</v>
      </c>
      <c r="E148" s="820" t="b">
        <v>0</v>
      </c>
      <c r="F148" s="820" t="b">
        <v>0</v>
      </c>
      <c r="G148" s="820" t="b">
        <v>0</v>
      </c>
      <c r="H148" s="820" t="b">
        <v>0</v>
      </c>
      <c r="I148" s="820">
        <v>1</v>
      </c>
      <c r="J148" s="820">
        <v>2</v>
      </c>
      <c r="K148" s="820" t="s">
        <v>8454</v>
      </c>
      <c r="L148" s="822" t="s">
        <v>18583</v>
      </c>
    </row>
    <row r="149" spans="1:12" x14ac:dyDescent="0.25">
      <c r="A149" s="822" t="s">
        <v>8708</v>
      </c>
      <c r="B149" s="824" t="s">
        <v>8626</v>
      </c>
      <c r="C149" s="820" t="b">
        <v>1</v>
      </c>
      <c r="D149" s="820" t="b">
        <v>1</v>
      </c>
      <c r="E149" s="820" t="b">
        <v>0</v>
      </c>
      <c r="F149" s="820" t="b">
        <v>0</v>
      </c>
      <c r="G149" s="820" t="b">
        <v>0</v>
      </c>
      <c r="H149" s="820" t="b">
        <v>0</v>
      </c>
      <c r="I149" s="820">
        <v>1</v>
      </c>
      <c r="J149" s="820">
        <v>2</v>
      </c>
      <c r="K149" s="820" t="s">
        <v>8454</v>
      </c>
      <c r="L149" s="822" t="s">
        <v>18584</v>
      </c>
    </row>
    <row r="150" spans="1:12" x14ac:dyDescent="0.25">
      <c r="A150" s="822" t="s">
        <v>8709</v>
      </c>
      <c r="B150" s="824" t="s">
        <v>8628</v>
      </c>
      <c r="C150" s="820" t="b">
        <v>1</v>
      </c>
      <c r="D150" s="820" t="b">
        <v>1</v>
      </c>
      <c r="E150" s="820" t="b">
        <v>0</v>
      </c>
      <c r="F150" s="820" t="b">
        <v>0</v>
      </c>
      <c r="G150" s="820" t="b">
        <v>0</v>
      </c>
      <c r="H150" s="820" t="b">
        <v>0</v>
      </c>
      <c r="I150" s="820">
        <v>1</v>
      </c>
      <c r="J150" s="820">
        <v>2</v>
      </c>
      <c r="K150" s="820" t="s">
        <v>8454</v>
      </c>
      <c r="L150" s="822" t="s">
        <v>18585</v>
      </c>
    </row>
    <row r="151" spans="1:12" x14ac:dyDescent="0.25">
      <c r="A151" s="822" t="s">
        <v>8710</v>
      </c>
      <c r="B151" s="824" t="s">
        <v>8630</v>
      </c>
      <c r="C151" s="820" t="b">
        <v>1</v>
      </c>
      <c r="D151" s="820" t="b">
        <v>1</v>
      </c>
      <c r="E151" s="820" t="b">
        <v>0</v>
      </c>
      <c r="F151" s="820" t="b">
        <v>0</v>
      </c>
      <c r="G151" s="820" t="b">
        <v>0</v>
      </c>
      <c r="H151" s="820" t="b">
        <v>0</v>
      </c>
      <c r="I151" s="820">
        <v>1</v>
      </c>
      <c r="J151" s="820">
        <v>680</v>
      </c>
      <c r="K151" s="820" t="s">
        <v>8454</v>
      </c>
      <c r="L151" s="822" t="s">
        <v>18586</v>
      </c>
    </row>
    <row r="152" spans="1:12" x14ac:dyDescent="0.25">
      <c r="A152" s="822" t="s">
        <v>8711</v>
      </c>
      <c r="B152" s="824" t="s">
        <v>8712</v>
      </c>
      <c r="C152" s="820" t="b">
        <v>1</v>
      </c>
      <c r="D152" s="820" t="b">
        <v>1</v>
      </c>
      <c r="E152" s="820" t="b">
        <v>0</v>
      </c>
      <c r="F152" s="820" t="b">
        <v>0</v>
      </c>
      <c r="G152" s="820" t="b">
        <v>0</v>
      </c>
      <c r="H152" s="820" t="b">
        <v>0</v>
      </c>
      <c r="I152" s="820">
        <v>1</v>
      </c>
      <c r="J152" s="820">
        <v>4</v>
      </c>
      <c r="K152" s="820" t="s">
        <v>8454</v>
      </c>
      <c r="L152" s="822" t="s">
        <v>18611</v>
      </c>
    </row>
    <row r="153" spans="1:12" x14ac:dyDescent="0.25">
      <c r="A153" s="822" t="s">
        <v>8713</v>
      </c>
      <c r="B153" s="824" t="s">
        <v>8714</v>
      </c>
      <c r="C153" s="820" t="b">
        <v>1</v>
      </c>
      <c r="D153" s="820" t="b">
        <v>1</v>
      </c>
      <c r="E153" s="820" t="b">
        <v>0</v>
      </c>
      <c r="F153" s="820" t="b">
        <v>0</v>
      </c>
      <c r="G153" s="820" t="b">
        <v>0</v>
      </c>
      <c r="H153" s="820" t="b">
        <v>0</v>
      </c>
      <c r="I153" s="820">
        <v>1</v>
      </c>
      <c r="J153" s="820">
        <v>4</v>
      </c>
      <c r="K153" s="820" t="s">
        <v>8454</v>
      </c>
      <c r="L153" s="822" t="s">
        <v>18612</v>
      </c>
    </row>
    <row r="154" spans="1:12" x14ac:dyDescent="0.25">
      <c r="A154" s="822" t="s">
        <v>8715</v>
      </c>
      <c r="B154" s="824" t="s">
        <v>8716</v>
      </c>
      <c r="C154" s="820" t="b">
        <v>1</v>
      </c>
      <c r="D154" s="820" t="b">
        <v>1</v>
      </c>
      <c r="E154" s="820" t="b">
        <v>0</v>
      </c>
      <c r="F154" s="820" t="b">
        <v>0</v>
      </c>
      <c r="G154" s="820" t="b">
        <v>0</v>
      </c>
      <c r="H154" s="820" t="b">
        <v>0</v>
      </c>
      <c r="I154" s="820">
        <v>1</v>
      </c>
      <c r="J154" s="820">
        <v>1</v>
      </c>
      <c r="K154" s="820" t="s">
        <v>8454</v>
      </c>
      <c r="L154" s="822" t="s">
        <v>18613</v>
      </c>
    </row>
    <row r="155" spans="1:12" x14ac:dyDescent="0.25">
      <c r="A155" s="822" t="s">
        <v>8717</v>
      </c>
      <c r="B155" s="824" t="s">
        <v>8718</v>
      </c>
      <c r="C155" s="820" t="b">
        <v>1</v>
      </c>
      <c r="D155" s="820" t="b">
        <v>1</v>
      </c>
      <c r="E155" s="820" t="b">
        <v>0</v>
      </c>
      <c r="F155" s="820" t="b">
        <v>0</v>
      </c>
      <c r="G155" s="820" t="b">
        <v>0</v>
      </c>
      <c r="H155" s="820" t="b">
        <v>0</v>
      </c>
      <c r="I155" s="820">
        <v>1</v>
      </c>
      <c r="J155" s="820">
        <v>1</v>
      </c>
      <c r="K155" s="820" t="s">
        <v>8454</v>
      </c>
      <c r="L155" s="822" t="s">
        <v>18614</v>
      </c>
    </row>
    <row r="156" spans="1:12" x14ac:dyDescent="0.25">
      <c r="A156" s="822" t="s">
        <v>8719</v>
      </c>
      <c r="B156" s="824" t="s">
        <v>8652</v>
      </c>
      <c r="C156" s="820" t="b">
        <v>1</v>
      </c>
      <c r="D156" s="820" t="b">
        <v>1</v>
      </c>
      <c r="E156" s="820" t="b">
        <v>0</v>
      </c>
      <c r="F156" s="820" t="b">
        <v>0</v>
      </c>
      <c r="G156" s="820" t="b">
        <v>0</v>
      </c>
      <c r="H156" s="820" t="b">
        <v>0</v>
      </c>
      <c r="I156" s="820">
        <v>1</v>
      </c>
      <c r="J156" s="820">
        <v>1</v>
      </c>
      <c r="K156" s="820" t="s">
        <v>8454</v>
      </c>
      <c r="L156" s="822" t="s">
        <v>18593</v>
      </c>
    </row>
    <row r="157" spans="1:12" x14ac:dyDescent="0.25">
      <c r="A157" s="822" t="s">
        <v>8720</v>
      </c>
      <c r="B157" s="824" t="s">
        <v>8654</v>
      </c>
      <c r="C157" s="820" t="b">
        <v>1</v>
      </c>
      <c r="D157" s="820" t="b">
        <v>1</v>
      </c>
      <c r="E157" s="820" t="b">
        <v>0</v>
      </c>
      <c r="F157" s="820" t="b">
        <v>0</v>
      </c>
      <c r="G157" s="820" t="b">
        <v>0</v>
      </c>
      <c r="H157" s="820" t="b">
        <v>0</v>
      </c>
      <c r="I157" s="820">
        <v>1</v>
      </c>
      <c r="J157" s="820">
        <v>85</v>
      </c>
      <c r="K157" s="820" t="s">
        <v>8454</v>
      </c>
      <c r="L157" s="822" t="s">
        <v>18594</v>
      </c>
    </row>
    <row r="158" spans="1:12" x14ac:dyDescent="0.25">
      <c r="A158" s="822" t="s">
        <v>8721</v>
      </c>
      <c r="B158" s="824" t="s">
        <v>8656</v>
      </c>
      <c r="C158" s="820" t="b">
        <v>1</v>
      </c>
      <c r="D158" s="820" t="b">
        <v>1</v>
      </c>
      <c r="E158" s="820" t="b">
        <v>0</v>
      </c>
      <c r="F158" s="820" t="b">
        <v>0</v>
      </c>
      <c r="G158" s="820" t="b">
        <v>0</v>
      </c>
      <c r="H158" s="820" t="b">
        <v>0</v>
      </c>
      <c r="I158" s="820">
        <v>1</v>
      </c>
      <c r="J158" s="820">
        <v>85</v>
      </c>
      <c r="K158" s="820" t="s">
        <v>8454</v>
      </c>
      <c r="L158" s="822" t="s">
        <v>18595</v>
      </c>
    </row>
    <row r="159" spans="1:12" x14ac:dyDescent="0.25">
      <c r="A159" s="822" t="s">
        <v>8722</v>
      </c>
      <c r="B159" s="824" t="s">
        <v>8658</v>
      </c>
      <c r="C159" s="820" t="b">
        <v>1</v>
      </c>
      <c r="D159" s="820" t="b">
        <v>1</v>
      </c>
      <c r="E159" s="820" t="b">
        <v>0</v>
      </c>
      <c r="F159" s="820" t="b">
        <v>0</v>
      </c>
      <c r="G159" s="820" t="b">
        <v>0</v>
      </c>
      <c r="H159" s="820" t="b">
        <v>0</v>
      </c>
      <c r="I159" s="820">
        <v>1</v>
      </c>
      <c r="J159" s="820">
        <v>85</v>
      </c>
      <c r="K159" s="820" t="s">
        <v>8454</v>
      </c>
      <c r="L159" s="822" t="s">
        <v>18596</v>
      </c>
    </row>
    <row r="160" spans="1:12" x14ac:dyDescent="0.25">
      <c r="A160" s="822" t="s">
        <v>8723</v>
      </c>
      <c r="B160" s="824" t="s">
        <v>8660</v>
      </c>
      <c r="C160" s="820" t="b">
        <v>1</v>
      </c>
      <c r="D160" s="820" t="b">
        <v>1</v>
      </c>
      <c r="E160" s="820" t="b">
        <v>0</v>
      </c>
      <c r="F160" s="820" t="b">
        <v>0</v>
      </c>
      <c r="G160" s="820" t="b">
        <v>0</v>
      </c>
      <c r="H160" s="820" t="b">
        <v>0</v>
      </c>
      <c r="I160" s="820">
        <v>1</v>
      </c>
      <c r="J160" s="820">
        <v>1</v>
      </c>
      <c r="K160" s="820" t="s">
        <v>8454</v>
      </c>
      <c r="L160" s="822" t="s">
        <v>18597</v>
      </c>
    </row>
    <row r="161" spans="1:12" x14ac:dyDescent="0.25">
      <c r="A161" s="822" t="s">
        <v>8724</v>
      </c>
      <c r="B161" s="824" t="s">
        <v>8662</v>
      </c>
      <c r="C161" s="820" t="b">
        <v>1</v>
      </c>
      <c r="D161" s="820" t="b">
        <v>1</v>
      </c>
      <c r="E161" s="820" t="b">
        <v>0</v>
      </c>
      <c r="F161" s="820" t="b">
        <v>0</v>
      </c>
      <c r="G161" s="820" t="b">
        <v>0</v>
      </c>
      <c r="H161" s="820" t="b">
        <v>0</v>
      </c>
      <c r="I161" s="820">
        <v>1</v>
      </c>
      <c r="J161" s="820">
        <v>1</v>
      </c>
      <c r="K161" s="820" t="s">
        <v>8454</v>
      </c>
      <c r="L161" s="822" t="s">
        <v>18598</v>
      </c>
    </row>
    <row r="162" spans="1:12" x14ac:dyDescent="0.25">
      <c r="A162" s="822" t="s">
        <v>8725</v>
      </c>
      <c r="B162" s="824" t="s">
        <v>8664</v>
      </c>
      <c r="C162" s="820" t="b">
        <v>1</v>
      </c>
      <c r="D162" s="820" t="b">
        <v>1</v>
      </c>
      <c r="E162" s="820" t="b">
        <v>0</v>
      </c>
      <c r="F162" s="820" t="b">
        <v>0</v>
      </c>
      <c r="G162" s="820" t="b">
        <v>0</v>
      </c>
      <c r="H162" s="820" t="b">
        <v>0</v>
      </c>
      <c r="I162" s="820">
        <v>1</v>
      </c>
      <c r="J162" s="820">
        <v>1</v>
      </c>
      <c r="K162" s="820" t="s">
        <v>8454</v>
      </c>
      <c r="L162" s="822" t="s">
        <v>18599</v>
      </c>
    </row>
    <row r="163" spans="1:12" x14ac:dyDescent="0.25">
      <c r="A163" s="822" t="s">
        <v>8726</v>
      </c>
      <c r="B163" s="824" t="s">
        <v>8666</v>
      </c>
      <c r="C163" s="820" t="b">
        <v>1</v>
      </c>
      <c r="D163" s="820" t="b">
        <v>1</v>
      </c>
      <c r="E163" s="820" t="b">
        <v>0</v>
      </c>
      <c r="F163" s="820" t="b">
        <v>0</v>
      </c>
      <c r="G163" s="820" t="b">
        <v>0</v>
      </c>
      <c r="H163" s="820" t="b">
        <v>0</v>
      </c>
      <c r="I163" s="820">
        <v>1</v>
      </c>
      <c r="J163" s="820">
        <v>680</v>
      </c>
      <c r="K163" s="820" t="s">
        <v>8454</v>
      </c>
      <c r="L163" s="822" t="s">
        <v>18600</v>
      </c>
    </row>
    <row r="164" spans="1:12" x14ac:dyDescent="0.25">
      <c r="A164" s="822" t="s">
        <v>8727</v>
      </c>
      <c r="B164" s="824" t="s">
        <v>8728</v>
      </c>
      <c r="C164" s="820" t="b">
        <v>1</v>
      </c>
      <c r="D164" s="820" t="b">
        <v>1</v>
      </c>
      <c r="E164" s="820" t="b">
        <v>0</v>
      </c>
      <c r="F164" s="820" t="b">
        <v>0</v>
      </c>
      <c r="G164" s="820" t="b">
        <v>0</v>
      </c>
      <c r="H164" s="820" t="b">
        <v>0</v>
      </c>
      <c r="I164" s="820">
        <v>1</v>
      </c>
      <c r="J164" s="820">
        <v>4</v>
      </c>
      <c r="K164" s="820" t="s">
        <v>8454</v>
      </c>
      <c r="L164" s="822" t="s">
        <v>18615</v>
      </c>
    </row>
    <row r="165" spans="1:12" x14ac:dyDescent="0.25">
      <c r="A165" s="822" t="s">
        <v>8729</v>
      </c>
      <c r="B165" s="824" t="s">
        <v>8730</v>
      </c>
      <c r="C165" s="820" t="b">
        <v>1</v>
      </c>
      <c r="D165" s="820" t="b">
        <v>1</v>
      </c>
      <c r="E165" s="820" t="b">
        <v>0</v>
      </c>
      <c r="F165" s="820" t="b">
        <v>0</v>
      </c>
      <c r="G165" s="820" t="b">
        <v>0</v>
      </c>
      <c r="H165" s="820" t="b">
        <v>0</v>
      </c>
      <c r="I165" s="820">
        <v>1</v>
      </c>
      <c r="J165" s="820">
        <v>4</v>
      </c>
      <c r="K165" s="820" t="s">
        <v>8454</v>
      </c>
      <c r="L165" s="822" t="s">
        <v>18616</v>
      </c>
    </row>
    <row r="166" spans="1:12" x14ac:dyDescent="0.25">
      <c r="A166" s="822" t="s">
        <v>8731</v>
      </c>
      <c r="B166" s="824" t="s">
        <v>8732</v>
      </c>
      <c r="C166" s="820" t="b">
        <v>1</v>
      </c>
      <c r="D166" s="820" t="b">
        <v>1</v>
      </c>
      <c r="E166" s="820" t="b">
        <v>0</v>
      </c>
      <c r="F166" s="820" t="b">
        <v>0</v>
      </c>
      <c r="G166" s="820" t="b">
        <v>0</v>
      </c>
      <c r="H166" s="820" t="b">
        <v>0</v>
      </c>
      <c r="I166" s="820">
        <v>1</v>
      </c>
      <c r="J166" s="820">
        <v>1</v>
      </c>
      <c r="K166" s="820" t="s">
        <v>8454</v>
      </c>
      <c r="L166" s="822" t="s">
        <v>18617</v>
      </c>
    </row>
    <row r="167" spans="1:12" x14ac:dyDescent="0.25">
      <c r="A167" s="822" t="s">
        <v>8733</v>
      </c>
      <c r="B167" s="824" t="s">
        <v>8734</v>
      </c>
      <c r="C167" s="820" t="b">
        <v>1</v>
      </c>
      <c r="D167" s="820" t="b">
        <v>1</v>
      </c>
      <c r="E167" s="820" t="b">
        <v>0</v>
      </c>
      <c r="F167" s="820" t="b">
        <v>0</v>
      </c>
      <c r="G167" s="820" t="b">
        <v>0</v>
      </c>
      <c r="H167" s="820" t="b">
        <v>0</v>
      </c>
      <c r="I167" s="820">
        <v>1</v>
      </c>
      <c r="J167" s="820">
        <v>1</v>
      </c>
      <c r="K167" s="820" t="s">
        <v>8454</v>
      </c>
      <c r="L167" s="822" t="s">
        <v>18618</v>
      </c>
    </row>
    <row r="168" spans="1:12" x14ac:dyDescent="0.25">
      <c r="A168" s="822" t="s">
        <v>8735</v>
      </c>
      <c r="B168" s="824" t="s">
        <v>8580</v>
      </c>
      <c r="C168" s="820" t="b">
        <v>1</v>
      </c>
      <c r="D168" s="820" t="b">
        <v>1</v>
      </c>
      <c r="E168" s="820" t="b">
        <v>0</v>
      </c>
      <c r="F168" s="820" t="b">
        <v>0</v>
      </c>
      <c r="G168" s="820" t="b">
        <v>0</v>
      </c>
      <c r="H168" s="820" t="b">
        <v>0</v>
      </c>
      <c r="I168" s="820">
        <v>1</v>
      </c>
      <c r="J168" s="820">
        <v>1</v>
      </c>
      <c r="K168" s="820" t="s">
        <v>8454</v>
      </c>
      <c r="L168" s="822" t="s">
        <v>18565</v>
      </c>
    </row>
    <row r="169" spans="1:12" x14ac:dyDescent="0.25">
      <c r="A169" s="822" t="s">
        <v>8736</v>
      </c>
      <c r="B169" s="824" t="s">
        <v>8582</v>
      </c>
      <c r="C169" s="820" t="b">
        <v>1</v>
      </c>
      <c r="D169" s="820" t="b">
        <v>1</v>
      </c>
      <c r="E169" s="820" t="b">
        <v>0</v>
      </c>
      <c r="F169" s="820" t="b">
        <v>0</v>
      </c>
      <c r="G169" s="820" t="b">
        <v>0</v>
      </c>
      <c r="H169" s="820" t="b">
        <v>0</v>
      </c>
      <c r="I169" s="820">
        <v>1</v>
      </c>
      <c r="J169" s="820">
        <v>94</v>
      </c>
      <c r="K169" s="820" t="s">
        <v>8454</v>
      </c>
      <c r="L169" s="822" t="s">
        <v>18566</v>
      </c>
    </row>
    <row r="170" spans="1:12" x14ac:dyDescent="0.25">
      <c r="A170" s="822" t="s">
        <v>8737</v>
      </c>
      <c r="B170" s="824" t="s">
        <v>8584</v>
      </c>
      <c r="C170" s="820" t="b">
        <v>1</v>
      </c>
      <c r="D170" s="820" t="b">
        <v>1</v>
      </c>
      <c r="E170" s="820" t="b">
        <v>0</v>
      </c>
      <c r="F170" s="820" t="b">
        <v>0</v>
      </c>
      <c r="G170" s="820" t="b">
        <v>0</v>
      </c>
      <c r="H170" s="820" t="b">
        <v>0</v>
      </c>
      <c r="I170" s="820">
        <v>1</v>
      </c>
      <c r="J170" s="820">
        <v>94</v>
      </c>
      <c r="K170" s="820" t="s">
        <v>8454</v>
      </c>
      <c r="L170" s="822" t="s">
        <v>18567</v>
      </c>
    </row>
    <row r="171" spans="1:12" x14ac:dyDescent="0.25">
      <c r="A171" s="822" t="s">
        <v>8738</v>
      </c>
      <c r="B171" s="824" t="s">
        <v>8586</v>
      </c>
      <c r="C171" s="820" t="b">
        <v>1</v>
      </c>
      <c r="D171" s="820" t="b">
        <v>1</v>
      </c>
      <c r="E171" s="820" t="b">
        <v>0</v>
      </c>
      <c r="F171" s="820" t="b">
        <v>0</v>
      </c>
      <c r="G171" s="820" t="b">
        <v>0</v>
      </c>
      <c r="H171" s="820" t="b">
        <v>0</v>
      </c>
      <c r="I171" s="820">
        <v>1</v>
      </c>
      <c r="J171" s="820">
        <v>94</v>
      </c>
      <c r="K171" s="820" t="s">
        <v>8454</v>
      </c>
      <c r="L171" s="822" t="s">
        <v>18568</v>
      </c>
    </row>
    <row r="172" spans="1:12" x14ac:dyDescent="0.25">
      <c r="A172" s="822" t="s">
        <v>8739</v>
      </c>
      <c r="B172" s="824" t="s">
        <v>8588</v>
      </c>
      <c r="C172" s="820" t="b">
        <v>1</v>
      </c>
      <c r="D172" s="820" t="b">
        <v>1</v>
      </c>
      <c r="E172" s="820" t="b">
        <v>0</v>
      </c>
      <c r="F172" s="820" t="b">
        <v>0</v>
      </c>
      <c r="G172" s="820" t="b">
        <v>0</v>
      </c>
      <c r="H172" s="820" t="b">
        <v>0</v>
      </c>
      <c r="I172" s="820">
        <v>1</v>
      </c>
      <c r="J172" s="820">
        <v>1</v>
      </c>
      <c r="K172" s="820" t="s">
        <v>8454</v>
      </c>
      <c r="L172" s="822" t="s">
        <v>18569</v>
      </c>
    </row>
    <row r="173" spans="1:12" x14ac:dyDescent="0.25">
      <c r="A173" s="822" t="s">
        <v>8740</v>
      </c>
      <c r="B173" s="824" t="s">
        <v>8590</v>
      </c>
      <c r="C173" s="820" t="b">
        <v>1</v>
      </c>
      <c r="D173" s="820" t="b">
        <v>1</v>
      </c>
      <c r="E173" s="820" t="b">
        <v>0</v>
      </c>
      <c r="F173" s="820" t="b">
        <v>0</v>
      </c>
      <c r="G173" s="820" t="b">
        <v>0</v>
      </c>
      <c r="H173" s="820" t="b">
        <v>0</v>
      </c>
      <c r="I173" s="820">
        <v>1</v>
      </c>
      <c r="J173" s="820">
        <v>1</v>
      </c>
      <c r="K173" s="820" t="s">
        <v>8454</v>
      </c>
      <c r="L173" s="822" t="s">
        <v>18570</v>
      </c>
    </row>
    <row r="174" spans="1:12" x14ac:dyDescent="0.25">
      <c r="A174" s="822" t="s">
        <v>8741</v>
      </c>
      <c r="B174" s="824" t="s">
        <v>8592</v>
      </c>
      <c r="C174" s="820" t="b">
        <v>1</v>
      </c>
      <c r="D174" s="820" t="b">
        <v>1</v>
      </c>
      <c r="E174" s="820" t="b">
        <v>0</v>
      </c>
      <c r="F174" s="820" t="b">
        <v>0</v>
      </c>
      <c r="G174" s="820" t="b">
        <v>0</v>
      </c>
      <c r="H174" s="820" t="b">
        <v>0</v>
      </c>
      <c r="I174" s="820">
        <v>1</v>
      </c>
      <c r="J174" s="820">
        <v>1</v>
      </c>
      <c r="K174" s="820" t="s">
        <v>8454</v>
      </c>
      <c r="L174" s="822" t="s">
        <v>18571</v>
      </c>
    </row>
    <row r="175" spans="1:12" x14ac:dyDescent="0.25">
      <c r="A175" s="822" t="s">
        <v>8742</v>
      </c>
      <c r="B175" s="824" t="s">
        <v>8594</v>
      </c>
      <c r="C175" s="820" t="b">
        <v>1</v>
      </c>
      <c r="D175" s="820" t="b">
        <v>1</v>
      </c>
      <c r="E175" s="820" t="b">
        <v>0</v>
      </c>
      <c r="F175" s="820" t="b">
        <v>0</v>
      </c>
      <c r="G175" s="820" t="b">
        <v>0</v>
      </c>
      <c r="H175" s="820" t="b">
        <v>0</v>
      </c>
      <c r="I175" s="820">
        <v>1</v>
      </c>
      <c r="J175" s="820">
        <v>846</v>
      </c>
      <c r="K175" s="820" t="s">
        <v>8454</v>
      </c>
      <c r="L175" s="822" t="s">
        <v>18572</v>
      </c>
    </row>
    <row r="176" spans="1:12" x14ac:dyDescent="0.25">
      <c r="A176" s="822" t="s">
        <v>8743</v>
      </c>
      <c r="B176" s="824" t="s">
        <v>8744</v>
      </c>
      <c r="C176" s="820" t="b">
        <v>1</v>
      </c>
      <c r="D176" s="820" t="b">
        <v>1</v>
      </c>
      <c r="E176" s="820" t="b">
        <v>0</v>
      </c>
      <c r="F176" s="820" t="b">
        <v>0</v>
      </c>
      <c r="G176" s="820" t="b">
        <v>0</v>
      </c>
      <c r="H176" s="820" t="b">
        <v>0</v>
      </c>
      <c r="I176" s="820">
        <v>1</v>
      </c>
      <c r="J176" s="820">
        <v>4</v>
      </c>
      <c r="K176" s="820" t="s">
        <v>8454</v>
      </c>
      <c r="L176" s="822" t="s">
        <v>18619</v>
      </c>
    </row>
    <row r="177" spans="1:12" x14ac:dyDescent="0.25">
      <c r="A177" s="822" t="s">
        <v>8745</v>
      </c>
      <c r="B177" s="824" t="s">
        <v>8746</v>
      </c>
      <c r="C177" s="820" t="b">
        <v>1</v>
      </c>
      <c r="D177" s="820" t="b">
        <v>1</v>
      </c>
      <c r="E177" s="820" t="b">
        <v>0</v>
      </c>
      <c r="F177" s="820" t="b">
        <v>0</v>
      </c>
      <c r="G177" s="820" t="b">
        <v>0</v>
      </c>
      <c r="H177" s="820" t="b">
        <v>0</v>
      </c>
      <c r="I177" s="820">
        <v>1</v>
      </c>
      <c r="J177" s="820">
        <v>4</v>
      </c>
      <c r="K177" s="820" t="s">
        <v>8454</v>
      </c>
      <c r="L177" s="822" t="s">
        <v>18620</v>
      </c>
    </row>
    <row r="178" spans="1:12" x14ac:dyDescent="0.25">
      <c r="A178" s="822" t="s">
        <v>8747</v>
      </c>
      <c r="B178" s="824" t="s">
        <v>8748</v>
      </c>
      <c r="C178" s="820" t="b">
        <v>1</v>
      </c>
      <c r="D178" s="820" t="b">
        <v>1</v>
      </c>
      <c r="E178" s="820" t="b">
        <v>0</v>
      </c>
      <c r="F178" s="820" t="b">
        <v>0</v>
      </c>
      <c r="G178" s="820" t="b">
        <v>0</v>
      </c>
      <c r="H178" s="820" t="b">
        <v>0</v>
      </c>
      <c r="I178" s="820">
        <v>1</v>
      </c>
      <c r="J178" s="820">
        <v>1</v>
      </c>
      <c r="K178" s="820" t="s">
        <v>8454</v>
      </c>
      <c r="L178" s="822" t="s">
        <v>18621</v>
      </c>
    </row>
    <row r="179" spans="1:12" x14ac:dyDescent="0.25">
      <c r="A179" s="822" t="s">
        <v>8749</v>
      </c>
      <c r="B179" s="824" t="s">
        <v>8750</v>
      </c>
      <c r="C179" s="820" t="b">
        <v>1</v>
      </c>
      <c r="D179" s="820" t="b">
        <v>1</v>
      </c>
      <c r="E179" s="820" t="b">
        <v>0</v>
      </c>
      <c r="F179" s="820" t="b">
        <v>0</v>
      </c>
      <c r="G179" s="820" t="b">
        <v>0</v>
      </c>
      <c r="H179" s="820" t="b">
        <v>0</v>
      </c>
      <c r="I179" s="820">
        <v>1</v>
      </c>
      <c r="J179" s="820">
        <v>1</v>
      </c>
      <c r="K179" s="820" t="s">
        <v>8454</v>
      </c>
      <c r="L179" s="822" t="s">
        <v>18622</v>
      </c>
    </row>
    <row r="180" spans="1:12" x14ac:dyDescent="0.25">
      <c r="A180" s="822" t="s">
        <v>8751</v>
      </c>
      <c r="B180" s="824" t="s">
        <v>8616</v>
      </c>
      <c r="C180" s="820" t="b">
        <v>1</v>
      </c>
      <c r="D180" s="820" t="b">
        <v>1</v>
      </c>
      <c r="E180" s="820" t="b">
        <v>0</v>
      </c>
      <c r="F180" s="820" t="b">
        <v>0</v>
      </c>
      <c r="G180" s="820" t="b">
        <v>0</v>
      </c>
      <c r="H180" s="820" t="b">
        <v>0</v>
      </c>
      <c r="I180" s="820">
        <v>1</v>
      </c>
      <c r="J180" s="820">
        <v>1</v>
      </c>
      <c r="K180" s="820" t="s">
        <v>8454</v>
      </c>
      <c r="L180" s="822" t="s">
        <v>18579</v>
      </c>
    </row>
    <row r="181" spans="1:12" x14ac:dyDescent="0.25">
      <c r="A181" s="822" t="s">
        <v>8752</v>
      </c>
      <c r="B181" s="824" t="s">
        <v>8618</v>
      </c>
      <c r="C181" s="820" t="b">
        <v>1</v>
      </c>
      <c r="D181" s="820" t="b">
        <v>1</v>
      </c>
      <c r="E181" s="820" t="b">
        <v>0</v>
      </c>
      <c r="F181" s="820" t="b">
        <v>0</v>
      </c>
      <c r="G181" s="820" t="b">
        <v>0</v>
      </c>
      <c r="H181" s="820" t="b">
        <v>0</v>
      </c>
      <c r="I181" s="820">
        <v>1</v>
      </c>
      <c r="J181" s="820">
        <v>170</v>
      </c>
      <c r="K181" s="820" t="s">
        <v>8454</v>
      </c>
      <c r="L181" s="822" t="s">
        <v>18580</v>
      </c>
    </row>
    <row r="182" spans="1:12" x14ac:dyDescent="0.25">
      <c r="A182" s="822" t="s">
        <v>8753</v>
      </c>
      <c r="B182" s="824" t="s">
        <v>8620</v>
      </c>
      <c r="C182" s="820" t="b">
        <v>1</v>
      </c>
      <c r="D182" s="820" t="b">
        <v>1</v>
      </c>
      <c r="E182" s="820" t="b">
        <v>0</v>
      </c>
      <c r="F182" s="820" t="b">
        <v>0</v>
      </c>
      <c r="G182" s="820" t="b">
        <v>0</v>
      </c>
      <c r="H182" s="820" t="b">
        <v>0</v>
      </c>
      <c r="I182" s="820">
        <v>1</v>
      </c>
      <c r="J182" s="820">
        <v>85</v>
      </c>
      <c r="K182" s="820" t="s">
        <v>8454</v>
      </c>
      <c r="L182" s="822" t="s">
        <v>18581</v>
      </c>
    </row>
    <row r="183" spans="1:12" x14ac:dyDescent="0.25">
      <c r="A183" s="822" t="s">
        <v>8754</v>
      </c>
      <c r="B183" s="824" t="s">
        <v>8622</v>
      </c>
      <c r="C183" s="820" t="b">
        <v>1</v>
      </c>
      <c r="D183" s="820" t="b">
        <v>1</v>
      </c>
      <c r="E183" s="820" t="b">
        <v>0</v>
      </c>
      <c r="F183" s="820" t="b">
        <v>0</v>
      </c>
      <c r="G183" s="820" t="b">
        <v>0</v>
      </c>
      <c r="H183" s="820" t="b">
        <v>0</v>
      </c>
      <c r="I183" s="820">
        <v>1</v>
      </c>
      <c r="J183" s="820">
        <v>85</v>
      </c>
      <c r="K183" s="820" t="s">
        <v>8454</v>
      </c>
      <c r="L183" s="822" t="s">
        <v>18582</v>
      </c>
    </row>
    <row r="184" spans="1:12" x14ac:dyDescent="0.25">
      <c r="A184" s="822" t="s">
        <v>8755</v>
      </c>
      <c r="B184" s="824" t="s">
        <v>8624</v>
      </c>
      <c r="C184" s="820" t="b">
        <v>1</v>
      </c>
      <c r="D184" s="820" t="b">
        <v>1</v>
      </c>
      <c r="E184" s="820" t="b">
        <v>0</v>
      </c>
      <c r="F184" s="820" t="b">
        <v>0</v>
      </c>
      <c r="G184" s="820" t="b">
        <v>0</v>
      </c>
      <c r="H184" s="820" t="b">
        <v>0</v>
      </c>
      <c r="I184" s="820">
        <v>1</v>
      </c>
      <c r="J184" s="820">
        <v>2</v>
      </c>
      <c r="K184" s="820" t="s">
        <v>8454</v>
      </c>
      <c r="L184" s="822" t="s">
        <v>18583</v>
      </c>
    </row>
    <row r="185" spans="1:12" x14ac:dyDescent="0.25">
      <c r="A185" s="822" t="s">
        <v>8756</v>
      </c>
      <c r="B185" s="824" t="s">
        <v>8626</v>
      </c>
      <c r="C185" s="820" t="b">
        <v>1</v>
      </c>
      <c r="D185" s="820" t="b">
        <v>1</v>
      </c>
      <c r="E185" s="820" t="b">
        <v>0</v>
      </c>
      <c r="F185" s="820" t="b">
        <v>0</v>
      </c>
      <c r="G185" s="820" t="b">
        <v>0</v>
      </c>
      <c r="H185" s="820" t="b">
        <v>0</v>
      </c>
      <c r="I185" s="820">
        <v>1</v>
      </c>
      <c r="J185" s="820">
        <v>2</v>
      </c>
      <c r="K185" s="820" t="s">
        <v>8454</v>
      </c>
      <c r="L185" s="822" t="s">
        <v>18584</v>
      </c>
    </row>
    <row r="186" spans="1:12" x14ac:dyDescent="0.25">
      <c r="A186" s="822" t="s">
        <v>8757</v>
      </c>
      <c r="B186" s="824" t="s">
        <v>8628</v>
      </c>
      <c r="C186" s="820" t="b">
        <v>1</v>
      </c>
      <c r="D186" s="820" t="b">
        <v>1</v>
      </c>
      <c r="E186" s="820" t="b">
        <v>0</v>
      </c>
      <c r="F186" s="820" t="b">
        <v>0</v>
      </c>
      <c r="G186" s="820" t="b">
        <v>0</v>
      </c>
      <c r="H186" s="820" t="b">
        <v>0</v>
      </c>
      <c r="I186" s="820">
        <v>1</v>
      </c>
      <c r="J186" s="820">
        <v>2</v>
      </c>
      <c r="K186" s="820" t="s">
        <v>8454</v>
      </c>
      <c r="L186" s="822" t="s">
        <v>18585</v>
      </c>
    </row>
    <row r="187" spans="1:12" x14ac:dyDescent="0.25">
      <c r="A187" s="822" t="s">
        <v>8758</v>
      </c>
      <c r="B187" s="824" t="s">
        <v>8630</v>
      </c>
      <c r="C187" s="820" t="b">
        <v>1</v>
      </c>
      <c r="D187" s="820" t="b">
        <v>1</v>
      </c>
      <c r="E187" s="820" t="b">
        <v>0</v>
      </c>
      <c r="F187" s="820" t="b">
        <v>0</v>
      </c>
      <c r="G187" s="820" t="b">
        <v>0</v>
      </c>
      <c r="H187" s="820" t="b">
        <v>0</v>
      </c>
      <c r="I187" s="820">
        <v>1</v>
      </c>
      <c r="J187" s="820">
        <v>680</v>
      </c>
      <c r="K187" s="820" t="s">
        <v>8454</v>
      </c>
      <c r="L187" s="822" t="s">
        <v>18586</v>
      </c>
    </row>
    <row r="188" spans="1:12" x14ac:dyDescent="0.25">
      <c r="A188" s="822" t="s">
        <v>8759</v>
      </c>
      <c r="B188" s="824" t="s">
        <v>8760</v>
      </c>
      <c r="C188" s="820" t="b">
        <v>1</v>
      </c>
      <c r="D188" s="820" t="b">
        <v>1</v>
      </c>
      <c r="E188" s="820" t="b">
        <v>0</v>
      </c>
      <c r="F188" s="820" t="b">
        <v>0</v>
      </c>
      <c r="G188" s="820" t="b">
        <v>0</v>
      </c>
      <c r="H188" s="820" t="b">
        <v>0</v>
      </c>
      <c r="I188" s="820">
        <v>1</v>
      </c>
      <c r="J188" s="820">
        <v>4</v>
      </c>
      <c r="K188" s="820" t="s">
        <v>8454</v>
      </c>
      <c r="L188" s="822" t="s">
        <v>18623</v>
      </c>
    </row>
    <row r="189" spans="1:12" x14ac:dyDescent="0.25">
      <c r="A189" s="822" t="s">
        <v>8761</v>
      </c>
      <c r="B189" s="824" t="s">
        <v>8762</v>
      </c>
      <c r="C189" s="820" t="b">
        <v>1</v>
      </c>
      <c r="D189" s="820" t="b">
        <v>1</v>
      </c>
      <c r="E189" s="820" t="b">
        <v>0</v>
      </c>
      <c r="F189" s="820" t="b">
        <v>0</v>
      </c>
      <c r="G189" s="820" t="b">
        <v>0</v>
      </c>
      <c r="H189" s="820" t="b">
        <v>0</v>
      </c>
      <c r="I189" s="820">
        <v>1</v>
      </c>
      <c r="J189" s="820">
        <v>4</v>
      </c>
      <c r="K189" s="820" t="s">
        <v>8454</v>
      </c>
      <c r="L189" s="822" t="s">
        <v>18624</v>
      </c>
    </row>
    <row r="190" spans="1:12" x14ac:dyDescent="0.25">
      <c r="A190" s="822" t="s">
        <v>8763</v>
      </c>
      <c r="B190" s="824" t="s">
        <v>8764</v>
      </c>
      <c r="C190" s="820" t="b">
        <v>1</v>
      </c>
      <c r="D190" s="820" t="b">
        <v>1</v>
      </c>
      <c r="E190" s="820" t="b">
        <v>0</v>
      </c>
      <c r="F190" s="820" t="b">
        <v>0</v>
      </c>
      <c r="G190" s="820" t="b">
        <v>0</v>
      </c>
      <c r="H190" s="820" t="b">
        <v>0</v>
      </c>
      <c r="I190" s="820">
        <v>1</v>
      </c>
      <c r="J190" s="820">
        <v>1</v>
      </c>
      <c r="K190" s="820" t="s">
        <v>8454</v>
      </c>
      <c r="L190" s="822" t="s">
        <v>18625</v>
      </c>
    </row>
    <row r="191" spans="1:12" x14ac:dyDescent="0.25">
      <c r="A191" s="822" t="s">
        <v>8765</v>
      </c>
      <c r="B191" s="824" t="s">
        <v>8766</v>
      </c>
      <c r="C191" s="820" t="b">
        <v>1</v>
      </c>
      <c r="D191" s="820" t="b">
        <v>1</v>
      </c>
      <c r="E191" s="820" t="b">
        <v>0</v>
      </c>
      <c r="F191" s="820" t="b">
        <v>0</v>
      </c>
      <c r="G191" s="820" t="b">
        <v>0</v>
      </c>
      <c r="H191" s="820" t="b">
        <v>0</v>
      </c>
      <c r="I191" s="820">
        <v>1</v>
      </c>
      <c r="J191" s="820">
        <v>1</v>
      </c>
      <c r="K191" s="820" t="s">
        <v>8454</v>
      </c>
      <c r="L191" s="822" t="s">
        <v>18626</v>
      </c>
    </row>
    <row r="192" spans="1:12" x14ac:dyDescent="0.25">
      <c r="A192" s="822" t="s">
        <v>8767</v>
      </c>
      <c r="B192" s="824" t="s">
        <v>8652</v>
      </c>
      <c r="C192" s="820" t="b">
        <v>1</v>
      </c>
      <c r="D192" s="820" t="b">
        <v>1</v>
      </c>
      <c r="E192" s="820" t="b">
        <v>0</v>
      </c>
      <c r="F192" s="820" t="b">
        <v>0</v>
      </c>
      <c r="G192" s="820" t="b">
        <v>0</v>
      </c>
      <c r="H192" s="820" t="b">
        <v>0</v>
      </c>
      <c r="I192" s="820">
        <v>1</v>
      </c>
      <c r="J192" s="820">
        <v>1</v>
      </c>
      <c r="K192" s="820" t="s">
        <v>8454</v>
      </c>
      <c r="L192" s="822" t="s">
        <v>18593</v>
      </c>
    </row>
    <row r="193" spans="1:12" x14ac:dyDescent="0.25">
      <c r="A193" s="822" t="s">
        <v>8768</v>
      </c>
      <c r="B193" s="824" t="s">
        <v>8654</v>
      </c>
      <c r="C193" s="820" t="b">
        <v>1</v>
      </c>
      <c r="D193" s="820" t="b">
        <v>1</v>
      </c>
      <c r="E193" s="820" t="b">
        <v>0</v>
      </c>
      <c r="F193" s="820" t="b">
        <v>0</v>
      </c>
      <c r="G193" s="820" t="b">
        <v>0</v>
      </c>
      <c r="H193" s="820" t="b">
        <v>0</v>
      </c>
      <c r="I193" s="820">
        <v>1</v>
      </c>
      <c r="J193" s="820">
        <v>85</v>
      </c>
      <c r="K193" s="820" t="s">
        <v>8454</v>
      </c>
      <c r="L193" s="822" t="s">
        <v>18594</v>
      </c>
    </row>
    <row r="194" spans="1:12" x14ac:dyDescent="0.25">
      <c r="A194" s="822" t="s">
        <v>8769</v>
      </c>
      <c r="B194" s="824" t="s">
        <v>8656</v>
      </c>
      <c r="C194" s="820" t="b">
        <v>1</v>
      </c>
      <c r="D194" s="820" t="b">
        <v>1</v>
      </c>
      <c r="E194" s="820" t="b">
        <v>0</v>
      </c>
      <c r="F194" s="820" t="b">
        <v>0</v>
      </c>
      <c r="G194" s="820" t="b">
        <v>0</v>
      </c>
      <c r="H194" s="820" t="b">
        <v>0</v>
      </c>
      <c r="I194" s="820">
        <v>1</v>
      </c>
      <c r="J194" s="820">
        <v>85</v>
      </c>
      <c r="K194" s="820" t="s">
        <v>8454</v>
      </c>
      <c r="L194" s="822" t="s">
        <v>18595</v>
      </c>
    </row>
    <row r="195" spans="1:12" x14ac:dyDescent="0.25">
      <c r="A195" s="822" t="s">
        <v>8770</v>
      </c>
      <c r="B195" s="824" t="s">
        <v>8658</v>
      </c>
      <c r="C195" s="820" t="b">
        <v>1</v>
      </c>
      <c r="D195" s="820" t="b">
        <v>1</v>
      </c>
      <c r="E195" s="820" t="b">
        <v>0</v>
      </c>
      <c r="F195" s="820" t="b">
        <v>0</v>
      </c>
      <c r="G195" s="820" t="b">
        <v>0</v>
      </c>
      <c r="H195" s="820" t="b">
        <v>0</v>
      </c>
      <c r="I195" s="820">
        <v>1</v>
      </c>
      <c r="J195" s="820">
        <v>85</v>
      </c>
      <c r="K195" s="820" t="s">
        <v>8454</v>
      </c>
      <c r="L195" s="822" t="s">
        <v>18596</v>
      </c>
    </row>
    <row r="196" spans="1:12" x14ac:dyDescent="0.25">
      <c r="A196" s="822" t="s">
        <v>8771</v>
      </c>
      <c r="B196" s="824" t="s">
        <v>8660</v>
      </c>
      <c r="C196" s="820" t="b">
        <v>1</v>
      </c>
      <c r="D196" s="820" t="b">
        <v>1</v>
      </c>
      <c r="E196" s="820" t="b">
        <v>0</v>
      </c>
      <c r="F196" s="820" t="b">
        <v>0</v>
      </c>
      <c r="G196" s="820" t="b">
        <v>0</v>
      </c>
      <c r="H196" s="820" t="b">
        <v>0</v>
      </c>
      <c r="I196" s="820">
        <v>1</v>
      </c>
      <c r="J196" s="820">
        <v>1</v>
      </c>
      <c r="K196" s="820" t="s">
        <v>8454</v>
      </c>
      <c r="L196" s="822" t="s">
        <v>18597</v>
      </c>
    </row>
    <row r="197" spans="1:12" x14ac:dyDescent="0.25">
      <c r="A197" s="822" t="s">
        <v>8772</v>
      </c>
      <c r="B197" s="824" t="s">
        <v>8662</v>
      </c>
      <c r="C197" s="820" t="b">
        <v>1</v>
      </c>
      <c r="D197" s="820" t="b">
        <v>1</v>
      </c>
      <c r="E197" s="820" t="b">
        <v>0</v>
      </c>
      <c r="F197" s="820" t="b">
        <v>0</v>
      </c>
      <c r="G197" s="820" t="b">
        <v>0</v>
      </c>
      <c r="H197" s="820" t="b">
        <v>0</v>
      </c>
      <c r="I197" s="820">
        <v>1</v>
      </c>
      <c r="J197" s="820">
        <v>1</v>
      </c>
      <c r="K197" s="820" t="s">
        <v>8454</v>
      </c>
      <c r="L197" s="822" t="s">
        <v>18598</v>
      </c>
    </row>
    <row r="198" spans="1:12" x14ac:dyDescent="0.25">
      <c r="A198" s="822" t="s">
        <v>8773</v>
      </c>
      <c r="B198" s="824" t="s">
        <v>8664</v>
      </c>
      <c r="C198" s="820" t="b">
        <v>1</v>
      </c>
      <c r="D198" s="820" t="b">
        <v>1</v>
      </c>
      <c r="E198" s="820" t="b">
        <v>0</v>
      </c>
      <c r="F198" s="820" t="b">
        <v>0</v>
      </c>
      <c r="G198" s="820" t="b">
        <v>0</v>
      </c>
      <c r="H198" s="820" t="b">
        <v>0</v>
      </c>
      <c r="I198" s="820">
        <v>1</v>
      </c>
      <c r="J198" s="820">
        <v>1</v>
      </c>
      <c r="K198" s="820" t="s">
        <v>8454</v>
      </c>
      <c r="L198" s="822" t="s">
        <v>18599</v>
      </c>
    </row>
    <row r="199" spans="1:12" x14ac:dyDescent="0.25">
      <c r="A199" s="822" t="s">
        <v>8774</v>
      </c>
      <c r="B199" s="824" t="s">
        <v>8666</v>
      </c>
      <c r="C199" s="820" t="b">
        <v>1</v>
      </c>
      <c r="D199" s="820" t="b">
        <v>1</v>
      </c>
      <c r="E199" s="820" t="b">
        <v>0</v>
      </c>
      <c r="F199" s="820" t="b">
        <v>0</v>
      </c>
      <c r="G199" s="820" t="b">
        <v>0</v>
      </c>
      <c r="H199" s="820" t="b">
        <v>0</v>
      </c>
      <c r="I199" s="820">
        <v>1</v>
      </c>
      <c r="J199" s="820">
        <v>680</v>
      </c>
      <c r="K199" s="820" t="s">
        <v>8454</v>
      </c>
      <c r="L199" s="822" t="s">
        <v>18600</v>
      </c>
    </row>
    <row r="200" spans="1:12" x14ac:dyDescent="0.25">
      <c r="A200" s="822" t="s">
        <v>8775</v>
      </c>
      <c r="B200" s="824" t="s">
        <v>8776</v>
      </c>
      <c r="C200" s="820" t="b">
        <v>1</v>
      </c>
      <c r="D200" s="820" t="b">
        <v>1</v>
      </c>
      <c r="E200" s="820" t="b">
        <v>0</v>
      </c>
      <c r="F200" s="820" t="b">
        <v>0</v>
      </c>
      <c r="G200" s="820" t="b">
        <v>0</v>
      </c>
      <c r="H200" s="820" t="b">
        <v>0</v>
      </c>
      <c r="I200" s="820">
        <v>1</v>
      </c>
      <c r="J200" s="820">
        <v>4</v>
      </c>
      <c r="K200" s="820" t="s">
        <v>8454</v>
      </c>
      <c r="L200" s="822" t="s">
        <v>18627</v>
      </c>
    </row>
    <row r="201" spans="1:12" x14ac:dyDescent="0.25">
      <c r="A201" s="822" t="s">
        <v>8777</v>
      </c>
      <c r="B201" s="824" t="s">
        <v>8778</v>
      </c>
      <c r="C201" s="820" t="b">
        <v>1</v>
      </c>
      <c r="D201" s="820" t="b">
        <v>1</v>
      </c>
      <c r="E201" s="820" t="b">
        <v>0</v>
      </c>
      <c r="F201" s="820" t="b">
        <v>0</v>
      </c>
      <c r="G201" s="820" t="b">
        <v>0</v>
      </c>
      <c r="H201" s="820" t="b">
        <v>0</v>
      </c>
      <c r="I201" s="820">
        <v>1</v>
      </c>
      <c r="J201" s="820">
        <v>4</v>
      </c>
      <c r="K201" s="820" t="s">
        <v>8454</v>
      </c>
      <c r="L201" s="822" t="s">
        <v>18628</v>
      </c>
    </row>
    <row r="202" spans="1:12" x14ac:dyDescent="0.25">
      <c r="A202" s="822" t="s">
        <v>8779</v>
      </c>
      <c r="B202" s="824" t="s">
        <v>8780</v>
      </c>
      <c r="C202" s="820" t="b">
        <v>1</v>
      </c>
      <c r="D202" s="820" t="b">
        <v>1</v>
      </c>
      <c r="E202" s="820" t="b">
        <v>0</v>
      </c>
      <c r="F202" s="820" t="b">
        <v>0</v>
      </c>
      <c r="G202" s="820" t="b">
        <v>0</v>
      </c>
      <c r="H202" s="820" t="b">
        <v>0</v>
      </c>
      <c r="I202" s="820">
        <v>1</v>
      </c>
      <c r="J202" s="820">
        <v>1</v>
      </c>
      <c r="K202" s="820" t="s">
        <v>8454</v>
      </c>
      <c r="L202" s="822" t="s">
        <v>18629</v>
      </c>
    </row>
    <row r="203" spans="1:12" x14ac:dyDescent="0.25">
      <c r="A203" s="822" t="s">
        <v>8781</v>
      </c>
      <c r="B203" s="824" t="s">
        <v>8782</v>
      </c>
      <c r="C203" s="820" t="b">
        <v>1</v>
      </c>
      <c r="D203" s="820" t="b">
        <v>1</v>
      </c>
      <c r="E203" s="820" t="b">
        <v>0</v>
      </c>
      <c r="F203" s="820" t="b">
        <v>0</v>
      </c>
      <c r="G203" s="820" t="b">
        <v>0</v>
      </c>
      <c r="H203" s="820" t="b">
        <v>0</v>
      </c>
      <c r="I203" s="820">
        <v>1</v>
      </c>
      <c r="J203" s="820">
        <v>1</v>
      </c>
      <c r="K203" s="820" t="s">
        <v>8454</v>
      </c>
      <c r="L203" s="822" t="s">
        <v>18630</v>
      </c>
    </row>
    <row r="204" spans="1:12" x14ac:dyDescent="0.25">
      <c r="A204" s="822" t="s">
        <v>8783</v>
      </c>
      <c r="B204" s="824" t="s">
        <v>8784</v>
      </c>
      <c r="C204" s="820" t="b">
        <v>1</v>
      </c>
      <c r="D204" s="820" t="b">
        <v>1</v>
      </c>
      <c r="E204" s="820" t="b">
        <v>0</v>
      </c>
      <c r="F204" s="820" t="b">
        <v>0</v>
      </c>
      <c r="G204" s="820" t="b">
        <v>0</v>
      </c>
      <c r="H204" s="820" t="b">
        <v>0</v>
      </c>
      <c r="I204" s="820">
        <v>1</v>
      </c>
      <c r="J204" s="820">
        <v>1</v>
      </c>
      <c r="K204" s="820" t="s">
        <v>8454</v>
      </c>
      <c r="L204" s="822" t="s">
        <v>18631</v>
      </c>
    </row>
    <row r="205" spans="1:12" x14ac:dyDescent="0.25">
      <c r="A205" s="822" t="s">
        <v>8785</v>
      </c>
      <c r="B205" s="824" t="s">
        <v>8786</v>
      </c>
      <c r="C205" s="820" t="b">
        <v>1</v>
      </c>
      <c r="D205" s="820" t="b">
        <v>1</v>
      </c>
      <c r="E205" s="820" t="b">
        <v>0</v>
      </c>
      <c r="F205" s="820" t="b">
        <v>0</v>
      </c>
      <c r="G205" s="820" t="b">
        <v>0</v>
      </c>
      <c r="H205" s="820" t="b">
        <v>0</v>
      </c>
      <c r="I205" s="820">
        <v>1</v>
      </c>
      <c r="J205" s="820">
        <v>17</v>
      </c>
      <c r="K205" s="820" t="s">
        <v>8454</v>
      </c>
      <c r="L205" s="822" t="s">
        <v>18632</v>
      </c>
    </row>
    <row r="206" spans="1:12" x14ac:dyDescent="0.25">
      <c r="A206" s="822" t="s">
        <v>8787</v>
      </c>
      <c r="B206" s="824" t="s">
        <v>8788</v>
      </c>
      <c r="C206" s="820" t="b">
        <v>1</v>
      </c>
      <c r="D206" s="820" t="b">
        <v>1</v>
      </c>
      <c r="E206" s="820" t="b">
        <v>0</v>
      </c>
      <c r="F206" s="820" t="b">
        <v>0</v>
      </c>
      <c r="G206" s="820" t="b">
        <v>0</v>
      </c>
      <c r="H206" s="820" t="b">
        <v>0</v>
      </c>
      <c r="I206" s="820">
        <v>1</v>
      </c>
      <c r="J206" s="820">
        <v>17</v>
      </c>
      <c r="K206" s="820" t="s">
        <v>8454</v>
      </c>
      <c r="L206" s="822" t="s">
        <v>18633</v>
      </c>
    </row>
    <row r="207" spans="1:12" x14ac:dyDescent="0.25">
      <c r="A207" s="822" t="s">
        <v>8789</v>
      </c>
      <c r="B207" s="824" t="s">
        <v>8790</v>
      </c>
      <c r="C207" s="820" t="b">
        <v>1</v>
      </c>
      <c r="D207" s="820" t="b">
        <v>1</v>
      </c>
      <c r="E207" s="820" t="b">
        <v>0</v>
      </c>
      <c r="F207" s="820" t="b">
        <v>0</v>
      </c>
      <c r="G207" s="820" t="b">
        <v>0</v>
      </c>
      <c r="H207" s="820" t="b">
        <v>0</v>
      </c>
      <c r="I207" s="820">
        <v>1</v>
      </c>
      <c r="J207" s="820">
        <v>17</v>
      </c>
      <c r="K207" s="820" t="s">
        <v>8454</v>
      </c>
      <c r="L207" s="822" t="s">
        <v>18634</v>
      </c>
    </row>
    <row r="208" spans="1:12" x14ac:dyDescent="0.25">
      <c r="A208" s="822" t="s">
        <v>8791</v>
      </c>
      <c r="B208" s="824" t="s">
        <v>8792</v>
      </c>
      <c r="C208" s="820" t="b">
        <v>1</v>
      </c>
      <c r="D208" s="820" t="b">
        <v>1</v>
      </c>
      <c r="E208" s="820" t="b">
        <v>0</v>
      </c>
      <c r="F208" s="820" t="b">
        <v>0</v>
      </c>
      <c r="G208" s="820" t="b">
        <v>0</v>
      </c>
      <c r="H208" s="820" t="b">
        <v>0</v>
      </c>
      <c r="I208" s="820">
        <v>1</v>
      </c>
      <c r="J208" s="820">
        <v>1</v>
      </c>
      <c r="K208" s="820" t="s">
        <v>8454</v>
      </c>
      <c r="L208" s="822" t="s">
        <v>18635</v>
      </c>
    </row>
    <row r="209" spans="1:12" x14ac:dyDescent="0.25">
      <c r="A209" s="822" t="s">
        <v>8793</v>
      </c>
      <c r="B209" s="824" t="s">
        <v>8794</v>
      </c>
      <c r="C209" s="820" t="b">
        <v>1</v>
      </c>
      <c r="D209" s="820" t="b">
        <v>1</v>
      </c>
      <c r="E209" s="820" t="b">
        <v>0</v>
      </c>
      <c r="F209" s="820" t="b">
        <v>0</v>
      </c>
      <c r="G209" s="820" t="b">
        <v>0</v>
      </c>
      <c r="H209" s="820" t="b">
        <v>0</v>
      </c>
      <c r="I209" s="820">
        <v>1</v>
      </c>
      <c r="J209" s="820">
        <v>1</v>
      </c>
      <c r="K209" s="820" t="s">
        <v>8454</v>
      </c>
      <c r="L209" s="822" t="s">
        <v>18636</v>
      </c>
    </row>
    <row r="210" spans="1:12" x14ac:dyDescent="0.25">
      <c r="A210" s="822" t="s">
        <v>8795</v>
      </c>
      <c r="B210" s="824" t="s">
        <v>17995</v>
      </c>
      <c r="C210" s="820" t="b">
        <v>1</v>
      </c>
      <c r="D210" s="820" t="b">
        <v>1</v>
      </c>
      <c r="E210" s="820" t="b">
        <v>0</v>
      </c>
      <c r="F210" s="820" t="b">
        <v>0</v>
      </c>
      <c r="G210" s="820" t="b">
        <v>0</v>
      </c>
      <c r="H210" s="820" t="b">
        <v>0</v>
      </c>
      <c r="I210" s="820">
        <v>1</v>
      </c>
      <c r="J210" s="820">
        <v>102</v>
      </c>
      <c r="K210" s="820" t="s">
        <v>8454</v>
      </c>
      <c r="L210" s="822" t="s">
        <v>18637</v>
      </c>
    </row>
    <row r="211" spans="1:12" x14ac:dyDescent="0.25">
      <c r="A211" s="822" t="s">
        <v>8796</v>
      </c>
      <c r="B211" s="824" t="s">
        <v>8797</v>
      </c>
      <c r="C211" s="820" t="b">
        <v>1</v>
      </c>
      <c r="D211" s="820" t="b">
        <v>1</v>
      </c>
      <c r="E211" s="820" t="b">
        <v>0</v>
      </c>
      <c r="F211" s="820" t="b">
        <v>0</v>
      </c>
      <c r="G211" s="820" t="b">
        <v>0</v>
      </c>
      <c r="H211" s="820" t="b">
        <v>0</v>
      </c>
      <c r="I211" s="820">
        <v>1</v>
      </c>
      <c r="J211" s="820">
        <v>3</v>
      </c>
      <c r="K211" s="820" t="s">
        <v>8454</v>
      </c>
      <c r="L211" s="822" t="s">
        <v>18638</v>
      </c>
    </row>
    <row r="212" spans="1:12" x14ac:dyDescent="0.25">
      <c r="A212" s="822" t="s">
        <v>8798</v>
      </c>
      <c r="B212" s="824" t="s">
        <v>8799</v>
      </c>
      <c r="C212" s="820" t="b">
        <v>1</v>
      </c>
      <c r="D212" s="820" t="b">
        <v>1</v>
      </c>
      <c r="E212" s="820" t="b">
        <v>0</v>
      </c>
      <c r="F212" s="820" t="b">
        <v>0</v>
      </c>
      <c r="G212" s="820" t="b">
        <v>0</v>
      </c>
      <c r="H212" s="820" t="b">
        <v>0</v>
      </c>
      <c r="I212" s="820">
        <v>1</v>
      </c>
      <c r="J212" s="820">
        <v>1</v>
      </c>
      <c r="K212" s="820" t="s">
        <v>8454</v>
      </c>
      <c r="L212" s="822" t="s">
        <v>18639</v>
      </c>
    </row>
    <row r="213" spans="1:12" x14ac:dyDescent="0.25">
      <c r="A213" s="822" t="s">
        <v>8800</v>
      </c>
      <c r="B213" s="824" t="s">
        <v>8784</v>
      </c>
      <c r="C213" s="820" t="b">
        <v>1</v>
      </c>
      <c r="D213" s="820" t="b">
        <v>1</v>
      </c>
      <c r="E213" s="820" t="b">
        <v>0</v>
      </c>
      <c r="F213" s="820" t="b">
        <v>0</v>
      </c>
      <c r="G213" s="820" t="b">
        <v>0</v>
      </c>
      <c r="H213" s="820" t="b">
        <v>0</v>
      </c>
      <c r="I213" s="820">
        <v>1</v>
      </c>
      <c r="J213" s="820">
        <v>1</v>
      </c>
      <c r="K213" s="820" t="s">
        <v>8454</v>
      </c>
      <c r="L213" s="822" t="s">
        <v>18631</v>
      </c>
    </row>
    <row r="214" spans="1:12" x14ac:dyDescent="0.25">
      <c r="A214" s="822" t="s">
        <v>8801</v>
      </c>
      <c r="B214" s="824" t="s">
        <v>8802</v>
      </c>
      <c r="C214" s="820" t="b">
        <v>1</v>
      </c>
      <c r="D214" s="820" t="b">
        <v>1</v>
      </c>
      <c r="E214" s="820" t="b">
        <v>0</v>
      </c>
      <c r="F214" s="820" t="b">
        <v>0</v>
      </c>
      <c r="G214" s="820" t="b">
        <v>0</v>
      </c>
      <c r="H214" s="820" t="b">
        <v>0</v>
      </c>
      <c r="I214" s="820">
        <v>1</v>
      </c>
      <c r="J214" s="820">
        <v>17</v>
      </c>
      <c r="K214" s="820" t="s">
        <v>8454</v>
      </c>
      <c r="L214" s="822" t="s">
        <v>18640</v>
      </c>
    </row>
    <row r="215" spans="1:12" x14ac:dyDescent="0.25">
      <c r="A215" s="822" t="s">
        <v>8803</v>
      </c>
      <c r="B215" s="824" t="s">
        <v>8788</v>
      </c>
      <c r="C215" s="820" t="b">
        <v>1</v>
      </c>
      <c r="D215" s="820" t="b">
        <v>1</v>
      </c>
      <c r="E215" s="820" t="b">
        <v>0</v>
      </c>
      <c r="F215" s="820" t="b">
        <v>0</v>
      </c>
      <c r="G215" s="820" t="b">
        <v>0</v>
      </c>
      <c r="H215" s="820" t="b">
        <v>0</v>
      </c>
      <c r="I215" s="820">
        <v>1</v>
      </c>
      <c r="J215" s="820">
        <v>17</v>
      </c>
      <c r="K215" s="820" t="s">
        <v>8454</v>
      </c>
      <c r="L215" s="822" t="s">
        <v>18633</v>
      </c>
    </row>
    <row r="216" spans="1:12" x14ac:dyDescent="0.25">
      <c r="A216" s="822" t="s">
        <v>8804</v>
      </c>
      <c r="B216" s="824" t="s">
        <v>8790</v>
      </c>
      <c r="C216" s="820" t="b">
        <v>1</v>
      </c>
      <c r="D216" s="820" t="b">
        <v>1</v>
      </c>
      <c r="E216" s="820" t="b">
        <v>0</v>
      </c>
      <c r="F216" s="820" t="b">
        <v>0</v>
      </c>
      <c r="G216" s="820" t="b">
        <v>0</v>
      </c>
      <c r="H216" s="820" t="b">
        <v>0</v>
      </c>
      <c r="I216" s="820">
        <v>1</v>
      </c>
      <c r="J216" s="820">
        <v>17</v>
      </c>
      <c r="K216" s="820" t="s">
        <v>8454</v>
      </c>
      <c r="L216" s="822" t="s">
        <v>18634</v>
      </c>
    </row>
    <row r="217" spans="1:12" x14ac:dyDescent="0.25">
      <c r="A217" s="822" t="s">
        <v>8805</v>
      </c>
      <c r="B217" s="824" t="s">
        <v>8806</v>
      </c>
      <c r="C217" s="820" t="b">
        <v>1</v>
      </c>
      <c r="D217" s="820" t="b">
        <v>1</v>
      </c>
      <c r="E217" s="820" t="b">
        <v>0</v>
      </c>
      <c r="F217" s="820" t="b">
        <v>0</v>
      </c>
      <c r="G217" s="820" t="b">
        <v>0</v>
      </c>
      <c r="H217" s="820" t="b">
        <v>0</v>
      </c>
      <c r="I217" s="820">
        <v>1</v>
      </c>
      <c r="J217" s="820">
        <v>1</v>
      </c>
      <c r="K217" s="820" t="s">
        <v>8454</v>
      </c>
      <c r="L217" s="822" t="s">
        <v>18641</v>
      </c>
    </row>
    <row r="218" spans="1:12" x14ac:dyDescent="0.25">
      <c r="A218" s="822" t="s">
        <v>8807</v>
      </c>
      <c r="B218" s="824" t="s">
        <v>8808</v>
      </c>
      <c r="C218" s="820" t="b">
        <v>1</v>
      </c>
      <c r="D218" s="820" t="b">
        <v>1</v>
      </c>
      <c r="E218" s="820" t="b">
        <v>0</v>
      </c>
      <c r="F218" s="820" t="b">
        <v>0</v>
      </c>
      <c r="G218" s="820" t="b">
        <v>0</v>
      </c>
      <c r="H218" s="820" t="b">
        <v>0</v>
      </c>
      <c r="I218" s="820">
        <v>1</v>
      </c>
      <c r="J218" s="820">
        <v>1</v>
      </c>
      <c r="K218" s="820" t="s">
        <v>8454</v>
      </c>
      <c r="L218" s="822" t="s">
        <v>18642</v>
      </c>
    </row>
    <row r="219" spans="1:12" x14ac:dyDescent="0.25">
      <c r="A219" s="822" t="s">
        <v>8809</v>
      </c>
      <c r="B219" s="824" t="s">
        <v>8810</v>
      </c>
      <c r="C219" s="820" t="b">
        <v>1</v>
      </c>
      <c r="D219" s="820" t="b">
        <v>1</v>
      </c>
      <c r="E219" s="820" t="b">
        <v>0</v>
      </c>
      <c r="F219" s="820" t="b">
        <v>0</v>
      </c>
      <c r="G219" s="820" t="b">
        <v>0</v>
      </c>
      <c r="H219" s="820" t="b">
        <v>0</v>
      </c>
      <c r="I219" s="820">
        <v>1</v>
      </c>
      <c r="J219" s="820">
        <v>1</v>
      </c>
      <c r="K219" s="820" t="s">
        <v>8454</v>
      </c>
      <c r="L219" s="822" t="s">
        <v>18643</v>
      </c>
    </row>
    <row r="220" spans="1:12" x14ac:dyDescent="0.25">
      <c r="A220" s="822" t="s">
        <v>8811</v>
      </c>
      <c r="B220" s="824" t="s">
        <v>17995</v>
      </c>
      <c r="C220" s="820" t="b">
        <v>1</v>
      </c>
      <c r="D220" s="820" t="b">
        <v>1</v>
      </c>
      <c r="E220" s="820" t="b">
        <v>0</v>
      </c>
      <c r="F220" s="820" t="b">
        <v>0</v>
      </c>
      <c r="G220" s="820" t="b">
        <v>0</v>
      </c>
      <c r="H220" s="820" t="b">
        <v>0</v>
      </c>
      <c r="I220" s="820">
        <v>1</v>
      </c>
      <c r="J220" s="820">
        <v>102</v>
      </c>
      <c r="K220" s="820" t="s">
        <v>8454</v>
      </c>
      <c r="L220" s="822" t="s">
        <v>18637</v>
      </c>
    </row>
    <row r="221" spans="1:12" x14ac:dyDescent="0.25">
      <c r="A221" s="822" t="s">
        <v>8812</v>
      </c>
      <c r="B221" s="824" t="s">
        <v>8813</v>
      </c>
      <c r="C221" s="820" t="b">
        <v>1</v>
      </c>
      <c r="D221" s="820" t="b">
        <v>1</v>
      </c>
      <c r="E221" s="820" t="b">
        <v>0</v>
      </c>
      <c r="F221" s="820" t="b">
        <v>0</v>
      </c>
      <c r="G221" s="820" t="b">
        <v>0</v>
      </c>
      <c r="H221" s="820" t="b">
        <v>0</v>
      </c>
      <c r="I221" s="820">
        <v>1</v>
      </c>
      <c r="J221" s="820">
        <v>4</v>
      </c>
      <c r="K221" s="820" t="s">
        <v>8454</v>
      </c>
      <c r="L221" s="822" t="s">
        <v>18644</v>
      </c>
    </row>
    <row r="222" spans="1:12" x14ac:dyDescent="0.25">
      <c r="A222" s="822" t="s">
        <v>8814</v>
      </c>
      <c r="B222" s="824" t="s">
        <v>8815</v>
      </c>
      <c r="C222" s="820" t="b">
        <v>1</v>
      </c>
      <c r="D222" s="820" t="b">
        <v>1</v>
      </c>
      <c r="E222" s="820" t="b">
        <v>0</v>
      </c>
      <c r="F222" s="820" t="b">
        <v>0</v>
      </c>
      <c r="G222" s="820" t="b">
        <v>0</v>
      </c>
      <c r="H222" s="820" t="b">
        <v>0</v>
      </c>
      <c r="I222" s="820">
        <v>1</v>
      </c>
      <c r="J222" s="820">
        <v>4</v>
      </c>
      <c r="K222" s="820" t="s">
        <v>8454</v>
      </c>
      <c r="L222" s="822" t="s">
        <v>18645</v>
      </c>
    </row>
    <row r="223" spans="1:12" x14ac:dyDescent="0.25">
      <c r="A223" s="822" t="s">
        <v>8816</v>
      </c>
      <c r="B223" s="824" t="s">
        <v>8817</v>
      </c>
      <c r="C223" s="820" t="b">
        <v>1</v>
      </c>
      <c r="D223" s="820" t="b">
        <v>1</v>
      </c>
      <c r="E223" s="820" t="b">
        <v>0</v>
      </c>
      <c r="F223" s="820" t="b">
        <v>0</v>
      </c>
      <c r="G223" s="820" t="b">
        <v>0</v>
      </c>
      <c r="H223" s="820" t="b">
        <v>0</v>
      </c>
      <c r="I223" s="820">
        <v>1</v>
      </c>
      <c r="J223" s="820">
        <v>1</v>
      </c>
      <c r="K223" s="820" t="s">
        <v>8454</v>
      </c>
      <c r="L223" s="822" t="s">
        <v>18646</v>
      </c>
    </row>
    <row r="224" spans="1:12" x14ac:dyDescent="0.25">
      <c r="A224" s="822" t="s">
        <v>8818</v>
      </c>
      <c r="B224" s="824" t="s">
        <v>8784</v>
      </c>
      <c r="C224" s="820" t="b">
        <v>1</v>
      </c>
      <c r="D224" s="820" t="b">
        <v>1</v>
      </c>
      <c r="E224" s="820" t="b">
        <v>0</v>
      </c>
      <c r="F224" s="820" t="b">
        <v>0</v>
      </c>
      <c r="G224" s="820" t="b">
        <v>0</v>
      </c>
      <c r="H224" s="820" t="b">
        <v>0</v>
      </c>
      <c r="I224" s="820">
        <v>1</v>
      </c>
      <c r="J224" s="820">
        <v>1</v>
      </c>
      <c r="K224" s="820" t="s">
        <v>8454</v>
      </c>
      <c r="L224" s="822" t="s">
        <v>18631</v>
      </c>
    </row>
    <row r="225" spans="1:12" x14ac:dyDescent="0.25">
      <c r="A225" s="822" t="s">
        <v>8819</v>
      </c>
      <c r="B225" s="824" t="s">
        <v>8820</v>
      </c>
      <c r="C225" s="820" t="b">
        <v>1</v>
      </c>
      <c r="D225" s="820" t="b">
        <v>1</v>
      </c>
      <c r="E225" s="820" t="b">
        <v>0</v>
      </c>
      <c r="F225" s="820" t="b">
        <v>0</v>
      </c>
      <c r="G225" s="820" t="b">
        <v>0</v>
      </c>
      <c r="H225" s="820" t="b">
        <v>0</v>
      </c>
      <c r="I225" s="820">
        <v>1</v>
      </c>
      <c r="J225" s="820">
        <v>17</v>
      </c>
      <c r="K225" s="820" t="s">
        <v>8454</v>
      </c>
      <c r="L225" s="822" t="s">
        <v>18647</v>
      </c>
    </row>
    <row r="226" spans="1:12" x14ac:dyDescent="0.25">
      <c r="A226" s="822" t="s">
        <v>8821</v>
      </c>
      <c r="B226" s="824" t="s">
        <v>8788</v>
      </c>
      <c r="C226" s="820" t="b">
        <v>1</v>
      </c>
      <c r="D226" s="820" t="b">
        <v>1</v>
      </c>
      <c r="E226" s="820" t="b">
        <v>0</v>
      </c>
      <c r="F226" s="820" t="b">
        <v>0</v>
      </c>
      <c r="G226" s="820" t="b">
        <v>0</v>
      </c>
      <c r="H226" s="820" t="b">
        <v>0</v>
      </c>
      <c r="I226" s="820">
        <v>1</v>
      </c>
      <c r="J226" s="820">
        <v>17</v>
      </c>
      <c r="K226" s="820" t="s">
        <v>8454</v>
      </c>
      <c r="L226" s="822" t="s">
        <v>18633</v>
      </c>
    </row>
    <row r="227" spans="1:12" x14ac:dyDescent="0.25">
      <c r="A227" s="822" t="s">
        <v>8822</v>
      </c>
      <c r="B227" s="824" t="s">
        <v>8790</v>
      </c>
      <c r="C227" s="820" t="b">
        <v>1</v>
      </c>
      <c r="D227" s="820" t="b">
        <v>1</v>
      </c>
      <c r="E227" s="820" t="b">
        <v>0</v>
      </c>
      <c r="F227" s="820" t="b">
        <v>0</v>
      </c>
      <c r="G227" s="820" t="b">
        <v>0</v>
      </c>
      <c r="H227" s="820" t="b">
        <v>0</v>
      </c>
      <c r="I227" s="820">
        <v>1</v>
      </c>
      <c r="J227" s="820">
        <v>17</v>
      </c>
      <c r="K227" s="820" t="s">
        <v>8454</v>
      </c>
      <c r="L227" s="822" t="s">
        <v>18634</v>
      </c>
    </row>
    <row r="228" spans="1:12" x14ac:dyDescent="0.25">
      <c r="A228" s="822" t="s">
        <v>8823</v>
      </c>
      <c r="B228" s="824" t="s">
        <v>8824</v>
      </c>
      <c r="C228" s="820" t="b">
        <v>1</v>
      </c>
      <c r="D228" s="820" t="b">
        <v>1</v>
      </c>
      <c r="E228" s="820" t="b">
        <v>0</v>
      </c>
      <c r="F228" s="820" t="b">
        <v>0</v>
      </c>
      <c r="G228" s="820" t="b">
        <v>0</v>
      </c>
      <c r="H228" s="820" t="b">
        <v>0</v>
      </c>
      <c r="I228" s="820">
        <v>1</v>
      </c>
      <c r="J228" s="820">
        <v>1</v>
      </c>
      <c r="K228" s="820" t="s">
        <v>8454</v>
      </c>
      <c r="L228" s="822" t="s">
        <v>18648</v>
      </c>
    </row>
    <row r="229" spans="1:12" x14ac:dyDescent="0.25">
      <c r="A229" s="822" t="s">
        <v>8825</v>
      </c>
      <c r="B229" s="824" t="s">
        <v>8826</v>
      </c>
      <c r="C229" s="820" t="b">
        <v>1</v>
      </c>
      <c r="D229" s="820" t="b">
        <v>1</v>
      </c>
      <c r="E229" s="820" t="b">
        <v>0</v>
      </c>
      <c r="F229" s="820" t="b">
        <v>0</v>
      </c>
      <c r="G229" s="820" t="b">
        <v>0</v>
      </c>
      <c r="H229" s="820" t="b">
        <v>0</v>
      </c>
      <c r="I229" s="820">
        <v>1</v>
      </c>
      <c r="J229" s="820">
        <v>1</v>
      </c>
      <c r="K229" s="820" t="s">
        <v>8454</v>
      </c>
      <c r="L229" s="822" t="s">
        <v>18649</v>
      </c>
    </row>
    <row r="230" spans="1:12" x14ac:dyDescent="0.25">
      <c r="A230" s="822" t="s">
        <v>8827</v>
      </c>
      <c r="B230" s="824" t="s">
        <v>8828</v>
      </c>
      <c r="C230" s="820" t="b">
        <v>1</v>
      </c>
      <c r="D230" s="820" t="b">
        <v>1</v>
      </c>
      <c r="E230" s="820" t="b">
        <v>0</v>
      </c>
      <c r="F230" s="820" t="b">
        <v>0</v>
      </c>
      <c r="G230" s="820" t="b">
        <v>0</v>
      </c>
      <c r="H230" s="820" t="b">
        <v>0</v>
      </c>
      <c r="I230" s="820">
        <v>1</v>
      </c>
      <c r="J230" s="820">
        <v>2</v>
      </c>
      <c r="K230" s="820" t="s">
        <v>8454</v>
      </c>
      <c r="L230" s="822" t="s">
        <v>18650</v>
      </c>
    </row>
    <row r="231" spans="1:12" x14ac:dyDescent="0.25">
      <c r="A231" s="822" t="s">
        <v>8829</v>
      </c>
      <c r="B231" s="824" t="s">
        <v>17995</v>
      </c>
      <c r="C231" s="820" t="b">
        <v>1</v>
      </c>
      <c r="D231" s="820" t="b">
        <v>1</v>
      </c>
      <c r="E231" s="820" t="b">
        <v>0</v>
      </c>
      <c r="F231" s="820" t="b">
        <v>0</v>
      </c>
      <c r="G231" s="820" t="b">
        <v>0</v>
      </c>
      <c r="H231" s="820" t="b">
        <v>0</v>
      </c>
      <c r="I231" s="820">
        <v>1</v>
      </c>
      <c r="J231" s="820">
        <v>102</v>
      </c>
      <c r="K231" s="820" t="s">
        <v>8454</v>
      </c>
      <c r="L231" s="822" t="s">
        <v>18637</v>
      </c>
    </row>
    <row r="232" spans="1:12" x14ac:dyDescent="0.25">
      <c r="A232" s="822" t="s">
        <v>8830</v>
      </c>
      <c r="B232" s="824" t="s">
        <v>8831</v>
      </c>
      <c r="C232" s="820" t="b">
        <v>1</v>
      </c>
      <c r="D232" s="820" t="b">
        <v>1</v>
      </c>
      <c r="E232" s="820" t="b">
        <v>0</v>
      </c>
      <c r="F232" s="820" t="b">
        <v>0</v>
      </c>
      <c r="G232" s="820" t="b">
        <v>0</v>
      </c>
      <c r="H232" s="820" t="b">
        <v>0</v>
      </c>
      <c r="I232" s="820">
        <v>1</v>
      </c>
      <c r="J232" s="820">
        <v>3</v>
      </c>
      <c r="K232" s="820" t="s">
        <v>8454</v>
      </c>
      <c r="L232" s="822" t="s">
        <v>18651</v>
      </c>
    </row>
    <row r="233" spans="1:12" x14ac:dyDescent="0.25">
      <c r="A233" s="822" t="s">
        <v>8832</v>
      </c>
      <c r="B233" s="824" t="s">
        <v>8833</v>
      </c>
      <c r="C233" s="820" t="b">
        <v>1</v>
      </c>
      <c r="D233" s="820" t="b">
        <v>1</v>
      </c>
      <c r="E233" s="820" t="b">
        <v>0</v>
      </c>
      <c r="F233" s="820" t="b">
        <v>0</v>
      </c>
      <c r="G233" s="820" t="b">
        <v>0</v>
      </c>
      <c r="H233" s="820" t="b">
        <v>0</v>
      </c>
      <c r="I233" s="820">
        <v>1</v>
      </c>
      <c r="J233" s="820">
        <v>1</v>
      </c>
      <c r="K233" s="820" t="s">
        <v>8454</v>
      </c>
      <c r="L233" s="822" t="s">
        <v>18652</v>
      </c>
    </row>
    <row r="234" spans="1:12" x14ac:dyDescent="0.25">
      <c r="A234" s="822" t="s">
        <v>8834</v>
      </c>
      <c r="B234" s="824" t="s">
        <v>8784</v>
      </c>
      <c r="C234" s="820" t="b">
        <v>1</v>
      </c>
      <c r="D234" s="820" t="b">
        <v>1</v>
      </c>
      <c r="E234" s="820" t="b">
        <v>0</v>
      </c>
      <c r="F234" s="820" t="b">
        <v>0</v>
      </c>
      <c r="G234" s="820" t="b">
        <v>0</v>
      </c>
      <c r="H234" s="820" t="b">
        <v>0</v>
      </c>
      <c r="I234" s="820">
        <v>1</v>
      </c>
      <c r="J234" s="820">
        <v>1</v>
      </c>
      <c r="K234" s="820" t="s">
        <v>8454</v>
      </c>
      <c r="L234" s="822" t="s">
        <v>18631</v>
      </c>
    </row>
    <row r="235" spans="1:12" x14ac:dyDescent="0.25">
      <c r="A235" s="822" t="s">
        <v>8835</v>
      </c>
      <c r="B235" s="824" t="s">
        <v>8836</v>
      </c>
      <c r="C235" s="820" t="b">
        <v>1</v>
      </c>
      <c r="D235" s="820" t="b">
        <v>1</v>
      </c>
      <c r="E235" s="820" t="b">
        <v>0</v>
      </c>
      <c r="F235" s="820" t="b">
        <v>0</v>
      </c>
      <c r="G235" s="820" t="b">
        <v>0</v>
      </c>
      <c r="H235" s="820" t="b">
        <v>0</v>
      </c>
      <c r="I235" s="820">
        <v>1</v>
      </c>
      <c r="J235" s="820">
        <v>17</v>
      </c>
      <c r="K235" s="820" t="s">
        <v>8454</v>
      </c>
      <c r="L235" s="822" t="s">
        <v>18653</v>
      </c>
    </row>
    <row r="236" spans="1:12" x14ac:dyDescent="0.25">
      <c r="A236" s="822" t="s">
        <v>8837</v>
      </c>
      <c r="B236" s="824" t="s">
        <v>8788</v>
      </c>
      <c r="C236" s="820" t="b">
        <v>1</v>
      </c>
      <c r="D236" s="820" t="b">
        <v>1</v>
      </c>
      <c r="E236" s="820" t="b">
        <v>0</v>
      </c>
      <c r="F236" s="820" t="b">
        <v>0</v>
      </c>
      <c r="G236" s="820" t="b">
        <v>0</v>
      </c>
      <c r="H236" s="820" t="b">
        <v>0</v>
      </c>
      <c r="I236" s="820">
        <v>1</v>
      </c>
      <c r="J236" s="820">
        <v>17</v>
      </c>
      <c r="K236" s="820" t="s">
        <v>8454</v>
      </c>
      <c r="L236" s="822" t="s">
        <v>18633</v>
      </c>
    </row>
    <row r="237" spans="1:12" x14ac:dyDescent="0.25">
      <c r="A237" s="822" t="s">
        <v>8838</v>
      </c>
      <c r="B237" s="824" t="s">
        <v>8790</v>
      </c>
      <c r="C237" s="820" t="b">
        <v>1</v>
      </c>
      <c r="D237" s="820" t="b">
        <v>1</v>
      </c>
      <c r="E237" s="820" t="b">
        <v>0</v>
      </c>
      <c r="F237" s="820" t="b">
        <v>0</v>
      </c>
      <c r="G237" s="820" t="b">
        <v>0</v>
      </c>
      <c r="H237" s="820" t="b">
        <v>0</v>
      </c>
      <c r="I237" s="820">
        <v>1</v>
      </c>
      <c r="J237" s="820">
        <v>17</v>
      </c>
      <c r="K237" s="820" t="s">
        <v>8454</v>
      </c>
      <c r="L237" s="822" t="s">
        <v>18634</v>
      </c>
    </row>
    <row r="238" spans="1:12" x14ac:dyDescent="0.25">
      <c r="A238" s="822" t="s">
        <v>8839</v>
      </c>
      <c r="B238" s="824" t="s">
        <v>8840</v>
      </c>
      <c r="C238" s="820" t="b">
        <v>1</v>
      </c>
      <c r="D238" s="820" t="b">
        <v>1</v>
      </c>
      <c r="E238" s="820" t="b">
        <v>0</v>
      </c>
      <c r="F238" s="820" t="b">
        <v>0</v>
      </c>
      <c r="G238" s="820" t="b">
        <v>0</v>
      </c>
      <c r="H238" s="820" t="b">
        <v>0</v>
      </c>
      <c r="I238" s="820">
        <v>1</v>
      </c>
      <c r="J238" s="820">
        <v>1</v>
      </c>
      <c r="K238" s="820" t="s">
        <v>8454</v>
      </c>
      <c r="L238" s="822" t="s">
        <v>18654</v>
      </c>
    </row>
    <row r="239" spans="1:12" x14ac:dyDescent="0.25">
      <c r="A239" s="822" t="s">
        <v>8841</v>
      </c>
      <c r="B239" s="824" t="s">
        <v>8842</v>
      </c>
      <c r="C239" s="820" t="b">
        <v>1</v>
      </c>
      <c r="D239" s="820" t="b">
        <v>1</v>
      </c>
      <c r="E239" s="820" t="b">
        <v>0</v>
      </c>
      <c r="F239" s="820" t="b">
        <v>0</v>
      </c>
      <c r="G239" s="820" t="b">
        <v>0</v>
      </c>
      <c r="H239" s="820" t="b">
        <v>0</v>
      </c>
      <c r="I239" s="820">
        <v>1</v>
      </c>
      <c r="J239" s="820">
        <v>1</v>
      </c>
      <c r="K239" s="820" t="s">
        <v>8454</v>
      </c>
      <c r="L239" s="822" t="s">
        <v>18655</v>
      </c>
    </row>
    <row r="240" spans="1:12" x14ac:dyDescent="0.25">
      <c r="A240" s="822" t="s">
        <v>8843</v>
      </c>
      <c r="B240" s="824" t="s">
        <v>8844</v>
      </c>
      <c r="C240" s="820" t="b">
        <v>1</v>
      </c>
      <c r="D240" s="820" t="b">
        <v>1</v>
      </c>
      <c r="E240" s="820" t="b">
        <v>0</v>
      </c>
      <c r="F240" s="820" t="b">
        <v>0</v>
      </c>
      <c r="G240" s="820" t="b">
        <v>0</v>
      </c>
      <c r="H240" s="820" t="b">
        <v>0</v>
      </c>
      <c r="I240" s="820">
        <v>1</v>
      </c>
      <c r="J240" s="820">
        <v>2</v>
      </c>
      <c r="K240" s="820" t="s">
        <v>8454</v>
      </c>
      <c r="L240" s="822" t="s">
        <v>18656</v>
      </c>
    </row>
    <row r="241" spans="1:12" x14ac:dyDescent="0.25">
      <c r="A241" s="822" t="s">
        <v>8845</v>
      </c>
      <c r="B241" s="824" t="s">
        <v>8846</v>
      </c>
      <c r="C241" s="820" t="b">
        <v>1</v>
      </c>
      <c r="D241" s="820" t="b">
        <v>1</v>
      </c>
      <c r="E241" s="820" t="b">
        <v>0</v>
      </c>
      <c r="F241" s="820" t="b">
        <v>0</v>
      </c>
      <c r="G241" s="820" t="b">
        <v>0</v>
      </c>
      <c r="H241" s="820" t="b">
        <v>0</v>
      </c>
      <c r="I241" s="820">
        <v>1</v>
      </c>
      <c r="J241" s="820">
        <v>4</v>
      </c>
      <c r="K241" s="820" t="s">
        <v>8454</v>
      </c>
      <c r="L241" s="822" t="s">
        <v>18657</v>
      </c>
    </row>
    <row r="242" spans="1:12" x14ac:dyDescent="0.25">
      <c r="A242" s="822" t="s">
        <v>8847</v>
      </c>
      <c r="B242" s="824" t="s">
        <v>17995</v>
      </c>
      <c r="C242" s="820" t="b">
        <v>1</v>
      </c>
      <c r="D242" s="820" t="b">
        <v>1</v>
      </c>
      <c r="E242" s="820" t="b">
        <v>0</v>
      </c>
      <c r="F242" s="820" t="b">
        <v>0</v>
      </c>
      <c r="G242" s="820" t="b">
        <v>0</v>
      </c>
      <c r="H242" s="820" t="b">
        <v>0</v>
      </c>
      <c r="I242" s="820">
        <v>1</v>
      </c>
      <c r="J242" s="820">
        <v>102</v>
      </c>
      <c r="K242" s="820" t="s">
        <v>8454</v>
      </c>
      <c r="L242" s="822" t="s">
        <v>18637</v>
      </c>
    </row>
    <row r="243" spans="1:12" x14ac:dyDescent="0.25">
      <c r="A243" s="822" t="s">
        <v>8848</v>
      </c>
      <c r="B243" s="824" t="s">
        <v>8849</v>
      </c>
      <c r="C243" s="820" t="b">
        <v>1</v>
      </c>
      <c r="D243" s="820" t="b">
        <v>1</v>
      </c>
      <c r="E243" s="820" t="b">
        <v>0</v>
      </c>
      <c r="F243" s="820" t="b">
        <v>0</v>
      </c>
      <c r="G243" s="820" t="b">
        <v>0</v>
      </c>
      <c r="H243" s="820" t="b">
        <v>0</v>
      </c>
      <c r="I243" s="820">
        <v>1</v>
      </c>
      <c r="J243" s="820">
        <v>3</v>
      </c>
      <c r="K243" s="820" t="s">
        <v>8454</v>
      </c>
      <c r="L243" s="822" t="s">
        <v>18658</v>
      </c>
    </row>
    <row r="244" spans="1:12" x14ac:dyDescent="0.25">
      <c r="A244" s="822" t="s">
        <v>8850</v>
      </c>
      <c r="B244" s="824" t="s">
        <v>8851</v>
      </c>
      <c r="C244" s="820" t="b">
        <v>1</v>
      </c>
      <c r="D244" s="820" t="b">
        <v>1</v>
      </c>
      <c r="E244" s="820" t="b">
        <v>0</v>
      </c>
      <c r="F244" s="820" t="b">
        <v>0</v>
      </c>
      <c r="G244" s="820" t="b">
        <v>0</v>
      </c>
      <c r="H244" s="820" t="b">
        <v>0</v>
      </c>
      <c r="I244" s="820">
        <v>1</v>
      </c>
      <c r="J244" s="820">
        <v>1</v>
      </c>
      <c r="K244" s="820" t="s">
        <v>8454</v>
      </c>
      <c r="L244" s="822" t="s">
        <v>18659</v>
      </c>
    </row>
    <row r="245" spans="1:12" x14ac:dyDescent="0.25">
      <c r="A245" s="822" t="s">
        <v>8852</v>
      </c>
      <c r="B245" s="824" t="s">
        <v>8853</v>
      </c>
      <c r="C245" s="820" t="b">
        <v>1</v>
      </c>
      <c r="D245" s="820" t="b">
        <v>1</v>
      </c>
      <c r="E245" s="820" t="b">
        <v>0</v>
      </c>
      <c r="F245" s="820" t="b">
        <v>0</v>
      </c>
      <c r="G245" s="820" t="b">
        <v>0</v>
      </c>
      <c r="H245" s="820" t="b">
        <v>0</v>
      </c>
      <c r="I245" s="820">
        <v>1</v>
      </c>
      <c r="J245" s="820">
        <v>1</v>
      </c>
      <c r="K245" s="820" t="s">
        <v>8454</v>
      </c>
      <c r="L245" s="822" t="s">
        <v>18660</v>
      </c>
    </row>
    <row r="246" spans="1:12" x14ac:dyDescent="0.25">
      <c r="A246" s="822" t="s">
        <v>8854</v>
      </c>
      <c r="B246" s="824" t="s">
        <v>8784</v>
      </c>
      <c r="C246" s="820" t="b">
        <v>1</v>
      </c>
      <c r="D246" s="820" t="b">
        <v>1</v>
      </c>
      <c r="E246" s="820" t="b">
        <v>0</v>
      </c>
      <c r="F246" s="820" t="b">
        <v>0</v>
      </c>
      <c r="G246" s="820" t="b">
        <v>0</v>
      </c>
      <c r="H246" s="820" t="b">
        <v>0</v>
      </c>
      <c r="I246" s="820">
        <v>1</v>
      </c>
      <c r="J246" s="820">
        <v>1</v>
      </c>
      <c r="K246" s="820" t="s">
        <v>8454</v>
      </c>
      <c r="L246" s="822" t="s">
        <v>18631</v>
      </c>
    </row>
    <row r="247" spans="1:12" x14ac:dyDescent="0.25">
      <c r="A247" s="822" t="s">
        <v>8855</v>
      </c>
      <c r="B247" s="824" t="s">
        <v>8786</v>
      </c>
      <c r="C247" s="820" t="b">
        <v>1</v>
      </c>
      <c r="D247" s="820" t="b">
        <v>1</v>
      </c>
      <c r="E247" s="820" t="b">
        <v>0</v>
      </c>
      <c r="F247" s="820" t="b">
        <v>0</v>
      </c>
      <c r="G247" s="820" t="b">
        <v>0</v>
      </c>
      <c r="H247" s="820" t="b">
        <v>0</v>
      </c>
      <c r="I247" s="820">
        <v>1</v>
      </c>
      <c r="J247" s="820">
        <v>17</v>
      </c>
      <c r="K247" s="820" t="s">
        <v>8454</v>
      </c>
      <c r="L247" s="822" t="s">
        <v>18632</v>
      </c>
    </row>
    <row r="248" spans="1:12" x14ac:dyDescent="0.25">
      <c r="A248" s="822" t="s">
        <v>8856</v>
      </c>
      <c r="B248" s="824" t="s">
        <v>8788</v>
      </c>
      <c r="C248" s="820" t="b">
        <v>1</v>
      </c>
      <c r="D248" s="820" t="b">
        <v>1</v>
      </c>
      <c r="E248" s="820" t="b">
        <v>0</v>
      </c>
      <c r="F248" s="820" t="b">
        <v>0</v>
      </c>
      <c r="G248" s="820" t="b">
        <v>0</v>
      </c>
      <c r="H248" s="820" t="b">
        <v>0</v>
      </c>
      <c r="I248" s="820">
        <v>1</v>
      </c>
      <c r="J248" s="820">
        <v>17</v>
      </c>
      <c r="K248" s="820" t="s">
        <v>8454</v>
      </c>
      <c r="L248" s="822" t="s">
        <v>18633</v>
      </c>
    </row>
    <row r="249" spans="1:12" x14ac:dyDescent="0.25">
      <c r="A249" s="822" t="s">
        <v>8857</v>
      </c>
      <c r="B249" s="824" t="s">
        <v>8790</v>
      </c>
      <c r="C249" s="820" t="b">
        <v>1</v>
      </c>
      <c r="D249" s="820" t="b">
        <v>1</v>
      </c>
      <c r="E249" s="820" t="b">
        <v>0</v>
      </c>
      <c r="F249" s="820" t="b">
        <v>0</v>
      </c>
      <c r="G249" s="820" t="b">
        <v>0</v>
      </c>
      <c r="H249" s="820" t="b">
        <v>0</v>
      </c>
      <c r="I249" s="820">
        <v>1</v>
      </c>
      <c r="J249" s="820">
        <v>17</v>
      </c>
      <c r="K249" s="820" t="s">
        <v>8454</v>
      </c>
      <c r="L249" s="822" t="s">
        <v>18634</v>
      </c>
    </row>
    <row r="250" spans="1:12" x14ac:dyDescent="0.25">
      <c r="A250" s="822" t="s">
        <v>8858</v>
      </c>
      <c r="B250" s="824" t="s">
        <v>8792</v>
      </c>
      <c r="C250" s="820" t="b">
        <v>1</v>
      </c>
      <c r="D250" s="820" t="b">
        <v>1</v>
      </c>
      <c r="E250" s="820" t="b">
        <v>0</v>
      </c>
      <c r="F250" s="820" t="b">
        <v>0</v>
      </c>
      <c r="G250" s="820" t="b">
        <v>0</v>
      </c>
      <c r="H250" s="820" t="b">
        <v>0</v>
      </c>
      <c r="I250" s="820">
        <v>1</v>
      </c>
      <c r="J250" s="820">
        <v>1</v>
      </c>
      <c r="K250" s="820" t="s">
        <v>8454</v>
      </c>
      <c r="L250" s="822" t="s">
        <v>18635</v>
      </c>
    </row>
    <row r="251" spans="1:12" x14ac:dyDescent="0.25">
      <c r="A251" s="822" t="s">
        <v>8859</v>
      </c>
      <c r="B251" s="824" t="s">
        <v>8794</v>
      </c>
      <c r="C251" s="820" t="b">
        <v>1</v>
      </c>
      <c r="D251" s="820" t="b">
        <v>1</v>
      </c>
      <c r="E251" s="820" t="b">
        <v>0</v>
      </c>
      <c r="F251" s="820" t="b">
        <v>0</v>
      </c>
      <c r="G251" s="820" t="b">
        <v>0</v>
      </c>
      <c r="H251" s="820" t="b">
        <v>0</v>
      </c>
      <c r="I251" s="820">
        <v>1</v>
      </c>
      <c r="J251" s="820">
        <v>1</v>
      </c>
      <c r="K251" s="820" t="s">
        <v>8454</v>
      </c>
      <c r="L251" s="822" t="s">
        <v>18636</v>
      </c>
    </row>
    <row r="252" spans="1:12" x14ac:dyDescent="0.25">
      <c r="A252" s="822" t="s">
        <v>8860</v>
      </c>
      <c r="B252" s="824" t="s">
        <v>17995</v>
      </c>
      <c r="C252" s="820" t="b">
        <v>1</v>
      </c>
      <c r="D252" s="820" t="b">
        <v>1</v>
      </c>
      <c r="E252" s="820" t="b">
        <v>0</v>
      </c>
      <c r="F252" s="820" t="b">
        <v>0</v>
      </c>
      <c r="G252" s="820" t="b">
        <v>0</v>
      </c>
      <c r="H252" s="820" t="b">
        <v>0</v>
      </c>
      <c r="I252" s="820">
        <v>1</v>
      </c>
      <c r="J252" s="820">
        <v>102</v>
      </c>
      <c r="K252" s="820" t="s">
        <v>8454</v>
      </c>
      <c r="L252" s="822" t="s">
        <v>18637</v>
      </c>
    </row>
    <row r="253" spans="1:12" x14ac:dyDescent="0.25">
      <c r="A253" s="822" t="s">
        <v>8861</v>
      </c>
      <c r="B253" s="824" t="s">
        <v>8862</v>
      </c>
      <c r="C253" s="820" t="b">
        <v>1</v>
      </c>
      <c r="D253" s="820" t="b">
        <v>1</v>
      </c>
      <c r="E253" s="820" t="b">
        <v>0</v>
      </c>
      <c r="F253" s="820" t="b">
        <v>0</v>
      </c>
      <c r="G253" s="820" t="b">
        <v>0</v>
      </c>
      <c r="H253" s="820" t="b">
        <v>0</v>
      </c>
      <c r="I253" s="820">
        <v>1</v>
      </c>
      <c r="J253" s="820">
        <v>3</v>
      </c>
      <c r="K253" s="820" t="s">
        <v>8454</v>
      </c>
      <c r="L253" s="822" t="s">
        <v>18661</v>
      </c>
    </row>
    <row r="254" spans="1:12" x14ac:dyDescent="0.25">
      <c r="A254" s="822" t="s">
        <v>8863</v>
      </c>
      <c r="B254" s="824" t="s">
        <v>8864</v>
      </c>
      <c r="C254" s="820" t="b">
        <v>1</v>
      </c>
      <c r="D254" s="820" t="b">
        <v>1</v>
      </c>
      <c r="E254" s="820" t="b">
        <v>0</v>
      </c>
      <c r="F254" s="820" t="b">
        <v>0</v>
      </c>
      <c r="G254" s="820" t="b">
        <v>0</v>
      </c>
      <c r="H254" s="820" t="b">
        <v>0</v>
      </c>
      <c r="I254" s="820">
        <v>1</v>
      </c>
      <c r="J254" s="820">
        <v>1</v>
      </c>
      <c r="K254" s="820" t="s">
        <v>8454</v>
      </c>
      <c r="L254" s="822" t="s">
        <v>18662</v>
      </c>
    </row>
    <row r="255" spans="1:12" x14ac:dyDescent="0.25">
      <c r="A255" s="822" t="s">
        <v>8865</v>
      </c>
      <c r="B255" s="824" t="s">
        <v>8784</v>
      </c>
      <c r="C255" s="820" t="b">
        <v>1</v>
      </c>
      <c r="D255" s="820" t="b">
        <v>1</v>
      </c>
      <c r="E255" s="820" t="b">
        <v>0</v>
      </c>
      <c r="F255" s="820" t="b">
        <v>0</v>
      </c>
      <c r="G255" s="820" t="b">
        <v>0</v>
      </c>
      <c r="H255" s="820" t="b">
        <v>0</v>
      </c>
      <c r="I255" s="820">
        <v>1</v>
      </c>
      <c r="J255" s="820">
        <v>1</v>
      </c>
      <c r="K255" s="820" t="s">
        <v>8454</v>
      </c>
      <c r="L255" s="822" t="s">
        <v>18631</v>
      </c>
    </row>
    <row r="256" spans="1:12" x14ac:dyDescent="0.25">
      <c r="A256" s="822" t="s">
        <v>8866</v>
      </c>
      <c r="B256" s="824" t="s">
        <v>8802</v>
      </c>
      <c r="C256" s="820" t="b">
        <v>1</v>
      </c>
      <c r="D256" s="820" t="b">
        <v>1</v>
      </c>
      <c r="E256" s="820" t="b">
        <v>0</v>
      </c>
      <c r="F256" s="820" t="b">
        <v>0</v>
      </c>
      <c r="G256" s="820" t="b">
        <v>0</v>
      </c>
      <c r="H256" s="820" t="b">
        <v>0</v>
      </c>
      <c r="I256" s="820">
        <v>1</v>
      </c>
      <c r="J256" s="820">
        <v>17</v>
      </c>
      <c r="K256" s="820" t="s">
        <v>8454</v>
      </c>
      <c r="L256" s="822" t="s">
        <v>18640</v>
      </c>
    </row>
    <row r="257" spans="1:12" x14ac:dyDescent="0.25">
      <c r="A257" s="822" t="s">
        <v>8867</v>
      </c>
      <c r="B257" s="824" t="s">
        <v>8788</v>
      </c>
      <c r="C257" s="820" t="b">
        <v>1</v>
      </c>
      <c r="D257" s="820" t="b">
        <v>1</v>
      </c>
      <c r="E257" s="820" t="b">
        <v>0</v>
      </c>
      <c r="F257" s="820" t="b">
        <v>0</v>
      </c>
      <c r="G257" s="820" t="b">
        <v>0</v>
      </c>
      <c r="H257" s="820" t="b">
        <v>0</v>
      </c>
      <c r="I257" s="820">
        <v>1</v>
      </c>
      <c r="J257" s="820">
        <v>17</v>
      </c>
      <c r="K257" s="820" t="s">
        <v>8454</v>
      </c>
      <c r="L257" s="822" t="s">
        <v>18633</v>
      </c>
    </row>
    <row r="258" spans="1:12" x14ac:dyDescent="0.25">
      <c r="A258" s="822" t="s">
        <v>8868</v>
      </c>
      <c r="B258" s="824" t="s">
        <v>8790</v>
      </c>
      <c r="C258" s="820" t="b">
        <v>1</v>
      </c>
      <c r="D258" s="820" t="b">
        <v>1</v>
      </c>
      <c r="E258" s="820" t="b">
        <v>0</v>
      </c>
      <c r="F258" s="820" t="b">
        <v>0</v>
      </c>
      <c r="G258" s="820" t="b">
        <v>0</v>
      </c>
      <c r="H258" s="820" t="b">
        <v>0</v>
      </c>
      <c r="I258" s="820">
        <v>1</v>
      </c>
      <c r="J258" s="820">
        <v>17</v>
      </c>
      <c r="K258" s="820" t="s">
        <v>8454</v>
      </c>
      <c r="L258" s="822" t="s">
        <v>18634</v>
      </c>
    </row>
    <row r="259" spans="1:12" x14ac:dyDescent="0.25">
      <c r="A259" s="822" t="s">
        <v>8869</v>
      </c>
      <c r="B259" s="824" t="s">
        <v>8806</v>
      </c>
      <c r="C259" s="820" t="b">
        <v>1</v>
      </c>
      <c r="D259" s="820" t="b">
        <v>1</v>
      </c>
      <c r="E259" s="820" t="b">
        <v>0</v>
      </c>
      <c r="F259" s="820" t="b">
        <v>0</v>
      </c>
      <c r="G259" s="820" t="b">
        <v>0</v>
      </c>
      <c r="H259" s="820" t="b">
        <v>0</v>
      </c>
      <c r="I259" s="820">
        <v>1</v>
      </c>
      <c r="J259" s="820">
        <v>1</v>
      </c>
      <c r="K259" s="820" t="s">
        <v>8454</v>
      </c>
      <c r="L259" s="822" t="s">
        <v>18641</v>
      </c>
    </row>
    <row r="260" spans="1:12" x14ac:dyDescent="0.25">
      <c r="A260" s="822" t="s">
        <v>8870</v>
      </c>
      <c r="B260" s="824" t="s">
        <v>8808</v>
      </c>
      <c r="C260" s="820" t="b">
        <v>1</v>
      </c>
      <c r="D260" s="820" t="b">
        <v>1</v>
      </c>
      <c r="E260" s="820" t="b">
        <v>0</v>
      </c>
      <c r="F260" s="820" t="b">
        <v>0</v>
      </c>
      <c r="G260" s="820" t="b">
        <v>0</v>
      </c>
      <c r="H260" s="820" t="b">
        <v>0</v>
      </c>
      <c r="I260" s="820">
        <v>1</v>
      </c>
      <c r="J260" s="820">
        <v>1</v>
      </c>
      <c r="K260" s="820" t="s">
        <v>8454</v>
      </c>
      <c r="L260" s="822" t="s">
        <v>18642</v>
      </c>
    </row>
    <row r="261" spans="1:12" x14ac:dyDescent="0.25">
      <c r="A261" s="822" t="s">
        <v>8871</v>
      </c>
      <c r="B261" s="824" t="s">
        <v>8810</v>
      </c>
      <c r="C261" s="820" t="b">
        <v>1</v>
      </c>
      <c r="D261" s="820" t="b">
        <v>1</v>
      </c>
      <c r="E261" s="820" t="b">
        <v>0</v>
      </c>
      <c r="F261" s="820" t="b">
        <v>0</v>
      </c>
      <c r="G261" s="820" t="b">
        <v>0</v>
      </c>
      <c r="H261" s="820" t="b">
        <v>0</v>
      </c>
      <c r="I261" s="820">
        <v>1</v>
      </c>
      <c r="J261" s="820">
        <v>1</v>
      </c>
      <c r="K261" s="820" t="s">
        <v>8454</v>
      </c>
      <c r="L261" s="822" t="s">
        <v>18643</v>
      </c>
    </row>
    <row r="262" spans="1:12" x14ac:dyDescent="0.25">
      <c r="A262" s="822" t="s">
        <v>8872</v>
      </c>
      <c r="B262" s="824" t="s">
        <v>17995</v>
      </c>
      <c r="C262" s="820" t="b">
        <v>1</v>
      </c>
      <c r="D262" s="820" t="b">
        <v>1</v>
      </c>
      <c r="E262" s="820" t="b">
        <v>0</v>
      </c>
      <c r="F262" s="820" t="b">
        <v>0</v>
      </c>
      <c r="G262" s="820" t="b">
        <v>0</v>
      </c>
      <c r="H262" s="820" t="b">
        <v>0</v>
      </c>
      <c r="I262" s="820">
        <v>1</v>
      </c>
      <c r="J262" s="820">
        <v>102</v>
      </c>
      <c r="K262" s="820" t="s">
        <v>8454</v>
      </c>
      <c r="L262" s="822" t="s">
        <v>18637</v>
      </c>
    </row>
    <row r="263" spans="1:12" x14ac:dyDescent="0.25">
      <c r="A263" s="822" t="s">
        <v>8873</v>
      </c>
      <c r="B263" s="824" t="s">
        <v>8874</v>
      </c>
      <c r="C263" s="820" t="b">
        <v>1</v>
      </c>
      <c r="D263" s="820" t="b">
        <v>1</v>
      </c>
      <c r="E263" s="820" t="b">
        <v>0</v>
      </c>
      <c r="F263" s="820" t="b">
        <v>0</v>
      </c>
      <c r="G263" s="820" t="b">
        <v>0</v>
      </c>
      <c r="H263" s="820" t="b">
        <v>0</v>
      </c>
      <c r="I263" s="820">
        <v>1</v>
      </c>
      <c r="J263" s="820">
        <v>4</v>
      </c>
      <c r="K263" s="820" t="s">
        <v>8454</v>
      </c>
      <c r="L263" s="822" t="s">
        <v>18663</v>
      </c>
    </row>
    <row r="264" spans="1:12" x14ac:dyDescent="0.25">
      <c r="A264" s="822" t="s">
        <v>8875</v>
      </c>
      <c r="B264" s="824" t="s">
        <v>8876</v>
      </c>
      <c r="C264" s="820" t="b">
        <v>1</v>
      </c>
      <c r="D264" s="820" t="b">
        <v>1</v>
      </c>
      <c r="E264" s="820" t="b">
        <v>0</v>
      </c>
      <c r="F264" s="820" t="b">
        <v>0</v>
      </c>
      <c r="G264" s="820" t="b">
        <v>0</v>
      </c>
      <c r="H264" s="820" t="b">
        <v>0</v>
      </c>
      <c r="I264" s="820">
        <v>1</v>
      </c>
      <c r="J264" s="820">
        <v>4</v>
      </c>
      <c r="K264" s="820" t="s">
        <v>8454</v>
      </c>
      <c r="L264" s="822" t="s">
        <v>18664</v>
      </c>
    </row>
    <row r="265" spans="1:12" x14ac:dyDescent="0.25">
      <c r="A265" s="822" t="s">
        <v>8877</v>
      </c>
      <c r="B265" s="824" t="s">
        <v>8878</v>
      </c>
      <c r="C265" s="820" t="b">
        <v>1</v>
      </c>
      <c r="D265" s="820" t="b">
        <v>1</v>
      </c>
      <c r="E265" s="820" t="b">
        <v>0</v>
      </c>
      <c r="F265" s="820" t="b">
        <v>0</v>
      </c>
      <c r="G265" s="820" t="b">
        <v>0</v>
      </c>
      <c r="H265" s="820" t="b">
        <v>0</v>
      </c>
      <c r="I265" s="820">
        <v>1</v>
      </c>
      <c r="J265" s="820">
        <v>1</v>
      </c>
      <c r="K265" s="820" t="s">
        <v>8454</v>
      </c>
      <c r="L265" s="822" t="s">
        <v>18665</v>
      </c>
    </row>
    <row r="266" spans="1:12" x14ac:dyDescent="0.25">
      <c r="A266" s="822" t="s">
        <v>8879</v>
      </c>
      <c r="B266" s="824" t="s">
        <v>8784</v>
      </c>
      <c r="C266" s="820" t="b">
        <v>1</v>
      </c>
      <c r="D266" s="820" t="b">
        <v>1</v>
      </c>
      <c r="E266" s="820" t="b">
        <v>0</v>
      </c>
      <c r="F266" s="820" t="b">
        <v>0</v>
      </c>
      <c r="G266" s="820" t="b">
        <v>0</v>
      </c>
      <c r="H266" s="820" t="b">
        <v>0</v>
      </c>
      <c r="I266" s="820">
        <v>1</v>
      </c>
      <c r="J266" s="820">
        <v>1</v>
      </c>
      <c r="K266" s="820" t="s">
        <v>8454</v>
      </c>
      <c r="L266" s="822" t="s">
        <v>18631</v>
      </c>
    </row>
    <row r="267" spans="1:12" x14ac:dyDescent="0.25">
      <c r="A267" s="822" t="s">
        <v>8880</v>
      </c>
      <c r="B267" s="824" t="s">
        <v>8820</v>
      </c>
      <c r="C267" s="820" t="b">
        <v>1</v>
      </c>
      <c r="D267" s="820" t="b">
        <v>1</v>
      </c>
      <c r="E267" s="820" t="b">
        <v>0</v>
      </c>
      <c r="F267" s="820" t="b">
        <v>0</v>
      </c>
      <c r="G267" s="820" t="b">
        <v>0</v>
      </c>
      <c r="H267" s="820" t="b">
        <v>0</v>
      </c>
      <c r="I267" s="820">
        <v>1</v>
      </c>
      <c r="J267" s="820">
        <v>17</v>
      </c>
      <c r="K267" s="820" t="s">
        <v>8454</v>
      </c>
      <c r="L267" s="822" t="s">
        <v>18647</v>
      </c>
    </row>
    <row r="268" spans="1:12" x14ac:dyDescent="0.25">
      <c r="A268" s="822" t="s">
        <v>8881</v>
      </c>
      <c r="B268" s="824" t="s">
        <v>8788</v>
      </c>
      <c r="C268" s="820" t="b">
        <v>1</v>
      </c>
      <c r="D268" s="820" t="b">
        <v>1</v>
      </c>
      <c r="E268" s="820" t="b">
        <v>0</v>
      </c>
      <c r="F268" s="820" t="b">
        <v>0</v>
      </c>
      <c r="G268" s="820" t="b">
        <v>0</v>
      </c>
      <c r="H268" s="820" t="b">
        <v>0</v>
      </c>
      <c r="I268" s="820">
        <v>1</v>
      </c>
      <c r="J268" s="820">
        <v>17</v>
      </c>
      <c r="K268" s="820" t="s">
        <v>8454</v>
      </c>
      <c r="L268" s="822" t="s">
        <v>18633</v>
      </c>
    </row>
    <row r="269" spans="1:12" x14ac:dyDescent="0.25">
      <c r="A269" s="822" t="s">
        <v>8882</v>
      </c>
      <c r="B269" s="824" t="s">
        <v>8790</v>
      </c>
      <c r="C269" s="820" t="b">
        <v>1</v>
      </c>
      <c r="D269" s="820" t="b">
        <v>1</v>
      </c>
      <c r="E269" s="820" t="b">
        <v>0</v>
      </c>
      <c r="F269" s="820" t="b">
        <v>0</v>
      </c>
      <c r="G269" s="820" t="b">
        <v>0</v>
      </c>
      <c r="H269" s="820" t="b">
        <v>0</v>
      </c>
      <c r="I269" s="820">
        <v>1</v>
      </c>
      <c r="J269" s="820">
        <v>17</v>
      </c>
      <c r="K269" s="820" t="s">
        <v>8454</v>
      </c>
      <c r="L269" s="822" t="s">
        <v>18634</v>
      </c>
    </row>
    <row r="270" spans="1:12" x14ac:dyDescent="0.25">
      <c r="A270" s="822" t="s">
        <v>8883</v>
      </c>
      <c r="B270" s="824" t="s">
        <v>8824</v>
      </c>
      <c r="C270" s="820" t="b">
        <v>1</v>
      </c>
      <c r="D270" s="820" t="b">
        <v>1</v>
      </c>
      <c r="E270" s="820" t="b">
        <v>0</v>
      </c>
      <c r="F270" s="820" t="b">
        <v>0</v>
      </c>
      <c r="G270" s="820" t="b">
        <v>0</v>
      </c>
      <c r="H270" s="820" t="b">
        <v>0</v>
      </c>
      <c r="I270" s="820">
        <v>1</v>
      </c>
      <c r="J270" s="820">
        <v>1</v>
      </c>
      <c r="K270" s="820" t="s">
        <v>8454</v>
      </c>
      <c r="L270" s="822" t="s">
        <v>18648</v>
      </c>
    </row>
    <row r="271" spans="1:12" x14ac:dyDescent="0.25">
      <c r="A271" s="822" t="s">
        <v>8884</v>
      </c>
      <c r="B271" s="824" t="s">
        <v>8826</v>
      </c>
      <c r="C271" s="820" t="b">
        <v>1</v>
      </c>
      <c r="D271" s="820" t="b">
        <v>1</v>
      </c>
      <c r="E271" s="820" t="b">
        <v>0</v>
      </c>
      <c r="F271" s="820" t="b">
        <v>0</v>
      </c>
      <c r="G271" s="820" t="b">
        <v>0</v>
      </c>
      <c r="H271" s="820" t="b">
        <v>0</v>
      </c>
      <c r="I271" s="820">
        <v>1</v>
      </c>
      <c r="J271" s="820">
        <v>1</v>
      </c>
      <c r="K271" s="820" t="s">
        <v>8454</v>
      </c>
      <c r="L271" s="822" t="s">
        <v>18649</v>
      </c>
    </row>
    <row r="272" spans="1:12" x14ac:dyDescent="0.25">
      <c r="A272" s="822" t="s">
        <v>8885</v>
      </c>
      <c r="B272" s="824" t="s">
        <v>8828</v>
      </c>
      <c r="C272" s="820" t="b">
        <v>1</v>
      </c>
      <c r="D272" s="820" t="b">
        <v>1</v>
      </c>
      <c r="E272" s="820" t="b">
        <v>0</v>
      </c>
      <c r="F272" s="820" t="b">
        <v>0</v>
      </c>
      <c r="G272" s="820" t="b">
        <v>0</v>
      </c>
      <c r="H272" s="820" t="b">
        <v>0</v>
      </c>
      <c r="I272" s="820">
        <v>1</v>
      </c>
      <c r="J272" s="820">
        <v>2</v>
      </c>
      <c r="K272" s="820" t="s">
        <v>8454</v>
      </c>
      <c r="L272" s="822" t="s">
        <v>18650</v>
      </c>
    </row>
    <row r="273" spans="1:12" x14ac:dyDescent="0.25">
      <c r="A273" s="822" t="s">
        <v>8886</v>
      </c>
      <c r="B273" s="824" t="s">
        <v>17995</v>
      </c>
      <c r="C273" s="820" t="b">
        <v>1</v>
      </c>
      <c r="D273" s="820" t="b">
        <v>1</v>
      </c>
      <c r="E273" s="820" t="b">
        <v>0</v>
      </c>
      <c r="F273" s="820" t="b">
        <v>0</v>
      </c>
      <c r="G273" s="820" t="b">
        <v>0</v>
      </c>
      <c r="H273" s="820" t="b">
        <v>0</v>
      </c>
      <c r="I273" s="820">
        <v>1</v>
      </c>
      <c r="J273" s="820">
        <v>102</v>
      </c>
      <c r="K273" s="820" t="s">
        <v>8454</v>
      </c>
      <c r="L273" s="822" t="s">
        <v>18637</v>
      </c>
    </row>
    <row r="274" spans="1:12" x14ac:dyDescent="0.25">
      <c r="A274" s="822" t="s">
        <v>8887</v>
      </c>
      <c r="B274" s="824" t="s">
        <v>8888</v>
      </c>
      <c r="C274" s="820" t="b">
        <v>1</v>
      </c>
      <c r="D274" s="820" t="b">
        <v>1</v>
      </c>
      <c r="E274" s="820" t="b">
        <v>0</v>
      </c>
      <c r="F274" s="820" t="b">
        <v>0</v>
      </c>
      <c r="G274" s="820" t="b">
        <v>0</v>
      </c>
      <c r="H274" s="820" t="b">
        <v>0</v>
      </c>
      <c r="I274" s="820">
        <v>1</v>
      </c>
      <c r="J274" s="820">
        <v>3</v>
      </c>
      <c r="K274" s="820" t="s">
        <v>8454</v>
      </c>
      <c r="L274" s="822" t="s">
        <v>18666</v>
      </c>
    </row>
    <row r="275" spans="1:12" x14ac:dyDescent="0.25">
      <c r="A275" s="822" t="s">
        <v>8889</v>
      </c>
      <c r="B275" s="824" t="s">
        <v>8890</v>
      </c>
      <c r="C275" s="820" t="b">
        <v>1</v>
      </c>
      <c r="D275" s="820" t="b">
        <v>1</v>
      </c>
      <c r="E275" s="820" t="b">
        <v>0</v>
      </c>
      <c r="F275" s="820" t="b">
        <v>0</v>
      </c>
      <c r="G275" s="820" t="b">
        <v>0</v>
      </c>
      <c r="H275" s="820" t="b">
        <v>0</v>
      </c>
      <c r="I275" s="820">
        <v>1</v>
      </c>
      <c r="J275" s="820">
        <v>1</v>
      </c>
      <c r="K275" s="820" t="s">
        <v>8454</v>
      </c>
      <c r="L275" s="822" t="s">
        <v>18667</v>
      </c>
    </row>
    <row r="276" spans="1:12" x14ac:dyDescent="0.25">
      <c r="A276" s="822" t="s">
        <v>8891</v>
      </c>
      <c r="B276" s="824" t="s">
        <v>8784</v>
      </c>
      <c r="C276" s="820" t="b">
        <v>1</v>
      </c>
      <c r="D276" s="820" t="b">
        <v>1</v>
      </c>
      <c r="E276" s="820" t="b">
        <v>0</v>
      </c>
      <c r="F276" s="820" t="b">
        <v>0</v>
      </c>
      <c r="G276" s="820" t="b">
        <v>0</v>
      </c>
      <c r="H276" s="820" t="b">
        <v>0</v>
      </c>
      <c r="I276" s="820">
        <v>1</v>
      </c>
      <c r="J276" s="820">
        <v>1</v>
      </c>
      <c r="K276" s="820" t="s">
        <v>8454</v>
      </c>
      <c r="L276" s="822" t="s">
        <v>18631</v>
      </c>
    </row>
    <row r="277" spans="1:12" x14ac:dyDescent="0.25">
      <c r="A277" s="822" t="s">
        <v>8892</v>
      </c>
      <c r="B277" s="824" t="s">
        <v>8836</v>
      </c>
      <c r="C277" s="820" t="b">
        <v>1</v>
      </c>
      <c r="D277" s="820" t="b">
        <v>1</v>
      </c>
      <c r="E277" s="820" t="b">
        <v>0</v>
      </c>
      <c r="F277" s="820" t="b">
        <v>0</v>
      </c>
      <c r="G277" s="820" t="b">
        <v>0</v>
      </c>
      <c r="H277" s="820" t="b">
        <v>0</v>
      </c>
      <c r="I277" s="820">
        <v>1</v>
      </c>
      <c r="J277" s="820">
        <v>17</v>
      </c>
      <c r="K277" s="820" t="s">
        <v>8454</v>
      </c>
      <c r="L277" s="822" t="s">
        <v>18653</v>
      </c>
    </row>
    <row r="278" spans="1:12" x14ac:dyDescent="0.25">
      <c r="A278" s="822" t="s">
        <v>8893</v>
      </c>
      <c r="B278" s="824" t="s">
        <v>8788</v>
      </c>
      <c r="C278" s="820" t="b">
        <v>1</v>
      </c>
      <c r="D278" s="820" t="b">
        <v>1</v>
      </c>
      <c r="E278" s="820" t="b">
        <v>0</v>
      </c>
      <c r="F278" s="820" t="b">
        <v>0</v>
      </c>
      <c r="G278" s="820" t="b">
        <v>0</v>
      </c>
      <c r="H278" s="820" t="b">
        <v>0</v>
      </c>
      <c r="I278" s="820">
        <v>1</v>
      </c>
      <c r="J278" s="820">
        <v>17</v>
      </c>
      <c r="K278" s="820" t="s">
        <v>8454</v>
      </c>
      <c r="L278" s="822" t="s">
        <v>18633</v>
      </c>
    </row>
    <row r="279" spans="1:12" x14ac:dyDescent="0.25">
      <c r="A279" s="822" t="s">
        <v>8894</v>
      </c>
      <c r="B279" s="824" t="s">
        <v>8790</v>
      </c>
      <c r="C279" s="820" t="b">
        <v>1</v>
      </c>
      <c r="D279" s="820" t="b">
        <v>1</v>
      </c>
      <c r="E279" s="820" t="b">
        <v>0</v>
      </c>
      <c r="F279" s="820" t="b">
        <v>0</v>
      </c>
      <c r="G279" s="820" t="b">
        <v>0</v>
      </c>
      <c r="H279" s="820" t="b">
        <v>0</v>
      </c>
      <c r="I279" s="820">
        <v>1</v>
      </c>
      <c r="J279" s="820">
        <v>17</v>
      </c>
      <c r="K279" s="820" t="s">
        <v>8454</v>
      </c>
      <c r="L279" s="822" t="s">
        <v>18634</v>
      </c>
    </row>
    <row r="280" spans="1:12" x14ac:dyDescent="0.25">
      <c r="A280" s="822" t="s">
        <v>8895</v>
      </c>
      <c r="B280" s="824" t="s">
        <v>8840</v>
      </c>
      <c r="C280" s="820" t="b">
        <v>1</v>
      </c>
      <c r="D280" s="820" t="b">
        <v>1</v>
      </c>
      <c r="E280" s="820" t="b">
        <v>0</v>
      </c>
      <c r="F280" s="820" t="b">
        <v>0</v>
      </c>
      <c r="G280" s="820" t="b">
        <v>0</v>
      </c>
      <c r="H280" s="820" t="b">
        <v>0</v>
      </c>
      <c r="I280" s="820">
        <v>1</v>
      </c>
      <c r="J280" s="820">
        <v>1</v>
      </c>
      <c r="K280" s="820" t="s">
        <v>8454</v>
      </c>
      <c r="L280" s="822" t="s">
        <v>18654</v>
      </c>
    </row>
    <row r="281" spans="1:12" x14ac:dyDescent="0.25">
      <c r="A281" s="822" t="s">
        <v>8896</v>
      </c>
      <c r="B281" s="824" t="s">
        <v>8842</v>
      </c>
      <c r="C281" s="820" t="b">
        <v>1</v>
      </c>
      <c r="D281" s="820" t="b">
        <v>1</v>
      </c>
      <c r="E281" s="820" t="b">
        <v>0</v>
      </c>
      <c r="F281" s="820" t="b">
        <v>0</v>
      </c>
      <c r="G281" s="820" t="b">
        <v>0</v>
      </c>
      <c r="H281" s="820" t="b">
        <v>0</v>
      </c>
      <c r="I281" s="820">
        <v>1</v>
      </c>
      <c r="J281" s="820">
        <v>1</v>
      </c>
      <c r="K281" s="820" t="s">
        <v>8454</v>
      </c>
      <c r="L281" s="822" t="s">
        <v>18655</v>
      </c>
    </row>
    <row r="282" spans="1:12" x14ac:dyDescent="0.25">
      <c r="A282" s="822" t="s">
        <v>8897</v>
      </c>
      <c r="B282" s="824" t="s">
        <v>8844</v>
      </c>
      <c r="C282" s="820" t="b">
        <v>1</v>
      </c>
      <c r="D282" s="820" t="b">
        <v>1</v>
      </c>
      <c r="E282" s="820" t="b">
        <v>0</v>
      </c>
      <c r="F282" s="820" t="b">
        <v>0</v>
      </c>
      <c r="G282" s="820" t="b">
        <v>0</v>
      </c>
      <c r="H282" s="820" t="b">
        <v>0</v>
      </c>
      <c r="I282" s="820">
        <v>1</v>
      </c>
      <c r="J282" s="820">
        <v>2</v>
      </c>
      <c r="K282" s="820" t="s">
        <v>8454</v>
      </c>
      <c r="L282" s="822" t="s">
        <v>18656</v>
      </c>
    </row>
    <row r="283" spans="1:12" x14ac:dyDescent="0.25">
      <c r="A283" s="822" t="s">
        <v>8898</v>
      </c>
      <c r="B283" s="824" t="s">
        <v>8899</v>
      </c>
      <c r="C283" s="820" t="b">
        <v>1</v>
      </c>
      <c r="D283" s="820" t="b">
        <v>1</v>
      </c>
      <c r="E283" s="820" t="b">
        <v>0</v>
      </c>
      <c r="F283" s="820" t="b">
        <v>0</v>
      </c>
      <c r="G283" s="820" t="b">
        <v>0</v>
      </c>
      <c r="H283" s="820" t="b">
        <v>0</v>
      </c>
      <c r="I283" s="820">
        <v>1</v>
      </c>
      <c r="J283" s="820">
        <v>4</v>
      </c>
      <c r="K283" s="820" t="s">
        <v>8454</v>
      </c>
      <c r="L283" s="822" t="s">
        <v>18668</v>
      </c>
    </row>
    <row r="284" spans="1:12" x14ac:dyDescent="0.25">
      <c r="A284" s="822" t="s">
        <v>8900</v>
      </c>
      <c r="B284" s="824" t="s">
        <v>17995</v>
      </c>
      <c r="C284" s="820" t="b">
        <v>1</v>
      </c>
      <c r="D284" s="820" t="b">
        <v>1</v>
      </c>
      <c r="E284" s="820" t="b">
        <v>0</v>
      </c>
      <c r="F284" s="820" t="b">
        <v>0</v>
      </c>
      <c r="G284" s="820" t="b">
        <v>0</v>
      </c>
      <c r="H284" s="820" t="b">
        <v>0</v>
      </c>
      <c r="I284" s="820">
        <v>1</v>
      </c>
      <c r="J284" s="820">
        <v>102</v>
      </c>
      <c r="K284" s="820" t="s">
        <v>8454</v>
      </c>
      <c r="L284" s="822" t="s">
        <v>18637</v>
      </c>
    </row>
    <row r="285" spans="1:12" x14ac:dyDescent="0.25">
      <c r="A285" s="822" t="s">
        <v>8901</v>
      </c>
      <c r="B285" s="824" t="s">
        <v>8902</v>
      </c>
      <c r="C285" s="820" t="b">
        <v>1</v>
      </c>
      <c r="D285" s="820" t="b">
        <v>1</v>
      </c>
      <c r="E285" s="820" t="b">
        <v>0</v>
      </c>
      <c r="F285" s="820" t="b">
        <v>0</v>
      </c>
      <c r="G285" s="820" t="b">
        <v>0</v>
      </c>
      <c r="H285" s="820" t="b">
        <v>0</v>
      </c>
      <c r="I285" s="820">
        <v>1</v>
      </c>
      <c r="J285" s="820">
        <v>3</v>
      </c>
      <c r="K285" s="820" t="s">
        <v>8454</v>
      </c>
      <c r="L285" s="822" t="s">
        <v>18669</v>
      </c>
    </row>
    <row r="286" spans="1:12" x14ac:dyDescent="0.25">
      <c r="A286" s="820" t="s">
        <v>8903</v>
      </c>
      <c r="B286" s="824" t="s">
        <v>8904</v>
      </c>
      <c r="C286" s="820" t="b">
        <v>1</v>
      </c>
      <c r="D286" s="820" t="b">
        <v>1</v>
      </c>
      <c r="E286" s="820" t="b">
        <v>0</v>
      </c>
      <c r="F286" s="820" t="b">
        <v>0</v>
      </c>
      <c r="G286" s="820" t="b">
        <v>0</v>
      </c>
      <c r="H286" s="820" t="b">
        <v>0</v>
      </c>
      <c r="I286" s="820">
        <v>1</v>
      </c>
      <c r="J286" s="820">
        <v>1</v>
      </c>
      <c r="K286" s="820" t="s">
        <v>8454</v>
      </c>
      <c r="L286" s="820" t="s">
        <v>18670</v>
      </c>
    </row>
    <row r="287" spans="1:12" x14ac:dyDescent="0.25">
      <c r="A287" s="820" t="s">
        <v>8905</v>
      </c>
      <c r="B287" s="824" t="s">
        <v>8906</v>
      </c>
      <c r="C287" s="820" t="b">
        <v>1</v>
      </c>
      <c r="D287" s="820" t="b">
        <v>1</v>
      </c>
      <c r="E287" s="820" t="b">
        <v>0</v>
      </c>
      <c r="F287" s="820" t="b">
        <v>0</v>
      </c>
      <c r="G287" s="820" t="b">
        <v>0</v>
      </c>
      <c r="H287" s="820" t="b">
        <v>0</v>
      </c>
      <c r="I287" s="820">
        <v>1</v>
      </c>
      <c r="J287" s="820">
        <v>1</v>
      </c>
      <c r="K287" s="820" t="s">
        <v>8454</v>
      </c>
      <c r="L287" s="820" t="s">
        <v>18671</v>
      </c>
    </row>
    <row r="288" spans="1:12" x14ac:dyDescent="0.25">
      <c r="A288" s="820" t="s">
        <v>8907</v>
      </c>
      <c r="B288" s="824" t="s">
        <v>8908</v>
      </c>
      <c r="C288" s="820" t="b">
        <v>1</v>
      </c>
      <c r="D288" s="820" t="b">
        <v>1</v>
      </c>
      <c r="E288" s="820" t="b">
        <v>0</v>
      </c>
      <c r="F288" s="820" t="b">
        <v>0</v>
      </c>
      <c r="G288" s="820" t="b">
        <v>0</v>
      </c>
      <c r="H288" s="820" t="b">
        <v>0</v>
      </c>
      <c r="I288" s="820">
        <v>1</v>
      </c>
      <c r="J288" s="820">
        <v>1</v>
      </c>
      <c r="K288" s="820" t="s">
        <v>8454</v>
      </c>
      <c r="L288" s="820" t="s">
        <v>18672</v>
      </c>
    </row>
    <row r="289" spans="1:12" x14ac:dyDescent="0.25">
      <c r="A289" s="820" t="s">
        <v>8909</v>
      </c>
      <c r="B289" s="824" t="s">
        <v>8910</v>
      </c>
      <c r="C289" s="820" t="b">
        <v>1</v>
      </c>
      <c r="D289" s="820" t="b">
        <v>1</v>
      </c>
      <c r="E289" s="820" t="b">
        <v>0</v>
      </c>
      <c r="F289" s="820" t="b">
        <v>0</v>
      </c>
      <c r="G289" s="820" t="b">
        <v>0</v>
      </c>
      <c r="H289" s="820" t="b">
        <v>0</v>
      </c>
      <c r="I289" s="820">
        <v>1</v>
      </c>
      <c r="J289" s="820">
        <v>42</v>
      </c>
      <c r="K289" s="820" t="s">
        <v>8454</v>
      </c>
      <c r="L289" s="820" t="s">
        <v>18673</v>
      </c>
    </row>
    <row r="290" spans="1:12" x14ac:dyDescent="0.25">
      <c r="A290" s="820" t="s">
        <v>8911</v>
      </c>
      <c r="B290" s="824" t="s">
        <v>8912</v>
      </c>
      <c r="C290" s="820" t="b">
        <v>1</v>
      </c>
      <c r="D290" s="820" t="b">
        <v>1</v>
      </c>
      <c r="E290" s="820" t="b">
        <v>0</v>
      </c>
      <c r="F290" s="820" t="b">
        <v>0</v>
      </c>
      <c r="G290" s="820" t="b">
        <v>0</v>
      </c>
      <c r="H290" s="820" t="b">
        <v>0</v>
      </c>
      <c r="I290" s="820">
        <v>1</v>
      </c>
      <c r="J290" s="820">
        <v>21</v>
      </c>
      <c r="K290" s="820" t="s">
        <v>8454</v>
      </c>
      <c r="L290" s="820" t="s">
        <v>18674</v>
      </c>
    </row>
    <row r="291" spans="1:12" x14ac:dyDescent="0.25">
      <c r="A291" s="820" t="s">
        <v>8913</v>
      </c>
      <c r="B291" s="824" t="s">
        <v>8914</v>
      </c>
      <c r="C291" s="820" t="b">
        <v>1</v>
      </c>
      <c r="D291" s="820" t="b">
        <v>1</v>
      </c>
      <c r="E291" s="820" t="b">
        <v>0</v>
      </c>
      <c r="F291" s="820" t="b">
        <v>0</v>
      </c>
      <c r="G291" s="820" t="b">
        <v>0</v>
      </c>
      <c r="H291" s="820" t="b">
        <v>0</v>
      </c>
      <c r="I291" s="820">
        <v>1</v>
      </c>
      <c r="J291" s="820">
        <v>21</v>
      </c>
      <c r="K291" s="820" t="s">
        <v>8454</v>
      </c>
      <c r="L291" s="820" t="s">
        <v>18675</v>
      </c>
    </row>
    <row r="292" spans="1:12" x14ac:dyDescent="0.25">
      <c r="A292" s="820" t="s">
        <v>8915</v>
      </c>
      <c r="B292" s="824" t="s">
        <v>8916</v>
      </c>
      <c r="C292" s="820" t="b">
        <v>1</v>
      </c>
      <c r="D292" s="820" t="b">
        <v>1</v>
      </c>
      <c r="E292" s="820" t="b">
        <v>0</v>
      </c>
      <c r="F292" s="820" t="b">
        <v>0</v>
      </c>
      <c r="G292" s="820" t="b">
        <v>0</v>
      </c>
      <c r="H292" s="820" t="b">
        <v>0</v>
      </c>
      <c r="I292" s="820">
        <v>1</v>
      </c>
      <c r="J292" s="820">
        <v>2</v>
      </c>
      <c r="K292" s="820" t="s">
        <v>8454</v>
      </c>
      <c r="L292" s="820" t="s">
        <v>18676</v>
      </c>
    </row>
    <row r="293" spans="1:12" x14ac:dyDescent="0.25">
      <c r="A293" s="820" t="s">
        <v>8917</v>
      </c>
      <c r="B293" s="824" t="s">
        <v>8918</v>
      </c>
      <c r="C293" s="820" t="b">
        <v>1</v>
      </c>
      <c r="D293" s="820" t="b">
        <v>1</v>
      </c>
      <c r="E293" s="820" t="b">
        <v>0</v>
      </c>
      <c r="F293" s="820" t="b">
        <v>0</v>
      </c>
      <c r="G293" s="820" t="b">
        <v>0</v>
      </c>
      <c r="H293" s="820" t="b">
        <v>0</v>
      </c>
      <c r="I293" s="820">
        <v>1</v>
      </c>
      <c r="J293" s="820">
        <v>2</v>
      </c>
      <c r="K293" s="820" t="s">
        <v>8454</v>
      </c>
      <c r="L293" s="820" t="s">
        <v>18677</v>
      </c>
    </row>
    <row r="294" spans="1:12" x14ac:dyDescent="0.25">
      <c r="A294" s="820" t="s">
        <v>8919</v>
      </c>
      <c r="B294" s="824" t="s">
        <v>8920</v>
      </c>
      <c r="C294" s="820" t="b">
        <v>1</v>
      </c>
      <c r="D294" s="820" t="b">
        <v>1</v>
      </c>
      <c r="E294" s="820" t="b">
        <v>0</v>
      </c>
      <c r="F294" s="820" t="b">
        <v>0</v>
      </c>
      <c r="G294" s="820" t="b">
        <v>0</v>
      </c>
      <c r="H294" s="820" t="b">
        <v>0</v>
      </c>
      <c r="I294" s="820">
        <v>1</v>
      </c>
      <c r="J294" s="820">
        <v>2</v>
      </c>
      <c r="K294" s="820" t="s">
        <v>8454</v>
      </c>
      <c r="L294" s="820" t="s">
        <v>18678</v>
      </c>
    </row>
    <row r="295" spans="1:12" x14ac:dyDescent="0.25">
      <c r="A295" s="820" t="s">
        <v>8921</v>
      </c>
      <c r="B295" s="824" t="s">
        <v>8922</v>
      </c>
      <c r="C295" s="820" t="b">
        <v>1</v>
      </c>
      <c r="D295" s="820" t="b">
        <v>1</v>
      </c>
      <c r="E295" s="820" t="b">
        <v>0</v>
      </c>
      <c r="F295" s="820" t="b">
        <v>0</v>
      </c>
      <c r="G295" s="820" t="b">
        <v>0</v>
      </c>
      <c r="H295" s="820" t="b">
        <v>0</v>
      </c>
      <c r="I295" s="820">
        <v>1</v>
      </c>
      <c r="J295" s="820">
        <v>105</v>
      </c>
      <c r="K295" s="820" t="s">
        <v>8454</v>
      </c>
      <c r="L295" s="820" t="s">
        <v>18679</v>
      </c>
    </row>
    <row r="296" spans="1:12" x14ac:dyDescent="0.25">
      <c r="A296" s="820" t="s">
        <v>8923</v>
      </c>
      <c r="B296" s="824" t="s">
        <v>8924</v>
      </c>
      <c r="C296" s="820" t="b">
        <v>1</v>
      </c>
      <c r="D296" s="820" t="b">
        <v>1</v>
      </c>
      <c r="E296" s="820" t="b">
        <v>0</v>
      </c>
      <c r="F296" s="820" t="b">
        <v>0</v>
      </c>
      <c r="G296" s="820" t="b">
        <v>0</v>
      </c>
      <c r="H296" s="820" t="b">
        <v>0</v>
      </c>
      <c r="I296" s="820">
        <v>1</v>
      </c>
      <c r="J296" s="820">
        <v>2</v>
      </c>
      <c r="K296" s="820" t="s">
        <v>8454</v>
      </c>
      <c r="L296" s="820" t="s">
        <v>18680</v>
      </c>
    </row>
    <row r="297" spans="1:12" x14ac:dyDescent="0.25">
      <c r="A297" s="820" t="s">
        <v>8925</v>
      </c>
      <c r="B297" s="824" t="s">
        <v>8926</v>
      </c>
      <c r="C297" s="820" t="b">
        <v>1</v>
      </c>
      <c r="D297" s="820" t="b">
        <v>1</v>
      </c>
      <c r="E297" s="820" t="b">
        <v>0</v>
      </c>
      <c r="F297" s="820" t="b">
        <v>0</v>
      </c>
      <c r="G297" s="820" t="b">
        <v>0</v>
      </c>
      <c r="H297" s="820" t="b">
        <v>0</v>
      </c>
      <c r="I297" s="820">
        <v>1</v>
      </c>
      <c r="J297" s="820">
        <v>1</v>
      </c>
      <c r="K297" s="820" t="s">
        <v>8454</v>
      </c>
      <c r="L297" s="820" t="s">
        <v>18681</v>
      </c>
    </row>
    <row r="298" spans="1:12" x14ac:dyDescent="0.25">
      <c r="A298" s="820" t="s">
        <v>8927</v>
      </c>
      <c r="B298" s="824" t="s">
        <v>8908</v>
      </c>
      <c r="C298" s="820" t="b">
        <v>1</v>
      </c>
      <c r="D298" s="820" t="b">
        <v>1</v>
      </c>
      <c r="E298" s="820" t="b">
        <v>0</v>
      </c>
      <c r="F298" s="820" t="b">
        <v>0</v>
      </c>
      <c r="G298" s="820" t="b">
        <v>0</v>
      </c>
      <c r="H298" s="820" t="b">
        <v>0</v>
      </c>
      <c r="I298" s="820">
        <v>1</v>
      </c>
      <c r="J298" s="820">
        <v>1</v>
      </c>
      <c r="K298" s="820" t="s">
        <v>8454</v>
      </c>
      <c r="L298" s="820" t="s">
        <v>18672</v>
      </c>
    </row>
    <row r="299" spans="1:12" x14ac:dyDescent="0.25">
      <c r="A299" s="820" t="s">
        <v>8928</v>
      </c>
      <c r="B299" s="824" t="s">
        <v>8929</v>
      </c>
      <c r="C299" s="820" t="b">
        <v>1</v>
      </c>
      <c r="D299" s="820" t="b">
        <v>1</v>
      </c>
      <c r="E299" s="820" t="b">
        <v>0</v>
      </c>
      <c r="F299" s="820" t="b">
        <v>0</v>
      </c>
      <c r="G299" s="820" t="b">
        <v>0</v>
      </c>
      <c r="H299" s="820" t="b">
        <v>0</v>
      </c>
      <c r="I299" s="820">
        <v>1</v>
      </c>
      <c r="J299" s="820">
        <v>32</v>
      </c>
      <c r="K299" s="820" t="s">
        <v>8454</v>
      </c>
      <c r="L299" s="820" t="s">
        <v>18682</v>
      </c>
    </row>
    <row r="300" spans="1:12" x14ac:dyDescent="0.25">
      <c r="A300" s="820" t="s">
        <v>8930</v>
      </c>
      <c r="B300" s="824" t="s">
        <v>8931</v>
      </c>
      <c r="C300" s="820" t="b">
        <v>1</v>
      </c>
      <c r="D300" s="820" t="b">
        <v>1</v>
      </c>
      <c r="E300" s="820" t="b">
        <v>0</v>
      </c>
      <c r="F300" s="820" t="b">
        <v>0</v>
      </c>
      <c r="G300" s="820" t="b">
        <v>0</v>
      </c>
      <c r="H300" s="820" t="b">
        <v>0</v>
      </c>
      <c r="I300" s="820">
        <v>1</v>
      </c>
      <c r="J300" s="820">
        <v>16</v>
      </c>
      <c r="K300" s="820" t="s">
        <v>8454</v>
      </c>
      <c r="L300" s="820" t="s">
        <v>18683</v>
      </c>
    </row>
    <row r="301" spans="1:12" x14ac:dyDescent="0.25">
      <c r="A301" s="820" t="s">
        <v>8932</v>
      </c>
      <c r="B301" s="824" t="s">
        <v>8933</v>
      </c>
      <c r="C301" s="820" t="b">
        <v>1</v>
      </c>
      <c r="D301" s="820" t="b">
        <v>1</v>
      </c>
      <c r="E301" s="820" t="b">
        <v>0</v>
      </c>
      <c r="F301" s="820" t="b">
        <v>0</v>
      </c>
      <c r="G301" s="820" t="b">
        <v>0</v>
      </c>
      <c r="H301" s="820" t="b">
        <v>0</v>
      </c>
      <c r="I301" s="820">
        <v>1</v>
      </c>
      <c r="J301" s="820">
        <v>16</v>
      </c>
      <c r="K301" s="820" t="s">
        <v>8454</v>
      </c>
      <c r="L301" s="820" t="s">
        <v>18684</v>
      </c>
    </row>
    <row r="302" spans="1:12" x14ac:dyDescent="0.25">
      <c r="A302" s="820" t="s">
        <v>8934</v>
      </c>
      <c r="B302" s="824" t="s">
        <v>8935</v>
      </c>
      <c r="C302" s="820" t="b">
        <v>1</v>
      </c>
      <c r="D302" s="820" t="b">
        <v>1</v>
      </c>
      <c r="E302" s="820" t="b">
        <v>0</v>
      </c>
      <c r="F302" s="820" t="b">
        <v>0</v>
      </c>
      <c r="G302" s="820" t="b">
        <v>0</v>
      </c>
      <c r="H302" s="820" t="b">
        <v>0</v>
      </c>
      <c r="I302" s="820">
        <v>1</v>
      </c>
      <c r="J302" s="820">
        <v>2</v>
      </c>
      <c r="K302" s="820" t="s">
        <v>8454</v>
      </c>
      <c r="L302" s="820" t="s">
        <v>18685</v>
      </c>
    </row>
    <row r="303" spans="1:12" x14ac:dyDescent="0.25">
      <c r="A303" s="820" t="s">
        <v>8936</v>
      </c>
      <c r="B303" s="824" t="s">
        <v>8937</v>
      </c>
      <c r="C303" s="820" t="b">
        <v>1</v>
      </c>
      <c r="D303" s="820" t="b">
        <v>1</v>
      </c>
      <c r="E303" s="820" t="b">
        <v>0</v>
      </c>
      <c r="F303" s="820" t="b">
        <v>0</v>
      </c>
      <c r="G303" s="820" t="b">
        <v>0</v>
      </c>
      <c r="H303" s="820" t="b">
        <v>0</v>
      </c>
      <c r="I303" s="820">
        <v>1</v>
      </c>
      <c r="J303" s="820">
        <v>2</v>
      </c>
      <c r="K303" s="820" t="s">
        <v>8454</v>
      </c>
      <c r="L303" s="820" t="s">
        <v>18686</v>
      </c>
    </row>
    <row r="304" spans="1:12" x14ac:dyDescent="0.25">
      <c r="A304" s="820" t="s">
        <v>8938</v>
      </c>
      <c r="B304" s="824" t="s">
        <v>8939</v>
      </c>
      <c r="C304" s="820" t="b">
        <v>1</v>
      </c>
      <c r="D304" s="820" t="b">
        <v>1</v>
      </c>
      <c r="E304" s="820" t="b">
        <v>0</v>
      </c>
      <c r="F304" s="820" t="b">
        <v>0</v>
      </c>
      <c r="G304" s="820" t="b">
        <v>0</v>
      </c>
      <c r="H304" s="820" t="b">
        <v>0</v>
      </c>
      <c r="I304" s="820">
        <v>1</v>
      </c>
      <c r="J304" s="820">
        <v>4</v>
      </c>
      <c r="K304" s="820" t="s">
        <v>8454</v>
      </c>
      <c r="L304" s="820" t="s">
        <v>18687</v>
      </c>
    </row>
    <row r="305" spans="1:12" x14ac:dyDescent="0.25">
      <c r="A305" s="820" t="s">
        <v>8940</v>
      </c>
      <c r="B305" s="824" t="s">
        <v>8941</v>
      </c>
      <c r="C305" s="820" t="b">
        <v>1</v>
      </c>
      <c r="D305" s="820" t="b">
        <v>1</v>
      </c>
      <c r="E305" s="820" t="b">
        <v>0</v>
      </c>
      <c r="F305" s="820" t="b">
        <v>0</v>
      </c>
      <c r="G305" s="820" t="b">
        <v>0</v>
      </c>
      <c r="H305" s="820" t="b">
        <v>0</v>
      </c>
      <c r="I305" s="820">
        <v>1</v>
      </c>
      <c r="J305" s="820">
        <v>80</v>
      </c>
      <c r="K305" s="820" t="s">
        <v>8454</v>
      </c>
      <c r="L305" s="820" t="s">
        <v>18688</v>
      </c>
    </row>
    <row r="306" spans="1:12" x14ac:dyDescent="0.25">
      <c r="A306" s="820" t="s">
        <v>8942</v>
      </c>
      <c r="B306" s="824" t="s">
        <v>8943</v>
      </c>
      <c r="C306" s="820" t="b">
        <v>1</v>
      </c>
      <c r="D306" s="820" t="b">
        <v>1</v>
      </c>
      <c r="E306" s="820" t="b">
        <v>0</v>
      </c>
      <c r="F306" s="820" t="b">
        <v>0</v>
      </c>
      <c r="G306" s="820" t="b">
        <v>0</v>
      </c>
      <c r="H306" s="820" t="b">
        <v>0</v>
      </c>
      <c r="I306" s="820">
        <v>1</v>
      </c>
      <c r="J306" s="820">
        <v>2</v>
      </c>
      <c r="K306" s="820" t="s">
        <v>8454</v>
      </c>
      <c r="L306" s="820" t="s">
        <v>18689</v>
      </c>
    </row>
    <row r="307" spans="1:12" x14ac:dyDescent="0.25">
      <c r="A307" s="820" t="s">
        <v>8944</v>
      </c>
      <c r="B307" s="824" t="s">
        <v>8945</v>
      </c>
      <c r="C307" s="820" t="b">
        <v>1</v>
      </c>
      <c r="D307" s="820" t="b">
        <v>1</v>
      </c>
      <c r="E307" s="820" t="b">
        <v>0</v>
      </c>
      <c r="F307" s="820" t="b">
        <v>0</v>
      </c>
      <c r="G307" s="820" t="b">
        <v>0</v>
      </c>
      <c r="H307" s="820" t="b">
        <v>0</v>
      </c>
      <c r="I307" s="820">
        <v>1</v>
      </c>
      <c r="J307" s="820">
        <v>1</v>
      </c>
      <c r="K307" s="820" t="s">
        <v>8454</v>
      </c>
      <c r="L307" s="820" t="s">
        <v>18690</v>
      </c>
    </row>
    <row r="308" spans="1:12" x14ac:dyDescent="0.25">
      <c r="A308" s="820" t="s">
        <v>8946</v>
      </c>
      <c r="B308" s="824" t="s">
        <v>8947</v>
      </c>
      <c r="C308" s="820" t="b">
        <v>1</v>
      </c>
      <c r="D308" s="820" t="b">
        <v>1</v>
      </c>
      <c r="E308" s="820" t="b">
        <v>0</v>
      </c>
      <c r="F308" s="820" t="b">
        <v>0</v>
      </c>
      <c r="G308" s="820" t="b">
        <v>0</v>
      </c>
      <c r="H308" s="820" t="b">
        <v>0</v>
      </c>
      <c r="I308" s="820">
        <v>1</v>
      </c>
      <c r="J308" s="820">
        <v>1</v>
      </c>
      <c r="K308" s="820" t="s">
        <v>8454</v>
      </c>
      <c r="L308" s="820" t="s">
        <v>18691</v>
      </c>
    </row>
    <row r="309" spans="1:12" x14ac:dyDescent="0.25">
      <c r="A309" s="820" t="s">
        <v>8948</v>
      </c>
      <c r="B309" s="824" t="s">
        <v>8949</v>
      </c>
      <c r="C309" s="820" t="b">
        <v>1</v>
      </c>
      <c r="D309" s="820" t="b">
        <v>1</v>
      </c>
      <c r="E309" s="820" t="b">
        <v>0</v>
      </c>
      <c r="F309" s="820" t="b">
        <v>0</v>
      </c>
      <c r="G309" s="820" t="b">
        <v>0</v>
      </c>
      <c r="H309" s="820" t="b">
        <v>0</v>
      </c>
      <c r="I309" s="820">
        <v>1</v>
      </c>
      <c r="J309" s="820">
        <v>1</v>
      </c>
      <c r="K309" s="820" t="s">
        <v>8454</v>
      </c>
      <c r="L309" s="820" t="s">
        <v>18692</v>
      </c>
    </row>
    <row r="310" spans="1:12" x14ac:dyDescent="0.25">
      <c r="A310" s="820" t="s">
        <v>8950</v>
      </c>
      <c r="B310" s="824" t="s">
        <v>8951</v>
      </c>
      <c r="C310" s="820" t="b">
        <v>1</v>
      </c>
      <c r="D310" s="820" t="b">
        <v>1</v>
      </c>
      <c r="E310" s="820" t="b">
        <v>0</v>
      </c>
      <c r="F310" s="820" t="b">
        <v>0</v>
      </c>
      <c r="G310" s="820" t="b">
        <v>0</v>
      </c>
      <c r="H310" s="820" t="b">
        <v>0</v>
      </c>
      <c r="I310" s="820">
        <v>1</v>
      </c>
      <c r="J310" s="820">
        <v>36</v>
      </c>
      <c r="K310" s="820" t="s">
        <v>8454</v>
      </c>
      <c r="L310" s="820" t="s">
        <v>18693</v>
      </c>
    </row>
    <row r="311" spans="1:12" x14ac:dyDescent="0.25">
      <c r="A311" s="820" t="s">
        <v>8952</v>
      </c>
      <c r="B311" s="824" t="s">
        <v>8953</v>
      </c>
      <c r="C311" s="820" t="b">
        <v>1</v>
      </c>
      <c r="D311" s="820" t="b">
        <v>1</v>
      </c>
      <c r="E311" s="820" t="b">
        <v>0</v>
      </c>
      <c r="F311" s="820" t="b">
        <v>0</v>
      </c>
      <c r="G311" s="820" t="b">
        <v>0</v>
      </c>
      <c r="H311" s="820" t="b">
        <v>0</v>
      </c>
      <c r="I311" s="820">
        <v>1</v>
      </c>
      <c r="J311" s="820">
        <v>18</v>
      </c>
      <c r="K311" s="820" t="s">
        <v>8454</v>
      </c>
      <c r="L311" s="820" t="s">
        <v>18694</v>
      </c>
    </row>
    <row r="312" spans="1:12" x14ac:dyDescent="0.25">
      <c r="A312" s="820" t="s">
        <v>8954</v>
      </c>
      <c r="B312" s="824" t="s">
        <v>8955</v>
      </c>
      <c r="C312" s="820" t="b">
        <v>1</v>
      </c>
      <c r="D312" s="820" t="b">
        <v>1</v>
      </c>
      <c r="E312" s="820" t="b">
        <v>0</v>
      </c>
      <c r="F312" s="820" t="b">
        <v>0</v>
      </c>
      <c r="G312" s="820" t="b">
        <v>0</v>
      </c>
      <c r="H312" s="820" t="b">
        <v>0</v>
      </c>
      <c r="I312" s="820">
        <v>1</v>
      </c>
      <c r="J312" s="820">
        <v>18</v>
      </c>
      <c r="K312" s="820" t="s">
        <v>8454</v>
      </c>
      <c r="L312" s="820" t="s">
        <v>18695</v>
      </c>
    </row>
    <row r="313" spans="1:12" x14ac:dyDescent="0.25">
      <c r="A313" s="820" t="s">
        <v>8956</v>
      </c>
      <c r="B313" s="824" t="s">
        <v>8957</v>
      </c>
      <c r="C313" s="820" t="b">
        <v>1</v>
      </c>
      <c r="D313" s="820" t="b">
        <v>1</v>
      </c>
      <c r="E313" s="820" t="b">
        <v>0</v>
      </c>
      <c r="F313" s="820" t="b">
        <v>0</v>
      </c>
      <c r="G313" s="820" t="b">
        <v>0</v>
      </c>
      <c r="H313" s="820" t="b">
        <v>0</v>
      </c>
      <c r="I313" s="820">
        <v>1</v>
      </c>
      <c r="J313" s="820">
        <v>2</v>
      </c>
      <c r="K313" s="820" t="s">
        <v>8454</v>
      </c>
      <c r="L313" s="820" t="s">
        <v>18696</v>
      </c>
    </row>
    <row r="314" spans="1:12" x14ac:dyDescent="0.25">
      <c r="A314" s="820" t="s">
        <v>8958</v>
      </c>
      <c r="B314" s="824" t="s">
        <v>8959</v>
      </c>
      <c r="C314" s="820" t="b">
        <v>1</v>
      </c>
      <c r="D314" s="820" t="b">
        <v>1</v>
      </c>
      <c r="E314" s="820" t="b">
        <v>0</v>
      </c>
      <c r="F314" s="820" t="b">
        <v>0</v>
      </c>
      <c r="G314" s="820" t="b">
        <v>0</v>
      </c>
      <c r="H314" s="820" t="b">
        <v>0</v>
      </c>
      <c r="I314" s="820">
        <v>1</v>
      </c>
      <c r="J314" s="820">
        <v>2</v>
      </c>
      <c r="K314" s="820" t="s">
        <v>8454</v>
      </c>
      <c r="L314" s="820" t="s">
        <v>18697</v>
      </c>
    </row>
    <row r="315" spans="1:12" x14ac:dyDescent="0.25">
      <c r="A315" s="820" t="s">
        <v>8960</v>
      </c>
      <c r="B315" s="824" t="s">
        <v>8961</v>
      </c>
      <c r="C315" s="820" t="b">
        <v>1</v>
      </c>
      <c r="D315" s="820" t="b">
        <v>1</v>
      </c>
      <c r="E315" s="820" t="b">
        <v>0</v>
      </c>
      <c r="F315" s="820" t="b">
        <v>0</v>
      </c>
      <c r="G315" s="820" t="b">
        <v>0</v>
      </c>
      <c r="H315" s="820" t="b">
        <v>0</v>
      </c>
      <c r="I315" s="820">
        <v>1</v>
      </c>
      <c r="J315" s="820">
        <v>2</v>
      </c>
      <c r="K315" s="820" t="s">
        <v>8454</v>
      </c>
      <c r="L315" s="820" t="s">
        <v>18698</v>
      </c>
    </row>
    <row r="316" spans="1:12" x14ac:dyDescent="0.25">
      <c r="A316" s="820" t="s">
        <v>8962</v>
      </c>
      <c r="B316" s="824" t="s">
        <v>8963</v>
      </c>
      <c r="C316" s="820" t="b">
        <v>1</v>
      </c>
      <c r="D316" s="820" t="b">
        <v>1</v>
      </c>
      <c r="E316" s="820" t="b">
        <v>0</v>
      </c>
      <c r="F316" s="820" t="b">
        <v>0</v>
      </c>
      <c r="G316" s="820" t="b">
        <v>0</v>
      </c>
      <c r="H316" s="820" t="b">
        <v>0</v>
      </c>
      <c r="I316" s="820">
        <v>1</v>
      </c>
      <c r="J316" s="820">
        <v>90</v>
      </c>
      <c r="K316" s="820" t="s">
        <v>8454</v>
      </c>
      <c r="L316" s="820" t="s">
        <v>18699</v>
      </c>
    </row>
    <row r="317" spans="1:12" x14ac:dyDescent="0.25">
      <c r="A317" s="820" t="s">
        <v>8964</v>
      </c>
      <c r="B317" s="824" t="s">
        <v>8965</v>
      </c>
      <c r="C317" s="820" t="b">
        <v>1</v>
      </c>
      <c r="D317" s="820" t="b">
        <v>1</v>
      </c>
      <c r="E317" s="820" t="b">
        <v>0</v>
      </c>
      <c r="F317" s="820" t="b">
        <v>0</v>
      </c>
      <c r="G317" s="820" t="b">
        <v>0</v>
      </c>
      <c r="H317" s="820" t="b">
        <v>0</v>
      </c>
      <c r="I317" s="820">
        <v>1</v>
      </c>
      <c r="J317" s="820">
        <v>2</v>
      </c>
      <c r="K317" s="820" t="s">
        <v>8454</v>
      </c>
      <c r="L317" s="820" t="s">
        <v>18700</v>
      </c>
    </row>
    <row r="318" spans="1:12" x14ac:dyDescent="0.25">
      <c r="A318" s="820" t="s">
        <v>8966</v>
      </c>
      <c r="B318" s="824" t="s">
        <v>8967</v>
      </c>
      <c r="C318" s="820" t="b">
        <v>1</v>
      </c>
      <c r="D318" s="820" t="b">
        <v>1</v>
      </c>
      <c r="E318" s="820" t="b">
        <v>0</v>
      </c>
      <c r="F318" s="820" t="b">
        <v>0</v>
      </c>
      <c r="G318" s="820" t="b">
        <v>0</v>
      </c>
      <c r="H318" s="820" t="b">
        <v>0</v>
      </c>
      <c r="I318" s="820">
        <v>1</v>
      </c>
      <c r="J318" s="820">
        <v>1</v>
      </c>
      <c r="K318" s="820" t="s">
        <v>8454</v>
      </c>
      <c r="L318" s="820" t="s">
        <v>18701</v>
      </c>
    </row>
    <row r="319" spans="1:12" x14ac:dyDescent="0.25">
      <c r="A319" s="820" t="s">
        <v>8968</v>
      </c>
      <c r="B319" s="824" t="s">
        <v>8949</v>
      </c>
      <c r="C319" s="820" t="b">
        <v>1</v>
      </c>
      <c r="D319" s="820" t="b">
        <v>1</v>
      </c>
      <c r="E319" s="820" t="b">
        <v>0</v>
      </c>
      <c r="F319" s="820" t="b">
        <v>0</v>
      </c>
      <c r="G319" s="820" t="b">
        <v>0</v>
      </c>
      <c r="H319" s="820" t="b">
        <v>0</v>
      </c>
      <c r="I319" s="820">
        <v>1</v>
      </c>
      <c r="J319" s="820">
        <v>1</v>
      </c>
      <c r="K319" s="820" t="s">
        <v>8454</v>
      </c>
      <c r="L319" s="820" t="s">
        <v>18692</v>
      </c>
    </row>
    <row r="320" spans="1:12" x14ac:dyDescent="0.25">
      <c r="A320" s="820" t="s">
        <v>8969</v>
      </c>
      <c r="B320" s="824" t="s">
        <v>8970</v>
      </c>
      <c r="C320" s="820" t="b">
        <v>1</v>
      </c>
      <c r="D320" s="820" t="b">
        <v>1</v>
      </c>
      <c r="E320" s="820" t="b">
        <v>0</v>
      </c>
      <c r="F320" s="820" t="b">
        <v>0</v>
      </c>
      <c r="G320" s="820" t="b">
        <v>0</v>
      </c>
      <c r="H320" s="820" t="b">
        <v>0</v>
      </c>
      <c r="I320" s="820">
        <v>1</v>
      </c>
      <c r="J320" s="820">
        <v>28</v>
      </c>
      <c r="K320" s="820" t="s">
        <v>8454</v>
      </c>
      <c r="L320" s="820" t="s">
        <v>18702</v>
      </c>
    </row>
    <row r="321" spans="1:12" x14ac:dyDescent="0.25">
      <c r="A321" s="820" t="s">
        <v>8971</v>
      </c>
      <c r="B321" s="824" t="s">
        <v>8972</v>
      </c>
      <c r="C321" s="820" t="b">
        <v>1</v>
      </c>
      <c r="D321" s="820" t="b">
        <v>1</v>
      </c>
      <c r="E321" s="820" t="b">
        <v>0</v>
      </c>
      <c r="F321" s="820" t="b">
        <v>0</v>
      </c>
      <c r="G321" s="820" t="b">
        <v>0</v>
      </c>
      <c r="H321" s="820" t="b">
        <v>0</v>
      </c>
      <c r="I321" s="820">
        <v>1</v>
      </c>
      <c r="J321" s="820">
        <v>14</v>
      </c>
      <c r="K321" s="820" t="s">
        <v>8454</v>
      </c>
      <c r="L321" s="820" t="s">
        <v>18703</v>
      </c>
    </row>
    <row r="322" spans="1:12" x14ac:dyDescent="0.25">
      <c r="A322" s="820" t="s">
        <v>8973</v>
      </c>
      <c r="B322" s="824" t="s">
        <v>8974</v>
      </c>
      <c r="C322" s="820" t="b">
        <v>1</v>
      </c>
      <c r="D322" s="820" t="b">
        <v>1</v>
      </c>
      <c r="E322" s="820" t="b">
        <v>0</v>
      </c>
      <c r="F322" s="820" t="b">
        <v>0</v>
      </c>
      <c r="G322" s="820" t="b">
        <v>0</v>
      </c>
      <c r="H322" s="820" t="b">
        <v>0</v>
      </c>
      <c r="I322" s="820">
        <v>1</v>
      </c>
      <c r="J322" s="820">
        <v>14</v>
      </c>
      <c r="K322" s="820" t="s">
        <v>8454</v>
      </c>
      <c r="L322" s="820" t="s">
        <v>18704</v>
      </c>
    </row>
    <row r="323" spans="1:12" x14ac:dyDescent="0.25">
      <c r="A323" s="820" t="s">
        <v>8975</v>
      </c>
      <c r="B323" s="824" t="s">
        <v>8976</v>
      </c>
      <c r="C323" s="820" t="b">
        <v>1</v>
      </c>
      <c r="D323" s="820" t="b">
        <v>1</v>
      </c>
      <c r="E323" s="820" t="b">
        <v>0</v>
      </c>
      <c r="F323" s="820" t="b">
        <v>0</v>
      </c>
      <c r="G323" s="820" t="b">
        <v>0</v>
      </c>
      <c r="H323" s="820" t="b">
        <v>0</v>
      </c>
      <c r="I323" s="820">
        <v>1</v>
      </c>
      <c r="J323" s="820">
        <v>2</v>
      </c>
      <c r="K323" s="820" t="s">
        <v>8454</v>
      </c>
      <c r="L323" s="820" t="s">
        <v>18705</v>
      </c>
    </row>
    <row r="324" spans="1:12" x14ac:dyDescent="0.25">
      <c r="A324" s="820" t="s">
        <v>8977</v>
      </c>
      <c r="B324" s="824" t="s">
        <v>8978</v>
      </c>
      <c r="C324" s="820" t="b">
        <v>1</v>
      </c>
      <c r="D324" s="820" t="b">
        <v>1</v>
      </c>
      <c r="E324" s="820" t="b">
        <v>0</v>
      </c>
      <c r="F324" s="820" t="b">
        <v>0</v>
      </c>
      <c r="G324" s="820" t="b">
        <v>0</v>
      </c>
      <c r="H324" s="820" t="b">
        <v>0</v>
      </c>
      <c r="I324" s="820">
        <v>1</v>
      </c>
      <c r="J324" s="820">
        <v>2</v>
      </c>
      <c r="K324" s="820" t="s">
        <v>8454</v>
      </c>
      <c r="L324" s="820" t="s">
        <v>18706</v>
      </c>
    </row>
    <row r="325" spans="1:12" x14ac:dyDescent="0.25">
      <c r="A325" s="820" t="s">
        <v>8979</v>
      </c>
      <c r="B325" s="824" t="s">
        <v>8980</v>
      </c>
      <c r="C325" s="820" t="b">
        <v>1</v>
      </c>
      <c r="D325" s="820" t="b">
        <v>1</v>
      </c>
      <c r="E325" s="820" t="b">
        <v>0</v>
      </c>
      <c r="F325" s="820" t="b">
        <v>0</v>
      </c>
      <c r="G325" s="820" t="b">
        <v>0</v>
      </c>
      <c r="H325" s="820" t="b">
        <v>0</v>
      </c>
      <c r="I325" s="820">
        <v>1</v>
      </c>
      <c r="J325" s="820">
        <v>4</v>
      </c>
      <c r="K325" s="820" t="s">
        <v>8454</v>
      </c>
      <c r="L325" s="820" t="s">
        <v>18707</v>
      </c>
    </row>
    <row r="326" spans="1:12" x14ac:dyDescent="0.25">
      <c r="A326" s="820" t="s">
        <v>8981</v>
      </c>
      <c r="B326" s="824" t="s">
        <v>8982</v>
      </c>
      <c r="C326" s="820" t="b">
        <v>1</v>
      </c>
      <c r="D326" s="820" t="b">
        <v>1</v>
      </c>
      <c r="E326" s="820" t="b">
        <v>0</v>
      </c>
      <c r="F326" s="820" t="b">
        <v>0</v>
      </c>
      <c r="G326" s="820" t="b">
        <v>0</v>
      </c>
      <c r="H326" s="820" t="b">
        <v>0</v>
      </c>
      <c r="I326" s="820">
        <v>1</v>
      </c>
      <c r="J326" s="820">
        <v>70</v>
      </c>
      <c r="K326" s="820" t="s">
        <v>8454</v>
      </c>
      <c r="L326" s="820" t="s">
        <v>18708</v>
      </c>
    </row>
    <row r="327" spans="1:12" x14ac:dyDescent="0.25">
      <c r="A327" s="820" t="s">
        <v>8983</v>
      </c>
      <c r="B327" s="824" t="s">
        <v>8984</v>
      </c>
      <c r="C327" s="820" t="b">
        <v>1</v>
      </c>
      <c r="D327" s="820" t="b">
        <v>1</v>
      </c>
      <c r="E327" s="820" t="b">
        <v>0</v>
      </c>
      <c r="F327" s="820" t="b">
        <v>0</v>
      </c>
      <c r="G327" s="820" t="b">
        <v>0</v>
      </c>
      <c r="H327" s="820" t="b">
        <v>0</v>
      </c>
      <c r="I327" s="820">
        <v>1</v>
      </c>
      <c r="J327" s="820">
        <v>2</v>
      </c>
      <c r="K327" s="820" t="s">
        <v>8454</v>
      </c>
      <c r="L327" s="820" t="s">
        <v>18709</v>
      </c>
    </row>
    <row r="328" spans="1:12" x14ac:dyDescent="0.25">
      <c r="A328" s="820" t="s">
        <v>8985</v>
      </c>
      <c r="B328" s="824" t="s">
        <v>8986</v>
      </c>
      <c r="C328" s="820" t="b">
        <v>1</v>
      </c>
      <c r="D328" s="820" t="b">
        <v>1</v>
      </c>
      <c r="E328" s="820" t="b">
        <v>0</v>
      </c>
      <c r="F328" s="820" t="b">
        <v>0</v>
      </c>
      <c r="G328" s="820" t="b">
        <v>0</v>
      </c>
      <c r="H328" s="820" t="b">
        <v>0</v>
      </c>
      <c r="I328" s="820">
        <v>1</v>
      </c>
      <c r="J328" s="820">
        <v>1</v>
      </c>
      <c r="K328" s="820" t="s">
        <v>8454</v>
      </c>
      <c r="L328" s="820" t="s">
        <v>18710</v>
      </c>
    </row>
    <row r="329" spans="1:12" x14ac:dyDescent="0.25">
      <c r="A329" s="820" t="s">
        <v>8987</v>
      </c>
      <c r="B329" s="824" t="s">
        <v>8988</v>
      </c>
      <c r="C329" s="820" t="b">
        <v>1</v>
      </c>
      <c r="D329" s="820" t="b">
        <v>1</v>
      </c>
      <c r="E329" s="820" t="b">
        <v>0</v>
      </c>
      <c r="F329" s="820" t="b">
        <v>0</v>
      </c>
      <c r="G329" s="820" t="b">
        <v>0</v>
      </c>
      <c r="H329" s="820" t="b">
        <v>0</v>
      </c>
      <c r="I329" s="820">
        <v>1</v>
      </c>
      <c r="J329" s="820">
        <v>1</v>
      </c>
      <c r="K329" s="820" t="s">
        <v>8454</v>
      </c>
      <c r="L329" s="820" t="s">
        <v>18711</v>
      </c>
    </row>
    <row r="330" spans="1:12" x14ac:dyDescent="0.25">
      <c r="A330" s="820" t="s">
        <v>8989</v>
      </c>
      <c r="B330" s="824" t="s">
        <v>8990</v>
      </c>
      <c r="C330" s="820" t="b">
        <v>1</v>
      </c>
      <c r="D330" s="820" t="b">
        <v>1</v>
      </c>
      <c r="E330" s="820" t="b">
        <v>0</v>
      </c>
      <c r="F330" s="820" t="b">
        <v>0</v>
      </c>
      <c r="G330" s="820" t="b">
        <v>0</v>
      </c>
      <c r="H330" s="820" t="b">
        <v>0</v>
      </c>
      <c r="I330" s="820">
        <v>1</v>
      </c>
      <c r="J330" s="820">
        <v>1</v>
      </c>
      <c r="K330" s="820" t="s">
        <v>8454</v>
      </c>
      <c r="L330" s="820" t="s">
        <v>18712</v>
      </c>
    </row>
    <row r="331" spans="1:12" x14ac:dyDescent="0.25">
      <c r="A331" s="820" t="s">
        <v>8991</v>
      </c>
      <c r="B331" s="824" t="s">
        <v>8992</v>
      </c>
      <c r="C331" s="820" t="b">
        <v>1</v>
      </c>
      <c r="D331" s="820" t="b">
        <v>1</v>
      </c>
      <c r="E331" s="820" t="b">
        <v>0</v>
      </c>
      <c r="F331" s="820" t="b">
        <v>0</v>
      </c>
      <c r="G331" s="820" t="b">
        <v>0</v>
      </c>
      <c r="H331" s="820" t="b">
        <v>0</v>
      </c>
      <c r="I331" s="820">
        <v>1</v>
      </c>
      <c r="J331" s="820">
        <v>7</v>
      </c>
      <c r="K331" s="820" t="s">
        <v>8454</v>
      </c>
      <c r="L331" s="820" t="s">
        <v>18713</v>
      </c>
    </row>
    <row r="332" spans="1:12" x14ac:dyDescent="0.25">
      <c r="A332" s="820" t="s">
        <v>8993</v>
      </c>
      <c r="B332" s="824" t="s">
        <v>8994</v>
      </c>
      <c r="C332" s="820" t="b">
        <v>1</v>
      </c>
      <c r="D332" s="820" t="b">
        <v>1</v>
      </c>
      <c r="E332" s="820" t="b">
        <v>0</v>
      </c>
      <c r="F332" s="820" t="b">
        <v>0</v>
      </c>
      <c r="G332" s="820" t="b">
        <v>0</v>
      </c>
      <c r="H332" s="820" t="b">
        <v>0</v>
      </c>
      <c r="I332" s="820">
        <v>1</v>
      </c>
      <c r="J332" s="820">
        <v>1</v>
      </c>
      <c r="K332" s="820" t="s">
        <v>8454</v>
      </c>
      <c r="L332" s="820" t="s">
        <v>18714</v>
      </c>
    </row>
    <row r="333" spans="1:12" x14ac:dyDescent="0.25">
      <c r="A333" s="820" t="s">
        <v>8995</v>
      </c>
      <c r="B333" s="824" t="s">
        <v>8996</v>
      </c>
      <c r="C333" s="820" t="b">
        <v>1</v>
      </c>
      <c r="D333" s="820" t="b">
        <v>1</v>
      </c>
      <c r="E333" s="820" t="b">
        <v>0</v>
      </c>
      <c r="F333" s="820" t="b">
        <v>0</v>
      </c>
      <c r="G333" s="820" t="b">
        <v>0</v>
      </c>
      <c r="H333" s="820" t="b">
        <v>0</v>
      </c>
      <c r="I333" s="820">
        <v>1</v>
      </c>
      <c r="J333" s="820">
        <v>1</v>
      </c>
      <c r="K333" s="820" t="s">
        <v>8454</v>
      </c>
      <c r="L333" s="820" t="s">
        <v>18715</v>
      </c>
    </row>
    <row r="334" spans="1:12" x14ac:dyDescent="0.25">
      <c r="A334" s="820" t="s">
        <v>8997</v>
      </c>
      <c r="B334" s="824" t="s">
        <v>8998</v>
      </c>
      <c r="C334" s="820" t="b">
        <v>1</v>
      </c>
      <c r="D334" s="820" t="b">
        <v>1</v>
      </c>
      <c r="E334" s="820" t="b">
        <v>0</v>
      </c>
      <c r="F334" s="820" t="b">
        <v>0</v>
      </c>
      <c r="G334" s="820" t="b">
        <v>0</v>
      </c>
      <c r="H334" s="820" t="b">
        <v>0</v>
      </c>
      <c r="I334" s="820">
        <v>1</v>
      </c>
      <c r="J334" s="820">
        <v>7</v>
      </c>
      <c r="K334" s="820" t="s">
        <v>8454</v>
      </c>
      <c r="L334" s="820" t="s">
        <v>18716</v>
      </c>
    </row>
    <row r="335" spans="1:12" x14ac:dyDescent="0.25">
      <c r="A335" s="820" t="s">
        <v>8999</v>
      </c>
      <c r="B335" s="824" t="s">
        <v>9000</v>
      </c>
      <c r="C335" s="820" t="b">
        <v>1</v>
      </c>
      <c r="D335" s="820" t="b">
        <v>1</v>
      </c>
      <c r="E335" s="820" t="b">
        <v>0</v>
      </c>
      <c r="F335" s="820" t="b">
        <v>0</v>
      </c>
      <c r="G335" s="820" t="b">
        <v>0</v>
      </c>
      <c r="H335" s="820" t="b">
        <v>0</v>
      </c>
      <c r="I335" s="820">
        <v>1</v>
      </c>
      <c r="J335" s="820">
        <v>7</v>
      </c>
      <c r="K335" s="820" t="s">
        <v>8454</v>
      </c>
      <c r="L335" s="820" t="s">
        <v>18717</v>
      </c>
    </row>
    <row r="336" spans="1:12" x14ac:dyDescent="0.25">
      <c r="A336" s="820" t="s">
        <v>9001</v>
      </c>
      <c r="B336" s="824" t="s">
        <v>9002</v>
      </c>
      <c r="C336" s="820" t="b">
        <v>1</v>
      </c>
      <c r="D336" s="820" t="b">
        <v>1</v>
      </c>
      <c r="E336" s="820" t="b">
        <v>0</v>
      </c>
      <c r="F336" s="820" t="b">
        <v>0</v>
      </c>
      <c r="G336" s="820" t="b">
        <v>0</v>
      </c>
      <c r="H336" s="820" t="b">
        <v>0</v>
      </c>
      <c r="I336" s="820">
        <v>1</v>
      </c>
      <c r="J336" s="820">
        <v>21</v>
      </c>
      <c r="K336" s="820" t="s">
        <v>8454</v>
      </c>
      <c r="L336" s="820" t="s">
        <v>18718</v>
      </c>
    </row>
    <row r="337" spans="1:12" x14ac:dyDescent="0.25">
      <c r="A337" s="820" t="s">
        <v>9003</v>
      </c>
      <c r="B337" s="824" t="s">
        <v>9004</v>
      </c>
      <c r="C337" s="820" t="b">
        <v>1</v>
      </c>
      <c r="D337" s="820" t="b">
        <v>1</v>
      </c>
      <c r="E337" s="820" t="b">
        <v>0</v>
      </c>
      <c r="F337" s="820" t="b">
        <v>0</v>
      </c>
      <c r="G337" s="820" t="b">
        <v>0</v>
      </c>
      <c r="H337" s="820" t="b">
        <v>0</v>
      </c>
      <c r="I337" s="820">
        <v>1</v>
      </c>
      <c r="J337" s="820">
        <v>2</v>
      </c>
      <c r="K337" s="820" t="s">
        <v>8454</v>
      </c>
      <c r="L337" s="820" t="s">
        <v>18719</v>
      </c>
    </row>
    <row r="338" spans="1:12" x14ac:dyDescent="0.25">
      <c r="A338" s="820" t="s">
        <v>9005</v>
      </c>
      <c r="B338" s="824" t="s">
        <v>9006</v>
      </c>
      <c r="C338" s="820" t="b">
        <v>1</v>
      </c>
      <c r="D338" s="820" t="b">
        <v>1</v>
      </c>
      <c r="E338" s="820" t="b">
        <v>0</v>
      </c>
      <c r="F338" s="820" t="b">
        <v>0</v>
      </c>
      <c r="G338" s="820" t="b">
        <v>0</v>
      </c>
      <c r="H338" s="820" t="b">
        <v>0</v>
      </c>
      <c r="I338" s="820">
        <v>1</v>
      </c>
      <c r="J338" s="820">
        <v>2</v>
      </c>
      <c r="K338" s="820" t="s">
        <v>8454</v>
      </c>
      <c r="L338" s="820" t="s">
        <v>18720</v>
      </c>
    </row>
    <row r="339" spans="1:12" x14ac:dyDescent="0.25">
      <c r="A339" s="820" t="s">
        <v>9007</v>
      </c>
      <c r="B339" s="824" t="s">
        <v>9008</v>
      </c>
      <c r="C339" s="820" t="b">
        <v>1</v>
      </c>
      <c r="D339" s="820" t="b">
        <v>1</v>
      </c>
      <c r="E339" s="820" t="b">
        <v>0</v>
      </c>
      <c r="F339" s="820" t="b">
        <v>0</v>
      </c>
      <c r="G339" s="820" t="b">
        <v>0</v>
      </c>
      <c r="H339" s="820" t="b">
        <v>0</v>
      </c>
      <c r="I339" s="820">
        <v>1</v>
      </c>
      <c r="J339" s="820">
        <v>1</v>
      </c>
      <c r="K339" s="820" t="s">
        <v>8454</v>
      </c>
      <c r="L339" s="820" t="s">
        <v>18721</v>
      </c>
    </row>
    <row r="340" spans="1:12" x14ac:dyDescent="0.25">
      <c r="A340" s="820" t="s">
        <v>9009</v>
      </c>
      <c r="B340" s="824" t="s">
        <v>9010</v>
      </c>
      <c r="C340" s="820" t="b">
        <v>1</v>
      </c>
      <c r="D340" s="820" t="b">
        <v>1</v>
      </c>
      <c r="E340" s="820" t="b">
        <v>0</v>
      </c>
      <c r="F340" s="820" t="b">
        <v>0</v>
      </c>
      <c r="G340" s="820" t="b">
        <v>0</v>
      </c>
      <c r="H340" s="820" t="b">
        <v>0</v>
      </c>
      <c r="I340" s="820">
        <v>1</v>
      </c>
      <c r="J340" s="820">
        <v>1</v>
      </c>
      <c r="K340" s="820" t="s">
        <v>8454</v>
      </c>
      <c r="L340" s="820" t="s">
        <v>18722</v>
      </c>
    </row>
    <row r="341" spans="1:12" x14ac:dyDescent="0.25">
      <c r="A341" s="820" t="s">
        <v>9011</v>
      </c>
      <c r="B341" s="824" t="s">
        <v>9012</v>
      </c>
      <c r="C341" s="820" t="b">
        <v>1</v>
      </c>
      <c r="D341" s="820" t="b">
        <v>1</v>
      </c>
      <c r="E341" s="820" t="b">
        <v>0</v>
      </c>
      <c r="F341" s="820" t="b">
        <v>0</v>
      </c>
      <c r="G341" s="820" t="b">
        <v>0</v>
      </c>
      <c r="H341" s="820" t="b">
        <v>0</v>
      </c>
      <c r="I341" s="820">
        <v>1</v>
      </c>
      <c r="J341" s="820">
        <v>1</v>
      </c>
      <c r="K341" s="820" t="s">
        <v>8454</v>
      </c>
      <c r="L341" s="820" t="s">
        <v>18723</v>
      </c>
    </row>
    <row r="342" spans="1:12" x14ac:dyDescent="0.25">
      <c r="A342" s="820" t="s">
        <v>9013</v>
      </c>
      <c r="B342" s="824" t="s">
        <v>9014</v>
      </c>
      <c r="C342" s="820" t="b">
        <v>1</v>
      </c>
      <c r="D342" s="820" t="b">
        <v>1</v>
      </c>
      <c r="E342" s="820" t="b">
        <v>0</v>
      </c>
      <c r="F342" s="820" t="b">
        <v>0</v>
      </c>
      <c r="G342" s="820" t="b">
        <v>0</v>
      </c>
      <c r="H342" s="820" t="b">
        <v>0</v>
      </c>
      <c r="I342" s="820">
        <v>1</v>
      </c>
      <c r="J342" s="820">
        <v>7</v>
      </c>
      <c r="K342" s="820" t="s">
        <v>8454</v>
      </c>
      <c r="L342" s="820" t="s">
        <v>18724</v>
      </c>
    </row>
    <row r="343" spans="1:12" x14ac:dyDescent="0.25">
      <c r="A343" s="820" t="s">
        <v>9015</v>
      </c>
      <c r="B343" s="824" t="s">
        <v>9016</v>
      </c>
      <c r="C343" s="820" t="b">
        <v>1</v>
      </c>
      <c r="D343" s="820" t="b">
        <v>1</v>
      </c>
      <c r="E343" s="820" t="b">
        <v>0</v>
      </c>
      <c r="F343" s="820" t="b">
        <v>0</v>
      </c>
      <c r="G343" s="820" t="b">
        <v>0</v>
      </c>
      <c r="H343" s="820" t="b">
        <v>0</v>
      </c>
      <c r="I343" s="820">
        <v>1</v>
      </c>
      <c r="J343" s="820">
        <v>2</v>
      </c>
      <c r="K343" s="820" t="s">
        <v>8454</v>
      </c>
      <c r="L343" s="820" t="s">
        <v>18725</v>
      </c>
    </row>
    <row r="344" spans="1:12" x14ac:dyDescent="0.25">
      <c r="A344" s="820" t="s">
        <v>9017</v>
      </c>
      <c r="B344" s="824" t="s">
        <v>9018</v>
      </c>
      <c r="C344" s="820" t="b">
        <v>1</v>
      </c>
      <c r="D344" s="820" t="b">
        <v>1</v>
      </c>
      <c r="E344" s="820" t="b">
        <v>0</v>
      </c>
      <c r="F344" s="820" t="b">
        <v>0</v>
      </c>
      <c r="G344" s="820" t="b">
        <v>0</v>
      </c>
      <c r="H344" s="820" t="b">
        <v>0</v>
      </c>
      <c r="I344" s="820">
        <v>1</v>
      </c>
      <c r="J344" s="820">
        <v>2</v>
      </c>
      <c r="K344" s="820" t="s">
        <v>8454</v>
      </c>
      <c r="L344" s="820" t="s">
        <v>18726</v>
      </c>
    </row>
    <row r="345" spans="1:12" x14ac:dyDescent="0.25">
      <c r="A345" s="820" t="s">
        <v>9019</v>
      </c>
      <c r="B345" s="824" t="s">
        <v>9020</v>
      </c>
      <c r="C345" s="820" t="b">
        <v>1</v>
      </c>
      <c r="D345" s="820" t="b">
        <v>1</v>
      </c>
      <c r="E345" s="820" t="b">
        <v>0</v>
      </c>
      <c r="F345" s="820" t="b">
        <v>0</v>
      </c>
      <c r="G345" s="820" t="b">
        <v>0</v>
      </c>
      <c r="H345" s="820" t="b">
        <v>0</v>
      </c>
      <c r="I345" s="820">
        <v>1</v>
      </c>
      <c r="J345" s="820">
        <v>7</v>
      </c>
      <c r="K345" s="820" t="s">
        <v>8454</v>
      </c>
      <c r="L345" s="820" t="s">
        <v>18727</v>
      </c>
    </row>
    <row r="346" spans="1:12" x14ac:dyDescent="0.25">
      <c r="A346" s="820" t="s">
        <v>9021</v>
      </c>
      <c r="B346" s="824" t="s">
        <v>9022</v>
      </c>
      <c r="C346" s="820" t="b">
        <v>1</v>
      </c>
      <c r="D346" s="820" t="b">
        <v>1</v>
      </c>
      <c r="E346" s="820" t="b">
        <v>0</v>
      </c>
      <c r="F346" s="820" t="b">
        <v>0</v>
      </c>
      <c r="G346" s="820" t="b">
        <v>0</v>
      </c>
      <c r="H346" s="820" t="b">
        <v>0</v>
      </c>
      <c r="I346" s="820">
        <v>1</v>
      </c>
      <c r="J346" s="820">
        <v>7</v>
      </c>
      <c r="K346" s="820" t="s">
        <v>8454</v>
      </c>
      <c r="L346" s="820" t="s">
        <v>18728</v>
      </c>
    </row>
    <row r="347" spans="1:12" x14ac:dyDescent="0.25">
      <c r="A347" s="820" t="s">
        <v>9023</v>
      </c>
      <c r="B347" s="824" t="s">
        <v>9024</v>
      </c>
      <c r="C347" s="820" t="b">
        <v>1</v>
      </c>
      <c r="D347" s="820" t="b">
        <v>1</v>
      </c>
      <c r="E347" s="820" t="b">
        <v>0</v>
      </c>
      <c r="F347" s="820" t="b">
        <v>0</v>
      </c>
      <c r="G347" s="820" t="b">
        <v>0</v>
      </c>
      <c r="H347" s="820" t="b">
        <v>0</v>
      </c>
      <c r="I347" s="820">
        <v>1</v>
      </c>
      <c r="J347" s="820">
        <v>21</v>
      </c>
      <c r="K347" s="820" t="s">
        <v>8454</v>
      </c>
      <c r="L347" s="820" t="s">
        <v>18729</v>
      </c>
    </row>
    <row r="348" spans="1:12" x14ac:dyDescent="0.25">
      <c r="A348" s="820" t="s">
        <v>9025</v>
      </c>
      <c r="B348" s="824" t="s">
        <v>9026</v>
      </c>
      <c r="C348" s="820" t="b">
        <v>1</v>
      </c>
      <c r="D348" s="820" t="b">
        <v>1</v>
      </c>
      <c r="E348" s="820" t="b">
        <v>0</v>
      </c>
      <c r="F348" s="820" t="b">
        <v>0</v>
      </c>
      <c r="G348" s="820" t="b">
        <v>0</v>
      </c>
      <c r="H348" s="820" t="b">
        <v>0</v>
      </c>
      <c r="I348" s="820">
        <v>1</v>
      </c>
      <c r="J348" s="820">
        <v>4</v>
      </c>
      <c r="K348" s="820" t="s">
        <v>8454</v>
      </c>
      <c r="L348" s="820" t="s">
        <v>18730</v>
      </c>
    </row>
    <row r="349" spans="1:12" x14ac:dyDescent="0.25">
      <c r="A349" s="820" t="s">
        <v>9027</v>
      </c>
      <c r="B349" s="824" t="s">
        <v>9028</v>
      </c>
      <c r="C349" s="820" t="b">
        <v>1</v>
      </c>
      <c r="D349" s="820" t="b">
        <v>1</v>
      </c>
      <c r="E349" s="820" t="b">
        <v>0</v>
      </c>
      <c r="F349" s="820" t="b">
        <v>0</v>
      </c>
      <c r="G349" s="820" t="b">
        <v>0</v>
      </c>
      <c r="H349" s="820" t="b">
        <v>0</v>
      </c>
      <c r="I349" s="820">
        <v>1</v>
      </c>
      <c r="J349" s="820">
        <v>2</v>
      </c>
      <c r="K349" s="820" t="s">
        <v>8454</v>
      </c>
      <c r="L349" s="820" t="s">
        <v>18731</v>
      </c>
    </row>
    <row r="350" spans="1:12" x14ac:dyDescent="0.25">
      <c r="A350" s="820" t="s">
        <v>9029</v>
      </c>
      <c r="B350" s="824" t="s">
        <v>9030</v>
      </c>
      <c r="C350" s="820" t="b">
        <v>1</v>
      </c>
      <c r="D350" s="820" t="b">
        <v>1</v>
      </c>
      <c r="E350" s="820" t="b">
        <v>0</v>
      </c>
      <c r="F350" s="820" t="b">
        <v>0</v>
      </c>
      <c r="G350" s="820" t="b">
        <v>0</v>
      </c>
      <c r="H350" s="820" t="b">
        <v>0</v>
      </c>
      <c r="I350" s="820">
        <v>1</v>
      </c>
      <c r="J350" s="820">
        <v>1</v>
      </c>
      <c r="K350" s="820" t="s">
        <v>8454</v>
      </c>
      <c r="L350" s="820" t="s">
        <v>18732</v>
      </c>
    </row>
    <row r="351" spans="1:12" x14ac:dyDescent="0.25">
      <c r="A351" s="820" t="s">
        <v>9031</v>
      </c>
      <c r="B351" s="824" t="s">
        <v>9032</v>
      </c>
      <c r="C351" s="820" t="b">
        <v>1</v>
      </c>
      <c r="D351" s="820" t="b">
        <v>1</v>
      </c>
      <c r="E351" s="820" t="b">
        <v>0</v>
      </c>
      <c r="F351" s="820" t="b">
        <v>0</v>
      </c>
      <c r="G351" s="820" t="b">
        <v>0</v>
      </c>
      <c r="H351" s="820" t="b">
        <v>0</v>
      </c>
      <c r="I351" s="820">
        <v>1</v>
      </c>
      <c r="J351" s="820">
        <v>1</v>
      </c>
      <c r="K351" s="820" t="s">
        <v>8454</v>
      </c>
      <c r="L351" s="820" t="s">
        <v>18733</v>
      </c>
    </row>
    <row r="352" spans="1:12" x14ac:dyDescent="0.25">
      <c r="A352" s="820" t="s">
        <v>9033</v>
      </c>
      <c r="B352" s="824" t="s">
        <v>9034</v>
      </c>
      <c r="C352" s="820" t="b">
        <v>1</v>
      </c>
      <c r="D352" s="820" t="b">
        <v>1</v>
      </c>
      <c r="E352" s="820" t="b">
        <v>0</v>
      </c>
      <c r="F352" s="820" t="b">
        <v>0</v>
      </c>
      <c r="G352" s="820" t="b">
        <v>0</v>
      </c>
      <c r="H352" s="820" t="b">
        <v>0</v>
      </c>
      <c r="I352" s="820">
        <v>1</v>
      </c>
      <c r="J352" s="820">
        <v>1</v>
      </c>
      <c r="K352" s="820" t="s">
        <v>8454</v>
      </c>
      <c r="L352" s="820" t="s">
        <v>18734</v>
      </c>
    </row>
    <row r="353" spans="1:12" x14ac:dyDescent="0.25">
      <c r="A353" s="820" t="s">
        <v>9035</v>
      </c>
      <c r="B353" s="824" t="s">
        <v>9036</v>
      </c>
      <c r="C353" s="820" t="b">
        <v>1</v>
      </c>
      <c r="D353" s="820" t="b">
        <v>1</v>
      </c>
      <c r="E353" s="820" t="b">
        <v>0</v>
      </c>
      <c r="F353" s="820" t="b">
        <v>0</v>
      </c>
      <c r="G353" s="820" t="b">
        <v>0</v>
      </c>
      <c r="H353" s="820" t="b">
        <v>0</v>
      </c>
      <c r="I353" s="820">
        <v>1</v>
      </c>
      <c r="J353" s="820">
        <v>6</v>
      </c>
      <c r="K353" s="820" t="s">
        <v>8454</v>
      </c>
      <c r="L353" s="820" t="s">
        <v>18735</v>
      </c>
    </row>
    <row r="354" spans="1:12" x14ac:dyDescent="0.25">
      <c r="A354" s="820" t="s">
        <v>9037</v>
      </c>
      <c r="B354" s="824" t="s">
        <v>9038</v>
      </c>
      <c r="C354" s="820" t="b">
        <v>1</v>
      </c>
      <c r="D354" s="820" t="b">
        <v>1</v>
      </c>
      <c r="E354" s="820" t="b">
        <v>0</v>
      </c>
      <c r="F354" s="820" t="b">
        <v>0</v>
      </c>
      <c r="G354" s="820" t="b">
        <v>0</v>
      </c>
      <c r="H354" s="820" t="b">
        <v>0</v>
      </c>
      <c r="I354" s="820">
        <v>1</v>
      </c>
      <c r="J354" s="820">
        <v>1</v>
      </c>
      <c r="K354" s="820" t="s">
        <v>8454</v>
      </c>
      <c r="L354" s="820" t="s">
        <v>18736</v>
      </c>
    </row>
    <row r="355" spans="1:12" x14ac:dyDescent="0.25">
      <c r="A355" s="820" t="s">
        <v>9039</v>
      </c>
      <c r="B355" s="824" t="s">
        <v>9040</v>
      </c>
      <c r="C355" s="820" t="b">
        <v>1</v>
      </c>
      <c r="D355" s="820" t="b">
        <v>1</v>
      </c>
      <c r="E355" s="820" t="b">
        <v>0</v>
      </c>
      <c r="F355" s="820" t="b">
        <v>0</v>
      </c>
      <c r="G355" s="820" t="b">
        <v>0</v>
      </c>
      <c r="H355" s="820" t="b">
        <v>0</v>
      </c>
      <c r="I355" s="820">
        <v>1</v>
      </c>
      <c r="J355" s="820">
        <v>1</v>
      </c>
      <c r="K355" s="820" t="s">
        <v>8454</v>
      </c>
      <c r="L355" s="820" t="s">
        <v>18737</v>
      </c>
    </row>
    <row r="356" spans="1:12" x14ac:dyDescent="0.25">
      <c r="A356" s="820" t="s">
        <v>9041</v>
      </c>
      <c r="B356" s="824" t="s">
        <v>9042</v>
      </c>
      <c r="C356" s="820" t="b">
        <v>1</v>
      </c>
      <c r="D356" s="820" t="b">
        <v>1</v>
      </c>
      <c r="E356" s="820" t="b">
        <v>0</v>
      </c>
      <c r="F356" s="820" t="b">
        <v>0</v>
      </c>
      <c r="G356" s="820" t="b">
        <v>0</v>
      </c>
      <c r="H356" s="820" t="b">
        <v>0</v>
      </c>
      <c r="I356" s="820">
        <v>1</v>
      </c>
      <c r="J356" s="820">
        <v>6</v>
      </c>
      <c r="K356" s="820" t="s">
        <v>8454</v>
      </c>
      <c r="L356" s="820" t="s">
        <v>18738</v>
      </c>
    </row>
    <row r="357" spans="1:12" x14ac:dyDescent="0.25">
      <c r="A357" s="820" t="s">
        <v>9043</v>
      </c>
      <c r="B357" s="824" t="s">
        <v>9044</v>
      </c>
      <c r="C357" s="820" t="b">
        <v>1</v>
      </c>
      <c r="D357" s="820" t="b">
        <v>1</v>
      </c>
      <c r="E357" s="820" t="b">
        <v>0</v>
      </c>
      <c r="F357" s="820" t="b">
        <v>0</v>
      </c>
      <c r="G357" s="820" t="b">
        <v>0</v>
      </c>
      <c r="H357" s="820" t="b">
        <v>0</v>
      </c>
      <c r="I357" s="820">
        <v>1</v>
      </c>
      <c r="J357" s="820">
        <v>6</v>
      </c>
      <c r="K357" s="820" t="s">
        <v>8454</v>
      </c>
      <c r="L357" s="820" t="s">
        <v>18739</v>
      </c>
    </row>
    <row r="358" spans="1:12" x14ac:dyDescent="0.25">
      <c r="A358" s="820" t="s">
        <v>9045</v>
      </c>
      <c r="B358" s="824" t="s">
        <v>9046</v>
      </c>
      <c r="C358" s="820" t="b">
        <v>1</v>
      </c>
      <c r="D358" s="820" t="b">
        <v>1</v>
      </c>
      <c r="E358" s="820" t="b">
        <v>0</v>
      </c>
      <c r="F358" s="820" t="b">
        <v>0</v>
      </c>
      <c r="G358" s="820" t="b">
        <v>0</v>
      </c>
      <c r="H358" s="820" t="b">
        <v>0</v>
      </c>
      <c r="I358" s="820">
        <v>1</v>
      </c>
      <c r="J358" s="820">
        <v>18</v>
      </c>
      <c r="K358" s="820" t="s">
        <v>8454</v>
      </c>
      <c r="L358" s="820" t="s">
        <v>18740</v>
      </c>
    </row>
    <row r="359" spans="1:12" x14ac:dyDescent="0.25">
      <c r="A359" s="820" t="s">
        <v>9047</v>
      </c>
      <c r="B359" s="824" t="s">
        <v>9048</v>
      </c>
      <c r="C359" s="820" t="b">
        <v>1</v>
      </c>
      <c r="D359" s="820" t="b">
        <v>1</v>
      </c>
      <c r="E359" s="820" t="b">
        <v>0</v>
      </c>
      <c r="F359" s="820" t="b">
        <v>0</v>
      </c>
      <c r="G359" s="820" t="b">
        <v>0</v>
      </c>
      <c r="H359" s="820" t="b">
        <v>0</v>
      </c>
      <c r="I359" s="820">
        <v>1</v>
      </c>
      <c r="J359" s="820">
        <v>2</v>
      </c>
      <c r="K359" s="820" t="s">
        <v>8454</v>
      </c>
      <c r="L359" s="820" t="s">
        <v>18741</v>
      </c>
    </row>
    <row r="360" spans="1:12" x14ac:dyDescent="0.25">
      <c r="A360" s="820" t="s">
        <v>9049</v>
      </c>
      <c r="B360" s="824" t="s">
        <v>9050</v>
      </c>
      <c r="C360" s="820" t="b">
        <v>1</v>
      </c>
      <c r="D360" s="820" t="b">
        <v>1</v>
      </c>
      <c r="E360" s="820" t="b">
        <v>0</v>
      </c>
      <c r="F360" s="820" t="b">
        <v>0</v>
      </c>
      <c r="G360" s="820" t="b">
        <v>0</v>
      </c>
      <c r="H360" s="820" t="b">
        <v>0</v>
      </c>
      <c r="I360" s="820">
        <v>1</v>
      </c>
      <c r="J360" s="820">
        <v>2</v>
      </c>
      <c r="K360" s="820" t="s">
        <v>8454</v>
      </c>
      <c r="L360" s="820" t="s">
        <v>18742</v>
      </c>
    </row>
    <row r="361" spans="1:12" x14ac:dyDescent="0.25">
      <c r="A361" s="820" t="s">
        <v>9051</v>
      </c>
      <c r="B361" s="824" t="s">
        <v>9052</v>
      </c>
      <c r="C361" s="820" t="b">
        <v>1</v>
      </c>
      <c r="D361" s="820" t="b">
        <v>1</v>
      </c>
      <c r="E361" s="820" t="b">
        <v>0</v>
      </c>
      <c r="F361" s="820" t="b">
        <v>0</v>
      </c>
      <c r="G361" s="820" t="b">
        <v>0</v>
      </c>
      <c r="H361" s="820" t="b">
        <v>0</v>
      </c>
      <c r="I361" s="820">
        <v>1</v>
      </c>
      <c r="J361" s="820">
        <v>1</v>
      </c>
      <c r="K361" s="820" t="s">
        <v>8454</v>
      </c>
      <c r="L361" s="820" t="s">
        <v>18743</v>
      </c>
    </row>
    <row r="362" spans="1:12" x14ac:dyDescent="0.25">
      <c r="A362" s="820" t="s">
        <v>9053</v>
      </c>
      <c r="B362" s="824" t="s">
        <v>9054</v>
      </c>
      <c r="C362" s="820" t="b">
        <v>1</v>
      </c>
      <c r="D362" s="820" t="b">
        <v>1</v>
      </c>
      <c r="E362" s="820" t="b">
        <v>0</v>
      </c>
      <c r="F362" s="820" t="b">
        <v>0</v>
      </c>
      <c r="G362" s="820" t="b">
        <v>0</v>
      </c>
      <c r="H362" s="820" t="b">
        <v>0</v>
      </c>
      <c r="I362" s="820">
        <v>1</v>
      </c>
      <c r="J362" s="820">
        <v>1</v>
      </c>
      <c r="K362" s="820" t="s">
        <v>8454</v>
      </c>
      <c r="L362" s="820" t="s">
        <v>18744</v>
      </c>
    </row>
    <row r="363" spans="1:12" x14ac:dyDescent="0.25">
      <c r="A363" s="820" t="s">
        <v>9055</v>
      </c>
      <c r="B363" s="824" t="s">
        <v>9056</v>
      </c>
      <c r="C363" s="820" t="b">
        <v>1</v>
      </c>
      <c r="D363" s="820" t="b">
        <v>1</v>
      </c>
      <c r="E363" s="820" t="b">
        <v>0</v>
      </c>
      <c r="F363" s="820" t="b">
        <v>0</v>
      </c>
      <c r="G363" s="820" t="b">
        <v>0</v>
      </c>
      <c r="H363" s="820" t="b">
        <v>0</v>
      </c>
      <c r="I363" s="820">
        <v>1</v>
      </c>
      <c r="J363" s="820">
        <v>1</v>
      </c>
      <c r="K363" s="820" t="s">
        <v>8454</v>
      </c>
      <c r="L363" s="820" t="s">
        <v>18745</v>
      </c>
    </row>
    <row r="364" spans="1:12" x14ac:dyDescent="0.25">
      <c r="A364" s="820" t="s">
        <v>9057</v>
      </c>
      <c r="B364" s="824" t="s">
        <v>9058</v>
      </c>
      <c r="C364" s="820" t="b">
        <v>1</v>
      </c>
      <c r="D364" s="820" t="b">
        <v>1</v>
      </c>
      <c r="E364" s="820" t="b">
        <v>0</v>
      </c>
      <c r="F364" s="820" t="b">
        <v>0</v>
      </c>
      <c r="G364" s="820" t="b">
        <v>0</v>
      </c>
      <c r="H364" s="820" t="b">
        <v>0</v>
      </c>
      <c r="I364" s="820">
        <v>1</v>
      </c>
      <c r="J364" s="820">
        <v>6</v>
      </c>
      <c r="K364" s="820" t="s">
        <v>8454</v>
      </c>
      <c r="L364" s="820" t="s">
        <v>18746</v>
      </c>
    </row>
    <row r="365" spans="1:12" x14ac:dyDescent="0.25">
      <c r="A365" s="820" t="s">
        <v>9059</v>
      </c>
      <c r="B365" s="824" t="s">
        <v>9060</v>
      </c>
      <c r="C365" s="820" t="b">
        <v>1</v>
      </c>
      <c r="D365" s="820" t="b">
        <v>1</v>
      </c>
      <c r="E365" s="820" t="b">
        <v>0</v>
      </c>
      <c r="F365" s="820" t="b">
        <v>0</v>
      </c>
      <c r="G365" s="820" t="b">
        <v>0</v>
      </c>
      <c r="H365" s="820" t="b">
        <v>0</v>
      </c>
      <c r="I365" s="820">
        <v>1</v>
      </c>
      <c r="J365" s="820">
        <v>2</v>
      </c>
      <c r="K365" s="820" t="s">
        <v>8454</v>
      </c>
      <c r="L365" s="820" t="s">
        <v>18747</v>
      </c>
    </row>
    <row r="366" spans="1:12" x14ac:dyDescent="0.25">
      <c r="A366" s="820" t="s">
        <v>9061</v>
      </c>
      <c r="B366" s="824" t="s">
        <v>9062</v>
      </c>
      <c r="C366" s="820" t="b">
        <v>1</v>
      </c>
      <c r="D366" s="820" t="b">
        <v>1</v>
      </c>
      <c r="E366" s="820" t="b">
        <v>0</v>
      </c>
      <c r="F366" s="820" t="b">
        <v>0</v>
      </c>
      <c r="G366" s="820" t="b">
        <v>0</v>
      </c>
      <c r="H366" s="820" t="b">
        <v>0</v>
      </c>
      <c r="I366" s="820">
        <v>1</v>
      </c>
      <c r="J366" s="820">
        <v>2</v>
      </c>
      <c r="K366" s="820" t="s">
        <v>8454</v>
      </c>
      <c r="L366" s="820" t="s">
        <v>18748</v>
      </c>
    </row>
    <row r="367" spans="1:12" x14ac:dyDescent="0.25">
      <c r="A367" s="820" t="s">
        <v>9063</v>
      </c>
      <c r="B367" s="824" t="s">
        <v>9064</v>
      </c>
      <c r="C367" s="820" t="b">
        <v>1</v>
      </c>
      <c r="D367" s="820" t="b">
        <v>1</v>
      </c>
      <c r="E367" s="820" t="b">
        <v>0</v>
      </c>
      <c r="F367" s="820" t="b">
        <v>0</v>
      </c>
      <c r="G367" s="820" t="b">
        <v>0</v>
      </c>
      <c r="H367" s="820" t="b">
        <v>0</v>
      </c>
      <c r="I367" s="820">
        <v>1</v>
      </c>
      <c r="J367" s="820">
        <v>6</v>
      </c>
      <c r="K367" s="820" t="s">
        <v>8454</v>
      </c>
      <c r="L367" s="820" t="s">
        <v>18749</v>
      </c>
    </row>
    <row r="368" spans="1:12" x14ac:dyDescent="0.25">
      <c r="A368" s="820" t="s">
        <v>9065</v>
      </c>
      <c r="B368" s="824" t="s">
        <v>9066</v>
      </c>
      <c r="C368" s="820" t="b">
        <v>1</v>
      </c>
      <c r="D368" s="820" t="b">
        <v>1</v>
      </c>
      <c r="E368" s="820" t="b">
        <v>0</v>
      </c>
      <c r="F368" s="820" t="b">
        <v>0</v>
      </c>
      <c r="G368" s="820" t="b">
        <v>0</v>
      </c>
      <c r="H368" s="820" t="b">
        <v>0</v>
      </c>
      <c r="I368" s="820">
        <v>1</v>
      </c>
      <c r="J368" s="820">
        <v>6</v>
      </c>
      <c r="K368" s="820" t="s">
        <v>8454</v>
      </c>
      <c r="L368" s="820" t="s">
        <v>18750</v>
      </c>
    </row>
    <row r="369" spans="1:12" x14ac:dyDescent="0.25">
      <c r="A369" s="820" t="s">
        <v>9067</v>
      </c>
      <c r="B369" s="824" t="s">
        <v>9068</v>
      </c>
      <c r="C369" s="820" t="b">
        <v>1</v>
      </c>
      <c r="D369" s="820" t="b">
        <v>1</v>
      </c>
      <c r="E369" s="820" t="b">
        <v>0</v>
      </c>
      <c r="F369" s="820" t="b">
        <v>0</v>
      </c>
      <c r="G369" s="820" t="b">
        <v>0</v>
      </c>
      <c r="H369" s="820" t="b">
        <v>0</v>
      </c>
      <c r="I369" s="820">
        <v>1</v>
      </c>
      <c r="J369" s="820">
        <v>18</v>
      </c>
      <c r="K369" s="820" t="s">
        <v>8454</v>
      </c>
      <c r="L369" s="820" t="s">
        <v>18751</v>
      </c>
    </row>
    <row r="370" spans="1:12" x14ac:dyDescent="0.25">
      <c r="A370" s="820" t="s">
        <v>9069</v>
      </c>
      <c r="B370" s="824" t="s">
        <v>9070</v>
      </c>
      <c r="C370" s="820" t="b">
        <v>1</v>
      </c>
      <c r="D370" s="820" t="b">
        <v>1</v>
      </c>
      <c r="E370" s="820" t="b">
        <v>0</v>
      </c>
      <c r="F370" s="820" t="b">
        <v>0</v>
      </c>
      <c r="G370" s="820" t="b">
        <v>0</v>
      </c>
      <c r="H370" s="820" t="b">
        <v>0</v>
      </c>
      <c r="I370" s="820">
        <v>1</v>
      </c>
      <c r="J370" s="820">
        <v>4</v>
      </c>
      <c r="K370" s="820" t="s">
        <v>8454</v>
      </c>
      <c r="L370" s="820" t="s">
        <v>18752</v>
      </c>
    </row>
    <row r="371" spans="1:12" x14ac:dyDescent="0.25">
      <c r="A371" s="820" t="s">
        <v>9071</v>
      </c>
      <c r="B371" s="824" t="s">
        <v>9072</v>
      </c>
      <c r="C371" s="820" t="b">
        <v>1</v>
      </c>
      <c r="D371" s="820" t="b">
        <v>1</v>
      </c>
      <c r="E371" s="820" t="b">
        <v>0</v>
      </c>
      <c r="F371" s="820" t="b">
        <v>0</v>
      </c>
      <c r="G371" s="820" t="b">
        <v>0</v>
      </c>
      <c r="H371" s="820" t="b">
        <v>0</v>
      </c>
      <c r="I371" s="820">
        <v>1</v>
      </c>
      <c r="J371" s="820">
        <v>2</v>
      </c>
      <c r="K371" s="820" t="s">
        <v>8454</v>
      </c>
      <c r="L371" s="820" t="s">
        <v>18753</v>
      </c>
    </row>
    <row r="372" spans="1:12" x14ac:dyDescent="0.25">
      <c r="A372" s="820" t="s">
        <v>9073</v>
      </c>
      <c r="B372" s="824" t="s">
        <v>9074</v>
      </c>
      <c r="C372" s="820" t="b">
        <v>1</v>
      </c>
      <c r="D372" s="820" t="b">
        <v>1</v>
      </c>
      <c r="E372" s="820" t="b">
        <v>0</v>
      </c>
      <c r="F372" s="820" t="b">
        <v>0</v>
      </c>
      <c r="G372" s="820" t="b">
        <v>0</v>
      </c>
      <c r="H372" s="820" t="b">
        <v>0</v>
      </c>
      <c r="I372" s="820">
        <v>1</v>
      </c>
      <c r="J372" s="820">
        <v>1</v>
      </c>
      <c r="K372" s="820" t="s">
        <v>8454</v>
      </c>
      <c r="L372" s="820" t="s">
        <v>18754</v>
      </c>
    </row>
    <row r="373" spans="1:12" x14ac:dyDescent="0.25">
      <c r="A373" s="820" t="s">
        <v>9075</v>
      </c>
      <c r="B373" s="824" t="s">
        <v>9076</v>
      </c>
      <c r="C373" s="820" t="b">
        <v>1</v>
      </c>
      <c r="D373" s="820" t="b">
        <v>1</v>
      </c>
      <c r="E373" s="820" t="b">
        <v>0</v>
      </c>
      <c r="F373" s="820" t="b">
        <v>0</v>
      </c>
      <c r="G373" s="820" t="b">
        <v>0</v>
      </c>
      <c r="H373" s="820" t="b">
        <v>0</v>
      </c>
      <c r="I373" s="820">
        <v>1</v>
      </c>
      <c r="J373" s="820">
        <v>1</v>
      </c>
      <c r="K373" s="820" t="s">
        <v>8454</v>
      </c>
      <c r="L373" s="820" t="s">
        <v>18755</v>
      </c>
    </row>
    <row r="374" spans="1:12" x14ac:dyDescent="0.25">
      <c r="A374" s="820" t="s">
        <v>9077</v>
      </c>
      <c r="B374" s="824" t="s">
        <v>9078</v>
      </c>
      <c r="C374" s="820" t="b">
        <v>1</v>
      </c>
      <c r="D374" s="820" t="b">
        <v>1</v>
      </c>
      <c r="E374" s="820" t="b">
        <v>0</v>
      </c>
      <c r="F374" s="820" t="b">
        <v>0</v>
      </c>
      <c r="G374" s="820" t="b">
        <v>0</v>
      </c>
      <c r="H374" s="820" t="b">
        <v>0</v>
      </c>
      <c r="I374" s="820">
        <v>1</v>
      </c>
      <c r="J374" s="820">
        <v>1</v>
      </c>
      <c r="K374" s="820" t="s">
        <v>8454</v>
      </c>
      <c r="L374" s="820" t="s">
        <v>18756</v>
      </c>
    </row>
    <row r="375" spans="1:12" x14ac:dyDescent="0.25">
      <c r="A375" s="820" t="s">
        <v>9079</v>
      </c>
      <c r="B375" s="824" t="s">
        <v>9080</v>
      </c>
      <c r="C375" s="820" t="b">
        <v>1</v>
      </c>
      <c r="D375" s="820" t="b">
        <v>1</v>
      </c>
      <c r="E375" s="820" t="b">
        <v>0</v>
      </c>
      <c r="F375" s="820" t="b">
        <v>0</v>
      </c>
      <c r="G375" s="820" t="b">
        <v>0</v>
      </c>
      <c r="H375" s="820" t="b">
        <v>0</v>
      </c>
      <c r="I375" s="820">
        <v>1</v>
      </c>
      <c r="J375" s="820">
        <v>66</v>
      </c>
      <c r="K375" s="820" t="s">
        <v>8454</v>
      </c>
      <c r="L375" s="820" t="s">
        <v>18757</v>
      </c>
    </row>
    <row r="376" spans="1:12" x14ac:dyDescent="0.25">
      <c r="A376" s="820" t="s">
        <v>9081</v>
      </c>
      <c r="B376" s="824" t="s">
        <v>9082</v>
      </c>
      <c r="C376" s="820" t="b">
        <v>1</v>
      </c>
      <c r="D376" s="820" t="b">
        <v>1</v>
      </c>
      <c r="E376" s="820" t="b">
        <v>0</v>
      </c>
      <c r="F376" s="820" t="b">
        <v>0</v>
      </c>
      <c r="G376" s="820" t="b">
        <v>0</v>
      </c>
      <c r="H376" s="820" t="b">
        <v>0</v>
      </c>
      <c r="I376" s="820">
        <v>1</v>
      </c>
      <c r="J376" s="820">
        <v>66</v>
      </c>
      <c r="K376" s="820" t="s">
        <v>8454</v>
      </c>
      <c r="L376" s="820" t="s">
        <v>18758</v>
      </c>
    </row>
    <row r="377" spans="1:12" x14ac:dyDescent="0.25">
      <c r="A377" s="820" t="s">
        <v>9083</v>
      </c>
      <c r="B377" s="824" t="s">
        <v>9084</v>
      </c>
      <c r="C377" s="820" t="b">
        <v>1</v>
      </c>
      <c r="D377" s="820" t="b">
        <v>1</v>
      </c>
      <c r="E377" s="820" t="b">
        <v>0</v>
      </c>
      <c r="F377" s="820" t="b">
        <v>0</v>
      </c>
      <c r="G377" s="820" t="b">
        <v>0</v>
      </c>
      <c r="H377" s="820" t="b">
        <v>0</v>
      </c>
      <c r="I377" s="820">
        <v>1</v>
      </c>
      <c r="J377" s="820">
        <v>66</v>
      </c>
      <c r="K377" s="820" t="s">
        <v>8454</v>
      </c>
      <c r="L377" s="820" t="s">
        <v>18759</v>
      </c>
    </row>
    <row r="378" spans="1:12" x14ac:dyDescent="0.25">
      <c r="A378" s="820" t="s">
        <v>9085</v>
      </c>
      <c r="B378" s="824" t="s">
        <v>9086</v>
      </c>
      <c r="C378" s="820" t="b">
        <v>1</v>
      </c>
      <c r="D378" s="820" t="b">
        <v>1</v>
      </c>
      <c r="E378" s="820" t="b">
        <v>0</v>
      </c>
      <c r="F378" s="820" t="b">
        <v>0</v>
      </c>
      <c r="G378" s="820" t="b">
        <v>0</v>
      </c>
      <c r="H378" s="820" t="b">
        <v>0</v>
      </c>
      <c r="I378" s="820">
        <v>1</v>
      </c>
      <c r="J378" s="820">
        <v>1</v>
      </c>
      <c r="K378" s="820" t="s">
        <v>8454</v>
      </c>
      <c r="L378" s="820" t="s">
        <v>18760</v>
      </c>
    </row>
    <row r="379" spans="1:12" x14ac:dyDescent="0.25">
      <c r="A379" s="820" t="s">
        <v>9087</v>
      </c>
      <c r="B379" s="824" t="s">
        <v>9088</v>
      </c>
      <c r="C379" s="820" t="b">
        <v>1</v>
      </c>
      <c r="D379" s="820" t="b">
        <v>1</v>
      </c>
      <c r="E379" s="820" t="b">
        <v>0</v>
      </c>
      <c r="F379" s="820" t="b">
        <v>0</v>
      </c>
      <c r="G379" s="820" t="b">
        <v>0</v>
      </c>
      <c r="H379" s="820" t="b">
        <v>0</v>
      </c>
      <c r="I379" s="820">
        <v>1</v>
      </c>
      <c r="J379" s="820">
        <v>1</v>
      </c>
      <c r="K379" s="820" t="s">
        <v>8454</v>
      </c>
      <c r="L379" s="820" t="s">
        <v>18761</v>
      </c>
    </row>
    <row r="380" spans="1:12" x14ac:dyDescent="0.25">
      <c r="A380" s="820" t="s">
        <v>9089</v>
      </c>
      <c r="B380" s="824" t="s">
        <v>9090</v>
      </c>
      <c r="C380" s="820" t="b">
        <v>1</v>
      </c>
      <c r="D380" s="820" t="b">
        <v>1</v>
      </c>
      <c r="E380" s="820" t="b">
        <v>0</v>
      </c>
      <c r="F380" s="820" t="b">
        <v>0</v>
      </c>
      <c r="G380" s="820" t="b">
        <v>0</v>
      </c>
      <c r="H380" s="820" t="b">
        <v>0</v>
      </c>
      <c r="I380" s="820">
        <v>1</v>
      </c>
      <c r="J380" s="820">
        <v>330</v>
      </c>
      <c r="K380" s="820" t="s">
        <v>8454</v>
      </c>
      <c r="L380" s="820" t="s">
        <v>18762</v>
      </c>
    </row>
    <row r="381" spans="1:12" x14ac:dyDescent="0.25">
      <c r="A381" s="820" t="s">
        <v>9091</v>
      </c>
      <c r="B381" s="824" t="s">
        <v>9092</v>
      </c>
      <c r="C381" s="820" t="b">
        <v>1</v>
      </c>
      <c r="D381" s="820" t="b">
        <v>1</v>
      </c>
      <c r="E381" s="820" t="b">
        <v>0</v>
      </c>
      <c r="F381" s="820" t="b">
        <v>0</v>
      </c>
      <c r="G381" s="820" t="b">
        <v>0</v>
      </c>
      <c r="H381" s="820" t="b">
        <v>0</v>
      </c>
      <c r="I381" s="820">
        <v>1</v>
      </c>
      <c r="J381" s="820">
        <v>6</v>
      </c>
      <c r="K381" s="820" t="s">
        <v>8454</v>
      </c>
      <c r="L381" s="820" t="s">
        <v>18763</v>
      </c>
    </row>
    <row r="382" spans="1:12" x14ac:dyDescent="0.25">
      <c r="A382" s="820" t="s">
        <v>9093</v>
      </c>
      <c r="B382" s="824" t="s">
        <v>9094</v>
      </c>
      <c r="C382" s="820" t="b">
        <v>1</v>
      </c>
      <c r="D382" s="820" t="b">
        <v>1</v>
      </c>
      <c r="E382" s="820" t="b">
        <v>0</v>
      </c>
      <c r="F382" s="820" t="b">
        <v>0</v>
      </c>
      <c r="G382" s="820" t="b">
        <v>0</v>
      </c>
      <c r="H382" s="820" t="b">
        <v>0</v>
      </c>
      <c r="I382" s="820">
        <v>1</v>
      </c>
      <c r="J382" s="820">
        <v>4</v>
      </c>
      <c r="K382" s="820" t="s">
        <v>8454</v>
      </c>
      <c r="L382" s="820" t="s">
        <v>18764</v>
      </c>
    </row>
    <row r="383" spans="1:12" x14ac:dyDescent="0.25">
      <c r="A383" s="820" t="s">
        <v>9095</v>
      </c>
      <c r="B383" s="824" t="s">
        <v>9096</v>
      </c>
      <c r="C383" s="820" t="b">
        <v>1</v>
      </c>
      <c r="D383" s="820" t="b">
        <v>1</v>
      </c>
      <c r="E383" s="820" t="b">
        <v>0</v>
      </c>
      <c r="F383" s="820" t="b">
        <v>0</v>
      </c>
      <c r="G383" s="820" t="b">
        <v>0</v>
      </c>
      <c r="H383" s="820" t="b">
        <v>0</v>
      </c>
      <c r="I383" s="820">
        <v>1</v>
      </c>
      <c r="J383" s="820">
        <v>1</v>
      </c>
      <c r="K383" s="820" t="s">
        <v>8454</v>
      </c>
      <c r="L383" s="820" t="s">
        <v>18765</v>
      </c>
    </row>
    <row r="384" spans="1:12" x14ac:dyDescent="0.25">
      <c r="A384" s="820" t="s">
        <v>9097</v>
      </c>
      <c r="B384" s="824" t="s">
        <v>9078</v>
      </c>
      <c r="C384" s="820" t="b">
        <v>1</v>
      </c>
      <c r="D384" s="820" t="b">
        <v>1</v>
      </c>
      <c r="E384" s="820" t="b">
        <v>0</v>
      </c>
      <c r="F384" s="820" t="b">
        <v>0</v>
      </c>
      <c r="G384" s="820" t="b">
        <v>0</v>
      </c>
      <c r="H384" s="820" t="b">
        <v>0</v>
      </c>
      <c r="I384" s="820">
        <v>1</v>
      </c>
      <c r="J384" s="820">
        <v>1</v>
      </c>
      <c r="K384" s="820" t="s">
        <v>8454</v>
      </c>
      <c r="L384" s="820" t="s">
        <v>18756</v>
      </c>
    </row>
    <row r="385" spans="1:12" x14ac:dyDescent="0.25">
      <c r="A385" s="820" t="s">
        <v>9098</v>
      </c>
      <c r="B385" s="824" t="s">
        <v>9099</v>
      </c>
      <c r="C385" s="820" t="b">
        <v>1</v>
      </c>
      <c r="D385" s="820" t="b">
        <v>1</v>
      </c>
      <c r="E385" s="820" t="b">
        <v>0</v>
      </c>
      <c r="F385" s="820" t="b">
        <v>0</v>
      </c>
      <c r="G385" s="820" t="b">
        <v>0</v>
      </c>
      <c r="H385" s="820" t="b">
        <v>0</v>
      </c>
      <c r="I385" s="820">
        <v>1</v>
      </c>
      <c r="J385" s="820">
        <v>132</v>
      </c>
      <c r="K385" s="820" t="s">
        <v>8454</v>
      </c>
      <c r="L385" s="820" t="s">
        <v>18766</v>
      </c>
    </row>
    <row r="386" spans="1:12" x14ac:dyDescent="0.25">
      <c r="A386" s="820" t="s">
        <v>9100</v>
      </c>
      <c r="B386" s="824" t="s">
        <v>9082</v>
      </c>
      <c r="C386" s="820" t="b">
        <v>1</v>
      </c>
      <c r="D386" s="820" t="b">
        <v>1</v>
      </c>
      <c r="E386" s="820" t="b">
        <v>0</v>
      </c>
      <c r="F386" s="820" t="b">
        <v>0</v>
      </c>
      <c r="G386" s="820" t="b">
        <v>0</v>
      </c>
      <c r="H386" s="820" t="b">
        <v>0</v>
      </c>
      <c r="I386" s="820">
        <v>1</v>
      </c>
      <c r="J386" s="820">
        <v>66</v>
      </c>
      <c r="K386" s="820" t="s">
        <v>8454</v>
      </c>
      <c r="L386" s="820" t="s">
        <v>18758</v>
      </c>
    </row>
    <row r="387" spans="1:12" x14ac:dyDescent="0.25">
      <c r="A387" s="820" t="s">
        <v>9101</v>
      </c>
      <c r="B387" s="824" t="s">
        <v>9084</v>
      </c>
      <c r="C387" s="820" t="b">
        <v>1</v>
      </c>
      <c r="D387" s="820" t="b">
        <v>1</v>
      </c>
      <c r="E387" s="820" t="b">
        <v>0</v>
      </c>
      <c r="F387" s="820" t="b">
        <v>0</v>
      </c>
      <c r="G387" s="820" t="b">
        <v>0</v>
      </c>
      <c r="H387" s="820" t="b">
        <v>0</v>
      </c>
      <c r="I387" s="820">
        <v>1</v>
      </c>
      <c r="J387" s="820">
        <v>66</v>
      </c>
      <c r="K387" s="820" t="s">
        <v>8454</v>
      </c>
      <c r="L387" s="820" t="s">
        <v>18759</v>
      </c>
    </row>
    <row r="388" spans="1:12" x14ac:dyDescent="0.25">
      <c r="A388" s="820" t="s">
        <v>9102</v>
      </c>
      <c r="B388" s="824" t="s">
        <v>9103</v>
      </c>
      <c r="C388" s="820" t="b">
        <v>1</v>
      </c>
      <c r="D388" s="820" t="b">
        <v>1</v>
      </c>
      <c r="E388" s="820" t="b">
        <v>0</v>
      </c>
      <c r="F388" s="820" t="b">
        <v>0</v>
      </c>
      <c r="G388" s="820" t="b">
        <v>0</v>
      </c>
      <c r="H388" s="820" t="b">
        <v>0</v>
      </c>
      <c r="I388" s="820">
        <v>1</v>
      </c>
      <c r="J388" s="820">
        <v>4</v>
      </c>
      <c r="K388" s="820" t="s">
        <v>8454</v>
      </c>
      <c r="L388" s="820" t="s">
        <v>18767</v>
      </c>
    </row>
    <row r="389" spans="1:12" x14ac:dyDescent="0.25">
      <c r="A389" s="820" t="s">
        <v>9104</v>
      </c>
      <c r="B389" s="824" t="s">
        <v>9105</v>
      </c>
      <c r="C389" s="820" t="b">
        <v>1</v>
      </c>
      <c r="D389" s="820" t="b">
        <v>1</v>
      </c>
      <c r="E389" s="820" t="b">
        <v>0</v>
      </c>
      <c r="F389" s="820" t="b">
        <v>0</v>
      </c>
      <c r="G389" s="820" t="b">
        <v>0</v>
      </c>
      <c r="H389" s="820" t="b">
        <v>0</v>
      </c>
      <c r="I389" s="820">
        <v>1</v>
      </c>
      <c r="J389" s="820">
        <v>2</v>
      </c>
      <c r="K389" s="820" t="s">
        <v>8454</v>
      </c>
      <c r="L389" s="820" t="s">
        <v>18768</v>
      </c>
    </row>
    <row r="390" spans="1:12" x14ac:dyDescent="0.25">
      <c r="A390" s="820" t="s">
        <v>9106</v>
      </c>
      <c r="B390" s="824" t="s">
        <v>9107</v>
      </c>
      <c r="C390" s="820" t="b">
        <v>1</v>
      </c>
      <c r="D390" s="820" t="b">
        <v>1</v>
      </c>
      <c r="E390" s="820" t="b">
        <v>0</v>
      </c>
      <c r="F390" s="820" t="b">
        <v>0</v>
      </c>
      <c r="G390" s="820" t="b">
        <v>0</v>
      </c>
      <c r="H390" s="820" t="b">
        <v>0</v>
      </c>
      <c r="I390" s="820">
        <v>1</v>
      </c>
      <c r="J390" s="820">
        <v>2</v>
      </c>
      <c r="K390" s="820" t="s">
        <v>8454</v>
      </c>
      <c r="L390" s="820" t="s">
        <v>18769</v>
      </c>
    </row>
    <row r="391" spans="1:12" x14ac:dyDescent="0.25">
      <c r="A391" s="820" t="s">
        <v>9108</v>
      </c>
      <c r="B391" s="824" t="s">
        <v>9109</v>
      </c>
      <c r="C391" s="820" t="b">
        <v>1</v>
      </c>
      <c r="D391" s="820" t="b">
        <v>1</v>
      </c>
      <c r="E391" s="820" t="b">
        <v>0</v>
      </c>
      <c r="F391" s="820" t="b">
        <v>0</v>
      </c>
      <c r="G391" s="820" t="b">
        <v>0</v>
      </c>
      <c r="H391" s="820" t="b">
        <v>0</v>
      </c>
      <c r="I391" s="820">
        <v>1</v>
      </c>
      <c r="J391" s="820">
        <v>4</v>
      </c>
      <c r="K391" s="820" t="s">
        <v>8454</v>
      </c>
      <c r="L391" s="820" t="s">
        <v>18770</v>
      </c>
    </row>
    <row r="392" spans="1:12" x14ac:dyDescent="0.25">
      <c r="A392" s="820" t="s">
        <v>9110</v>
      </c>
      <c r="B392" s="824" t="s">
        <v>9090</v>
      </c>
      <c r="C392" s="820" t="b">
        <v>1</v>
      </c>
      <c r="D392" s="820" t="b">
        <v>1</v>
      </c>
      <c r="E392" s="820" t="b">
        <v>0</v>
      </c>
      <c r="F392" s="820" t="b">
        <v>0</v>
      </c>
      <c r="G392" s="820" t="b">
        <v>0</v>
      </c>
      <c r="H392" s="820" t="b">
        <v>0</v>
      </c>
      <c r="I392" s="820">
        <v>1</v>
      </c>
      <c r="J392" s="820">
        <v>330</v>
      </c>
      <c r="K392" s="820" t="s">
        <v>8454</v>
      </c>
      <c r="L392" s="820" t="s">
        <v>18762</v>
      </c>
    </row>
    <row r="393" spans="1:12" x14ac:dyDescent="0.25">
      <c r="A393" s="820" t="s">
        <v>9111</v>
      </c>
      <c r="B393" s="824" t="s">
        <v>9112</v>
      </c>
      <c r="C393" s="820" t="b">
        <v>1</v>
      </c>
      <c r="D393" s="820" t="b">
        <v>1</v>
      </c>
      <c r="E393" s="820" t="b">
        <v>0</v>
      </c>
      <c r="F393" s="820" t="b">
        <v>0</v>
      </c>
      <c r="G393" s="820" t="b">
        <v>0</v>
      </c>
      <c r="H393" s="820" t="b">
        <v>0</v>
      </c>
      <c r="I393" s="820">
        <v>1</v>
      </c>
      <c r="J393" s="820">
        <v>5</v>
      </c>
      <c r="K393" s="820" t="s">
        <v>8454</v>
      </c>
      <c r="L393" s="820" t="s">
        <v>18771</v>
      </c>
    </row>
    <row r="394" spans="1:12" x14ac:dyDescent="0.25">
      <c r="A394" s="820" t="s">
        <v>9113</v>
      </c>
      <c r="B394" s="824" t="s">
        <v>9114</v>
      </c>
      <c r="C394" s="820" t="b">
        <v>1</v>
      </c>
      <c r="D394" s="820" t="b">
        <v>1</v>
      </c>
      <c r="E394" s="820" t="b">
        <v>0</v>
      </c>
      <c r="F394" s="820" t="b">
        <v>0</v>
      </c>
      <c r="G394" s="820" t="b">
        <v>0</v>
      </c>
      <c r="H394" s="820" t="b">
        <v>0</v>
      </c>
      <c r="I394" s="820">
        <v>1</v>
      </c>
      <c r="J394" s="820">
        <v>1</v>
      </c>
      <c r="K394" s="820" t="s">
        <v>8454</v>
      </c>
      <c r="L394" s="820" t="s">
        <v>18772</v>
      </c>
    </row>
    <row r="395" spans="1:12" x14ac:dyDescent="0.25">
      <c r="A395" s="820" t="s">
        <v>9115</v>
      </c>
      <c r="B395" s="824" t="s">
        <v>9078</v>
      </c>
      <c r="C395" s="820" t="b">
        <v>1</v>
      </c>
      <c r="D395" s="820" t="b">
        <v>1</v>
      </c>
      <c r="E395" s="820" t="b">
        <v>0</v>
      </c>
      <c r="F395" s="820" t="b">
        <v>0</v>
      </c>
      <c r="G395" s="820" t="b">
        <v>0</v>
      </c>
      <c r="H395" s="820" t="b">
        <v>0</v>
      </c>
      <c r="I395" s="820">
        <v>1</v>
      </c>
      <c r="J395" s="820">
        <v>1</v>
      </c>
      <c r="K395" s="820" t="s">
        <v>8454</v>
      </c>
      <c r="L395" s="820" t="s">
        <v>18756</v>
      </c>
    </row>
    <row r="396" spans="1:12" x14ac:dyDescent="0.25">
      <c r="A396" s="820" t="s">
        <v>9116</v>
      </c>
      <c r="B396" s="824" t="s">
        <v>9117</v>
      </c>
      <c r="C396" s="820" t="b">
        <v>1</v>
      </c>
      <c r="D396" s="820" t="b">
        <v>1</v>
      </c>
      <c r="E396" s="820" t="b">
        <v>0</v>
      </c>
      <c r="F396" s="820" t="b">
        <v>0</v>
      </c>
      <c r="G396" s="820" t="b">
        <v>0</v>
      </c>
      <c r="H396" s="820" t="b">
        <v>0</v>
      </c>
      <c r="I396" s="820">
        <v>1</v>
      </c>
      <c r="J396" s="820">
        <v>66</v>
      </c>
      <c r="K396" s="820" t="s">
        <v>8454</v>
      </c>
      <c r="L396" s="820" t="s">
        <v>18773</v>
      </c>
    </row>
    <row r="397" spans="1:12" x14ac:dyDescent="0.25">
      <c r="A397" s="820" t="s">
        <v>9118</v>
      </c>
      <c r="B397" s="824" t="s">
        <v>9082</v>
      </c>
      <c r="C397" s="820" t="b">
        <v>1</v>
      </c>
      <c r="D397" s="820" t="b">
        <v>1</v>
      </c>
      <c r="E397" s="820" t="b">
        <v>0</v>
      </c>
      <c r="F397" s="820" t="b">
        <v>0</v>
      </c>
      <c r="G397" s="820" t="b">
        <v>0</v>
      </c>
      <c r="H397" s="820" t="b">
        <v>0</v>
      </c>
      <c r="I397" s="820">
        <v>1</v>
      </c>
      <c r="J397" s="820">
        <v>66</v>
      </c>
      <c r="K397" s="820" t="s">
        <v>8454</v>
      </c>
      <c r="L397" s="820" t="s">
        <v>18758</v>
      </c>
    </row>
    <row r="398" spans="1:12" x14ac:dyDescent="0.25">
      <c r="A398" s="820" t="s">
        <v>9119</v>
      </c>
      <c r="B398" s="824" t="s">
        <v>9084</v>
      </c>
      <c r="C398" s="820" t="b">
        <v>1</v>
      </c>
      <c r="D398" s="820" t="b">
        <v>1</v>
      </c>
      <c r="E398" s="820" t="b">
        <v>0</v>
      </c>
      <c r="F398" s="820" t="b">
        <v>0</v>
      </c>
      <c r="G398" s="820" t="b">
        <v>0</v>
      </c>
      <c r="H398" s="820" t="b">
        <v>0</v>
      </c>
      <c r="I398" s="820">
        <v>1</v>
      </c>
      <c r="J398" s="820">
        <v>66</v>
      </c>
      <c r="K398" s="820" t="s">
        <v>8454</v>
      </c>
      <c r="L398" s="820" t="s">
        <v>18759</v>
      </c>
    </row>
    <row r="399" spans="1:12" x14ac:dyDescent="0.25">
      <c r="A399" s="820" t="s">
        <v>9120</v>
      </c>
      <c r="B399" s="824" t="s">
        <v>9121</v>
      </c>
      <c r="C399" s="820" t="b">
        <v>1</v>
      </c>
      <c r="D399" s="820" t="b">
        <v>1</v>
      </c>
      <c r="E399" s="820" t="b">
        <v>0</v>
      </c>
      <c r="F399" s="820" t="b">
        <v>0</v>
      </c>
      <c r="G399" s="820" t="b">
        <v>0</v>
      </c>
      <c r="H399" s="820" t="b">
        <v>0</v>
      </c>
      <c r="I399" s="820">
        <v>1</v>
      </c>
      <c r="J399" s="820">
        <v>1</v>
      </c>
      <c r="K399" s="820" t="s">
        <v>8454</v>
      </c>
      <c r="L399" s="820" t="s">
        <v>18774</v>
      </c>
    </row>
    <row r="400" spans="1:12" x14ac:dyDescent="0.25">
      <c r="A400" s="820" t="s">
        <v>9122</v>
      </c>
      <c r="B400" s="824" t="s">
        <v>9123</v>
      </c>
      <c r="C400" s="820" t="b">
        <v>1</v>
      </c>
      <c r="D400" s="820" t="b">
        <v>1</v>
      </c>
      <c r="E400" s="820" t="b">
        <v>0</v>
      </c>
      <c r="F400" s="820" t="b">
        <v>0</v>
      </c>
      <c r="G400" s="820" t="b">
        <v>0</v>
      </c>
      <c r="H400" s="820" t="b">
        <v>0</v>
      </c>
      <c r="I400" s="820">
        <v>1</v>
      </c>
      <c r="J400" s="820">
        <v>1</v>
      </c>
      <c r="K400" s="820" t="s">
        <v>8454</v>
      </c>
      <c r="L400" s="820" t="s">
        <v>18775</v>
      </c>
    </row>
    <row r="401" spans="1:12" x14ac:dyDescent="0.25">
      <c r="A401" s="820" t="s">
        <v>9124</v>
      </c>
      <c r="B401" s="824" t="s">
        <v>9125</v>
      </c>
      <c r="C401" s="820" t="b">
        <v>1</v>
      </c>
      <c r="D401" s="820" t="b">
        <v>1</v>
      </c>
      <c r="E401" s="820" t="b">
        <v>0</v>
      </c>
      <c r="F401" s="820" t="b">
        <v>0</v>
      </c>
      <c r="G401" s="820" t="b">
        <v>0</v>
      </c>
      <c r="H401" s="820" t="b">
        <v>0</v>
      </c>
      <c r="I401" s="820">
        <v>1</v>
      </c>
      <c r="J401" s="820">
        <v>4</v>
      </c>
      <c r="K401" s="820" t="s">
        <v>8454</v>
      </c>
      <c r="L401" s="820" t="s">
        <v>18776</v>
      </c>
    </row>
    <row r="402" spans="1:12" x14ac:dyDescent="0.25">
      <c r="A402" s="820" t="s">
        <v>9126</v>
      </c>
      <c r="B402" s="824" t="s">
        <v>9090</v>
      </c>
      <c r="C402" s="820" t="b">
        <v>1</v>
      </c>
      <c r="D402" s="820" t="b">
        <v>1</v>
      </c>
      <c r="E402" s="820" t="b">
        <v>0</v>
      </c>
      <c r="F402" s="820" t="b">
        <v>0</v>
      </c>
      <c r="G402" s="820" t="b">
        <v>0</v>
      </c>
      <c r="H402" s="820" t="b">
        <v>0</v>
      </c>
      <c r="I402" s="820">
        <v>1</v>
      </c>
      <c r="J402" s="820">
        <v>330</v>
      </c>
      <c r="K402" s="820" t="s">
        <v>8454</v>
      </c>
      <c r="L402" s="820" t="s">
        <v>18762</v>
      </c>
    </row>
    <row r="403" spans="1:12" x14ac:dyDescent="0.25">
      <c r="A403" s="820" t="s">
        <v>9127</v>
      </c>
      <c r="B403" s="824" t="s">
        <v>9128</v>
      </c>
      <c r="C403" s="820" t="b">
        <v>1</v>
      </c>
      <c r="D403" s="820" t="b">
        <v>1</v>
      </c>
      <c r="E403" s="820" t="b">
        <v>0</v>
      </c>
      <c r="F403" s="820" t="b">
        <v>0</v>
      </c>
      <c r="G403" s="820" t="b">
        <v>0</v>
      </c>
      <c r="H403" s="820" t="b">
        <v>0</v>
      </c>
      <c r="I403" s="820">
        <v>1</v>
      </c>
      <c r="J403" s="820">
        <v>5</v>
      </c>
      <c r="K403" s="820" t="s">
        <v>8454</v>
      </c>
      <c r="L403" s="820" t="s">
        <v>18777</v>
      </c>
    </row>
    <row r="404" spans="1:12" x14ac:dyDescent="0.25">
      <c r="A404" s="822" t="s">
        <v>9129</v>
      </c>
      <c r="B404" s="824" t="s">
        <v>9130</v>
      </c>
      <c r="C404" s="820" t="b">
        <v>1</v>
      </c>
      <c r="D404" s="820" t="b">
        <v>1</v>
      </c>
      <c r="E404" s="820" t="b">
        <v>0</v>
      </c>
      <c r="F404" s="820" t="b">
        <v>0</v>
      </c>
      <c r="G404" s="820" t="b">
        <v>0</v>
      </c>
      <c r="H404" s="820" t="b">
        <v>0</v>
      </c>
      <c r="I404" s="820">
        <v>1</v>
      </c>
      <c r="J404" s="820">
        <v>1</v>
      </c>
      <c r="K404" s="820" t="s">
        <v>8454</v>
      </c>
      <c r="L404" s="822" t="s">
        <v>18778</v>
      </c>
    </row>
    <row r="405" spans="1:12" x14ac:dyDescent="0.25">
      <c r="A405" s="822" t="s">
        <v>9131</v>
      </c>
      <c r="B405" s="824" t="s">
        <v>9132</v>
      </c>
      <c r="C405" s="820" t="b">
        <v>1</v>
      </c>
      <c r="D405" s="820" t="b">
        <v>1</v>
      </c>
      <c r="E405" s="820" t="b">
        <v>0</v>
      </c>
      <c r="F405" s="820" t="b">
        <v>0</v>
      </c>
      <c r="G405" s="820" t="b">
        <v>0</v>
      </c>
      <c r="H405" s="820" t="b">
        <v>0</v>
      </c>
      <c r="I405" s="820">
        <v>1</v>
      </c>
      <c r="J405" s="820">
        <v>1</v>
      </c>
      <c r="K405" s="820" t="s">
        <v>8454</v>
      </c>
      <c r="L405" s="822" t="s">
        <v>18779</v>
      </c>
    </row>
    <row r="406" spans="1:12" x14ac:dyDescent="0.25">
      <c r="A406" s="822" t="s">
        <v>9133</v>
      </c>
      <c r="B406" s="824" t="s">
        <v>9134</v>
      </c>
      <c r="C406" s="820" t="b">
        <v>1</v>
      </c>
      <c r="D406" s="820" t="b">
        <v>1</v>
      </c>
      <c r="E406" s="820" t="b">
        <v>0</v>
      </c>
      <c r="F406" s="820" t="b">
        <v>0</v>
      </c>
      <c r="G406" s="820" t="b">
        <v>0</v>
      </c>
      <c r="H406" s="820" t="b">
        <v>0</v>
      </c>
      <c r="I406" s="820">
        <v>1</v>
      </c>
      <c r="J406" s="820">
        <v>1</v>
      </c>
      <c r="K406" s="820" t="s">
        <v>8454</v>
      </c>
      <c r="L406" s="822" t="s">
        <v>18780</v>
      </c>
    </row>
    <row r="407" spans="1:12" x14ac:dyDescent="0.25">
      <c r="A407" s="822" t="s">
        <v>9135</v>
      </c>
      <c r="B407" s="824" t="s">
        <v>9136</v>
      </c>
      <c r="C407" s="820" t="b">
        <v>1</v>
      </c>
      <c r="D407" s="820" t="b">
        <v>1</v>
      </c>
      <c r="E407" s="820" t="b">
        <v>0</v>
      </c>
      <c r="F407" s="820" t="b">
        <v>0</v>
      </c>
      <c r="G407" s="820" t="b">
        <v>0</v>
      </c>
      <c r="H407" s="820" t="b">
        <v>0</v>
      </c>
      <c r="I407" s="820">
        <v>1</v>
      </c>
      <c r="J407" s="820">
        <v>442</v>
      </c>
      <c r="K407" s="820" t="s">
        <v>8454</v>
      </c>
      <c r="L407" s="822" t="s">
        <v>18781</v>
      </c>
    </row>
    <row r="408" spans="1:12" x14ac:dyDescent="0.25">
      <c r="A408" s="822" t="s">
        <v>9137</v>
      </c>
      <c r="B408" s="824" t="s">
        <v>9138</v>
      </c>
      <c r="C408" s="820" t="b">
        <v>1</v>
      </c>
      <c r="D408" s="820" t="b">
        <v>1</v>
      </c>
      <c r="E408" s="820" t="b">
        <v>0</v>
      </c>
      <c r="F408" s="820" t="b">
        <v>0</v>
      </c>
      <c r="G408" s="820" t="b">
        <v>0</v>
      </c>
      <c r="H408" s="820" t="b">
        <v>0</v>
      </c>
      <c r="I408" s="820">
        <v>1</v>
      </c>
      <c r="J408" s="820">
        <v>26</v>
      </c>
      <c r="K408" s="820" t="s">
        <v>8454</v>
      </c>
      <c r="L408" s="822" t="s">
        <v>18782</v>
      </c>
    </row>
    <row r="409" spans="1:12" x14ac:dyDescent="0.25">
      <c r="A409" s="822" t="s">
        <v>9139</v>
      </c>
      <c r="B409" s="824" t="s">
        <v>17996</v>
      </c>
      <c r="C409" s="820" t="b">
        <v>1</v>
      </c>
      <c r="D409" s="820" t="b">
        <v>1</v>
      </c>
      <c r="E409" s="820" t="b">
        <v>0</v>
      </c>
      <c r="F409" s="820" t="b">
        <v>0</v>
      </c>
      <c r="G409" s="820" t="b">
        <v>0</v>
      </c>
      <c r="H409" s="820" t="b">
        <v>0</v>
      </c>
      <c r="I409" s="820">
        <v>1</v>
      </c>
      <c r="J409" s="820">
        <v>27</v>
      </c>
      <c r="K409" s="820" t="s">
        <v>8454</v>
      </c>
      <c r="L409" s="822" t="s">
        <v>18783</v>
      </c>
    </row>
    <row r="410" spans="1:12" x14ac:dyDescent="0.25">
      <c r="A410" s="822" t="s">
        <v>9141</v>
      </c>
      <c r="B410" s="824" t="s">
        <v>9142</v>
      </c>
      <c r="C410" s="820" t="b">
        <v>1</v>
      </c>
      <c r="D410" s="820" t="b">
        <v>1</v>
      </c>
      <c r="E410" s="820" t="b">
        <v>0</v>
      </c>
      <c r="F410" s="820" t="b">
        <v>0</v>
      </c>
      <c r="G410" s="820" t="b">
        <v>0</v>
      </c>
      <c r="H410" s="820" t="b">
        <v>0</v>
      </c>
      <c r="I410" s="820">
        <v>1</v>
      </c>
      <c r="J410" s="820">
        <v>34</v>
      </c>
      <c r="K410" s="820" t="s">
        <v>8454</v>
      </c>
      <c r="L410" s="822" t="s">
        <v>18784</v>
      </c>
    </row>
    <row r="411" spans="1:12" x14ac:dyDescent="0.25">
      <c r="A411" s="822" t="s">
        <v>9143</v>
      </c>
      <c r="B411" s="824" t="s">
        <v>9144</v>
      </c>
      <c r="C411" s="820" t="b">
        <v>1</v>
      </c>
      <c r="D411" s="820" t="b">
        <v>1</v>
      </c>
      <c r="E411" s="820" t="b">
        <v>0</v>
      </c>
      <c r="F411" s="820" t="b">
        <v>0</v>
      </c>
      <c r="G411" s="820" t="b">
        <v>0</v>
      </c>
      <c r="H411" s="820" t="b">
        <v>0</v>
      </c>
      <c r="I411" s="820">
        <v>1</v>
      </c>
      <c r="J411" s="820">
        <v>17</v>
      </c>
      <c r="K411" s="820" t="s">
        <v>8454</v>
      </c>
      <c r="L411" s="822" t="s">
        <v>18785</v>
      </c>
    </row>
    <row r="412" spans="1:12" x14ac:dyDescent="0.25">
      <c r="A412" s="822" t="s">
        <v>9145</v>
      </c>
      <c r="B412" s="824" t="s">
        <v>9146</v>
      </c>
      <c r="C412" s="820" t="b">
        <v>1</v>
      </c>
      <c r="D412" s="820" t="b">
        <v>1</v>
      </c>
      <c r="E412" s="820" t="b">
        <v>0</v>
      </c>
      <c r="F412" s="820" t="b">
        <v>0</v>
      </c>
      <c r="G412" s="820" t="b">
        <v>0</v>
      </c>
      <c r="H412" s="820" t="b">
        <v>0</v>
      </c>
      <c r="I412" s="820">
        <v>1</v>
      </c>
      <c r="J412" s="820">
        <v>17</v>
      </c>
      <c r="K412" s="820" t="s">
        <v>8454</v>
      </c>
      <c r="L412" s="822" t="s">
        <v>18786</v>
      </c>
    </row>
    <row r="413" spans="1:12" x14ac:dyDescent="0.25">
      <c r="A413" s="822" t="s">
        <v>9147</v>
      </c>
      <c r="B413" s="824" t="s">
        <v>9148</v>
      </c>
      <c r="C413" s="820" t="b">
        <v>1</v>
      </c>
      <c r="D413" s="820" t="b">
        <v>1</v>
      </c>
      <c r="E413" s="820" t="b">
        <v>0</v>
      </c>
      <c r="F413" s="820" t="b">
        <v>0</v>
      </c>
      <c r="G413" s="820" t="b">
        <v>0</v>
      </c>
      <c r="H413" s="820" t="b">
        <v>0</v>
      </c>
      <c r="I413" s="820">
        <v>1</v>
      </c>
      <c r="J413" s="820">
        <v>182</v>
      </c>
      <c r="K413" s="820" t="s">
        <v>8454</v>
      </c>
      <c r="L413" s="822" t="s">
        <v>18787</v>
      </c>
    </row>
    <row r="414" spans="1:12" x14ac:dyDescent="0.25">
      <c r="A414" s="822" t="s">
        <v>9149</v>
      </c>
      <c r="B414" s="824" t="s">
        <v>9150</v>
      </c>
      <c r="C414" s="820" t="b">
        <v>1</v>
      </c>
      <c r="D414" s="820" t="b">
        <v>1</v>
      </c>
      <c r="E414" s="820" t="b">
        <v>0</v>
      </c>
      <c r="F414" s="820" t="b">
        <v>0</v>
      </c>
      <c r="G414" s="820" t="b">
        <v>0</v>
      </c>
      <c r="H414" s="820" t="b">
        <v>0</v>
      </c>
      <c r="I414" s="820">
        <v>1</v>
      </c>
      <c r="J414" s="820">
        <v>4</v>
      </c>
      <c r="K414" s="820" t="s">
        <v>8454</v>
      </c>
      <c r="L414" s="822" t="s">
        <v>18788</v>
      </c>
    </row>
    <row r="415" spans="1:12" x14ac:dyDescent="0.25">
      <c r="A415" s="822" t="s">
        <v>9151</v>
      </c>
      <c r="B415" s="824" t="s">
        <v>9152</v>
      </c>
      <c r="C415" s="820" t="b">
        <v>1</v>
      </c>
      <c r="D415" s="820" t="b">
        <v>1</v>
      </c>
      <c r="E415" s="820" t="b">
        <v>0</v>
      </c>
      <c r="F415" s="820" t="b">
        <v>0</v>
      </c>
      <c r="G415" s="820" t="b">
        <v>0</v>
      </c>
      <c r="H415" s="820" t="b">
        <v>0</v>
      </c>
      <c r="I415" s="820">
        <v>1</v>
      </c>
      <c r="J415" s="820">
        <v>1</v>
      </c>
      <c r="K415" s="820" t="s">
        <v>8454</v>
      </c>
      <c r="L415" s="822" t="s">
        <v>18789</v>
      </c>
    </row>
    <row r="416" spans="1:12" x14ac:dyDescent="0.25">
      <c r="A416" s="822" t="s">
        <v>9153</v>
      </c>
      <c r="B416" s="824" t="s">
        <v>9134</v>
      </c>
      <c r="C416" s="820" t="b">
        <v>1</v>
      </c>
      <c r="D416" s="820" t="b">
        <v>1</v>
      </c>
      <c r="E416" s="820" t="b">
        <v>0</v>
      </c>
      <c r="F416" s="820" t="b">
        <v>0</v>
      </c>
      <c r="G416" s="820" t="b">
        <v>0</v>
      </c>
      <c r="H416" s="820" t="b">
        <v>0</v>
      </c>
      <c r="I416" s="820">
        <v>1</v>
      </c>
      <c r="J416" s="820">
        <v>1</v>
      </c>
      <c r="K416" s="820" t="s">
        <v>8454</v>
      </c>
      <c r="L416" s="822" t="s">
        <v>18780</v>
      </c>
    </row>
    <row r="417" spans="1:12" x14ac:dyDescent="0.25">
      <c r="A417" s="822" t="s">
        <v>9154</v>
      </c>
      <c r="B417" s="824" t="s">
        <v>9155</v>
      </c>
      <c r="C417" s="820" t="b">
        <v>1</v>
      </c>
      <c r="D417" s="820" t="b">
        <v>1</v>
      </c>
      <c r="E417" s="820" t="b">
        <v>0</v>
      </c>
      <c r="F417" s="820" t="b">
        <v>0</v>
      </c>
      <c r="G417" s="820" t="b">
        <v>0</v>
      </c>
      <c r="H417" s="820" t="b">
        <v>0</v>
      </c>
      <c r="I417" s="820">
        <v>1</v>
      </c>
      <c r="J417" s="820">
        <v>130</v>
      </c>
      <c r="K417" s="820" t="s">
        <v>8454</v>
      </c>
      <c r="L417" s="822" t="s">
        <v>18790</v>
      </c>
    </row>
    <row r="418" spans="1:12" x14ac:dyDescent="0.25">
      <c r="A418" s="822" t="s">
        <v>9156</v>
      </c>
      <c r="B418" s="824" t="s">
        <v>9138</v>
      </c>
      <c r="C418" s="820" t="b">
        <v>1</v>
      </c>
      <c r="D418" s="820" t="b">
        <v>1</v>
      </c>
      <c r="E418" s="820" t="b">
        <v>0</v>
      </c>
      <c r="F418" s="820" t="b">
        <v>0</v>
      </c>
      <c r="G418" s="820" t="b">
        <v>0</v>
      </c>
      <c r="H418" s="820" t="b">
        <v>0</v>
      </c>
      <c r="I418" s="820">
        <v>1</v>
      </c>
      <c r="J418" s="820">
        <v>26</v>
      </c>
      <c r="K418" s="820" t="s">
        <v>8454</v>
      </c>
      <c r="L418" s="822" t="s">
        <v>18782</v>
      </c>
    </row>
    <row r="419" spans="1:12" x14ac:dyDescent="0.25">
      <c r="A419" s="822" t="s">
        <v>9157</v>
      </c>
      <c r="B419" s="824" t="s">
        <v>9140</v>
      </c>
      <c r="C419" s="820" t="b">
        <v>1</v>
      </c>
      <c r="D419" s="820" t="b">
        <v>1</v>
      </c>
      <c r="E419" s="820" t="b">
        <v>0</v>
      </c>
      <c r="F419" s="820" t="b">
        <v>0</v>
      </c>
      <c r="G419" s="820" t="b">
        <v>0</v>
      </c>
      <c r="H419" s="820" t="b">
        <v>0</v>
      </c>
      <c r="I419" s="820">
        <v>1</v>
      </c>
      <c r="J419" s="820">
        <v>26</v>
      </c>
      <c r="K419" s="820" t="s">
        <v>8454</v>
      </c>
      <c r="L419" s="822" t="s">
        <v>18791</v>
      </c>
    </row>
    <row r="420" spans="1:12" x14ac:dyDescent="0.25">
      <c r="A420" s="822" t="s">
        <v>9158</v>
      </c>
      <c r="B420" s="824" t="s">
        <v>9159</v>
      </c>
      <c r="C420" s="820" t="b">
        <v>1</v>
      </c>
      <c r="D420" s="820" t="b">
        <v>1</v>
      </c>
      <c r="E420" s="820" t="b">
        <v>0</v>
      </c>
      <c r="F420" s="820" t="b">
        <v>0</v>
      </c>
      <c r="G420" s="820" t="b">
        <v>0</v>
      </c>
      <c r="H420" s="820" t="b">
        <v>0</v>
      </c>
      <c r="I420" s="820">
        <v>1</v>
      </c>
      <c r="J420" s="820">
        <v>10</v>
      </c>
      <c r="K420" s="820" t="s">
        <v>8454</v>
      </c>
      <c r="L420" s="822" t="s">
        <v>18792</v>
      </c>
    </row>
    <row r="421" spans="1:12" x14ac:dyDescent="0.25">
      <c r="A421" s="822" t="s">
        <v>9160</v>
      </c>
      <c r="B421" s="824" t="s">
        <v>9161</v>
      </c>
      <c r="C421" s="820" t="b">
        <v>1</v>
      </c>
      <c r="D421" s="820" t="b">
        <v>1</v>
      </c>
      <c r="E421" s="820" t="b">
        <v>0</v>
      </c>
      <c r="F421" s="820" t="b">
        <v>0</v>
      </c>
      <c r="G421" s="820" t="b">
        <v>0</v>
      </c>
      <c r="H421" s="820" t="b">
        <v>0</v>
      </c>
      <c r="I421" s="820">
        <v>1</v>
      </c>
      <c r="J421" s="820">
        <v>5</v>
      </c>
      <c r="K421" s="820" t="s">
        <v>8454</v>
      </c>
      <c r="L421" s="822" t="s">
        <v>18793</v>
      </c>
    </row>
    <row r="422" spans="1:12" x14ac:dyDescent="0.25">
      <c r="A422" s="822" t="s">
        <v>9162</v>
      </c>
      <c r="B422" s="824" t="s">
        <v>9163</v>
      </c>
      <c r="C422" s="820" t="b">
        <v>1</v>
      </c>
      <c r="D422" s="820" t="b">
        <v>1</v>
      </c>
      <c r="E422" s="820" t="b">
        <v>0</v>
      </c>
      <c r="F422" s="820" t="b">
        <v>0</v>
      </c>
      <c r="G422" s="820" t="b">
        <v>0</v>
      </c>
      <c r="H422" s="820" t="b">
        <v>0</v>
      </c>
      <c r="I422" s="820">
        <v>1</v>
      </c>
      <c r="J422" s="820">
        <v>15</v>
      </c>
      <c r="K422" s="820" t="s">
        <v>8454</v>
      </c>
      <c r="L422" s="822" t="s">
        <v>18794</v>
      </c>
    </row>
    <row r="423" spans="1:12" x14ac:dyDescent="0.25">
      <c r="A423" s="822" t="s">
        <v>9164</v>
      </c>
      <c r="B423" s="824" t="s">
        <v>9148</v>
      </c>
      <c r="C423" s="820" t="b">
        <v>1</v>
      </c>
      <c r="D423" s="820" t="b">
        <v>1</v>
      </c>
      <c r="E423" s="820" t="b">
        <v>0</v>
      </c>
      <c r="F423" s="820" t="b">
        <v>0</v>
      </c>
      <c r="G423" s="820" t="b">
        <v>0</v>
      </c>
      <c r="H423" s="820" t="b">
        <v>0</v>
      </c>
      <c r="I423" s="820">
        <v>1</v>
      </c>
      <c r="J423" s="820">
        <v>182</v>
      </c>
      <c r="K423" s="820" t="s">
        <v>8454</v>
      </c>
      <c r="L423" s="822" t="s">
        <v>18787</v>
      </c>
    </row>
    <row r="424" spans="1:12" x14ac:dyDescent="0.25">
      <c r="A424" s="822" t="s">
        <v>9165</v>
      </c>
      <c r="B424" s="824" t="s">
        <v>9166</v>
      </c>
      <c r="C424" s="820" t="b">
        <v>1</v>
      </c>
      <c r="D424" s="820" t="b">
        <v>1</v>
      </c>
      <c r="E424" s="820" t="b">
        <v>0</v>
      </c>
      <c r="F424" s="820" t="b">
        <v>0</v>
      </c>
      <c r="G424" s="820" t="b">
        <v>0</v>
      </c>
      <c r="H424" s="820" t="b">
        <v>0</v>
      </c>
      <c r="I424" s="820">
        <v>1</v>
      </c>
      <c r="J424" s="820">
        <v>4</v>
      </c>
      <c r="K424" s="820" t="s">
        <v>8454</v>
      </c>
      <c r="L424" s="822" t="s">
        <v>18795</v>
      </c>
    </row>
    <row r="425" spans="1:12" x14ac:dyDescent="0.25">
      <c r="A425" s="822" t="s">
        <v>9167</v>
      </c>
      <c r="B425" s="824" t="s">
        <v>9168</v>
      </c>
      <c r="C425" s="820" t="b">
        <v>1</v>
      </c>
      <c r="D425" s="820" t="b">
        <v>1</v>
      </c>
      <c r="E425" s="820" t="b">
        <v>0</v>
      </c>
      <c r="F425" s="820" t="b">
        <v>0</v>
      </c>
      <c r="G425" s="820" t="b">
        <v>0</v>
      </c>
      <c r="H425" s="820" t="b">
        <v>0</v>
      </c>
      <c r="I425" s="820">
        <v>1</v>
      </c>
      <c r="J425" s="820">
        <v>1</v>
      </c>
      <c r="K425" s="820" t="s">
        <v>8454</v>
      </c>
      <c r="L425" s="822" t="s">
        <v>18796</v>
      </c>
    </row>
    <row r="426" spans="1:12" x14ac:dyDescent="0.25">
      <c r="A426" s="822" t="s">
        <v>9169</v>
      </c>
      <c r="B426" s="824" t="s">
        <v>9134</v>
      </c>
      <c r="C426" s="820" t="b">
        <v>1</v>
      </c>
      <c r="D426" s="820" t="b">
        <v>1</v>
      </c>
      <c r="E426" s="820" t="b">
        <v>0</v>
      </c>
      <c r="F426" s="820" t="b">
        <v>0</v>
      </c>
      <c r="G426" s="820" t="b">
        <v>0</v>
      </c>
      <c r="H426" s="820" t="b">
        <v>0</v>
      </c>
      <c r="I426" s="820">
        <v>1</v>
      </c>
      <c r="J426" s="820">
        <v>1</v>
      </c>
      <c r="K426" s="820" t="s">
        <v>8454</v>
      </c>
      <c r="L426" s="822" t="s">
        <v>18780</v>
      </c>
    </row>
    <row r="427" spans="1:12" x14ac:dyDescent="0.25">
      <c r="A427" s="822" t="s">
        <v>9170</v>
      </c>
      <c r="B427" s="824" t="s">
        <v>9171</v>
      </c>
      <c r="C427" s="820" t="b">
        <v>1</v>
      </c>
      <c r="D427" s="820" t="b">
        <v>1</v>
      </c>
      <c r="E427" s="820" t="b">
        <v>0</v>
      </c>
      <c r="F427" s="820" t="b">
        <v>0</v>
      </c>
      <c r="G427" s="820" t="b">
        <v>0</v>
      </c>
      <c r="H427" s="820" t="b">
        <v>0</v>
      </c>
      <c r="I427" s="820">
        <v>1</v>
      </c>
      <c r="J427" s="820">
        <v>26</v>
      </c>
      <c r="K427" s="820" t="s">
        <v>8454</v>
      </c>
      <c r="L427" s="822" t="s">
        <v>18797</v>
      </c>
    </row>
    <row r="428" spans="1:12" x14ac:dyDescent="0.25">
      <c r="A428" s="822" t="s">
        <v>9172</v>
      </c>
      <c r="B428" s="824" t="s">
        <v>9138</v>
      </c>
      <c r="C428" s="820" t="b">
        <v>1</v>
      </c>
      <c r="D428" s="820" t="b">
        <v>1</v>
      </c>
      <c r="E428" s="820" t="b">
        <v>0</v>
      </c>
      <c r="F428" s="820" t="b">
        <v>0</v>
      </c>
      <c r="G428" s="820" t="b">
        <v>0</v>
      </c>
      <c r="H428" s="820" t="b">
        <v>0</v>
      </c>
      <c r="I428" s="820">
        <v>1</v>
      </c>
      <c r="J428" s="820">
        <v>26</v>
      </c>
      <c r="K428" s="820" t="s">
        <v>8454</v>
      </c>
      <c r="L428" s="822" t="s">
        <v>18782</v>
      </c>
    </row>
    <row r="429" spans="1:12" x14ac:dyDescent="0.25">
      <c r="A429" s="822" t="s">
        <v>9173</v>
      </c>
      <c r="B429" s="824" t="s">
        <v>9140</v>
      </c>
      <c r="C429" s="820" t="b">
        <v>1</v>
      </c>
      <c r="D429" s="820" t="b">
        <v>1</v>
      </c>
      <c r="E429" s="820" t="b">
        <v>0</v>
      </c>
      <c r="F429" s="820" t="b">
        <v>0</v>
      </c>
      <c r="G429" s="820" t="b">
        <v>0</v>
      </c>
      <c r="H429" s="820" t="b">
        <v>0</v>
      </c>
      <c r="I429" s="820">
        <v>1</v>
      </c>
      <c r="J429" s="820">
        <v>26</v>
      </c>
      <c r="K429" s="820" t="s">
        <v>8454</v>
      </c>
      <c r="L429" s="822" t="s">
        <v>18791</v>
      </c>
    </row>
    <row r="430" spans="1:12" x14ac:dyDescent="0.25">
      <c r="A430" s="822" t="s">
        <v>9174</v>
      </c>
      <c r="B430" s="824" t="s">
        <v>9175</v>
      </c>
      <c r="C430" s="820" t="b">
        <v>1</v>
      </c>
      <c r="D430" s="820" t="b">
        <v>1</v>
      </c>
      <c r="E430" s="820" t="b">
        <v>0</v>
      </c>
      <c r="F430" s="820" t="b">
        <v>0</v>
      </c>
      <c r="G430" s="820" t="b">
        <v>0</v>
      </c>
      <c r="H430" s="820" t="b">
        <v>0</v>
      </c>
      <c r="I430" s="820">
        <v>1</v>
      </c>
      <c r="J430" s="820">
        <v>1</v>
      </c>
      <c r="K430" s="820" t="s">
        <v>8454</v>
      </c>
      <c r="L430" s="822" t="s">
        <v>18798</v>
      </c>
    </row>
    <row r="431" spans="1:12" x14ac:dyDescent="0.25">
      <c r="A431" s="822" t="s">
        <v>9176</v>
      </c>
      <c r="B431" s="824" t="s">
        <v>9177</v>
      </c>
      <c r="C431" s="820" t="b">
        <v>1</v>
      </c>
      <c r="D431" s="820" t="b">
        <v>1</v>
      </c>
      <c r="E431" s="820" t="b">
        <v>0</v>
      </c>
      <c r="F431" s="820" t="b">
        <v>0</v>
      </c>
      <c r="G431" s="820" t="b">
        <v>0</v>
      </c>
      <c r="H431" s="820" t="b">
        <v>0</v>
      </c>
      <c r="I431" s="820">
        <v>1</v>
      </c>
      <c r="J431" s="820">
        <v>1</v>
      </c>
      <c r="K431" s="820" t="s">
        <v>8454</v>
      </c>
      <c r="L431" s="822" t="s">
        <v>18799</v>
      </c>
    </row>
    <row r="432" spans="1:12" x14ac:dyDescent="0.25">
      <c r="A432" s="822" t="s">
        <v>9178</v>
      </c>
      <c r="B432" s="824" t="s">
        <v>9179</v>
      </c>
      <c r="C432" s="820" t="b">
        <v>1</v>
      </c>
      <c r="D432" s="820" t="b">
        <v>1</v>
      </c>
      <c r="E432" s="820" t="b">
        <v>0</v>
      </c>
      <c r="F432" s="820" t="b">
        <v>0</v>
      </c>
      <c r="G432" s="820" t="b">
        <v>0</v>
      </c>
      <c r="H432" s="820" t="b">
        <v>0</v>
      </c>
      <c r="I432" s="820">
        <v>1</v>
      </c>
      <c r="J432" s="820">
        <v>2</v>
      </c>
      <c r="K432" s="820" t="s">
        <v>8454</v>
      </c>
      <c r="L432" s="822" t="s">
        <v>18800</v>
      </c>
    </row>
    <row r="433" spans="1:12" x14ac:dyDescent="0.25">
      <c r="A433" s="822" t="s">
        <v>9180</v>
      </c>
      <c r="B433" s="824" t="s">
        <v>9148</v>
      </c>
      <c r="C433" s="820" t="b">
        <v>1</v>
      </c>
      <c r="D433" s="820" t="b">
        <v>1</v>
      </c>
      <c r="E433" s="820" t="b">
        <v>0</v>
      </c>
      <c r="F433" s="820" t="b">
        <v>0</v>
      </c>
      <c r="G433" s="820" t="b">
        <v>0</v>
      </c>
      <c r="H433" s="820" t="b">
        <v>0</v>
      </c>
      <c r="I433" s="820">
        <v>1</v>
      </c>
      <c r="J433" s="820">
        <v>182</v>
      </c>
      <c r="K433" s="820" t="s">
        <v>8454</v>
      </c>
      <c r="L433" s="822" t="s">
        <v>18787</v>
      </c>
    </row>
    <row r="434" spans="1:12" x14ac:dyDescent="0.25">
      <c r="A434" s="822" t="s">
        <v>9181</v>
      </c>
      <c r="B434" s="824" t="s">
        <v>9182</v>
      </c>
      <c r="C434" s="820" t="b">
        <v>1</v>
      </c>
      <c r="D434" s="820" t="b">
        <v>1</v>
      </c>
      <c r="E434" s="820" t="b">
        <v>0</v>
      </c>
      <c r="F434" s="820" t="b">
        <v>0</v>
      </c>
      <c r="G434" s="820" t="b">
        <v>0</v>
      </c>
      <c r="H434" s="820" t="b">
        <v>0</v>
      </c>
      <c r="I434" s="820">
        <v>1</v>
      </c>
      <c r="J434" s="820">
        <v>4</v>
      </c>
      <c r="K434" s="820" t="s">
        <v>8454</v>
      </c>
      <c r="L434" s="822" t="s">
        <v>18801</v>
      </c>
    </row>
    <row r="435" spans="1:12" x14ac:dyDescent="0.25">
      <c r="A435" s="822" t="s">
        <v>9183</v>
      </c>
      <c r="B435" s="824" t="s">
        <v>9184</v>
      </c>
      <c r="C435" s="820" t="b">
        <v>1</v>
      </c>
      <c r="D435" s="820" t="b">
        <v>1</v>
      </c>
      <c r="E435" s="820" t="b">
        <v>0</v>
      </c>
      <c r="F435" s="820" t="b">
        <v>0</v>
      </c>
      <c r="G435" s="820" t="b">
        <v>0</v>
      </c>
      <c r="H435" s="820" t="b">
        <v>0</v>
      </c>
      <c r="I435" s="820">
        <v>1</v>
      </c>
      <c r="J435" s="820">
        <v>1</v>
      </c>
      <c r="K435" s="820" t="s">
        <v>8454</v>
      </c>
      <c r="L435" s="822" t="s">
        <v>18802</v>
      </c>
    </row>
    <row r="436" spans="1:12" x14ac:dyDescent="0.25">
      <c r="A436" s="822" t="s">
        <v>9185</v>
      </c>
      <c r="B436" s="824" t="s">
        <v>9186</v>
      </c>
      <c r="C436" s="820" t="b">
        <v>1</v>
      </c>
      <c r="D436" s="820" t="b">
        <v>1</v>
      </c>
      <c r="E436" s="820" t="b">
        <v>0</v>
      </c>
      <c r="F436" s="820" t="b">
        <v>0</v>
      </c>
      <c r="G436" s="820" t="b">
        <v>0</v>
      </c>
      <c r="H436" s="820" t="b">
        <v>0</v>
      </c>
      <c r="I436" s="820">
        <v>1</v>
      </c>
      <c r="J436" s="820">
        <v>1</v>
      </c>
      <c r="K436" s="820" t="s">
        <v>8454</v>
      </c>
      <c r="L436" s="822" t="s">
        <v>18803</v>
      </c>
    </row>
    <row r="437" spans="1:12" x14ac:dyDescent="0.25">
      <c r="A437" s="822" t="s">
        <v>9187</v>
      </c>
      <c r="B437" s="824" t="s">
        <v>9188</v>
      </c>
      <c r="C437" s="820" t="b">
        <v>1</v>
      </c>
      <c r="D437" s="820" t="b">
        <v>1</v>
      </c>
      <c r="E437" s="820" t="b">
        <v>0</v>
      </c>
      <c r="F437" s="820" t="b">
        <v>0</v>
      </c>
      <c r="G437" s="820" t="b">
        <v>0</v>
      </c>
      <c r="H437" s="820" t="b">
        <v>0</v>
      </c>
      <c r="I437" s="820">
        <v>1</v>
      </c>
      <c r="J437" s="820">
        <v>171</v>
      </c>
      <c r="K437" s="820" t="s">
        <v>8454</v>
      </c>
      <c r="L437" s="822" t="s">
        <v>18804</v>
      </c>
    </row>
    <row r="438" spans="1:12" x14ac:dyDescent="0.25">
      <c r="A438" s="822" t="s">
        <v>9189</v>
      </c>
      <c r="B438" s="824" t="s">
        <v>9190</v>
      </c>
      <c r="C438" s="820" t="b">
        <v>1</v>
      </c>
      <c r="D438" s="820" t="b">
        <v>1</v>
      </c>
      <c r="E438" s="820" t="b">
        <v>0</v>
      </c>
      <c r="F438" s="820" t="b">
        <v>0</v>
      </c>
      <c r="G438" s="820" t="b">
        <v>0</v>
      </c>
      <c r="H438" s="820" t="b">
        <v>0</v>
      </c>
      <c r="I438" s="820">
        <v>1</v>
      </c>
      <c r="J438" s="820">
        <v>19</v>
      </c>
      <c r="K438" s="820" t="s">
        <v>8454</v>
      </c>
      <c r="L438" s="822" t="s">
        <v>18805</v>
      </c>
    </row>
    <row r="439" spans="1:12" x14ac:dyDescent="0.25">
      <c r="A439" s="822" t="s">
        <v>9191</v>
      </c>
      <c r="B439" s="824" t="s">
        <v>9192</v>
      </c>
      <c r="C439" s="820" t="b">
        <v>1</v>
      </c>
      <c r="D439" s="820" t="b">
        <v>1</v>
      </c>
      <c r="E439" s="820" t="b">
        <v>0</v>
      </c>
      <c r="F439" s="820" t="b">
        <v>0</v>
      </c>
      <c r="G439" s="820" t="b">
        <v>0</v>
      </c>
      <c r="H439" s="820" t="b">
        <v>0</v>
      </c>
      <c r="I439" s="820">
        <v>1</v>
      </c>
      <c r="J439" s="820">
        <v>19</v>
      </c>
      <c r="K439" s="820" t="s">
        <v>8454</v>
      </c>
      <c r="L439" s="822" t="s">
        <v>18806</v>
      </c>
    </row>
    <row r="440" spans="1:12" x14ac:dyDescent="0.25">
      <c r="A440" s="822" t="s">
        <v>9193</v>
      </c>
      <c r="B440" s="824" t="s">
        <v>9194</v>
      </c>
      <c r="C440" s="820" t="b">
        <v>1</v>
      </c>
      <c r="D440" s="820" t="b">
        <v>1</v>
      </c>
      <c r="E440" s="820" t="b">
        <v>0</v>
      </c>
      <c r="F440" s="820" t="b">
        <v>0</v>
      </c>
      <c r="G440" s="820" t="b">
        <v>0</v>
      </c>
      <c r="H440" s="820" t="b">
        <v>0</v>
      </c>
      <c r="I440" s="820">
        <v>1</v>
      </c>
      <c r="J440" s="820">
        <v>18</v>
      </c>
      <c r="K440" s="820" t="s">
        <v>8454</v>
      </c>
      <c r="L440" s="822" t="s">
        <v>18807</v>
      </c>
    </row>
    <row r="441" spans="1:12" x14ac:dyDescent="0.25">
      <c r="A441" s="822" t="s">
        <v>9195</v>
      </c>
      <c r="B441" s="824" t="s">
        <v>9196</v>
      </c>
      <c r="C441" s="820" t="b">
        <v>1</v>
      </c>
      <c r="D441" s="820" t="b">
        <v>1</v>
      </c>
      <c r="E441" s="820" t="b">
        <v>0</v>
      </c>
      <c r="F441" s="820" t="b">
        <v>0</v>
      </c>
      <c r="G441" s="820" t="b">
        <v>0</v>
      </c>
      <c r="H441" s="820" t="b">
        <v>0</v>
      </c>
      <c r="I441" s="820">
        <v>1</v>
      </c>
      <c r="J441" s="820">
        <v>9</v>
      </c>
      <c r="K441" s="820" t="s">
        <v>8454</v>
      </c>
      <c r="L441" s="822" t="s">
        <v>18808</v>
      </c>
    </row>
    <row r="442" spans="1:12" x14ac:dyDescent="0.25">
      <c r="A442" s="822" t="s">
        <v>9197</v>
      </c>
      <c r="B442" s="824" t="s">
        <v>9198</v>
      </c>
      <c r="C442" s="820" t="b">
        <v>1</v>
      </c>
      <c r="D442" s="820" t="b">
        <v>1</v>
      </c>
      <c r="E442" s="820" t="b">
        <v>0</v>
      </c>
      <c r="F442" s="820" t="b">
        <v>0</v>
      </c>
      <c r="G442" s="820" t="b">
        <v>0</v>
      </c>
      <c r="H442" s="820" t="b">
        <v>0</v>
      </c>
      <c r="I442" s="820">
        <v>1</v>
      </c>
      <c r="J442" s="820">
        <v>18</v>
      </c>
      <c r="K442" s="820" t="s">
        <v>8454</v>
      </c>
      <c r="L442" s="822" t="s">
        <v>18809</v>
      </c>
    </row>
    <row r="443" spans="1:12" x14ac:dyDescent="0.25">
      <c r="A443" s="822" t="s">
        <v>9199</v>
      </c>
      <c r="B443" s="824" t="s">
        <v>9200</v>
      </c>
      <c r="C443" s="820" t="b">
        <v>1</v>
      </c>
      <c r="D443" s="820" t="b">
        <v>1</v>
      </c>
      <c r="E443" s="820" t="b">
        <v>0</v>
      </c>
      <c r="F443" s="820" t="b">
        <v>0</v>
      </c>
      <c r="G443" s="820" t="b">
        <v>0</v>
      </c>
      <c r="H443" s="820" t="b">
        <v>0</v>
      </c>
      <c r="I443" s="820">
        <v>1</v>
      </c>
      <c r="J443" s="820">
        <v>95</v>
      </c>
      <c r="K443" s="820" t="s">
        <v>8454</v>
      </c>
      <c r="L443" s="822" t="s">
        <v>18810</v>
      </c>
    </row>
    <row r="444" spans="1:12" x14ac:dyDescent="0.25">
      <c r="A444" s="822" t="s">
        <v>9201</v>
      </c>
      <c r="B444" s="824" t="s">
        <v>9202</v>
      </c>
      <c r="C444" s="820" t="b">
        <v>1</v>
      </c>
      <c r="D444" s="820" t="b">
        <v>1</v>
      </c>
      <c r="E444" s="820" t="b">
        <v>0</v>
      </c>
      <c r="F444" s="820" t="b">
        <v>0</v>
      </c>
      <c r="G444" s="820" t="b">
        <v>0</v>
      </c>
      <c r="H444" s="820" t="b">
        <v>0</v>
      </c>
      <c r="I444" s="820">
        <v>1</v>
      </c>
      <c r="J444" s="820">
        <v>4</v>
      </c>
      <c r="K444" s="820" t="s">
        <v>8454</v>
      </c>
      <c r="L444" s="822" t="s">
        <v>18811</v>
      </c>
    </row>
    <row r="445" spans="1:12" x14ac:dyDescent="0.25">
      <c r="A445" s="822" t="s">
        <v>9203</v>
      </c>
      <c r="B445" s="824" t="s">
        <v>9204</v>
      </c>
      <c r="C445" s="820" t="b">
        <v>1</v>
      </c>
      <c r="D445" s="820" t="b">
        <v>1</v>
      </c>
      <c r="E445" s="820" t="b">
        <v>0</v>
      </c>
      <c r="F445" s="820" t="b">
        <v>0</v>
      </c>
      <c r="G445" s="820" t="b">
        <v>0</v>
      </c>
      <c r="H445" s="820" t="b">
        <v>0</v>
      </c>
      <c r="I445" s="820">
        <v>1</v>
      </c>
      <c r="J445" s="820">
        <v>1</v>
      </c>
      <c r="K445" s="820" t="s">
        <v>8454</v>
      </c>
      <c r="L445" s="822" t="s">
        <v>18812</v>
      </c>
    </row>
    <row r="446" spans="1:12" x14ac:dyDescent="0.25">
      <c r="A446" s="822" t="s">
        <v>9205</v>
      </c>
      <c r="B446" s="824" t="s">
        <v>9186</v>
      </c>
      <c r="C446" s="820" t="b">
        <v>1</v>
      </c>
      <c r="D446" s="820" t="b">
        <v>1</v>
      </c>
      <c r="E446" s="820" t="b">
        <v>0</v>
      </c>
      <c r="F446" s="820" t="b">
        <v>0</v>
      </c>
      <c r="G446" s="820" t="b">
        <v>0</v>
      </c>
      <c r="H446" s="820" t="b">
        <v>0</v>
      </c>
      <c r="I446" s="820">
        <v>1</v>
      </c>
      <c r="J446" s="820">
        <v>1</v>
      </c>
      <c r="K446" s="820" t="s">
        <v>8454</v>
      </c>
      <c r="L446" s="822" t="s">
        <v>18803</v>
      </c>
    </row>
    <row r="447" spans="1:12" x14ac:dyDescent="0.25">
      <c r="A447" s="822" t="s">
        <v>9206</v>
      </c>
      <c r="B447" s="824" t="s">
        <v>9207</v>
      </c>
      <c r="C447" s="820" t="b">
        <v>1</v>
      </c>
      <c r="D447" s="820" t="b">
        <v>1</v>
      </c>
      <c r="E447" s="820" t="b">
        <v>0</v>
      </c>
      <c r="F447" s="820" t="b">
        <v>0</v>
      </c>
      <c r="G447" s="820" t="b">
        <v>0</v>
      </c>
      <c r="H447" s="820" t="b">
        <v>0</v>
      </c>
      <c r="I447" s="820">
        <v>1</v>
      </c>
      <c r="J447" s="820">
        <v>95</v>
      </c>
      <c r="K447" s="820" t="s">
        <v>8454</v>
      </c>
      <c r="L447" s="822" t="s">
        <v>18813</v>
      </c>
    </row>
    <row r="448" spans="1:12" x14ac:dyDescent="0.25">
      <c r="A448" s="822" t="s">
        <v>9208</v>
      </c>
      <c r="B448" s="824" t="s">
        <v>9190</v>
      </c>
      <c r="C448" s="820" t="b">
        <v>1</v>
      </c>
      <c r="D448" s="820" t="b">
        <v>1</v>
      </c>
      <c r="E448" s="820" t="b">
        <v>0</v>
      </c>
      <c r="F448" s="820" t="b">
        <v>0</v>
      </c>
      <c r="G448" s="820" t="b">
        <v>0</v>
      </c>
      <c r="H448" s="820" t="b">
        <v>0</v>
      </c>
      <c r="I448" s="820">
        <v>1</v>
      </c>
      <c r="J448" s="820">
        <v>19</v>
      </c>
      <c r="K448" s="820" t="s">
        <v>8454</v>
      </c>
      <c r="L448" s="822" t="s">
        <v>18805</v>
      </c>
    </row>
    <row r="449" spans="1:12" x14ac:dyDescent="0.25">
      <c r="A449" s="822" t="s">
        <v>9209</v>
      </c>
      <c r="B449" s="824" t="s">
        <v>9192</v>
      </c>
      <c r="C449" s="820" t="b">
        <v>1</v>
      </c>
      <c r="D449" s="820" t="b">
        <v>1</v>
      </c>
      <c r="E449" s="820" t="b">
        <v>0</v>
      </c>
      <c r="F449" s="820" t="b">
        <v>0</v>
      </c>
      <c r="G449" s="820" t="b">
        <v>0</v>
      </c>
      <c r="H449" s="820" t="b">
        <v>0</v>
      </c>
      <c r="I449" s="820">
        <v>1</v>
      </c>
      <c r="J449" s="820">
        <v>19</v>
      </c>
      <c r="K449" s="820" t="s">
        <v>8454</v>
      </c>
      <c r="L449" s="822" t="s">
        <v>18806</v>
      </c>
    </row>
    <row r="450" spans="1:12" x14ac:dyDescent="0.25">
      <c r="A450" s="822" t="s">
        <v>9210</v>
      </c>
      <c r="B450" s="824" t="s">
        <v>9211</v>
      </c>
      <c r="C450" s="820" t="b">
        <v>1</v>
      </c>
      <c r="D450" s="820" t="b">
        <v>1</v>
      </c>
      <c r="E450" s="820" t="b">
        <v>0</v>
      </c>
      <c r="F450" s="820" t="b">
        <v>0</v>
      </c>
      <c r="G450" s="820" t="b">
        <v>0</v>
      </c>
      <c r="H450" s="820" t="b">
        <v>0</v>
      </c>
      <c r="I450" s="820">
        <v>1</v>
      </c>
      <c r="J450" s="820">
        <v>10</v>
      </c>
      <c r="K450" s="820" t="s">
        <v>8454</v>
      </c>
      <c r="L450" s="822" t="s">
        <v>18814</v>
      </c>
    </row>
    <row r="451" spans="1:12" x14ac:dyDescent="0.25">
      <c r="A451" s="822" t="s">
        <v>9212</v>
      </c>
      <c r="B451" s="824" t="s">
        <v>9213</v>
      </c>
      <c r="C451" s="820" t="b">
        <v>1</v>
      </c>
      <c r="D451" s="820" t="b">
        <v>1</v>
      </c>
      <c r="E451" s="820" t="b">
        <v>0</v>
      </c>
      <c r="F451" s="820" t="b">
        <v>0</v>
      </c>
      <c r="G451" s="820" t="b">
        <v>0</v>
      </c>
      <c r="H451" s="820" t="b">
        <v>0</v>
      </c>
      <c r="I451" s="820">
        <v>1</v>
      </c>
      <c r="J451" s="820">
        <v>5</v>
      </c>
      <c r="K451" s="820" t="s">
        <v>8454</v>
      </c>
      <c r="L451" s="822" t="s">
        <v>18815</v>
      </c>
    </row>
    <row r="452" spans="1:12" x14ac:dyDescent="0.25">
      <c r="A452" s="822" t="s">
        <v>9214</v>
      </c>
      <c r="B452" s="824" t="s">
        <v>9215</v>
      </c>
      <c r="C452" s="820" t="b">
        <v>1</v>
      </c>
      <c r="D452" s="820" t="b">
        <v>1</v>
      </c>
      <c r="E452" s="820" t="b">
        <v>0</v>
      </c>
      <c r="F452" s="820" t="b">
        <v>0</v>
      </c>
      <c r="G452" s="820" t="b">
        <v>0</v>
      </c>
      <c r="H452" s="820" t="b">
        <v>0</v>
      </c>
      <c r="I452" s="820">
        <v>1</v>
      </c>
      <c r="J452" s="820">
        <v>15</v>
      </c>
      <c r="K452" s="820" t="s">
        <v>8454</v>
      </c>
      <c r="L452" s="822" t="s">
        <v>18816</v>
      </c>
    </row>
    <row r="453" spans="1:12" x14ac:dyDescent="0.25">
      <c r="A453" s="822" t="s">
        <v>9216</v>
      </c>
      <c r="B453" s="824" t="s">
        <v>9200</v>
      </c>
      <c r="C453" s="820" t="b">
        <v>1</v>
      </c>
      <c r="D453" s="820" t="b">
        <v>1</v>
      </c>
      <c r="E453" s="820" t="b">
        <v>0</v>
      </c>
      <c r="F453" s="820" t="b">
        <v>0</v>
      </c>
      <c r="G453" s="820" t="b">
        <v>0</v>
      </c>
      <c r="H453" s="820" t="b">
        <v>0</v>
      </c>
      <c r="I453" s="820">
        <v>1</v>
      </c>
      <c r="J453" s="820">
        <v>95</v>
      </c>
      <c r="K453" s="820" t="s">
        <v>8454</v>
      </c>
      <c r="L453" s="822" t="s">
        <v>18810</v>
      </c>
    </row>
    <row r="454" spans="1:12" x14ac:dyDescent="0.25">
      <c r="A454" s="822" t="s">
        <v>9217</v>
      </c>
      <c r="B454" s="824" t="s">
        <v>9218</v>
      </c>
      <c r="C454" s="820" t="b">
        <v>1</v>
      </c>
      <c r="D454" s="820" t="b">
        <v>1</v>
      </c>
      <c r="E454" s="820" t="b">
        <v>0</v>
      </c>
      <c r="F454" s="820" t="b">
        <v>0</v>
      </c>
      <c r="G454" s="820" t="b">
        <v>0</v>
      </c>
      <c r="H454" s="820" t="b">
        <v>0</v>
      </c>
      <c r="I454" s="820">
        <v>1</v>
      </c>
      <c r="J454" s="820">
        <v>4</v>
      </c>
      <c r="K454" s="820" t="s">
        <v>8454</v>
      </c>
      <c r="L454" s="822" t="s">
        <v>18817</v>
      </c>
    </row>
    <row r="455" spans="1:12" x14ac:dyDescent="0.25">
      <c r="A455" s="822" t="s">
        <v>9219</v>
      </c>
      <c r="B455" s="824" t="s">
        <v>9220</v>
      </c>
      <c r="C455" s="820" t="b">
        <v>1</v>
      </c>
      <c r="D455" s="820" t="b">
        <v>1</v>
      </c>
      <c r="E455" s="820" t="b">
        <v>0</v>
      </c>
      <c r="F455" s="820" t="b">
        <v>0</v>
      </c>
      <c r="G455" s="820" t="b">
        <v>0</v>
      </c>
      <c r="H455" s="820" t="b">
        <v>0</v>
      </c>
      <c r="I455" s="820">
        <v>1</v>
      </c>
      <c r="J455" s="820">
        <v>1</v>
      </c>
      <c r="K455" s="820" t="s">
        <v>8454</v>
      </c>
      <c r="L455" s="822" t="s">
        <v>18818</v>
      </c>
    </row>
    <row r="456" spans="1:12" x14ac:dyDescent="0.25">
      <c r="A456" s="822" t="s">
        <v>9221</v>
      </c>
      <c r="B456" s="824" t="s">
        <v>9186</v>
      </c>
      <c r="C456" s="820" t="b">
        <v>1</v>
      </c>
      <c r="D456" s="820" t="b">
        <v>1</v>
      </c>
      <c r="E456" s="820" t="b">
        <v>0</v>
      </c>
      <c r="F456" s="820" t="b">
        <v>0</v>
      </c>
      <c r="G456" s="820" t="b">
        <v>0</v>
      </c>
      <c r="H456" s="820" t="b">
        <v>0</v>
      </c>
      <c r="I456" s="820">
        <v>1</v>
      </c>
      <c r="J456" s="820">
        <v>1</v>
      </c>
      <c r="K456" s="820" t="s">
        <v>8454</v>
      </c>
      <c r="L456" s="822" t="s">
        <v>18803</v>
      </c>
    </row>
    <row r="457" spans="1:12" x14ac:dyDescent="0.25">
      <c r="A457" s="822" t="s">
        <v>9222</v>
      </c>
      <c r="B457" s="824" t="s">
        <v>9223</v>
      </c>
      <c r="C457" s="820" t="b">
        <v>1</v>
      </c>
      <c r="D457" s="820" t="b">
        <v>1</v>
      </c>
      <c r="E457" s="820" t="b">
        <v>0</v>
      </c>
      <c r="F457" s="820" t="b">
        <v>0</v>
      </c>
      <c r="G457" s="820" t="b">
        <v>0</v>
      </c>
      <c r="H457" s="820" t="b">
        <v>0</v>
      </c>
      <c r="I457" s="820">
        <v>1</v>
      </c>
      <c r="J457" s="820">
        <v>19</v>
      </c>
      <c r="K457" s="820" t="s">
        <v>8454</v>
      </c>
      <c r="L457" s="822" t="s">
        <v>18819</v>
      </c>
    </row>
    <row r="458" spans="1:12" x14ac:dyDescent="0.25">
      <c r="A458" s="822" t="s">
        <v>9224</v>
      </c>
      <c r="B458" s="824" t="s">
        <v>9190</v>
      </c>
      <c r="C458" s="820" t="b">
        <v>1</v>
      </c>
      <c r="D458" s="820" t="b">
        <v>1</v>
      </c>
      <c r="E458" s="820" t="b">
        <v>0</v>
      </c>
      <c r="F458" s="820" t="b">
        <v>0</v>
      </c>
      <c r="G458" s="820" t="b">
        <v>0</v>
      </c>
      <c r="H458" s="820" t="b">
        <v>0</v>
      </c>
      <c r="I458" s="820">
        <v>1</v>
      </c>
      <c r="J458" s="820">
        <v>19</v>
      </c>
      <c r="K458" s="820" t="s">
        <v>8454</v>
      </c>
      <c r="L458" s="822" t="s">
        <v>18805</v>
      </c>
    </row>
    <row r="459" spans="1:12" x14ac:dyDescent="0.25">
      <c r="A459" s="822" t="s">
        <v>9225</v>
      </c>
      <c r="B459" s="824" t="s">
        <v>9192</v>
      </c>
      <c r="C459" s="820" t="b">
        <v>1</v>
      </c>
      <c r="D459" s="820" t="b">
        <v>1</v>
      </c>
      <c r="E459" s="820" t="b">
        <v>0</v>
      </c>
      <c r="F459" s="820" t="b">
        <v>0</v>
      </c>
      <c r="G459" s="820" t="b">
        <v>0</v>
      </c>
      <c r="H459" s="820" t="b">
        <v>0</v>
      </c>
      <c r="I459" s="820">
        <v>1</v>
      </c>
      <c r="J459" s="820">
        <v>19</v>
      </c>
      <c r="K459" s="820" t="s">
        <v>8454</v>
      </c>
      <c r="L459" s="822" t="s">
        <v>18806</v>
      </c>
    </row>
    <row r="460" spans="1:12" x14ac:dyDescent="0.25">
      <c r="A460" s="822" t="s">
        <v>9226</v>
      </c>
      <c r="B460" s="824" t="s">
        <v>9227</v>
      </c>
      <c r="C460" s="820" t="b">
        <v>1</v>
      </c>
      <c r="D460" s="820" t="b">
        <v>1</v>
      </c>
      <c r="E460" s="820" t="b">
        <v>0</v>
      </c>
      <c r="F460" s="820" t="b">
        <v>0</v>
      </c>
      <c r="G460" s="820" t="b">
        <v>0</v>
      </c>
      <c r="H460" s="820" t="b">
        <v>0</v>
      </c>
      <c r="I460" s="820">
        <v>1</v>
      </c>
      <c r="J460" s="820">
        <v>1</v>
      </c>
      <c r="K460" s="820" t="s">
        <v>8454</v>
      </c>
      <c r="L460" s="822" t="s">
        <v>18820</v>
      </c>
    </row>
    <row r="461" spans="1:12" x14ac:dyDescent="0.25">
      <c r="A461" s="822" t="s">
        <v>9228</v>
      </c>
      <c r="B461" s="824" t="s">
        <v>9229</v>
      </c>
      <c r="C461" s="820" t="b">
        <v>1</v>
      </c>
      <c r="D461" s="820" t="b">
        <v>1</v>
      </c>
      <c r="E461" s="820" t="b">
        <v>0</v>
      </c>
      <c r="F461" s="820" t="b">
        <v>0</v>
      </c>
      <c r="G461" s="820" t="b">
        <v>0</v>
      </c>
      <c r="H461" s="820" t="b">
        <v>0</v>
      </c>
      <c r="I461" s="820">
        <v>1</v>
      </c>
      <c r="J461" s="820">
        <v>1</v>
      </c>
      <c r="K461" s="820" t="s">
        <v>8454</v>
      </c>
      <c r="L461" s="822" t="s">
        <v>18821</v>
      </c>
    </row>
    <row r="462" spans="1:12" x14ac:dyDescent="0.25">
      <c r="A462" s="822" t="s">
        <v>9230</v>
      </c>
      <c r="B462" s="824" t="s">
        <v>9231</v>
      </c>
      <c r="C462" s="820" t="b">
        <v>1</v>
      </c>
      <c r="D462" s="820" t="b">
        <v>1</v>
      </c>
      <c r="E462" s="820" t="b">
        <v>0</v>
      </c>
      <c r="F462" s="820" t="b">
        <v>0</v>
      </c>
      <c r="G462" s="820" t="b">
        <v>0</v>
      </c>
      <c r="H462" s="820" t="b">
        <v>0</v>
      </c>
      <c r="I462" s="820">
        <v>1</v>
      </c>
      <c r="J462" s="820">
        <v>2</v>
      </c>
      <c r="K462" s="820" t="s">
        <v>8454</v>
      </c>
      <c r="L462" s="822" t="s">
        <v>18822</v>
      </c>
    </row>
    <row r="463" spans="1:12" x14ac:dyDescent="0.25">
      <c r="A463" s="822" t="s">
        <v>9232</v>
      </c>
      <c r="B463" s="824" t="s">
        <v>9200</v>
      </c>
      <c r="C463" s="820" t="b">
        <v>1</v>
      </c>
      <c r="D463" s="820" t="b">
        <v>1</v>
      </c>
      <c r="E463" s="820" t="b">
        <v>0</v>
      </c>
      <c r="F463" s="820" t="b">
        <v>0</v>
      </c>
      <c r="G463" s="820" t="b">
        <v>0</v>
      </c>
      <c r="H463" s="820" t="b">
        <v>0</v>
      </c>
      <c r="I463" s="820">
        <v>1</v>
      </c>
      <c r="J463" s="820">
        <v>95</v>
      </c>
      <c r="K463" s="820" t="s">
        <v>8454</v>
      </c>
      <c r="L463" s="822" t="s">
        <v>18810</v>
      </c>
    </row>
    <row r="464" spans="1:12" x14ac:dyDescent="0.25">
      <c r="A464" s="822" t="s">
        <v>9233</v>
      </c>
      <c r="B464" s="824" t="s">
        <v>9234</v>
      </c>
      <c r="C464" s="820" t="b">
        <v>1</v>
      </c>
      <c r="D464" s="820" t="b">
        <v>1</v>
      </c>
      <c r="E464" s="820" t="b">
        <v>0</v>
      </c>
      <c r="F464" s="820" t="b">
        <v>0</v>
      </c>
      <c r="G464" s="820" t="b">
        <v>0</v>
      </c>
      <c r="H464" s="820" t="b">
        <v>0</v>
      </c>
      <c r="I464" s="820">
        <v>1</v>
      </c>
      <c r="J464" s="820">
        <v>4</v>
      </c>
      <c r="K464" s="820" t="s">
        <v>8454</v>
      </c>
      <c r="L464" s="822" t="s">
        <v>18823</v>
      </c>
    </row>
    <row r="465" spans="1:12" x14ac:dyDescent="0.25">
      <c r="A465" s="822" t="s">
        <v>9235</v>
      </c>
      <c r="B465" s="824" t="s">
        <v>9236</v>
      </c>
      <c r="C465" s="820" t="b">
        <v>1</v>
      </c>
      <c r="D465" s="820" t="b">
        <v>1</v>
      </c>
      <c r="E465" s="820" t="b">
        <v>0</v>
      </c>
      <c r="F465" s="820" t="b">
        <v>0</v>
      </c>
      <c r="G465" s="820" t="b">
        <v>0</v>
      </c>
      <c r="H465" s="820" t="b">
        <v>0</v>
      </c>
      <c r="I465" s="820">
        <v>1</v>
      </c>
      <c r="J465" s="820">
        <v>1</v>
      </c>
      <c r="K465" s="820" t="s">
        <v>8454</v>
      </c>
      <c r="L465" s="822" t="s">
        <v>18824</v>
      </c>
    </row>
    <row r="466" spans="1:12" x14ac:dyDescent="0.25">
      <c r="A466" s="822" t="s">
        <v>9237</v>
      </c>
      <c r="B466" s="824" t="s">
        <v>9238</v>
      </c>
      <c r="C466" s="820" t="b">
        <v>1</v>
      </c>
      <c r="D466" s="820" t="b">
        <v>1</v>
      </c>
      <c r="E466" s="820" t="b">
        <v>0</v>
      </c>
      <c r="F466" s="820" t="b">
        <v>0</v>
      </c>
      <c r="G466" s="820" t="b">
        <v>0</v>
      </c>
      <c r="H466" s="820" t="b">
        <v>0</v>
      </c>
      <c r="I466" s="820">
        <v>1</v>
      </c>
      <c r="J466" s="820">
        <v>1</v>
      </c>
      <c r="K466" s="820" t="s">
        <v>8454</v>
      </c>
      <c r="L466" s="822" t="s">
        <v>18825</v>
      </c>
    </row>
    <row r="467" spans="1:12" x14ac:dyDescent="0.25">
      <c r="A467" s="822" t="s">
        <v>9239</v>
      </c>
      <c r="B467" s="824" t="s">
        <v>9134</v>
      </c>
      <c r="C467" s="820" t="b">
        <v>1</v>
      </c>
      <c r="D467" s="820" t="b">
        <v>1</v>
      </c>
      <c r="E467" s="820" t="b">
        <v>0</v>
      </c>
      <c r="F467" s="820" t="b">
        <v>0</v>
      </c>
      <c r="G467" s="820" t="b">
        <v>0</v>
      </c>
      <c r="H467" s="820" t="b">
        <v>0</v>
      </c>
      <c r="I467" s="820">
        <v>1</v>
      </c>
      <c r="J467" s="820">
        <v>1</v>
      </c>
      <c r="K467" s="820" t="s">
        <v>8454</v>
      </c>
      <c r="L467" s="822" t="s">
        <v>18780</v>
      </c>
    </row>
    <row r="468" spans="1:12" x14ac:dyDescent="0.25">
      <c r="A468" s="822" t="s">
        <v>9240</v>
      </c>
      <c r="B468" s="824" t="s">
        <v>9136</v>
      </c>
      <c r="C468" s="820" t="b">
        <v>1</v>
      </c>
      <c r="D468" s="820" t="b">
        <v>1</v>
      </c>
      <c r="E468" s="820" t="b">
        <v>0</v>
      </c>
      <c r="F468" s="820" t="b">
        <v>0</v>
      </c>
      <c r="G468" s="820" t="b">
        <v>0</v>
      </c>
      <c r="H468" s="820" t="b">
        <v>0</v>
      </c>
      <c r="I468" s="820">
        <v>1</v>
      </c>
      <c r="J468" s="820">
        <v>442</v>
      </c>
      <c r="K468" s="820" t="s">
        <v>8454</v>
      </c>
      <c r="L468" s="822" t="s">
        <v>18781</v>
      </c>
    </row>
    <row r="469" spans="1:12" x14ac:dyDescent="0.25">
      <c r="A469" s="822" t="s">
        <v>9241</v>
      </c>
      <c r="B469" s="824" t="s">
        <v>9138</v>
      </c>
      <c r="C469" s="820" t="b">
        <v>1</v>
      </c>
      <c r="D469" s="820" t="b">
        <v>1</v>
      </c>
      <c r="E469" s="820" t="b">
        <v>0</v>
      </c>
      <c r="F469" s="820" t="b">
        <v>0</v>
      </c>
      <c r="G469" s="820" t="b">
        <v>0</v>
      </c>
      <c r="H469" s="820" t="b">
        <v>0</v>
      </c>
      <c r="I469" s="820">
        <v>1</v>
      </c>
      <c r="J469" s="820">
        <v>26</v>
      </c>
      <c r="K469" s="820" t="s">
        <v>8454</v>
      </c>
      <c r="L469" s="822" t="s">
        <v>18782</v>
      </c>
    </row>
    <row r="470" spans="1:12" x14ac:dyDescent="0.25">
      <c r="A470" s="822" t="s">
        <v>9242</v>
      </c>
      <c r="B470" s="824" t="s">
        <v>9140</v>
      </c>
      <c r="C470" s="820" t="b">
        <v>1</v>
      </c>
      <c r="D470" s="820" t="b">
        <v>1</v>
      </c>
      <c r="E470" s="820" t="b">
        <v>0</v>
      </c>
      <c r="F470" s="820" t="b">
        <v>0</v>
      </c>
      <c r="G470" s="820" t="b">
        <v>0</v>
      </c>
      <c r="H470" s="820" t="b">
        <v>0</v>
      </c>
      <c r="I470" s="820">
        <v>1</v>
      </c>
      <c r="J470" s="820">
        <v>26</v>
      </c>
      <c r="K470" s="820" t="s">
        <v>8454</v>
      </c>
      <c r="L470" s="822" t="s">
        <v>18791</v>
      </c>
    </row>
    <row r="471" spans="1:12" x14ac:dyDescent="0.25">
      <c r="A471" s="822" t="s">
        <v>9243</v>
      </c>
      <c r="B471" s="824" t="s">
        <v>9142</v>
      </c>
      <c r="C471" s="820" t="b">
        <v>1</v>
      </c>
      <c r="D471" s="820" t="b">
        <v>1</v>
      </c>
      <c r="E471" s="820" t="b">
        <v>0</v>
      </c>
      <c r="F471" s="820" t="b">
        <v>0</v>
      </c>
      <c r="G471" s="820" t="b">
        <v>0</v>
      </c>
      <c r="H471" s="820" t="b">
        <v>0</v>
      </c>
      <c r="I471" s="820">
        <v>1</v>
      </c>
      <c r="J471" s="820">
        <v>34</v>
      </c>
      <c r="K471" s="820" t="s">
        <v>8454</v>
      </c>
      <c r="L471" s="822" t="s">
        <v>18784</v>
      </c>
    </row>
    <row r="472" spans="1:12" x14ac:dyDescent="0.25">
      <c r="A472" s="822" t="s">
        <v>9244</v>
      </c>
      <c r="B472" s="824" t="s">
        <v>9144</v>
      </c>
      <c r="C472" s="820" t="b">
        <v>1</v>
      </c>
      <c r="D472" s="820" t="b">
        <v>1</v>
      </c>
      <c r="E472" s="820" t="b">
        <v>0</v>
      </c>
      <c r="F472" s="820" t="b">
        <v>0</v>
      </c>
      <c r="G472" s="820" t="b">
        <v>0</v>
      </c>
      <c r="H472" s="820" t="b">
        <v>0</v>
      </c>
      <c r="I472" s="820">
        <v>1</v>
      </c>
      <c r="J472" s="820">
        <v>17</v>
      </c>
      <c r="K472" s="820" t="s">
        <v>8454</v>
      </c>
      <c r="L472" s="822" t="s">
        <v>18785</v>
      </c>
    </row>
    <row r="473" spans="1:12" x14ac:dyDescent="0.25">
      <c r="A473" s="822" t="s">
        <v>9245</v>
      </c>
      <c r="B473" s="824" t="s">
        <v>9146</v>
      </c>
      <c r="C473" s="820" t="b">
        <v>1</v>
      </c>
      <c r="D473" s="820" t="b">
        <v>1</v>
      </c>
      <c r="E473" s="820" t="b">
        <v>0</v>
      </c>
      <c r="F473" s="820" t="b">
        <v>0</v>
      </c>
      <c r="G473" s="820" t="b">
        <v>0</v>
      </c>
      <c r="H473" s="820" t="b">
        <v>0</v>
      </c>
      <c r="I473" s="820">
        <v>1</v>
      </c>
      <c r="J473" s="820">
        <v>17</v>
      </c>
      <c r="K473" s="820" t="s">
        <v>8454</v>
      </c>
      <c r="L473" s="822" t="s">
        <v>18786</v>
      </c>
    </row>
    <row r="474" spans="1:12" x14ac:dyDescent="0.25">
      <c r="A474" s="822" t="s">
        <v>9246</v>
      </c>
      <c r="B474" s="824" t="s">
        <v>9148</v>
      </c>
      <c r="C474" s="820" t="b">
        <v>1</v>
      </c>
      <c r="D474" s="820" t="b">
        <v>1</v>
      </c>
      <c r="E474" s="820" t="b">
        <v>0</v>
      </c>
      <c r="F474" s="820" t="b">
        <v>0</v>
      </c>
      <c r="G474" s="820" t="b">
        <v>0</v>
      </c>
      <c r="H474" s="820" t="b">
        <v>0</v>
      </c>
      <c r="I474" s="820">
        <v>1</v>
      </c>
      <c r="J474" s="820">
        <v>182</v>
      </c>
      <c r="K474" s="820" t="s">
        <v>8454</v>
      </c>
      <c r="L474" s="822" t="s">
        <v>18787</v>
      </c>
    </row>
    <row r="475" spans="1:12" x14ac:dyDescent="0.25">
      <c r="A475" s="822" t="s">
        <v>9247</v>
      </c>
      <c r="B475" s="824" t="s">
        <v>9248</v>
      </c>
      <c r="C475" s="820" t="b">
        <v>1</v>
      </c>
      <c r="D475" s="820" t="b">
        <v>1</v>
      </c>
      <c r="E475" s="820" t="b">
        <v>0</v>
      </c>
      <c r="F475" s="820" t="b">
        <v>0</v>
      </c>
      <c r="G475" s="820" t="b">
        <v>0</v>
      </c>
      <c r="H475" s="820" t="b">
        <v>0</v>
      </c>
      <c r="I475" s="820">
        <v>1</v>
      </c>
      <c r="J475" s="820">
        <v>4</v>
      </c>
      <c r="K475" s="820" t="s">
        <v>8454</v>
      </c>
      <c r="L475" s="822" t="s">
        <v>18826</v>
      </c>
    </row>
    <row r="476" spans="1:12" x14ac:dyDescent="0.25">
      <c r="A476" s="822" t="s">
        <v>9249</v>
      </c>
      <c r="B476" s="824" t="s">
        <v>9250</v>
      </c>
      <c r="C476" s="820" t="b">
        <v>1</v>
      </c>
      <c r="D476" s="820" t="b">
        <v>1</v>
      </c>
      <c r="E476" s="820" t="b">
        <v>0</v>
      </c>
      <c r="F476" s="820" t="b">
        <v>0</v>
      </c>
      <c r="G476" s="820" t="b">
        <v>0</v>
      </c>
      <c r="H476" s="820" t="b">
        <v>0</v>
      </c>
      <c r="I476" s="820">
        <v>1</v>
      </c>
      <c r="J476" s="820">
        <v>1</v>
      </c>
      <c r="K476" s="820" t="s">
        <v>8454</v>
      </c>
      <c r="L476" s="822" t="s">
        <v>18827</v>
      </c>
    </row>
    <row r="477" spans="1:12" x14ac:dyDescent="0.25">
      <c r="A477" s="822" t="s">
        <v>9251</v>
      </c>
      <c r="B477" s="824" t="s">
        <v>9134</v>
      </c>
      <c r="C477" s="820" t="b">
        <v>1</v>
      </c>
      <c r="D477" s="820" t="b">
        <v>1</v>
      </c>
      <c r="E477" s="820" t="b">
        <v>0</v>
      </c>
      <c r="F477" s="820" t="b">
        <v>0</v>
      </c>
      <c r="G477" s="820" t="b">
        <v>0</v>
      </c>
      <c r="H477" s="820" t="b">
        <v>0</v>
      </c>
      <c r="I477" s="820">
        <v>1</v>
      </c>
      <c r="J477" s="820">
        <v>1</v>
      </c>
      <c r="K477" s="820" t="s">
        <v>8454</v>
      </c>
      <c r="L477" s="822" t="s">
        <v>18780</v>
      </c>
    </row>
    <row r="478" spans="1:12" x14ac:dyDescent="0.25">
      <c r="A478" s="822" t="s">
        <v>9252</v>
      </c>
      <c r="B478" s="824" t="s">
        <v>9155</v>
      </c>
      <c r="C478" s="820" t="b">
        <v>1</v>
      </c>
      <c r="D478" s="820" t="b">
        <v>1</v>
      </c>
      <c r="E478" s="820" t="b">
        <v>0</v>
      </c>
      <c r="F478" s="820" t="b">
        <v>0</v>
      </c>
      <c r="G478" s="820" t="b">
        <v>0</v>
      </c>
      <c r="H478" s="820" t="b">
        <v>0</v>
      </c>
      <c r="I478" s="820">
        <v>1</v>
      </c>
      <c r="J478" s="820">
        <v>130</v>
      </c>
      <c r="K478" s="820" t="s">
        <v>8454</v>
      </c>
      <c r="L478" s="822" t="s">
        <v>18790</v>
      </c>
    </row>
    <row r="479" spans="1:12" x14ac:dyDescent="0.25">
      <c r="A479" s="822" t="s">
        <v>9253</v>
      </c>
      <c r="B479" s="824" t="s">
        <v>9138</v>
      </c>
      <c r="C479" s="820" t="b">
        <v>1</v>
      </c>
      <c r="D479" s="820" t="b">
        <v>1</v>
      </c>
      <c r="E479" s="820" t="b">
        <v>0</v>
      </c>
      <c r="F479" s="820" t="b">
        <v>0</v>
      </c>
      <c r="G479" s="820" t="b">
        <v>0</v>
      </c>
      <c r="H479" s="820" t="b">
        <v>0</v>
      </c>
      <c r="I479" s="820">
        <v>1</v>
      </c>
      <c r="J479" s="820">
        <v>26</v>
      </c>
      <c r="K479" s="820" t="s">
        <v>8454</v>
      </c>
      <c r="L479" s="822" t="s">
        <v>18782</v>
      </c>
    </row>
    <row r="480" spans="1:12" x14ac:dyDescent="0.25">
      <c r="A480" s="822" t="s">
        <v>9254</v>
      </c>
      <c r="B480" s="824" t="s">
        <v>9140</v>
      </c>
      <c r="C480" s="820" t="b">
        <v>1</v>
      </c>
      <c r="D480" s="820" t="b">
        <v>1</v>
      </c>
      <c r="E480" s="820" t="b">
        <v>0</v>
      </c>
      <c r="F480" s="820" t="b">
        <v>0</v>
      </c>
      <c r="G480" s="820" t="b">
        <v>0</v>
      </c>
      <c r="H480" s="820" t="b">
        <v>0</v>
      </c>
      <c r="I480" s="820">
        <v>1</v>
      </c>
      <c r="J480" s="820">
        <v>26</v>
      </c>
      <c r="K480" s="820" t="s">
        <v>8454</v>
      </c>
      <c r="L480" s="822" t="s">
        <v>18791</v>
      </c>
    </row>
    <row r="481" spans="1:12" x14ac:dyDescent="0.25">
      <c r="A481" s="822" t="s">
        <v>9255</v>
      </c>
      <c r="B481" s="824" t="s">
        <v>9159</v>
      </c>
      <c r="C481" s="820" t="b">
        <v>1</v>
      </c>
      <c r="D481" s="820" t="b">
        <v>1</v>
      </c>
      <c r="E481" s="820" t="b">
        <v>0</v>
      </c>
      <c r="F481" s="820" t="b">
        <v>0</v>
      </c>
      <c r="G481" s="820" t="b">
        <v>0</v>
      </c>
      <c r="H481" s="820" t="b">
        <v>0</v>
      </c>
      <c r="I481" s="820">
        <v>1</v>
      </c>
      <c r="J481" s="820">
        <v>10</v>
      </c>
      <c r="K481" s="820" t="s">
        <v>8454</v>
      </c>
      <c r="L481" s="822" t="s">
        <v>18792</v>
      </c>
    </row>
    <row r="482" spans="1:12" x14ac:dyDescent="0.25">
      <c r="A482" s="822" t="s">
        <v>9256</v>
      </c>
      <c r="B482" s="824" t="s">
        <v>9161</v>
      </c>
      <c r="C482" s="820" t="b">
        <v>1</v>
      </c>
      <c r="D482" s="820" t="b">
        <v>1</v>
      </c>
      <c r="E482" s="820" t="b">
        <v>0</v>
      </c>
      <c r="F482" s="820" t="b">
        <v>0</v>
      </c>
      <c r="G482" s="820" t="b">
        <v>0</v>
      </c>
      <c r="H482" s="820" t="b">
        <v>0</v>
      </c>
      <c r="I482" s="820">
        <v>1</v>
      </c>
      <c r="J482" s="820">
        <v>5</v>
      </c>
      <c r="K482" s="820" t="s">
        <v>8454</v>
      </c>
      <c r="L482" s="822" t="s">
        <v>18793</v>
      </c>
    </row>
    <row r="483" spans="1:12" x14ac:dyDescent="0.25">
      <c r="A483" s="822" t="s">
        <v>9257</v>
      </c>
      <c r="B483" s="824" t="s">
        <v>9163</v>
      </c>
      <c r="C483" s="820" t="b">
        <v>1</v>
      </c>
      <c r="D483" s="820" t="b">
        <v>1</v>
      </c>
      <c r="E483" s="820" t="b">
        <v>0</v>
      </c>
      <c r="F483" s="820" t="b">
        <v>0</v>
      </c>
      <c r="G483" s="820" t="b">
        <v>0</v>
      </c>
      <c r="H483" s="820" t="b">
        <v>0</v>
      </c>
      <c r="I483" s="820">
        <v>1</v>
      </c>
      <c r="J483" s="820">
        <v>15</v>
      </c>
      <c r="K483" s="820" t="s">
        <v>8454</v>
      </c>
      <c r="L483" s="822" t="s">
        <v>18794</v>
      </c>
    </row>
    <row r="484" spans="1:12" x14ac:dyDescent="0.25">
      <c r="A484" s="822" t="s">
        <v>9258</v>
      </c>
      <c r="B484" s="824" t="s">
        <v>9148</v>
      </c>
      <c r="C484" s="820" t="b">
        <v>1</v>
      </c>
      <c r="D484" s="820" t="b">
        <v>1</v>
      </c>
      <c r="E484" s="820" t="b">
        <v>0</v>
      </c>
      <c r="F484" s="820" t="b">
        <v>0</v>
      </c>
      <c r="G484" s="820" t="b">
        <v>0</v>
      </c>
      <c r="H484" s="820" t="b">
        <v>0</v>
      </c>
      <c r="I484" s="820">
        <v>1</v>
      </c>
      <c r="J484" s="820">
        <v>182</v>
      </c>
      <c r="K484" s="820" t="s">
        <v>8454</v>
      </c>
      <c r="L484" s="822" t="s">
        <v>18787</v>
      </c>
    </row>
    <row r="485" spans="1:12" x14ac:dyDescent="0.25">
      <c r="A485" s="822" t="s">
        <v>9259</v>
      </c>
      <c r="B485" s="824" t="s">
        <v>9260</v>
      </c>
      <c r="C485" s="820" t="b">
        <v>1</v>
      </c>
      <c r="D485" s="820" t="b">
        <v>1</v>
      </c>
      <c r="E485" s="820" t="b">
        <v>0</v>
      </c>
      <c r="F485" s="820" t="b">
        <v>0</v>
      </c>
      <c r="G485" s="820" t="b">
        <v>0</v>
      </c>
      <c r="H485" s="820" t="b">
        <v>0</v>
      </c>
      <c r="I485" s="820">
        <v>1</v>
      </c>
      <c r="J485" s="820">
        <v>4</v>
      </c>
      <c r="K485" s="820" t="s">
        <v>8454</v>
      </c>
      <c r="L485" s="822" t="s">
        <v>18828</v>
      </c>
    </row>
    <row r="486" spans="1:12" x14ac:dyDescent="0.25">
      <c r="A486" s="822" t="s">
        <v>9261</v>
      </c>
      <c r="B486" s="824" t="s">
        <v>9262</v>
      </c>
      <c r="C486" s="820" t="b">
        <v>1</v>
      </c>
      <c r="D486" s="820" t="b">
        <v>1</v>
      </c>
      <c r="E486" s="820" t="b">
        <v>0</v>
      </c>
      <c r="F486" s="820" t="b">
        <v>0</v>
      </c>
      <c r="G486" s="820" t="b">
        <v>0</v>
      </c>
      <c r="H486" s="820" t="b">
        <v>0</v>
      </c>
      <c r="I486" s="820">
        <v>1</v>
      </c>
      <c r="J486" s="820">
        <v>1</v>
      </c>
      <c r="K486" s="820" t="s">
        <v>8454</v>
      </c>
      <c r="L486" s="822" t="s">
        <v>18829</v>
      </c>
    </row>
    <row r="487" spans="1:12" x14ac:dyDescent="0.25">
      <c r="A487" s="822" t="s">
        <v>9263</v>
      </c>
      <c r="B487" s="824" t="s">
        <v>9134</v>
      </c>
      <c r="C487" s="820" t="b">
        <v>1</v>
      </c>
      <c r="D487" s="820" t="b">
        <v>1</v>
      </c>
      <c r="E487" s="820" t="b">
        <v>0</v>
      </c>
      <c r="F487" s="820" t="b">
        <v>0</v>
      </c>
      <c r="G487" s="820" t="b">
        <v>0</v>
      </c>
      <c r="H487" s="820" t="b">
        <v>0</v>
      </c>
      <c r="I487" s="820">
        <v>1</v>
      </c>
      <c r="J487" s="820">
        <v>1</v>
      </c>
      <c r="K487" s="820" t="s">
        <v>8454</v>
      </c>
      <c r="L487" s="822" t="s">
        <v>18780</v>
      </c>
    </row>
    <row r="488" spans="1:12" x14ac:dyDescent="0.25">
      <c r="A488" s="822" t="s">
        <v>9264</v>
      </c>
      <c r="B488" s="824" t="s">
        <v>9171</v>
      </c>
      <c r="C488" s="820" t="b">
        <v>1</v>
      </c>
      <c r="D488" s="820" t="b">
        <v>1</v>
      </c>
      <c r="E488" s="820" t="b">
        <v>0</v>
      </c>
      <c r="F488" s="820" t="b">
        <v>0</v>
      </c>
      <c r="G488" s="820" t="b">
        <v>0</v>
      </c>
      <c r="H488" s="820" t="b">
        <v>0</v>
      </c>
      <c r="I488" s="820">
        <v>1</v>
      </c>
      <c r="J488" s="820">
        <v>26</v>
      </c>
      <c r="K488" s="820" t="s">
        <v>8454</v>
      </c>
      <c r="L488" s="822" t="s">
        <v>18797</v>
      </c>
    </row>
    <row r="489" spans="1:12" x14ac:dyDescent="0.25">
      <c r="A489" s="822" t="s">
        <v>9265</v>
      </c>
      <c r="B489" s="824" t="s">
        <v>9138</v>
      </c>
      <c r="C489" s="820" t="b">
        <v>1</v>
      </c>
      <c r="D489" s="820" t="b">
        <v>1</v>
      </c>
      <c r="E489" s="820" t="b">
        <v>0</v>
      </c>
      <c r="F489" s="820" t="b">
        <v>0</v>
      </c>
      <c r="G489" s="820" t="b">
        <v>0</v>
      </c>
      <c r="H489" s="820" t="b">
        <v>0</v>
      </c>
      <c r="I489" s="820">
        <v>1</v>
      </c>
      <c r="J489" s="820">
        <v>26</v>
      </c>
      <c r="K489" s="820" t="s">
        <v>8454</v>
      </c>
      <c r="L489" s="822" t="s">
        <v>18782</v>
      </c>
    </row>
    <row r="490" spans="1:12" x14ac:dyDescent="0.25">
      <c r="A490" s="822" t="s">
        <v>9266</v>
      </c>
      <c r="B490" s="824" t="s">
        <v>9140</v>
      </c>
      <c r="C490" s="820" t="b">
        <v>1</v>
      </c>
      <c r="D490" s="820" t="b">
        <v>1</v>
      </c>
      <c r="E490" s="820" t="b">
        <v>0</v>
      </c>
      <c r="F490" s="820" t="b">
        <v>0</v>
      </c>
      <c r="G490" s="820" t="b">
        <v>0</v>
      </c>
      <c r="H490" s="820" t="b">
        <v>0</v>
      </c>
      <c r="I490" s="820">
        <v>1</v>
      </c>
      <c r="J490" s="820">
        <v>26</v>
      </c>
      <c r="K490" s="820" t="s">
        <v>8454</v>
      </c>
      <c r="L490" s="822" t="s">
        <v>18791</v>
      </c>
    </row>
    <row r="491" spans="1:12" x14ac:dyDescent="0.25">
      <c r="A491" s="822" t="s">
        <v>9267</v>
      </c>
      <c r="B491" s="824" t="s">
        <v>9175</v>
      </c>
      <c r="C491" s="820" t="b">
        <v>1</v>
      </c>
      <c r="D491" s="820" t="b">
        <v>1</v>
      </c>
      <c r="E491" s="820" t="b">
        <v>0</v>
      </c>
      <c r="F491" s="820" t="b">
        <v>0</v>
      </c>
      <c r="G491" s="820" t="b">
        <v>0</v>
      </c>
      <c r="H491" s="820" t="b">
        <v>0</v>
      </c>
      <c r="I491" s="820">
        <v>1</v>
      </c>
      <c r="J491" s="820">
        <v>1</v>
      </c>
      <c r="K491" s="820" t="s">
        <v>8454</v>
      </c>
      <c r="L491" s="822" t="s">
        <v>18798</v>
      </c>
    </row>
    <row r="492" spans="1:12" x14ac:dyDescent="0.25">
      <c r="A492" s="822" t="s">
        <v>9268</v>
      </c>
      <c r="B492" s="824" t="s">
        <v>9177</v>
      </c>
      <c r="C492" s="820" t="b">
        <v>1</v>
      </c>
      <c r="D492" s="820" t="b">
        <v>1</v>
      </c>
      <c r="E492" s="820" t="b">
        <v>0</v>
      </c>
      <c r="F492" s="820" t="b">
        <v>0</v>
      </c>
      <c r="G492" s="820" t="b">
        <v>0</v>
      </c>
      <c r="H492" s="820" t="b">
        <v>0</v>
      </c>
      <c r="I492" s="820">
        <v>1</v>
      </c>
      <c r="J492" s="820">
        <v>1</v>
      </c>
      <c r="K492" s="820" t="s">
        <v>8454</v>
      </c>
      <c r="L492" s="822" t="s">
        <v>18799</v>
      </c>
    </row>
    <row r="493" spans="1:12" x14ac:dyDescent="0.25">
      <c r="A493" s="822" t="s">
        <v>9269</v>
      </c>
      <c r="B493" s="824" t="s">
        <v>9179</v>
      </c>
      <c r="C493" s="820" t="b">
        <v>1</v>
      </c>
      <c r="D493" s="820" t="b">
        <v>1</v>
      </c>
      <c r="E493" s="820" t="b">
        <v>0</v>
      </c>
      <c r="F493" s="820" t="b">
        <v>0</v>
      </c>
      <c r="G493" s="820" t="b">
        <v>0</v>
      </c>
      <c r="H493" s="820" t="b">
        <v>0</v>
      </c>
      <c r="I493" s="820">
        <v>1</v>
      </c>
      <c r="J493" s="820">
        <v>2</v>
      </c>
      <c r="K493" s="820" t="s">
        <v>8454</v>
      </c>
      <c r="L493" s="822" t="s">
        <v>18800</v>
      </c>
    </row>
    <row r="494" spans="1:12" x14ac:dyDescent="0.25">
      <c r="A494" s="822" t="s">
        <v>9270</v>
      </c>
      <c r="B494" s="824" t="s">
        <v>9148</v>
      </c>
      <c r="C494" s="820" t="b">
        <v>1</v>
      </c>
      <c r="D494" s="820" t="b">
        <v>1</v>
      </c>
      <c r="E494" s="820" t="b">
        <v>0</v>
      </c>
      <c r="F494" s="820" t="b">
        <v>0</v>
      </c>
      <c r="G494" s="820" t="b">
        <v>0</v>
      </c>
      <c r="H494" s="820" t="b">
        <v>0</v>
      </c>
      <c r="I494" s="820">
        <v>1</v>
      </c>
      <c r="J494" s="820">
        <v>182</v>
      </c>
      <c r="K494" s="820" t="s">
        <v>8454</v>
      </c>
      <c r="L494" s="822" t="s">
        <v>18787</v>
      </c>
    </row>
    <row r="495" spans="1:12" x14ac:dyDescent="0.25">
      <c r="A495" s="822" t="s">
        <v>9271</v>
      </c>
      <c r="B495" s="824" t="s">
        <v>9272</v>
      </c>
      <c r="C495" s="820" t="b">
        <v>1</v>
      </c>
      <c r="D495" s="820" t="b">
        <v>1</v>
      </c>
      <c r="E495" s="820" t="b">
        <v>0</v>
      </c>
      <c r="F495" s="820" t="b">
        <v>0</v>
      </c>
      <c r="G495" s="820" t="b">
        <v>0</v>
      </c>
      <c r="H495" s="820" t="b">
        <v>0</v>
      </c>
      <c r="I495" s="820">
        <v>1</v>
      </c>
      <c r="J495" s="820">
        <v>4</v>
      </c>
      <c r="K495" s="820" t="s">
        <v>8454</v>
      </c>
      <c r="L495" s="822" t="s">
        <v>18830</v>
      </c>
    </row>
    <row r="496" spans="1:12" x14ac:dyDescent="0.25">
      <c r="A496" s="822" t="s">
        <v>9273</v>
      </c>
      <c r="B496" s="824" t="s">
        <v>9274</v>
      </c>
      <c r="C496" s="820" t="b">
        <v>1</v>
      </c>
      <c r="D496" s="820" t="b">
        <v>1</v>
      </c>
      <c r="E496" s="820" t="b">
        <v>0</v>
      </c>
      <c r="F496" s="820" t="b">
        <v>0</v>
      </c>
      <c r="G496" s="820" t="b">
        <v>0</v>
      </c>
      <c r="H496" s="820" t="b">
        <v>0</v>
      </c>
      <c r="I496" s="820">
        <v>1</v>
      </c>
      <c r="J496" s="820">
        <v>1</v>
      </c>
      <c r="K496" s="820" t="s">
        <v>8454</v>
      </c>
      <c r="L496" s="822" t="s">
        <v>18831</v>
      </c>
    </row>
    <row r="497" spans="1:12" x14ac:dyDescent="0.25">
      <c r="A497" s="822" t="s">
        <v>9275</v>
      </c>
      <c r="B497" s="824" t="s">
        <v>9186</v>
      </c>
      <c r="C497" s="820" t="b">
        <v>1</v>
      </c>
      <c r="D497" s="820" t="b">
        <v>1</v>
      </c>
      <c r="E497" s="820" t="b">
        <v>0</v>
      </c>
      <c r="F497" s="820" t="b">
        <v>0</v>
      </c>
      <c r="G497" s="820" t="b">
        <v>0</v>
      </c>
      <c r="H497" s="820" t="b">
        <v>0</v>
      </c>
      <c r="I497" s="820">
        <v>1</v>
      </c>
      <c r="J497" s="820">
        <v>1</v>
      </c>
      <c r="K497" s="820" t="s">
        <v>8454</v>
      </c>
      <c r="L497" s="822" t="s">
        <v>18803</v>
      </c>
    </row>
    <row r="498" spans="1:12" x14ac:dyDescent="0.25">
      <c r="A498" s="822" t="s">
        <v>9276</v>
      </c>
      <c r="B498" s="824" t="s">
        <v>9188</v>
      </c>
      <c r="C498" s="820" t="b">
        <v>1</v>
      </c>
      <c r="D498" s="820" t="b">
        <v>1</v>
      </c>
      <c r="E498" s="820" t="b">
        <v>0</v>
      </c>
      <c r="F498" s="820" t="b">
        <v>0</v>
      </c>
      <c r="G498" s="820" t="b">
        <v>0</v>
      </c>
      <c r="H498" s="820" t="b">
        <v>0</v>
      </c>
      <c r="I498" s="820">
        <v>1</v>
      </c>
      <c r="J498" s="820">
        <v>171</v>
      </c>
      <c r="K498" s="820" t="s">
        <v>8454</v>
      </c>
      <c r="L498" s="822" t="s">
        <v>18804</v>
      </c>
    </row>
    <row r="499" spans="1:12" x14ac:dyDescent="0.25">
      <c r="A499" s="822" t="s">
        <v>9277</v>
      </c>
      <c r="B499" s="824" t="s">
        <v>9190</v>
      </c>
      <c r="C499" s="820" t="b">
        <v>1</v>
      </c>
      <c r="D499" s="820" t="b">
        <v>1</v>
      </c>
      <c r="E499" s="820" t="b">
        <v>0</v>
      </c>
      <c r="F499" s="820" t="b">
        <v>0</v>
      </c>
      <c r="G499" s="820" t="b">
        <v>0</v>
      </c>
      <c r="H499" s="820" t="b">
        <v>0</v>
      </c>
      <c r="I499" s="820">
        <v>1</v>
      </c>
      <c r="J499" s="820">
        <v>19</v>
      </c>
      <c r="K499" s="820" t="s">
        <v>8454</v>
      </c>
      <c r="L499" s="822" t="s">
        <v>18805</v>
      </c>
    </row>
    <row r="500" spans="1:12" x14ac:dyDescent="0.25">
      <c r="A500" s="822" t="s">
        <v>9278</v>
      </c>
      <c r="B500" s="824" t="s">
        <v>9192</v>
      </c>
      <c r="C500" s="820" t="b">
        <v>1</v>
      </c>
      <c r="D500" s="820" t="b">
        <v>1</v>
      </c>
      <c r="E500" s="820" t="b">
        <v>0</v>
      </c>
      <c r="F500" s="820" t="b">
        <v>0</v>
      </c>
      <c r="G500" s="820" t="b">
        <v>0</v>
      </c>
      <c r="H500" s="820" t="b">
        <v>0</v>
      </c>
      <c r="I500" s="820">
        <v>1</v>
      </c>
      <c r="J500" s="820">
        <v>19</v>
      </c>
      <c r="K500" s="820" t="s">
        <v>8454</v>
      </c>
      <c r="L500" s="822" t="s">
        <v>18806</v>
      </c>
    </row>
    <row r="501" spans="1:12" x14ac:dyDescent="0.25">
      <c r="A501" s="822" t="s">
        <v>9279</v>
      </c>
      <c r="B501" s="824" t="s">
        <v>9194</v>
      </c>
      <c r="C501" s="820" t="b">
        <v>1</v>
      </c>
      <c r="D501" s="820" t="b">
        <v>1</v>
      </c>
      <c r="E501" s="820" t="b">
        <v>0</v>
      </c>
      <c r="F501" s="820" t="b">
        <v>0</v>
      </c>
      <c r="G501" s="820" t="b">
        <v>0</v>
      </c>
      <c r="H501" s="820" t="b">
        <v>0</v>
      </c>
      <c r="I501" s="820">
        <v>1</v>
      </c>
      <c r="J501" s="820">
        <v>18</v>
      </c>
      <c r="K501" s="820" t="s">
        <v>8454</v>
      </c>
      <c r="L501" s="822" t="s">
        <v>18807</v>
      </c>
    </row>
    <row r="502" spans="1:12" x14ac:dyDescent="0.25">
      <c r="A502" s="822" t="s">
        <v>9280</v>
      </c>
      <c r="B502" s="824" t="s">
        <v>9196</v>
      </c>
      <c r="C502" s="820" t="b">
        <v>1</v>
      </c>
      <c r="D502" s="820" t="b">
        <v>1</v>
      </c>
      <c r="E502" s="820" t="b">
        <v>0</v>
      </c>
      <c r="F502" s="820" t="b">
        <v>0</v>
      </c>
      <c r="G502" s="820" t="b">
        <v>0</v>
      </c>
      <c r="H502" s="820" t="b">
        <v>0</v>
      </c>
      <c r="I502" s="820">
        <v>1</v>
      </c>
      <c r="J502" s="820">
        <v>9</v>
      </c>
      <c r="K502" s="820" t="s">
        <v>8454</v>
      </c>
      <c r="L502" s="822" t="s">
        <v>18808</v>
      </c>
    </row>
    <row r="503" spans="1:12" x14ac:dyDescent="0.25">
      <c r="A503" s="822" t="s">
        <v>9281</v>
      </c>
      <c r="B503" s="824" t="s">
        <v>9198</v>
      </c>
      <c r="C503" s="820" t="b">
        <v>1</v>
      </c>
      <c r="D503" s="820" t="b">
        <v>1</v>
      </c>
      <c r="E503" s="820" t="b">
        <v>0</v>
      </c>
      <c r="F503" s="820" t="b">
        <v>0</v>
      </c>
      <c r="G503" s="820" t="b">
        <v>0</v>
      </c>
      <c r="H503" s="820" t="b">
        <v>0</v>
      </c>
      <c r="I503" s="820">
        <v>1</v>
      </c>
      <c r="J503" s="820">
        <v>18</v>
      </c>
      <c r="K503" s="820" t="s">
        <v>8454</v>
      </c>
      <c r="L503" s="822" t="s">
        <v>18809</v>
      </c>
    </row>
    <row r="504" spans="1:12" x14ac:dyDescent="0.25">
      <c r="A504" s="822" t="s">
        <v>9282</v>
      </c>
      <c r="B504" s="824" t="s">
        <v>9200</v>
      </c>
      <c r="C504" s="820" t="b">
        <v>1</v>
      </c>
      <c r="D504" s="820" t="b">
        <v>1</v>
      </c>
      <c r="E504" s="820" t="b">
        <v>0</v>
      </c>
      <c r="F504" s="820" t="b">
        <v>0</v>
      </c>
      <c r="G504" s="820" t="b">
        <v>0</v>
      </c>
      <c r="H504" s="820" t="b">
        <v>0</v>
      </c>
      <c r="I504" s="820">
        <v>1</v>
      </c>
      <c r="J504" s="820">
        <v>95</v>
      </c>
      <c r="K504" s="820" t="s">
        <v>8454</v>
      </c>
      <c r="L504" s="822" t="s">
        <v>18810</v>
      </c>
    </row>
    <row r="505" spans="1:12" x14ac:dyDescent="0.25">
      <c r="A505" s="822" t="s">
        <v>9283</v>
      </c>
      <c r="B505" s="824" t="s">
        <v>9284</v>
      </c>
      <c r="C505" s="820" t="b">
        <v>1</v>
      </c>
      <c r="D505" s="820" t="b">
        <v>1</v>
      </c>
      <c r="E505" s="820" t="b">
        <v>0</v>
      </c>
      <c r="F505" s="820" t="b">
        <v>0</v>
      </c>
      <c r="G505" s="820" t="b">
        <v>0</v>
      </c>
      <c r="H505" s="820" t="b">
        <v>0</v>
      </c>
      <c r="I505" s="820">
        <v>1</v>
      </c>
      <c r="J505" s="820">
        <v>4</v>
      </c>
      <c r="K505" s="820" t="s">
        <v>8454</v>
      </c>
      <c r="L505" s="822" t="s">
        <v>18832</v>
      </c>
    </row>
    <row r="506" spans="1:12" x14ac:dyDescent="0.25">
      <c r="A506" s="822" t="s">
        <v>9285</v>
      </c>
      <c r="B506" s="824" t="s">
        <v>9286</v>
      </c>
      <c r="C506" s="820" t="b">
        <v>1</v>
      </c>
      <c r="D506" s="820" t="b">
        <v>1</v>
      </c>
      <c r="E506" s="820" t="b">
        <v>0</v>
      </c>
      <c r="F506" s="820" t="b">
        <v>0</v>
      </c>
      <c r="G506" s="820" t="b">
        <v>0</v>
      </c>
      <c r="H506" s="820" t="b">
        <v>0</v>
      </c>
      <c r="I506" s="820">
        <v>1</v>
      </c>
      <c r="J506" s="820">
        <v>1</v>
      </c>
      <c r="K506" s="820" t="s">
        <v>8454</v>
      </c>
      <c r="L506" s="822" t="s">
        <v>18833</v>
      </c>
    </row>
    <row r="507" spans="1:12" x14ac:dyDescent="0.25">
      <c r="A507" s="822" t="s">
        <v>9287</v>
      </c>
      <c r="B507" s="824" t="s">
        <v>9186</v>
      </c>
      <c r="C507" s="820" t="b">
        <v>1</v>
      </c>
      <c r="D507" s="820" t="b">
        <v>1</v>
      </c>
      <c r="E507" s="820" t="b">
        <v>0</v>
      </c>
      <c r="F507" s="820" t="b">
        <v>0</v>
      </c>
      <c r="G507" s="820" t="b">
        <v>0</v>
      </c>
      <c r="H507" s="820" t="b">
        <v>0</v>
      </c>
      <c r="I507" s="820">
        <v>1</v>
      </c>
      <c r="J507" s="820">
        <v>1</v>
      </c>
      <c r="K507" s="820" t="s">
        <v>8454</v>
      </c>
      <c r="L507" s="822" t="s">
        <v>18803</v>
      </c>
    </row>
    <row r="508" spans="1:12" x14ac:dyDescent="0.25">
      <c r="A508" s="822" t="s">
        <v>9288</v>
      </c>
      <c r="B508" s="824" t="s">
        <v>9207</v>
      </c>
      <c r="C508" s="820" t="b">
        <v>1</v>
      </c>
      <c r="D508" s="820" t="b">
        <v>1</v>
      </c>
      <c r="E508" s="820" t="b">
        <v>0</v>
      </c>
      <c r="F508" s="820" t="b">
        <v>0</v>
      </c>
      <c r="G508" s="820" t="b">
        <v>0</v>
      </c>
      <c r="H508" s="820" t="b">
        <v>0</v>
      </c>
      <c r="I508" s="820">
        <v>1</v>
      </c>
      <c r="J508" s="820">
        <v>95</v>
      </c>
      <c r="K508" s="820" t="s">
        <v>8454</v>
      </c>
      <c r="L508" s="822" t="s">
        <v>18813</v>
      </c>
    </row>
    <row r="509" spans="1:12" x14ac:dyDescent="0.25">
      <c r="A509" s="822" t="s">
        <v>9289</v>
      </c>
      <c r="B509" s="824" t="s">
        <v>9190</v>
      </c>
      <c r="C509" s="820" t="b">
        <v>1</v>
      </c>
      <c r="D509" s="820" t="b">
        <v>1</v>
      </c>
      <c r="E509" s="820" t="b">
        <v>0</v>
      </c>
      <c r="F509" s="820" t="b">
        <v>0</v>
      </c>
      <c r="G509" s="820" t="b">
        <v>0</v>
      </c>
      <c r="H509" s="820" t="b">
        <v>0</v>
      </c>
      <c r="I509" s="820">
        <v>1</v>
      </c>
      <c r="J509" s="820">
        <v>19</v>
      </c>
      <c r="K509" s="820" t="s">
        <v>8454</v>
      </c>
      <c r="L509" s="822" t="s">
        <v>18805</v>
      </c>
    </row>
    <row r="510" spans="1:12" x14ac:dyDescent="0.25">
      <c r="A510" s="822" t="s">
        <v>9290</v>
      </c>
      <c r="B510" s="824" t="s">
        <v>9192</v>
      </c>
      <c r="C510" s="820" t="b">
        <v>1</v>
      </c>
      <c r="D510" s="820" t="b">
        <v>1</v>
      </c>
      <c r="E510" s="820" t="b">
        <v>0</v>
      </c>
      <c r="F510" s="820" t="b">
        <v>0</v>
      </c>
      <c r="G510" s="820" t="b">
        <v>0</v>
      </c>
      <c r="H510" s="820" t="b">
        <v>0</v>
      </c>
      <c r="I510" s="820">
        <v>1</v>
      </c>
      <c r="J510" s="820">
        <v>19</v>
      </c>
      <c r="K510" s="820" t="s">
        <v>8454</v>
      </c>
      <c r="L510" s="822" t="s">
        <v>18806</v>
      </c>
    </row>
    <row r="511" spans="1:12" x14ac:dyDescent="0.25">
      <c r="A511" s="822" t="s">
        <v>9291</v>
      </c>
      <c r="B511" s="824" t="s">
        <v>9211</v>
      </c>
      <c r="C511" s="820" t="b">
        <v>1</v>
      </c>
      <c r="D511" s="820" t="b">
        <v>1</v>
      </c>
      <c r="E511" s="820" t="b">
        <v>0</v>
      </c>
      <c r="F511" s="820" t="b">
        <v>0</v>
      </c>
      <c r="G511" s="820" t="b">
        <v>0</v>
      </c>
      <c r="H511" s="820" t="b">
        <v>0</v>
      </c>
      <c r="I511" s="820">
        <v>1</v>
      </c>
      <c r="J511" s="820">
        <v>10</v>
      </c>
      <c r="K511" s="820" t="s">
        <v>8454</v>
      </c>
      <c r="L511" s="822" t="s">
        <v>18814</v>
      </c>
    </row>
    <row r="512" spans="1:12" x14ac:dyDescent="0.25">
      <c r="A512" s="822" t="s">
        <v>9292</v>
      </c>
      <c r="B512" s="824" t="s">
        <v>9213</v>
      </c>
      <c r="C512" s="820" t="b">
        <v>1</v>
      </c>
      <c r="D512" s="820" t="b">
        <v>1</v>
      </c>
      <c r="E512" s="820" t="b">
        <v>0</v>
      </c>
      <c r="F512" s="820" t="b">
        <v>0</v>
      </c>
      <c r="G512" s="820" t="b">
        <v>0</v>
      </c>
      <c r="H512" s="820" t="b">
        <v>0</v>
      </c>
      <c r="I512" s="820">
        <v>1</v>
      </c>
      <c r="J512" s="820">
        <v>5</v>
      </c>
      <c r="K512" s="820" t="s">
        <v>8454</v>
      </c>
      <c r="L512" s="822" t="s">
        <v>18815</v>
      </c>
    </row>
    <row r="513" spans="1:12" x14ac:dyDescent="0.25">
      <c r="A513" s="822" t="s">
        <v>9293</v>
      </c>
      <c r="B513" s="824" t="s">
        <v>9215</v>
      </c>
      <c r="C513" s="820" t="b">
        <v>1</v>
      </c>
      <c r="D513" s="820" t="b">
        <v>1</v>
      </c>
      <c r="E513" s="820" t="b">
        <v>0</v>
      </c>
      <c r="F513" s="820" t="b">
        <v>0</v>
      </c>
      <c r="G513" s="820" t="b">
        <v>0</v>
      </c>
      <c r="H513" s="820" t="b">
        <v>0</v>
      </c>
      <c r="I513" s="820">
        <v>1</v>
      </c>
      <c r="J513" s="820">
        <v>15</v>
      </c>
      <c r="K513" s="820" t="s">
        <v>8454</v>
      </c>
      <c r="L513" s="822" t="s">
        <v>18816</v>
      </c>
    </row>
    <row r="514" spans="1:12" x14ac:dyDescent="0.25">
      <c r="A514" s="822" t="s">
        <v>9294</v>
      </c>
      <c r="B514" s="824" t="s">
        <v>9200</v>
      </c>
      <c r="C514" s="820" t="b">
        <v>1</v>
      </c>
      <c r="D514" s="820" t="b">
        <v>1</v>
      </c>
      <c r="E514" s="820" t="b">
        <v>0</v>
      </c>
      <c r="F514" s="820" t="b">
        <v>0</v>
      </c>
      <c r="G514" s="820" t="b">
        <v>0</v>
      </c>
      <c r="H514" s="820" t="b">
        <v>0</v>
      </c>
      <c r="I514" s="820">
        <v>1</v>
      </c>
      <c r="J514" s="820">
        <v>95</v>
      </c>
      <c r="K514" s="820" t="s">
        <v>8454</v>
      </c>
      <c r="L514" s="822" t="s">
        <v>18810</v>
      </c>
    </row>
    <row r="515" spans="1:12" x14ac:dyDescent="0.25">
      <c r="A515" s="822" t="s">
        <v>9295</v>
      </c>
      <c r="B515" s="824" t="s">
        <v>9296</v>
      </c>
      <c r="C515" s="820" t="b">
        <v>1</v>
      </c>
      <c r="D515" s="820" t="b">
        <v>1</v>
      </c>
      <c r="E515" s="820" t="b">
        <v>0</v>
      </c>
      <c r="F515" s="820" t="b">
        <v>0</v>
      </c>
      <c r="G515" s="820" t="b">
        <v>0</v>
      </c>
      <c r="H515" s="820" t="b">
        <v>0</v>
      </c>
      <c r="I515" s="820">
        <v>1</v>
      </c>
      <c r="J515" s="820">
        <v>4</v>
      </c>
      <c r="K515" s="820" t="s">
        <v>8454</v>
      </c>
      <c r="L515" s="822" t="s">
        <v>18834</v>
      </c>
    </row>
    <row r="516" spans="1:12" x14ac:dyDescent="0.25">
      <c r="A516" s="822" t="s">
        <v>9297</v>
      </c>
      <c r="B516" s="824" t="s">
        <v>9298</v>
      </c>
      <c r="C516" s="820" t="b">
        <v>1</v>
      </c>
      <c r="D516" s="820" t="b">
        <v>1</v>
      </c>
      <c r="E516" s="820" t="b">
        <v>0</v>
      </c>
      <c r="F516" s="820" t="b">
        <v>0</v>
      </c>
      <c r="G516" s="820" t="b">
        <v>0</v>
      </c>
      <c r="H516" s="820" t="b">
        <v>0</v>
      </c>
      <c r="I516" s="820">
        <v>1</v>
      </c>
      <c r="J516" s="820">
        <v>1</v>
      </c>
      <c r="K516" s="820" t="s">
        <v>8454</v>
      </c>
      <c r="L516" s="822" t="s">
        <v>18835</v>
      </c>
    </row>
    <row r="517" spans="1:12" x14ac:dyDescent="0.25">
      <c r="A517" s="822" t="s">
        <v>9299</v>
      </c>
      <c r="B517" s="824" t="s">
        <v>9186</v>
      </c>
      <c r="C517" s="820" t="b">
        <v>1</v>
      </c>
      <c r="D517" s="820" t="b">
        <v>1</v>
      </c>
      <c r="E517" s="820" t="b">
        <v>0</v>
      </c>
      <c r="F517" s="820" t="b">
        <v>0</v>
      </c>
      <c r="G517" s="820" t="b">
        <v>0</v>
      </c>
      <c r="H517" s="820" t="b">
        <v>0</v>
      </c>
      <c r="I517" s="820">
        <v>1</v>
      </c>
      <c r="J517" s="820">
        <v>1</v>
      </c>
      <c r="K517" s="820" t="s">
        <v>8454</v>
      </c>
      <c r="L517" s="822" t="s">
        <v>18803</v>
      </c>
    </row>
    <row r="518" spans="1:12" x14ac:dyDescent="0.25">
      <c r="A518" s="822" t="s">
        <v>9300</v>
      </c>
      <c r="B518" s="824" t="s">
        <v>9223</v>
      </c>
      <c r="C518" s="820" t="b">
        <v>1</v>
      </c>
      <c r="D518" s="820" t="b">
        <v>1</v>
      </c>
      <c r="E518" s="820" t="b">
        <v>0</v>
      </c>
      <c r="F518" s="820" t="b">
        <v>0</v>
      </c>
      <c r="G518" s="820" t="b">
        <v>0</v>
      </c>
      <c r="H518" s="820" t="b">
        <v>0</v>
      </c>
      <c r="I518" s="820">
        <v>1</v>
      </c>
      <c r="J518" s="820">
        <v>19</v>
      </c>
      <c r="K518" s="820" t="s">
        <v>8454</v>
      </c>
      <c r="L518" s="822" t="s">
        <v>18819</v>
      </c>
    </row>
    <row r="519" spans="1:12" x14ac:dyDescent="0.25">
      <c r="A519" s="822" t="s">
        <v>9301</v>
      </c>
      <c r="B519" s="824" t="s">
        <v>9190</v>
      </c>
      <c r="C519" s="820" t="b">
        <v>1</v>
      </c>
      <c r="D519" s="820" t="b">
        <v>1</v>
      </c>
      <c r="E519" s="820" t="b">
        <v>0</v>
      </c>
      <c r="F519" s="820" t="b">
        <v>0</v>
      </c>
      <c r="G519" s="820" t="b">
        <v>0</v>
      </c>
      <c r="H519" s="820" t="b">
        <v>0</v>
      </c>
      <c r="I519" s="820">
        <v>1</v>
      </c>
      <c r="J519" s="820">
        <v>19</v>
      </c>
      <c r="K519" s="820" t="s">
        <v>8454</v>
      </c>
      <c r="L519" s="822" t="s">
        <v>18805</v>
      </c>
    </row>
    <row r="520" spans="1:12" x14ac:dyDescent="0.25">
      <c r="A520" s="822" t="s">
        <v>9302</v>
      </c>
      <c r="B520" s="824" t="s">
        <v>9192</v>
      </c>
      <c r="C520" s="820" t="b">
        <v>1</v>
      </c>
      <c r="D520" s="820" t="b">
        <v>1</v>
      </c>
      <c r="E520" s="820" t="b">
        <v>0</v>
      </c>
      <c r="F520" s="820" t="b">
        <v>0</v>
      </c>
      <c r="G520" s="820" t="b">
        <v>0</v>
      </c>
      <c r="H520" s="820" t="b">
        <v>0</v>
      </c>
      <c r="I520" s="820">
        <v>1</v>
      </c>
      <c r="J520" s="820">
        <v>19</v>
      </c>
      <c r="K520" s="820" t="s">
        <v>8454</v>
      </c>
      <c r="L520" s="822" t="s">
        <v>18806</v>
      </c>
    </row>
    <row r="521" spans="1:12" x14ac:dyDescent="0.25">
      <c r="A521" s="822" t="s">
        <v>9303</v>
      </c>
      <c r="B521" s="824" t="s">
        <v>9227</v>
      </c>
      <c r="C521" s="820" t="b">
        <v>1</v>
      </c>
      <c r="D521" s="820" t="b">
        <v>1</v>
      </c>
      <c r="E521" s="820" t="b">
        <v>0</v>
      </c>
      <c r="F521" s="820" t="b">
        <v>0</v>
      </c>
      <c r="G521" s="820" t="b">
        <v>0</v>
      </c>
      <c r="H521" s="820" t="b">
        <v>0</v>
      </c>
      <c r="I521" s="820">
        <v>1</v>
      </c>
      <c r="J521" s="820">
        <v>1</v>
      </c>
      <c r="K521" s="820" t="s">
        <v>8454</v>
      </c>
      <c r="L521" s="822" t="s">
        <v>18820</v>
      </c>
    </row>
    <row r="522" spans="1:12" x14ac:dyDescent="0.25">
      <c r="A522" s="822" t="s">
        <v>9304</v>
      </c>
      <c r="B522" s="824" t="s">
        <v>9229</v>
      </c>
      <c r="C522" s="820" t="b">
        <v>1</v>
      </c>
      <c r="D522" s="820" t="b">
        <v>1</v>
      </c>
      <c r="E522" s="820" t="b">
        <v>0</v>
      </c>
      <c r="F522" s="820" t="b">
        <v>0</v>
      </c>
      <c r="G522" s="820" t="b">
        <v>0</v>
      </c>
      <c r="H522" s="820" t="b">
        <v>0</v>
      </c>
      <c r="I522" s="820">
        <v>1</v>
      </c>
      <c r="J522" s="820">
        <v>1</v>
      </c>
      <c r="K522" s="820" t="s">
        <v>8454</v>
      </c>
      <c r="L522" s="822" t="s">
        <v>18821</v>
      </c>
    </row>
    <row r="523" spans="1:12" x14ac:dyDescent="0.25">
      <c r="A523" s="822" t="s">
        <v>9305</v>
      </c>
      <c r="B523" s="824" t="s">
        <v>9231</v>
      </c>
      <c r="C523" s="820" t="b">
        <v>1</v>
      </c>
      <c r="D523" s="820" t="b">
        <v>1</v>
      </c>
      <c r="E523" s="820" t="b">
        <v>0</v>
      </c>
      <c r="F523" s="820" t="b">
        <v>0</v>
      </c>
      <c r="G523" s="820" t="b">
        <v>0</v>
      </c>
      <c r="H523" s="820" t="b">
        <v>0</v>
      </c>
      <c r="I523" s="820">
        <v>1</v>
      </c>
      <c r="J523" s="820">
        <v>2</v>
      </c>
      <c r="K523" s="820" t="s">
        <v>8454</v>
      </c>
      <c r="L523" s="822" t="s">
        <v>18822</v>
      </c>
    </row>
    <row r="524" spans="1:12" x14ac:dyDescent="0.25">
      <c r="A524" s="822" t="s">
        <v>9306</v>
      </c>
      <c r="B524" s="824" t="s">
        <v>9200</v>
      </c>
      <c r="C524" s="820" t="b">
        <v>1</v>
      </c>
      <c r="D524" s="820" t="b">
        <v>1</v>
      </c>
      <c r="E524" s="820" t="b">
        <v>0</v>
      </c>
      <c r="F524" s="820" t="b">
        <v>0</v>
      </c>
      <c r="G524" s="820" t="b">
        <v>0</v>
      </c>
      <c r="H524" s="820" t="b">
        <v>0</v>
      </c>
      <c r="I524" s="820">
        <v>1</v>
      </c>
      <c r="J524" s="820">
        <v>95</v>
      </c>
      <c r="K524" s="820" t="s">
        <v>8454</v>
      </c>
      <c r="L524" s="822" t="s">
        <v>18810</v>
      </c>
    </row>
    <row r="525" spans="1:12" x14ac:dyDescent="0.25">
      <c r="A525" s="822" t="s">
        <v>9307</v>
      </c>
      <c r="B525" s="824" t="s">
        <v>9308</v>
      </c>
      <c r="C525" s="820" t="b">
        <v>1</v>
      </c>
      <c r="D525" s="820" t="b">
        <v>1</v>
      </c>
      <c r="E525" s="820" t="b">
        <v>0</v>
      </c>
      <c r="F525" s="820" t="b">
        <v>0</v>
      </c>
      <c r="G525" s="820" t="b">
        <v>0</v>
      </c>
      <c r="H525" s="820" t="b">
        <v>0</v>
      </c>
      <c r="I525" s="820">
        <v>1</v>
      </c>
      <c r="J525" s="820">
        <v>4</v>
      </c>
      <c r="K525" s="820" t="s">
        <v>8454</v>
      </c>
      <c r="L525" s="822" t="s">
        <v>18836</v>
      </c>
    </row>
    <row r="526" spans="1:12" x14ac:dyDescent="0.25">
      <c r="A526" s="822" t="s">
        <v>9309</v>
      </c>
      <c r="B526" s="824" t="s">
        <v>9310</v>
      </c>
      <c r="C526" s="820" t="b">
        <v>1</v>
      </c>
      <c r="D526" s="820" t="b">
        <v>1</v>
      </c>
      <c r="E526" s="820" t="b">
        <v>0</v>
      </c>
      <c r="F526" s="820" t="b">
        <v>0</v>
      </c>
      <c r="G526" s="820" t="b">
        <v>0</v>
      </c>
      <c r="H526" s="820" t="b">
        <v>0</v>
      </c>
      <c r="I526" s="820">
        <v>1</v>
      </c>
      <c r="J526" s="820">
        <v>1</v>
      </c>
      <c r="K526" s="820" t="s">
        <v>8454</v>
      </c>
      <c r="L526" s="822" t="s">
        <v>18837</v>
      </c>
    </row>
    <row r="527" spans="1:12" x14ac:dyDescent="0.25">
      <c r="A527" s="822" t="s">
        <v>9311</v>
      </c>
      <c r="B527" s="824" t="s">
        <v>9312</v>
      </c>
      <c r="C527" s="820" t="b">
        <v>1</v>
      </c>
      <c r="D527" s="820" t="b">
        <v>1</v>
      </c>
      <c r="E527" s="820" t="b">
        <v>0</v>
      </c>
      <c r="F527" s="820" t="b">
        <v>0</v>
      </c>
      <c r="G527" s="820" t="b">
        <v>0</v>
      </c>
      <c r="H527" s="820" t="b">
        <v>0</v>
      </c>
      <c r="I527" s="820">
        <v>1</v>
      </c>
      <c r="J527" s="820">
        <v>1</v>
      </c>
      <c r="K527" s="820" t="s">
        <v>8454</v>
      </c>
      <c r="L527" s="822" t="s">
        <v>18838</v>
      </c>
    </row>
    <row r="528" spans="1:12" x14ac:dyDescent="0.25">
      <c r="A528" s="822" t="s">
        <v>9313</v>
      </c>
      <c r="B528" s="824" t="s">
        <v>9314</v>
      </c>
      <c r="C528" s="820" t="b">
        <v>1</v>
      </c>
      <c r="D528" s="820" t="b">
        <v>1</v>
      </c>
      <c r="E528" s="820" t="b">
        <v>0</v>
      </c>
      <c r="F528" s="820" t="b">
        <v>0</v>
      </c>
      <c r="G528" s="820" t="b">
        <v>0</v>
      </c>
      <c r="H528" s="820" t="b">
        <v>0</v>
      </c>
      <c r="I528" s="820">
        <v>1</v>
      </c>
      <c r="J528" s="820">
        <v>1</v>
      </c>
      <c r="K528" s="820" t="s">
        <v>8454</v>
      </c>
      <c r="L528" s="822" t="s">
        <v>18839</v>
      </c>
    </row>
    <row r="529" spans="1:12" x14ac:dyDescent="0.25">
      <c r="A529" s="822" t="s">
        <v>9315</v>
      </c>
      <c r="B529" s="824" t="s">
        <v>9316</v>
      </c>
      <c r="C529" s="820" t="b">
        <v>1</v>
      </c>
      <c r="D529" s="820" t="b">
        <v>1</v>
      </c>
      <c r="E529" s="820" t="b">
        <v>0</v>
      </c>
      <c r="F529" s="820" t="b">
        <v>0</v>
      </c>
      <c r="G529" s="820" t="b">
        <v>0</v>
      </c>
      <c r="H529" s="820" t="b">
        <v>0</v>
      </c>
      <c r="I529" s="820">
        <v>1</v>
      </c>
      <c r="J529" s="820">
        <v>340</v>
      </c>
      <c r="K529" s="820" t="s">
        <v>8454</v>
      </c>
      <c r="L529" s="822" t="s">
        <v>18840</v>
      </c>
    </row>
    <row r="530" spans="1:12" x14ac:dyDescent="0.25">
      <c r="A530" s="822" t="s">
        <v>9317</v>
      </c>
      <c r="B530" s="824" t="s">
        <v>9318</v>
      </c>
      <c r="C530" s="820" t="b">
        <v>1</v>
      </c>
      <c r="D530" s="820" t="b">
        <v>1</v>
      </c>
      <c r="E530" s="820" t="b">
        <v>0</v>
      </c>
      <c r="F530" s="820" t="b">
        <v>0</v>
      </c>
      <c r="G530" s="820" t="b">
        <v>0</v>
      </c>
      <c r="H530" s="820" t="b">
        <v>0</v>
      </c>
      <c r="I530" s="820">
        <v>1</v>
      </c>
      <c r="J530" s="820">
        <v>20</v>
      </c>
      <c r="K530" s="820" t="s">
        <v>8454</v>
      </c>
      <c r="L530" s="822" t="s">
        <v>18841</v>
      </c>
    </row>
    <row r="531" spans="1:12" x14ac:dyDescent="0.25">
      <c r="A531" s="822" t="s">
        <v>9319</v>
      </c>
      <c r="B531" s="824" t="s">
        <v>9320</v>
      </c>
      <c r="C531" s="820" t="b">
        <v>1</v>
      </c>
      <c r="D531" s="820" t="b">
        <v>1</v>
      </c>
      <c r="E531" s="820" t="b">
        <v>0</v>
      </c>
      <c r="F531" s="820" t="b">
        <v>0</v>
      </c>
      <c r="G531" s="820" t="b">
        <v>0</v>
      </c>
      <c r="H531" s="820" t="b">
        <v>0</v>
      </c>
      <c r="I531" s="820">
        <v>1</v>
      </c>
      <c r="J531" s="820">
        <v>20</v>
      </c>
      <c r="K531" s="820" t="s">
        <v>8454</v>
      </c>
      <c r="L531" s="822" t="s">
        <v>18842</v>
      </c>
    </row>
    <row r="532" spans="1:12" x14ac:dyDescent="0.25">
      <c r="A532" s="822" t="s">
        <v>9321</v>
      </c>
      <c r="B532" s="824" t="s">
        <v>9322</v>
      </c>
      <c r="C532" s="820" t="b">
        <v>1</v>
      </c>
      <c r="D532" s="820" t="b">
        <v>1</v>
      </c>
      <c r="E532" s="820" t="b">
        <v>0</v>
      </c>
      <c r="F532" s="820" t="b">
        <v>0</v>
      </c>
      <c r="G532" s="820" t="b">
        <v>0</v>
      </c>
      <c r="H532" s="820" t="b">
        <v>0</v>
      </c>
      <c r="I532" s="820">
        <v>1</v>
      </c>
      <c r="J532" s="820">
        <v>34</v>
      </c>
      <c r="K532" s="820" t="s">
        <v>8454</v>
      </c>
      <c r="L532" s="822" t="s">
        <v>18843</v>
      </c>
    </row>
    <row r="533" spans="1:12" x14ac:dyDescent="0.25">
      <c r="A533" s="822" t="s">
        <v>9323</v>
      </c>
      <c r="B533" s="824" t="s">
        <v>9324</v>
      </c>
      <c r="C533" s="820" t="b">
        <v>1</v>
      </c>
      <c r="D533" s="820" t="b">
        <v>1</v>
      </c>
      <c r="E533" s="820" t="b">
        <v>0</v>
      </c>
      <c r="F533" s="820" t="b">
        <v>0</v>
      </c>
      <c r="G533" s="820" t="b">
        <v>0</v>
      </c>
      <c r="H533" s="820" t="b">
        <v>0</v>
      </c>
      <c r="I533" s="820">
        <v>1</v>
      </c>
      <c r="J533" s="820">
        <v>17</v>
      </c>
      <c r="K533" s="820" t="s">
        <v>8454</v>
      </c>
      <c r="L533" s="822" t="s">
        <v>18844</v>
      </c>
    </row>
    <row r="534" spans="1:12" x14ac:dyDescent="0.25">
      <c r="A534" s="822" t="s">
        <v>9325</v>
      </c>
      <c r="B534" s="824" t="s">
        <v>9326</v>
      </c>
      <c r="C534" s="820" t="b">
        <v>1</v>
      </c>
      <c r="D534" s="820" t="b">
        <v>1</v>
      </c>
      <c r="E534" s="820" t="b">
        <v>0</v>
      </c>
      <c r="F534" s="820" t="b">
        <v>0</v>
      </c>
      <c r="G534" s="820" t="b">
        <v>0</v>
      </c>
      <c r="H534" s="820" t="b">
        <v>0</v>
      </c>
      <c r="I534" s="820">
        <v>1</v>
      </c>
      <c r="J534" s="820">
        <v>17</v>
      </c>
      <c r="K534" s="820" t="s">
        <v>8454</v>
      </c>
      <c r="L534" s="822" t="s">
        <v>18845</v>
      </c>
    </row>
    <row r="535" spans="1:12" x14ac:dyDescent="0.25">
      <c r="A535" s="822" t="s">
        <v>9327</v>
      </c>
      <c r="B535" s="824" t="s">
        <v>9328</v>
      </c>
      <c r="C535" s="820" t="b">
        <v>1</v>
      </c>
      <c r="D535" s="820" t="b">
        <v>1</v>
      </c>
      <c r="E535" s="820" t="b">
        <v>0</v>
      </c>
      <c r="F535" s="820" t="b">
        <v>0</v>
      </c>
      <c r="G535" s="820" t="b">
        <v>0</v>
      </c>
      <c r="H535" s="820" t="b">
        <v>0</v>
      </c>
      <c r="I535" s="820">
        <v>1</v>
      </c>
      <c r="J535" s="820">
        <v>140</v>
      </c>
      <c r="K535" s="820" t="s">
        <v>8454</v>
      </c>
      <c r="L535" s="822" t="s">
        <v>18846</v>
      </c>
    </row>
    <row r="536" spans="1:12" x14ac:dyDescent="0.25">
      <c r="A536" s="822" t="s">
        <v>9329</v>
      </c>
      <c r="B536" s="824" t="s">
        <v>9330</v>
      </c>
      <c r="C536" s="820" t="b">
        <v>1</v>
      </c>
      <c r="D536" s="820" t="b">
        <v>1</v>
      </c>
      <c r="E536" s="820" t="b">
        <v>0</v>
      </c>
      <c r="F536" s="820" t="b">
        <v>0</v>
      </c>
      <c r="G536" s="820" t="b">
        <v>0</v>
      </c>
      <c r="H536" s="820" t="b">
        <v>0</v>
      </c>
      <c r="I536" s="820">
        <v>1</v>
      </c>
      <c r="J536" s="820">
        <v>4</v>
      </c>
      <c r="K536" s="820" t="s">
        <v>8454</v>
      </c>
      <c r="L536" s="822" t="s">
        <v>18847</v>
      </c>
    </row>
    <row r="537" spans="1:12" x14ac:dyDescent="0.25">
      <c r="A537" s="822" t="s">
        <v>9331</v>
      </c>
      <c r="B537" s="824" t="s">
        <v>9332</v>
      </c>
      <c r="C537" s="820" t="b">
        <v>1</v>
      </c>
      <c r="D537" s="820" t="b">
        <v>1</v>
      </c>
      <c r="E537" s="820" t="b">
        <v>0</v>
      </c>
      <c r="F537" s="820" t="b">
        <v>0</v>
      </c>
      <c r="G537" s="820" t="b">
        <v>0</v>
      </c>
      <c r="H537" s="820" t="b">
        <v>0</v>
      </c>
      <c r="I537" s="820">
        <v>1</v>
      </c>
      <c r="J537" s="820">
        <v>1</v>
      </c>
      <c r="K537" s="820" t="s">
        <v>8454</v>
      </c>
      <c r="L537" s="822" t="s">
        <v>18848</v>
      </c>
    </row>
    <row r="538" spans="1:12" x14ac:dyDescent="0.25">
      <c r="A538" s="822" t="s">
        <v>9333</v>
      </c>
      <c r="B538" s="824" t="s">
        <v>9314</v>
      </c>
      <c r="C538" s="820" t="b">
        <v>1</v>
      </c>
      <c r="D538" s="820" t="b">
        <v>1</v>
      </c>
      <c r="E538" s="820" t="b">
        <v>0</v>
      </c>
      <c r="F538" s="820" t="b">
        <v>0</v>
      </c>
      <c r="G538" s="820" t="b">
        <v>0</v>
      </c>
      <c r="H538" s="820" t="b">
        <v>0</v>
      </c>
      <c r="I538" s="820">
        <v>1</v>
      </c>
      <c r="J538" s="820">
        <v>1</v>
      </c>
      <c r="K538" s="820" t="s">
        <v>8454</v>
      </c>
      <c r="L538" s="822" t="s">
        <v>18839</v>
      </c>
    </row>
    <row r="539" spans="1:12" x14ac:dyDescent="0.25">
      <c r="A539" s="822" t="s">
        <v>9334</v>
      </c>
      <c r="B539" s="824" t="s">
        <v>9335</v>
      </c>
      <c r="C539" s="820" t="b">
        <v>1</v>
      </c>
      <c r="D539" s="820" t="b">
        <v>1</v>
      </c>
      <c r="E539" s="820" t="b">
        <v>0</v>
      </c>
      <c r="F539" s="820" t="b">
        <v>0</v>
      </c>
      <c r="G539" s="820" t="b">
        <v>0</v>
      </c>
      <c r="H539" s="820" t="b">
        <v>0</v>
      </c>
      <c r="I539" s="820">
        <v>1</v>
      </c>
      <c r="J539" s="820">
        <v>100</v>
      </c>
      <c r="K539" s="820" t="s">
        <v>8454</v>
      </c>
      <c r="L539" s="822" t="s">
        <v>18849</v>
      </c>
    </row>
    <row r="540" spans="1:12" x14ac:dyDescent="0.25">
      <c r="A540" s="822" t="s">
        <v>9336</v>
      </c>
      <c r="B540" s="824" t="s">
        <v>9318</v>
      </c>
      <c r="C540" s="820" t="b">
        <v>1</v>
      </c>
      <c r="D540" s="820" t="b">
        <v>1</v>
      </c>
      <c r="E540" s="820" t="b">
        <v>0</v>
      </c>
      <c r="F540" s="820" t="b">
        <v>0</v>
      </c>
      <c r="G540" s="820" t="b">
        <v>0</v>
      </c>
      <c r="H540" s="820" t="b">
        <v>0</v>
      </c>
      <c r="I540" s="820">
        <v>1</v>
      </c>
      <c r="J540" s="820">
        <v>20</v>
      </c>
      <c r="K540" s="820" t="s">
        <v>8454</v>
      </c>
      <c r="L540" s="822" t="s">
        <v>18841</v>
      </c>
    </row>
    <row r="541" spans="1:12" x14ac:dyDescent="0.25">
      <c r="A541" s="822" t="s">
        <v>9337</v>
      </c>
      <c r="B541" s="824" t="s">
        <v>9320</v>
      </c>
      <c r="C541" s="820" t="b">
        <v>1</v>
      </c>
      <c r="D541" s="820" t="b">
        <v>1</v>
      </c>
      <c r="E541" s="820" t="b">
        <v>0</v>
      </c>
      <c r="F541" s="820" t="b">
        <v>0</v>
      </c>
      <c r="G541" s="820" t="b">
        <v>0</v>
      </c>
      <c r="H541" s="820" t="b">
        <v>0</v>
      </c>
      <c r="I541" s="820">
        <v>1</v>
      </c>
      <c r="J541" s="820">
        <v>20</v>
      </c>
      <c r="K541" s="820" t="s">
        <v>8454</v>
      </c>
      <c r="L541" s="822" t="s">
        <v>18842</v>
      </c>
    </row>
    <row r="542" spans="1:12" x14ac:dyDescent="0.25">
      <c r="A542" s="822" t="s">
        <v>9338</v>
      </c>
      <c r="B542" s="824" t="s">
        <v>9339</v>
      </c>
      <c r="C542" s="820" t="b">
        <v>1</v>
      </c>
      <c r="D542" s="820" t="b">
        <v>1</v>
      </c>
      <c r="E542" s="820" t="b">
        <v>0</v>
      </c>
      <c r="F542" s="820" t="b">
        <v>0</v>
      </c>
      <c r="G542" s="820" t="b">
        <v>0</v>
      </c>
      <c r="H542" s="820" t="b">
        <v>0</v>
      </c>
      <c r="I542" s="820">
        <v>1</v>
      </c>
      <c r="J542" s="820">
        <v>10</v>
      </c>
      <c r="K542" s="820" t="s">
        <v>8454</v>
      </c>
      <c r="L542" s="822" t="s">
        <v>18850</v>
      </c>
    </row>
    <row r="543" spans="1:12" x14ac:dyDescent="0.25">
      <c r="A543" s="822" t="s">
        <v>9340</v>
      </c>
      <c r="B543" s="824" t="s">
        <v>9341</v>
      </c>
      <c r="C543" s="820" t="b">
        <v>1</v>
      </c>
      <c r="D543" s="820" t="b">
        <v>1</v>
      </c>
      <c r="E543" s="820" t="b">
        <v>0</v>
      </c>
      <c r="F543" s="820" t="b">
        <v>0</v>
      </c>
      <c r="G543" s="820" t="b">
        <v>0</v>
      </c>
      <c r="H543" s="820" t="b">
        <v>0</v>
      </c>
      <c r="I543" s="820">
        <v>1</v>
      </c>
      <c r="J543" s="820">
        <v>5</v>
      </c>
      <c r="K543" s="820" t="s">
        <v>8454</v>
      </c>
      <c r="L543" s="822" t="s">
        <v>18851</v>
      </c>
    </row>
    <row r="544" spans="1:12" x14ac:dyDescent="0.25">
      <c r="A544" s="822" t="s">
        <v>9342</v>
      </c>
      <c r="B544" s="824" t="s">
        <v>9343</v>
      </c>
      <c r="C544" s="820" t="b">
        <v>1</v>
      </c>
      <c r="D544" s="820" t="b">
        <v>1</v>
      </c>
      <c r="E544" s="820" t="b">
        <v>0</v>
      </c>
      <c r="F544" s="820" t="b">
        <v>0</v>
      </c>
      <c r="G544" s="820" t="b">
        <v>0</v>
      </c>
      <c r="H544" s="820" t="b">
        <v>0</v>
      </c>
      <c r="I544" s="820">
        <v>1</v>
      </c>
      <c r="J544" s="820">
        <v>15</v>
      </c>
      <c r="K544" s="820" t="s">
        <v>8454</v>
      </c>
      <c r="L544" s="822" t="s">
        <v>18852</v>
      </c>
    </row>
    <row r="545" spans="1:12" x14ac:dyDescent="0.25">
      <c r="A545" s="822" t="s">
        <v>9344</v>
      </c>
      <c r="B545" s="824" t="s">
        <v>9328</v>
      </c>
      <c r="C545" s="820" t="b">
        <v>1</v>
      </c>
      <c r="D545" s="820" t="b">
        <v>1</v>
      </c>
      <c r="E545" s="820" t="b">
        <v>0</v>
      </c>
      <c r="F545" s="820" t="b">
        <v>0</v>
      </c>
      <c r="G545" s="820" t="b">
        <v>0</v>
      </c>
      <c r="H545" s="820" t="b">
        <v>0</v>
      </c>
      <c r="I545" s="820">
        <v>1</v>
      </c>
      <c r="J545" s="820">
        <v>140</v>
      </c>
      <c r="K545" s="820" t="s">
        <v>8454</v>
      </c>
      <c r="L545" s="822" t="s">
        <v>18846</v>
      </c>
    </row>
    <row r="546" spans="1:12" x14ac:dyDescent="0.25">
      <c r="A546" s="822" t="s">
        <v>9345</v>
      </c>
      <c r="B546" s="824" t="s">
        <v>9346</v>
      </c>
      <c r="C546" s="820" t="b">
        <v>1</v>
      </c>
      <c r="D546" s="820" t="b">
        <v>1</v>
      </c>
      <c r="E546" s="820" t="b">
        <v>0</v>
      </c>
      <c r="F546" s="820" t="b">
        <v>0</v>
      </c>
      <c r="G546" s="820" t="b">
        <v>0</v>
      </c>
      <c r="H546" s="820" t="b">
        <v>0</v>
      </c>
      <c r="I546" s="820">
        <v>1</v>
      </c>
      <c r="J546" s="820">
        <v>4</v>
      </c>
      <c r="K546" s="820" t="s">
        <v>8454</v>
      </c>
      <c r="L546" s="822" t="s">
        <v>18853</v>
      </c>
    </row>
    <row r="547" spans="1:12" x14ac:dyDescent="0.25">
      <c r="A547" s="822" t="s">
        <v>9347</v>
      </c>
      <c r="B547" s="824" t="s">
        <v>9348</v>
      </c>
      <c r="C547" s="820" t="b">
        <v>1</v>
      </c>
      <c r="D547" s="820" t="b">
        <v>1</v>
      </c>
      <c r="E547" s="820" t="b">
        <v>0</v>
      </c>
      <c r="F547" s="820" t="b">
        <v>0</v>
      </c>
      <c r="G547" s="820" t="b">
        <v>0</v>
      </c>
      <c r="H547" s="820" t="b">
        <v>0</v>
      </c>
      <c r="I547" s="820">
        <v>1</v>
      </c>
      <c r="J547" s="820">
        <v>1</v>
      </c>
      <c r="K547" s="820" t="s">
        <v>8454</v>
      </c>
      <c r="L547" s="822" t="s">
        <v>18854</v>
      </c>
    </row>
    <row r="548" spans="1:12" x14ac:dyDescent="0.25">
      <c r="A548" s="822" t="s">
        <v>9349</v>
      </c>
      <c r="B548" s="824" t="s">
        <v>9314</v>
      </c>
      <c r="C548" s="820" t="b">
        <v>1</v>
      </c>
      <c r="D548" s="820" t="b">
        <v>1</v>
      </c>
      <c r="E548" s="820" t="b">
        <v>0</v>
      </c>
      <c r="F548" s="820" t="b">
        <v>0</v>
      </c>
      <c r="G548" s="820" t="b">
        <v>0</v>
      </c>
      <c r="H548" s="820" t="b">
        <v>0</v>
      </c>
      <c r="I548" s="820">
        <v>1</v>
      </c>
      <c r="J548" s="820">
        <v>1</v>
      </c>
      <c r="K548" s="820" t="s">
        <v>8454</v>
      </c>
      <c r="L548" s="822" t="s">
        <v>18839</v>
      </c>
    </row>
    <row r="549" spans="1:12" x14ac:dyDescent="0.25">
      <c r="A549" s="822" t="s">
        <v>9350</v>
      </c>
      <c r="B549" s="824" t="s">
        <v>9351</v>
      </c>
      <c r="C549" s="820" t="b">
        <v>1</v>
      </c>
      <c r="D549" s="820" t="b">
        <v>1</v>
      </c>
      <c r="E549" s="820" t="b">
        <v>0</v>
      </c>
      <c r="F549" s="820" t="b">
        <v>0</v>
      </c>
      <c r="G549" s="820" t="b">
        <v>0</v>
      </c>
      <c r="H549" s="820" t="b">
        <v>0</v>
      </c>
      <c r="I549" s="820">
        <v>1</v>
      </c>
      <c r="J549" s="820">
        <v>20</v>
      </c>
      <c r="K549" s="820" t="s">
        <v>8454</v>
      </c>
      <c r="L549" s="822" t="s">
        <v>18855</v>
      </c>
    </row>
    <row r="550" spans="1:12" x14ac:dyDescent="0.25">
      <c r="A550" s="822" t="s">
        <v>9352</v>
      </c>
      <c r="B550" s="824" t="s">
        <v>9318</v>
      </c>
      <c r="C550" s="820" t="b">
        <v>1</v>
      </c>
      <c r="D550" s="820" t="b">
        <v>1</v>
      </c>
      <c r="E550" s="820" t="b">
        <v>0</v>
      </c>
      <c r="F550" s="820" t="b">
        <v>0</v>
      </c>
      <c r="G550" s="820" t="b">
        <v>0</v>
      </c>
      <c r="H550" s="820" t="b">
        <v>0</v>
      </c>
      <c r="I550" s="820">
        <v>1</v>
      </c>
      <c r="J550" s="820">
        <v>20</v>
      </c>
      <c r="K550" s="820" t="s">
        <v>8454</v>
      </c>
      <c r="L550" s="822" t="s">
        <v>18841</v>
      </c>
    </row>
    <row r="551" spans="1:12" x14ac:dyDescent="0.25">
      <c r="A551" s="822" t="s">
        <v>9353</v>
      </c>
      <c r="B551" s="824" t="s">
        <v>9320</v>
      </c>
      <c r="C551" s="820" t="b">
        <v>1</v>
      </c>
      <c r="D551" s="820" t="b">
        <v>1</v>
      </c>
      <c r="E551" s="820" t="b">
        <v>0</v>
      </c>
      <c r="F551" s="820" t="b">
        <v>0</v>
      </c>
      <c r="G551" s="820" t="b">
        <v>0</v>
      </c>
      <c r="H551" s="820" t="b">
        <v>0</v>
      </c>
      <c r="I551" s="820">
        <v>1</v>
      </c>
      <c r="J551" s="820">
        <v>20</v>
      </c>
      <c r="K551" s="820" t="s">
        <v>8454</v>
      </c>
      <c r="L551" s="822" t="s">
        <v>18842</v>
      </c>
    </row>
    <row r="552" spans="1:12" x14ac:dyDescent="0.25">
      <c r="A552" s="822" t="s">
        <v>9354</v>
      </c>
      <c r="B552" s="824" t="s">
        <v>9355</v>
      </c>
      <c r="C552" s="820" t="b">
        <v>1</v>
      </c>
      <c r="D552" s="820" t="b">
        <v>1</v>
      </c>
      <c r="E552" s="820" t="b">
        <v>0</v>
      </c>
      <c r="F552" s="820" t="b">
        <v>0</v>
      </c>
      <c r="G552" s="820" t="b">
        <v>0</v>
      </c>
      <c r="H552" s="820" t="b">
        <v>0</v>
      </c>
      <c r="I552" s="820">
        <v>1</v>
      </c>
      <c r="J552" s="820">
        <v>1</v>
      </c>
      <c r="K552" s="820" t="s">
        <v>8454</v>
      </c>
      <c r="L552" s="822" t="s">
        <v>18856</v>
      </c>
    </row>
    <row r="553" spans="1:12" x14ac:dyDescent="0.25">
      <c r="A553" s="822" t="s">
        <v>9356</v>
      </c>
      <c r="B553" s="824" t="s">
        <v>9357</v>
      </c>
      <c r="C553" s="820" t="b">
        <v>1</v>
      </c>
      <c r="D553" s="820" t="b">
        <v>1</v>
      </c>
      <c r="E553" s="820" t="b">
        <v>0</v>
      </c>
      <c r="F553" s="820" t="b">
        <v>0</v>
      </c>
      <c r="G553" s="820" t="b">
        <v>0</v>
      </c>
      <c r="H553" s="820" t="b">
        <v>0</v>
      </c>
      <c r="I553" s="820">
        <v>1</v>
      </c>
      <c r="J553" s="820">
        <v>1</v>
      </c>
      <c r="K553" s="820" t="s">
        <v>8454</v>
      </c>
      <c r="L553" s="822" t="s">
        <v>18857</v>
      </c>
    </row>
    <row r="554" spans="1:12" x14ac:dyDescent="0.25">
      <c r="A554" s="822" t="s">
        <v>9358</v>
      </c>
      <c r="B554" s="824" t="s">
        <v>9359</v>
      </c>
      <c r="C554" s="820" t="b">
        <v>1</v>
      </c>
      <c r="D554" s="820" t="b">
        <v>1</v>
      </c>
      <c r="E554" s="820" t="b">
        <v>0</v>
      </c>
      <c r="F554" s="820" t="b">
        <v>0</v>
      </c>
      <c r="G554" s="820" t="b">
        <v>0</v>
      </c>
      <c r="H554" s="820" t="b">
        <v>0</v>
      </c>
      <c r="I554" s="820">
        <v>1</v>
      </c>
      <c r="J554" s="820">
        <v>2</v>
      </c>
      <c r="K554" s="820" t="s">
        <v>8454</v>
      </c>
      <c r="L554" s="822" t="s">
        <v>18858</v>
      </c>
    </row>
    <row r="555" spans="1:12" x14ac:dyDescent="0.25">
      <c r="A555" s="822" t="s">
        <v>9360</v>
      </c>
      <c r="B555" s="824" t="s">
        <v>9328</v>
      </c>
      <c r="C555" s="820" t="b">
        <v>1</v>
      </c>
      <c r="D555" s="820" t="b">
        <v>1</v>
      </c>
      <c r="E555" s="820" t="b">
        <v>0</v>
      </c>
      <c r="F555" s="820" t="b">
        <v>0</v>
      </c>
      <c r="G555" s="820" t="b">
        <v>0</v>
      </c>
      <c r="H555" s="820" t="b">
        <v>0</v>
      </c>
      <c r="I555" s="820">
        <v>1</v>
      </c>
      <c r="J555" s="820">
        <v>140</v>
      </c>
      <c r="K555" s="820" t="s">
        <v>8454</v>
      </c>
      <c r="L555" s="822" t="s">
        <v>18846</v>
      </c>
    </row>
    <row r="556" spans="1:12" x14ac:dyDescent="0.25">
      <c r="A556" s="822" t="s">
        <v>9361</v>
      </c>
      <c r="B556" s="824" t="s">
        <v>9362</v>
      </c>
      <c r="C556" s="820" t="b">
        <v>1</v>
      </c>
      <c r="D556" s="820" t="b">
        <v>1</v>
      </c>
      <c r="E556" s="820" t="b">
        <v>0</v>
      </c>
      <c r="F556" s="820" t="b">
        <v>0</v>
      </c>
      <c r="G556" s="820" t="b">
        <v>0</v>
      </c>
      <c r="H556" s="820" t="b">
        <v>0</v>
      </c>
      <c r="I556" s="820">
        <v>1</v>
      </c>
      <c r="J556" s="820">
        <v>4</v>
      </c>
      <c r="K556" s="820" t="s">
        <v>8454</v>
      </c>
      <c r="L556" s="822" t="s">
        <v>18859</v>
      </c>
    </row>
    <row r="557" spans="1:12" x14ac:dyDescent="0.25">
      <c r="A557" s="822" t="s">
        <v>9363</v>
      </c>
      <c r="B557" s="824" t="s">
        <v>9364</v>
      </c>
      <c r="C557" s="820" t="b">
        <v>1</v>
      </c>
      <c r="D557" s="820" t="b">
        <v>1</v>
      </c>
      <c r="E557" s="820" t="b">
        <v>0</v>
      </c>
      <c r="F557" s="820" t="b">
        <v>0</v>
      </c>
      <c r="G557" s="820" t="b">
        <v>0</v>
      </c>
      <c r="H557" s="820" t="b">
        <v>0</v>
      </c>
      <c r="I557" s="820">
        <v>1</v>
      </c>
      <c r="J557" s="820">
        <v>1</v>
      </c>
      <c r="K557" s="820" t="s">
        <v>8454</v>
      </c>
      <c r="L557" s="822" t="s">
        <v>18860</v>
      </c>
    </row>
    <row r="558" spans="1:12" x14ac:dyDescent="0.25">
      <c r="A558" s="822" t="s">
        <v>9365</v>
      </c>
      <c r="B558" s="824" t="s">
        <v>9366</v>
      </c>
      <c r="C558" s="820" t="b">
        <v>1</v>
      </c>
      <c r="D558" s="820" t="b">
        <v>1</v>
      </c>
      <c r="E558" s="820" t="b">
        <v>0</v>
      </c>
      <c r="F558" s="820" t="b">
        <v>0</v>
      </c>
      <c r="G558" s="820" t="b">
        <v>0</v>
      </c>
      <c r="H558" s="820" t="b">
        <v>0</v>
      </c>
      <c r="I558" s="820">
        <v>1</v>
      </c>
      <c r="J558" s="820">
        <v>1</v>
      </c>
      <c r="K558" s="820" t="s">
        <v>8454</v>
      </c>
      <c r="L558" s="822" t="s">
        <v>18861</v>
      </c>
    </row>
    <row r="559" spans="1:12" x14ac:dyDescent="0.25">
      <c r="A559" s="822" t="s">
        <v>9367</v>
      </c>
      <c r="B559" s="824" t="s">
        <v>9368</v>
      </c>
      <c r="C559" s="820" t="b">
        <v>1</v>
      </c>
      <c r="D559" s="820" t="b">
        <v>1</v>
      </c>
      <c r="E559" s="820" t="b">
        <v>0</v>
      </c>
      <c r="F559" s="820" t="b">
        <v>0</v>
      </c>
      <c r="G559" s="820" t="b">
        <v>0</v>
      </c>
      <c r="H559" s="820" t="b">
        <v>0</v>
      </c>
      <c r="I559" s="820">
        <v>1</v>
      </c>
      <c r="J559" s="820">
        <v>135</v>
      </c>
      <c r="K559" s="820" t="s">
        <v>8454</v>
      </c>
      <c r="L559" s="822" t="s">
        <v>18862</v>
      </c>
    </row>
    <row r="560" spans="1:12" x14ac:dyDescent="0.25">
      <c r="A560" s="822" t="s">
        <v>9369</v>
      </c>
      <c r="B560" s="824" t="s">
        <v>9370</v>
      </c>
      <c r="C560" s="820" t="b">
        <v>1</v>
      </c>
      <c r="D560" s="820" t="b">
        <v>1</v>
      </c>
      <c r="E560" s="820" t="b">
        <v>0</v>
      </c>
      <c r="F560" s="820" t="b">
        <v>0</v>
      </c>
      <c r="G560" s="820" t="b">
        <v>0</v>
      </c>
      <c r="H560" s="820" t="b">
        <v>0</v>
      </c>
      <c r="I560" s="820">
        <v>1</v>
      </c>
      <c r="J560" s="820">
        <v>15</v>
      </c>
      <c r="K560" s="820" t="s">
        <v>8454</v>
      </c>
      <c r="L560" s="822" t="s">
        <v>18863</v>
      </c>
    </row>
    <row r="561" spans="1:12" x14ac:dyDescent="0.25">
      <c r="A561" s="822" t="s">
        <v>9371</v>
      </c>
      <c r="B561" s="824" t="s">
        <v>9372</v>
      </c>
      <c r="C561" s="820" t="b">
        <v>1</v>
      </c>
      <c r="D561" s="820" t="b">
        <v>1</v>
      </c>
      <c r="E561" s="820" t="b">
        <v>0</v>
      </c>
      <c r="F561" s="820" t="b">
        <v>0</v>
      </c>
      <c r="G561" s="820" t="b">
        <v>0</v>
      </c>
      <c r="H561" s="820" t="b">
        <v>0</v>
      </c>
      <c r="I561" s="820">
        <v>1</v>
      </c>
      <c r="J561" s="820">
        <v>15</v>
      </c>
      <c r="K561" s="820" t="s">
        <v>8454</v>
      </c>
      <c r="L561" s="822" t="s">
        <v>18864</v>
      </c>
    </row>
    <row r="562" spans="1:12" x14ac:dyDescent="0.25">
      <c r="A562" s="822" t="s">
        <v>9373</v>
      </c>
      <c r="B562" s="824" t="s">
        <v>9374</v>
      </c>
      <c r="C562" s="820" t="b">
        <v>1</v>
      </c>
      <c r="D562" s="820" t="b">
        <v>1</v>
      </c>
      <c r="E562" s="820" t="b">
        <v>0</v>
      </c>
      <c r="F562" s="820" t="b">
        <v>0</v>
      </c>
      <c r="G562" s="820" t="b">
        <v>0</v>
      </c>
      <c r="H562" s="820" t="b">
        <v>0</v>
      </c>
      <c r="I562" s="820">
        <v>1</v>
      </c>
      <c r="J562" s="820">
        <v>18</v>
      </c>
      <c r="K562" s="820" t="s">
        <v>8454</v>
      </c>
      <c r="L562" s="822" t="s">
        <v>18865</v>
      </c>
    </row>
    <row r="563" spans="1:12" x14ac:dyDescent="0.25">
      <c r="A563" s="822" t="s">
        <v>9375</v>
      </c>
      <c r="B563" s="824" t="s">
        <v>9376</v>
      </c>
      <c r="C563" s="820" t="b">
        <v>1</v>
      </c>
      <c r="D563" s="820" t="b">
        <v>1</v>
      </c>
      <c r="E563" s="820" t="b">
        <v>0</v>
      </c>
      <c r="F563" s="820" t="b">
        <v>0</v>
      </c>
      <c r="G563" s="820" t="b">
        <v>0</v>
      </c>
      <c r="H563" s="820" t="b">
        <v>0</v>
      </c>
      <c r="I563" s="820">
        <v>1</v>
      </c>
      <c r="J563" s="820">
        <v>9</v>
      </c>
      <c r="K563" s="820" t="s">
        <v>8454</v>
      </c>
      <c r="L563" s="822" t="s">
        <v>18866</v>
      </c>
    </row>
    <row r="564" spans="1:12" x14ac:dyDescent="0.25">
      <c r="A564" s="822" t="s">
        <v>9377</v>
      </c>
      <c r="B564" s="824" t="s">
        <v>9378</v>
      </c>
      <c r="C564" s="820" t="b">
        <v>1</v>
      </c>
      <c r="D564" s="820" t="b">
        <v>1</v>
      </c>
      <c r="E564" s="820" t="b">
        <v>0</v>
      </c>
      <c r="F564" s="820" t="b">
        <v>0</v>
      </c>
      <c r="G564" s="820" t="b">
        <v>0</v>
      </c>
      <c r="H564" s="820" t="b">
        <v>0</v>
      </c>
      <c r="I564" s="820">
        <v>1</v>
      </c>
      <c r="J564" s="820">
        <v>18</v>
      </c>
      <c r="K564" s="820" t="s">
        <v>8454</v>
      </c>
      <c r="L564" s="822" t="s">
        <v>18867</v>
      </c>
    </row>
    <row r="565" spans="1:12" x14ac:dyDescent="0.25">
      <c r="A565" s="822" t="s">
        <v>9379</v>
      </c>
      <c r="B565" s="824" t="s">
        <v>9380</v>
      </c>
      <c r="C565" s="820" t="b">
        <v>1</v>
      </c>
      <c r="D565" s="820" t="b">
        <v>1</v>
      </c>
      <c r="E565" s="820" t="b">
        <v>0</v>
      </c>
      <c r="F565" s="820" t="b">
        <v>0</v>
      </c>
      <c r="G565" s="820" t="b">
        <v>0</v>
      </c>
      <c r="H565" s="820" t="b">
        <v>0</v>
      </c>
      <c r="I565" s="820">
        <v>1</v>
      </c>
      <c r="J565" s="820">
        <v>75</v>
      </c>
      <c r="K565" s="820" t="s">
        <v>8454</v>
      </c>
      <c r="L565" s="822" t="s">
        <v>18868</v>
      </c>
    </row>
    <row r="566" spans="1:12" x14ac:dyDescent="0.25">
      <c r="A566" s="822" t="s">
        <v>9381</v>
      </c>
      <c r="B566" s="824" t="s">
        <v>9382</v>
      </c>
      <c r="C566" s="820" t="b">
        <v>1</v>
      </c>
      <c r="D566" s="820" t="b">
        <v>1</v>
      </c>
      <c r="E566" s="820" t="b">
        <v>0</v>
      </c>
      <c r="F566" s="820" t="b">
        <v>0</v>
      </c>
      <c r="G566" s="820" t="b">
        <v>0</v>
      </c>
      <c r="H566" s="820" t="b">
        <v>0</v>
      </c>
      <c r="I566" s="820">
        <v>1</v>
      </c>
      <c r="J566" s="820">
        <v>4</v>
      </c>
      <c r="K566" s="820" t="s">
        <v>8454</v>
      </c>
      <c r="L566" s="822" t="s">
        <v>18869</v>
      </c>
    </row>
    <row r="567" spans="1:12" x14ac:dyDescent="0.25">
      <c r="A567" s="822" t="s">
        <v>9383</v>
      </c>
      <c r="B567" s="824" t="s">
        <v>9384</v>
      </c>
      <c r="C567" s="820" t="b">
        <v>1</v>
      </c>
      <c r="D567" s="820" t="b">
        <v>1</v>
      </c>
      <c r="E567" s="820" t="b">
        <v>0</v>
      </c>
      <c r="F567" s="820" t="b">
        <v>0</v>
      </c>
      <c r="G567" s="820" t="b">
        <v>0</v>
      </c>
      <c r="H567" s="820" t="b">
        <v>0</v>
      </c>
      <c r="I567" s="820">
        <v>1</v>
      </c>
      <c r="J567" s="820">
        <v>1</v>
      </c>
      <c r="K567" s="820" t="s">
        <v>8454</v>
      </c>
      <c r="L567" s="822" t="s">
        <v>18870</v>
      </c>
    </row>
    <row r="568" spans="1:12" x14ac:dyDescent="0.25">
      <c r="A568" s="822" t="s">
        <v>9385</v>
      </c>
      <c r="B568" s="824" t="s">
        <v>9366</v>
      </c>
      <c r="C568" s="820" t="b">
        <v>1</v>
      </c>
      <c r="D568" s="820" t="b">
        <v>1</v>
      </c>
      <c r="E568" s="820" t="b">
        <v>0</v>
      </c>
      <c r="F568" s="820" t="b">
        <v>0</v>
      </c>
      <c r="G568" s="820" t="b">
        <v>0</v>
      </c>
      <c r="H568" s="820" t="b">
        <v>0</v>
      </c>
      <c r="I568" s="820">
        <v>1</v>
      </c>
      <c r="J568" s="820">
        <v>1</v>
      </c>
      <c r="K568" s="820" t="s">
        <v>8454</v>
      </c>
      <c r="L568" s="822" t="s">
        <v>18861</v>
      </c>
    </row>
    <row r="569" spans="1:12" x14ac:dyDescent="0.25">
      <c r="A569" s="822" t="s">
        <v>9386</v>
      </c>
      <c r="B569" s="824" t="s">
        <v>9387</v>
      </c>
      <c r="C569" s="820" t="b">
        <v>1</v>
      </c>
      <c r="D569" s="820" t="b">
        <v>1</v>
      </c>
      <c r="E569" s="820" t="b">
        <v>0</v>
      </c>
      <c r="F569" s="820" t="b">
        <v>0</v>
      </c>
      <c r="G569" s="820" t="b">
        <v>0</v>
      </c>
      <c r="H569" s="820" t="b">
        <v>0</v>
      </c>
      <c r="I569" s="820">
        <v>1</v>
      </c>
      <c r="J569" s="820">
        <v>75</v>
      </c>
      <c r="K569" s="820" t="s">
        <v>8454</v>
      </c>
      <c r="L569" s="822" t="s">
        <v>18871</v>
      </c>
    </row>
    <row r="570" spans="1:12" x14ac:dyDescent="0.25">
      <c r="A570" s="822" t="s">
        <v>9388</v>
      </c>
      <c r="B570" s="824" t="s">
        <v>9370</v>
      </c>
      <c r="C570" s="820" t="b">
        <v>1</v>
      </c>
      <c r="D570" s="820" t="b">
        <v>1</v>
      </c>
      <c r="E570" s="820" t="b">
        <v>0</v>
      </c>
      <c r="F570" s="820" t="b">
        <v>0</v>
      </c>
      <c r="G570" s="820" t="b">
        <v>0</v>
      </c>
      <c r="H570" s="820" t="b">
        <v>0</v>
      </c>
      <c r="I570" s="820">
        <v>1</v>
      </c>
      <c r="J570" s="820">
        <v>15</v>
      </c>
      <c r="K570" s="820" t="s">
        <v>8454</v>
      </c>
      <c r="L570" s="822" t="s">
        <v>18863</v>
      </c>
    </row>
    <row r="571" spans="1:12" x14ac:dyDescent="0.25">
      <c r="A571" s="822" t="s">
        <v>9389</v>
      </c>
      <c r="B571" s="824" t="s">
        <v>9372</v>
      </c>
      <c r="C571" s="820" t="b">
        <v>1</v>
      </c>
      <c r="D571" s="820" t="b">
        <v>1</v>
      </c>
      <c r="E571" s="820" t="b">
        <v>0</v>
      </c>
      <c r="F571" s="820" t="b">
        <v>0</v>
      </c>
      <c r="G571" s="820" t="b">
        <v>0</v>
      </c>
      <c r="H571" s="820" t="b">
        <v>0</v>
      </c>
      <c r="I571" s="820">
        <v>1</v>
      </c>
      <c r="J571" s="820">
        <v>15</v>
      </c>
      <c r="K571" s="820" t="s">
        <v>8454</v>
      </c>
      <c r="L571" s="822" t="s">
        <v>18864</v>
      </c>
    </row>
    <row r="572" spans="1:12" x14ac:dyDescent="0.25">
      <c r="A572" s="822" t="s">
        <v>9390</v>
      </c>
      <c r="B572" s="824" t="s">
        <v>9391</v>
      </c>
      <c r="C572" s="820" t="b">
        <v>1</v>
      </c>
      <c r="D572" s="820" t="b">
        <v>1</v>
      </c>
      <c r="E572" s="820" t="b">
        <v>0</v>
      </c>
      <c r="F572" s="820" t="b">
        <v>0</v>
      </c>
      <c r="G572" s="820" t="b">
        <v>0</v>
      </c>
      <c r="H572" s="820" t="b">
        <v>0</v>
      </c>
      <c r="I572" s="820">
        <v>1</v>
      </c>
      <c r="J572" s="820">
        <v>10</v>
      </c>
      <c r="K572" s="820" t="s">
        <v>8454</v>
      </c>
      <c r="L572" s="822" t="s">
        <v>18872</v>
      </c>
    </row>
    <row r="573" spans="1:12" x14ac:dyDescent="0.25">
      <c r="A573" s="822" t="s">
        <v>9392</v>
      </c>
      <c r="B573" s="824" t="s">
        <v>9393</v>
      </c>
      <c r="C573" s="820" t="b">
        <v>1</v>
      </c>
      <c r="D573" s="820" t="b">
        <v>1</v>
      </c>
      <c r="E573" s="820" t="b">
        <v>0</v>
      </c>
      <c r="F573" s="820" t="b">
        <v>0</v>
      </c>
      <c r="G573" s="820" t="b">
        <v>0</v>
      </c>
      <c r="H573" s="820" t="b">
        <v>0</v>
      </c>
      <c r="I573" s="820">
        <v>1</v>
      </c>
      <c r="J573" s="820">
        <v>5</v>
      </c>
      <c r="K573" s="820" t="s">
        <v>8454</v>
      </c>
      <c r="L573" s="822" t="s">
        <v>18873</v>
      </c>
    </row>
    <row r="574" spans="1:12" x14ac:dyDescent="0.25">
      <c r="A574" s="822" t="s">
        <v>9394</v>
      </c>
      <c r="B574" s="824" t="s">
        <v>9395</v>
      </c>
      <c r="C574" s="820" t="b">
        <v>1</v>
      </c>
      <c r="D574" s="820" t="b">
        <v>1</v>
      </c>
      <c r="E574" s="820" t="b">
        <v>0</v>
      </c>
      <c r="F574" s="820" t="b">
        <v>0</v>
      </c>
      <c r="G574" s="820" t="b">
        <v>0</v>
      </c>
      <c r="H574" s="820" t="b">
        <v>0</v>
      </c>
      <c r="I574" s="820">
        <v>1</v>
      </c>
      <c r="J574" s="820">
        <v>15</v>
      </c>
      <c r="K574" s="820" t="s">
        <v>8454</v>
      </c>
      <c r="L574" s="822" t="s">
        <v>18874</v>
      </c>
    </row>
    <row r="575" spans="1:12" x14ac:dyDescent="0.25">
      <c r="A575" s="822" t="s">
        <v>9396</v>
      </c>
      <c r="B575" s="824" t="s">
        <v>9380</v>
      </c>
      <c r="C575" s="820" t="b">
        <v>1</v>
      </c>
      <c r="D575" s="820" t="b">
        <v>1</v>
      </c>
      <c r="E575" s="820" t="b">
        <v>0</v>
      </c>
      <c r="F575" s="820" t="b">
        <v>0</v>
      </c>
      <c r="G575" s="820" t="b">
        <v>0</v>
      </c>
      <c r="H575" s="820" t="b">
        <v>0</v>
      </c>
      <c r="I575" s="820">
        <v>1</v>
      </c>
      <c r="J575" s="820">
        <v>75</v>
      </c>
      <c r="K575" s="820" t="s">
        <v>8454</v>
      </c>
      <c r="L575" s="822" t="s">
        <v>18868</v>
      </c>
    </row>
    <row r="576" spans="1:12" x14ac:dyDescent="0.25">
      <c r="A576" s="822" t="s">
        <v>9397</v>
      </c>
      <c r="B576" s="824" t="s">
        <v>9398</v>
      </c>
      <c r="C576" s="820" t="b">
        <v>1</v>
      </c>
      <c r="D576" s="820" t="b">
        <v>1</v>
      </c>
      <c r="E576" s="820" t="b">
        <v>0</v>
      </c>
      <c r="F576" s="820" t="b">
        <v>0</v>
      </c>
      <c r="G576" s="820" t="b">
        <v>0</v>
      </c>
      <c r="H576" s="820" t="b">
        <v>0</v>
      </c>
      <c r="I576" s="820">
        <v>1</v>
      </c>
      <c r="J576" s="820">
        <v>4</v>
      </c>
      <c r="K576" s="820" t="s">
        <v>8454</v>
      </c>
      <c r="L576" s="822" t="s">
        <v>18875</v>
      </c>
    </row>
    <row r="577" spans="1:12" x14ac:dyDescent="0.25">
      <c r="A577" s="822" t="s">
        <v>9399</v>
      </c>
      <c r="B577" s="824" t="s">
        <v>9400</v>
      </c>
      <c r="C577" s="820" t="b">
        <v>1</v>
      </c>
      <c r="D577" s="820" t="b">
        <v>1</v>
      </c>
      <c r="E577" s="820" t="b">
        <v>0</v>
      </c>
      <c r="F577" s="820" t="b">
        <v>0</v>
      </c>
      <c r="G577" s="820" t="b">
        <v>0</v>
      </c>
      <c r="H577" s="820" t="b">
        <v>0</v>
      </c>
      <c r="I577" s="820">
        <v>1</v>
      </c>
      <c r="J577" s="820">
        <v>1</v>
      </c>
      <c r="K577" s="820" t="s">
        <v>8454</v>
      </c>
      <c r="L577" s="822" t="s">
        <v>18876</v>
      </c>
    </row>
    <row r="578" spans="1:12" x14ac:dyDescent="0.25">
      <c r="A578" s="822" t="s">
        <v>9401</v>
      </c>
      <c r="B578" s="824" t="s">
        <v>9366</v>
      </c>
      <c r="C578" s="820" t="b">
        <v>1</v>
      </c>
      <c r="D578" s="820" t="b">
        <v>1</v>
      </c>
      <c r="E578" s="820" t="b">
        <v>0</v>
      </c>
      <c r="F578" s="820" t="b">
        <v>0</v>
      </c>
      <c r="G578" s="820" t="b">
        <v>0</v>
      </c>
      <c r="H578" s="820" t="b">
        <v>0</v>
      </c>
      <c r="I578" s="820">
        <v>1</v>
      </c>
      <c r="J578" s="820">
        <v>1</v>
      </c>
      <c r="K578" s="820" t="s">
        <v>8454</v>
      </c>
      <c r="L578" s="822" t="s">
        <v>18861</v>
      </c>
    </row>
    <row r="579" spans="1:12" x14ac:dyDescent="0.25">
      <c r="A579" s="822" t="s">
        <v>9402</v>
      </c>
      <c r="B579" s="824" t="s">
        <v>9403</v>
      </c>
      <c r="C579" s="820" t="b">
        <v>1</v>
      </c>
      <c r="D579" s="820" t="b">
        <v>1</v>
      </c>
      <c r="E579" s="820" t="b">
        <v>0</v>
      </c>
      <c r="F579" s="820" t="b">
        <v>0</v>
      </c>
      <c r="G579" s="820" t="b">
        <v>0</v>
      </c>
      <c r="H579" s="820" t="b">
        <v>0</v>
      </c>
      <c r="I579" s="820">
        <v>1</v>
      </c>
      <c r="J579" s="820">
        <v>15</v>
      </c>
      <c r="K579" s="820" t="s">
        <v>8454</v>
      </c>
      <c r="L579" s="822" t="s">
        <v>18877</v>
      </c>
    </row>
    <row r="580" spans="1:12" x14ac:dyDescent="0.25">
      <c r="A580" s="822" t="s">
        <v>9404</v>
      </c>
      <c r="B580" s="824" t="s">
        <v>9370</v>
      </c>
      <c r="C580" s="820" t="b">
        <v>1</v>
      </c>
      <c r="D580" s="820" t="b">
        <v>1</v>
      </c>
      <c r="E580" s="820" t="b">
        <v>0</v>
      </c>
      <c r="F580" s="820" t="b">
        <v>0</v>
      </c>
      <c r="G580" s="820" t="b">
        <v>0</v>
      </c>
      <c r="H580" s="820" t="b">
        <v>0</v>
      </c>
      <c r="I580" s="820">
        <v>1</v>
      </c>
      <c r="J580" s="820">
        <v>15</v>
      </c>
      <c r="K580" s="820" t="s">
        <v>8454</v>
      </c>
      <c r="L580" s="822" t="s">
        <v>18863</v>
      </c>
    </row>
    <row r="581" spans="1:12" x14ac:dyDescent="0.25">
      <c r="A581" s="822" t="s">
        <v>9405</v>
      </c>
      <c r="B581" s="824" t="s">
        <v>9372</v>
      </c>
      <c r="C581" s="820" t="b">
        <v>1</v>
      </c>
      <c r="D581" s="820" t="b">
        <v>1</v>
      </c>
      <c r="E581" s="820" t="b">
        <v>0</v>
      </c>
      <c r="F581" s="820" t="b">
        <v>0</v>
      </c>
      <c r="G581" s="820" t="b">
        <v>0</v>
      </c>
      <c r="H581" s="820" t="b">
        <v>0</v>
      </c>
      <c r="I581" s="820">
        <v>1</v>
      </c>
      <c r="J581" s="820">
        <v>15</v>
      </c>
      <c r="K581" s="820" t="s">
        <v>8454</v>
      </c>
      <c r="L581" s="822" t="s">
        <v>18864</v>
      </c>
    </row>
    <row r="582" spans="1:12" x14ac:dyDescent="0.25">
      <c r="A582" s="822" t="s">
        <v>9406</v>
      </c>
      <c r="B582" s="824" t="s">
        <v>9407</v>
      </c>
      <c r="C582" s="820" t="b">
        <v>1</v>
      </c>
      <c r="D582" s="820" t="b">
        <v>1</v>
      </c>
      <c r="E582" s="820" t="b">
        <v>0</v>
      </c>
      <c r="F582" s="820" t="b">
        <v>0</v>
      </c>
      <c r="G582" s="820" t="b">
        <v>0</v>
      </c>
      <c r="H582" s="820" t="b">
        <v>0</v>
      </c>
      <c r="I582" s="820">
        <v>1</v>
      </c>
      <c r="J582" s="820">
        <v>2</v>
      </c>
      <c r="K582" s="820" t="s">
        <v>8454</v>
      </c>
      <c r="L582" s="822" t="s">
        <v>18878</v>
      </c>
    </row>
    <row r="583" spans="1:12" x14ac:dyDescent="0.25">
      <c r="A583" s="822" t="s">
        <v>9408</v>
      </c>
      <c r="B583" s="824" t="s">
        <v>9409</v>
      </c>
      <c r="C583" s="820" t="b">
        <v>1</v>
      </c>
      <c r="D583" s="820" t="b">
        <v>1</v>
      </c>
      <c r="E583" s="820" t="b">
        <v>0</v>
      </c>
      <c r="F583" s="820" t="b">
        <v>0</v>
      </c>
      <c r="G583" s="820" t="b">
        <v>0</v>
      </c>
      <c r="H583" s="820" t="b">
        <v>0</v>
      </c>
      <c r="I583" s="820">
        <v>1</v>
      </c>
      <c r="J583" s="820">
        <v>1</v>
      </c>
      <c r="K583" s="820" t="s">
        <v>8454</v>
      </c>
      <c r="L583" s="822" t="s">
        <v>18879</v>
      </c>
    </row>
    <row r="584" spans="1:12" x14ac:dyDescent="0.25">
      <c r="A584" s="822" t="s">
        <v>9410</v>
      </c>
      <c r="B584" s="824" t="s">
        <v>9411</v>
      </c>
      <c r="C584" s="820" t="b">
        <v>1</v>
      </c>
      <c r="D584" s="820" t="b">
        <v>1</v>
      </c>
      <c r="E584" s="820" t="b">
        <v>0</v>
      </c>
      <c r="F584" s="820" t="b">
        <v>0</v>
      </c>
      <c r="G584" s="820" t="b">
        <v>0</v>
      </c>
      <c r="H584" s="820" t="b">
        <v>0</v>
      </c>
      <c r="I584" s="820">
        <v>1</v>
      </c>
      <c r="J584" s="820">
        <v>2</v>
      </c>
      <c r="K584" s="820" t="s">
        <v>8454</v>
      </c>
      <c r="L584" s="822" t="s">
        <v>18880</v>
      </c>
    </row>
    <row r="585" spans="1:12" x14ac:dyDescent="0.25">
      <c r="A585" s="822" t="s">
        <v>9412</v>
      </c>
      <c r="B585" s="824" t="s">
        <v>9380</v>
      </c>
      <c r="C585" s="820" t="b">
        <v>1</v>
      </c>
      <c r="D585" s="820" t="b">
        <v>1</v>
      </c>
      <c r="E585" s="820" t="b">
        <v>0</v>
      </c>
      <c r="F585" s="820" t="b">
        <v>0</v>
      </c>
      <c r="G585" s="820" t="b">
        <v>0</v>
      </c>
      <c r="H585" s="820" t="b">
        <v>0</v>
      </c>
      <c r="I585" s="820">
        <v>1</v>
      </c>
      <c r="J585" s="820">
        <v>75</v>
      </c>
      <c r="K585" s="820" t="s">
        <v>8454</v>
      </c>
      <c r="L585" s="822" t="s">
        <v>18868</v>
      </c>
    </row>
    <row r="586" spans="1:12" x14ac:dyDescent="0.25">
      <c r="A586" s="822" t="s">
        <v>9413</v>
      </c>
      <c r="B586" s="824" t="s">
        <v>9414</v>
      </c>
      <c r="C586" s="820" t="b">
        <v>1</v>
      </c>
      <c r="D586" s="820" t="b">
        <v>1</v>
      </c>
      <c r="E586" s="820" t="b">
        <v>0</v>
      </c>
      <c r="F586" s="820" t="b">
        <v>0</v>
      </c>
      <c r="G586" s="820" t="b">
        <v>0</v>
      </c>
      <c r="H586" s="820" t="b">
        <v>0</v>
      </c>
      <c r="I586" s="820">
        <v>1</v>
      </c>
      <c r="J586" s="820">
        <v>4</v>
      </c>
      <c r="K586" s="820" t="s">
        <v>8454</v>
      </c>
      <c r="L586" s="822" t="s">
        <v>18881</v>
      </c>
    </row>
    <row r="587" spans="1:12" x14ac:dyDescent="0.25">
      <c r="A587" s="822" t="s">
        <v>9415</v>
      </c>
      <c r="B587" s="824" t="s">
        <v>9416</v>
      </c>
      <c r="C587" s="820" t="b">
        <v>1</v>
      </c>
      <c r="D587" s="820" t="b">
        <v>1</v>
      </c>
      <c r="E587" s="820" t="b">
        <v>0</v>
      </c>
      <c r="F587" s="820" t="b">
        <v>0</v>
      </c>
      <c r="G587" s="820" t="b">
        <v>0</v>
      </c>
      <c r="H587" s="820" t="b">
        <v>0</v>
      </c>
      <c r="I587" s="820">
        <v>1</v>
      </c>
      <c r="J587" s="820">
        <v>1</v>
      </c>
      <c r="K587" s="820" t="s">
        <v>8454</v>
      </c>
      <c r="L587" s="822" t="s">
        <v>18882</v>
      </c>
    </row>
    <row r="588" spans="1:12" x14ac:dyDescent="0.25">
      <c r="A588" s="822" t="s">
        <v>9417</v>
      </c>
      <c r="B588" s="824" t="s">
        <v>9418</v>
      </c>
      <c r="C588" s="820" t="b">
        <v>1</v>
      </c>
      <c r="D588" s="820" t="b">
        <v>1</v>
      </c>
      <c r="E588" s="820" t="b">
        <v>0</v>
      </c>
      <c r="F588" s="820" t="b">
        <v>0</v>
      </c>
      <c r="G588" s="820" t="b">
        <v>0</v>
      </c>
      <c r="H588" s="820" t="b">
        <v>0</v>
      </c>
      <c r="I588" s="820">
        <v>1</v>
      </c>
      <c r="J588" s="820">
        <v>1</v>
      </c>
      <c r="K588" s="820" t="s">
        <v>8454</v>
      </c>
      <c r="L588" s="822" t="s">
        <v>18883</v>
      </c>
    </row>
    <row r="589" spans="1:12" x14ac:dyDescent="0.25">
      <c r="A589" s="822" t="s">
        <v>9419</v>
      </c>
      <c r="B589" s="824" t="s">
        <v>9314</v>
      </c>
      <c r="C589" s="820" t="b">
        <v>1</v>
      </c>
      <c r="D589" s="820" t="b">
        <v>1</v>
      </c>
      <c r="E589" s="820" t="b">
        <v>0</v>
      </c>
      <c r="F589" s="820" t="b">
        <v>0</v>
      </c>
      <c r="G589" s="820" t="b">
        <v>0</v>
      </c>
      <c r="H589" s="820" t="b">
        <v>0</v>
      </c>
      <c r="I589" s="820">
        <v>1</v>
      </c>
      <c r="J589" s="820">
        <v>1</v>
      </c>
      <c r="K589" s="820" t="s">
        <v>8454</v>
      </c>
      <c r="L589" s="822" t="s">
        <v>18839</v>
      </c>
    </row>
    <row r="590" spans="1:12" x14ac:dyDescent="0.25">
      <c r="A590" s="822" t="s">
        <v>9420</v>
      </c>
      <c r="B590" s="824" t="s">
        <v>9316</v>
      </c>
      <c r="C590" s="820" t="b">
        <v>1</v>
      </c>
      <c r="D590" s="820" t="b">
        <v>1</v>
      </c>
      <c r="E590" s="820" t="b">
        <v>0</v>
      </c>
      <c r="F590" s="820" t="b">
        <v>0</v>
      </c>
      <c r="G590" s="820" t="b">
        <v>0</v>
      </c>
      <c r="H590" s="820" t="b">
        <v>0</v>
      </c>
      <c r="I590" s="820">
        <v>1</v>
      </c>
      <c r="J590" s="820">
        <v>340</v>
      </c>
      <c r="K590" s="820" t="s">
        <v>8454</v>
      </c>
      <c r="L590" s="822" t="s">
        <v>18840</v>
      </c>
    </row>
    <row r="591" spans="1:12" x14ac:dyDescent="0.25">
      <c r="A591" s="822" t="s">
        <v>9421</v>
      </c>
      <c r="B591" s="824" t="s">
        <v>9318</v>
      </c>
      <c r="C591" s="820" t="b">
        <v>1</v>
      </c>
      <c r="D591" s="820" t="b">
        <v>1</v>
      </c>
      <c r="E591" s="820" t="b">
        <v>0</v>
      </c>
      <c r="F591" s="820" t="b">
        <v>0</v>
      </c>
      <c r="G591" s="820" t="b">
        <v>0</v>
      </c>
      <c r="H591" s="820" t="b">
        <v>0</v>
      </c>
      <c r="I591" s="820">
        <v>1</v>
      </c>
      <c r="J591" s="820">
        <v>20</v>
      </c>
      <c r="K591" s="820" t="s">
        <v>8454</v>
      </c>
      <c r="L591" s="822" t="s">
        <v>18841</v>
      </c>
    </row>
    <row r="592" spans="1:12" x14ac:dyDescent="0.25">
      <c r="A592" s="822" t="s">
        <v>9422</v>
      </c>
      <c r="B592" s="824" t="s">
        <v>9320</v>
      </c>
      <c r="C592" s="820" t="b">
        <v>1</v>
      </c>
      <c r="D592" s="820" t="b">
        <v>1</v>
      </c>
      <c r="E592" s="820" t="b">
        <v>0</v>
      </c>
      <c r="F592" s="820" t="b">
        <v>0</v>
      </c>
      <c r="G592" s="820" t="b">
        <v>0</v>
      </c>
      <c r="H592" s="820" t="b">
        <v>0</v>
      </c>
      <c r="I592" s="820">
        <v>1</v>
      </c>
      <c r="J592" s="820">
        <v>20</v>
      </c>
      <c r="K592" s="820" t="s">
        <v>8454</v>
      </c>
      <c r="L592" s="822" t="s">
        <v>18842</v>
      </c>
    </row>
    <row r="593" spans="1:12" x14ac:dyDescent="0.25">
      <c r="A593" s="822" t="s">
        <v>9423</v>
      </c>
      <c r="B593" s="824" t="s">
        <v>9322</v>
      </c>
      <c r="C593" s="820" t="b">
        <v>1</v>
      </c>
      <c r="D593" s="820" t="b">
        <v>1</v>
      </c>
      <c r="E593" s="820" t="b">
        <v>0</v>
      </c>
      <c r="F593" s="820" t="b">
        <v>0</v>
      </c>
      <c r="G593" s="820" t="b">
        <v>0</v>
      </c>
      <c r="H593" s="820" t="b">
        <v>0</v>
      </c>
      <c r="I593" s="820">
        <v>1</v>
      </c>
      <c r="J593" s="820">
        <v>34</v>
      </c>
      <c r="K593" s="820" t="s">
        <v>8454</v>
      </c>
      <c r="L593" s="822" t="s">
        <v>18843</v>
      </c>
    </row>
    <row r="594" spans="1:12" x14ac:dyDescent="0.25">
      <c r="A594" s="822" t="s">
        <v>9424</v>
      </c>
      <c r="B594" s="824" t="s">
        <v>9324</v>
      </c>
      <c r="C594" s="820" t="b">
        <v>1</v>
      </c>
      <c r="D594" s="820" t="b">
        <v>1</v>
      </c>
      <c r="E594" s="820" t="b">
        <v>0</v>
      </c>
      <c r="F594" s="820" t="b">
        <v>0</v>
      </c>
      <c r="G594" s="820" t="b">
        <v>0</v>
      </c>
      <c r="H594" s="820" t="b">
        <v>0</v>
      </c>
      <c r="I594" s="820">
        <v>1</v>
      </c>
      <c r="J594" s="820">
        <v>17</v>
      </c>
      <c r="K594" s="820" t="s">
        <v>8454</v>
      </c>
      <c r="L594" s="822" t="s">
        <v>18844</v>
      </c>
    </row>
    <row r="595" spans="1:12" x14ac:dyDescent="0.25">
      <c r="A595" s="822" t="s">
        <v>9425</v>
      </c>
      <c r="B595" s="824" t="s">
        <v>9326</v>
      </c>
      <c r="C595" s="820" t="b">
        <v>1</v>
      </c>
      <c r="D595" s="820" t="b">
        <v>1</v>
      </c>
      <c r="E595" s="820" t="b">
        <v>0</v>
      </c>
      <c r="F595" s="820" t="b">
        <v>0</v>
      </c>
      <c r="G595" s="820" t="b">
        <v>0</v>
      </c>
      <c r="H595" s="820" t="b">
        <v>0</v>
      </c>
      <c r="I595" s="820">
        <v>1</v>
      </c>
      <c r="J595" s="820">
        <v>17</v>
      </c>
      <c r="K595" s="820" t="s">
        <v>8454</v>
      </c>
      <c r="L595" s="822" t="s">
        <v>18845</v>
      </c>
    </row>
    <row r="596" spans="1:12" x14ac:dyDescent="0.25">
      <c r="A596" s="822" t="s">
        <v>9426</v>
      </c>
      <c r="B596" s="824" t="s">
        <v>9328</v>
      </c>
      <c r="C596" s="820" t="b">
        <v>1</v>
      </c>
      <c r="D596" s="820" t="b">
        <v>1</v>
      </c>
      <c r="E596" s="820" t="b">
        <v>0</v>
      </c>
      <c r="F596" s="820" t="b">
        <v>0</v>
      </c>
      <c r="G596" s="820" t="b">
        <v>0</v>
      </c>
      <c r="H596" s="820" t="b">
        <v>0</v>
      </c>
      <c r="I596" s="820">
        <v>1</v>
      </c>
      <c r="J596" s="820">
        <v>140</v>
      </c>
      <c r="K596" s="820" t="s">
        <v>8454</v>
      </c>
      <c r="L596" s="822" t="s">
        <v>18846</v>
      </c>
    </row>
    <row r="597" spans="1:12" x14ac:dyDescent="0.25">
      <c r="A597" s="822" t="s">
        <v>9427</v>
      </c>
      <c r="B597" s="824" t="s">
        <v>9428</v>
      </c>
      <c r="C597" s="820" t="b">
        <v>1</v>
      </c>
      <c r="D597" s="820" t="b">
        <v>1</v>
      </c>
      <c r="E597" s="820" t="b">
        <v>0</v>
      </c>
      <c r="F597" s="820" t="b">
        <v>0</v>
      </c>
      <c r="G597" s="820" t="b">
        <v>0</v>
      </c>
      <c r="H597" s="820" t="b">
        <v>0</v>
      </c>
      <c r="I597" s="820">
        <v>1</v>
      </c>
      <c r="J597" s="820">
        <v>4</v>
      </c>
      <c r="K597" s="820" t="s">
        <v>8454</v>
      </c>
      <c r="L597" s="822" t="s">
        <v>18884</v>
      </c>
    </row>
    <row r="598" spans="1:12" x14ac:dyDescent="0.25">
      <c r="A598" s="822" t="s">
        <v>9429</v>
      </c>
      <c r="B598" s="824" t="s">
        <v>9430</v>
      </c>
      <c r="C598" s="820" t="b">
        <v>1</v>
      </c>
      <c r="D598" s="820" t="b">
        <v>1</v>
      </c>
      <c r="E598" s="820" t="b">
        <v>0</v>
      </c>
      <c r="F598" s="820" t="b">
        <v>0</v>
      </c>
      <c r="G598" s="820" t="b">
        <v>0</v>
      </c>
      <c r="H598" s="820" t="b">
        <v>0</v>
      </c>
      <c r="I598" s="820">
        <v>1</v>
      </c>
      <c r="J598" s="820">
        <v>1</v>
      </c>
      <c r="K598" s="820" t="s">
        <v>8454</v>
      </c>
      <c r="L598" s="822" t="s">
        <v>18885</v>
      </c>
    </row>
    <row r="599" spans="1:12" x14ac:dyDescent="0.25">
      <c r="A599" s="822" t="s">
        <v>9431</v>
      </c>
      <c r="B599" s="824" t="s">
        <v>9314</v>
      </c>
      <c r="C599" s="820" t="b">
        <v>1</v>
      </c>
      <c r="D599" s="820" t="b">
        <v>1</v>
      </c>
      <c r="E599" s="820" t="b">
        <v>0</v>
      </c>
      <c r="F599" s="820" t="b">
        <v>0</v>
      </c>
      <c r="G599" s="820" t="b">
        <v>0</v>
      </c>
      <c r="H599" s="820" t="b">
        <v>0</v>
      </c>
      <c r="I599" s="820">
        <v>1</v>
      </c>
      <c r="J599" s="820">
        <v>1</v>
      </c>
      <c r="K599" s="820" t="s">
        <v>8454</v>
      </c>
      <c r="L599" s="822" t="s">
        <v>18839</v>
      </c>
    </row>
    <row r="600" spans="1:12" x14ac:dyDescent="0.25">
      <c r="A600" s="822" t="s">
        <v>9432</v>
      </c>
      <c r="B600" s="824" t="s">
        <v>9335</v>
      </c>
      <c r="C600" s="820" t="b">
        <v>1</v>
      </c>
      <c r="D600" s="820" t="b">
        <v>1</v>
      </c>
      <c r="E600" s="820" t="b">
        <v>0</v>
      </c>
      <c r="F600" s="820" t="b">
        <v>0</v>
      </c>
      <c r="G600" s="820" t="b">
        <v>0</v>
      </c>
      <c r="H600" s="820" t="b">
        <v>0</v>
      </c>
      <c r="I600" s="820">
        <v>1</v>
      </c>
      <c r="J600" s="820">
        <v>100</v>
      </c>
      <c r="K600" s="820" t="s">
        <v>8454</v>
      </c>
      <c r="L600" s="822" t="s">
        <v>18849</v>
      </c>
    </row>
    <row r="601" spans="1:12" x14ac:dyDescent="0.25">
      <c r="A601" s="822" t="s">
        <v>9433</v>
      </c>
      <c r="B601" s="824" t="s">
        <v>9318</v>
      </c>
      <c r="C601" s="820" t="b">
        <v>1</v>
      </c>
      <c r="D601" s="820" t="b">
        <v>1</v>
      </c>
      <c r="E601" s="820" t="b">
        <v>0</v>
      </c>
      <c r="F601" s="820" t="b">
        <v>0</v>
      </c>
      <c r="G601" s="820" t="b">
        <v>0</v>
      </c>
      <c r="H601" s="820" t="b">
        <v>0</v>
      </c>
      <c r="I601" s="820">
        <v>1</v>
      </c>
      <c r="J601" s="820">
        <v>20</v>
      </c>
      <c r="K601" s="820" t="s">
        <v>8454</v>
      </c>
      <c r="L601" s="822" t="s">
        <v>18841</v>
      </c>
    </row>
    <row r="602" spans="1:12" x14ac:dyDescent="0.25">
      <c r="A602" s="822" t="s">
        <v>9434</v>
      </c>
      <c r="B602" s="824" t="s">
        <v>9320</v>
      </c>
      <c r="C602" s="820" t="b">
        <v>1</v>
      </c>
      <c r="D602" s="820" t="b">
        <v>1</v>
      </c>
      <c r="E602" s="820" t="b">
        <v>0</v>
      </c>
      <c r="F602" s="820" t="b">
        <v>0</v>
      </c>
      <c r="G602" s="820" t="b">
        <v>0</v>
      </c>
      <c r="H602" s="820" t="b">
        <v>0</v>
      </c>
      <c r="I602" s="820">
        <v>1</v>
      </c>
      <c r="J602" s="820">
        <v>20</v>
      </c>
      <c r="K602" s="820" t="s">
        <v>8454</v>
      </c>
      <c r="L602" s="822" t="s">
        <v>18842</v>
      </c>
    </row>
    <row r="603" spans="1:12" x14ac:dyDescent="0.25">
      <c r="A603" s="822" t="s">
        <v>9435</v>
      </c>
      <c r="B603" s="824" t="s">
        <v>9339</v>
      </c>
      <c r="C603" s="820" t="b">
        <v>1</v>
      </c>
      <c r="D603" s="820" t="b">
        <v>1</v>
      </c>
      <c r="E603" s="820" t="b">
        <v>0</v>
      </c>
      <c r="F603" s="820" t="b">
        <v>0</v>
      </c>
      <c r="G603" s="820" t="b">
        <v>0</v>
      </c>
      <c r="H603" s="820" t="b">
        <v>0</v>
      </c>
      <c r="I603" s="820">
        <v>1</v>
      </c>
      <c r="J603" s="820">
        <v>10</v>
      </c>
      <c r="K603" s="820" t="s">
        <v>8454</v>
      </c>
      <c r="L603" s="822" t="s">
        <v>18850</v>
      </c>
    </row>
    <row r="604" spans="1:12" x14ac:dyDescent="0.25">
      <c r="A604" s="822" t="s">
        <v>9436</v>
      </c>
      <c r="B604" s="824" t="s">
        <v>9341</v>
      </c>
      <c r="C604" s="820" t="b">
        <v>1</v>
      </c>
      <c r="D604" s="820" t="b">
        <v>1</v>
      </c>
      <c r="E604" s="820" t="b">
        <v>0</v>
      </c>
      <c r="F604" s="820" t="b">
        <v>0</v>
      </c>
      <c r="G604" s="820" t="b">
        <v>0</v>
      </c>
      <c r="H604" s="820" t="b">
        <v>0</v>
      </c>
      <c r="I604" s="820">
        <v>1</v>
      </c>
      <c r="J604" s="820">
        <v>5</v>
      </c>
      <c r="K604" s="820" t="s">
        <v>8454</v>
      </c>
      <c r="L604" s="822" t="s">
        <v>18851</v>
      </c>
    </row>
    <row r="605" spans="1:12" x14ac:dyDescent="0.25">
      <c r="A605" s="822" t="s">
        <v>9437</v>
      </c>
      <c r="B605" s="824" t="s">
        <v>9343</v>
      </c>
      <c r="C605" s="820" t="b">
        <v>1</v>
      </c>
      <c r="D605" s="820" t="b">
        <v>1</v>
      </c>
      <c r="E605" s="820" t="b">
        <v>0</v>
      </c>
      <c r="F605" s="820" t="b">
        <v>0</v>
      </c>
      <c r="G605" s="820" t="b">
        <v>0</v>
      </c>
      <c r="H605" s="820" t="b">
        <v>0</v>
      </c>
      <c r="I605" s="820">
        <v>1</v>
      </c>
      <c r="J605" s="820">
        <v>15</v>
      </c>
      <c r="K605" s="820" t="s">
        <v>8454</v>
      </c>
      <c r="L605" s="822" t="s">
        <v>18852</v>
      </c>
    </row>
    <row r="606" spans="1:12" x14ac:dyDescent="0.25">
      <c r="A606" s="822" t="s">
        <v>9438</v>
      </c>
      <c r="B606" s="824" t="s">
        <v>9328</v>
      </c>
      <c r="C606" s="820" t="b">
        <v>1</v>
      </c>
      <c r="D606" s="820" t="b">
        <v>1</v>
      </c>
      <c r="E606" s="820" t="b">
        <v>0</v>
      </c>
      <c r="F606" s="820" t="b">
        <v>0</v>
      </c>
      <c r="G606" s="820" t="b">
        <v>0</v>
      </c>
      <c r="H606" s="820" t="b">
        <v>0</v>
      </c>
      <c r="I606" s="820">
        <v>1</v>
      </c>
      <c r="J606" s="820">
        <v>140</v>
      </c>
      <c r="K606" s="820" t="s">
        <v>8454</v>
      </c>
      <c r="L606" s="822" t="s">
        <v>18846</v>
      </c>
    </row>
    <row r="607" spans="1:12" x14ac:dyDescent="0.25">
      <c r="A607" s="822" t="s">
        <v>9439</v>
      </c>
      <c r="B607" s="824" t="s">
        <v>9440</v>
      </c>
      <c r="C607" s="820" t="b">
        <v>1</v>
      </c>
      <c r="D607" s="820" t="b">
        <v>1</v>
      </c>
      <c r="E607" s="820" t="b">
        <v>0</v>
      </c>
      <c r="F607" s="820" t="b">
        <v>0</v>
      </c>
      <c r="G607" s="820" t="b">
        <v>0</v>
      </c>
      <c r="H607" s="820" t="b">
        <v>0</v>
      </c>
      <c r="I607" s="820">
        <v>1</v>
      </c>
      <c r="J607" s="820">
        <v>4</v>
      </c>
      <c r="K607" s="820" t="s">
        <v>8454</v>
      </c>
      <c r="L607" s="822" t="s">
        <v>18886</v>
      </c>
    </row>
    <row r="608" spans="1:12" x14ac:dyDescent="0.25">
      <c r="A608" s="822" t="s">
        <v>9441</v>
      </c>
      <c r="B608" s="824" t="s">
        <v>9442</v>
      </c>
      <c r="C608" s="820" t="b">
        <v>1</v>
      </c>
      <c r="D608" s="820" t="b">
        <v>1</v>
      </c>
      <c r="E608" s="820" t="b">
        <v>0</v>
      </c>
      <c r="F608" s="820" t="b">
        <v>0</v>
      </c>
      <c r="G608" s="820" t="b">
        <v>0</v>
      </c>
      <c r="H608" s="820" t="b">
        <v>0</v>
      </c>
      <c r="I608" s="820">
        <v>1</v>
      </c>
      <c r="J608" s="820">
        <v>1</v>
      </c>
      <c r="K608" s="820" t="s">
        <v>8454</v>
      </c>
      <c r="L608" s="822" t="s">
        <v>18887</v>
      </c>
    </row>
    <row r="609" spans="1:12" x14ac:dyDescent="0.25">
      <c r="A609" s="822" t="s">
        <v>9443</v>
      </c>
      <c r="B609" s="824" t="s">
        <v>9314</v>
      </c>
      <c r="C609" s="820" t="b">
        <v>1</v>
      </c>
      <c r="D609" s="820" t="b">
        <v>1</v>
      </c>
      <c r="E609" s="820" t="b">
        <v>0</v>
      </c>
      <c r="F609" s="820" t="b">
        <v>0</v>
      </c>
      <c r="G609" s="820" t="b">
        <v>0</v>
      </c>
      <c r="H609" s="820" t="b">
        <v>0</v>
      </c>
      <c r="I609" s="820">
        <v>1</v>
      </c>
      <c r="J609" s="820">
        <v>1</v>
      </c>
      <c r="K609" s="820" t="s">
        <v>8454</v>
      </c>
      <c r="L609" s="822" t="s">
        <v>18839</v>
      </c>
    </row>
    <row r="610" spans="1:12" x14ac:dyDescent="0.25">
      <c r="A610" s="822" t="s">
        <v>9444</v>
      </c>
      <c r="B610" s="824" t="s">
        <v>9351</v>
      </c>
      <c r="C610" s="820" t="b">
        <v>1</v>
      </c>
      <c r="D610" s="820" t="b">
        <v>1</v>
      </c>
      <c r="E610" s="820" t="b">
        <v>0</v>
      </c>
      <c r="F610" s="820" t="b">
        <v>0</v>
      </c>
      <c r="G610" s="820" t="b">
        <v>0</v>
      </c>
      <c r="H610" s="820" t="b">
        <v>0</v>
      </c>
      <c r="I610" s="820">
        <v>1</v>
      </c>
      <c r="J610" s="820">
        <v>20</v>
      </c>
      <c r="K610" s="820" t="s">
        <v>8454</v>
      </c>
      <c r="L610" s="822" t="s">
        <v>18855</v>
      </c>
    </row>
    <row r="611" spans="1:12" x14ac:dyDescent="0.25">
      <c r="A611" s="822" t="s">
        <v>9445</v>
      </c>
      <c r="B611" s="824" t="s">
        <v>9318</v>
      </c>
      <c r="C611" s="820" t="b">
        <v>1</v>
      </c>
      <c r="D611" s="820" t="b">
        <v>1</v>
      </c>
      <c r="E611" s="820" t="b">
        <v>0</v>
      </c>
      <c r="F611" s="820" t="b">
        <v>0</v>
      </c>
      <c r="G611" s="820" t="b">
        <v>0</v>
      </c>
      <c r="H611" s="820" t="b">
        <v>0</v>
      </c>
      <c r="I611" s="820">
        <v>1</v>
      </c>
      <c r="J611" s="820">
        <v>20</v>
      </c>
      <c r="K611" s="820" t="s">
        <v>8454</v>
      </c>
      <c r="L611" s="822" t="s">
        <v>18841</v>
      </c>
    </row>
    <row r="612" spans="1:12" x14ac:dyDescent="0.25">
      <c r="A612" s="822" t="s">
        <v>9446</v>
      </c>
      <c r="B612" s="824" t="s">
        <v>9320</v>
      </c>
      <c r="C612" s="820" t="b">
        <v>1</v>
      </c>
      <c r="D612" s="820" t="b">
        <v>1</v>
      </c>
      <c r="E612" s="820" t="b">
        <v>0</v>
      </c>
      <c r="F612" s="820" t="b">
        <v>0</v>
      </c>
      <c r="G612" s="820" t="b">
        <v>0</v>
      </c>
      <c r="H612" s="820" t="b">
        <v>0</v>
      </c>
      <c r="I612" s="820">
        <v>1</v>
      </c>
      <c r="J612" s="820">
        <v>20</v>
      </c>
      <c r="K612" s="820" t="s">
        <v>8454</v>
      </c>
      <c r="L612" s="822" t="s">
        <v>18842</v>
      </c>
    </row>
    <row r="613" spans="1:12" x14ac:dyDescent="0.25">
      <c r="A613" s="822" t="s">
        <v>9447</v>
      </c>
      <c r="B613" s="824" t="s">
        <v>9355</v>
      </c>
      <c r="C613" s="820" t="b">
        <v>1</v>
      </c>
      <c r="D613" s="820" t="b">
        <v>1</v>
      </c>
      <c r="E613" s="820" t="b">
        <v>0</v>
      </c>
      <c r="F613" s="820" t="b">
        <v>0</v>
      </c>
      <c r="G613" s="820" t="b">
        <v>0</v>
      </c>
      <c r="H613" s="820" t="b">
        <v>0</v>
      </c>
      <c r="I613" s="820">
        <v>1</v>
      </c>
      <c r="J613" s="820">
        <v>1</v>
      </c>
      <c r="K613" s="820" t="s">
        <v>8454</v>
      </c>
      <c r="L613" s="822" t="s">
        <v>18856</v>
      </c>
    </row>
    <row r="614" spans="1:12" x14ac:dyDescent="0.25">
      <c r="A614" s="822" t="s">
        <v>9448</v>
      </c>
      <c r="B614" s="824" t="s">
        <v>9357</v>
      </c>
      <c r="C614" s="820" t="b">
        <v>1</v>
      </c>
      <c r="D614" s="820" t="b">
        <v>1</v>
      </c>
      <c r="E614" s="820" t="b">
        <v>0</v>
      </c>
      <c r="F614" s="820" t="b">
        <v>0</v>
      </c>
      <c r="G614" s="820" t="b">
        <v>0</v>
      </c>
      <c r="H614" s="820" t="b">
        <v>0</v>
      </c>
      <c r="I614" s="820">
        <v>1</v>
      </c>
      <c r="J614" s="820">
        <v>1</v>
      </c>
      <c r="K614" s="820" t="s">
        <v>8454</v>
      </c>
      <c r="L614" s="822" t="s">
        <v>18857</v>
      </c>
    </row>
    <row r="615" spans="1:12" x14ac:dyDescent="0.25">
      <c r="A615" s="822" t="s">
        <v>9449</v>
      </c>
      <c r="B615" s="824" t="s">
        <v>9359</v>
      </c>
      <c r="C615" s="820" t="b">
        <v>1</v>
      </c>
      <c r="D615" s="820" t="b">
        <v>1</v>
      </c>
      <c r="E615" s="820" t="b">
        <v>0</v>
      </c>
      <c r="F615" s="820" t="b">
        <v>0</v>
      </c>
      <c r="G615" s="820" t="b">
        <v>0</v>
      </c>
      <c r="H615" s="820" t="b">
        <v>0</v>
      </c>
      <c r="I615" s="820">
        <v>1</v>
      </c>
      <c r="J615" s="820">
        <v>2</v>
      </c>
      <c r="K615" s="820" t="s">
        <v>8454</v>
      </c>
      <c r="L615" s="822" t="s">
        <v>18858</v>
      </c>
    </row>
    <row r="616" spans="1:12" x14ac:dyDescent="0.25">
      <c r="A616" s="822" t="s">
        <v>9450</v>
      </c>
      <c r="B616" s="824" t="s">
        <v>9328</v>
      </c>
      <c r="C616" s="820" t="b">
        <v>1</v>
      </c>
      <c r="D616" s="820" t="b">
        <v>1</v>
      </c>
      <c r="E616" s="820" t="b">
        <v>0</v>
      </c>
      <c r="F616" s="820" t="b">
        <v>0</v>
      </c>
      <c r="G616" s="820" t="b">
        <v>0</v>
      </c>
      <c r="H616" s="820" t="b">
        <v>0</v>
      </c>
      <c r="I616" s="820">
        <v>1</v>
      </c>
      <c r="J616" s="820">
        <v>140</v>
      </c>
      <c r="K616" s="820" t="s">
        <v>8454</v>
      </c>
      <c r="L616" s="822" t="s">
        <v>18846</v>
      </c>
    </row>
    <row r="617" spans="1:12" x14ac:dyDescent="0.25">
      <c r="A617" s="822" t="s">
        <v>9451</v>
      </c>
      <c r="B617" s="824" t="s">
        <v>9452</v>
      </c>
      <c r="C617" s="820" t="b">
        <v>1</v>
      </c>
      <c r="D617" s="820" t="b">
        <v>1</v>
      </c>
      <c r="E617" s="820" t="b">
        <v>0</v>
      </c>
      <c r="F617" s="820" t="b">
        <v>0</v>
      </c>
      <c r="G617" s="820" t="b">
        <v>0</v>
      </c>
      <c r="H617" s="820" t="b">
        <v>0</v>
      </c>
      <c r="I617" s="820">
        <v>1</v>
      </c>
      <c r="J617" s="820">
        <v>4</v>
      </c>
      <c r="K617" s="820" t="s">
        <v>8454</v>
      </c>
      <c r="L617" s="822" t="s">
        <v>18888</v>
      </c>
    </row>
    <row r="618" spans="1:12" x14ac:dyDescent="0.25">
      <c r="A618" s="822" t="s">
        <v>9453</v>
      </c>
      <c r="B618" s="824" t="s">
        <v>9454</v>
      </c>
      <c r="C618" s="820" t="b">
        <v>1</v>
      </c>
      <c r="D618" s="820" t="b">
        <v>1</v>
      </c>
      <c r="E618" s="820" t="b">
        <v>0</v>
      </c>
      <c r="F618" s="820" t="b">
        <v>0</v>
      </c>
      <c r="G618" s="820" t="b">
        <v>0</v>
      </c>
      <c r="H618" s="820" t="b">
        <v>0</v>
      </c>
      <c r="I618" s="820">
        <v>1</v>
      </c>
      <c r="J618" s="820">
        <v>1</v>
      </c>
      <c r="K618" s="820" t="s">
        <v>8454</v>
      </c>
      <c r="L618" s="822" t="s">
        <v>18889</v>
      </c>
    </row>
    <row r="619" spans="1:12" x14ac:dyDescent="0.25">
      <c r="A619" s="822" t="s">
        <v>9455</v>
      </c>
      <c r="B619" s="824" t="s">
        <v>9366</v>
      </c>
      <c r="C619" s="820" t="b">
        <v>1</v>
      </c>
      <c r="D619" s="820" t="b">
        <v>1</v>
      </c>
      <c r="E619" s="820" t="b">
        <v>0</v>
      </c>
      <c r="F619" s="820" t="b">
        <v>0</v>
      </c>
      <c r="G619" s="820" t="b">
        <v>0</v>
      </c>
      <c r="H619" s="820" t="b">
        <v>0</v>
      </c>
      <c r="I619" s="820">
        <v>1</v>
      </c>
      <c r="J619" s="820">
        <v>1</v>
      </c>
      <c r="K619" s="820" t="s">
        <v>8454</v>
      </c>
      <c r="L619" s="822" t="s">
        <v>18861</v>
      </c>
    </row>
    <row r="620" spans="1:12" x14ac:dyDescent="0.25">
      <c r="A620" s="822" t="s">
        <v>9456</v>
      </c>
      <c r="B620" s="824" t="s">
        <v>9368</v>
      </c>
      <c r="C620" s="820" t="b">
        <v>1</v>
      </c>
      <c r="D620" s="820" t="b">
        <v>1</v>
      </c>
      <c r="E620" s="820" t="b">
        <v>0</v>
      </c>
      <c r="F620" s="820" t="b">
        <v>0</v>
      </c>
      <c r="G620" s="820" t="b">
        <v>0</v>
      </c>
      <c r="H620" s="820" t="b">
        <v>0</v>
      </c>
      <c r="I620" s="820">
        <v>1</v>
      </c>
      <c r="J620" s="820">
        <v>135</v>
      </c>
      <c r="K620" s="820" t="s">
        <v>8454</v>
      </c>
      <c r="L620" s="822" t="s">
        <v>18862</v>
      </c>
    </row>
    <row r="621" spans="1:12" x14ac:dyDescent="0.25">
      <c r="A621" s="822" t="s">
        <v>9457</v>
      </c>
      <c r="B621" s="824" t="s">
        <v>9370</v>
      </c>
      <c r="C621" s="820" t="b">
        <v>1</v>
      </c>
      <c r="D621" s="820" t="b">
        <v>1</v>
      </c>
      <c r="E621" s="820" t="b">
        <v>0</v>
      </c>
      <c r="F621" s="820" t="b">
        <v>0</v>
      </c>
      <c r="G621" s="820" t="b">
        <v>0</v>
      </c>
      <c r="H621" s="820" t="b">
        <v>0</v>
      </c>
      <c r="I621" s="820">
        <v>1</v>
      </c>
      <c r="J621" s="820">
        <v>15</v>
      </c>
      <c r="K621" s="820" t="s">
        <v>8454</v>
      </c>
      <c r="L621" s="822" t="s">
        <v>18863</v>
      </c>
    </row>
    <row r="622" spans="1:12" x14ac:dyDescent="0.25">
      <c r="A622" s="822" t="s">
        <v>9458</v>
      </c>
      <c r="B622" s="824" t="s">
        <v>9372</v>
      </c>
      <c r="C622" s="820" t="b">
        <v>1</v>
      </c>
      <c r="D622" s="820" t="b">
        <v>1</v>
      </c>
      <c r="E622" s="820" t="b">
        <v>0</v>
      </c>
      <c r="F622" s="820" t="b">
        <v>0</v>
      </c>
      <c r="G622" s="820" t="b">
        <v>0</v>
      </c>
      <c r="H622" s="820" t="b">
        <v>0</v>
      </c>
      <c r="I622" s="820">
        <v>1</v>
      </c>
      <c r="J622" s="820">
        <v>15</v>
      </c>
      <c r="K622" s="820" t="s">
        <v>8454</v>
      </c>
      <c r="L622" s="822" t="s">
        <v>18864</v>
      </c>
    </row>
    <row r="623" spans="1:12" x14ac:dyDescent="0.25">
      <c r="A623" s="822" t="s">
        <v>9459</v>
      </c>
      <c r="B623" s="824" t="s">
        <v>9374</v>
      </c>
      <c r="C623" s="820" t="b">
        <v>1</v>
      </c>
      <c r="D623" s="820" t="b">
        <v>1</v>
      </c>
      <c r="E623" s="820" t="b">
        <v>0</v>
      </c>
      <c r="F623" s="820" t="b">
        <v>0</v>
      </c>
      <c r="G623" s="820" t="b">
        <v>0</v>
      </c>
      <c r="H623" s="820" t="b">
        <v>0</v>
      </c>
      <c r="I623" s="820">
        <v>1</v>
      </c>
      <c r="J623" s="820">
        <v>18</v>
      </c>
      <c r="K623" s="820" t="s">
        <v>8454</v>
      </c>
      <c r="L623" s="822" t="s">
        <v>18865</v>
      </c>
    </row>
    <row r="624" spans="1:12" x14ac:dyDescent="0.25">
      <c r="A624" s="822" t="s">
        <v>9460</v>
      </c>
      <c r="B624" s="824" t="s">
        <v>9376</v>
      </c>
      <c r="C624" s="820" t="b">
        <v>1</v>
      </c>
      <c r="D624" s="820" t="b">
        <v>1</v>
      </c>
      <c r="E624" s="820" t="b">
        <v>0</v>
      </c>
      <c r="F624" s="820" t="b">
        <v>0</v>
      </c>
      <c r="G624" s="820" t="b">
        <v>0</v>
      </c>
      <c r="H624" s="820" t="b">
        <v>0</v>
      </c>
      <c r="I624" s="820">
        <v>1</v>
      </c>
      <c r="J624" s="820">
        <v>9</v>
      </c>
      <c r="K624" s="820" t="s">
        <v>8454</v>
      </c>
      <c r="L624" s="822" t="s">
        <v>18866</v>
      </c>
    </row>
    <row r="625" spans="1:12" x14ac:dyDescent="0.25">
      <c r="A625" s="822" t="s">
        <v>9461</v>
      </c>
      <c r="B625" s="824" t="s">
        <v>9378</v>
      </c>
      <c r="C625" s="820" t="b">
        <v>1</v>
      </c>
      <c r="D625" s="820" t="b">
        <v>1</v>
      </c>
      <c r="E625" s="820" t="b">
        <v>0</v>
      </c>
      <c r="F625" s="820" t="b">
        <v>0</v>
      </c>
      <c r="G625" s="820" t="b">
        <v>0</v>
      </c>
      <c r="H625" s="820" t="b">
        <v>0</v>
      </c>
      <c r="I625" s="820">
        <v>1</v>
      </c>
      <c r="J625" s="820">
        <v>18</v>
      </c>
      <c r="K625" s="820" t="s">
        <v>8454</v>
      </c>
      <c r="L625" s="822" t="s">
        <v>18867</v>
      </c>
    </row>
    <row r="626" spans="1:12" x14ac:dyDescent="0.25">
      <c r="A626" s="822" t="s">
        <v>9462</v>
      </c>
      <c r="B626" s="824" t="s">
        <v>9380</v>
      </c>
      <c r="C626" s="820" t="b">
        <v>1</v>
      </c>
      <c r="D626" s="820" t="b">
        <v>1</v>
      </c>
      <c r="E626" s="820" t="b">
        <v>0</v>
      </c>
      <c r="F626" s="820" t="b">
        <v>0</v>
      </c>
      <c r="G626" s="820" t="b">
        <v>0</v>
      </c>
      <c r="H626" s="820" t="b">
        <v>0</v>
      </c>
      <c r="I626" s="820">
        <v>1</v>
      </c>
      <c r="J626" s="820">
        <v>75</v>
      </c>
      <c r="K626" s="820" t="s">
        <v>8454</v>
      </c>
      <c r="L626" s="822" t="s">
        <v>18868</v>
      </c>
    </row>
    <row r="627" spans="1:12" x14ac:dyDescent="0.25">
      <c r="A627" s="822" t="s">
        <v>9463</v>
      </c>
      <c r="B627" s="824" t="s">
        <v>9464</v>
      </c>
      <c r="C627" s="820" t="b">
        <v>1</v>
      </c>
      <c r="D627" s="820" t="b">
        <v>1</v>
      </c>
      <c r="E627" s="820" t="b">
        <v>0</v>
      </c>
      <c r="F627" s="820" t="b">
        <v>0</v>
      </c>
      <c r="G627" s="820" t="b">
        <v>0</v>
      </c>
      <c r="H627" s="820" t="b">
        <v>0</v>
      </c>
      <c r="I627" s="820">
        <v>1</v>
      </c>
      <c r="J627" s="820">
        <v>4</v>
      </c>
      <c r="K627" s="820" t="s">
        <v>8454</v>
      </c>
      <c r="L627" s="822" t="s">
        <v>18890</v>
      </c>
    </row>
    <row r="628" spans="1:12" x14ac:dyDescent="0.25">
      <c r="A628" s="822" t="s">
        <v>9465</v>
      </c>
      <c r="B628" s="824" t="s">
        <v>9466</v>
      </c>
      <c r="C628" s="820" t="b">
        <v>1</v>
      </c>
      <c r="D628" s="820" t="b">
        <v>1</v>
      </c>
      <c r="E628" s="820" t="b">
        <v>0</v>
      </c>
      <c r="F628" s="820" t="b">
        <v>0</v>
      </c>
      <c r="G628" s="820" t="b">
        <v>0</v>
      </c>
      <c r="H628" s="820" t="b">
        <v>0</v>
      </c>
      <c r="I628" s="820">
        <v>1</v>
      </c>
      <c r="J628" s="820">
        <v>1</v>
      </c>
      <c r="K628" s="820" t="s">
        <v>8454</v>
      </c>
      <c r="L628" s="822" t="s">
        <v>18891</v>
      </c>
    </row>
    <row r="629" spans="1:12" x14ac:dyDescent="0.25">
      <c r="A629" s="822" t="s">
        <v>9467</v>
      </c>
      <c r="B629" s="824" t="s">
        <v>9366</v>
      </c>
      <c r="C629" s="820" t="b">
        <v>1</v>
      </c>
      <c r="D629" s="820" t="b">
        <v>1</v>
      </c>
      <c r="E629" s="820" t="b">
        <v>0</v>
      </c>
      <c r="F629" s="820" t="b">
        <v>0</v>
      </c>
      <c r="G629" s="820" t="b">
        <v>0</v>
      </c>
      <c r="H629" s="820" t="b">
        <v>0</v>
      </c>
      <c r="I629" s="820">
        <v>1</v>
      </c>
      <c r="J629" s="820">
        <v>1</v>
      </c>
      <c r="K629" s="820" t="s">
        <v>8454</v>
      </c>
      <c r="L629" s="822" t="s">
        <v>18861</v>
      </c>
    </row>
    <row r="630" spans="1:12" x14ac:dyDescent="0.25">
      <c r="A630" s="822" t="s">
        <v>9468</v>
      </c>
      <c r="B630" s="824" t="s">
        <v>9387</v>
      </c>
      <c r="C630" s="820" t="b">
        <v>1</v>
      </c>
      <c r="D630" s="820" t="b">
        <v>1</v>
      </c>
      <c r="E630" s="820" t="b">
        <v>0</v>
      </c>
      <c r="F630" s="820" t="b">
        <v>0</v>
      </c>
      <c r="G630" s="820" t="b">
        <v>0</v>
      </c>
      <c r="H630" s="820" t="b">
        <v>0</v>
      </c>
      <c r="I630" s="820">
        <v>1</v>
      </c>
      <c r="J630" s="820">
        <v>75</v>
      </c>
      <c r="K630" s="820" t="s">
        <v>8454</v>
      </c>
      <c r="L630" s="822" t="s">
        <v>18871</v>
      </c>
    </row>
    <row r="631" spans="1:12" x14ac:dyDescent="0.25">
      <c r="A631" s="822" t="s">
        <v>9469</v>
      </c>
      <c r="B631" s="824" t="s">
        <v>9370</v>
      </c>
      <c r="C631" s="820" t="b">
        <v>1</v>
      </c>
      <c r="D631" s="820" t="b">
        <v>1</v>
      </c>
      <c r="E631" s="820" t="b">
        <v>0</v>
      </c>
      <c r="F631" s="820" t="b">
        <v>0</v>
      </c>
      <c r="G631" s="820" t="b">
        <v>0</v>
      </c>
      <c r="H631" s="820" t="b">
        <v>0</v>
      </c>
      <c r="I631" s="820">
        <v>1</v>
      </c>
      <c r="J631" s="820">
        <v>15</v>
      </c>
      <c r="K631" s="820" t="s">
        <v>8454</v>
      </c>
      <c r="L631" s="822" t="s">
        <v>18863</v>
      </c>
    </row>
    <row r="632" spans="1:12" x14ac:dyDescent="0.25">
      <c r="A632" s="822" t="s">
        <v>9470</v>
      </c>
      <c r="B632" s="824" t="s">
        <v>9372</v>
      </c>
      <c r="C632" s="820" t="b">
        <v>1</v>
      </c>
      <c r="D632" s="820" t="b">
        <v>1</v>
      </c>
      <c r="E632" s="820" t="b">
        <v>0</v>
      </c>
      <c r="F632" s="820" t="b">
        <v>0</v>
      </c>
      <c r="G632" s="820" t="b">
        <v>0</v>
      </c>
      <c r="H632" s="820" t="b">
        <v>0</v>
      </c>
      <c r="I632" s="820">
        <v>1</v>
      </c>
      <c r="J632" s="820">
        <v>15</v>
      </c>
      <c r="K632" s="820" t="s">
        <v>8454</v>
      </c>
      <c r="L632" s="822" t="s">
        <v>18864</v>
      </c>
    </row>
    <row r="633" spans="1:12" x14ac:dyDescent="0.25">
      <c r="A633" s="822" t="s">
        <v>9471</v>
      </c>
      <c r="B633" s="824" t="s">
        <v>9391</v>
      </c>
      <c r="C633" s="820" t="b">
        <v>1</v>
      </c>
      <c r="D633" s="820" t="b">
        <v>1</v>
      </c>
      <c r="E633" s="820" t="b">
        <v>0</v>
      </c>
      <c r="F633" s="820" t="b">
        <v>0</v>
      </c>
      <c r="G633" s="820" t="b">
        <v>0</v>
      </c>
      <c r="H633" s="820" t="b">
        <v>0</v>
      </c>
      <c r="I633" s="820">
        <v>1</v>
      </c>
      <c r="J633" s="820">
        <v>10</v>
      </c>
      <c r="K633" s="820" t="s">
        <v>8454</v>
      </c>
      <c r="L633" s="822" t="s">
        <v>18872</v>
      </c>
    </row>
    <row r="634" spans="1:12" x14ac:dyDescent="0.25">
      <c r="A634" s="822" t="s">
        <v>9472</v>
      </c>
      <c r="B634" s="824" t="s">
        <v>9393</v>
      </c>
      <c r="C634" s="820" t="b">
        <v>1</v>
      </c>
      <c r="D634" s="820" t="b">
        <v>1</v>
      </c>
      <c r="E634" s="820" t="b">
        <v>0</v>
      </c>
      <c r="F634" s="820" t="b">
        <v>0</v>
      </c>
      <c r="G634" s="820" t="b">
        <v>0</v>
      </c>
      <c r="H634" s="820" t="b">
        <v>0</v>
      </c>
      <c r="I634" s="820">
        <v>1</v>
      </c>
      <c r="J634" s="820">
        <v>5</v>
      </c>
      <c r="K634" s="820" t="s">
        <v>8454</v>
      </c>
      <c r="L634" s="822" t="s">
        <v>18873</v>
      </c>
    </row>
    <row r="635" spans="1:12" x14ac:dyDescent="0.25">
      <c r="A635" s="822" t="s">
        <v>9473</v>
      </c>
      <c r="B635" s="824" t="s">
        <v>9395</v>
      </c>
      <c r="C635" s="820" t="b">
        <v>1</v>
      </c>
      <c r="D635" s="820" t="b">
        <v>1</v>
      </c>
      <c r="E635" s="820" t="b">
        <v>0</v>
      </c>
      <c r="F635" s="820" t="b">
        <v>0</v>
      </c>
      <c r="G635" s="820" t="b">
        <v>0</v>
      </c>
      <c r="H635" s="820" t="b">
        <v>0</v>
      </c>
      <c r="I635" s="820">
        <v>1</v>
      </c>
      <c r="J635" s="820">
        <v>15</v>
      </c>
      <c r="K635" s="820" t="s">
        <v>8454</v>
      </c>
      <c r="L635" s="822" t="s">
        <v>18874</v>
      </c>
    </row>
    <row r="636" spans="1:12" x14ac:dyDescent="0.25">
      <c r="A636" s="822" t="s">
        <v>9474</v>
      </c>
      <c r="B636" s="824" t="s">
        <v>9380</v>
      </c>
      <c r="C636" s="820" t="b">
        <v>1</v>
      </c>
      <c r="D636" s="820" t="b">
        <v>1</v>
      </c>
      <c r="E636" s="820" t="b">
        <v>0</v>
      </c>
      <c r="F636" s="820" t="b">
        <v>0</v>
      </c>
      <c r="G636" s="820" t="b">
        <v>0</v>
      </c>
      <c r="H636" s="820" t="b">
        <v>0</v>
      </c>
      <c r="I636" s="820">
        <v>1</v>
      </c>
      <c r="J636" s="820">
        <v>75</v>
      </c>
      <c r="K636" s="820" t="s">
        <v>8454</v>
      </c>
      <c r="L636" s="822" t="s">
        <v>18868</v>
      </c>
    </row>
    <row r="637" spans="1:12" x14ac:dyDescent="0.25">
      <c r="A637" s="822" t="s">
        <v>9475</v>
      </c>
      <c r="B637" s="824" t="s">
        <v>9476</v>
      </c>
      <c r="C637" s="820" t="b">
        <v>1</v>
      </c>
      <c r="D637" s="820" t="b">
        <v>1</v>
      </c>
      <c r="E637" s="820" t="b">
        <v>0</v>
      </c>
      <c r="F637" s="820" t="b">
        <v>0</v>
      </c>
      <c r="G637" s="820" t="b">
        <v>0</v>
      </c>
      <c r="H637" s="820" t="b">
        <v>0</v>
      </c>
      <c r="I637" s="820">
        <v>1</v>
      </c>
      <c r="J637" s="820">
        <v>4</v>
      </c>
      <c r="K637" s="820" t="s">
        <v>8454</v>
      </c>
      <c r="L637" s="822" t="s">
        <v>18892</v>
      </c>
    </row>
    <row r="638" spans="1:12" x14ac:dyDescent="0.25">
      <c r="A638" s="822" t="s">
        <v>9477</v>
      </c>
      <c r="B638" s="824" t="s">
        <v>9478</v>
      </c>
      <c r="C638" s="820" t="b">
        <v>1</v>
      </c>
      <c r="D638" s="820" t="b">
        <v>1</v>
      </c>
      <c r="E638" s="820" t="b">
        <v>0</v>
      </c>
      <c r="F638" s="820" t="b">
        <v>0</v>
      </c>
      <c r="G638" s="820" t="b">
        <v>0</v>
      </c>
      <c r="H638" s="820" t="b">
        <v>0</v>
      </c>
      <c r="I638" s="820">
        <v>1</v>
      </c>
      <c r="J638" s="820">
        <v>1</v>
      </c>
      <c r="K638" s="820" t="s">
        <v>8454</v>
      </c>
      <c r="L638" s="822" t="s">
        <v>18893</v>
      </c>
    </row>
    <row r="639" spans="1:12" x14ac:dyDescent="0.25">
      <c r="A639" s="822" t="s">
        <v>9479</v>
      </c>
      <c r="B639" s="824" t="s">
        <v>9366</v>
      </c>
      <c r="C639" s="820" t="b">
        <v>1</v>
      </c>
      <c r="D639" s="820" t="b">
        <v>1</v>
      </c>
      <c r="E639" s="820" t="b">
        <v>0</v>
      </c>
      <c r="F639" s="820" t="b">
        <v>0</v>
      </c>
      <c r="G639" s="820" t="b">
        <v>0</v>
      </c>
      <c r="H639" s="820" t="b">
        <v>0</v>
      </c>
      <c r="I639" s="820">
        <v>1</v>
      </c>
      <c r="J639" s="820">
        <v>1</v>
      </c>
      <c r="K639" s="820" t="s">
        <v>8454</v>
      </c>
      <c r="L639" s="822" t="s">
        <v>18861</v>
      </c>
    </row>
    <row r="640" spans="1:12" x14ac:dyDescent="0.25">
      <c r="A640" s="822" t="s">
        <v>9480</v>
      </c>
      <c r="B640" s="824" t="s">
        <v>9403</v>
      </c>
      <c r="C640" s="820" t="b">
        <v>1</v>
      </c>
      <c r="D640" s="820" t="b">
        <v>1</v>
      </c>
      <c r="E640" s="820" t="b">
        <v>0</v>
      </c>
      <c r="F640" s="820" t="b">
        <v>0</v>
      </c>
      <c r="G640" s="820" t="b">
        <v>0</v>
      </c>
      <c r="H640" s="820" t="b">
        <v>0</v>
      </c>
      <c r="I640" s="820">
        <v>1</v>
      </c>
      <c r="J640" s="820">
        <v>15</v>
      </c>
      <c r="K640" s="820" t="s">
        <v>8454</v>
      </c>
      <c r="L640" s="822" t="s">
        <v>18877</v>
      </c>
    </row>
    <row r="641" spans="1:12" x14ac:dyDescent="0.25">
      <c r="A641" s="822" t="s">
        <v>9481</v>
      </c>
      <c r="B641" s="824" t="s">
        <v>9370</v>
      </c>
      <c r="C641" s="820" t="b">
        <v>1</v>
      </c>
      <c r="D641" s="820" t="b">
        <v>1</v>
      </c>
      <c r="E641" s="820" t="b">
        <v>0</v>
      </c>
      <c r="F641" s="820" t="b">
        <v>0</v>
      </c>
      <c r="G641" s="820" t="b">
        <v>0</v>
      </c>
      <c r="H641" s="820" t="b">
        <v>0</v>
      </c>
      <c r="I641" s="820">
        <v>1</v>
      </c>
      <c r="J641" s="820">
        <v>15</v>
      </c>
      <c r="K641" s="820" t="s">
        <v>8454</v>
      </c>
      <c r="L641" s="822" t="s">
        <v>18863</v>
      </c>
    </row>
    <row r="642" spans="1:12" x14ac:dyDescent="0.25">
      <c r="A642" s="822" t="s">
        <v>9482</v>
      </c>
      <c r="B642" s="824" t="s">
        <v>9372</v>
      </c>
      <c r="C642" s="820" t="b">
        <v>1</v>
      </c>
      <c r="D642" s="820" t="b">
        <v>1</v>
      </c>
      <c r="E642" s="820" t="b">
        <v>0</v>
      </c>
      <c r="F642" s="820" t="b">
        <v>0</v>
      </c>
      <c r="G642" s="820" t="b">
        <v>0</v>
      </c>
      <c r="H642" s="820" t="b">
        <v>0</v>
      </c>
      <c r="I642" s="820">
        <v>1</v>
      </c>
      <c r="J642" s="820">
        <v>15</v>
      </c>
      <c r="K642" s="820" t="s">
        <v>8454</v>
      </c>
      <c r="L642" s="822" t="s">
        <v>18864</v>
      </c>
    </row>
    <row r="643" spans="1:12" x14ac:dyDescent="0.25">
      <c r="A643" s="822" t="s">
        <v>9483</v>
      </c>
      <c r="B643" s="824" t="s">
        <v>9407</v>
      </c>
      <c r="C643" s="820" t="b">
        <v>1</v>
      </c>
      <c r="D643" s="820" t="b">
        <v>1</v>
      </c>
      <c r="E643" s="820" t="b">
        <v>0</v>
      </c>
      <c r="F643" s="820" t="b">
        <v>0</v>
      </c>
      <c r="G643" s="820" t="b">
        <v>0</v>
      </c>
      <c r="H643" s="820" t="b">
        <v>0</v>
      </c>
      <c r="I643" s="820">
        <v>1</v>
      </c>
      <c r="J643" s="820">
        <v>2</v>
      </c>
      <c r="K643" s="820" t="s">
        <v>8454</v>
      </c>
      <c r="L643" s="822" t="s">
        <v>18878</v>
      </c>
    </row>
    <row r="644" spans="1:12" x14ac:dyDescent="0.25">
      <c r="A644" s="822" t="s">
        <v>9484</v>
      </c>
      <c r="B644" s="824" t="s">
        <v>9409</v>
      </c>
      <c r="C644" s="820" t="b">
        <v>1</v>
      </c>
      <c r="D644" s="820" t="b">
        <v>1</v>
      </c>
      <c r="E644" s="820" t="b">
        <v>0</v>
      </c>
      <c r="F644" s="820" t="b">
        <v>0</v>
      </c>
      <c r="G644" s="820" t="b">
        <v>0</v>
      </c>
      <c r="H644" s="820" t="b">
        <v>0</v>
      </c>
      <c r="I644" s="820">
        <v>1</v>
      </c>
      <c r="J644" s="820">
        <v>1</v>
      </c>
      <c r="K644" s="820" t="s">
        <v>8454</v>
      </c>
      <c r="L644" s="822" t="s">
        <v>18879</v>
      </c>
    </row>
    <row r="645" spans="1:12" x14ac:dyDescent="0.25">
      <c r="A645" s="822" t="s">
        <v>9485</v>
      </c>
      <c r="B645" s="824" t="s">
        <v>9411</v>
      </c>
      <c r="C645" s="820" t="b">
        <v>1</v>
      </c>
      <c r="D645" s="820" t="b">
        <v>1</v>
      </c>
      <c r="E645" s="820" t="b">
        <v>0</v>
      </c>
      <c r="F645" s="820" t="b">
        <v>0</v>
      </c>
      <c r="G645" s="820" t="b">
        <v>0</v>
      </c>
      <c r="H645" s="820" t="b">
        <v>0</v>
      </c>
      <c r="I645" s="820">
        <v>1</v>
      </c>
      <c r="J645" s="820">
        <v>2</v>
      </c>
      <c r="K645" s="820" t="s">
        <v>8454</v>
      </c>
      <c r="L645" s="822" t="s">
        <v>18880</v>
      </c>
    </row>
    <row r="646" spans="1:12" x14ac:dyDescent="0.25">
      <c r="A646" s="822" t="s">
        <v>9486</v>
      </c>
      <c r="B646" s="824" t="s">
        <v>9380</v>
      </c>
      <c r="C646" s="820" t="b">
        <v>1</v>
      </c>
      <c r="D646" s="820" t="b">
        <v>1</v>
      </c>
      <c r="E646" s="820" t="b">
        <v>0</v>
      </c>
      <c r="F646" s="820" t="b">
        <v>0</v>
      </c>
      <c r="G646" s="820" t="b">
        <v>0</v>
      </c>
      <c r="H646" s="820" t="b">
        <v>0</v>
      </c>
      <c r="I646" s="820">
        <v>1</v>
      </c>
      <c r="J646" s="820">
        <v>75</v>
      </c>
      <c r="K646" s="820" t="s">
        <v>8454</v>
      </c>
      <c r="L646" s="822" t="s">
        <v>18868</v>
      </c>
    </row>
    <row r="647" spans="1:12" x14ac:dyDescent="0.25">
      <c r="A647" s="822" t="s">
        <v>9487</v>
      </c>
      <c r="B647" s="824" t="s">
        <v>9488</v>
      </c>
      <c r="C647" s="820" t="b">
        <v>1</v>
      </c>
      <c r="D647" s="820" t="b">
        <v>1</v>
      </c>
      <c r="E647" s="820" t="b">
        <v>0</v>
      </c>
      <c r="F647" s="820" t="b">
        <v>0</v>
      </c>
      <c r="G647" s="820" t="b">
        <v>0</v>
      </c>
      <c r="H647" s="820" t="b">
        <v>0</v>
      </c>
      <c r="I647" s="820">
        <v>1</v>
      </c>
      <c r="J647" s="820">
        <v>4</v>
      </c>
      <c r="K647" s="820" t="s">
        <v>8454</v>
      </c>
      <c r="L647" s="822" t="s">
        <v>18894</v>
      </c>
    </row>
    <row r="648" spans="1:12" x14ac:dyDescent="0.25">
      <c r="A648" s="822" t="s">
        <v>9489</v>
      </c>
      <c r="B648" s="824" t="s">
        <v>9490</v>
      </c>
      <c r="C648" s="820" t="b">
        <v>1</v>
      </c>
      <c r="D648" s="820" t="b">
        <v>1</v>
      </c>
      <c r="E648" s="820" t="b">
        <v>0</v>
      </c>
      <c r="F648" s="820" t="b">
        <v>0</v>
      </c>
      <c r="G648" s="820" t="b">
        <v>0</v>
      </c>
      <c r="H648" s="820" t="b">
        <v>0</v>
      </c>
      <c r="I648" s="820">
        <v>1</v>
      </c>
      <c r="J648" s="820">
        <v>1</v>
      </c>
      <c r="K648" s="820" t="s">
        <v>8454</v>
      </c>
      <c r="L648" s="822" t="s">
        <v>18895</v>
      </c>
    </row>
    <row r="649" spans="1:12" x14ac:dyDescent="0.25">
      <c r="A649" s="822" t="s">
        <v>9491</v>
      </c>
      <c r="B649" s="824" t="s">
        <v>9492</v>
      </c>
      <c r="C649" s="820" t="b">
        <v>1</v>
      </c>
      <c r="D649" s="820" t="b">
        <v>1</v>
      </c>
      <c r="E649" s="820" t="b">
        <v>0</v>
      </c>
      <c r="F649" s="820" t="b">
        <v>0</v>
      </c>
      <c r="G649" s="820" t="b">
        <v>0</v>
      </c>
      <c r="H649" s="820" t="b">
        <v>0</v>
      </c>
      <c r="I649" s="820">
        <v>1</v>
      </c>
      <c r="J649" s="820">
        <v>1</v>
      </c>
      <c r="K649" s="820" t="s">
        <v>8454</v>
      </c>
      <c r="L649" s="822" t="s">
        <v>18896</v>
      </c>
    </row>
    <row r="650" spans="1:12" x14ac:dyDescent="0.25">
      <c r="A650" s="822" t="s">
        <v>9493</v>
      </c>
      <c r="B650" s="824" t="s">
        <v>9494</v>
      </c>
      <c r="C650" s="820" t="b">
        <v>1</v>
      </c>
      <c r="D650" s="820" t="b">
        <v>1</v>
      </c>
      <c r="E650" s="820" t="b">
        <v>0</v>
      </c>
      <c r="F650" s="820" t="b">
        <v>0</v>
      </c>
      <c r="G650" s="820" t="b">
        <v>0</v>
      </c>
      <c r="H650" s="820" t="b">
        <v>0</v>
      </c>
      <c r="I650" s="820">
        <v>1</v>
      </c>
      <c r="J650" s="820">
        <v>1</v>
      </c>
      <c r="K650" s="820" t="s">
        <v>8454</v>
      </c>
      <c r="L650" s="822" t="s">
        <v>18897</v>
      </c>
    </row>
    <row r="651" spans="1:12" x14ac:dyDescent="0.25">
      <c r="A651" s="822" t="s">
        <v>9495</v>
      </c>
      <c r="B651" s="824" t="s">
        <v>9496</v>
      </c>
      <c r="C651" s="820" t="b">
        <v>1</v>
      </c>
      <c r="D651" s="820" t="b">
        <v>1</v>
      </c>
      <c r="E651" s="820" t="b">
        <v>0</v>
      </c>
      <c r="F651" s="820" t="b">
        <v>0</v>
      </c>
      <c r="G651" s="820" t="b">
        <v>0</v>
      </c>
      <c r="H651" s="820" t="b">
        <v>0</v>
      </c>
      <c r="I651" s="820">
        <v>1</v>
      </c>
      <c r="J651" s="820">
        <v>867</v>
      </c>
      <c r="K651" s="820" t="s">
        <v>8454</v>
      </c>
      <c r="L651" s="822" t="s">
        <v>18898</v>
      </c>
    </row>
    <row r="652" spans="1:12" x14ac:dyDescent="0.25">
      <c r="A652" s="822" t="s">
        <v>9497</v>
      </c>
      <c r="B652" s="824" t="s">
        <v>9498</v>
      </c>
      <c r="C652" s="820" t="b">
        <v>1</v>
      </c>
      <c r="D652" s="820" t="b">
        <v>1</v>
      </c>
      <c r="E652" s="820" t="b">
        <v>0</v>
      </c>
      <c r="F652" s="820" t="b">
        <v>0</v>
      </c>
      <c r="G652" s="820" t="b">
        <v>0</v>
      </c>
      <c r="H652" s="820" t="b">
        <v>0</v>
      </c>
      <c r="I652" s="820">
        <v>1</v>
      </c>
      <c r="J652" s="820">
        <v>51</v>
      </c>
      <c r="K652" s="820" t="s">
        <v>8454</v>
      </c>
      <c r="L652" s="822" t="s">
        <v>18899</v>
      </c>
    </row>
    <row r="653" spans="1:12" x14ac:dyDescent="0.25">
      <c r="A653" s="822" t="s">
        <v>9499</v>
      </c>
      <c r="B653" s="824" t="s">
        <v>9500</v>
      </c>
      <c r="C653" s="820" t="b">
        <v>1</v>
      </c>
      <c r="D653" s="820" t="b">
        <v>1</v>
      </c>
      <c r="E653" s="820" t="b">
        <v>0</v>
      </c>
      <c r="F653" s="820" t="b">
        <v>0</v>
      </c>
      <c r="G653" s="820" t="b">
        <v>0</v>
      </c>
      <c r="H653" s="820" t="b">
        <v>0</v>
      </c>
      <c r="I653" s="820">
        <v>1</v>
      </c>
      <c r="J653" s="820">
        <v>51</v>
      </c>
      <c r="K653" s="820" t="s">
        <v>8454</v>
      </c>
      <c r="L653" s="822" t="s">
        <v>18900</v>
      </c>
    </row>
    <row r="654" spans="1:12" x14ac:dyDescent="0.25">
      <c r="A654" s="822" t="s">
        <v>9501</v>
      </c>
      <c r="B654" s="824" t="s">
        <v>9502</v>
      </c>
      <c r="C654" s="820" t="b">
        <v>1</v>
      </c>
      <c r="D654" s="820" t="b">
        <v>1</v>
      </c>
      <c r="E654" s="820" t="b">
        <v>0</v>
      </c>
      <c r="F654" s="820" t="b">
        <v>0</v>
      </c>
      <c r="G654" s="820" t="b">
        <v>0</v>
      </c>
      <c r="H654" s="820" t="b">
        <v>0</v>
      </c>
      <c r="I654" s="820">
        <v>1</v>
      </c>
      <c r="J654" s="820">
        <v>34</v>
      </c>
      <c r="K654" s="820" t="s">
        <v>8454</v>
      </c>
      <c r="L654" s="822" t="s">
        <v>18901</v>
      </c>
    </row>
    <row r="655" spans="1:12" x14ac:dyDescent="0.25">
      <c r="A655" s="822" t="s">
        <v>9503</v>
      </c>
      <c r="B655" s="824" t="s">
        <v>9504</v>
      </c>
      <c r="C655" s="820" t="b">
        <v>1</v>
      </c>
      <c r="D655" s="820" t="b">
        <v>1</v>
      </c>
      <c r="E655" s="820" t="b">
        <v>0</v>
      </c>
      <c r="F655" s="820" t="b">
        <v>0</v>
      </c>
      <c r="G655" s="820" t="b">
        <v>0</v>
      </c>
      <c r="H655" s="820" t="b">
        <v>0</v>
      </c>
      <c r="I655" s="820">
        <v>1</v>
      </c>
      <c r="J655" s="820">
        <v>17</v>
      </c>
      <c r="K655" s="820" t="s">
        <v>8454</v>
      </c>
      <c r="L655" s="822" t="s">
        <v>18902</v>
      </c>
    </row>
    <row r="656" spans="1:12" x14ac:dyDescent="0.25">
      <c r="A656" s="822" t="s">
        <v>9505</v>
      </c>
      <c r="B656" s="824" t="s">
        <v>9506</v>
      </c>
      <c r="C656" s="820" t="b">
        <v>1</v>
      </c>
      <c r="D656" s="820" t="b">
        <v>1</v>
      </c>
      <c r="E656" s="820" t="b">
        <v>0</v>
      </c>
      <c r="F656" s="820" t="b">
        <v>0</v>
      </c>
      <c r="G656" s="820" t="b">
        <v>0</v>
      </c>
      <c r="H656" s="820" t="b">
        <v>0</v>
      </c>
      <c r="I656" s="820">
        <v>1</v>
      </c>
      <c r="J656" s="820">
        <v>17</v>
      </c>
      <c r="K656" s="820" t="s">
        <v>8454</v>
      </c>
      <c r="L656" s="822" t="s">
        <v>18903</v>
      </c>
    </row>
    <row r="657" spans="1:12" x14ac:dyDescent="0.25">
      <c r="A657" s="822" t="s">
        <v>9507</v>
      </c>
      <c r="B657" s="824" t="s">
        <v>9508</v>
      </c>
      <c r="C657" s="820" t="b">
        <v>1</v>
      </c>
      <c r="D657" s="820" t="b">
        <v>1</v>
      </c>
      <c r="E657" s="820" t="b">
        <v>0</v>
      </c>
      <c r="F657" s="820" t="b">
        <v>0</v>
      </c>
      <c r="G657" s="820" t="b">
        <v>0</v>
      </c>
      <c r="H657" s="820" t="b">
        <v>0</v>
      </c>
      <c r="I657" s="820">
        <v>1</v>
      </c>
      <c r="J657" s="820">
        <v>306</v>
      </c>
      <c r="K657" s="820" t="s">
        <v>8454</v>
      </c>
      <c r="L657" s="822" t="s">
        <v>18904</v>
      </c>
    </row>
    <row r="658" spans="1:12" x14ac:dyDescent="0.25">
      <c r="A658" s="822" t="s">
        <v>9509</v>
      </c>
      <c r="B658" s="824" t="s">
        <v>9510</v>
      </c>
      <c r="C658" s="820" t="b">
        <v>1</v>
      </c>
      <c r="D658" s="820" t="b">
        <v>1</v>
      </c>
      <c r="E658" s="820" t="b">
        <v>0</v>
      </c>
      <c r="F658" s="820" t="b">
        <v>0</v>
      </c>
      <c r="G658" s="820" t="b">
        <v>0</v>
      </c>
      <c r="H658" s="820" t="b">
        <v>0</v>
      </c>
      <c r="I658" s="820">
        <v>1</v>
      </c>
      <c r="J658" s="820">
        <v>4</v>
      </c>
      <c r="K658" s="820" t="s">
        <v>8454</v>
      </c>
      <c r="L658" s="822" t="s">
        <v>18905</v>
      </c>
    </row>
    <row r="659" spans="1:12" x14ac:dyDescent="0.25">
      <c r="A659" s="822" t="s">
        <v>9511</v>
      </c>
      <c r="B659" s="824" t="s">
        <v>9512</v>
      </c>
      <c r="C659" s="820" t="b">
        <v>1</v>
      </c>
      <c r="D659" s="820" t="b">
        <v>1</v>
      </c>
      <c r="E659" s="820" t="b">
        <v>0</v>
      </c>
      <c r="F659" s="820" t="b">
        <v>0</v>
      </c>
      <c r="G659" s="820" t="b">
        <v>0</v>
      </c>
      <c r="H659" s="820" t="b">
        <v>0</v>
      </c>
      <c r="I659" s="820">
        <v>1</v>
      </c>
      <c r="J659" s="820">
        <v>1</v>
      </c>
      <c r="K659" s="820" t="s">
        <v>8454</v>
      </c>
      <c r="L659" s="822" t="s">
        <v>18906</v>
      </c>
    </row>
    <row r="660" spans="1:12" x14ac:dyDescent="0.25">
      <c r="A660" s="822" t="s">
        <v>9513</v>
      </c>
      <c r="B660" s="824" t="s">
        <v>9494</v>
      </c>
      <c r="C660" s="820" t="b">
        <v>1</v>
      </c>
      <c r="D660" s="820" t="b">
        <v>1</v>
      </c>
      <c r="E660" s="820" t="b">
        <v>0</v>
      </c>
      <c r="F660" s="820" t="b">
        <v>0</v>
      </c>
      <c r="G660" s="820" t="b">
        <v>0</v>
      </c>
      <c r="H660" s="820" t="b">
        <v>0</v>
      </c>
      <c r="I660" s="820">
        <v>1</v>
      </c>
      <c r="J660" s="820">
        <v>1</v>
      </c>
      <c r="K660" s="820" t="s">
        <v>8454</v>
      </c>
      <c r="L660" s="822" t="s">
        <v>18897</v>
      </c>
    </row>
    <row r="661" spans="1:12" x14ac:dyDescent="0.25">
      <c r="A661" s="822" t="s">
        <v>9514</v>
      </c>
      <c r="B661" s="824" t="s">
        <v>9515</v>
      </c>
      <c r="C661" s="820" t="b">
        <v>1</v>
      </c>
      <c r="D661" s="820" t="b">
        <v>1</v>
      </c>
      <c r="E661" s="820" t="b">
        <v>0</v>
      </c>
      <c r="F661" s="820" t="b">
        <v>0</v>
      </c>
      <c r="G661" s="820" t="b">
        <v>0</v>
      </c>
      <c r="H661" s="820" t="b">
        <v>0</v>
      </c>
      <c r="I661" s="820">
        <v>1</v>
      </c>
      <c r="J661" s="820">
        <v>255</v>
      </c>
      <c r="K661" s="820" t="s">
        <v>8454</v>
      </c>
      <c r="L661" s="822" t="s">
        <v>18907</v>
      </c>
    </row>
    <row r="662" spans="1:12" x14ac:dyDescent="0.25">
      <c r="A662" s="822" t="s">
        <v>9516</v>
      </c>
      <c r="B662" s="824" t="s">
        <v>9498</v>
      </c>
      <c r="C662" s="820" t="b">
        <v>1</v>
      </c>
      <c r="D662" s="820" t="b">
        <v>1</v>
      </c>
      <c r="E662" s="820" t="b">
        <v>0</v>
      </c>
      <c r="F662" s="820" t="b">
        <v>0</v>
      </c>
      <c r="G662" s="820" t="b">
        <v>0</v>
      </c>
      <c r="H662" s="820" t="b">
        <v>0</v>
      </c>
      <c r="I662" s="820">
        <v>1</v>
      </c>
      <c r="J662" s="820">
        <v>51</v>
      </c>
      <c r="K662" s="820" t="s">
        <v>8454</v>
      </c>
      <c r="L662" s="822" t="s">
        <v>18899</v>
      </c>
    </row>
    <row r="663" spans="1:12" x14ac:dyDescent="0.25">
      <c r="A663" s="822" t="s">
        <v>9517</v>
      </c>
      <c r="B663" s="824" t="s">
        <v>9500</v>
      </c>
      <c r="C663" s="820" t="b">
        <v>1</v>
      </c>
      <c r="D663" s="820" t="b">
        <v>1</v>
      </c>
      <c r="E663" s="820" t="b">
        <v>0</v>
      </c>
      <c r="F663" s="820" t="b">
        <v>0</v>
      </c>
      <c r="G663" s="820" t="b">
        <v>0</v>
      </c>
      <c r="H663" s="820" t="b">
        <v>0</v>
      </c>
      <c r="I663" s="820">
        <v>1</v>
      </c>
      <c r="J663" s="820">
        <v>51</v>
      </c>
      <c r="K663" s="820" t="s">
        <v>8454</v>
      </c>
      <c r="L663" s="822" t="s">
        <v>18900</v>
      </c>
    </row>
    <row r="664" spans="1:12" x14ac:dyDescent="0.25">
      <c r="A664" s="822" t="s">
        <v>9518</v>
      </c>
      <c r="B664" s="824" t="s">
        <v>9519</v>
      </c>
      <c r="C664" s="820" t="b">
        <v>1</v>
      </c>
      <c r="D664" s="820" t="b">
        <v>1</v>
      </c>
      <c r="E664" s="820" t="b">
        <v>0</v>
      </c>
      <c r="F664" s="820" t="b">
        <v>0</v>
      </c>
      <c r="G664" s="820" t="b">
        <v>0</v>
      </c>
      <c r="H664" s="820" t="b">
        <v>0</v>
      </c>
      <c r="I664" s="820">
        <v>1</v>
      </c>
      <c r="J664" s="820">
        <v>10</v>
      </c>
      <c r="K664" s="820" t="s">
        <v>8454</v>
      </c>
      <c r="L664" s="822" t="s">
        <v>18908</v>
      </c>
    </row>
    <row r="665" spans="1:12" x14ac:dyDescent="0.25">
      <c r="A665" s="822" t="s">
        <v>9520</v>
      </c>
      <c r="B665" s="824" t="s">
        <v>9521</v>
      </c>
      <c r="C665" s="820" t="b">
        <v>1</v>
      </c>
      <c r="D665" s="820" t="b">
        <v>1</v>
      </c>
      <c r="E665" s="820" t="b">
        <v>0</v>
      </c>
      <c r="F665" s="820" t="b">
        <v>0</v>
      </c>
      <c r="G665" s="820" t="b">
        <v>0</v>
      </c>
      <c r="H665" s="820" t="b">
        <v>0</v>
      </c>
      <c r="I665" s="820">
        <v>1</v>
      </c>
      <c r="J665" s="820">
        <v>5</v>
      </c>
      <c r="K665" s="820" t="s">
        <v>8454</v>
      </c>
      <c r="L665" s="822" t="s">
        <v>18909</v>
      </c>
    </row>
    <row r="666" spans="1:12" x14ac:dyDescent="0.25">
      <c r="A666" s="822" t="s">
        <v>9522</v>
      </c>
      <c r="B666" s="824" t="s">
        <v>9523</v>
      </c>
      <c r="C666" s="820" t="b">
        <v>1</v>
      </c>
      <c r="D666" s="820" t="b">
        <v>1</v>
      </c>
      <c r="E666" s="820" t="b">
        <v>0</v>
      </c>
      <c r="F666" s="820" t="b">
        <v>0</v>
      </c>
      <c r="G666" s="820" t="b">
        <v>0</v>
      </c>
      <c r="H666" s="820" t="b">
        <v>0</v>
      </c>
      <c r="I666" s="820">
        <v>1</v>
      </c>
      <c r="J666" s="820">
        <v>15</v>
      </c>
      <c r="K666" s="820" t="s">
        <v>8454</v>
      </c>
      <c r="L666" s="822" t="s">
        <v>18910</v>
      </c>
    </row>
    <row r="667" spans="1:12" x14ac:dyDescent="0.25">
      <c r="A667" s="822" t="s">
        <v>9524</v>
      </c>
      <c r="B667" s="824" t="s">
        <v>9508</v>
      </c>
      <c r="C667" s="820" t="b">
        <v>1</v>
      </c>
      <c r="D667" s="820" t="b">
        <v>1</v>
      </c>
      <c r="E667" s="820" t="b">
        <v>0</v>
      </c>
      <c r="F667" s="820" t="b">
        <v>0</v>
      </c>
      <c r="G667" s="820" t="b">
        <v>0</v>
      </c>
      <c r="H667" s="820" t="b">
        <v>0</v>
      </c>
      <c r="I667" s="820">
        <v>1</v>
      </c>
      <c r="J667" s="820">
        <v>306</v>
      </c>
      <c r="K667" s="820" t="s">
        <v>8454</v>
      </c>
      <c r="L667" s="822" t="s">
        <v>18904</v>
      </c>
    </row>
    <row r="668" spans="1:12" x14ac:dyDescent="0.25">
      <c r="A668" s="822" t="s">
        <v>9525</v>
      </c>
      <c r="B668" s="824" t="s">
        <v>9526</v>
      </c>
      <c r="C668" s="820" t="b">
        <v>1</v>
      </c>
      <c r="D668" s="820" t="b">
        <v>1</v>
      </c>
      <c r="E668" s="820" t="b">
        <v>0</v>
      </c>
      <c r="F668" s="820" t="b">
        <v>0</v>
      </c>
      <c r="G668" s="820" t="b">
        <v>0</v>
      </c>
      <c r="H668" s="820" t="b">
        <v>0</v>
      </c>
      <c r="I668" s="820">
        <v>1</v>
      </c>
      <c r="J668" s="820">
        <v>4</v>
      </c>
      <c r="K668" s="820" t="s">
        <v>8454</v>
      </c>
      <c r="L668" s="822" t="s">
        <v>18911</v>
      </c>
    </row>
    <row r="669" spans="1:12" x14ac:dyDescent="0.25">
      <c r="A669" s="822" t="s">
        <v>9527</v>
      </c>
      <c r="B669" s="824" t="s">
        <v>9528</v>
      </c>
      <c r="C669" s="820" t="b">
        <v>1</v>
      </c>
      <c r="D669" s="820" t="b">
        <v>1</v>
      </c>
      <c r="E669" s="820" t="b">
        <v>0</v>
      </c>
      <c r="F669" s="820" t="b">
        <v>0</v>
      </c>
      <c r="G669" s="820" t="b">
        <v>0</v>
      </c>
      <c r="H669" s="820" t="b">
        <v>0</v>
      </c>
      <c r="I669" s="820">
        <v>1</v>
      </c>
      <c r="J669" s="820">
        <v>1</v>
      </c>
      <c r="K669" s="820" t="s">
        <v>8454</v>
      </c>
      <c r="L669" s="822" t="s">
        <v>18912</v>
      </c>
    </row>
    <row r="670" spans="1:12" x14ac:dyDescent="0.25">
      <c r="A670" s="822" t="s">
        <v>9529</v>
      </c>
      <c r="B670" s="824" t="s">
        <v>9494</v>
      </c>
      <c r="C670" s="820" t="b">
        <v>1</v>
      </c>
      <c r="D670" s="820" t="b">
        <v>1</v>
      </c>
      <c r="E670" s="820" t="b">
        <v>0</v>
      </c>
      <c r="F670" s="820" t="b">
        <v>0</v>
      </c>
      <c r="G670" s="820" t="b">
        <v>0</v>
      </c>
      <c r="H670" s="820" t="b">
        <v>0</v>
      </c>
      <c r="I670" s="820">
        <v>1</v>
      </c>
      <c r="J670" s="820">
        <v>1</v>
      </c>
      <c r="K670" s="820" t="s">
        <v>8454</v>
      </c>
      <c r="L670" s="822" t="s">
        <v>18897</v>
      </c>
    </row>
    <row r="671" spans="1:12" x14ac:dyDescent="0.25">
      <c r="A671" s="822" t="s">
        <v>9530</v>
      </c>
      <c r="B671" s="824" t="s">
        <v>9531</v>
      </c>
      <c r="C671" s="820" t="b">
        <v>1</v>
      </c>
      <c r="D671" s="820" t="b">
        <v>1</v>
      </c>
      <c r="E671" s="820" t="b">
        <v>0</v>
      </c>
      <c r="F671" s="820" t="b">
        <v>0</v>
      </c>
      <c r="G671" s="820" t="b">
        <v>0</v>
      </c>
      <c r="H671" s="820" t="b">
        <v>0</v>
      </c>
      <c r="I671" s="820">
        <v>1</v>
      </c>
      <c r="J671" s="820">
        <v>51</v>
      </c>
      <c r="K671" s="820" t="s">
        <v>8454</v>
      </c>
      <c r="L671" s="822" t="s">
        <v>18913</v>
      </c>
    </row>
    <row r="672" spans="1:12" x14ac:dyDescent="0.25">
      <c r="A672" s="822" t="s">
        <v>9532</v>
      </c>
      <c r="B672" s="824" t="s">
        <v>9498</v>
      </c>
      <c r="C672" s="820" t="b">
        <v>1</v>
      </c>
      <c r="D672" s="820" t="b">
        <v>1</v>
      </c>
      <c r="E672" s="820" t="b">
        <v>0</v>
      </c>
      <c r="F672" s="820" t="b">
        <v>0</v>
      </c>
      <c r="G672" s="820" t="b">
        <v>0</v>
      </c>
      <c r="H672" s="820" t="b">
        <v>0</v>
      </c>
      <c r="I672" s="820">
        <v>1</v>
      </c>
      <c r="J672" s="820">
        <v>51</v>
      </c>
      <c r="K672" s="820" t="s">
        <v>8454</v>
      </c>
      <c r="L672" s="822" t="s">
        <v>18899</v>
      </c>
    </row>
    <row r="673" spans="1:12" x14ac:dyDescent="0.25">
      <c r="A673" s="822" t="s">
        <v>9533</v>
      </c>
      <c r="B673" s="824" t="s">
        <v>9500</v>
      </c>
      <c r="C673" s="820" t="b">
        <v>1</v>
      </c>
      <c r="D673" s="820" t="b">
        <v>1</v>
      </c>
      <c r="E673" s="820" t="b">
        <v>0</v>
      </c>
      <c r="F673" s="820" t="b">
        <v>0</v>
      </c>
      <c r="G673" s="820" t="b">
        <v>0</v>
      </c>
      <c r="H673" s="820" t="b">
        <v>0</v>
      </c>
      <c r="I673" s="820">
        <v>1</v>
      </c>
      <c r="J673" s="820">
        <v>51</v>
      </c>
      <c r="K673" s="820" t="s">
        <v>8454</v>
      </c>
      <c r="L673" s="822" t="s">
        <v>18900</v>
      </c>
    </row>
    <row r="674" spans="1:12" x14ac:dyDescent="0.25">
      <c r="A674" s="822" t="s">
        <v>9534</v>
      </c>
      <c r="B674" s="824" t="s">
        <v>9535</v>
      </c>
      <c r="C674" s="820" t="b">
        <v>1</v>
      </c>
      <c r="D674" s="820" t="b">
        <v>1</v>
      </c>
      <c r="E674" s="820" t="b">
        <v>0</v>
      </c>
      <c r="F674" s="820" t="b">
        <v>0</v>
      </c>
      <c r="G674" s="820" t="b">
        <v>0</v>
      </c>
      <c r="H674" s="820" t="b">
        <v>0</v>
      </c>
      <c r="I674" s="820">
        <v>1</v>
      </c>
      <c r="J674" s="820">
        <v>1</v>
      </c>
      <c r="K674" s="820" t="s">
        <v>8454</v>
      </c>
      <c r="L674" s="822" t="s">
        <v>18914</v>
      </c>
    </row>
    <row r="675" spans="1:12" x14ac:dyDescent="0.25">
      <c r="A675" s="822" t="s">
        <v>9536</v>
      </c>
      <c r="B675" s="824" t="s">
        <v>9537</v>
      </c>
      <c r="C675" s="820" t="b">
        <v>1</v>
      </c>
      <c r="D675" s="820" t="b">
        <v>1</v>
      </c>
      <c r="E675" s="820" t="b">
        <v>0</v>
      </c>
      <c r="F675" s="820" t="b">
        <v>0</v>
      </c>
      <c r="G675" s="820" t="b">
        <v>0</v>
      </c>
      <c r="H675" s="820" t="b">
        <v>0</v>
      </c>
      <c r="I675" s="820">
        <v>1</v>
      </c>
      <c r="J675" s="820">
        <v>1</v>
      </c>
      <c r="K675" s="820" t="s">
        <v>8454</v>
      </c>
      <c r="L675" s="822" t="s">
        <v>18915</v>
      </c>
    </row>
    <row r="676" spans="1:12" x14ac:dyDescent="0.25">
      <c r="A676" s="822" t="s">
        <v>9538</v>
      </c>
      <c r="B676" s="824" t="s">
        <v>9539</v>
      </c>
      <c r="C676" s="820" t="b">
        <v>1</v>
      </c>
      <c r="D676" s="820" t="b">
        <v>1</v>
      </c>
      <c r="E676" s="820" t="b">
        <v>0</v>
      </c>
      <c r="F676" s="820" t="b">
        <v>0</v>
      </c>
      <c r="G676" s="820" t="b">
        <v>0</v>
      </c>
      <c r="H676" s="820" t="b">
        <v>0</v>
      </c>
      <c r="I676" s="820">
        <v>1</v>
      </c>
      <c r="J676" s="820">
        <v>2</v>
      </c>
      <c r="K676" s="820" t="s">
        <v>8454</v>
      </c>
      <c r="L676" s="822" t="s">
        <v>18916</v>
      </c>
    </row>
    <row r="677" spans="1:12" x14ac:dyDescent="0.25">
      <c r="A677" s="822" t="s">
        <v>9540</v>
      </c>
      <c r="B677" s="824" t="s">
        <v>9508</v>
      </c>
      <c r="C677" s="820" t="b">
        <v>1</v>
      </c>
      <c r="D677" s="820" t="b">
        <v>1</v>
      </c>
      <c r="E677" s="820" t="b">
        <v>0</v>
      </c>
      <c r="F677" s="820" t="b">
        <v>0</v>
      </c>
      <c r="G677" s="820" t="b">
        <v>0</v>
      </c>
      <c r="H677" s="820" t="b">
        <v>0</v>
      </c>
      <c r="I677" s="820">
        <v>1</v>
      </c>
      <c r="J677" s="820">
        <v>306</v>
      </c>
      <c r="K677" s="820" t="s">
        <v>8454</v>
      </c>
      <c r="L677" s="822" t="s">
        <v>18904</v>
      </c>
    </row>
    <row r="678" spans="1:12" x14ac:dyDescent="0.25">
      <c r="A678" s="822" t="s">
        <v>9541</v>
      </c>
      <c r="B678" s="824" t="s">
        <v>9542</v>
      </c>
      <c r="C678" s="820" t="b">
        <v>1</v>
      </c>
      <c r="D678" s="820" t="b">
        <v>1</v>
      </c>
      <c r="E678" s="820" t="b">
        <v>0</v>
      </c>
      <c r="F678" s="820" t="b">
        <v>0</v>
      </c>
      <c r="G678" s="820" t="b">
        <v>0</v>
      </c>
      <c r="H678" s="820" t="b">
        <v>0</v>
      </c>
      <c r="I678" s="820">
        <v>1</v>
      </c>
      <c r="J678" s="820">
        <v>4</v>
      </c>
      <c r="K678" s="820" t="s">
        <v>8454</v>
      </c>
      <c r="L678" s="822" t="s">
        <v>18917</v>
      </c>
    </row>
    <row r="679" spans="1:12" x14ac:dyDescent="0.25">
      <c r="A679" s="822" t="s">
        <v>9543</v>
      </c>
      <c r="B679" s="824" t="s">
        <v>9544</v>
      </c>
      <c r="C679" s="820" t="b">
        <v>1</v>
      </c>
      <c r="D679" s="820" t="b">
        <v>1</v>
      </c>
      <c r="E679" s="820" t="b">
        <v>0</v>
      </c>
      <c r="F679" s="820" t="b">
        <v>0</v>
      </c>
      <c r="G679" s="820" t="b">
        <v>0</v>
      </c>
      <c r="H679" s="820" t="b">
        <v>0</v>
      </c>
      <c r="I679" s="820">
        <v>1</v>
      </c>
      <c r="J679" s="820">
        <v>1</v>
      </c>
      <c r="K679" s="820" t="s">
        <v>8454</v>
      </c>
      <c r="L679" s="822" t="s">
        <v>18918</v>
      </c>
    </row>
    <row r="680" spans="1:12" x14ac:dyDescent="0.25">
      <c r="A680" s="822" t="s">
        <v>9545</v>
      </c>
      <c r="B680" s="824" t="s">
        <v>9546</v>
      </c>
      <c r="C680" s="820" t="b">
        <v>1</v>
      </c>
      <c r="D680" s="820" t="b">
        <v>1</v>
      </c>
      <c r="E680" s="820" t="b">
        <v>0</v>
      </c>
      <c r="F680" s="820" t="b">
        <v>0</v>
      </c>
      <c r="G680" s="820" t="b">
        <v>0</v>
      </c>
      <c r="H680" s="820" t="b">
        <v>0</v>
      </c>
      <c r="I680" s="820">
        <v>1</v>
      </c>
      <c r="J680" s="820">
        <v>1</v>
      </c>
      <c r="K680" s="820" t="s">
        <v>8454</v>
      </c>
      <c r="L680" s="822" t="s">
        <v>18919</v>
      </c>
    </row>
    <row r="681" spans="1:12" x14ac:dyDescent="0.25">
      <c r="A681" s="822" t="s">
        <v>9547</v>
      </c>
      <c r="B681" s="824" t="s">
        <v>9548</v>
      </c>
      <c r="C681" s="820" t="b">
        <v>1</v>
      </c>
      <c r="D681" s="820" t="b">
        <v>1</v>
      </c>
      <c r="E681" s="820" t="b">
        <v>0</v>
      </c>
      <c r="F681" s="820" t="b">
        <v>0</v>
      </c>
      <c r="G681" s="820" t="b">
        <v>0</v>
      </c>
      <c r="H681" s="820" t="b">
        <v>0</v>
      </c>
      <c r="I681" s="820">
        <v>1</v>
      </c>
      <c r="J681" s="820">
        <v>315</v>
      </c>
      <c r="K681" s="820" t="s">
        <v>8454</v>
      </c>
      <c r="L681" s="822" t="s">
        <v>18920</v>
      </c>
    </row>
    <row r="682" spans="1:12" x14ac:dyDescent="0.25">
      <c r="A682" s="822" t="s">
        <v>9549</v>
      </c>
      <c r="B682" s="824" t="s">
        <v>9550</v>
      </c>
      <c r="C682" s="820" t="b">
        <v>1</v>
      </c>
      <c r="D682" s="820" t="b">
        <v>1</v>
      </c>
      <c r="E682" s="820" t="b">
        <v>0</v>
      </c>
      <c r="F682" s="820" t="b">
        <v>0</v>
      </c>
      <c r="G682" s="820" t="b">
        <v>0</v>
      </c>
      <c r="H682" s="820" t="b">
        <v>0</v>
      </c>
      <c r="I682" s="820">
        <v>1</v>
      </c>
      <c r="J682" s="820">
        <v>35</v>
      </c>
      <c r="K682" s="820" t="s">
        <v>8454</v>
      </c>
      <c r="L682" s="822" t="s">
        <v>18921</v>
      </c>
    </row>
    <row r="683" spans="1:12" x14ac:dyDescent="0.25">
      <c r="A683" s="822" t="s">
        <v>9551</v>
      </c>
      <c r="B683" s="824" t="s">
        <v>9552</v>
      </c>
      <c r="C683" s="820" t="b">
        <v>1</v>
      </c>
      <c r="D683" s="820" t="b">
        <v>1</v>
      </c>
      <c r="E683" s="820" t="b">
        <v>0</v>
      </c>
      <c r="F683" s="820" t="b">
        <v>0</v>
      </c>
      <c r="G683" s="820" t="b">
        <v>0</v>
      </c>
      <c r="H683" s="820" t="b">
        <v>0</v>
      </c>
      <c r="I683" s="820">
        <v>1</v>
      </c>
      <c r="J683" s="820">
        <v>35</v>
      </c>
      <c r="K683" s="820" t="s">
        <v>8454</v>
      </c>
      <c r="L683" s="822" t="s">
        <v>18922</v>
      </c>
    </row>
    <row r="684" spans="1:12" x14ac:dyDescent="0.25">
      <c r="A684" s="822" t="s">
        <v>9553</v>
      </c>
      <c r="B684" s="824" t="s">
        <v>9554</v>
      </c>
      <c r="C684" s="820" t="b">
        <v>1</v>
      </c>
      <c r="D684" s="820" t="b">
        <v>1</v>
      </c>
      <c r="E684" s="820" t="b">
        <v>0</v>
      </c>
      <c r="F684" s="820" t="b">
        <v>0</v>
      </c>
      <c r="G684" s="820" t="b">
        <v>0</v>
      </c>
      <c r="H684" s="820" t="b">
        <v>0</v>
      </c>
      <c r="I684" s="820">
        <v>1</v>
      </c>
      <c r="J684" s="820">
        <v>18</v>
      </c>
      <c r="K684" s="820" t="s">
        <v>8454</v>
      </c>
      <c r="L684" s="822" t="s">
        <v>18923</v>
      </c>
    </row>
    <row r="685" spans="1:12" x14ac:dyDescent="0.25">
      <c r="A685" s="822" t="s">
        <v>9555</v>
      </c>
      <c r="B685" s="824" t="s">
        <v>9556</v>
      </c>
      <c r="C685" s="820" t="b">
        <v>1</v>
      </c>
      <c r="D685" s="820" t="b">
        <v>1</v>
      </c>
      <c r="E685" s="820" t="b">
        <v>0</v>
      </c>
      <c r="F685" s="820" t="b">
        <v>0</v>
      </c>
      <c r="G685" s="820" t="b">
        <v>0</v>
      </c>
      <c r="H685" s="820" t="b">
        <v>0</v>
      </c>
      <c r="I685" s="820">
        <v>1</v>
      </c>
      <c r="J685" s="820">
        <v>9</v>
      </c>
      <c r="K685" s="820" t="s">
        <v>8454</v>
      </c>
      <c r="L685" s="822" t="s">
        <v>18924</v>
      </c>
    </row>
    <row r="686" spans="1:12" x14ac:dyDescent="0.25">
      <c r="A686" s="822" t="s">
        <v>9557</v>
      </c>
      <c r="B686" s="824" t="s">
        <v>9558</v>
      </c>
      <c r="C686" s="820" t="b">
        <v>1</v>
      </c>
      <c r="D686" s="820" t="b">
        <v>1</v>
      </c>
      <c r="E686" s="820" t="b">
        <v>0</v>
      </c>
      <c r="F686" s="820" t="b">
        <v>0</v>
      </c>
      <c r="G686" s="820" t="b">
        <v>0</v>
      </c>
      <c r="H686" s="820" t="b">
        <v>0</v>
      </c>
      <c r="I686" s="820">
        <v>1</v>
      </c>
      <c r="J686" s="820">
        <v>18</v>
      </c>
      <c r="K686" s="820" t="s">
        <v>8454</v>
      </c>
      <c r="L686" s="822" t="s">
        <v>18925</v>
      </c>
    </row>
    <row r="687" spans="1:12" x14ac:dyDescent="0.25">
      <c r="A687" s="822" t="s">
        <v>9559</v>
      </c>
      <c r="B687" s="824" t="s">
        <v>9560</v>
      </c>
      <c r="C687" s="820" t="b">
        <v>1</v>
      </c>
      <c r="D687" s="820" t="b">
        <v>1</v>
      </c>
      <c r="E687" s="820" t="b">
        <v>0</v>
      </c>
      <c r="F687" s="820" t="b">
        <v>0</v>
      </c>
      <c r="G687" s="820" t="b">
        <v>0</v>
      </c>
      <c r="H687" s="820" t="b">
        <v>0</v>
      </c>
      <c r="I687" s="820">
        <v>1</v>
      </c>
      <c r="J687" s="820">
        <v>175</v>
      </c>
      <c r="K687" s="820" t="s">
        <v>8454</v>
      </c>
      <c r="L687" s="822" t="s">
        <v>18926</v>
      </c>
    </row>
    <row r="688" spans="1:12" x14ac:dyDescent="0.25">
      <c r="A688" s="822" t="s">
        <v>9561</v>
      </c>
      <c r="B688" s="824" t="s">
        <v>9562</v>
      </c>
      <c r="C688" s="820" t="b">
        <v>1</v>
      </c>
      <c r="D688" s="820" t="b">
        <v>1</v>
      </c>
      <c r="E688" s="820" t="b">
        <v>0</v>
      </c>
      <c r="F688" s="820" t="b">
        <v>0</v>
      </c>
      <c r="G688" s="820" t="b">
        <v>0</v>
      </c>
      <c r="H688" s="820" t="b">
        <v>0</v>
      </c>
      <c r="I688" s="820">
        <v>1</v>
      </c>
      <c r="J688" s="820">
        <v>4</v>
      </c>
      <c r="K688" s="820" t="s">
        <v>8454</v>
      </c>
      <c r="L688" s="822" t="s">
        <v>18927</v>
      </c>
    </row>
    <row r="689" spans="1:12" x14ac:dyDescent="0.25">
      <c r="A689" s="822" t="s">
        <v>9563</v>
      </c>
      <c r="B689" s="824" t="s">
        <v>9564</v>
      </c>
      <c r="C689" s="820" t="b">
        <v>1</v>
      </c>
      <c r="D689" s="820" t="b">
        <v>1</v>
      </c>
      <c r="E689" s="820" t="b">
        <v>0</v>
      </c>
      <c r="F689" s="820" t="b">
        <v>0</v>
      </c>
      <c r="G689" s="820" t="b">
        <v>0</v>
      </c>
      <c r="H689" s="820" t="b">
        <v>0</v>
      </c>
      <c r="I689" s="820">
        <v>1</v>
      </c>
      <c r="J689" s="820">
        <v>1</v>
      </c>
      <c r="K689" s="820" t="s">
        <v>8454</v>
      </c>
      <c r="L689" s="822" t="s">
        <v>18928</v>
      </c>
    </row>
    <row r="690" spans="1:12" x14ac:dyDescent="0.25">
      <c r="A690" s="822" t="s">
        <v>9565</v>
      </c>
      <c r="B690" s="824" t="s">
        <v>9546</v>
      </c>
      <c r="C690" s="820" t="b">
        <v>1</v>
      </c>
      <c r="D690" s="820" t="b">
        <v>1</v>
      </c>
      <c r="E690" s="820" t="b">
        <v>0</v>
      </c>
      <c r="F690" s="820" t="b">
        <v>0</v>
      </c>
      <c r="G690" s="820" t="b">
        <v>0</v>
      </c>
      <c r="H690" s="820" t="b">
        <v>0</v>
      </c>
      <c r="I690" s="820">
        <v>1</v>
      </c>
      <c r="J690" s="820">
        <v>1</v>
      </c>
      <c r="K690" s="820" t="s">
        <v>8454</v>
      </c>
      <c r="L690" s="822" t="s">
        <v>18919</v>
      </c>
    </row>
    <row r="691" spans="1:12" x14ac:dyDescent="0.25">
      <c r="A691" s="822" t="s">
        <v>9566</v>
      </c>
      <c r="B691" s="824" t="s">
        <v>9567</v>
      </c>
      <c r="C691" s="820" t="b">
        <v>1</v>
      </c>
      <c r="D691" s="820" t="b">
        <v>1</v>
      </c>
      <c r="E691" s="820" t="b">
        <v>0</v>
      </c>
      <c r="F691" s="820" t="b">
        <v>0</v>
      </c>
      <c r="G691" s="820" t="b">
        <v>0</v>
      </c>
      <c r="H691" s="820" t="b">
        <v>0</v>
      </c>
      <c r="I691" s="820">
        <v>1</v>
      </c>
      <c r="J691" s="820">
        <v>175</v>
      </c>
      <c r="K691" s="820" t="s">
        <v>8454</v>
      </c>
      <c r="L691" s="822" t="s">
        <v>18929</v>
      </c>
    </row>
    <row r="692" spans="1:12" x14ac:dyDescent="0.25">
      <c r="A692" s="822" t="s">
        <v>9568</v>
      </c>
      <c r="B692" s="824" t="s">
        <v>9550</v>
      </c>
      <c r="C692" s="820" t="b">
        <v>1</v>
      </c>
      <c r="D692" s="820" t="b">
        <v>1</v>
      </c>
      <c r="E692" s="820" t="b">
        <v>0</v>
      </c>
      <c r="F692" s="820" t="b">
        <v>0</v>
      </c>
      <c r="G692" s="820" t="b">
        <v>0</v>
      </c>
      <c r="H692" s="820" t="b">
        <v>0</v>
      </c>
      <c r="I692" s="820">
        <v>1</v>
      </c>
      <c r="J692" s="820">
        <v>35</v>
      </c>
      <c r="K692" s="820" t="s">
        <v>8454</v>
      </c>
      <c r="L692" s="822" t="s">
        <v>18921</v>
      </c>
    </row>
    <row r="693" spans="1:12" x14ac:dyDescent="0.25">
      <c r="A693" s="822" t="s">
        <v>9569</v>
      </c>
      <c r="B693" s="824" t="s">
        <v>9552</v>
      </c>
      <c r="C693" s="820" t="b">
        <v>1</v>
      </c>
      <c r="D693" s="820" t="b">
        <v>1</v>
      </c>
      <c r="E693" s="820" t="b">
        <v>0</v>
      </c>
      <c r="F693" s="820" t="b">
        <v>0</v>
      </c>
      <c r="G693" s="820" t="b">
        <v>0</v>
      </c>
      <c r="H693" s="820" t="b">
        <v>0</v>
      </c>
      <c r="I693" s="820">
        <v>1</v>
      </c>
      <c r="J693" s="820">
        <v>35</v>
      </c>
      <c r="K693" s="820" t="s">
        <v>8454</v>
      </c>
      <c r="L693" s="822" t="s">
        <v>18922</v>
      </c>
    </row>
    <row r="694" spans="1:12" x14ac:dyDescent="0.25">
      <c r="A694" s="822" t="s">
        <v>9570</v>
      </c>
      <c r="B694" s="824" t="s">
        <v>9571</v>
      </c>
      <c r="C694" s="820" t="b">
        <v>1</v>
      </c>
      <c r="D694" s="820" t="b">
        <v>1</v>
      </c>
      <c r="E694" s="820" t="b">
        <v>0</v>
      </c>
      <c r="F694" s="820" t="b">
        <v>0</v>
      </c>
      <c r="G694" s="820" t="b">
        <v>0</v>
      </c>
      <c r="H694" s="820" t="b">
        <v>0</v>
      </c>
      <c r="I694" s="820">
        <v>1</v>
      </c>
      <c r="J694" s="820">
        <v>10</v>
      </c>
      <c r="K694" s="820" t="s">
        <v>8454</v>
      </c>
      <c r="L694" s="822" t="s">
        <v>18930</v>
      </c>
    </row>
    <row r="695" spans="1:12" x14ac:dyDescent="0.25">
      <c r="A695" s="822" t="s">
        <v>9572</v>
      </c>
      <c r="B695" s="824" t="s">
        <v>9573</v>
      </c>
      <c r="C695" s="820" t="b">
        <v>1</v>
      </c>
      <c r="D695" s="820" t="b">
        <v>1</v>
      </c>
      <c r="E695" s="820" t="b">
        <v>0</v>
      </c>
      <c r="F695" s="820" t="b">
        <v>0</v>
      </c>
      <c r="G695" s="820" t="b">
        <v>0</v>
      </c>
      <c r="H695" s="820" t="b">
        <v>0</v>
      </c>
      <c r="I695" s="820">
        <v>1</v>
      </c>
      <c r="J695" s="820">
        <v>5</v>
      </c>
      <c r="K695" s="820" t="s">
        <v>8454</v>
      </c>
      <c r="L695" s="822" t="s">
        <v>18931</v>
      </c>
    </row>
    <row r="696" spans="1:12" x14ac:dyDescent="0.25">
      <c r="A696" s="822" t="s">
        <v>9574</v>
      </c>
      <c r="B696" s="824" t="s">
        <v>9575</v>
      </c>
      <c r="C696" s="820" t="b">
        <v>1</v>
      </c>
      <c r="D696" s="820" t="b">
        <v>1</v>
      </c>
      <c r="E696" s="820" t="b">
        <v>0</v>
      </c>
      <c r="F696" s="820" t="b">
        <v>0</v>
      </c>
      <c r="G696" s="820" t="b">
        <v>0</v>
      </c>
      <c r="H696" s="820" t="b">
        <v>0</v>
      </c>
      <c r="I696" s="820">
        <v>1</v>
      </c>
      <c r="J696" s="820">
        <v>15</v>
      </c>
      <c r="K696" s="820" t="s">
        <v>8454</v>
      </c>
      <c r="L696" s="822" t="s">
        <v>18932</v>
      </c>
    </row>
    <row r="697" spans="1:12" x14ac:dyDescent="0.25">
      <c r="A697" s="822" t="s">
        <v>9576</v>
      </c>
      <c r="B697" s="824" t="s">
        <v>9560</v>
      </c>
      <c r="C697" s="820" t="b">
        <v>1</v>
      </c>
      <c r="D697" s="820" t="b">
        <v>1</v>
      </c>
      <c r="E697" s="820" t="b">
        <v>0</v>
      </c>
      <c r="F697" s="820" t="b">
        <v>0</v>
      </c>
      <c r="G697" s="820" t="b">
        <v>0</v>
      </c>
      <c r="H697" s="820" t="b">
        <v>0</v>
      </c>
      <c r="I697" s="820">
        <v>1</v>
      </c>
      <c r="J697" s="820">
        <v>175</v>
      </c>
      <c r="K697" s="820" t="s">
        <v>8454</v>
      </c>
      <c r="L697" s="822" t="s">
        <v>18926</v>
      </c>
    </row>
    <row r="698" spans="1:12" x14ac:dyDescent="0.25">
      <c r="A698" s="822" t="s">
        <v>9577</v>
      </c>
      <c r="B698" s="824" t="s">
        <v>9578</v>
      </c>
      <c r="C698" s="820" t="b">
        <v>1</v>
      </c>
      <c r="D698" s="820" t="b">
        <v>1</v>
      </c>
      <c r="E698" s="820" t="b">
        <v>0</v>
      </c>
      <c r="F698" s="820" t="b">
        <v>0</v>
      </c>
      <c r="G698" s="820" t="b">
        <v>0</v>
      </c>
      <c r="H698" s="820" t="b">
        <v>0</v>
      </c>
      <c r="I698" s="820">
        <v>1</v>
      </c>
      <c r="J698" s="820">
        <v>4</v>
      </c>
      <c r="K698" s="820" t="s">
        <v>8454</v>
      </c>
      <c r="L698" s="822" t="s">
        <v>18933</v>
      </c>
    </row>
    <row r="699" spans="1:12" x14ac:dyDescent="0.25">
      <c r="A699" s="822" t="s">
        <v>9579</v>
      </c>
      <c r="B699" s="824" t="s">
        <v>9580</v>
      </c>
      <c r="C699" s="820" t="b">
        <v>1</v>
      </c>
      <c r="D699" s="820" t="b">
        <v>1</v>
      </c>
      <c r="E699" s="820" t="b">
        <v>0</v>
      </c>
      <c r="F699" s="820" t="b">
        <v>0</v>
      </c>
      <c r="G699" s="820" t="b">
        <v>0</v>
      </c>
      <c r="H699" s="820" t="b">
        <v>0</v>
      </c>
      <c r="I699" s="820">
        <v>1</v>
      </c>
      <c r="J699" s="820">
        <v>1</v>
      </c>
      <c r="K699" s="820" t="s">
        <v>8454</v>
      </c>
      <c r="L699" s="822" t="s">
        <v>18934</v>
      </c>
    </row>
    <row r="700" spans="1:12" x14ac:dyDescent="0.25">
      <c r="A700" s="822" t="s">
        <v>9581</v>
      </c>
      <c r="B700" s="824" t="s">
        <v>9546</v>
      </c>
      <c r="C700" s="820" t="b">
        <v>1</v>
      </c>
      <c r="D700" s="820" t="b">
        <v>1</v>
      </c>
      <c r="E700" s="820" t="b">
        <v>0</v>
      </c>
      <c r="F700" s="820" t="b">
        <v>0</v>
      </c>
      <c r="G700" s="820" t="b">
        <v>0</v>
      </c>
      <c r="H700" s="820" t="b">
        <v>0</v>
      </c>
      <c r="I700" s="820">
        <v>1</v>
      </c>
      <c r="J700" s="820">
        <v>1</v>
      </c>
      <c r="K700" s="820" t="s">
        <v>8454</v>
      </c>
      <c r="L700" s="822" t="s">
        <v>18919</v>
      </c>
    </row>
    <row r="701" spans="1:12" x14ac:dyDescent="0.25">
      <c r="A701" s="822" t="s">
        <v>9582</v>
      </c>
      <c r="B701" s="824" t="s">
        <v>9583</v>
      </c>
      <c r="C701" s="820" t="b">
        <v>1</v>
      </c>
      <c r="D701" s="820" t="b">
        <v>1</v>
      </c>
      <c r="E701" s="820" t="b">
        <v>0</v>
      </c>
      <c r="F701" s="820" t="b">
        <v>0</v>
      </c>
      <c r="G701" s="820" t="b">
        <v>0</v>
      </c>
      <c r="H701" s="820" t="b">
        <v>0</v>
      </c>
      <c r="I701" s="820">
        <v>1</v>
      </c>
      <c r="J701" s="820">
        <v>35</v>
      </c>
      <c r="K701" s="820" t="s">
        <v>8454</v>
      </c>
      <c r="L701" s="822" t="s">
        <v>18935</v>
      </c>
    </row>
    <row r="702" spans="1:12" x14ac:dyDescent="0.25">
      <c r="A702" s="822" t="s">
        <v>9584</v>
      </c>
      <c r="B702" s="824" t="s">
        <v>9550</v>
      </c>
      <c r="C702" s="820" t="b">
        <v>1</v>
      </c>
      <c r="D702" s="820" t="b">
        <v>1</v>
      </c>
      <c r="E702" s="820" t="b">
        <v>0</v>
      </c>
      <c r="F702" s="820" t="b">
        <v>0</v>
      </c>
      <c r="G702" s="820" t="b">
        <v>0</v>
      </c>
      <c r="H702" s="820" t="b">
        <v>0</v>
      </c>
      <c r="I702" s="820">
        <v>1</v>
      </c>
      <c r="J702" s="820">
        <v>35</v>
      </c>
      <c r="K702" s="820" t="s">
        <v>8454</v>
      </c>
      <c r="L702" s="822" t="s">
        <v>18921</v>
      </c>
    </row>
    <row r="703" spans="1:12" x14ac:dyDescent="0.25">
      <c r="A703" s="822" t="s">
        <v>9585</v>
      </c>
      <c r="B703" s="824" t="s">
        <v>9552</v>
      </c>
      <c r="C703" s="820" t="b">
        <v>1</v>
      </c>
      <c r="D703" s="820" t="b">
        <v>1</v>
      </c>
      <c r="E703" s="820" t="b">
        <v>0</v>
      </c>
      <c r="F703" s="820" t="b">
        <v>0</v>
      </c>
      <c r="G703" s="820" t="b">
        <v>0</v>
      </c>
      <c r="H703" s="820" t="b">
        <v>0</v>
      </c>
      <c r="I703" s="820">
        <v>1</v>
      </c>
      <c r="J703" s="820">
        <v>35</v>
      </c>
      <c r="K703" s="820" t="s">
        <v>8454</v>
      </c>
      <c r="L703" s="822" t="s">
        <v>18922</v>
      </c>
    </row>
    <row r="704" spans="1:12" x14ac:dyDescent="0.25">
      <c r="A704" s="822" t="s">
        <v>9586</v>
      </c>
      <c r="B704" s="824" t="s">
        <v>9587</v>
      </c>
      <c r="C704" s="820" t="b">
        <v>1</v>
      </c>
      <c r="D704" s="820" t="b">
        <v>1</v>
      </c>
      <c r="E704" s="820" t="b">
        <v>0</v>
      </c>
      <c r="F704" s="820" t="b">
        <v>0</v>
      </c>
      <c r="G704" s="820" t="b">
        <v>0</v>
      </c>
      <c r="H704" s="820" t="b">
        <v>0</v>
      </c>
      <c r="I704" s="820">
        <v>1</v>
      </c>
      <c r="J704" s="820">
        <v>2</v>
      </c>
      <c r="K704" s="820" t="s">
        <v>8454</v>
      </c>
      <c r="L704" s="822" t="s">
        <v>18936</v>
      </c>
    </row>
    <row r="705" spans="1:12" x14ac:dyDescent="0.25">
      <c r="A705" s="822" t="s">
        <v>9588</v>
      </c>
      <c r="B705" s="824" t="s">
        <v>9589</v>
      </c>
      <c r="C705" s="820" t="b">
        <v>1</v>
      </c>
      <c r="D705" s="820" t="b">
        <v>1</v>
      </c>
      <c r="E705" s="820" t="b">
        <v>0</v>
      </c>
      <c r="F705" s="820" t="b">
        <v>0</v>
      </c>
      <c r="G705" s="820" t="b">
        <v>0</v>
      </c>
      <c r="H705" s="820" t="b">
        <v>0</v>
      </c>
      <c r="I705" s="820">
        <v>1</v>
      </c>
      <c r="J705" s="820">
        <v>1</v>
      </c>
      <c r="K705" s="820" t="s">
        <v>8454</v>
      </c>
      <c r="L705" s="822" t="s">
        <v>18937</v>
      </c>
    </row>
    <row r="706" spans="1:12" x14ac:dyDescent="0.25">
      <c r="A706" s="822" t="s">
        <v>9590</v>
      </c>
      <c r="B706" s="824" t="s">
        <v>9591</v>
      </c>
      <c r="C706" s="820" t="b">
        <v>1</v>
      </c>
      <c r="D706" s="820" t="b">
        <v>1</v>
      </c>
      <c r="E706" s="820" t="b">
        <v>0</v>
      </c>
      <c r="F706" s="820" t="b">
        <v>0</v>
      </c>
      <c r="G706" s="820" t="b">
        <v>0</v>
      </c>
      <c r="H706" s="820" t="b">
        <v>0</v>
      </c>
      <c r="I706" s="820">
        <v>1</v>
      </c>
      <c r="J706" s="820">
        <v>2</v>
      </c>
      <c r="K706" s="820" t="s">
        <v>8454</v>
      </c>
      <c r="L706" s="822" t="s">
        <v>18938</v>
      </c>
    </row>
    <row r="707" spans="1:12" x14ac:dyDescent="0.25">
      <c r="A707" s="822" t="s">
        <v>9592</v>
      </c>
      <c r="B707" s="824" t="s">
        <v>9560</v>
      </c>
      <c r="C707" s="820" t="b">
        <v>1</v>
      </c>
      <c r="D707" s="820" t="b">
        <v>1</v>
      </c>
      <c r="E707" s="820" t="b">
        <v>0</v>
      </c>
      <c r="F707" s="820" t="b">
        <v>0</v>
      </c>
      <c r="G707" s="820" t="b">
        <v>0</v>
      </c>
      <c r="H707" s="820" t="b">
        <v>0</v>
      </c>
      <c r="I707" s="820">
        <v>1</v>
      </c>
      <c r="J707" s="820">
        <v>175</v>
      </c>
      <c r="K707" s="820" t="s">
        <v>8454</v>
      </c>
      <c r="L707" s="822" t="s">
        <v>18926</v>
      </c>
    </row>
    <row r="708" spans="1:12" x14ac:dyDescent="0.25">
      <c r="A708" s="822" t="s">
        <v>9593</v>
      </c>
      <c r="B708" s="824" t="s">
        <v>9594</v>
      </c>
      <c r="C708" s="820" t="b">
        <v>1</v>
      </c>
      <c r="D708" s="820" t="b">
        <v>1</v>
      </c>
      <c r="E708" s="820" t="b">
        <v>0</v>
      </c>
      <c r="F708" s="820" t="b">
        <v>0</v>
      </c>
      <c r="G708" s="820" t="b">
        <v>0</v>
      </c>
      <c r="H708" s="820" t="b">
        <v>0</v>
      </c>
      <c r="I708" s="820">
        <v>1</v>
      </c>
      <c r="J708" s="820">
        <v>4</v>
      </c>
      <c r="K708" s="820" t="s">
        <v>8454</v>
      </c>
      <c r="L708" s="822" t="s">
        <v>18939</v>
      </c>
    </row>
    <row r="709" spans="1:12" x14ac:dyDescent="0.25">
      <c r="A709" s="822" t="s">
        <v>9595</v>
      </c>
      <c r="B709" s="824" t="s">
        <v>9596</v>
      </c>
      <c r="C709" s="820" t="b">
        <v>1</v>
      </c>
      <c r="D709" s="820" t="b">
        <v>1</v>
      </c>
      <c r="E709" s="820" t="b">
        <v>0</v>
      </c>
      <c r="F709" s="820" t="b">
        <v>0</v>
      </c>
      <c r="G709" s="820" t="b">
        <v>0</v>
      </c>
      <c r="H709" s="820" t="b">
        <v>0</v>
      </c>
      <c r="I709" s="820">
        <v>1</v>
      </c>
      <c r="J709" s="820">
        <v>1</v>
      </c>
      <c r="K709" s="820" t="s">
        <v>8454</v>
      </c>
      <c r="L709" s="822" t="s">
        <v>18940</v>
      </c>
    </row>
    <row r="710" spans="1:12" x14ac:dyDescent="0.25">
      <c r="A710" s="822" t="s">
        <v>9597</v>
      </c>
      <c r="B710" s="824" t="s">
        <v>9598</v>
      </c>
      <c r="C710" s="820" t="b">
        <v>1</v>
      </c>
      <c r="D710" s="820" t="b">
        <v>1</v>
      </c>
      <c r="E710" s="820" t="b">
        <v>0</v>
      </c>
      <c r="F710" s="820" t="b">
        <v>0</v>
      </c>
      <c r="G710" s="820" t="b">
        <v>0</v>
      </c>
      <c r="H710" s="820" t="b">
        <v>0</v>
      </c>
      <c r="I710" s="820">
        <v>1</v>
      </c>
      <c r="J710" s="820">
        <v>1</v>
      </c>
      <c r="K710" s="820" t="s">
        <v>8454</v>
      </c>
      <c r="L710" s="822" t="s">
        <v>18941</v>
      </c>
    </row>
    <row r="711" spans="1:12" x14ac:dyDescent="0.25">
      <c r="A711" s="822" t="s">
        <v>9599</v>
      </c>
      <c r="B711" s="824" t="s">
        <v>9494</v>
      </c>
      <c r="C711" s="820" t="b">
        <v>1</v>
      </c>
      <c r="D711" s="820" t="b">
        <v>1</v>
      </c>
      <c r="E711" s="820" t="b">
        <v>0</v>
      </c>
      <c r="F711" s="820" t="b">
        <v>0</v>
      </c>
      <c r="G711" s="820" t="b">
        <v>0</v>
      </c>
      <c r="H711" s="820" t="b">
        <v>0</v>
      </c>
      <c r="I711" s="820">
        <v>1</v>
      </c>
      <c r="J711" s="820">
        <v>1</v>
      </c>
      <c r="K711" s="820" t="s">
        <v>8454</v>
      </c>
      <c r="L711" s="822" t="s">
        <v>18897</v>
      </c>
    </row>
    <row r="712" spans="1:12" x14ac:dyDescent="0.25">
      <c r="A712" s="822" t="s">
        <v>9600</v>
      </c>
      <c r="B712" s="824" t="s">
        <v>9496</v>
      </c>
      <c r="C712" s="820" t="b">
        <v>1</v>
      </c>
      <c r="D712" s="820" t="b">
        <v>1</v>
      </c>
      <c r="E712" s="820" t="b">
        <v>0</v>
      </c>
      <c r="F712" s="820" t="b">
        <v>0</v>
      </c>
      <c r="G712" s="820" t="b">
        <v>0</v>
      </c>
      <c r="H712" s="820" t="b">
        <v>0</v>
      </c>
      <c r="I712" s="820">
        <v>1</v>
      </c>
      <c r="J712" s="820">
        <v>867</v>
      </c>
      <c r="K712" s="820" t="s">
        <v>8454</v>
      </c>
      <c r="L712" s="822" t="s">
        <v>18898</v>
      </c>
    </row>
    <row r="713" spans="1:12" x14ac:dyDescent="0.25">
      <c r="A713" s="822" t="s">
        <v>9601</v>
      </c>
      <c r="B713" s="824" t="s">
        <v>9498</v>
      </c>
      <c r="C713" s="820" t="b">
        <v>1</v>
      </c>
      <c r="D713" s="820" t="b">
        <v>1</v>
      </c>
      <c r="E713" s="820" t="b">
        <v>0</v>
      </c>
      <c r="F713" s="820" t="b">
        <v>0</v>
      </c>
      <c r="G713" s="820" t="b">
        <v>0</v>
      </c>
      <c r="H713" s="820" t="b">
        <v>0</v>
      </c>
      <c r="I713" s="820">
        <v>1</v>
      </c>
      <c r="J713" s="820">
        <v>51</v>
      </c>
      <c r="K713" s="820" t="s">
        <v>8454</v>
      </c>
      <c r="L713" s="822" t="s">
        <v>18899</v>
      </c>
    </row>
    <row r="714" spans="1:12" x14ac:dyDescent="0.25">
      <c r="A714" s="822" t="s">
        <v>9602</v>
      </c>
      <c r="B714" s="824" t="s">
        <v>9500</v>
      </c>
      <c r="C714" s="820" t="b">
        <v>1</v>
      </c>
      <c r="D714" s="820" t="b">
        <v>1</v>
      </c>
      <c r="E714" s="820" t="b">
        <v>0</v>
      </c>
      <c r="F714" s="820" t="b">
        <v>0</v>
      </c>
      <c r="G714" s="820" t="b">
        <v>0</v>
      </c>
      <c r="H714" s="820" t="b">
        <v>0</v>
      </c>
      <c r="I714" s="820">
        <v>1</v>
      </c>
      <c r="J714" s="820">
        <v>51</v>
      </c>
      <c r="K714" s="820" t="s">
        <v>8454</v>
      </c>
      <c r="L714" s="822" t="s">
        <v>18900</v>
      </c>
    </row>
    <row r="715" spans="1:12" x14ac:dyDescent="0.25">
      <c r="A715" s="822" t="s">
        <v>9603</v>
      </c>
      <c r="B715" s="824" t="s">
        <v>9502</v>
      </c>
      <c r="C715" s="820" t="b">
        <v>1</v>
      </c>
      <c r="D715" s="820" t="b">
        <v>1</v>
      </c>
      <c r="E715" s="820" t="b">
        <v>0</v>
      </c>
      <c r="F715" s="820" t="b">
        <v>0</v>
      </c>
      <c r="G715" s="820" t="b">
        <v>0</v>
      </c>
      <c r="H715" s="820" t="b">
        <v>0</v>
      </c>
      <c r="I715" s="820">
        <v>1</v>
      </c>
      <c r="J715" s="820">
        <v>34</v>
      </c>
      <c r="K715" s="820" t="s">
        <v>8454</v>
      </c>
      <c r="L715" s="822" t="s">
        <v>18901</v>
      </c>
    </row>
    <row r="716" spans="1:12" x14ac:dyDescent="0.25">
      <c r="A716" s="822" t="s">
        <v>9604</v>
      </c>
      <c r="B716" s="824" t="s">
        <v>9504</v>
      </c>
      <c r="C716" s="820" t="b">
        <v>1</v>
      </c>
      <c r="D716" s="820" t="b">
        <v>1</v>
      </c>
      <c r="E716" s="820" t="b">
        <v>0</v>
      </c>
      <c r="F716" s="820" t="b">
        <v>0</v>
      </c>
      <c r="G716" s="820" t="b">
        <v>0</v>
      </c>
      <c r="H716" s="820" t="b">
        <v>0</v>
      </c>
      <c r="I716" s="820">
        <v>1</v>
      </c>
      <c r="J716" s="820">
        <v>17</v>
      </c>
      <c r="K716" s="820" t="s">
        <v>8454</v>
      </c>
      <c r="L716" s="822" t="s">
        <v>18902</v>
      </c>
    </row>
    <row r="717" spans="1:12" x14ac:dyDescent="0.25">
      <c r="A717" s="822" t="s">
        <v>9605</v>
      </c>
      <c r="B717" s="824" t="s">
        <v>9506</v>
      </c>
      <c r="C717" s="820" t="b">
        <v>1</v>
      </c>
      <c r="D717" s="820" t="b">
        <v>1</v>
      </c>
      <c r="E717" s="820" t="b">
        <v>0</v>
      </c>
      <c r="F717" s="820" t="b">
        <v>0</v>
      </c>
      <c r="G717" s="820" t="b">
        <v>0</v>
      </c>
      <c r="H717" s="820" t="b">
        <v>0</v>
      </c>
      <c r="I717" s="820">
        <v>1</v>
      </c>
      <c r="J717" s="820">
        <v>17</v>
      </c>
      <c r="K717" s="820" t="s">
        <v>8454</v>
      </c>
      <c r="L717" s="822" t="s">
        <v>18903</v>
      </c>
    </row>
    <row r="718" spans="1:12" x14ac:dyDescent="0.25">
      <c r="A718" s="822" t="s">
        <v>9606</v>
      </c>
      <c r="B718" s="824" t="s">
        <v>9508</v>
      </c>
      <c r="C718" s="820" t="b">
        <v>1</v>
      </c>
      <c r="D718" s="820" t="b">
        <v>1</v>
      </c>
      <c r="E718" s="820" t="b">
        <v>0</v>
      </c>
      <c r="F718" s="820" t="b">
        <v>0</v>
      </c>
      <c r="G718" s="820" t="b">
        <v>0</v>
      </c>
      <c r="H718" s="820" t="b">
        <v>0</v>
      </c>
      <c r="I718" s="820">
        <v>1</v>
      </c>
      <c r="J718" s="820">
        <v>306</v>
      </c>
      <c r="K718" s="820" t="s">
        <v>8454</v>
      </c>
      <c r="L718" s="822" t="s">
        <v>18904</v>
      </c>
    </row>
    <row r="719" spans="1:12" x14ac:dyDescent="0.25">
      <c r="A719" s="822" t="s">
        <v>9607</v>
      </c>
      <c r="B719" s="824" t="s">
        <v>9608</v>
      </c>
      <c r="C719" s="820" t="b">
        <v>1</v>
      </c>
      <c r="D719" s="820" t="b">
        <v>1</v>
      </c>
      <c r="E719" s="820" t="b">
        <v>0</v>
      </c>
      <c r="F719" s="820" t="b">
        <v>0</v>
      </c>
      <c r="G719" s="820" t="b">
        <v>0</v>
      </c>
      <c r="H719" s="820" t="b">
        <v>0</v>
      </c>
      <c r="I719" s="820">
        <v>1</v>
      </c>
      <c r="J719" s="820">
        <v>4</v>
      </c>
      <c r="K719" s="820" t="s">
        <v>8454</v>
      </c>
      <c r="L719" s="822" t="s">
        <v>18942</v>
      </c>
    </row>
    <row r="720" spans="1:12" x14ac:dyDescent="0.25">
      <c r="A720" s="822" t="s">
        <v>9609</v>
      </c>
      <c r="B720" s="824" t="s">
        <v>9610</v>
      </c>
      <c r="C720" s="820" t="b">
        <v>1</v>
      </c>
      <c r="D720" s="820" t="b">
        <v>1</v>
      </c>
      <c r="E720" s="820" t="b">
        <v>0</v>
      </c>
      <c r="F720" s="820" t="b">
        <v>0</v>
      </c>
      <c r="G720" s="820" t="b">
        <v>0</v>
      </c>
      <c r="H720" s="820" t="b">
        <v>0</v>
      </c>
      <c r="I720" s="820">
        <v>1</v>
      </c>
      <c r="J720" s="820">
        <v>1</v>
      </c>
      <c r="K720" s="820" t="s">
        <v>8454</v>
      </c>
      <c r="L720" s="822" t="s">
        <v>18943</v>
      </c>
    </row>
    <row r="721" spans="1:12" x14ac:dyDescent="0.25">
      <c r="A721" s="822" t="s">
        <v>9611</v>
      </c>
      <c r="B721" s="824" t="s">
        <v>9494</v>
      </c>
      <c r="C721" s="820" t="b">
        <v>1</v>
      </c>
      <c r="D721" s="820" t="b">
        <v>1</v>
      </c>
      <c r="E721" s="820" t="b">
        <v>0</v>
      </c>
      <c r="F721" s="820" t="b">
        <v>0</v>
      </c>
      <c r="G721" s="820" t="b">
        <v>0</v>
      </c>
      <c r="H721" s="820" t="b">
        <v>0</v>
      </c>
      <c r="I721" s="820">
        <v>1</v>
      </c>
      <c r="J721" s="820">
        <v>1</v>
      </c>
      <c r="K721" s="820" t="s">
        <v>8454</v>
      </c>
      <c r="L721" s="822" t="s">
        <v>18897</v>
      </c>
    </row>
    <row r="722" spans="1:12" x14ac:dyDescent="0.25">
      <c r="A722" s="822" t="s">
        <v>9612</v>
      </c>
      <c r="B722" s="824" t="s">
        <v>9515</v>
      </c>
      <c r="C722" s="820" t="b">
        <v>1</v>
      </c>
      <c r="D722" s="820" t="b">
        <v>1</v>
      </c>
      <c r="E722" s="820" t="b">
        <v>0</v>
      </c>
      <c r="F722" s="820" t="b">
        <v>0</v>
      </c>
      <c r="G722" s="820" t="b">
        <v>0</v>
      </c>
      <c r="H722" s="820" t="b">
        <v>0</v>
      </c>
      <c r="I722" s="820">
        <v>1</v>
      </c>
      <c r="J722" s="820">
        <v>255</v>
      </c>
      <c r="K722" s="820" t="s">
        <v>8454</v>
      </c>
      <c r="L722" s="822" t="s">
        <v>18907</v>
      </c>
    </row>
    <row r="723" spans="1:12" x14ac:dyDescent="0.25">
      <c r="A723" s="822" t="s">
        <v>9613</v>
      </c>
      <c r="B723" s="824" t="s">
        <v>9498</v>
      </c>
      <c r="C723" s="820" t="b">
        <v>1</v>
      </c>
      <c r="D723" s="820" t="b">
        <v>1</v>
      </c>
      <c r="E723" s="820" t="b">
        <v>0</v>
      </c>
      <c r="F723" s="820" t="b">
        <v>0</v>
      </c>
      <c r="G723" s="820" t="b">
        <v>0</v>
      </c>
      <c r="H723" s="820" t="b">
        <v>0</v>
      </c>
      <c r="I723" s="820">
        <v>1</v>
      </c>
      <c r="J723" s="820">
        <v>51</v>
      </c>
      <c r="K723" s="820" t="s">
        <v>8454</v>
      </c>
      <c r="L723" s="822" t="s">
        <v>18899</v>
      </c>
    </row>
    <row r="724" spans="1:12" x14ac:dyDescent="0.25">
      <c r="A724" s="822" t="s">
        <v>9614</v>
      </c>
      <c r="B724" s="824" t="s">
        <v>9500</v>
      </c>
      <c r="C724" s="820" t="b">
        <v>1</v>
      </c>
      <c r="D724" s="820" t="b">
        <v>1</v>
      </c>
      <c r="E724" s="820" t="b">
        <v>0</v>
      </c>
      <c r="F724" s="820" t="b">
        <v>0</v>
      </c>
      <c r="G724" s="820" t="b">
        <v>0</v>
      </c>
      <c r="H724" s="820" t="b">
        <v>0</v>
      </c>
      <c r="I724" s="820">
        <v>1</v>
      </c>
      <c r="J724" s="820">
        <v>51</v>
      </c>
      <c r="K724" s="820" t="s">
        <v>8454</v>
      </c>
      <c r="L724" s="822" t="s">
        <v>18900</v>
      </c>
    </row>
    <row r="725" spans="1:12" x14ac:dyDescent="0.25">
      <c r="A725" s="822" t="s">
        <v>9615</v>
      </c>
      <c r="B725" s="824" t="s">
        <v>9519</v>
      </c>
      <c r="C725" s="820" t="b">
        <v>1</v>
      </c>
      <c r="D725" s="820" t="b">
        <v>1</v>
      </c>
      <c r="E725" s="820" t="b">
        <v>0</v>
      </c>
      <c r="F725" s="820" t="b">
        <v>0</v>
      </c>
      <c r="G725" s="820" t="b">
        <v>0</v>
      </c>
      <c r="H725" s="820" t="b">
        <v>0</v>
      </c>
      <c r="I725" s="820">
        <v>1</v>
      </c>
      <c r="J725" s="820">
        <v>10</v>
      </c>
      <c r="K725" s="820" t="s">
        <v>8454</v>
      </c>
      <c r="L725" s="822" t="s">
        <v>18908</v>
      </c>
    </row>
    <row r="726" spans="1:12" x14ac:dyDescent="0.25">
      <c r="A726" s="822" t="s">
        <v>9616</v>
      </c>
      <c r="B726" s="824" t="s">
        <v>9521</v>
      </c>
      <c r="C726" s="820" t="b">
        <v>1</v>
      </c>
      <c r="D726" s="820" t="b">
        <v>1</v>
      </c>
      <c r="E726" s="820" t="b">
        <v>0</v>
      </c>
      <c r="F726" s="820" t="b">
        <v>0</v>
      </c>
      <c r="G726" s="820" t="b">
        <v>0</v>
      </c>
      <c r="H726" s="820" t="b">
        <v>0</v>
      </c>
      <c r="I726" s="820">
        <v>1</v>
      </c>
      <c r="J726" s="820">
        <v>5</v>
      </c>
      <c r="K726" s="820" t="s">
        <v>8454</v>
      </c>
      <c r="L726" s="822" t="s">
        <v>18909</v>
      </c>
    </row>
    <row r="727" spans="1:12" x14ac:dyDescent="0.25">
      <c r="A727" s="822" t="s">
        <v>9617</v>
      </c>
      <c r="B727" s="824" t="s">
        <v>9523</v>
      </c>
      <c r="C727" s="820" t="b">
        <v>1</v>
      </c>
      <c r="D727" s="820" t="b">
        <v>1</v>
      </c>
      <c r="E727" s="820" t="b">
        <v>0</v>
      </c>
      <c r="F727" s="820" t="b">
        <v>0</v>
      </c>
      <c r="G727" s="820" t="b">
        <v>0</v>
      </c>
      <c r="H727" s="820" t="b">
        <v>0</v>
      </c>
      <c r="I727" s="820">
        <v>1</v>
      </c>
      <c r="J727" s="820">
        <v>15</v>
      </c>
      <c r="K727" s="820" t="s">
        <v>8454</v>
      </c>
      <c r="L727" s="822" t="s">
        <v>18910</v>
      </c>
    </row>
    <row r="728" spans="1:12" x14ac:dyDescent="0.25">
      <c r="A728" s="822" t="s">
        <v>9618</v>
      </c>
      <c r="B728" s="824" t="s">
        <v>9508</v>
      </c>
      <c r="C728" s="820" t="b">
        <v>1</v>
      </c>
      <c r="D728" s="820" t="b">
        <v>1</v>
      </c>
      <c r="E728" s="820" t="b">
        <v>0</v>
      </c>
      <c r="F728" s="820" t="b">
        <v>0</v>
      </c>
      <c r="G728" s="820" t="b">
        <v>0</v>
      </c>
      <c r="H728" s="820" t="b">
        <v>0</v>
      </c>
      <c r="I728" s="820">
        <v>1</v>
      </c>
      <c r="J728" s="820">
        <v>306</v>
      </c>
      <c r="K728" s="820" t="s">
        <v>8454</v>
      </c>
      <c r="L728" s="822" t="s">
        <v>18904</v>
      </c>
    </row>
    <row r="729" spans="1:12" x14ac:dyDescent="0.25">
      <c r="A729" s="822" t="s">
        <v>9619</v>
      </c>
      <c r="B729" s="824" t="s">
        <v>9620</v>
      </c>
      <c r="C729" s="820" t="b">
        <v>1</v>
      </c>
      <c r="D729" s="820" t="b">
        <v>1</v>
      </c>
      <c r="E729" s="820" t="b">
        <v>0</v>
      </c>
      <c r="F729" s="820" t="b">
        <v>0</v>
      </c>
      <c r="G729" s="820" t="b">
        <v>0</v>
      </c>
      <c r="H729" s="820" t="b">
        <v>0</v>
      </c>
      <c r="I729" s="820">
        <v>1</v>
      </c>
      <c r="J729" s="820">
        <v>4</v>
      </c>
      <c r="K729" s="820" t="s">
        <v>8454</v>
      </c>
      <c r="L729" s="822" t="s">
        <v>18944</v>
      </c>
    </row>
    <row r="730" spans="1:12" x14ac:dyDescent="0.25">
      <c r="A730" s="822" t="s">
        <v>9621</v>
      </c>
      <c r="B730" s="824" t="s">
        <v>9622</v>
      </c>
      <c r="C730" s="820" t="b">
        <v>1</v>
      </c>
      <c r="D730" s="820" t="b">
        <v>1</v>
      </c>
      <c r="E730" s="820" t="b">
        <v>0</v>
      </c>
      <c r="F730" s="820" t="b">
        <v>0</v>
      </c>
      <c r="G730" s="820" t="b">
        <v>0</v>
      </c>
      <c r="H730" s="820" t="b">
        <v>0</v>
      </c>
      <c r="I730" s="820">
        <v>1</v>
      </c>
      <c r="J730" s="820">
        <v>1</v>
      </c>
      <c r="K730" s="820" t="s">
        <v>8454</v>
      </c>
      <c r="L730" s="822" t="s">
        <v>18945</v>
      </c>
    </row>
    <row r="731" spans="1:12" x14ac:dyDescent="0.25">
      <c r="A731" s="822" t="s">
        <v>9623</v>
      </c>
      <c r="B731" s="824" t="s">
        <v>9494</v>
      </c>
      <c r="C731" s="820" t="b">
        <v>1</v>
      </c>
      <c r="D731" s="820" t="b">
        <v>1</v>
      </c>
      <c r="E731" s="820" t="b">
        <v>0</v>
      </c>
      <c r="F731" s="820" t="b">
        <v>0</v>
      </c>
      <c r="G731" s="820" t="b">
        <v>0</v>
      </c>
      <c r="H731" s="820" t="b">
        <v>0</v>
      </c>
      <c r="I731" s="820">
        <v>1</v>
      </c>
      <c r="J731" s="820">
        <v>1</v>
      </c>
      <c r="K731" s="820" t="s">
        <v>8454</v>
      </c>
      <c r="L731" s="822" t="s">
        <v>18897</v>
      </c>
    </row>
    <row r="732" spans="1:12" x14ac:dyDescent="0.25">
      <c r="A732" s="822" t="s">
        <v>9624</v>
      </c>
      <c r="B732" s="824" t="s">
        <v>9531</v>
      </c>
      <c r="C732" s="820" t="b">
        <v>1</v>
      </c>
      <c r="D732" s="820" t="b">
        <v>1</v>
      </c>
      <c r="E732" s="820" t="b">
        <v>0</v>
      </c>
      <c r="F732" s="820" t="b">
        <v>0</v>
      </c>
      <c r="G732" s="820" t="b">
        <v>0</v>
      </c>
      <c r="H732" s="820" t="b">
        <v>0</v>
      </c>
      <c r="I732" s="820">
        <v>1</v>
      </c>
      <c r="J732" s="820">
        <v>51</v>
      </c>
      <c r="K732" s="820" t="s">
        <v>8454</v>
      </c>
      <c r="L732" s="822" t="s">
        <v>18913</v>
      </c>
    </row>
    <row r="733" spans="1:12" x14ac:dyDescent="0.25">
      <c r="A733" s="822" t="s">
        <v>9625</v>
      </c>
      <c r="B733" s="824" t="s">
        <v>9498</v>
      </c>
      <c r="C733" s="820" t="b">
        <v>1</v>
      </c>
      <c r="D733" s="820" t="b">
        <v>1</v>
      </c>
      <c r="E733" s="820" t="b">
        <v>0</v>
      </c>
      <c r="F733" s="820" t="b">
        <v>0</v>
      </c>
      <c r="G733" s="820" t="b">
        <v>0</v>
      </c>
      <c r="H733" s="820" t="b">
        <v>0</v>
      </c>
      <c r="I733" s="820">
        <v>1</v>
      </c>
      <c r="J733" s="820">
        <v>51</v>
      </c>
      <c r="K733" s="820" t="s">
        <v>8454</v>
      </c>
      <c r="L733" s="822" t="s">
        <v>18899</v>
      </c>
    </row>
    <row r="734" spans="1:12" x14ac:dyDescent="0.25">
      <c r="A734" s="822" t="s">
        <v>9626</v>
      </c>
      <c r="B734" s="824" t="s">
        <v>9500</v>
      </c>
      <c r="C734" s="820" t="b">
        <v>1</v>
      </c>
      <c r="D734" s="820" t="b">
        <v>1</v>
      </c>
      <c r="E734" s="820" t="b">
        <v>0</v>
      </c>
      <c r="F734" s="820" t="b">
        <v>0</v>
      </c>
      <c r="G734" s="820" t="b">
        <v>0</v>
      </c>
      <c r="H734" s="820" t="b">
        <v>0</v>
      </c>
      <c r="I734" s="820">
        <v>1</v>
      </c>
      <c r="J734" s="820">
        <v>51</v>
      </c>
      <c r="K734" s="820" t="s">
        <v>8454</v>
      </c>
      <c r="L734" s="822" t="s">
        <v>18900</v>
      </c>
    </row>
    <row r="735" spans="1:12" x14ac:dyDescent="0.25">
      <c r="A735" s="822" t="s">
        <v>9627</v>
      </c>
      <c r="B735" s="824" t="s">
        <v>9535</v>
      </c>
      <c r="C735" s="820" t="b">
        <v>1</v>
      </c>
      <c r="D735" s="820" t="b">
        <v>1</v>
      </c>
      <c r="E735" s="820" t="b">
        <v>0</v>
      </c>
      <c r="F735" s="820" t="b">
        <v>0</v>
      </c>
      <c r="G735" s="820" t="b">
        <v>0</v>
      </c>
      <c r="H735" s="820" t="b">
        <v>0</v>
      </c>
      <c r="I735" s="820">
        <v>1</v>
      </c>
      <c r="J735" s="820">
        <v>1</v>
      </c>
      <c r="K735" s="820" t="s">
        <v>8454</v>
      </c>
      <c r="L735" s="822" t="s">
        <v>18914</v>
      </c>
    </row>
    <row r="736" spans="1:12" x14ac:dyDescent="0.25">
      <c r="A736" s="822" t="s">
        <v>9628</v>
      </c>
      <c r="B736" s="824" t="s">
        <v>9537</v>
      </c>
      <c r="C736" s="820" t="b">
        <v>1</v>
      </c>
      <c r="D736" s="820" t="b">
        <v>1</v>
      </c>
      <c r="E736" s="820" t="b">
        <v>0</v>
      </c>
      <c r="F736" s="820" t="b">
        <v>0</v>
      </c>
      <c r="G736" s="820" t="b">
        <v>0</v>
      </c>
      <c r="H736" s="820" t="b">
        <v>0</v>
      </c>
      <c r="I736" s="820">
        <v>1</v>
      </c>
      <c r="J736" s="820">
        <v>1</v>
      </c>
      <c r="K736" s="820" t="s">
        <v>8454</v>
      </c>
      <c r="L736" s="822" t="s">
        <v>18915</v>
      </c>
    </row>
    <row r="737" spans="1:12" x14ac:dyDescent="0.25">
      <c r="A737" s="822" t="s">
        <v>9629</v>
      </c>
      <c r="B737" s="824" t="s">
        <v>9539</v>
      </c>
      <c r="C737" s="820" t="b">
        <v>1</v>
      </c>
      <c r="D737" s="820" t="b">
        <v>1</v>
      </c>
      <c r="E737" s="820" t="b">
        <v>0</v>
      </c>
      <c r="F737" s="820" t="b">
        <v>0</v>
      </c>
      <c r="G737" s="820" t="b">
        <v>0</v>
      </c>
      <c r="H737" s="820" t="b">
        <v>0</v>
      </c>
      <c r="I737" s="820">
        <v>1</v>
      </c>
      <c r="J737" s="820">
        <v>2</v>
      </c>
      <c r="K737" s="820" t="s">
        <v>8454</v>
      </c>
      <c r="L737" s="822" t="s">
        <v>18916</v>
      </c>
    </row>
    <row r="738" spans="1:12" x14ac:dyDescent="0.25">
      <c r="A738" s="822" t="s">
        <v>9630</v>
      </c>
      <c r="B738" s="824" t="s">
        <v>9508</v>
      </c>
      <c r="C738" s="820" t="b">
        <v>1</v>
      </c>
      <c r="D738" s="820" t="b">
        <v>1</v>
      </c>
      <c r="E738" s="820" t="b">
        <v>0</v>
      </c>
      <c r="F738" s="820" t="b">
        <v>0</v>
      </c>
      <c r="G738" s="820" t="b">
        <v>0</v>
      </c>
      <c r="H738" s="820" t="b">
        <v>0</v>
      </c>
      <c r="I738" s="820">
        <v>1</v>
      </c>
      <c r="J738" s="820">
        <v>306</v>
      </c>
      <c r="K738" s="820" t="s">
        <v>8454</v>
      </c>
      <c r="L738" s="822" t="s">
        <v>18904</v>
      </c>
    </row>
    <row r="739" spans="1:12" x14ac:dyDescent="0.25">
      <c r="A739" s="822" t="s">
        <v>9631</v>
      </c>
      <c r="B739" s="824" t="s">
        <v>9632</v>
      </c>
      <c r="C739" s="820" t="b">
        <v>1</v>
      </c>
      <c r="D739" s="820" t="b">
        <v>1</v>
      </c>
      <c r="E739" s="820" t="b">
        <v>0</v>
      </c>
      <c r="F739" s="820" t="b">
        <v>0</v>
      </c>
      <c r="G739" s="820" t="b">
        <v>0</v>
      </c>
      <c r="H739" s="820" t="b">
        <v>0</v>
      </c>
      <c r="I739" s="820">
        <v>1</v>
      </c>
      <c r="J739" s="820">
        <v>4</v>
      </c>
      <c r="K739" s="820" t="s">
        <v>8454</v>
      </c>
      <c r="L739" s="822" t="s">
        <v>18946</v>
      </c>
    </row>
    <row r="740" spans="1:12" x14ac:dyDescent="0.25">
      <c r="A740" s="822" t="s">
        <v>9633</v>
      </c>
      <c r="B740" s="824" t="s">
        <v>9634</v>
      </c>
      <c r="C740" s="820" t="b">
        <v>1</v>
      </c>
      <c r="D740" s="820" t="b">
        <v>1</v>
      </c>
      <c r="E740" s="820" t="b">
        <v>0</v>
      </c>
      <c r="F740" s="820" t="b">
        <v>0</v>
      </c>
      <c r="G740" s="820" t="b">
        <v>0</v>
      </c>
      <c r="H740" s="820" t="b">
        <v>0</v>
      </c>
      <c r="I740" s="820">
        <v>1</v>
      </c>
      <c r="J740" s="820">
        <v>1</v>
      </c>
      <c r="K740" s="820" t="s">
        <v>8454</v>
      </c>
      <c r="L740" s="822" t="s">
        <v>18947</v>
      </c>
    </row>
    <row r="741" spans="1:12" x14ac:dyDescent="0.25">
      <c r="A741" s="822" t="s">
        <v>9635</v>
      </c>
      <c r="B741" s="824" t="s">
        <v>9546</v>
      </c>
      <c r="C741" s="820" t="b">
        <v>1</v>
      </c>
      <c r="D741" s="820" t="b">
        <v>1</v>
      </c>
      <c r="E741" s="820" t="b">
        <v>0</v>
      </c>
      <c r="F741" s="820" t="b">
        <v>0</v>
      </c>
      <c r="G741" s="820" t="b">
        <v>0</v>
      </c>
      <c r="H741" s="820" t="b">
        <v>0</v>
      </c>
      <c r="I741" s="820">
        <v>1</v>
      </c>
      <c r="J741" s="820">
        <v>1</v>
      </c>
      <c r="K741" s="820" t="s">
        <v>8454</v>
      </c>
      <c r="L741" s="822" t="s">
        <v>18919</v>
      </c>
    </row>
    <row r="742" spans="1:12" x14ac:dyDescent="0.25">
      <c r="A742" s="822" t="s">
        <v>9636</v>
      </c>
      <c r="B742" s="824" t="s">
        <v>9548</v>
      </c>
      <c r="C742" s="820" t="b">
        <v>1</v>
      </c>
      <c r="D742" s="820" t="b">
        <v>1</v>
      </c>
      <c r="E742" s="820" t="b">
        <v>0</v>
      </c>
      <c r="F742" s="820" t="b">
        <v>0</v>
      </c>
      <c r="G742" s="820" t="b">
        <v>0</v>
      </c>
      <c r="H742" s="820" t="b">
        <v>0</v>
      </c>
      <c r="I742" s="820">
        <v>1</v>
      </c>
      <c r="J742" s="820">
        <v>315</v>
      </c>
      <c r="K742" s="820" t="s">
        <v>8454</v>
      </c>
      <c r="L742" s="822" t="s">
        <v>18920</v>
      </c>
    </row>
    <row r="743" spans="1:12" x14ac:dyDescent="0.25">
      <c r="A743" s="822" t="s">
        <v>9637</v>
      </c>
      <c r="B743" s="824" t="s">
        <v>9550</v>
      </c>
      <c r="C743" s="820" t="b">
        <v>1</v>
      </c>
      <c r="D743" s="820" t="b">
        <v>1</v>
      </c>
      <c r="E743" s="820" t="b">
        <v>0</v>
      </c>
      <c r="F743" s="820" t="b">
        <v>0</v>
      </c>
      <c r="G743" s="820" t="b">
        <v>0</v>
      </c>
      <c r="H743" s="820" t="b">
        <v>0</v>
      </c>
      <c r="I743" s="820">
        <v>1</v>
      </c>
      <c r="J743" s="820">
        <v>35</v>
      </c>
      <c r="K743" s="820" t="s">
        <v>8454</v>
      </c>
      <c r="L743" s="822" t="s">
        <v>18921</v>
      </c>
    </row>
    <row r="744" spans="1:12" x14ac:dyDescent="0.25">
      <c r="A744" s="822" t="s">
        <v>9638</v>
      </c>
      <c r="B744" s="824" t="s">
        <v>9552</v>
      </c>
      <c r="C744" s="820" t="b">
        <v>1</v>
      </c>
      <c r="D744" s="820" t="b">
        <v>1</v>
      </c>
      <c r="E744" s="820" t="b">
        <v>0</v>
      </c>
      <c r="F744" s="820" t="b">
        <v>0</v>
      </c>
      <c r="G744" s="820" t="b">
        <v>0</v>
      </c>
      <c r="H744" s="820" t="b">
        <v>0</v>
      </c>
      <c r="I744" s="820">
        <v>1</v>
      </c>
      <c r="J744" s="820">
        <v>35</v>
      </c>
      <c r="K744" s="820" t="s">
        <v>8454</v>
      </c>
      <c r="L744" s="822" t="s">
        <v>18922</v>
      </c>
    </row>
    <row r="745" spans="1:12" x14ac:dyDescent="0.25">
      <c r="A745" s="822" t="s">
        <v>9639</v>
      </c>
      <c r="B745" s="824" t="s">
        <v>9554</v>
      </c>
      <c r="C745" s="820" t="b">
        <v>1</v>
      </c>
      <c r="D745" s="820" t="b">
        <v>1</v>
      </c>
      <c r="E745" s="820" t="b">
        <v>0</v>
      </c>
      <c r="F745" s="820" t="b">
        <v>0</v>
      </c>
      <c r="G745" s="820" t="b">
        <v>0</v>
      </c>
      <c r="H745" s="820" t="b">
        <v>0</v>
      </c>
      <c r="I745" s="820">
        <v>1</v>
      </c>
      <c r="J745" s="820">
        <v>18</v>
      </c>
      <c r="K745" s="820" t="s">
        <v>8454</v>
      </c>
      <c r="L745" s="822" t="s">
        <v>18923</v>
      </c>
    </row>
    <row r="746" spans="1:12" x14ac:dyDescent="0.25">
      <c r="A746" s="822" t="s">
        <v>9640</v>
      </c>
      <c r="B746" s="824" t="s">
        <v>9556</v>
      </c>
      <c r="C746" s="820" t="b">
        <v>1</v>
      </c>
      <c r="D746" s="820" t="b">
        <v>1</v>
      </c>
      <c r="E746" s="820" t="b">
        <v>0</v>
      </c>
      <c r="F746" s="820" t="b">
        <v>0</v>
      </c>
      <c r="G746" s="820" t="b">
        <v>0</v>
      </c>
      <c r="H746" s="820" t="b">
        <v>0</v>
      </c>
      <c r="I746" s="820">
        <v>1</v>
      </c>
      <c r="J746" s="820">
        <v>9</v>
      </c>
      <c r="K746" s="820" t="s">
        <v>8454</v>
      </c>
      <c r="L746" s="822" t="s">
        <v>18924</v>
      </c>
    </row>
    <row r="747" spans="1:12" x14ac:dyDescent="0.25">
      <c r="A747" s="822" t="s">
        <v>9641</v>
      </c>
      <c r="B747" s="824" t="s">
        <v>9558</v>
      </c>
      <c r="C747" s="820" t="b">
        <v>1</v>
      </c>
      <c r="D747" s="820" t="b">
        <v>1</v>
      </c>
      <c r="E747" s="820" t="b">
        <v>0</v>
      </c>
      <c r="F747" s="820" t="b">
        <v>0</v>
      </c>
      <c r="G747" s="820" t="b">
        <v>0</v>
      </c>
      <c r="H747" s="820" t="b">
        <v>0</v>
      </c>
      <c r="I747" s="820">
        <v>1</v>
      </c>
      <c r="J747" s="820">
        <v>18</v>
      </c>
      <c r="K747" s="820" t="s">
        <v>8454</v>
      </c>
      <c r="L747" s="822" t="s">
        <v>18925</v>
      </c>
    </row>
    <row r="748" spans="1:12" x14ac:dyDescent="0.25">
      <c r="A748" s="822" t="s">
        <v>9642</v>
      </c>
      <c r="B748" s="824" t="s">
        <v>9560</v>
      </c>
      <c r="C748" s="820" t="b">
        <v>1</v>
      </c>
      <c r="D748" s="820" t="b">
        <v>1</v>
      </c>
      <c r="E748" s="820" t="b">
        <v>0</v>
      </c>
      <c r="F748" s="820" t="b">
        <v>0</v>
      </c>
      <c r="G748" s="820" t="b">
        <v>0</v>
      </c>
      <c r="H748" s="820" t="b">
        <v>0</v>
      </c>
      <c r="I748" s="820">
        <v>1</v>
      </c>
      <c r="J748" s="820">
        <v>175</v>
      </c>
      <c r="K748" s="820" t="s">
        <v>8454</v>
      </c>
      <c r="L748" s="822" t="s">
        <v>18926</v>
      </c>
    </row>
    <row r="749" spans="1:12" x14ac:dyDescent="0.25">
      <c r="A749" s="822" t="s">
        <v>9643</v>
      </c>
      <c r="B749" s="824" t="s">
        <v>9644</v>
      </c>
      <c r="C749" s="820" t="b">
        <v>1</v>
      </c>
      <c r="D749" s="820" t="b">
        <v>1</v>
      </c>
      <c r="E749" s="820" t="b">
        <v>0</v>
      </c>
      <c r="F749" s="820" t="b">
        <v>0</v>
      </c>
      <c r="G749" s="820" t="b">
        <v>0</v>
      </c>
      <c r="H749" s="820" t="b">
        <v>0</v>
      </c>
      <c r="I749" s="820">
        <v>1</v>
      </c>
      <c r="J749" s="820">
        <v>4</v>
      </c>
      <c r="K749" s="820" t="s">
        <v>8454</v>
      </c>
      <c r="L749" s="822" t="s">
        <v>18948</v>
      </c>
    </row>
    <row r="750" spans="1:12" x14ac:dyDescent="0.25">
      <c r="A750" s="822" t="s">
        <v>9645</v>
      </c>
      <c r="B750" s="824" t="s">
        <v>9646</v>
      </c>
      <c r="C750" s="820" t="b">
        <v>1</v>
      </c>
      <c r="D750" s="820" t="b">
        <v>1</v>
      </c>
      <c r="E750" s="820" t="b">
        <v>0</v>
      </c>
      <c r="F750" s="820" t="b">
        <v>0</v>
      </c>
      <c r="G750" s="820" t="b">
        <v>0</v>
      </c>
      <c r="H750" s="820" t="b">
        <v>0</v>
      </c>
      <c r="I750" s="820">
        <v>1</v>
      </c>
      <c r="J750" s="820">
        <v>1</v>
      </c>
      <c r="K750" s="820" t="s">
        <v>8454</v>
      </c>
      <c r="L750" s="822" t="s">
        <v>18949</v>
      </c>
    </row>
    <row r="751" spans="1:12" x14ac:dyDescent="0.25">
      <c r="A751" s="822" t="s">
        <v>9647</v>
      </c>
      <c r="B751" s="824" t="s">
        <v>9546</v>
      </c>
      <c r="C751" s="820" t="b">
        <v>1</v>
      </c>
      <c r="D751" s="820" t="b">
        <v>1</v>
      </c>
      <c r="E751" s="820" t="b">
        <v>0</v>
      </c>
      <c r="F751" s="820" t="b">
        <v>0</v>
      </c>
      <c r="G751" s="820" t="b">
        <v>0</v>
      </c>
      <c r="H751" s="820" t="b">
        <v>0</v>
      </c>
      <c r="I751" s="820">
        <v>1</v>
      </c>
      <c r="J751" s="820">
        <v>1</v>
      </c>
      <c r="K751" s="820" t="s">
        <v>8454</v>
      </c>
      <c r="L751" s="822" t="s">
        <v>18919</v>
      </c>
    </row>
    <row r="752" spans="1:12" x14ac:dyDescent="0.25">
      <c r="A752" s="822" t="s">
        <v>9648</v>
      </c>
      <c r="B752" s="824" t="s">
        <v>9567</v>
      </c>
      <c r="C752" s="820" t="b">
        <v>1</v>
      </c>
      <c r="D752" s="820" t="b">
        <v>1</v>
      </c>
      <c r="E752" s="820" t="b">
        <v>0</v>
      </c>
      <c r="F752" s="820" t="b">
        <v>0</v>
      </c>
      <c r="G752" s="820" t="b">
        <v>0</v>
      </c>
      <c r="H752" s="820" t="b">
        <v>0</v>
      </c>
      <c r="I752" s="820">
        <v>1</v>
      </c>
      <c r="J752" s="820">
        <v>175</v>
      </c>
      <c r="K752" s="820" t="s">
        <v>8454</v>
      </c>
      <c r="L752" s="822" t="s">
        <v>18929</v>
      </c>
    </row>
    <row r="753" spans="1:12" x14ac:dyDescent="0.25">
      <c r="A753" s="822" t="s">
        <v>9649</v>
      </c>
      <c r="B753" s="824" t="s">
        <v>9550</v>
      </c>
      <c r="C753" s="820" t="b">
        <v>1</v>
      </c>
      <c r="D753" s="820" t="b">
        <v>1</v>
      </c>
      <c r="E753" s="820" t="b">
        <v>0</v>
      </c>
      <c r="F753" s="820" t="b">
        <v>0</v>
      </c>
      <c r="G753" s="820" t="b">
        <v>0</v>
      </c>
      <c r="H753" s="820" t="b">
        <v>0</v>
      </c>
      <c r="I753" s="820">
        <v>1</v>
      </c>
      <c r="J753" s="820">
        <v>35</v>
      </c>
      <c r="K753" s="820" t="s">
        <v>8454</v>
      </c>
      <c r="L753" s="822" t="s">
        <v>18921</v>
      </c>
    </row>
    <row r="754" spans="1:12" x14ac:dyDescent="0.25">
      <c r="A754" s="822" t="s">
        <v>9650</v>
      </c>
      <c r="B754" s="824" t="s">
        <v>9552</v>
      </c>
      <c r="C754" s="820" t="b">
        <v>1</v>
      </c>
      <c r="D754" s="820" t="b">
        <v>1</v>
      </c>
      <c r="E754" s="820" t="b">
        <v>0</v>
      </c>
      <c r="F754" s="820" t="b">
        <v>0</v>
      </c>
      <c r="G754" s="820" t="b">
        <v>0</v>
      </c>
      <c r="H754" s="820" t="b">
        <v>0</v>
      </c>
      <c r="I754" s="820">
        <v>1</v>
      </c>
      <c r="J754" s="820">
        <v>35</v>
      </c>
      <c r="K754" s="820" t="s">
        <v>8454</v>
      </c>
      <c r="L754" s="822" t="s">
        <v>18922</v>
      </c>
    </row>
    <row r="755" spans="1:12" x14ac:dyDescent="0.25">
      <c r="A755" s="822" t="s">
        <v>9651</v>
      </c>
      <c r="B755" s="824" t="s">
        <v>9571</v>
      </c>
      <c r="C755" s="820" t="b">
        <v>1</v>
      </c>
      <c r="D755" s="820" t="b">
        <v>1</v>
      </c>
      <c r="E755" s="820" t="b">
        <v>0</v>
      </c>
      <c r="F755" s="820" t="b">
        <v>0</v>
      </c>
      <c r="G755" s="820" t="b">
        <v>0</v>
      </c>
      <c r="H755" s="820" t="b">
        <v>0</v>
      </c>
      <c r="I755" s="820">
        <v>1</v>
      </c>
      <c r="J755" s="820">
        <v>10</v>
      </c>
      <c r="K755" s="820" t="s">
        <v>8454</v>
      </c>
      <c r="L755" s="822" t="s">
        <v>18930</v>
      </c>
    </row>
    <row r="756" spans="1:12" x14ac:dyDescent="0.25">
      <c r="A756" s="822" t="s">
        <v>9652</v>
      </c>
      <c r="B756" s="824" t="s">
        <v>9573</v>
      </c>
      <c r="C756" s="820" t="b">
        <v>1</v>
      </c>
      <c r="D756" s="820" t="b">
        <v>1</v>
      </c>
      <c r="E756" s="820" t="b">
        <v>0</v>
      </c>
      <c r="F756" s="820" t="b">
        <v>0</v>
      </c>
      <c r="G756" s="820" t="b">
        <v>0</v>
      </c>
      <c r="H756" s="820" t="b">
        <v>0</v>
      </c>
      <c r="I756" s="820">
        <v>1</v>
      </c>
      <c r="J756" s="820">
        <v>5</v>
      </c>
      <c r="K756" s="820" t="s">
        <v>8454</v>
      </c>
      <c r="L756" s="822" t="s">
        <v>18931</v>
      </c>
    </row>
    <row r="757" spans="1:12" x14ac:dyDescent="0.25">
      <c r="A757" s="822" t="s">
        <v>9653</v>
      </c>
      <c r="B757" s="824" t="s">
        <v>9575</v>
      </c>
      <c r="C757" s="820" t="b">
        <v>1</v>
      </c>
      <c r="D757" s="820" t="b">
        <v>1</v>
      </c>
      <c r="E757" s="820" t="b">
        <v>0</v>
      </c>
      <c r="F757" s="820" t="b">
        <v>0</v>
      </c>
      <c r="G757" s="820" t="b">
        <v>0</v>
      </c>
      <c r="H757" s="820" t="b">
        <v>0</v>
      </c>
      <c r="I757" s="820">
        <v>1</v>
      </c>
      <c r="J757" s="820">
        <v>15</v>
      </c>
      <c r="K757" s="820" t="s">
        <v>8454</v>
      </c>
      <c r="L757" s="822" t="s">
        <v>18932</v>
      </c>
    </row>
    <row r="758" spans="1:12" x14ac:dyDescent="0.25">
      <c r="A758" s="822" t="s">
        <v>9654</v>
      </c>
      <c r="B758" s="824" t="s">
        <v>9560</v>
      </c>
      <c r="C758" s="820" t="b">
        <v>1</v>
      </c>
      <c r="D758" s="820" t="b">
        <v>1</v>
      </c>
      <c r="E758" s="820" t="b">
        <v>0</v>
      </c>
      <c r="F758" s="820" t="b">
        <v>0</v>
      </c>
      <c r="G758" s="820" t="b">
        <v>0</v>
      </c>
      <c r="H758" s="820" t="b">
        <v>0</v>
      </c>
      <c r="I758" s="820">
        <v>1</v>
      </c>
      <c r="J758" s="820">
        <v>175</v>
      </c>
      <c r="K758" s="820" t="s">
        <v>8454</v>
      </c>
      <c r="L758" s="822" t="s">
        <v>18926</v>
      </c>
    </row>
    <row r="759" spans="1:12" x14ac:dyDescent="0.25">
      <c r="A759" s="822" t="s">
        <v>9655</v>
      </c>
      <c r="B759" s="824" t="s">
        <v>9656</v>
      </c>
      <c r="C759" s="820" t="b">
        <v>1</v>
      </c>
      <c r="D759" s="820" t="b">
        <v>1</v>
      </c>
      <c r="E759" s="820" t="b">
        <v>0</v>
      </c>
      <c r="F759" s="820" t="b">
        <v>0</v>
      </c>
      <c r="G759" s="820" t="b">
        <v>0</v>
      </c>
      <c r="H759" s="820" t="b">
        <v>0</v>
      </c>
      <c r="I759" s="820">
        <v>1</v>
      </c>
      <c r="J759" s="820">
        <v>4</v>
      </c>
      <c r="K759" s="820" t="s">
        <v>8454</v>
      </c>
      <c r="L759" s="822" t="s">
        <v>18950</v>
      </c>
    </row>
    <row r="760" spans="1:12" x14ac:dyDescent="0.25">
      <c r="A760" s="822" t="s">
        <v>9657</v>
      </c>
      <c r="B760" s="824" t="s">
        <v>9658</v>
      </c>
      <c r="C760" s="820" t="b">
        <v>1</v>
      </c>
      <c r="D760" s="820" t="b">
        <v>1</v>
      </c>
      <c r="E760" s="820" t="b">
        <v>0</v>
      </c>
      <c r="F760" s="820" t="b">
        <v>0</v>
      </c>
      <c r="G760" s="820" t="b">
        <v>0</v>
      </c>
      <c r="H760" s="820" t="b">
        <v>0</v>
      </c>
      <c r="I760" s="820">
        <v>1</v>
      </c>
      <c r="J760" s="820">
        <v>1</v>
      </c>
      <c r="K760" s="820" t="s">
        <v>8454</v>
      </c>
      <c r="L760" s="822" t="s">
        <v>18951</v>
      </c>
    </row>
    <row r="761" spans="1:12" x14ac:dyDescent="0.25">
      <c r="A761" s="822" t="s">
        <v>9659</v>
      </c>
      <c r="B761" s="824" t="s">
        <v>9546</v>
      </c>
      <c r="C761" s="820" t="b">
        <v>1</v>
      </c>
      <c r="D761" s="820" t="b">
        <v>1</v>
      </c>
      <c r="E761" s="820" t="b">
        <v>0</v>
      </c>
      <c r="F761" s="820" t="b">
        <v>0</v>
      </c>
      <c r="G761" s="820" t="b">
        <v>0</v>
      </c>
      <c r="H761" s="820" t="b">
        <v>0</v>
      </c>
      <c r="I761" s="820">
        <v>1</v>
      </c>
      <c r="J761" s="820">
        <v>1</v>
      </c>
      <c r="K761" s="820" t="s">
        <v>8454</v>
      </c>
      <c r="L761" s="822" t="s">
        <v>18919</v>
      </c>
    </row>
    <row r="762" spans="1:12" x14ac:dyDescent="0.25">
      <c r="A762" s="822" t="s">
        <v>9660</v>
      </c>
      <c r="B762" s="824" t="s">
        <v>9583</v>
      </c>
      <c r="C762" s="820" t="b">
        <v>1</v>
      </c>
      <c r="D762" s="820" t="b">
        <v>1</v>
      </c>
      <c r="E762" s="820" t="b">
        <v>0</v>
      </c>
      <c r="F762" s="820" t="b">
        <v>0</v>
      </c>
      <c r="G762" s="820" t="b">
        <v>0</v>
      </c>
      <c r="H762" s="820" t="b">
        <v>0</v>
      </c>
      <c r="I762" s="820">
        <v>1</v>
      </c>
      <c r="J762" s="820">
        <v>35</v>
      </c>
      <c r="K762" s="820" t="s">
        <v>8454</v>
      </c>
      <c r="L762" s="822" t="s">
        <v>18935</v>
      </c>
    </row>
    <row r="763" spans="1:12" x14ac:dyDescent="0.25">
      <c r="A763" s="822" t="s">
        <v>9661</v>
      </c>
      <c r="B763" s="824" t="s">
        <v>9550</v>
      </c>
      <c r="C763" s="820" t="b">
        <v>1</v>
      </c>
      <c r="D763" s="820" t="b">
        <v>1</v>
      </c>
      <c r="E763" s="820" t="b">
        <v>0</v>
      </c>
      <c r="F763" s="820" t="b">
        <v>0</v>
      </c>
      <c r="G763" s="820" t="b">
        <v>0</v>
      </c>
      <c r="H763" s="820" t="b">
        <v>0</v>
      </c>
      <c r="I763" s="820">
        <v>1</v>
      </c>
      <c r="J763" s="820">
        <v>35</v>
      </c>
      <c r="K763" s="820" t="s">
        <v>8454</v>
      </c>
      <c r="L763" s="822" t="s">
        <v>18921</v>
      </c>
    </row>
    <row r="764" spans="1:12" x14ac:dyDescent="0.25">
      <c r="A764" s="822" t="s">
        <v>9662</v>
      </c>
      <c r="B764" s="824" t="s">
        <v>9552</v>
      </c>
      <c r="C764" s="820" t="b">
        <v>1</v>
      </c>
      <c r="D764" s="820" t="b">
        <v>1</v>
      </c>
      <c r="E764" s="820" t="b">
        <v>0</v>
      </c>
      <c r="F764" s="820" t="b">
        <v>0</v>
      </c>
      <c r="G764" s="820" t="b">
        <v>0</v>
      </c>
      <c r="H764" s="820" t="b">
        <v>0</v>
      </c>
      <c r="I764" s="820">
        <v>1</v>
      </c>
      <c r="J764" s="820">
        <v>35</v>
      </c>
      <c r="K764" s="820" t="s">
        <v>8454</v>
      </c>
      <c r="L764" s="822" t="s">
        <v>18922</v>
      </c>
    </row>
    <row r="765" spans="1:12" x14ac:dyDescent="0.25">
      <c r="A765" s="822" t="s">
        <v>9663</v>
      </c>
      <c r="B765" s="824" t="s">
        <v>9587</v>
      </c>
      <c r="C765" s="820" t="b">
        <v>1</v>
      </c>
      <c r="D765" s="820" t="b">
        <v>1</v>
      </c>
      <c r="E765" s="820" t="b">
        <v>0</v>
      </c>
      <c r="F765" s="820" t="b">
        <v>0</v>
      </c>
      <c r="G765" s="820" t="b">
        <v>0</v>
      </c>
      <c r="H765" s="820" t="b">
        <v>0</v>
      </c>
      <c r="I765" s="820">
        <v>1</v>
      </c>
      <c r="J765" s="820">
        <v>2</v>
      </c>
      <c r="K765" s="820" t="s">
        <v>8454</v>
      </c>
      <c r="L765" s="822" t="s">
        <v>18936</v>
      </c>
    </row>
    <row r="766" spans="1:12" x14ac:dyDescent="0.25">
      <c r="A766" s="822" t="s">
        <v>9664</v>
      </c>
      <c r="B766" s="824" t="s">
        <v>9589</v>
      </c>
      <c r="C766" s="820" t="b">
        <v>1</v>
      </c>
      <c r="D766" s="820" t="b">
        <v>1</v>
      </c>
      <c r="E766" s="820" t="b">
        <v>0</v>
      </c>
      <c r="F766" s="820" t="b">
        <v>0</v>
      </c>
      <c r="G766" s="820" t="b">
        <v>0</v>
      </c>
      <c r="H766" s="820" t="b">
        <v>0</v>
      </c>
      <c r="I766" s="820">
        <v>1</v>
      </c>
      <c r="J766" s="820">
        <v>1</v>
      </c>
      <c r="K766" s="820" t="s">
        <v>8454</v>
      </c>
      <c r="L766" s="822" t="s">
        <v>18937</v>
      </c>
    </row>
    <row r="767" spans="1:12" x14ac:dyDescent="0.25">
      <c r="A767" s="822" t="s">
        <v>9665</v>
      </c>
      <c r="B767" s="824" t="s">
        <v>9591</v>
      </c>
      <c r="C767" s="820" t="b">
        <v>1</v>
      </c>
      <c r="D767" s="820" t="b">
        <v>1</v>
      </c>
      <c r="E767" s="820" t="b">
        <v>0</v>
      </c>
      <c r="F767" s="820" t="b">
        <v>0</v>
      </c>
      <c r="G767" s="820" t="b">
        <v>0</v>
      </c>
      <c r="H767" s="820" t="b">
        <v>0</v>
      </c>
      <c r="I767" s="820">
        <v>1</v>
      </c>
      <c r="J767" s="820">
        <v>2</v>
      </c>
      <c r="K767" s="820" t="s">
        <v>8454</v>
      </c>
      <c r="L767" s="822" t="s">
        <v>18938</v>
      </c>
    </row>
    <row r="768" spans="1:12" x14ac:dyDescent="0.25">
      <c r="A768" s="822" t="s">
        <v>9666</v>
      </c>
      <c r="B768" s="824" t="s">
        <v>9560</v>
      </c>
      <c r="C768" s="820" t="b">
        <v>1</v>
      </c>
      <c r="D768" s="820" t="b">
        <v>1</v>
      </c>
      <c r="E768" s="820" t="b">
        <v>0</v>
      </c>
      <c r="F768" s="820" t="b">
        <v>0</v>
      </c>
      <c r="G768" s="820" t="b">
        <v>0</v>
      </c>
      <c r="H768" s="820" t="b">
        <v>0</v>
      </c>
      <c r="I768" s="820">
        <v>1</v>
      </c>
      <c r="J768" s="820">
        <v>175</v>
      </c>
      <c r="K768" s="820" t="s">
        <v>8454</v>
      </c>
      <c r="L768" s="822" t="s">
        <v>18926</v>
      </c>
    </row>
    <row r="769" spans="1:12" x14ac:dyDescent="0.25">
      <c r="A769" s="822" t="s">
        <v>9667</v>
      </c>
      <c r="B769" s="824" t="s">
        <v>9668</v>
      </c>
      <c r="C769" s="820" t="b">
        <v>1</v>
      </c>
      <c r="D769" s="820" t="b">
        <v>1</v>
      </c>
      <c r="E769" s="820" t="b">
        <v>0</v>
      </c>
      <c r="F769" s="820" t="b">
        <v>0</v>
      </c>
      <c r="G769" s="820" t="b">
        <v>0</v>
      </c>
      <c r="H769" s="820" t="b">
        <v>0</v>
      </c>
      <c r="I769" s="820">
        <v>1</v>
      </c>
      <c r="J769" s="820">
        <v>4</v>
      </c>
      <c r="K769" s="820" t="s">
        <v>8454</v>
      </c>
      <c r="L769" s="822" t="s">
        <v>18952</v>
      </c>
    </row>
    <row r="770" spans="1:12" x14ac:dyDescent="0.25">
      <c r="A770" s="820" t="s">
        <v>9669</v>
      </c>
      <c r="B770" s="824" t="s">
        <v>9670</v>
      </c>
      <c r="C770" s="820" t="b">
        <v>1</v>
      </c>
      <c r="D770" s="820" t="b">
        <v>1</v>
      </c>
      <c r="E770" s="820" t="b">
        <v>0</v>
      </c>
      <c r="F770" s="820" t="b">
        <v>0</v>
      </c>
      <c r="G770" s="820" t="b">
        <v>0</v>
      </c>
      <c r="H770" s="820" t="b">
        <v>0</v>
      </c>
      <c r="I770" s="820">
        <v>1</v>
      </c>
      <c r="J770" s="820">
        <v>1</v>
      </c>
      <c r="K770" s="820" t="s">
        <v>8454</v>
      </c>
      <c r="L770" s="820" t="s">
        <v>18953</v>
      </c>
    </row>
    <row r="771" spans="1:12" x14ac:dyDescent="0.25">
      <c r="A771" s="820" t="s">
        <v>9671</v>
      </c>
      <c r="B771" s="824" t="s">
        <v>9672</v>
      </c>
      <c r="C771" s="820" t="b">
        <v>1</v>
      </c>
      <c r="D771" s="820" t="b">
        <v>1</v>
      </c>
      <c r="E771" s="820" t="b">
        <v>0</v>
      </c>
      <c r="F771" s="820" t="b">
        <v>0</v>
      </c>
      <c r="G771" s="820" t="b">
        <v>0</v>
      </c>
      <c r="H771" s="820" t="b">
        <v>0</v>
      </c>
      <c r="I771" s="820">
        <v>1</v>
      </c>
      <c r="J771" s="820">
        <v>1</v>
      </c>
      <c r="K771" s="820" t="s">
        <v>8454</v>
      </c>
      <c r="L771" s="820" t="s">
        <v>18954</v>
      </c>
    </row>
    <row r="772" spans="1:12" x14ac:dyDescent="0.25">
      <c r="A772" s="820" t="s">
        <v>9673</v>
      </c>
      <c r="B772" s="824" t="s">
        <v>9674</v>
      </c>
      <c r="C772" s="820" t="b">
        <v>1</v>
      </c>
      <c r="D772" s="820" t="b">
        <v>1</v>
      </c>
      <c r="E772" s="820" t="b">
        <v>0</v>
      </c>
      <c r="F772" s="820" t="b">
        <v>0</v>
      </c>
      <c r="G772" s="820" t="b">
        <v>0</v>
      </c>
      <c r="H772" s="820" t="b">
        <v>0</v>
      </c>
      <c r="I772" s="820">
        <v>1</v>
      </c>
      <c r="J772" s="820">
        <v>1</v>
      </c>
      <c r="K772" s="820" t="s">
        <v>8454</v>
      </c>
      <c r="L772" s="820" t="s">
        <v>18955</v>
      </c>
    </row>
    <row r="773" spans="1:12" x14ac:dyDescent="0.25">
      <c r="A773" s="820" t="s">
        <v>9675</v>
      </c>
      <c r="B773" s="824" t="s">
        <v>9676</v>
      </c>
      <c r="C773" s="820" t="b">
        <v>1</v>
      </c>
      <c r="D773" s="820" t="b">
        <v>1</v>
      </c>
      <c r="E773" s="820" t="b">
        <v>0</v>
      </c>
      <c r="F773" s="820" t="b">
        <v>0</v>
      </c>
      <c r="G773" s="820" t="b">
        <v>0</v>
      </c>
      <c r="H773" s="820" t="b">
        <v>0</v>
      </c>
      <c r="I773" s="820">
        <v>1</v>
      </c>
      <c r="J773" s="820">
        <v>34</v>
      </c>
      <c r="K773" s="820" t="s">
        <v>8454</v>
      </c>
      <c r="L773" s="820" t="s">
        <v>18956</v>
      </c>
    </row>
    <row r="774" spans="1:12" x14ac:dyDescent="0.25">
      <c r="A774" s="820" t="s">
        <v>9677</v>
      </c>
      <c r="B774" s="824" t="s">
        <v>9678</v>
      </c>
      <c r="C774" s="820" t="b">
        <v>1</v>
      </c>
      <c r="D774" s="820" t="b">
        <v>1</v>
      </c>
      <c r="E774" s="820" t="b">
        <v>0</v>
      </c>
      <c r="F774" s="820" t="b">
        <v>0</v>
      </c>
      <c r="G774" s="820" t="b">
        <v>0</v>
      </c>
      <c r="H774" s="820" t="b">
        <v>0</v>
      </c>
      <c r="I774" s="820">
        <v>1</v>
      </c>
      <c r="J774" s="820">
        <v>34</v>
      </c>
      <c r="K774" s="820" t="s">
        <v>8454</v>
      </c>
      <c r="L774" s="820" t="s">
        <v>18957</v>
      </c>
    </row>
    <row r="775" spans="1:12" x14ac:dyDescent="0.25">
      <c r="A775" s="820" t="s">
        <v>9679</v>
      </c>
      <c r="B775" s="824" t="s">
        <v>9680</v>
      </c>
      <c r="C775" s="820" t="b">
        <v>1</v>
      </c>
      <c r="D775" s="820" t="b">
        <v>1</v>
      </c>
      <c r="E775" s="820" t="b">
        <v>0</v>
      </c>
      <c r="F775" s="820" t="b">
        <v>0</v>
      </c>
      <c r="G775" s="820" t="b">
        <v>0</v>
      </c>
      <c r="H775" s="820" t="b">
        <v>0</v>
      </c>
      <c r="I775" s="820">
        <v>1</v>
      </c>
      <c r="J775" s="820">
        <v>34</v>
      </c>
      <c r="K775" s="820" t="s">
        <v>8454</v>
      </c>
      <c r="L775" s="820" t="s">
        <v>18958</v>
      </c>
    </row>
    <row r="776" spans="1:12" x14ac:dyDescent="0.25">
      <c r="A776" s="820" t="s">
        <v>9681</v>
      </c>
      <c r="B776" s="824" t="s">
        <v>9682</v>
      </c>
      <c r="C776" s="820" t="b">
        <v>1</v>
      </c>
      <c r="D776" s="820" t="b">
        <v>1</v>
      </c>
      <c r="E776" s="820" t="b">
        <v>0</v>
      </c>
      <c r="F776" s="820" t="b">
        <v>0</v>
      </c>
      <c r="G776" s="820" t="b">
        <v>0</v>
      </c>
      <c r="H776" s="820" t="b">
        <v>0</v>
      </c>
      <c r="I776" s="820">
        <v>1</v>
      </c>
      <c r="J776" s="820">
        <v>1</v>
      </c>
      <c r="K776" s="820" t="s">
        <v>8454</v>
      </c>
      <c r="L776" s="820" t="s">
        <v>18959</v>
      </c>
    </row>
    <row r="777" spans="1:12" x14ac:dyDescent="0.25">
      <c r="A777" s="820" t="s">
        <v>9683</v>
      </c>
      <c r="B777" s="824" t="s">
        <v>9684</v>
      </c>
      <c r="C777" s="820" t="b">
        <v>1</v>
      </c>
      <c r="D777" s="820" t="b">
        <v>1</v>
      </c>
      <c r="E777" s="820" t="b">
        <v>0</v>
      </c>
      <c r="F777" s="820" t="b">
        <v>0</v>
      </c>
      <c r="G777" s="820" t="b">
        <v>0</v>
      </c>
      <c r="H777" s="820" t="b">
        <v>0</v>
      </c>
      <c r="I777" s="820">
        <v>1</v>
      </c>
      <c r="J777" s="820">
        <v>1</v>
      </c>
      <c r="K777" s="820" t="s">
        <v>8454</v>
      </c>
      <c r="L777" s="820" t="s">
        <v>18960</v>
      </c>
    </row>
    <row r="778" spans="1:12" x14ac:dyDescent="0.25">
      <c r="A778" s="820" t="s">
        <v>9685</v>
      </c>
      <c r="B778" s="824" t="s">
        <v>9686</v>
      </c>
      <c r="C778" s="820" t="b">
        <v>1</v>
      </c>
      <c r="D778" s="820" t="b">
        <v>1</v>
      </c>
      <c r="E778" s="820" t="b">
        <v>0</v>
      </c>
      <c r="F778" s="820" t="b">
        <v>0</v>
      </c>
      <c r="G778" s="820" t="b">
        <v>0</v>
      </c>
      <c r="H778" s="820" t="b">
        <v>0</v>
      </c>
      <c r="I778" s="820">
        <v>1</v>
      </c>
      <c r="J778" s="820">
        <v>1</v>
      </c>
      <c r="K778" s="820" t="s">
        <v>8454</v>
      </c>
      <c r="L778" s="820" t="s">
        <v>18961</v>
      </c>
    </row>
    <row r="779" spans="1:12" x14ac:dyDescent="0.25">
      <c r="A779" s="820" t="s">
        <v>9687</v>
      </c>
      <c r="B779" s="824" t="s">
        <v>9688</v>
      </c>
      <c r="C779" s="820" t="b">
        <v>1</v>
      </c>
      <c r="D779" s="820" t="b">
        <v>1</v>
      </c>
      <c r="E779" s="820" t="b">
        <v>0</v>
      </c>
      <c r="F779" s="820" t="b">
        <v>0</v>
      </c>
      <c r="G779" s="820" t="b">
        <v>0</v>
      </c>
      <c r="H779" s="820" t="b">
        <v>0</v>
      </c>
      <c r="I779" s="820">
        <v>1</v>
      </c>
      <c r="J779" s="820">
        <v>238</v>
      </c>
      <c r="K779" s="820" t="s">
        <v>8454</v>
      </c>
      <c r="L779" s="820" t="s">
        <v>18962</v>
      </c>
    </row>
    <row r="780" spans="1:12" x14ac:dyDescent="0.25">
      <c r="A780" s="820" t="s">
        <v>9689</v>
      </c>
      <c r="B780" s="824" t="s">
        <v>9690</v>
      </c>
      <c r="C780" s="820" t="b">
        <v>1</v>
      </c>
      <c r="D780" s="820" t="b">
        <v>1</v>
      </c>
      <c r="E780" s="820" t="b">
        <v>0</v>
      </c>
      <c r="F780" s="820" t="b">
        <v>0</v>
      </c>
      <c r="G780" s="820" t="b">
        <v>0</v>
      </c>
      <c r="H780" s="820" t="b">
        <v>0</v>
      </c>
      <c r="I780" s="820">
        <v>1</v>
      </c>
      <c r="J780" s="820">
        <v>2</v>
      </c>
      <c r="K780" s="820" t="s">
        <v>8454</v>
      </c>
      <c r="L780" s="820" t="s">
        <v>18963</v>
      </c>
    </row>
    <row r="781" spans="1:12" x14ac:dyDescent="0.25">
      <c r="A781" s="820" t="s">
        <v>9691</v>
      </c>
      <c r="B781" s="824" t="s">
        <v>9692</v>
      </c>
      <c r="C781" s="820" t="b">
        <v>1</v>
      </c>
      <c r="D781" s="820" t="b">
        <v>1</v>
      </c>
      <c r="E781" s="820" t="b">
        <v>0</v>
      </c>
      <c r="F781" s="820" t="b">
        <v>0</v>
      </c>
      <c r="G781" s="820" t="b">
        <v>0</v>
      </c>
      <c r="H781" s="820" t="b">
        <v>0</v>
      </c>
      <c r="I781" s="820">
        <v>1</v>
      </c>
      <c r="J781" s="820">
        <v>1</v>
      </c>
      <c r="K781" s="820" t="s">
        <v>8454</v>
      </c>
      <c r="L781" s="820" t="s">
        <v>18964</v>
      </c>
    </row>
    <row r="782" spans="1:12" x14ac:dyDescent="0.25">
      <c r="A782" s="820" t="s">
        <v>9693</v>
      </c>
      <c r="B782" s="824" t="s">
        <v>9694</v>
      </c>
      <c r="C782" s="820" t="b">
        <v>1</v>
      </c>
      <c r="D782" s="820" t="b">
        <v>1</v>
      </c>
      <c r="E782" s="820" t="b">
        <v>0</v>
      </c>
      <c r="F782" s="820" t="b">
        <v>0</v>
      </c>
      <c r="G782" s="820" t="b">
        <v>0</v>
      </c>
      <c r="H782" s="820" t="b">
        <v>0</v>
      </c>
      <c r="I782" s="820">
        <v>1</v>
      </c>
      <c r="J782" s="820">
        <v>1</v>
      </c>
      <c r="K782" s="820" t="s">
        <v>8454</v>
      </c>
      <c r="L782" s="820" t="s">
        <v>18965</v>
      </c>
    </row>
    <row r="783" spans="1:12" x14ac:dyDescent="0.25">
      <c r="A783" s="820" t="s">
        <v>9695</v>
      </c>
      <c r="B783" s="824" t="s">
        <v>9696</v>
      </c>
      <c r="C783" s="820" t="b">
        <v>1</v>
      </c>
      <c r="D783" s="820" t="b">
        <v>1</v>
      </c>
      <c r="E783" s="820" t="b">
        <v>0</v>
      </c>
      <c r="F783" s="820" t="b">
        <v>0</v>
      </c>
      <c r="G783" s="820" t="b">
        <v>0</v>
      </c>
      <c r="H783" s="820" t="b">
        <v>0</v>
      </c>
      <c r="I783" s="820">
        <v>1</v>
      </c>
      <c r="J783" s="820">
        <v>1</v>
      </c>
      <c r="K783" s="820" t="s">
        <v>8454</v>
      </c>
      <c r="L783" s="820" t="s">
        <v>18966</v>
      </c>
    </row>
    <row r="784" spans="1:12" x14ac:dyDescent="0.25">
      <c r="A784" s="820" t="s">
        <v>9697</v>
      </c>
      <c r="B784" s="824" t="s">
        <v>9698</v>
      </c>
      <c r="C784" s="820" t="b">
        <v>1</v>
      </c>
      <c r="D784" s="820" t="b">
        <v>1</v>
      </c>
      <c r="E784" s="820" t="b">
        <v>0</v>
      </c>
      <c r="F784" s="820" t="b">
        <v>0</v>
      </c>
      <c r="G784" s="820" t="b">
        <v>0</v>
      </c>
      <c r="H784" s="820" t="b">
        <v>0</v>
      </c>
      <c r="I784" s="820">
        <v>1</v>
      </c>
      <c r="J784" s="820">
        <v>10</v>
      </c>
      <c r="K784" s="820" t="s">
        <v>8454</v>
      </c>
      <c r="L784" s="820" t="s">
        <v>18967</v>
      </c>
    </row>
    <row r="785" spans="1:12" x14ac:dyDescent="0.25">
      <c r="A785" s="820" t="s">
        <v>9699</v>
      </c>
      <c r="B785" s="824" t="s">
        <v>9700</v>
      </c>
      <c r="C785" s="820" t="b">
        <v>1</v>
      </c>
      <c r="D785" s="820" t="b">
        <v>1</v>
      </c>
      <c r="E785" s="820" t="b">
        <v>0</v>
      </c>
      <c r="F785" s="820" t="b">
        <v>0</v>
      </c>
      <c r="G785" s="820" t="b">
        <v>0</v>
      </c>
      <c r="H785" s="820" t="b">
        <v>0</v>
      </c>
      <c r="I785" s="820">
        <v>1</v>
      </c>
      <c r="J785" s="820">
        <v>3</v>
      </c>
      <c r="K785" s="820" t="s">
        <v>8454</v>
      </c>
      <c r="L785" s="820" t="s">
        <v>18968</v>
      </c>
    </row>
    <row r="786" spans="1:12" x14ac:dyDescent="0.25">
      <c r="A786" s="820" t="s">
        <v>9701</v>
      </c>
      <c r="B786" s="824" t="s">
        <v>9702</v>
      </c>
      <c r="C786" s="820" t="b">
        <v>1</v>
      </c>
      <c r="D786" s="820" t="b">
        <v>1</v>
      </c>
      <c r="E786" s="820" t="b">
        <v>0</v>
      </c>
      <c r="F786" s="820" t="b">
        <v>0</v>
      </c>
      <c r="G786" s="820" t="b">
        <v>0</v>
      </c>
      <c r="H786" s="820" t="b">
        <v>0</v>
      </c>
      <c r="I786" s="820">
        <v>1</v>
      </c>
      <c r="J786" s="820">
        <v>3</v>
      </c>
      <c r="K786" s="820" t="s">
        <v>8454</v>
      </c>
      <c r="L786" s="820" t="s">
        <v>18969</v>
      </c>
    </row>
    <row r="787" spans="1:12" x14ac:dyDescent="0.25">
      <c r="A787" s="820" t="s">
        <v>9703</v>
      </c>
      <c r="B787" s="824" t="s">
        <v>9704</v>
      </c>
      <c r="C787" s="820" t="b">
        <v>1</v>
      </c>
      <c r="D787" s="820" t="b">
        <v>1</v>
      </c>
      <c r="E787" s="820" t="b">
        <v>0</v>
      </c>
      <c r="F787" s="820" t="b">
        <v>0</v>
      </c>
      <c r="G787" s="820" t="b">
        <v>0</v>
      </c>
      <c r="H787" s="820" t="b">
        <v>0</v>
      </c>
      <c r="I787" s="820">
        <v>1</v>
      </c>
      <c r="J787" s="820">
        <v>10</v>
      </c>
      <c r="K787" s="820" t="s">
        <v>8454</v>
      </c>
      <c r="L787" s="820" t="s">
        <v>18970</v>
      </c>
    </row>
    <row r="788" spans="1:12" x14ac:dyDescent="0.25">
      <c r="A788" s="820" t="s">
        <v>9705</v>
      </c>
      <c r="B788" s="824" t="s">
        <v>9706</v>
      </c>
      <c r="C788" s="820" t="b">
        <v>1</v>
      </c>
      <c r="D788" s="820" t="b">
        <v>1</v>
      </c>
      <c r="E788" s="820" t="b">
        <v>0</v>
      </c>
      <c r="F788" s="820" t="b">
        <v>0</v>
      </c>
      <c r="G788" s="820" t="b">
        <v>0</v>
      </c>
      <c r="H788" s="820" t="b">
        <v>0</v>
      </c>
      <c r="I788" s="820">
        <v>1</v>
      </c>
      <c r="J788" s="820">
        <v>10</v>
      </c>
      <c r="K788" s="820" t="s">
        <v>8454</v>
      </c>
      <c r="L788" s="820" t="s">
        <v>18971</v>
      </c>
    </row>
    <row r="789" spans="1:12" x14ac:dyDescent="0.25">
      <c r="A789" s="820" t="s">
        <v>9707</v>
      </c>
      <c r="B789" s="824" t="s">
        <v>9708</v>
      </c>
      <c r="C789" s="820" t="b">
        <v>1</v>
      </c>
      <c r="D789" s="820" t="b">
        <v>1</v>
      </c>
      <c r="E789" s="820" t="b">
        <v>0</v>
      </c>
      <c r="F789" s="820" t="b">
        <v>0</v>
      </c>
      <c r="G789" s="820" t="b">
        <v>0</v>
      </c>
      <c r="H789" s="820" t="b">
        <v>0</v>
      </c>
      <c r="I789" s="820">
        <v>1</v>
      </c>
      <c r="J789" s="820">
        <v>30</v>
      </c>
      <c r="K789" s="820" t="s">
        <v>8454</v>
      </c>
      <c r="L789" s="820" t="s">
        <v>18972</v>
      </c>
    </row>
    <row r="790" spans="1:12" x14ac:dyDescent="0.25">
      <c r="A790" s="820" t="s">
        <v>9709</v>
      </c>
      <c r="B790" s="824" t="s">
        <v>9710</v>
      </c>
      <c r="C790" s="820" t="b">
        <v>1</v>
      </c>
      <c r="D790" s="820" t="b">
        <v>1</v>
      </c>
      <c r="E790" s="820" t="b">
        <v>0</v>
      </c>
      <c r="F790" s="820" t="b">
        <v>0</v>
      </c>
      <c r="G790" s="820" t="b">
        <v>0</v>
      </c>
      <c r="H790" s="820" t="b">
        <v>0</v>
      </c>
      <c r="I790" s="820">
        <v>1</v>
      </c>
      <c r="J790" s="820">
        <v>6</v>
      </c>
      <c r="K790" s="820" t="s">
        <v>8454</v>
      </c>
      <c r="L790" s="820" t="s">
        <v>18973</v>
      </c>
    </row>
    <row r="791" spans="1:12" x14ac:dyDescent="0.25">
      <c r="A791" s="820" t="s">
        <v>9711</v>
      </c>
      <c r="B791" s="824" t="s">
        <v>9712</v>
      </c>
      <c r="C791" s="820" t="b">
        <v>1</v>
      </c>
      <c r="D791" s="820" t="b">
        <v>1</v>
      </c>
      <c r="E791" s="820" t="b">
        <v>0</v>
      </c>
      <c r="F791" s="820" t="b">
        <v>0</v>
      </c>
      <c r="G791" s="820" t="b">
        <v>0</v>
      </c>
      <c r="H791" s="820" t="b">
        <v>0</v>
      </c>
      <c r="I791" s="820">
        <v>1</v>
      </c>
      <c r="J791" s="820">
        <v>3</v>
      </c>
      <c r="K791" s="820" t="s">
        <v>8454</v>
      </c>
      <c r="L791" s="820" t="s">
        <v>18974</v>
      </c>
    </row>
    <row r="792" spans="1:12" x14ac:dyDescent="0.25">
      <c r="A792" s="820" t="s">
        <v>9713</v>
      </c>
      <c r="B792" s="824" t="s">
        <v>9714</v>
      </c>
      <c r="C792" s="820" t="b">
        <v>1</v>
      </c>
      <c r="D792" s="820" t="b">
        <v>1</v>
      </c>
      <c r="E792" s="820" t="b">
        <v>0</v>
      </c>
      <c r="F792" s="820" t="b">
        <v>0</v>
      </c>
      <c r="G792" s="820" t="b">
        <v>0</v>
      </c>
      <c r="H792" s="820" t="b">
        <v>0</v>
      </c>
      <c r="I792" s="820">
        <v>1</v>
      </c>
      <c r="J792" s="820">
        <v>1</v>
      </c>
      <c r="K792" s="820" t="s">
        <v>8454</v>
      </c>
      <c r="L792" s="820" t="s">
        <v>18975</v>
      </c>
    </row>
    <row r="793" spans="1:12" x14ac:dyDescent="0.25">
      <c r="A793" s="820" t="s">
        <v>9715</v>
      </c>
      <c r="B793" s="824" t="s">
        <v>9696</v>
      </c>
      <c r="C793" s="820" t="b">
        <v>1</v>
      </c>
      <c r="D793" s="820" t="b">
        <v>1</v>
      </c>
      <c r="E793" s="820" t="b">
        <v>0</v>
      </c>
      <c r="F793" s="820" t="b">
        <v>0</v>
      </c>
      <c r="G793" s="820" t="b">
        <v>0</v>
      </c>
      <c r="H793" s="820" t="b">
        <v>0</v>
      </c>
      <c r="I793" s="820">
        <v>1</v>
      </c>
      <c r="J793" s="820">
        <v>1</v>
      </c>
      <c r="K793" s="820" t="s">
        <v>8454</v>
      </c>
      <c r="L793" s="820" t="s">
        <v>18966</v>
      </c>
    </row>
    <row r="794" spans="1:12" x14ac:dyDescent="0.25">
      <c r="A794" s="820" t="s">
        <v>9716</v>
      </c>
      <c r="B794" s="824" t="s">
        <v>9717</v>
      </c>
      <c r="C794" s="820" t="b">
        <v>1</v>
      </c>
      <c r="D794" s="820" t="b">
        <v>1</v>
      </c>
      <c r="E794" s="820" t="b">
        <v>0</v>
      </c>
      <c r="F794" s="820" t="b">
        <v>0</v>
      </c>
      <c r="G794" s="820" t="b">
        <v>0</v>
      </c>
      <c r="H794" s="820" t="b">
        <v>0</v>
      </c>
      <c r="I794" s="820">
        <v>1</v>
      </c>
      <c r="J794" s="820">
        <v>16</v>
      </c>
      <c r="K794" s="820" t="s">
        <v>8454</v>
      </c>
      <c r="L794" s="820" t="s">
        <v>18976</v>
      </c>
    </row>
    <row r="795" spans="1:12" x14ac:dyDescent="0.25">
      <c r="A795" s="820" t="s">
        <v>9718</v>
      </c>
      <c r="B795" s="824" t="s">
        <v>9719</v>
      </c>
      <c r="C795" s="820" t="b">
        <v>1</v>
      </c>
      <c r="D795" s="820" t="b">
        <v>1</v>
      </c>
      <c r="E795" s="820" t="b">
        <v>0</v>
      </c>
      <c r="F795" s="820" t="b">
        <v>0</v>
      </c>
      <c r="G795" s="820" t="b">
        <v>0</v>
      </c>
      <c r="H795" s="820" t="b">
        <v>0</v>
      </c>
      <c r="I795" s="820">
        <v>1</v>
      </c>
      <c r="J795" s="820">
        <v>1</v>
      </c>
      <c r="K795" s="820" t="s">
        <v>8454</v>
      </c>
      <c r="L795" s="820" t="s">
        <v>18977</v>
      </c>
    </row>
    <row r="796" spans="1:12" x14ac:dyDescent="0.25">
      <c r="A796" s="820" t="s">
        <v>9720</v>
      </c>
      <c r="B796" s="824" t="s">
        <v>9721</v>
      </c>
      <c r="C796" s="820" t="b">
        <v>1</v>
      </c>
      <c r="D796" s="820" t="b">
        <v>1</v>
      </c>
      <c r="E796" s="820" t="b">
        <v>0</v>
      </c>
      <c r="F796" s="820" t="b">
        <v>0</v>
      </c>
      <c r="G796" s="820" t="b">
        <v>0</v>
      </c>
      <c r="H796" s="820" t="b">
        <v>0</v>
      </c>
      <c r="I796" s="820">
        <v>1</v>
      </c>
      <c r="J796" s="820">
        <v>1</v>
      </c>
      <c r="K796" s="820" t="s">
        <v>8454</v>
      </c>
      <c r="L796" s="820" t="s">
        <v>18978</v>
      </c>
    </row>
    <row r="797" spans="1:12" x14ac:dyDescent="0.25">
      <c r="A797" s="820" t="s">
        <v>9722</v>
      </c>
      <c r="B797" s="824" t="s">
        <v>9723</v>
      </c>
      <c r="C797" s="820" t="b">
        <v>1</v>
      </c>
      <c r="D797" s="820" t="b">
        <v>1</v>
      </c>
      <c r="E797" s="820" t="b">
        <v>0</v>
      </c>
      <c r="F797" s="820" t="b">
        <v>0</v>
      </c>
      <c r="G797" s="820" t="b">
        <v>0</v>
      </c>
      <c r="H797" s="820" t="b">
        <v>0</v>
      </c>
      <c r="I797" s="820">
        <v>1</v>
      </c>
      <c r="J797" s="820">
        <v>16</v>
      </c>
      <c r="K797" s="820" t="s">
        <v>8454</v>
      </c>
      <c r="L797" s="820" t="s">
        <v>18979</v>
      </c>
    </row>
    <row r="798" spans="1:12" x14ac:dyDescent="0.25">
      <c r="A798" s="820" t="s">
        <v>9724</v>
      </c>
      <c r="B798" s="824" t="s">
        <v>9725</v>
      </c>
      <c r="C798" s="820" t="b">
        <v>1</v>
      </c>
      <c r="D798" s="820" t="b">
        <v>1</v>
      </c>
      <c r="E798" s="820" t="b">
        <v>0</v>
      </c>
      <c r="F798" s="820" t="b">
        <v>0</v>
      </c>
      <c r="G798" s="820" t="b">
        <v>0</v>
      </c>
      <c r="H798" s="820" t="b">
        <v>0</v>
      </c>
      <c r="I798" s="820">
        <v>1</v>
      </c>
      <c r="J798" s="820">
        <v>16</v>
      </c>
      <c r="K798" s="820" t="s">
        <v>8454</v>
      </c>
      <c r="L798" s="820" t="s">
        <v>18980</v>
      </c>
    </row>
    <row r="799" spans="1:12" x14ac:dyDescent="0.25">
      <c r="A799" s="820" t="s">
        <v>9726</v>
      </c>
      <c r="B799" s="824" t="s">
        <v>9727</v>
      </c>
      <c r="C799" s="820" t="b">
        <v>1</v>
      </c>
      <c r="D799" s="820" t="b">
        <v>1</v>
      </c>
      <c r="E799" s="820" t="b">
        <v>0</v>
      </c>
      <c r="F799" s="820" t="b">
        <v>0</v>
      </c>
      <c r="G799" s="820" t="b">
        <v>0</v>
      </c>
      <c r="H799" s="820" t="b">
        <v>0</v>
      </c>
      <c r="I799" s="820">
        <v>1</v>
      </c>
      <c r="J799" s="820">
        <v>64</v>
      </c>
      <c r="K799" s="820" t="s">
        <v>8454</v>
      </c>
      <c r="L799" s="820" t="s">
        <v>18981</v>
      </c>
    </row>
    <row r="800" spans="1:12" x14ac:dyDescent="0.25">
      <c r="A800" s="820" t="s">
        <v>9728</v>
      </c>
      <c r="B800" s="824" t="s">
        <v>9729</v>
      </c>
      <c r="C800" s="820" t="b">
        <v>1</v>
      </c>
      <c r="D800" s="820" t="b">
        <v>1</v>
      </c>
      <c r="E800" s="820" t="b">
        <v>0</v>
      </c>
      <c r="F800" s="820" t="b">
        <v>0</v>
      </c>
      <c r="G800" s="820" t="b">
        <v>0</v>
      </c>
      <c r="H800" s="820" t="b">
        <v>0</v>
      </c>
      <c r="I800" s="820">
        <v>1</v>
      </c>
      <c r="J800" s="820">
        <v>2</v>
      </c>
      <c r="K800" s="820" t="s">
        <v>8454</v>
      </c>
      <c r="L800" s="820" t="s">
        <v>18982</v>
      </c>
    </row>
    <row r="801" spans="1:12" x14ac:dyDescent="0.25">
      <c r="A801" s="820" t="s">
        <v>9730</v>
      </c>
      <c r="B801" s="824" t="s">
        <v>9731</v>
      </c>
      <c r="C801" s="820" t="b">
        <v>1</v>
      </c>
      <c r="D801" s="820" t="b">
        <v>1</v>
      </c>
      <c r="E801" s="820" t="b">
        <v>0</v>
      </c>
      <c r="F801" s="820" t="b">
        <v>0</v>
      </c>
      <c r="G801" s="820" t="b">
        <v>0</v>
      </c>
      <c r="H801" s="820" t="b">
        <v>0</v>
      </c>
      <c r="I801" s="820">
        <v>1</v>
      </c>
      <c r="J801" s="820">
        <v>3</v>
      </c>
      <c r="K801" s="820" t="s">
        <v>8454</v>
      </c>
      <c r="L801" s="820" t="s">
        <v>18983</v>
      </c>
    </row>
    <row r="802" spans="1:12" x14ac:dyDescent="0.25">
      <c r="A802" s="820" t="s">
        <v>9732</v>
      </c>
      <c r="B802" s="824" t="s">
        <v>9733</v>
      </c>
      <c r="C802" s="820" t="b">
        <v>1</v>
      </c>
      <c r="D802" s="820" t="b">
        <v>1</v>
      </c>
      <c r="E802" s="820" t="b">
        <v>0</v>
      </c>
      <c r="F802" s="820" t="b">
        <v>0</v>
      </c>
      <c r="G802" s="820" t="b">
        <v>0</v>
      </c>
      <c r="H802" s="820" t="b">
        <v>0</v>
      </c>
      <c r="I802" s="820">
        <v>1</v>
      </c>
      <c r="J802" s="820">
        <v>1</v>
      </c>
      <c r="K802" s="820" t="s">
        <v>8454</v>
      </c>
      <c r="L802" s="820" t="s">
        <v>18984</v>
      </c>
    </row>
    <row r="803" spans="1:12" x14ac:dyDescent="0.25">
      <c r="A803" s="820" t="s">
        <v>9734</v>
      </c>
      <c r="B803" s="824" t="s">
        <v>9735</v>
      </c>
      <c r="C803" s="820" t="b">
        <v>1</v>
      </c>
      <c r="D803" s="820" t="b">
        <v>1</v>
      </c>
      <c r="E803" s="820" t="b">
        <v>0</v>
      </c>
      <c r="F803" s="820" t="b">
        <v>0</v>
      </c>
      <c r="G803" s="820" t="b">
        <v>0</v>
      </c>
      <c r="H803" s="820" t="b">
        <v>0</v>
      </c>
      <c r="I803" s="820">
        <v>1</v>
      </c>
      <c r="J803" s="820">
        <v>1</v>
      </c>
      <c r="K803" s="820" t="s">
        <v>8454</v>
      </c>
      <c r="L803" s="820" t="s">
        <v>18985</v>
      </c>
    </row>
    <row r="804" spans="1:12" x14ac:dyDescent="0.25">
      <c r="A804" s="820" t="s">
        <v>9736</v>
      </c>
      <c r="B804" s="824" t="s">
        <v>9737</v>
      </c>
      <c r="C804" s="820" t="b">
        <v>1</v>
      </c>
      <c r="D804" s="820" t="b">
        <v>1</v>
      </c>
      <c r="E804" s="820" t="b">
        <v>0</v>
      </c>
      <c r="F804" s="820" t="b">
        <v>0</v>
      </c>
      <c r="G804" s="820" t="b">
        <v>0</v>
      </c>
      <c r="H804" s="820" t="b">
        <v>0</v>
      </c>
      <c r="I804" s="820">
        <v>1</v>
      </c>
      <c r="J804" s="820">
        <v>1</v>
      </c>
      <c r="K804" s="820" t="s">
        <v>8454</v>
      </c>
      <c r="L804" s="820" t="s">
        <v>18986</v>
      </c>
    </row>
    <row r="805" spans="1:12" x14ac:dyDescent="0.25">
      <c r="A805" s="820" t="s">
        <v>9738</v>
      </c>
      <c r="B805" s="824" t="s">
        <v>9739</v>
      </c>
      <c r="C805" s="820" t="b">
        <v>1</v>
      </c>
      <c r="D805" s="820" t="b">
        <v>1</v>
      </c>
      <c r="E805" s="820" t="b">
        <v>0</v>
      </c>
      <c r="F805" s="820" t="b">
        <v>0</v>
      </c>
      <c r="G805" s="820" t="b">
        <v>0</v>
      </c>
      <c r="H805" s="820" t="b">
        <v>0</v>
      </c>
      <c r="I805" s="820">
        <v>1</v>
      </c>
      <c r="J805" s="820">
        <v>10</v>
      </c>
      <c r="K805" s="820" t="s">
        <v>8454</v>
      </c>
      <c r="L805" s="820" t="s">
        <v>18987</v>
      </c>
    </row>
    <row r="806" spans="1:12" x14ac:dyDescent="0.25">
      <c r="A806" s="820" t="s">
        <v>9740</v>
      </c>
      <c r="B806" s="824" t="s">
        <v>9741</v>
      </c>
      <c r="C806" s="820" t="b">
        <v>1</v>
      </c>
      <c r="D806" s="820" t="b">
        <v>1</v>
      </c>
      <c r="E806" s="820" t="b">
        <v>0</v>
      </c>
      <c r="F806" s="820" t="b">
        <v>0</v>
      </c>
      <c r="G806" s="820" t="b">
        <v>0</v>
      </c>
      <c r="H806" s="820" t="b">
        <v>0</v>
      </c>
      <c r="I806" s="820">
        <v>1</v>
      </c>
      <c r="J806" s="820">
        <v>4</v>
      </c>
      <c r="K806" s="820" t="s">
        <v>8454</v>
      </c>
      <c r="L806" s="820" t="s">
        <v>18988</v>
      </c>
    </row>
    <row r="807" spans="1:12" x14ac:dyDescent="0.25">
      <c r="A807" s="820" t="s">
        <v>9742</v>
      </c>
      <c r="B807" s="824" t="s">
        <v>9743</v>
      </c>
      <c r="C807" s="820" t="b">
        <v>1</v>
      </c>
      <c r="D807" s="820" t="b">
        <v>1</v>
      </c>
      <c r="E807" s="820" t="b">
        <v>0</v>
      </c>
      <c r="F807" s="820" t="b">
        <v>0</v>
      </c>
      <c r="G807" s="820" t="b">
        <v>0</v>
      </c>
      <c r="H807" s="820" t="b">
        <v>0</v>
      </c>
      <c r="I807" s="820">
        <v>1</v>
      </c>
      <c r="J807" s="820">
        <v>4</v>
      </c>
      <c r="K807" s="820" t="s">
        <v>8454</v>
      </c>
      <c r="L807" s="820" t="s">
        <v>18989</v>
      </c>
    </row>
    <row r="808" spans="1:12" x14ac:dyDescent="0.25">
      <c r="A808" s="820" t="s">
        <v>9744</v>
      </c>
      <c r="B808" s="824" t="s">
        <v>9745</v>
      </c>
      <c r="C808" s="820" t="b">
        <v>1</v>
      </c>
      <c r="D808" s="820" t="b">
        <v>1</v>
      </c>
      <c r="E808" s="820" t="b">
        <v>0</v>
      </c>
      <c r="F808" s="820" t="b">
        <v>0</v>
      </c>
      <c r="G808" s="820" t="b">
        <v>0</v>
      </c>
      <c r="H808" s="820" t="b">
        <v>0</v>
      </c>
      <c r="I808" s="820">
        <v>1</v>
      </c>
      <c r="J808" s="820">
        <v>10</v>
      </c>
      <c r="K808" s="820" t="s">
        <v>8454</v>
      </c>
      <c r="L808" s="820" t="s">
        <v>18990</v>
      </c>
    </row>
    <row r="809" spans="1:12" x14ac:dyDescent="0.25">
      <c r="A809" s="820" t="s">
        <v>9746</v>
      </c>
      <c r="B809" s="824" t="s">
        <v>9747</v>
      </c>
      <c r="C809" s="820" t="b">
        <v>1</v>
      </c>
      <c r="D809" s="820" t="b">
        <v>1</v>
      </c>
      <c r="E809" s="820" t="b">
        <v>0</v>
      </c>
      <c r="F809" s="820" t="b">
        <v>0</v>
      </c>
      <c r="G809" s="820" t="b">
        <v>0</v>
      </c>
      <c r="H809" s="820" t="b">
        <v>0</v>
      </c>
      <c r="I809" s="820">
        <v>1</v>
      </c>
      <c r="J809" s="820">
        <v>10</v>
      </c>
      <c r="K809" s="820" t="s">
        <v>8454</v>
      </c>
      <c r="L809" s="820" t="s">
        <v>18991</v>
      </c>
    </row>
    <row r="810" spans="1:12" x14ac:dyDescent="0.25">
      <c r="A810" s="820" t="s">
        <v>9748</v>
      </c>
      <c r="B810" s="824" t="s">
        <v>9749</v>
      </c>
      <c r="C810" s="820" t="b">
        <v>1</v>
      </c>
      <c r="D810" s="820" t="b">
        <v>1</v>
      </c>
      <c r="E810" s="820" t="b">
        <v>0</v>
      </c>
      <c r="F810" s="820" t="b">
        <v>0</v>
      </c>
      <c r="G810" s="820" t="b">
        <v>0</v>
      </c>
      <c r="H810" s="820" t="b">
        <v>0</v>
      </c>
      <c r="I810" s="820">
        <v>1</v>
      </c>
      <c r="J810" s="820">
        <v>30</v>
      </c>
      <c r="K810" s="820" t="s">
        <v>8454</v>
      </c>
      <c r="L810" s="820" t="s">
        <v>18992</v>
      </c>
    </row>
    <row r="811" spans="1:12" x14ac:dyDescent="0.25">
      <c r="A811" s="820" t="s">
        <v>9750</v>
      </c>
      <c r="B811" s="824" t="s">
        <v>9751</v>
      </c>
      <c r="C811" s="820" t="b">
        <v>1</v>
      </c>
      <c r="D811" s="820" t="b">
        <v>1</v>
      </c>
      <c r="E811" s="820" t="b">
        <v>0</v>
      </c>
      <c r="F811" s="820" t="b">
        <v>0</v>
      </c>
      <c r="G811" s="820" t="b">
        <v>0</v>
      </c>
      <c r="H811" s="820" t="b">
        <v>0</v>
      </c>
      <c r="I811" s="820">
        <v>1</v>
      </c>
      <c r="J811" s="820">
        <v>8</v>
      </c>
      <c r="K811" s="820" t="s">
        <v>8454</v>
      </c>
      <c r="L811" s="820" t="s">
        <v>18993</v>
      </c>
    </row>
    <row r="812" spans="1:12" x14ac:dyDescent="0.25">
      <c r="A812" s="820" t="s">
        <v>9752</v>
      </c>
      <c r="B812" s="824" t="s">
        <v>9753</v>
      </c>
      <c r="C812" s="820" t="b">
        <v>1</v>
      </c>
      <c r="D812" s="820" t="b">
        <v>1</v>
      </c>
      <c r="E812" s="820" t="b">
        <v>0</v>
      </c>
      <c r="F812" s="820" t="b">
        <v>0</v>
      </c>
      <c r="G812" s="820" t="b">
        <v>0</v>
      </c>
      <c r="H812" s="820" t="b">
        <v>0</v>
      </c>
      <c r="I812" s="820">
        <v>1</v>
      </c>
      <c r="J812" s="820">
        <v>3</v>
      </c>
      <c r="K812" s="820" t="s">
        <v>8454</v>
      </c>
      <c r="L812" s="820" t="s">
        <v>18994</v>
      </c>
    </row>
    <row r="813" spans="1:12" x14ac:dyDescent="0.25">
      <c r="A813" s="820" t="s">
        <v>9754</v>
      </c>
      <c r="B813" s="824" t="s">
        <v>9755</v>
      </c>
      <c r="C813" s="820" t="b">
        <v>1</v>
      </c>
      <c r="D813" s="820" t="b">
        <v>1</v>
      </c>
      <c r="E813" s="820" t="b">
        <v>0</v>
      </c>
      <c r="F813" s="820" t="b">
        <v>0</v>
      </c>
      <c r="G813" s="820" t="b">
        <v>0</v>
      </c>
      <c r="H813" s="820" t="b">
        <v>0</v>
      </c>
      <c r="I813" s="820">
        <v>1</v>
      </c>
      <c r="J813" s="820">
        <v>4</v>
      </c>
      <c r="K813" s="820" t="s">
        <v>8454</v>
      </c>
      <c r="L813" s="820" t="s">
        <v>18995</v>
      </c>
    </row>
    <row r="814" spans="1:12" x14ac:dyDescent="0.25">
      <c r="A814" s="820" t="s">
        <v>9756</v>
      </c>
      <c r="B814" s="824" t="s">
        <v>9757</v>
      </c>
      <c r="C814" s="820" t="b">
        <v>1</v>
      </c>
      <c r="D814" s="820" t="b">
        <v>1</v>
      </c>
      <c r="E814" s="820" t="b">
        <v>0</v>
      </c>
      <c r="F814" s="820" t="b">
        <v>0</v>
      </c>
      <c r="G814" s="820" t="b">
        <v>0</v>
      </c>
      <c r="H814" s="820" t="b">
        <v>0</v>
      </c>
      <c r="I814" s="820">
        <v>1</v>
      </c>
      <c r="J814" s="820">
        <v>1</v>
      </c>
      <c r="K814" s="820" t="s">
        <v>8454</v>
      </c>
      <c r="L814" s="820" t="s">
        <v>18996</v>
      </c>
    </row>
    <row r="815" spans="1:12" x14ac:dyDescent="0.25">
      <c r="A815" s="820" t="s">
        <v>9758</v>
      </c>
      <c r="B815" s="824" t="s">
        <v>9737</v>
      </c>
      <c r="C815" s="820" t="b">
        <v>1</v>
      </c>
      <c r="D815" s="820" t="b">
        <v>1</v>
      </c>
      <c r="E815" s="820" t="b">
        <v>0</v>
      </c>
      <c r="F815" s="820" t="b">
        <v>0</v>
      </c>
      <c r="G815" s="820" t="b">
        <v>0</v>
      </c>
      <c r="H815" s="820" t="b">
        <v>0</v>
      </c>
      <c r="I815" s="820">
        <v>1</v>
      </c>
      <c r="J815" s="820">
        <v>1</v>
      </c>
      <c r="K815" s="820" t="s">
        <v>8454</v>
      </c>
      <c r="L815" s="820" t="s">
        <v>18986</v>
      </c>
    </row>
    <row r="816" spans="1:12" x14ac:dyDescent="0.25">
      <c r="A816" s="820" t="s">
        <v>9759</v>
      </c>
      <c r="B816" s="824" t="s">
        <v>9760</v>
      </c>
      <c r="C816" s="820" t="b">
        <v>1</v>
      </c>
      <c r="D816" s="820" t="b">
        <v>1</v>
      </c>
      <c r="E816" s="820" t="b">
        <v>0</v>
      </c>
      <c r="F816" s="820" t="b">
        <v>0</v>
      </c>
      <c r="G816" s="820" t="b">
        <v>0</v>
      </c>
      <c r="H816" s="820" t="b">
        <v>0</v>
      </c>
      <c r="I816" s="820">
        <v>1</v>
      </c>
      <c r="J816" s="820">
        <v>16</v>
      </c>
      <c r="K816" s="820" t="s">
        <v>8454</v>
      </c>
      <c r="L816" s="820" t="s">
        <v>18997</v>
      </c>
    </row>
    <row r="817" spans="1:12" x14ac:dyDescent="0.25">
      <c r="A817" s="820" t="s">
        <v>9761</v>
      </c>
      <c r="B817" s="824" t="s">
        <v>9762</v>
      </c>
      <c r="C817" s="820" t="b">
        <v>1</v>
      </c>
      <c r="D817" s="820" t="b">
        <v>1</v>
      </c>
      <c r="E817" s="820" t="b">
        <v>0</v>
      </c>
      <c r="F817" s="820" t="b">
        <v>0</v>
      </c>
      <c r="G817" s="820" t="b">
        <v>0</v>
      </c>
      <c r="H817" s="820" t="b">
        <v>0</v>
      </c>
      <c r="I817" s="820">
        <v>1</v>
      </c>
      <c r="J817" s="820">
        <v>2</v>
      </c>
      <c r="K817" s="820" t="s">
        <v>8454</v>
      </c>
      <c r="L817" s="820" t="s">
        <v>18998</v>
      </c>
    </row>
    <row r="818" spans="1:12" x14ac:dyDescent="0.25">
      <c r="A818" s="820" t="s">
        <v>9763</v>
      </c>
      <c r="B818" s="824" t="s">
        <v>9764</v>
      </c>
      <c r="C818" s="820" t="b">
        <v>1</v>
      </c>
      <c r="D818" s="820" t="b">
        <v>1</v>
      </c>
      <c r="E818" s="820" t="b">
        <v>0</v>
      </c>
      <c r="F818" s="820" t="b">
        <v>0</v>
      </c>
      <c r="G818" s="820" t="b">
        <v>0</v>
      </c>
      <c r="H818" s="820" t="b">
        <v>0</v>
      </c>
      <c r="I818" s="820">
        <v>1</v>
      </c>
      <c r="J818" s="820">
        <v>2</v>
      </c>
      <c r="K818" s="820" t="s">
        <v>8454</v>
      </c>
      <c r="L818" s="820" t="s">
        <v>18999</v>
      </c>
    </row>
    <row r="819" spans="1:12" x14ac:dyDescent="0.25">
      <c r="A819" s="820" t="s">
        <v>9765</v>
      </c>
      <c r="B819" s="824" t="s">
        <v>9766</v>
      </c>
      <c r="C819" s="820" t="b">
        <v>1</v>
      </c>
      <c r="D819" s="820" t="b">
        <v>1</v>
      </c>
      <c r="E819" s="820" t="b">
        <v>0</v>
      </c>
      <c r="F819" s="820" t="b">
        <v>0</v>
      </c>
      <c r="G819" s="820" t="b">
        <v>0</v>
      </c>
      <c r="H819" s="820" t="b">
        <v>0</v>
      </c>
      <c r="I819" s="820">
        <v>1</v>
      </c>
      <c r="J819" s="820">
        <v>16</v>
      </c>
      <c r="K819" s="820" t="s">
        <v>8454</v>
      </c>
      <c r="L819" s="820" t="s">
        <v>19000</v>
      </c>
    </row>
    <row r="820" spans="1:12" x14ac:dyDescent="0.25">
      <c r="A820" s="820" t="s">
        <v>9767</v>
      </c>
      <c r="B820" s="824" t="s">
        <v>9768</v>
      </c>
      <c r="C820" s="820" t="b">
        <v>1</v>
      </c>
      <c r="D820" s="820" t="b">
        <v>1</v>
      </c>
      <c r="E820" s="820" t="b">
        <v>0</v>
      </c>
      <c r="F820" s="820" t="b">
        <v>0</v>
      </c>
      <c r="G820" s="820" t="b">
        <v>0</v>
      </c>
      <c r="H820" s="820" t="b">
        <v>0</v>
      </c>
      <c r="I820" s="820">
        <v>1</v>
      </c>
      <c r="J820" s="820">
        <v>16</v>
      </c>
      <c r="K820" s="820" t="s">
        <v>8454</v>
      </c>
      <c r="L820" s="820" t="s">
        <v>19001</v>
      </c>
    </row>
    <row r="821" spans="1:12" x14ac:dyDescent="0.25">
      <c r="A821" s="820" t="s">
        <v>9769</v>
      </c>
      <c r="B821" s="824" t="s">
        <v>9770</v>
      </c>
      <c r="C821" s="820" t="b">
        <v>1</v>
      </c>
      <c r="D821" s="820" t="b">
        <v>1</v>
      </c>
      <c r="E821" s="820" t="b">
        <v>0</v>
      </c>
      <c r="F821" s="820" t="b">
        <v>0</v>
      </c>
      <c r="G821" s="820" t="b">
        <v>0</v>
      </c>
      <c r="H821" s="820" t="b">
        <v>0</v>
      </c>
      <c r="I821" s="820">
        <v>1</v>
      </c>
      <c r="J821" s="820">
        <v>64</v>
      </c>
      <c r="K821" s="820" t="s">
        <v>8454</v>
      </c>
      <c r="L821" s="820" t="s">
        <v>19002</v>
      </c>
    </row>
    <row r="822" spans="1:12" x14ac:dyDescent="0.25">
      <c r="A822" s="820" t="s">
        <v>9771</v>
      </c>
      <c r="B822" s="824" t="s">
        <v>9772</v>
      </c>
      <c r="C822" s="820" t="b">
        <v>1</v>
      </c>
      <c r="D822" s="820" t="b">
        <v>1</v>
      </c>
      <c r="E822" s="820" t="b">
        <v>0</v>
      </c>
      <c r="F822" s="820" t="b">
        <v>0</v>
      </c>
      <c r="G822" s="820" t="b">
        <v>0</v>
      </c>
      <c r="H822" s="820" t="b">
        <v>0</v>
      </c>
      <c r="I822" s="820">
        <v>1</v>
      </c>
      <c r="J822" s="820">
        <v>4</v>
      </c>
      <c r="K822" s="820" t="s">
        <v>8454</v>
      </c>
      <c r="L822" s="820" t="s">
        <v>19003</v>
      </c>
    </row>
    <row r="823" spans="1:12" x14ac:dyDescent="0.25">
      <c r="A823" s="820" t="s">
        <v>9773</v>
      </c>
      <c r="B823" s="824" t="s">
        <v>9774</v>
      </c>
      <c r="C823" s="820" t="b">
        <v>1</v>
      </c>
      <c r="D823" s="820" t="b">
        <v>1</v>
      </c>
      <c r="E823" s="820" t="b">
        <v>0</v>
      </c>
      <c r="F823" s="820" t="b">
        <v>0</v>
      </c>
      <c r="G823" s="820" t="b">
        <v>0</v>
      </c>
      <c r="H823" s="820" t="b">
        <v>0</v>
      </c>
      <c r="I823" s="820">
        <v>1</v>
      </c>
      <c r="J823" s="820">
        <v>3</v>
      </c>
      <c r="K823" s="820" t="s">
        <v>8454</v>
      </c>
      <c r="L823" s="820" t="s">
        <v>19004</v>
      </c>
    </row>
    <row r="824" spans="1:12" x14ac:dyDescent="0.25">
      <c r="A824" s="820" t="s">
        <v>9775</v>
      </c>
      <c r="B824" s="824" t="s">
        <v>9776</v>
      </c>
      <c r="C824" s="820" t="b">
        <v>1</v>
      </c>
      <c r="D824" s="820" t="b">
        <v>1</v>
      </c>
      <c r="E824" s="820" t="b">
        <v>0</v>
      </c>
      <c r="F824" s="820" t="b">
        <v>0</v>
      </c>
      <c r="G824" s="820" t="b">
        <v>0</v>
      </c>
      <c r="H824" s="820" t="b">
        <v>0</v>
      </c>
      <c r="I824" s="820">
        <v>1</v>
      </c>
      <c r="J824" s="820">
        <v>4</v>
      </c>
      <c r="K824" s="820" t="s">
        <v>8454</v>
      </c>
      <c r="L824" s="820" t="s">
        <v>19005</v>
      </c>
    </row>
    <row r="825" spans="1:12" x14ac:dyDescent="0.25">
      <c r="A825" s="820" t="s">
        <v>9777</v>
      </c>
      <c r="B825" s="824" t="s">
        <v>9778</v>
      </c>
      <c r="C825" s="820" t="b">
        <v>1</v>
      </c>
      <c r="D825" s="820" t="b">
        <v>1</v>
      </c>
      <c r="E825" s="820" t="b">
        <v>0</v>
      </c>
      <c r="F825" s="820" t="b">
        <v>0</v>
      </c>
      <c r="G825" s="820" t="b">
        <v>0</v>
      </c>
      <c r="H825" s="820" t="b">
        <v>0</v>
      </c>
      <c r="I825" s="820">
        <v>1</v>
      </c>
      <c r="J825" s="820">
        <v>1</v>
      </c>
      <c r="K825" s="820" t="s">
        <v>8454</v>
      </c>
      <c r="L825" s="820" t="s">
        <v>19006</v>
      </c>
    </row>
    <row r="826" spans="1:12" x14ac:dyDescent="0.25">
      <c r="A826" s="820" t="s">
        <v>9779</v>
      </c>
      <c r="B826" s="824" t="s">
        <v>9780</v>
      </c>
      <c r="C826" s="820" t="b">
        <v>1</v>
      </c>
      <c r="D826" s="820" t="b">
        <v>1</v>
      </c>
      <c r="E826" s="820" t="b">
        <v>0</v>
      </c>
      <c r="F826" s="820" t="b">
        <v>0</v>
      </c>
      <c r="G826" s="820" t="b">
        <v>0</v>
      </c>
      <c r="H826" s="820" t="b">
        <v>0</v>
      </c>
      <c r="I826" s="820">
        <v>1</v>
      </c>
      <c r="J826" s="820">
        <v>1</v>
      </c>
      <c r="K826" s="820" t="s">
        <v>8454</v>
      </c>
      <c r="L826" s="820" t="s">
        <v>19007</v>
      </c>
    </row>
    <row r="827" spans="1:12" x14ac:dyDescent="0.25">
      <c r="A827" s="820" t="s">
        <v>9781</v>
      </c>
      <c r="B827" s="824" t="s">
        <v>9782</v>
      </c>
      <c r="C827" s="820" t="b">
        <v>1</v>
      </c>
      <c r="D827" s="820" t="b">
        <v>1</v>
      </c>
      <c r="E827" s="820" t="b">
        <v>0</v>
      </c>
      <c r="F827" s="820" t="b">
        <v>0</v>
      </c>
      <c r="G827" s="820" t="b">
        <v>0</v>
      </c>
      <c r="H827" s="820" t="b">
        <v>0</v>
      </c>
      <c r="I827" s="820">
        <v>1</v>
      </c>
      <c r="J827" s="820">
        <v>1</v>
      </c>
      <c r="K827" s="820" t="s">
        <v>8454</v>
      </c>
      <c r="L827" s="820" t="s">
        <v>19008</v>
      </c>
    </row>
    <row r="828" spans="1:12" x14ac:dyDescent="0.25">
      <c r="A828" s="820" t="s">
        <v>9783</v>
      </c>
      <c r="B828" s="824" t="s">
        <v>9784</v>
      </c>
      <c r="C828" s="820" t="b">
        <v>1</v>
      </c>
      <c r="D828" s="820" t="b">
        <v>1</v>
      </c>
      <c r="E828" s="820" t="b">
        <v>0</v>
      </c>
      <c r="F828" s="820" t="b">
        <v>0</v>
      </c>
      <c r="G828" s="820" t="b">
        <v>0</v>
      </c>
      <c r="H828" s="820" t="b">
        <v>0</v>
      </c>
      <c r="I828" s="820">
        <v>1</v>
      </c>
      <c r="J828" s="820">
        <v>4</v>
      </c>
      <c r="K828" s="820" t="s">
        <v>8454</v>
      </c>
      <c r="L828" s="820" t="s">
        <v>19009</v>
      </c>
    </row>
    <row r="829" spans="1:12" x14ac:dyDescent="0.25">
      <c r="A829" s="820" t="s">
        <v>9785</v>
      </c>
      <c r="B829" s="824" t="s">
        <v>9786</v>
      </c>
      <c r="C829" s="820" t="b">
        <v>1</v>
      </c>
      <c r="D829" s="820" t="b">
        <v>1</v>
      </c>
      <c r="E829" s="820" t="b">
        <v>0</v>
      </c>
      <c r="F829" s="820" t="b">
        <v>0</v>
      </c>
      <c r="G829" s="820" t="b">
        <v>0</v>
      </c>
      <c r="H829" s="820" t="b">
        <v>0</v>
      </c>
      <c r="I829" s="820">
        <v>1</v>
      </c>
      <c r="J829" s="820">
        <v>3</v>
      </c>
      <c r="K829" s="820" t="s">
        <v>8454</v>
      </c>
      <c r="L829" s="820" t="s">
        <v>19010</v>
      </c>
    </row>
    <row r="830" spans="1:12" x14ac:dyDescent="0.25">
      <c r="A830" s="820" t="s">
        <v>9787</v>
      </c>
      <c r="B830" s="824" t="s">
        <v>9788</v>
      </c>
      <c r="C830" s="820" t="b">
        <v>1</v>
      </c>
      <c r="D830" s="820" t="b">
        <v>1</v>
      </c>
      <c r="E830" s="820" t="b">
        <v>0</v>
      </c>
      <c r="F830" s="820" t="b">
        <v>0</v>
      </c>
      <c r="G830" s="820" t="b">
        <v>0</v>
      </c>
      <c r="H830" s="820" t="b">
        <v>0</v>
      </c>
      <c r="I830" s="820">
        <v>1</v>
      </c>
      <c r="J830" s="820">
        <v>3</v>
      </c>
      <c r="K830" s="820" t="s">
        <v>8454</v>
      </c>
      <c r="L830" s="820" t="s">
        <v>19011</v>
      </c>
    </row>
    <row r="831" spans="1:12" x14ac:dyDescent="0.25">
      <c r="A831" s="820" t="s">
        <v>9789</v>
      </c>
      <c r="B831" s="824" t="s">
        <v>9790</v>
      </c>
      <c r="C831" s="820" t="b">
        <v>1</v>
      </c>
      <c r="D831" s="820" t="b">
        <v>1</v>
      </c>
      <c r="E831" s="820" t="b">
        <v>0</v>
      </c>
      <c r="F831" s="820" t="b">
        <v>0</v>
      </c>
      <c r="G831" s="820" t="b">
        <v>0</v>
      </c>
      <c r="H831" s="820" t="b">
        <v>0</v>
      </c>
      <c r="I831" s="820">
        <v>1</v>
      </c>
      <c r="J831" s="820">
        <v>4</v>
      </c>
      <c r="K831" s="820" t="s">
        <v>8454</v>
      </c>
      <c r="L831" s="820" t="s">
        <v>19012</v>
      </c>
    </row>
    <row r="832" spans="1:12" x14ac:dyDescent="0.25">
      <c r="A832" s="820" t="s">
        <v>9791</v>
      </c>
      <c r="B832" s="824" t="s">
        <v>9792</v>
      </c>
      <c r="C832" s="820" t="b">
        <v>1</v>
      </c>
      <c r="D832" s="820" t="b">
        <v>1</v>
      </c>
      <c r="E832" s="820" t="b">
        <v>0</v>
      </c>
      <c r="F832" s="820" t="b">
        <v>0</v>
      </c>
      <c r="G832" s="820" t="b">
        <v>0</v>
      </c>
      <c r="H832" s="820" t="b">
        <v>0</v>
      </c>
      <c r="I832" s="820">
        <v>1</v>
      </c>
      <c r="J832" s="820">
        <v>4</v>
      </c>
      <c r="K832" s="820" t="s">
        <v>8454</v>
      </c>
      <c r="L832" s="820" t="s">
        <v>19013</v>
      </c>
    </row>
    <row r="833" spans="1:12" x14ac:dyDescent="0.25">
      <c r="A833" s="820" t="s">
        <v>9793</v>
      </c>
      <c r="B833" s="824" t="s">
        <v>9794</v>
      </c>
      <c r="C833" s="820" t="b">
        <v>1</v>
      </c>
      <c r="D833" s="820" t="b">
        <v>1</v>
      </c>
      <c r="E833" s="820" t="b">
        <v>0</v>
      </c>
      <c r="F833" s="820" t="b">
        <v>0</v>
      </c>
      <c r="G833" s="820" t="b">
        <v>0</v>
      </c>
      <c r="H833" s="820" t="b">
        <v>0</v>
      </c>
      <c r="I833" s="820">
        <v>1</v>
      </c>
      <c r="J833" s="820">
        <v>20</v>
      </c>
      <c r="K833" s="820" t="s">
        <v>8454</v>
      </c>
      <c r="L833" s="820" t="s">
        <v>19014</v>
      </c>
    </row>
    <row r="834" spans="1:12" x14ac:dyDescent="0.25">
      <c r="A834" s="820" t="s">
        <v>9795</v>
      </c>
      <c r="B834" s="824" t="s">
        <v>9796</v>
      </c>
      <c r="C834" s="820" t="b">
        <v>1</v>
      </c>
      <c r="D834" s="820" t="b">
        <v>1</v>
      </c>
      <c r="E834" s="820" t="b">
        <v>0</v>
      </c>
      <c r="F834" s="820" t="b">
        <v>0</v>
      </c>
      <c r="G834" s="820" t="b">
        <v>0</v>
      </c>
      <c r="H834" s="820" t="b">
        <v>0</v>
      </c>
      <c r="I834" s="820">
        <v>1</v>
      </c>
      <c r="J834" s="820">
        <v>6</v>
      </c>
      <c r="K834" s="820" t="s">
        <v>8454</v>
      </c>
      <c r="L834" s="820" t="s">
        <v>19015</v>
      </c>
    </row>
    <row r="835" spans="1:12" x14ac:dyDescent="0.25">
      <c r="A835" s="820" t="s">
        <v>9797</v>
      </c>
      <c r="B835" s="824" t="s">
        <v>9798</v>
      </c>
      <c r="C835" s="820" t="b">
        <v>1</v>
      </c>
      <c r="D835" s="820" t="b">
        <v>1</v>
      </c>
      <c r="E835" s="820" t="b">
        <v>0</v>
      </c>
      <c r="F835" s="820" t="b">
        <v>0</v>
      </c>
      <c r="G835" s="820" t="b">
        <v>0</v>
      </c>
      <c r="H835" s="820" t="b">
        <v>0</v>
      </c>
      <c r="I835" s="820">
        <v>1</v>
      </c>
      <c r="J835" s="820">
        <v>2</v>
      </c>
      <c r="K835" s="820" t="s">
        <v>8454</v>
      </c>
      <c r="L835" s="820" t="s">
        <v>19016</v>
      </c>
    </row>
    <row r="836" spans="1:12" x14ac:dyDescent="0.25">
      <c r="A836" s="820" t="s">
        <v>9799</v>
      </c>
      <c r="B836" s="824" t="s">
        <v>9800</v>
      </c>
      <c r="C836" s="820" t="b">
        <v>1</v>
      </c>
      <c r="D836" s="820" t="b">
        <v>1</v>
      </c>
      <c r="E836" s="820" t="b">
        <v>0</v>
      </c>
      <c r="F836" s="820" t="b">
        <v>0</v>
      </c>
      <c r="G836" s="820" t="b">
        <v>0</v>
      </c>
      <c r="H836" s="820" t="b">
        <v>0</v>
      </c>
      <c r="I836" s="820">
        <v>1</v>
      </c>
      <c r="J836" s="820">
        <v>1</v>
      </c>
      <c r="K836" s="820" t="s">
        <v>8454</v>
      </c>
      <c r="L836" s="820" t="s">
        <v>19017</v>
      </c>
    </row>
    <row r="837" spans="1:12" x14ac:dyDescent="0.25">
      <c r="A837" s="820" t="s">
        <v>9801</v>
      </c>
      <c r="B837" s="824" t="s">
        <v>9802</v>
      </c>
      <c r="C837" s="820" t="b">
        <v>1</v>
      </c>
      <c r="D837" s="820" t="b">
        <v>1</v>
      </c>
      <c r="E837" s="820" t="b">
        <v>0</v>
      </c>
      <c r="F837" s="820" t="b">
        <v>0</v>
      </c>
      <c r="G837" s="820" t="b">
        <v>0</v>
      </c>
      <c r="H837" s="820" t="b">
        <v>0</v>
      </c>
      <c r="I837" s="820">
        <v>1</v>
      </c>
      <c r="J837" s="820">
        <v>1</v>
      </c>
      <c r="K837" s="820" t="s">
        <v>8454</v>
      </c>
      <c r="L837" s="820" t="s">
        <v>19018</v>
      </c>
    </row>
    <row r="838" spans="1:12" x14ac:dyDescent="0.25">
      <c r="A838" s="820" t="s">
        <v>9803</v>
      </c>
      <c r="B838" s="824" t="s">
        <v>9804</v>
      </c>
      <c r="C838" s="820" t="b">
        <v>1</v>
      </c>
      <c r="D838" s="820" t="b">
        <v>1</v>
      </c>
      <c r="E838" s="820" t="b">
        <v>0</v>
      </c>
      <c r="F838" s="820" t="b">
        <v>0</v>
      </c>
      <c r="G838" s="820" t="b">
        <v>0</v>
      </c>
      <c r="H838" s="820" t="b">
        <v>0</v>
      </c>
      <c r="I838" s="820">
        <v>1</v>
      </c>
      <c r="J838" s="820">
        <v>1</v>
      </c>
      <c r="K838" s="820" t="s">
        <v>8454</v>
      </c>
      <c r="L838" s="820" t="s">
        <v>19019</v>
      </c>
    </row>
    <row r="839" spans="1:12" x14ac:dyDescent="0.25">
      <c r="A839" s="820" t="s">
        <v>9805</v>
      </c>
      <c r="B839" s="824" t="s">
        <v>9806</v>
      </c>
      <c r="C839" s="820" t="b">
        <v>1</v>
      </c>
      <c r="D839" s="820" t="b">
        <v>1</v>
      </c>
      <c r="E839" s="820" t="b">
        <v>0</v>
      </c>
      <c r="F839" s="820" t="b">
        <v>0</v>
      </c>
      <c r="G839" s="820" t="b">
        <v>0</v>
      </c>
      <c r="H839" s="820" t="b">
        <v>0</v>
      </c>
      <c r="I839" s="820">
        <v>1</v>
      </c>
      <c r="J839" s="820">
        <v>4</v>
      </c>
      <c r="K839" s="820" t="s">
        <v>8454</v>
      </c>
      <c r="L839" s="820" t="s">
        <v>19020</v>
      </c>
    </row>
    <row r="840" spans="1:12" x14ac:dyDescent="0.25">
      <c r="A840" s="820" t="s">
        <v>9807</v>
      </c>
      <c r="B840" s="824" t="s">
        <v>9808</v>
      </c>
      <c r="C840" s="820" t="b">
        <v>1</v>
      </c>
      <c r="D840" s="820" t="b">
        <v>1</v>
      </c>
      <c r="E840" s="820" t="b">
        <v>0</v>
      </c>
      <c r="F840" s="820" t="b">
        <v>0</v>
      </c>
      <c r="G840" s="820" t="b">
        <v>0</v>
      </c>
      <c r="H840" s="820" t="b">
        <v>0</v>
      </c>
      <c r="I840" s="820">
        <v>1</v>
      </c>
      <c r="J840" s="820">
        <v>3</v>
      </c>
      <c r="K840" s="820" t="s">
        <v>8454</v>
      </c>
      <c r="L840" s="820" t="s">
        <v>19021</v>
      </c>
    </row>
    <row r="841" spans="1:12" x14ac:dyDescent="0.25">
      <c r="A841" s="820" t="s">
        <v>9809</v>
      </c>
      <c r="B841" s="824" t="s">
        <v>9810</v>
      </c>
      <c r="C841" s="820" t="b">
        <v>1</v>
      </c>
      <c r="D841" s="820" t="b">
        <v>1</v>
      </c>
      <c r="E841" s="820" t="b">
        <v>0</v>
      </c>
      <c r="F841" s="820" t="b">
        <v>0</v>
      </c>
      <c r="G841" s="820" t="b">
        <v>0</v>
      </c>
      <c r="H841" s="820" t="b">
        <v>0</v>
      </c>
      <c r="I841" s="820">
        <v>1</v>
      </c>
      <c r="J841" s="820">
        <v>3</v>
      </c>
      <c r="K841" s="820" t="s">
        <v>8454</v>
      </c>
      <c r="L841" s="820" t="s">
        <v>19022</v>
      </c>
    </row>
    <row r="842" spans="1:12" x14ac:dyDescent="0.25">
      <c r="A842" s="820" t="s">
        <v>9811</v>
      </c>
      <c r="B842" s="824" t="s">
        <v>9812</v>
      </c>
      <c r="C842" s="820" t="b">
        <v>1</v>
      </c>
      <c r="D842" s="820" t="b">
        <v>1</v>
      </c>
      <c r="E842" s="820" t="b">
        <v>0</v>
      </c>
      <c r="F842" s="820" t="b">
        <v>0</v>
      </c>
      <c r="G842" s="820" t="b">
        <v>0</v>
      </c>
      <c r="H842" s="820" t="b">
        <v>0</v>
      </c>
      <c r="I842" s="820">
        <v>1</v>
      </c>
      <c r="J842" s="820">
        <v>4</v>
      </c>
      <c r="K842" s="820" t="s">
        <v>8454</v>
      </c>
      <c r="L842" s="820" t="s">
        <v>19023</v>
      </c>
    </row>
    <row r="843" spans="1:12" x14ac:dyDescent="0.25">
      <c r="A843" s="820" t="s">
        <v>9813</v>
      </c>
      <c r="B843" s="824" t="s">
        <v>9814</v>
      </c>
      <c r="C843" s="820" t="b">
        <v>1</v>
      </c>
      <c r="D843" s="820" t="b">
        <v>1</v>
      </c>
      <c r="E843" s="820" t="b">
        <v>0</v>
      </c>
      <c r="F843" s="820" t="b">
        <v>0</v>
      </c>
      <c r="G843" s="820" t="b">
        <v>0</v>
      </c>
      <c r="H843" s="820" t="b">
        <v>0</v>
      </c>
      <c r="I843" s="820">
        <v>1</v>
      </c>
      <c r="J843" s="820">
        <v>4</v>
      </c>
      <c r="K843" s="820" t="s">
        <v>8454</v>
      </c>
      <c r="L843" s="820" t="s">
        <v>19024</v>
      </c>
    </row>
    <row r="844" spans="1:12" x14ac:dyDescent="0.25">
      <c r="A844" s="820" t="s">
        <v>9815</v>
      </c>
      <c r="B844" s="824" t="s">
        <v>9816</v>
      </c>
      <c r="C844" s="820" t="b">
        <v>1</v>
      </c>
      <c r="D844" s="820" t="b">
        <v>1</v>
      </c>
      <c r="E844" s="820" t="b">
        <v>0</v>
      </c>
      <c r="F844" s="820" t="b">
        <v>0</v>
      </c>
      <c r="G844" s="820" t="b">
        <v>0</v>
      </c>
      <c r="H844" s="820" t="b">
        <v>0</v>
      </c>
      <c r="I844" s="820">
        <v>1</v>
      </c>
      <c r="J844" s="820">
        <v>20</v>
      </c>
      <c r="K844" s="820" t="s">
        <v>8454</v>
      </c>
      <c r="L844" s="820" t="s">
        <v>19025</v>
      </c>
    </row>
    <row r="845" spans="1:12" x14ac:dyDescent="0.25">
      <c r="A845" s="820" t="s">
        <v>9817</v>
      </c>
      <c r="B845" s="824" t="s">
        <v>9818</v>
      </c>
      <c r="C845" s="820" t="b">
        <v>1</v>
      </c>
      <c r="D845" s="820" t="b">
        <v>1</v>
      </c>
      <c r="E845" s="820" t="b">
        <v>0</v>
      </c>
      <c r="F845" s="820" t="b">
        <v>0</v>
      </c>
      <c r="G845" s="820" t="b">
        <v>0</v>
      </c>
      <c r="H845" s="820" t="b">
        <v>0</v>
      </c>
      <c r="I845" s="820">
        <v>1</v>
      </c>
      <c r="J845" s="820">
        <v>6</v>
      </c>
      <c r="K845" s="820" t="s">
        <v>8454</v>
      </c>
      <c r="L845" s="820" t="s">
        <v>19026</v>
      </c>
    </row>
    <row r="846" spans="1:12" x14ac:dyDescent="0.25">
      <c r="A846" s="820" t="s">
        <v>9819</v>
      </c>
      <c r="B846" s="824" t="s">
        <v>9820</v>
      </c>
      <c r="C846" s="820" t="b">
        <v>1</v>
      </c>
      <c r="D846" s="820" t="b">
        <v>1</v>
      </c>
      <c r="E846" s="820" t="b">
        <v>0</v>
      </c>
      <c r="F846" s="820" t="b">
        <v>0</v>
      </c>
      <c r="G846" s="820" t="b">
        <v>0</v>
      </c>
      <c r="H846" s="820" t="b">
        <v>0</v>
      </c>
      <c r="I846" s="820">
        <v>1</v>
      </c>
      <c r="J846" s="820">
        <v>2</v>
      </c>
      <c r="K846" s="820" t="s">
        <v>8454</v>
      </c>
      <c r="L846" s="820" t="s">
        <v>19027</v>
      </c>
    </row>
    <row r="847" spans="1:12" x14ac:dyDescent="0.25">
      <c r="A847" s="820" t="s">
        <v>9821</v>
      </c>
      <c r="B847" s="824" t="s">
        <v>9822</v>
      </c>
      <c r="C847" s="820" t="b">
        <v>1</v>
      </c>
      <c r="D847" s="820" t="b">
        <v>1</v>
      </c>
      <c r="E847" s="820" t="b">
        <v>0</v>
      </c>
      <c r="F847" s="820" t="b">
        <v>0</v>
      </c>
      <c r="G847" s="820" t="b">
        <v>0</v>
      </c>
      <c r="H847" s="820" t="b">
        <v>0</v>
      </c>
      <c r="I847" s="820">
        <v>1</v>
      </c>
      <c r="J847" s="820">
        <v>8</v>
      </c>
      <c r="K847" s="820" t="s">
        <v>8454</v>
      </c>
      <c r="L847" s="820" t="s">
        <v>19028</v>
      </c>
    </row>
    <row r="848" spans="1:12" x14ac:dyDescent="0.25">
      <c r="A848" s="820" t="s">
        <v>9823</v>
      </c>
      <c r="B848" s="824" t="s">
        <v>9824</v>
      </c>
      <c r="C848" s="820" t="b">
        <v>1</v>
      </c>
      <c r="D848" s="820" t="b">
        <v>1</v>
      </c>
      <c r="E848" s="820" t="b">
        <v>0</v>
      </c>
      <c r="F848" s="820" t="b">
        <v>0</v>
      </c>
      <c r="G848" s="820" t="b">
        <v>0</v>
      </c>
      <c r="H848" s="820" t="b">
        <v>0</v>
      </c>
      <c r="I848" s="820">
        <v>1</v>
      </c>
      <c r="J848" s="820">
        <v>1</v>
      </c>
      <c r="K848" s="820" t="s">
        <v>8454</v>
      </c>
      <c r="L848" s="820" t="s">
        <v>19029</v>
      </c>
    </row>
    <row r="849" spans="1:12" x14ac:dyDescent="0.25">
      <c r="A849" s="820" t="s">
        <v>9825</v>
      </c>
      <c r="B849" s="824" t="s">
        <v>9826</v>
      </c>
      <c r="C849" s="820" t="b">
        <v>1</v>
      </c>
      <c r="D849" s="820" t="b">
        <v>1</v>
      </c>
      <c r="E849" s="820" t="b">
        <v>0</v>
      </c>
      <c r="F849" s="820" t="b">
        <v>0</v>
      </c>
      <c r="G849" s="820" t="b">
        <v>0</v>
      </c>
      <c r="H849" s="820" t="b">
        <v>0</v>
      </c>
      <c r="I849" s="820">
        <v>1</v>
      </c>
      <c r="J849" s="820">
        <v>1</v>
      </c>
      <c r="K849" s="820" t="s">
        <v>8454</v>
      </c>
      <c r="L849" s="820" t="s">
        <v>19030</v>
      </c>
    </row>
    <row r="850" spans="1:12" x14ac:dyDescent="0.25">
      <c r="A850" s="820" t="s">
        <v>9827</v>
      </c>
      <c r="B850" s="824" t="s">
        <v>9828</v>
      </c>
      <c r="C850" s="820" t="b">
        <v>1</v>
      </c>
      <c r="D850" s="820" t="b">
        <v>1</v>
      </c>
      <c r="E850" s="820" t="b">
        <v>0</v>
      </c>
      <c r="F850" s="820" t="b">
        <v>0</v>
      </c>
      <c r="G850" s="820" t="b">
        <v>0</v>
      </c>
      <c r="H850" s="820" t="b">
        <v>0</v>
      </c>
      <c r="I850" s="820">
        <v>1</v>
      </c>
      <c r="J850" s="820">
        <v>1</v>
      </c>
      <c r="K850" s="820" t="s">
        <v>8454</v>
      </c>
      <c r="L850" s="820" t="s">
        <v>19031</v>
      </c>
    </row>
    <row r="851" spans="1:12" x14ac:dyDescent="0.25">
      <c r="A851" s="820" t="s">
        <v>9829</v>
      </c>
      <c r="B851" s="824" t="s">
        <v>9830</v>
      </c>
      <c r="C851" s="820" t="b">
        <v>1</v>
      </c>
      <c r="D851" s="820" t="b">
        <v>1</v>
      </c>
      <c r="E851" s="820" t="b">
        <v>0</v>
      </c>
      <c r="F851" s="820" t="b">
        <v>0</v>
      </c>
      <c r="G851" s="820" t="b">
        <v>0</v>
      </c>
      <c r="H851" s="820" t="b">
        <v>0</v>
      </c>
      <c r="I851" s="820">
        <v>1</v>
      </c>
      <c r="J851" s="820">
        <v>14</v>
      </c>
      <c r="K851" s="820" t="s">
        <v>8454</v>
      </c>
      <c r="L851" s="820" t="s">
        <v>19032</v>
      </c>
    </row>
    <row r="852" spans="1:12" x14ac:dyDescent="0.25">
      <c r="A852" s="820" t="s">
        <v>9831</v>
      </c>
      <c r="B852" s="824" t="s">
        <v>9832</v>
      </c>
      <c r="C852" s="820" t="b">
        <v>1</v>
      </c>
      <c r="D852" s="820" t="b">
        <v>1</v>
      </c>
      <c r="E852" s="820" t="b">
        <v>0</v>
      </c>
      <c r="F852" s="820" t="b">
        <v>0</v>
      </c>
      <c r="G852" s="820" t="b">
        <v>0</v>
      </c>
      <c r="H852" s="820" t="b">
        <v>0</v>
      </c>
      <c r="I852" s="820">
        <v>1</v>
      </c>
      <c r="J852" s="820">
        <v>1</v>
      </c>
      <c r="K852" s="820" t="s">
        <v>8454</v>
      </c>
      <c r="L852" s="820" t="s">
        <v>19033</v>
      </c>
    </row>
    <row r="853" spans="1:12" x14ac:dyDescent="0.25">
      <c r="A853" s="820" t="s">
        <v>9833</v>
      </c>
      <c r="B853" s="824" t="s">
        <v>9834</v>
      </c>
      <c r="C853" s="820" t="b">
        <v>1</v>
      </c>
      <c r="D853" s="820" t="b">
        <v>1</v>
      </c>
      <c r="E853" s="820" t="b">
        <v>0</v>
      </c>
      <c r="F853" s="820" t="b">
        <v>0</v>
      </c>
      <c r="G853" s="820" t="b">
        <v>0</v>
      </c>
      <c r="H853" s="820" t="b">
        <v>0</v>
      </c>
      <c r="I853" s="820">
        <v>1</v>
      </c>
      <c r="J853" s="820">
        <v>1</v>
      </c>
      <c r="K853" s="820" t="s">
        <v>8454</v>
      </c>
      <c r="L853" s="820" t="s">
        <v>19034</v>
      </c>
    </row>
    <row r="854" spans="1:12" x14ac:dyDescent="0.25">
      <c r="A854" s="820" t="s">
        <v>9835</v>
      </c>
      <c r="B854" s="824" t="s">
        <v>9836</v>
      </c>
      <c r="C854" s="820" t="b">
        <v>1</v>
      </c>
      <c r="D854" s="820" t="b">
        <v>1</v>
      </c>
      <c r="E854" s="820" t="b">
        <v>0</v>
      </c>
      <c r="F854" s="820" t="b">
        <v>0</v>
      </c>
      <c r="G854" s="820" t="b">
        <v>0</v>
      </c>
      <c r="H854" s="820" t="b">
        <v>0</v>
      </c>
      <c r="I854" s="820">
        <v>1</v>
      </c>
      <c r="J854" s="820">
        <v>14</v>
      </c>
      <c r="K854" s="820" t="s">
        <v>8454</v>
      </c>
      <c r="L854" s="820" t="s">
        <v>19035</v>
      </c>
    </row>
    <row r="855" spans="1:12" x14ac:dyDescent="0.25">
      <c r="A855" s="820" t="s">
        <v>9837</v>
      </c>
      <c r="B855" s="824" t="s">
        <v>9838</v>
      </c>
      <c r="C855" s="820" t="b">
        <v>1</v>
      </c>
      <c r="D855" s="820" t="b">
        <v>1</v>
      </c>
      <c r="E855" s="820" t="b">
        <v>0</v>
      </c>
      <c r="F855" s="820" t="b">
        <v>0</v>
      </c>
      <c r="G855" s="820" t="b">
        <v>0</v>
      </c>
      <c r="H855" s="820" t="b">
        <v>0</v>
      </c>
      <c r="I855" s="820">
        <v>1</v>
      </c>
      <c r="J855" s="820">
        <v>14</v>
      </c>
      <c r="K855" s="820" t="s">
        <v>8454</v>
      </c>
      <c r="L855" s="820" t="s">
        <v>19036</v>
      </c>
    </row>
    <row r="856" spans="1:12" x14ac:dyDescent="0.25">
      <c r="A856" s="820" t="s">
        <v>9839</v>
      </c>
      <c r="B856" s="824" t="s">
        <v>9840</v>
      </c>
      <c r="C856" s="820" t="b">
        <v>1</v>
      </c>
      <c r="D856" s="820" t="b">
        <v>1</v>
      </c>
      <c r="E856" s="820" t="b">
        <v>0</v>
      </c>
      <c r="F856" s="820" t="b">
        <v>0</v>
      </c>
      <c r="G856" s="820" t="b">
        <v>0</v>
      </c>
      <c r="H856" s="820" t="b">
        <v>0</v>
      </c>
      <c r="I856" s="820">
        <v>1</v>
      </c>
      <c r="J856" s="820">
        <v>42</v>
      </c>
      <c r="K856" s="820" t="s">
        <v>8454</v>
      </c>
      <c r="L856" s="820" t="s">
        <v>19037</v>
      </c>
    </row>
    <row r="857" spans="1:12" x14ac:dyDescent="0.25">
      <c r="A857" s="820" t="s">
        <v>9841</v>
      </c>
      <c r="B857" s="824" t="s">
        <v>9842</v>
      </c>
      <c r="C857" s="820" t="b">
        <v>1</v>
      </c>
      <c r="D857" s="820" t="b">
        <v>1</v>
      </c>
      <c r="E857" s="820" t="b">
        <v>0</v>
      </c>
      <c r="F857" s="820" t="b">
        <v>0</v>
      </c>
      <c r="G857" s="820" t="b">
        <v>0</v>
      </c>
      <c r="H857" s="820" t="b">
        <v>0</v>
      </c>
      <c r="I857" s="820">
        <v>1</v>
      </c>
      <c r="J857" s="820">
        <v>2</v>
      </c>
      <c r="K857" s="820" t="s">
        <v>8454</v>
      </c>
      <c r="L857" s="820" t="s">
        <v>19038</v>
      </c>
    </row>
    <row r="858" spans="1:12" x14ac:dyDescent="0.25">
      <c r="A858" s="820" t="s">
        <v>9843</v>
      </c>
      <c r="B858" s="824" t="s">
        <v>9844</v>
      </c>
      <c r="C858" s="820" t="b">
        <v>1</v>
      </c>
      <c r="D858" s="820" t="b">
        <v>1</v>
      </c>
      <c r="E858" s="820" t="b">
        <v>0</v>
      </c>
      <c r="F858" s="820" t="b">
        <v>0</v>
      </c>
      <c r="G858" s="820" t="b">
        <v>0</v>
      </c>
      <c r="H858" s="820" t="b">
        <v>0</v>
      </c>
      <c r="I858" s="820">
        <v>1</v>
      </c>
      <c r="J858" s="820">
        <v>2</v>
      </c>
      <c r="K858" s="820" t="s">
        <v>8454</v>
      </c>
      <c r="L858" s="820" t="s">
        <v>19039</v>
      </c>
    </row>
    <row r="859" spans="1:12" x14ac:dyDescent="0.25">
      <c r="A859" s="820" t="s">
        <v>9845</v>
      </c>
      <c r="B859" s="824" t="s">
        <v>9846</v>
      </c>
      <c r="C859" s="820" t="b">
        <v>1</v>
      </c>
      <c r="D859" s="820" t="b">
        <v>1</v>
      </c>
      <c r="E859" s="820" t="b">
        <v>0</v>
      </c>
      <c r="F859" s="820" t="b">
        <v>0</v>
      </c>
      <c r="G859" s="820" t="b">
        <v>0</v>
      </c>
      <c r="H859" s="820" t="b">
        <v>0</v>
      </c>
      <c r="I859" s="820">
        <v>1</v>
      </c>
      <c r="J859" s="820">
        <v>1</v>
      </c>
      <c r="K859" s="820" t="s">
        <v>8454</v>
      </c>
      <c r="L859" s="820" t="s">
        <v>19040</v>
      </c>
    </row>
    <row r="860" spans="1:12" x14ac:dyDescent="0.25">
      <c r="A860" s="820" t="s">
        <v>9847</v>
      </c>
      <c r="B860" s="824" t="s">
        <v>9848</v>
      </c>
      <c r="C860" s="820" t="b">
        <v>1</v>
      </c>
      <c r="D860" s="820" t="b">
        <v>1</v>
      </c>
      <c r="E860" s="820" t="b">
        <v>0</v>
      </c>
      <c r="F860" s="820" t="b">
        <v>0</v>
      </c>
      <c r="G860" s="820" t="b">
        <v>0</v>
      </c>
      <c r="H860" s="820" t="b">
        <v>0</v>
      </c>
      <c r="I860" s="820">
        <v>1</v>
      </c>
      <c r="J860" s="820">
        <v>1</v>
      </c>
      <c r="K860" s="820" t="s">
        <v>8454</v>
      </c>
      <c r="L860" s="820" t="s">
        <v>19041</v>
      </c>
    </row>
    <row r="861" spans="1:12" x14ac:dyDescent="0.25">
      <c r="A861" s="820" t="s">
        <v>9849</v>
      </c>
      <c r="B861" s="824" t="s">
        <v>9850</v>
      </c>
      <c r="C861" s="820" t="b">
        <v>1</v>
      </c>
      <c r="D861" s="820" t="b">
        <v>1</v>
      </c>
      <c r="E861" s="820" t="b">
        <v>0</v>
      </c>
      <c r="F861" s="820" t="b">
        <v>0</v>
      </c>
      <c r="G861" s="820" t="b">
        <v>0</v>
      </c>
      <c r="H861" s="820" t="b">
        <v>0</v>
      </c>
      <c r="I861" s="820">
        <v>1</v>
      </c>
      <c r="J861" s="820">
        <v>1</v>
      </c>
      <c r="K861" s="820" t="s">
        <v>8454</v>
      </c>
      <c r="L861" s="820" t="s">
        <v>19042</v>
      </c>
    </row>
    <row r="862" spans="1:12" x14ac:dyDescent="0.25">
      <c r="A862" s="820" t="s">
        <v>9851</v>
      </c>
      <c r="B862" s="824" t="s">
        <v>9852</v>
      </c>
      <c r="C862" s="820" t="b">
        <v>1</v>
      </c>
      <c r="D862" s="820" t="b">
        <v>1</v>
      </c>
      <c r="E862" s="820" t="b">
        <v>0</v>
      </c>
      <c r="F862" s="820" t="b">
        <v>0</v>
      </c>
      <c r="G862" s="820" t="b">
        <v>0</v>
      </c>
      <c r="H862" s="820" t="b">
        <v>0</v>
      </c>
      <c r="I862" s="820">
        <v>1</v>
      </c>
      <c r="J862" s="820">
        <v>15</v>
      </c>
      <c r="K862" s="820" t="s">
        <v>8454</v>
      </c>
      <c r="L862" s="820" t="s">
        <v>19043</v>
      </c>
    </row>
    <row r="863" spans="1:12" x14ac:dyDescent="0.25">
      <c r="A863" s="820" t="s">
        <v>9853</v>
      </c>
      <c r="B863" s="824" t="s">
        <v>9854</v>
      </c>
      <c r="C863" s="820" t="b">
        <v>1</v>
      </c>
      <c r="D863" s="820" t="b">
        <v>1</v>
      </c>
      <c r="E863" s="820" t="b">
        <v>0</v>
      </c>
      <c r="F863" s="820" t="b">
        <v>0</v>
      </c>
      <c r="G863" s="820" t="b">
        <v>0</v>
      </c>
      <c r="H863" s="820" t="b">
        <v>0</v>
      </c>
      <c r="I863" s="820">
        <v>1</v>
      </c>
      <c r="J863" s="820">
        <v>2</v>
      </c>
      <c r="K863" s="820" t="s">
        <v>8454</v>
      </c>
      <c r="L863" s="820" t="s">
        <v>19044</v>
      </c>
    </row>
    <row r="864" spans="1:12" x14ac:dyDescent="0.25">
      <c r="A864" s="820" t="s">
        <v>9855</v>
      </c>
      <c r="B864" s="824" t="s">
        <v>9856</v>
      </c>
      <c r="C864" s="820" t="b">
        <v>1</v>
      </c>
      <c r="D864" s="820" t="b">
        <v>1</v>
      </c>
      <c r="E864" s="820" t="b">
        <v>0</v>
      </c>
      <c r="F864" s="820" t="b">
        <v>0</v>
      </c>
      <c r="G864" s="820" t="b">
        <v>0</v>
      </c>
      <c r="H864" s="820" t="b">
        <v>0</v>
      </c>
      <c r="I864" s="820">
        <v>1</v>
      </c>
      <c r="J864" s="820">
        <v>2</v>
      </c>
      <c r="K864" s="820" t="s">
        <v>8454</v>
      </c>
      <c r="L864" s="820" t="s">
        <v>19045</v>
      </c>
    </row>
    <row r="865" spans="1:12" x14ac:dyDescent="0.25">
      <c r="A865" s="820" t="s">
        <v>9857</v>
      </c>
      <c r="B865" s="824" t="s">
        <v>9858</v>
      </c>
      <c r="C865" s="820" t="b">
        <v>1</v>
      </c>
      <c r="D865" s="820" t="b">
        <v>1</v>
      </c>
      <c r="E865" s="820" t="b">
        <v>0</v>
      </c>
      <c r="F865" s="820" t="b">
        <v>0</v>
      </c>
      <c r="G865" s="820" t="b">
        <v>0</v>
      </c>
      <c r="H865" s="820" t="b">
        <v>0</v>
      </c>
      <c r="I865" s="820">
        <v>1</v>
      </c>
      <c r="J865" s="820">
        <v>15</v>
      </c>
      <c r="K865" s="820" t="s">
        <v>8454</v>
      </c>
      <c r="L865" s="820" t="s">
        <v>19046</v>
      </c>
    </row>
    <row r="866" spans="1:12" x14ac:dyDescent="0.25">
      <c r="A866" s="820" t="s">
        <v>9859</v>
      </c>
      <c r="B866" s="824" t="s">
        <v>9860</v>
      </c>
      <c r="C866" s="820" t="b">
        <v>1</v>
      </c>
      <c r="D866" s="820" t="b">
        <v>1</v>
      </c>
      <c r="E866" s="820" t="b">
        <v>0</v>
      </c>
      <c r="F866" s="820" t="b">
        <v>0</v>
      </c>
      <c r="G866" s="820" t="b">
        <v>0</v>
      </c>
      <c r="H866" s="820" t="b">
        <v>0</v>
      </c>
      <c r="I866" s="820">
        <v>1</v>
      </c>
      <c r="J866" s="820">
        <v>15</v>
      </c>
      <c r="K866" s="820" t="s">
        <v>8454</v>
      </c>
      <c r="L866" s="820" t="s">
        <v>19047</v>
      </c>
    </row>
    <row r="867" spans="1:12" x14ac:dyDescent="0.25">
      <c r="A867" s="820" t="s">
        <v>9861</v>
      </c>
      <c r="B867" s="824" t="s">
        <v>9862</v>
      </c>
      <c r="C867" s="820" t="b">
        <v>1</v>
      </c>
      <c r="D867" s="820" t="b">
        <v>1</v>
      </c>
      <c r="E867" s="820" t="b">
        <v>0</v>
      </c>
      <c r="F867" s="820" t="b">
        <v>0</v>
      </c>
      <c r="G867" s="820" t="b">
        <v>0</v>
      </c>
      <c r="H867" s="820" t="b">
        <v>0</v>
      </c>
      <c r="I867" s="820">
        <v>1</v>
      </c>
      <c r="J867" s="820">
        <v>45</v>
      </c>
      <c r="K867" s="820" t="s">
        <v>8454</v>
      </c>
      <c r="L867" s="820" t="s">
        <v>19048</v>
      </c>
    </row>
    <row r="868" spans="1:12" x14ac:dyDescent="0.25">
      <c r="A868" s="820" t="s">
        <v>9863</v>
      </c>
      <c r="B868" s="824" t="s">
        <v>9864</v>
      </c>
      <c r="C868" s="820" t="b">
        <v>1</v>
      </c>
      <c r="D868" s="820" t="b">
        <v>1</v>
      </c>
      <c r="E868" s="820" t="b">
        <v>0</v>
      </c>
      <c r="F868" s="820" t="b">
        <v>0</v>
      </c>
      <c r="G868" s="820" t="b">
        <v>0</v>
      </c>
      <c r="H868" s="820" t="b">
        <v>0</v>
      </c>
      <c r="I868" s="820">
        <v>1</v>
      </c>
      <c r="J868" s="820">
        <v>4</v>
      </c>
      <c r="K868" s="820" t="s">
        <v>8454</v>
      </c>
      <c r="L868" s="820" t="s">
        <v>19049</v>
      </c>
    </row>
    <row r="869" spans="1:12" x14ac:dyDescent="0.25">
      <c r="A869" s="820" t="s">
        <v>9865</v>
      </c>
      <c r="B869" s="824" t="s">
        <v>9866</v>
      </c>
      <c r="C869" s="820" t="b">
        <v>1</v>
      </c>
      <c r="D869" s="820" t="b">
        <v>1</v>
      </c>
      <c r="E869" s="820" t="b">
        <v>0</v>
      </c>
      <c r="F869" s="820" t="b">
        <v>0</v>
      </c>
      <c r="G869" s="820" t="b">
        <v>0</v>
      </c>
      <c r="H869" s="820" t="b">
        <v>0</v>
      </c>
      <c r="I869" s="820">
        <v>1</v>
      </c>
      <c r="J869" s="820">
        <v>1</v>
      </c>
      <c r="K869" s="820" t="s">
        <v>8454</v>
      </c>
      <c r="L869" s="820" t="s">
        <v>19050</v>
      </c>
    </row>
    <row r="870" spans="1:12" x14ac:dyDescent="0.25">
      <c r="A870" s="820" t="s">
        <v>9867</v>
      </c>
      <c r="B870" s="824" t="s">
        <v>9868</v>
      </c>
      <c r="C870" s="820" t="b">
        <v>1</v>
      </c>
      <c r="D870" s="820" t="b">
        <v>1</v>
      </c>
      <c r="E870" s="820" t="b">
        <v>0</v>
      </c>
      <c r="F870" s="820" t="b">
        <v>0</v>
      </c>
      <c r="G870" s="820" t="b">
        <v>0</v>
      </c>
      <c r="H870" s="820" t="b">
        <v>0</v>
      </c>
      <c r="I870" s="820">
        <v>1</v>
      </c>
      <c r="J870" s="820">
        <v>4</v>
      </c>
      <c r="K870" s="820" t="s">
        <v>8454</v>
      </c>
      <c r="L870" s="820" t="s">
        <v>19051</v>
      </c>
    </row>
    <row r="871" spans="1:12" x14ac:dyDescent="0.25">
      <c r="A871" s="820" t="s">
        <v>9869</v>
      </c>
      <c r="B871" s="824" t="s">
        <v>9870</v>
      </c>
      <c r="C871" s="820" t="b">
        <v>1</v>
      </c>
      <c r="D871" s="820" t="b">
        <v>1</v>
      </c>
      <c r="E871" s="820" t="b">
        <v>0</v>
      </c>
      <c r="F871" s="820" t="b">
        <v>0</v>
      </c>
      <c r="G871" s="820" t="b">
        <v>0</v>
      </c>
      <c r="H871" s="820" t="b">
        <v>0</v>
      </c>
      <c r="I871" s="820">
        <v>1</v>
      </c>
      <c r="J871" s="820">
        <v>1</v>
      </c>
      <c r="K871" s="820" t="s">
        <v>8454</v>
      </c>
      <c r="L871" s="820" t="s">
        <v>19052</v>
      </c>
    </row>
    <row r="872" spans="1:12" x14ac:dyDescent="0.25">
      <c r="A872" s="820" t="s">
        <v>9871</v>
      </c>
      <c r="B872" s="824" t="s">
        <v>9872</v>
      </c>
      <c r="C872" s="820" t="b">
        <v>1</v>
      </c>
      <c r="D872" s="820" t="b">
        <v>1</v>
      </c>
      <c r="E872" s="820" t="b">
        <v>0</v>
      </c>
      <c r="F872" s="820" t="b">
        <v>0</v>
      </c>
      <c r="G872" s="820" t="b">
        <v>0</v>
      </c>
      <c r="H872" s="820" t="b">
        <v>0</v>
      </c>
      <c r="I872" s="820">
        <v>1</v>
      </c>
      <c r="J872" s="820">
        <v>1</v>
      </c>
      <c r="K872" s="820" t="s">
        <v>8454</v>
      </c>
      <c r="L872" s="820" t="s">
        <v>19053</v>
      </c>
    </row>
    <row r="873" spans="1:12" x14ac:dyDescent="0.25">
      <c r="A873" s="820" t="s">
        <v>9873</v>
      </c>
      <c r="B873" s="824" t="s">
        <v>9874</v>
      </c>
      <c r="C873" s="820" t="b">
        <v>1</v>
      </c>
      <c r="D873" s="820" t="b">
        <v>1</v>
      </c>
      <c r="E873" s="820" t="b">
        <v>0</v>
      </c>
      <c r="F873" s="820" t="b">
        <v>0</v>
      </c>
      <c r="G873" s="820" t="b">
        <v>0</v>
      </c>
      <c r="H873" s="820" t="b">
        <v>0</v>
      </c>
      <c r="I873" s="820">
        <v>1</v>
      </c>
      <c r="J873" s="820">
        <v>1</v>
      </c>
      <c r="K873" s="820" t="s">
        <v>8454</v>
      </c>
      <c r="L873" s="820" t="s">
        <v>19054</v>
      </c>
    </row>
    <row r="874" spans="1:12" x14ac:dyDescent="0.25">
      <c r="A874" s="820" t="s">
        <v>9875</v>
      </c>
      <c r="B874" s="824" t="s">
        <v>9876</v>
      </c>
      <c r="C874" s="820" t="b">
        <v>1</v>
      </c>
      <c r="D874" s="820" t="b">
        <v>1</v>
      </c>
      <c r="E874" s="820" t="b">
        <v>0</v>
      </c>
      <c r="F874" s="820" t="b">
        <v>0</v>
      </c>
      <c r="G874" s="820" t="b">
        <v>0</v>
      </c>
      <c r="H874" s="820" t="b">
        <v>0</v>
      </c>
      <c r="I874" s="820">
        <v>1</v>
      </c>
      <c r="J874" s="820">
        <v>16</v>
      </c>
      <c r="K874" s="820" t="s">
        <v>8454</v>
      </c>
      <c r="L874" s="820" t="s">
        <v>19055</v>
      </c>
    </row>
    <row r="875" spans="1:12" x14ac:dyDescent="0.25">
      <c r="A875" s="820" t="s">
        <v>9877</v>
      </c>
      <c r="B875" s="824" t="s">
        <v>9878</v>
      </c>
      <c r="C875" s="820" t="b">
        <v>1</v>
      </c>
      <c r="D875" s="820" t="b">
        <v>1</v>
      </c>
      <c r="E875" s="820" t="b">
        <v>0</v>
      </c>
      <c r="F875" s="820" t="b">
        <v>0</v>
      </c>
      <c r="G875" s="820" t="b">
        <v>0</v>
      </c>
      <c r="H875" s="820" t="b">
        <v>0</v>
      </c>
      <c r="I875" s="820">
        <v>1</v>
      </c>
      <c r="J875" s="820">
        <v>3</v>
      </c>
      <c r="K875" s="820" t="s">
        <v>8454</v>
      </c>
      <c r="L875" s="820" t="s">
        <v>19056</v>
      </c>
    </row>
    <row r="876" spans="1:12" x14ac:dyDescent="0.25">
      <c r="A876" s="820" t="s">
        <v>9879</v>
      </c>
      <c r="B876" s="824" t="s">
        <v>9880</v>
      </c>
      <c r="C876" s="820" t="b">
        <v>1</v>
      </c>
      <c r="D876" s="820" t="b">
        <v>1</v>
      </c>
      <c r="E876" s="820" t="b">
        <v>0</v>
      </c>
      <c r="F876" s="820" t="b">
        <v>0</v>
      </c>
      <c r="G876" s="820" t="b">
        <v>0</v>
      </c>
      <c r="H876" s="820" t="b">
        <v>0</v>
      </c>
      <c r="I876" s="820">
        <v>1</v>
      </c>
      <c r="J876" s="820">
        <v>3</v>
      </c>
      <c r="K876" s="820" t="s">
        <v>8454</v>
      </c>
      <c r="L876" s="820" t="s">
        <v>19057</v>
      </c>
    </row>
    <row r="877" spans="1:12" x14ac:dyDescent="0.25">
      <c r="A877" s="820" t="s">
        <v>9881</v>
      </c>
      <c r="B877" s="824" t="s">
        <v>9882</v>
      </c>
      <c r="C877" s="820" t="b">
        <v>1</v>
      </c>
      <c r="D877" s="820" t="b">
        <v>1</v>
      </c>
      <c r="E877" s="820" t="b">
        <v>0</v>
      </c>
      <c r="F877" s="820" t="b">
        <v>0</v>
      </c>
      <c r="G877" s="820" t="b">
        <v>0</v>
      </c>
      <c r="H877" s="820" t="b">
        <v>0</v>
      </c>
      <c r="I877" s="820">
        <v>1</v>
      </c>
      <c r="J877" s="820">
        <v>16</v>
      </c>
      <c r="K877" s="820" t="s">
        <v>8454</v>
      </c>
      <c r="L877" s="820" t="s">
        <v>19058</v>
      </c>
    </row>
    <row r="878" spans="1:12" x14ac:dyDescent="0.25">
      <c r="A878" s="820" t="s">
        <v>9883</v>
      </c>
      <c r="B878" s="824" t="s">
        <v>9884</v>
      </c>
      <c r="C878" s="820" t="b">
        <v>1</v>
      </c>
      <c r="D878" s="820" t="b">
        <v>1</v>
      </c>
      <c r="E878" s="820" t="b">
        <v>0</v>
      </c>
      <c r="F878" s="820" t="b">
        <v>0</v>
      </c>
      <c r="G878" s="820" t="b">
        <v>0</v>
      </c>
      <c r="H878" s="820" t="b">
        <v>0</v>
      </c>
      <c r="I878" s="820">
        <v>1</v>
      </c>
      <c r="J878" s="820">
        <v>16</v>
      </c>
      <c r="K878" s="820" t="s">
        <v>8454</v>
      </c>
      <c r="L878" s="820" t="s">
        <v>19059</v>
      </c>
    </row>
    <row r="879" spans="1:12" x14ac:dyDescent="0.25">
      <c r="A879" s="820" t="s">
        <v>9885</v>
      </c>
      <c r="B879" s="824" t="s">
        <v>9886</v>
      </c>
      <c r="C879" s="820" t="b">
        <v>1</v>
      </c>
      <c r="D879" s="820" t="b">
        <v>1</v>
      </c>
      <c r="E879" s="820" t="b">
        <v>0</v>
      </c>
      <c r="F879" s="820" t="b">
        <v>0</v>
      </c>
      <c r="G879" s="820" t="b">
        <v>0</v>
      </c>
      <c r="H879" s="820" t="b">
        <v>0</v>
      </c>
      <c r="I879" s="820">
        <v>1</v>
      </c>
      <c r="J879" s="820">
        <v>80</v>
      </c>
      <c r="K879" s="820" t="s">
        <v>8454</v>
      </c>
      <c r="L879" s="820" t="s">
        <v>19060</v>
      </c>
    </row>
    <row r="880" spans="1:12" x14ac:dyDescent="0.25">
      <c r="A880" s="820" t="s">
        <v>9887</v>
      </c>
      <c r="B880" s="824" t="s">
        <v>9888</v>
      </c>
      <c r="C880" s="820" t="b">
        <v>1</v>
      </c>
      <c r="D880" s="820" t="b">
        <v>1</v>
      </c>
      <c r="E880" s="820" t="b">
        <v>0</v>
      </c>
      <c r="F880" s="820" t="b">
        <v>0</v>
      </c>
      <c r="G880" s="820" t="b">
        <v>0</v>
      </c>
      <c r="H880" s="820" t="b">
        <v>0</v>
      </c>
      <c r="I880" s="820">
        <v>1</v>
      </c>
      <c r="J880" s="820">
        <v>6</v>
      </c>
      <c r="K880" s="820" t="s">
        <v>8454</v>
      </c>
      <c r="L880" s="820" t="s">
        <v>19061</v>
      </c>
    </row>
    <row r="881" spans="1:12" x14ac:dyDescent="0.25">
      <c r="A881" s="820" t="s">
        <v>9889</v>
      </c>
      <c r="B881" s="824" t="s">
        <v>9890</v>
      </c>
      <c r="C881" s="820" t="b">
        <v>1</v>
      </c>
      <c r="D881" s="820" t="b">
        <v>1</v>
      </c>
      <c r="E881" s="820" t="b">
        <v>0</v>
      </c>
      <c r="F881" s="820" t="b">
        <v>0</v>
      </c>
      <c r="G881" s="820" t="b">
        <v>0</v>
      </c>
      <c r="H881" s="820" t="b">
        <v>0</v>
      </c>
      <c r="I881" s="820">
        <v>1</v>
      </c>
      <c r="J881" s="820">
        <v>3</v>
      </c>
      <c r="K881" s="820" t="s">
        <v>8454</v>
      </c>
      <c r="L881" s="820" t="s">
        <v>19062</v>
      </c>
    </row>
    <row r="882" spans="1:12" x14ac:dyDescent="0.25">
      <c r="A882" s="820" t="s">
        <v>9891</v>
      </c>
      <c r="B882" s="824" t="s">
        <v>9892</v>
      </c>
      <c r="C882" s="820" t="b">
        <v>1</v>
      </c>
      <c r="D882" s="820" t="b">
        <v>1</v>
      </c>
      <c r="E882" s="820" t="b">
        <v>0</v>
      </c>
      <c r="F882" s="820" t="b">
        <v>0</v>
      </c>
      <c r="G882" s="820" t="b">
        <v>0</v>
      </c>
      <c r="H882" s="820" t="b">
        <v>0</v>
      </c>
      <c r="I882" s="820">
        <v>1</v>
      </c>
      <c r="J882" s="820">
        <v>1</v>
      </c>
      <c r="K882" s="820" t="s">
        <v>8454</v>
      </c>
      <c r="L882" s="820" t="s">
        <v>19063</v>
      </c>
    </row>
    <row r="883" spans="1:12" x14ac:dyDescent="0.25">
      <c r="A883" s="820" t="s">
        <v>9893</v>
      </c>
      <c r="B883" s="824" t="s">
        <v>9894</v>
      </c>
      <c r="C883" s="820" t="b">
        <v>1</v>
      </c>
      <c r="D883" s="820" t="b">
        <v>1</v>
      </c>
      <c r="E883" s="820" t="b">
        <v>0</v>
      </c>
      <c r="F883" s="820" t="b">
        <v>0</v>
      </c>
      <c r="G883" s="820" t="b">
        <v>0</v>
      </c>
      <c r="H883" s="820" t="b">
        <v>0</v>
      </c>
      <c r="I883" s="820">
        <v>1</v>
      </c>
      <c r="J883" s="820">
        <v>1</v>
      </c>
      <c r="K883" s="820" t="s">
        <v>8454</v>
      </c>
      <c r="L883" s="820" t="s">
        <v>19064</v>
      </c>
    </row>
    <row r="884" spans="1:12" x14ac:dyDescent="0.25">
      <c r="A884" s="820" t="s">
        <v>9895</v>
      </c>
      <c r="B884" s="824" t="s">
        <v>9896</v>
      </c>
      <c r="C884" s="820" t="b">
        <v>1</v>
      </c>
      <c r="D884" s="820" t="b">
        <v>1</v>
      </c>
      <c r="E884" s="820" t="b">
        <v>0</v>
      </c>
      <c r="F884" s="820" t="b">
        <v>0</v>
      </c>
      <c r="G884" s="820" t="b">
        <v>0</v>
      </c>
      <c r="H884" s="820" t="b">
        <v>0</v>
      </c>
      <c r="I884" s="820">
        <v>1</v>
      </c>
      <c r="J884" s="820">
        <v>15</v>
      </c>
      <c r="K884" s="820" t="s">
        <v>8454</v>
      </c>
      <c r="L884" s="820" t="s">
        <v>19065</v>
      </c>
    </row>
    <row r="885" spans="1:12" x14ac:dyDescent="0.25">
      <c r="A885" s="820" t="s">
        <v>9897</v>
      </c>
      <c r="B885" s="824" t="s">
        <v>9898</v>
      </c>
      <c r="C885" s="820" t="b">
        <v>1</v>
      </c>
      <c r="D885" s="820" t="b">
        <v>1</v>
      </c>
      <c r="E885" s="820" t="b">
        <v>0</v>
      </c>
      <c r="F885" s="820" t="b">
        <v>0</v>
      </c>
      <c r="G885" s="820" t="b">
        <v>0</v>
      </c>
      <c r="H885" s="820" t="b">
        <v>0</v>
      </c>
      <c r="I885" s="820">
        <v>1</v>
      </c>
      <c r="J885" s="820">
        <v>1</v>
      </c>
      <c r="K885" s="820" t="s">
        <v>8454</v>
      </c>
      <c r="L885" s="820" t="s">
        <v>19066</v>
      </c>
    </row>
    <row r="886" spans="1:12" x14ac:dyDescent="0.25">
      <c r="A886" s="820" t="s">
        <v>9899</v>
      </c>
      <c r="B886" s="824" t="s">
        <v>9900</v>
      </c>
      <c r="C886" s="820" t="b">
        <v>1</v>
      </c>
      <c r="D886" s="820" t="b">
        <v>1</v>
      </c>
      <c r="E886" s="820" t="b">
        <v>0</v>
      </c>
      <c r="F886" s="820" t="b">
        <v>0</v>
      </c>
      <c r="G886" s="820" t="b">
        <v>0</v>
      </c>
      <c r="H886" s="820" t="b">
        <v>0</v>
      </c>
      <c r="I886" s="820">
        <v>1</v>
      </c>
      <c r="J886" s="820">
        <v>1</v>
      </c>
      <c r="K886" s="820" t="s">
        <v>8454</v>
      </c>
      <c r="L886" s="820" t="s">
        <v>19067</v>
      </c>
    </row>
    <row r="887" spans="1:12" x14ac:dyDescent="0.25">
      <c r="A887" s="820" t="s">
        <v>9901</v>
      </c>
      <c r="B887" s="824" t="s">
        <v>9902</v>
      </c>
      <c r="C887" s="820" t="b">
        <v>1</v>
      </c>
      <c r="D887" s="820" t="b">
        <v>1</v>
      </c>
      <c r="E887" s="820" t="b">
        <v>0</v>
      </c>
      <c r="F887" s="820" t="b">
        <v>0</v>
      </c>
      <c r="G887" s="820" t="b">
        <v>0</v>
      </c>
      <c r="H887" s="820" t="b">
        <v>0</v>
      </c>
      <c r="I887" s="820">
        <v>1</v>
      </c>
      <c r="J887" s="820">
        <v>15</v>
      </c>
      <c r="K887" s="820" t="s">
        <v>8454</v>
      </c>
      <c r="L887" s="820" t="s">
        <v>19068</v>
      </c>
    </row>
    <row r="888" spans="1:12" x14ac:dyDescent="0.25">
      <c r="A888" s="820" t="s">
        <v>9903</v>
      </c>
      <c r="B888" s="824" t="s">
        <v>9904</v>
      </c>
      <c r="C888" s="820" t="b">
        <v>1</v>
      </c>
      <c r="D888" s="820" t="b">
        <v>1</v>
      </c>
      <c r="E888" s="820" t="b">
        <v>0</v>
      </c>
      <c r="F888" s="820" t="b">
        <v>0</v>
      </c>
      <c r="G888" s="820" t="b">
        <v>0</v>
      </c>
      <c r="H888" s="820" t="b">
        <v>0</v>
      </c>
      <c r="I888" s="820">
        <v>1</v>
      </c>
      <c r="J888" s="820">
        <v>15</v>
      </c>
      <c r="K888" s="820" t="s">
        <v>8454</v>
      </c>
      <c r="L888" s="820" t="s">
        <v>19069</v>
      </c>
    </row>
    <row r="889" spans="1:12" x14ac:dyDescent="0.25">
      <c r="A889" s="820" t="s">
        <v>9905</v>
      </c>
      <c r="B889" s="824" t="s">
        <v>9906</v>
      </c>
      <c r="C889" s="820" t="b">
        <v>1</v>
      </c>
      <c r="D889" s="820" t="b">
        <v>1</v>
      </c>
      <c r="E889" s="820" t="b">
        <v>0</v>
      </c>
      <c r="F889" s="820" t="b">
        <v>0</v>
      </c>
      <c r="G889" s="820" t="b">
        <v>0</v>
      </c>
      <c r="H889" s="820" t="b">
        <v>0</v>
      </c>
      <c r="I889" s="820">
        <v>1</v>
      </c>
      <c r="J889" s="820">
        <v>30</v>
      </c>
      <c r="K889" s="820" t="s">
        <v>8454</v>
      </c>
      <c r="L889" s="820" t="s">
        <v>19070</v>
      </c>
    </row>
    <row r="890" spans="1:12" x14ac:dyDescent="0.25">
      <c r="A890" s="820" t="s">
        <v>9907</v>
      </c>
      <c r="B890" s="824" t="s">
        <v>9908</v>
      </c>
      <c r="C890" s="820" t="b">
        <v>1</v>
      </c>
      <c r="D890" s="820" t="b">
        <v>1</v>
      </c>
      <c r="E890" s="820" t="b">
        <v>0</v>
      </c>
      <c r="F890" s="820" t="b">
        <v>0</v>
      </c>
      <c r="G890" s="820" t="b">
        <v>0</v>
      </c>
      <c r="H890" s="820" t="b">
        <v>0</v>
      </c>
      <c r="I890" s="820">
        <v>1</v>
      </c>
      <c r="J890" s="820">
        <v>2</v>
      </c>
      <c r="K890" s="820" t="s">
        <v>8454</v>
      </c>
      <c r="L890" s="820" t="s">
        <v>19071</v>
      </c>
    </row>
    <row r="891" spans="1:12" x14ac:dyDescent="0.25">
      <c r="A891" s="820" t="s">
        <v>9909</v>
      </c>
      <c r="B891" s="824" t="s">
        <v>9910</v>
      </c>
      <c r="C891" s="820" t="b">
        <v>1</v>
      </c>
      <c r="D891" s="820" t="b">
        <v>1</v>
      </c>
      <c r="E891" s="820" t="b">
        <v>0</v>
      </c>
      <c r="F891" s="820" t="b">
        <v>0</v>
      </c>
      <c r="G891" s="820" t="b">
        <v>0</v>
      </c>
      <c r="H891" s="820" t="b">
        <v>0</v>
      </c>
      <c r="I891" s="820">
        <v>1</v>
      </c>
      <c r="J891" s="820">
        <v>3</v>
      </c>
      <c r="K891" s="820" t="s">
        <v>8454</v>
      </c>
      <c r="L891" s="820" t="s">
        <v>19072</v>
      </c>
    </row>
    <row r="892" spans="1:12" x14ac:dyDescent="0.25">
      <c r="A892" s="820" t="s">
        <v>9911</v>
      </c>
      <c r="B892" s="824" t="s">
        <v>9912</v>
      </c>
      <c r="C892" s="820" t="b">
        <v>1</v>
      </c>
      <c r="D892" s="820" t="b">
        <v>1</v>
      </c>
      <c r="E892" s="820" t="b">
        <v>0</v>
      </c>
      <c r="F892" s="820" t="b">
        <v>0</v>
      </c>
      <c r="G892" s="820" t="b">
        <v>0</v>
      </c>
      <c r="H892" s="820" t="b">
        <v>0</v>
      </c>
      <c r="I892" s="820">
        <v>1</v>
      </c>
      <c r="J892" s="820">
        <v>1</v>
      </c>
      <c r="K892" s="820" t="s">
        <v>8454</v>
      </c>
      <c r="L892" s="820" t="s">
        <v>19073</v>
      </c>
    </row>
    <row r="893" spans="1:12" x14ac:dyDescent="0.25">
      <c r="A893" s="820" t="s">
        <v>9913</v>
      </c>
      <c r="B893" s="824" t="s">
        <v>9914</v>
      </c>
      <c r="C893" s="820" t="b">
        <v>1</v>
      </c>
      <c r="D893" s="820" t="b">
        <v>1</v>
      </c>
      <c r="E893" s="820" t="b">
        <v>0</v>
      </c>
      <c r="F893" s="820" t="b">
        <v>0</v>
      </c>
      <c r="G893" s="820" t="b">
        <v>0</v>
      </c>
      <c r="H893" s="820" t="b">
        <v>0</v>
      </c>
      <c r="I893" s="820">
        <v>1</v>
      </c>
      <c r="J893" s="820">
        <v>1</v>
      </c>
      <c r="K893" s="820" t="s">
        <v>8454</v>
      </c>
      <c r="L893" s="820" t="s">
        <v>19074</v>
      </c>
    </row>
    <row r="894" spans="1:12" x14ac:dyDescent="0.25">
      <c r="A894" s="820" t="s">
        <v>9915</v>
      </c>
      <c r="B894" s="824" t="s">
        <v>9916</v>
      </c>
      <c r="C894" s="820" t="b">
        <v>1</v>
      </c>
      <c r="D894" s="820" t="b">
        <v>1</v>
      </c>
      <c r="E894" s="820" t="b">
        <v>0</v>
      </c>
      <c r="F894" s="820" t="b">
        <v>0</v>
      </c>
      <c r="G894" s="820" t="b">
        <v>0</v>
      </c>
      <c r="H894" s="820" t="b">
        <v>0</v>
      </c>
      <c r="I894" s="820">
        <v>1</v>
      </c>
      <c r="J894" s="820">
        <v>1</v>
      </c>
      <c r="K894" s="820" t="s">
        <v>8454</v>
      </c>
      <c r="L894" s="820" t="s">
        <v>19075</v>
      </c>
    </row>
    <row r="895" spans="1:12" x14ac:dyDescent="0.25">
      <c r="A895" s="820" t="s">
        <v>9917</v>
      </c>
      <c r="B895" s="824" t="s">
        <v>9918</v>
      </c>
      <c r="C895" s="820" t="b">
        <v>1</v>
      </c>
      <c r="D895" s="820" t="b">
        <v>1</v>
      </c>
      <c r="E895" s="820" t="b">
        <v>0</v>
      </c>
      <c r="F895" s="820" t="b">
        <v>0</v>
      </c>
      <c r="G895" s="820" t="b">
        <v>0</v>
      </c>
      <c r="H895" s="820" t="b">
        <v>0</v>
      </c>
      <c r="I895" s="820">
        <v>1</v>
      </c>
      <c r="J895" s="820">
        <v>16</v>
      </c>
      <c r="K895" s="820" t="s">
        <v>8454</v>
      </c>
      <c r="L895" s="820" t="s">
        <v>19076</v>
      </c>
    </row>
    <row r="896" spans="1:12" x14ac:dyDescent="0.25">
      <c r="A896" s="820" t="s">
        <v>9919</v>
      </c>
      <c r="B896" s="824" t="s">
        <v>9920</v>
      </c>
      <c r="C896" s="820" t="b">
        <v>1</v>
      </c>
      <c r="D896" s="820" t="b">
        <v>1</v>
      </c>
      <c r="E896" s="820" t="b">
        <v>0</v>
      </c>
      <c r="F896" s="820" t="b">
        <v>0</v>
      </c>
      <c r="G896" s="820" t="b">
        <v>0</v>
      </c>
      <c r="H896" s="820" t="b">
        <v>0</v>
      </c>
      <c r="I896" s="820">
        <v>1</v>
      </c>
      <c r="J896" s="820">
        <v>4</v>
      </c>
      <c r="K896" s="820" t="s">
        <v>8454</v>
      </c>
      <c r="L896" s="820" t="s">
        <v>19077</v>
      </c>
    </row>
    <row r="897" spans="1:12" x14ac:dyDescent="0.25">
      <c r="A897" s="820" t="s">
        <v>9921</v>
      </c>
      <c r="B897" s="824" t="s">
        <v>9922</v>
      </c>
      <c r="C897" s="820" t="b">
        <v>1</v>
      </c>
      <c r="D897" s="820" t="b">
        <v>1</v>
      </c>
      <c r="E897" s="820" t="b">
        <v>0</v>
      </c>
      <c r="F897" s="820" t="b">
        <v>0</v>
      </c>
      <c r="G897" s="820" t="b">
        <v>0</v>
      </c>
      <c r="H897" s="820" t="b">
        <v>0</v>
      </c>
      <c r="I897" s="820">
        <v>1</v>
      </c>
      <c r="J897" s="820">
        <v>4</v>
      </c>
      <c r="K897" s="820" t="s">
        <v>8454</v>
      </c>
      <c r="L897" s="820" t="s">
        <v>19078</v>
      </c>
    </row>
    <row r="898" spans="1:12" x14ac:dyDescent="0.25">
      <c r="A898" s="820" t="s">
        <v>9923</v>
      </c>
      <c r="B898" s="824" t="s">
        <v>9924</v>
      </c>
      <c r="C898" s="820" t="b">
        <v>1</v>
      </c>
      <c r="D898" s="820" t="b">
        <v>1</v>
      </c>
      <c r="E898" s="820" t="b">
        <v>0</v>
      </c>
      <c r="F898" s="820" t="b">
        <v>0</v>
      </c>
      <c r="G898" s="820" t="b">
        <v>0</v>
      </c>
      <c r="H898" s="820" t="b">
        <v>0</v>
      </c>
      <c r="I898" s="820">
        <v>1</v>
      </c>
      <c r="J898" s="820">
        <v>16</v>
      </c>
      <c r="K898" s="820" t="s">
        <v>8454</v>
      </c>
      <c r="L898" s="820" t="s">
        <v>19079</v>
      </c>
    </row>
    <row r="899" spans="1:12" x14ac:dyDescent="0.25">
      <c r="A899" s="820" t="s">
        <v>9925</v>
      </c>
      <c r="B899" s="824" t="s">
        <v>9926</v>
      </c>
      <c r="C899" s="820" t="b">
        <v>1</v>
      </c>
      <c r="D899" s="820" t="b">
        <v>1</v>
      </c>
      <c r="E899" s="820" t="b">
        <v>0</v>
      </c>
      <c r="F899" s="820" t="b">
        <v>0</v>
      </c>
      <c r="G899" s="820" t="b">
        <v>0</v>
      </c>
      <c r="H899" s="820" t="b">
        <v>0</v>
      </c>
      <c r="I899" s="820">
        <v>1</v>
      </c>
      <c r="J899" s="820">
        <v>16</v>
      </c>
      <c r="K899" s="820" t="s">
        <v>8454</v>
      </c>
      <c r="L899" s="820" t="s">
        <v>19080</v>
      </c>
    </row>
    <row r="900" spans="1:12" x14ac:dyDescent="0.25">
      <c r="A900" s="820" t="s">
        <v>9927</v>
      </c>
      <c r="B900" s="824" t="s">
        <v>9928</v>
      </c>
      <c r="C900" s="820" t="b">
        <v>1</v>
      </c>
      <c r="D900" s="820" t="b">
        <v>1</v>
      </c>
      <c r="E900" s="820" t="b">
        <v>0</v>
      </c>
      <c r="F900" s="820" t="b">
        <v>0</v>
      </c>
      <c r="G900" s="820" t="b">
        <v>0</v>
      </c>
      <c r="H900" s="820" t="b">
        <v>0</v>
      </c>
      <c r="I900" s="820">
        <v>1</v>
      </c>
      <c r="J900" s="820">
        <v>80</v>
      </c>
      <c r="K900" s="820" t="s">
        <v>8454</v>
      </c>
      <c r="L900" s="820" t="s">
        <v>19081</v>
      </c>
    </row>
    <row r="901" spans="1:12" x14ac:dyDescent="0.25">
      <c r="A901" s="820" t="s">
        <v>9929</v>
      </c>
      <c r="B901" s="824" t="s">
        <v>9930</v>
      </c>
      <c r="C901" s="820" t="b">
        <v>1</v>
      </c>
      <c r="D901" s="820" t="b">
        <v>1</v>
      </c>
      <c r="E901" s="820" t="b">
        <v>0</v>
      </c>
      <c r="F901" s="820" t="b">
        <v>0</v>
      </c>
      <c r="G901" s="820" t="b">
        <v>0</v>
      </c>
      <c r="H901" s="820" t="b">
        <v>0</v>
      </c>
      <c r="I901" s="820">
        <v>1</v>
      </c>
      <c r="J901" s="820">
        <v>8</v>
      </c>
      <c r="K901" s="820" t="s">
        <v>8454</v>
      </c>
      <c r="L901" s="820" t="s">
        <v>19082</v>
      </c>
    </row>
    <row r="902" spans="1:12" x14ac:dyDescent="0.25">
      <c r="A902" s="820" t="s">
        <v>9931</v>
      </c>
      <c r="B902" s="824" t="s">
        <v>9932</v>
      </c>
      <c r="C902" s="820" t="b">
        <v>1</v>
      </c>
      <c r="D902" s="820" t="b">
        <v>1</v>
      </c>
      <c r="E902" s="820" t="b">
        <v>0</v>
      </c>
      <c r="F902" s="820" t="b">
        <v>0</v>
      </c>
      <c r="G902" s="820" t="b">
        <v>0</v>
      </c>
      <c r="H902" s="820" t="b">
        <v>0</v>
      </c>
      <c r="I902" s="820">
        <v>1</v>
      </c>
      <c r="J902" s="820">
        <v>3</v>
      </c>
      <c r="K902" s="820" t="s">
        <v>8454</v>
      </c>
      <c r="L902" s="820" t="s">
        <v>19083</v>
      </c>
    </row>
    <row r="903" spans="1:12" x14ac:dyDescent="0.25">
      <c r="A903" s="820" t="s">
        <v>9933</v>
      </c>
      <c r="B903" s="824" t="s">
        <v>9934</v>
      </c>
      <c r="C903" s="820" t="b">
        <v>1</v>
      </c>
      <c r="D903" s="820" t="b">
        <v>1</v>
      </c>
      <c r="E903" s="820" t="b">
        <v>0</v>
      </c>
      <c r="F903" s="820" t="b">
        <v>0</v>
      </c>
      <c r="G903" s="820" t="b">
        <v>0</v>
      </c>
      <c r="H903" s="820" t="b">
        <v>0</v>
      </c>
      <c r="I903" s="820">
        <v>1</v>
      </c>
      <c r="J903" s="820">
        <v>4</v>
      </c>
      <c r="K903" s="820" t="s">
        <v>8454</v>
      </c>
      <c r="L903" s="820" t="s">
        <v>19084</v>
      </c>
    </row>
    <row r="904" spans="1:12" x14ac:dyDescent="0.25">
      <c r="A904" s="820" t="s">
        <v>9935</v>
      </c>
      <c r="B904" s="824" t="s">
        <v>9936</v>
      </c>
      <c r="C904" s="820" t="b">
        <v>1</v>
      </c>
      <c r="D904" s="820" t="b">
        <v>1</v>
      </c>
      <c r="E904" s="820" t="b">
        <v>0</v>
      </c>
      <c r="F904" s="820" t="b">
        <v>0</v>
      </c>
      <c r="G904" s="820" t="b">
        <v>0</v>
      </c>
      <c r="H904" s="820" t="b">
        <v>0</v>
      </c>
      <c r="I904" s="820">
        <v>1</v>
      </c>
      <c r="J904" s="820">
        <v>1</v>
      </c>
      <c r="K904" s="820" t="s">
        <v>8454</v>
      </c>
      <c r="L904" s="820" t="s">
        <v>19085</v>
      </c>
    </row>
    <row r="905" spans="1:12" x14ac:dyDescent="0.25">
      <c r="A905" s="820" t="s">
        <v>9937</v>
      </c>
      <c r="B905" s="824" t="s">
        <v>9938</v>
      </c>
      <c r="C905" s="820" t="b">
        <v>1</v>
      </c>
      <c r="D905" s="820" t="b">
        <v>1</v>
      </c>
      <c r="E905" s="820" t="b">
        <v>0</v>
      </c>
      <c r="F905" s="820" t="b">
        <v>0</v>
      </c>
      <c r="G905" s="820" t="b">
        <v>0</v>
      </c>
      <c r="H905" s="820" t="b">
        <v>0</v>
      </c>
      <c r="I905" s="820">
        <v>1</v>
      </c>
      <c r="J905" s="820">
        <v>1</v>
      </c>
      <c r="K905" s="820" t="s">
        <v>8454</v>
      </c>
      <c r="L905" s="820" t="s">
        <v>19086</v>
      </c>
    </row>
    <row r="906" spans="1:12" x14ac:dyDescent="0.25">
      <c r="A906" s="820" t="s">
        <v>9939</v>
      </c>
      <c r="B906" s="824" t="s">
        <v>9940</v>
      </c>
      <c r="C906" s="820" t="b">
        <v>1</v>
      </c>
      <c r="D906" s="820" t="b">
        <v>1</v>
      </c>
      <c r="E906" s="820" t="b">
        <v>0</v>
      </c>
      <c r="F906" s="820" t="b">
        <v>0</v>
      </c>
      <c r="G906" s="820" t="b">
        <v>0</v>
      </c>
      <c r="H906" s="820" t="b">
        <v>0</v>
      </c>
      <c r="I906" s="820">
        <v>1</v>
      </c>
      <c r="J906" s="820">
        <v>15</v>
      </c>
      <c r="K906" s="820" t="s">
        <v>8454</v>
      </c>
      <c r="L906" s="820" t="s">
        <v>19087</v>
      </c>
    </row>
    <row r="907" spans="1:12" x14ac:dyDescent="0.25">
      <c r="A907" s="820" t="s">
        <v>9941</v>
      </c>
      <c r="B907" s="824" t="s">
        <v>9942</v>
      </c>
      <c r="C907" s="820" t="b">
        <v>1</v>
      </c>
      <c r="D907" s="820" t="b">
        <v>1</v>
      </c>
      <c r="E907" s="820" t="b">
        <v>0</v>
      </c>
      <c r="F907" s="820" t="b">
        <v>0</v>
      </c>
      <c r="G907" s="820" t="b">
        <v>0</v>
      </c>
      <c r="H907" s="820" t="b">
        <v>0</v>
      </c>
      <c r="I907" s="820">
        <v>1</v>
      </c>
      <c r="J907" s="820">
        <v>2</v>
      </c>
      <c r="K907" s="820" t="s">
        <v>8454</v>
      </c>
      <c r="L907" s="820" t="s">
        <v>19088</v>
      </c>
    </row>
    <row r="908" spans="1:12" x14ac:dyDescent="0.25">
      <c r="A908" s="820" t="s">
        <v>9943</v>
      </c>
      <c r="B908" s="824" t="s">
        <v>9944</v>
      </c>
      <c r="C908" s="820" t="b">
        <v>1</v>
      </c>
      <c r="D908" s="820" t="b">
        <v>1</v>
      </c>
      <c r="E908" s="820" t="b">
        <v>0</v>
      </c>
      <c r="F908" s="820" t="b">
        <v>0</v>
      </c>
      <c r="G908" s="820" t="b">
        <v>0</v>
      </c>
      <c r="H908" s="820" t="b">
        <v>0</v>
      </c>
      <c r="I908" s="820">
        <v>1</v>
      </c>
      <c r="J908" s="820">
        <v>2</v>
      </c>
      <c r="K908" s="820" t="s">
        <v>8454</v>
      </c>
      <c r="L908" s="820" t="s">
        <v>19089</v>
      </c>
    </row>
    <row r="909" spans="1:12" x14ac:dyDescent="0.25">
      <c r="A909" s="820" t="s">
        <v>9945</v>
      </c>
      <c r="B909" s="824" t="s">
        <v>9946</v>
      </c>
      <c r="C909" s="820" t="b">
        <v>1</v>
      </c>
      <c r="D909" s="820" t="b">
        <v>1</v>
      </c>
      <c r="E909" s="820" t="b">
        <v>0</v>
      </c>
      <c r="F909" s="820" t="b">
        <v>0</v>
      </c>
      <c r="G909" s="820" t="b">
        <v>0</v>
      </c>
      <c r="H909" s="820" t="b">
        <v>0</v>
      </c>
      <c r="I909" s="820">
        <v>1</v>
      </c>
      <c r="J909" s="820">
        <v>15</v>
      </c>
      <c r="K909" s="820" t="s">
        <v>8454</v>
      </c>
      <c r="L909" s="820" t="s">
        <v>19090</v>
      </c>
    </row>
    <row r="910" spans="1:12" x14ac:dyDescent="0.25">
      <c r="A910" s="820" t="s">
        <v>9947</v>
      </c>
      <c r="B910" s="824" t="s">
        <v>9948</v>
      </c>
      <c r="C910" s="820" t="b">
        <v>1</v>
      </c>
      <c r="D910" s="820" t="b">
        <v>1</v>
      </c>
      <c r="E910" s="820" t="b">
        <v>0</v>
      </c>
      <c r="F910" s="820" t="b">
        <v>0</v>
      </c>
      <c r="G910" s="820" t="b">
        <v>0</v>
      </c>
      <c r="H910" s="820" t="b">
        <v>0</v>
      </c>
      <c r="I910" s="820">
        <v>1</v>
      </c>
      <c r="J910" s="820">
        <v>15</v>
      </c>
      <c r="K910" s="820" t="s">
        <v>8454</v>
      </c>
      <c r="L910" s="820" t="s">
        <v>19091</v>
      </c>
    </row>
    <row r="911" spans="1:12" x14ac:dyDescent="0.25">
      <c r="A911" s="820" t="s">
        <v>9949</v>
      </c>
      <c r="B911" s="824" t="s">
        <v>9950</v>
      </c>
      <c r="C911" s="820" t="b">
        <v>1</v>
      </c>
      <c r="D911" s="820" t="b">
        <v>1</v>
      </c>
      <c r="E911" s="820" t="b">
        <v>0</v>
      </c>
      <c r="F911" s="820" t="b">
        <v>0</v>
      </c>
      <c r="G911" s="820" t="b">
        <v>0</v>
      </c>
      <c r="H911" s="820" t="b">
        <v>0</v>
      </c>
      <c r="I911" s="820">
        <v>1</v>
      </c>
      <c r="J911" s="820">
        <v>30</v>
      </c>
      <c r="K911" s="820" t="s">
        <v>8454</v>
      </c>
      <c r="L911" s="820" t="s">
        <v>19092</v>
      </c>
    </row>
    <row r="912" spans="1:12" x14ac:dyDescent="0.25">
      <c r="A912" s="820" t="s">
        <v>9951</v>
      </c>
      <c r="B912" s="824" t="s">
        <v>9952</v>
      </c>
      <c r="C912" s="820" t="b">
        <v>1</v>
      </c>
      <c r="D912" s="820" t="b">
        <v>1</v>
      </c>
      <c r="E912" s="820" t="b">
        <v>0</v>
      </c>
      <c r="F912" s="820" t="b">
        <v>0</v>
      </c>
      <c r="G912" s="820" t="b">
        <v>0</v>
      </c>
      <c r="H912" s="820" t="b">
        <v>0</v>
      </c>
      <c r="I912" s="820">
        <v>1</v>
      </c>
      <c r="J912" s="820">
        <v>4</v>
      </c>
      <c r="K912" s="820" t="s">
        <v>8454</v>
      </c>
      <c r="L912" s="820" t="s">
        <v>19093</v>
      </c>
    </row>
    <row r="913" spans="1:12" x14ac:dyDescent="0.25">
      <c r="A913" s="820" t="s">
        <v>9953</v>
      </c>
      <c r="B913" s="824" t="s">
        <v>9954</v>
      </c>
      <c r="C913" s="820" t="b">
        <v>1</v>
      </c>
      <c r="D913" s="820" t="b">
        <v>1</v>
      </c>
      <c r="E913" s="820" t="b">
        <v>0</v>
      </c>
      <c r="F913" s="820" t="b">
        <v>0</v>
      </c>
      <c r="G913" s="820" t="b">
        <v>0</v>
      </c>
      <c r="H913" s="820" t="b">
        <v>0</v>
      </c>
      <c r="I913" s="820">
        <v>1</v>
      </c>
      <c r="J913" s="820">
        <v>3</v>
      </c>
      <c r="K913" s="820" t="s">
        <v>8454</v>
      </c>
      <c r="L913" s="820" t="s">
        <v>19094</v>
      </c>
    </row>
    <row r="914" spans="1:12" x14ac:dyDescent="0.25">
      <c r="A914" s="820" t="s">
        <v>9955</v>
      </c>
      <c r="B914" s="824" t="s">
        <v>9956</v>
      </c>
      <c r="C914" s="820" t="b">
        <v>1</v>
      </c>
      <c r="D914" s="820" t="b">
        <v>1</v>
      </c>
      <c r="E914" s="820" t="b">
        <v>0</v>
      </c>
      <c r="F914" s="820" t="b">
        <v>0</v>
      </c>
      <c r="G914" s="820" t="b">
        <v>0</v>
      </c>
      <c r="H914" s="820" t="b">
        <v>0</v>
      </c>
      <c r="I914" s="820">
        <v>1</v>
      </c>
      <c r="J914" s="820">
        <v>4</v>
      </c>
      <c r="K914" s="820" t="s">
        <v>8454</v>
      </c>
      <c r="L914" s="820" t="s">
        <v>19095</v>
      </c>
    </row>
    <row r="915" spans="1:12" x14ac:dyDescent="0.25">
      <c r="A915" s="820" t="s">
        <v>9957</v>
      </c>
      <c r="B915" s="824" t="s">
        <v>9958</v>
      </c>
      <c r="C915" s="820" t="b">
        <v>1</v>
      </c>
      <c r="D915" s="820" t="b">
        <v>1</v>
      </c>
      <c r="E915" s="820" t="b">
        <v>0</v>
      </c>
      <c r="F915" s="820" t="b">
        <v>0</v>
      </c>
      <c r="G915" s="820" t="b">
        <v>0</v>
      </c>
      <c r="H915" s="820" t="b">
        <v>0</v>
      </c>
      <c r="I915" s="820">
        <v>1</v>
      </c>
      <c r="J915" s="820">
        <v>1</v>
      </c>
      <c r="K915" s="820" t="s">
        <v>8454</v>
      </c>
      <c r="L915" s="820" t="s">
        <v>19096</v>
      </c>
    </row>
    <row r="916" spans="1:12" x14ac:dyDescent="0.25">
      <c r="A916" s="820" t="s">
        <v>9959</v>
      </c>
      <c r="B916" s="824" t="s">
        <v>9960</v>
      </c>
      <c r="C916" s="820" t="b">
        <v>1</v>
      </c>
      <c r="D916" s="820" t="b">
        <v>1</v>
      </c>
      <c r="E916" s="820" t="b">
        <v>0</v>
      </c>
      <c r="F916" s="820" t="b">
        <v>0</v>
      </c>
      <c r="G916" s="820" t="b">
        <v>0</v>
      </c>
      <c r="H916" s="820" t="b">
        <v>0</v>
      </c>
      <c r="I916" s="820">
        <v>1</v>
      </c>
      <c r="J916" s="820">
        <v>1</v>
      </c>
      <c r="K916" s="820" t="s">
        <v>8454</v>
      </c>
      <c r="L916" s="820" t="s">
        <v>19097</v>
      </c>
    </row>
    <row r="917" spans="1:12" x14ac:dyDescent="0.25">
      <c r="A917" s="820" t="s">
        <v>9961</v>
      </c>
      <c r="B917" s="824" t="s">
        <v>9962</v>
      </c>
      <c r="C917" s="820" t="b">
        <v>1</v>
      </c>
      <c r="D917" s="820" t="b">
        <v>1</v>
      </c>
      <c r="E917" s="820" t="b">
        <v>0</v>
      </c>
      <c r="F917" s="820" t="b">
        <v>0</v>
      </c>
      <c r="G917" s="820" t="b">
        <v>0</v>
      </c>
      <c r="H917" s="820" t="b">
        <v>0</v>
      </c>
      <c r="I917" s="820">
        <v>1</v>
      </c>
      <c r="J917" s="820">
        <v>1</v>
      </c>
      <c r="K917" s="820" t="s">
        <v>8454</v>
      </c>
      <c r="L917" s="820" t="s">
        <v>19098</v>
      </c>
    </row>
    <row r="918" spans="1:12" x14ac:dyDescent="0.25">
      <c r="A918" s="820" t="s">
        <v>9963</v>
      </c>
      <c r="B918" s="824" t="s">
        <v>9964</v>
      </c>
      <c r="C918" s="820" t="b">
        <v>1</v>
      </c>
      <c r="D918" s="820" t="b">
        <v>1</v>
      </c>
      <c r="E918" s="820" t="b">
        <v>0</v>
      </c>
      <c r="F918" s="820" t="b">
        <v>0</v>
      </c>
      <c r="G918" s="820" t="b">
        <v>0</v>
      </c>
      <c r="H918" s="820" t="b">
        <v>0</v>
      </c>
      <c r="I918" s="820">
        <v>1</v>
      </c>
      <c r="J918" s="820">
        <v>13</v>
      </c>
      <c r="K918" s="820" t="s">
        <v>8454</v>
      </c>
      <c r="L918" s="820" t="s">
        <v>19099</v>
      </c>
    </row>
    <row r="919" spans="1:12" x14ac:dyDescent="0.25">
      <c r="A919" s="820" t="s">
        <v>9965</v>
      </c>
      <c r="B919" s="824" t="s">
        <v>9966</v>
      </c>
      <c r="C919" s="820" t="b">
        <v>1</v>
      </c>
      <c r="D919" s="820" t="b">
        <v>1</v>
      </c>
      <c r="E919" s="820" t="b">
        <v>0</v>
      </c>
      <c r="F919" s="820" t="b">
        <v>0</v>
      </c>
      <c r="G919" s="820" t="b">
        <v>0</v>
      </c>
      <c r="H919" s="820" t="b">
        <v>0</v>
      </c>
      <c r="I919" s="820">
        <v>1</v>
      </c>
      <c r="J919" s="820">
        <v>3</v>
      </c>
      <c r="K919" s="820" t="s">
        <v>8454</v>
      </c>
      <c r="L919" s="820" t="s">
        <v>19100</v>
      </c>
    </row>
    <row r="920" spans="1:12" x14ac:dyDescent="0.25">
      <c r="A920" s="820" t="s">
        <v>9967</v>
      </c>
      <c r="B920" s="824" t="s">
        <v>9968</v>
      </c>
      <c r="C920" s="820" t="b">
        <v>1</v>
      </c>
      <c r="D920" s="820" t="b">
        <v>1</v>
      </c>
      <c r="E920" s="820" t="b">
        <v>0</v>
      </c>
      <c r="F920" s="820" t="b">
        <v>0</v>
      </c>
      <c r="G920" s="820" t="b">
        <v>0</v>
      </c>
      <c r="H920" s="820" t="b">
        <v>0</v>
      </c>
      <c r="I920" s="820">
        <v>1</v>
      </c>
      <c r="J920" s="820">
        <v>3</v>
      </c>
      <c r="K920" s="820" t="s">
        <v>8454</v>
      </c>
      <c r="L920" s="820" t="s">
        <v>19101</v>
      </c>
    </row>
    <row r="921" spans="1:12" x14ac:dyDescent="0.25">
      <c r="A921" s="820" t="s">
        <v>9969</v>
      </c>
      <c r="B921" s="824" t="s">
        <v>9970</v>
      </c>
      <c r="C921" s="820" t="b">
        <v>1</v>
      </c>
      <c r="D921" s="820" t="b">
        <v>1</v>
      </c>
      <c r="E921" s="820" t="b">
        <v>0</v>
      </c>
      <c r="F921" s="820" t="b">
        <v>0</v>
      </c>
      <c r="G921" s="820" t="b">
        <v>0</v>
      </c>
      <c r="H921" s="820" t="b">
        <v>0</v>
      </c>
      <c r="I921" s="820">
        <v>1</v>
      </c>
      <c r="J921" s="820">
        <v>13</v>
      </c>
      <c r="K921" s="820" t="s">
        <v>8454</v>
      </c>
      <c r="L921" s="820" t="s">
        <v>19102</v>
      </c>
    </row>
    <row r="922" spans="1:12" x14ac:dyDescent="0.25">
      <c r="A922" s="820" t="s">
        <v>9971</v>
      </c>
      <c r="B922" s="824" t="s">
        <v>9972</v>
      </c>
      <c r="C922" s="820" t="b">
        <v>1</v>
      </c>
      <c r="D922" s="820" t="b">
        <v>1</v>
      </c>
      <c r="E922" s="820" t="b">
        <v>0</v>
      </c>
      <c r="F922" s="820" t="b">
        <v>0</v>
      </c>
      <c r="G922" s="820" t="b">
        <v>0</v>
      </c>
      <c r="H922" s="820" t="b">
        <v>0</v>
      </c>
      <c r="I922" s="820">
        <v>1</v>
      </c>
      <c r="J922" s="820">
        <v>13</v>
      </c>
      <c r="K922" s="820" t="s">
        <v>8454</v>
      </c>
      <c r="L922" s="820" t="s">
        <v>19103</v>
      </c>
    </row>
    <row r="923" spans="1:12" x14ac:dyDescent="0.25">
      <c r="A923" s="820" t="s">
        <v>9973</v>
      </c>
      <c r="B923" s="824" t="s">
        <v>9974</v>
      </c>
      <c r="C923" s="820" t="b">
        <v>1</v>
      </c>
      <c r="D923" s="820" t="b">
        <v>1</v>
      </c>
      <c r="E923" s="820" t="b">
        <v>0</v>
      </c>
      <c r="F923" s="820" t="b">
        <v>0</v>
      </c>
      <c r="G923" s="820" t="b">
        <v>0</v>
      </c>
      <c r="H923" s="820" t="b">
        <v>0</v>
      </c>
      <c r="I923" s="820">
        <v>1</v>
      </c>
      <c r="J923" s="820">
        <v>65</v>
      </c>
      <c r="K923" s="820" t="s">
        <v>8454</v>
      </c>
      <c r="L923" s="820" t="s">
        <v>19104</v>
      </c>
    </row>
    <row r="924" spans="1:12" x14ac:dyDescent="0.25">
      <c r="A924" s="820" t="s">
        <v>9975</v>
      </c>
      <c r="B924" s="824" t="s">
        <v>9976</v>
      </c>
      <c r="C924" s="820" t="b">
        <v>1</v>
      </c>
      <c r="D924" s="820" t="b">
        <v>1</v>
      </c>
      <c r="E924" s="820" t="b">
        <v>0</v>
      </c>
      <c r="F924" s="820" t="b">
        <v>0</v>
      </c>
      <c r="G924" s="820" t="b">
        <v>0</v>
      </c>
      <c r="H924" s="820" t="b">
        <v>0</v>
      </c>
      <c r="I924" s="820">
        <v>1</v>
      </c>
      <c r="J924" s="820">
        <v>6</v>
      </c>
      <c r="K924" s="820" t="s">
        <v>8454</v>
      </c>
      <c r="L924" s="820" t="s">
        <v>19105</v>
      </c>
    </row>
    <row r="925" spans="1:12" x14ac:dyDescent="0.25">
      <c r="A925" s="820" t="s">
        <v>9977</v>
      </c>
      <c r="B925" s="824" t="s">
        <v>9978</v>
      </c>
      <c r="C925" s="820" t="b">
        <v>1</v>
      </c>
      <c r="D925" s="820" t="b">
        <v>1</v>
      </c>
      <c r="E925" s="820" t="b">
        <v>0</v>
      </c>
      <c r="F925" s="820" t="b">
        <v>0</v>
      </c>
      <c r="G925" s="820" t="b">
        <v>0</v>
      </c>
      <c r="H925" s="820" t="b">
        <v>0</v>
      </c>
      <c r="I925" s="820">
        <v>1</v>
      </c>
      <c r="J925" s="820">
        <v>3</v>
      </c>
      <c r="K925" s="820" t="s">
        <v>8454</v>
      </c>
      <c r="L925" s="820" t="s">
        <v>19106</v>
      </c>
    </row>
    <row r="926" spans="1:12" x14ac:dyDescent="0.25">
      <c r="A926" s="820" t="s">
        <v>9979</v>
      </c>
      <c r="B926" s="824" t="s">
        <v>9980</v>
      </c>
      <c r="C926" s="820" t="b">
        <v>1</v>
      </c>
      <c r="D926" s="820" t="b">
        <v>1</v>
      </c>
      <c r="E926" s="820" t="b">
        <v>0</v>
      </c>
      <c r="F926" s="820" t="b">
        <v>0</v>
      </c>
      <c r="G926" s="820" t="b">
        <v>0</v>
      </c>
      <c r="H926" s="820" t="b">
        <v>0</v>
      </c>
      <c r="I926" s="820">
        <v>1</v>
      </c>
      <c r="J926" s="820">
        <v>1</v>
      </c>
      <c r="K926" s="820" t="s">
        <v>8454</v>
      </c>
      <c r="L926" s="820" t="s">
        <v>19107</v>
      </c>
    </row>
    <row r="927" spans="1:12" x14ac:dyDescent="0.25">
      <c r="A927" s="820" t="s">
        <v>9981</v>
      </c>
      <c r="B927" s="824" t="s">
        <v>9982</v>
      </c>
      <c r="C927" s="820" t="b">
        <v>1</v>
      </c>
      <c r="D927" s="820" t="b">
        <v>1</v>
      </c>
      <c r="E927" s="820" t="b">
        <v>0</v>
      </c>
      <c r="F927" s="820" t="b">
        <v>0</v>
      </c>
      <c r="G927" s="820" t="b">
        <v>0</v>
      </c>
      <c r="H927" s="820" t="b">
        <v>0</v>
      </c>
      <c r="I927" s="820">
        <v>1</v>
      </c>
      <c r="J927" s="820">
        <v>1</v>
      </c>
      <c r="K927" s="820" t="s">
        <v>8454</v>
      </c>
      <c r="L927" s="820" t="s">
        <v>19108</v>
      </c>
    </row>
    <row r="928" spans="1:12" x14ac:dyDescent="0.25">
      <c r="A928" s="820" t="s">
        <v>9983</v>
      </c>
      <c r="B928" s="824" t="s">
        <v>9984</v>
      </c>
      <c r="C928" s="820" t="b">
        <v>1</v>
      </c>
      <c r="D928" s="820" t="b">
        <v>1</v>
      </c>
      <c r="E928" s="820" t="b">
        <v>0</v>
      </c>
      <c r="F928" s="820" t="b">
        <v>0</v>
      </c>
      <c r="G928" s="820" t="b">
        <v>0</v>
      </c>
      <c r="H928" s="820" t="b">
        <v>0</v>
      </c>
      <c r="I928" s="820">
        <v>1</v>
      </c>
      <c r="J928" s="820">
        <v>11</v>
      </c>
      <c r="K928" s="820" t="s">
        <v>8454</v>
      </c>
      <c r="L928" s="820" t="s">
        <v>19109</v>
      </c>
    </row>
    <row r="929" spans="1:12" x14ac:dyDescent="0.25">
      <c r="A929" s="820" t="s">
        <v>9985</v>
      </c>
      <c r="B929" s="824" t="s">
        <v>9986</v>
      </c>
      <c r="C929" s="820" t="b">
        <v>1</v>
      </c>
      <c r="D929" s="820" t="b">
        <v>1</v>
      </c>
      <c r="E929" s="820" t="b">
        <v>0</v>
      </c>
      <c r="F929" s="820" t="b">
        <v>0</v>
      </c>
      <c r="G929" s="820" t="b">
        <v>0</v>
      </c>
      <c r="H929" s="820" t="b">
        <v>0</v>
      </c>
      <c r="I929" s="820">
        <v>1</v>
      </c>
      <c r="J929" s="820">
        <v>1</v>
      </c>
      <c r="K929" s="820" t="s">
        <v>8454</v>
      </c>
      <c r="L929" s="820" t="s">
        <v>19110</v>
      </c>
    </row>
    <row r="930" spans="1:12" x14ac:dyDescent="0.25">
      <c r="A930" s="820" t="s">
        <v>9987</v>
      </c>
      <c r="B930" s="824" t="s">
        <v>9988</v>
      </c>
      <c r="C930" s="820" t="b">
        <v>1</v>
      </c>
      <c r="D930" s="820" t="b">
        <v>1</v>
      </c>
      <c r="E930" s="820" t="b">
        <v>0</v>
      </c>
      <c r="F930" s="820" t="b">
        <v>0</v>
      </c>
      <c r="G930" s="820" t="b">
        <v>0</v>
      </c>
      <c r="H930" s="820" t="b">
        <v>0</v>
      </c>
      <c r="I930" s="820">
        <v>1</v>
      </c>
      <c r="J930" s="820">
        <v>1</v>
      </c>
      <c r="K930" s="820" t="s">
        <v>8454</v>
      </c>
      <c r="L930" s="820" t="s">
        <v>19111</v>
      </c>
    </row>
    <row r="931" spans="1:12" x14ac:dyDescent="0.25">
      <c r="A931" s="820" t="s">
        <v>9989</v>
      </c>
      <c r="B931" s="824" t="s">
        <v>9990</v>
      </c>
      <c r="C931" s="820" t="b">
        <v>1</v>
      </c>
      <c r="D931" s="820" t="b">
        <v>1</v>
      </c>
      <c r="E931" s="820" t="b">
        <v>0</v>
      </c>
      <c r="F931" s="820" t="b">
        <v>0</v>
      </c>
      <c r="G931" s="820" t="b">
        <v>0</v>
      </c>
      <c r="H931" s="820" t="b">
        <v>0</v>
      </c>
      <c r="I931" s="820">
        <v>1</v>
      </c>
      <c r="J931" s="820">
        <v>11</v>
      </c>
      <c r="K931" s="820" t="s">
        <v>8454</v>
      </c>
      <c r="L931" s="820" t="s">
        <v>19112</v>
      </c>
    </row>
    <row r="932" spans="1:12" x14ac:dyDescent="0.25">
      <c r="A932" s="820" t="s">
        <v>9991</v>
      </c>
      <c r="B932" s="824" t="s">
        <v>9992</v>
      </c>
      <c r="C932" s="820" t="b">
        <v>1</v>
      </c>
      <c r="D932" s="820" t="b">
        <v>1</v>
      </c>
      <c r="E932" s="820" t="b">
        <v>0</v>
      </c>
      <c r="F932" s="820" t="b">
        <v>0</v>
      </c>
      <c r="G932" s="820" t="b">
        <v>0</v>
      </c>
      <c r="H932" s="820" t="b">
        <v>0</v>
      </c>
      <c r="I932" s="820">
        <v>1</v>
      </c>
      <c r="J932" s="820">
        <v>11</v>
      </c>
      <c r="K932" s="820" t="s">
        <v>8454</v>
      </c>
      <c r="L932" s="820" t="s">
        <v>19113</v>
      </c>
    </row>
    <row r="933" spans="1:12" x14ac:dyDescent="0.25">
      <c r="A933" s="820" t="s">
        <v>9993</v>
      </c>
      <c r="B933" s="824" t="s">
        <v>9994</v>
      </c>
      <c r="C933" s="820" t="b">
        <v>1</v>
      </c>
      <c r="D933" s="820" t="b">
        <v>1</v>
      </c>
      <c r="E933" s="820" t="b">
        <v>0</v>
      </c>
      <c r="F933" s="820" t="b">
        <v>0</v>
      </c>
      <c r="G933" s="820" t="b">
        <v>0</v>
      </c>
      <c r="H933" s="820" t="b">
        <v>0</v>
      </c>
      <c r="I933" s="820">
        <v>1</v>
      </c>
      <c r="J933" s="820">
        <v>22</v>
      </c>
      <c r="K933" s="820" t="s">
        <v>8454</v>
      </c>
      <c r="L933" s="820" t="s">
        <v>19114</v>
      </c>
    </row>
    <row r="934" spans="1:12" x14ac:dyDescent="0.25">
      <c r="A934" s="820" t="s">
        <v>9995</v>
      </c>
      <c r="B934" s="824" t="s">
        <v>9996</v>
      </c>
      <c r="C934" s="820" t="b">
        <v>1</v>
      </c>
      <c r="D934" s="820" t="b">
        <v>1</v>
      </c>
      <c r="E934" s="820" t="b">
        <v>0</v>
      </c>
      <c r="F934" s="820" t="b">
        <v>0</v>
      </c>
      <c r="G934" s="820" t="b">
        <v>0</v>
      </c>
      <c r="H934" s="820" t="b">
        <v>0</v>
      </c>
      <c r="I934" s="820">
        <v>1</v>
      </c>
      <c r="J934" s="820">
        <v>2</v>
      </c>
      <c r="K934" s="820" t="s">
        <v>8454</v>
      </c>
      <c r="L934" s="820" t="s">
        <v>19115</v>
      </c>
    </row>
    <row r="935" spans="1:12" x14ac:dyDescent="0.25">
      <c r="A935" s="820" t="s">
        <v>9997</v>
      </c>
      <c r="B935" s="824" t="s">
        <v>9998</v>
      </c>
      <c r="C935" s="820" t="b">
        <v>1</v>
      </c>
      <c r="D935" s="820" t="b">
        <v>1</v>
      </c>
      <c r="E935" s="820" t="b">
        <v>0</v>
      </c>
      <c r="F935" s="820" t="b">
        <v>0</v>
      </c>
      <c r="G935" s="820" t="b">
        <v>0</v>
      </c>
      <c r="H935" s="820" t="b">
        <v>0</v>
      </c>
      <c r="I935" s="820">
        <v>1</v>
      </c>
      <c r="J935" s="820">
        <v>3</v>
      </c>
      <c r="K935" s="820" t="s">
        <v>8454</v>
      </c>
      <c r="L935" s="820" t="s">
        <v>19116</v>
      </c>
    </row>
    <row r="936" spans="1:12" x14ac:dyDescent="0.25">
      <c r="A936" s="820" t="s">
        <v>9999</v>
      </c>
      <c r="B936" s="824" t="s">
        <v>10000</v>
      </c>
      <c r="C936" s="820" t="b">
        <v>1</v>
      </c>
      <c r="D936" s="820" t="b">
        <v>1</v>
      </c>
      <c r="E936" s="820" t="b">
        <v>0</v>
      </c>
      <c r="F936" s="820" t="b">
        <v>0</v>
      </c>
      <c r="G936" s="820" t="b">
        <v>0</v>
      </c>
      <c r="H936" s="820" t="b">
        <v>0</v>
      </c>
      <c r="I936" s="820">
        <v>1</v>
      </c>
      <c r="J936" s="820">
        <v>1</v>
      </c>
      <c r="K936" s="820" t="s">
        <v>8454</v>
      </c>
      <c r="L936" s="820" t="s">
        <v>19117</v>
      </c>
    </row>
    <row r="937" spans="1:12" x14ac:dyDescent="0.25">
      <c r="A937" s="820" t="s">
        <v>10001</v>
      </c>
      <c r="B937" s="824" t="s">
        <v>10002</v>
      </c>
      <c r="C937" s="820" t="b">
        <v>1</v>
      </c>
      <c r="D937" s="820" t="b">
        <v>1</v>
      </c>
      <c r="E937" s="820" t="b">
        <v>0</v>
      </c>
      <c r="F937" s="820" t="b">
        <v>0</v>
      </c>
      <c r="G937" s="820" t="b">
        <v>0</v>
      </c>
      <c r="H937" s="820" t="b">
        <v>0</v>
      </c>
      <c r="I937" s="820">
        <v>1</v>
      </c>
      <c r="J937" s="820">
        <v>1</v>
      </c>
      <c r="K937" s="820" t="s">
        <v>8454</v>
      </c>
      <c r="L937" s="820" t="s">
        <v>19118</v>
      </c>
    </row>
    <row r="938" spans="1:12" x14ac:dyDescent="0.25">
      <c r="A938" s="820" t="s">
        <v>10003</v>
      </c>
      <c r="B938" s="824" t="s">
        <v>10004</v>
      </c>
      <c r="C938" s="820" t="b">
        <v>1</v>
      </c>
      <c r="D938" s="820" t="b">
        <v>1</v>
      </c>
      <c r="E938" s="820" t="b">
        <v>0</v>
      </c>
      <c r="F938" s="820" t="b">
        <v>0</v>
      </c>
      <c r="G938" s="820" t="b">
        <v>0</v>
      </c>
      <c r="H938" s="820" t="b">
        <v>0</v>
      </c>
      <c r="I938" s="820">
        <v>1</v>
      </c>
      <c r="J938" s="820">
        <v>1</v>
      </c>
      <c r="K938" s="820" t="s">
        <v>8454</v>
      </c>
      <c r="L938" s="820" t="s">
        <v>19119</v>
      </c>
    </row>
    <row r="939" spans="1:12" x14ac:dyDescent="0.25">
      <c r="A939" s="820" t="s">
        <v>10005</v>
      </c>
      <c r="B939" s="824" t="s">
        <v>10006</v>
      </c>
      <c r="C939" s="820" t="b">
        <v>1</v>
      </c>
      <c r="D939" s="820" t="b">
        <v>1</v>
      </c>
      <c r="E939" s="820" t="b">
        <v>0</v>
      </c>
      <c r="F939" s="820" t="b">
        <v>0</v>
      </c>
      <c r="G939" s="820" t="b">
        <v>0</v>
      </c>
      <c r="H939" s="820" t="b">
        <v>0</v>
      </c>
      <c r="I939" s="820">
        <v>1</v>
      </c>
      <c r="J939" s="820">
        <v>13</v>
      </c>
      <c r="K939" s="820" t="s">
        <v>8454</v>
      </c>
      <c r="L939" s="820" t="s">
        <v>19120</v>
      </c>
    </row>
    <row r="940" spans="1:12" x14ac:dyDescent="0.25">
      <c r="A940" s="820" t="s">
        <v>10007</v>
      </c>
      <c r="B940" s="824" t="s">
        <v>10008</v>
      </c>
      <c r="C940" s="820" t="b">
        <v>1</v>
      </c>
      <c r="D940" s="820" t="b">
        <v>1</v>
      </c>
      <c r="E940" s="820" t="b">
        <v>0</v>
      </c>
      <c r="F940" s="820" t="b">
        <v>0</v>
      </c>
      <c r="G940" s="820" t="b">
        <v>0</v>
      </c>
      <c r="H940" s="820" t="b">
        <v>0</v>
      </c>
      <c r="I940" s="820">
        <v>1</v>
      </c>
      <c r="J940" s="820">
        <v>4</v>
      </c>
      <c r="K940" s="820" t="s">
        <v>8454</v>
      </c>
      <c r="L940" s="820" t="s">
        <v>19121</v>
      </c>
    </row>
    <row r="941" spans="1:12" x14ac:dyDescent="0.25">
      <c r="A941" s="820" t="s">
        <v>10009</v>
      </c>
      <c r="B941" s="824" t="s">
        <v>10010</v>
      </c>
      <c r="C941" s="820" t="b">
        <v>1</v>
      </c>
      <c r="D941" s="820" t="b">
        <v>1</v>
      </c>
      <c r="E941" s="820" t="b">
        <v>0</v>
      </c>
      <c r="F941" s="820" t="b">
        <v>0</v>
      </c>
      <c r="G941" s="820" t="b">
        <v>0</v>
      </c>
      <c r="H941" s="820" t="b">
        <v>0</v>
      </c>
      <c r="I941" s="820">
        <v>1</v>
      </c>
      <c r="J941" s="820">
        <v>4</v>
      </c>
      <c r="K941" s="820" t="s">
        <v>8454</v>
      </c>
      <c r="L941" s="820" t="s">
        <v>19122</v>
      </c>
    </row>
    <row r="942" spans="1:12" x14ac:dyDescent="0.25">
      <c r="A942" s="820" t="s">
        <v>10011</v>
      </c>
      <c r="B942" s="824" t="s">
        <v>10012</v>
      </c>
      <c r="C942" s="820" t="b">
        <v>1</v>
      </c>
      <c r="D942" s="820" t="b">
        <v>1</v>
      </c>
      <c r="E942" s="820" t="b">
        <v>0</v>
      </c>
      <c r="F942" s="820" t="b">
        <v>0</v>
      </c>
      <c r="G942" s="820" t="b">
        <v>0</v>
      </c>
      <c r="H942" s="820" t="b">
        <v>0</v>
      </c>
      <c r="I942" s="820">
        <v>1</v>
      </c>
      <c r="J942" s="820">
        <v>13</v>
      </c>
      <c r="K942" s="820" t="s">
        <v>8454</v>
      </c>
      <c r="L942" s="820" t="s">
        <v>19123</v>
      </c>
    </row>
    <row r="943" spans="1:12" x14ac:dyDescent="0.25">
      <c r="A943" s="820" t="s">
        <v>10013</v>
      </c>
      <c r="B943" s="824" t="s">
        <v>17997</v>
      </c>
      <c r="C943" s="820" t="b">
        <v>1</v>
      </c>
      <c r="D943" s="820" t="b">
        <v>1</v>
      </c>
      <c r="E943" s="820" t="b">
        <v>0</v>
      </c>
      <c r="F943" s="820" t="b">
        <v>0</v>
      </c>
      <c r="G943" s="820" t="b">
        <v>0</v>
      </c>
      <c r="H943" s="820" t="b">
        <v>0</v>
      </c>
      <c r="I943" s="820">
        <v>1</v>
      </c>
      <c r="J943" s="820">
        <v>13</v>
      </c>
      <c r="K943" s="820" t="s">
        <v>8454</v>
      </c>
      <c r="L943" s="820" t="s">
        <v>19124</v>
      </c>
    </row>
    <row r="944" spans="1:12" x14ac:dyDescent="0.25">
      <c r="A944" s="820" t="s">
        <v>10014</v>
      </c>
      <c r="B944" s="824" t="s">
        <v>10015</v>
      </c>
      <c r="C944" s="820" t="b">
        <v>1</v>
      </c>
      <c r="D944" s="820" t="b">
        <v>1</v>
      </c>
      <c r="E944" s="820" t="b">
        <v>0</v>
      </c>
      <c r="F944" s="820" t="b">
        <v>0</v>
      </c>
      <c r="G944" s="820" t="b">
        <v>0</v>
      </c>
      <c r="H944" s="820" t="b">
        <v>0</v>
      </c>
      <c r="I944" s="820">
        <v>1</v>
      </c>
      <c r="J944" s="820">
        <v>65</v>
      </c>
      <c r="K944" s="820" t="s">
        <v>8454</v>
      </c>
      <c r="L944" s="820" t="s">
        <v>19125</v>
      </c>
    </row>
    <row r="945" spans="1:12" x14ac:dyDescent="0.25">
      <c r="A945" s="820" t="s">
        <v>10016</v>
      </c>
      <c r="B945" s="824" t="s">
        <v>10017</v>
      </c>
      <c r="C945" s="820" t="b">
        <v>1</v>
      </c>
      <c r="D945" s="820" t="b">
        <v>1</v>
      </c>
      <c r="E945" s="820" t="b">
        <v>0</v>
      </c>
      <c r="F945" s="820" t="b">
        <v>0</v>
      </c>
      <c r="G945" s="820" t="b">
        <v>0</v>
      </c>
      <c r="H945" s="820" t="b">
        <v>0</v>
      </c>
      <c r="I945" s="820">
        <v>1</v>
      </c>
      <c r="J945" s="820">
        <v>8</v>
      </c>
      <c r="K945" s="820" t="s">
        <v>8454</v>
      </c>
      <c r="L945" s="820" t="s">
        <v>19126</v>
      </c>
    </row>
    <row r="946" spans="1:12" x14ac:dyDescent="0.25">
      <c r="A946" s="820" t="s">
        <v>10018</v>
      </c>
      <c r="B946" s="824" t="s">
        <v>10019</v>
      </c>
      <c r="C946" s="820" t="b">
        <v>1</v>
      </c>
      <c r="D946" s="820" t="b">
        <v>1</v>
      </c>
      <c r="E946" s="820" t="b">
        <v>0</v>
      </c>
      <c r="F946" s="820" t="b">
        <v>0</v>
      </c>
      <c r="G946" s="820" t="b">
        <v>0</v>
      </c>
      <c r="H946" s="820" t="b">
        <v>0</v>
      </c>
      <c r="I946" s="820">
        <v>1</v>
      </c>
      <c r="J946" s="820">
        <v>3</v>
      </c>
      <c r="K946" s="820" t="s">
        <v>8454</v>
      </c>
      <c r="L946" s="820" t="s">
        <v>19127</v>
      </c>
    </row>
    <row r="947" spans="1:12" x14ac:dyDescent="0.25">
      <c r="A947" s="820" t="s">
        <v>10020</v>
      </c>
      <c r="B947" s="824" t="s">
        <v>10021</v>
      </c>
      <c r="C947" s="820" t="b">
        <v>1</v>
      </c>
      <c r="D947" s="820" t="b">
        <v>1</v>
      </c>
      <c r="E947" s="820" t="b">
        <v>0</v>
      </c>
      <c r="F947" s="820" t="b">
        <v>0</v>
      </c>
      <c r="G947" s="820" t="b">
        <v>0</v>
      </c>
      <c r="H947" s="820" t="b">
        <v>0</v>
      </c>
      <c r="I947" s="820">
        <v>1</v>
      </c>
      <c r="J947" s="820">
        <v>4</v>
      </c>
      <c r="K947" s="820" t="s">
        <v>8454</v>
      </c>
      <c r="L947" s="820" t="s">
        <v>19128</v>
      </c>
    </row>
    <row r="948" spans="1:12" x14ac:dyDescent="0.25">
      <c r="A948" s="820" t="s">
        <v>10022</v>
      </c>
      <c r="B948" s="824" t="s">
        <v>10023</v>
      </c>
      <c r="C948" s="820" t="b">
        <v>1</v>
      </c>
      <c r="D948" s="820" t="b">
        <v>1</v>
      </c>
      <c r="E948" s="820" t="b">
        <v>0</v>
      </c>
      <c r="F948" s="820" t="b">
        <v>0</v>
      </c>
      <c r="G948" s="820" t="b">
        <v>0</v>
      </c>
      <c r="H948" s="820" t="b">
        <v>0</v>
      </c>
      <c r="I948" s="820">
        <v>1</v>
      </c>
      <c r="J948" s="820">
        <v>1</v>
      </c>
      <c r="K948" s="820" t="s">
        <v>8454</v>
      </c>
      <c r="L948" s="820" t="s">
        <v>19129</v>
      </c>
    </row>
    <row r="949" spans="1:12" x14ac:dyDescent="0.25">
      <c r="A949" s="820" t="s">
        <v>10024</v>
      </c>
      <c r="B949" s="824" t="s">
        <v>10025</v>
      </c>
      <c r="C949" s="820" t="b">
        <v>1</v>
      </c>
      <c r="D949" s="820" t="b">
        <v>1</v>
      </c>
      <c r="E949" s="820" t="b">
        <v>0</v>
      </c>
      <c r="F949" s="820" t="b">
        <v>0</v>
      </c>
      <c r="G949" s="820" t="b">
        <v>0</v>
      </c>
      <c r="H949" s="820" t="b">
        <v>0</v>
      </c>
      <c r="I949" s="820">
        <v>1</v>
      </c>
      <c r="J949" s="820">
        <v>1</v>
      </c>
      <c r="K949" s="820" t="s">
        <v>8454</v>
      </c>
      <c r="L949" s="820" t="s">
        <v>19130</v>
      </c>
    </row>
    <row r="950" spans="1:12" x14ac:dyDescent="0.25">
      <c r="A950" s="820" t="s">
        <v>10026</v>
      </c>
      <c r="B950" s="824" t="s">
        <v>10027</v>
      </c>
      <c r="C950" s="820" t="b">
        <v>1</v>
      </c>
      <c r="D950" s="820" t="b">
        <v>1</v>
      </c>
      <c r="E950" s="820" t="b">
        <v>0</v>
      </c>
      <c r="F950" s="820" t="b">
        <v>0</v>
      </c>
      <c r="G950" s="820" t="b">
        <v>0</v>
      </c>
      <c r="H950" s="820" t="b">
        <v>0</v>
      </c>
      <c r="I950" s="820">
        <v>1</v>
      </c>
      <c r="J950" s="820">
        <v>12</v>
      </c>
      <c r="K950" s="820" t="s">
        <v>8454</v>
      </c>
      <c r="L950" s="820" t="s">
        <v>19131</v>
      </c>
    </row>
    <row r="951" spans="1:12" x14ac:dyDescent="0.25">
      <c r="A951" s="820" t="s">
        <v>10028</v>
      </c>
      <c r="B951" s="824" t="s">
        <v>10029</v>
      </c>
      <c r="C951" s="820" t="b">
        <v>1</v>
      </c>
      <c r="D951" s="820" t="b">
        <v>1</v>
      </c>
      <c r="E951" s="820" t="b">
        <v>0</v>
      </c>
      <c r="F951" s="820" t="b">
        <v>0</v>
      </c>
      <c r="G951" s="820" t="b">
        <v>0</v>
      </c>
      <c r="H951" s="820" t="b">
        <v>0</v>
      </c>
      <c r="I951" s="820">
        <v>1</v>
      </c>
      <c r="J951" s="820">
        <v>2</v>
      </c>
      <c r="K951" s="820" t="s">
        <v>8454</v>
      </c>
      <c r="L951" s="820" t="s">
        <v>19132</v>
      </c>
    </row>
    <row r="952" spans="1:12" x14ac:dyDescent="0.25">
      <c r="A952" s="820" t="s">
        <v>10030</v>
      </c>
      <c r="B952" s="824" t="s">
        <v>10031</v>
      </c>
      <c r="C952" s="820" t="b">
        <v>1</v>
      </c>
      <c r="D952" s="820" t="b">
        <v>1</v>
      </c>
      <c r="E952" s="820" t="b">
        <v>0</v>
      </c>
      <c r="F952" s="820" t="b">
        <v>0</v>
      </c>
      <c r="G952" s="820" t="b">
        <v>0</v>
      </c>
      <c r="H952" s="820" t="b">
        <v>0</v>
      </c>
      <c r="I952" s="820">
        <v>1</v>
      </c>
      <c r="J952" s="820">
        <v>2</v>
      </c>
      <c r="K952" s="820" t="s">
        <v>8454</v>
      </c>
      <c r="L952" s="820" t="s">
        <v>19133</v>
      </c>
    </row>
    <row r="953" spans="1:12" x14ac:dyDescent="0.25">
      <c r="A953" s="820" t="s">
        <v>10032</v>
      </c>
      <c r="B953" s="824" t="s">
        <v>10033</v>
      </c>
      <c r="C953" s="820" t="b">
        <v>1</v>
      </c>
      <c r="D953" s="820" t="b">
        <v>1</v>
      </c>
      <c r="E953" s="820" t="b">
        <v>0</v>
      </c>
      <c r="F953" s="820" t="b">
        <v>0</v>
      </c>
      <c r="G953" s="820" t="b">
        <v>0</v>
      </c>
      <c r="H953" s="820" t="b">
        <v>0</v>
      </c>
      <c r="I953" s="820">
        <v>1</v>
      </c>
      <c r="J953" s="820">
        <v>12</v>
      </c>
      <c r="K953" s="820" t="s">
        <v>8454</v>
      </c>
      <c r="L953" s="820" t="s">
        <v>19134</v>
      </c>
    </row>
    <row r="954" spans="1:12" x14ac:dyDescent="0.25">
      <c r="A954" s="820" t="s">
        <v>10034</v>
      </c>
      <c r="B954" s="824" t="s">
        <v>10035</v>
      </c>
      <c r="C954" s="820" t="b">
        <v>1</v>
      </c>
      <c r="D954" s="820" t="b">
        <v>1</v>
      </c>
      <c r="E954" s="820" t="b">
        <v>0</v>
      </c>
      <c r="F954" s="820" t="b">
        <v>0</v>
      </c>
      <c r="G954" s="820" t="b">
        <v>0</v>
      </c>
      <c r="H954" s="820" t="b">
        <v>0</v>
      </c>
      <c r="I954" s="820">
        <v>1</v>
      </c>
      <c r="J954" s="820">
        <v>12</v>
      </c>
      <c r="K954" s="820" t="s">
        <v>8454</v>
      </c>
      <c r="L954" s="820" t="s">
        <v>19135</v>
      </c>
    </row>
    <row r="955" spans="1:12" x14ac:dyDescent="0.25">
      <c r="A955" s="820" t="s">
        <v>10036</v>
      </c>
      <c r="B955" s="824" t="s">
        <v>10037</v>
      </c>
      <c r="C955" s="820" t="b">
        <v>1</v>
      </c>
      <c r="D955" s="820" t="b">
        <v>1</v>
      </c>
      <c r="E955" s="820" t="b">
        <v>0</v>
      </c>
      <c r="F955" s="820" t="b">
        <v>0</v>
      </c>
      <c r="G955" s="820" t="b">
        <v>0</v>
      </c>
      <c r="H955" s="820" t="b">
        <v>0</v>
      </c>
      <c r="I955" s="820">
        <v>1</v>
      </c>
      <c r="J955" s="820">
        <v>24</v>
      </c>
      <c r="K955" s="820" t="s">
        <v>8454</v>
      </c>
      <c r="L955" s="820" t="s">
        <v>19136</v>
      </c>
    </row>
    <row r="956" spans="1:12" x14ac:dyDescent="0.25">
      <c r="A956" s="820" t="s">
        <v>10038</v>
      </c>
      <c r="B956" s="824" t="s">
        <v>10039</v>
      </c>
      <c r="C956" s="820" t="b">
        <v>1</v>
      </c>
      <c r="D956" s="820" t="b">
        <v>1</v>
      </c>
      <c r="E956" s="820" t="b">
        <v>0</v>
      </c>
      <c r="F956" s="820" t="b">
        <v>0</v>
      </c>
      <c r="G956" s="820" t="b">
        <v>0</v>
      </c>
      <c r="H956" s="820" t="b">
        <v>0</v>
      </c>
      <c r="I956" s="820">
        <v>1</v>
      </c>
      <c r="J956" s="820">
        <v>4</v>
      </c>
      <c r="K956" s="820" t="s">
        <v>8454</v>
      </c>
      <c r="L956" s="820" t="s">
        <v>19137</v>
      </c>
    </row>
    <row r="957" spans="1:12" x14ac:dyDescent="0.25">
      <c r="A957" s="820" t="s">
        <v>10040</v>
      </c>
      <c r="B957" s="824" t="s">
        <v>10041</v>
      </c>
      <c r="C957" s="820" t="b">
        <v>1</v>
      </c>
      <c r="D957" s="820" t="b">
        <v>1</v>
      </c>
      <c r="E957" s="820" t="b">
        <v>0</v>
      </c>
      <c r="F957" s="820" t="b">
        <v>0</v>
      </c>
      <c r="G957" s="820" t="b">
        <v>0</v>
      </c>
      <c r="H957" s="820" t="b">
        <v>0</v>
      </c>
      <c r="I957" s="820">
        <v>1</v>
      </c>
      <c r="J957" s="820">
        <v>3</v>
      </c>
      <c r="K957" s="820" t="s">
        <v>8454</v>
      </c>
      <c r="L957" s="820" t="s">
        <v>19138</v>
      </c>
    </row>
    <row r="958" spans="1:12" x14ac:dyDescent="0.25">
      <c r="A958" s="820" t="s">
        <v>10042</v>
      </c>
      <c r="B958" s="824" t="s">
        <v>10043</v>
      </c>
      <c r="C958" s="820" t="b">
        <v>1</v>
      </c>
      <c r="D958" s="820" t="b">
        <v>1</v>
      </c>
      <c r="E958" s="820" t="b">
        <v>0</v>
      </c>
      <c r="F958" s="820" t="b">
        <v>0</v>
      </c>
      <c r="G958" s="820" t="b">
        <v>0</v>
      </c>
      <c r="H958" s="820" t="b">
        <v>0</v>
      </c>
      <c r="I958" s="820">
        <v>1</v>
      </c>
      <c r="J958" s="820">
        <v>4</v>
      </c>
      <c r="K958" s="820" t="s">
        <v>8454</v>
      </c>
      <c r="L958" s="820" t="s">
        <v>19139</v>
      </c>
    </row>
    <row r="959" spans="1:12" x14ac:dyDescent="0.25">
      <c r="A959" s="820" t="s">
        <v>10044</v>
      </c>
      <c r="B959" s="824" t="s">
        <v>10045</v>
      </c>
      <c r="C959" s="820" t="b">
        <v>1</v>
      </c>
      <c r="D959" s="820" t="b">
        <v>1</v>
      </c>
      <c r="E959" s="820" t="b">
        <v>0</v>
      </c>
      <c r="F959" s="820" t="b">
        <v>0</v>
      </c>
      <c r="G959" s="820" t="b">
        <v>0</v>
      </c>
      <c r="H959" s="820" t="b">
        <v>0</v>
      </c>
      <c r="I959" s="820">
        <v>1</v>
      </c>
      <c r="J959" s="820">
        <v>1</v>
      </c>
      <c r="K959" s="820" t="s">
        <v>8454</v>
      </c>
      <c r="L959" s="820" t="s">
        <v>19140</v>
      </c>
    </row>
    <row r="960" spans="1:12" x14ac:dyDescent="0.25">
      <c r="A960" s="820" t="s">
        <v>10046</v>
      </c>
      <c r="B960" s="824" t="s">
        <v>10047</v>
      </c>
      <c r="C960" s="820" t="b">
        <v>1</v>
      </c>
      <c r="D960" s="820" t="b">
        <v>1</v>
      </c>
      <c r="E960" s="820" t="b">
        <v>0</v>
      </c>
      <c r="F960" s="820" t="b">
        <v>0</v>
      </c>
      <c r="G960" s="820" t="b">
        <v>0</v>
      </c>
      <c r="H960" s="820" t="b">
        <v>0</v>
      </c>
      <c r="I960" s="820">
        <v>1</v>
      </c>
      <c r="J960" s="820">
        <v>1</v>
      </c>
      <c r="K960" s="820" t="s">
        <v>8454</v>
      </c>
      <c r="L960" s="820" t="s">
        <v>19141</v>
      </c>
    </row>
    <row r="961" spans="1:12" x14ac:dyDescent="0.25">
      <c r="A961" s="820" t="s">
        <v>10048</v>
      </c>
      <c r="B961" s="824" t="s">
        <v>10049</v>
      </c>
      <c r="C961" s="820" t="b">
        <v>1</v>
      </c>
      <c r="D961" s="820" t="b">
        <v>1</v>
      </c>
      <c r="E961" s="820" t="b">
        <v>0</v>
      </c>
      <c r="F961" s="820" t="b">
        <v>0</v>
      </c>
      <c r="G961" s="820" t="b">
        <v>0</v>
      </c>
      <c r="H961" s="820" t="b">
        <v>0</v>
      </c>
      <c r="I961" s="820">
        <v>1</v>
      </c>
      <c r="J961" s="820">
        <v>1</v>
      </c>
      <c r="K961" s="820" t="s">
        <v>8454</v>
      </c>
      <c r="L961" s="820" t="s">
        <v>19142</v>
      </c>
    </row>
    <row r="962" spans="1:12" x14ac:dyDescent="0.25">
      <c r="A962" s="820" t="s">
        <v>10050</v>
      </c>
      <c r="B962" s="824" t="s">
        <v>10051</v>
      </c>
      <c r="C962" s="820" t="b">
        <v>1</v>
      </c>
      <c r="D962" s="820" t="b">
        <v>1</v>
      </c>
      <c r="E962" s="820" t="b">
        <v>0</v>
      </c>
      <c r="F962" s="820" t="b">
        <v>0</v>
      </c>
      <c r="G962" s="820" t="b">
        <v>0</v>
      </c>
      <c r="H962" s="820" t="b">
        <v>0</v>
      </c>
      <c r="I962" s="820">
        <v>1</v>
      </c>
      <c r="J962" s="820">
        <v>7</v>
      </c>
      <c r="K962" s="820" t="s">
        <v>8454</v>
      </c>
      <c r="L962" s="820" t="s">
        <v>19143</v>
      </c>
    </row>
    <row r="963" spans="1:12" x14ac:dyDescent="0.25">
      <c r="A963" s="820" t="s">
        <v>10052</v>
      </c>
      <c r="B963" s="824" t="s">
        <v>10053</v>
      </c>
      <c r="C963" s="820" t="b">
        <v>1</v>
      </c>
      <c r="D963" s="820" t="b">
        <v>1</v>
      </c>
      <c r="E963" s="820" t="b">
        <v>0</v>
      </c>
      <c r="F963" s="820" t="b">
        <v>0</v>
      </c>
      <c r="G963" s="820" t="b">
        <v>0</v>
      </c>
      <c r="H963" s="820" t="b">
        <v>0</v>
      </c>
      <c r="I963" s="820">
        <v>1</v>
      </c>
      <c r="J963" s="820">
        <v>1</v>
      </c>
      <c r="K963" s="820" t="s">
        <v>8454</v>
      </c>
      <c r="L963" s="820" t="s">
        <v>19144</v>
      </c>
    </row>
    <row r="964" spans="1:12" x14ac:dyDescent="0.25">
      <c r="A964" s="820" t="s">
        <v>10054</v>
      </c>
      <c r="B964" s="824" t="s">
        <v>10055</v>
      </c>
      <c r="C964" s="820" t="b">
        <v>1</v>
      </c>
      <c r="D964" s="820" t="b">
        <v>1</v>
      </c>
      <c r="E964" s="820" t="b">
        <v>0</v>
      </c>
      <c r="F964" s="820" t="b">
        <v>0</v>
      </c>
      <c r="G964" s="820" t="b">
        <v>0</v>
      </c>
      <c r="H964" s="820" t="b">
        <v>0</v>
      </c>
      <c r="I964" s="820">
        <v>1</v>
      </c>
      <c r="J964" s="820">
        <v>1</v>
      </c>
      <c r="K964" s="820" t="s">
        <v>8454</v>
      </c>
      <c r="L964" s="820" t="s">
        <v>19145</v>
      </c>
    </row>
    <row r="965" spans="1:12" x14ac:dyDescent="0.25">
      <c r="A965" s="820" t="s">
        <v>10056</v>
      </c>
      <c r="B965" s="824" t="s">
        <v>10057</v>
      </c>
      <c r="C965" s="820" t="b">
        <v>1</v>
      </c>
      <c r="D965" s="820" t="b">
        <v>1</v>
      </c>
      <c r="E965" s="820" t="b">
        <v>0</v>
      </c>
      <c r="F965" s="820" t="b">
        <v>0</v>
      </c>
      <c r="G965" s="820" t="b">
        <v>0</v>
      </c>
      <c r="H965" s="820" t="b">
        <v>0</v>
      </c>
      <c r="I965" s="820">
        <v>1</v>
      </c>
      <c r="J965" s="820">
        <v>7</v>
      </c>
      <c r="K965" s="820" t="s">
        <v>8454</v>
      </c>
      <c r="L965" s="820" t="s">
        <v>19146</v>
      </c>
    </row>
    <row r="966" spans="1:12" x14ac:dyDescent="0.25">
      <c r="A966" s="820" t="s">
        <v>10058</v>
      </c>
      <c r="B966" s="824" t="s">
        <v>10059</v>
      </c>
      <c r="C966" s="820" t="b">
        <v>1</v>
      </c>
      <c r="D966" s="820" t="b">
        <v>1</v>
      </c>
      <c r="E966" s="820" t="b">
        <v>0</v>
      </c>
      <c r="F966" s="820" t="b">
        <v>0</v>
      </c>
      <c r="G966" s="820" t="b">
        <v>0</v>
      </c>
      <c r="H966" s="820" t="b">
        <v>0</v>
      </c>
      <c r="I966" s="820">
        <v>1</v>
      </c>
      <c r="J966" s="820">
        <v>7</v>
      </c>
      <c r="K966" s="820" t="s">
        <v>8454</v>
      </c>
      <c r="L966" s="820" t="s">
        <v>19147</v>
      </c>
    </row>
    <row r="967" spans="1:12" x14ac:dyDescent="0.25">
      <c r="A967" s="820" t="s">
        <v>10060</v>
      </c>
      <c r="B967" s="824" t="s">
        <v>10061</v>
      </c>
      <c r="C967" s="820" t="b">
        <v>1</v>
      </c>
      <c r="D967" s="820" t="b">
        <v>1</v>
      </c>
      <c r="E967" s="820" t="b">
        <v>0</v>
      </c>
      <c r="F967" s="820" t="b">
        <v>0</v>
      </c>
      <c r="G967" s="820" t="b">
        <v>0</v>
      </c>
      <c r="H967" s="820" t="b">
        <v>0</v>
      </c>
      <c r="I967" s="820">
        <v>1</v>
      </c>
      <c r="J967" s="820">
        <v>42</v>
      </c>
      <c r="K967" s="820" t="s">
        <v>8454</v>
      </c>
      <c r="L967" s="820" t="s">
        <v>19148</v>
      </c>
    </row>
    <row r="968" spans="1:12" x14ac:dyDescent="0.25">
      <c r="A968" s="820" t="s">
        <v>10062</v>
      </c>
      <c r="B968" s="824" t="s">
        <v>10063</v>
      </c>
      <c r="C968" s="820" t="b">
        <v>1</v>
      </c>
      <c r="D968" s="820" t="b">
        <v>1</v>
      </c>
      <c r="E968" s="820" t="b">
        <v>0</v>
      </c>
      <c r="F968" s="820" t="b">
        <v>0</v>
      </c>
      <c r="G968" s="820" t="b">
        <v>0</v>
      </c>
      <c r="H968" s="820" t="b">
        <v>0</v>
      </c>
      <c r="I968" s="820">
        <v>1</v>
      </c>
      <c r="J968" s="820">
        <v>2</v>
      </c>
      <c r="K968" s="820" t="s">
        <v>8454</v>
      </c>
      <c r="L968" s="820" t="s">
        <v>19149</v>
      </c>
    </row>
    <row r="969" spans="1:12" x14ac:dyDescent="0.25">
      <c r="A969" s="820" t="s">
        <v>10064</v>
      </c>
      <c r="B969" s="824" t="s">
        <v>10065</v>
      </c>
      <c r="C969" s="820" t="b">
        <v>1</v>
      </c>
      <c r="D969" s="820" t="b">
        <v>1</v>
      </c>
      <c r="E969" s="820" t="b">
        <v>0</v>
      </c>
      <c r="F969" s="820" t="b">
        <v>0</v>
      </c>
      <c r="G969" s="820" t="b">
        <v>0</v>
      </c>
      <c r="H969" s="820" t="b">
        <v>0</v>
      </c>
      <c r="I969" s="820">
        <v>1</v>
      </c>
      <c r="J969" s="820">
        <v>2</v>
      </c>
      <c r="K969" s="820" t="s">
        <v>8454</v>
      </c>
      <c r="L969" s="820" t="s">
        <v>19150</v>
      </c>
    </row>
    <row r="970" spans="1:12" x14ac:dyDescent="0.25">
      <c r="A970" s="820" t="s">
        <v>10066</v>
      </c>
      <c r="B970" s="824" t="s">
        <v>10067</v>
      </c>
      <c r="C970" s="820" t="b">
        <v>1</v>
      </c>
      <c r="D970" s="820" t="b">
        <v>1</v>
      </c>
      <c r="E970" s="820" t="b">
        <v>0</v>
      </c>
      <c r="F970" s="820" t="b">
        <v>0</v>
      </c>
      <c r="G970" s="820" t="b">
        <v>0</v>
      </c>
      <c r="H970" s="820" t="b">
        <v>0</v>
      </c>
      <c r="I970" s="820">
        <v>1</v>
      </c>
      <c r="J970" s="820">
        <v>1</v>
      </c>
      <c r="K970" s="820" t="s">
        <v>8454</v>
      </c>
      <c r="L970" s="820" t="s">
        <v>19151</v>
      </c>
    </row>
    <row r="971" spans="1:12" x14ac:dyDescent="0.25">
      <c r="A971" s="820" t="s">
        <v>10068</v>
      </c>
      <c r="B971" s="824" t="s">
        <v>10069</v>
      </c>
      <c r="C971" s="820" t="b">
        <v>1</v>
      </c>
      <c r="D971" s="820" t="b">
        <v>1</v>
      </c>
      <c r="E971" s="820" t="b">
        <v>0</v>
      </c>
      <c r="F971" s="820" t="b">
        <v>0</v>
      </c>
      <c r="G971" s="820" t="b">
        <v>0</v>
      </c>
      <c r="H971" s="820" t="b">
        <v>0</v>
      </c>
      <c r="I971" s="820">
        <v>1</v>
      </c>
      <c r="J971" s="820">
        <v>1</v>
      </c>
      <c r="K971" s="820" t="s">
        <v>8454</v>
      </c>
      <c r="L971" s="820" t="s">
        <v>19152</v>
      </c>
    </row>
    <row r="972" spans="1:12" x14ac:dyDescent="0.25">
      <c r="A972" s="820" t="s">
        <v>10070</v>
      </c>
      <c r="B972" s="824" t="s">
        <v>10071</v>
      </c>
      <c r="C972" s="820" t="b">
        <v>1</v>
      </c>
      <c r="D972" s="820" t="b">
        <v>1</v>
      </c>
      <c r="E972" s="820" t="b">
        <v>0</v>
      </c>
      <c r="F972" s="820" t="b">
        <v>0</v>
      </c>
      <c r="G972" s="820" t="b">
        <v>0</v>
      </c>
      <c r="H972" s="820" t="b">
        <v>0</v>
      </c>
      <c r="I972" s="820">
        <v>1</v>
      </c>
      <c r="J972" s="820">
        <v>1</v>
      </c>
      <c r="K972" s="820" t="s">
        <v>8454</v>
      </c>
      <c r="L972" s="820" t="s">
        <v>19153</v>
      </c>
    </row>
    <row r="973" spans="1:12" x14ac:dyDescent="0.25">
      <c r="A973" s="820" t="s">
        <v>10072</v>
      </c>
      <c r="B973" s="824" t="s">
        <v>10073</v>
      </c>
      <c r="C973" s="820" t="b">
        <v>1</v>
      </c>
      <c r="D973" s="820" t="b">
        <v>1</v>
      </c>
      <c r="E973" s="820" t="b">
        <v>0</v>
      </c>
      <c r="F973" s="820" t="b">
        <v>0</v>
      </c>
      <c r="G973" s="820" t="b">
        <v>0</v>
      </c>
      <c r="H973" s="820" t="b">
        <v>0</v>
      </c>
      <c r="I973" s="820">
        <v>1</v>
      </c>
      <c r="J973" s="820">
        <v>7</v>
      </c>
      <c r="K973" s="820" t="s">
        <v>8454</v>
      </c>
      <c r="L973" s="820" t="s">
        <v>19154</v>
      </c>
    </row>
    <row r="974" spans="1:12" x14ac:dyDescent="0.25">
      <c r="A974" s="820" t="s">
        <v>10074</v>
      </c>
      <c r="B974" s="824" t="s">
        <v>10075</v>
      </c>
      <c r="C974" s="820" t="b">
        <v>1</v>
      </c>
      <c r="D974" s="820" t="b">
        <v>1</v>
      </c>
      <c r="E974" s="820" t="b">
        <v>0</v>
      </c>
      <c r="F974" s="820" t="b">
        <v>0</v>
      </c>
      <c r="G974" s="820" t="b">
        <v>0</v>
      </c>
      <c r="H974" s="820" t="b">
        <v>0</v>
      </c>
      <c r="I974" s="820">
        <v>1</v>
      </c>
      <c r="J974" s="820">
        <v>1</v>
      </c>
      <c r="K974" s="820" t="s">
        <v>8454</v>
      </c>
      <c r="L974" s="820" t="s">
        <v>19155</v>
      </c>
    </row>
    <row r="975" spans="1:12" x14ac:dyDescent="0.25">
      <c r="A975" s="820" t="s">
        <v>10076</v>
      </c>
      <c r="B975" s="824" t="s">
        <v>10077</v>
      </c>
      <c r="C975" s="820" t="b">
        <v>1</v>
      </c>
      <c r="D975" s="820" t="b">
        <v>1</v>
      </c>
      <c r="E975" s="820" t="b">
        <v>0</v>
      </c>
      <c r="F975" s="820" t="b">
        <v>0</v>
      </c>
      <c r="G975" s="820" t="b">
        <v>0</v>
      </c>
      <c r="H975" s="820" t="b">
        <v>0</v>
      </c>
      <c r="I975" s="820">
        <v>1</v>
      </c>
      <c r="J975" s="820">
        <v>1</v>
      </c>
      <c r="K975" s="820" t="s">
        <v>8454</v>
      </c>
      <c r="L975" s="820" t="s">
        <v>19156</v>
      </c>
    </row>
    <row r="976" spans="1:12" x14ac:dyDescent="0.25">
      <c r="A976" s="820" t="s">
        <v>10078</v>
      </c>
      <c r="B976" s="824" t="s">
        <v>10079</v>
      </c>
      <c r="C976" s="820" t="b">
        <v>1</v>
      </c>
      <c r="D976" s="820" t="b">
        <v>1</v>
      </c>
      <c r="E976" s="820" t="b">
        <v>0</v>
      </c>
      <c r="F976" s="820" t="b">
        <v>0</v>
      </c>
      <c r="G976" s="820" t="b">
        <v>0</v>
      </c>
      <c r="H976" s="820" t="b">
        <v>0</v>
      </c>
      <c r="I976" s="820">
        <v>1</v>
      </c>
      <c r="J976" s="820">
        <v>7</v>
      </c>
      <c r="K976" s="820" t="s">
        <v>8454</v>
      </c>
      <c r="L976" s="820" t="s">
        <v>19157</v>
      </c>
    </row>
    <row r="977" spans="1:12" x14ac:dyDescent="0.25">
      <c r="A977" s="820" t="s">
        <v>10080</v>
      </c>
      <c r="B977" s="824" t="s">
        <v>10081</v>
      </c>
      <c r="C977" s="820" t="b">
        <v>1</v>
      </c>
      <c r="D977" s="820" t="b">
        <v>1</v>
      </c>
      <c r="E977" s="820" t="b">
        <v>0</v>
      </c>
      <c r="F977" s="820" t="b">
        <v>0</v>
      </c>
      <c r="G977" s="820" t="b">
        <v>0</v>
      </c>
      <c r="H977" s="820" t="b">
        <v>0</v>
      </c>
      <c r="I977" s="820">
        <v>1</v>
      </c>
      <c r="J977" s="820">
        <v>7</v>
      </c>
      <c r="K977" s="820" t="s">
        <v>8454</v>
      </c>
      <c r="L977" s="820" t="s">
        <v>19158</v>
      </c>
    </row>
    <row r="978" spans="1:12" x14ac:dyDescent="0.25">
      <c r="A978" s="820" t="s">
        <v>10082</v>
      </c>
      <c r="B978" s="824" t="s">
        <v>10083</v>
      </c>
      <c r="C978" s="820" t="b">
        <v>1</v>
      </c>
      <c r="D978" s="820" t="b">
        <v>1</v>
      </c>
      <c r="E978" s="820" t="b">
        <v>0</v>
      </c>
      <c r="F978" s="820" t="b">
        <v>0</v>
      </c>
      <c r="G978" s="820" t="b">
        <v>0</v>
      </c>
      <c r="H978" s="820" t="b">
        <v>0</v>
      </c>
      <c r="I978" s="820">
        <v>1</v>
      </c>
      <c r="J978" s="820">
        <v>42</v>
      </c>
      <c r="K978" s="820" t="s">
        <v>8454</v>
      </c>
      <c r="L978" s="820" t="s">
        <v>19159</v>
      </c>
    </row>
    <row r="979" spans="1:12" x14ac:dyDescent="0.25">
      <c r="A979" s="820" t="s">
        <v>10084</v>
      </c>
      <c r="B979" s="824" t="s">
        <v>10085</v>
      </c>
      <c r="C979" s="820" t="b">
        <v>1</v>
      </c>
      <c r="D979" s="820" t="b">
        <v>1</v>
      </c>
      <c r="E979" s="820" t="b">
        <v>0</v>
      </c>
      <c r="F979" s="820" t="b">
        <v>0</v>
      </c>
      <c r="G979" s="820" t="b">
        <v>0</v>
      </c>
      <c r="H979" s="820" t="b">
        <v>0</v>
      </c>
      <c r="I979" s="820">
        <v>1</v>
      </c>
      <c r="J979" s="820">
        <v>2</v>
      </c>
      <c r="K979" s="820" t="s">
        <v>8454</v>
      </c>
      <c r="L979" s="820" t="s">
        <v>19160</v>
      </c>
    </row>
    <row r="980" spans="1:12" x14ac:dyDescent="0.25">
      <c r="A980" s="820" t="s">
        <v>10086</v>
      </c>
      <c r="B980" s="824" t="s">
        <v>10087</v>
      </c>
      <c r="C980" s="820" t="b">
        <v>1</v>
      </c>
      <c r="D980" s="820" t="b">
        <v>1</v>
      </c>
      <c r="E980" s="820" t="b">
        <v>0</v>
      </c>
      <c r="F980" s="820" t="b">
        <v>0</v>
      </c>
      <c r="G980" s="820" t="b">
        <v>0</v>
      </c>
      <c r="H980" s="820" t="b">
        <v>0</v>
      </c>
      <c r="I980" s="820">
        <v>1</v>
      </c>
      <c r="J980" s="820">
        <v>2</v>
      </c>
      <c r="K980" s="820" t="s">
        <v>8454</v>
      </c>
      <c r="L980" s="820" t="s">
        <v>19161</v>
      </c>
    </row>
    <row r="981" spans="1:12" x14ac:dyDescent="0.25">
      <c r="A981" s="820" t="s">
        <v>10088</v>
      </c>
      <c r="B981" s="824" t="s">
        <v>10089</v>
      </c>
      <c r="C981" s="820" t="b">
        <v>1</v>
      </c>
      <c r="D981" s="820" t="b">
        <v>1</v>
      </c>
      <c r="E981" s="820" t="b">
        <v>0</v>
      </c>
      <c r="F981" s="820" t="b">
        <v>0</v>
      </c>
      <c r="G981" s="820" t="b">
        <v>0</v>
      </c>
      <c r="H981" s="820" t="b">
        <v>0</v>
      </c>
      <c r="I981" s="820">
        <v>1</v>
      </c>
      <c r="J981" s="820">
        <v>8</v>
      </c>
      <c r="K981" s="820" t="s">
        <v>8454</v>
      </c>
      <c r="L981" s="820" t="s">
        <v>19162</v>
      </c>
    </row>
    <row r="982" spans="1:12" x14ac:dyDescent="0.25">
      <c r="A982" s="820" t="s">
        <v>10090</v>
      </c>
      <c r="B982" s="824" t="s">
        <v>10091</v>
      </c>
      <c r="C982" s="820" t="b">
        <v>1</v>
      </c>
      <c r="D982" s="820" t="b">
        <v>1</v>
      </c>
      <c r="E982" s="820" t="b">
        <v>0</v>
      </c>
      <c r="F982" s="820" t="b">
        <v>0</v>
      </c>
      <c r="G982" s="820" t="b">
        <v>0</v>
      </c>
      <c r="H982" s="820" t="b">
        <v>0</v>
      </c>
      <c r="I982" s="820">
        <v>1</v>
      </c>
      <c r="J982" s="820">
        <v>1</v>
      </c>
      <c r="K982" s="820" t="s">
        <v>8454</v>
      </c>
      <c r="L982" s="820" t="s">
        <v>19163</v>
      </c>
    </row>
    <row r="983" spans="1:12" x14ac:dyDescent="0.25">
      <c r="A983" s="820" t="s">
        <v>10092</v>
      </c>
      <c r="B983" s="824" t="s">
        <v>10093</v>
      </c>
      <c r="C983" s="820" t="b">
        <v>1</v>
      </c>
      <c r="D983" s="820" t="b">
        <v>1</v>
      </c>
      <c r="E983" s="820" t="b">
        <v>0</v>
      </c>
      <c r="F983" s="820" t="b">
        <v>0</v>
      </c>
      <c r="G983" s="820" t="b">
        <v>0</v>
      </c>
      <c r="H983" s="820" t="b">
        <v>0</v>
      </c>
      <c r="I983" s="820">
        <v>1</v>
      </c>
      <c r="J983" s="820">
        <v>1</v>
      </c>
      <c r="K983" s="820" t="s">
        <v>8454</v>
      </c>
      <c r="L983" s="820" t="s">
        <v>19164</v>
      </c>
    </row>
    <row r="984" spans="1:12" x14ac:dyDescent="0.25">
      <c r="A984" s="820" t="s">
        <v>10094</v>
      </c>
      <c r="B984" s="824" t="s">
        <v>10095</v>
      </c>
      <c r="C984" s="820" t="b">
        <v>1</v>
      </c>
      <c r="D984" s="820" t="b">
        <v>1</v>
      </c>
      <c r="E984" s="820" t="b">
        <v>0</v>
      </c>
      <c r="F984" s="820" t="b">
        <v>0</v>
      </c>
      <c r="G984" s="820" t="b">
        <v>0</v>
      </c>
      <c r="H984" s="820" t="b">
        <v>0</v>
      </c>
      <c r="I984" s="820">
        <v>1</v>
      </c>
      <c r="J984" s="820">
        <v>1</v>
      </c>
      <c r="K984" s="820" t="s">
        <v>8454</v>
      </c>
      <c r="L984" s="820" t="s">
        <v>19165</v>
      </c>
    </row>
    <row r="985" spans="1:12" x14ac:dyDescent="0.25">
      <c r="A985" s="820" t="s">
        <v>10096</v>
      </c>
      <c r="B985" s="824" t="s">
        <v>10097</v>
      </c>
      <c r="C985" s="820" t="b">
        <v>1</v>
      </c>
      <c r="D985" s="820" t="b">
        <v>1</v>
      </c>
      <c r="E985" s="820" t="b">
        <v>0</v>
      </c>
      <c r="F985" s="820" t="b">
        <v>0</v>
      </c>
      <c r="G985" s="820" t="b">
        <v>0</v>
      </c>
      <c r="H985" s="820" t="b">
        <v>0</v>
      </c>
      <c r="I985" s="820">
        <v>1</v>
      </c>
      <c r="J985" s="820">
        <v>12</v>
      </c>
      <c r="K985" s="820" t="s">
        <v>8454</v>
      </c>
      <c r="L985" s="820" t="s">
        <v>19166</v>
      </c>
    </row>
    <row r="986" spans="1:12" x14ac:dyDescent="0.25">
      <c r="A986" s="820" t="s">
        <v>10098</v>
      </c>
      <c r="B986" s="824" t="s">
        <v>10099</v>
      </c>
      <c r="C986" s="820" t="b">
        <v>1</v>
      </c>
      <c r="D986" s="820" t="b">
        <v>1</v>
      </c>
      <c r="E986" s="820" t="b">
        <v>0</v>
      </c>
      <c r="F986" s="820" t="b">
        <v>0</v>
      </c>
      <c r="G986" s="820" t="b">
        <v>0</v>
      </c>
      <c r="H986" s="820" t="b">
        <v>0</v>
      </c>
      <c r="I986" s="820">
        <v>1</v>
      </c>
      <c r="J986" s="820">
        <v>2</v>
      </c>
      <c r="K986" s="820" t="s">
        <v>8454</v>
      </c>
      <c r="L986" s="820" t="s">
        <v>19167</v>
      </c>
    </row>
    <row r="987" spans="1:12" x14ac:dyDescent="0.25">
      <c r="A987" s="820" t="s">
        <v>10100</v>
      </c>
      <c r="B987" s="824" t="s">
        <v>10101</v>
      </c>
      <c r="C987" s="820" t="b">
        <v>1</v>
      </c>
      <c r="D987" s="820" t="b">
        <v>1</v>
      </c>
      <c r="E987" s="820" t="b">
        <v>0</v>
      </c>
      <c r="F987" s="820" t="b">
        <v>0</v>
      </c>
      <c r="G987" s="820" t="b">
        <v>0</v>
      </c>
      <c r="H987" s="820" t="b">
        <v>0</v>
      </c>
      <c r="I987" s="820">
        <v>1</v>
      </c>
      <c r="J987" s="820">
        <v>2</v>
      </c>
      <c r="K987" s="820" t="s">
        <v>8454</v>
      </c>
      <c r="L987" s="820" t="s">
        <v>19168</v>
      </c>
    </row>
    <row r="988" spans="1:12" x14ac:dyDescent="0.25">
      <c r="A988" s="820" t="s">
        <v>10102</v>
      </c>
      <c r="B988" s="824" t="s">
        <v>10103</v>
      </c>
      <c r="C988" s="820" t="b">
        <v>1</v>
      </c>
      <c r="D988" s="820" t="b">
        <v>1</v>
      </c>
      <c r="E988" s="820" t="b">
        <v>0</v>
      </c>
      <c r="F988" s="820" t="b">
        <v>0</v>
      </c>
      <c r="G988" s="820" t="b">
        <v>0</v>
      </c>
      <c r="H988" s="820" t="b">
        <v>0</v>
      </c>
      <c r="I988" s="820">
        <v>1</v>
      </c>
      <c r="J988" s="820">
        <v>12</v>
      </c>
      <c r="K988" s="820" t="s">
        <v>8454</v>
      </c>
      <c r="L988" s="820" t="s">
        <v>19169</v>
      </c>
    </row>
    <row r="989" spans="1:12" x14ac:dyDescent="0.25">
      <c r="A989" s="820" t="s">
        <v>10104</v>
      </c>
      <c r="B989" s="824" t="s">
        <v>10105</v>
      </c>
      <c r="C989" s="820" t="b">
        <v>1</v>
      </c>
      <c r="D989" s="820" t="b">
        <v>1</v>
      </c>
      <c r="E989" s="820" t="b">
        <v>0</v>
      </c>
      <c r="F989" s="820" t="b">
        <v>0</v>
      </c>
      <c r="G989" s="820" t="b">
        <v>0</v>
      </c>
      <c r="H989" s="820" t="b">
        <v>0</v>
      </c>
      <c r="I989" s="820">
        <v>1</v>
      </c>
      <c r="J989" s="820">
        <v>12</v>
      </c>
      <c r="K989" s="820" t="s">
        <v>8454</v>
      </c>
      <c r="L989" s="820" t="s">
        <v>19170</v>
      </c>
    </row>
    <row r="990" spans="1:12" x14ac:dyDescent="0.25">
      <c r="A990" s="820" t="s">
        <v>10106</v>
      </c>
      <c r="B990" s="824" t="s">
        <v>10107</v>
      </c>
      <c r="C990" s="820" t="b">
        <v>1</v>
      </c>
      <c r="D990" s="820" t="b">
        <v>1</v>
      </c>
      <c r="E990" s="820" t="b">
        <v>0</v>
      </c>
      <c r="F990" s="820" t="b">
        <v>0</v>
      </c>
      <c r="G990" s="820" t="b">
        <v>0</v>
      </c>
      <c r="H990" s="820" t="b">
        <v>0</v>
      </c>
      <c r="I990" s="820">
        <v>1</v>
      </c>
      <c r="J990" s="820">
        <v>36</v>
      </c>
      <c r="K990" s="820" t="s">
        <v>8454</v>
      </c>
      <c r="L990" s="820" t="s">
        <v>19171</v>
      </c>
    </row>
    <row r="991" spans="1:12" x14ac:dyDescent="0.25">
      <c r="A991" s="820" t="s">
        <v>10108</v>
      </c>
      <c r="B991" s="824" t="s">
        <v>10109</v>
      </c>
      <c r="C991" s="820" t="b">
        <v>1</v>
      </c>
      <c r="D991" s="820" t="b">
        <v>1</v>
      </c>
      <c r="E991" s="820" t="b">
        <v>0</v>
      </c>
      <c r="F991" s="820" t="b">
        <v>0</v>
      </c>
      <c r="G991" s="820" t="b">
        <v>0</v>
      </c>
      <c r="H991" s="820" t="b">
        <v>0</v>
      </c>
      <c r="I991" s="820">
        <v>1</v>
      </c>
      <c r="J991" s="820">
        <v>4</v>
      </c>
      <c r="K991" s="820" t="s">
        <v>8454</v>
      </c>
      <c r="L991" s="820" t="s">
        <v>19172</v>
      </c>
    </row>
    <row r="992" spans="1:12" x14ac:dyDescent="0.25">
      <c r="A992" s="820" t="s">
        <v>10110</v>
      </c>
      <c r="B992" s="824" t="s">
        <v>10111</v>
      </c>
      <c r="C992" s="820" t="b">
        <v>1</v>
      </c>
      <c r="D992" s="820" t="b">
        <v>1</v>
      </c>
      <c r="E992" s="820" t="b">
        <v>0</v>
      </c>
      <c r="F992" s="820" t="b">
        <v>0</v>
      </c>
      <c r="G992" s="820" t="b">
        <v>0</v>
      </c>
      <c r="H992" s="820" t="b">
        <v>0</v>
      </c>
      <c r="I992" s="820">
        <v>1</v>
      </c>
      <c r="J992" s="820">
        <v>2</v>
      </c>
      <c r="K992" s="820" t="s">
        <v>8454</v>
      </c>
      <c r="L992" s="820" t="s">
        <v>19173</v>
      </c>
    </row>
    <row r="993" spans="1:12" x14ac:dyDescent="0.25">
      <c r="A993" s="820" t="s">
        <v>10112</v>
      </c>
      <c r="B993" s="824" t="s">
        <v>10113</v>
      </c>
      <c r="C993" s="820" t="b">
        <v>1</v>
      </c>
      <c r="D993" s="820" t="b">
        <v>1</v>
      </c>
      <c r="E993" s="820" t="b">
        <v>0</v>
      </c>
      <c r="F993" s="820" t="b">
        <v>0</v>
      </c>
      <c r="G993" s="820" t="b">
        <v>0</v>
      </c>
      <c r="H993" s="820" t="b">
        <v>0</v>
      </c>
      <c r="I993" s="820">
        <v>1</v>
      </c>
      <c r="J993" s="820">
        <v>1</v>
      </c>
      <c r="K993" s="820" t="s">
        <v>8454</v>
      </c>
      <c r="L993" s="820" t="s">
        <v>19174</v>
      </c>
    </row>
    <row r="994" spans="1:12" x14ac:dyDescent="0.25">
      <c r="A994" s="820" t="s">
        <v>10114</v>
      </c>
      <c r="B994" s="824" t="s">
        <v>10115</v>
      </c>
      <c r="C994" s="820" t="b">
        <v>1</v>
      </c>
      <c r="D994" s="820" t="b">
        <v>1</v>
      </c>
      <c r="E994" s="820" t="b">
        <v>0</v>
      </c>
      <c r="F994" s="820" t="b">
        <v>0</v>
      </c>
      <c r="G994" s="820" t="b">
        <v>0</v>
      </c>
      <c r="H994" s="820" t="b">
        <v>0</v>
      </c>
      <c r="I994" s="820">
        <v>1</v>
      </c>
      <c r="J994" s="820">
        <v>1</v>
      </c>
      <c r="K994" s="820" t="s">
        <v>8454</v>
      </c>
      <c r="L994" s="820" t="s">
        <v>19175</v>
      </c>
    </row>
    <row r="995" spans="1:12" x14ac:dyDescent="0.25">
      <c r="A995" s="820" t="s">
        <v>10116</v>
      </c>
      <c r="B995" s="824" t="s">
        <v>10117</v>
      </c>
      <c r="C995" s="820" t="b">
        <v>1</v>
      </c>
      <c r="D995" s="820" t="b">
        <v>1</v>
      </c>
      <c r="E995" s="820" t="b">
        <v>0</v>
      </c>
      <c r="F995" s="820" t="b">
        <v>0</v>
      </c>
      <c r="G995" s="820" t="b">
        <v>0</v>
      </c>
      <c r="H995" s="820" t="b">
        <v>0</v>
      </c>
      <c r="I995" s="820">
        <v>1</v>
      </c>
      <c r="J995" s="820">
        <v>1</v>
      </c>
      <c r="K995" s="820" t="s">
        <v>8454</v>
      </c>
      <c r="L995" s="820" t="s">
        <v>19176</v>
      </c>
    </row>
    <row r="996" spans="1:12" x14ac:dyDescent="0.25">
      <c r="A996" s="820" t="s">
        <v>10118</v>
      </c>
      <c r="B996" s="824" t="s">
        <v>10119</v>
      </c>
      <c r="C996" s="820" t="b">
        <v>1</v>
      </c>
      <c r="D996" s="820" t="b">
        <v>1</v>
      </c>
      <c r="E996" s="820" t="b">
        <v>0</v>
      </c>
      <c r="F996" s="820" t="b">
        <v>0</v>
      </c>
      <c r="G996" s="820" t="b">
        <v>0</v>
      </c>
      <c r="H996" s="820" t="b">
        <v>0</v>
      </c>
      <c r="I996" s="820">
        <v>1</v>
      </c>
      <c r="J996" s="820">
        <v>13</v>
      </c>
      <c r="K996" s="820" t="s">
        <v>8454</v>
      </c>
      <c r="L996" s="820" t="s">
        <v>19177</v>
      </c>
    </row>
    <row r="997" spans="1:12" x14ac:dyDescent="0.25">
      <c r="A997" s="820" t="s">
        <v>10120</v>
      </c>
      <c r="B997" s="824" t="s">
        <v>10121</v>
      </c>
      <c r="C997" s="820" t="b">
        <v>1</v>
      </c>
      <c r="D997" s="820" t="b">
        <v>1</v>
      </c>
      <c r="E997" s="820" t="b">
        <v>0</v>
      </c>
      <c r="F997" s="820" t="b">
        <v>0</v>
      </c>
      <c r="G997" s="820" t="b">
        <v>0</v>
      </c>
      <c r="H997" s="820" t="b">
        <v>0</v>
      </c>
      <c r="I997" s="820">
        <v>1</v>
      </c>
      <c r="J997" s="820">
        <v>3</v>
      </c>
      <c r="K997" s="820" t="s">
        <v>8454</v>
      </c>
      <c r="L997" s="820" t="s">
        <v>19178</v>
      </c>
    </row>
    <row r="998" spans="1:12" x14ac:dyDescent="0.25">
      <c r="A998" s="820" t="s">
        <v>10122</v>
      </c>
      <c r="B998" s="824" t="s">
        <v>10123</v>
      </c>
      <c r="C998" s="820" t="b">
        <v>1</v>
      </c>
      <c r="D998" s="820" t="b">
        <v>1</v>
      </c>
      <c r="E998" s="820" t="b">
        <v>0</v>
      </c>
      <c r="F998" s="820" t="b">
        <v>0</v>
      </c>
      <c r="G998" s="820" t="b">
        <v>0</v>
      </c>
      <c r="H998" s="820" t="b">
        <v>0</v>
      </c>
      <c r="I998" s="820">
        <v>1</v>
      </c>
      <c r="J998" s="820">
        <v>3</v>
      </c>
      <c r="K998" s="820" t="s">
        <v>8454</v>
      </c>
      <c r="L998" s="820" t="s">
        <v>19179</v>
      </c>
    </row>
    <row r="999" spans="1:12" x14ac:dyDescent="0.25">
      <c r="A999" s="820" t="s">
        <v>10124</v>
      </c>
      <c r="B999" s="824" t="s">
        <v>10125</v>
      </c>
      <c r="C999" s="820" t="b">
        <v>1</v>
      </c>
      <c r="D999" s="820" t="b">
        <v>1</v>
      </c>
      <c r="E999" s="820" t="b">
        <v>0</v>
      </c>
      <c r="F999" s="820" t="b">
        <v>0</v>
      </c>
      <c r="G999" s="820" t="b">
        <v>0</v>
      </c>
      <c r="H999" s="820" t="b">
        <v>0</v>
      </c>
      <c r="I999" s="820">
        <v>1</v>
      </c>
      <c r="J999" s="820">
        <v>13</v>
      </c>
      <c r="K999" s="820" t="s">
        <v>8454</v>
      </c>
      <c r="L999" s="820" t="s">
        <v>19180</v>
      </c>
    </row>
    <row r="1000" spans="1:12" x14ac:dyDescent="0.25">
      <c r="A1000" s="820" t="s">
        <v>10126</v>
      </c>
      <c r="B1000" s="824" t="s">
        <v>10127</v>
      </c>
      <c r="C1000" s="820" t="b">
        <v>1</v>
      </c>
      <c r="D1000" s="820" t="b">
        <v>1</v>
      </c>
      <c r="E1000" s="820" t="b">
        <v>0</v>
      </c>
      <c r="F1000" s="820" t="b">
        <v>0</v>
      </c>
      <c r="G1000" s="820" t="b">
        <v>0</v>
      </c>
      <c r="H1000" s="820" t="b">
        <v>0</v>
      </c>
      <c r="I1000" s="820">
        <v>1</v>
      </c>
      <c r="J1000" s="820">
        <v>13</v>
      </c>
      <c r="K1000" s="820" t="s">
        <v>8454</v>
      </c>
      <c r="L1000" s="820" t="s">
        <v>19181</v>
      </c>
    </row>
    <row r="1001" spans="1:12" x14ac:dyDescent="0.25">
      <c r="A1001" s="820" t="s">
        <v>10128</v>
      </c>
      <c r="B1001" s="824" t="s">
        <v>10129</v>
      </c>
      <c r="C1001" s="820" t="b">
        <v>1</v>
      </c>
      <c r="D1001" s="820" t="b">
        <v>1</v>
      </c>
      <c r="E1001" s="820" t="b">
        <v>0</v>
      </c>
      <c r="F1001" s="820" t="b">
        <v>0</v>
      </c>
      <c r="G1001" s="820" t="b">
        <v>0</v>
      </c>
      <c r="H1001" s="820" t="b">
        <v>0</v>
      </c>
      <c r="I1001" s="820">
        <v>1</v>
      </c>
      <c r="J1001" s="820">
        <v>39</v>
      </c>
      <c r="K1001" s="820" t="s">
        <v>8454</v>
      </c>
      <c r="L1001" s="820" t="s">
        <v>19182</v>
      </c>
    </row>
    <row r="1002" spans="1:12" x14ac:dyDescent="0.25">
      <c r="A1002" s="820" t="s">
        <v>10130</v>
      </c>
      <c r="B1002" s="824" t="s">
        <v>10131</v>
      </c>
      <c r="C1002" s="820" t="b">
        <v>1</v>
      </c>
      <c r="D1002" s="820" t="b">
        <v>1</v>
      </c>
      <c r="E1002" s="820" t="b">
        <v>0</v>
      </c>
      <c r="F1002" s="820" t="b">
        <v>0</v>
      </c>
      <c r="G1002" s="820" t="b">
        <v>0</v>
      </c>
      <c r="H1002" s="820" t="b">
        <v>0</v>
      </c>
      <c r="I1002" s="820">
        <v>1</v>
      </c>
      <c r="J1002" s="820">
        <v>6</v>
      </c>
      <c r="K1002" s="820" t="s">
        <v>8454</v>
      </c>
      <c r="L1002" s="820" t="s">
        <v>19183</v>
      </c>
    </row>
    <row r="1003" spans="1:12" x14ac:dyDescent="0.25">
      <c r="A1003" s="820" t="s">
        <v>10132</v>
      </c>
      <c r="B1003" s="824" t="s">
        <v>10133</v>
      </c>
      <c r="C1003" s="820" t="b">
        <v>1</v>
      </c>
      <c r="D1003" s="820" t="b">
        <v>1</v>
      </c>
      <c r="E1003" s="820" t="b">
        <v>0</v>
      </c>
      <c r="F1003" s="820" t="b">
        <v>0</v>
      </c>
      <c r="G1003" s="820" t="b">
        <v>0</v>
      </c>
      <c r="H1003" s="820" t="b">
        <v>0</v>
      </c>
      <c r="I1003" s="820">
        <v>1</v>
      </c>
      <c r="J1003" s="820">
        <v>1</v>
      </c>
      <c r="K1003" s="820" t="s">
        <v>8454</v>
      </c>
      <c r="L1003" s="820" t="s">
        <v>19184</v>
      </c>
    </row>
    <row r="1004" spans="1:12" x14ac:dyDescent="0.25">
      <c r="A1004" s="820" t="s">
        <v>10134</v>
      </c>
      <c r="B1004" s="824" t="s">
        <v>10135</v>
      </c>
      <c r="C1004" s="820" t="b">
        <v>1</v>
      </c>
      <c r="D1004" s="820" t="b">
        <v>1</v>
      </c>
      <c r="E1004" s="820" t="b">
        <v>0</v>
      </c>
      <c r="F1004" s="820" t="b">
        <v>0</v>
      </c>
      <c r="G1004" s="820" t="b">
        <v>0</v>
      </c>
      <c r="H1004" s="820" t="b">
        <v>0</v>
      </c>
      <c r="I1004" s="820">
        <v>1</v>
      </c>
      <c r="J1004" s="820">
        <v>4</v>
      </c>
      <c r="K1004" s="820" t="s">
        <v>8454</v>
      </c>
      <c r="L1004" s="820" t="s">
        <v>19185</v>
      </c>
    </row>
    <row r="1005" spans="1:12" x14ac:dyDescent="0.25">
      <c r="A1005" s="820" t="s">
        <v>10136</v>
      </c>
      <c r="B1005" s="824" t="s">
        <v>10137</v>
      </c>
      <c r="C1005" s="820" t="b">
        <v>1</v>
      </c>
      <c r="D1005" s="820" t="b">
        <v>1</v>
      </c>
      <c r="E1005" s="820" t="b">
        <v>0</v>
      </c>
      <c r="F1005" s="820" t="b">
        <v>0</v>
      </c>
      <c r="G1005" s="820" t="b">
        <v>0</v>
      </c>
      <c r="H1005" s="820" t="b">
        <v>0</v>
      </c>
      <c r="I1005" s="820">
        <v>1</v>
      </c>
      <c r="J1005" s="820">
        <v>1</v>
      </c>
      <c r="K1005" s="820" t="s">
        <v>8454</v>
      </c>
      <c r="L1005" s="820" t="s">
        <v>19186</v>
      </c>
    </row>
    <row r="1006" spans="1:12" x14ac:dyDescent="0.25">
      <c r="A1006" s="820" t="s">
        <v>10138</v>
      </c>
      <c r="B1006" s="824" t="s">
        <v>10139</v>
      </c>
      <c r="C1006" s="820" t="b">
        <v>1</v>
      </c>
      <c r="D1006" s="820" t="b">
        <v>1</v>
      </c>
      <c r="E1006" s="820" t="b">
        <v>0</v>
      </c>
      <c r="F1006" s="820" t="b">
        <v>0</v>
      </c>
      <c r="G1006" s="820" t="b">
        <v>0</v>
      </c>
      <c r="H1006" s="820" t="b">
        <v>0</v>
      </c>
      <c r="I1006" s="820">
        <v>1</v>
      </c>
      <c r="J1006" s="820">
        <v>1</v>
      </c>
      <c r="K1006" s="820" t="s">
        <v>8454</v>
      </c>
      <c r="L1006" s="820" t="s">
        <v>19187</v>
      </c>
    </row>
    <row r="1007" spans="1:12" x14ac:dyDescent="0.25">
      <c r="A1007" s="820" t="s">
        <v>10140</v>
      </c>
      <c r="B1007" s="824" t="s">
        <v>10141</v>
      </c>
      <c r="C1007" s="820" t="b">
        <v>1</v>
      </c>
      <c r="D1007" s="820" t="b">
        <v>1</v>
      </c>
      <c r="E1007" s="820" t="b">
        <v>0</v>
      </c>
      <c r="F1007" s="820" t="b">
        <v>0</v>
      </c>
      <c r="G1007" s="820" t="b">
        <v>0</v>
      </c>
      <c r="H1007" s="820" t="b">
        <v>0</v>
      </c>
      <c r="I1007" s="820">
        <v>1</v>
      </c>
      <c r="J1007" s="820">
        <v>1</v>
      </c>
      <c r="K1007" s="820" t="s">
        <v>8454</v>
      </c>
      <c r="L1007" s="820" t="s">
        <v>19188</v>
      </c>
    </row>
    <row r="1008" spans="1:12" x14ac:dyDescent="0.25">
      <c r="A1008" s="820" t="s">
        <v>10142</v>
      </c>
      <c r="B1008" s="824" t="s">
        <v>10143</v>
      </c>
      <c r="C1008" s="820" t="b">
        <v>1</v>
      </c>
      <c r="D1008" s="820" t="b">
        <v>1</v>
      </c>
      <c r="E1008" s="820" t="b">
        <v>0</v>
      </c>
      <c r="F1008" s="820" t="b">
        <v>0</v>
      </c>
      <c r="G1008" s="820" t="b">
        <v>0</v>
      </c>
      <c r="H1008" s="820" t="b">
        <v>0</v>
      </c>
      <c r="I1008" s="820">
        <v>1</v>
      </c>
      <c r="J1008" s="820">
        <v>8</v>
      </c>
      <c r="K1008" s="820" t="s">
        <v>8454</v>
      </c>
      <c r="L1008" s="820" t="s">
        <v>19189</v>
      </c>
    </row>
    <row r="1009" spans="1:12" x14ac:dyDescent="0.25">
      <c r="A1009" s="820" t="s">
        <v>10144</v>
      </c>
      <c r="B1009" s="824" t="s">
        <v>10145</v>
      </c>
      <c r="C1009" s="820" t="b">
        <v>1</v>
      </c>
      <c r="D1009" s="820" t="b">
        <v>1</v>
      </c>
      <c r="E1009" s="820" t="b">
        <v>0</v>
      </c>
      <c r="F1009" s="820" t="b">
        <v>0</v>
      </c>
      <c r="G1009" s="820" t="b">
        <v>0</v>
      </c>
      <c r="H1009" s="820" t="b">
        <v>0</v>
      </c>
      <c r="I1009" s="820">
        <v>1</v>
      </c>
      <c r="J1009" s="820">
        <v>4</v>
      </c>
      <c r="K1009" s="820" t="s">
        <v>8454</v>
      </c>
      <c r="L1009" s="820" t="s">
        <v>19190</v>
      </c>
    </row>
    <row r="1010" spans="1:12" x14ac:dyDescent="0.25">
      <c r="A1010" s="820" t="s">
        <v>10146</v>
      </c>
      <c r="B1010" s="824" t="s">
        <v>10147</v>
      </c>
      <c r="C1010" s="820" t="b">
        <v>1</v>
      </c>
      <c r="D1010" s="820" t="b">
        <v>1</v>
      </c>
      <c r="E1010" s="820" t="b">
        <v>0</v>
      </c>
      <c r="F1010" s="820" t="b">
        <v>0</v>
      </c>
      <c r="G1010" s="820" t="b">
        <v>0</v>
      </c>
      <c r="H1010" s="820" t="b">
        <v>0</v>
      </c>
      <c r="I1010" s="820">
        <v>1</v>
      </c>
      <c r="J1010" s="820">
        <v>2</v>
      </c>
      <c r="K1010" s="820" t="s">
        <v>8454</v>
      </c>
      <c r="L1010" s="820" t="s">
        <v>19191</v>
      </c>
    </row>
    <row r="1011" spans="1:12" x14ac:dyDescent="0.25">
      <c r="A1011" s="820" t="s">
        <v>10148</v>
      </c>
      <c r="B1011" s="824" t="s">
        <v>10149</v>
      </c>
      <c r="C1011" s="820" t="b">
        <v>1</v>
      </c>
      <c r="D1011" s="820" t="b">
        <v>1</v>
      </c>
      <c r="E1011" s="820" t="b">
        <v>0</v>
      </c>
      <c r="F1011" s="820" t="b">
        <v>0</v>
      </c>
      <c r="G1011" s="820" t="b">
        <v>0</v>
      </c>
      <c r="H1011" s="820" t="b">
        <v>0</v>
      </c>
      <c r="I1011" s="820">
        <v>1</v>
      </c>
      <c r="J1011" s="820">
        <v>16</v>
      </c>
      <c r="K1011" s="820" t="s">
        <v>8454</v>
      </c>
      <c r="L1011" s="820" t="s">
        <v>19192</v>
      </c>
    </row>
    <row r="1012" spans="1:12" x14ac:dyDescent="0.25">
      <c r="A1012" s="820" t="s">
        <v>10150</v>
      </c>
      <c r="B1012" s="824" t="s">
        <v>10151</v>
      </c>
      <c r="C1012" s="820" t="b">
        <v>1</v>
      </c>
      <c r="D1012" s="820" t="b">
        <v>1</v>
      </c>
      <c r="E1012" s="820" t="b">
        <v>0</v>
      </c>
      <c r="F1012" s="820" t="b">
        <v>0</v>
      </c>
      <c r="G1012" s="820" t="b">
        <v>0</v>
      </c>
      <c r="H1012" s="820" t="b">
        <v>0</v>
      </c>
      <c r="I1012" s="820">
        <v>1</v>
      </c>
      <c r="J1012" s="820">
        <v>8</v>
      </c>
      <c r="K1012" s="820" t="s">
        <v>8454</v>
      </c>
      <c r="L1012" s="820" t="s">
        <v>19193</v>
      </c>
    </row>
    <row r="1013" spans="1:12" x14ac:dyDescent="0.25">
      <c r="A1013" s="820" t="s">
        <v>10152</v>
      </c>
      <c r="B1013" s="824" t="s">
        <v>10153</v>
      </c>
      <c r="C1013" s="820" t="b">
        <v>1</v>
      </c>
      <c r="D1013" s="820" t="b">
        <v>1</v>
      </c>
      <c r="E1013" s="820" t="b">
        <v>0</v>
      </c>
      <c r="F1013" s="820" t="b">
        <v>0</v>
      </c>
      <c r="G1013" s="820" t="b">
        <v>0</v>
      </c>
      <c r="H1013" s="820" t="b">
        <v>0</v>
      </c>
      <c r="I1013" s="820">
        <v>1</v>
      </c>
      <c r="J1013" s="820">
        <v>32</v>
      </c>
      <c r="K1013" s="820" t="s">
        <v>8454</v>
      </c>
      <c r="L1013" s="820" t="s">
        <v>19194</v>
      </c>
    </row>
    <row r="1014" spans="1:12" x14ac:dyDescent="0.25">
      <c r="A1014" s="820" t="s">
        <v>10154</v>
      </c>
      <c r="B1014" s="824" t="s">
        <v>10155</v>
      </c>
      <c r="C1014" s="820" t="b">
        <v>1</v>
      </c>
      <c r="D1014" s="820" t="b">
        <v>1</v>
      </c>
      <c r="E1014" s="820" t="b">
        <v>0</v>
      </c>
      <c r="F1014" s="820" t="b">
        <v>0</v>
      </c>
      <c r="G1014" s="820" t="b">
        <v>0</v>
      </c>
      <c r="H1014" s="820" t="b">
        <v>0</v>
      </c>
      <c r="I1014" s="820">
        <v>1</v>
      </c>
      <c r="J1014" s="820">
        <v>4</v>
      </c>
      <c r="K1014" s="820" t="s">
        <v>8454</v>
      </c>
      <c r="L1014" s="820" t="s">
        <v>19195</v>
      </c>
    </row>
    <row r="1015" spans="1:12" x14ac:dyDescent="0.25">
      <c r="A1015" s="820" t="s">
        <v>10156</v>
      </c>
      <c r="B1015" s="824" t="s">
        <v>10157</v>
      </c>
      <c r="C1015" s="820" t="b">
        <v>1</v>
      </c>
      <c r="D1015" s="820" t="b">
        <v>1</v>
      </c>
      <c r="E1015" s="820" t="b">
        <v>0</v>
      </c>
      <c r="F1015" s="820" t="b">
        <v>0</v>
      </c>
      <c r="G1015" s="820" t="b">
        <v>0</v>
      </c>
      <c r="H1015" s="820" t="b">
        <v>0</v>
      </c>
      <c r="I1015" s="820">
        <v>1</v>
      </c>
      <c r="J1015" s="820">
        <v>3</v>
      </c>
      <c r="K1015" s="820" t="s">
        <v>8454</v>
      </c>
      <c r="L1015" s="820" t="s">
        <v>19196</v>
      </c>
    </row>
    <row r="1016" spans="1:12" x14ac:dyDescent="0.25">
      <c r="A1016" s="820" t="s">
        <v>10158</v>
      </c>
      <c r="B1016" s="824" t="s">
        <v>10159</v>
      </c>
      <c r="C1016" s="820" t="b">
        <v>1</v>
      </c>
      <c r="D1016" s="820" t="b">
        <v>1</v>
      </c>
      <c r="E1016" s="820" t="b">
        <v>0</v>
      </c>
      <c r="F1016" s="820" t="b">
        <v>0</v>
      </c>
      <c r="G1016" s="820" t="b">
        <v>0</v>
      </c>
      <c r="H1016" s="820" t="b">
        <v>0</v>
      </c>
      <c r="I1016" s="820">
        <v>1</v>
      </c>
      <c r="J1016" s="820">
        <v>1</v>
      </c>
      <c r="K1016" s="820" t="s">
        <v>8454</v>
      </c>
      <c r="L1016" s="820" t="s">
        <v>19197</v>
      </c>
    </row>
    <row r="1017" spans="1:12" x14ac:dyDescent="0.25">
      <c r="A1017" s="820" t="s">
        <v>10160</v>
      </c>
      <c r="B1017" s="824" t="s">
        <v>10141</v>
      </c>
      <c r="C1017" s="820" t="b">
        <v>1</v>
      </c>
      <c r="D1017" s="820" t="b">
        <v>1</v>
      </c>
      <c r="E1017" s="820" t="b">
        <v>0</v>
      </c>
      <c r="F1017" s="820" t="b">
        <v>0</v>
      </c>
      <c r="G1017" s="820" t="b">
        <v>0</v>
      </c>
      <c r="H1017" s="820" t="b">
        <v>0</v>
      </c>
      <c r="I1017" s="820">
        <v>1</v>
      </c>
      <c r="J1017" s="820">
        <v>1</v>
      </c>
      <c r="K1017" s="820" t="s">
        <v>8454</v>
      </c>
      <c r="L1017" s="820" t="s">
        <v>19188</v>
      </c>
    </row>
    <row r="1018" spans="1:12" x14ac:dyDescent="0.25">
      <c r="A1018" s="820" t="s">
        <v>10161</v>
      </c>
      <c r="B1018" s="824" t="s">
        <v>10162</v>
      </c>
      <c r="C1018" s="820" t="b">
        <v>1</v>
      </c>
      <c r="D1018" s="820" t="b">
        <v>1</v>
      </c>
      <c r="E1018" s="820" t="b">
        <v>0</v>
      </c>
      <c r="F1018" s="820" t="b">
        <v>0</v>
      </c>
      <c r="G1018" s="820" t="b">
        <v>0</v>
      </c>
      <c r="H1018" s="820" t="b">
        <v>0</v>
      </c>
      <c r="I1018" s="820">
        <v>1</v>
      </c>
      <c r="J1018" s="820">
        <v>13</v>
      </c>
      <c r="K1018" s="820" t="s">
        <v>8454</v>
      </c>
      <c r="L1018" s="820" t="s">
        <v>19198</v>
      </c>
    </row>
    <row r="1019" spans="1:12" x14ac:dyDescent="0.25">
      <c r="A1019" s="820" t="s">
        <v>10163</v>
      </c>
      <c r="B1019" s="824" t="s">
        <v>10164</v>
      </c>
      <c r="C1019" s="820" t="b">
        <v>1</v>
      </c>
      <c r="D1019" s="820" t="b">
        <v>1</v>
      </c>
      <c r="E1019" s="820" t="b">
        <v>0</v>
      </c>
      <c r="F1019" s="820" t="b">
        <v>0</v>
      </c>
      <c r="G1019" s="820" t="b">
        <v>0</v>
      </c>
      <c r="H1019" s="820" t="b">
        <v>0</v>
      </c>
      <c r="I1019" s="820">
        <v>1</v>
      </c>
      <c r="J1019" s="820">
        <v>1</v>
      </c>
      <c r="K1019" s="820" t="s">
        <v>8454</v>
      </c>
      <c r="L1019" s="820" t="s">
        <v>19199</v>
      </c>
    </row>
    <row r="1020" spans="1:12" x14ac:dyDescent="0.25">
      <c r="A1020" s="820" t="s">
        <v>10165</v>
      </c>
      <c r="B1020" s="824" t="s">
        <v>10166</v>
      </c>
      <c r="C1020" s="820" t="b">
        <v>1</v>
      </c>
      <c r="D1020" s="820" t="b">
        <v>1</v>
      </c>
      <c r="E1020" s="820" t="b">
        <v>0</v>
      </c>
      <c r="F1020" s="820" t="b">
        <v>0</v>
      </c>
      <c r="G1020" s="820" t="b">
        <v>0</v>
      </c>
      <c r="H1020" s="820" t="b">
        <v>0</v>
      </c>
      <c r="I1020" s="820">
        <v>1</v>
      </c>
      <c r="J1020" s="820">
        <v>1</v>
      </c>
      <c r="K1020" s="820" t="s">
        <v>8454</v>
      </c>
      <c r="L1020" s="820" t="s">
        <v>19200</v>
      </c>
    </row>
    <row r="1021" spans="1:12" x14ac:dyDescent="0.25">
      <c r="A1021" s="820" t="s">
        <v>10167</v>
      </c>
      <c r="B1021" s="824" t="s">
        <v>10168</v>
      </c>
      <c r="C1021" s="820" t="b">
        <v>1</v>
      </c>
      <c r="D1021" s="820" t="b">
        <v>1</v>
      </c>
      <c r="E1021" s="820" t="b">
        <v>0</v>
      </c>
      <c r="F1021" s="820" t="b">
        <v>0</v>
      </c>
      <c r="G1021" s="820" t="b">
        <v>0</v>
      </c>
      <c r="H1021" s="820" t="b">
        <v>0</v>
      </c>
      <c r="I1021" s="820">
        <v>1</v>
      </c>
      <c r="J1021" s="820">
        <v>26</v>
      </c>
      <c r="K1021" s="820" t="s">
        <v>8454</v>
      </c>
      <c r="L1021" s="820" t="s">
        <v>19201</v>
      </c>
    </row>
    <row r="1022" spans="1:12" x14ac:dyDescent="0.25">
      <c r="A1022" s="820" t="s">
        <v>10169</v>
      </c>
      <c r="B1022" s="824" t="s">
        <v>10170</v>
      </c>
      <c r="C1022" s="820" t="b">
        <v>1</v>
      </c>
      <c r="D1022" s="820" t="b">
        <v>1</v>
      </c>
      <c r="E1022" s="820" t="b">
        <v>0</v>
      </c>
      <c r="F1022" s="820" t="b">
        <v>0</v>
      </c>
      <c r="G1022" s="820" t="b">
        <v>0</v>
      </c>
      <c r="H1022" s="820" t="b">
        <v>0</v>
      </c>
      <c r="I1022" s="820">
        <v>1</v>
      </c>
      <c r="J1022" s="820">
        <v>13</v>
      </c>
      <c r="K1022" s="820" t="s">
        <v>8454</v>
      </c>
      <c r="L1022" s="820" t="s">
        <v>19202</v>
      </c>
    </row>
    <row r="1023" spans="1:12" x14ac:dyDescent="0.25">
      <c r="A1023" s="820" t="s">
        <v>10171</v>
      </c>
      <c r="B1023" s="824" t="s">
        <v>10172</v>
      </c>
      <c r="C1023" s="820" t="b">
        <v>1</v>
      </c>
      <c r="D1023" s="820" t="b">
        <v>1</v>
      </c>
      <c r="E1023" s="820" t="b">
        <v>0</v>
      </c>
      <c r="F1023" s="820" t="b">
        <v>0</v>
      </c>
      <c r="G1023" s="820" t="b">
        <v>0</v>
      </c>
      <c r="H1023" s="820" t="b">
        <v>0</v>
      </c>
      <c r="I1023" s="820">
        <v>1</v>
      </c>
      <c r="J1023" s="820">
        <v>52</v>
      </c>
      <c r="K1023" s="820" t="s">
        <v>8454</v>
      </c>
      <c r="L1023" s="820" t="s">
        <v>19203</v>
      </c>
    </row>
    <row r="1024" spans="1:12" x14ac:dyDescent="0.25">
      <c r="A1024" s="820" t="s">
        <v>10173</v>
      </c>
      <c r="B1024" s="824" t="s">
        <v>10174</v>
      </c>
      <c r="C1024" s="820" t="b">
        <v>1</v>
      </c>
      <c r="D1024" s="820" t="b">
        <v>1</v>
      </c>
      <c r="E1024" s="820" t="b">
        <v>0</v>
      </c>
      <c r="F1024" s="820" t="b">
        <v>0</v>
      </c>
      <c r="G1024" s="820" t="b">
        <v>0</v>
      </c>
      <c r="H1024" s="820" t="b">
        <v>0</v>
      </c>
      <c r="I1024" s="820">
        <v>1</v>
      </c>
      <c r="J1024" s="820">
        <v>2</v>
      </c>
      <c r="K1024" s="820" t="s">
        <v>8454</v>
      </c>
      <c r="L1024" s="820" t="s">
        <v>19204</v>
      </c>
    </row>
    <row r="1025" spans="1:12" x14ac:dyDescent="0.25">
      <c r="A1025" s="820" t="s">
        <v>10175</v>
      </c>
      <c r="B1025" s="824" t="s">
        <v>10176</v>
      </c>
      <c r="C1025" s="820" t="b">
        <v>1</v>
      </c>
      <c r="D1025" s="820" t="b">
        <v>1</v>
      </c>
      <c r="E1025" s="820" t="b">
        <v>0</v>
      </c>
      <c r="F1025" s="820" t="b">
        <v>0</v>
      </c>
      <c r="G1025" s="820" t="b">
        <v>0</v>
      </c>
      <c r="H1025" s="820" t="b">
        <v>0</v>
      </c>
      <c r="I1025" s="820">
        <v>1</v>
      </c>
      <c r="J1025" s="820">
        <v>3</v>
      </c>
      <c r="K1025" s="820" t="s">
        <v>8454</v>
      </c>
      <c r="L1025" s="820" t="s">
        <v>19205</v>
      </c>
    </row>
    <row r="1026" spans="1:12" x14ac:dyDescent="0.25">
      <c r="A1026" s="820" t="s">
        <v>10177</v>
      </c>
      <c r="B1026" s="824" t="s">
        <v>10178</v>
      </c>
      <c r="C1026" s="820" t="b">
        <v>1</v>
      </c>
      <c r="D1026" s="820" t="b">
        <v>1</v>
      </c>
      <c r="E1026" s="820" t="b">
        <v>0</v>
      </c>
      <c r="F1026" s="820" t="b">
        <v>0</v>
      </c>
      <c r="G1026" s="820" t="b">
        <v>0</v>
      </c>
      <c r="H1026" s="820" t="b">
        <v>0</v>
      </c>
      <c r="I1026" s="820">
        <v>1</v>
      </c>
      <c r="J1026" s="820">
        <v>1</v>
      </c>
      <c r="K1026" s="820" t="s">
        <v>8454</v>
      </c>
      <c r="L1026" s="820" t="s">
        <v>19206</v>
      </c>
    </row>
    <row r="1027" spans="1:12" x14ac:dyDescent="0.25">
      <c r="A1027" s="820" t="s">
        <v>10179</v>
      </c>
      <c r="B1027" s="824" t="s">
        <v>10180</v>
      </c>
      <c r="C1027" s="820" t="b">
        <v>1</v>
      </c>
      <c r="D1027" s="820" t="b">
        <v>1</v>
      </c>
      <c r="E1027" s="820" t="b">
        <v>0</v>
      </c>
      <c r="F1027" s="820" t="b">
        <v>0</v>
      </c>
      <c r="G1027" s="820" t="b">
        <v>0</v>
      </c>
      <c r="H1027" s="820" t="b">
        <v>0</v>
      </c>
      <c r="I1027" s="820">
        <v>1</v>
      </c>
      <c r="J1027" s="820">
        <v>1</v>
      </c>
      <c r="K1027" s="820" t="s">
        <v>8454</v>
      </c>
      <c r="L1027" s="820" t="s">
        <v>19207</v>
      </c>
    </row>
    <row r="1028" spans="1:12" x14ac:dyDescent="0.25">
      <c r="A1028" s="820" t="s">
        <v>10181</v>
      </c>
      <c r="B1028" s="824" t="s">
        <v>10182</v>
      </c>
      <c r="C1028" s="820" t="b">
        <v>1</v>
      </c>
      <c r="D1028" s="820" t="b">
        <v>1</v>
      </c>
      <c r="E1028" s="820" t="b">
        <v>0</v>
      </c>
      <c r="F1028" s="820" t="b">
        <v>0</v>
      </c>
      <c r="G1028" s="820" t="b">
        <v>0</v>
      </c>
      <c r="H1028" s="820" t="b">
        <v>0</v>
      </c>
      <c r="I1028" s="820">
        <v>1</v>
      </c>
      <c r="J1028" s="820">
        <v>1</v>
      </c>
      <c r="K1028" s="820" t="s">
        <v>8454</v>
      </c>
      <c r="L1028" s="820" t="s">
        <v>19208</v>
      </c>
    </row>
    <row r="1029" spans="1:12" x14ac:dyDescent="0.25">
      <c r="A1029" s="820" t="s">
        <v>10183</v>
      </c>
      <c r="B1029" s="824" t="s">
        <v>10184</v>
      </c>
      <c r="C1029" s="820" t="b">
        <v>1</v>
      </c>
      <c r="D1029" s="820" t="b">
        <v>1</v>
      </c>
      <c r="E1029" s="820" t="b">
        <v>0</v>
      </c>
      <c r="F1029" s="820" t="b">
        <v>0</v>
      </c>
      <c r="G1029" s="820" t="b">
        <v>0</v>
      </c>
      <c r="H1029" s="820" t="b">
        <v>0</v>
      </c>
      <c r="I1029" s="820">
        <v>1</v>
      </c>
      <c r="J1029" s="820">
        <v>8</v>
      </c>
      <c r="K1029" s="820" t="s">
        <v>8454</v>
      </c>
      <c r="L1029" s="820" t="s">
        <v>19209</v>
      </c>
    </row>
    <row r="1030" spans="1:12" x14ac:dyDescent="0.25">
      <c r="A1030" s="820" t="s">
        <v>10185</v>
      </c>
      <c r="B1030" s="824" t="s">
        <v>10186</v>
      </c>
      <c r="C1030" s="820" t="b">
        <v>1</v>
      </c>
      <c r="D1030" s="820" t="b">
        <v>1</v>
      </c>
      <c r="E1030" s="820" t="b">
        <v>0</v>
      </c>
      <c r="F1030" s="820" t="b">
        <v>0</v>
      </c>
      <c r="G1030" s="820" t="b">
        <v>0</v>
      </c>
      <c r="H1030" s="820" t="b">
        <v>0</v>
      </c>
      <c r="I1030" s="820">
        <v>1</v>
      </c>
      <c r="J1030" s="820">
        <v>6</v>
      </c>
      <c r="K1030" s="820" t="s">
        <v>8454</v>
      </c>
      <c r="L1030" s="820" t="s">
        <v>19210</v>
      </c>
    </row>
    <row r="1031" spans="1:12" x14ac:dyDescent="0.25">
      <c r="A1031" s="820" t="s">
        <v>10187</v>
      </c>
      <c r="B1031" s="824" t="s">
        <v>10188</v>
      </c>
      <c r="C1031" s="820" t="b">
        <v>1</v>
      </c>
      <c r="D1031" s="820" t="b">
        <v>1</v>
      </c>
      <c r="E1031" s="820" t="b">
        <v>0</v>
      </c>
      <c r="F1031" s="820" t="b">
        <v>0</v>
      </c>
      <c r="G1031" s="820" t="b">
        <v>0</v>
      </c>
      <c r="H1031" s="820" t="b">
        <v>0</v>
      </c>
      <c r="I1031" s="820">
        <v>1</v>
      </c>
      <c r="J1031" s="820">
        <v>3</v>
      </c>
      <c r="K1031" s="820" t="s">
        <v>8454</v>
      </c>
      <c r="L1031" s="820" t="s">
        <v>19211</v>
      </c>
    </row>
    <row r="1032" spans="1:12" x14ac:dyDescent="0.25">
      <c r="A1032" s="820" t="s">
        <v>10189</v>
      </c>
      <c r="B1032" s="824" t="s">
        <v>10190</v>
      </c>
      <c r="C1032" s="820" t="b">
        <v>1</v>
      </c>
      <c r="D1032" s="820" t="b">
        <v>1</v>
      </c>
      <c r="E1032" s="820" t="b">
        <v>0</v>
      </c>
      <c r="F1032" s="820" t="b">
        <v>0</v>
      </c>
      <c r="G1032" s="820" t="b">
        <v>0</v>
      </c>
      <c r="H1032" s="820" t="b">
        <v>0</v>
      </c>
      <c r="I1032" s="820">
        <v>1</v>
      </c>
      <c r="J1032" s="820">
        <v>16</v>
      </c>
      <c r="K1032" s="820" t="s">
        <v>8454</v>
      </c>
      <c r="L1032" s="820" t="s">
        <v>19212</v>
      </c>
    </row>
    <row r="1033" spans="1:12" x14ac:dyDescent="0.25">
      <c r="A1033" s="820" t="s">
        <v>10191</v>
      </c>
      <c r="B1033" s="824" t="s">
        <v>10192</v>
      </c>
      <c r="C1033" s="820" t="b">
        <v>1</v>
      </c>
      <c r="D1033" s="820" t="b">
        <v>1</v>
      </c>
      <c r="E1033" s="820" t="b">
        <v>0</v>
      </c>
      <c r="F1033" s="820" t="b">
        <v>0</v>
      </c>
      <c r="G1033" s="820" t="b">
        <v>0</v>
      </c>
      <c r="H1033" s="820" t="b">
        <v>0</v>
      </c>
      <c r="I1033" s="820">
        <v>1</v>
      </c>
      <c r="J1033" s="820">
        <v>8</v>
      </c>
      <c r="K1033" s="820" t="s">
        <v>8454</v>
      </c>
      <c r="L1033" s="820" t="s">
        <v>19213</v>
      </c>
    </row>
    <row r="1034" spans="1:12" x14ac:dyDescent="0.25">
      <c r="A1034" s="820" t="s">
        <v>10193</v>
      </c>
      <c r="B1034" s="824" t="s">
        <v>10194</v>
      </c>
      <c r="C1034" s="820" t="b">
        <v>1</v>
      </c>
      <c r="D1034" s="820" t="b">
        <v>1</v>
      </c>
      <c r="E1034" s="820" t="b">
        <v>0</v>
      </c>
      <c r="F1034" s="820" t="b">
        <v>0</v>
      </c>
      <c r="G1034" s="820" t="b">
        <v>0</v>
      </c>
      <c r="H1034" s="820" t="b">
        <v>0</v>
      </c>
      <c r="I1034" s="820">
        <v>1</v>
      </c>
      <c r="J1034" s="820">
        <v>32</v>
      </c>
      <c r="K1034" s="820" t="s">
        <v>8454</v>
      </c>
      <c r="L1034" s="820" t="s">
        <v>19214</v>
      </c>
    </row>
    <row r="1035" spans="1:12" x14ac:dyDescent="0.25">
      <c r="A1035" s="820" t="s">
        <v>10195</v>
      </c>
      <c r="B1035" s="824" t="s">
        <v>10196</v>
      </c>
      <c r="C1035" s="820" t="b">
        <v>1</v>
      </c>
      <c r="D1035" s="820" t="b">
        <v>1</v>
      </c>
      <c r="E1035" s="820" t="b">
        <v>0</v>
      </c>
      <c r="F1035" s="820" t="b">
        <v>0</v>
      </c>
      <c r="G1035" s="820" t="b">
        <v>0</v>
      </c>
      <c r="H1035" s="820" t="b">
        <v>0</v>
      </c>
      <c r="I1035" s="820">
        <v>1</v>
      </c>
      <c r="J1035" s="820">
        <v>6</v>
      </c>
      <c r="K1035" s="820" t="s">
        <v>8454</v>
      </c>
      <c r="L1035" s="820" t="s">
        <v>19215</v>
      </c>
    </row>
    <row r="1036" spans="1:12" x14ac:dyDescent="0.25">
      <c r="A1036" s="820" t="s">
        <v>10197</v>
      </c>
      <c r="B1036" s="824" t="s">
        <v>10198</v>
      </c>
      <c r="C1036" s="820" t="b">
        <v>1</v>
      </c>
      <c r="D1036" s="820" t="b">
        <v>1</v>
      </c>
      <c r="E1036" s="820" t="b">
        <v>0</v>
      </c>
      <c r="F1036" s="820" t="b">
        <v>0</v>
      </c>
      <c r="G1036" s="820" t="b">
        <v>0</v>
      </c>
      <c r="H1036" s="820" t="b">
        <v>0</v>
      </c>
      <c r="I1036" s="820">
        <v>1</v>
      </c>
      <c r="J1036" s="820">
        <v>3</v>
      </c>
      <c r="K1036" s="820" t="s">
        <v>8454</v>
      </c>
      <c r="L1036" s="820" t="s">
        <v>19216</v>
      </c>
    </row>
    <row r="1037" spans="1:12" x14ac:dyDescent="0.25">
      <c r="A1037" s="820" t="s">
        <v>10199</v>
      </c>
      <c r="B1037" s="824" t="s">
        <v>10200</v>
      </c>
      <c r="C1037" s="820" t="b">
        <v>1</v>
      </c>
      <c r="D1037" s="820" t="b">
        <v>1</v>
      </c>
      <c r="E1037" s="820" t="b">
        <v>0</v>
      </c>
      <c r="F1037" s="820" t="b">
        <v>0</v>
      </c>
      <c r="G1037" s="820" t="b">
        <v>0</v>
      </c>
      <c r="H1037" s="820" t="b">
        <v>0</v>
      </c>
      <c r="I1037" s="820">
        <v>1</v>
      </c>
      <c r="J1037" s="820">
        <v>4</v>
      </c>
      <c r="K1037" s="820" t="s">
        <v>8454</v>
      </c>
      <c r="L1037" s="820" t="s">
        <v>19217</v>
      </c>
    </row>
    <row r="1038" spans="1:12" x14ac:dyDescent="0.25">
      <c r="A1038" s="820" t="s">
        <v>10201</v>
      </c>
      <c r="B1038" s="824" t="s">
        <v>10202</v>
      </c>
      <c r="C1038" s="820" t="b">
        <v>1</v>
      </c>
      <c r="D1038" s="820" t="b">
        <v>1</v>
      </c>
      <c r="E1038" s="820" t="b">
        <v>0</v>
      </c>
      <c r="F1038" s="820" t="b">
        <v>0</v>
      </c>
      <c r="G1038" s="820" t="b">
        <v>0</v>
      </c>
      <c r="H1038" s="820" t="b">
        <v>0</v>
      </c>
      <c r="I1038" s="820">
        <v>1</v>
      </c>
      <c r="J1038" s="820">
        <v>1</v>
      </c>
      <c r="K1038" s="820" t="s">
        <v>8454</v>
      </c>
      <c r="L1038" s="820" t="s">
        <v>19218</v>
      </c>
    </row>
    <row r="1039" spans="1:12" x14ac:dyDescent="0.25">
      <c r="A1039" s="820" t="s">
        <v>10203</v>
      </c>
      <c r="B1039" s="824" t="s">
        <v>10182</v>
      </c>
      <c r="C1039" s="820" t="b">
        <v>1</v>
      </c>
      <c r="D1039" s="820" t="b">
        <v>1</v>
      </c>
      <c r="E1039" s="820" t="b">
        <v>0</v>
      </c>
      <c r="F1039" s="820" t="b">
        <v>0</v>
      </c>
      <c r="G1039" s="820" t="b">
        <v>0</v>
      </c>
      <c r="H1039" s="820" t="b">
        <v>0</v>
      </c>
      <c r="I1039" s="820">
        <v>1</v>
      </c>
      <c r="J1039" s="820">
        <v>1</v>
      </c>
      <c r="K1039" s="820" t="s">
        <v>8454</v>
      </c>
      <c r="L1039" s="820" t="s">
        <v>19208</v>
      </c>
    </row>
    <row r="1040" spans="1:12" x14ac:dyDescent="0.25">
      <c r="A1040" s="820" t="s">
        <v>10204</v>
      </c>
      <c r="B1040" s="824" t="s">
        <v>10205</v>
      </c>
      <c r="C1040" s="820" t="b">
        <v>1</v>
      </c>
      <c r="D1040" s="820" t="b">
        <v>1</v>
      </c>
      <c r="E1040" s="820" t="b">
        <v>0</v>
      </c>
      <c r="F1040" s="820" t="b">
        <v>0</v>
      </c>
      <c r="G1040" s="820" t="b">
        <v>0</v>
      </c>
      <c r="H1040" s="820" t="b">
        <v>0</v>
      </c>
      <c r="I1040" s="820">
        <v>1</v>
      </c>
      <c r="J1040" s="820">
        <v>14</v>
      </c>
      <c r="K1040" s="820" t="s">
        <v>8454</v>
      </c>
      <c r="L1040" s="820" t="s">
        <v>19219</v>
      </c>
    </row>
    <row r="1041" spans="1:12" x14ac:dyDescent="0.25">
      <c r="A1041" s="820" t="s">
        <v>10206</v>
      </c>
      <c r="B1041" s="824" t="s">
        <v>10207</v>
      </c>
      <c r="C1041" s="820" t="b">
        <v>1</v>
      </c>
      <c r="D1041" s="820" t="b">
        <v>1</v>
      </c>
      <c r="E1041" s="820" t="b">
        <v>0</v>
      </c>
      <c r="F1041" s="820" t="b">
        <v>0</v>
      </c>
      <c r="G1041" s="820" t="b">
        <v>0</v>
      </c>
      <c r="H1041" s="820" t="b">
        <v>0</v>
      </c>
      <c r="I1041" s="820">
        <v>1</v>
      </c>
      <c r="J1041" s="820">
        <v>4</v>
      </c>
      <c r="K1041" s="820" t="s">
        <v>8454</v>
      </c>
      <c r="L1041" s="820" t="s">
        <v>19220</v>
      </c>
    </row>
    <row r="1042" spans="1:12" x14ac:dyDescent="0.25">
      <c r="A1042" s="820" t="s">
        <v>10208</v>
      </c>
      <c r="B1042" s="824" t="s">
        <v>10209</v>
      </c>
      <c r="C1042" s="820" t="b">
        <v>1</v>
      </c>
      <c r="D1042" s="820" t="b">
        <v>1</v>
      </c>
      <c r="E1042" s="820" t="b">
        <v>0</v>
      </c>
      <c r="F1042" s="820" t="b">
        <v>0</v>
      </c>
      <c r="G1042" s="820" t="b">
        <v>0</v>
      </c>
      <c r="H1042" s="820" t="b">
        <v>0</v>
      </c>
      <c r="I1042" s="820">
        <v>1</v>
      </c>
      <c r="J1042" s="820">
        <v>2</v>
      </c>
      <c r="K1042" s="820" t="s">
        <v>8454</v>
      </c>
      <c r="L1042" s="820" t="s">
        <v>19221</v>
      </c>
    </row>
    <row r="1043" spans="1:12" x14ac:dyDescent="0.25">
      <c r="A1043" s="820" t="s">
        <v>10210</v>
      </c>
      <c r="B1043" s="824" t="s">
        <v>10211</v>
      </c>
      <c r="C1043" s="820" t="b">
        <v>1</v>
      </c>
      <c r="D1043" s="820" t="b">
        <v>1</v>
      </c>
      <c r="E1043" s="820" t="b">
        <v>0</v>
      </c>
      <c r="F1043" s="820" t="b">
        <v>0</v>
      </c>
      <c r="G1043" s="820" t="b">
        <v>0</v>
      </c>
      <c r="H1043" s="820" t="b">
        <v>0</v>
      </c>
      <c r="I1043" s="820">
        <v>1</v>
      </c>
      <c r="J1043" s="820">
        <v>28</v>
      </c>
      <c r="K1043" s="820" t="s">
        <v>8454</v>
      </c>
      <c r="L1043" s="820" t="s">
        <v>19222</v>
      </c>
    </row>
    <row r="1044" spans="1:12" x14ac:dyDescent="0.25">
      <c r="A1044" s="820" t="s">
        <v>10212</v>
      </c>
      <c r="B1044" s="824" t="s">
        <v>10213</v>
      </c>
      <c r="C1044" s="820" t="b">
        <v>1</v>
      </c>
      <c r="D1044" s="820" t="b">
        <v>1</v>
      </c>
      <c r="E1044" s="820" t="b">
        <v>0</v>
      </c>
      <c r="F1044" s="820" t="b">
        <v>0</v>
      </c>
      <c r="G1044" s="820" t="b">
        <v>0</v>
      </c>
      <c r="H1044" s="820" t="b">
        <v>0</v>
      </c>
      <c r="I1044" s="820">
        <v>1</v>
      </c>
      <c r="J1044" s="820">
        <v>14</v>
      </c>
      <c r="K1044" s="820" t="s">
        <v>8454</v>
      </c>
      <c r="L1044" s="820" t="s">
        <v>19223</v>
      </c>
    </row>
    <row r="1045" spans="1:12" x14ac:dyDescent="0.25">
      <c r="A1045" s="820" t="s">
        <v>10214</v>
      </c>
      <c r="B1045" s="824" t="s">
        <v>10215</v>
      </c>
      <c r="C1045" s="820" t="b">
        <v>1</v>
      </c>
      <c r="D1045" s="820" t="b">
        <v>1</v>
      </c>
      <c r="E1045" s="820" t="b">
        <v>0</v>
      </c>
      <c r="F1045" s="820" t="b">
        <v>0</v>
      </c>
      <c r="G1045" s="820" t="b">
        <v>0</v>
      </c>
      <c r="H1045" s="820" t="b">
        <v>0</v>
      </c>
      <c r="I1045" s="820">
        <v>1</v>
      </c>
      <c r="J1045" s="820">
        <v>56</v>
      </c>
      <c r="K1045" s="820" t="s">
        <v>8454</v>
      </c>
      <c r="L1045" s="820" t="s">
        <v>19224</v>
      </c>
    </row>
    <row r="1046" spans="1:12" x14ac:dyDescent="0.25">
      <c r="A1046" s="820" t="s">
        <v>10216</v>
      </c>
      <c r="B1046" s="824" t="s">
        <v>10217</v>
      </c>
      <c r="C1046" s="820" t="b">
        <v>1</v>
      </c>
      <c r="D1046" s="820" t="b">
        <v>1</v>
      </c>
      <c r="E1046" s="820" t="b">
        <v>0</v>
      </c>
      <c r="F1046" s="820" t="b">
        <v>0</v>
      </c>
      <c r="G1046" s="820" t="b">
        <v>0</v>
      </c>
      <c r="H1046" s="820" t="b">
        <v>0</v>
      </c>
      <c r="I1046" s="820">
        <v>1</v>
      </c>
      <c r="J1046" s="820">
        <v>4</v>
      </c>
      <c r="K1046" s="820" t="s">
        <v>8454</v>
      </c>
      <c r="L1046" s="820" t="s">
        <v>19225</v>
      </c>
    </row>
    <row r="1047" spans="1:12" x14ac:dyDescent="0.25">
      <c r="A1047" s="820" t="s">
        <v>10218</v>
      </c>
      <c r="B1047" s="824" t="s">
        <v>10219</v>
      </c>
      <c r="C1047" s="820" t="b">
        <v>1</v>
      </c>
      <c r="D1047" s="820" t="b">
        <v>1</v>
      </c>
      <c r="E1047" s="820" t="b">
        <v>0</v>
      </c>
      <c r="F1047" s="820" t="b">
        <v>0</v>
      </c>
      <c r="G1047" s="820" t="b">
        <v>0</v>
      </c>
      <c r="H1047" s="820" t="b">
        <v>0</v>
      </c>
      <c r="I1047" s="820">
        <v>1</v>
      </c>
      <c r="J1047" s="820">
        <v>3</v>
      </c>
      <c r="K1047" s="820" t="s">
        <v>8454</v>
      </c>
      <c r="L1047" s="820" t="s">
        <v>19226</v>
      </c>
    </row>
    <row r="1048" spans="1:12" x14ac:dyDescent="0.25">
      <c r="A1048" s="820" t="s">
        <v>10220</v>
      </c>
      <c r="B1048" s="824" t="s">
        <v>10221</v>
      </c>
      <c r="C1048" s="820" t="b">
        <v>1</v>
      </c>
      <c r="D1048" s="820" t="b">
        <v>1</v>
      </c>
      <c r="E1048" s="820" t="b">
        <v>0</v>
      </c>
      <c r="F1048" s="820" t="b">
        <v>0</v>
      </c>
      <c r="G1048" s="820" t="b">
        <v>0</v>
      </c>
      <c r="H1048" s="820" t="b">
        <v>0</v>
      </c>
      <c r="I1048" s="820">
        <v>1</v>
      </c>
      <c r="J1048" s="820">
        <v>4</v>
      </c>
      <c r="K1048" s="820" t="s">
        <v>8454</v>
      </c>
      <c r="L1048" s="820" t="s">
        <v>19227</v>
      </c>
    </row>
    <row r="1049" spans="1:12" x14ac:dyDescent="0.25">
      <c r="A1049" s="820" t="s">
        <v>10222</v>
      </c>
      <c r="B1049" s="824" t="s">
        <v>10223</v>
      </c>
      <c r="C1049" s="820" t="b">
        <v>1</v>
      </c>
      <c r="D1049" s="820" t="b">
        <v>1</v>
      </c>
      <c r="E1049" s="820" t="b">
        <v>0</v>
      </c>
      <c r="F1049" s="820" t="b">
        <v>0</v>
      </c>
      <c r="G1049" s="820" t="b">
        <v>0</v>
      </c>
      <c r="H1049" s="820" t="b">
        <v>0</v>
      </c>
      <c r="I1049" s="820">
        <v>1</v>
      </c>
      <c r="J1049" s="820">
        <v>1</v>
      </c>
      <c r="K1049" s="820" t="s">
        <v>8454</v>
      </c>
      <c r="L1049" s="820" t="s">
        <v>19228</v>
      </c>
    </row>
    <row r="1050" spans="1:12" x14ac:dyDescent="0.25">
      <c r="A1050" s="820" t="s">
        <v>10224</v>
      </c>
      <c r="B1050" s="824" t="s">
        <v>10225</v>
      </c>
      <c r="C1050" s="820" t="b">
        <v>1</v>
      </c>
      <c r="D1050" s="820" t="b">
        <v>1</v>
      </c>
      <c r="E1050" s="820" t="b">
        <v>0</v>
      </c>
      <c r="F1050" s="820" t="b">
        <v>0</v>
      </c>
      <c r="G1050" s="820" t="b">
        <v>0</v>
      </c>
      <c r="H1050" s="820" t="b">
        <v>0</v>
      </c>
      <c r="I1050" s="820">
        <v>1</v>
      </c>
      <c r="J1050" s="820">
        <v>1</v>
      </c>
      <c r="K1050" s="820" t="s">
        <v>8454</v>
      </c>
      <c r="L1050" s="820" t="s">
        <v>19229</v>
      </c>
    </row>
    <row r="1051" spans="1:12" x14ac:dyDescent="0.25">
      <c r="A1051" s="820" t="s">
        <v>10226</v>
      </c>
      <c r="B1051" s="824" t="s">
        <v>10227</v>
      </c>
      <c r="C1051" s="820" t="b">
        <v>1</v>
      </c>
      <c r="D1051" s="820" t="b">
        <v>1</v>
      </c>
      <c r="E1051" s="820" t="b">
        <v>0</v>
      </c>
      <c r="F1051" s="820" t="b">
        <v>0</v>
      </c>
      <c r="G1051" s="820" t="b">
        <v>0</v>
      </c>
      <c r="H1051" s="820" t="b">
        <v>0</v>
      </c>
      <c r="I1051" s="820">
        <v>1</v>
      </c>
      <c r="J1051" s="820">
        <v>1</v>
      </c>
      <c r="K1051" s="820" t="s">
        <v>8454</v>
      </c>
      <c r="L1051" s="820" t="s">
        <v>19230</v>
      </c>
    </row>
    <row r="1052" spans="1:12" x14ac:dyDescent="0.25">
      <c r="A1052" s="820" t="s">
        <v>10228</v>
      </c>
      <c r="B1052" s="824" t="s">
        <v>10229</v>
      </c>
      <c r="C1052" s="820" t="b">
        <v>1</v>
      </c>
      <c r="D1052" s="820" t="b">
        <v>1</v>
      </c>
      <c r="E1052" s="820" t="b">
        <v>0</v>
      </c>
      <c r="F1052" s="820" t="b">
        <v>0</v>
      </c>
      <c r="G1052" s="820" t="b">
        <v>0</v>
      </c>
      <c r="H1052" s="820" t="b">
        <v>0</v>
      </c>
      <c r="I1052" s="820">
        <v>1</v>
      </c>
      <c r="J1052" s="820">
        <v>228</v>
      </c>
      <c r="K1052" s="820" t="s">
        <v>8454</v>
      </c>
      <c r="L1052" s="820" t="s">
        <v>19231</v>
      </c>
    </row>
    <row r="1053" spans="1:12" x14ac:dyDescent="0.25">
      <c r="A1053" s="820" t="s">
        <v>10230</v>
      </c>
      <c r="B1053" s="824" t="s">
        <v>10231</v>
      </c>
      <c r="C1053" s="820" t="b">
        <v>1</v>
      </c>
      <c r="D1053" s="820" t="b">
        <v>1</v>
      </c>
      <c r="E1053" s="820" t="b">
        <v>0</v>
      </c>
      <c r="F1053" s="820" t="b">
        <v>0</v>
      </c>
      <c r="G1053" s="820" t="b">
        <v>0</v>
      </c>
      <c r="H1053" s="820" t="b">
        <v>0</v>
      </c>
      <c r="I1053" s="820">
        <v>1</v>
      </c>
      <c r="J1053" s="820">
        <v>12</v>
      </c>
      <c r="K1053" s="820" t="s">
        <v>8454</v>
      </c>
      <c r="L1053" s="820" t="s">
        <v>19232</v>
      </c>
    </row>
    <row r="1054" spans="1:12" x14ac:dyDescent="0.25">
      <c r="A1054" s="820" t="s">
        <v>10232</v>
      </c>
      <c r="B1054" s="824" t="s">
        <v>10233</v>
      </c>
      <c r="C1054" s="820" t="b">
        <v>1</v>
      </c>
      <c r="D1054" s="820" t="b">
        <v>1</v>
      </c>
      <c r="E1054" s="820" t="b">
        <v>0</v>
      </c>
      <c r="F1054" s="820" t="b">
        <v>0</v>
      </c>
      <c r="G1054" s="820" t="b">
        <v>0</v>
      </c>
      <c r="H1054" s="820" t="b">
        <v>0</v>
      </c>
      <c r="I1054" s="820">
        <v>1</v>
      </c>
      <c r="J1054" s="820">
        <v>12</v>
      </c>
      <c r="K1054" s="820" t="s">
        <v>8454</v>
      </c>
      <c r="L1054" s="820" t="s">
        <v>19233</v>
      </c>
    </row>
    <row r="1055" spans="1:12" x14ac:dyDescent="0.25">
      <c r="A1055" s="820" t="s">
        <v>10234</v>
      </c>
      <c r="B1055" s="824" t="s">
        <v>10235</v>
      </c>
      <c r="C1055" s="820" t="b">
        <v>1</v>
      </c>
      <c r="D1055" s="820" t="b">
        <v>1</v>
      </c>
      <c r="E1055" s="820" t="b">
        <v>0</v>
      </c>
      <c r="F1055" s="820" t="b">
        <v>0</v>
      </c>
      <c r="G1055" s="820" t="b">
        <v>0</v>
      </c>
      <c r="H1055" s="820" t="b">
        <v>0</v>
      </c>
      <c r="I1055" s="820">
        <v>1</v>
      </c>
      <c r="J1055" s="820">
        <v>38</v>
      </c>
      <c r="K1055" s="820" t="s">
        <v>8454</v>
      </c>
      <c r="L1055" s="820" t="s">
        <v>19234</v>
      </c>
    </row>
    <row r="1056" spans="1:12" x14ac:dyDescent="0.25">
      <c r="A1056" s="820" t="s">
        <v>10236</v>
      </c>
      <c r="B1056" s="824" t="s">
        <v>10237</v>
      </c>
      <c r="C1056" s="820" t="b">
        <v>1</v>
      </c>
      <c r="D1056" s="820" t="b">
        <v>1</v>
      </c>
      <c r="E1056" s="820" t="b">
        <v>0</v>
      </c>
      <c r="F1056" s="820" t="b">
        <v>0</v>
      </c>
      <c r="G1056" s="820" t="b">
        <v>0</v>
      </c>
      <c r="H1056" s="820" t="b">
        <v>0</v>
      </c>
      <c r="I1056" s="820">
        <v>1</v>
      </c>
      <c r="J1056" s="820">
        <v>19</v>
      </c>
      <c r="K1056" s="820" t="s">
        <v>8454</v>
      </c>
      <c r="L1056" s="820" t="s">
        <v>19235</v>
      </c>
    </row>
    <row r="1057" spans="1:12" x14ac:dyDescent="0.25">
      <c r="A1057" s="820" t="s">
        <v>10238</v>
      </c>
      <c r="B1057" s="824" t="s">
        <v>10239</v>
      </c>
      <c r="C1057" s="820" t="b">
        <v>1</v>
      </c>
      <c r="D1057" s="820" t="b">
        <v>1</v>
      </c>
      <c r="E1057" s="820" t="b">
        <v>0</v>
      </c>
      <c r="F1057" s="820" t="b">
        <v>0</v>
      </c>
      <c r="G1057" s="820" t="b">
        <v>0</v>
      </c>
      <c r="H1057" s="820" t="b">
        <v>0</v>
      </c>
      <c r="I1057" s="820">
        <v>1</v>
      </c>
      <c r="J1057" s="820">
        <v>57</v>
      </c>
      <c r="K1057" s="820" t="s">
        <v>8454</v>
      </c>
      <c r="L1057" s="820" t="s">
        <v>19236</v>
      </c>
    </row>
    <row r="1058" spans="1:12" x14ac:dyDescent="0.25">
      <c r="A1058" s="820" t="s">
        <v>10240</v>
      </c>
      <c r="B1058" s="824" t="s">
        <v>10241</v>
      </c>
      <c r="C1058" s="820" t="b">
        <v>1</v>
      </c>
      <c r="D1058" s="820" t="b">
        <v>1</v>
      </c>
      <c r="E1058" s="820" t="b">
        <v>0</v>
      </c>
      <c r="F1058" s="820" t="b">
        <v>0</v>
      </c>
      <c r="G1058" s="820" t="b">
        <v>0</v>
      </c>
      <c r="H1058" s="820" t="b">
        <v>0</v>
      </c>
      <c r="I1058" s="820">
        <v>1</v>
      </c>
      <c r="J1058" s="820">
        <v>132</v>
      </c>
      <c r="K1058" s="820" t="s">
        <v>8454</v>
      </c>
      <c r="L1058" s="820" t="s">
        <v>19237</v>
      </c>
    </row>
    <row r="1059" spans="1:12" x14ac:dyDescent="0.25">
      <c r="A1059" s="820" t="s">
        <v>10242</v>
      </c>
      <c r="B1059" s="824" t="s">
        <v>10243</v>
      </c>
      <c r="C1059" s="820" t="b">
        <v>1</v>
      </c>
      <c r="D1059" s="820" t="b">
        <v>1</v>
      </c>
      <c r="E1059" s="820" t="b">
        <v>0</v>
      </c>
      <c r="F1059" s="820" t="b">
        <v>0</v>
      </c>
      <c r="G1059" s="820" t="b">
        <v>0</v>
      </c>
      <c r="H1059" s="820" t="b">
        <v>0</v>
      </c>
      <c r="I1059" s="820">
        <v>1</v>
      </c>
      <c r="J1059" s="820">
        <v>2</v>
      </c>
      <c r="K1059" s="820" t="s">
        <v>8454</v>
      </c>
      <c r="L1059" s="820" t="s">
        <v>19238</v>
      </c>
    </row>
    <row r="1060" spans="1:12" x14ac:dyDescent="0.25">
      <c r="A1060" s="820" t="s">
        <v>10244</v>
      </c>
      <c r="B1060" s="824" t="s">
        <v>10245</v>
      </c>
      <c r="C1060" s="820" t="b">
        <v>1</v>
      </c>
      <c r="D1060" s="820" t="b">
        <v>1</v>
      </c>
      <c r="E1060" s="820" t="b">
        <v>0</v>
      </c>
      <c r="F1060" s="820" t="b">
        <v>0</v>
      </c>
      <c r="G1060" s="820" t="b">
        <v>0</v>
      </c>
      <c r="H1060" s="820" t="b">
        <v>0</v>
      </c>
      <c r="I1060" s="820">
        <v>1</v>
      </c>
      <c r="J1060" s="820">
        <v>1</v>
      </c>
      <c r="K1060" s="820" t="s">
        <v>8454</v>
      </c>
      <c r="L1060" s="820" t="s">
        <v>19239</v>
      </c>
    </row>
    <row r="1061" spans="1:12" x14ac:dyDescent="0.25">
      <c r="A1061" s="820" t="s">
        <v>10246</v>
      </c>
      <c r="B1061" s="824" t="s">
        <v>10227</v>
      </c>
      <c r="C1061" s="820" t="b">
        <v>1</v>
      </c>
      <c r="D1061" s="820" t="b">
        <v>1</v>
      </c>
      <c r="E1061" s="820" t="b">
        <v>0</v>
      </c>
      <c r="F1061" s="820" t="b">
        <v>0</v>
      </c>
      <c r="G1061" s="820" t="b">
        <v>0</v>
      </c>
      <c r="H1061" s="820" t="b">
        <v>0</v>
      </c>
      <c r="I1061" s="820">
        <v>1</v>
      </c>
      <c r="J1061" s="820">
        <v>1</v>
      </c>
      <c r="K1061" s="820" t="s">
        <v>8454</v>
      </c>
      <c r="L1061" s="820" t="s">
        <v>19230</v>
      </c>
    </row>
    <row r="1062" spans="1:12" x14ac:dyDescent="0.25">
      <c r="A1062" s="820" t="s">
        <v>10247</v>
      </c>
      <c r="B1062" s="824" t="s">
        <v>10248</v>
      </c>
      <c r="C1062" s="820" t="b">
        <v>1</v>
      </c>
      <c r="D1062" s="820" t="b">
        <v>1</v>
      </c>
      <c r="E1062" s="820" t="b">
        <v>0</v>
      </c>
      <c r="F1062" s="820" t="b">
        <v>0</v>
      </c>
      <c r="G1062" s="820" t="b">
        <v>0</v>
      </c>
      <c r="H1062" s="820" t="b">
        <v>0</v>
      </c>
      <c r="I1062" s="820">
        <v>1</v>
      </c>
      <c r="J1062" s="820">
        <v>19</v>
      </c>
      <c r="K1062" s="820" t="s">
        <v>8454</v>
      </c>
      <c r="L1062" s="820" t="s">
        <v>19240</v>
      </c>
    </row>
    <row r="1063" spans="1:12" x14ac:dyDescent="0.25">
      <c r="A1063" s="820" t="s">
        <v>10249</v>
      </c>
      <c r="B1063" s="824" t="s">
        <v>10250</v>
      </c>
      <c r="C1063" s="820" t="b">
        <v>1</v>
      </c>
      <c r="D1063" s="820" t="b">
        <v>1</v>
      </c>
      <c r="E1063" s="820" t="b">
        <v>0</v>
      </c>
      <c r="F1063" s="820" t="b">
        <v>0</v>
      </c>
      <c r="G1063" s="820" t="b">
        <v>0</v>
      </c>
      <c r="H1063" s="820" t="b">
        <v>0</v>
      </c>
      <c r="I1063" s="820">
        <v>1</v>
      </c>
      <c r="J1063" s="820">
        <v>1</v>
      </c>
      <c r="K1063" s="820" t="s">
        <v>8454</v>
      </c>
      <c r="L1063" s="820" t="s">
        <v>19241</v>
      </c>
    </row>
    <row r="1064" spans="1:12" x14ac:dyDescent="0.25">
      <c r="A1064" s="820" t="s">
        <v>10251</v>
      </c>
      <c r="B1064" s="824" t="s">
        <v>10252</v>
      </c>
      <c r="C1064" s="820" t="b">
        <v>1</v>
      </c>
      <c r="D1064" s="820" t="b">
        <v>1</v>
      </c>
      <c r="E1064" s="820" t="b">
        <v>0</v>
      </c>
      <c r="F1064" s="820" t="b">
        <v>0</v>
      </c>
      <c r="G1064" s="820" t="b">
        <v>0</v>
      </c>
      <c r="H1064" s="820" t="b">
        <v>0</v>
      </c>
      <c r="I1064" s="820">
        <v>1</v>
      </c>
      <c r="J1064" s="820">
        <v>1</v>
      </c>
      <c r="K1064" s="820" t="s">
        <v>8454</v>
      </c>
      <c r="L1064" s="820" t="s">
        <v>19242</v>
      </c>
    </row>
    <row r="1065" spans="1:12" x14ac:dyDescent="0.25">
      <c r="A1065" s="820" t="s">
        <v>10253</v>
      </c>
      <c r="B1065" s="824" t="s">
        <v>10235</v>
      </c>
      <c r="C1065" s="820" t="b">
        <v>1</v>
      </c>
      <c r="D1065" s="820" t="b">
        <v>1</v>
      </c>
      <c r="E1065" s="820" t="b">
        <v>0</v>
      </c>
      <c r="F1065" s="820" t="b">
        <v>0</v>
      </c>
      <c r="G1065" s="820" t="b">
        <v>0</v>
      </c>
      <c r="H1065" s="820" t="b">
        <v>0</v>
      </c>
      <c r="I1065" s="820">
        <v>1</v>
      </c>
      <c r="J1065" s="820">
        <v>38</v>
      </c>
      <c r="K1065" s="820" t="s">
        <v>8454</v>
      </c>
      <c r="L1065" s="820" t="s">
        <v>19234</v>
      </c>
    </row>
    <row r="1066" spans="1:12" x14ac:dyDescent="0.25">
      <c r="A1066" s="820" t="s">
        <v>10254</v>
      </c>
      <c r="B1066" s="824" t="s">
        <v>10237</v>
      </c>
      <c r="C1066" s="820" t="b">
        <v>1</v>
      </c>
      <c r="D1066" s="820" t="b">
        <v>1</v>
      </c>
      <c r="E1066" s="820" t="b">
        <v>0</v>
      </c>
      <c r="F1066" s="820" t="b">
        <v>0</v>
      </c>
      <c r="G1066" s="820" t="b">
        <v>0</v>
      </c>
      <c r="H1066" s="820" t="b">
        <v>0</v>
      </c>
      <c r="I1066" s="820">
        <v>1</v>
      </c>
      <c r="J1066" s="820">
        <v>19</v>
      </c>
      <c r="K1066" s="820" t="s">
        <v>8454</v>
      </c>
      <c r="L1066" s="820" t="s">
        <v>19235</v>
      </c>
    </row>
    <row r="1067" spans="1:12" x14ac:dyDescent="0.25">
      <c r="A1067" s="820" t="s">
        <v>10255</v>
      </c>
      <c r="B1067" s="824" t="s">
        <v>10239</v>
      </c>
      <c r="C1067" s="820" t="b">
        <v>1</v>
      </c>
      <c r="D1067" s="820" t="b">
        <v>1</v>
      </c>
      <c r="E1067" s="820" t="b">
        <v>0</v>
      </c>
      <c r="F1067" s="820" t="b">
        <v>0</v>
      </c>
      <c r="G1067" s="820" t="b">
        <v>0</v>
      </c>
      <c r="H1067" s="820" t="b">
        <v>0</v>
      </c>
      <c r="I1067" s="820">
        <v>1</v>
      </c>
      <c r="J1067" s="820">
        <v>57</v>
      </c>
      <c r="K1067" s="820" t="s">
        <v>8454</v>
      </c>
      <c r="L1067" s="820" t="s">
        <v>19236</v>
      </c>
    </row>
    <row r="1068" spans="1:12" x14ac:dyDescent="0.25">
      <c r="A1068" s="820" t="s">
        <v>10256</v>
      </c>
      <c r="B1068" s="824" t="s">
        <v>10257</v>
      </c>
      <c r="C1068" s="820" t="b">
        <v>1</v>
      </c>
      <c r="D1068" s="820" t="b">
        <v>1</v>
      </c>
      <c r="E1068" s="820" t="b">
        <v>0</v>
      </c>
      <c r="F1068" s="820" t="b">
        <v>0</v>
      </c>
      <c r="G1068" s="820" t="b">
        <v>0</v>
      </c>
      <c r="H1068" s="820" t="b">
        <v>0</v>
      </c>
      <c r="I1068" s="820">
        <v>1</v>
      </c>
      <c r="J1068" s="820">
        <v>7</v>
      </c>
      <c r="K1068" s="820" t="s">
        <v>8454</v>
      </c>
      <c r="L1068" s="820" t="s">
        <v>19243</v>
      </c>
    </row>
    <row r="1069" spans="1:12" x14ac:dyDescent="0.25">
      <c r="A1069" s="820" t="s">
        <v>10258</v>
      </c>
      <c r="B1069" s="824" t="s">
        <v>10259</v>
      </c>
      <c r="C1069" s="820" t="b">
        <v>1</v>
      </c>
      <c r="D1069" s="820" t="b">
        <v>1</v>
      </c>
      <c r="E1069" s="820" t="b">
        <v>0</v>
      </c>
      <c r="F1069" s="820" t="b">
        <v>0</v>
      </c>
      <c r="G1069" s="820" t="b">
        <v>0</v>
      </c>
      <c r="H1069" s="820" t="b">
        <v>0</v>
      </c>
      <c r="I1069" s="820">
        <v>1</v>
      </c>
      <c r="J1069" s="820">
        <v>3</v>
      </c>
      <c r="K1069" s="820" t="s">
        <v>8454</v>
      </c>
      <c r="L1069" s="820" t="s">
        <v>19244</v>
      </c>
    </row>
    <row r="1070" spans="1:12" x14ac:dyDescent="0.25">
      <c r="A1070" s="820" t="s">
        <v>10260</v>
      </c>
      <c r="B1070" s="824" t="s">
        <v>10261</v>
      </c>
      <c r="C1070" s="820" t="b">
        <v>1</v>
      </c>
      <c r="D1070" s="820" t="b">
        <v>1</v>
      </c>
      <c r="E1070" s="820" t="b">
        <v>0</v>
      </c>
      <c r="F1070" s="820" t="b">
        <v>0</v>
      </c>
      <c r="G1070" s="820" t="b">
        <v>0</v>
      </c>
      <c r="H1070" s="820" t="b">
        <v>0</v>
      </c>
      <c r="I1070" s="820">
        <v>1</v>
      </c>
      <c r="J1070" s="820">
        <v>4</v>
      </c>
      <c r="K1070" s="820" t="s">
        <v>8454</v>
      </c>
      <c r="L1070" s="820" t="s">
        <v>19245</v>
      </c>
    </row>
    <row r="1071" spans="1:12" x14ac:dyDescent="0.25">
      <c r="A1071" s="820" t="s">
        <v>10262</v>
      </c>
      <c r="B1071" s="824" t="s">
        <v>10263</v>
      </c>
      <c r="C1071" s="820" t="b">
        <v>1</v>
      </c>
      <c r="D1071" s="820" t="b">
        <v>1</v>
      </c>
      <c r="E1071" s="820" t="b">
        <v>0</v>
      </c>
      <c r="F1071" s="820" t="b">
        <v>0</v>
      </c>
      <c r="G1071" s="820" t="b">
        <v>0</v>
      </c>
      <c r="H1071" s="820" t="b">
        <v>0</v>
      </c>
      <c r="I1071" s="820">
        <v>1</v>
      </c>
      <c r="J1071" s="820">
        <v>1</v>
      </c>
      <c r="K1071" s="820" t="s">
        <v>8454</v>
      </c>
      <c r="L1071" s="820" t="s">
        <v>19246</v>
      </c>
    </row>
    <row r="1072" spans="1:12" x14ac:dyDescent="0.25">
      <c r="A1072" s="820" t="s">
        <v>10264</v>
      </c>
      <c r="B1072" s="824" t="s">
        <v>10227</v>
      </c>
      <c r="C1072" s="820" t="b">
        <v>1</v>
      </c>
      <c r="D1072" s="820" t="b">
        <v>1</v>
      </c>
      <c r="E1072" s="820" t="b">
        <v>0</v>
      </c>
      <c r="F1072" s="820" t="b">
        <v>0</v>
      </c>
      <c r="G1072" s="820" t="b">
        <v>0</v>
      </c>
      <c r="H1072" s="820" t="b">
        <v>0</v>
      </c>
      <c r="I1072" s="820">
        <v>1</v>
      </c>
      <c r="J1072" s="820">
        <v>1</v>
      </c>
      <c r="K1072" s="820" t="s">
        <v>8454</v>
      </c>
      <c r="L1072" s="820" t="s">
        <v>19230</v>
      </c>
    </row>
    <row r="1073" spans="1:12" x14ac:dyDescent="0.25">
      <c r="A1073" s="820" t="s">
        <v>10265</v>
      </c>
      <c r="B1073" s="824" t="s">
        <v>10266</v>
      </c>
      <c r="C1073" s="820" t="b">
        <v>1</v>
      </c>
      <c r="D1073" s="820" t="b">
        <v>1</v>
      </c>
      <c r="E1073" s="820" t="b">
        <v>0</v>
      </c>
      <c r="F1073" s="820" t="b">
        <v>0</v>
      </c>
      <c r="G1073" s="820" t="b">
        <v>0</v>
      </c>
      <c r="H1073" s="820" t="b">
        <v>0</v>
      </c>
      <c r="I1073" s="820">
        <v>1</v>
      </c>
      <c r="J1073" s="820">
        <v>19</v>
      </c>
      <c r="K1073" s="820" t="s">
        <v>8454</v>
      </c>
      <c r="L1073" s="820" t="s">
        <v>19247</v>
      </c>
    </row>
    <row r="1074" spans="1:12" x14ac:dyDescent="0.25">
      <c r="A1074" s="820" t="s">
        <v>10267</v>
      </c>
      <c r="B1074" s="824" t="s">
        <v>10268</v>
      </c>
      <c r="C1074" s="820" t="b">
        <v>1</v>
      </c>
      <c r="D1074" s="820" t="b">
        <v>1</v>
      </c>
      <c r="E1074" s="820" t="b">
        <v>0</v>
      </c>
      <c r="F1074" s="820" t="b">
        <v>0</v>
      </c>
      <c r="G1074" s="820" t="b">
        <v>0</v>
      </c>
      <c r="H1074" s="820" t="b">
        <v>0</v>
      </c>
      <c r="I1074" s="820">
        <v>1</v>
      </c>
      <c r="J1074" s="820">
        <v>1</v>
      </c>
      <c r="K1074" s="820" t="s">
        <v>8454</v>
      </c>
      <c r="L1074" s="820" t="s">
        <v>19248</v>
      </c>
    </row>
    <row r="1075" spans="1:12" x14ac:dyDescent="0.25">
      <c r="A1075" s="820" t="s">
        <v>10269</v>
      </c>
      <c r="B1075" s="824" t="s">
        <v>10270</v>
      </c>
      <c r="C1075" s="820" t="b">
        <v>1</v>
      </c>
      <c r="D1075" s="820" t="b">
        <v>1</v>
      </c>
      <c r="E1075" s="820" t="b">
        <v>0</v>
      </c>
      <c r="F1075" s="820" t="b">
        <v>0</v>
      </c>
      <c r="G1075" s="820" t="b">
        <v>0</v>
      </c>
      <c r="H1075" s="820" t="b">
        <v>0</v>
      </c>
      <c r="I1075" s="820">
        <v>1</v>
      </c>
      <c r="J1075" s="820">
        <v>1</v>
      </c>
      <c r="K1075" s="820" t="s">
        <v>8454</v>
      </c>
      <c r="L1075" s="820" t="s">
        <v>19249</v>
      </c>
    </row>
    <row r="1076" spans="1:12" x14ac:dyDescent="0.25">
      <c r="A1076" s="820" t="s">
        <v>10271</v>
      </c>
      <c r="B1076" s="824" t="s">
        <v>10235</v>
      </c>
      <c r="C1076" s="820" t="b">
        <v>1</v>
      </c>
      <c r="D1076" s="820" t="b">
        <v>1</v>
      </c>
      <c r="E1076" s="820" t="b">
        <v>0</v>
      </c>
      <c r="F1076" s="820" t="b">
        <v>0</v>
      </c>
      <c r="G1076" s="820" t="b">
        <v>0</v>
      </c>
      <c r="H1076" s="820" t="b">
        <v>0</v>
      </c>
      <c r="I1076" s="820">
        <v>1</v>
      </c>
      <c r="J1076" s="820">
        <v>38</v>
      </c>
      <c r="K1076" s="820" t="s">
        <v>8454</v>
      </c>
      <c r="L1076" s="820" t="s">
        <v>19234</v>
      </c>
    </row>
    <row r="1077" spans="1:12" x14ac:dyDescent="0.25">
      <c r="A1077" s="820" t="s">
        <v>10272</v>
      </c>
      <c r="B1077" s="824" t="s">
        <v>10237</v>
      </c>
      <c r="C1077" s="820" t="b">
        <v>1</v>
      </c>
      <c r="D1077" s="820" t="b">
        <v>1</v>
      </c>
      <c r="E1077" s="820" t="b">
        <v>0</v>
      </c>
      <c r="F1077" s="820" t="b">
        <v>0</v>
      </c>
      <c r="G1077" s="820" t="b">
        <v>0</v>
      </c>
      <c r="H1077" s="820" t="b">
        <v>0</v>
      </c>
      <c r="I1077" s="820">
        <v>1</v>
      </c>
      <c r="J1077" s="820">
        <v>19</v>
      </c>
      <c r="K1077" s="820" t="s">
        <v>8454</v>
      </c>
      <c r="L1077" s="820" t="s">
        <v>19235</v>
      </c>
    </row>
    <row r="1078" spans="1:12" x14ac:dyDescent="0.25">
      <c r="A1078" s="820" t="s">
        <v>10273</v>
      </c>
      <c r="B1078" s="824" t="s">
        <v>10239</v>
      </c>
      <c r="C1078" s="820" t="b">
        <v>1</v>
      </c>
      <c r="D1078" s="820" t="b">
        <v>1</v>
      </c>
      <c r="E1078" s="820" t="b">
        <v>0</v>
      </c>
      <c r="F1078" s="820" t="b">
        <v>0</v>
      </c>
      <c r="G1078" s="820" t="b">
        <v>0</v>
      </c>
      <c r="H1078" s="820" t="b">
        <v>0</v>
      </c>
      <c r="I1078" s="820">
        <v>1</v>
      </c>
      <c r="J1078" s="820">
        <v>57</v>
      </c>
      <c r="K1078" s="820" t="s">
        <v>8454</v>
      </c>
      <c r="L1078" s="820" t="s">
        <v>19236</v>
      </c>
    </row>
    <row r="1079" spans="1:12" x14ac:dyDescent="0.25">
      <c r="A1079" s="820" t="s">
        <v>10274</v>
      </c>
      <c r="B1079" s="824" t="s">
        <v>10275</v>
      </c>
      <c r="C1079" s="820" t="b">
        <v>1</v>
      </c>
      <c r="D1079" s="820" t="b">
        <v>1</v>
      </c>
      <c r="E1079" s="820" t="b">
        <v>0</v>
      </c>
      <c r="F1079" s="820" t="b">
        <v>0</v>
      </c>
      <c r="G1079" s="820" t="b">
        <v>0</v>
      </c>
      <c r="H1079" s="820" t="b">
        <v>0</v>
      </c>
      <c r="I1079" s="820">
        <v>1</v>
      </c>
      <c r="J1079" s="820">
        <v>7</v>
      </c>
      <c r="K1079" s="820" t="s">
        <v>8454</v>
      </c>
      <c r="L1079" s="820" t="s">
        <v>19250</v>
      </c>
    </row>
    <row r="1080" spans="1:12" x14ac:dyDescent="0.25">
      <c r="A1080" s="820" t="s">
        <v>10276</v>
      </c>
      <c r="B1080" s="824" t="s">
        <v>10277</v>
      </c>
      <c r="C1080" s="820" t="b">
        <v>1</v>
      </c>
      <c r="D1080" s="820" t="b">
        <v>1</v>
      </c>
      <c r="E1080" s="820" t="b">
        <v>0</v>
      </c>
      <c r="F1080" s="820" t="b">
        <v>0</v>
      </c>
      <c r="G1080" s="820" t="b">
        <v>0</v>
      </c>
      <c r="H1080" s="820" t="b">
        <v>0</v>
      </c>
      <c r="I1080" s="820">
        <v>1</v>
      </c>
      <c r="J1080" s="820">
        <v>4</v>
      </c>
      <c r="K1080" s="820" t="s">
        <v>8454</v>
      </c>
      <c r="L1080" s="820" t="s">
        <v>19251</v>
      </c>
    </row>
    <row r="1081" spans="1:12" x14ac:dyDescent="0.25">
      <c r="A1081" s="820" t="s">
        <v>10278</v>
      </c>
      <c r="B1081" s="824" t="s">
        <v>10279</v>
      </c>
      <c r="C1081" s="820" t="b">
        <v>1</v>
      </c>
      <c r="D1081" s="820" t="b">
        <v>1</v>
      </c>
      <c r="E1081" s="820" t="b">
        <v>0</v>
      </c>
      <c r="F1081" s="820" t="b">
        <v>0</v>
      </c>
      <c r="G1081" s="820" t="b">
        <v>0</v>
      </c>
      <c r="H1081" s="820" t="b">
        <v>0</v>
      </c>
      <c r="I1081" s="820">
        <v>1</v>
      </c>
      <c r="J1081" s="820">
        <v>2</v>
      </c>
      <c r="K1081" s="820" t="s">
        <v>8454</v>
      </c>
      <c r="L1081" s="820" t="s">
        <v>19252</v>
      </c>
    </row>
    <row r="1082" spans="1:12" x14ac:dyDescent="0.25">
      <c r="A1082" s="820" t="s">
        <v>10280</v>
      </c>
      <c r="B1082" s="824" t="s">
        <v>10281</v>
      </c>
      <c r="C1082" s="820" t="b">
        <v>1</v>
      </c>
      <c r="D1082" s="820" t="b">
        <v>1</v>
      </c>
      <c r="E1082" s="820" t="b">
        <v>0</v>
      </c>
      <c r="F1082" s="820" t="b">
        <v>0</v>
      </c>
      <c r="G1082" s="820" t="b">
        <v>0</v>
      </c>
      <c r="H1082" s="820" t="b">
        <v>0</v>
      </c>
      <c r="I1082" s="820">
        <v>1</v>
      </c>
      <c r="J1082" s="820">
        <v>1</v>
      </c>
      <c r="K1082" s="820" t="s">
        <v>8454</v>
      </c>
      <c r="L1082" s="820" t="s">
        <v>19253</v>
      </c>
    </row>
    <row r="1083" spans="1:12" x14ac:dyDescent="0.25">
      <c r="A1083" s="820" t="s">
        <v>10282</v>
      </c>
      <c r="B1083" s="824" t="s">
        <v>10227</v>
      </c>
      <c r="C1083" s="820" t="b">
        <v>1</v>
      </c>
      <c r="D1083" s="820" t="b">
        <v>1</v>
      </c>
      <c r="E1083" s="820" t="b">
        <v>0</v>
      </c>
      <c r="F1083" s="820" t="b">
        <v>0</v>
      </c>
      <c r="G1083" s="820" t="b">
        <v>0</v>
      </c>
      <c r="H1083" s="820" t="b">
        <v>0</v>
      </c>
      <c r="I1083" s="820">
        <v>1</v>
      </c>
      <c r="J1083" s="820">
        <v>1</v>
      </c>
      <c r="K1083" s="820" t="s">
        <v>8454</v>
      </c>
      <c r="L1083" s="820" t="s">
        <v>19230</v>
      </c>
    </row>
    <row r="1084" spans="1:12" x14ac:dyDescent="0.25">
      <c r="A1084" s="820" t="s">
        <v>10283</v>
      </c>
      <c r="B1084" s="824" t="s">
        <v>10284</v>
      </c>
      <c r="C1084" s="820" t="b">
        <v>1</v>
      </c>
      <c r="D1084" s="820" t="b">
        <v>1</v>
      </c>
      <c r="E1084" s="820" t="b">
        <v>0</v>
      </c>
      <c r="F1084" s="820" t="b">
        <v>0</v>
      </c>
      <c r="G1084" s="820" t="b">
        <v>0</v>
      </c>
      <c r="H1084" s="820" t="b">
        <v>0</v>
      </c>
      <c r="I1084" s="820">
        <v>1</v>
      </c>
      <c r="J1084" s="820">
        <v>38</v>
      </c>
      <c r="K1084" s="820" t="s">
        <v>8454</v>
      </c>
      <c r="L1084" s="820" t="s">
        <v>19254</v>
      </c>
    </row>
    <row r="1085" spans="1:12" x14ac:dyDescent="0.25">
      <c r="A1085" s="820" t="s">
        <v>10285</v>
      </c>
      <c r="B1085" s="824" t="s">
        <v>10286</v>
      </c>
      <c r="C1085" s="820" t="b">
        <v>1</v>
      </c>
      <c r="D1085" s="820" t="b">
        <v>1</v>
      </c>
      <c r="E1085" s="820" t="b">
        <v>0</v>
      </c>
      <c r="F1085" s="820" t="b">
        <v>0</v>
      </c>
      <c r="G1085" s="820" t="b">
        <v>0</v>
      </c>
      <c r="H1085" s="820" t="b">
        <v>0</v>
      </c>
      <c r="I1085" s="820">
        <v>1</v>
      </c>
      <c r="J1085" s="820">
        <v>2</v>
      </c>
      <c r="K1085" s="820" t="s">
        <v>8454</v>
      </c>
      <c r="L1085" s="820" t="s">
        <v>19255</v>
      </c>
    </row>
    <row r="1086" spans="1:12" x14ac:dyDescent="0.25">
      <c r="A1086" s="820" t="s">
        <v>10287</v>
      </c>
      <c r="B1086" s="824" t="s">
        <v>10288</v>
      </c>
      <c r="C1086" s="820" t="b">
        <v>1</v>
      </c>
      <c r="D1086" s="820" t="b">
        <v>1</v>
      </c>
      <c r="E1086" s="820" t="b">
        <v>0</v>
      </c>
      <c r="F1086" s="820" t="b">
        <v>0</v>
      </c>
      <c r="G1086" s="820" t="b">
        <v>0</v>
      </c>
      <c r="H1086" s="820" t="b">
        <v>0</v>
      </c>
      <c r="I1086" s="820">
        <v>1</v>
      </c>
      <c r="J1086" s="820">
        <v>2</v>
      </c>
      <c r="K1086" s="820" t="s">
        <v>8454</v>
      </c>
      <c r="L1086" s="820" t="s">
        <v>19256</v>
      </c>
    </row>
    <row r="1087" spans="1:12" x14ac:dyDescent="0.25">
      <c r="A1087" s="820" t="s">
        <v>10289</v>
      </c>
      <c r="B1087" s="824" t="s">
        <v>10235</v>
      </c>
      <c r="C1087" s="820" t="b">
        <v>1</v>
      </c>
      <c r="D1087" s="820" t="b">
        <v>1</v>
      </c>
      <c r="E1087" s="820" t="b">
        <v>0</v>
      </c>
      <c r="F1087" s="820" t="b">
        <v>0</v>
      </c>
      <c r="G1087" s="820" t="b">
        <v>0</v>
      </c>
      <c r="H1087" s="820" t="b">
        <v>0</v>
      </c>
      <c r="I1087" s="820">
        <v>1</v>
      </c>
      <c r="J1087" s="820">
        <v>38</v>
      </c>
      <c r="K1087" s="820" t="s">
        <v>8454</v>
      </c>
      <c r="L1087" s="820" t="s">
        <v>19234</v>
      </c>
    </row>
    <row r="1088" spans="1:12" x14ac:dyDescent="0.25">
      <c r="A1088" s="820" t="s">
        <v>10290</v>
      </c>
      <c r="B1088" s="824" t="s">
        <v>10237</v>
      </c>
      <c r="C1088" s="820" t="b">
        <v>1</v>
      </c>
      <c r="D1088" s="820" t="b">
        <v>1</v>
      </c>
      <c r="E1088" s="820" t="b">
        <v>0</v>
      </c>
      <c r="F1088" s="820" t="b">
        <v>0</v>
      </c>
      <c r="G1088" s="820" t="b">
        <v>0</v>
      </c>
      <c r="H1088" s="820" t="b">
        <v>0</v>
      </c>
      <c r="I1088" s="820">
        <v>1</v>
      </c>
      <c r="J1088" s="820">
        <v>19</v>
      </c>
      <c r="K1088" s="820" t="s">
        <v>8454</v>
      </c>
      <c r="L1088" s="820" t="s">
        <v>19235</v>
      </c>
    </row>
    <row r="1089" spans="1:12" x14ac:dyDescent="0.25">
      <c r="A1089" s="820" t="s">
        <v>10291</v>
      </c>
      <c r="B1089" s="824" t="s">
        <v>10239</v>
      </c>
      <c r="C1089" s="820" t="b">
        <v>1</v>
      </c>
      <c r="D1089" s="820" t="b">
        <v>1</v>
      </c>
      <c r="E1089" s="820" t="b">
        <v>0</v>
      </c>
      <c r="F1089" s="820" t="b">
        <v>0</v>
      </c>
      <c r="G1089" s="820" t="b">
        <v>0</v>
      </c>
      <c r="H1089" s="820" t="b">
        <v>0</v>
      </c>
      <c r="I1089" s="820">
        <v>1</v>
      </c>
      <c r="J1089" s="820">
        <v>57</v>
      </c>
      <c r="K1089" s="820" t="s">
        <v>8454</v>
      </c>
      <c r="L1089" s="820" t="s">
        <v>19236</v>
      </c>
    </row>
    <row r="1090" spans="1:12" x14ac:dyDescent="0.25">
      <c r="A1090" s="820" t="s">
        <v>10292</v>
      </c>
      <c r="B1090" s="824" t="s">
        <v>10293</v>
      </c>
      <c r="C1090" s="820" t="b">
        <v>1</v>
      </c>
      <c r="D1090" s="820" t="b">
        <v>1</v>
      </c>
      <c r="E1090" s="820" t="b">
        <v>0</v>
      </c>
      <c r="F1090" s="820" t="b">
        <v>0</v>
      </c>
      <c r="G1090" s="820" t="b">
        <v>0</v>
      </c>
      <c r="H1090" s="820" t="b">
        <v>0</v>
      </c>
      <c r="I1090" s="820">
        <v>1</v>
      </c>
      <c r="J1090" s="820">
        <v>14</v>
      </c>
      <c r="K1090" s="820" t="s">
        <v>8454</v>
      </c>
      <c r="L1090" s="820" t="s">
        <v>19257</v>
      </c>
    </row>
    <row r="1091" spans="1:12" x14ac:dyDescent="0.25">
      <c r="A1091" s="820" t="s">
        <v>10294</v>
      </c>
      <c r="B1091" s="824" t="s">
        <v>10295</v>
      </c>
      <c r="C1091" s="820" t="b">
        <v>1</v>
      </c>
      <c r="D1091" s="820" t="b">
        <v>1</v>
      </c>
      <c r="E1091" s="820" t="b">
        <v>0</v>
      </c>
      <c r="F1091" s="820" t="b">
        <v>0</v>
      </c>
      <c r="G1091" s="820" t="b">
        <v>0</v>
      </c>
      <c r="H1091" s="820" t="b">
        <v>0</v>
      </c>
      <c r="I1091" s="820">
        <v>1</v>
      </c>
      <c r="J1091" s="820">
        <v>2</v>
      </c>
      <c r="K1091" s="820" t="s">
        <v>8454</v>
      </c>
      <c r="L1091" s="820" t="s">
        <v>19258</v>
      </c>
    </row>
    <row r="1092" spans="1:12" x14ac:dyDescent="0.25">
      <c r="A1092" s="820" t="s">
        <v>10296</v>
      </c>
      <c r="B1092" s="824" t="s">
        <v>10297</v>
      </c>
      <c r="C1092" s="820" t="b">
        <v>1</v>
      </c>
      <c r="D1092" s="820" t="b">
        <v>1</v>
      </c>
      <c r="E1092" s="820" t="b">
        <v>0</v>
      </c>
      <c r="F1092" s="820" t="b">
        <v>0</v>
      </c>
      <c r="G1092" s="820" t="b">
        <v>0</v>
      </c>
      <c r="H1092" s="820" t="b">
        <v>0</v>
      </c>
      <c r="I1092" s="820">
        <v>1</v>
      </c>
      <c r="J1092" s="820">
        <v>1</v>
      </c>
      <c r="K1092" s="820" t="s">
        <v>8454</v>
      </c>
      <c r="L1092" s="820" t="s">
        <v>19259</v>
      </c>
    </row>
    <row r="1093" spans="1:12" x14ac:dyDescent="0.25">
      <c r="A1093" s="820" t="s">
        <v>10298</v>
      </c>
      <c r="B1093" s="824" t="s">
        <v>10299</v>
      </c>
      <c r="C1093" s="820" t="b">
        <v>1</v>
      </c>
      <c r="D1093" s="820" t="b">
        <v>1</v>
      </c>
      <c r="E1093" s="820" t="b">
        <v>0</v>
      </c>
      <c r="F1093" s="820" t="b">
        <v>0</v>
      </c>
      <c r="G1093" s="820" t="b">
        <v>0</v>
      </c>
      <c r="H1093" s="820" t="b">
        <v>0</v>
      </c>
      <c r="I1093" s="820">
        <v>1</v>
      </c>
      <c r="J1093" s="820">
        <v>1</v>
      </c>
      <c r="K1093" s="820" t="s">
        <v>8454</v>
      </c>
      <c r="L1093" s="820" t="s">
        <v>19260</v>
      </c>
    </row>
    <row r="1094" spans="1:12" x14ac:dyDescent="0.25">
      <c r="A1094" s="820" t="s">
        <v>10300</v>
      </c>
      <c r="B1094" s="824" t="s">
        <v>10301</v>
      </c>
      <c r="C1094" s="820" t="b">
        <v>1</v>
      </c>
      <c r="D1094" s="820" t="b">
        <v>1</v>
      </c>
      <c r="E1094" s="820" t="b">
        <v>0</v>
      </c>
      <c r="F1094" s="820" t="b">
        <v>0</v>
      </c>
      <c r="G1094" s="820" t="b">
        <v>0</v>
      </c>
      <c r="H1094" s="820" t="b">
        <v>0</v>
      </c>
      <c r="I1094" s="820">
        <v>1</v>
      </c>
      <c r="J1094" s="820">
        <v>228</v>
      </c>
      <c r="K1094" s="820" t="s">
        <v>8454</v>
      </c>
      <c r="L1094" s="820" t="s">
        <v>19261</v>
      </c>
    </row>
    <row r="1095" spans="1:12" x14ac:dyDescent="0.25">
      <c r="A1095" s="820" t="s">
        <v>10302</v>
      </c>
      <c r="B1095" s="824" t="s">
        <v>10303</v>
      </c>
      <c r="C1095" s="820" t="b">
        <v>1</v>
      </c>
      <c r="D1095" s="820" t="b">
        <v>1</v>
      </c>
      <c r="E1095" s="820" t="b">
        <v>0</v>
      </c>
      <c r="F1095" s="820" t="b">
        <v>0</v>
      </c>
      <c r="G1095" s="820" t="b">
        <v>0</v>
      </c>
      <c r="H1095" s="820" t="b">
        <v>0</v>
      </c>
      <c r="I1095" s="820">
        <v>1</v>
      </c>
      <c r="J1095" s="820">
        <v>12</v>
      </c>
      <c r="K1095" s="820" t="s">
        <v>8454</v>
      </c>
      <c r="L1095" s="820" t="s">
        <v>19262</v>
      </c>
    </row>
    <row r="1096" spans="1:12" x14ac:dyDescent="0.25">
      <c r="A1096" s="820" t="s">
        <v>10304</v>
      </c>
      <c r="B1096" s="824" t="s">
        <v>10305</v>
      </c>
      <c r="C1096" s="820" t="b">
        <v>1</v>
      </c>
      <c r="D1096" s="820" t="b">
        <v>1</v>
      </c>
      <c r="E1096" s="820" t="b">
        <v>0</v>
      </c>
      <c r="F1096" s="820" t="b">
        <v>0</v>
      </c>
      <c r="G1096" s="820" t="b">
        <v>0</v>
      </c>
      <c r="H1096" s="820" t="b">
        <v>0</v>
      </c>
      <c r="I1096" s="820">
        <v>1</v>
      </c>
      <c r="J1096" s="820">
        <v>12</v>
      </c>
      <c r="K1096" s="820" t="s">
        <v>8454</v>
      </c>
      <c r="L1096" s="820" t="s">
        <v>19263</v>
      </c>
    </row>
    <row r="1097" spans="1:12" x14ac:dyDescent="0.25">
      <c r="A1097" s="820" t="s">
        <v>10306</v>
      </c>
      <c r="B1097" s="824" t="s">
        <v>10235</v>
      </c>
      <c r="C1097" s="820" t="b">
        <v>1</v>
      </c>
      <c r="D1097" s="820" t="b">
        <v>1</v>
      </c>
      <c r="E1097" s="820" t="b">
        <v>0</v>
      </c>
      <c r="F1097" s="820" t="b">
        <v>0</v>
      </c>
      <c r="G1097" s="820" t="b">
        <v>0</v>
      </c>
      <c r="H1097" s="820" t="b">
        <v>0</v>
      </c>
      <c r="I1097" s="820">
        <v>1</v>
      </c>
      <c r="J1097" s="820">
        <v>38</v>
      </c>
      <c r="K1097" s="820" t="s">
        <v>8454</v>
      </c>
      <c r="L1097" s="820" t="s">
        <v>19234</v>
      </c>
    </row>
    <row r="1098" spans="1:12" x14ac:dyDescent="0.25">
      <c r="A1098" s="820" t="s">
        <v>10307</v>
      </c>
      <c r="B1098" s="824" t="s">
        <v>10237</v>
      </c>
      <c r="C1098" s="820" t="b">
        <v>1</v>
      </c>
      <c r="D1098" s="820" t="b">
        <v>1</v>
      </c>
      <c r="E1098" s="820" t="b">
        <v>0</v>
      </c>
      <c r="F1098" s="820" t="b">
        <v>0</v>
      </c>
      <c r="G1098" s="820" t="b">
        <v>0</v>
      </c>
      <c r="H1098" s="820" t="b">
        <v>0</v>
      </c>
      <c r="I1098" s="820">
        <v>1</v>
      </c>
      <c r="J1098" s="820">
        <v>19</v>
      </c>
      <c r="K1098" s="820" t="s">
        <v>8454</v>
      </c>
      <c r="L1098" s="820" t="s">
        <v>19235</v>
      </c>
    </row>
    <row r="1099" spans="1:12" x14ac:dyDescent="0.25">
      <c r="A1099" s="820" t="s">
        <v>10308</v>
      </c>
      <c r="B1099" s="824" t="s">
        <v>10239</v>
      </c>
      <c r="C1099" s="820" t="b">
        <v>1</v>
      </c>
      <c r="D1099" s="820" t="b">
        <v>1</v>
      </c>
      <c r="E1099" s="820" t="b">
        <v>0</v>
      </c>
      <c r="F1099" s="820" t="b">
        <v>0</v>
      </c>
      <c r="G1099" s="820" t="b">
        <v>0</v>
      </c>
      <c r="H1099" s="820" t="b">
        <v>0</v>
      </c>
      <c r="I1099" s="820">
        <v>1</v>
      </c>
      <c r="J1099" s="820">
        <v>57</v>
      </c>
      <c r="K1099" s="820" t="s">
        <v>8454</v>
      </c>
      <c r="L1099" s="820" t="s">
        <v>19236</v>
      </c>
    </row>
    <row r="1100" spans="1:12" x14ac:dyDescent="0.25">
      <c r="A1100" s="820" t="s">
        <v>10309</v>
      </c>
      <c r="B1100" s="824" t="s">
        <v>10310</v>
      </c>
      <c r="C1100" s="820" t="b">
        <v>1</v>
      </c>
      <c r="D1100" s="820" t="b">
        <v>1</v>
      </c>
      <c r="E1100" s="820" t="b">
        <v>0</v>
      </c>
      <c r="F1100" s="820" t="b">
        <v>0</v>
      </c>
      <c r="G1100" s="820" t="b">
        <v>0</v>
      </c>
      <c r="H1100" s="820" t="b">
        <v>0</v>
      </c>
      <c r="I1100" s="820">
        <v>1</v>
      </c>
      <c r="J1100" s="820">
        <v>108</v>
      </c>
      <c r="K1100" s="820" t="s">
        <v>8454</v>
      </c>
      <c r="L1100" s="820" t="s">
        <v>19264</v>
      </c>
    </row>
    <row r="1101" spans="1:12" x14ac:dyDescent="0.25">
      <c r="A1101" s="820" t="s">
        <v>10311</v>
      </c>
      <c r="B1101" s="824" t="s">
        <v>10312</v>
      </c>
      <c r="C1101" s="820" t="b">
        <v>1</v>
      </c>
      <c r="D1101" s="820" t="b">
        <v>1</v>
      </c>
      <c r="E1101" s="820" t="b">
        <v>0</v>
      </c>
      <c r="F1101" s="820" t="b">
        <v>0</v>
      </c>
      <c r="G1101" s="820" t="b">
        <v>0</v>
      </c>
      <c r="H1101" s="820" t="b">
        <v>0</v>
      </c>
      <c r="I1101" s="820">
        <v>1</v>
      </c>
      <c r="J1101" s="820">
        <v>2</v>
      </c>
      <c r="K1101" s="820" t="s">
        <v>8454</v>
      </c>
      <c r="L1101" s="820" t="s">
        <v>19265</v>
      </c>
    </row>
    <row r="1102" spans="1:12" x14ac:dyDescent="0.25">
      <c r="A1102" s="820" t="s">
        <v>10313</v>
      </c>
      <c r="B1102" s="824" t="s">
        <v>10314</v>
      </c>
      <c r="C1102" s="820" t="b">
        <v>1</v>
      </c>
      <c r="D1102" s="820" t="b">
        <v>1</v>
      </c>
      <c r="E1102" s="820" t="b">
        <v>0</v>
      </c>
      <c r="F1102" s="820" t="b">
        <v>0</v>
      </c>
      <c r="G1102" s="820" t="b">
        <v>0</v>
      </c>
      <c r="H1102" s="820" t="b">
        <v>0</v>
      </c>
      <c r="I1102" s="820">
        <v>1</v>
      </c>
      <c r="J1102" s="820">
        <v>1</v>
      </c>
      <c r="K1102" s="820" t="s">
        <v>8454</v>
      </c>
      <c r="L1102" s="820" t="s">
        <v>19266</v>
      </c>
    </row>
    <row r="1103" spans="1:12" x14ac:dyDescent="0.25">
      <c r="A1103" s="820" t="s">
        <v>10315</v>
      </c>
      <c r="B1103" s="824" t="s">
        <v>10316</v>
      </c>
      <c r="C1103" s="820" t="b">
        <v>1</v>
      </c>
      <c r="D1103" s="820" t="b">
        <v>1</v>
      </c>
      <c r="E1103" s="820" t="b">
        <v>0</v>
      </c>
      <c r="F1103" s="820" t="b">
        <v>0</v>
      </c>
      <c r="G1103" s="820" t="b">
        <v>0</v>
      </c>
      <c r="H1103" s="820" t="b">
        <v>0</v>
      </c>
      <c r="I1103" s="820">
        <v>1</v>
      </c>
      <c r="J1103" s="820">
        <v>1</v>
      </c>
      <c r="K1103" s="820" t="s">
        <v>8454</v>
      </c>
      <c r="L1103" s="820" t="s">
        <v>19267</v>
      </c>
    </row>
    <row r="1104" spans="1:12" x14ac:dyDescent="0.25">
      <c r="A1104" s="820" t="s">
        <v>10317</v>
      </c>
      <c r="B1104" s="824" t="s">
        <v>10318</v>
      </c>
      <c r="C1104" s="820" t="b">
        <v>1</v>
      </c>
      <c r="D1104" s="820" t="b">
        <v>1</v>
      </c>
      <c r="E1104" s="820" t="b">
        <v>0</v>
      </c>
      <c r="F1104" s="820" t="b">
        <v>0</v>
      </c>
      <c r="G1104" s="820" t="b">
        <v>0</v>
      </c>
      <c r="H1104" s="820" t="b">
        <v>0</v>
      </c>
      <c r="I1104" s="820">
        <v>1</v>
      </c>
      <c r="J1104" s="820">
        <v>1</v>
      </c>
      <c r="K1104" s="820" t="s">
        <v>8454</v>
      </c>
      <c r="L1104" s="820" t="s">
        <v>19268</v>
      </c>
    </row>
    <row r="1105" spans="1:12" x14ac:dyDescent="0.25">
      <c r="A1105" s="820" t="s">
        <v>10319</v>
      </c>
      <c r="B1105" s="824" t="s">
        <v>10320</v>
      </c>
      <c r="C1105" s="820" t="b">
        <v>1</v>
      </c>
      <c r="D1105" s="820" t="b">
        <v>1</v>
      </c>
      <c r="E1105" s="820" t="b">
        <v>0</v>
      </c>
      <c r="F1105" s="820" t="b">
        <v>0</v>
      </c>
      <c r="G1105" s="820" t="b">
        <v>0</v>
      </c>
      <c r="H1105" s="820" t="b">
        <v>0</v>
      </c>
      <c r="I1105" s="820">
        <v>1</v>
      </c>
      <c r="J1105" s="820">
        <v>114</v>
      </c>
      <c r="K1105" s="820" t="s">
        <v>8454</v>
      </c>
      <c r="L1105" s="820" t="s">
        <v>19269</v>
      </c>
    </row>
    <row r="1106" spans="1:12" x14ac:dyDescent="0.25">
      <c r="A1106" s="820" t="s">
        <v>10321</v>
      </c>
      <c r="B1106" s="824" t="s">
        <v>10322</v>
      </c>
      <c r="C1106" s="820" t="b">
        <v>1</v>
      </c>
      <c r="D1106" s="820" t="b">
        <v>1</v>
      </c>
      <c r="E1106" s="820" t="b">
        <v>0</v>
      </c>
      <c r="F1106" s="820" t="b">
        <v>0</v>
      </c>
      <c r="G1106" s="820" t="b">
        <v>0</v>
      </c>
      <c r="H1106" s="820" t="b">
        <v>0</v>
      </c>
      <c r="I1106" s="820">
        <v>1</v>
      </c>
      <c r="J1106" s="820">
        <v>6</v>
      </c>
      <c r="K1106" s="820" t="s">
        <v>8454</v>
      </c>
      <c r="L1106" s="820" t="s">
        <v>19270</v>
      </c>
    </row>
    <row r="1107" spans="1:12" x14ac:dyDescent="0.25">
      <c r="A1107" s="820" t="s">
        <v>10323</v>
      </c>
      <c r="B1107" s="824" t="s">
        <v>10324</v>
      </c>
      <c r="C1107" s="820" t="b">
        <v>1</v>
      </c>
      <c r="D1107" s="820" t="b">
        <v>1</v>
      </c>
      <c r="E1107" s="820" t="b">
        <v>0</v>
      </c>
      <c r="F1107" s="820" t="b">
        <v>0</v>
      </c>
      <c r="G1107" s="820" t="b">
        <v>0</v>
      </c>
      <c r="H1107" s="820" t="b">
        <v>0</v>
      </c>
      <c r="I1107" s="820">
        <v>1</v>
      </c>
      <c r="J1107" s="820">
        <v>6</v>
      </c>
      <c r="K1107" s="820" t="s">
        <v>8454</v>
      </c>
      <c r="L1107" s="820" t="s">
        <v>19271</v>
      </c>
    </row>
    <row r="1108" spans="1:12" x14ac:dyDescent="0.25">
      <c r="A1108" s="820" t="s">
        <v>10325</v>
      </c>
      <c r="B1108" s="824" t="s">
        <v>10326</v>
      </c>
      <c r="C1108" s="820" t="b">
        <v>1</v>
      </c>
      <c r="D1108" s="820" t="b">
        <v>1</v>
      </c>
      <c r="E1108" s="820" t="b">
        <v>0</v>
      </c>
      <c r="F1108" s="820" t="b">
        <v>0</v>
      </c>
      <c r="G1108" s="820" t="b">
        <v>0</v>
      </c>
      <c r="H1108" s="820" t="b">
        <v>0</v>
      </c>
      <c r="I1108" s="820">
        <v>1</v>
      </c>
      <c r="J1108" s="820">
        <v>38</v>
      </c>
      <c r="K1108" s="820" t="s">
        <v>8454</v>
      </c>
      <c r="L1108" s="820" t="s">
        <v>19272</v>
      </c>
    </row>
    <row r="1109" spans="1:12" x14ac:dyDescent="0.25">
      <c r="A1109" s="820" t="s">
        <v>10327</v>
      </c>
      <c r="B1109" s="824" t="s">
        <v>10328</v>
      </c>
      <c r="C1109" s="820" t="b">
        <v>1</v>
      </c>
      <c r="D1109" s="820" t="b">
        <v>1</v>
      </c>
      <c r="E1109" s="820" t="b">
        <v>0</v>
      </c>
      <c r="F1109" s="820" t="b">
        <v>0</v>
      </c>
      <c r="G1109" s="820" t="b">
        <v>0</v>
      </c>
      <c r="H1109" s="820" t="b">
        <v>0</v>
      </c>
      <c r="I1109" s="820">
        <v>1</v>
      </c>
      <c r="J1109" s="820">
        <v>19</v>
      </c>
      <c r="K1109" s="820" t="s">
        <v>8454</v>
      </c>
      <c r="L1109" s="820" t="s">
        <v>19273</v>
      </c>
    </row>
    <row r="1110" spans="1:12" x14ac:dyDescent="0.25">
      <c r="A1110" s="820" t="s">
        <v>10329</v>
      </c>
      <c r="B1110" s="824" t="s">
        <v>10330</v>
      </c>
      <c r="C1110" s="820" t="b">
        <v>1</v>
      </c>
      <c r="D1110" s="820" t="b">
        <v>1</v>
      </c>
      <c r="E1110" s="820" t="b">
        <v>0</v>
      </c>
      <c r="F1110" s="820" t="b">
        <v>0</v>
      </c>
      <c r="G1110" s="820" t="b">
        <v>0</v>
      </c>
      <c r="H1110" s="820" t="b">
        <v>0</v>
      </c>
      <c r="I1110" s="820">
        <v>1</v>
      </c>
      <c r="J1110" s="820">
        <v>57</v>
      </c>
      <c r="K1110" s="820" t="s">
        <v>8454</v>
      </c>
      <c r="L1110" s="820" t="s">
        <v>19274</v>
      </c>
    </row>
    <row r="1111" spans="1:12" x14ac:dyDescent="0.25">
      <c r="A1111" s="820" t="s">
        <v>10331</v>
      </c>
      <c r="B1111" s="824" t="s">
        <v>10332</v>
      </c>
      <c r="C1111" s="820" t="b">
        <v>1</v>
      </c>
      <c r="D1111" s="820" t="b">
        <v>1</v>
      </c>
      <c r="E1111" s="820" t="b">
        <v>0</v>
      </c>
      <c r="F1111" s="820" t="b">
        <v>0</v>
      </c>
      <c r="G1111" s="820" t="b">
        <v>0</v>
      </c>
      <c r="H1111" s="820" t="b">
        <v>0</v>
      </c>
      <c r="I1111" s="820">
        <v>1</v>
      </c>
      <c r="J1111" s="820">
        <v>42</v>
      </c>
      <c r="K1111" s="820" t="s">
        <v>8454</v>
      </c>
      <c r="L1111" s="820" t="s">
        <v>19275</v>
      </c>
    </row>
    <row r="1112" spans="1:12" x14ac:dyDescent="0.25">
      <c r="A1112" s="820" t="s">
        <v>10333</v>
      </c>
      <c r="B1112" s="824" t="s">
        <v>10334</v>
      </c>
      <c r="C1112" s="820" t="b">
        <v>1</v>
      </c>
      <c r="D1112" s="820" t="b">
        <v>1</v>
      </c>
      <c r="E1112" s="820" t="b">
        <v>0</v>
      </c>
      <c r="F1112" s="820" t="b">
        <v>0</v>
      </c>
      <c r="G1112" s="820" t="b">
        <v>0</v>
      </c>
      <c r="H1112" s="820" t="b">
        <v>0</v>
      </c>
      <c r="I1112" s="820">
        <v>1</v>
      </c>
      <c r="J1112" s="820">
        <v>2</v>
      </c>
      <c r="K1112" s="820" t="s">
        <v>8454</v>
      </c>
      <c r="L1112" s="820" t="s">
        <v>19276</v>
      </c>
    </row>
    <row r="1113" spans="1:12" x14ac:dyDescent="0.25">
      <c r="A1113" s="820" t="s">
        <v>10335</v>
      </c>
      <c r="B1113" s="824" t="s">
        <v>10336</v>
      </c>
      <c r="C1113" s="820" t="b">
        <v>1</v>
      </c>
      <c r="D1113" s="820" t="b">
        <v>1</v>
      </c>
      <c r="E1113" s="820" t="b">
        <v>0</v>
      </c>
      <c r="F1113" s="820" t="b">
        <v>0</v>
      </c>
      <c r="G1113" s="820" t="b">
        <v>0</v>
      </c>
      <c r="H1113" s="820" t="b">
        <v>0</v>
      </c>
      <c r="I1113" s="820">
        <v>1</v>
      </c>
      <c r="J1113" s="820">
        <v>1</v>
      </c>
      <c r="K1113" s="820" t="s">
        <v>8454</v>
      </c>
      <c r="L1113" s="820" t="s">
        <v>19277</v>
      </c>
    </row>
    <row r="1114" spans="1:12" x14ac:dyDescent="0.25">
      <c r="A1114" s="820" t="s">
        <v>10337</v>
      </c>
      <c r="B1114" s="824" t="s">
        <v>10338</v>
      </c>
      <c r="C1114" s="820" t="b">
        <v>1</v>
      </c>
      <c r="D1114" s="820" t="b">
        <v>1</v>
      </c>
      <c r="E1114" s="820" t="b">
        <v>0</v>
      </c>
      <c r="F1114" s="820" t="b">
        <v>0</v>
      </c>
      <c r="G1114" s="820" t="b">
        <v>0</v>
      </c>
      <c r="H1114" s="820" t="b">
        <v>0</v>
      </c>
      <c r="I1114" s="820">
        <v>1</v>
      </c>
      <c r="J1114" s="820">
        <v>1</v>
      </c>
      <c r="K1114" s="820" t="s">
        <v>8454</v>
      </c>
      <c r="L1114" s="820" t="s">
        <v>19278</v>
      </c>
    </row>
    <row r="1115" spans="1:12" x14ac:dyDescent="0.25">
      <c r="A1115" s="820" t="s">
        <v>10339</v>
      </c>
      <c r="B1115" s="824" t="s">
        <v>10340</v>
      </c>
      <c r="C1115" s="820" t="b">
        <v>1</v>
      </c>
      <c r="D1115" s="820" t="b">
        <v>1</v>
      </c>
      <c r="E1115" s="820" t="b">
        <v>0</v>
      </c>
      <c r="F1115" s="820" t="b">
        <v>0</v>
      </c>
      <c r="G1115" s="820" t="b">
        <v>0</v>
      </c>
      <c r="H1115" s="820" t="b">
        <v>0</v>
      </c>
      <c r="I1115" s="820">
        <v>1</v>
      </c>
      <c r="J1115" s="820">
        <v>1</v>
      </c>
      <c r="K1115" s="820" t="s">
        <v>8454</v>
      </c>
      <c r="L1115" s="820" t="s">
        <v>19279</v>
      </c>
    </row>
    <row r="1116" spans="1:12" x14ac:dyDescent="0.25">
      <c r="A1116" s="820" t="s">
        <v>10341</v>
      </c>
      <c r="B1116" s="824" t="s">
        <v>10342</v>
      </c>
      <c r="C1116" s="820" t="b">
        <v>1</v>
      </c>
      <c r="D1116" s="820" t="b">
        <v>1</v>
      </c>
      <c r="E1116" s="820" t="b">
        <v>0</v>
      </c>
      <c r="F1116" s="820" t="b">
        <v>0</v>
      </c>
      <c r="G1116" s="820" t="b">
        <v>0</v>
      </c>
      <c r="H1116" s="820" t="b">
        <v>0</v>
      </c>
      <c r="I1116" s="820">
        <v>1</v>
      </c>
      <c r="J1116" s="820">
        <v>986</v>
      </c>
      <c r="K1116" s="820" t="s">
        <v>8454</v>
      </c>
      <c r="L1116" s="820" t="s">
        <v>19280</v>
      </c>
    </row>
    <row r="1117" spans="1:12" x14ac:dyDescent="0.25">
      <c r="A1117" s="820" t="s">
        <v>10343</v>
      </c>
      <c r="B1117" s="824" t="s">
        <v>10344</v>
      </c>
      <c r="C1117" s="820" t="b">
        <v>1</v>
      </c>
      <c r="D1117" s="820" t="b">
        <v>1</v>
      </c>
      <c r="E1117" s="820" t="b">
        <v>0</v>
      </c>
      <c r="F1117" s="820" t="b">
        <v>0</v>
      </c>
      <c r="G1117" s="820" t="b">
        <v>0</v>
      </c>
      <c r="H1117" s="820" t="b">
        <v>0</v>
      </c>
      <c r="I1117" s="820">
        <v>1</v>
      </c>
      <c r="J1117" s="820">
        <v>34</v>
      </c>
      <c r="K1117" s="820" t="s">
        <v>8454</v>
      </c>
      <c r="L1117" s="820" t="s">
        <v>19281</v>
      </c>
    </row>
    <row r="1118" spans="1:12" x14ac:dyDescent="0.25">
      <c r="A1118" s="820" t="s">
        <v>10345</v>
      </c>
      <c r="B1118" s="824" t="s">
        <v>10346</v>
      </c>
      <c r="C1118" s="820" t="b">
        <v>1</v>
      </c>
      <c r="D1118" s="820" t="b">
        <v>1</v>
      </c>
      <c r="E1118" s="820" t="b">
        <v>0</v>
      </c>
      <c r="F1118" s="820" t="b">
        <v>0</v>
      </c>
      <c r="G1118" s="820" t="b">
        <v>0</v>
      </c>
      <c r="H1118" s="820" t="b">
        <v>0</v>
      </c>
      <c r="I1118" s="820">
        <v>1</v>
      </c>
      <c r="J1118" s="820">
        <v>34</v>
      </c>
      <c r="K1118" s="820" t="s">
        <v>8454</v>
      </c>
      <c r="L1118" s="820" t="s">
        <v>19282</v>
      </c>
    </row>
    <row r="1119" spans="1:12" x14ac:dyDescent="0.25">
      <c r="A1119" s="820" t="s">
        <v>10347</v>
      </c>
      <c r="B1119" s="824" t="s">
        <v>10348</v>
      </c>
      <c r="C1119" s="820" t="b">
        <v>1</v>
      </c>
      <c r="D1119" s="820" t="b">
        <v>1</v>
      </c>
      <c r="E1119" s="820" t="b">
        <v>0</v>
      </c>
      <c r="F1119" s="820" t="b">
        <v>0</v>
      </c>
      <c r="G1119" s="820" t="b">
        <v>0</v>
      </c>
      <c r="H1119" s="820" t="b">
        <v>0</v>
      </c>
      <c r="I1119" s="820">
        <v>1</v>
      </c>
      <c r="J1119" s="820">
        <v>116</v>
      </c>
      <c r="K1119" s="820" t="s">
        <v>8454</v>
      </c>
      <c r="L1119" s="820" t="s">
        <v>19283</v>
      </c>
    </row>
    <row r="1120" spans="1:12" x14ac:dyDescent="0.25">
      <c r="A1120" s="820" t="s">
        <v>10349</v>
      </c>
      <c r="B1120" s="824" t="s">
        <v>10350</v>
      </c>
      <c r="C1120" s="820" t="b">
        <v>1</v>
      </c>
      <c r="D1120" s="820" t="b">
        <v>1</v>
      </c>
      <c r="E1120" s="820" t="b">
        <v>0</v>
      </c>
      <c r="F1120" s="820" t="b">
        <v>0</v>
      </c>
      <c r="G1120" s="820" t="b">
        <v>0</v>
      </c>
      <c r="H1120" s="820" t="b">
        <v>0</v>
      </c>
      <c r="I1120" s="820">
        <v>1</v>
      </c>
      <c r="J1120" s="820">
        <v>29</v>
      </c>
      <c r="K1120" s="820" t="s">
        <v>8454</v>
      </c>
      <c r="L1120" s="820" t="s">
        <v>19284</v>
      </c>
    </row>
    <row r="1121" spans="1:12" x14ac:dyDescent="0.25">
      <c r="A1121" s="820" t="s">
        <v>10351</v>
      </c>
      <c r="B1121" s="824" t="s">
        <v>10352</v>
      </c>
      <c r="C1121" s="820" t="b">
        <v>1</v>
      </c>
      <c r="D1121" s="820" t="b">
        <v>1</v>
      </c>
      <c r="E1121" s="820" t="b">
        <v>0</v>
      </c>
      <c r="F1121" s="820" t="b">
        <v>0</v>
      </c>
      <c r="G1121" s="820" t="b">
        <v>0</v>
      </c>
      <c r="H1121" s="820" t="b">
        <v>0</v>
      </c>
      <c r="I1121" s="820">
        <v>1</v>
      </c>
      <c r="J1121" s="820">
        <v>232</v>
      </c>
      <c r="K1121" s="820" t="s">
        <v>8454</v>
      </c>
      <c r="L1121" s="820" t="s">
        <v>19285</v>
      </c>
    </row>
    <row r="1122" spans="1:12" x14ac:dyDescent="0.25">
      <c r="A1122" s="820" t="s">
        <v>10353</v>
      </c>
      <c r="B1122" s="824" t="s">
        <v>10354</v>
      </c>
      <c r="C1122" s="820" t="b">
        <v>1</v>
      </c>
      <c r="D1122" s="820" t="b">
        <v>1</v>
      </c>
      <c r="E1122" s="820" t="b">
        <v>0</v>
      </c>
      <c r="F1122" s="820" t="b">
        <v>0</v>
      </c>
      <c r="G1122" s="820" t="b">
        <v>0</v>
      </c>
      <c r="H1122" s="820" t="b">
        <v>0</v>
      </c>
      <c r="I1122" s="820">
        <v>1</v>
      </c>
      <c r="J1122" s="820">
        <v>34</v>
      </c>
      <c r="K1122" s="820" t="s">
        <v>8454</v>
      </c>
      <c r="L1122" s="820" t="s">
        <v>19286</v>
      </c>
    </row>
    <row r="1123" spans="1:12" x14ac:dyDescent="0.25">
      <c r="A1123" s="820" t="s">
        <v>10355</v>
      </c>
      <c r="B1123" s="824" t="s">
        <v>10356</v>
      </c>
      <c r="C1123" s="820" t="b">
        <v>1</v>
      </c>
      <c r="D1123" s="820" t="b">
        <v>1</v>
      </c>
      <c r="E1123" s="820" t="b">
        <v>0</v>
      </c>
      <c r="F1123" s="820" t="b">
        <v>0</v>
      </c>
      <c r="G1123" s="820" t="b">
        <v>0</v>
      </c>
      <c r="H1123" s="820" t="b">
        <v>0</v>
      </c>
      <c r="I1123" s="820">
        <v>1</v>
      </c>
      <c r="J1123" s="820">
        <v>2</v>
      </c>
      <c r="K1123" s="820" t="s">
        <v>8454</v>
      </c>
      <c r="L1123" s="820" t="s">
        <v>19287</v>
      </c>
    </row>
    <row r="1124" spans="1:12" x14ac:dyDescent="0.25">
      <c r="A1124" s="820" t="s">
        <v>10357</v>
      </c>
      <c r="B1124" s="824" t="s">
        <v>10358</v>
      </c>
      <c r="C1124" s="820" t="b">
        <v>1</v>
      </c>
      <c r="D1124" s="820" t="b">
        <v>1</v>
      </c>
      <c r="E1124" s="820" t="b">
        <v>0</v>
      </c>
      <c r="F1124" s="820" t="b">
        <v>0</v>
      </c>
      <c r="G1124" s="820" t="b">
        <v>0</v>
      </c>
      <c r="H1124" s="820" t="b">
        <v>0</v>
      </c>
      <c r="I1124" s="820">
        <v>1</v>
      </c>
      <c r="J1124" s="820">
        <v>1</v>
      </c>
      <c r="K1124" s="820" t="s">
        <v>8454</v>
      </c>
      <c r="L1124" s="820" t="s">
        <v>19288</v>
      </c>
    </row>
    <row r="1125" spans="1:12" x14ac:dyDescent="0.25">
      <c r="A1125" s="820" t="s">
        <v>10359</v>
      </c>
      <c r="B1125" s="824" t="s">
        <v>10360</v>
      </c>
      <c r="C1125" s="820" t="b">
        <v>1</v>
      </c>
      <c r="D1125" s="820" t="b">
        <v>1</v>
      </c>
      <c r="E1125" s="820" t="b">
        <v>0</v>
      </c>
      <c r="F1125" s="820" t="b">
        <v>0</v>
      </c>
      <c r="G1125" s="820" t="b">
        <v>0</v>
      </c>
      <c r="H1125" s="820" t="b">
        <v>0</v>
      </c>
      <c r="I1125" s="820">
        <v>1</v>
      </c>
      <c r="J1125" s="820">
        <v>1</v>
      </c>
      <c r="K1125" s="820" t="s">
        <v>8454</v>
      </c>
      <c r="L1125" s="820" t="s">
        <v>19289</v>
      </c>
    </row>
    <row r="1126" spans="1:12" x14ac:dyDescent="0.25">
      <c r="A1126" s="820" t="s">
        <v>10361</v>
      </c>
      <c r="B1126" s="824" t="s">
        <v>10362</v>
      </c>
      <c r="C1126" s="820" t="b">
        <v>1</v>
      </c>
      <c r="D1126" s="820" t="b">
        <v>1</v>
      </c>
      <c r="E1126" s="820" t="b">
        <v>0</v>
      </c>
      <c r="F1126" s="820" t="b">
        <v>0</v>
      </c>
      <c r="G1126" s="820" t="b">
        <v>0</v>
      </c>
      <c r="H1126" s="820" t="b">
        <v>0</v>
      </c>
      <c r="I1126" s="820">
        <v>1</v>
      </c>
      <c r="J1126" s="820">
        <v>1</v>
      </c>
      <c r="K1126" s="820" t="s">
        <v>8454</v>
      </c>
      <c r="L1126" s="820" t="s">
        <v>19290</v>
      </c>
    </row>
    <row r="1127" spans="1:12" x14ac:dyDescent="0.25">
      <c r="A1127" s="820" t="s">
        <v>10363</v>
      </c>
      <c r="B1127" s="824" t="s">
        <v>10364</v>
      </c>
      <c r="C1127" s="820" t="b">
        <v>1</v>
      </c>
      <c r="D1127" s="820" t="b">
        <v>1</v>
      </c>
      <c r="E1127" s="820" t="b">
        <v>0</v>
      </c>
      <c r="F1127" s="820" t="b">
        <v>0</v>
      </c>
      <c r="G1127" s="820" t="b">
        <v>0</v>
      </c>
      <c r="H1127" s="820" t="b">
        <v>0</v>
      </c>
      <c r="I1127" s="820">
        <v>1</v>
      </c>
      <c r="J1127" s="820">
        <v>6</v>
      </c>
      <c r="K1127" s="820" t="s">
        <v>8454</v>
      </c>
      <c r="L1127" s="820" t="s">
        <v>19291</v>
      </c>
    </row>
    <row r="1128" spans="1:12" x14ac:dyDescent="0.25">
      <c r="A1128" s="820" t="s">
        <v>10365</v>
      </c>
      <c r="B1128" s="824" t="s">
        <v>10366</v>
      </c>
      <c r="C1128" s="820" t="b">
        <v>1</v>
      </c>
      <c r="D1128" s="820" t="b">
        <v>1</v>
      </c>
      <c r="E1128" s="820" t="b">
        <v>0</v>
      </c>
      <c r="F1128" s="820" t="b">
        <v>0</v>
      </c>
      <c r="G1128" s="820" t="b">
        <v>0</v>
      </c>
      <c r="H1128" s="820" t="b">
        <v>0</v>
      </c>
      <c r="I1128" s="820">
        <v>1</v>
      </c>
      <c r="J1128" s="820">
        <v>3</v>
      </c>
      <c r="K1128" s="820" t="s">
        <v>8454</v>
      </c>
      <c r="L1128" s="820" t="s">
        <v>19292</v>
      </c>
    </row>
    <row r="1129" spans="1:12" x14ac:dyDescent="0.25">
      <c r="A1129" s="820" t="s">
        <v>10367</v>
      </c>
      <c r="B1129" s="824" t="s">
        <v>10368</v>
      </c>
      <c r="C1129" s="820" t="b">
        <v>1</v>
      </c>
      <c r="D1129" s="820" t="b">
        <v>1</v>
      </c>
      <c r="E1129" s="820" t="b">
        <v>0</v>
      </c>
      <c r="F1129" s="820" t="b">
        <v>0</v>
      </c>
      <c r="G1129" s="820" t="b">
        <v>0</v>
      </c>
      <c r="H1129" s="820" t="b">
        <v>0</v>
      </c>
      <c r="I1129" s="820">
        <v>1</v>
      </c>
      <c r="J1129" s="820">
        <v>3</v>
      </c>
      <c r="K1129" s="820" t="s">
        <v>8454</v>
      </c>
      <c r="L1129" s="820" t="s">
        <v>19293</v>
      </c>
    </row>
    <row r="1130" spans="1:12" x14ac:dyDescent="0.25">
      <c r="A1130" s="820" t="s">
        <v>10369</v>
      </c>
      <c r="B1130" s="824" t="s">
        <v>10370</v>
      </c>
      <c r="C1130" s="820" t="b">
        <v>1</v>
      </c>
      <c r="D1130" s="820" t="b">
        <v>1</v>
      </c>
      <c r="E1130" s="820" t="b">
        <v>0</v>
      </c>
      <c r="F1130" s="820" t="b">
        <v>0</v>
      </c>
      <c r="G1130" s="820" t="b">
        <v>0</v>
      </c>
      <c r="H1130" s="820" t="b">
        <v>0</v>
      </c>
      <c r="I1130" s="820">
        <v>1</v>
      </c>
      <c r="J1130" s="820">
        <v>6</v>
      </c>
      <c r="K1130" s="820" t="s">
        <v>8454</v>
      </c>
      <c r="L1130" s="820" t="s">
        <v>19294</v>
      </c>
    </row>
    <row r="1131" spans="1:12" x14ac:dyDescent="0.25">
      <c r="A1131" s="820" t="s">
        <v>10371</v>
      </c>
      <c r="B1131" s="824" t="s">
        <v>10372</v>
      </c>
      <c r="C1131" s="820" t="b">
        <v>1</v>
      </c>
      <c r="D1131" s="820" t="b">
        <v>1</v>
      </c>
      <c r="E1131" s="820" t="b">
        <v>0</v>
      </c>
      <c r="F1131" s="820" t="b">
        <v>0</v>
      </c>
      <c r="G1131" s="820" t="b">
        <v>0</v>
      </c>
      <c r="H1131" s="820" t="b">
        <v>0</v>
      </c>
      <c r="I1131" s="820">
        <v>1</v>
      </c>
      <c r="J1131" s="820">
        <v>6</v>
      </c>
      <c r="K1131" s="820" t="s">
        <v>8454</v>
      </c>
      <c r="L1131" s="820" t="s">
        <v>19295</v>
      </c>
    </row>
    <row r="1132" spans="1:12" x14ac:dyDescent="0.25">
      <c r="A1132" s="820" t="s">
        <v>10373</v>
      </c>
      <c r="B1132" s="824" t="s">
        <v>10374</v>
      </c>
      <c r="C1132" s="820" t="b">
        <v>1</v>
      </c>
      <c r="D1132" s="820" t="b">
        <v>1</v>
      </c>
      <c r="E1132" s="820" t="b">
        <v>0</v>
      </c>
      <c r="F1132" s="820" t="b">
        <v>0</v>
      </c>
      <c r="G1132" s="820" t="b">
        <v>0</v>
      </c>
      <c r="H1132" s="820" t="b">
        <v>0</v>
      </c>
      <c r="I1132" s="820">
        <v>1</v>
      </c>
      <c r="J1132" s="820">
        <v>24</v>
      </c>
      <c r="K1132" s="820" t="s">
        <v>8454</v>
      </c>
      <c r="L1132" s="820" t="s">
        <v>19296</v>
      </c>
    </row>
    <row r="1133" spans="1:12" x14ac:dyDescent="0.25">
      <c r="A1133" s="820" t="s">
        <v>10375</v>
      </c>
      <c r="B1133" s="824" t="s">
        <v>10376</v>
      </c>
      <c r="C1133" s="820" t="b">
        <v>1</v>
      </c>
      <c r="D1133" s="820" t="b">
        <v>1</v>
      </c>
      <c r="E1133" s="820" t="b">
        <v>0</v>
      </c>
      <c r="F1133" s="820" t="b">
        <v>0</v>
      </c>
      <c r="G1133" s="820" t="b">
        <v>0</v>
      </c>
      <c r="H1133" s="820" t="b">
        <v>0</v>
      </c>
      <c r="I1133" s="820">
        <v>1</v>
      </c>
      <c r="J1133" s="820">
        <v>6</v>
      </c>
      <c r="K1133" s="820" t="s">
        <v>8454</v>
      </c>
      <c r="L1133" s="820" t="s">
        <v>19297</v>
      </c>
    </row>
    <row r="1134" spans="1:12" x14ac:dyDescent="0.25">
      <c r="A1134" s="820" t="s">
        <v>10377</v>
      </c>
      <c r="B1134" s="824" t="s">
        <v>10378</v>
      </c>
      <c r="C1134" s="820" t="b">
        <v>1</v>
      </c>
      <c r="D1134" s="820" t="b">
        <v>1</v>
      </c>
      <c r="E1134" s="820" t="b">
        <v>0</v>
      </c>
      <c r="F1134" s="820" t="b">
        <v>0</v>
      </c>
      <c r="G1134" s="820" t="b">
        <v>0</v>
      </c>
      <c r="H1134" s="820" t="b">
        <v>0</v>
      </c>
      <c r="I1134" s="820">
        <v>1</v>
      </c>
      <c r="J1134" s="820">
        <v>2</v>
      </c>
      <c r="K1134" s="820" t="s">
        <v>8454</v>
      </c>
      <c r="L1134" s="820" t="s">
        <v>19298</v>
      </c>
    </row>
    <row r="1135" spans="1:12" x14ac:dyDescent="0.25">
      <c r="A1135" s="820" t="s">
        <v>10379</v>
      </c>
      <c r="B1135" s="824" t="s">
        <v>10380</v>
      </c>
      <c r="C1135" s="820" t="b">
        <v>1</v>
      </c>
      <c r="D1135" s="820" t="b">
        <v>1</v>
      </c>
      <c r="E1135" s="820" t="b">
        <v>0</v>
      </c>
      <c r="F1135" s="820" t="b">
        <v>0</v>
      </c>
      <c r="G1135" s="820" t="b">
        <v>0</v>
      </c>
      <c r="H1135" s="820" t="b">
        <v>0</v>
      </c>
      <c r="I1135" s="820">
        <v>1</v>
      </c>
      <c r="J1135" s="820">
        <v>1</v>
      </c>
      <c r="K1135" s="820" t="s">
        <v>8454</v>
      </c>
      <c r="L1135" s="820" t="s">
        <v>19299</v>
      </c>
    </row>
    <row r="1136" spans="1:12" x14ac:dyDescent="0.25">
      <c r="A1136" s="820" t="s">
        <v>10381</v>
      </c>
      <c r="B1136" s="824" t="s">
        <v>10382</v>
      </c>
      <c r="C1136" s="820" t="b">
        <v>1</v>
      </c>
      <c r="D1136" s="820" t="b">
        <v>1</v>
      </c>
      <c r="E1136" s="820" t="b">
        <v>0</v>
      </c>
      <c r="F1136" s="820" t="b">
        <v>0</v>
      </c>
      <c r="G1136" s="820" t="b">
        <v>0</v>
      </c>
      <c r="H1136" s="820" t="b">
        <v>0</v>
      </c>
      <c r="I1136" s="820">
        <v>1</v>
      </c>
      <c r="J1136" s="820">
        <v>1</v>
      </c>
      <c r="K1136" s="820" t="s">
        <v>8454</v>
      </c>
      <c r="L1136" s="820" t="s">
        <v>19300</v>
      </c>
    </row>
    <row r="1137" spans="1:12" x14ac:dyDescent="0.25">
      <c r="A1137" s="820" t="s">
        <v>10383</v>
      </c>
      <c r="B1137" s="824" t="s">
        <v>10384</v>
      </c>
      <c r="C1137" s="820" t="b">
        <v>1</v>
      </c>
      <c r="D1137" s="820" t="b">
        <v>1</v>
      </c>
      <c r="E1137" s="820" t="b">
        <v>0</v>
      </c>
      <c r="F1137" s="820" t="b">
        <v>0</v>
      </c>
      <c r="G1137" s="820" t="b">
        <v>0</v>
      </c>
      <c r="H1137" s="820" t="b">
        <v>0</v>
      </c>
      <c r="I1137" s="820">
        <v>1</v>
      </c>
      <c r="J1137" s="820">
        <v>6</v>
      </c>
      <c r="K1137" s="820" t="s">
        <v>8454</v>
      </c>
      <c r="L1137" s="820" t="s">
        <v>19301</v>
      </c>
    </row>
    <row r="1138" spans="1:12" x14ac:dyDescent="0.25">
      <c r="A1138" s="820" t="s">
        <v>10385</v>
      </c>
      <c r="B1138" s="824" t="s">
        <v>10386</v>
      </c>
      <c r="C1138" s="820" t="b">
        <v>1</v>
      </c>
      <c r="D1138" s="820" t="b">
        <v>1</v>
      </c>
      <c r="E1138" s="820" t="b">
        <v>0</v>
      </c>
      <c r="F1138" s="820" t="b">
        <v>0</v>
      </c>
      <c r="G1138" s="820" t="b">
        <v>0</v>
      </c>
      <c r="H1138" s="820" t="b">
        <v>0</v>
      </c>
      <c r="I1138" s="820">
        <v>1</v>
      </c>
      <c r="J1138" s="820">
        <v>1</v>
      </c>
      <c r="K1138" s="820" t="s">
        <v>8454</v>
      </c>
      <c r="L1138" s="820" t="s">
        <v>19302</v>
      </c>
    </row>
    <row r="1139" spans="1:12" x14ac:dyDescent="0.25">
      <c r="A1139" s="820" t="s">
        <v>10387</v>
      </c>
      <c r="B1139" s="824" t="s">
        <v>10388</v>
      </c>
      <c r="C1139" s="820" t="b">
        <v>1</v>
      </c>
      <c r="D1139" s="820" t="b">
        <v>1</v>
      </c>
      <c r="E1139" s="820" t="b">
        <v>0</v>
      </c>
      <c r="F1139" s="820" t="b">
        <v>0</v>
      </c>
      <c r="G1139" s="820" t="b">
        <v>0</v>
      </c>
      <c r="H1139" s="820" t="b">
        <v>0</v>
      </c>
      <c r="I1139" s="820">
        <v>1</v>
      </c>
      <c r="J1139" s="820">
        <v>1</v>
      </c>
      <c r="K1139" s="820" t="s">
        <v>8454</v>
      </c>
      <c r="L1139" s="820" t="s">
        <v>19303</v>
      </c>
    </row>
    <row r="1140" spans="1:12" x14ac:dyDescent="0.25">
      <c r="A1140" s="820" t="s">
        <v>10389</v>
      </c>
      <c r="B1140" s="824" t="s">
        <v>10390</v>
      </c>
      <c r="C1140" s="820" t="b">
        <v>1</v>
      </c>
      <c r="D1140" s="820" t="b">
        <v>1</v>
      </c>
      <c r="E1140" s="820" t="b">
        <v>0</v>
      </c>
      <c r="F1140" s="820" t="b">
        <v>0</v>
      </c>
      <c r="G1140" s="820" t="b">
        <v>0</v>
      </c>
      <c r="H1140" s="820" t="b">
        <v>0</v>
      </c>
      <c r="I1140" s="820">
        <v>1</v>
      </c>
      <c r="J1140" s="820">
        <v>6</v>
      </c>
      <c r="K1140" s="820" t="s">
        <v>8454</v>
      </c>
      <c r="L1140" s="820" t="s">
        <v>19304</v>
      </c>
    </row>
    <row r="1141" spans="1:12" x14ac:dyDescent="0.25">
      <c r="A1141" s="820" t="s">
        <v>10391</v>
      </c>
      <c r="B1141" s="824" t="s">
        <v>10392</v>
      </c>
      <c r="C1141" s="820" t="b">
        <v>1</v>
      </c>
      <c r="D1141" s="820" t="b">
        <v>1</v>
      </c>
      <c r="E1141" s="820" t="b">
        <v>0</v>
      </c>
      <c r="F1141" s="820" t="b">
        <v>0</v>
      </c>
      <c r="G1141" s="820" t="b">
        <v>0</v>
      </c>
      <c r="H1141" s="820" t="b">
        <v>0</v>
      </c>
      <c r="I1141" s="820">
        <v>1</v>
      </c>
      <c r="J1141" s="820">
        <v>6</v>
      </c>
      <c r="K1141" s="820" t="s">
        <v>8454</v>
      </c>
      <c r="L1141" s="820" t="s">
        <v>19305</v>
      </c>
    </row>
    <row r="1142" spans="1:12" x14ac:dyDescent="0.25">
      <c r="A1142" s="820" t="s">
        <v>10393</v>
      </c>
      <c r="B1142" s="824" t="s">
        <v>10394</v>
      </c>
      <c r="C1142" s="820" t="b">
        <v>1</v>
      </c>
      <c r="D1142" s="820" t="b">
        <v>1</v>
      </c>
      <c r="E1142" s="820" t="b">
        <v>0</v>
      </c>
      <c r="F1142" s="820" t="b">
        <v>0</v>
      </c>
      <c r="G1142" s="820" t="b">
        <v>0</v>
      </c>
      <c r="H1142" s="820" t="b">
        <v>0</v>
      </c>
      <c r="I1142" s="820">
        <v>1</v>
      </c>
      <c r="J1142" s="820">
        <v>12</v>
      </c>
      <c r="K1142" s="820" t="s">
        <v>8454</v>
      </c>
      <c r="L1142" s="820" t="s">
        <v>19306</v>
      </c>
    </row>
    <row r="1143" spans="1:12" x14ac:dyDescent="0.25">
      <c r="A1143" s="820" t="s">
        <v>10395</v>
      </c>
      <c r="B1143" s="824" t="s">
        <v>10396</v>
      </c>
      <c r="C1143" s="820" t="b">
        <v>1</v>
      </c>
      <c r="D1143" s="820" t="b">
        <v>1</v>
      </c>
      <c r="E1143" s="820" t="b">
        <v>0</v>
      </c>
      <c r="F1143" s="820" t="b">
        <v>0</v>
      </c>
      <c r="G1143" s="820" t="b">
        <v>0</v>
      </c>
      <c r="H1143" s="820" t="b">
        <v>0</v>
      </c>
      <c r="I1143" s="820">
        <v>1</v>
      </c>
      <c r="J1143" s="820">
        <v>2</v>
      </c>
      <c r="K1143" s="820" t="s">
        <v>8454</v>
      </c>
      <c r="L1143" s="820" t="s">
        <v>19307</v>
      </c>
    </row>
    <row r="1144" spans="1:12" x14ac:dyDescent="0.25">
      <c r="A1144" s="820" t="s">
        <v>10397</v>
      </c>
      <c r="B1144" s="824" t="s">
        <v>10398</v>
      </c>
      <c r="C1144" s="820" t="b">
        <v>1</v>
      </c>
      <c r="D1144" s="820" t="b">
        <v>1</v>
      </c>
      <c r="E1144" s="820" t="b">
        <v>0</v>
      </c>
      <c r="F1144" s="820" t="b">
        <v>0</v>
      </c>
      <c r="G1144" s="820" t="b">
        <v>0</v>
      </c>
      <c r="H1144" s="820" t="b">
        <v>0</v>
      </c>
      <c r="I1144" s="820">
        <v>1</v>
      </c>
      <c r="J1144" s="820">
        <v>2</v>
      </c>
      <c r="K1144" s="820" t="s">
        <v>8454</v>
      </c>
      <c r="L1144" s="820" t="s">
        <v>19308</v>
      </c>
    </row>
    <row r="1145" spans="1:12" x14ac:dyDescent="0.25">
      <c r="A1145" s="820" t="s">
        <v>10399</v>
      </c>
      <c r="B1145" s="824" t="s">
        <v>10400</v>
      </c>
      <c r="C1145" s="820" t="b">
        <v>1</v>
      </c>
      <c r="D1145" s="820" t="b">
        <v>1</v>
      </c>
      <c r="E1145" s="820" t="b">
        <v>0</v>
      </c>
      <c r="F1145" s="820" t="b">
        <v>0</v>
      </c>
      <c r="G1145" s="820" t="b">
        <v>0</v>
      </c>
      <c r="H1145" s="820" t="b">
        <v>0</v>
      </c>
      <c r="I1145" s="820">
        <v>1</v>
      </c>
      <c r="J1145" s="820">
        <v>1</v>
      </c>
      <c r="K1145" s="820" t="s">
        <v>8454</v>
      </c>
      <c r="L1145" s="820" t="s">
        <v>19309</v>
      </c>
    </row>
    <row r="1146" spans="1:12" x14ac:dyDescent="0.25">
      <c r="A1146" s="820" t="s">
        <v>10401</v>
      </c>
      <c r="B1146" s="824" t="s">
        <v>10402</v>
      </c>
      <c r="C1146" s="820" t="b">
        <v>1</v>
      </c>
      <c r="D1146" s="820" t="b">
        <v>1</v>
      </c>
      <c r="E1146" s="820" t="b">
        <v>0</v>
      </c>
      <c r="F1146" s="820" t="b">
        <v>0</v>
      </c>
      <c r="G1146" s="820" t="b">
        <v>0</v>
      </c>
      <c r="H1146" s="820" t="b">
        <v>0</v>
      </c>
      <c r="I1146" s="820">
        <v>1</v>
      </c>
      <c r="J1146" s="820">
        <v>4</v>
      </c>
      <c r="K1146" s="820" t="s">
        <v>8454</v>
      </c>
      <c r="L1146" s="820" t="s">
        <v>19310</v>
      </c>
    </row>
    <row r="1147" spans="1:12" x14ac:dyDescent="0.25">
      <c r="A1147" s="820" t="s">
        <v>10403</v>
      </c>
      <c r="B1147" s="824" t="s">
        <v>10404</v>
      </c>
      <c r="C1147" s="820" t="b">
        <v>1</v>
      </c>
      <c r="D1147" s="820" t="b">
        <v>1</v>
      </c>
      <c r="E1147" s="820" t="b">
        <v>0</v>
      </c>
      <c r="F1147" s="820" t="b">
        <v>0</v>
      </c>
      <c r="G1147" s="820" t="b">
        <v>0</v>
      </c>
      <c r="H1147" s="820" t="b">
        <v>0</v>
      </c>
      <c r="I1147" s="820">
        <v>1</v>
      </c>
      <c r="J1147" s="820">
        <v>1</v>
      </c>
      <c r="K1147" s="820" t="s">
        <v>8454</v>
      </c>
      <c r="L1147" s="820" t="s">
        <v>19311</v>
      </c>
    </row>
    <row r="1148" spans="1:12" x14ac:dyDescent="0.25">
      <c r="A1148" s="820" t="s">
        <v>10405</v>
      </c>
      <c r="B1148" s="824" t="s">
        <v>10406</v>
      </c>
      <c r="C1148" s="820" t="b">
        <v>1</v>
      </c>
      <c r="D1148" s="820" t="b">
        <v>1</v>
      </c>
      <c r="E1148" s="820" t="b">
        <v>0</v>
      </c>
      <c r="F1148" s="820" t="b">
        <v>0</v>
      </c>
      <c r="G1148" s="820" t="b">
        <v>0</v>
      </c>
      <c r="H1148" s="820" t="b">
        <v>0</v>
      </c>
      <c r="I1148" s="820">
        <v>1</v>
      </c>
      <c r="J1148" s="820">
        <v>1</v>
      </c>
      <c r="K1148" s="820" t="s">
        <v>8454</v>
      </c>
      <c r="L1148" s="820" t="s">
        <v>19312</v>
      </c>
    </row>
    <row r="1149" spans="1:12" x14ac:dyDescent="0.25">
      <c r="A1149" s="820" t="s">
        <v>10407</v>
      </c>
      <c r="B1149" s="824" t="s">
        <v>10408</v>
      </c>
      <c r="C1149" s="820" t="b">
        <v>1</v>
      </c>
      <c r="D1149" s="820" t="b">
        <v>1</v>
      </c>
      <c r="E1149" s="820" t="b">
        <v>0</v>
      </c>
      <c r="F1149" s="820" t="b">
        <v>0</v>
      </c>
      <c r="G1149" s="820" t="b">
        <v>0</v>
      </c>
      <c r="H1149" s="820" t="b">
        <v>0</v>
      </c>
      <c r="I1149" s="820">
        <v>1</v>
      </c>
      <c r="J1149" s="820">
        <v>4</v>
      </c>
      <c r="K1149" s="820" t="s">
        <v>8454</v>
      </c>
      <c r="L1149" s="820" t="s">
        <v>19313</v>
      </c>
    </row>
    <row r="1150" spans="1:12" x14ac:dyDescent="0.25">
      <c r="A1150" s="820" t="s">
        <v>10409</v>
      </c>
      <c r="B1150" s="824" t="s">
        <v>10410</v>
      </c>
      <c r="C1150" s="820" t="b">
        <v>1</v>
      </c>
      <c r="D1150" s="820" t="b">
        <v>1</v>
      </c>
      <c r="E1150" s="820" t="b">
        <v>0</v>
      </c>
      <c r="F1150" s="820" t="b">
        <v>0</v>
      </c>
      <c r="G1150" s="820" t="b">
        <v>0</v>
      </c>
      <c r="H1150" s="820" t="b">
        <v>0</v>
      </c>
      <c r="I1150" s="820">
        <v>1</v>
      </c>
      <c r="J1150" s="820">
        <v>4</v>
      </c>
      <c r="K1150" s="820" t="s">
        <v>8454</v>
      </c>
      <c r="L1150" s="820" t="s">
        <v>19314</v>
      </c>
    </row>
    <row r="1151" spans="1:12" x14ac:dyDescent="0.25">
      <c r="A1151" s="820" t="s">
        <v>10411</v>
      </c>
      <c r="B1151" s="824" t="s">
        <v>10412</v>
      </c>
      <c r="C1151" s="820" t="b">
        <v>1</v>
      </c>
      <c r="D1151" s="820" t="b">
        <v>1</v>
      </c>
      <c r="E1151" s="820" t="b">
        <v>0</v>
      </c>
      <c r="F1151" s="820" t="b">
        <v>0</v>
      </c>
      <c r="G1151" s="820" t="b">
        <v>0</v>
      </c>
      <c r="H1151" s="820" t="b">
        <v>0</v>
      </c>
      <c r="I1151" s="820">
        <v>1</v>
      </c>
      <c r="J1151" s="820">
        <v>20</v>
      </c>
      <c r="K1151" s="820" t="s">
        <v>8454</v>
      </c>
      <c r="L1151" s="820" t="s">
        <v>19315</v>
      </c>
    </row>
    <row r="1152" spans="1:12" x14ac:dyDescent="0.25">
      <c r="A1152" s="820" t="s">
        <v>10413</v>
      </c>
      <c r="B1152" s="824" t="s">
        <v>10414</v>
      </c>
      <c r="C1152" s="820" t="b">
        <v>1</v>
      </c>
      <c r="D1152" s="820" t="b">
        <v>1</v>
      </c>
      <c r="E1152" s="820" t="b">
        <v>0</v>
      </c>
      <c r="F1152" s="820" t="b">
        <v>0</v>
      </c>
      <c r="G1152" s="820" t="b">
        <v>0</v>
      </c>
      <c r="H1152" s="820" t="b">
        <v>0</v>
      </c>
      <c r="I1152" s="820">
        <v>1</v>
      </c>
      <c r="J1152" s="820">
        <v>2</v>
      </c>
      <c r="K1152" s="820" t="s">
        <v>8454</v>
      </c>
      <c r="L1152" s="820" t="s">
        <v>19316</v>
      </c>
    </row>
    <row r="1153" spans="1:12" x14ac:dyDescent="0.25">
      <c r="A1153" s="820" t="s">
        <v>10415</v>
      </c>
      <c r="B1153" s="824" t="s">
        <v>10416</v>
      </c>
      <c r="C1153" s="820" t="b">
        <v>1</v>
      </c>
      <c r="D1153" s="820" t="b">
        <v>1</v>
      </c>
      <c r="E1153" s="820" t="b">
        <v>0</v>
      </c>
      <c r="F1153" s="820" t="b">
        <v>0</v>
      </c>
      <c r="G1153" s="820" t="b">
        <v>0</v>
      </c>
      <c r="H1153" s="820" t="b">
        <v>0</v>
      </c>
      <c r="I1153" s="820">
        <v>1</v>
      </c>
      <c r="J1153" s="820">
        <v>2</v>
      </c>
      <c r="K1153" s="820" t="s">
        <v>8454</v>
      </c>
      <c r="L1153" s="820" t="s">
        <v>19317</v>
      </c>
    </row>
    <row r="1154" spans="1:12" x14ac:dyDescent="0.25">
      <c r="A1154" s="820" t="s">
        <v>10417</v>
      </c>
      <c r="B1154" s="824" t="s">
        <v>10418</v>
      </c>
      <c r="C1154" s="820" t="b">
        <v>1</v>
      </c>
      <c r="D1154" s="820" t="b">
        <v>1</v>
      </c>
      <c r="E1154" s="820" t="b">
        <v>0</v>
      </c>
      <c r="F1154" s="820" t="b">
        <v>0</v>
      </c>
      <c r="G1154" s="820" t="b">
        <v>0</v>
      </c>
      <c r="H1154" s="820" t="b">
        <v>0</v>
      </c>
      <c r="I1154" s="820">
        <v>1</v>
      </c>
      <c r="J1154" s="820">
        <v>1</v>
      </c>
      <c r="K1154" s="820" t="s">
        <v>8454</v>
      </c>
      <c r="L1154" s="820" t="s">
        <v>19318</v>
      </c>
    </row>
    <row r="1155" spans="1:12" x14ac:dyDescent="0.25">
      <c r="A1155" s="820" t="s">
        <v>10419</v>
      </c>
      <c r="B1155" s="824" t="s">
        <v>10420</v>
      </c>
      <c r="C1155" s="820" t="b">
        <v>1</v>
      </c>
      <c r="D1155" s="820" t="b">
        <v>1</v>
      </c>
      <c r="E1155" s="820" t="b">
        <v>0</v>
      </c>
      <c r="F1155" s="820" t="b">
        <v>0</v>
      </c>
      <c r="G1155" s="820" t="b">
        <v>0</v>
      </c>
      <c r="H1155" s="820" t="b">
        <v>0</v>
      </c>
      <c r="I1155" s="820">
        <v>1</v>
      </c>
      <c r="J1155" s="820">
        <v>1</v>
      </c>
      <c r="K1155" s="820" t="s">
        <v>8454</v>
      </c>
      <c r="L1155" s="820" t="s">
        <v>19319</v>
      </c>
    </row>
    <row r="1156" spans="1:12" x14ac:dyDescent="0.25">
      <c r="A1156" s="820" t="s">
        <v>10421</v>
      </c>
      <c r="B1156" s="824" t="s">
        <v>10422</v>
      </c>
      <c r="C1156" s="820" t="b">
        <v>1</v>
      </c>
      <c r="D1156" s="820" t="b">
        <v>1</v>
      </c>
      <c r="E1156" s="820" t="b">
        <v>0</v>
      </c>
      <c r="F1156" s="820" t="b">
        <v>0</v>
      </c>
      <c r="G1156" s="820" t="b">
        <v>0</v>
      </c>
      <c r="H1156" s="820" t="b">
        <v>0</v>
      </c>
      <c r="I1156" s="820">
        <v>1</v>
      </c>
      <c r="J1156" s="820">
        <v>2</v>
      </c>
      <c r="K1156" s="820" t="s">
        <v>8454</v>
      </c>
      <c r="L1156" s="820" t="s">
        <v>19320</v>
      </c>
    </row>
    <row r="1157" spans="1:12" x14ac:dyDescent="0.25">
      <c r="A1157" s="820" t="s">
        <v>10423</v>
      </c>
      <c r="B1157" s="824" t="s">
        <v>10424</v>
      </c>
      <c r="C1157" s="820" t="b">
        <v>1</v>
      </c>
      <c r="D1157" s="820" t="b">
        <v>1</v>
      </c>
      <c r="E1157" s="820" t="b">
        <v>0</v>
      </c>
      <c r="F1157" s="820" t="b">
        <v>0</v>
      </c>
      <c r="G1157" s="820" t="b">
        <v>0</v>
      </c>
      <c r="H1157" s="820" t="b">
        <v>0</v>
      </c>
      <c r="I1157" s="820">
        <v>1</v>
      </c>
      <c r="J1157" s="820">
        <v>2</v>
      </c>
      <c r="K1157" s="820" t="s">
        <v>8454</v>
      </c>
      <c r="L1157" s="820" t="s">
        <v>19321</v>
      </c>
    </row>
    <row r="1158" spans="1:12" x14ac:dyDescent="0.25">
      <c r="A1158" s="820" t="s">
        <v>10425</v>
      </c>
      <c r="B1158" s="824" t="s">
        <v>10426</v>
      </c>
      <c r="C1158" s="820" t="b">
        <v>1</v>
      </c>
      <c r="D1158" s="820" t="b">
        <v>1</v>
      </c>
      <c r="E1158" s="820" t="b">
        <v>0</v>
      </c>
      <c r="F1158" s="820" t="b">
        <v>0</v>
      </c>
      <c r="G1158" s="820" t="b">
        <v>0</v>
      </c>
      <c r="H1158" s="820" t="b">
        <v>0</v>
      </c>
      <c r="I1158" s="820">
        <v>1</v>
      </c>
      <c r="J1158" s="820">
        <v>1</v>
      </c>
      <c r="K1158" s="820" t="s">
        <v>8454</v>
      </c>
      <c r="L1158" s="820" t="s">
        <v>19322</v>
      </c>
    </row>
    <row r="1159" spans="1:12" x14ac:dyDescent="0.25">
      <c r="A1159" s="820" t="s">
        <v>10427</v>
      </c>
      <c r="B1159" s="824" t="s">
        <v>10428</v>
      </c>
      <c r="C1159" s="820" t="b">
        <v>1</v>
      </c>
      <c r="D1159" s="820" t="b">
        <v>1</v>
      </c>
      <c r="E1159" s="820" t="b">
        <v>0</v>
      </c>
      <c r="F1159" s="820" t="b">
        <v>0</v>
      </c>
      <c r="G1159" s="820" t="b">
        <v>0</v>
      </c>
      <c r="H1159" s="820" t="b">
        <v>0</v>
      </c>
      <c r="I1159" s="820">
        <v>1</v>
      </c>
      <c r="J1159" s="820">
        <v>1</v>
      </c>
      <c r="K1159" s="820" t="s">
        <v>8454</v>
      </c>
      <c r="L1159" s="820" t="s">
        <v>19323</v>
      </c>
    </row>
    <row r="1160" spans="1:12" x14ac:dyDescent="0.25">
      <c r="A1160" s="820" t="s">
        <v>10429</v>
      </c>
      <c r="B1160" s="824" t="s">
        <v>10430</v>
      </c>
      <c r="C1160" s="820" t="b">
        <v>1</v>
      </c>
      <c r="D1160" s="820" t="b">
        <v>1</v>
      </c>
      <c r="E1160" s="820" t="b">
        <v>0</v>
      </c>
      <c r="F1160" s="820" t="b">
        <v>0</v>
      </c>
      <c r="G1160" s="820" t="b">
        <v>0</v>
      </c>
      <c r="H1160" s="820" t="b">
        <v>0</v>
      </c>
      <c r="I1160" s="820">
        <v>1</v>
      </c>
      <c r="J1160" s="820">
        <v>1</v>
      </c>
      <c r="K1160" s="820" t="s">
        <v>8454</v>
      </c>
      <c r="L1160" s="820" t="s">
        <v>19324</v>
      </c>
    </row>
    <row r="1161" spans="1:12" x14ac:dyDescent="0.25">
      <c r="A1161" s="820" t="s">
        <v>10431</v>
      </c>
      <c r="B1161" s="824" t="s">
        <v>10432</v>
      </c>
      <c r="C1161" s="820" t="b">
        <v>1</v>
      </c>
      <c r="D1161" s="820" t="b">
        <v>1</v>
      </c>
      <c r="E1161" s="820" t="b">
        <v>0</v>
      </c>
      <c r="F1161" s="820" t="b">
        <v>0</v>
      </c>
      <c r="G1161" s="820" t="b">
        <v>0</v>
      </c>
      <c r="H1161" s="820" t="b">
        <v>0</v>
      </c>
      <c r="I1161" s="820">
        <v>1</v>
      </c>
      <c r="J1161" s="820">
        <v>4</v>
      </c>
      <c r="K1161" s="820" t="s">
        <v>8454</v>
      </c>
      <c r="L1161" s="820" t="s">
        <v>19325</v>
      </c>
    </row>
    <row r="1162" spans="1:12" x14ac:dyDescent="0.25">
      <c r="A1162" s="820" t="s">
        <v>10433</v>
      </c>
      <c r="B1162" s="824" t="s">
        <v>10434</v>
      </c>
      <c r="C1162" s="820" t="b">
        <v>1</v>
      </c>
      <c r="D1162" s="820" t="b">
        <v>1</v>
      </c>
      <c r="E1162" s="820" t="b">
        <v>0</v>
      </c>
      <c r="F1162" s="820" t="b">
        <v>0</v>
      </c>
      <c r="G1162" s="820" t="b">
        <v>0</v>
      </c>
      <c r="H1162" s="820" t="b">
        <v>0</v>
      </c>
      <c r="I1162" s="820">
        <v>1</v>
      </c>
      <c r="J1162" s="820">
        <v>2</v>
      </c>
      <c r="K1162" s="820" t="s">
        <v>8454</v>
      </c>
      <c r="L1162" s="820" t="s">
        <v>19326</v>
      </c>
    </row>
    <row r="1163" spans="1:12" x14ac:dyDescent="0.25">
      <c r="A1163" s="820" t="s">
        <v>10435</v>
      </c>
      <c r="B1163" s="824" t="s">
        <v>10436</v>
      </c>
      <c r="C1163" s="820" t="b">
        <v>1</v>
      </c>
      <c r="D1163" s="820" t="b">
        <v>1</v>
      </c>
      <c r="E1163" s="820" t="b">
        <v>0</v>
      </c>
      <c r="F1163" s="820" t="b">
        <v>0</v>
      </c>
      <c r="G1163" s="820" t="b">
        <v>0</v>
      </c>
      <c r="H1163" s="820" t="b">
        <v>0</v>
      </c>
      <c r="I1163" s="820">
        <v>1</v>
      </c>
      <c r="J1163" s="820">
        <v>1</v>
      </c>
      <c r="K1163" s="820" t="s">
        <v>8454</v>
      </c>
      <c r="L1163" s="820" t="s">
        <v>19327</v>
      </c>
    </row>
    <row r="1164" spans="1:12" x14ac:dyDescent="0.25">
      <c r="A1164" s="820" t="s">
        <v>10437</v>
      </c>
      <c r="B1164" s="824" t="s">
        <v>10438</v>
      </c>
      <c r="C1164" s="820" t="b">
        <v>1</v>
      </c>
      <c r="D1164" s="820" t="b">
        <v>1</v>
      </c>
      <c r="E1164" s="820" t="b">
        <v>0</v>
      </c>
      <c r="F1164" s="820" t="b">
        <v>0</v>
      </c>
      <c r="G1164" s="820" t="b">
        <v>0</v>
      </c>
      <c r="H1164" s="820" t="b">
        <v>0</v>
      </c>
      <c r="I1164" s="820">
        <v>1</v>
      </c>
      <c r="J1164" s="820">
        <v>1</v>
      </c>
      <c r="K1164" s="820" t="s">
        <v>8454</v>
      </c>
      <c r="L1164" s="820" t="s">
        <v>19328</v>
      </c>
    </row>
    <row r="1165" spans="1:12" x14ac:dyDescent="0.25">
      <c r="A1165" s="820" t="s">
        <v>10439</v>
      </c>
      <c r="B1165" s="824" t="s">
        <v>10440</v>
      </c>
      <c r="C1165" s="820" t="b">
        <v>1</v>
      </c>
      <c r="D1165" s="820" t="b">
        <v>1</v>
      </c>
      <c r="E1165" s="820" t="b">
        <v>0</v>
      </c>
      <c r="F1165" s="820" t="b">
        <v>0</v>
      </c>
      <c r="G1165" s="820" t="b">
        <v>0</v>
      </c>
      <c r="H1165" s="820" t="b">
        <v>0</v>
      </c>
      <c r="I1165" s="820">
        <v>1</v>
      </c>
      <c r="J1165" s="820">
        <v>1</v>
      </c>
      <c r="K1165" s="820" t="s">
        <v>8454</v>
      </c>
      <c r="L1165" s="820" t="s">
        <v>19329</v>
      </c>
    </row>
    <row r="1166" spans="1:12" x14ac:dyDescent="0.25">
      <c r="A1166" s="820" t="s">
        <v>10441</v>
      </c>
      <c r="B1166" s="824" t="s">
        <v>10442</v>
      </c>
      <c r="C1166" s="820" t="b">
        <v>1</v>
      </c>
      <c r="D1166" s="820" t="b">
        <v>1</v>
      </c>
      <c r="E1166" s="820" t="b">
        <v>0</v>
      </c>
      <c r="F1166" s="820" t="b">
        <v>0</v>
      </c>
      <c r="G1166" s="820" t="b">
        <v>0</v>
      </c>
      <c r="H1166" s="820" t="b">
        <v>0</v>
      </c>
      <c r="I1166" s="820">
        <v>1</v>
      </c>
      <c r="J1166" s="820">
        <v>1</v>
      </c>
      <c r="K1166" s="820" t="s">
        <v>8454</v>
      </c>
      <c r="L1166" s="820" t="s">
        <v>19330</v>
      </c>
    </row>
    <row r="1167" spans="1:12" x14ac:dyDescent="0.25">
      <c r="A1167" s="820" t="s">
        <v>10443</v>
      </c>
      <c r="B1167" s="824" t="s">
        <v>10444</v>
      </c>
      <c r="C1167" s="820" t="b">
        <v>1</v>
      </c>
      <c r="D1167" s="820" t="b">
        <v>1</v>
      </c>
      <c r="E1167" s="820" t="b">
        <v>0</v>
      </c>
      <c r="F1167" s="820" t="b">
        <v>0</v>
      </c>
      <c r="G1167" s="820" t="b">
        <v>0</v>
      </c>
      <c r="H1167" s="820" t="b">
        <v>0</v>
      </c>
      <c r="I1167" s="820">
        <v>1</v>
      </c>
      <c r="J1167" s="820">
        <v>2</v>
      </c>
      <c r="K1167" s="820" t="s">
        <v>8454</v>
      </c>
      <c r="L1167" s="820" t="s">
        <v>19331</v>
      </c>
    </row>
    <row r="1168" spans="1:12" x14ac:dyDescent="0.25">
      <c r="A1168" s="820" t="s">
        <v>10445</v>
      </c>
      <c r="B1168" s="824" t="s">
        <v>10446</v>
      </c>
      <c r="C1168" s="820" t="b">
        <v>1</v>
      </c>
      <c r="D1168" s="820" t="b">
        <v>1</v>
      </c>
      <c r="E1168" s="820" t="b">
        <v>0</v>
      </c>
      <c r="F1168" s="820" t="b">
        <v>0</v>
      </c>
      <c r="G1168" s="820" t="b">
        <v>0</v>
      </c>
      <c r="H1168" s="820" t="b">
        <v>0</v>
      </c>
      <c r="I1168" s="820">
        <v>1</v>
      </c>
      <c r="J1168" s="820">
        <v>1</v>
      </c>
      <c r="K1168" s="820" t="s">
        <v>8454</v>
      </c>
      <c r="L1168" s="820" t="s">
        <v>19332</v>
      </c>
    </row>
    <row r="1169" spans="1:12" x14ac:dyDescent="0.25">
      <c r="A1169" s="820" t="s">
        <v>10447</v>
      </c>
      <c r="B1169" s="824" t="s">
        <v>10448</v>
      </c>
      <c r="C1169" s="820" t="b">
        <v>1</v>
      </c>
      <c r="D1169" s="820" t="b">
        <v>1</v>
      </c>
      <c r="E1169" s="820" t="b">
        <v>0</v>
      </c>
      <c r="F1169" s="820" t="b">
        <v>0</v>
      </c>
      <c r="G1169" s="820" t="b">
        <v>0</v>
      </c>
      <c r="H1169" s="820" t="b">
        <v>0</v>
      </c>
      <c r="I1169" s="820">
        <v>1</v>
      </c>
      <c r="J1169" s="820">
        <v>1</v>
      </c>
      <c r="K1169" s="820" t="s">
        <v>8454</v>
      </c>
      <c r="L1169" s="820" t="s">
        <v>19333</v>
      </c>
    </row>
    <row r="1170" spans="1:12" x14ac:dyDescent="0.25">
      <c r="A1170" s="820" t="s">
        <v>10449</v>
      </c>
      <c r="B1170" s="824" t="s">
        <v>10450</v>
      </c>
      <c r="C1170" s="820" t="b">
        <v>1</v>
      </c>
      <c r="D1170" s="820" t="b">
        <v>1</v>
      </c>
      <c r="E1170" s="820" t="b">
        <v>0</v>
      </c>
      <c r="F1170" s="820" t="b">
        <v>0</v>
      </c>
      <c r="G1170" s="820" t="b">
        <v>0</v>
      </c>
      <c r="H1170" s="820" t="b">
        <v>0</v>
      </c>
      <c r="I1170" s="820">
        <v>1</v>
      </c>
      <c r="J1170" s="820">
        <v>2</v>
      </c>
      <c r="K1170" s="820" t="s">
        <v>8454</v>
      </c>
      <c r="L1170" s="820" t="s">
        <v>19334</v>
      </c>
    </row>
    <row r="1171" spans="1:12" x14ac:dyDescent="0.25">
      <c r="A1171" s="820" t="s">
        <v>10451</v>
      </c>
      <c r="B1171" s="824" t="s">
        <v>10452</v>
      </c>
      <c r="C1171" s="820" t="b">
        <v>1</v>
      </c>
      <c r="D1171" s="820" t="b">
        <v>1</v>
      </c>
      <c r="E1171" s="820" t="b">
        <v>0</v>
      </c>
      <c r="F1171" s="820" t="b">
        <v>0</v>
      </c>
      <c r="G1171" s="820" t="b">
        <v>0</v>
      </c>
      <c r="H1171" s="820" t="b">
        <v>0</v>
      </c>
      <c r="I1171" s="820">
        <v>1</v>
      </c>
      <c r="J1171" s="820">
        <v>2</v>
      </c>
      <c r="K1171" s="820" t="s">
        <v>8454</v>
      </c>
      <c r="L1171" s="820" t="s">
        <v>19335</v>
      </c>
    </row>
    <row r="1172" spans="1:12" x14ac:dyDescent="0.25">
      <c r="A1172" s="820" t="s">
        <v>10453</v>
      </c>
      <c r="B1172" s="824" t="s">
        <v>10454</v>
      </c>
      <c r="C1172" s="820" t="b">
        <v>1</v>
      </c>
      <c r="D1172" s="820" t="b">
        <v>1</v>
      </c>
      <c r="E1172" s="820" t="b">
        <v>0</v>
      </c>
      <c r="F1172" s="820" t="b">
        <v>0</v>
      </c>
      <c r="G1172" s="820" t="b">
        <v>0</v>
      </c>
      <c r="H1172" s="820" t="b">
        <v>0</v>
      </c>
      <c r="I1172" s="820">
        <v>1</v>
      </c>
      <c r="J1172" s="820">
        <v>10</v>
      </c>
      <c r="K1172" s="820" t="s">
        <v>8454</v>
      </c>
      <c r="L1172" s="820" t="s">
        <v>19336</v>
      </c>
    </row>
    <row r="1173" spans="1:12" x14ac:dyDescent="0.25">
      <c r="A1173" s="820" t="s">
        <v>10455</v>
      </c>
      <c r="B1173" s="824" t="s">
        <v>10456</v>
      </c>
      <c r="C1173" s="820" t="b">
        <v>1</v>
      </c>
      <c r="D1173" s="820" t="b">
        <v>1</v>
      </c>
      <c r="E1173" s="820" t="b">
        <v>0</v>
      </c>
      <c r="F1173" s="820" t="b">
        <v>0</v>
      </c>
      <c r="G1173" s="820" t="b">
        <v>0</v>
      </c>
      <c r="H1173" s="820" t="b">
        <v>0</v>
      </c>
      <c r="I1173" s="820">
        <v>1</v>
      </c>
      <c r="J1173" s="820">
        <v>2</v>
      </c>
      <c r="K1173" s="820" t="s">
        <v>8454</v>
      </c>
      <c r="L1173" s="820" t="s">
        <v>19337</v>
      </c>
    </row>
    <row r="1174" spans="1:12" x14ac:dyDescent="0.25">
      <c r="A1174" s="820" t="s">
        <v>10457</v>
      </c>
      <c r="B1174" s="824" t="s">
        <v>10458</v>
      </c>
      <c r="C1174" s="820" t="b">
        <v>1</v>
      </c>
      <c r="D1174" s="820" t="b">
        <v>1</v>
      </c>
      <c r="E1174" s="820" t="b">
        <v>0</v>
      </c>
      <c r="F1174" s="820" t="b">
        <v>0</v>
      </c>
      <c r="G1174" s="820" t="b">
        <v>0</v>
      </c>
      <c r="H1174" s="820" t="b">
        <v>0</v>
      </c>
      <c r="I1174" s="820">
        <v>1</v>
      </c>
      <c r="J1174" s="820">
        <v>2</v>
      </c>
      <c r="K1174" s="820" t="s">
        <v>8454</v>
      </c>
      <c r="L1174" s="820" t="s">
        <v>19338</v>
      </c>
    </row>
    <row r="1175" spans="1:12" x14ac:dyDescent="0.25">
      <c r="A1175" s="822" t="s">
        <v>10459</v>
      </c>
      <c r="B1175" s="824" t="s">
        <v>10460</v>
      </c>
      <c r="C1175" s="820" t="b">
        <v>1</v>
      </c>
      <c r="D1175" s="820" t="b">
        <v>1</v>
      </c>
      <c r="E1175" s="820" t="b">
        <v>0</v>
      </c>
      <c r="F1175" s="820" t="b">
        <v>0</v>
      </c>
      <c r="G1175" s="820" t="b">
        <v>0</v>
      </c>
      <c r="H1175" s="820" t="b">
        <v>0</v>
      </c>
      <c r="I1175" s="820">
        <v>1</v>
      </c>
      <c r="J1175" s="820">
        <v>1</v>
      </c>
      <c r="K1175" s="820" t="s">
        <v>8454</v>
      </c>
      <c r="L1175" s="822" t="s">
        <v>19339</v>
      </c>
    </row>
    <row r="1176" spans="1:12" x14ac:dyDescent="0.25">
      <c r="A1176" s="822" t="s">
        <v>10461</v>
      </c>
      <c r="B1176" s="824" t="s">
        <v>10462</v>
      </c>
      <c r="C1176" s="820" t="b">
        <v>1</v>
      </c>
      <c r="D1176" s="820" t="b">
        <v>1</v>
      </c>
      <c r="E1176" s="820" t="b">
        <v>0</v>
      </c>
      <c r="F1176" s="820" t="b">
        <v>0</v>
      </c>
      <c r="G1176" s="820" t="b">
        <v>0</v>
      </c>
      <c r="H1176" s="820" t="b">
        <v>0</v>
      </c>
      <c r="I1176" s="820">
        <v>1</v>
      </c>
      <c r="J1176" s="820">
        <v>1</v>
      </c>
      <c r="K1176" s="820" t="s">
        <v>8454</v>
      </c>
      <c r="L1176" s="822" t="s">
        <v>19340</v>
      </c>
    </row>
    <row r="1177" spans="1:12" x14ac:dyDescent="0.25">
      <c r="A1177" s="822" t="s">
        <v>10463</v>
      </c>
      <c r="B1177" s="824" t="s">
        <v>10464</v>
      </c>
      <c r="C1177" s="820" t="b">
        <v>1</v>
      </c>
      <c r="D1177" s="820" t="b">
        <v>1</v>
      </c>
      <c r="E1177" s="820" t="b">
        <v>0</v>
      </c>
      <c r="F1177" s="820" t="b">
        <v>0</v>
      </c>
      <c r="G1177" s="820" t="b">
        <v>0</v>
      </c>
      <c r="H1177" s="820" t="b">
        <v>0</v>
      </c>
      <c r="I1177" s="820">
        <v>1</v>
      </c>
      <c r="J1177" s="820">
        <v>3</v>
      </c>
      <c r="K1177" s="820" t="s">
        <v>8454</v>
      </c>
      <c r="L1177" s="822" t="s">
        <v>19341</v>
      </c>
    </row>
    <row r="1178" spans="1:12" x14ac:dyDescent="0.25">
      <c r="A1178" s="822" t="s">
        <v>10465</v>
      </c>
      <c r="B1178" s="824" t="s">
        <v>10466</v>
      </c>
      <c r="C1178" s="820" t="b">
        <v>1</v>
      </c>
      <c r="D1178" s="820" t="b">
        <v>1</v>
      </c>
      <c r="E1178" s="820" t="b">
        <v>0</v>
      </c>
      <c r="F1178" s="820" t="b">
        <v>0</v>
      </c>
      <c r="G1178" s="820" t="b">
        <v>0</v>
      </c>
      <c r="H1178" s="820" t="b">
        <v>0</v>
      </c>
      <c r="I1178" s="820">
        <v>1</v>
      </c>
      <c r="J1178" s="820">
        <v>2</v>
      </c>
      <c r="K1178" s="820" t="s">
        <v>8454</v>
      </c>
      <c r="L1178" s="822" t="s">
        <v>19342</v>
      </c>
    </row>
    <row r="1179" spans="1:12" x14ac:dyDescent="0.25">
      <c r="A1179" s="822" t="s">
        <v>10467</v>
      </c>
      <c r="B1179" s="824" t="s">
        <v>10468</v>
      </c>
      <c r="C1179" s="820" t="b">
        <v>1</v>
      </c>
      <c r="D1179" s="820" t="b">
        <v>1</v>
      </c>
      <c r="E1179" s="820" t="b">
        <v>0</v>
      </c>
      <c r="F1179" s="820" t="b">
        <v>0</v>
      </c>
      <c r="G1179" s="820" t="b">
        <v>0</v>
      </c>
      <c r="H1179" s="820" t="b">
        <v>0</v>
      </c>
      <c r="I1179" s="820">
        <v>1</v>
      </c>
      <c r="J1179" s="820">
        <v>2</v>
      </c>
      <c r="K1179" s="820" t="s">
        <v>8454</v>
      </c>
      <c r="L1179" s="822" t="s">
        <v>19343</v>
      </c>
    </row>
    <row r="1180" spans="1:12" x14ac:dyDescent="0.25">
      <c r="A1180" s="822" t="s">
        <v>10469</v>
      </c>
      <c r="B1180" s="824" t="s">
        <v>10470</v>
      </c>
      <c r="C1180" s="820" t="b">
        <v>1</v>
      </c>
      <c r="D1180" s="820" t="b">
        <v>1</v>
      </c>
      <c r="E1180" s="820" t="b">
        <v>0</v>
      </c>
      <c r="F1180" s="820" t="b">
        <v>0</v>
      </c>
      <c r="G1180" s="820" t="b">
        <v>0</v>
      </c>
      <c r="H1180" s="820" t="b">
        <v>0</v>
      </c>
      <c r="I1180" s="820">
        <v>1</v>
      </c>
      <c r="J1180" s="820">
        <v>3</v>
      </c>
      <c r="K1180" s="820" t="s">
        <v>8454</v>
      </c>
      <c r="L1180" s="822" t="s">
        <v>19344</v>
      </c>
    </row>
    <row r="1181" spans="1:12" x14ac:dyDescent="0.25">
      <c r="A1181" s="822" t="s">
        <v>10471</v>
      </c>
      <c r="B1181" s="824" t="s">
        <v>10472</v>
      </c>
      <c r="C1181" s="820" t="b">
        <v>1</v>
      </c>
      <c r="D1181" s="820" t="b">
        <v>1</v>
      </c>
      <c r="E1181" s="820" t="b">
        <v>0</v>
      </c>
      <c r="F1181" s="820" t="b">
        <v>0</v>
      </c>
      <c r="G1181" s="820" t="b">
        <v>0</v>
      </c>
      <c r="H1181" s="820" t="b">
        <v>0</v>
      </c>
      <c r="I1181" s="820">
        <v>1</v>
      </c>
      <c r="J1181" s="820">
        <v>3</v>
      </c>
      <c r="K1181" s="820" t="s">
        <v>8454</v>
      </c>
      <c r="L1181" s="822" t="s">
        <v>19345</v>
      </c>
    </row>
    <row r="1182" spans="1:12" x14ac:dyDescent="0.25">
      <c r="A1182" s="822" t="s">
        <v>10473</v>
      </c>
      <c r="B1182" s="824" t="s">
        <v>10474</v>
      </c>
      <c r="C1182" s="820" t="b">
        <v>1</v>
      </c>
      <c r="D1182" s="820" t="b">
        <v>1</v>
      </c>
      <c r="E1182" s="820" t="b">
        <v>0</v>
      </c>
      <c r="F1182" s="820" t="b">
        <v>0</v>
      </c>
      <c r="G1182" s="820" t="b">
        <v>0</v>
      </c>
      <c r="H1182" s="820" t="b">
        <v>0</v>
      </c>
      <c r="I1182" s="820">
        <v>1</v>
      </c>
      <c r="J1182" s="820">
        <v>12</v>
      </c>
      <c r="K1182" s="820" t="s">
        <v>8454</v>
      </c>
      <c r="L1182" s="822" t="s">
        <v>19346</v>
      </c>
    </row>
    <row r="1183" spans="1:12" x14ac:dyDescent="0.25">
      <c r="A1183" s="822" t="s">
        <v>10475</v>
      </c>
      <c r="B1183" s="824" t="s">
        <v>10476</v>
      </c>
      <c r="C1183" s="820" t="b">
        <v>1</v>
      </c>
      <c r="D1183" s="820" t="b">
        <v>1</v>
      </c>
      <c r="E1183" s="820" t="b">
        <v>0</v>
      </c>
      <c r="F1183" s="820" t="b">
        <v>0</v>
      </c>
      <c r="G1183" s="820" t="b">
        <v>0</v>
      </c>
      <c r="H1183" s="820" t="b">
        <v>0</v>
      </c>
      <c r="I1183" s="820">
        <v>1</v>
      </c>
      <c r="J1183" s="820">
        <v>4</v>
      </c>
      <c r="K1183" s="820" t="s">
        <v>8454</v>
      </c>
      <c r="L1183" s="822" t="s">
        <v>19347</v>
      </c>
    </row>
    <row r="1184" spans="1:12" x14ac:dyDescent="0.25">
      <c r="A1184" s="822" t="s">
        <v>10477</v>
      </c>
      <c r="B1184" s="824" t="s">
        <v>10478</v>
      </c>
      <c r="C1184" s="820" t="b">
        <v>1</v>
      </c>
      <c r="D1184" s="820" t="b">
        <v>1</v>
      </c>
      <c r="E1184" s="820" t="b">
        <v>0</v>
      </c>
      <c r="F1184" s="820" t="b">
        <v>0</v>
      </c>
      <c r="G1184" s="820" t="b">
        <v>0</v>
      </c>
      <c r="H1184" s="820" t="b">
        <v>0</v>
      </c>
      <c r="I1184" s="820">
        <v>1</v>
      </c>
      <c r="J1184" s="820">
        <v>2</v>
      </c>
      <c r="K1184" s="820" t="s">
        <v>8454</v>
      </c>
      <c r="L1184" s="822" t="s">
        <v>19348</v>
      </c>
    </row>
    <row r="1185" spans="1:12" x14ac:dyDescent="0.25">
      <c r="A1185" s="822" t="s">
        <v>10479</v>
      </c>
      <c r="B1185" s="824" t="s">
        <v>10480</v>
      </c>
      <c r="C1185" s="820" t="b">
        <v>1</v>
      </c>
      <c r="D1185" s="820" t="b">
        <v>1</v>
      </c>
      <c r="E1185" s="820" t="b">
        <v>0</v>
      </c>
      <c r="F1185" s="820" t="b">
        <v>0</v>
      </c>
      <c r="G1185" s="820" t="b">
        <v>0</v>
      </c>
      <c r="H1185" s="820" t="b">
        <v>0</v>
      </c>
      <c r="I1185" s="820">
        <v>1</v>
      </c>
      <c r="J1185" s="820">
        <v>1</v>
      </c>
      <c r="K1185" s="820" t="s">
        <v>8454</v>
      </c>
      <c r="L1185" s="822" t="s">
        <v>19349</v>
      </c>
    </row>
    <row r="1186" spans="1:12" x14ac:dyDescent="0.25">
      <c r="A1186" s="822" t="s">
        <v>10481</v>
      </c>
      <c r="B1186" s="824" t="s">
        <v>10482</v>
      </c>
      <c r="C1186" s="820" t="b">
        <v>1</v>
      </c>
      <c r="D1186" s="820" t="b">
        <v>1</v>
      </c>
      <c r="E1186" s="820" t="b">
        <v>0</v>
      </c>
      <c r="F1186" s="820" t="b">
        <v>0</v>
      </c>
      <c r="G1186" s="820" t="b">
        <v>0</v>
      </c>
      <c r="H1186" s="820" t="b">
        <v>0</v>
      </c>
      <c r="I1186" s="820">
        <v>1</v>
      </c>
      <c r="J1186" s="820">
        <v>3</v>
      </c>
      <c r="K1186" s="820" t="s">
        <v>8454</v>
      </c>
      <c r="L1186" s="822" t="s">
        <v>19350</v>
      </c>
    </row>
    <row r="1187" spans="1:12" x14ac:dyDescent="0.25">
      <c r="A1187" s="822" t="s">
        <v>10483</v>
      </c>
      <c r="B1187" s="824" t="s">
        <v>10484</v>
      </c>
      <c r="C1187" s="820" t="b">
        <v>1</v>
      </c>
      <c r="D1187" s="820" t="b">
        <v>1</v>
      </c>
      <c r="E1187" s="820" t="b">
        <v>0</v>
      </c>
      <c r="F1187" s="820" t="b">
        <v>0</v>
      </c>
      <c r="G1187" s="820" t="b">
        <v>0</v>
      </c>
      <c r="H1187" s="820" t="b">
        <v>0</v>
      </c>
      <c r="I1187" s="820">
        <v>1</v>
      </c>
      <c r="J1187" s="820">
        <v>1</v>
      </c>
      <c r="K1187" s="820" t="s">
        <v>8454</v>
      </c>
      <c r="L1187" s="822" t="s">
        <v>19351</v>
      </c>
    </row>
    <row r="1188" spans="1:12" x14ac:dyDescent="0.25">
      <c r="A1188" s="822" t="s">
        <v>10485</v>
      </c>
      <c r="B1188" s="824" t="s">
        <v>10486</v>
      </c>
      <c r="C1188" s="820" t="b">
        <v>1</v>
      </c>
      <c r="D1188" s="820" t="b">
        <v>1</v>
      </c>
      <c r="E1188" s="820" t="b">
        <v>0</v>
      </c>
      <c r="F1188" s="820" t="b">
        <v>0</v>
      </c>
      <c r="G1188" s="820" t="b">
        <v>0</v>
      </c>
      <c r="H1188" s="820" t="b">
        <v>0</v>
      </c>
      <c r="I1188" s="820">
        <v>1</v>
      </c>
      <c r="J1188" s="820">
        <v>1</v>
      </c>
      <c r="K1188" s="820" t="s">
        <v>8454</v>
      </c>
      <c r="L1188" s="822" t="s">
        <v>19352</v>
      </c>
    </row>
    <row r="1189" spans="1:12" x14ac:dyDescent="0.25">
      <c r="A1189" s="822" t="s">
        <v>10487</v>
      </c>
      <c r="B1189" s="824" t="s">
        <v>10488</v>
      </c>
      <c r="C1189" s="820" t="b">
        <v>1</v>
      </c>
      <c r="D1189" s="820" t="b">
        <v>1</v>
      </c>
      <c r="E1189" s="820" t="b">
        <v>0</v>
      </c>
      <c r="F1189" s="820" t="b">
        <v>0</v>
      </c>
      <c r="G1189" s="820" t="b">
        <v>0</v>
      </c>
      <c r="H1189" s="820" t="b">
        <v>0</v>
      </c>
      <c r="I1189" s="820">
        <v>1</v>
      </c>
      <c r="J1189" s="820">
        <v>3</v>
      </c>
      <c r="K1189" s="820" t="s">
        <v>8454</v>
      </c>
      <c r="L1189" s="822" t="s">
        <v>19353</v>
      </c>
    </row>
    <row r="1190" spans="1:12" x14ac:dyDescent="0.25">
      <c r="A1190" s="822" t="s">
        <v>10489</v>
      </c>
      <c r="B1190" s="824" t="s">
        <v>10490</v>
      </c>
      <c r="C1190" s="820" t="b">
        <v>1</v>
      </c>
      <c r="D1190" s="820" t="b">
        <v>1</v>
      </c>
      <c r="E1190" s="820" t="b">
        <v>0</v>
      </c>
      <c r="F1190" s="820" t="b">
        <v>0</v>
      </c>
      <c r="G1190" s="820" t="b">
        <v>0</v>
      </c>
      <c r="H1190" s="820" t="b">
        <v>0</v>
      </c>
      <c r="I1190" s="820">
        <v>1</v>
      </c>
      <c r="J1190" s="820">
        <v>3</v>
      </c>
      <c r="K1190" s="820" t="s">
        <v>8454</v>
      </c>
      <c r="L1190" s="822" t="s">
        <v>19354</v>
      </c>
    </row>
    <row r="1191" spans="1:12" x14ac:dyDescent="0.25">
      <c r="A1191" s="822" t="s">
        <v>10491</v>
      </c>
      <c r="B1191" s="824" t="s">
        <v>10492</v>
      </c>
      <c r="C1191" s="820" t="b">
        <v>1</v>
      </c>
      <c r="D1191" s="820" t="b">
        <v>1</v>
      </c>
      <c r="E1191" s="820" t="b">
        <v>0</v>
      </c>
      <c r="F1191" s="820" t="b">
        <v>0</v>
      </c>
      <c r="G1191" s="820" t="b">
        <v>0</v>
      </c>
      <c r="H1191" s="820" t="b">
        <v>0</v>
      </c>
      <c r="I1191" s="820">
        <v>1</v>
      </c>
      <c r="J1191" s="820">
        <v>12</v>
      </c>
      <c r="K1191" s="820" t="s">
        <v>8454</v>
      </c>
      <c r="L1191" s="822" t="s">
        <v>19355</v>
      </c>
    </row>
    <row r="1192" spans="1:12" x14ac:dyDescent="0.25">
      <c r="A1192" s="822" t="s">
        <v>10493</v>
      </c>
      <c r="B1192" s="824" t="s">
        <v>10494</v>
      </c>
      <c r="C1192" s="820" t="b">
        <v>1</v>
      </c>
      <c r="D1192" s="820" t="b">
        <v>1</v>
      </c>
      <c r="E1192" s="820" t="b">
        <v>0</v>
      </c>
      <c r="F1192" s="820" t="b">
        <v>0</v>
      </c>
      <c r="G1192" s="820" t="b">
        <v>0</v>
      </c>
      <c r="H1192" s="820" t="b">
        <v>0</v>
      </c>
      <c r="I1192" s="820">
        <v>1</v>
      </c>
      <c r="J1192" s="820">
        <v>2</v>
      </c>
      <c r="K1192" s="820" t="s">
        <v>8454</v>
      </c>
      <c r="L1192" s="822" t="s">
        <v>19356</v>
      </c>
    </row>
    <row r="1193" spans="1:12" x14ac:dyDescent="0.25">
      <c r="A1193" s="822" t="s">
        <v>10495</v>
      </c>
      <c r="B1193" s="824" t="s">
        <v>10496</v>
      </c>
      <c r="C1193" s="820" t="b">
        <v>1</v>
      </c>
      <c r="D1193" s="820" t="b">
        <v>1</v>
      </c>
      <c r="E1193" s="820" t="b">
        <v>0</v>
      </c>
      <c r="F1193" s="820" t="b">
        <v>0</v>
      </c>
      <c r="G1193" s="820" t="b">
        <v>0</v>
      </c>
      <c r="H1193" s="820" t="b">
        <v>0</v>
      </c>
      <c r="I1193" s="820">
        <v>1</v>
      </c>
      <c r="J1193" s="820">
        <v>2</v>
      </c>
      <c r="K1193" s="820" t="s">
        <v>8454</v>
      </c>
      <c r="L1193" s="822" t="s">
        <v>19357</v>
      </c>
    </row>
    <row r="1194" spans="1:12" x14ac:dyDescent="0.25">
      <c r="A1194" s="822" t="s">
        <v>10497</v>
      </c>
      <c r="B1194" s="824" t="s">
        <v>10498</v>
      </c>
      <c r="C1194" s="820" t="b">
        <v>1</v>
      </c>
      <c r="D1194" s="820" t="b">
        <v>1</v>
      </c>
      <c r="E1194" s="820" t="b">
        <v>0</v>
      </c>
      <c r="F1194" s="820" t="b">
        <v>0</v>
      </c>
      <c r="G1194" s="820" t="b">
        <v>0</v>
      </c>
      <c r="H1194" s="820" t="b">
        <v>0</v>
      </c>
      <c r="I1194" s="820">
        <v>1</v>
      </c>
      <c r="J1194" s="820">
        <v>1</v>
      </c>
      <c r="K1194" s="820" t="s">
        <v>8454</v>
      </c>
      <c r="L1194" s="822" t="s">
        <v>19358</v>
      </c>
    </row>
    <row r="1195" spans="1:12" x14ac:dyDescent="0.25">
      <c r="A1195" s="822" t="s">
        <v>10499</v>
      </c>
      <c r="B1195" s="824" t="s">
        <v>10500</v>
      </c>
      <c r="C1195" s="820" t="b">
        <v>1</v>
      </c>
      <c r="D1195" s="820" t="b">
        <v>1</v>
      </c>
      <c r="E1195" s="820" t="b">
        <v>0</v>
      </c>
      <c r="F1195" s="820" t="b">
        <v>0</v>
      </c>
      <c r="G1195" s="820" t="b">
        <v>0</v>
      </c>
      <c r="H1195" s="820" t="b">
        <v>0</v>
      </c>
      <c r="I1195" s="820">
        <v>1</v>
      </c>
      <c r="J1195" s="820">
        <v>1</v>
      </c>
      <c r="K1195" s="820" t="s">
        <v>8454</v>
      </c>
      <c r="L1195" s="822" t="s">
        <v>19359</v>
      </c>
    </row>
    <row r="1196" spans="1:12" x14ac:dyDescent="0.25">
      <c r="A1196" s="822" t="s">
        <v>10501</v>
      </c>
      <c r="B1196" s="824" t="s">
        <v>10502</v>
      </c>
      <c r="C1196" s="820" t="b">
        <v>1</v>
      </c>
      <c r="D1196" s="820" t="b">
        <v>1</v>
      </c>
      <c r="E1196" s="820" t="b">
        <v>0</v>
      </c>
      <c r="F1196" s="820" t="b">
        <v>0</v>
      </c>
      <c r="G1196" s="820" t="b">
        <v>0</v>
      </c>
      <c r="H1196" s="820" t="b">
        <v>0</v>
      </c>
      <c r="I1196" s="820">
        <v>1</v>
      </c>
      <c r="J1196" s="820">
        <v>1</v>
      </c>
      <c r="K1196" s="820" t="s">
        <v>8454</v>
      </c>
      <c r="L1196" s="822" t="s">
        <v>19360</v>
      </c>
    </row>
    <row r="1197" spans="1:12" x14ac:dyDescent="0.25">
      <c r="A1197" s="822" t="s">
        <v>10503</v>
      </c>
      <c r="B1197" s="824" t="s">
        <v>10464</v>
      </c>
      <c r="C1197" s="820" t="b">
        <v>1</v>
      </c>
      <c r="D1197" s="820" t="b">
        <v>1</v>
      </c>
      <c r="E1197" s="820" t="b">
        <v>0</v>
      </c>
      <c r="F1197" s="820" t="b">
        <v>0</v>
      </c>
      <c r="G1197" s="820" t="b">
        <v>0</v>
      </c>
      <c r="H1197" s="820" t="b">
        <v>0</v>
      </c>
      <c r="I1197" s="820">
        <v>1</v>
      </c>
      <c r="J1197" s="820">
        <v>3</v>
      </c>
      <c r="K1197" s="820" t="s">
        <v>8454</v>
      </c>
      <c r="L1197" s="822" t="s">
        <v>19341</v>
      </c>
    </row>
    <row r="1198" spans="1:12" x14ac:dyDescent="0.25">
      <c r="A1198" s="822" t="s">
        <v>10504</v>
      </c>
      <c r="B1198" s="824" t="s">
        <v>10466</v>
      </c>
      <c r="C1198" s="820" t="b">
        <v>1</v>
      </c>
      <c r="D1198" s="820" t="b">
        <v>1</v>
      </c>
      <c r="E1198" s="820" t="b">
        <v>0</v>
      </c>
      <c r="F1198" s="820" t="b">
        <v>0</v>
      </c>
      <c r="G1198" s="820" t="b">
        <v>0</v>
      </c>
      <c r="H1198" s="820" t="b">
        <v>0</v>
      </c>
      <c r="I1198" s="820">
        <v>1</v>
      </c>
      <c r="J1198" s="820">
        <v>2</v>
      </c>
      <c r="K1198" s="820" t="s">
        <v>8454</v>
      </c>
      <c r="L1198" s="822" t="s">
        <v>19342</v>
      </c>
    </row>
    <row r="1199" spans="1:12" x14ac:dyDescent="0.25">
      <c r="A1199" s="822" t="s">
        <v>10505</v>
      </c>
      <c r="B1199" s="824" t="s">
        <v>10468</v>
      </c>
      <c r="C1199" s="820" t="b">
        <v>1</v>
      </c>
      <c r="D1199" s="820" t="b">
        <v>1</v>
      </c>
      <c r="E1199" s="820" t="b">
        <v>0</v>
      </c>
      <c r="F1199" s="820" t="b">
        <v>0</v>
      </c>
      <c r="G1199" s="820" t="b">
        <v>0</v>
      </c>
      <c r="H1199" s="820" t="b">
        <v>0</v>
      </c>
      <c r="I1199" s="820">
        <v>1</v>
      </c>
      <c r="J1199" s="820">
        <v>2</v>
      </c>
      <c r="K1199" s="820" t="s">
        <v>8454</v>
      </c>
      <c r="L1199" s="822" t="s">
        <v>19343</v>
      </c>
    </row>
    <row r="1200" spans="1:12" x14ac:dyDescent="0.25">
      <c r="A1200" s="822" t="s">
        <v>10506</v>
      </c>
      <c r="B1200" s="824" t="s">
        <v>10470</v>
      </c>
      <c r="C1200" s="820" t="b">
        <v>1</v>
      </c>
      <c r="D1200" s="820" t="b">
        <v>1</v>
      </c>
      <c r="E1200" s="820" t="b">
        <v>0</v>
      </c>
      <c r="F1200" s="820" t="b">
        <v>0</v>
      </c>
      <c r="G1200" s="820" t="b">
        <v>0</v>
      </c>
      <c r="H1200" s="820" t="b">
        <v>0</v>
      </c>
      <c r="I1200" s="820">
        <v>1</v>
      </c>
      <c r="J1200" s="820">
        <v>3</v>
      </c>
      <c r="K1200" s="820" t="s">
        <v>8454</v>
      </c>
      <c r="L1200" s="822" t="s">
        <v>19344</v>
      </c>
    </row>
    <row r="1201" spans="1:12" x14ac:dyDescent="0.25">
      <c r="A1201" s="822" t="s">
        <v>10507</v>
      </c>
      <c r="B1201" s="824" t="s">
        <v>10472</v>
      </c>
      <c r="C1201" s="820" t="b">
        <v>1</v>
      </c>
      <c r="D1201" s="820" t="b">
        <v>1</v>
      </c>
      <c r="E1201" s="820" t="b">
        <v>0</v>
      </c>
      <c r="F1201" s="820" t="b">
        <v>0</v>
      </c>
      <c r="G1201" s="820" t="b">
        <v>0</v>
      </c>
      <c r="H1201" s="820" t="b">
        <v>0</v>
      </c>
      <c r="I1201" s="820">
        <v>1</v>
      </c>
      <c r="J1201" s="820">
        <v>3</v>
      </c>
      <c r="K1201" s="820" t="s">
        <v>8454</v>
      </c>
      <c r="L1201" s="822" t="s">
        <v>19345</v>
      </c>
    </row>
    <row r="1202" spans="1:12" x14ac:dyDescent="0.25">
      <c r="A1202" s="822" t="s">
        <v>10508</v>
      </c>
      <c r="B1202" s="824" t="s">
        <v>10474</v>
      </c>
      <c r="C1202" s="820" t="b">
        <v>1</v>
      </c>
      <c r="D1202" s="820" t="b">
        <v>1</v>
      </c>
      <c r="E1202" s="820" t="b">
        <v>0</v>
      </c>
      <c r="F1202" s="820" t="b">
        <v>0</v>
      </c>
      <c r="G1202" s="820" t="b">
        <v>0</v>
      </c>
      <c r="H1202" s="820" t="b">
        <v>0</v>
      </c>
      <c r="I1202" s="820">
        <v>1</v>
      </c>
      <c r="J1202" s="820">
        <v>12</v>
      </c>
      <c r="K1202" s="820" t="s">
        <v>8454</v>
      </c>
      <c r="L1202" s="822" t="s">
        <v>19346</v>
      </c>
    </row>
    <row r="1203" spans="1:12" x14ac:dyDescent="0.25">
      <c r="A1203" s="822" t="s">
        <v>10509</v>
      </c>
      <c r="B1203" s="824" t="s">
        <v>10476</v>
      </c>
      <c r="C1203" s="820" t="b">
        <v>1</v>
      </c>
      <c r="D1203" s="820" t="b">
        <v>1</v>
      </c>
      <c r="E1203" s="820" t="b">
        <v>0</v>
      </c>
      <c r="F1203" s="820" t="b">
        <v>0</v>
      </c>
      <c r="G1203" s="820" t="b">
        <v>0</v>
      </c>
      <c r="H1203" s="820" t="b">
        <v>0</v>
      </c>
      <c r="I1203" s="820">
        <v>1</v>
      </c>
      <c r="J1203" s="820">
        <v>4</v>
      </c>
      <c r="K1203" s="820" t="s">
        <v>8454</v>
      </c>
      <c r="L1203" s="822" t="s">
        <v>19347</v>
      </c>
    </row>
    <row r="1204" spans="1:12" x14ac:dyDescent="0.25">
      <c r="A1204" s="822" t="s">
        <v>10510</v>
      </c>
      <c r="B1204" s="824" t="s">
        <v>10511</v>
      </c>
      <c r="C1204" s="820" t="b">
        <v>1</v>
      </c>
      <c r="D1204" s="820" t="b">
        <v>1</v>
      </c>
      <c r="E1204" s="820" t="b">
        <v>0</v>
      </c>
      <c r="F1204" s="820" t="b">
        <v>0</v>
      </c>
      <c r="G1204" s="820" t="b">
        <v>0</v>
      </c>
      <c r="H1204" s="820" t="b">
        <v>0</v>
      </c>
      <c r="I1204" s="820">
        <v>1</v>
      </c>
      <c r="J1204" s="820">
        <v>3</v>
      </c>
      <c r="K1204" s="820" t="s">
        <v>8454</v>
      </c>
      <c r="L1204" s="822" t="s">
        <v>19361</v>
      </c>
    </row>
    <row r="1205" spans="1:12" x14ac:dyDescent="0.25">
      <c r="A1205" s="822" t="s">
        <v>10512</v>
      </c>
      <c r="B1205" s="824" t="s">
        <v>10513</v>
      </c>
      <c r="C1205" s="820" t="b">
        <v>1</v>
      </c>
      <c r="D1205" s="820" t="b">
        <v>1</v>
      </c>
      <c r="E1205" s="820" t="b">
        <v>0</v>
      </c>
      <c r="F1205" s="820" t="b">
        <v>0</v>
      </c>
      <c r="G1205" s="820" t="b">
        <v>0</v>
      </c>
      <c r="H1205" s="820" t="b">
        <v>0</v>
      </c>
      <c r="I1205" s="820">
        <v>1</v>
      </c>
      <c r="J1205" s="820">
        <v>4</v>
      </c>
      <c r="K1205" s="820" t="s">
        <v>8454</v>
      </c>
      <c r="L1205" s="822" t="s">
        <v>19362</v>
      </c>
    </row>
    <row r="1206" spans="1:12" x14ac:dyDescent="0.25">
      <c r="A1206" s="822" t="s">
        <v>10514</v>
      </c>
      <c r="B1206" s="824" t="s">
        <v>10515</v>
      </c>
      <c r="C1206" s="820" t="b">
        <v>1</v>
      </c>
      <c r="D1206" s="820" t="b">
        <v>1</v>
      </c>
      <c r="E1206" s="820" t="b">
        <v>0</v>
      </c>
      <c r="F1206" s="820" t="b">
        <v>0</v>
      </c>
      <c r="G1206" s="820" t="b">
        <v>0</v>
      </c>
      <c r="H1206" s="820" t="b">
        <v>0</v>
      </c>
      <c r="I1206" s="820">
        <v>1</v>
      </c>
      <c r="J1206" s="820">
        <v>1</v>
      </c>
      <c r="K1206" s="820" t="s">
        <v>8454</v>
      </c>
      <c r="L1206" s="822" t="s">
        <v>19363</v>
      </c>
    </row>
    <row r="1207" spans="1:12" x14ac:dyDescent="0.25">
      <c r="A1207" s="822" t="s">
        <v>10516</v>
      </c>
      <c r="B1207" s="824" t="s">
        <v>10482</v>
      </c>
      <c r="C1207" s="820" t="b">
        <v>1</v>
      </c>
      <c r="D1207" s="820" t="b">
        <v>1</v>
      </c>
      <c r="E1207" s="820" t="b">
        <v>0</v>
      </c>
      <c r="F1207" s="820" t="b">
        <v>0</v>
      </c>
      <c r="G1207" s="820" t="b">
        <v>0</v>
      </c>
      <c r="H1207" s="820" t="b">
        <v>0</v>
      </c>
      <c r="I1207" s="820">
        <v>1</v>
      </c>
      <c r="J1207" s="820">
        <v>3</v>
      </c>
      <c r="K1207" s="820" t="s">
        <v>8454</v>
      </c>
      <c r="L1207" s="822" t="s">
        <v>19350</v>
      </c>
    </row>
    <row r="1208" spans="1:12" x14ac:dyDescent="0.25">
      <c r="A1208" s="822" t="s">
        <v>10517</v>
      </c>
      <c r="B1208" s="824" t="s">
        <v>10484</v>
      </c>
      <c r="C1208" s="820" t="b">
        <v>1</v>
      </c>
      <c r="D1208" s="820" t="b">
        <v>1</v>
      </c>
      <c r="E1208" s="820" t="b">
        <v>0</v>
      </c>
      <c r="F1208" s="820" t="b">
        <v>0</v>
      </c>
      <c r="G1208" s="820" t="b">
        <v>0</v>
      </c>
      <c r="H1208" s="820" t="b">
        <v>0</v>
      </c>
      <c r="I1208" s="820">
        <v>1</v>
      </c>
      <c r="J1208" s="820">
        <v>1</v>
      </c>
      <c r="K1208" s="820" t="s">
        <v>8454</v>
      </c>
      <c r="L1208" s="822" t="s">
        <v>19351</v>
      </c>
    </row>
    <row r="1209" spans="1:12" x14ac:dyDescent="0.25">
      <c r="A1209" s="822" t="s">
        <v>10518</v>
      </c>
      <c r="B1209" s="824" t="s">
        <v>10486</v>
      </c>
      <c r="C1209" s="820" t="b">
        <v>1</v>
      </c>
      <c r="D1209" s="820" t="b">
        <v>1</v>
      </c>
      <c r="E1209" s="820" t="b">
        <v>0</v>
      </c>
      <c r="F1209" s="820" t="b">
        <v>0</v>
      </c>
      <c r="G1209" s="820" t="b">
        <v>0</v>
      </c>
      <c r="H1209" s="820" t="b">
        <v>0</v>
      </c>
      <c r="I1209" s="820">
        <v>1</v>
      </c>
      <c r="J1209" s="820">
        <v>1</v>
      </c>
      <c r="K1209" s="820" t="s">
        <v>8454</v>
      </c>
      <c r="L1209" s="822" t="s">
        <v>19352</v>
      </c>
    </row>
    <row r="1210" spans="1:12" x14ac:dyDescent="0.25">
      <c r="A1210" s="822" t="s">
        <v>10519</v>
      </c>
      <c r="B1210" s="824" t="s">
        <v>10488</v>
      </c>
      <c r="C1210" s="820" t="b">
        <v>1</v>
      </c>
      <c r="D1210" s="820" t="b">
        <v>1</v>
      </c>
      <c r="E1210" s="820" t="b">
        <v>0</v>
      </c>
      <c r="F1210" s="820" t="b">
        <v>0</v>
      </c>
      <c r="G1210" s="820" t="b">
        <v>0</v>
      </c>
      <c r="H1210" s="820" t="b">
        <v>0</v>
      </c>
      <c r="I1210" s="820">
        <v>1</v>
      </c>
      <c r="J1210" s="820">
        <v>3</v>
      </c>
      <c r="K1210" s="820" t="s">
        <v>8454</v>
      </c>
      <c r="L1210" s="822" t="s">
        <v>19353</v>
      </c>
    </row>
    <row r="1211" spans="1:12" x14ac:dyDescent="0.25">
      <c r="A1211" s="822" t="s">
        <v>10520</v>
      </c>
      <c r="B1211" s="824" t="s">
        <v>10490</v>
      </c>
      <c r="C1211" s="820" t="b">
        <v>1</v>
      </c>
      <c r="D1211" s="820" t="b">
        <v>1</v>
      </c>
      <c r="E1211" s="820" t="b">
        <v>0</v>
      </c>
      <c r="F1211" s="820" t="b">
        <v>0</v>
      </c>
      <c r="G1211" s="820" t="b">
        <v>0</v>
      </c>
      <c r="H1211" s="820" t="b">
        <v>0</v>
      </c>
      <c r="I1211" s="820">
        <v>1</v>
      </c>
      <c r="J1211" s="820">
        <v>3</v>
      </c>
      <c r="K1211" s="820" t="s">
        <v>8454</v>
      </c>
      <c r="L1211" s="822" t="s">
        <v>19354</v>
      </c>
    </row>
    <row r="1212" spans="1:12" x14ac:dyDescent="0.25">
      <c r="A1212" s="822" t="s">
        <v>10521</v>
      </c>
      <c r="B1212" s="824" t="s">
        <v>10492</v>
      </c>
      <c r="C1212" s="820" t="b">
        <v>1</v>
      </c>
      <c r="D1212" s="820" t="b">
        <v>1</v>
      </c>
      <c r="E1212" s="820" t="b">
        <v>0</v>
      </c>
      <c r="F1212" s="820" t="b">
        <v>0</v>
      </c>
      <c r="G1212" s="820" t="b">
        <v>0</v>
      </c>
      <c r="H1212" s="820" t="b">
        <v>0</v>
      </c>
      <c r="I1212" s="820">
        <v>1</v>
      </c>
      <c r="J1212" s="820">
        <v>12</v>
      </c>
      <c r="K1212" s="820" t="s">
        <v>8454</v>
      </c>
      <c r="L1212" s="822" t="s">
        <v>19355</v>
      </c>
    </row>
    <row r="1213" spans="1:12" x14ac:dyDescent="0.25">
      <c r="A1213" s="822" t="s">
        <v>10522</v>
      </c>
      <c r="B1213" s="824" t="s">
        <v>10494</v>
      </c>
      <c r="C1213" s="820" t="b">
        <v>1</v>
      </c>
      <c r="D1213" s="820" t="b">
        <v>1</v>
      </c>
      <c r="E1213" s="820" t="b">
        <v>0</v>
      </c>
      <c r="F1213" s="820" t="b">
        <v>0</v>
      </c>
      <c r="G1213" s="820" t="b">
        <v>0</v>
      </c>
      <c r="H1213" s="820" t="b">
        <v>0</v>
      </c>
      <c r="I1213" s="820">
        <v>1</v>
      </c>
      <c r="J1213" s="820">
        <v>2</v>
      </c>
      <c r="K1213" s="820" t="s">
        <v>8454</v>
      </c>
      <c r="L1213" s="822" t="s">
        <v>19356</v>
      </c>
    </row>
    <row r="1214" spans="1:12" x14ac:dyDescent="0.25">
      <c r="A1214" s="822" t="s">
        <v>10523</v>
      </c>
      <c r="B1214" s="824" t="s">
        <v>10524</v>
      </c>
      <c r="C1214" s="820" t="b">
        <v>1</v>
      </c>
      <c r="D1214" s="820" t="b">
        <v>1</v>
      </c>
      <c r="E1214" s="820" t="b">
        <v>0</v>
      </c>
      <c r="F1214" s="820" t="b">
        <v>0</v>
      </c>
      <c r="G1214" s="820" t="b">
        <v>0</v>
      </c>
      <c r="H1214" s="820" t="b">
        <v>0</v>
      </c>
      <c r="I1214" s="820">
        <v>1</v>
      </c>
      <c r="J1214" s="820">
        <v>3</v>
      </c>
      <c r="K1214" s="820" t="s">
        <v>8454</v>
      </c>
      <c r="L1214" s="822" t="s">
        <v>19364</v>
      </c>
    </row>
    <row r="1215" spans="1:12" x14ac:dyDescent="0.25">
      <c r="A1215" s="822" t="s">
        <v>10525</v>
      </c>
      <c r="B1215" s="824" t="s">
        <v>10526</v>
      </c>
      <c r="C1215" s="820" t="b">
        <v>1</v>
      </c>
      <c r="D1215" s="820" t="b">
        <v>1</v>
      </c>
      <c r="E1215" s="820" t="b">
        <v>0</v>
      </c>
      <c r="F1215" s="820" t="b">
        <v>0</v>
      </c>
      <c r="G1215" s="820" t="b">
        <v>0</v>
      </c>
      <c r="H1215" s="820" t="b">
        <v>0</v>
      </c>
      <c r="I1215" s="820">
        <v>1</v>
      </c>
      <c r="J1215" s="820">
        <v>4</v>
      </c>
      <c r="K1215" s="820" t="s">
        <v>8454</v>
      </c>
      <c r="L1215" s="822" t="s">
        <v>19365</v>
      </c>
    </row>
    <row r="1216" spans="1:12" x14ac:dyDescent="0.25">
      <c r="A1216" s="822" t="s">
        <v>10527</v>
      </c>
      <c r="B1216" s="824" t="s">
        <v>10498</v>
      </c>
      <c r="C1216" s="820" t="b">
        <v>1</v>
      </c>
      <c r="D1216" s="820" t="b">
        <v>1</v>
      </c>
      <c r="E1216" s="820" t="b">
        <v>0</v>
      </c>
      <c r="F1216" s="820" t="b">
        <v>0</v>
      </c>
      <c r="G1216" s="820" t="b">
        <v>0</v>
      </c>
      <c r="H1216" s="820" t="b">
        <v>0</v>
      </c>
      <c r="I1216" s="820">
        <v>1</v>
      </c>
      <c r="J1216" s="820">
        <v>1</v>
      </c>
      <c r="K1216" s="820" t="s">
        <v>8454</v>
      </c>
      <c r="L1216" s="822" t="s">
        <v>19358</v>
      </c>
    </row>
    <row r="1217" spans="1:12" x14ac:dyDescent="0.25">
      <c r="A1217" s="822" t="s">
        <v>10528</v>
      </c>
      <c r="B1217" s="824" t="s">
        <v>10529</v>
      </c>
      <c r="C1217" s="820" t="b">
        <v>1</v>
      </c>
      <c r="D1217" s="820" t="b">
        <v>1</v>
      </c>
      <c r="E1217" s="820" t="b">
        <v>0</v>
      </c>
      <c r="F1217" s="820" t="b">
        <v>0</v>
      </c>
      <c r="G1217" s="820" t="b">
        <v>0</v>
      </c>
      <c r="H1217" s="820" t="b">
        <v>0</v>
      </c>
      <c r="I1217" s="820">
        <v>1</v>
      </c>
      <c r="J1217" s="820">
        <v>1</v>
      </c>
      <c r="K1217" s="820" t="s">
        <v>8454</v>
      </c>
      <c r="L1217" s="822" t="s">
        <v>19366</v>
      </c>
    </row>
    <row r="1218" spans="1:12" x14ac:dyDescent="0.25">
      <c r="A1218" s="822" t="s">
        <v>10530</v>
      </c>
      <c r="B1218" s="824" t="s">
        <v>10531</v>
      </c>
      <c r="C1218" s="820" t="b">
        <v>1</v>
      </c>
      <c r="D1218" s="820" t="b">
        <v>1</v>
      </c>
      <c r="E1218" s="820" t="b">
        <v>0</v>
      </c>
      <c r="F1218" s="820" t="b">
        <v>0</v>
      </c>
      <c r="G1218" s="820" t="b">
        <v>0</v>
      </c>
      <c r="H1218" s="820" t="b">
        <v>0</v>
      </c>
      <c r="I1218" s="820">
        <v>1</v>
      </c>
      <c r="J1218" s="820">
        <v>1</v>
      </c>
      <c r="K1218" s="820" t="s">
        <v>8454</v>
      </c>
      <c r="L1218" s="822" t="s">
        <v>19367</v>
      </c>
    </row>
    <row r="1219" spans="1:12" x14ac:dyDescent="0.25">
      <c r="A1219" s="822" t="s">
        <v>10532</v>
      </c>
      <c r="B1219" s="824" t="s">
        <v>10533</v>
      </c>
      <c r="C1219" s="820" t="b">
        <v>1</v>
      </c>
      <c r="D1219" s="820" t="b">
        <v>1</v>
      </c>
      <c r="E1219" s="820" t="b">
        <v>0</v>
      </c>
      <c r="F1219" s="820" t="b">
        <v>0</v>
      </c>
      <c r="G1219" s="820" t="b">
        <v>0</v>
      </c>
      <c r="H1219" s="820" t="b">
        <v>0</v>
      </c>
      <c r="I1219" s="820">
        <v>1</v>
      </c>
      <c r="J1219" s="820">
        <v>1</v>
      </c>
      <c r="K1219" s="820" t="s">
        <v>8454</v>
      </c>
      <c r="L1219" s="822" t="s">
        <v>19368</v>
      </c>
    </row>
    <row r="1220" spans="1:12" x14ac:dyDescent="0.25">
      <c r="A1220" s="822" t="s">
        <v>10534</v>
      </c>
      <c r="B1220" s="824" t="s">
        <v>10535</v>
      </c>
      <c r="C1220" s="820" t="b">
        <v>1</v>
      </c>
      <c r="D1220" s="820" t="b">
        <v>1</v>
      </c>
      <c r="E1220" s="820" t="b">
        <v>0</v>
      </c>
      <c r="F1220" s="820" t="b">
        <v>0</v>
      </c>
      <c r="G1220" s="820" t="b">
        <v>0</v>
      </c>
      <c r="H1220" s="820" t="b">
        <v>0</v>
      </c>
      <c r="I1220" s="820">
        <v>1</v>
      </c>
      <c r="J1220" s="820">
        <v>5</v>
      </c>
      <c r="K1220" s="820" t="s">
        <v>8454</v>
      </c>
      <c r="L1220" s="822" t="s">
        <v>19369</v>
      </c>
    </row>
    <row r="1221" spans="1:12" x14ac:dyDescent="0.25">
      <c r="A1221" s="822" t="s">
        <v>10536</v>
      </c>
      <c r="B1221" s="824" t="s">
        <v>10537</v>
      </c>
      <c r="C1221" s="820" t="b">
        <v>1</v>
      </c>
      <c r="D1221" s="820" t="b">
        <v>1</v>
      </c>
      <c r="E1221" s="820" t="b">
        <v>0</v>
      </c>
      <c r="F1221" s="820" t="b">
        <v>0</v>
      </c>
      <c r="G1221" s="820" t="b">
        <v>0</v>
      </c>
      <c r="H1221" s="820" t="b">
        <v>0</v>
      </c>
      <c r="I1221" s="820">
        <v>1</v>
      </c>
      <c r="J1221" s="820">
        <v>1</v>
      </c>
      <c r="K1221" s="820" t="s">
        <v>8454</v>
      </c>
      <c r="L1221" s="822" t="s">
        <v>19370</v>
      </c>
    </row>
    <row r="1222" spans="1:12" x14ac:dyDescent="0.25">
      <c r="A1222" s="822" t="s">
        <v>10538</v>
      </c>
      <c r="B1222" s="824" t="s">
        <v>10539</v>
      </c>
      <c r="C1222" s="820" t="b">
        <v>1</v>
      </c>
      <c r="D1222" s="820" t="b">
        <v>1</v>
      </c>
      <c r="E1222" s="820" t="b">
        <v>0</v>
      </c>
      <c r="F1222" s="820" t="b">
        <v>0</v>
      </c>
      <c r="G1222" s="820" t="b">
        <v>0</v>
      </c>
      <c r="H1222" s="820" t="b">
        <v>0</v>
      </c>
      <c r="I1222" s="820">
        <v>1</v>
      </c>
      <c r="J1222" s="820">
        <v>1</v>
      </c>
      <c r="K1222" s="820" t="s">
        <v>8454</v>
      </c>
      <c r="L1222" s="822" t="s">
        <v>19371</v>
      </c>
    </row>
    <row r="1223" spans="1:12" x14ac:dyDescent="0.25">
      <c r="A1223" s="822" t="s">
        <v>10540</v>
      </c>
      <c r="B1223" s="824" t="s">
        <v>10541</v>
      </c>
      <c r="C1223" s="820" t="b">
        <v>1</v>
      </c>
      <c r="D1223" s="820" t="b">
        <v>1</v>
      </c>
      <c r="E1223" s="820" t="b">
        <v>0</v>
      </c>
      <c r="F1223" s="820" t="b">
        <v>0</v>
      </c>
      <c r="G1223" s="820" t="b">
        <v>0</v>
      </c>
      <c r="H1223" s="820" t="b">
        <v>0</v>
      </c>
      <c r="I1223" s="820">
        <v>1</v>
      </c>
      <c r="J1223" s="820">
        <v>5</v>
      </c>
      <c r="K1223" s="820" t="s">
        <v>8454</v>
      </c>
      <c r="L1223" s="822" t="s">
        <v>19372</v>
      </c>
    </row>
    <row r="1224" spans="1:12" x14ac:dyDescent="0.25">
      <c r="A1224" s="822" t="s">
        <v>10542</v>
      </c>
      <c r="B1224" s="824" t="s">
        <v>10543</v>
      </c>
      <c r="C1224" s="820" t="b">
        <v>1</v>
      </c>
      <c r="D1224" s="820" t="b">
        <v>1</v>
      </c>
      <c r="E1224" s="820" t="b">
        <v>0</v>
      </c>
      <c r="F1224" s="820" t="b">
        <v>0</v>
      </c>
      <c r="G1224" s="820" t="b">
        <v>0</v>
      </c>
      <c r="H1224" s="820" t="b">
        <v>0</v>
      </c>
      <c r="I1224" s="820">
        <v>1</v>
      </c>
      <c r="J1224" s="820">
        <v>5</v>
      </c>
      <c r="K1224" s="820" t="s">
        <v>8454</v>
      </c>
      <c r="L1224" s="822" t="s">
        <v>19373</v>
      </c>
    </row>
    <row r="1225" spans="1:12" x14ac:dyDescent="0.25">
      <c r="A1225" s="822" t="s">
        <v>10544</v>
      </c>
      <c r="B1225" s="824" t="s">
        <v>10545</v>
      </c>
      <c r="C1225" s="820" t="b">
        <v>1</v>
      </c>
      <c r="D1225" s="820" t="b">
        <v>1</v>
      </c>
      <c r="E1225" s="820" t="b">
        <v>0</v>
      </c>
      <c r="F1225" s="820" t="b">
        <v>0</v>
      </c>
      <c r="G1225" s="820" t="b">
        <v>0</v>
      </c>
      <c r="H1225" s="820" t="b">
        <v>0</v>
      </c>
      <c r="I1225" s="820">
        <v>1</v>
      </c>
      <c r="J1225" s="820">
        <v>30</v>
      </c>
      <c r="K1225" s="820" t="s">
        <v>8454</v>
      </c>
      <c r="L1225" s="822" t="s">
        <v>19374</v>
      </c>
    </row>
    <row r="1226" spans="1:12" x14ac:dyDescent="0.25">
      <c r="A1226" s="822" t="s">
        <v>10546</v>
      </c>
      <c r="B1226" s="824" t="s">
        <v>10547</v>
      </c>
      <c r="C1226" s="820" t="b">
        <v>1</v>
      </c>
      <c r="D1226" s="820" t="b">
        <v>1</v>
      </c>
      <c r="E1226" s="820" t="b">
        <v>0</v>
      </c>
      <c r="F1226" s="820" t="b">
        <v>0</v>
      </c>
      <c r="G1226" s="820" t="b">
        <v>0</v>
      </c>
      <c r="H1226" s="820" t="b">
        <v>0</v>
      </c>
      <c r="I1226" s="820">
        <v>1</v>
      </c>
      <c r="J1226" s="820">
        <v>2</v>
      </c>
      <c r="K1226" s="820" t="s">
        <v>8454</v>
      </c>
      <c r="L1226" s="822" t="s">
        <v>19375</v>
      </c>
    </row>
    <row r="1227" spans="1:12" x14ac:dyDescent="0.25">
      <c r="A1227" s="822" t="s">
        <v>10548</v>
      </c>
      <c r="B1227" s="824" t="s">
        <v>10549</v>
      </c>
      <c r="C1227" s="820" t="b">
        <v>1</v>
      </c>
      <c r="D1227" s="820" t="b">
        <v>1</v>
      </c>
      <c r="E1227" s="820" t="b">
        <v>0</v>
      </c>
      <c r="F1227" s="820" t="b">
        <v>0</v>
      </c>
      <c r="G1227" s="820" t="b">
        <v>0</v>
      </c>
      <c r="H1227" s="820" t="b">
        <v>0</v>
      </c>
      <c r="I1227" s="820">
        <v>1</v>
      </c>
      <c r="J1227" s="820">
        <v>2</v>
      </c>
      <c r="K1227" s="820" t="s">
        <v>8454</v>
      </c>
      <c r="L1227" s="822" t="s">
        <v>19376</v>
      </c>
    </row>
    <row r="1228" spans="1:12" x14ac:dyDescent="0.25">
      <c r="A1228" s="822" t="s">
        <v>10550</v>
      </c>
      <c r="B1228" s="824" t="s">
        <v>10551</v>
      </c>
      <c r="C1228" s="820" t="b">
        <v>1</v>
      </c>
      <c r="D1228" s="820" t="b">
        <v>1</v>
      </c>
      <c r="E1228" s="820" t="b">
        <v>0</v>
      </c>
      <c r="F1228" s="820" t="b">
        <v>0</v>
      </c>
      <c r="G1228" s="820" t="b">
        <v>0</v>
      </c>
      <c r="H1228" s="820" t="b">
        <v>0</v>
      </c>
      <c r="I1228" s="820">
        <v>1</v>
      </c>
      <c r="J1228" s="820">
        <v>1</v>
      </c>
      <c r="K1228" s="820" t="s">
        <v>8454</v>
      </c>
      <c r="L1228" s="822" t="s">
        <v>19377</v>
      </c>
    </row>
    <row r="1229" spans="1:12" x14ac:dyDescent="0.25">
      <c r="A1229" s="822" t="s">
        <v>10552</v>
      </c>
      <c r="B1229" s="824" t="s">
        <v>10533</v>
      </c>
      <c r="C1229" s="820" t="b">
        <v>1</v>
      </c>
      <c r="D1229" s="820" t="b">
        <v>1</v>
      </c>
      <c r="E1229" s="820" t="b">
        <v>0</v>
      </c>
      <c r="F1229" s="820" t="b">
        <v>0</v>
      </c>
      <c r="G1229" s="820" t="b">
        <v>0</v>
      </c>
      <c r="H1229" s="820" t="b">
        <v>0</v>
      </c>
      <c r="I1229" s="820">
        <v>1</v>
      </c>
      <c r="J1229" s="820">
        <v>1</v>
      </c>
      <c r="K1229" s="820" t="s">
        <v>8454</v>
      </c>
      <c r="L1229" s="822" t="s">
        <v>19368</v>
      </c>
    </row>
    <row r="1230" spans="1:12" x14ac:dyDescent="0.25">
      <c r="A1230" s="822" t="s">
        <v>10553</v>
      </c>
      <c r="B1230" s="824" t="s">
        <v>10554</v>
      </c>
      <c r="C1230" s="820" t="b">
        <v>1</v>
      </c>
      <c r="D1230" s="820" t="b">
        <v>1</v>
      </c>
      <c r="E1230" s="820" t="b">
        <v>0</v>
      </c>
      <c r="F1230" s="820" t="b">
        <v>0</v>
      </c>
      <c r="G1230" s="820" t="b">
        <v>0</v>
      </c>
      <c r="H1230" s="820" t="b">
        <v>0</v>
      </c>
      <c r="I1230" s="820">
        <v>1</v>
      </c>
      <c r="J1230" s="820">
        <v>1</v>
      </c>
      <c r="K1230" s="820" t="s">
        <v>8454</v>
      </c>
      <c r="L1230" s="822" t="s">
        <v>19378</v>
      </c>
    </row>
    <row r="1231" spans="1:12" x14ac:dyDescent="0.25">
      <c r="A1231" s="822" t="s">
        <v>10555</v>
      </c>
      <c r="B1231" s="824" t="s">
        <v>10556</v>
      </c>
      <c r="C1231" s="820" t="b">
        <v>1</v>
      </c>
      <c r="D1231" s="820" t="b">
        <v>1</v>
      </c>
      <c r="E1231" s="820" t="b">
        <v>0</v>
      </c>
      <c r="F1231" s="820" t="b">
        <v>0</v>
      </c>
      <c r="G1231" s="820" t="b">
        <v>0</v>
      </c>
      <c r="H1231" s="820" t="b">
        <v>0</v>
      </c>
      <c r="I1231" s="820">
        <v>1</v>
      </c>
      <c r="J1231" s="820">
        <v>3</v>
      </c>
      <c r="K1231" s="820" t="s">
        <v>8454</v>
      </c>
      <c r="L1231" s="822" t="s">
        <v>19379</v>
      </c>
    </row>
    <row r="1232" spans="1:12" x14ac:dyDescent="0.25">
      <c r="A1232" s="822" t="s">
        <v>10557</v>
      </c>
      <c r="B1232" s="824" t="s">
        <v>10558</v>
      </c>
      <c r="C1232" s="820" t="b">
        <v>1</v>
      </c>
      <c r="D1232" s="820" t="b">
        <v>1</v>
      </c>
      <c r="E1232" s="820" t="b">
        <v>0</v>
      </c>
      <c r="F1232" s="820" t="b">
        <v>0</v>
      </c>
      <c r="G1232" s="820" t="b">
        <v>0</v>
      </c>
      <c r="H1232" s="820" t="b">
        <v>0</v>
      </c>
      <c r="I1232" s="820">
        <v>1</v>
      </c>
      <c r="J1232" s="820">
        <v>3</v>
      </c>
      <c r="K1232" s="820" t="s">
        <v>8454</v>
      </c>
      <c r="L1232" s="822" t="s">
        <v>19380</v>
      </c>
    </row>
    <row r="1233" spans="1:12" x14ac:dyDescent="0.25">
      <c r="A1233" s="822" t="s">
        <v>10559</v>
      </c>
      <c r="B1233" s="824" t="s">
        <v>10560</v>
      </c>
      <c r="C1233" s="820" t="b">
        <v>1</v>
      </c>
      <c r="D1233" s="820" t="b">
        <v>1</v>
      </c>
      <c r="E1233" s="820" t="b">
        <v>0</v>
      </c>
      <c r="F1233" s="820" t="b">
        <v>0</v>
      </c>
      <c r="G1233" s="820" t="b">
        <v>0</v>
      </c>
      <c r="H1233" s="820" t="b">
        <v>0</v>
      </c>
      <c r="I1233" s="820">
        <v>1</v>
      </c>
      <c r="J1233" s="820">
        <v>1</v>
      </c>
      <c r="K1233" s="820" t="s">
        <v>8454</v>
      </c>
      <c r="L1233" s="822" t="s">
        <v>19381</v>
      </c>
    </row>
    <row r="1234" spans="1:12" x14ac:dyDescent="0.25">
      <c r="A1234" s="822" t="s">
        <v>10561</v>
      </c>
      <c r="B1234" s="824" t="s">
        <v>10562</v>
      </c>
      <c r="C1234" s="820" t="b">
        <v>1</v>
      </c>
      <c r="D1234" s="820" t="b">
        <v>1</v>
      </c>
      <c r="E1234" s="820" t="b">
        <v>0</v>
      </c>
      <c r="F1234" s="820" t="b">
        <v>0</v>
      </c>
      <c r="G1234" s="820" t="b">
        <v>0</v>
      </c>
      <c r="H1234" s="820" t="b">
        <v>0</v>
      </c>
      <c r="I1234" s="820">
        <v>1</v>
      </c>
      <c r="J1234" s="820">
        <v>1</v>
      </c>
      <c r="K1234" s="820" t="s">
        <v>8454</v>
      </c>
      <c r="L1234" s="822" t="s">
        <v>19382</v>
      </c>
    </row>
    <row r="1235" spans="1:12" x14ac:dyDescent="0.25">
      <c r="A1235" s="822" t="s">
        <v>10563</v>
      </c>
      <c r="B1235" s="824" t="s">
        <v>10564</v>
      </c>
      <c r="C1235" s="820" t="b">
        <v>1</v>
      </c>
      <c r="D1235" s="820" t="b">
        <v>1</v>
      </c>
      <c r="E1235" s="820" t="b">
        <v>0</v>
      </c>
      <c r="F1235" s="820" t="b">
        <v>0</v>
      </c>
      <c r="G1235" s="820" t="b">
        <v>0</v>
      </c>
      <c r="H1235" s="820" t="b">
        <v>0</v>
      </c>
      <c r="I1235" s="820">
        <v>1</v>
      </c>
      <c r="J1235" s="820">
        <v>1</v>
      </c>
      <c r="K1235" s="820" t="s">
        <v>8454</v>
      </c>
      <c r="L1235" s="822" t="s">
        <v>19383</v>
      </c>
    </row>
    <row r="1236" spans="1:12" x14ac:dyDescent="0.25">
      <c r="A1236" s="822" t="s">
        <v>10565</v>
      </c>
      <c r="B1236" s="824" t="s">
        <v>10566</v>
      </c>
      <c r="C1236" s="820" t="b">
        <v>1</v>
      </c>
      <c r="D1236" s="820" t="b">
        <v>1</v>
      </c>
      <c r="E1236" s="820" t="b">
        <v>0</v>
      </c>
      <c r="F1236" s="820" t="b">
        <v>0</v>
      </c>
      <c r="G1236" s="820" t="b">
        <v>0</v>
      </c>
      <c r="H1236" s="820" t="b">
        <v>0</v>
      </c>
      <c r="I1236" s="820">
        <v>1</v>
      </c>
      <c r="J1236" s="820">
        <v>6</v>
      </c>
      <c r="K1236" s="820" t="s">
        <v>8454</v>
      </c>
      <c r="L1236" s="822" t="s">
        <v>19384</v>
      </c>
    </row>
    <row r="1237" spans="1:12" x14ac:dyDescent="0.25">
      <c r="A1237" s="822" t="s">
        <v>10567</v>
      </c>
      <c r="B1237" s="824" t="s">
        <v>10568</v>
      </c>
      <c r="C1237" s="820" t="b">
        <v>1</v>
      </c>
      <c r="D1237" s="820" t="b">
        <v>1</v>
      </c>
      <c r="E1237" s="820" t="b">
        <v>0</v>
      </c>
      <c r="F1237" s="820" t="b">
        <v>0</v>
      </c>
      <c r="G1237" s="820" t="b">
        <v>0</v>
      </c>
      <c r="H1237" s="820" t="b">
        <v>0</v>
      </c>
      <c r="I1237" s="820">
        <v>1</v>
      </c>
      <c r="J1237" s="820">
        <v>12</v>
      </c>
      <c r="K1237" s="820" t="s">
        <v>8454</v>
      </c>
      <c r="L1237" s="822" t="s">
        <v>19385</v>
      </c>
    </row>
    <row r="1238" spans="1:12" x14ac:dyDescent="0.25">
      <c r="A1238" s="822" t="s">
        <v>10569</v>
      </c>
      <c r="B1238" s="824" t="s">
        <v>10570</v>
      </c>
      <c r="C1238" s="820" t="b">
        <v>1</v>
      </c>
      <c r="D1238" s="820" t="b">
        <v>1</v>
      </c>
      <c r="E1238" s="820" t="b">
        <v>0</v>
      </c>
      <c r="F1238" s="820" t="b">
        <v>0</v>
      </c>
      <c r="G1238" s="820" t="b">
        <v>0</v>
      </c>
      <c r="H1238" s="820" t="b">
        <v>0</v>
      </c>
      <c r="I1238" s="820">
        <v>1</v>
      </c>
      <c r="J1238" s="820">
        <v>4</v>
      </c>
      <c r="K1238" s="820" t="s">
        <v>8454</v>
      </c>
      <c r="L1238" s="822" t="s">
        <v>19386</v>
      </c>
    </row>
    <row r="1239" spans="1:12" x14ac:dyDescent="0.25">
      <c r="A1239" s="822" t="s">
        <v>10571</v>
      </c>
      <c r="B1239" s="824" t="s">
        <v>10533</v>
      </c>
      <c r="C1239" s="820" t="b">
        <v>1</v>
      </c>
      <c r="D1239" s="820" t="b">
        <v>1</v>
      </c>
      <c r="E1239" s="820" t="b">
        <v>0</v>
      </c>
      <c r="F1239" s="820" t="b">
        <v>0</v>
      </c>
      <c r="G1239" s="820" t="b">
        <v>0</v>
      </c>
      <c r="H1239" s="820" t="b">
        <v>0</v>
      </c>
      <c r="I1239" s="820">
        <v>1</v>
      </c>
      <c r="J1239" s="820">
        <v>1</v>
      </c>
      <c r="K1239" s="820" t="s">
        <v>8454</v>
      </c>
      <c r="L1239" s="822" t="s">
        <v>19368</v>
      </c>
    </row>
    <row r="1240" spans="1:12" x14ac:dyDescent="0.25">
      <c r="A1240" s="822" t="s">
        <v>10572</v>
      </c>
      <c r="B1240" s="824" t="s">
        <v>10573</v>
      </c>
      <c r="C1240" s="820" t="b">
        <v>1</v>
      </c>
      <c r="D1240" s="820" t="b">
        <v>1</v>
      </c>
      <c r="E1240" s="820" t="b">
        <v>0</v>
      </c>
      <c r="F1240" s="820" t="b">
        <v>0</v>
      </c>
      <c r="G1240" s="820" t="b">
        <v>0</v>
      </c>
      <c r="H1240" s="820" t="b">
        <v>0</v>
      </c>
      <c r="I1240" s="820">
        <v>1</v>
      </c>
      <c r="J1240" s="820">
        <v>1</v>
      </c>
      <c r="K1240" s="820" t="s">
        <v>8454</v>
      </c>
      <c r="L1240" s="822" t="s">
        <v>19387</v>
      </c>
    </row>
    <row r="1241" spans="1:12" x14ac:dyDescent="0.25">
      <c r="A1241" s="822" t="s">
        <v>10574</v>
      </c>
      <c r="B1241" s="824" t="s">
        <v>10575</v>
      </c>
      <c r="C1241" s="820" t="b">
        <v>1</v>
      </c>
      <c r="D1241" s="820" t="b">
        <v>1</v>
      </c>
      <c r="E1241" s="820" t="b">
        <v>0</v>
      </c>
      <c r="F1241" s="820" t="b">
        <v>0</v>
      </c>
      <c r="G1241" s="820" t="b">
        <v>0</v>
      </c>
      <c r="H1241" s="820" t="b">
        <v>0</v>
      </c>
      <c r="I1241" s="820">
        <v>1</v>
      </c>
      <c r="J1241" s="820">
        <v>1</v>
      </c>
      <c r="K1241" s="820" t="s">
        <v>8454</v>
      </c>
      <c r="L1241" s="822" t="s">
        <v>19388</v>
      </c>
    </row>
    <row r="1242" spans="1:12" x14ac:dyDescent="0.25">
      <c r="A1242" s="822" t="s">
        <v>10576</v>
      </c>
      <c r="B1242" s="824" t="s">
        <v>10533</v>
      </c>
      <c r="C1242" s="820" t="b">
        <v>1</v>
      </c>
      <c r="D1242" s="820" t="b">
        <v>1</v>
      </c>
      <c r="E1242" s="820" t="b">
        <v>0</v>
      </c>
      <c r="F1242" s="820" t="b">
        <v>0</v>
      </c>
      <c r="G1242" s="820" t="b">
        <v>0</v>
      </c>
      <c r="H1242" s="820" t="b">
        <v>0</v>
      </c>
      <c r="I1242" s="820">
        <v>1</v>
      </c>
      <c r="J1242" s="820">
        <v>1</v>
      </c>
      <c r="K1242" s="820" t="s">
        <v>8454</v>
      </c>
      <c r="L1242" s="822" t="s">
        <v>19368</v>
      </c>
    </row>
    <row r="1243" spans="1:12" x14ac:dyDescent="0.25">
      <c r="A1243" s="822" t="s">
        <v>10577</v>
      </c>
      <c r="B1243" s="824" t="s">
        <v>10535</v>
      </c>
      <c r="C1243" s="820" t="b">
        <v>1</v>
      </c>
      <c r="D1243" s="820" t="b">
        <v>1</v>
      </c>
      <c r="E1243" s="820" t="b">
        <v>0</v>
      </c>
      <c r="F1243" s="820" t="b">
        <v>0</v>
      </c>
      <c r="G1243" s="820" t="b">
        <v>0</v>
      </c>
      <c r="H1243" s="820" t="b">
        <v>0</v>
      </c>
      <c r="I1243" s="820">
        <v>1</v>
      </c>
      <c r="J1243" s="820">
        <v>5</v>
      </c>
      <c r="K1243" s="820" t="s">
        <v>8454</v>
      </c>
      <c r="L1243" s="822" t="s">
        <v>19369</v>
      </c>
    </row>
    <row r="1244" spans="1:12" x14ac:dyDescent="0.25">
      <c r="A1244" s="822" t="s">
        <v>10578</v>
      </c>
      <c r="B1244" s="824" t="s">
        <v>10537</v>
      </c>
      <c r="C1244" s="820" t="b">
        <v>1</v>
      </c>
      <c r="D1244" s="820" t="b">
        <v>1</v>
      </c>
      <c r="E1244" s="820" t="b">
        <v>0</v>
      </c>
      <c r="F1244" s="820" t="b">
        <v>0</v>
      </c>
      <c r="G1244" s="820" t="b">
        <v>0</v>
      </c>
      <c r="H1244" s="820" t="b">
        <v>0</v>
      </c>
      <c r="I1244" s="820">
        <v>1</v>
      </c>
      <c r="J1244" s="820">
        <v>1</v>
      </c>
      <c r="K1244" s="820" t="s">
        <v>8454</v>
      </c>
      <c r="L1244" s="822" t="s">
        <v>19370</v>
      </c>
    </row>
    <row r="1245" spans="1:12" x14ac:dyDescent="0.25">
      <c r="A1245" s="822" t="s">
        <v>10579</v>
      </c>
      <c r="B1245" s="824" t="s">
        <v>10539</v>
      </c>
      <c r="C1245" s="820" t="b">
        <v>1</v>
      </c>
      <c r="D1245" s="820" t="b">
        <v>1</v>
      </c>
      <c r="E1245" s="820" t="b">
        <v>0</v>
      </c>
      <c r="F1245" s="820" t="b">
        <v>0</v>
      </c>
      <c r="G1245" s="820" t="b">
        <v>0</v>
      </c>
      <c r="H1245" s="820" t="b">
        <v>0</v>
      </c>
      <c r="I1245" s="820">
        <v>1</v>
      </c>
      <c r="J1245" s="820">
        <v>1</v>
      </c>
      <c r="K1245" s="820" t="s">
        <v>8454</v>
      </c>
      <c r="L1245" s="822" t="s">
        <v>19371</v>
      </c>
    </row>
    <row r="1246" spans="1:12" x14ac:dyDescent="0.25">
      <c r="A1246" s="822" t="s">
        <v>10580</v>
      </c>
      <c r="B1246" s="824" t="s">
        <v>10541</v>
      </c>
      <c r="C1246" s="820" t="b">
        <v>1</v>
      </c>
      <c r="D1246" s="820" t="b">
        <v>1</v>
      </c>
      <c r="E1246" s="820" t="b">
        <v>0</v>
      </c>
      <c r="F1246" s="820" t="b">
        <v>0</v>
      </c>
      <c r="G1246" s="820" t="b">
        <v>0</v>
      </c>
      <c r="H1246" s="820" t="b">
        <v>0</v>
      </c>
      <c r="I1246" s="820">
        <v>1</v>
      </c>
      <c r="J1246" s="820">
        <v>5</v>
      </c>
      <c r="K1246" s="820" t="s">
        <v>8454</v>
      </c>
      <c r="L1246" s="822" t="s">
        <v>19372</v>
      </c>
    </row>
    <row r="1247" spans="1:12" x14ac:dyDescent="0.25">
      <c r="A1247" s="822" t="s">
        <v>10581</v>
      </c>
      <c r="B1247" s="824" t="s">
        <v>10543</v>
      </c>
      <c r="C1247" s="820" t="b">
        <v>1</v>
      </c>
      <c r="D1247" s="820" t="b">
        <v>1</v>
      </c>
      <c r="E1247" s="820" t="b">
        <v>0</v>
      </c>
      <c r="F1247" s="820" t="b">
        <v>0</v>
      </c>
      <c r="G1247" s="820" t="b">
        <v>0</v>
      </c>
      <c r="H1247" s="820" t="b">
        <v>0</v>
      </c>
      <c r="I1247" s="820">
        <v>1</v>
      </c>
      <c r="J1247" s="820">
        <v>5</v>
      </c>
      <c r="K1247" s="820" t="s">
        <v>8454</v>
      </c>
      <c r="L1247" s="822" t="s">
        <v>19373</v>
      </c>
    </row>
    <row r="1248" spans="1:12" x14ac:dyDescent="0.25">
      <c r="A1248" s="822" t="s">
        <v>10582</v>
      </c>
      <c r="B1248" s="824" t="s">
        <v>10545</v>
      </c>
      <c r="C1248" s="820" t="b">
        <v>1</v>
      </c>
      <c r="D1248" s="820" t="b">
        <v>1</v>
      </c>
      <c r="E1248" s="820" t="b">
        <v>0</v>
      </c>
      <c r="F1248" s="820" t="b">
        <v>0</v>
      </c>
      <c r="G1248" s="820" t="b">
        <v>0</v>
      </c>
      <c r="H1248" s="820" t="b">
        <v>0</v>
      </c>
      <c r="I1248" s="820">
        <v>1</v>
      </c>
      <c r="J1248" s="820">
        <v>30</v>
      </c>
      <c r="K1248" s="820" t="s">
        <v>8454</v>
      </c>
      <c r="L1248" s="822" t="s">
        <v>19374</v>
      </c>
    </row>
    <row r="1249" spans="1:12" x14ac:dyDescent="0.25">
      <c r="A1249" s="822" t="s">
        <v>10583</v>
      </c>
      <c r="B1249" s="824" t="s">
        <v>10547</v>
      </c>
      <c r="C1249" s="820" t="b">
        <v>1</v>
      </c>
      <c r="D1249" s="820" t="b">
        <v>1</v>
      </c>
      <c r="E1249" s="820" t="b">
        <v>0</v>
      </c>
      <c r="F1249" s="820" t="b">
        <v>0</v>
      </c>
      <c r="G1249" s="820" t="b">
        <v>0</v>
      </c>
      <c r="H1249" s="820" t="b">
        <v>0</v>
      </c>
      <c r="I1249" s="820">
        <v>1</v>
      </c>
      <c r="J1249" s="820">
        <v>2</v>
      </c>
      <c r="K1249" s="820" t="s">
        <v>8454</v>
      </c>
      <c r="L1249" s="822" t="s">
        <v>19375</v>
      </c>
    </row>
    <row r="1250" spans="1:12" x14ac:dyDescent="0.25">
      <c r="A1250" s="822" t="s">
        <v>10584</v>
      </c>
      <c r="B1250" s="824" t="s">
        <v>10585</v>
      </c>
      <c r="C1250" s="820" t="b">
        <v>1</v>
      </c>
      <c r="D1250" s="820" t="b">
        <v>1</v>
      </c>
      <c r="E1250" s="820" t="b">
        <v>0</v>
      </c>
      <c r="F1250" s="820" t="b">
        <v>0</v>
      </c>
      <c r="G1250" s="820" t="b">
        <v>0</v>
      </c>
      <c r="H1250" s="820" t="b">
        <v>0</v>
      </c>
      <c r="I1250" s="820">
        <v>1</v>
      </c>
      <c r="J1250" s="820">
        <v>3</v>
      </c>
      <c r="K1250" s="820" t="s">
        <v>8454</v>
      </c>
      <c r="L1250" s="822" t="s">
        <v>19389</v>
      </c>
    </row>
    <row r="1251" spans="1:12" x14ac:dyDescent="0.25">
      <c r="A1251" s="822" t="s">
        <v>10586</v>
      </c>
      <c r="B1251" s="824" t="s">
        <v>10587</v>
      </c>
      <c r="C1251" s="820" t="b">
        <v>1</v>
      </c>
      <c r="D1251" s="820" t="b">
        <v>1</v>
      </c>
      <c r="E1251" s="820" t="b">
        <v>0</v>
      </c>
      <c r="F1251" s="820" t="b">
        <v>0</v>
      </c>
      <c r="G1251" s="820" t="b">
        <v>0</v>
      </c>
      <c r="H1251" s="820" t="b">
        <v>0</v>
      </c>
      <c r="I1251" s="820">
        <v>1</v>
      </c>
      <c r="J1251" s="820">
        <v>4</v>
      </c>
      <c r="K1251" s="820" t="s">
        <v>8454</v>
      </c>
      <c r="L1251" s="822" t="s">
        <v>19390</v>
      </c>
    </row>
    <row r="1252" spans="1:12" x14ac:dyDescent="0.25">
      <c r="A1252" s="822" t="s">
        <v>10588</v>
      </c>
      <c r="B1252" s="824" t="s">
        <v>10589</v>
      </c>
      <c r="C1252" s="820" t="b">
        <v>1</v>
      </c>
      <c r="D1252" s="820" t="b">
        <v>1</v>
      </c>
      <c r="E1252" s="820" t="b">
        <v>0</v>
      </c>
      <c r="F1252" s="820" t="b">
        <v>0</v>
      </c>
      <c r="G1252" s="820" t="b">
        <v>0</v>
      </c>
      <c r="H1252" s="820" t="b">
        <v>0</v>
      </c>
      <c r="I1252" s="820">
        <v>1</v>
      </c>
      <c r="J1252" s="820">
        <v>1</v>
      </c>
      <c r="K1252" s="820" t="s">
        <v>8454</v>
      </c>
      <c r="L1252" s="822" t="s">
        <v>19391</v>
      </c>
    </row>
    <row r="1253" spans="1:12" x14ac:dyDescent="0.25">
      <c r="A1253" s="822" t="s">
        <v>10590</v>
      </c>
      <c r="B1253" s="824" t="s">
        <v>10533</v>
      </c>
      <c r="C1253" s="820" t="b">
        <v>1</v>
      </c>
      <c r="D1253" s="820" t="b">
        <v>1</v>
      </c>
      <c r="E1253" s="820" t="b">
        <v>0</v>
      </c>
      <c r="F1253" s="820" t="b">
        <v>0</v>
      </c>
      <c r="G1253" s="820" t="b">
        <v>0</v>
      </c>
      <c r="H1253" s="820" t="b">
        <v>0</v>
      </c>
      <c r="I1253" s="820">
        <v>1</v>
      </c>
      <c r="J1253" s="820">
        <v>1</v>
      </c>
      <c r="K1253" s="820" t="s">
        <v>8454</v>
      </c>
      <c r="L1253" s="822" t="s">
        <v>19368</v>
      </c>
    </row>
    <row r="1254" spans="1:12" x14ac:dyDescent="0.25">
      <c r="A1254" s="822" t="s">
        <v>10591</v>
      </c>
      <c r="B1254" s="824" t="s">
        <v>10554</v>
      </c>
      <c r="C1254" s="820" t="b">
        <v>1</v>
      </c>
      <c r="D1254" s="820" t="b">
        <v>1</v>
      </c>
      <c r="E1254" s="820" t="b">
        <v>0</v>
      </c>
      <c r="F1254" s="820" t="b">
        <v>0</v>
      </c>
      <c r="G1254" s="820" t="b">
        <v>0</v>
      </c>
      <c r="H1254" s="820" t="b">
        <v>0</v>
      </c>
      <c r="I1254" s="820">
        <v>1</v>
      </c>
      <c r="J1254" s="820">
        <v>1</v>
      </c>
      <c r="K1254" s="820" t="s">
        <v>8454</v>
      </c>
      <c r="L1254" s="822" t="s">
        <v>19378</v>
      </c>
    </row>
    <row r="1255" spans="1:12" x14ac:dyDescent="0.25">
      <c r="A1255" s="822" t="s">
        <v>10592</v>
      </c>
      <c r="B1255" s="824" t="s">
        <v>10556</v>
      </c>
      <c r="C1255" s="820" t="b">
        <v>1</v>
      </c>
      <c r="D1255" s="820" t="b">
        <v>1</v>
      </c>
      <c r="E1255" s="820" t="b">
        <v>0</v>
      </c>
      <c r="F1255" s="820" t="b">
        <v>0</v>
      </c>
      <c r="G1255" s="820" t="b">
        <v>0</v>
      </c>
      <c r="H1255" s="820" t="b">
        <v>0</v>
      </c>
      <c r="I1255" s="820">
        <v>1</v>
      </c>
      <c r="J1255" s="820">
        <v>3</v>
      </c>
      <c r="K1255" s="820" t="s">
        <v>8454</v>
      </c>
      <c r="L1255" s="822" t="s">
        <v>19379</v>
      </c>
    </row>
    <row r="1256" spans="1:12" x14ac:dyDescent="0.25">
      <c r="A1256" s="822" t="s">
        <v>10593</v>
      </c>
      <c r="B1256" s="824" t="s">
        <v>10558</v>
      </c>
      <c r="C1256" s="820" t="b">
        <v>1</v>
      </c>
      <c r="D1256" s="820" t="b">
        <v>1</v>
      </c>
      <c r="E1256" s="820" t="b">
        <v>0</v>
      </c>
      <c r="F1256" s="820" t="b">
        <v>0</v>
      </c>
      <c r="G1256" s="820" t="b">
        <v>0</v>
      </c>
      <c r="H1256" s="820" t="b">
        <v>0</v>
      </c>
      <c r="I1256" s="820">
        <v>1</v>
      </c>
      <c r="J1256" s="820">
        <v>3</v>
      </c>
      <c r="K1256" s="820" t="s">
        <v>8454</v>
      </c>
      <c r="L1256" s="822" t="s">
        <v>19380</v>
      </c>
    </row>
    <row r="1257" spans="1:12" x14ac:dyDescent="0.25">
      <c r="A1257" s="822" t="s">
        <v>10594</v>
      </c>
      <c r="B1257" s="824" t="s">
        <v>10560</v>
      </c>
      <c r="C1257" s="820" t="b">
        <v>1</v>
      </c>
      <c r="D1257" s="820" t="b">
        <v>1</v>
      </c>
      <c r="E1257" s="820" t="b">
        <v>0</v>
      </c>
      <c r="F1257" s="820" t="b">
        <v>0</v>
      </c>
      <c r="G1257" s="820" t="b">
        <v>0</v>
      </c>
      <c r="H1257" s="820" t="b">
        <v>0</v>
      </c>
      <c r="I1257" s="820">
        <v>1</v>
      </c>
      <c r="J1257" s="820">
        <v>1</v>
      </c>
      <c r="K1257" s="820" t="s">
        <v>8454</v>
      </c>
      <c r="L1257" s="822" t="s">
        <v>19381</v>
      </c>
    </row>
    <row r="1258" spans="1:12" x14ac:dyDescent="0.25">
      <c r="A1258" s="822" t="s">
        <v>10595</v>
      </c>
      <c r="B1258" s="824" t="s">
        <v>10562</v>
      </c>
      <c r="C1258" s="820" t="b">
        <v>1</v>
      </c>
      <c r="D1258" s="820" t="b">
        <v>1</v>
      </c>
      <c r="E1258" s="820" t="b">
        <v>0</v>
      </c>
      <c r="F1258" s="820" t="b">
        <v>0</v>
      </c>
      <c r="G1258" s="820" t="b">
        <v>0</v>
      </c>
      <c r="H1258" s="820" t="b">
        <v>0</v>
      </c>
      <c r="I1258" s="820">
        <v>1</v>
      </c>
      <c r="J1258" s="820">
        <v>1</v>
      </c>
      <c r="K1258" s="820" t="s">
        <v>8454</v>
      </c>
      <c r="L1258" s="822" t="s">
        <v>19382</v>
      </c>
    </row>
    <row r="1259" spans="1:12" x14ac:dyDescent="0.25">
      <c r="A1259" s="822" t="s">
        <v>10596</v>
      </c>
      <c r="B1259" s="824" t="s">
        <v>10564</v>
      </c>
      <c r="C1259" s="820" t="b">
        <v>1</v>
      </c>
      <c r="D1259" s="820" t="b">
        <v>1</v>
      </c>
      <c r="E1259" s="820" t="b">
        <v>0</v>
      </c>
      <c r="F1259" s="820" t="b">
        <v>0</v>
      </c>
      <c r="G1259" s="820" t="b">
        <v>0</v>
      </c>
      <c r="H1259" s="820" t="b">
        <v>0</v>
      </c>
      <c r="I1259" s="820">
        <v>1</v>
      </c>
      <c r="J1259" s="820">
        <v>1</v>
      </c>
      <c r="K1259" s="820" t="s">
        <v>8454</v>
      </c>
      <c r="L1259" s="822" t="s">
        <v>19383</v>
      </c>
    </row>
    <row r="1260" spans="1:12" x14ac:dyDescent="0.25">
      <c r="A1260" s="822" t="s">
        <v>10597</v>
      </c>
      <c r="B1260" s="824" t="s">
        <v>10566</v>
      </c>
      <c r="C1260" s="820" t="b">
        <v>1</v>
      </c>
      <c r="D1260" s="820" t="b">
        <v>1</v>
      </c>
      <c r="E1260" s="820" t="b">
        <v>0</v>
      </c>
      <c r="F1260" s="820" t="b">
        <v>0</v>
      </c>
      <c r="G1260" s="820" t="b">
        <v>0</v>
      </c>
      <c r="H1260" s="820" t="b">
        <v>0</v>
      </c>
      <c r="I1260" s="820">
        <v>1</v>
      </c>
      <c r="J1260" s="820">
        <v>6</v>
      </c>
      <c r="K1260" s="820" t="s">
        <v>8454</v>
      </c>
      <c r="L1260" s="822" t="s">
        <v>19384</v>
      </c>
    </row>
    <row r="1261" spans="1:12" x14ac:dyDescent="0.25">
      <c r="A1261" s="822" t="s">
        <v>10598</v>
      </c>
      <c r="B1261" s="824" t="s">
        <v>10568</v>
      </c>
      <c r="C1261" s="820" t="b">
        <v>1</v>
      </c>
      <c r="D1261" s="820" t="b">
        <v>1</v>
      </c>
      <c r="E1261" s="820" t="b">
        <v>0</v>
      </c>
      <c r="F1261" s="820" t="b">
        <v>0</v>
      </c>
      <c r="G1261" s="820" t="b">
        <v>0</v>
      </c>
      <c r="H1261" s="820" t="b">
        <v>0</v>
      </c>
      <c r="I1261" s="820">
        <v>1</v>
      </c>
      <c r="J1261" s="820">
        <v>12</v>
      </c>
      <c r="K1261" s="820" t="s">
        <v>8454</v>
      </c>
      <c r="L1261" s="822" t="s">
        <v>19385</v>
      </c>
    </row>
    <row r="1262" spans="1:12" x14ac:dyDescent="0.25">
      <c r="A1262" s="822" t="s">
        <v>10599</v>
      </c>
      <c r="B1262" s="824" t="s">
        <v>10600</v>
      </c>
      <c r="C1262" s="820" t="b">
        <v>1</v>
      </c>
      <c r="D1262" s="820" t="b">
        <v>1</v>
      </c>
      <c r="E1262" s="820" t="b">
        <v>0</v>
      </c>
      <c r="F1262" s="820" t="b">
        <v>0</v>
      </c>
      <c r="G1262" s="820" t="b">
        <v>0</v>
      </c>
      <c r="H1262" s="820" t="b">
        <v>0</v>
      </c>
      <c r="I1262" s="820">
        <v>1</v>
      </c>
      <c r="J1262" s="820">
        <v>5</v>
      </c>
      <c r="K1262" s="820" t="s">
        <v>8454</v>
      </c>
      <c r="L1262" s="822" t="s">
        <v>19392</v>
      </c>
    </row>
    <row r="1263" spans="1:12" x14ac:dyDescent="0.25">
      <c r="A1263" s="822" t="s">
        <v>10601</v>
      </c>
      <c r="B1263" s="824" t="s">
        <v>10602</v>
      </c>
      <c r="C1263" s="820" t="b">
        <v>1</v>
      </c>
      <c r="D1263" s="820" t="b">
        <v>1</v>
      </c>
      <c r="E1263" s="820" t="b">
        <v>0</v>
      </c>
      <c r="F1263" s="820" t="b">
        <v>0</v>
      </c>
      <c r="G1263" s="820" t="b">
        <v>0</v>
      </c>
      <c r="H1263" s="820" t="b">
        <v>0</v>
      </c>
      <c r="I1263" s="820">
        <v>1</v>
      </c>
      <c r="J1263" s="820">
        <v>4</v>
      </c>
      <c r="K1263" s="820" t="s">
        <v>8454</v>
      </c>
      <c r="L1263" s="822" t="s">
        <v>19393</v>
      </c>
    </row>
    <row r="1264" spans="1:12" x14ac:dyDescent="0.25">
      <c r="A1264" s="822" t="s">
        <v>10603</v>
      </c>
      <c r="B1264" s="824" t="s">
        <v>10533</v>
      </c>
      <c r="C1264" s="820" t="b">
        <v>1</v>
      </c>
      <c r="D1264" s="820" t="b">
        <v>1</v>
      </c>
      <c r="E1264" s="820" t="b">
        <v>0</v>
      </c>
      <c r="F1264" s="820" t="b">
        <v>0</v>
      </c>
      <c r="G1264" s="820" t="b">
        <v>0</v>
      </c>
      <c r="H1264" s="820" t="b">
        <v>0</v>
      </c>
      <c r="I1264" s="820">
        <v>1</v>
      </c>
      <c r="J1264" s="820">
        <v>1</v>
      </c>
      <c r="K1264" s="820" t="s">
        <v>8454</v>
      </c>
      <c r="L1264" s="822" t="s">
        <v>19368</v>
      </c>
    </row>
    <row r="1265" spans="1:12" x14ac:dyDescent="0.25">
      <c r="A1265" s="820" t="s">
        <v>10604</v>
      </c>
      <c r="B1265" s="824" t="s">
        <v>10605</v>
      </c>
      <c r="C1265" s="820" t="b">
        <v>1</v>
      </c>
      <c r="D1265" s="820" t="b">
        <v>1</v>
      </c>
      <c r="E1265" s="820" t="b">
        <v>0</v>
      </c>
      <c r="F1265" s="820" t="b">
        <v>0</v>
      </c>
      <c r="G1265" s="820" t="b">
        <v>0</v>
      </c>
      <c r="H1265" s="820" t="b">
        <v>0</v>
      </c>
      <c r="I1265" s="820">
        <v>1</v>
      </c>
      <c r="J1265" s="820">
        <v>1</v>
      </c>
      <c r="K1265" s="820" t="s">
        <v>8454</v>
      </c>
      <c r="L1265" s="820" t="s">
        <v>19394</v>
      </c>
    </row>
    <row r="1266" spans="1:12" x14ac:dyDescent="0.25">
      <c r="A1266" s="820" t="s">
        <v>10606</v>
      </c>
      <c r="B1266" s="824" t="s">
        <v>10607</v>
      </c>
      <c r="C1266" s="820" t="b">
        <v>1</v>
      </c>
      <c r="D1266" s="820" t="b">
        <v>1</v>
      </c>
      <c r="E1266" s="820" t="b">
        <v>0</v>
      </c>
      <c r="F1266" s="820" t="b">
        <v>0</v>
      </c>
      <c r="G1266" s="820" t="b">
        <v>0</v>
      </c>
      <c r="H1266" s="820" t="b">
        <v>0</v>
      </c>
      <c r="I1266" s="820">
        <v>1</v>
      </c>
      <c r="J1266" s="820">
        <v>1</v>
      </c>
      <c r="K1266" s="820" t="s">
        <v>8454</v>
      </c>
      <c r="L1266" s="820" t="s">
        <v>19395</v>
      </c>
    </row>
    <row r="1267" spans="1:12" x14ac:dyDescent="0.25">
      <c r="A1267" s="820" t="s">
        <v>10608</v>
      </c>
      <c r="B1267" s="824" t="s">
        <v>10609</v>
      </c>
      <c r="C1267" s="820" t="b">
        <v>1</v>
      </c>
      <c r="D1267" s="820" t="b">
        <v>1</v>
      </c>
      <c r="E1267" s="820" t="b">
        <v>0</v>
      </c>
      <c r="F1267" s="820" t="b">
        <v>0</v>
      </c>
      <c r="G1267" s="820" t="b">
        <v>0</v>
      </c>
      <c r="H1267" s="820" t="b">
        <v>0</v>
      </c>
      <c r="I1267" s="820">
        <v>1</v>
      </c>
      <c r="J1267" s="820">
        <v>1</v>
      </c>
      <c r="K1267" s="820" t="s">
        <v>8454</v>
      </c>
      <c r="L1267" s="820" t="s">
        <v>19396</v>
      </c>
    </row>
    <row r="1268" spans="1:12" x14ac:dyDescent="0.25">
      <c r="A1268" s="820" t="s">
        <v>10610</v>
      </c>
      <c r="B1268" s="824" t="s">
        <v>10611</v>
      </c>
      <c r="C1268" s="820" t="b">
        <v>1</v>
      </c>
      <c r="D1268" s="820" t="b">
        <v>1</v>
      </c>
      <c r="E1268" s="820" t="b">
        <v>0</v>
      </c>
      <c r="F1268" s="820" t="b">
        <v>0</v>
      </c>
      <c r="G1268" s="820" t="b">
        <v>0</v>
      </c>
      <c r="H1268" s="820" t="b">
        <v>0</v>
      </c>
      <c r="I1268" s="820">
        <v>1</v>
      </c>
      <c r="J1268" s="820">
        <v>153</v>
      </c>
      <c r="K1268" s="820" t="s">
        <v>8454</v>
      </c>
      <c r="L1268" s="820" t="s">
        <v>19397</v>
      </c>
    </row>
    <row r="1269" spans="1:12" x14ac:dyDescent="0.25">
      <c r="A1269" s="820" t="s">
        <v>10612</v>
      </c>
      <c r="B1269" s="824" t="s">
        <v>10613</v>
      </c>
      <c r="C1269" s="820" t="b">
        <v>1</v>
      </c>
      <c r="D1269" s="820" t="b">
        <v>1</v>
      </c>
      <c r="E1269" s="820" t="b">
        <v>0</v>
      </c>
      <c r="F1269" s="820" t="b">
        <v>0</v>
      </c>
      <c r="G1269" s="820" t="b">
        <v>0</v>
      </c>
      <c r="H1269" s="820" t="b">
        <v>0</v>
      </c>
      <c r="I1269" s="820">
        <v>1</v>
      </c>
      <c r="J1269" s="820">
        <v>17</v>
      </c>
      <c r="K1269" s="820" t="s">
        <v>8454</v>
      </c>
      <c r="L1269" s="820" t="s">
        <v>19398</v>
      </c>
    </row>
    <row r="1270" spans="1:12" x14ac:dyDescent="0.25">
      <c r="A1270" s="820" t="s">
        <v>10614</v>
      </c>
      <c r="B1270" s="824" t="s">
        <v>10615</v>
      </c>
      <c r="C1270" s="820" t="b">
        <v>1</v>
      </c>
      <c r="D1270" s="820" t="b">
        <v>1</v>
      </c>
      <c r="E1270" s="820" t="b">
        <v>0</v>
      </c>
      <c r="F1270" s="820" t="b">
        <v>0</v>
      </c>
      <c r="G1270" s="820" t="b">
        <v>0</v>
      </c>
      <c r="H1270" s="820" t="b">
        <v>0</v>
      </c>
      <c r="I1270" s="820">
        <v>1</v>
      </c>
      <c r="J1270" s="820">
        <v>17</v>
      </c>
      <c r="K1270" s="820" t="s">
        <v>8454</v>
      </c>
      <c r="L1270" s="820" t="s">
        <v>19399</v>
      </c>
    </row>
    <row r="1271" spans="1:12" x14ac:dyDescent="0.25">
      <c r="A1271" s="820" t="s">
        <v>10616</v>
      </c>
      <c r="B1271" s="824" t="s">
        <v>10617</v>
      </c>
      <c r="C1271" s="820" t="b">
        <v>1</v>
      </c>
      <c r="D1271" s="820" t="b">
        <v>1</v>
      </c>
      <c r="E1271" s="820" t="b">
        <v>0</v>
      </c>
      <c r="F1271" s="820" t="b">
        <v>0</v>
      </c>
      <c r="G1271" s="820" t="b">
        <v>0</v>
      </c>
      <c r="H1271" s="820" t="b">
        <v>0</v>
      </c>
      <c r="I1271" s="820">
        <v>1</v>
      </c>
      <c r="J1271" s="820">
        <v>9</v>
      </c>
      <c r="K1271" s="820" t="s">
        <v>8454</v>
      </c>
      <c r="L1271" s="820" t="s">
        <v>19400</v>
      </c>
    </row>
    <row r="1272" spans="1:12" x14ac:dyDescent="0.25">
      <c r="A1272" s="820" t="s">
        <v>10618</v>
      </c>
      <c r="B1272" s="824" t="s">
        <v>10619</v>
      </c>
      <c r="C1272" s="820" t="b">
        <v>1</v>
      </c>
      <c r="D1272" s="820" t="b">
        <v>1</v>
      </c>
      <c r="E1272" s="820" t="b">
        <v>0</v>
      </c>
      <c r="F1272" s="820" t="b">
        <v>0</v>
      </c>
      <c r="G1272" s="820" t="b">
        <v>0</v>
      </c>
      <c r="H1272" s="820" t="b">
        <v>0</v>
      </c>
      <c r="I1272" s="820">
        <v>1</v>
      </c>
      <c r="J1272" s="820">
        <v>9</v>
      </c>
      <c r="K1272" s="820" t="s">
        <v>8454</v>
      </c>
      <c r="L1272" s="820" t="s">
        <v>19401</v>
      </c>
    </row>
    <row r="1273" spans="1:12" x14ac:dyDescent="0.25">
      <c r="A1273" s="820" t="s">
        <v>10620</v>
      </c>
      <c r="B1273" s="824" t="s">
        <v>10621</v>
      </c>
      <c r="C1273" s="820" t="b">
        <v>1</v>
      </c>
      <c r="D1273" s="820" t="b">
        <v>1</v>
      </c>
      <c r="E1273" s="820" t="b">
        <v>0</v>
      </c>
      <c r="F1273" s="820" t="b">
        <v>0</v>
      </c>
      <c r="G1273" s="820" t="b">
        <v>0</v>
      </c>
      <c r="H1273" s="820" t="b">
        <v>0</v>
      </c>
      <c r="I1273" s="820">
        <v>1</v>
      </c>
      <c r="J1273" s="820">
        <v>45</v>
      </c>
      <c r="K1273" s="820" t="s">
        <v>8454</v>
      </c>
      <c r="L1273" s="820" t="s">
        <v>19402</v>
      </c>
    </row>
    <row r="1274" spans="1:12" x14ac:dyDescent="0.25">
      <c r="A1274" s="820" t="s">
        <v>10622</v>
      </c>
      <c r="B1274" s="824" t="s">
        <v>10623</v>
      </c>
      <c r="C1274" s="820" t="b">
        <v>1</v>
      </c>
      <c r="D1274" s="820" t="b">
        <v>1</v>
      </c>
      <c r="E1274" s="820" t="b">
        <v>0</v>
      </c>
      <c r="F1274" s="820" t="b">
        <v>0</v>
      </c>
      <c r="G1274" s="820" t="b">
        <v>0</v>
      </c>
      <c r="H1274" s="820" t="b">
        <v>0</v>
      </c>
      <c r="I1274" s="820">
        <v>1</v>
      </c>
      <c r="J1274" s="820">
        <v>17</v>
      </c>
      <c r="K1274" s="820" t="s">
        <v>8454</v>
      </c>
      <c r="L1274" s="820" t="s">
        <v>19403</v>
      </c>
    </row>
    <row r="1275" spans="1:12" x14ac:dyDescent="0.25">
      <c r="A1275" s="820" t="s">
        <v>10624</v>
      </c>
      <c r="B1275" s="824" t="s">
        <v>10625</v>
      </c>
      <c r="C1275" s="820" t="b">
        <v>1</v>
      </c>
      <c r="D1275" s="820" t="b">
        <v>1</v>
      </c>
      <c r="E1275" s="820" t="b">
        <v>0</v>
      </c>
      <c r="F1275" s="820" t="b">
        <v>0</v>
      </c>
      <c r="G1275" s="820" t="b">
        <v>0</v>
      </c>
      <c r="H1275" s="820" t="b">
        <v>0</v>
      </c>
      <c r="I1275" s="820">
        <v>1</v>
      </c>
      <c r="J1275" s="820">
        <v>7</v>
      </c>
      <c r="K1275" s="820" t="s">
        <v>8454</v>
      </c>
      <c r="L1275" s="820" t="s">
        <v>19404</v>
      </c>
    </row>
    <row r="1276" spans="1:12" x14ac:dyDescent="0.25">
      <c r="A1276" s="820" t="s">
        <v>10626</v>
      </c>
      <c r="B1276" s="824" t="s">
        <v>10627</v>
      </c>
      <c r="C1276" s="820" t="b">
        <v>1</v>
      </c>
      <c r="D1276" s="820" t="b">
        <v>1</v>
      </c>
      <c r="E1276" s="820" t="b">
        <v>0</v>
      </c>
      <c r="F1276" s="820" t="b">
        <v>0</v>
      </c>
      <c r="G1276" s="820" t="b">
        <v>0</v>
      </c>
      <c r="H1276" s="820" t="b">
        <v>0</v>
      </c>
      <c r="I1276" s="820">
        <v>1</v>
      </c>
      <c r="J1276" s="820">
        <v>12</v>
      </c>
      <c r="K1276" s="820" t="s">
        <v>8454</v>
      </c>
      <c r="L1276" s="820" t="s">
        <v>19405</v>
      </c>
    </row>
    <row r="1277" spans="1:12" x14ac:dyDescent="0.25">
      <c r="A1277" s="820" t="s">
        <v>10628</v>
      </c>
      <c r="B1277" s="824" t="s">
        <v>10629</v>
      </c>
      <c r="C1277" s="820" t="b">
        <v>1</v>
      </c>
      <c r="D1277" s="820" t="b">
        <v>1</v>
      </c>
      <c r="E1277" s="820" t="b">
        <v>0</v>
      </c>
      <c r="F1277" s="820" t="b">
        <v>0</v>
      </c>
      <c r="G1277" s="820" t="b">
        <v>0</v>
      </c>
      <c r="H1277" s="820" t="b">
        <v>0</v>
      </c>
      <c r="I1277" s="820">
        <v>1</v>
      </c>
      <c r="J1277" s="820">
        <v>1</v>
      </c>
      <c r="K1277" s="820" t="s">
        <v>8454</v>
      </c>
      <c r="L1277" s="820" t="s">
        <v>19406</v>
      </c>
    </row>
    <row r="1278" spans="1:12" x14ac:dyDescent="0.25">
      <c r="A1278" s="820" t="s">
        <v>10630</v>
      </c>
      <c r="B1278" s="824" t="s">
        <v>10631</v>
      </c>
      <c r="C1278" s="820" t="b">
        <v>1</v>
      </c>
      <c r="D1278" s="820" t="b">
        <v>1</v>
      </c>
      <c r="E1278" s="820" t="b">
        <v>0</v>
      </c>
      <c r="F1278" s="820" t="b">
        <v>0</v>
      </c>
      <c r="G1278" s="820" t="b">
        <v>0</v>
      </c>
      <c r="H1278" s="820" t="b">
        <v>0</v>
      </c>
      <c r="I1278" s="820">
        <v>1</v>
      </c>
      <c r="J1278" s="820">
        <v>1</v>
      </c>
      <c r="K1278" s="820" t="s">
        <v>8454</v>
      </c>
      <c r="L1278" s="820" t="s">
        <v>19407</v>
      </c>
    </row>
    <row r="1279" spans="1:12" x14ac:dyDescent="0.25">
      <c r="A1279" s="820" t="s">
        <v>10632</v>
      </c>
      <c r="B1279" s="824" t="s">
        <v>10633</v>
      </c>
      <c r="C1279" s="820" t="b">
        <v>1</v>
      </c>
      <c r="D1279" s="820" t="b">
        <v>1</v>
      </c>
      <c r="E1279" s="820" t="b">
        <v>0</v>
      </c>
      <c r="F1279" s="820" t="b">
        <v>0</v>
      </c>
      <c r="G1279" s="820" t="b">
        <v>0</v>
      </c>
      <c r="H1279" s="820" t="b">
        <v>0</v>
      </c>
      <c r="I1279" s="820">
        <v>1</v>
      </c>
      <c r="J1279" s="820">
        <v>1</v>
      </c>
      <c r="K1279" s="820" t="s">
        <v>8454</v>
      </c>
      <c r="L1279" s="820" t="s">
        <v>19408</v>
      </c>
    </row>
    <row r="1280" spans="1:12" x14ac:dyDescent="0.25">
      <c r="A1280" s="820" t="s">
        <v>10634</v>
      </c>
      <c r="B1280" s="824" t="s">
        <v>10635</v>
      </c>
      <c r="C1280" s="820" t="b">
        <v>1</v>
      </c>
      <c r="D1280" s="820" t="b">
        <v>1</v>
      </c>
      <c r="E1280" s="820" t="b">
        <v>0</v>
      </c>
      <c r="F1280" s="820" t="b">
        <v>0</v>
      </c>
      <c r="G1280" s="820" t="b">
        <v>0</v>
      </c>
      <c r="H1280" s="820" t="b">
        <v>0</v>
      </c>
      <c r="I1280" s="820">
        <v>1</v>
      </c>
      <c r="J1280" s="820">
        <v>595</v>
      </c>
      <c r="K1280" s="820" t="s">
        <v>8454</v>
      </c>
      <c r="L1280" s="820" t="s">
        <v>19409</v>
      </c>
    </row>
    <row r="1281" spans="1:12" x14ac:dyDescent="0.25">
      <c r="A1281" s="820" t="s">
        <v>10636</v>
      </c>
      <c r="B1281" s="824" t="s">
        <v>10637</v>
      </c>
      <c r="C1281" s="820" t="b">
        <v>1</v>
      </c>
      <c r="D1281" s="820" t="b">
        <v>1</v>
      </c>
      <c r="E1281" s="820" t="b">
        <v>0</v>
      </c>
      <c r="F1281" s="820" t="b">
        <v>0</v>
      </c>
      <c r="G1281" s="820" t="b">
        <v>0</v>
      </c>
      <c r="H1281" s="820" t="b">
        <v>0</v>
      </c>
      <c r="I1281" s="820">
        <v>1</v>
      </c>
      <c r="J1281" s="820">
        <v>35</v>
      </c>
      <c r="K1281" s="820" t="s">
        <v>8454</v>
      </c>
      <c r="L1281" s="820" t="s">
        <v>19410</v>
      </c>
    </row>
    <row r="1282" spans="1:12" x14ac:dyDescent="0.25">
      <c r="A1282" s="820" t="s">
        <v>10638</v>
      </c>
      <c r="B1282" s="824" t="s">
        <v>10639</v>
      </c>
      <c r="C1282" s="820" t="b">
        <v>1</v>
      </c>
      <c r="D1282" s="820" t="b">
        <v>1</v>
      </c>
      <c r="E1282" s="820" t="b">
        <v>0</v>
      </c>
      <c r="F1282" s="820" t="b">
        <v>0</v>
      </c>
      <c r="G1282" s="820" t="b">
        <v>0</v>
      </c>
      <c r="H1282" s="820" t="b">
        <v>0</v>
      </c>
      <c r="I1282" s="820">
        <v>1</v>
      </c>
      <c r="J1282" s="820">
        <v>35</v>
      </c>
      <c r="K1282" s="820" t="s">
        <v>8454</v>
      </c>
      <c r="L1282" s="820" t="s">
        <v>19411</v>
      </c>
    </row>
    <row r="1283" spans="1:12" x14ac:dyDescent="0.25">
      <c r="A1283" s="820" t="s">
        <v>10640</v>
      </c>
      <c r="B1283" s="824" t="s">
        <v>10641</v>
      </c>
      <c r="C1283" s="820" t="b">
        <v>1</v>
      </c>
      <c r="D1283" s="820" t="b">
        <v>1</v>
      </c>
      <c r="E1283" s="820" t="b">
        <v>0</v>
      </c>
      <c r="F1283" s="820" t="b">
        <v>0</v>
      </c>
      <c r="G1283" s="820" t="b">
        <v>0</v>
      </c>
      <c r="H1283" s="820" t="b">
        <v>0</v>
      </c>
      <c r="I1283" s="820">
        <v>1</v>
      </c>
      <c r="J1283" s="820">
        <v>51</v>
      </c>
      <c r="K1283" s="820" t="s">
        <v>8454</v>
      </c>
      <c r="L1283" s="820" t="s">
        <v>19412</v>
      </c>
    </row>
    <row r="1284" spans="1:12" x14ac:dyDescent="0.25">
      <c r="A1284" s="820" t="s">
        <v>10642</v>
      </c>
      <c r="B1284" s="824" t="s">
        <v>10643</v>
      </c>
      <c r="C1284" s="820" t="b">
        <v>1</v>
      </c>
      <c r="D1284" s="820" t="b">
        <v>1</v>
      </c>
      <c r="E1284" s="820" t="b">
        <v>0</v>
      </c>
      <c r="F1284" s="820" t="b">
        <v>0</v>
      </c>
      <c r="G1284" s="820" t="b">
        <v>0</v>
      </c>
      <c r="H1284" s="820" t="b">
        <v>0</v>
      </c>
      <c r="I1284" s="820">
        <v>1</v>
      </c>
      <c r="J1284" s="820">
        <v>17</v>
      </c>
      <c r="K1284" s="820" t="s">
        <v>8454</v>
      </c>
      <c r="L1284" s="820" t="s">
        <v>19413</v>
      </c>
    </row>
    <row r="1285" spans="1:12" x14ac:dyDescent="0.25">
      <c r="A1285" s="820" t="s">
        <v>10644</v>
      </c>
      <c r="B1285" s="824" t="s">
        <v>10645</v>
      </c>
      <c r="C1285" s="820" t="b">
        <v>1</v>
      </c>
      <c r="D1285" s="820" t="b">
        <v>1</v>
      </c>
      <c r="E1285" s="820" t="b">
        <v>0</v>
      </c>
      <c r="F1285" s="820" t="b">
        <v>0</v>
      </c>
      <c r="G1285" s="820" t="b">
        <v>0</v>
      </c>
      <c r="H1285" s="820" t="b">
        <v>0</v>
      </c>
      <c r="I1285" s="820">
        <v>1</v>
      </c>
      <c r="J1285" s="820">
        <v>17</v>
      </c>
      <c r="K1285" s="820" t="s">
        <v>8454</v>
      </c>
      <c r="L1285" s="820" t="s">
        <v>19414</v>
      </c>
    </row>
    <row r="1286" spans="1:12" x14ac:dyDescent="0.25">
      <c r="A1286" s="820" t="s">
        <v>10646</v>
      </c>
      <c r="B1286" s="824" t="s">
        <v>10647</v>
      </c>
      <c r="C1286" s="820" t="b">
        <v>1</v>
      </c>
      <c r="D1286" s="820" t="b">
        <v>1</v>
      </c>
      <c r="E1286" s="820" t="b">
        <v>0</v>
      </c>
      <c r="F1286" s="820" t="b">
        <v>0</v>
      </c>
      <c r="G1286" s="820" t="b">
        <v>0</v>
      </c>
      <c r="H1286" s="820" t="b">
        <v>0</v>
      </c>
      <c r="I1286" s="820">
        <v>1</v>
      </c>
      <c r="J1286" s="820">
        <v>350</v>
      </c>
      <c r="K1286" s="820" t="s">
        <v>8454</v>
      </c>
      <c r="L1286" s="820" t="s">
        <v>19415</v>
      </c>
    </row>
    <row r="1287" spans="1:12" x14ac:dyDescent="0.25">
      <c r="A1287" s="820" t="s">
        <v>10648</v>
      </c>
      <c r="B1287" s="824" t="s">
        <v>10649</v>
      </c>
      <c r="C1287" s="820" t="b">
        <v>1</v>
      </c>
      <c r="D1287" s="820" t="b">
        <v>1</v>
      </c>
      <c r="E1287" s="820" t="b">
        <v>0</v>
      </c>
      <c r="F1287" s="820" t="b">
        <v>0</v>
      </c>
      <c r="G1287" s="820" t="b">
        <v>0</v>
      </c>
      <c r="H1287" s="820" t="b">
        <v>0</v>
      </c>
      <c r="I1287" s="820">
        <v>1</v>
      </c>
      <c r="J1287" s="820">
        <v>2</v>
      </c>
      <c r="K1287" s="820" t="s">
        <v>8454</v>
      </c>
      <c r="L1287" s="820" t="s">
        <v>19416</v>
      </c>
    </row>
    <row r="1288" spans="1:12" x14ac:dyDescent="0.25">
      <c r="A1288" s="820" t="s">
        <v>10650</v>
      </c>
      <c r="B1288" s="824" t="s">
        <v>10651</v>
      </c>
      <c r="C1288" s="820" t="b">
        <v>1</v>
      </c>
      <c r="D1288" s="820" t="b">
        <v>1</v>
      </c>
      <c r="E1288" s="820" t="b">
        <v>0</v>
      </c>
      <c r="F1288" s="820" t="b">
        <v>0</v>
      </c>
      <c r="G1288" s="820" t="b">
        <v>0</v>
      </c>
      <c r="H1288" s="820" t="b">
        <v>0</v>
      </c>
      <c r="I1288" s="820">
        <v>1</v>
      </c>
      <c r="J1288" s="820">
        <v>1</v>
      </c>
      <c r="K1288" s="820" t="s">
        <v>8454</v>
      </c>
      <c r="L1288" s="820" t="s">
        <v>19417</v>
      </c>
    </row>
    <row r="1289" spans="1:12" x14ac:dyDescent="0.25">
      <c r="A1289" s="820" t="s">
        <v>10652</v>
      </c>
      <c r="B1289" s="824" t="s">
        <v>10653</v>
      </c>
      <c r="C1289" s="820" t="b">
        <v>1</v>
      </c>
      <c r="D1289" s="820" t="b">
        <v>1</v>
      </c>
      <c r="E1289" s="820" t="b">
        <v>0</v>
      </c>
      <c r="F1289" s="820" t="b">
        <v>0</v>
      </c>
      <c r="G1289" s="820" t="b">
        <v>0</v>
      </c>
      <c r="H1289" s="820" t="b">
        <v>0</v>
      </c>
      <c r="I1289" s="820">
        <v>1</v>
      </c>
      <c r="J1289" s="820">
        <v>1</v>
      </c>
      <c r="K1289" s="820" t="s">
        <v>8454</v>
      </c>
      <c r="L1289" s="820" t="s">
        <v>19418</v>
      </c>
    </row>
    <row r="1290" spans="1:12" x14ac:dyDescent="0.25">
      <c r="A1290" s="820" t="s">
        <v>10654</v>
      </c>
      <c r="B1290" s="824" t="s">
        <v>10655</v>
      </c>
      <c r="C1290" s="820" t="b">
        <v>1</v>
      </c>
      <c r="D1290" s="820" t="b">
        <v>1</v>
      </c>
      <c r="E1290" s="820" t="b">
        <v>0</v>
      </c>
      <c r="F1290" s="820" t="b">
        <v>0</v>
      </c>
      <c r="G1290" s="820" t="b">
        <v>0</v>
      </c>
      <c r="H1290" s="820" t="b">
        <v>0</v>
      </c>
      <c r="I1290" s="820">
        <v>1</v>
      </c>
      <c r="J1290" s="820">
        <v>374</v>
      </c>
      <c r="K1290" s="820" t="s">
        <v>8454</v>
      </c>
      <c r="L1290" s="820" t="s">
        <v>19419</v>
      </c>
    </row>
    <row r="1291" spans="1:12" x14ac:dyDescent="0.25">
      <c r="A1291" s="820" t="s">
        <v>10656</v>
      </c>
      <c r="B1291" s="824" t="s">
        <v>10657</v>
      </c>
      <c r="C1291" s="820" t="b">
        <v>1</v>
      </c>
      <c r="D1291" s="820" t="b">
        <v>1</v>
      </c>
      <c r="E1291" s="820" t="b">
        <v>0</v>
      </c>
      <c r="F1291" s="820" t="b">
        <v>0</v>
      </c>
      <c r="G1291" s="820" t="b">
        <v>0</v>
      </c>
      <c r="H1291" s="820" t="b">
        <v>0</v>
      </c>
      <c r="I1291" s="820">
        <v>1</v>
      </c>
      <c r="J1291" s="820">
        <v>22</v>
      </c>
      <c r="K1291" s="820" t="s">
        <v>8454</v>
      </c>
      <c r="L1291" s="820" t="s">
        <v>19420</v>
      </c>
    </row>
    <row r="1292" spans="1:12" x14ac:dyDescent="0.25">
      <c r="A1292" s="820" t="s">
        <v>10658</v>
      </c>
      <c r="B1292" s="824" t="s">
        <v>10659</v>
      </c>
      <c r="C1292" s="820" t="b">
        <v>1</v>
      </c>
      <c r="D1292" s="820" t="b">
        <v>1</v>
      </c>
      <c r="E1292" s="820" t="b">
        <v>0</v>
      </c>
      <c r="F1292" s="820" t="b">
        <v>0</v>
      </c>
      <c r="G1292" s="820" t="b">
        <v>0</v>
      </c>
      <c r="H1292" s="820" t="b">
        <v>0</v>
      </c>
      <c r="I1292" s="820">
        <v>1</v>
      </c>
      <c r="J1292" s="820">
        <v>22</v>
      </c>
      <c r="K1292" s="820" t="s">
        <v>8454</v>
      </c>
      <c r="L1292" s="820" t="s">
        <v>19421</v>
      </c>
    </row>
    <row r="1293" spans="1:12" x14ac:dyDescent="0.25">
      <c r="A1293" s="820" t="s">
        <v>10660</v>
      </c>
      <c r="B1293" s="824" t="s">
        <v>10641</v>
      </c>
      <c r="C1293" s="820" t="b">
        <v>1</v>
      </c>
      <c r="D1293" s="820" t="b">
        <v>1</v>
      </c>
      <c r="E1293" s="820" t="b">
        <v>0</v>
      </c>
      <c r="F1293" s="820" t="b">
        <v>0</v>
      </c>
      <c r="G1293" s="820" t="b">
        <v>0</v>
      </c>
      <c r="H1293" s="820" t="b">
        <v>0</v>
      </c>
      <c r="I1293" s="820">
        <v>1</v>
      </c>
      <c r="J1293" s="820">
        <v>51</v>
      </c>
      <c r="K1293" s="820" t="s">
        <v>8454</v>
      </c>
      <c r="L1293" s="820" t="s">
        <v>19412</v>
      </c>
    </row>
    <row r="1294" spans="1:12" x14ac:dyDescent="0.25">
      <c r="A1294" s="820" t="s">
        <v>10661</v>
      </c>
      <c r="B1294" s="824" t="s">
        <v>10643</v>
      </c>
      <c r="C1294" s="820" t="b">
        <v>1</v>
      </c>
      <c r="D1294" s="820" t="b">
        <v>1</v>
      </c>
      <c r="E1294" s="820" t="b">
        <v>0</v>
      </c>
      <c r="F1294" s="820" t="b">
        <v>0</v>
      </c>
      <c r="G1294" s="820" t="b">
        <v>0</v>
      </c>
      <c r="H1294" s="820" t="b">
        <v>0</v>
      </c>
      <c r="I1294" s="820">
        <v>1</v>
      </c>
      <c r="J1294" s="820">
        <v>17</v>
      </c>
      <c r="K1294" s="820" t="s">
        <v>8454</v>
      </c>
      <c r="L1294" s="820" t="s">
        <v>19413</v>
      </c>
    </row>
    <row r="1295" spans="1:12" x14ac:dyDescent="0.25">
      <c r="A1295" s="820" t="s">
        <v>10662</v>
      </c>
      <c r="B1295" s="824" t="s">
        <v>10645</v>
      </c>
      <c r="C1295" s="820" t="b">
        <v>1</v>
      </c>
      <c r="D1295" s="820" t="b">
        <v>1</v>
      </c>
      <c r="E1295" s="820" t="b">
        <v>0</v>
      </c>
      <c r="F1295" s="820" t="b">
        <v>0</v>
      </c>
      <c r="G1295" s="820" t="b">
        <v>0</v>
      </c>
      <c r="H1295" s="820" t="b">
        <v>0</v>
      </c>
      <c r="I1295" s="820">
        <v>1</v>
      </c>
      <c r="J1295" s="820">
        <v>17</v>
      </c>
      <c r="K1295" s="820" t="s">
        <v>8454</v>
      </c>
      <c r="L1295" s="820" t="s">
        <v>19414</v>
      </c>
    </row>
    <row r="1296" spans="1:12" x14ac:dyDescent="0.25">
      <c r="A1296" s="820" t="s">
        <v>10663</v>
      </c>
      <c r="B1296" s="824" t="s">
        <v>10664</v>
      </c>
      <c r="C1296" s="820" t="b">
        <v>1</v>
      </c>
      <c r="D1296" s="820" t="b">
        <v>1</v>
      </c>
      <c r="E1296" s="820" t="b">
        <v>0</v>
      </c>
      <c r="F1296" s="820" t="b">
        <v>0</v>
      </c>
      <c r="G1296" s="820" t="b">
        <v>0</v>
      </c>
      <c r="H1296" s="820" t="b">
        <v>0</v>
      </c>
      <c r="I1296" s="820">
        <v>1</v>
      </c>
      <c r="J1296" s="820">
        <v>154</v>
      </c>
      <c r="K1296" s="820" t="s">
        <v>8454</v>
      </c>
      <c r="L1296" s="820" t="s">
        <v>19422</v>
      </c>
    </row>
    <row r="1297" spans="1:12" x14ac:dyDescent="0.25">
      <c r="A1297" s="820" t="s">
        <v>10665</v>
      </c>
      <c r="B1297" s="824" t="s">
        <v>10666</v>
      </c>
      <c r="C1297" s="820" t="b">
        <v>1</v>
      </c>
      <c r="D1297" s="820" t="b">
        <v>1</v>
      </c>
      <c r="E1297" s="820" t="b">
        <v>0</v>
      </c>
      <c r="F1297" s="820" t="b">
        <v>0</v>
      </c>
      <c r="G1297" s="820" t="b">
        <v>0</v>
      </c>
      <c r="H1297" s="820" t="b">
        <v>0</v>
      </c>
      <c r="I1297" s="820">
        <v>1</v>
      </c>
      <c r="J1297" s="820">
        <v>2</v>
      </c>
      <c r="K1297" s="820" t="s">
        <v>8454</v>
      </c>
      <c r="L1297" s="820" t="s">
        <v>19423</v>
      </c>
    </row>
    <row r="1298" spans="1:12" x14ac:dyDescent="0.25">
      <c r="A1298" s="820" t="s">
        <v>10667</v>
      </c>
      <c r="B1298" s="824" t="s">
        <v>10668</v>
      </c>
      <c r="C1298" s="820" t="b">
        <v>1</v>
      </c>
      <c r="D1298" s="820" t="b">
        <v>1</v>
      </c>
      <c r="E1298" s="820" t="b">
        <v>0</v>
      </c>
      <c r="F1298" s="820" t="b">
        <v>0</v>
      </c>
      <c r="G1298" s="820" t="b">
        <v>0</v>
      </c>
      <c r="H1298" s="820" t="b">
        <v>0</v>
      </c>
      <c r="I1298" s="820">
        <v>1</v>
      </c>
      <c r="J1298" s="820">
        <v>1</v>
      </c>
      <c r="K1298" s="820" t="s">
        <v>8454</v>
      </c>
      <c r="L1298" s="820" t="s">
        <v>19424</v>
      </c>
    </row>
    <row r="1299" spans="1:12" x14ac:dyDescent="0.25">
      <c r="A1299" s="820" t="s">
        <v>10669</v>
      </c>
      <c r="B1299" s="824" t="s">
        <v>10633</v>
      </c>
      <c r="C1299" s="820" t="b">
        <v>1</v>
      </c>
      <c r="D1299" s="820" t="b">
        <v>1</v>
      </c>
      <c r="E1299" s="820" t="b">
        <v>0</v>
      </c>
      <c r="F1299" s="820" t="b">
        <v>0</v>
      </c>
      <c r="G1299" s="820" t="b">
        <v>0</v>
      </c>
      <c r="H1299" s="820" t="b">
        <v>0</v>
      </c>
      <c r="I1299" s="820">
        <v>1</v>
      </c>
      <c r="J1299" s="820">
        <v>1</v>
      </c>
      <c r="K1299" s="820" t="s">
        <v>8454</v>
      </c>
      <c r="L1299" s="820" t="s">
        <v>19408</v>
      </c>
    </row>
    <row r="1300" spans="1:12" x14ac:dyDescent="0.25">
      <c r="A1300" s="820" t="s">
        <v>10670</v>
      </c>
      <c r="B1300" s="824" t="s">
        <v>10671</v>
      </c>
      <c r="C1300" s="820" t="b">
        <v>1</v>
      </c>
      <c r="D1300" s="820" t="b">
        <v>1</v>
      </c>
      <c r="E1300" s="820" t="b">
        <v>0</v>
      </c>
      <c r="F1300" s="820" t="b">
        <v>0</v>
      </c>
      <c r="G1300" s="820" t="b">
        <v>0</v>
      </c>
      <c r="H1300" s="820" t="b">
        <v>0</v>
      </c>
      <c r="I1300" s="820">
        <v>1</v>
      </c>
      <c r="J1300" s="820">
        <v>17</v>
      </c>
      <c r="K1300" s="820" t="s">
        <v>8454</v>
      </c>
      <c r="L1300" s="820" t="s">
        <v>19425</v>
      </c>
    </row>
    <row r="1301" spans="1:12" x14ac:dyDescent="0.25">
      <c r="A1301" s="820" t="s">
        <v>10672</v>
      </c>
      <c r="B1301" s="824" t="s">
        <v>10673</v>
      </c>
      <c r="C1301" s="820" t="b">
        <v>1</v>
      </c>
      <c r="D1301" s="820" t="b">
        <v>1</v>
      </c>
      <c r="E1301" s="820" t="b">
        <v>0</v>
      </c>
      <c r="F1301" s="820" t="b">
        <v>0</v>
      </c>
      <c r="G1301" s="820" t="b">
        <v>0</v>
      </c>
      <c r="H1301" s="820" t="b">
        <v>0</v>
      </c>
      <c r="I1301" s="820">
        <v>1</v>
      </c>
      <c r="J1301" s="820">
        <v>1</v>
      </c>
      <c r="K1301" s="820" t="s">
        <v>8454</v>
      </c>
      <c r="L1301" s="820" t="s">
        <v>19426</v>
      </c>
    </row>
    <row r="1302" spans="1:12" x14ac:dyDescent="0.25">
      <c r="A1302" s="820" t="s">
        <v>10674</v>
      </c>
      <c r="B1302" s="824" t="s">
        <v>10675</v>
      </c>
      <c r="C1302" s="820" t="b">
        <v>1</v>
      </c>
      <c r="D1302" s="820" t="b">
        <v>1</v>
      </c>
      <c r="E1302" s="820" t="b">
        <v>0</v>
      </c>
      <c r="F1302" s="820" t="b">
        <v>0</v>
      </c>
      <c r="G1302" s="820" t="b">
        <v>0</v>
      </c>
      <c r="H1302" s="820" t="b">
        <v>0</v>
      </c>
      <c r="I1302" s="820">
        <v>1</v>
      </c>
      <c r="J1302" s="820">
        <v>1</v>
      </c>
      <c r="K1302" s="820" t="s">
        <v>8454</v>
      </c>
      <c r="L1302" s="820" t="s">
        <v>19427</v>
      </c>
    </row>
    <row r="1303" spans="1:12" x14ac:dyDescent="0.25">
      <c r="A1303" s="820" t="s">
        <v>10676</v>
      </c>
      <c r="B1303" s="824" t="s">
        <v>10641</v>
      </c>
      <c r="C1303" s="820" t="b">
        <v>1</v>
      </c>
      <c r="D1303" s="820" t="b">
        <v>1</v>
      </c>
      <c r="E1303" s="820" t="b">
        <v>0</v>
      </c>
      <c r="F1303" s="820" t="b">
        <v>0</v>
      </c>
      <c r="G1303" s="820" t="b">
        <v>0</v>
      </c>
      <c r="H1303" s="820" t="b">
        <v>0</v>
      </c>
      <c r="I1303" s="820">
        <v>1</v>
      </c>
      <c r="J1303" s="820">
        <v>51</v>
      </c>
      <c r="K1303" s="820" t="s">
        <v>8454</v>
      </c>
      <c r="L1303" s="820" t="s">
        <v>19412</v>
      </c>
    </row>
    <row r="1304" spans="1:12" x14ac:dyDescent="0.25">
      <c r="A1304" s="820" t="s">
        <v>10677</v>
      </c>
      <c r="B1304" s="824" t="s">
        <v>10643</v>
      </c>
      <c r="C1304" s="820" t="b">
        <v>1</v>
      </c>
      <c r="D1304" s="820" t="b">
        <v>1</v>
      </c>
      <c r="E1304" s="820" t="b">
        <v>0</v>
      </c>
      <c r="F1304" s="820" t="b">
        <v>0</v>
      </c>
      <c r="G1304" s="820" t="b">
        <v>0</v>
      </c>
      <c r="H1304" s="820" t="b">
        <v>0</v>
      </c>
      <c r="I1304" s="820">
        <v>1</v>
      </c>
      <c r="J1304" s="820">
        <v>17</v>
      </c>
      <c r="K1304" s="820" t="s">
        <v>8454</v>
      </c>
      <c r="L1304" s="820" t="s">
        <v>19413</v>
      </c>
    </row>
    <row r="1305" spans="1:12" x14ac:dyDescent="0.25">
      <c r="A1305" s="820" t="s">
        <v>10678</v>
      </c>
      <c r="B1305" s="824" t="s">
        <v>10679</v>
      </c>
      <c r="C1305" s="820" t="b">
        <v>1</v>
      </c>
      <c r="D1305" s="820" t="b">
        <v>1</v>
      </c>
      <c r="E1305" s="820" t="b">
        <v>0</v>
      </c>
      <c r="F1305" s="820" t="b">
        <v>0</v>
      </c>
      <c r="G1305" s="820" t="b">
        <v>0</v>
      </c>
      <c r="H1305" s="820" t="b">
        <v>0</v>
      </c>
      <c r="I1305" s="820">
        <v>1</v>
      </c>
      <c r="J1305" s="820">
        <v>17</v>
      </c>
      <c r="K1305" s="820" t="s">
        <v>8454</v>
      </c>
      <c r="L1305" s="820" t="s">
        <v>19428</v>
      </c>
    </row>
    <row r="1306" spans="1:12" x14ac:dyDescent="0.25">
      <c r="A1306" s="820" t="s">
        <v>10680</v>
      </c>
      <c r="B1306" s="824" t="s">
        <v>10681</v>
      </c>
      <c r="C1306" s="820" t="b">
        <v>1</v>
      </c>
      <c r="D1306" s="820" t="b">
        <v>1</v>
      </c>
      <c r="E1306" s="820" t="b">
        <v>0</v>
      </c>
      <c r="F1306" s="820" t="b">
        <v>0</v>
      </c>
      <c r="G1306" s="820" t="b">
        <v>0</v>
      </c>
      <c r="H1306" s="820" t="b">
        <v>0</v>
      </c>
      <c r="I1306" s="820">
        <v>1</v>
      </c>
      <c r="J1306" s="820">
        <v>7</v>
      </c>
      <c r="K1306" s="820" t="s">
        <v>8454</v>
      </c>
      <c r="L1306" s="820" t="s">
        <v>19429</v>
      </c>
    </row>
    <row r="1307" spans="1:12" x14ac:dyDescent="0.25">
      <c r="A1307" s="820" t="s">
        <v>10682</v>
      </c>
      <c r="B1307" s="824" t="s">
        <v>10683</v>
      </c>
      <c r="C1307" s="820" t="b">
        <v>1</v>
      </c>
      <c r="D1307" s="820" t="b">
        <v>1</v>
      </c>
      <c r="E1307" s="820" t="b">
        <v>0</v>
      </c>
      <c r="F1307" s="820" t="b">
        <v>0</v>
      </c>
      <c r="G1307" s="820" t="b">
        <v>0</v>
      </c>
      <c r="H1307" s="820" t="b">
        <v>0</v>
      </c>
      <c r="I1307" s="820">
        <v>1</v>
      </c>
      <c r="J1307" s="820">
        <v>3</v>
      </c>
      <c r="K1307" s="820" t="s">
        <v>8454</v>
      </c>
      <c r="L1307" s="820" t="s">
        <v>19430</v>
      </c>
    </row>
    <row r="1308" spans="1:12" x14ac:dyDescent="0.25">
      <c r="A1308" s="820" t="s">
        <v>10684</v>
      </c>
      <c r="B1308" s="824" t="s">
        <v>10685</v>
      </c>
      <c r="C1308" s="820" t="b">
        <v>1</v>
      </c>
      <c r="D1308" s="820" t="b">
        <v>1</v>
      </c>
      <c r="E1308" s="820" t="b">
        <v>0</v>
      </c>
      <c r="F1308" s="820" t="b">
        <v>0</v>
      </c>
      <c r="G1308" s="820" t="b">
        <v>0</v>
      </c>
      <c r="H1308" s="820" t="b">
        <v>0</v>
      </c>
      <c r="I1308" s="820">
        <v>1</v>
      </c>
      <c r="J1308" s="820">
        <v>4</v>
      </c>
      <c r="K1308" s="820" t="s">
        <v>8454</v>
      </c>
      <c r="L1308" s="820" t="s">
        <v>19431</v>
      </c>
    </row>
    <row r="1309" spans="1:12" x14ac:dyDescent="0.25">
      <c r="A1309" s="820" t="s">
        <v>10686</v>
      </c>
      <c r="B1309" s="824" t="s">
        <v>10687</v>
      </c>
      <c r="C1309" s="820" t="b">
        <v>1</v>
      </c>
      <c r="D1309" s="820" t="b">
        <v>1</v>
      </c>
      <c r="E1309" s="820" t="b">
        <v>0</v>
      </c>
      <c r="F1309" s="820" t="b">
        <v>0</v>
      </c>
      <c r="G1309" s="820" t="b">
        <v>0</v>
      </c>
      <c r="H1309" s="820" t="b">
        <v>0</v>
      </c>
      <c r="I1309" s="820">
        <v>1</v>
      </c>
      <c r="J1309" s="820">
        <v>1</v>
      </c>
      <c r="K1309" s="820" t="s">
        <v>8454</v>
      </c>
      <c r="L1309" s="820" t="s">
        <v>19432</v>
      </c>
    </row>
    <row r="1310" spans="1:12" x14ac:dyDescent="0.25">
      <c r="A1310" s="820" t="s">
        <v>10688</v>
      </c>
      <c r="B1310" s="824" t="s">
        <v>10633</v>
      </c>
      <c r="C1310" s="820" t="b">
        <v>1</v>
      </c>
      <c r="D1310" s="820" t="b">
        <v>1</v>
      </c>
      <c r="E1310" s="820" t="b">
        <v>0</v>
      </c>
      <c r="F1310" s="820" t="b">
        <v>0</v>
      </c>
      <c r="G1310" s="820" t="b">
        <v>0</v>
      </c>
      <c r="H1310" s="820" t="b">
        <v>0</v>
      </c>
      <c r="I1310" s="820">
        <v>1</v>
      </c>
      <c r="J1310" s="820">
        <v>1</v>
      </c>
      <c r="K1310" s="820" t="s">
        <v>8454</v>
      </c>
      <c r="L1310" s="820" t="s">
        <v>19408</v>
      </c>
    </row>
    <row r="1311" spans="1:12" x14ac:dyDescent="0.25">
      <c r="A1311" s="820" t="s">
        <v>10689</v>
      </c>
      <c r="B1311" s="824" t="s">
        <v>10690</v>
      </c>
      <c r="C1311" s="820" t="b">
        <v>1</v>
      </c>
      <c r="D1311" s="820" t="b">
        <v>1</v>
      </c>
      <c r="E1311" s="820" t="b">
        <v>0</v>
      </c>
      <c r="F1311" s="820" t="b">
        <v>0</v>
      </c>
      <c r="G1311" s="820" t="b">
        <v>0</v>
      </c>
      <c r="H1311" s="820" t="b">
        <v>0</v>
      </c>
      <c r="I1311" s="820">
        <v>1</v>
      </c>
      <c r="J1311" s="820">
        <v>34</v>
      </c>
      <c r="K1311" s="820" t="s">
        <v>8454</v>
      </c>
      <c r="L1311" s="820" t="s">
        <v>19433</v>
      </c>
    </row>
    <row r="1312" spans="1:12" x14ac:dyDescent="0.25">
      <c r="A1312" s="820" t="s">
        <v>10691</v>
      </c>
      <c r="B1312" s="824" t="s">
        <v>10692</v>
      </c>
      <c r="C1312" s="820" t="b">
        <v>1</v>
      </c>
      <c r="D1312" s="820" t="b">
        <v>1</v>
      </c>
      <c r="E1312" s="820" t="b">
        <v>0</v>
      </c>
      <c r="F1312" s="820" t="b">
        <v>0</v>
      </c>
      <c r="G1312" s="820" t="b">
        <v>0</v>
      </c>
      <c r="H1312" s="820" t="b">
        <v>0</v>
      </c>
      <c r="I1312" s="820">
        <v>1</v>
      </c>
      <c r="J1312" s="820">
        <v>2</v>
      </c>
      <c r="K1312" s="820" t="s">
        <v>8454</v>
      </c>
      <c r="L1312" s="820" t="s">
        <v>19434</v>
      </c>
    </row>
    <row r="1313" spans="1:12" x14ac:dyDescent="0.25">
      <c r="A1313" s="820" t="s">
        <v>10693</v>
      </c>
      <c r="B1313" s="824" t="s">
        <v>10694</v>
      </c>
      <c r="C1313" s="820" t="b">
        <v>1</v>
      </c>
      <c r="D1313" s="820" t="b">
        <v>1</v>
      </c>
      <c r="E1313" s="820" t="b">
        <v>0</v>
      </c>
      <c r="F1313" s="820" t="b">
        <v>0</v>
      </c>
      <c r="G1313" s="820" t="b">
        <v>0</v>
      </c>
      <c r="H1313" s="820" t="b">
        <v>0</v>
      </c>
      <c r="I1313" s="820">
        <v>1</v>
      </c>
      <c r="J1313" s="820">
        <v>2</v>
      </c>
      <c r="K1313" s="820" t="s">
        <v>8454</v>
      </c>
      <c r="L1313" s="820" t="s">
        <v>19435</v>
      </c>
    </row>
    <row r="1314" spans="1:12" x14ac:dyDescent="0.25">
      <c r="A1314" s="820" t="s">
        <v>10695</v>
      </c>
      <c r="B1314" s="824" t="s">
        <v>10641</v>
      </c>
      <c r="C1314" s="820" t="b">
        <v>1</v>
      </c>
      <c r="D1314" s="820" t="b">
        <v>1</v>
      </c>
      <c r="E1314" s="820" t="b">
        <v>0</v>
      </c>
      <c r="F1314" s="820" t="b">
        <v>0</v>
      </c>
      <c r="G1314" s="820" t="b">
        <v>0</v>
      </c>
      <c r="H1314" s="820" t="b">
        <v>0</v>
      </c>
      <c r="I1314" s="820">
        <v>1</v>
      </c>
      <c r="J1314" s="820">
        <v>51</v>
      </c>
      <c r="K1314" s="820" t="s">
        <v>8454</v>
      </c>
      <c r="L1314" s="820" t="s">
        <v>19412</v>
      </c>
    </row>
    <row r="1315" spans="1:12" x14ac:dyDescent="0.25">
      <c r="A1315" s="820" t="s">
        <v>10696</v>
      </c>
      <c r="B1315" s="824" t="s">
        <v>10643</v>
      </c>
      <c r="C1315" s="820" t="b">
        <v>1</v>
      </c>
      <c r="D1315" s="820" t="b">
        <v>1</v>
      </c>
      <c r="E1315" s="820" t="b">
        <v>0</v>
      </c>
      <c r="F1315" s="820" t="b">
        <v>0</v>
      </c>
      <c r="G1315" s="820" t="b">
        <v>0</v>
      </c>
      <c r="H1315" s="820" t="b">
        <v>0</v>
      </c>
      <c r="I1315" s="820">
        <v>1</v>
      </c>
      <c r="J1315" s="820">
        <v>17</v>
      </c>
      <c r="K1315" s="820" t="s">
        <v>8454</v>
      </c>
      <c r="L1315" s="820" t="s">
        <v>19413</v>
      </c>
    </row>
    <row r="1316" spans="1:12" x14ac:dyDescent="0.25">
      <c r="A1316" s="820" t="s">
        <v>10697</v>
      </c>
      <c r="B1316" s="824" t="s">
        <v>10679</v>
      </c>
      <c r="C1316" s="820" t="b">
        <v>1</v>
      </c>
      <c r="D1316" s="820" t="b">
        <v>1</v>
      </c>
      <c r="E1316" s="820" t="b">
        <v>0</v>
      </c>
      <c r="F1316" s="820" t="b">
        <v>0</v>
      </c>
      <c r="G1316" s="820" t="b">
        <v>0</v>
      </c>
      <c r="H1316" s="820" t="b">
        <v>0</v>
      </c>
      <c r="I1316" s="820">
        <v>1</v>
      </c>
      <c r="J1316" s="820">
        <v>17</v>
      </c>
      <c r="K1316" s="820" t="s">
        <v>8454</v>
      </c>
      <c r="L1316" s="820" t="s">
        <v>19428</v>
      </c>
    </row>
    <row r="1317" spans="1:12" x14ac:dyDescent="0.25">
      <c r="A1317" s="820" t="s">
        <v>10698</v>
      </c>
      <c r="B1317" s="824" t="s">
        <v>10699</v>
      </c>
      <c r="C1317" s="820" t="b">
        <v>1</v>
      </c>
      <c r="D1317" s="820" t="b">
        <v>1</v>
      </c>
      <c r="E1317" s="820" t="b">
        <v>0</v>
      </c>
      <c r="F1317" s="820" t="b">
        <v>0</v>
      </c>
      <c r="G1317" s="820" t="b">
        <v>0</v>
      </c>
      <c r="H1317" s="820" t="b">
        <v>0</v>
      </c>
      <c r="I1317" s="820">
        <v>1</v>
      </c>
      <c r="J1317" s="820">
        <v>14</v>
      </c>
      <c r="K1317" s="820" t="s">
        <v>8454</v>
      </c>
      <c r="L1317" s="820" t="s">
        <v>19436</v>
      </c>
    </row>
    <row r="1318" spans="1:12" x14ac:dyDescent="0.25">
      <c r="A1318" s="820" t="s">
        <v>10700</v>
      </c>
      <c r="B1318" s="824" t="s">
        <v>10701</v>
      </c>
      <c r="C1318" s="820" t="b">
        <v>1</v>
      </c>
      <c r="D1318" s="820" t="b">
        <v>1</v>
      </c>
      <c r="E1318" s="820" t="b">
        <v>0</v>
      </c>
      <c r="F1318" s="820" t="b">
        <v>0</v>
      </c>
      <c r="G1318" s="820" t="b">
        <v>0</v>
      </c>
      <c r="H1318" s="820" t="b">
        <v>0</v>
      </c>
      <c r="I1318" s="820">
        <v>1</v>
      </c>
      <c r="J1318" s="820">
        <v>2</v>
      </c>
      <c r="K1318" s="820" t="s">
        <v>8454</v>
      </c>
      <c r="L1318" s="820" t="s">
        <v>19437</v>
      </c>
    </row>
    <row r="1319" spans="1:12" x14ac:dyDescent="0.25">
      <c r="A1319" s="820" t="s">
        <v>10702</v>
      </c>
      <c r="B1319" s="824" t="s">
        <v>10703</v>
      </c>
      <c r="C1319" s="820" t="b">
        <v>1</v>
      </c>
      <c r="D1319" s="820" t="b">
        <v>1</v>
      </c>
      <c r="E1319" s="820" t="b">
        <v>0</v>
      </c>
      <c r="F1319" s="820" t="b">
        <v>0</v>
      </c>
      <c r="G1319" s="820" t="b">
        <v>0</v>
      </c>
      <c r="H1319" s="820" t="b">
        <v>0</v>
      </c>
      <c r="I1319" s="820">
        <v>1</v>
      </c>
      <c r="J1319" s="820">
        <v>1</v>
      </c>
      <c r="K1319" s="820" t="s">
        <v>8454</v>
      </c>
      <c r="L1319" s="820" t="s">
        <v>19438</v>
      </c>
    </row>
    <row r="1320" spans="1:12" x14ac:dyDescent="0.25">
      <c r="A1320" s="820" t="s">
        <v>10704</v>
      </c>
      <c r="B1320" s="824" t="s">
        <v>10633</v>
      </c>
      <c r="C1320" s="820" t="b">
        <v>1</v>
      </c>
      <c r="D1320" s="820" t="b">
        <v>1</v>
      </c>
      <c r="E1320" s="820" t="b">
        <v>0</v>
      </c>
      <c r="F1320" s="820" t="b">
        <v>0</v>
      </c>
      <c r="G1320" s="820" t="b">
        <v>0</v>
      </c>
      <c r="H1320" s="820" t="b">
        <v>0</v>
      </c>
      <c r="I1320" s="820">
        <v>1</v>
      </c>
      <c r="J1320" s="820">
        <v>1</v>
      </c>
      <c r="K1320" s="820" t="s">
        <v>8454</v>
      </c>
      <c r="L1320" s="820" t="s">
        <v>19408</v>
      </c>
    </row>
    <row r="1321" spans="1:12" x14ac:dyDescent="0.25">
      <c r="A1321" s="820" t="s">
        <v>10705</v>
      </c>
      <c r="B1321" s="824" t="s">
        <v>10706</v>
      </c>
      <c r="C1321" s="820" t="b">
        <v>1</v>
      </c>
      <c r="D1321" s="820" t="b">
        <v>1</v>
      </c>
      <c r="E1321" s="820" t="b">
        <v>0</v>
      </c>
      <c r="F1321" s="820" t="b">
        <v>0</v>
      </c>
      <c r="G1321" s="820" t="b">
        <v>0</v>
      </c>
      <c r="H1321" s="820" t="b">
        <v>0</v>
      </c>
      <c r="I1321" s="820">
        <v>1</v>
      </c>
      <c r="J1321" s="820">
        <v>17</v>
      </c>
      <c r="K1321" s="820" t="s">
        <v>8454</v>
      </c>
      <c r="L1321" s="820" t="s">
        <v>19439</v>
      </c>
    </row>
    <row r="1322" spans="1:12" x14ac:dyDescent="0.25">
      <c r="A1322" s="820" t="s">
        <v>10707</v>
      </c>
      <c r="B1322" s="824" t="s">
        <v>10708</v>
      </c>
      <c r="C1322" s="820" t="b">
        <v>1</v>
      </c>
      <c r="D1322" s="820" t="b">
        <v>1</v>
      </c>
      <c r="E1322" s="820" t="b">
        <v>0</v>
      </c>
      <c r="F1322" s="820" t="b">
        <v>0</v>
      </c>
      <c r="G1322" s="820" t="b">
        <v>0</v>
      </c>
      <c r="H1322" s="820" t="b">
        <v>0</v>
      </c>
      <c r="I1322" s="820">
        <v>1</v>
      </c>
      <c r="J1322" s="820">
        <v>1</v>
      </c>
      <c r="K1322" s="820" t="s">
        <v>8454</v>
      </c>
      <c r="L1322" s="820" t="s">
        <v>19440</v>
      </c>
    </row>
    <row r="1323" spans="1:12" x14ac:dyDescent="0.25">
      <c r="A1323" s="820" t="s">
        <v>10709</v>
      </c>
      <c r="B1323" s="824" t="s">
        <v>10710</v>
      </c>
      <c r="C1323" s="820" t="b">
        <v>1</v>
      </c>
      <c r="D1323" s="820" t="b">
        <v>1</v>
      </c>
      <c r="E1323" s="820" t="b">
        <v>0</v>
      </c>
      <c r="F1323" s="820" t="b">
        <v>0</v>
      </c>
      <c r="G1323" s="820" t="b">
        <v>0</v>
      </c>
      <c r="H1323" s="820" t="b">
        <v>0</v>
      </c>
      <c r="I1323" s="820">
        <v>1</v>
      </c>
      <c r="J1323" s="820">
        <v>1</v>
      </c>
      <c r="K1323" s="820" t="s">
        <v>8454</v>
      </c>
      <c r="L1323" s="820" t="s">
        <v>19441</v>
      </c>
    </row>
    <row r="1324" spans="1:12" x14ac:dyDescent="0.25">
      <c r="A1324" s="820" t="s">
        <v>10711</v>
      </c>
      <c r="B1324" s="824" t="s">
        <v>10641</v>
      </c>
      <c r="C1324" s="820" t="b">
        <v>1</v>
      </c>
      <c r="D1324" s="820" t="b">
        <v>1</v>
      </c>
      <c r="E1324" s="820" t="b">
        <v>0</v>
      </c>
      <c r="F1324" s="820" t="b">
        <v>0</v>
      </c>
      <c r="G1324" s="820" t="b">
        <v>0</v>
      </c>
      <c r="H1324" s="820" t="b">
        <v>0</v>
      </c>
      <c r="I1324" s="820">
        <v>1</v>
      </c>
      <c r="J1324" s="820">
        <v>51</v>
      </c>
      <c r="K1324" s="820" t="s">
        <v>8454</v>
      </c>
      <c r="L1324" s="820" t="s">
        <v>19412</v>
      </c>
    </row>
    <row r="1325" spans="1:12" x14ac:dyDescent="0.25">
      <c r="A1325" s="820" t="s">
        <v>10712</v>
      </c>
      <c r="B1325" s="824" t="s">
        <v>10643</v>
      </c>
      <c r="C1325" s="820" t="b">
        <v>1</v>
      </c>
      <c r="D1325" s="820" t="b">
        <v>1</v>
      </c>
      <c r="E1325" s="820" t="b">
        <v>0</v>
      </c>
      <c r="F1325" s="820" t="b">
        <v>0</v>
      </c>
      <c r="G1325" s="820" t="b">
        <v>0</v>
      </c>
      <c r="H1325" s="820" t="b">
        <v>0</v>
      </c>
      <c r="I1325" s="820">
        <v>1</v>
      </c>
      <c r="J1325" s="820">
        <v>17</v>
      </c>
      <c r="K1325" s="820" t="s">
        <v>8454</v>
      </c>
      <c r="L1325" s="820" t="s">
        <v>19413</v>
      </c>
    </row>
    <row r="1326" spans="1:12" x14ac:dyDescent="0.25">
      <c r="A1326" s="820" t="s">
        <v>10713</v>
      </c>
      <c r="B1326" s="824" t="s">
        <v>10679</v>
      </c>
      <c r="C1326" s="820" t="b">
        <v>1</v>
      </c>
      <c r="D1326" s="820" t="b">
        <v>1</v>
      </c>
      <c r="E1326" s="820" t="b">
        <v>0</v>
      </c>
      <c r="F1326" s="820" t="b">
        <v>0</v>
      </c>
      <c r="G1326" s="820" t="b">
        <v>0</v>
      </c>
      <c r="H1326" s="820" t="b">
        <v>0</v>
      </c>
      <c r="I1326" s="820">
        <v>1</v>
      </c>
      <c r="J1326" s="820">
        <v>17</v>
      </c>
      <c r="K1326" s="820" t="s">
        <v>8454</v>
      </c>
      <c r="L1326" s="820" t="s">
        <v>19428</v>
      </c>
    </row>
    <row r="1327" spans="1:12" x14ac:dyDescent="0.25">
      <c r="A1327" s="820" t="s">
        <v>10714</v>
      </c>
      <c r="B1327" s="824" t="s">
        <v>10715</v>
      </c>
      <c r="C1327" s="820" t="b">
        <v>1</v>
      </c>
      <c r="D1327" s="820" t="b">
        <v>1</v>
      </c>
      <c r="E1327" s="820" t="b">
        <v>0</v>
      </c>
      <c r="F1327" s="820" t="b">
        <v>0</v>
      </c>
      <c r="G1327" s="820" t="b">
        <v>0</v>
      </c>
      <c r="H1327" s="820" t="b">
        <v>0</v>
      </c>
      <c r="I1327" s="820">
        <v>1</v>
      </c>
      <c r="J1327" s="820">
        <v>6</v>
      </c>
      <c r="K1327" s="820" t="s">
        <v>8454</v>
      </c>
      <c r="L1327" s="820" t="s">
        <v>19442</v>
      </c>
    </row>
    <row r="1328" spans="1:12" x14ac:dyDescent="0.25">
      <c r="A1328" s="820" t="s">
        <v>10716</v>
      </c>
      <c r="B1328" s="824" t="s">
        <v>10717</v>
      </c>
      <c r="C1328" s="820" t="b">
        <v>1</v>
      </c>
      <c r="D1328" s="820" t="b">
        <v>1</v>
      </c>
      <c r="E1328" s="820" t="b">
        <v>0</v>
      </c>
      <c r="F1328" s="820" t="b">
        <v>0</v>
      </c>
      <c r="G1328" s="820" t="b">
        <v>0</v>
      </c>
      <c r="H1328" s="820" t="b">
        <v>0</v>
      </c>
      <c r="I1328" s="820">
        <v>1</v>
      </c>
      <c r="J1328" s="820">
        <v>4</v>
      </c>
      <c r="K1328" s="820" t="s">
        <v>8454</v>
      </c>
      <c r="L1328" s="820" t="s">
        <v>19443</v>
      </c>
    </row>
    <row r="1329" spans="1:12" x14ac:dyDescent="0.25">
      <c r="A1329" s="820" t="s">
        <v>10718</v>
      </c>
      <c r="B1329" s="824" t="s">
        <v>10719</v>
      </c>
      <c r="C1329" s="820" t="b">
        <v>1</v>
      </c>
      <c r="D1329" s="820" t="b">
        <v>1</v>
      </c>
      <c r="E1329" s="820" t="b">
        <v>0</v>
      </c>
      <c r="F1329" s="820" t="b">
        <v>0</v>
      </c>
      <c r="G1329" s="820" t="b">
        <v>0</v>
      </c>
      <c r="H1329" s="820" t="b">
        <v>0</v>
      </c>
      <c r="I1329" s="820">
        <v>1</v>
      </c>
      <c r="J1329" s="820">
        <v>2</v>
      </c>
      <c r="K1329" s="820" t="s">
        <v>8454</v>
      </c>
      <c r="L1329" s="820" t="s">
        <v>19444</v>
      </c>
    </row>
    <row r="1330" spans="1:12" x14ac:dyDescent="0.25">
      <c r="A1330" s="820" t="s">
        <v>10720</v>
      </c>
      <c r="B1330" s="824" t="s">
        <v>10633</v>
      </c>
      <c r="C1330" s="820" t="b">
        <v>1</v>
      </c>
      <c r="D1330" s="820" t="b">
        <v>1</v>
      </c>
      <c r="E1330" s="820" t="b">
        <v>0</v>
      </c>
      <c r="F1330" s="820" t="b">
        <v>0</v>
      </c>
      <c r="G1330" s="820" t="b">
        <v>0</v>
      </c>
      <c r="H1330" s="820" t="b">
        <v>0</v>
      </c>
      <c r="I1330" s="820">
        <v>1</v>
      </c>
      <c r="J1330" s="820">
        <v>1</v>
      </c>
      <c r="K1330" s="820" t="s">
        <v>8454</v>
      </c>
      <c r="L1330" s="820" t="s">
        <v>19408</v>
      </c>
    </row>
    <row r="1331" spans="1:12" x14ac:dyDescent="0.25">
      <c r="A1331" s="820" t="s">
        <v>10721</v>
      </c>
      <c r="B1331" s="824" t="s">
        <v>10722</v>
      </c>
      <c r="C1331" s="820" t="b">
        <v>1</v>
      </c>
      <c r="D1331" s="820" t="b">
        <v>1</v>
      </c>
      <c r="E1331" s="820" t="b">
        <v>0</v>
      </c>
      <c r="F1331" s="820" t="b">
        <v>0</v>
      </c>
      <c r="G1331" s="820" t="b">
        <v>0</v>
      </c>
      <c r="H1331" s="820" t="b">
        <v>0</v>
      </c>
      <c r="I1331" s="820">
        <v>1</v>
      </c>
      <c r="J1331" s="820">
        <v>1</v>
      </c>
      <c r="K1331" s="820" t="s">
        <v>8454</v>
      </c>
      <c r="L1331" s="820" t="s">
        <v>19445</v>
      </c>
    </row>
    <row r="1332" spans="1:12" x14ac:dyDescent="0.25">
      <c r="A1332" s="820" t="s">
        <v>10723</v>
      </c>
      <c r="B1332" s="824" t="s">
        <v>10724</v>
      </c>
      <c r="C1332" s="820" t="b">
        <v>1</v>
      </c>
      <c r="D1332" s="820" t="b">
        <v>1</v>
      </c>
      <c r="E1332" s="820" t="b">
        <v>0</v>
      </c>
      <c r="F1332" s="820" t="b">
        <v>0</v>
      </c>
      <c r="G1332" s="820" t="b">
        <v>0</v>
      </c>
      <c r="H1332" s="820" t="b">
        <v>0</v>
      </c>
      <c r="I1332" s="820">
        <v>1</v>
      </c>
      <c r="J1332" s="820">
        <v>1</v>
      </c>
      <c r="K1332" s="820" t="s">
        <v>8454</v>
      </c>
      <c r="L1332" s="820" t="s">
        <v>19446</v>
      </c>
    </row>
    <row r="1333" spans="1:12" x14ac:dyDescent="0.25">
      <c r="A1333" s="820" t="s">
        <v>10725</v>
      </c>
      <c r="B1333" s="824" t="s">
        <v>10726</v>
      </c>
      <c r="C1333" s="820" t="b">
        <v>1</v>
      </c>
      <c r="D1333" s="820" t="b">
        <v>1</v>
      </c>
      <c r="E1333" s="820" t="b">
        <v>0</v>
      </c>
      <c r="F1333" s="820" t="b">
        <v>0</v>
      </c>
      <c r="G1333" s="820" t="b">
        <v>0</v>
      </c>
      <c r="H1333" s="820" t="b">
        <v>0</v>
      </c>
      <c r="I1333" s="820">
        <v>1</v>
      </c>
      <c r="J1333" s="820">
        <v>1</v>
      </c>
      <c r="K1333" s="820" t="s">
        <v>8454</v>
      </c>
      <c r="L1333" s="820" t="s">
        <v>19447</v>
      </c>
    </row>
    <row r="1334" spans="1:12" x14ac:dyDescent="0.25">
      <c r="A1334" s="820" t="s">
        <v>10727</v>
      </c>
      <c r="B1334" s="824" t="s">
        <v>10728</v>
      </c>
      <c r="C1334" s="820" t="b">
        <v>1</v>
      </c>
      <c r="D1334" s="820" t="b">
        <v>1</v>
      </c>
      <c r="E1334" s="820" t="b">
        <v>0</v>
      </c>
      <c r="F1334" s="820" t="b">
        <v>0</v>
      </c>
      <c r="G1334" s="820" t="b">
        <v>0</v>
      </c>
      <c r="H1334" s="820" t="b">
        <v>0</v>
      </c>
      <c r="I1334" s="820">
        <v>1</v>
      </c>
      <c r="J1334" s="820">
        <v>306</v>
      </c>
      <c r="K1334" s="820" t="s">
        <v>8454</v>
      </c>
      <c r="L1334" s="820" t="s">
        <v>19448</v>
      </c>
    </row>
    <row r="1335" spans="1:12" x14ac:dyDescent="0.25">
      <c r="A1335" s="820" t="s">
        <v>10729</v>
      </c>
      <c r="B1335" s="824" t="s">
        <v>10730</v>
      </c>
      <c r="C1335" s="820" t="b">
        <v>1</v>
      </c>
      <c r="D1335" s="820" t="b">
        <v>1</v>
      </c>
      <c r="E1335" s="820" t="b">
        <v>0</v>
      </c>
      <c r="F1335" s="820" t="b">
        <v>0</v>
      </c>
      <c r="G1335" s="820" t="b">
        <v>0</v>
      </c>
      <c r="H1335" s="820" t="b">
        <v>0</v>
      </c>
      <c r="I1335" s="820">
        <v>1</v>
      </c>
      <c r="J1335" s="820">
        <v>18</v>
      </c>
      <c r="K1335" s="820" t="s">
        <v>8454</v>
      </c>
      <c r="L1335" s="820" t="s">
        <v>19449</v>
      </c>
    </row>
    <row r="1336" spans="1:12" x14ac:dyDescent="0.25">
      <c r="A1336" s="820" t="s">
        <v>10731</v>
      </c>
      <c r="B1336" s="824" t="s">
        <v>10732</v>
      </c>
      <c r="C1336" s="820" t="b">
        <v>1</v>
      </c>
      <c r="D1336" s="820" t="b">
        <v>1</v>
      </c>
      <c r="E1336" s="820" t="b">
        <v>0</v>
      </c>
      <c r="F1336" s="820" t="b">
        <v>0</v>
      </c>
      <c r="G1336" s="820" t="b">
        <v>0</v>
      </c>
      <c r="H1336" s="820" t="b">
        <v>0</v>
      </c>
      <c r="I1336" s="820">
        <v>1</v>
      </c>
      <c r="J1336" s="820">
        <v>18</v>
      </c>
      <c r="K1336" s="820" t="s">
        <v>8454</v>
      </c>
      <c r="L1336" s="820" t="s">
        <v>19450</v>
      </c>
    </row>
    <row r="1337" spans="1:12" x14ac:dyDescent="0.25">
      <c r="A1337" s="820" t="s">
        <v>10733</v>
      </c>
      <c r="B1337" s="824" t="s">
        <v>10734</v>
      </c>
      <c r="C1337" s="820" t="b">
        <v>1</v>
      </c>
      <c r="D1337" s="820" t="b">
        <v>1</v>
      </c>
      <c r="E1337" s="820" t="b">
        <v>0</v>
      </c>
      <c r="F1337" s="820" t="b">
        <v>0</v>
      </c>
      <c r="G1337" s="820" t="b">
        <v>0</v>
      </c>
      <c r="H1337" s="820" t="b">
        <v>0</v>
      </c>
      <c r="I1337" s="820">
        <v>1</v>
      </c>
      <c r="J1337" s="820">
        <v>51</v>
      </c>
      <c r="K1337" s="820" t="s">
        <v>8454</v>
      </c>
      <c r="L1337" s="820" t="s">
        <v>19451</v>
      </c>
    </row>
    <row r="1338" spans="1:12" x14ac:dyDescent="0.25">
      <c r="A1338" s="820" t="s">
        <v>10735</v>
      </c>
      <c r="B1338" s="824" t="s">
        <v>10736</v>
      </c>
      <c r="C1338" s="820" t="b">
        <v>1</v>
      </c>
      <c r="D1338" s="820" t="b">
        <v>1</v>
      </c>
      <c r="E1338" s="820" t="b">
        <v>0</v>
      </c>
      <c r="F1338" s="820" t="b">
        <v>0</v>
      </c>
      <c r="G1338" s="820" t="b">
        <v>0</v>
      </c>
      <c r="H1338" s="820" t="b">
        <v>0</v>
      </c>
      <c r="I1338" s="820">
        <v>1</v>
      </c>
      <c r="J1338" s="820">
        <v>17</v>
      </c>
      <c r="K1338" s="820" t="s">
        <v>8454</v>
      </c>
      <c r="L1338" s="820" t="s">
        <v>19452</v>
      </c>
    </row>
    <row r="1339" spans="1:12" x14ac:dyDescent="0.25">
      <c r="A1339" s="820" t="s">
        <v>10737</v>
      </c>
      <c r="B1339" s="824" t="s">
        <v>10738</v>
      </c>
      <c r="C1339" s="820" t="b">
        <v>1</v>
      </c>
      <c r="D1339" s="820" t="b">
        <v>1</v>
      </c>
      <c r="E1339" s="820" t="b">
        <v>0</v>
      </c>
      <c r="F1339" s="820" t="b">
        <v>0</v>
      </c>
      <c r="G1339" s="820" t="b">
        <v>0</v>
      </c>
      <c r="H1339" s="820" t="b">
        <v>0</v>
      </c>
      <c r="I1339" s="820">
        <v>1</v>
      </c>
      <c r="J1339" s="820">
        <v>17</v>
      </c>
      <c r="K1339" s="820" t="s">
        <v>8454</v>
      </c>
      <c r="L1339" s="820" t="s">
        <v>19453</v>
      </c>
    </row>
    <row r="1340" spans="1:12" x14ac:dyDescent="0.25">
      <c r="A1340" s="820" t="s">
        <v>10739</v>
      </c>
      <c r="B1340" s="824" t="s">
        <v>10740</v>
      </c>
      <c r="C1340" s="820" t="b">
        <v>1</v>
      </c>
      <c r="D1340" s="820" t="b">
        <v>1</v>
      </c>
      <c r="E1340" s="820" t="b">
        <v>0</v>
      </c>
      <c r="F1340" s="820" t="b">
        <v>0</v>
      </c>
      <c r="G1340" s="820" t="b">
        <v>0</v>
      </c>
      <c r="H1340" s="820" t="b">
        <v>0</v>
      </c>
      <c r="I1340" s="820">
        <v>1</v>
      </c>
      <c r="J1340" s="820">
        <v>126</v>
      </c>
      <c r="K1340" s="820" t="s">
        <v>8454</v>
      </c>
      <c r="L1340" s="820" t="s">
        <v>19454</v>
      </c>
    </row>
    <row r="1341" spans="1:12" x14ac:dyDescent="0.25">
      <c r="A1341" s="820" t="s">
        <v>10741</v>
      </c>
      <c r="B1341" s="824" t="s">
        <v>10742</v>
      </c>
      <c r="C1341" s="820" t="b">
        <v>1</v>
      </c>
      <c r="D1341" s="820" t="b">
        <v>1</v>
      </c>
      <c r="E1341" s="820" t="b">
        <v>0</v>
      </c>
      <c r="F1341" s="820" t="b">
        <v>0</v>
      </c>
      <c r="G1341" s="820" t="b">
        <v>0</v>
      </c>
      <c r="H1341" s="820" t="b">
        <v>0</v>
      </c>
      <c r="I1341" s="820">
        <v>1</v>
      </c>
      <c r="J1341" s="820">
        <v>2</v>
      </c>
      <c r="K1341" s="820" t="s">
        <v>8454</v>
      </c>
      <c r="L1341" s="820" t="s">
        <v>19455</v>
      </c>
    </row>
    <row r="1342" spans="1:12" x14ac:dyDescent="0.25">
      <c r="A1342" s="820" t="s">
        <v>10743</v>
      </c>
      <c r="B1342" s="824" t="s">
        <v>10744</v>
      </c>
      <c r="C1342" s="820" t="b">
        <v>1</v>
      </c>
      <c r="D1342" s="820" t="b">
        <v>1</v>
      </c>
      <c r="E1342" s="820" t="b">
        <v>0</v>
      </c>
      <c r="F1342" s="820" t="b">
        <v>0</v>
      </c>
      <c r="G1342" s="820" t="b">
        <v>0</v>
      </c>
      <c r="H1342" s="820" t="b">
        <v>0</v>
      </c>
      <c r="I1342" s="820">
        <v>1</v>
      </c>
      <c r="J1342" s="820">
        <v>1</v>
      </c>
      <c r="K1342" s="820" t="s">
        <v>8454</v>
      </c>
      <c r="L1342" s="820" t="s">
        <v>19456</v>
      </c>
    </row>
    <row r="1343" spans="1:12" x14ac:dyDescent="0.25">
      <c r="A1343" s="820" t="s">
        <v>10745</v>
      </c>
      <c r="B1343" s="824" t="s">
        <v>10746</v>
      </c>
      <c r="C1343" s="820" t="b">
        <v>1</v>
      </c>
      <c r="D1343" s="820" t="b">
        <v>1</v>
      </c>
      <c r="E1343" s="820" t="b">
        <v>0</v>
      </c>
      <c r="F1343" s="820" t="b">
        <v>0</v>
      </c>
      <c r="G1343" s="820" t="b">
        <v>0</v>
      </c>
      <c r="H1343" s="820" t="b">
        <v>0</v>
      </c>
      <c r="I1343" s="820">
        <v>1</v>
      </c>
      <c r="J1343" s="820">
        <v>1</v>
      </c>
      <c r="K1343" s="820" t="s">
        <v>8454</v>
      </c>
      <c r="L1343" s="820" t="s">
        <v>19457</v>
      </c>
    </row>
    <row r="1344" spans="1:12" x14ac:dyDescent="0.25">
      <c r="A1344" s="820" t="s">
        <v>10747</v>
      </c>
      <c r="B1344" s="824" t="s">
        <v>10748</v>
      </c>
      <c r="C1344" s="820" t="b">
        <v>1</v>
      </c>
      <c r="D1344" s="820" t="b">
        <v>1</v>
      </c>
      <c r="E1344" s="820" t="b">
        <v>0</v>
      </c>
      <c r="F1344" s="820" t="b">
        <v>0</v>
      </c>
      <c r="G1344" s="820" t="b">
        <v>0</v>
      </c>
      <c r="H1344" s="820" t="b">
        <v>0</v>
      </c>
      <c r="I1344" s="820">
        <v>1</v>
      </c>
      <c r="J1344" s="820">
        <v>1</v>
      </c>
      <c r="K1344" s="820" t="s">
        <v>8454</v>
      </c>
      <c r="L1344" s="820" t="s">
        <v>19458</v>
      </c>
    </row>
    <row r="1345" spans="1:12" x14ac:dyDescent="0.25">
      <c r="A1345" s="820" t="s">
        <v>10749</v>
      </c>
      <c r="B1345" s="824" t="s">
        <v>10750</v>
      </c>
      <c r="C1345" s="820" t="b">
        <v>1</v>
      </c>
      <c r="D1345" s="820" t="b">
        <v>1</v>
      </c>
      <c r="E1345" s="820" t="b">
        <v>0</v>
      </c>
      <c r="F1345" s="820" t="b">
        <v>0</v>
      </c>
      <c r="G1345" s="820" t="b">
        <v>0</v>
      </c>
      <c r="H1345" s="820" t="b">
        <v>0</v>
      </c>
      <c r="I1345" s="820">
        <v>1</v>
      </c>
      <c r="J1345" s="820">
        <v>288</v>
      </c>
      <c r="K1345" s="820" t="s">
        <v>8454</v>
      </c>
      <c r="L1345" s="820" t="s">
        <v>19459</v>
      </c>
    </row>
    <row r="1346" spans="1:12" x14ac:dyDescent="0.25">
      <c r="A1346" s="820" t="s">
        <v>10751</v>
      </c>
      <c r="B1346" s="824" t="s">
        <v>10752</v>
      </c>
      <c r="C1346" s="820" t="b">
        <v>1</v>
      </c>
      <c r="D1346" s="820" t="b">
        <v>1</v>
      </c>
      <c r="E1346" s="820" t="b">
        <v>0</v>
      </c>
      <c r="F1346" s="820" t="b">
        <v>0</v>
      </c>
      <c r="G1346" s="820" t="b">
        <v>0</v>
      </c>
      <c r="H1346" s="820" t="b">
        <v>0</v>
      </c>
      <c r="I1346" s="820">
        <v>1</v>
      </c>
      <c r="J1346" s="820">
        <v>32</v>
      </c>
      <c r="K1346" s="820" t="s">
        <v>8454</v>
      </c>
      <c r="L1346" s="820" t="s">
        <v>19460</v>
      </c>
    </row>
    <row r="1347" spans="1:12" x14ac:dyDescent="0.25">
      <c r="A1347" s="820" t="s">
        <v>10753</v>
      </c>
      <c r="B1347" s="824" t="s">
        <v>10754</v>
      </c>
      <c r="C1347" s="820" t="b">
        <v>1</v>
      </c>
      <c r="D1347" s="820" t="b">
        <v>1</v>
      </c>
      <c r="E1347" s="820" t="b">
        <v>0</v>
      </c>
      <c r="F1347" s="820" t="b">
        <v>0</v>
      </c>
      <c r="G1347" s="820" t="b">
        <v>0</v>
      </c>
      <c r="H1347" s="820" t="b">
        <v>0</v>
      </c>
      <c r="I1347" s="820">
        <v>1</v>
      </c>
      <c r="J1347" s="820">
        <v>32</v>
      </c>
      <c r="K1347" s="820" t="s">
        <v>8454</v>
      </c>
      <c r="L1347" s="820" t="s">
        <v>19461</v>
      </c>
    </row>
    <row r="1348" spans="1:12" x14ac:dyDescent="0.25">
      <c r="A1348" s="820" t="s">
        <v>10755</v>
      </c>
      <c r="B1348" s="824" t="s">
        <v>10756</v>
      </c>
      <c r="C1348" s="820" t="b">
        <v>1</v>
      </c>
      <c r="D1348" s="820" t="b">
        <v>1</v>
      </c>
      <c r="E1348" s="820" t="b">
        <v>0</v>
      </c>
      <c r="F1348" s="820" t="b">
        <v>0</v>
      </c>
      <c r="G1348" s="820" t="b">
        <v>0</v>
      </c>
      <c r="H1348" s="820" t="b">
        <v>0</v>
      </c>
      <c r="I1348" s="820">
        <v>1</v>
      </c>
      <c r="J1348" s="820">
        <v>27</v>
      </c>
      <c r="K1348" s="820" t="s">
        <v>8454</v>
      </c>
      <c r="L1348" s="820" t="s">
        <v>19462</v>
      </c>
    </row>
    <row r="1349" spans="1:12" x14ac:dyDescent="0.25">
      <c r="A1349" s="820" t="s">
        <v>10757</v>
      </c>
      <c r="B1349" s="824" t="s">
        <v>10758</v>
      </c>
      <c r="C1349" s="820" t="b">
        <v>1</v>
      </c>
      <c r="D1349" s="820" t="b">
        <v>1</v>
      </c>
      <c r="E1349" s="820" t="b">
        <v>0</v>
      </c>
      <c r="F1349" s="820" t="b">
        <v>0</v>
      </c>
      <c r="G1349" s="820" t="b">
        <v>0</v>
      </c>
      <c r="H1349" s="820" t="b">
        <v>0</v>
      </c>
      <c r="I1349" s="820">
        <v>1</v>
      </c>
      <c r="J1349" s="820">
        <v>9</v>
      </c>
      <c r="K1349" s="820" t="s">
        <v>8454</v>
      </c>
      <c r="L1349" s="820" t="s">
        <v>19463</v>
      </c>
    </row>
    <row r="1350" spans="1:12" x14ac:dyDescent="0.25">
      <c r="A1350" s="820" t="s">
        <v>10759</v>
      </c>
      <c r="B1350" s="824" t="s">
        <v>10760</v>
      </c>
      <c r="C1350" s="820" t="b">
        <v>1</v>
      </c>
      <c r="D1350" s="820" t="b">
        <v>1</v>
      </c>
      <c r="E1350" s="820" t="b">
        <v>0</v>
      </c>
      <c r="F1350" s="820" t="b">
        <v>0</v>
      </c>
      <c r="G1350" s="820" t="b">
        <v>0</v>
      </c>
      <c r="H1350" s="820" t="b">
        <v>0</v>
      </c>
      <c r="I1350" s="820">
        <v>1</v>
      </c>
      <c r="J1350" s="820">
        <v>72</v>
      </c>
      <c r="K1350" s="820" t="s">
        <v>8454</v>
      </c>
      <c r="L1350" s="820" t="s">
        <v>19464</v>
      </c>
    </row>
    <row r="1351" spans="1:12" x14ac:dyDescent="0.25">
      <c r="A1351" s="820" t="s">
        <v>10761</v>
      </c>
      <c r="B1351" s="824" t="s">
        <v>10762</v>
      </c>
      <c r="C1351" s="820" t="b">
        <v>1</v>
      </c>
      <c r="D1351" s="820" t="b">
        <v>1</v>
      </c>
      <c r="E1351" s="820" t="b">
        <v>0</v>
      </c>
      <c r="F1351" s="820" t="b">
        <v>0</v>
      </c>
      <c r="G1351" s="820" t="b">
        <v>0</v>
      </c>
      <c r="H1351" s="820" t="b">
        <v>0</v>
      </c>
      <c r="I1351" s="820">
        <v>1</v>
      </c>
      <c r="J1351" s="820">
        <v>32</v>
      </c>
      <c r="K1351" s="820" t="s">
        <v>8454</v>
      </c>
      <c r="L1351" s="820" t="s">
        <v>19465</v>
      </c>
    </row>
    <row r="1352" spans="1:12" x14ac:dyDescent="0.25">
      <c r="A1352" s="820" t="s">
        <v>10763</v>
      </c>
      <c r="B1352" s="824" t="s">
        <v>10764</v>
      </c>
      <c r="C1352" s="820" t="b">
        <v>1</v>
      </c>
      <c r="D1352" s="820" t="b">
        <v>1</v>
      </c>
      <c r="E1352" s="820" t="b">
        <v>0</v>
      </c>
      <c r="F1352" s="820" t="b">
        <v>0</v>
      </c>
      <c r="G1352" s="820" t="b">
        <v>0</v>
      </c>
      <c r="H1352" s="820" t="b">
        <v>0</v>
      </c>
      <c r="I1352" s="820">
        <v>1</v>
      </c>
      <c r="J1352" s="820">
        <v>3</v>
      </c>
      <c r="K1352" s="820" t="s">
        <v>8454</v>
      </c>
      <c r="L1352" s="820" t="s">
        <v>19466</v>
      </c>
    </row>
    <row r="1353" spans="1:12" x14ac:dyDescent="0.25">
      <c r="A1353" s="820" t="s">
        <v>10765</v>
      </c>
      <c r="B1353" s="824" t="s">
        <v>10766</v>
      </c>
      <c r="C1353" s="820" t="b">
        <v>1</v>
      </c>
      <c r="D1353" s="820" t="b">
        <v>1</v>
      </c>
      <c r="E1353" s="820" t="b">
        <v>0</v>
      </c>
      <c r="F1353" s="820" t="b">
        <v>0</v>
      </c>
      <c r="G1353" s="820" t="b">
        <v>0</v>
      </c>
      <c r="H1353" s="820" t="b">
        <v>0</v>
      </c>
      <c r="I1353" s="820">
        <v>1</v>
      </c>
      <c r="J1353" s="820">
        <v>1</v>
      </c>
      <c r="K1353" s="820" t="s">
        <v>8454</v>
      </c>
      <c r="L1353" s="820" t="s">
        <v>19467</v>
      </c>
    </row>
    <row r="1354" spans="1:12" x14ac:dyDescent="0.25">
      <c r="A1354" s="820" t="s">
        <v>10767</v>
      </c>
      <c r="B1354" s="824" t="s">
        <v>10768</v>
      </c>
      <c r="C1354" s="820" t="b">
        <v>1</v>
      </c>
      <c r="D1354" s="820" t="b">
        <v>1</v>
      </c>
      <c r="E1354" s="820" t="b">
        <v>0</v>
      </c>
      <c r="F1354" s="820" t="b">
        <v>0</v>
      </c>
      <c r="G1354" s="820" t="b">
        <v>0</v>
      </c>
      <c r="H1354" s="820" t="b">
        <v>0</v>
      </c>
      <c r="I1354" s="820">
        <v>1</v>
      </c>
      <c r="J1354" s="820">
        <v>1</v>
      </c>
      <c r="K1354" s="820" t="s">
        <v>8454</v>
      </c>
      <c r="L1354" s="820" t="s">
        <v>19468</v>
      </c>
    </row>
    <row r="1355" spans="1:12" x14ac:dyDescent="0.25">
      <c r="A1355" s="820" t="s">
        <v>10769</v>
      </c>
      <c r="B1355" s="824" t="s">
        <v>10770</v>
      </c>
      <c r="C1355" s="820" t="b">
        <v>1</v>
      </c>
      <c r="D1355" s="820" t="b">
        <v>1</v>
      </c>
      <c r="E1355" s="820" t="b">
        <v>0</v>
      </c>
      <c r="F1355" s="820" t="b">
        <v>0</v>
      </c>
      <c r="G1355" s="820" t="b">
        <v>0</v>
      </c>
      <c r="H1355" s="820" t="b">
        <v>0</v>
      </c>
      <c r="I1355" s="820">
        <v>1</v>
      </c>
      <c r="J1355" s="820">
        <v>1</v>
      </c>
      <c r="K1355" s="820" t="s">
        <v>8454</v>
      </c>
      <c r="L1355" s="820" t="s">
        <v>19469</v>
      </c>
    </row>
    <row r="1356" spans="1:12" x14ac:dyDescent="0.25">
      <c r="A1356" s="820" t="s">
        <v>10771</v>
      </c>
      <c r="B1356" s="824" t="s">
        <v>10772</v>
      </c>
      <c r="C1356" s="820" t="b">
        <v>1</v>
      </c>
      <c r="D1356" s="820" t="b">
        <v>1</v>
      </c>
      <c r="E1356" s="820" t="b">
        <v>0</v>
      </c>
      <c r="F1356" s="820" t="b">
        <v>0</v>
      </c>
      <c r="G1356" s="820" t="b">
        <v>0</v>
      </c>
      <c r="H1356" s="820" t="b">
        <v>0</v>
      </c>
      <c r="I1356" s="820">
        <v>1</v>
      </c>
      <c r="J1356" s="820">
        <v>121</v>
      </c>
      <c r="K1356" s="820" t="s">
        <v>8454</v>
      </c>
      <c r="L1356" s="820" t="s">
        <v>19470</v>
      </c>
    </row>
    <row r="1357" spans="1:12" x14ac:dyDescent="0.25">
      <c r="A1357" s="820" t="s">
        <v>10773</v>
      </c>
      <c r="B1357" s="824" t="s">
        <v>10774</v>
      </c>
      <c r="C1357" s="820" t="b">
        <v>1</v>
      </c>
      <c r="D1357" s="820" t="b">
        <v>1</v>
      </c>
      <c r="E1357" s="820" t="b">
        <v>0</v>
      </c>
      <c r="F1357" s="820" t="b">
        <v>0</v>
      </c>
      <c r="G1357" s="820" t="b">
        <v>0</v>
      </c>
      <c r="H1357" s="820" t="b">
        <v>0</v>
      </c>
      <c r="I1357" s="820">
        <v>1</v>
      </c>
      <c r="J1357" s="820">
        <v>11</v>
      </c>
      <c r="K1357" s="820" t="s">
        <v>8454</v>
      </c>
      <c r="L1357" s="820" t="s">
        <v>19471</v>
      </c>
    </row>
    <row r="1358" spans="1:12" x14ac:dyDescent="0.25">
      <c r="A1358" s="820" t="s">
        <v>10775</v>
      </c>
      <c r="B1358" s="824" t="s">
        <v>10776</v>
      </c>
      <c r="C1358" s="820" t="b">
        <v>1</v>
      </c>
      <c r="D1358" s="820" t="b">
        <v>1</v>
      </c>
      <c r="E1358" s="820" t="b">
        <v>0</v>
      </c>
      <c r="F1358" s="820" t="b">
        <v>0</v>
      </c>
      <c r="G1358" s="820" t="b">
        <v>0</v>
      </c>
      <c r="H1358" s="820" t="b">
        <v>0</v>
      </c>
      <c r="I1358" s="820">
        <v>1</v>
      </c>
      <c r="J1358" s="820">
        <v>11</v>
      </c>
      <c r="K1358" s="820" t="s">
        <v>8454</v>
      </c>
      <c r="L1358" s="820" t="s">
        <v>19472</v>
      </c>
    </row>
    <row r="1359" spans="1:12" x14ac:dyDescent="0.25">
      <c r="A1359" s="820" t="s">
        <v>10777</v>
      </c>
      <c r="B1359" s="824" t="s">
        <v>10778</v>
      </c>
      <c r="C1359" s="820" t="b">
        <v>1</v>
      </c>
      <c r="D1359" s="820" t="b">
        <v>1</v>
      </c>
      <c r="E1359" s="820" t="b">
        <v>0</v>
      </c>
      <c r="F1359" s="820" t="b">
        <v>0</v>
      </c>
      <c r="G1359" s="820" t="b">
        <v>0</v>
      </c>
      <c r="H1359" s="820" t="b">
        <v>0</v>
      </c>
      <c r="I1359" s="820">
        <v>1</v>
      </c>
      <c r="J1359" s="820">
        <v>11</v>
      </c>
      <c r="K1359" s="820" t="s">
        <v>8454</v>
      </c>
      <c r="L1359" s="820" t="s">
        <v>19473</v>
      </c>
    </row>
    <row r="1360" spans="1:12" x14ac:dyDescent="0.25">
      <c r="A1360" s="820" t="s">
        <v>10779</v>
      </c>
      <c r="B1360" s="824" t="s">
        <v>10780</v>
      </c>
      <c r="C1360" s="820" t="b">
        <v>1</v>
      </c>
      <c r="D1360" s="820" t="b">
        <v>1</v>
      </c>
      <c r="E1360" s="820" t="b">
        <v>0</v>
      </c>
      <c r="F1360" s="820" t="b">
        <v>0</v>
      </c>
      <c r="G1360" s="820" t="b">
        <v>0</v>
      </c>
      <c r="H1360" s="820" t="b">
        <v>0</v>
      </c>
      <c r="I1360" s="820">
        <v>1</v>
      </c>
      <c r="J1360" s="820">
        <v>11</v>
      </c>
      <c r="K1360" s="820" t="s">
        <v>8454</v>
      </c>
      <c r="L1360" s="820" t="s">
        <v>19474</v>
      </c>
    </row>
    <row r="1361" spans="1:12" x14ac:dyDescent="0.25">
      <c r="A1361" s="820" t="s">
        <v>10781</v>
      </c>
      <c r="B1361" s="824" t="s">
        <v>10782</v>
      </c>
      <c r="C1361" s="820" t="b">
        <v>1</v>
      </c>
      <c r="D1361" s="820" t="b">
        <v>1</v>
      </c>
      <c r="E1361" s="820" t="b">
        <v>0</v>
      </c>
      <c r="F1361" s="820" t="b">
        <v>0</v>
      </c>
      <c r="G1361" s="820" t="b">
        <v>0</v>
      </c>
      <c r="H1361" s="820" t="b">
        <v>0</v>
      </c>
      <c r="I1361" s="820">
        <v>1</v>
      </c>
      <c r="J1361" s="820">
        <v>11</v>
      </c>
      <c r="K1361" s="820" t="s">
        <v>8454</v>
      </c>
      <c r="L1361" s="820" t="s">
        <v>19475</v>
      </c>
    </row>
    <row r="1362" spans="1:12" x14ac:dyDescent="0.25">
      <c r="A1362" s="820" t="s">
        <v>10783</v>
      </c>
      <c r="B1362" s="824" t="s">
        <v>10784</v>
      </c>
      <c r="C1362" s="820" t="b">
        <v>1</v>
      </c>
      <c r="D1362" s="820" t="b">
        <v>1</v>
      </c>
      <c r="E1362" s="820" t="b">
        <v>0</v>
      </c>
      <c r="F1362" s="820" t="b">
        <v>0</v>
      </c>
      <c r="G1362" s="820" t="b">
        <v>0</v>
      </c>
      <c r="H1362" s="820" t="b">
        <v>0</v>
      </c>
      <c r="I1362" s="820">
        <v>1</v>
      </c>
      <c r="J1362" s="820">
        <v>11</v>
      </c>
      <c r="K1362" s="820" t="s">
        <v>8454</v>
      </c>
      <c r="L1362" s="820" t="s">
        <v>19476</v>
      </c>
    </row>
    <row r="1363" spans="1:12" x14ac:dyDescent="0.25">
      <c r="A1363" s="820" t="s">
        <v>10785</v>
      </c>
      <c r="B1363" s="824" t="s">
        <v>10786</v>
      </c>
      <c r="C1363" s="820" t="b">
        <v>1</v>
      </c>
      <c r="D1363" s="820" t="b">
        <v>1</v>
      </c>
      <c r="E1363" s="820" t="b">
        <v>0</v>
      </c>
      <c r="F1363" s="820" t="b">
        <v>0</v>
      </c>
      <c r="G1363" s="820" t="b">
        <v>0</v>
      </c>
      <c r="H1363" s="820" t="b">
        <v>0</v>
      </c>
      <c r="I1363" s="820">
        <v>1</v>
      </c>
      <c r="J1363" s="820">
        <v>9</v>
      </c>
      <c r="K1363" s="820" t="s">
        <v>8454</v>
      </c>
      <c r="L1363" s="820" t="s">
        <v>19477</v>
      </c>
    </row>
    <row r="1364" spans="1:12" x14ac:dyDescent="0.25">
      <c r="A1364" s="820" t="s">
        <v>10787</v>
      </c>
      <c r="B1364" s="824" t="s">
        <v>10788</v>
      </c>
      <c r="C1364" s="820" t="b">
        <v>1</v>
      </c>
      <c r="D1364" s="820" t="b">
        <v>1</v>
      </c>
      <c r="E1364" s="820" t="b">
        <v>0</v>
      </c>
      <c r="F1364" s="820" t="b">
        <v>0</v>
      </c>
      <c r="G1364" s="820" t="b">
        <v>0</v>
      </c>
      <c r="H1364" s="820" t="b">
        <v>0</v>
      </c>
      <c r="I1364" s="820">
        <v>1</v>
      </c>
      <c r="J1364" s="820">
        <v>12</v>
      </c>
      <c r="K1364" s="820" t="s">
        <v>8454</v>
      </c>
      <c r="L1364" s="820" t="s">
        <v>19478</v>
      </c>
    </row>
    <row r="1365" spans="1:12" x14ac:dyDescent="0.25">
      <c r="A1365" s="820" t="s">
        <v>10789</v>
      </c>
      <c r="B1365" s="824" t="s">
        <v>10790</v>
      </c>
      <c r="C1365" s="820" t="b">
        <v>1</v>
      </c>
      <c r="D1365" s="820" t="b">
        <v>1</v>
      </c>
      <c r="E1365" s="820" t="b">
        <v>0</v>
      </c>
      <c r="F1365" s="820" t="b">
        <v>0</v>
      </c>
      <c r="G1365" s="820" t="b">
        <v>0</v>
      </c>
      <c r="H1365" s="820" t="b">
        <v>0</v>
      </c>
      <c r="I1365" s="820">
        <v>1</v>
      </c>
      <c r="J1365" s="820">
        <v>1</v>
      </c>
      <c r="K1365" s="820" t="s">
        <v>8454</v>
      </c>
      <c r="L1365" s="820" t="s">
        <v>19479</v>
      </c>
    </row>
    <row r="1366" spans="1:12" x14ac:dyDescent="0.25">
      <c r="A1366" s="820" t="s">
        <v>10791</v>
      </c>
      <c r="B1366" s="824" t="s">
        <v>10770</v>
      </c>
      <c r="C1366" s="820" t="b">
        <v>1</v>
      </c>
      <c r="D1366" s="820" t="b">
        <v>1</v>
      </c>
      <c r="E1366" s="820" t="b">
        <v>0</v>
      </c>
      <c r="F1366" s="820" t="b">
        <v>0</v>
      </c>
      <c r="G1366" s="820" t="b">
        <v>0</v>
      </c>
      <c r="H1366" s="820" t="b">
        <v>0</v>
      </c>
      <c r="I1366" s="820">
        <v>1</v>
      </c>
      <c r="J1366" s="820">
        <v>1</v>
      </c>
      <c r="K1366" s="820" t="s">
        <v>8454</v>
      </c>
      <c r="L1366" s="820" t="s">
        <v>19469</v>
      </c>
    </row>
    <row r="1367" spans="1:12" x14ac:dyDescent="0.25">
      <c r="A1367" s="820" t="s">
        <v>10792</v>
      </c>
      <c r="B1367" s="824" t="s">
        <v>10793</v>
      </c>
      <c r="C1367" s="820" t="b">
        <v>1</v>
      </c>
      <c r="D1367" s="820" t="b">
        <v>1</v>
      </c>
      <c r="E1367" s="820" t="b">
        <v>0</v>
      </c>
      <c r="F1367" s="820" t="b">
        <v>0</v>
      </c>
      <c r="G1367" s="820" t="b">
        <v>0</v>
      </c>
      <c r="H1367" s="820" t="b">
        <v>0</v>
      </c>
      <c r="I1367" s="820">
        <v>1</v>
      </c>
      <c r="J1367" s="820">
        <v>24</v>
      </c>
      <c r="K1367" s="820" t="s">
        <v>8454</v>
      </c>
      <c r="L1367" s="820" t="s">
        <v>19480</v>
      </c>
    </row>
    <row r="1368" spans="1:12" x14ac:dyDescent="0.25">
      <c r="A1368" s="820" t="s">
        <v>10794</v>
      </c>
      <c r="B1368" s="824" t="s">
        <v>10795</v>
      </c>
      <c r="C1368" s="820" t="b">
        <v>1</v>
      </c>
      <c r="D1368" s="820" t="b">
        <v>1</v>
      </c>
      <c r="E1368" s="820" t="b">
        <v>0</v>
      </c>
      <c r="F1368" s="820" t="b">
        <v>0</v>
      </c>
      <c r="G1368" s="820" t="b">
        <v>0</v>
      </c>
      <c r="H1368" s="820" t="b">
        <v>0</v>
      </c>
      <c r="I1368" s="820">
        <v>1</v>
      </c>
      <c r="J1368" s="820">
        <v>12</v>
      </c>
      <c r="K1368" s="820" t="s">
        <v>8454</v>
      </c>
      <c r="L1368" s="820" t="s">
        <v>19481</v>
      </c>
    </row>
    <row r="1369" spans="1:12" x14ac:dyDescent="0.25">
      <c r="A1369" s="820" t="s">
        <v>10796</v>
      </c>
      <c r="B1369" s="824" t="s">
        <v>10797</v>
      </c>
      <c r="C1369" s="820" t="b">
        <v>1</v>
      </c>
      <c r="D1369" s="820" t="b">
        <v>1</v>
      </c>
      <c r="E1369" s="820" t="b">
        <v>0</v>
      </c>
      <c r="F1369" s="820" t="b">
        <v>0</v>
      </c>
      <c r="G1369" s="820" t="b">
        <v>0</v>
      </c>
      <c r="H1369" s="820" t="b">
        <v>0</v>
      </c>
      <c r="I1369" s="820">
        <v>1</v>
      </c>
      <c r="J1369" s="820">
        <v>12</v>
      </c>
      <c r="K1369" s="820" t="s">
        <v>8454</v>
      </c>
      <c r="L1369" s="820" t="s">
        <v>19482</v>
      </c>
    </row>
    <row r="1370" spans="1:12" x14ac:dyDescent="0.25">
      <c r="A1370" s="820" t="s">
        <v>10798</v>
      </c>
      <c r="B1370" s="824" t="s">
        <v>10799</v>
      </c>
      <c r="C1370" s="820" t="b">
        <v>1</v>
      </c>
      <c r="D1370" s="820" t="b">
        <v>1</v>
      </c>
      <c r="E1370" s="820" t="b">
        <v>0</v>
      </c>
      <c r="F1370" s="820" t="b">
        <v>0</v>
      </c>
      <c r="G1370" s="820" t="b">
        <v>0</v>
      </c>
      <c r="H1370" s="820" t="b">
        <v>0</v>
      </c>
      <c r="I1370" s="820">
        <v>1</v>
      </c>
      <c r="J1370" s="820">
        <v>2</v>
      </c>
      <c r="K1370" s="820" t="s">
        <v>8454</v>
      </c>
      <c r="L1370" s="820" t="s">
        <v>19483</v>
      </c>
    </row>
    <row r="1371" spans="1:12" x14ac:dyDescent="0.25">
      <c r="A1371" s="820" t="s">
        <v>10800</v>
      </c>
      <c r="B1371" s="824" t="s">
        <v>10801</v>
      </c>
      <c r="C1371" s="820" t="b">
        <v>1</v>
      </c>
      <c r="D1371" s="820" t="b">
        <v>1</v>
      </c>
      <c r="E1371" s="820" t="b">
        <v>0</v>
      </c>
      <c r="F1371" s="820" t="b">
        <v>0</v>
      </c>
      <c r="G1371" s="820" t="b">
        <v>0</v>
      </c>
      <c r="H1371" s="820" t="b">
        <v>0</v>
      </c>
      <c r="I1371" s="820">
        <v>1</v>
      </c>
      <c r="J1371" s="820">
        <v>2</v>
      </c>
      <c r="K1371" s="820" t="s">
        <v>8454</v>
      </c>
      <c r="L1371" s="820" t="s">
        <v>19484</v>
      </c>
    </row>
    <row r="1372" spans="1:12" x14ac:dyDescent="0.25">
      <c r="A1372" s="820" t="s">
        <v>10802</v>
      </c>
      <c r="B1372" s="824" t="s">
        <v>10803</v>
      </c>
      <c r="C1372" s="820" t="b">
        <v>1</v>
      </c>
      <c r="D1372" s="820" t="b">
        <v>1</v>
      </c>
      <c r="E1372" s="820" t="b">
        <v>0</v>
      </c>
      <c r="F1372" s="820" t="b">
        <v>0</v>
      </c>
      <c r="G1372" s="820" t="b">
        <v>0</v>
      </c>
      <c r="H1372" s="820" t="b">
        <v>0</v>
      </c>
      <c r="I1372" s="820">
        <v>1</v>
      </c>
      <c r="J1372" s="820">
        <v>2</v>
      </c>
      <c r="K1372" s="820" t="s">
        <v>8454</v>
      </c>
      <c r="L1372" s="820" t="s">
        <v>19485</v>
      </c>
    </row>
    <row r="1373" spans="1:12" x14ac:dyDescent="0.25">
      <c r="A1373" s="820" t="s">
        <v>10804</v>
      </c>
      <c r="B1373" s="824" t="s">
        <v>10805</v>
      </c>
      <c r="C1373" s="820" t="b">
        <v>1</v>
      </c>
      <c r="D1373" s="820" t="b">
        <v>1</v>
      </c>
      <c r="E1373" s="820" t="b">
        <v>0</v>
      </c>
      <c r="F1373" s="820" t="b">
        <v>0</v>
      </c>
      <c r="G1373" s="820" t="b">
        <v>0</v>
      </c>
      <c r="H1373" s="820" t="b">
        <v>0</v>
      </c>
      <c r="I1373" s="820">
        <v>1</v>
      </c>
      <c r="J1373" s="820">
        <v>24</v>
      </c>
      <c r="K1373" s="820" t="s">
        <v>8454</v>
      </c>
      <c r="L1373" s="820" t="s">
        <v>19486</v>
      </c>
    </row>
    <row r="1374" spans="1:12" x14ac:dyDescent="0.25">
      <c r="A1374" s="820" t="s">
        <v>10806</v>
      </c>
      <c r="B1374" s="824" t="s">
        <v>10807</v>
      </c>
      <c r="C1374" s="820" t="b">
        <v>1</v>
      </c>
      <c r="D1374" s="820" t="b">
        <v>1</v>
      </c>
      <c r="E1374" s="820" t="b">
        <v>0</v>
      </c>
      <c r="F1374" s="820" t="b">
        <v>0</v>
      </c>
      <c r="G1374" s="820" t="b">
        <v>0</v>
      </c>
      <c r="H1374" s="820" t="b">
        <v>0</v>
      </c>
      <c r="I1374" s="820">
        <v>1</v>
      </c>
      <c r="J1374" s="820">
        <v>8</v>
      </c>
      <c r="K1374" s="820" t="s">
        <v>8454</v>
      </c>
      <c r="L1374" s="820" t="s">
        <v>19487</v>
      </c>
    </row>
    <row r="1375" spans="1:12" x14ac:dyDescent="0.25">
      <c r="A1375" s="820" t="s">
        <v>10808</v>
      </c>
      <c r="B1375" s="824" t="s">
        <v>10809</v>
      </c>
      <c r="C1375" s="820" t="b">
        <v>1</v>
      </c>
      <c r="D1375" s="820" t="b">
        <v>1</v>
      </c>
      <c r="E1375" s="820" t="b">
        <v>0</v>
      </c>
      <c r="F1375" s="820" t="b">
        <v>0</v>
      </c>
      <c r="G1375" s="820" t="b">
        <v>0</v>
      </c>
      <c r="H1375" s="820" t="b">
        <v>0</v>
      </c>
      <c r="I1375" s="820">
        <v>1</v>
      </c>
      <c r="J1375" s="820">
        <v>12</v>
      </c>
      <c r="K1375" s="820" t="s">
        <v>8454</v>
      </c>
      <c r="L1375" s="820" t="s">
        <v>19488</v>
      </c>
    </row>
    <row r="1376" spans="1:12" x14ac:dyDescent="0.25">
      <c r="A1376" s="820" t="s">
        <v>10810</v>
      </c>
      <c r="B1376" s="824" t="s">
        <v>10811</v>
      </c>
      <c r="C1376" s="820" t="b">
        <v>1</v>
      </c>
      <c r="D1376" s="820" t="b">
        <v>1</v>
      </c>
      <c r="E1376" s="820" t="b">
        <v>0</v>
      </c>
      <c r="F1376" s="820" t="b">
        <v>0</v>
      </c>
      <c r="G1376" s="820" t="b">
        <v>0</v>
      </c>
      <c r="H1376" s="820" t="b">
        <v>0</v>
      </c>
      <c r="I1376" s="820">
        <v>1</v>
      </c>
      <c r="J1376" s="820">
        <v>1</v>
      </c>
      <c r="K1376" s="820" t="s">
        <v>8454</v>
      </c>
      <c r="L1376" s="820" t="s">
        <v>19489</v>
      </c>
    </row>
    <row r="1377" spans="1:12" x14ac:dyDescent="0.25">
      <c r="A1377" s="820" t="s">
        <v>10812</v>
      </c>
      <c r="B1377" s="824" t="s">
        <v>10813</v>
      </c>
      <c r="C1377" s="820" t="b">
        <v>1</v>
      </c>
      <c r="D1377" s="820" t="b">
        <v>1</v>
      </c>
      <c r="E1377" s="820" t="b">
        <v>0</v>
      </c>
      <c r="F1377" s="820" t="b">
        <v>0</v>
      </c>
      <c r="G1377" s="820" t="b">
        <v>0</v>
      </c>
      <c r="H1377" s="820" t="b">
        <v>0</v>
      </c>
      <c r="I1377" s="820">
        <v>1</v>
      </c>
      <c r="J1377" s="820">
        <v>1</v>
      </c>
      <c r="K1377" s="820" t="s">
        <v>8454</v>
      </c>
      <c r="L1377" s="820" t="s">
        <v>19490</v>
      </c>
    </row>
    <row r="1378" spans="1:12" x14ac:dyDescent="0.25">
      <c r="A1378" s="820" t="s">
        <v>10814</v>
      </c>
      <c r="B1378" s="824" t="s">
        <v>10815</v>
      </c>
      <c r="C1378" s="820" t="b">
        <v>1</v>
      </c>
      <c r="D1378" s="820" t="b">
        <v>1</v>
      </c>
      <c r="E1378" s="820" t="b">
        <v>0</v>
      </c>
      <c r="F1378" s="820" t="b">
        <v>0</v>
      </c>
      <c r="G1378" s="820" t="b">
        <v>0</v>
      </c>
      <c r="H1378" s="820" t="b">
        <v>0</v>
      </c>
      <c r="I1378" s="820">
        <v>1</v>
      </c>
      <c r="J1378" s="820">
        <v>121</v>
      </c>
      <c r="K1378" s="820" t="s">
        <v>8454</v>
      </c>
      <c r="L1378" s="820" t="s">
        <v>19491</v>
      </c>
    </row>
    <row r="1379" spans="1:12" x14ac:dyDescent="0.25">
      <c r="A1379" s="820" t="s">
        <v>10816</v>
      </c>
      <c r="B1379" s="824" t="s">
        <v>10817</v>
      </c>
      <c r="C1379" s="820" t="b">
        <v>1</v>
      </c>
      <c r="D1379" s="820" t="b">
        <v>1</v>
      </c>
      <c r="E1379" s="820" t="b">
        <v>0</v>
      </c>
      <c r="F1379" s="820" t="b">
        <v>0</v>
      </c>
      <c r="G1379" s="820" t="b">
        <v>0</v>
      </c>
      <c r="H1379" s="820" t="b">
        <v>0</v>
      </c>
      <c r="I1379" s="820">
        <v>1</v>
      </c>
      <c r="J1379" s="820">
        <v>11</v>
      </c>
      <c r="K1379" s="820" t="s">
        <v>8454</v>
      </c>
      <c r="L1379" s="820" t="s">
        <v>19492</v>
      </c>
    </row>
    <row r="1380" spans="1:12" x14ac:dyDescent="0.25">
      <c r="A1380" s="820" t="s">
        <v>10818</v>
      </c>
      <c r="B1380" s="824" t="s">
        <v>10819</v>
      </c>
      <c r="C1380" s="820" t="b">
        <v>1</v>
      </c>
      <c r="D1380" s="820" t="b">
        <v>1</v>
      </c>
      <c r="E1380" s="820" t="b">
        <v>0</v>
      </c>
      <c r="F1380" s="820" t="b">
        <v>0</v>
      </c>
      <c r="G1380" s="820" t="b">
        <v>0</v>
      </c>
      <c r="H1380" s="820" t="b">
        <v>0</v>
      </c>
      <c r="I1380" s="820">
        <v>1</v>
      </c>
      <c r="J1380" s="820">
        <v>11</v>
      </c>
      <c r="K1380" s="820" t="s">
        <v>8454</v>
      </c>
      <c r="L1380" s="820" t="s">
        <v>19493</v>
      </c>
    </row>
    <row r="1381" spans="1:12" x14ac:dyDescent="0.25">
      <c r="A1381" s="820" t="s">
        <v>10820</v>
      </c>
      <c r="B1381" s="824" t="s">
        <v>10821</v>
      </c>
      <c r="C1381" s="820" t="b">
        <v>1</v>
      </c>
      <c r="D1381" s="820" t="b">
        <v>1</v>
      </c>
      <c r="E1381" s="820" t="b">
        <v>0</v>
      </c>
      <c r="F1381" s="820" t="b">
        <v>0</v>
      </c>
      <c r="G1381" s="820" t="b">
        <v>0</v>
      </c>
      <c r="H1381" s="820" t="b">
        <v>0</v>
      </c>
      <c r="I1381" s="820">
        <v>1</v>
      </c>
      <c r="J1381" s="820">
        <v>11</v>
      </c>
      <c r="K1381" s="820" t="s">
        <v>8454</v>
      </c>
      <c r="L1381" s="820" t="s">
        <v>19494</v>
      </c>
    </row>
    <row r="1382" spans="1:12" x14ac:dyDescent="0.25">
      <c r="A1382" s="820" t="s">
        <v>10822</v>
      </c>
      <c r="B1382" s="824" t="s">
        <v>10823</v>
      </c>
      <c r="C1382" s="820" t="b">
        <v>1</v>
      </c>
      <c r="D1382" s="820" t="b">
        <v>1</v>
      </c>
      <c r="E1382" s="820" t="b">
        <v>0</v>
      </c>
      <c r="F1382" s="820" t="b">
        <v>0</v>
      </c>
      <c r="G1382" s="820" t="b">
        <v>0</v>
      </c>
      <c r="H1382" s="820" t="b">
        <v>0</v>
      </c>
      <c r="I1382" s="820">
        <v>1</v>
      </c>
      <c r="J1382" s="820">
        <v>11</v>
      </c>
      <c r="K1382" s="820" t="s">
        <v>8454</v>
      </c>
      <c r="L1382" s="820" t="s">
        <v>19495</v>
      </c>
    </row>
    <row r="1383" spans="1:12" x14ac:dyDescent="0.25">
      <c r="A1383" s="820" t="s">
        <v>10824</v>
      </c>
      <c r="B1383" s="824" t="s">
        <v>10825</v>
      </c>
      <c r="C1383" s="820" t="b">
        <v>1</v>
      </c>
      <c r="D1383" s="820" t="b">
        <v>1</v>
      </c>
      <c r="E1383" s="820" t="b">
        <v>0</v>
      </c>
      <c r="F1383" s="820" t="b">
        <v>0</v>
      </c>
      <c r="G1383" s="820" t="b">
        <v>0</v>
      </c>
      <c r="H1383" s="820" t="b">
        <v>0</v>
      </c>
      <c r="I1383" s="820">
        <v>1</v>
      </c>
      <c r="J1383" s="820">
        <v>11</v>
      </c>
      <c r="K1383" s="820" t="s">
        <v>8454</v>
      </c>
      <c r="L1383" s="820" t="s">
        <v>19496</v>
      </c>
    </row>
    <row r="1384" spans="1:12" x14ac:dyDescent="0.25">
      <c r="A1384" s="820" t="s">
        <v>10826</v>
      </c>
      <c r="B1384" s="824" t="s">
        <v>10827</v>
      </c>
      <c r="C1384" s="820" t="b">
        <v>1</v>
      </c>
      <c r="D1384" s="820" t="b">
        <v>1</v>
      </c>
      <c r="E1384" s="820" t="b">
        <v>0</v>
      </c>
      <c r="F1384" s="820" t="b">
        <v>0</v>
      </c>
      <c r="G1384" s="820" t="b">
        <v>0</v>
      </c>
      <c r="H1384" s="820" t="b">
        <v>0</v>
      </c>
      <c r="I1384" s="820">
        <v>1</v>
      </c>
      <c r="J1384" s="820">
        <v>11</v>
      </c>
      <c r="K1384" s="820" t="s">
        <v>8454</v>
      </c>
      <c r="L1384" s="820" t="s">
        <v>19497</v>
      </c>
    </row>
    <row r="1385" spans="1:12" x14ac:dyDescent="0.25">
      <c r="A1385" s="820" t="s">
        <v>10828</v>
      </c>
      <c r="B1385" s="824" t="s">
        <v>10829</v>
      </c>
      <c r="C1385" s="820" t="b">
        <v>1</v>
      </c>
      <c r="D1385" s="820" t="b">
        <v>1</v>
      </c>
      <c r="E1385" s="820" t="b">
        <v>0</v>
      </c>
      <c r="F1385" s="820" t="b">
        <v>0</v>
      </c>
      <c r="G1385" s="820" t="b">
        <v>0</v>
      </c>
      <c r="H1385" s="820" t="b">
        <v>0</v>
      </c>
      <c r="I1385" s="820">
        <v>1</v>
      </c>
      <c r="J1385" s="820">
        <v>10</v>
      </c>
      <c r="K1385" s="820" t="s">
        <v>8454</v>
      </c>
      <c r="L1385" s="820" t="s">
        <v>19498</v>
      </c>
    </row>
    <row r="1386" spans="1:12" x14ac:dyDescent="0.25">
      <c r="A1386" s="820" t="s">
        <v>10830</v>
      </c>
      <c r="B1386" s="824" t="s">
        <v>10831</v>
      </c>
      <c r="C1386" s="820" t="b">
        <v>1</v>
      </c>
      <c r="D1386" s="820" t="b">
        <v>1</v>
      </c>
      <c r="E1386" s="820" t="b">
        <v>0</v>
      </c>
      <c r="F1386" s="820" t="b">
        <v>0</v>
      </c>
      <c r="G1386" s="820" t="b">
        <v>0</v>
      </c>
      <c r="H1386" s="820" t="b">
        <v>0</v>
      </c>
      <c r="I1386" s="820">
        <v>1</v>
      </c>
      <c r="J1386" s="820">
        <v>12</v>
      </c>
      <c r="K1386" s="820" t="s">
        <v>8454</v>
      </c>
      <c r="L1386" s="820" t="s">
        <v>19499</v>
      </c>
    </row>
    <row r="1387" spans="1:12" x14ac:dyDescent="0.25">
      <c r="A1387" s="820" t="s">
        <v>10832</v>
      </c>
      <c r="B1387" s="824" t="s">
        <v>10833</v>
      </c>
      <c r="C1387" s="820" t="b">
        <v>1</v>
      </c>
      <c r="D1387" s="820" t="b">
        <v>1</v>
      </c>
      <c r="E1387" s="820" t="b">
        <v>0</v>
      </c>
      <c r="F1387" s="820" t="b">
        <v>0</v>
      </c>
      <c r="G1387" s="820" t="b">
        <v>0</v>
      </c>
      <c r="H1387" s="820" t="b">
        <v>0</v>
      </c>
      <c r="I1387" s="820">
        <v>1</v>
      </c>
      <c r="J1387" s="820">
        <v>1</v>
      </c>
      <c r="K1387" s="820" t="s">
        <v>8454</v>
      </c>
      <c r="L1387" s="820" t="s">
        <v>19500</v>
      </c>
    </row>
    <row r="1388" spans="1:12" x14ac:dyDescent="0.25">
      <c r="A1388" s="820" t="s">
        <v>10834</v>
      </c>
      <c r="B1388" s="824" t="s">
        <v>10813</v>
      </c>
      <c r="C1388" s="820" t="b">
        <v>1</v>
      </c>
      <c r="D1388" s="820" t="b">
        <v>1</v>
      </c>
      <c r="E1388" s="820" t="b">
        <v>0</v>
      </c>
      <c r="F1388" s="820" t="b">
        <v>0</v>
      </c>
      <c r="G1388" s="820" t="b">
        <v>0</v>
      </c>
      <c r="H1388" s="820" t="b">
        <v>0</v>
      </c>
      <c r="I1388" s="820">
        <v>1</v>
      </c>
      <c r="J1388" s="820">
        <v>1</v>
      </c>
      <c r="K1388" s="820" t="s">
        <v>8454</v>
      </c>
      <c r="L1388" s="820" t="s">
        <v>19490</v>
      </c>
    </row>
    <row r="1389" spans="1:12" x14ac:dyDescent="0.25">
      <c r="A1389" s="820" t="s">
        <v>10835</v>
      </c>
      <c r="B1389" s="824" t="s">
        <v>10836</v>
      </c>
      <c r="C1389" s="820" t="b">
        <v>1</v>
      </c>
      <c r="D1389" s="820" t="b">
        <v>1</v>
      </c>
      <c r="E1389" s="820" t="b">
        <v>0</v>
      </c>
      <c r="F1389" s="820" t="b">
        <v>0</v>
      </c>
      <c r="G1389" s="820" t="b">
        <v>0</v>
      </c>
      <c r="H1389" s="820" t="b">
        <v>0</v>
      </c>
      <c r="I1389" s="820">
        <v>1</v>
      </c>
      <c r="J1389" s="820">
        <v>12</v>
      </c>
      <c r="K1389" s="820" t="s">
        <v>8454</v>
      </c>
      <c r="L1389" s="820" t="s">
        <v>19501</v>
      </c>
    </row>
    <row r="1390" spans="1:12" x14ac:dyDescent="0.25">
      <c r="A1390" s="820" t="s">
        <v>10837</v>
      </c>
      <c r="B1390" s="824" t="s">
        <v>10838</v>
      </c>
      <c r="C1390" s="820" t="b">
        <v>1</v>
      </c>
      <c r="D1390" s="820" t="b">
        <v>1</v>
      </c>
      <c r="E1390" s="820" t="b">
        <v>0</v>
      </c>
      <c r="F1390" s="820" t="b">
        <v>0</v>
      </c>
      <c r="G1390" s="820" t="b">
        <v>0</v>
      </c>
      <c r="H1390" s="820" t="b">
        <v>0</v>
      </c>
      <c r="I1390" s="820">
        <v>1</v>
      </c>
      <c r="J1390" s="820">
        <v>12</v>
      </c>
      <c r="K1390" s="820" t="s">
        <v>8454</v>
      </c>
      <c r="L1390" s="820" t="s">
        <v>19502</v>
      </c>
    </row>
    <row r="1391" spans="1:12" x14ac:dyDescent="0.25">
      <c r="A1391" s="820" t="s">
        <v>10839</v>
      </c>
      <c r="B1391" s="824" t="s">
        <v>10840</v>
      </c>
      <c r="C1391" s="820" t="b">
        <v>1</v>
      </c>
      <c r="D1391" s="820" t="b">
        <v>1</v>
      </c>
      <c r="E1391" s="820" t="b">
        <v>0</v>
      </c>
      <c r="F1391" s="820" t="b">
        <v>0</v>
      </c>
      <c r="G1391" s="820" t="b">
        <v>0</v>
      </c>
      <c r="H1391" s="820" t="b">
        <v>0</v>
      </c>
      <c r="I1391" s="820">
        <v>1</v>
      </c>
      <c r="J1391" s="820">
        <v>12</v>
      </c>
      <c r="K1391" s="820" t="s">
        <v>8454</v>
      </c>
      <c r="L1391" s="820" t="s">
        <v>19503</v>
      </c>
    </row>
    <row r="1392" spans="1:12" x14ac:dyDescent="0.25">
      <c r="A1392" s="820" t="s">
        <v>10841</v>
      </c>
      <c r="B1392" s="824" t="s">
        <v>10842</v>
      </c>
      <c r="C1392" s="820" t="b">
        <v>1</v>
      </c>
      <c r="D1392" s="820" t="b">
        <v>1</v>
      </c>
      <c r="E1392" s="820" t="b">
        <v>0</v>
      </c>
      <c r="F1392" s="820" t="b">
        <v>0</v>
      </c>
      <c r="G1392" s="820" t="b">
        <v>0</v>
      </c>
      <c r="H1392" s="820" t="b">
        <v>0</v>
      </c>
      <c r="I1392" s="820">
        <v>1</v>
      </c>
      <c r="J1392" s="820">
        <v>1</v>
      </c>
      <c r="K1392" s="820" t="s">
        <v>8454</v>
      </c>
      <c r="L1392" s="820" t="s">
        <v>19504</v>
      </c>
    </row>
    <row r="1393" spans="1:12" x14ac:dyDescent="0.25">
      <c r="A1393" s="820" t="s">
        <v>10843</v>
      </c>
      <c r="B1393" s="824" t="s">
        <v>10844</v>
      </c>
      <c r="C1393" s="820" t="b">
        <v>1</v>
      </c>
      <c r="D1393" s="820" t="b">
        <v>1</v>
      </c>
      <c r="E1393" s="820" t="b">
        <v>0</v>
      </c>
      <c r="F1393" s="820" t="b">
        <v>0</v>
      </c>
      <c r="G1393" s="820" t="b">
        <v>0</v>
      </c>
      <c r="H1393" s="820" t="b">
        <v>0</v>
      </c>
      <c r="I1393" s="820">
        <v>1</v>
      </c>
      <c r="J1393" s="820">
        <v>1</v>
      </c>
      <c r="K1393" s="820" t="s">
        <v>8454</v>
      </c>
      <c r="L1393" s="820" t="s">
        <v>19505</v>
      </c>
    </row>
    <row r="1394" spans="1:12" x14ac:dyDescent="0.25">
      <c r="A1394" s="820" t="s">
        <v>10845</v>
      </c>
      <c r="B1394" s="824" t="s">
        <v>10846</v>
      </c>
      <c r="C1394" s="820" t="b">
        <v>1</v>
      </c>
      <c r="D1394" s="820" t="b">
        <v>1</v>
      </c>
      <c r="E1394" s="820" t="b">
        <v>0</v>
      </c>
      <c r="F1394" s="820" t="b">
        <v>0</v>
      </c>
      <c r="G1394" s="820" t="b">
        <v>0</v>
      </c>
      <c r="H1394" s="820" t="b">
        <v>0</v>
      </c>
      <c r="I1394" s="820">
        <v>1</v>
      </c>
      <c r="J1394" s="820">
        <v>12</v>
      </c>
      <c r="K1394" s="820" t="s">
        <v>8454</v>
      </c>
      <c r="L1394" s="820" t="s">
        <v>19506</v>
      </c>
    </row>
    <row r="1395" spans="1:12" x14ac:dyDescent="0.25">
      <c r="A1395" s="820" t="s">
        <v>10847</v>
      </c>
      <c r="B1395" s="824" t="s">
        <v>10848</v>
      </c>
      <c r="C1395" s="820" t="b">
        <v>1</v>
      </c>
      <c r="D1395" s="820" t="b">
        <v>1</v>
      </c>
      <c r="E1395" s="820" t="b">
        <v>0</v>
      </c>
      <c r="F1395" s="820" t="b">
        <v>0</v>
      </c>
      <c r="G1395" s="820" t="b">
        <v>0</v>
      </c>
      <c r="H1395" s="820" t="b">
        <v>0</v>
      </c>
      <c r="I1395" s="820">
        <v>1</v>
      </c>
      <c r="J1395" s="820">
        <v>10</v>
      </c>
      <c r="K1395" s="820" t="s">
        <v>8454</v>
      </c>
      <c r="L1395" s="820" t="s">
        <v>19507</v>
      </c>
    </row>
    <row r="1396" spans="1:12" x14ac:dyDescent="0.25">
      <c r="A1396" s="820" t="s">
        <v>10849</v>
      </c>
      <c r="B1396" s="824" t="s">
        <v>10850</v>
      </c>
      <c r="C1396" s="820" t="b">
        <v>1</v>
      </c>
      <c r="D1396" s="820" t="b">
        <v>1</v>
      </c>
      <c r="E1396" s="820" t="b">
        <v>0</v>
      </c>
      <c r="F1396" s="820" t="b">
        <v>0</v>
      </c>
      <c r="G1396" s="820" t="b">
        <v>0</v>
      </c>
      <c r="H1396" s="820" t="b">
        <v>0</v>
      </c>
      <c r="I1396" s="820">
        <v>1</v>
      </c>
      <c r="J1396" s="820">
        <v>12</v>
      </c>
      <c r="K1396" s="820" t="s">
        <v>8454</v>
      </c>
      <c r="L1396" s="820" t="s">
        <v>19508</v>
      </c>
    </row>
    <row r="1397" spans="1:12" x14ac:dyDescent="0.25">
      <c r="A1397" s="820" t="s">
        <v>10851</v>
      </c>
      <c r="B1397" s="824" t="s">
        <v>10852</v>
      </c>
      <c r="C1397" s="820" t="b">
        <v>1</v>
      </c>
      <c r="D1397" s="820" t="b">
        <v>1</v>
      </c>
      <c r="E1397" s="820" t="b">
        <v>0</v>
      </c>
      <c r="F1397" s="820" t="b">
        <v>0</v>
      </c>
      <c r="G1397" s="820" t="b">
        <v>0</v>
      </c>
      <c r="H1397" s="820" t="b">
        <v>0</v>
      </c>
      <c r="I1397" s="820">
        <v>1</v>
      </c>
      <c r="J1397" s="820">
        <v>1</v>
      </c>
      <c r="K1397" s="820" t="s">
        <v>8454</v>
      </c>
      <c r="L1397" s="820" t="s">
        <v>19509</v>
      </c>
    </row>
    <row r="1398" spans="1:12" x14ac:dyDescent="0.25">
      <c r="A1398" s="820" t="s">
        <v>10853</v>
      </c>
      <c r="B1398" s="824" t="s">
        <v>10854</v>
      </c>
      <c r="C1398" s="820" t="b">
        <v>1</v>
      </c>
      <c r="D1398" s="820" t="b">
        <v>1</v>
      </c>
      <c r="E1398" s="820" t="b">
        <v>0</v>
      </c>
      <c r="F1398" s="820" t="b">
        <v>0</v>
      </c>
      <c r="G1398" s="820" t="b">
        <v>0</v>
      </c>
      <c r="H1398" s="820" t="b">
        <v>0</v>
      </c>
      <c r="I1398" s="820">
        <v>1</v>
      </c>
      <c r="J1398" s="820">
        <v>1</v>
      </c>
      <c r="K1398" s="820" t="s">
        <v>8454</v>
      </c>
      <c r="L1398" s="820" t="s">
        <v>19510</v>
      </c>
    </row>
    <row r="1399" spans="1:12" x14ac:dyDescent="0.25">
      <c r="A1399" s="820" t="s">
        <v>10855</v>
      </c>
      <c r="B1399" s="824" t="s">
        <v>10856</v>
      </c>
      <c r="C1399" s="820" t="b">
        <v>1</v>
      </c>
      <c r="D1399" s="820" t="b">
        <v>1</v>
      </c>
      <c r="E1399" s="820" t="b">
        <v>0</v>
      </c>
      <c r="F1399" s="820" t="b">
        <v>0</v>
      </c>
      <c r="G1399" s="820" t="b">
        <v>0</v>
      </c>
      <c r="H1399" s="820" t="b">
        <v>0</v>
      </c>
      <c r="I1399" s="820">
        <v>1</v>
      </c>
      <c r="J1399" s="820">
        <v>1</v>
      </c>
      <c r="K1399" s="820" t="s">
        <v>8454</v>
      </c>
      <c r="L1399" s="820" t="s">
        <v>19511</v>
      </c>
    </row>
    <row r="1400" spans="1:12" x14ac:dyDescent="0.25">
      <c r="A1400" s="820" t="s">
        <v>10857</v>
      </c>
      <c r="B1400" s="824" t="s">
        <v>10858</v>
      </c>
      <c r="C1400" s="820" t="b">
        <v>1</v>
      </c>
      <c r="D1400" s="820" t="b">
        <v>1</v>
      </c>
      <c r="E1400" s="820" t="b">
        <v>0</v>
      </c>
      <c r="F1400" s="820" t="b">
        <v>0</v>
      </c>
      <c r="G1400" s="820" t="b">
        <v>0</v>
      </c>
      <c r="H1400" s="820" t="b">
        <v>0</v>
      </c>
      <c r="I1400" s="820">
        <v>1</v>
      </c>
      <c r="J1400" s="820">
        <v>1</v>
      </c>
      <c r="K1400" s="820" t="s">
        <v>8454</v>
      </c>
      <c r="L1400" s="820" t="s">
        <v>19512</v>
      </c>
    </row>
    <row r="1401" spans="1:12" x14ac:dyDescent="0.25">
      <c r="A1401" s="820" t="s">
        <v>10859</v>
      </c>
      <c r="B1401" s="824" t="s">
        <v>10860</v>
      </c>
      <c r="C1401" s="820" t="b">
        <v>1</v>
      </c>
      <c r="D1401" s="820" t="b">
        <v>1</v>
      </c>
      <c r="E1401" s="820" t="b">
        <v>0</v>
      </c>
      <c r="F1401" s="820" t="b">
        <v>0</v>
      </c>
      <c r="G1401" s="820" t="b">
        <v>0</v>
      </c>
      <c r="H1401" s="820" t="b">
        <v>0</v>
      </c>
      <c r="I1401" s="820">
        <v>1</v>
      </c>
      <c r="J1401" s="820">
        <v>256</v>
      </c>
      <c r="K1401" s="820" t="s">
        <v>8454</v>
      </c>
      <c r="L1401" s="820" t="s">
        <v>19513</v>
      </c>
    </row>
    <row r="1402" spans="1:12" x14ac:dyDescent="0.25">
      <c r="A1402" s="820" t="s">
        <v>10861</v>
      </c>
      <c r="B1402" s="824" t="s">
        <v>10862</v>
      </c>
      <c r="C1402" s="820" t="b">
        <v>1</v>
      </c>
      <c r="D1402" s="820" t="b">
        <v>1</v>
      </c>
      <c r="E1402" s="820" t="b">
        <v>0</v>
      </c>
      <c r="F1402" s="820" t="b">
        <v>0</v>
      </c>
      <c r="G1402" s="820" t="b">
        <v>0</v>
      </c>
      <c r="H1402" s="820" t="b">
        <v>0</v>
      </c>
      <c r="I1402" s="820">
        <v>1</v>
      </c>
      <c r="J1402" s="820">
        <v>16</v>
      </c>
      <c r="K1402" s="820" t="s">
        <v>8454</v>
      </c>
      <c r="L1402" s="820" t="s">
        <v>19514</v>
      </c>
    </row>
    <row r="1403" spans="1:12" x14ac:dyDescent="0.25">
      <c r="A1403" s="820" t="s">
        <v>10863</v>
      </c>
      <c r="B1403" s="824" t="s">
        <v>10864</v>
      </c>
      <c r="C1403" s="820" t="b">
        <v>1</v>
      </c>
      <c r="D1403" s="820" t="b">
        <v>1</v>
      </c>
      <c r="E1403" s="820" t="b">
        <v>0</v>
      </c>
      <c r="F1403" s="820" t="b">
        <v>0</v>
      </c>
      <c r="G1403" s="820" t="b">
        <v>0</v>
      </c>
      <c r="H1403" s="820" t="b">
        <v>0</v>
      </c>
      <c r="I1403" s="820">
        <v>1</v>
      </c>
      <c r="J1403" s="820">
        <v>16</v>
      </c>
      <c r="K1403" s="820" t="s">
        <v>8454</v>
      </c>
      <c r="L1403" s="820" t="s">
        <v>19515</v>
      </c>
    </row>
    <row r="1404" spans="1:12" x14ac:dyDescent="0.25">
      <c r="A1404" s="820" t="s">
        <v>10865</v>
      </c>
      <c r="B1404" s="824" t="s">
        <v>10866</v>
      </c>
      <c r="C1404" s="820" t="b">
        <v>1</v>
      </c>
      <c r="D1404" s="820" t="b">
        <v>1</v>
      </c>
      <c r="E1404" s="820" t="b">
        <v>0</v>
      </c>
      <c r="F1404" s="820" t="b">
        <v>0</v>
      </c>
      <c r="G1404" s="820" t="b">
        <v>0</v>
      </c>
      <c r="H1404" s="820" t="b">
        <v>0</v>
      </c>
      <c r="I1404" s="820">
        <v>1</v>
      </c>
      <c r="J1404" s="820">
        <v>16</v>
      </c>
      <c r="K1404" s="820" t="s">
        <v>8454</v>
      </c>
      <c r="L1404" s="820" t="s">
        <v>19516</v>
      </c>
    </row>
    <row r="1405" spans="1:12" x14ac:dyDescent="0.25">
      <c r="A1405" s="820" t="s">
        <v>10867</v>
      </c>
      <c r="B1405" s="824" t="s">
        <v>10868</v>
      </c>
      <c r="C1405" s="820" t="b">
        <v>1</v>
      </c>
      <c r="D1405" s="820" t="b">
        <v>1</v>
      </c>
      <c r="E1405" s="820" t="b">
        <v>0</v>
      </c>
      <c r="F1405" s="820" t="b">
        <v>0</v>
      </c>
      <c r="G1405" s="820" t="b">
        <v>0</v>
      </c>
      <c r="H1405" s="820" t="b">
        <v>0</v>
      </c>
      <c r="I1405" s="820">
        <v>1</v>
      </c>
      <c r="J1405" s="820">
        <v>16</v>
      </c>
      <c r="K1405" s="820" t="s">
        <v>8454</v>
      </c>
      <c r="L1405" s="820" t="s">
        <v>19517</v>
      </c>
    </row>
    <row r="1406" spans="1:12" x14ac:dyDescent="0.25">
      <c r="A1406" s="820" t="s">
        <v>10869</v>
      </c>
      <c r="B1406" s="824" t="s">
        <v>10870</v>
      </c>
      <c r="C1406" s="820" t="b">
        <v>1</v>
      </c>
      <c r="D1406" s="820" t="b">
        <v>1</v>
      </c>
      <c r="E1406" s="820" t="b">
        <v>0</v>
      </c>
      <c r="F1406" s="820" t="b">
        <v>0</v>
      </c>
      <c r="G1406" s="820" t="b">
        <v>0</v>
      </c>
      <c r="H1406" s="820" t="b">
        <v>0</v>
      </c>
      <c r="I1406" s="820">
        <v>1</v>
      </c>
      <c r="J1406" s="820">
        <v>16</v>
      </c>
      <c r="K1406" s="820" t="s">
        <v>8454</v>
      </c>
      <c r="L1406" s="820" t="s">
        <v>19518</v>
      </c>
    </row>
    <row r="1407" spans="1:12" x14ac:dyDescent="0.25">
      <c r="A1407" s="820" t="s">
        <v>10871</v>
      </c>
      <c r="B1407" s="824" t="s">
        <v>10872</v>
      </c>
      <c r="C1407" s="820" t="b">
        <v>1</v>
      </c>
      <c r="D1407" s="820" t="b">
        <v>1</v>
      </c>
      <c r="E1407" s="820" t="b">
        <v>0</v>
      </c>
      <c r="F1407" s="820" t="b">
        <v>0</v>
      </c>
      <c r="G1407" s="820" t="b">
        <v>0</v>
      </c>
      <c r="H1407" s="820" t="b">
        <v>0</v>
      </c>
      <c r="I1407" s="820">
        <v>1</v>
      </c>
      <c r="J1407" s="820">
        <v>16</v>
      </c>
      <c r="K1407" s="820" t="s">
        <v>8454</v>
      </c>
      <c r="L1407" s="820" t="s">
        <v>19519</v>
      </c>
    </row>
    <row r="1408" spans="1:12" x14ac:dyDescent="0.25">
      <c r="A1408" s="820" t="s">
        <v>10873</v>
      </c>
      <c r="B1408" s="824" t="s">
        <v>10874</v>
      </c>
      <c r="C1408" s="820" t="b">
        <v>1</v>
      </c>
      <c r="D1408" s="820" t="b">
        <v>1</v>
      </c>
      <c r="E1408" s="820" t="b">
        <v>0</v>
      </c>
      <c r="F1408" s="820" t="b">
        <v>0</v>
      </c>
      <c r="G1408" s="820" t="b">
        <v>0</v>
      </c>
      <c r="H1408" s="820" t="b">
        <v>0</v>
      </c>
      <c r="I1408" s="820">
        <v>1</v>
      </c>
      <c r="J1408" s="820">
        <v>9</v>
      </c>
      <c r="K1408" s="820" t="s">
        <v>8454</v>
      </c>
      <c r="L1408" s="820" t="s">
        <v>19520</v>
      </c>
    </row>
    <row r="1409" spans="1:12" x14ac:dyDescent="0.25">
      <c r="A1409" s="820" t="s">
        <v>10875</v>
      </c>
      <c r="B1409" s="824" t="s">
        <v>10876</v>
      </c>
      <c r="C1409" s="820" t="b">
        <v>1</v>
      </c>
      <c r="D1409" s="820" t="b">
        <v>1</v>
      </c>
      <c r="E1409" s="820" t="b">
        <v>0</v>
      </c>
      <c r="F1409" s="820" t="b">
        <v>0</v>
      </c>
      <c r="G1409" s="820" t="b">
        <v>0</v>
      </c>
      <c r="H1409" s="820" t="b">
        <v>0</v>
      </c>
      <c r="I1409" s="820">
        <v>1</v>
      </c>
      <c r="J1409" s="820">
        <v>12</v>
      </c>
      <c r="K1409" s="820" t="s">
        <v>8454</v>
      </c>
      <c r="L1409" s="820" t="s">
        <v>19521</v>
      </c>
    </row>
    <row r="1410" spans="1:12" x14ac:dyDescent="0.25">
      <c r="A1410" s="820" t="s">
        <v>10877</v>
      </c>
      <c r="B1410" s="824" t="s">
        <v>10878</v>
      </c>
      <c r="C1410" s="820" t="b">
        <v>1</v>
      </c>
      <c r="D1410" s="820" t="b">
        <v>1</v>
      </c>
      <c r="E1410" s="820" t="b">
        <v>0</v>
      </c>
      <c r="F1410" s="820" t="b">
        <v>0</v>
      </c>
      <c r="G1410" s="820" t="b">
        <v>0</v>
      </c>
      <c r="H1410" s="820" t="b">
        <v>0</v>
      </c>
      <c r="I1410" s="820">
        <v>1</v>
      </c>
      <c r="J1410" s="820">
        <v>1</v>
      </c>
      <c r="K1410" s="820" t="s">
        <v>8454</v>
      </c>
      <c r="L1410" s="820" t="s">
        <v>19522</v>
      </c>
    </row>
    <row r="1411" spans="1:12" x14ac:dyDescent="0.25">
      <c r="A1411" s="820" t="s">
        <v>10879</v>
      </c>
      <c r="B1411" s="824" t="s">
        <v>10858</v>
      </c>
      <c r="C1411" s="820" t="b">
        <v>1</v>
      </c>
      <c r="D1411" s="820" t="b">
        <v>1</v>
      </c>
      <c r="E1411" s="820" t="b">
        <v>0</v>
      </c>
      <c r="F1411" s="820" t="b">
        <v>0</v>
      </c>
      <c r="G1411" s="820" t="b">
        <v>0</v>
      </c>
      <c r="H1411" s="820" t="b">
        <v>0</v>
      </c>
      <c r="I1411" s="820">
        <v>1</v>
      </c>
      <c r="J1411" s="820">
        <v>1</v>
      </c>
      <c r="K1411" s="820" t="s">
        <v>8454</v>
      </c>
      <c r="L1411" s="820" t="s">
        <v>19512</v>
      </c>
    </row>
    <row r="1412" spans="1:12" x14ac:dyDescent="0.25">
      <c r="A1412" s="820" t="s">
        <v>10880</v>
      </c>
      <c r="B1412" s="824" t="s">
        <v>10881</v>
      </c>
      <c r="C1412" s="820" t="b">
        <v>1</v>
      </c>
      <c r="D1412" s="820" t="b">
        <v>1</v>
      </c>
      <c r="E1412" s="820" t="b">
        <v>0</v>
      </c>
      <c r="F1412" s="820" t="b">
        <v>0</v>
      </c>
      <c r="G1412" s="820" t="b">
        <v>0</v>
      </c>
      <c r="H1412" s="820" t="b">
        <v>0</v>
      </c>
      <c r="I1412" s="820">
        <v>1</v>
      </c>
      <c r="J1412" s="820">
        <v>34</v>
      </c>
      <c r="K1412" s="820" t="s">
        <v>8454</v>
      </c>
      <c r="L1412" s="820" t="s">
        <v>19523</v>
      </c>
    </row>
    <row r="1413" spans="1:12" x14ac:dyDescent="0.25">
      <c r="A1413" s="820" t="s">
        <v>10882</v>
      </c>
      <c r="B1413" s="824" t="s">
        <v>10883</v>
      </c>
      <c r="C1413" s="820" t="b">
        <v>1</v>
      </c>
      <c r="D1413" s="820" t="b">
        <v>1</v>
      </c>
      <c r="E1413" s="820" t="b">
        <v>0</v>
      </c>
      <c r="F1413" s="820" t="b">
        <v>0</v>
      </c>
      <c r="G1413" s="820" t="b">
        <v>0</v>
      </c>
      <c r="H1413" s="820" t="b">
        <v>0</v>
      </c>
      <c r="I1413" s="820">
        <v>1</v>
      </c>
      <c r="J1413" s="820">
        <v>17</v>
      </c>
      <c r="K1413" s="820" t="s">
        <v>8454</v>
      </c>
      <c r="L1413" s="820" t="s">
        <v>19524</v>
      </c>
    </row>
    <row r="1414" spans="1:12" x14ac:dyDescent="0.25">
      <c r="A1414" s="820" t="s">
        <v>10884</v>
      </c>
      <c r="B1414" s="824" t="s">
        <v>10885</v>
      </c>
      <c r="C1414" s="820" t="b">
        <v>1</v>
      </c>
      <c r="D1414" s="820" t="b">
        <v>1</v>
      </c>
      <c r="E1414" s="820" t="b">
        <v>0</v>
      </c>
      <c r="F1414" s="820" t="b">
        <v>0</v>
      </c>
      <c r="G1414" s="820" t="b">
        <v>0</v>
      </c>
      <c r="H1414" s="820" t="b">
        <v>0</v>
      </c>
      <c r="I1414" s="820">
        <v>1</v>
      </c>
      <c r="J1414" s="820">
        <v>17</v>
      </c>
      <c r="K1414" s="820" t="s">
        <v>8454</v>
      </c>
      <c r="L1414" s="820" t="s">
        <v>19525</v>
      </c>
    </row>
    <row r="1415" spans="1:12" x14ac:dyDescent="0.25">
      <c r="A1415" s="820" t="s">
        <v>10886</v>
      </c>
      <c r="B1415" s="824" t="s">
        <v>10887</v>
      </c>
      <c r="C1415" s="820" t="b">
        <v>1</v>
      </c>
      <c r="D1415" s="820" t="b">
        <v>1</v>
      </c>
      <c r="E1415" s="820" t="b">
        <v>0</v>
      </c>
      <c r="F1415" s="820" t="b">
        <v>0</v>
      </c>
      <c r="G1415" s="820" t="b">
        <v>0</v>
      </c>
      <c r="H1415" s="820" t="b">
        <v>0</v>
      </c>
      <c r="I1415" s="820">
        <v>1</v>
      </c>
      <c r="J1415" s="820">
        <v>2</v>
      </c>
      <c r="K1415" s="820" t="s">
        <v>8454</v>
      </c>
      <c r="L1415" s="820" t="s">
        <v>19526</v>
      </c>
    </row>
    <row r="1416" spans="1:12" x14ac:dyDescent="0.25">
      <c r="A1416" s="820" t="s">
        <v>10888</v>
      </c>
      <c r="B1416" s="824" t="s">
        <v>10889</v>
      </c>
      <c r="C1416" s="820" t="b">
        <v>1</v>
      </c>
      <c r="D1416" s="820" t="b">
        <v>1</v>
      </c>
      <c r="E1416" s="820" t="b">
        <v>0</v>
      </c>
      <c r="F1416" s="820" t="b">
        <v>0</v>
      </c>
      <c r="G1416" s="820" t="b">
        <v>0</v>
      </c>
      <c r="H1416" s="820" t="b">
        <v>0</v>
      </c>
      <c r="I1416" s="820">
        <v>1</v>
      </c>
      <c r="J1416" s="820">
        <v>2</v>
      </c>
      <c r="K1416" s="820" t="s">
        <v>8454</v>
      </c>
      <c r="L1416" s="820" t="s">
        <v>19527</v>
      </c>
    </row>
    <row r="1417" spans="1:12" x14ac:dyDescent="0.25">
      <c r="A1417" s="820" t="s">
        <v>10890</v>
      </c>
      <c r="B1417" s="824" t="s">
        <v>10891</v>
      </c>
      <c r="C1417" s="820" t="b">
        <v>1</v>
      </c>
      <c r="D1417" s="820" t="b">
        <v>1</v>
      </c>
      <c r="E1417" s="820" t="b">
        <v>0</v>
      </c>
      <c r="F1417" s="820" t="b">
        <v>0</v>
      </c>
      <c r="G1417" s="820" t="b">
        <v>0</v>
      </c>
      <c r="H1417" s="820" t="b">
        <v>0</v>
      </c>
      <c r="I1417" s="820">
        <v>1</v>
      </c>
      <c r="J1417" s="820">
        <v>2</v>
      </c>
      <c r="K1417" s="820" t="s">
        <v>8454</v>
      </c>
      <c r="L1417" s="820" t="s">
        <v>19528</v>
      </c>
    </row>
    <row r="1418" spans="1:12" x14ac:dyDescent="0.25">
      <c r="A1418" s="820" t="s">
        <v>10892</v>
      </c>
      <c r="B1418" s="824" t="s">
        <v>10893</v>
      </c>
      <c r="C1418" s="820" t="b">
        <v>1</v>
      </c>
      <c r="D1418" s="820" t="b">
        <v>1</v>
      </c>
      <c r="E1418" s="820" t="b">
        <v>0</v>
      </c>
      <c r="F1418" s="820" t="b">
        <v>0</v>
      </c>
      <c r="G1418" s="820" t="b">
        <v>0</v>
      </c>
      <c r="H1418" s="820" t="b">
        <v>0</v>
      </c>
      <c r="I1418" s="820">
        <v>1</v>
      </c>
      <c r="J1418" s="820">
        <v>34</v>
      </c>
      <c r="K1418" s="820" t="s">
        <v>8454</v>
      </c>
      <c r="L1418" s="820" t="s">
        <v>19529</v>
      </c>
    </row>
    <row r="1419" spans="1:12" x14ac:dyDescent="0.25">
      <c r="A1419" s="820" t="s">
        <v>10894</v>
      </c>
      <c r="B1419" s="824" t="s">
        <v>10895</v>
      </c>
      <c r="C1419" s="820" t="b">
        <v>1</v>
      </c>
      <c r="D1419" s="820" t="b">
        <v>1</v>
      </c>
      <c r="E1419" s="820" t="b">
        <v>0</v>
      </c>
      <c r="F1419" s="820" t="b">
        <v>0</v>
      </c>
      <c r="G1419" s="820" t="b">
        <v>0</v>
      </c>
      <c r="H1419" s="820" t="b">
        <v>0</v>
      </c>
      <c r="I1419" s="820">
        <v>1</v>
      </c>
      <c r="J1419" s="820">
        <v>8</v>
      </c>
      <c r="K1419" s="820" t="s">
        <v>8454</v>
      </c>
      <c r="L1419" s="820" t="s">
        <v>19530</v>
      </c>
    </row>
    <row r="1420" spans="1:12" x14ac:dyDescent="0.25">
      <c r="A1420" s="820" t="s">
        <v>10896</v>
      </c>
      <c r="B1420" s="824" t="s">
        <v>10897</v>
      </c>
      <c r="C1420" s="820" t="b">
        <v>1</v>
      </c>
      <c r="D1420" s="820" t="b">
        <v>1</v>
      </c>
      <c r="E1420" s="820" t="b">
        <v>0</v>
      </c>
      <c r="F1420" s="820" t="b">
        <v>0</v>
      </c>
      <c r="G1420" s="820" t="b">
        <v>0</v>
      </c>
      <c r="H1420" s="820" t="b">
        <v>0</v>
      </c>
      <c r="I1420" s="820">
        <v>1</v>
      </c>
      <c r="J1420" s="820">
        <v>12</v>
      </c>
      <c r="K1420" s="820" t="s">
        <v>8454</v>
      </c>
      <c r="L1420" s="820" t="s">
        <v>19531</v>
      </c>
    </row>
    <row r="1421" spans="1:12" x14ac:dyDescent="0.25">
      <c r="A1421" s="820" t="s">
        <v>10898</v>
      </c>
      <c r="B1421" s="824" t="s">
        <v>10899</v>
      </c>
      <c r="C1421" s="820" t="b">
        <v>1</v>
      </c>
      <c r="D1421" s="820" t="b">
        <v>1</v>
      </c>
      <c r="E1421" s="820" t="b">
        <v>0</v>
      </c>
      <c r="F1421" s="820" t="b">
        <v>0</v>
      </c>
      <c r="G1421" s="820" t="b">
        <v>0</v>
      </c>
      <c r="H1421" s="820" t="b">
        <v>0</v>
      </c>
      <c r="I1421" s="820">
        <v>1</v>
      </c>
      <c r="J1421" s="820">
        <v>1</v>
      </c>
      <c r="K1421" s="820" t="s">
        <v>8454</v>
      </c>
      <c r="L1421" s="820" t="s">
        <v>19532</v>
      </c>
    </row>
    <row r="1422" spans="1:12" x14ac:dyDescent="0.25">
      <c r="A1422" s="820" t="s">
        <v>10900</v>
      </c>
      <c r="B1422" s="824" t="s">
        <v>10901</v>
      </c>
      <c r="C1422" s="820" t="b">
        <v>1</v>
      </c>
      <c r="D1422" s="820" t="b">
        <v>1</v>
      </c>
      <c r="E1422" s="820" t="b">
        <v>0</v>
      </c>
      <c r="F1422" s="820" t="b">
        <v>0</v>
      </c>
      <c r="G1422" s="820" t="b">
        <v>0</v>
      </c>
      <c r="H1422" s="820" t="b">
        <v>0</v>
      </c>
      <c r="I1422" s="820">
        <v>1</v>
      </c>
      <c r="J1422" s="820">
        <v>1</v>
      </c>
      <c r="K1422" s="820" t="s">
        <v>8454</v>
      </c>
      <c r="L1422" s="820" t="s">
        <v>19533</v>
      </c>
    </row>
    <row r="1423" spans="1:12" x14ac:dyDescent="0.25">
      <c r="A1423" s="820" t="s">
        <v>10902</v>
      </c>
      <c r="B1423" s="824" t="s">
        <v>10903</v>
      </c>
      <c r="C1423" s="820" t="b">
        <v>1</v>
      </c>
      <c r="D1423" s="820" t="b">
        <v>1</v>
      </c>
      <c r="E1423" s="820" t="b">
        <v>0</v>
      </c>
      <c r="F1423" s="820" t="b">
        <v>0</v>
      </c>
      <c r="G1423" s="820" t="b">
        <v>0</v>
      </c>
      <c r="H1423" s="820" t="b">
        <v>0</v>
      </c>
      <c r="I1423" s="820">
        <v>1</v>
      </c>
      <c r="J1423" s="820">
        <v>256</v>
      </c>
      <c r="K1423" s="820" t="s">
        <v>8454</v>
      </c>
      <c r="L1423" s="820" t="s">
        <v>19534</v>
      </c>
    </row>
    <row r="1424" spans="1:12" x14ac:dyDescent="0.25">
      <c r="A1424" s="820" t="s">
        <v>10904</v>
      </c>
      <c r="B1424" s="824" t="s">
        <v>10905</v>
      </c>
      <c r="C1424" s="820" t="b">
        <v>1</v>
      </c>
      <c r="D1424" s="820" t="b">
        <v>1</v>
      </c>
      <c r="E1424" s="820" t="b">
        <v>0</v>
      </c>
      <c r="F1424" s="820" t="b">
        <v>0</v>
      </c>
      <c r="G1424" s="820" t="b">
        <v>0</v>
      </c>
      <c r="H1424" s="820" t="b">
        <v>0</v>
      </c>
      <c r="I1424" s="820">
        <v>1</v>
      </c>
      <c r="J1424" s="820">
        <v>16</v>
      </c>
      <c r="K1424" s="820" t="s">
        <v>8454</v>
      </c>
      <c r="L1424" s="820" t="s">
        <v>19535</v>
      </c>
    </row>
    <row r="1425" spans="1:12" x14ac:dyDescent="0.25">
      <c r="A1425" s="820" t="s">
        <v>10906</v>
      </c>
      <c r="B1425" s="824" t="s">
        <v>10907</v>
      </c>
      <c r="C1425" s="820" t="b">
        <v>1</v>
      </c>
      <c r="D1425" s="820" t="b">
        <v>1</v>
      </c>
      <c r="E1425" s="820" t="b">
        <v>0</v>
      </c>
      <c r="F1425" s="820" t="b">
        <v>0</v>
      </c>
      <c r="G1425" s="820" t="b">
        <v>0</v>
      </c>
      <c r="H1425" s="820" t="b">
        <v>0</v>
      </c>
      <c r="I1425" s="820">
        <v>1</v>
      </c>
      <c r="J1425" s="820">
        <v>16</v>
      </c>
      <c r="K1425" s="820" t="s">
        <v>8454</v>
      </c>
      <c r="L1425" s="820" t="s">
        <v>19536</v>
      </c>
    </row>
    <row r="1426" spans="1:12" x14ac:dyDescent="0.25">
      <c r="A1426" s="820" t="s">
        <v>10908</v>
      </c>
      <c r="B1426" s="824" t="s">
        <v>10909</v>
      </c>
      <c r="C1426" s="820" t="b">
        <v>1</v>
      </c>
      <c r="D1426" s="820" t="b">
        <v>1</v>
      </c>
      <c r="E1426" s="820" t="b">
        <v>0</v>
      </c>
      <c r="F1426" s="820" t="b">
        <v>0</v>
      </c>
      <c r="G1426" s="820" t="b">
        <v>0</v>
      </c>
      <c r="H1426" s="820" t="b">
        <v>0</v>
      </c>
      <c r="I1426" s="820">
        <v>1</v>
      </c>
      <c r="J1426" s="820">
        <v>16</v>
      </c>
      <c r="K1426" s="820" t="s">
        <v>8454</v>
      </c>
      <c r="L1426" s="820" t="s">
        <v>19537</v>
      </c>
    </row>
    <row r="1427" spans="1:12" x14ac:dyDescent="0.25">
      <c r="A1427" s="820" t="s">
        <v>10910</v>
      </c>
      <c r="B1427" s="824" t="s">
        <v>10911</v>
      </c>
      <c r="C1427" s="820" t="b">
        <v>1</v>
      </c>
      <c r="D1427" s="820" t="b">
        <v>1</v>
      </c>
      <c r="E1427" s="820" t="b">
        <v>0</v>
      </c>
      <c r="F1427" s="820" t="b">
        <v>0</v>
      </c>
      <c r="G1427" s="820" t="b">
        <v>0</v>
      </c>
      <c r="H1427" s="820" t="b">
        <v>0</v>
      </c>
      <c r="I1427" s="820">
        <v>1</v>
      </c>
      <c r="J1427" s="820">
        <v>16</v>
      </c>
      <c r="K1427" s="820" t="s">
        <v>8454</v>
      </c>
      <c r="L1427" s="820" t="s">
        <v>19538</v>
      </c>
    </row>
    <row r="1428" spans="1:12" x14ac:dyDescent="0.25">
      <c r="A1428" s="820" t="s">
        <v>10912</v>
      </c>
      <c r="B1428" s="824" t="s">
        <v>10913</v>
      </c>
      <c r="C1428" s="820" t="b">
        <v>1</v>
      </c>
      <c r="D1428" s="820" t="b">
        <v>1</v>
      </c>
      <c r="E1428" s="820" t="b">
        <v>0</v>
      </c>
      <c r="F1428" s="820" t="b">
        <v>0</v>
      </c>
      <c r="G1428" s="820" t="b">
        <v>0</v>
      </c>
      <c r="H1428" s="820" t="b">
        <v>0</v>
      </c>
      <c r="I1428" s="820">
        <v>1</v>
      </c>
      <c r="J1428" s="820">
        <v>16</v>
      </c>
      <c r="K1428" s="820" t="s">
        <v>8454</v>
      </c>
      <c r="L1428" s="820" t="s">
        <v>19539</v>
      </c>
    </row>
    <row r="1429" spans="1:12" x14ac:dyDescent="0.25">
      <c r="A1429" s="820" t="s">
        <v>10914</v>
      </c>
      <c r="B1429" s="824" t="s">
        <v>10915</v>
      </c>
      <c r="C1429" s="820" t="b">
        <v>1</v>
      </c>
      <c r="D1429" s="820" t="b">
        <v>1</v>
      </c>
      <c r="E1429" s="820" t="b">
        <v>0</v>
      </c>
      <c r="F1429" s="820" t="b">
        <v>0</v>
      </c>
      <c r="G1429" s="820" t="b">
        <v>0</v>
      </c>
      <c r="H1429" s="820" t="b">
        <v>0</v>
      </c>
      <c r="I1429" s="820">
        <v>1</v>
      </c>
      <c r="J1429" s="820">
        <v>16</v>
      </c>
      <c r="K1429" s="820" t="s">
        <v>8454</v>
      </c>
      <c r="L1429" s="820" t="s">
        <v>19540</v>
      </c>
    </row>
    <row r="1430" spans="1:12" x14ac:dyDescent="0.25">
      <c r="A1430" s="820" t="s">
        <v>10916</v>
      </c>
      <c r="B1430" s="824" t="s">
        <v>10917</v>
      </c>
      <c r="C1430" s="820" t="b">
        <v>1</v>
      </c>
      <c r="D1430" s="820" t="b">
        <v>1</v>
      </c>
      <c r="E1430" s="820" t="b">
        <v>0</v>
      </c>
      <c r="F1430" s="820" t="b">
        <v>0</v>
      </c>
      <c r="G1430" s="820" t="b">
        <v>0</v>
      </c>
      <c r="H1430" s="820" t="b">
        <v>0</v>
      </c>
      <c r="I1430" s="820">
        <v>1</v>
      </c>
      <c r="J1430" s="820">
        <v>10</v>
      </c>
      <c r="K1430" s="820" t="s">
        <v>8454</v>
      </c>
      <c r="L1430" s="820" t="s">
        <v>19541</v>
      </c>
    </row>
    <row r="1431" spans="1:12" x14ac:dyDescent="0.25">
      <c r="A1431" s="820" t="s">
        <v>10918</v>
      </c>
      <c r="B1431" s="824" t="s">
        <v>10919</v>
      </c>
      <c r="C1431" s="820" t="b">
        <v>1</v>
      </c>
      <c r="D1431" s="820" t="b">
        <v>1</v>
      </c>
      <c r="E1431" s="820" t="b">
        <v>0</v>
      </c>
      <c r="F1431" s="820" t="b">
        <v>0</v>
      </c>
      <c r="G1431" s="820" t="b">
        <v>0</v>
      </c>
      <c r="H1431" s="820" t="b">
        <v>0</v>
      </c>
      <c r="I1431" s="820">
        <v>1</v>
      </c>
      <c r="J1431" s="820">
        <v>15</v>
      </c>
      <c r="K1431" s="820" t="s">
        <v>8454</v>
      </c>
      <c r="L1431" s="820" t="s">
        <v>19542</v>
      </c>
    </row>
    <row r="1432" spans="1:12" x14ac:dyDescent="0.25">
      <c r="A1432" s="820" t="s">
        <v>10920</v>
      </c>
      <c r="B1432" s="824" t="s">
        <v>10921</v>
      </c>
      <c r="C1432" s="820" t="b">
        <v>1</v>
      </c>
      <c r="D1432" s="820" t="b">
        <v>1</v>
      </c>
      <c r="E1432" s="820" t="b">
        <v>0</v>
      </c>
      <c r="F1432" s="820" t="b">
        <v>0</v>
      </c>
      <c r="G1432" s="820" t="b">
        <v>0</v>
      </c>
      <c r="H1432" s="820" t="b">
        <v>0</v>
      </c>
      <c r="I1432" s="820">
        <v>1</v>
      </c>
      <c r="J1432" s="820">
        <v>1</v>
      </c>
      <c r="K1432" s="820" t="s">
        <v>8454</v>
      </c>
      <c r="L1432" s="820" t="s">
        <v>19543</v>
      </c>
    </row>
    <row r="1433" spans="1:12" x14ac:dyDescent="0.25">
      <c r="A1433" s="820" t="s">
        <v>10922</v>
      </c>
      <c r="B1433" s="824" t="s">
        <v>10901</v>
      </c>
      <c r="C1433" s="820" t="b">
        <v>1</v>
      </c>
      <c r="D1433" s="820" t="b">
        <v>1</v>
      </c>
      <c r="E1433" s="820" t="b">
        <v>0</v>
      </c>
      <c r="F1433" s="820" t="b">
        <v>0</v>
      </c>
      <c r="G1433" s="820" t="b">
        <v>0</v>
      </c>
      <c r="H1433" s="820" t="b">
        <v>0</v>
      </c>
      <c r="I1433" s="820">
        <v>1</v>
      </c>
      <c r="J1433" s="820">
        <v>1</v>
      </c>
      <c r="K1433" s="820" t="s">
        <v>8454</v>
      </c>
      <c r="L1433" s="820" t="s">
        <v>19533</v>
      </c>
    </row>
    <row r="1434" spans="1:12" x14ac:dyDescent="0.25">
      <c r="A1434" s="820" t="s">
        <v>10923</v>
      </c>
      <c r="B1434" s="824" t="s">
        <v>10924</v>
      </c>
      <c r="C1434" s="820" t="b">
        <v>1</v>
      </c>
      <c r="D1434" s="820" t="b">
        <v>1</v>
      </c>
      <c r="E1434" s="820" t="b">
        <v>0</v>
      </c>
      <c r="F1434" s="820" t="b">
        <v>0</v>
      </c>
      <c r="G1434" s="820" t="b">
        <v>0</v>
      </c>
      <c r="H1434" s="820" t="b">
        <v>0</v>
      </c>
      <c r="I1434" s="820">
        <v>1</v>
      </c>
      <c r="J1434" s="820">
        <v>17</v>
      </c>
      <c r="K1434" s="820" t="s">
        <v>8454</v>
      </c>
      <c r="L1434" s="820" t="s">
        <v>19544</v>
      </c>
    </row>
    <row r="1435" spans="1:12" x14ac:dyDescent="0.25">
      <c r="A1435" s="820" t="s">
        <v>10925</v>
      </c>
      <c r="B1435" s="824" t="s">
        <v>10926</v>
      </c>
      <c r="C1435" s="820" t="b">
        <v>1</v>
      </c>
      <c r="D1435" s="820" t="b">
        <v>1</v>
      </c>
      <c r="E1435" s="820" t="b">
        <v>0</v>
      </c>
      <c r="F1435" s="820" t="b">
        <v>0</v>
      </c>
      <c r="G1435" s="820" t="b">
        <v>0</v>
      </c>
      <c r="H1435" s="820" t="b">
        <v>0</v>
      </c>
      <c r="I1435" s="820">
        <v>1</v>
      </c>
      <c r="J1435" s="820">
        <v>17</v>
      </c>
      <c r="K1435" s="820" t="s">
        <v>8454</v>
      </c>
      <c r="L1435" s="820" t="s">
        <v>19545</v>
      </c>
    </row>
    <row r="1436" spans="1:12" x14ac:dyDescent="0.25">
      <c r="A1436" s="820" t="s">
        <v>10927</v>
      </c>
      <c r="B1436" s="824" t="s">
        <v>10928</v>
      </c>
      <c r="C1436" s="820" t="b">
        <v>1</v>
      </c>
      <c r="D1436" s="820" t="b">
        <v>1</v>
      </c>
      <c r="E1436" s="820" t="b">
        <v>0</v>
      </c>
      <c r="F1436" s="820" t="b">
        <v>0</v>
      </c>
      <c r="G1436" s="820" t="b">
        <v>0</v>
      </c>
      <c r="H1436" s="820" t="b">
        <v>0</v>
      </c>
      <c r="I1436" s="820">
        <v>1</v>
      </c>
      <c r="J1436" s="820">
        <v>17</v>
      </c>
      <c r="K1436" s="820" t="s">
        <v>8454</v>
      </c>
      <c r="L1436" s="820" t="s">
        <v>19546</v>
      </c>
    </row>
    <row r="1437" spans="1:12" x14ac:dyDescent="0.25">
      <c r="A1437" s="820" t="s">
        <v>10929</v>
      </c>
      <c r="B1437" s="824" t="s">
        <v>10930</v>
      </c>
      <c r="C1437" s="820" t="b">
        <v>1</v>
      </c>
      <c r="D1437" s="820" t="b">
        <v>1</v>
      </c>
      <c r="E1437" s="820" t="b">
        <v>0</v>
      </c>
      <c r="F1437" s="820" t="b">
        <v>0</v>
      </c>
      <c r="G1437" s="820" t="b">
        <v>0</v>
      </c>
      <c r="H1437" s="820" t="b">
        <v>0</v>
      </c>
      <c r="I1437" s="820">
        <v>1</v>
      </c>
      <c r="J1437" s="820">
        <v>1</v>
      </c>
      <c r="K1437" s="820" t="s">
        <v>8454</v>
      </c>
      <c r="L1437" s="820" t="s">
        <v>19547</v>
      </c>
    </row>
    <row r="1438" spans="1:12" x14ac:dyDescent="0.25">
      <c r="A1438" s="820" t="s">
        <v>10931</v>
      </c>
      <c r="B1438" s="824" t="s">
        <v>10932</v>
      </c>
      <c r="C1438" s="820" t="b">
        <v>1</v>
      </c>
      <c r="D1438" s="820" t="b">
        <v>1</v>
      </c>
      <c r="E1438" s="820" t="b">
        <v>0</v>
      </c>
      <c r="F1438" s="820" t="b">
        <v>0</v>
      </c>
      <c r="G1438" s="820" t="b">
        <v>0</v>
      </c>
      <c r="H1438" s="820" t="b">
        <v>0</v>
      </c>
      <c r="I1438" s="820">
        <v>1</v>
      </c>
      <c r="J1438" s="820">
        <v>1</v>
      </c>
      <c r="K1438" s="820" t="s">
        <v>8454</v>
      </c>
      <c r="L1438" s="820" t="s">
        <v>19548</v>
      </c>
    </row>
    <row r="1439" spans="1:12" x14ac:dyDescent="0.25">
      <c r="A1439" s="820" t="s">
        <v>10933</v>
      </c>
      <c r="B1439" s="824" t="s">
        <v>10934</v>
      </c>
      <c r="C1439" s="820" t="b">
        <v>1</v>
      </c>
      <c r="D1439" s="820" t="b">
        <v>1</v>
      </c>
      <c r="E1439" s="820" t="b">
        <v>0</v>
      </c>
      <c r="F1439" s="820" t="b">
        <v>0</v>
      </c>
      <c r="G1439" s="820" t="b">
        <v>0</v>
      </c>
      <c r="H1439" s="820" t="b">
        <v>0</v>
      </c>
      <c r="I1439" s="820">
        <v>1</v>
      </c>
      <c r="J1439" s="820">
        <v>17</v>
      </c>
      <c r="K1439" s="820" t="s">
        <v>8454</v>
      </c>
      <c r="L1439" s="820" t="s">
        <v>19549</v>
      </c>
    </row>
    <row r="1440" spans="1:12" x14ac:dyDescent="0.25">
      <c r="A1440" s="820" t="s">
        <v>10935</v>
      </c>
      <c r="B1440" s="824" t="s">
        <v>10936</v>
      </c>
      <c r="C1440" s="820" t="b">
        <v>1</v>
      </c>
      <c r="D1440" s="820" t="b">
        <v>1</v>
      </c>
      <c r="E1440" s="820" t="b">
        <v>0</v>
      </c>
      <c r="F1440" s="820" t="b">
        <v>0</v>
      </c>
      <c r="G1440" s="820" t="b">
        <v>0</v>
      </c>
      <c r="H1440" s="820" t="b">
        <v>0</v>
      </c>
      <c r="I1440" s="820">
        <v>1</v>
      </c>
      <c r="J1440" s="820">
        <v>10</v>
      </c>
      <c r="K1440" s="820" t="s">
        <v>8454</v>
      </c>
      <c r="L1440" s="820" t="s">
        <v>19550</v>
      </c>
    </row>
    <row r="1441" spans="1:12" x14ac:dyDescent="0.25">
      <c r="A1441" s="820" t="s">
        <v>10937</v>
      </c>
      <c r="B1441" s="824" t="s">
        <v>10938</v>
      </c>
      <c r="C1441" s="820" t="b">
        <v>1</v>
      </c>
      <c r="D1441" s="820" t="b">
        <v>1</v>
      </c>
      <c r="E1441" s="820" t="b">
        <v>0</v>
      </c>
      <c r="F1441" s="820" t="b">
        <v>0</v>
      </c>
      <c r="G1441" s="820" t="b">
        <v>0</v>
      </c>
      <c r="H1441" s="820" t="b">
        <v>0</v>
      </c>
      <c r="I1441" s="820">
        <v>1</v>
      </c>
      <c r="J1441" s="820">
        <v>12</v>
      </c>
      <c r="K1441" s="820" t="s">
        <v>8454</v>
      </c>
      <c r="L1441" s="820" t="s">
        <v>19551</v>
      </c>
    </row>
    <row r="1442" spans="1:12" x14ac:dyDescent="0.25">
      <c r="A1442" s="820" t="s">
        <v>10939</v>
      </c>
      <c r="B1442" s="824" t="s">
        <v>10940</v>
      </c>
      <c r="C1442" s="820" t="b">
        <v>1</v>
      </c>
      <c r="D1442" s="820" t="b">
        <v>1</v>
      </c>
      <c r="E1442" s="820" t="b">
        <v>0</v>
      </c>
      <c r="F1442" s="820" t="b">
        <v>0</v>
      </c>
      <c r="G1442" s="820" t="b">
        <v>0</v>
      </c>
      <c r="H1442" s="820" t="b">
        <v>0</v>
      </c>
      <c r="I1442" s="820">
        <v>1</v>
      </c>
      <c r="J1442" s="820">
        <v>1</v>
      </c>
      <c r="K1442" s="820" t="s">
        <v>8454</v>
      </c>
      <c r="L1442" s="820" t="s">
        <v>19552</v>
      </c>
    </row>
    <row r="1443" spans="1:12" x14ac:dyDescent="0.25">
      <c r="A1443" s="820" t="s">
        <v>10941</v>
      </c>
      <c r="B1443" s="824" t="s">
        <v>10942</v>
      </c>
      <c r="C1443" s="820" t="b">
        <v>1</v>
      </c>
      <c r="D1443" s="820" t="b">
        <v>1</v>
      </c>
      <c r="E1443" s="820" t="b">
        <v>0</v>
      </c>
      <c r="F1443" s="820" t="b">
        <v>0</v>
      </c>
      <c r="G1443" s="820" t="b">
        <v>0</v>
      </c>
      <c r="H1443" s="820" t="b">
        <v>0</v>
      </c>
      <c r="I1443" s="820">
        <v>1</v>
      </c>
      <c r="J1443" s="820">
        <v>1</v>
      </c>
      <c r="K1443" s="820" t="s">
        <v>8454</v>
      </c>
      <c r="L1443" s="820" t="s">
        <v>19553</v>
      </c>
    </row>
    <row r="1444" spans="1:12" x14ac:dyDescent="0.25">
      <c r="A1444" s="820" t="s">
        <v>10943</v>
      </c>
      <c r="B1444" s="824" t="s">
        <v>10944</v>
      </c>
      <c r="C1444" s="820" t="b">
        <v>1</v>
      </c>
      <c r="D1444" s="820" t="b">
        <v>1</v>
      </c>
      <c r="E1444" s="820" t="b">
        <v>0</v>
      </c>
      <c r="F1444" s="820" t="b">
        <v>0</v>
      </c>
      <c r="G1444" s="820" t="b">
        <v>0</v>
      </c>
      <c r="H1444" s="820" t="b">
        <v>0</v>
      </c>
      <c r="I1444" s="820">
        <v>1</v>
      </c>
      <c r="J1444" s="820">
        <v>256</v>
      </c>
      <c r="K1444" s="820" t="s">
        <v>8454</v>
      </c>
      <c r="L1444" s="820" t="s">
        <v>19554</v>
      </c>
    </row>
    <row r="1445" spans="1:12" x14ac:dyDescent="0.25">
      <c r="A1445" s="820" t="s">
        <v>10945</v>
      </c>
      <c r="B1445" s="824" t="s">
        <v>10946</v>
      </c>
      <c r="C1445" s="820" t="b">
        <v>1</v>
      </c>
      <c r="D1445" s="820" t="b">
        <v>1</v>
      </c>
      <c r="E1445" s="820" t="b">
        <v>0</v>
      </c>
      <c r="F1445" s="820" t="b">
        <v>0</v>
      </c>
      <c r="G1445" s="820" t="b">
        <v>0</v>
      </c>
      <c r="H1445" s="820" t="b">
        <v>0</v>
      </c>
      <c r="I1445" s="820">
        <v>1</v>
      </c>
      <c r="J1445" s="820">
        <v>16</v>
      </c>
      <c r="K1445" s="820" t="s">
        <v>8454</v>
      </c>
      <c r="L1445" s="820" t="s">
        <v>19555</v>
      </c>
    </row>
    <row r="1446" spans="1:12" x14ac:dyDescent="0.25">
      <c r="A1446" s="820" t="s">
        <v>10947</v>
      </c>
      <c r="B1446" s="824" t="s">
        <v>10948</v>
      </c>
      <c r="C1446" s="820" t="b">
        <v>1</v>
      </c>
      <c r="D1446" s="820" t="b">
        <v>1</v>
      </c>
      <c r="E1446" s="820" t="b">
        <v>0</v>
      </c>
      <c r="F1446" s="820" t="b">
        <v>0</v>
      </c>
      <c r="G1446" s="820" t="b">
        <v>0</v>
      </c>
      <c r="H1446" s="820" t="b">
        <v>0</v>
      </c>
      <c r="I1446" s="820">
        <v>1</v>
      </c>
      <c r="J1446" s="820">
        <v>16</v>
      </c>
      <c r="K1446" s="820" t="s">
        <v>8454</v>
      </c>
      <c r="L1446" s="820" t="s">
        <v>19556</v>
      </c>
    </row>
    <row r="1447" spans="1:12" x14ac:dyDescent="0.25">
      <c r="A1447" s="820" t="s">
        <v>10949</v>
      </c>
      <c r="B1447" s="824" t="s">
        <v>10950</v>
      </c>
      <c r="C1447" s="820" t="b">
        <v>1</v>
      </c>
      <c r="D1447" s="820" t="b">
        <v>1</v>
      </c>
      <c r="E1447" s="820" t="b">
        <v>0</v>
      </c>
      <c r="F1447" s="820" t="b">
        <v>0</v>
      </c>
      <c r="G1447" s="820" t="b">
        <v>0</v>
      </c>
      <c r="H1447" s="820" t="b">
        <v>0</v>
      </c>
      <c r="I1447" s="820">
        <v>1</v>
      </c>
      <c r="J1447" s="820">
        <v>16</v>
      </c>
      <c r="K1447" s="820" t="s">
        <v>8454</v>
      </c>
      <c r="L1447" s="820" t="s">
        <v>19557</v>
      </c>
    </row>
    <row r="1448" spans="1:12" x14ac:dyDescent="0.25">
      <c r="A1448" s="820" t="s">
        <v>10951</v>
      </c>
      <c r="B1448" s="824" t="s">
        <v>10952</v>
      </c>
      <c r="C1448" s="820" t="b">
        <v>1</v>
      </c>
      <c r="D1448" s="820" t="b">
        <v>1</v>
      </c>
      <c r="E1448" s="820" t="b">
        <v>0</v>
      </c>
      <c r="F1448" s="820" t="b">
        <v>0</v>
      </c>
      <c r="G1448" s="820" t="b">
        <v>0</v>
      </c>
      <c r="H1448" s="820" t="b">
        <v>0</v>
      </c>
      <c r="I1448" s="820">
        <v>1</v>
      </c>
      <c r="J1448" s="820">
        <v>16</v>
      </c>
      <c r="K1448" s="820" t="s">
        <v>8454</v>
      </c>
      <c r="L1448" s="820" t="s">
        <v>19558</v>
      </c>
    </row>
    <row r="1449" spans="1:12" x14ac:dyDescent="0.25">
      <c r="A1449" s="820" t="s">
        <v>10953</v>
      </c>
      <c r="B1449" s="824" t="s">
        <v>10954</v>
      </c>
      <c r="C1449" s="820" t="b">
        <v>1</v>
      </c>
      <c r="D1449" s="820" t="b">
        <v>1</v>
      </c>
      <c r="E1449" s="820" t="b">
        <v>0</v>
      </c>
      <c r="F1449" s="820" t="b">
        <v>0</v>
      </c>
      <c r="G1449" s="820" t="b">
        <v>0</v>
      </c>
      <c r="H1449" s="820" t="b">
        <v>0</v>
      </c>
      <c r="I1449" s="820">
        <v>1</v>
      </c>
      <c r="J1449" s="820">
        <v>16</v>
      </c>
      <c r="K1449" s="820" t="s">
        <v>8454</v>
      </c>
      <c r="L1449" s="820" t="s">
        <v>19559</v>
      </c>
    </row>
    <row r="1450" spans="1:12" x14ac:dyDescent="0.25">
      <c r="A1450" s="820" t="s">
        <v>10955</v>
      </c>
      <c r="B1450" s="824" t="s">
        <v>10956</v>
      </c>
      <c r="C1450" s="820" t="b">
        <v>1</v>
      </c>
      <c r="D1450" s="820" t="b">
        <v>1</v>
      </c>
      <c r="E1450" s="820" t="b">
        <v>0</v>
      </c>
      <c r="F1450" s="820" t="b">
        <v>0</v>
      </c>
      <c r="G1450" s="820" t="b">
        <v>0</v>
      </c>
      <c r="H1450" s="820" t="b">
        <v>0</v>
      </c>
      <c r="I1450" s="820">
        <v>1</v>
      </c>
      <c r="J1450" s="820">
        <v>16</v>
      </c>
      <c r="K1450" s="820" t="s">
        <v>8454</v>
      </c>
      <c r="L1450" s="820" t="s">
        <v>19560</v>
      </c>
    </row>
    <row r="1451" spans="1:12" x14ac:dyDescent="0.25">
      <c r="A1451" s="820" t="s">
        <v>10957</v>
      </c>
      <c r="B1451" s="824" t="s">
        <v>10958</v>
      </c>
      <c r="C1451" s="820" t="b">
        <v>1</v>
      </c>
      <c r="D1451" s="820" t="b">
        <v>1</v>
      </c>
      <c r="E1451" s="820" t="b">
        <v>0</v>
      </c>
      <c r="F1451" s="820" t="b">
        <v>0</v>
      </c>
      <c r="G1451" s="820" t="b">
        <v>0</v>
      </c>
      <c r="H1451" s="820" t="b">
        <v>0</v>
      </c>
      <c r="I1451" s="820">
        <v>1</v>
      </c>
      <c r="J1451" s="820">
        <v>9</v>
      </c>
      <c r="K1451" s="820" t="s">
        <v>8454</v>
      </c>
      <c r="L1451" s="820" t="s">
        <v>19561</v>
      </c>
    </row>
    <row r="1452" spans="1:12" x14ac:dyDescent="0.25">
      <c r="A1452" s="820" t="s">
        <v>10959</v>
      </c>
      <c r="B1452" s="824" t="s">
        <v>10960</v>
      </c>
      <c r="C1452" s="820" t="b">
        <v>1</v>
      </c>
      <c r="D1452" s="820" t="b">
        <v>1</v>
      </c>
      <c r="E1452" s="820" t="b">
        <v>0</v>
      </c>
      <c r="F1452" s="820" t="b">
        <v>0</v>
      </c>
      <c r="G1452" s="820" t="b">
        <v>0</v>
      </c>
      <c r="H1452" s="820" t="b">
        <v>0</v>
      </c>
      <c r="I1452" s="820">
        <v>1</v>
      </c>
      <c r="J1452" s="820">
        <v>12</v>
      </c>
      <c r="K1452" s="820" t="s">
        <v>8454</v>
      </c>
      <c r="L1452" s="820" t="s">
        <v>19562</v>
      </c>
    </row>
    <row r="1453" spans="1:12" x14ac:dyDescent="0.25">
      <c r="A1453" s="820" t="s">
        <v>10961</v>
      </c>
      <c r="B1453" s="824" t="s">
        <v>10962</v>
      </c>
      <c r="C1453" s="820" t="b">
        <v>1</v>
      </c>
      <c r="D1453" s="820" t="b">
        <v>1</v>
      </c>
      <c r="E1453" s="820" t="b">
        <v>0</v>
      </c>
      <c r="F1453" s="820" t="b">
        <v>0</v>
      </c>
      <c r="G1453" s="820" t="b">
        <v>0</v>
      </c>
      <c r="H1453" s="820" t="b">
        <v>0</v>
      </c>
      <c r="I1453" s="820">
        <v>1</v>
      </c>
      <c r="J1453" s="820">
        <v>1</v>
      </c>
      <c r="K1453" s="820" t="s">
        <v>8454</v>
      </c>
      <c r="L1453" s="820" t="s">
        <v>19563</v>
      </c>
    </row>
    <row r="1454" spans="1:12" x14ac:dyDescent="0.25">
      <c r="A1454" s="820" t="s">
        <v>10963</v>
      </c>
      <c r="B1454" s="824" t="s">
        <v>10942</v>
      </c>
      <c r="C1454" s="820" t="b">
        <v>1</v>
      </c>
      <c r="D1454" s="820" t="b">
        <v>1</v>
      </c>
      <c r="E1454" s="820" t="b">
        <v>0</v>
      </c>
      <c r="F1454" s="820" t="b">
        <v>0</v>
      </c>
      <c r="G1454" s="820" t="b">
        <v>0</v>
      </c>
      <c r="H1454" s="820" t="b">
        <v>0</v>
      </c>
      <c r="I1454" s="820">
        <v>1</v>
      </c>
      <c r="J1454" s="820">
        <v>1</v>
      </c>
      <c r="K1454" s="820" t="s">
        <v>8454</v>
      </c>
      <c r="L1454" s="820" t="s">
        <v>19553</v>
      </c>
    </row>
    <row r="1455" spans="1:12" x14ac:dyDescent="0.25">
      <c r="A1455" s="820" t="s">
        <v>10964</v>
      </c>
      <c r="B1455" s="824" t="s">
        <v>10965</v>
      </c>
      <c r="C1455" s="820" t="b">
        <v>1</v>
      </c>
      <c r="D1455" s="820" t="b">
        <v>1</v>
      </c>
      <c r="E1455" s="820" t="b">
        <v>0</v>
      </c>
      <c r="F1455" s="820" t="b">
        <v>0</v>
      </c>
      <c r="G1455" s="820" t="b">
        <v>0</v>
      </c>
      <c r="H1455" s="820" t="b">
        <v>0</v>
      </c>
      <c r="I1455" s="820">
        <v>1</v>
      </c>
      <c r="J1455" s="820">
        <v>17</v>
      </c>
      <c r="K1455" s="820" t="s">
        <v>8454</v>
      </c>
      <c r="L1455" s="820" t="s">
        <v>19564</v>
      </c>
    </row>
    <row r="1456" spans="1:12" x14ac:dyDescent="0.25">
      <c r="A1456" s="820" t="s">
        <v>10966</v>
      </c>
      <c r="B1456" s="824" t="s">
        <v>10967</v>
      </c>
      <c r="C1456" s="820" t="b">
        <v>1</v>
      </c>
      <c r="D1456" s="820" t="b">
        <v>1</v>
      </c>
      <c r="E1456" s="820" t="b">
        <v>0</v>
      </c>
      <c r="F1456" s="820" t="b">
        <v>0</v>
      </c>
      <c r="G1456" s="820" t="b">
        <v>0</v>
      </c>
      <c r="H1456" s="820" t="b">
        <v>0</v>
      </c>
      <c r="I1456" s="820">
        <v>1</v>
      </c>
      <c r="J1456" s="820">
        <v>17</v>
      </c>
      <c r="K1456" s="820" t="s">
        <v>8454</v>
      </c>
      <c r="L1456" s="820" t="s">
        <v>19565</v>
      </c>
    </row>
    <row r="1457" spans="1:12" x14ac:dyDescent="0.25">
      <c r="A1457" s="820" t="s">
        <v>10968</v>
      </c>
      <c r="B1457" s="824" t="s">
        <v>10969</v>
      </c>
      <c r="C1457" s="820" t="b">
        <v>1</v>
      </c>
      <c r="D1457" s="820" t="b">
        <v>1</v>
      </c>
      <c r="E1457" s="820" t="b">
        <v>0</v>
      </c>
      <c r="F1457" s="820" t="b">
        <v>0</v>
      </c>
      <c r="G1457" s="820" t="b">
        <v>0</v>
      </c>
      <c r="H1457" s="820" t="b">
        <v>0</v>
      </c>
      <c r="I1457" s="820">
        <v>1</v>
      </c>
      <c r="J1457" s="820">
        <v>17</v>
      </c>
      <c r="K1457" s="820" t="s">
        <v>8454</v>
      </c>
      <c r="L1457" s="820" t="s">
        <v>19566</v>
      </c>
    </row>
    <row r="1458" spans="1:12" x14ac:dyDescent="0.25">
      <c r="A1458" s="820" t="s">
        <v>10970</v>
      </c>
      <c r="B1458" s="824" t="s">
        <v>10971</v>
      </c>
      <c r="C1458" s="820" t="b">
        <v>1</v>
      </c>
      <c r="D1458" s="820" t="b">
        <v>1</v>
      </c>
      <c r="E1458" s="820" t="b">
        <v>0</v>
      </c>
      <c r="F1458" s="820" t="b">
        <v>0</v>
      </c>
      <c r="G1458" s="820" t="b">
        <v>0</v>
      </c>
      <c r="H1458" s="820" t="b">
        <v>0</v>
      </c>
      <c r="I1458" s="820">
        <v>1</v>
      </c>
      <c r="J1458" s="820">
        <v>1</v>
      </c>
      <c r="K1458" s="820" t="s">
        <v>8454</v>
      </c>
      <c r="L1458" s="820" t="s">
        <v>19567</v>
      </c>
    </row>
    <row r="1459" spans="1:12" x14ac:dyDescent="0.25">
      <c r="A1459" s="820" t="s">
        <v>10972</v>
      </c>
      <c r="B1459" s="824" t="s">
        <v>10973</v>
      </c>
      <c r="C1459" s="820" t="b">
        <v>1</v>
      </c>
      <c r="D1459" s="820" t="b">
        <v>1</v>
      </c>
      <c r="E1459" s="820" t="b">
        <v>0</v>
      </c>
      <c r="F1459" s="820" t="b">
        <v>0</v>
      </c>
      <c r="G1459" s="820" t="b">
        <v>0</v>
      </c>
      <c r="H1459" s="820" t="b">
        <v>0</v>
      </c>
      <c r="I1459" s="820">
        <v>1</v>
      </c>
      <c r="J1459" s="820">
        <v>1</v>
      </c>
      <c r="K1459" s="820" t="s">
        <v>8454</v>
      </c>
      <c r="L1459" s="820" t="s">
        <v>19568</v>
      </c>
    </row>
    <row r="1460" spans="1:12" x14ac:dyDescent="0.25">
      <c r="A1460" s="820" t="s">
        <v>10974</v>
      </c>
      <c r="B1460" s="824" t="s">
        <v>10975</v>
      </c>
      <c r="C1460" s="820" t="b">
        <v>1</v>
      </c>
      <c r="D1460" s="820" t="b">
        <v>1</v>
      </c>
      <c r="E1460" s="820" t="b">
        <v>0</v>
      </c>
      <c r="F1460" s="820" t="b">
        <v>0</v>
      </c>
      <c r="G1460" s="820" t="b">
        <v>0</v>
      </c>
      <c r="H1460" s="820" t="b">
        <v>0</v>
      </c>
      <c r="I1460" s="820">
        <v>1</v>
      </c>
      <c r="J1460" s="820">
        <v>34</v>
      </c>
      <c r="K1460" s="820" t="s">
        <v>8454</v>
      </c>
      <c r="L1460" s="820" t="s">
        <v>19569</v>
      </c>
    </row>
    <row r="1461" spans="1:12" x14ac:dyDescent="0.25">
      <c r="A1461" s="820" t="s">
        <v>10976</v>
      </c>
      <c r="B1461" s="824" t="s">
        <v>10977</v>
      </c>
      <c r="C1461" s="820" t="b">
        <v>1</v>
      </c>
      <c r="D1461" s="820" t="b">
        <v>1</v>
      </c>
      <c r="E1461" s="820" t="b">
        <v>0</v>
      </c>
      <c r="F1461" s="820" t="b">
        <v>0</v>
      </c>
      <c r="G1461" s="820" t="b">
        <v>0</v>
      </c>
      <c r="H1461" s="820" t="b">
        <v>0</v>
      </c>
      <c r="I1461" s="820">
        <v>1</v>
      </c>
      <c r="J1461" s="820">
        <v>9</v>
      </c>
      <c r="K1461" s="820" t="s">
        <v>8454</v>
      </c>
      <c r="L1461" s="820" t="s">
        <v>19570</v>
      </c>
    </row>
    <row r="1462" spans="1:12" x14ac:dyDescent="0.25">
      <c r="A1462" s="820" t="s">
        <v>10978</v>
      </c>
      <c r="B1462" s="824" t="s">
        <v>10979</v>
      </c>
      <c r="C1462" s="820" t="b">
        <v>1</v>
      </c>
      <c r="D1462" s="820" t="b">
        <v>1</v>
      </c>
      <c r="E1462" s="820" t="b">
        <v>0</v>
      </c>
      <c r="F1462" s="820" t="b">
        <v>0</v>
      </c>
      <c r="G1462" s="820" t="b">
        <v>0</v>
      </c>
      <c r="H1462" s="820" t="b">
        <v>0</v>
      </c>
      <c r="I1462" s="820">
        <v>1</v>
      </c>
      <c r="J1462" s="820">
        <v>12</v>
      </c>
      <c r="K1462" s="820" t="s">
        <v>8454</v>
      </c>
      <c r="L1462" s="820" t="s">
        <v>19571</v>
      </c>
    </row>
    <row r="1463" spans="1:12" x14ac:dyDescent="0.25">
      <c r="A1463" s="820" t="s">
        <v>10980</v>
      </c>
      <c r="B1463" s="824" t="s">
        <v>10981</v>
      </c>
      <c r="C1463" s="820" t="b">
        <v>1</v>
      </c>
      <c r="D1463" s="820" t="b">
        <v>1</v>
      </c>
      <c r="E1463" s="820" t="b">
        <v>0</v>
      </c>
      <c r="F1463" s="820" t="b">
        <v>0</v>
      </c>
      <c r="G1463" s="820" t="b">
        <v>0</v>
      </c>
      <c r="H1463" s="820" t="b">
        <v>0</v>
      </c>
      <c r="I1463" s="820">
        <v>1</v>
      </c>
      <c r="J1463" s="820">
        <v>1</v>
      </c>
      <c r="K1463" s="820" t="s">
        <v>8454</v>
      </c>
      <c r="L1463" s="820" t="s">
        <v>19572</v>
      </c>
    </row>
    <row r="1464" spans="1:12" x14ac:dyDescent="0.25">
      <c r="A1464" s="820" t="s">
        <v>10982</v>
      </c>
      <c r="B1464" s="824" t="s">
        <v>10983</v>
      </c>
      <c r="C1464" s="820" t="b">
        <v>1</v>
      </c>
      <c r="D1464" s="820" t="b">
        <v>1</v>
      </c>
      <c r="E1464" s="820" t="b">
        <v>0</v>
      </c>
      <c r="F1464" s="820" t="b">
        <v>0</v>
      </c>
      <c r="G1464" s="820" t="b">
        <v>0</v>
      </c>
      <c r="H1464" s="820" t="b">
        <v>0</v>
      </c>
      <c r="I1464" s="820">
        <v>1</v>
      </c>
      <c r="J1464" s="820">
        <v>1</v>
      </c>
      <c r="K1464" s="820" t="s">
        <v>8454</v>
      </c>
      <c r="L1464" s="820" t="s">
        <v>19573</v>
      </c>
    </row>
    <row r="1465" spans="1:12" x14ac:dyDescent="0.25">
      <c r="A1465" s="820" t="s">
        <v>10984</v>
      </c>
      <c r="B1465" s="824" t="s">
        <v>10985</v>
      </c>
      <c r="C1465" s="820" t="b">
        <v>1</v>
      </c>
      <c r="D1465" s="820" t="b">
        <v>1</v>
      </c>
      <c r="E1465" s="820" t="b">
        <v>0</v>
      </c>
      <c r="F1465" s="820" t="b">
        <v>0</v>
      </c>
      <c r="G1465" s="820" t="b">
        <v>0</v>
      </c>
      <c r="H1465" s="820" t="b">
        <v>0</v>
      </c>
      <c r="I1465" s="820">
        <v>1</v>
      </c>
      <c r="J1465" s="820">
        <v>256</v>
      </c>
      <c r="K1465" s="820" t="s">
        <v>8454</v>
      </c>
      <c r="L1465" s="820" t="s">
        <v>19574</v>
      </c>
    </row>
    <row r="1466" spans="1:12" x14ac:dyDescent="0.25">
      <c r="A1466" s="820" t="s">
        <v>10986</v>
      </c>
      <c r="B1466" s="824" t="s">
        <v>10987</v>
      </c>
      <c r="C1466" s="820" t="b">
        <v>1</v>
      </c>
      <c r="D1466" s="820" t="b">
        <v>1</v>
      </c>
      <c r="E1466" s="820" t="b">
        <v>0</v>
      </c>
      <c r="F1466" s="820" t="b">
        <v>0</v>
      </c>
      <c r="G1466" s="820" t="b">
        <v>0</v>
      </c>
      <c r="H1466" s="820" t="b">
        <v>0</v>
      </c>
      <c r="I1466" s="820">
        <v>1</v>
      </c>
      <c r="J1466" s="820">
        <v>16</v>
      </c>
      <c r="K1466" s="820" t="s">
        <v>8454</v>
      </c>
      <c r="L1466" s="820" t="s">
        <v>19575</v>
      </c>
    </row>
    <row r="1467" spans="1:12" x14ac:dyDescent="0.25">
      <c r="A1467" s="820" t="s">
        <v>10988</v>
      </c>
      <c r="B1467" s="824" t="s">
        <v>10989</v>
      </c>
      <c r="C1467" s="820" t="b">
        <v>1</v>
      </c>
      <c r="D1467" s="820" t="b">
        <v>1</v>
      </c>
      <c r="E1467" s="820" t="b">
        <v>0</v>
      </c>
      <c r="F1467" s="820" t="b">
        <v>0</v>
      </c>
      <c r="G1467" s="820" t="b">
        <v>0</v>
      </c>
      <c r="H1467" s="820" t="b">
        <v>0</v>
      </c>
      <c r="I1467" s="820">
        <v>1</v>
      </c>
      <c r="J1467" s="820">
        <v>16</v>
      </c>
      <c r="K1467" s="820" t="s">
        <v>8454</v>
      </c>
      <c r="L1467" s="820" t="s">
        <v>19576</v>
      </c>
    </row>
    <row r="1468" spans="1:12" x14ac:dyDescent="0.25">
      <c r="A1468" s="820" t="s">
        <v>10990</v>
      </c>
      <c r="B1468" s="824" t="s">
        <v>10991</v>
      </c>
      <c r="C1468" s="820" t="b">
        <v>1</v>
      </c>
      <c r="D1468" s="820" t="b">
        <v>1</v>
      </c>
      <c r="E1468" s="820" t="b">
        <v>0</v>
      </c>
      <c r="F1468" s="820" t="b">
        <v>0</v>
      </c>
      <c r="G1468" s="820" t="b">
        <v>0</v>
      </c>
      <c r="H1468" s="820" t="b">
        <v>0</v>
      </c>
      <c r="I1468" s="820">
        <v>1</v>
      </c>
      <c r="J1468" s="820">
        <v>16</v>
      </c>
      <c r="K1468" s="820" t="s">
        <v>8454</v>
      </c>
      <c r="L1468" s="820" t="s">
        <v>19577</v>
      </c>
    </row>
    <row r="1469" spans="1:12" x14ac:dyDescent="0.25">
      <c r="A1469" s="820" t="s">
        <v>10992</v>
      </c>
      <c r="B1469" s="824" t="s">
        <v>10993</v>
      </c>
      <c r="C1469" s="820" t="b">
        <v>1</v>
      </c>
      <c r="D1469" s="820" t="b">
        <v>1</v>
      </c>
      <c r="E1469" s="820" t="b">
        <v>0</v>
      </c>
      <c r="F1469" s="820" t="b">
        <v>0</v>
      </c>
      <c r="G1469" s="820" t="b">
        <v>0</v>
      </c>
      <c r="H1469" s="820" t="b">
        <v>0</v>
      </c>
      <c r="I1469" s="820">
        <v>1</v>
      </c>
      <c r="J1469" s="820">
        <v>16</v>
      </c>
      <c r="K1469" s="820" t="s">
        <v>8454</v>
      </c>
      <c r="L1469" s="820" t="s">
        <v>19578</v>
      </c>
    </row>
    <row r="1470" spans="1:12" x14ac:dyDescent="0.25">
      <c r="A1470" s="820" t="s">
        <v>10994</v>
      </c>
      <c r="B1470" s="824" t="s">
        <v>10995</v>
      </c>
      <c r="C1470" s="820" t="b">
        <v>1</v>
      </c>
      <c r="D1470" s="820" t="b">
        <v>1</v>
      </c>
      <c r="E1470" s="820" t="b">
        <v>0</v>
      </c>
      <c r="F1470" s="820" t="b">
        <v>0</v>
      </c>
      <c r="G1470" s="820" t="b">
        <v>0</v>
      </c>
      <c r="H1470" s="820" t="b">
        <v>0</v>
      </c>
      <c r="I1470" s="820">
        <v>1</v>
      </c>
      <c r="J1470" s="820">
        <v>16</v>
      </c>
      <c r="K1470" s="820" t="s">
        <v>8454</v>
      </c>
      <c r="L1470" s="820" t="s">
        <v>19579</v>
      </c>
    </row>
    <row r="1471" spans="1:12" x14ac:dyDescent="0.25">
      <c r="A1471" s="820" t="s">
        <v>10996</v>
      </c>
      <c r="B1471" s="824" t="s">
        <v>10997</v>
      </c>
      <c r="C1471" s="820" t="b">
        <v>1</v>
      </c>
      <c r="D1471" s="820" t="b">
        <v>1</v>
      </c>
      <c r="E1471" s="820" t="b">
        <v>0</v>
      </c>
      <c r="F1471" s="820" t="b">
        <v>0</v>
      </c>
      <c r="G1471" s="820" t="b">
        <v>0</v>
      </c>
      <c r="H1471" s="820" t="b">
        <v>0</v>
      </c>
      <c r="I1471" s="820">
        <v>1</v>
      </c>
      <c r="J1471" s="820">
        <v>16</v>
      </c>
      <c r="K1471" s="820" t="s">
        <v>8454</v>
      </c>
      <c r="L1471" s="820" t="s">
        <v>19580</v>
      </c>
    </row>
    <row r="1472" spans="1:12" x14ac:dyDescent="0.25">
      <c r="A1472" s="820" t="s">
        <v>10998</v>
      </c>
      <c r="B1472" s="824" t="s">
        <v>10999</v>
      </c>
      <c r="C1472" s="820" t="b">
        <v>1</v>
      </c>
      <c r="D1472" s="820" t="b">
        <v>1</v>
      </c>
      <c r="E1472" s="820" t="b">
        <v>0</v>
      </c>
      <c r="F1472" s="820" t="b">
        <v>0</v>
      </c>
      <c r="G1472" s="820" t="b">
        <v>0</v>
      </c>
      <c r="H1472" s="820" t="b">
        <v>0</v>
      </c>
      <c r="I1472" s="820">
        <v>1</v>
      </c>
      <c r="J1472" s="820">
        <v>10</v>
      </c>
      <c r="K1472" s="820" t="s">
        <v>8454</v>
      </c>
      <c r="L1472" s="820" t="s">
        <v>19581</v>
      </c>
    </row>
    <row r="1473" spans="1:12" x14ac:dyDescent="0.25">
      <c r="A1473" s="820" t="s">
        <v>11000</v>
      </c>
      <c r="B1473" s="824" t="s">
        <v>11001</v>
      </c>
      <c r="C1473" s="820" t="b">
        <v>1</v>
      </c>
      <c r="D1473" s="820" t="b">
        <v>1</v>
      </c>
      <c r="E1473" s="820" t="b">
        <v>0</v>
      </c>
      <c r="F1473" s="820" t="b">
        <v>0</v>
      </c>
      <c r="G1473" s="820" t="b">
        <v>0</v>
      </c>
      <c r="H1473" s="820" t="b">
        <v>0</v>
      </c>
      <c r="I1473" s="820">
        <v>1</v>
      </c>
      <c r="J1473" s="820">
        <v>12</v>
      </c>
      <c r="K1473" s="820" t="s">
        <v>8454</v>
      </c>
      <c r="L1473" s="820" t="s">
        <v>19582</v>
      </c>
    </row>
    <row r="1474" spans="1:12" x14ac:dyDescent="0.25">
      <c r="A1474" s="820" t="s">
        <v>11002</v>
      </c>
      <c r="B1474" s="824" t="s">
        <v>11003</v>
      </c>
      <c r="C1474" s="820" t="b">
        <v>1</v>
      </c>
      <c r="D1474" s="820" t="b">
        <v>1</v>
      </c>
      <c r="E1474" s="820" t="b">
        <v>0</v>
      </c>
      <c r="F1474" s="820" t="b">
        <v>0</v>
      </c>
      <c r="G1474" s="820" t="b">
        <v>0</v>
      </c>
      <c r="H1474" s="820" t="b">
        <v>0</v>
      </c>
      <c r="I1474" s="820">
        <v>1</v>
      </c>
      <c r="J1474" s="820">
        <v>1</v>
      </c>
      <c r="K1474" s="820" t="s">
        <v>8454</v>
      </c>
      <c r="L1474" s="820" t="s">
        <v>19583</v>
      </c>
    </row>
    <row r="1475" spans="1:12" x14ac:dyDescent="0.25">
      <c r="A1475" s="820" t="s">
        <v>11004</v>
      </c>
      <c r="B1475" s="824" t="s">
        <v>10983</v>
      </c>
      <c r="C1475" s="820" t="b">
        <v>1</v>
      </c>
      <c r="D1475" s="820" t="b">
        <v>1</v>
      </c>
      <c r="E1475" s="820" t="b">
        <v>0</v>
      </c>
      <c r="F1475" s="820" t="b">
        <v>0</v>
      </c>
      <c r="G1475" s="820" t="b">
        <v>0</v>
      </c>
      <c r="H1475" s="820" t="b">
        <v>0</v>
      </c>
      <c r="I1475" s="820">
        <v>1</v>
      </c>
      <c r="J1475" s="820">
        <v>1</v>
      </c>
      <c r="K1475" s="820" t="s">
        <v>8454</v>
      </c>
      <c r="L1475" s="820" t="s">
        <v>19573</v>
      </c>
    </row>
    <row r="1476" spans="1:12" x14ac:dyDescent="0.25">
      <c r="A1476" s="820" t="s">
        <v>11005</v>
      </c>
      <c r="B1476" s="824" t="s">
        <v>11006</v>
      </c>
      <c r="C1476" s="820" t="b">
        <v>1</v>
      </c>
      <c r="D1476" s="820" t="b">
        <v>1</v>
      </c>
      <c r="E1476" s="820" t="b">
        <v>0</v>
      </c>
      <c r="F1476" s="820" t="b">
        <v>0</v>
      </c>
      <c r="G1476" s="820" t="b">
        <v>0</v>
      </c>
      <c r="H1476" s="820" t="b">
        <v>0</v>
      </c>
      <c r="I1476" s="820">
        <v>1</v>
      </c>
      <c r="J1476" s="820">
        <v>34</v>
      </c>
      <c r="K1476" s="820" t="s">
        <v>8454</v>
      </c>
      <c r="L1476" s="820" t="s">
        <v>19584</v>
      </c>
    </row>
    <row r="1477" spans="1:12" x14ac:dyDescent="0.25">
      <c r="A1477" s="820" t="s">
        <v>11007</v>
      </c>
      <c r="B1477" s="824" t="s">
        <v>11008</v>
      </c>
      <c r="C1477" s="820" t="b">
        <v>1</v>
      </c>
      <c r="D1477" s="820" t="b">
        <v>1</v>
      </c>
      <c r="E1477" s="820" t="b">
        <v>0</v>
      </c>
      <c r="F1477" s="820" t="b">
        <v>0</v>
      </c>
      <c r="G1477" s="820" t="b">
        <v>0</v>
      </c>
      <c r="H1477" s="820" t="b">
        <v>0</v>
      </c>
      <c r="I1477" s="820">
        <v>1</v>
      </c>
      <c r="J1477" s="820">
        <v>17</v>
      </c>
      <c r="K1477" s="820" t="s">
        <v>8454</v>
      </c>
      <c r="L1477" s="820" t="s">
        <v>19585</v>
      </c>
    </row>
    <row r="1478" spans="1:12" x14ac:dyDescent="0.25">
      <c r="A1478" s="820" t="s">
        <v>11009</v>
      </c>
      <c r="B1478" s="824" t="s">
        <v>11010</v>
      </c>
      <c r="C1478" s="820" t="b">
        <v>1</v>
      </c>
      <c r="D1478" s="820" t="b">
        <v>1</v>
      </c>
      <c r="E1478" s="820" t="b">
        <v>0</v>
      </c>
      <c r="F1478" s="820" t="b">
        <v>0</v>
      </c>
      <c r="G1478" s="820" t="b">
        <v>0</v>
      </c>
      <c r="H1478" s="820" t="b">
        <v>0</v>
      </c>
      <c r="I1478" s="820">
        <v>1</v>
      </c>
      <c r="J1478" s="820">
        <v>17</v>
      </c>
      <c r="K1478" s="820" t="s">
        <v>8454</v>
      </c>
      <c r="L1478" s="820" t="s">
        <v>19586</v>
      </c>
    </row>
    <row r="1479" spans="1:12" x14ac:dyDescent="0.25">
      <c r="A1479" s="820" t="s">
        <v>11011</v>
      </c>
      <c r="B1479" s="824" t="s">
        <v>11012</v>
      </c>
      <c r="C1479" s="820" t="b">
        <v>1</v>
      </c>
      <c r="D1479" s="820" t="b">
        <v>1</v>
      </c>
      <c r="E1479" s="820" t="b">
        <v>0</v>
      </c>
      <c r="F1479" s="820" t="b">
        <v>0</v>
      </c>
      <c r="G1479" s="820" t="b">
        <v>0</v>
      </c>
      <c r="H1479" s="820" t="b">
        <v>0</v>
      </c>
      <c r="I1479" s="820">
        <v>1</v>
      </c>
      <c r="J1479" s="820">
        <v>2</v>
      </c>
      <c r="K1479" s="820" t="s">
        <v>8454</v>
      </c>
      <c r="L1479" s="820" t="s">
        <v>19587</v>
      </c>
    </row>
    <row r="1480" spans="1:12" x14ac:dyDescent="0.25">
      <c r="A1480" s="820" t="s">
        <v>11013</v>
      </c>
      <c r="B1480" s="824" t="s">
        <v>11014</v>
      </c>
      <c r="C1480" s="820" t="b">
        <v>1</v>
      </c>
      <c r="D1480" s="820" t="b">
        <v>1</v>
      </c>
      <c r="E1480" s="820" t="b">
        <v>0</v>
      </c>
      <c r="F1480" s="820" t="b">
        <v>0</v>
      </c>
      <c r="G1480" s="820" t="b">
        <v>0</v>
      </c>
      <c r="H1480" s="820" t="b">
        <v>0</v>
      </c>
      <c r="I1480" s="820">
        <v>1</v>
      </c>
      <c r="J1480" s="820">
        <v>2</v>
      </c>
      <c r="K1480" s="820" t="s">
        <v>8454</v>
      </c>
      <c r="L1480" s="820" t="s">
        <v>19588</v>
      </c>
    </row>
    <row r="1481" spans="1:12" x14ac:dyDescent="0.25">
      <c r="A1481" s="820" t="s">
        <v>11015</v>
      </c>
      <c r="B1481" s="824" t="s">
        <v>11016</v>
      </c>
      <c r="C1481" s="820" t="b">
        <v>1</v>
      </c>
      <c r="D1481" s="820" t="b">
        <v>1</v>
      </c>
      <c r="E1481" s="820" t="b">
        <v>0</v>
      </c>
      <c r="F1481" s="820" t="b">
        <v>0</v>
      </c>
      <c r="G1481" s="820" t="b">
        <v>0</v>
      </c>
      <c r="H1481" s="820" t="b">
        <v>0</v>
      </c>
      <c r="I1481" s="820">
        <v>1</v>
      </c>
      <c r="J1481" s="820">
        <v>2</v>
      </c>
      <c r="K1481" s="820" t="s">
        <v>8454</v>
      </c>
      <c r="L1481" s="820" t="s">
        <v>19589</v>
      </c>
    </row>
    <row r="1482" spans="1:12" x14ac:dyDescent="0.25">
      <c r="A1482" s="820" t="s">
        <v>11017</v>
      </c>
      <c r="B1482" s="824" t="s">
        <v>11018</v>
      </c>
      <c r="C1482" s="820" t="b">
        <v>1</v>
      </c>
      <c r="D1482" s="820" t="b">
        <v>1</v>
      </c>
      <c r="E1482" s="820" t="b">
        <v>0</v>
      </c>
      <c r="F1482" s="820" t="b">
        <v>0</v>
      </c>
      <c r="G1482" s="820" t="b">
        <v>0</v>
      </c>
      <c r="H1482" s="820" t="b">
        <v>0</v>
      </c>
      <c r="I1482" s="820">
        <v>1</v>
      </c>
      <c r="J1482" s="820">
        <v>34</v>
      </c>
      <c r="K1482" s="820" t="s">
        <v>8454</v>
      </c>
      <c r="L1482" s="820" t="s">
        <v>19590</v>
      </c>
    </row>
    <row r="1483" spans="1:12" x14ac:dyDescent="0.25">
      <c r="A1483" s="820" t="s">
        <v>11019</v>
      </c>
      <c r="B1483" s="824" t="s">
        <v>11020</v>
      </c>
      <c r="C1483" s="820" t="b">
        <v>1</v>
      </c>
      <c r="D1483" s="820" t="b">
        <v>1</v>
      </c>
      <c r="E1483" s="820" t="b">
        <v>0</v>
      </c>
      <c r="F1483" s="820" t="b">
        <v>0</v>
      </c>
      <c r="G1483" s="820" t="b">
        <v>0</v>
      </c>
      <c r="H1483" s="820" t="b">
        <v>0</v>
      </c>
      <c r="I1483" s="820">
        <v>1</v>
      </c>
      <c r="J1483" s="820">
        <v>9</v>
      </c>
      <c r="K1483" s="820" t="s">
        <v>8454</v>
      </c>
      <c r="L1483" s="820" t="s">
        <v>19591</v>
      </c>
    </row>
    <row r="1484" spans="1:12" x14ac:dyDescent="0.25">
      <c r="A1484" s="820" t="s">
        <v>11021</v>
      </c>
      <c r="B1484" s="824" t="s">
        <v>11022</v>
      </c>
      <c r="C1484" s="820" t="b">
        <v>1</v>
      </c>
      <c r="D1484" s="820" t="b">
        <v>1</v>
      </c>
      <c r="E1484" s="820" t="b">
        <v>0</v>
      </c>
      <c r="F1484" s="820" t="b">
        <v>0</v>
      </c>
      <c r="G1484" s="820" t="b">
        <v>0</v>
      </c>
      <c r="H1484" s="820" t="b">
        <v>0</v>
      </c>
      <c r="I1484" s="820">
        <v>1</v>
      </c>
      <c r="J1484" s="820">
        <v>12</v>
      </c>
      <c r="K1484" s="820" t="s">
        <v>8454</v>
      </c>
      <c r="L1484" s="820" t="s">
        <v>19592</v>
      </c>
    </row>
    <row r="1485" spans="1:12" x14ac:dyDescent="0.25">
      <c r="A1485" s="820" t="s">
        <v>11023</v>
      </c>
      <c r="B1485" s="824" t="s">
        <v>11024</v>
      </c>
      <c r="C1485" s="820" t="b">
        <v>1</v>
      </c>
      <c r="D1485" s="820" t="b">
        <v>1</v>
      </c>
      <c r="E1485" s="820" t="b">
        <v>0</v>
      </c>
      <c r="F1485" s="820" t="b">
        <v>0</v>
      </c>
      <c r="G1485" s="820" t="b">
        <v>0</v>
      </c>
      <c r="H1485" s="820" t="b">
        <v>0</v>
      </c>
      <c r="I1485" s="820">
        <v>1</v>
      </c>
      <c r="J1485" s="820">
        <v>1</v>
      </c>
      <c r="K1485" s="820" t="s">
        <v>8454</v>
      </c>
      <c r="L1485" s="820" t="s">
        <v>19593</v>
      </c>
    </row>
    <row r="1486" spans="1:12" x14ac:dyDescent="0.25">
      <c r="A1486" s="820" t="s">
        <v>11025</v>
      </c>
      <c r="B1486" s="824" t="s">
        <v>11026</v>
      </c>
      <c r="C1486" s="820" t="b">
        <v>1</v>
      </c>
      <c r="D1486" s="820" t="b">
        <v>1</v>
      </c>
      <c r="E1486" s="820" t="b">
        <v>0</v>
      </c>
      <c r="F1486" s="820" t="b">
        <v>0</v>
      </c>
      <c r="G1486" s="820" t="b">
        <v>0</v>
      </c>
      <c r="H1486" s="820" t="b">
        <v>0</v>
      </c>
      <c r="I1486" s="820">
        <v>1</v>
      </c>
      <c r="J1486" s="820">
        <v>1</v>
      </c>
      <c r="K1486" s="820" t="s">
        <v>8454</v>
      </c>
      <c r="L1486" s="820" t="s">
        <v>19594</v>
      </c>
    </row>
    <row r="1487" spans="1:12" x14ac:dyDescent="0.25">
      <c r="A1487" s="820" t="s">
        <v>11027</v>
      </c>
      <c r="B1487" s="824" t="s">
        <v>11028</v>
      </c>
      <c r="C1487" s="820" t="b">
        <v>1</v>
      </c>
      <c r="D1487" s="820" t="b">
        <v>1</v>
      </c>
      <c r="E1487" s="820" t="b">
        <v>0</v>
      </c>
      <c r="F1487" s="820" t="b">
        <v>0</v>
      </c>
      <c r="G1487" s="820" t="b">
        <v>0</v>
      </c>
      <c r="H1487" s="820" t="b">
        <v>0</v>
      </c>
      <c r="I1487" s="820">
        <v>1</v>
      </c>
      <c r="J1487" s="820">
        <v>256</v>
      </c>
      <c r="K1487" s="820" t="s">
        <v>8454</v>
      </c>
      <c r="L1487" s="820" t="s">
        <v>19595</v>
      </c>
    </row>
    <row r="1488" spans="1:12" x14ac:dyDescent="0.25">
      <c r="A1488" s="820" t="s">
        <v>11029</v>
      </c>
      <c r="B1488" s="824" t="s">
        <v>11030</v>
      </c>
      <c r="C1488" s="820" t="b">
        <v>1</v>
      </c>
      <c r="D1488" s="820" t="b">
        <v>1</v>
      </c>
      <c r="E1488" s="820" t="b">
        <v>0</v>
      </c>
      <c r="F1488" s="820" t="b">
        <v>0</v>
      </c>
      <c r="G1488" s="820" t="b">
        <v>0</v>
      </c>
      <c r="H1488" s="820" t="b">
        <v>0</v>
      </c>
      <c r="I1488" s="820">
        <v>1</v>
      </c>
      <c r="J1488" s="820">
        <v>16</v>
      </c>
      <c r="K1488" s="820" t="s">
        <v>8454</v>
      </c>
      <c r="L1488" s="820" t="s">
        <v>19596</v>
      </c>
    </row>
    <row r="1489" spans="1:12" x14ac:dyDescent="0.25">
      <c r="A1489" s="820" t="s">
        <v>11031</v>
      </c>
      <c r="B1489" s="824" t="s">
        <v>11032</v>
      </c>
      <c r="C1489" s="820" t="b">
        <v>1</v>
      </c>
      <c r="D1489" s="820" t="b">
        <v>1</v>
      </c>
      <c r="E1489" s="820" t="b">
        <v>0</v>
      </c>
      <c r="F1489" s="820" t="b">
        <v>0</v>
      </c>
      <c r="G1489" s="820" t="b">
        <v>0</v>
      </c>
      <c r="H1489" s="820" t="b">
        <v>0</v>
      </c>
      <c r="I1489" s="820">
        <v>1</v>
      </c>
      <c r="J1489" s="820">
        <v>16</v>
      </c>
      <c r="K1489" s="820" t="s">
        <v>8454</v>
      </c>
      <c r="L1489" s="820" t="s">
        <v>19597</v>
      </c>
    </row>
    <row r="1490" spans="1:12" x14ac:dyDescent="0.25">
      <c r="A1490" s="820" t="s">
        <v>11033</v>
      </c>
      <c r="B1490" s="824" t="s">
        <v>11034</v>
      </c>
      <c r="C1490" s="820" t="b">
        <v>1</v>
      </c>
      <c r="D1490" s="820" t="b">
        <v>1</v>
      </c>
      <c r="E1490" s="820" t="b">
        <v>0</v>
      </c>
      <c r="F1490" s="820" t="b">
        <v>0</v>
      </c>
      <c r="G1490" s="820" t="b">
        <v>0</v>
      </c>
      <c r="H1490" s="820" t="b">
        <v>0</v>
      </c>
      <c r="I1490" s="820">
        <v>1</v>
      </c>
      <c r="J1490" s="820">
        <v>16</v>
      </c>
      <c r="K1490" s="820" t="s">
        <v>8454</v>
      </c>
      <c r="L1490" s="820" t="s">
        <v>19598</v>
      </c>
    </row>
    <row r="1491" spans="1:12" x14ac:dyDescent="0.25">
      <c r="A1491" s="820" t="s">
        <v>11035</v>
      </c>
      <c r="B1491" s="824" t="s">
        <v>11036</v>
      </c>
      <c r="C1491" s="820" t="b">
        <v>1</v>
      </c>
      <c r="D1491" s="820" t="b">
        <v>1</v>
      </c>
      <c r="E1491" s="820" t="b">
        <v>0</v>
      </c>
      <c r="F1491" s="820" t="b">
        <v>0</v>
      </c>
      <c r="G1491" s="820" t="b">
        <v>0</v>
      </c>
      <c r="H1491" s="820" t="b">
        <v>0</v>
      </c>
      <c r="I1491" s="820">
        <v>1</v>
      </c>
      <c r="J1491" s="820">
        <v>16</v>
      </c>
      <c r="K1491" s="820" t="s">
        <v>8454</v>
      </c>
      <c r="L1491" s="820" t="s">
        <v>19599</v>
      </c>
    </row>
    <row r="1492" spans="1:12" x14ac:dyDescent="0.25">
      <c r="A1492" s="820" t="s">
        <v>11037</v>
      </c>
      <c r="B1492" s="824" t="s">
        <v>11038</v>
      </c>
      <c r="C1492" s="820" t="b">
        <v>1</v>
      </c>
      <c r="D1492" s="820" t="b">
        <v>1</v>
      </c>
      <c r="E1492" s="820" t="b">
        <v>0</v>
      </c>
      <c r="F1492" s="820" t="b">
        <v>0</v>
      </c>
      <c r="G1492" s="820" t="b">
        <v>0</v>
      </c>
      <c r="H1492" s="820" t="b">
        <v>0</v>
      </c>
      <c r="I1492" s="820">
        <v>1</v>
      </c>
      <c r="J1492" s="820">
        <v>16</v>
      </c>
      <c r="K1492" s="820" t="s">
        <v>8454</v>
      </c>
      <c r="L1492" s="820" t="s">
        <v>19600</v>
      </c>
    </row>
    <row r="1493" spans="1:12" x14ac:dyDescent="0.25">
      <c r="A1493" s="820" t="s">
        <v>11039</v>
      </c>
      <c r="B1493" s="824" t="s">
        <v>11040</v>
      </c>
      <c r="C1493" s="820" t="b">
        <v>1</v>
      </c>
      <c r="D1493" s="820" t="b">
        <v>1</v>
      </c>
      <c r="E1493" s="820" t="b">
        <v>0</v>
      </c>
      <c r="F1493" s="820" t="b">
        <v>0</v>
      </c>
      <c r="G1493" s="820" t="b">
        <v>0</v>
      </c>
      <c r="H1493" s="820" t="b">
        <v>0</v>
      </c>
      <c r="I1493" s="820">
        <v>1</v>
      </c>
      <c r="J1493" s="820">
        <v>16</v>
      </c>
      <c r="K1493" s="820" t="s">
        <v>8454</v>
      </c>
      <c r="L1493" s="820" t="s">
        <v>19601</v>
      </c>
    </row>
    <row r="1494" spans="1:12" x14ac:dyDescent="0.25">
      <c r="A1494" s="820" t="s">
        <v>11041</v>
      </c>
      <c r="B1494" s="824" t="s">
        <v>11042</v>
      </c>
      <c r="C1494" s="820" t="b">
        <v>1</v>
      </c>
      <c r="D1494" s="820" t="b">
        <v>1</v>
      </c>
      <c r="E1494" s="820" t="b">
        <v>0</v>
      </c>
      <c r="F1494" s="820" t="b">
        <v>0</v>
      </c>
      <c r="G1494" s="820" t="b">
        <v>0</v>
      </c>
      <c r="H1494" s="820" t="b">
        <v>0</v>
      </c>
      <c r="I1494" s="820">
        <v>1</v>
      </c>
      <c r="J1494" s="820">
        <v>11</v>
      </c>
      <c r="K1494" s="820" t="s">
        <v>8454</v>
      </c>
      <c r="L1494" s="820" t="s">
        <v>19602</v>
      </c>
    </row>
    <row r="1495" spans="1:12" x14ac:dyDescent="0.25">
      <c r="A1495" s="820" t="s">
        <v>11043</v>
      </c>
      <c r="B1495" s="824" t="s">
        <v>11044</v>
      </c>
      <c r="C1495" s="820" t="b">
        <v>1</v>
      </c>
      <c r="D1495" s="820" t="b">
        <v>1</v>
      </c>
      <c r="E1495" s="820" t="b">
        <v>0</v>
      </c>
      <c r="F1495" s="820" t="b">
        <v>0</v>
      </c>
      <c r="G1495" s="820" t="b">
        <v>0</v>
      </c>
      <c r="H1495" s="820" t="b">
        <v>0</v>
      </c>
      <c r="I1495" s="820">
        <v>1</v>
      </c>
      <c r="J1495" s="820">
        <v>15</v>
      </c>
      <c r="K1495" s="820" t="s">
        <v>8454</v>
      </c>
      <c r="L1495" s="820" t="s">
        <v>19603</v>
      </c>
    </row>
    <row r="1496" spans="1:12" x14ac:dyDescent="0.25">
      <c r="A1496" s="820" t="s">
        <v>11045</v>
      </c>
      <c r="B1496" s="824" t="s">
        <v>11046</v>
      </c>
      <c r="C1496" s="820" t="b">
        <v>1</v>
      </c>
      <c r="D1496" s="820" t="b">
        <v>1</v>
      </c>
      <c r="E1496" s="820" t="b">
        <v>0</v>
      </c>
      <c r="F1496" s="820" t="b">
        <v>0</v>
      </c>
      <c r="G1496" s="820" t="b">
        <v>0</v>
      </c>
      <c r="H1496" s="820" t="b">
        <v>0</v>
      </c>
      <c r="I1496" s="820">
        <v>1</v>
      </c>
      <c r="J1496" s="820">
        <v>1</v>
      </c>
      <c r="K1496" s="820" t="s">
        <v>8454</v>
      </c>
      <c r="L1496" s="820" t="s">
        <v>19604</v>
      </c>
    </row>
    <row r="1497" spans="1:12" x14ac:dyDescent="0.25">
      <c r="A1497" s="820" t="s">
        <v>11047</v>
      </c>
      <c r="B1497" s="824" t="s">
        <v>11026</v>
      </c>
      <c r="C1497" s="820" t="b">
        <v>1</v>
      </c>
      <c r="D1497" s="820" t="b">
        <v>1</v>
      </c>
      <c r="E1497" s="820" t="b">
        <v>0</v>
      </c>
      <c r="F1497" s="820" t="b">
        <v>0</v>
      </c>
      <c r="G1497" s="820" t="b">
        <v>0</v>
      </c>
      <c r="H1497" s="820" t="b">
        <v>0</v>
      </c>
      <c r="I1497" s="820">
        <v>1</v>
      </c>
      <c r="J1497" s="820">
        <v>1</v>
      </c>
      <c r="K1497" s="820" t="s">
        <v>8454</v>
      </c>
      <c r="L1497" s="820" t="s">
        <v>19594</v>
      </c>
    </row>
    <row r="1498" spans="1:12" x14ac:dyDescent="0.25">
      <c r="A1498" s="820" t="s">
        <v>11048</v>
      </c>
      <c r="B1498" s="824" t="s">
        <v>11049</v>
      </c>
      <c r="C1498" s="820" t="b">
        <v>1</v>
      </c>
      <c r="D1498" s="820" t="b">
        <v>1</v>
      </c>
      <c r="E1498" s="820" t="b">
        <v>0</v>
      </c>
      <c r="F1498" s="820" t="b">
        <v>0</v>
      </c>
      <c r="G1498" s="820" t="b">
        <v>0</v>
      </c>
      <c r="H1498" s="820" t="b">
        <v>0</v>
      </c>
      <c r="I1498" s="820">
        <v>1</v>
      </c>
      <c r="J1498" s="820">
        <v>17</v>
      </c>
      <c r="K1498" s="820" t="s">
        <v>8454</v>
      </c>
      <c r="L1498" s="820" t="s">
        <v>19605</v>
      </c>
    </row>
    <row r="1499" spans="1:12" x14ac:dyDescent="0.25">
      <c r="A1499" s="820" t="s">
        <v>11050</v>
      </c>
      <c r="B1499" s="824" t="s">
        <v>11051</v>
      </c>
      <c r="C1499" s="820" t="b">
        <v>1</v>
      </c>
      <c r="D1499" s="820" t="b">
        <v>1</v>
      </c>
      <c r="E1499" s="820" t="b">
        <v>0</v>
      </c>
      <c r="F1499" s="820" t="b">
        <v>0</v>
      </c>
      <c r="G1499" s="820" t="b">
        <v>0</v>
      </c>
      <c r="H1499" s="820" t="b">
        <v>0</v>
      </c>
      <c r="I1499" s="820">
        <v>1</v>
      </c>
      <c r="J1499" s="820">
        <v>17</v>
      </c>
      <c r="K1499" s="820" t="s">
        <v>8454</v>
      </c>
      <c r="L1499" s="820" t="s">
        <v>19606</v>
      </c>
    </row>
    <row r="1500" spans="1:12" x14ac:dyDescent="0.25">
      <c r="A1500" s="820" t="s">
        <v>11052</v>
      </c>
      <c r="B1500" s="824" t="s">
        <v>11053</v>
      </c>
      <c r="C1500" s="820" t="b">
        <v>1</v>
      </c>
      <c r="D1500" s="820" t="b">
        <v>1</v>
      </c>
      <c r="E1500" s="820" t="b">
        <v>0</v>
      </c>
      <c r="F1500" s="820" t="b">
        <v>0</v>
      </c>
      <c r="G1500" s="820" t="b">
        <v>0</v>
      </c>
      <c r="H1500" s="820" t="b">
        <v>0</v>
      </c>
      <c r="I1500" s="820">
        <v>1</v>
      </c>
      <c r="J1500" s="820">
        <v>17</v>
      </c>
      <c r="K1500" s="820" t="s">
        <v>8454</v>
      </c>
      <c r="L1500" s="820" t="s">
        <v>19607</v>
      </c>
    </row>
    <row r="1501" spans="1:12" x14ac:dyDescent="0.25">
      <c r="A1501" s="820" t="s">
        <v>11054</v>
      </c>
      <c r="B1501" s="824" t="s">
        <v>11055</v>
      </c>
      <c r="C1501" s="820" t="b">
        <v>1</v>
      </c>
      <c r="D1501" s="820" t="b">
        <v>1</v>
      </c>
      <c r="E1501" s="820" t="b">
        <v>0</v>
      </c>
      <c r="F1501" s="820" t="b">
        <v>0</v>
      </c>
      <c r="G1501" s="820" t="b">
        <v>0</v>
      </c>
      <c r="H1501" s="820" t="b">
        <v>0</v>
      </c>
      <c r="I1501" s="820">
        <v>1</v>
      </c>
      <c r="J1501" s="820">
        <v>1</v>
      </c>
      <c r="K1501" s="820" t="s">
        <v>8454</v>
      </c>
      <c r="L1501" s="820" t="s">
        <v>19608</v>
      </c>
    </row>
    <row r="1502" spans="1:12" x14ac:dyDescent="0.25">
      <c r="A1502" s="820" t="s">
        <v>11056</v>
      </c>
      <c r="B1502" s="824" t="s">
        <v>11057</v>
      </c>
      <c r="C1502" s="820" t="b">
        <v>1</v>
      </c>
      <c r="D1502" s="820" t="b">
        <v>1</v>
      </c>
      <c r="E1502" s="820" t="b">
        <v>0</v>
      </c>
      <c r="F1502" s="820" t="b">
        <v>0</v>
      </c>
      <c r="G1502" s="820" t="b">
        <v>0</v>
      </c>
      <c r="H1502" s="820" t="b">
        <v>0</v>
      </c>
      <c r="I1502" s="820">
        <v>1</v>
      </c>
      <c r="J1502" s="820">
        <v>1</v>
      </c>
      <c r="K1502" s="820" t="s">
        <v>8454</v>
      </c>
      <c r="L1502" s="820" t="s">
        <v>19609</v>
      </c>
    </row>
    <row r="1503" spans="1:12" x14ac:dyDescent="0.25">
      <c r="A1503" s="820" t="s">
        <v>11058</v>
      </c>
      <c r="B1503" s="824" t="s">
        <v>11059</v>
      </c>
      <c r="C1503" s="820" t="b">
        <v>1</v>
      </c>
      <c r="D1503" s="820" t="b">
        <v>1</v>
      </c>
      <c r="E1503" s="820" t="b">
        <v>0</v>
      </c>
      <c r="F1503" s="820" t="b">
        <v>0</v>
      </c>
      <c r="G1503" s="820" t="b">
        <v>0</v>
      </c>
      <c r="H1503" s="820" t="b">
        <v>0</v>
      </c>
      <c r="I1503" s="820">
        <v>1</v>
      </c>
      <c r="J1503" s="820">
        <v>17</v>
      </c>
      <c r="K1503" s="820" t="s">
        <v>8454</v>
      </c>
      <c r="L1503" s="820" t="s">
        <v>19610</v>
      </c>
    </row>
    <row r="1504" spans="1:12" x14ac:dyDescent="0.25">
      <c r="A1504" s="820" t="s">
        <v>11060</v>
      </c>
      <c r="B1504" s="824" t="s">
        <v>11061</v>
      </c>
      <c r="C1504" s="820" t="b">
        <v>1</v>
      </c>
      <c r="D1504" s="820" t="b">
        <v>1</v>
      </c>
      <c r="E1504" s="820" t="b">
        <v>0</v>
      </c>
      <c r="F1504" s="820" t="b">
        <v>0</v>
      </c>
      <c r="G1504" s="820" t="b">
        <v>0</v>
      </c>
      <c r="H1504" s="820" t="b">
        <v>0</v>
      </c>
      <c r="I1504" s="820">
        <v>1</v>
      </c>
      <c r="J1504" s="820">
        <v>11</v>
      </c>
      <c r="K1504" s="820" t="s">
        <v>8454</v>
      </c>
      <c r="L1504" s="820" t="s">
        <v>19611</v>
      </c>
    </row>
    <row r="1505" spans="1:12" x14ac:dyDescent="0.25">
      <c r="A1505" s="820" t="s">
        <v>11062</v>
      </c>
      <c r="B1505" s="824" t="s">
        <v>11063</v>
      </c>
      <c r="C1505" s="820" t="b">
        <v>1</v>
      </c>
      <c r="D1505" s="820" t="b">
        <v>1</v>
      </c>
      <c r="E1505" s="820" t="b">
        <v>0</v>
      </c>
      <c r="F1505" s="820" t="b">
        <v>0</v>
      </c>
      <c r="G1505" s="820" t="b">
        <v>0</v>
      </c>
      <c r="H1505" s="820" t="b">
        <v>0</v>
      </c>
      <c r="I1505" s="820">
        <v>1</v>
      </c>
      <c r="J1505" s="820">
        <v>12</v>
      </c>
      <c r="K1505" s="820" t="s">
        <v>8454</v>
      </c>
      <c r="L1505" s="820" t="s">
        <v>19612</v>
      </c>
    </row>
    <row r="1506" spans="1:12" x14ac:dyDescent="0.25">
      <c r="A1506" s="820" t="s">
        <v>11064</v>
      </c>
      <c r="B1506" s="824" t="s">
        <v>11065</v>
      </c>
      <c r="C1506" s="820" t="b">
        <v>1</v>
      </c>
      <c r="D1506" s="820" t="b">
        <v>1</v>
      </c>
      <c r="E1506" s="820" t="b">
        <v>0</v>
      </c>
      <c r="F1506" s="820" t="b">
        <v>0</v>
      </c>
      <c r="G1506" s="820" t="b">
        <v>0</v>
      </c>
      <c r="H1506" s="820" t="b">
        <v>0</v>
      </c>
      <c r="I1506" s="820">
        <v>1</v>
      </c>
      <c r="J1506" s="820">
        <v>1</v>
      </c>
      <c r="K1506" s="820" t="s">
        <v>8454</v>
      </c>
      <c r="L1506" s="820" t="s">
        <v>19613</v>
      </c>
    </row>
    <row r="1507" spans="1:12" x14ac:dyDescent="0.25">
      <c r="A1507" s="820" t="s">
        <v>11066</v>
      </c>
      <c r="B1507" s="824" t="s">
        <v>11067</v>
      </c>
      <c r="C1507" s="820" t="b">
        <v>1</v>
      </c>
      <c r="D1507" s="820" t="b">
        <v>1</v>
      </c>
      <c r="E1507" s="820" t="b">
        <v>0</v>
      </c>
      <c r="F1507" s="820" t="b">
        <v>0</v>
      </c>
      <c r="G1507" s="820" t="b">
        <v>0</v>
      </c>
      <c r="H1507" s="820" t="b">
        <v>0</v>
      </c>
      <c r="I1507" s="820">
        <v>1</v>
      </c>
      <c r="J1507" s="820">
        <v>1</v>
      </c>
      <c r="K1507" s="820" t="s">
        <v>8454</v>
      </c>
      <c r="L1507" s="820" t="s">
        <v>19614</v>
      </c>
    </row>
    <row r="1508" spans="1:12" x14ac:dyDescent="0.25">
      <c r="A1508" s="820" t="s">
        <v>11068</v>
      </c>
      <c r="B1508" s="824" t="s">
        <v>11069</v>
      </c>
      <c r="C1508" s="820" t="b">
        <v>1</v>
      </c>
      <c r="D1508" s="820" t="b">
        <v>1</v>
      </c>
      <c r="E1508" s="820" t="b">
        <v>0</v>
      </c>
      <c r="F1508" s="820" t="b">
        <v>0</v>
      </c>
      <c r="G1508" s="820" t="b">
        <v>0</v>
      </c>
      <c r="H1508" s="820" t="b">
        <v>0</v>
      </c>
      <c r="I1508" s="820">
        <v>1</v>
      </c>
      <c r="J1508" s="820">
        <v>256</v>
      </c>
      <c r="K1508" s="820" t="s">
        <v>8454</v>
      </c>
      <c r="L1508" s="820" t="s">
        <v>19615</v>
      </c>
    </row>
    <row r="1509" spans="1:12" x14ac:dyDescent="0.25">
      <c r="A1509" s="820" t="s">
        <v>11070</v>
      </c>
      <c r="B1509" s="824" t="s">
        <v>11071</v>
      </c>
      <c r="C1509" s="820" t="b">
        <v>1</v>
      </c>
      <c r="D1509" s="820" t="b">
        <v>1</v>
      </c>
      <c r="E1509" s="820" t="b">
        <v>0</v>
      </c>
      <c r="F1509" s="820" t="b">
        <v>0</v>
      </c>
      <c r="G1509" s="820" t="b">
        <v>0</v>
      </c>
      <c r="H1509" s="820" t="b">
        <v>0</v>
      </c>
      <c r="I1509" s="820">
        <v>1</v>
      </c>
      <c r="J1509" s="820">
        <v>16</v>
      </c>
      <c r="K1509" s="820" t="s">
        <v>8454</v>
      </c>
      <c r="L1509" s="820" t="s">
        <v>19616</v>
      </c>
    </row>
    <row r="1510" spans="1:12" x14ac:dyDescent="0.25">
      <c r="A1510" s="820" t="s">
        <v>11072</v>
      </c>
      <c r="B1510" s="824" t="s">
        <v>11073</v>
      </c>
      <c r="C1510" s="820" t="b">
        <v>1</v>
      </c>
      <c r="D1510" s="820" t="b">
        <v>1</v>
      </c>
      <c r="E1510" s="820" t="b">
        <v>0</v>
      </c>
      <c r="F1510" s="820" t="b">
        <v>0</v>
      </c>
      <c r="G1510" s="820" t="b">
        <v>0</v>
      </c>
      <c r="H1510" s="820" t="b">
        <v>0</v>
      </c>
      <c r="I1510" s="820">
        <v>1</v>
      </c>
      <c r="J1510" s="820">
        <v>16</v>
      </c>
      <c r="K1510" s="820" t="s">
        <v>8454</v>
      </c>
      <c r="L1510" s="820" t="s">
        <v>19617</v>
      </c>
    </row>
    <row r="1511" spans="1:12" x14ac:dyDescent="0.25">
      <c r="A1511" s="820" t="s">
        <v>11074</v>
      </c>
      <c r="B1511" s="824" t="s">
        <v>11075</v>
      </c>
      <c r="C1511" s="820" t="b">
        <v>1</v>
      </c>
      <c r="D1511" s="820" t="b">
        <v>1</v>
      </c>
      <c r="E1511" s="820" t="b">
        <v>0</v>
      </c>
      <c r="F1511" s="820" t="b">
        <v>0</v>
      </c>
      <c r="G1511" s="820" t="b">
        <v>0</v>
      </c>
      <c r="H1511" s="820" t="b">
        <v>0</v>
      </c>
      <c r="I1511" s="820">
        <v>1</v>
      </c>
      <c r="J1511" s="820">
        <v>16</v>
      </c>
      <c r="K1511" s="820" t="s">
        <v>8454</v>
      </c>
      <c r="L1511" s="820" t="s">
        <v>19618</v>
      </c>
    </row>
    <row r="1512" spans="1:12" x14ac:dyDescent="0.25">
      <c r="A1512" s="820" t="s">
        <v>11076</v>
      </c>
      <c r="B1512" s="824" t="s">
        <v>11077</v>
      </c>
      <c r="C1512" s="820" t="b">
        <v>1</v>
      </c>
      <c r="D1512" s="820" t="b">
        <v>1</v>
      </c>
      <c r="E1512" s="820" t="b">
        <v>0</v>
      </c>
      <c r="F1512" s="820" t="b">
        <v>0</v>
      </c>
      <c r="G1512" s="820" t="b">
        <v>0</v>
      </c>
      <c r="H1512" s="820" t="b">
        <v>0</v>
      </c>
      <c r="I1512" s="820">
        <v>1</v>
      </c>
      <c r="J1512" s="820">
        <v>16</v>
      </c>
      <c r="K1512" s="820" t="s">
        <v>8454</v>
      </c>
      <c r="L1512" s="820" t="s">
        <v>19619</v>
      </c>
    </row>
    <row r="1513" spans="1:12" x14ac:dyDescent="0.25">
      <c r="A1513" s="820" t="s">
        <v>11078</v>
      </c>
      <c r="B1513" s="824" t="s">
        <v>11079</v>
      </c>
      <c r="C1513" s="820" t="b">
        <v>1</v>
      </c>
      <c r="D1513" s="820" t="b">
        <v>1</v>
      </c>
      <c r="E1513" s="820" t="b">
        <v>0</v>
      </c>
      <c r="F1513" s="820" t="b">
        <v>0</v>
      </c>
      <c r="G1513" s="820" t="b">
        <v>0</v>
      </c>
      <c r="H1513" s="820" t="b">
        <v>0</v>
      </c>
      <c r="I1513" s="820">
        <v>1</v>
      </c>
      <c r="J1513" s="820">
        <v>16</v>
      </c>
      <c r="K1513" s="820" t="s">
        <v>8454</v>
      </c>
      <c r="L1513" s="820" t="s">
        <v>19620</v>
      </c>
    </row>
    <row r="1514" spans="1:12" x14ac:dyDescent="0.25">
      <c r="A1514" s="820" t="s">
        <v>11080</v>
      </c>
      <c r="B1514" s="824" t="s">
        <v>11081</v>
      </c>
      <c r="C1514" s="820" t="b">
        <v>1</v>
      </c>
      <c r="D1514" s="820" t="b">
        <v>1</v>
      </c>
      <c r="E1514" s="820" t="b">
        <v>0</v>
      </c>
      <c r="F1514" s="820" t="b">
        <v>0</v>
      </c>
      <c r="G1514" s="820" t="b">
        <v>0</v>
      </c>
      <c r="H1514" s="820" t="b">
        <v>0</v>
      </c>
      <c r="I1514" s="820">
        <v>1</v>
      </c>
      <c r="J1514" s="820">
        <v>16</v>
      </c>
      <c r="K1514" s="820" t="s">
        <v>8454</v>
      </c>
      <c r="L1514" s="820" t="s">
        <v>19621</v>
      </c>
    </row>
    <row r="1515" spans="1:12" x14ac:dyDescent="0.25">
      <c r="A1515" s="820" t="s">
        <v>11082</v>
      </c>
      <c r="B1515" s="824" t="s">
        <v>11083</v>
      </c>
      <c r="C1515" s="820" t="b">
        <v>1</v>
      </c>
      <c r="D1515" s="820" t="b">
        <v>1</v>
      </c>
      <c r="E1515" s="820" t="b">
        <v>0</v>
      </c>
      <c r="F1515" s="820" t="b">
        <v>0</v>
      </c>
      <c r="G1515" s="820" t="b">
        <v>0</v>
      </c>
      <c r="H1515" s="820" t="b">
        <v>0</v>
      </c>
      <c r="I1515" s="820">
        <v>1</v>
      </c>
      <c r="J1515" s="820">
        <v>10</v>
      </c>
      <c r="K1515" s="820" t="s">
        <v>8454</v>
      </c>
      <c r="L1515" s="820" t="s">
        <v>19622</v>
      </c>
    </row>
    <row r="1516" spans="1:12" x14ac:dyDescent="0.25">
      <c r="A1516" s="820" t="s">
        <v>11084</v>
      </c>
      <c r="B1516" s="824" t="s">
        <v>11085</v>
      </c>
      <c r="C1516" s="820" t="b">
        <v>1</v>
      </c>
      <c r="D1516" s="820" t="b">
        <v>1</v>
      </c>
      <c r="E1516" s="820" t="b">
        <v>0</v>
      </c>
      <c r="F1516" s="820" t="b">
        <v>0</v>
      </c>
      <c r="G1516" s="820" t="b">
        <v>0</v>
      </c>
      <c r="H1516" s="820" t="b">
        <v>0</v>
      </c>
      <c r="I1516" s="820">
        <v>1</v>
      </c>
      <c r="J1516" s="820">
        <v>15</v>
      </c>
      <c r="K1516" s="820" t="s">
        <v>8454</v>
      </c>
      <c r="L1516" s="820" t="s">
        <v>19623</v>
      </c>
    </row>
    <row r="1517" spans="1:12" x14ac:dyDescent="0.25">
      <c r="A1517" s="820" t="s">
        <v>11086</v>
      </c>
      <c r="B1517" s="824" t="s">
        <v>11087</v>
      </c>
      <c r="C1517" s="820" t="b">
        <v>1</v>
      </c>
      <c r="D1517" s="820" t="b">
        <v>1</v>
      </c>
      <c r="E1517" s="820" t="b">
        <v>0</v>
      </c>
      <c r="F1517" s="820" t="b">
        <v>0</v>
      </c>
      <c r="G1517" s="820" t="b">
        <v>0</v>
      </c>
      <c r="H1517" s="820" t="b">
        <v>0</v>
      </c>
      <c r="I1517" s="820">
        <v>1</v>
      </c>
      <c r="J1517" s="820">
        <v>1</v>
      </c>
      <c r="K1517" s="820" t="s">
        <v>8454</v>
      </c>
      <c r="L1517" s="820" t="s">
        <v>19624</v>
      </c>
    </row>
    <row r="1518" spans="1:12" x14ac:dyDescent="0.25">
      <c r="A1518" s="820" t="s">
        <v>11088</v>
      </c>
      <c r="B1518" s="824" t="s">
        <v>11067</v>
      </c>
      <c r="C1518" s="820" t="b">
        <v>1</v>
      </c>
      <c r="D1518" s="820" t="b">
        <v>1</v>
      </c>
      <c r="E1518" s="820" t="b">
        <v>0</v>
      </c>
      <c r="F1518" s="820" t="b">
        <v>0</v>
      </c>
      <c r="G1518" s="820" t="b">
        <v>0</v>
      </c>
      <c r="H1518" s="820" t="b">
        <v>0</v>
      </c>
      <c r="I1518" s="820">
        <v>1</v>
      </c>
      <c r="J1518" s="820">
        <v>1</v>
      </c>
      <c r="K1518" s="820" t="s">
        <v>8454</v>
      </c>
      <c r="L1518" s="820" t="s">
        <v>19614</v>
      </c>
    </row>
    <row r="1519" spans="1:12" x14ac:dyDescent="0.25">
      <c r="A1519" s="820" t="s">
        <v>11089</v>
      </c>
      <c r="B1519" s="824" t="s">
        <v>11090</v>
      </c>
      <c r="C1519" s="820" t="b">
        <v>1</v>
      </c>
      <c r="D1519" s="820" t="b">
        <v>1</v>
      </c>
      <c r="E1519" s="820" t="b">
        <v>0</v>
      </c>
      <c r="F1519" s="820" t="b">
        <v>0</v>
      </c>
      <c r="G1519" s="820" t="b">
        <v>0</v>
      </c>
      <c r="H1519" s="820" t="b">
        <v>0</v>
      </c>
      <c r="I1519" s="820">
        <v>1</v>
      </c>
      <c r="J1519" s="820">
        <v>17</v>
      </c>
      <c r="K1519" s="820" t="s">
        <v>8454</v>
      </c>
      <c r="L1519" s="820" t="s">
        <v>19625</v>
      </c>
    </row>
    <row r="1520" spans="1:12" x14ac:dyDescent="0.25">
      <c r="A1520" s="820" t="s">
        <v>11091</v>
      </c>
      <c r="B1520" s="824" t="s">
        <v>11092</v>
      </c>
      <c r="C1520" s="820" t="b">
        <v>1</v>
      </c>
      <c r="D1520" s="820" t="b">
        <v>1</v>
      </c>
      <c r="E1520" s="820" t="b">
        <v>0</v>
      </c>
      <c r="F1520" s="820" t="b">
        <v>0</v>
      </c>
      <c r="G1520" s="820" t="b">
        <v>0</v>
      </c>
      <c r="H1520" s="820" t="b">
        <v>0</v>
      </c>
      <c r="I1520" s="820">
        <v>1</v>
      </c>
      <c r="J1520" s="820">
        <v>17</v>
      </c>
      <c r="K1520" s="820" t="s">
        <v>8454</v>
      </c>
      <c r="L1520" s="820" t="s">
        <v>19626</v>
      </c>
    </row>
    <row r="1521" spans="1:12" x14ac:dyDescent="0.25">
      <c r="A1521" s="820" t="s">
        <v>11093</v>
      </c>
      <c r="B1521" s="824" t="s">
        <v>11094</v>
      </c>
      <c r="C1521" s="820" t="b">
        <v>1</v>
      </c>
      <c r="D1521" s="820" t="b">
        <v>1</v>
      </c>
      <c r="E1521" s="820" t="b">
        <v>0</v>
      </c>
      <c r="F1521" s="820" t="b">
        <v>0</v>
      </c>
      <c r="G1521" s="820" t="b">
        <v>0</v>
      </c>
      <c r="H1521" s="820" t="b">
        <v>0</v>
      </c>
      <c r="I1521" s="820">
        <v>1</v>
      </c>
      <c r="J1521" s="820">
        <v>17</v>
      </c>
      <c r="K1521" s="820" t="s">
        <v>8454</v>
      </c>
      <c r="L1521" s="820" t="s">
        <v>19627</v>
      </c>
    </row>
    <row r="1522" spans="1:12" x14ac:dyDescent="0.25">
      <c r="A1522" s="820" t="s">
        <v>11095</v>
      </c>
      <c r="B1522" s="824" t="s">
        <v>11096</v>
      </c>
      <c r="C1522" s="820" t="b">
        <v>1</v>
      </c>
      <c r="D1522" s="820" t="b">
        <v>1</v>
      </c>
      <c r="E1522" s="820" t="b">
        <v>0</v>
      </c>
      <c r="F1522" s="820" t="b">
        <v>0</v>
      </c>
      <c r="G1522" s="820" t="b">
        <v>0</v>
      </c>
      <c r="H1522" s="820" t="b">
        <v>0</v>
      </c>
      <c r="I1522" s="820">
        <v>1</v>
      </c>
      <c r="J1522" s="820">
        <v>1</v>
      </c>
      <c r="K1522" s="820" t="s">
        <v>8454</v>
      </c>
      <c r="L1522" s="820" t="s">
        <v>19628</v>
      </c>
    </row>
    <row r="1523" spans="1:12" x14ac:dyDescent="0.25">
      <c r="A1523" s="820" t="s">
        <v>11097</v>
      </c>
      <c r="B1523" s="824" t="s">
        <v>11098</v>
      </c>
      <c r="C1523" s="820" t="b">
        <v>1</v>
      </c>
      <c r="D1523" s="820" t="b">
        <v>1</v>
      </c>
      <c r="E1523" s="820" t="b">
        <v>0</v>
      </c>
      <c r="F1523" s="820" t="b">
        <v>0</v>
      </c>
      <c r="G1523" s="820" t="b">
        <v>0</v>
      </c>
      <c r="H1523" s="820" t="b">
        <v>0</v>
      </c>
      <c r="I1523" s="820">
        <v>1</v>
      </c>
      <c r="J1523" s="820">
        <v>1</v>
      </c>
      <c r="K1523" s="820" t="s">
        <v>8454</v>
      </c>
      <c r="L1523" s="820" t="s">
        <v>19629</v>
      </c>
    </row>
    <row r="1524" spans="1:12" x14ac:dyDescent="0.25">
      <c r="A1524" s="820" t="s">
        <v>11099</v>
      </c>
      <c r="B1524" s="824" t="s">
        <v>11100</v>
      </c>
      <c r="C1524" s="820" t="b">
        <v>1</v>
      </c>
      <c r="D1524" s="820" t="b">
        <v>1</v>
      </c>
      <c r="E1524" s="820" t="b">
        <v>0</v>
      </c>
      <c r="F1524" s="820" t="b">
        <v>0</v>
      </c>
      <c r="G1524" s="820" t="b">
        <v>0</v>
      </c>
      <c r="H1524" s="820" t="b">
        <v>0</v>
      </c>
      <c r="I1524" s="820">
        <v>1</v>
      </c>
      <c r="J1524" s="820">
        <v>34</v>
      </c>
      <c r="K1524" s="820" t="s">
        <v>8454</v>
      </c>
      <c r="L1524" s="820" t="s">
        <v>19630</v>
      </c>
    </row>
    <row r="1525" spans="1:12" x14ac:dyDescent="0.25">
      <c r="A1525" s="820" t="s">
        <v>11101</v>
      </c>
      <c r="B1525" s="824" t="s">
        <v>11102</v>
      </c>
      <c r="C1525" s="820" t="b">
        <v>1</v>
      </c>
      <c r="D1525" s="820" t="b">
        <v>1</v>
      </c>
      <c r="E1525" s="820" t="b">
        <v>0</v>
      </c>
      <c r="F1525" s="820" t="b">
        <v>0</v>
      </c>
      <c r="G1525" s="820" t="b">
        <v>0</v>
      </c>
      <c r="H1525" s="820" t="b">
        <v>0</v>
      </c>
      <c r="I1525" s="820">
        <v>1</v>
      </c>
      <c r="J1525" s="820">
        <v>10</v>
      </c>
      <c r="K1525" s="820" t="s">
        <v>8454</v>
      </c>
      <c r="L1525" s="820" t="s">
        <v>19631</v>
      </c>
    </row>
    <row r="1526" spans="1:12" x14ac:dyDescent="0.25">
      <c r="A1526" s="820" t="s">
        <v>11103</v>
      </c>
      <c r="B1526" s="824" t="s">
        <v>11104</v>
      </c>
      <c r="C1526" s="820" t="b">
        <v>1</v>
      </c>
      <c r="D1526" s="820" t="b">
        <v>1</v>
      </c>
      <c r="E1526" s="820" t="b">
        <v>0</v>
      </c>
      <c r="F1526" s="820" t="b">
        <v>0</v>
      </c>
      <c r="G1526" s="820" t="b">
        <v>0</v>
      </c>
      <c r="H1526" s="820" t="b">
        <v>0</v>
      </c>
      <c r="I1526" s="820">
        <v>1</v>
      </c>
      <c r="J1526" s="820">
        <v>12</v>
      </c>
      <c r="K1526" s="820" t="s">
        <v>8454</v>
      </c>
      <c r="L1526" s="820" t="s">
        <v>19632</v>
      </c>
    </row>
    <row r="1527" spans="1:12" x14ac:dyDescent="0.25">
      <c r="A1527" s="820" t="s">
        <v>11105</v>
      </c>
      <c r="B1527" s="824" t="s">
        <v>11106</v>
      </c>
      <c r="C1527" s="820" t="b">
        <v>1</v>
      </c>
      <c r="D1527" s="820" t="b">
        <v>1</v>
      </c>
      <c r="E1527" s="820" t="b">
        <v>0</v>
      </c>
      <c r="F1527" s="820" t="b">
        <v>0</v>
      </c>
      <c r="G1527" s="820" t="b">
        <v>0</v>
      </c>
      <c r="H1527" s="820" t="b">
        <v>0</v>
      </c>
      <c r="I1527" s="820">
        <v>1</v>
      </c>
      <c r="J1527" s="820">
        <v>1</v>
      </c>
      <c r="K1527" s="820" t="s">
        <v>8454</v>
      </c>
      <c r="L1527" s="820" t="s">
        <v>19633</v>
      </c>
    </row>
    <row r="1528" spans="1:12" x14ac:dyDescent="0.25">
      <c r="A1528" s="820" t="s">
        <v>11107</v>
      </c>
      <c r="B1528" s="824" t="s">
        <v>11108</v>
      </c>
      <c r="C1528" s="820" t="b">
        <v>1</v>
      </c>
      <c r="D1528" s="820" t="b">
        <v>1</v>
      </c>
      <c r="E1528" s="820" t="b">
        <v>0</v>
      </c>
      <c r="F1528" s="820" t="b">
        <v>0</v>
      </c>
      <c r="G1528" s="820" t="b">
        <v>0</v>
      </c>
      <c r="H1528" s="820" t="b">
        <v>0</v>
      </c>
      <c r="I1528" s="820">
        <v>1</v>
      </c>
      <c r="J1528" s="820">
        <v>1</v>
      </c>
      <c r="K1528" s="820" t="s">
        <v>8454</v>
      </c>
      <c r="L1528" s="820" t="s">
        <v>19634</v>
      </c>
    </row>
    <row r="1529" spans="1:12" x14ac:dyDescent="0.25">
      <c r="A1529" s="820" t="s">
        <v>11109</v>
      </c>
      <c r="B1529" s="824" t="s">
        <v>11110</v>
      </c>
      <c r="C1529" s="820" t="b">
        <v>1</v>
      </c>
      <c r="D1529" s="820" t="b">
        <v>1</v>
      </c>
      <c r="E1529" s="820" t="b">
        <v>0</v>
      </c>
      <c r="F1529" s="820" t="b">
        <v>0</v>
      </c>
      <c r="G1529" s="820" t="b">
        <v>0</v>
      </c>
      <c r="H1529" s="820" t="b">
        <v>0</v>
      </c>
      <c r="I1529" s="820">
        <v>1</v>
      </c>
      <c r="J1529" s="820">
        <v>256</v>
      </c>
      <c r="K1529" s="820" t="s">
        <v>8454</v>
      </c>
      <c r="L1529" s="820" t="s">
        <v>19635</v>
      </c>
    </row>
    <row r="1530" spans="1:12" x14ac:dyDescent="0.25">
      <c r="A1530" s="820" t="s">
        <v>11111</v>
      </c>
      <c r="B1530" s="824" t="s">
        <v>11112</v>
      </c>
      <c r="C1530" s="820" t="b">
        <v>1</v>
      </c>
      <c r="D1530" s="820" t="b">
        <v>1</v>
      </c>
      <c r="E1530" s="820" t="b">
        <v>0</v>
      </c>
      <c r="F1530" s="820" t="b">
        <v>0</v>
      </c>
      <c r="G1530" s="820" t="b">
        <v>0</v>
      </c>
      <c r="H1530" s="820" t="b">
        <v>0</v>
      </c>
      <c r="I1530" s="820">
        <v>1</v>
      </c>
      <c r="J1530" s="820">
        <v>16</v>
      </c>
      <c r="K1530" s="820" t="s">
        <v>8454</v>
      </c>
      <c r="L1530" s="820" t="s">
        <v>19636</v>
      </c>
    </row>
    <row r="1531" spans="1:12" x14ac:dyDescent="0.25">
      <c r="A1531" s="820" t="s">
        <v>11113</v>
      </c>
      <c r="B1531" s="824" t="s">
        <v>11114</v>
      </c>
      <c r="C1531" s="820" t="b">
        <v>1</v>
      </c>
      <c r="D1531" s="820" t="b">
        <v>1</v>
      </c>
      <c r="E1531" s="820" t="b">
        <v>0</v>
      </c>
      <c r="F1531" s="820" t="b">
        <v>0</v>
      </c>
      <c r="G1531" s="820" t="b">
        <v>0</v>
      </c>
      <c r="H1531" s="820" t="b">
        <v>0</v>
      </c>
      <c r="I1531" s="820">
        <v>1</v>
      </c>
      <c r="J1531" s="820">
        <v>16</v>
      </c>
      <c r="K1531" s="820" t="s">
        <v>8454</v>
      </c>
      <c r="L1531" s="820" t="s">
        <v>19637</v>
      </c>
    </row>
    <row r="1532" spans="1:12" x14ac:dyDescent="0.25">
      <c r="A1532" s="820" t="s">
        <v>11115</v>
      </c>
      <c r="B1532" s="824" t="s">
        <v>11116</v>
      </c>
      <c r="C1532" s="820" t="b">
        <v>1</v>
      </c>
      <c r="D1532" s="820" t="b">
        <v>1</v>
      </c>
      <c r="E1532" s="820" t="b">
        <v>0</v>
      </c>
      <c r="F1532" s="820" t="b">
        <v>0</v>
      </c>
      <c r="G1532" s="820" t="b">
        <v>0</v>
      </c>
      <c r="H1532" s="820" t="b">
        <v>0</v>
      </c>
      <c r="I1532" s="820">
        <v>1</v>
      </c>
      <c r="J1532" s="820">
        <v>16</v>
      </c>
      <c r="K1532" s="820" t="s">
        <v>8454</v>
      </c>
      <c r="L1532" s="820" t="s">
        <v>19638</v>
      </c>
    </row>
    <row r="1533" spans="1:12" x14ac:dyDescent="0.25">
      <c r="A1533" s="820" t="s">
        <v>11117</v>
      </c>
      <c r="B1533" s="824" t="s">
        <v>11118</v>
      </c>
      <c r="C1533" s="820" t="b">
        <v>1</v>
      </c>
      <c r="D1533" s="820" t="b">
        <v>1</v>
      </c>
      <c r="E1533" s="820" t="b">
        <v>0</v>
      </c>
      <c r="F1533" s="820" t="b">
        <v>0</v>
      </c>
      <c r="G1533" s="820" t="b">
        <v>0</v>
      </c>
      <c r="H1533" s="820" t="b">
        <v>0</v>
      </c>
      <c r="I1533" s="820">
        <v>1</v>
      </c>
      <c r="J1533" s="820">
        <v>16</v>
      </c>
      <c r="K1533" s="820" t="s">
        <v>8454</v>
      </c>
      <c r="L1533" s="820" t="s">
        <v>19639</v>
      </c>
    </row>
    <row r="1534" spans="1:12" x14ac:dyDescent="0.25">
      <c r="A1534" s="820" t="s">
        <v>11119</v>
      </c>
      <c r="B1534" s="824" t="s">
        <v>11120</v>
      </c>
      <c r="C1534" s="820" t="b">
        <v>1</v>
      </c>
      <c r="D1534" s="820" t="b">
        <v>1</v>
      </c>
      <c r="E1534" s="820" t="b">
        <v>0</v>
      </c>
      <c r="F1534" s="820" t="b">
        <v>0</v>
      </c>
      <c r="G1534" s="820" t="b">
        <v>0</v>
      </c>
      <c r="H1534" s="820" t="b">
        <v>0</v>
      </c>
      <c r="I1534" s="820">
        <v>1</v>
      </c>
      <c r="J1534" s="820">
        <v>16</v>
      </c>
      <c r="K1534" s="820" t="s">
        <v>8454</v>
      </c>
      <c r="L1534" s="820" t="s">
        <v>19640</v>
      </c>
    </row>
    <row r="1535" spans="1:12" x14ac:dyDescent="0.25">
      <c r="A1535" s="820" t="s">
        <v>11121</v>
      </c>
      <c r="B1535" s="824" t="s">
        <v>11122</v>
      </c>
      <c r="C1535" s="820" t="b">
        <v>1</v>
      </c>
      <c r="D1535" s="820" t="b">
        <v>1</v>
      </c>
      <c r="E1535" s="820" t="b">
        <v>0</v>
      </c>
      <c r="F1535" s="820" t="b">
        <v>0</v>
      </c>
      <c r="G1535" s="820" t="b">
        <v>0</v>
      </c>
      <c r="H1535" s="820" t="b">
        <v>0</v>
      </c>
      <c r="I1535" s="820">
        <v>1</v>
      </c>
      <c r="J1535" s="820">
        <v>16</v>
      </c>
      <c r="K1535" s="820" t="s">
        <v>8454</v>
      </c>
      <c r="L1535" s="820" t="s">
        <v>19641</v>
      </c>
    </row>
    <row r="1536" spans="1:12" x14ac:dyDescent="0.25">
      <c r="A1536" s="820" t="s">
        <v>11123</v>
      </c>
      <c r="B1536" s="824" t="s">
        <v>11124</v>
      </c>
      <c r="C1536" s="820" t="b">
        <v>1</v>
      </c>
      <c r="D1536" s="820" t="b">
        <v>1</v>
      </c>
      <c r="E1536" s="820" t="b">
        <v>0</v>
      </c>
      <c r="F1536" s="820" t="b">
        <v>0</v>
      </c>
      <c r="G1536" s="820" t="b">
        <v>0</v>
      </c>
      <c r="H1536" s="820" t="b">
        <v>0</v>
      </c>
      <c r="I1536" s="820">
        <v>1</v>
      </c>
      <c r="J1536" s="820">
        <v>10</v>
      </c>
      <c r="K1536" s="820" t="s">
        <v>8454</v>
      </c>
      <c r="L1536" s="820" t="s">
        <v>19642</v>
      </c>
    </row>
    <row r="1537" spans="1:12" x14ac:dyDescent="0.25">
      <c r="A1537" s="820" t="s">
        <v>11125</v>
      </c>
      <c r="B1537" s="824" t="s">
        <v>11126</v>
      </c>
      <c r="C1537" s="820" t="b">
        <v>1</v>
      </c>
      <c r="D1537" s="820" t="b">
        <v>1</v>
      </c>
      <c r="E1537" s="820" t="b">
        <v>0</v>
      </c>
      <c r="F1537" s="820" t="b">
        <v>0</v>
      </c>
      <c r="G1537" s="820" t="b">
        <v>0</v>
      </c>
      <c r="H1537" s="820" t="b">
        <v>0</v>
      </c>
      <c r="I1537" s="820">
        <v>1</v>
      </c>
      <c r="J1537" s="820">
        <v>12</v>
      </c>
      <c r="K1537" s="820" t="s">
        <v>8454</v>
      </c>
      <c r="L1537" s="820" t="s">
        <v>19643</v>
      </c>
    </row>
    <row r="1538" spans="1:12" x14ac:dyDescent="0.25">
      <c r="A1538" s="820" t="s">
        <v>11127</v>
      </c>
      <c r="B1538" s="824" t="s">
        <v>11128</v>
      </c>
      <c r="C1538" s="820" t="b">
        <v>1</v>
      </c>
      <c r="D1538" s="820" t="b">
        <v>1</v>
      </c>
      <c r="E1538" s="820" t="b">
        <v>0</v>
      </c>
      <c r="F1538" s="820" t="b">
        <v>0</v>
      </c>
      <c r="G1538" s="820" t="b">
        <v>0</v>
      </c>
      <c r="H1538" s="820" t="b">
        <v>0</v>
      </c>
      <c r="I1538" s="820">
        <v>1</v>
      </c>
      <c r="J1538" s="820">
        <v>1</v>
      </c>
      <c r="K1538" s="820" t="s">
        <v>8454</v>
      </c>
      <c r="L1538" s="820" t="s">
        <v>19644</v>
      </c>
    </row>
    <row r="1539" spans="1:12" x14ac:dyDescent="0.25">
      <c r="A1539" s="820" t="s">
        <v>11129</v>
      </c>
      <c r="B1539" s="824" t="s">
        <v>11108</v>
      </c>
      <c r="C1539" s="820" t="b">
        <v>1</v>
      </c>
      <c r="D1539" s="820" t="b">
        <v>1</v>
      </c>
      <c r="E1539" s="820" t="b">
        <v>0</v>
      </c>
      <c r="F1539" s="820" t="b">
        <v>0</v>
      </c>
      <c r="G1539" s="820" t="b">
        <v>0</v>
      </c>
      <c r="H1539" s="820" t="b">
        <v>0</v>
      </c>
      <c r="I1539" s="820">
        <v>1</v>
      </c>
      <c r="J1539" s="820">
        <v>1</v>
      </c>
      <c r="K1539" s="820" t="s">
        <v>8454</v>
      </c>
      <c r="L1539" s="820" t="s">
        <v>19634</v>
      </c>
    </row>
    <row r="1540" spans="1:12" x14ac:dyDescent="0.25">
      <c r="A1540" s="820" t="s">
        <v>11130</v>
      </c>
      <c r="B1540" s="824" t="s">
        <v>11131</v>
      </c>
      <c r="C1540" s="820" t="b">
        <v>1</v>
      </c>
      <c r="D1540" s="820" t="b">
        <v>1</v>
      </c>
      <c r="E1540" s="820" t="b">
        <v>0</v>
      </c>
      <c r="F1540" s="820" t="b">
        <v>0</v>
      </c>
      <c r="G1540" s="820" t="b">
        <v>0</v>
      </c>
      <c r="H1540" s="820" t="b">
        <v>0</v>
      </c>
      <c r="I1540" s="820">
        <v>1</v>
      </c>
      <c r="J1540" s="820">
        <v>34</v>
      </c>
      <c r="K1540" s="820" t="s">
        <v>8454</v>
      </c>
      <c r="L1540" s="820" t="s">
        <v>19645</v>
      </c>
    </row>
    <row r="1541" spans="1:12" x14ac:dyDescent="0.25">
      <c r="A1541" s="820" t="s">
        <v>11132</v>
      </c>
      <c r="B1541" s="824" t="s">
        <v>11133</v>
      </c>
      <c r="C1541" s="820" t="b">
        <v>1</v>
      </c>
      <c r="D1541" s="820" t="b">
        <v>1</v>
      </c>
      <c r="E1541" s="820" t="b">
        <v>0</v>
      </c>
      <c r="F1541" s="820" t="b">
        <v>0</v>
      </c>
      <c r="G1541" s="820" t="b">
        <v>0</v>
      </c>
      <c r="H1541" s="820" t="b">
        <v>0</v>
      </c>
      <c r="I1541" s="820">
        <v>1</v>
      </c>
      <c r="J1541" s="820">
        <v>17</v>
      </c>
      <c r="K1541" s="820" t="s">
        <v>8454</v>
      </c>
      <c r="L1541" s="820" t="s">
        <v>19646</v>
      </c>
    </row>
    <row r="1542" spans="1:12" x14ac:dyDescent="0.25">
      <c r="A1542" s="820" t="s">
        <v>11134</v>
      </c>
      <c r="B1542" s="824" t="s">
        <v>11135</v>
      </c>
      <c r="C1542" s="820" t="b">
        <v>1</v>
      </c>
      <c r="D1542" s="820" t="b">
        <v>1</v>
      </c>
      <c r="E1542" s="820" t="b">
        <v>0</v>
      </c>
      <c r="F1542" s="820" t="b">
        <v>0</v>
      </c>
      <c r="G1542" s="820" t="b">
        <v>0</v>
      </c>
      <c r="H1542" s="820" t="b">
        <v>0</v>
      </c>
      <c r="I1542" s="820">
        <v>1</v>
      </c>
      <c r="J1542" s="820">
        <v>17</v>
      </c>
      <c r="K1542" s="820" t="s">
        <v>8454</v>
      </c>
      <c r="L1542" s="820" t="s">
        <v>19647</v>
      </c>
    </row>
    <row r="1543" spans="1:12" x14ac:dyDescent="0.25">
      <c r="A1543" s="820" t="s">
        <v>11136</v>
      </c>
      <c r="B1543" s="824" t="s">
        <v>11137</v>
      </c>
      <c r="C1543" s="820" t="b">
        <v>1</v>
      </c>
      <c r="D1543" s="820" t="b">
        <v>1</v>
      </c>
      <c r="E1543" s="820" t="b">
        <v>0</v>
      </c>
      <c r="F1543" s="820" t="b">
        <v>0</v>
      </c>
      <c r="G1543" s="820" t="b">
        <v>0</v>
      </c>
      <c r="H1543" s="820" t="b">
        <v>0</v>
      </c>
      <c r="I1543" s="820">
        <v>1</v>
      </c>
      <c r="J1543" s="820">
        <v>2</v>
      </c>
      <c r="K1543" s="820" t="s">
        <v>8454</v>
      </c>
      <c r="L1543" s="820" t="s">
        <v>19648</v>
      </c>
    </row>
    <row r="1544" spans="1:12" x14ac:dyDescent="0.25">
      <c r="A1544" s="820" t="s">
        <v>11138</v>
      </c>
      <c r="B1544" s="824" t="s">
        <v>11139</v>
      </c>
      <c r="C1544" s="820" t="b">
        <v>1</v>
      </c>
      <c r="D1544" s="820" t="b">
        <v>1</v>
      </c>
      <c r="E1544" s="820" t="b">
        <v>0</v>
      </c>
      <c r="F1544" s="820" t="b">
        <v>0</v>
      </c>
      <c r="G1544" s="820" t="b">
        <v>0</v>
      </c>
      <c r="H1544" s="820" t="b">
        <v>0</v>
      </c>
      <c r="I1544" s="820">
        <v>1</v>
      </c>
      <c r="J1544" s="820">
        <v>2</v>
      </c>
      <c r="K1544" s="820" t="s">
        <v>8454</v>
      </c>
      <c r="L1544" s="820" t="s">
        <v>19649</v>
      </c>
    </row>
    <row r="1545" spans="1:12" x14ac:dyDescent="0.25">
      <c r="A1545" s="820" t="s">
        <v>11140</v>
      </c>
      <c r="B1545" s="824" t="s">
        <v>11141</v>
      </c>
      <c r="C1545" s="820" t="b">
        <v>1</v>
      </c>
      <c r="D1545" s="820" t="b">
        <v>1</v>
      </c>
      <c r="E1545" s="820" t="b">
        <v>0</v>
      </c>
      <c r="F1545" s="820" t="b">
        <v>0</v>
      </c>
      <c r="G1545" s="820" t="b">
        <v>0</v>
      </c>
      <c r="H1545" s="820" t="b">
        <v>0</v>
      </c>
      <c r="I1545" s="820">
        <v>1</v>
      </c>
      <c r="J1545" s="820">
        <v>2</v>
      </c>
      <c r="K1545" s="820" t="s">
        <v>8454</v>
      </c>
      <c r="L1545" s="820" t="s">
        <v>19650</v>
      </c>
    </row>
    <row r="1546" spans="1:12" x14ac:dyDescent="0.25">
      <c r="A1546" s="820" t="s">
        <v>11142</v>
      </c>
      <c r="B1546" s="824" t="s">
        <v>11143</v>
      </c>
      <c r="C1546" s="820" t="b">
        <v>1</v>
      </c>
      <c r="D1546" s="820" t="b">
        <v>1</v>
      </c>
      <c r="E1546" s="820" t="b">
        <v>0</v>
      </c>
      <c r="F1546" s="820" t="b">
        <v>0</v>
      </c>
      <c r="G1546" s="820" t="b">
        <v>0</v>
      </c>
      <c r="H1546" s="820" t="b">
        <v>0</v>
      </c>
      <c r="I1546" s="820">
        <v>1</v>
      </c>
      <c r="J1546" s="820">
        <v>34</v>
      </c>
      <c r="K1546" s="820" t="s">
        <v>8454</v>
      </c>
      <c r="L1546" s="820" t="s">
        <v>19651</v>
      </c>
    </row>
    <row r="1547" spans="1:12" x14ac:dyDescent="0.25">
      <c r="A1547" s="820" t="s">
        <v>11144</v>
      </c>
      <c r="B1547" s="824" t="s">
        <v>11145</v>
      </c>
      <c r="C1547" s="820" t="b">
        <v>1</v>
      </c>
      <c r="D1547" s="820" t="b">
        <v>1</v>
      </c>
      <c r="E1547" s="820" t="b">
        <v>0</v>
      </c>
      <c r="F1547" s="820" t="b">
        <v>0</v>
      </c>
      <c r="G1547" s="820" t="b">
        <v>0</v>
      </c>
      <c r="H1547" s="820" t="b">
        <v>0</v>
      </c>
      <c r="I1547" s="820">
        <v>1</v>
      </c>
      <c r="J1547" s="820">
        <v>9</v>
      </c>
      <c r="K1547" s="820" t="s">
        <v>8454</v>
      </c>
      <c r="L1547" s="820" t="s">
        <v>19652</v>
      </c>
    </row>
    <row r="1548" spans="1:12" x14ac:dyDescent="0.25">
      <c r="A1548" s="820" t="s">
        <v>11146</v>
      </c>
      <c r="B1548" s="824" t="s">
        <v>11147</v>
      </c>
      <c r="C1548" s="820" t="b">
        <v>1</v>
      </c>
      <c r="D1548" s="820" t="b">
        <v>1</v>
      </c>
      <c r="E1548" s="820" t="b">
        <v>0</v>
      </c>
      <c r="F1548" s="820" t="b">
        <v>0</v>
      </c>
      <c r="G1548" s="820" t="b">
        <v>0</v>
      </c>
      <c r="H1548" s="820" t="b">
        <v>0</v>
      </c>
      <c r="I1548" s="820">
        <v>1</v>
      </c>
      <c r="J1548" s="820">
        <v>12</v>
      </c>
      <c r="K1548" s="820" t="s">
        <v>8454</v>
      </c>
      <c r="L1548" s="820" t="s">
        <v>19653</v>
      </c>
    </row>
    <row r="1549" spans="1:12" x14ac:dyDescent="0.25">
      <c r="A1549" s="820" t="s">
        <v>11148</v>
      </c>
      <c r="B1549" s="824" t="s">
        <v>11149</v>
      </c>
      <c r="C1549" s="820" t="b">
        <v>1</v>
      </c>
      <c r="D1549" s="820" t="b">
        <v>1</v>
      </c>
      <c r="E1549" s="820" t="b">
        <v>0</v>
      </c>
      <c r="F1549" s="820" t="b">
        <v>0</v>
      </c>
      <c r="G1549" s="820" t="b">
        <v>0</v>
      </c>
      <c r="H1549" s="820" t="b">
        <v>0</v>
      </c>
      <c r="I1549" s="820">
        <v>1</v>
      </c>
      <c r="J1549" s="820">
        <v>1</v>
      </c>
      <c r="K1549" s="820" t="s">
        <v>8454</v>
      </c>
      <c r="L1549" s="820" t="s">
        <v>19654</v>
      </c>
    </row>
    <row r="1550" spans="1:12" x14ac:dyDescent="0.25">
      <c r="A1550" s="820" t="s">
        <v>11150</v>
      </c>
      <c r="B1550" s="824" t="s">
        <v>11151</v>
      </c>
      <c r="C1550" s="820" t="b">
        <v>1</v>
      </c>
      <c r="D1550" s="820" t="b">
        <v>1</v>
      </c>
      <c r="E1550" s="820" t="b">
        <v>0</v>
      </c>
      <c r="F1550" s="820" t="b">
        <v>0</v>
      </c>
      <c r="G1550" s="820" t="b">
        <v>0</v>
      </c>
      <c r="H1550" s="820" t="b">
        <v>0</v>
      </c>
      <c r="I1550" s="820">
        <v>1</v>
      </c>
      <c r="J1550" s="820">
        <v>1</v>
      </c>
      <c r="K1550" s="820" t="s">
        <v>8454</v>
      </c>
      <c r="L1550" s="820" t="s">
        <v>19655</v>
      </c>
    </row>
    <row r="1551" spans="1:12" x14ac:dyDescent="0.25">
      <c r="A1551" s="820" t="s">
        <v>11152</v>
      </c>
      <c r="B1551" s="824" t="s">
        <v>11153</v>
      </c>
      <c r="C1551" s="820" t="b">
        <v>1</v>
      </c>
      <c r="D1551" s="820" t="b">
        <v>1</v>
      </c>
      <c r="E1551" s="820" t="b">
        <v>0</v>
      </c>
      <c r="F1551" s="820" t="b">
        <v>0</v>
      </c>
      <c r="G1551" s="820" t="b">
        <v>0</v>
      </c>
      <c r="H1551" s="820" t="b">
        <v>0</v>
      </c>
      <c r="I1551" s="820">
        <v>1</v>
      </c>
      <c r="J1551" s="820">
        <v>256</v>
      </c>
      <c r="K1551" s="820" t="s">
        <v>8454</v>
      </c>
      <c r="L1551" s="820" t="s">
        <v>19656</v>
      </c>
    </row>
    <row r="1552" spans="1:12" x14ac:dyDescent="0.25">
      <c r="A1552" s="820" t="s">
        <v>11154</v>
      </c>
      <c r="B1552" s="824" t="s">
        <v>11155</v>
      </c>
      <c r="C1552" s="820" t="b">
        <v>1</v>
      </c>
      <c r="D1552" s="820" t="b">
        <v>1</v>
      </c>
      <c r="E1552" s="820" t="b">
        <v>0</v>
      </c>
      <c r="F1552" s="820" t="b">
        <v>0</v>
      </c>
      <c r="G1552" s="820" t="b">
        <v>0</v>
      </c>
      <c r="H1552" s="820" t="b">
        <v>0</v>
      </c>
      <c r="I1552" s="820">
        <v>1</v>
      </c>
      <c r="J1552" s="820">
        <v>16</v>
      </c>
      <c r="K1552" s="820" t="s">
        <v>8454</v>
      </c>
      <c r="L1552" s="820" t="s">
        <v>19657</v>
      </c>
    </row>
    <row r="1553" spans="1:12" x14ac:dyDescent="0.25">
      <c r="A1553" s="820" t="s">
        <v>11156</v>
      </c>
      <c r="B1553" s="824" t="s">
        <v>11157</v>
      </c>
      <c r="C1553" s="820" t="b">
        <v>1</v>
      </c>
      <c r="D1553" s="820" t="b">
        <v>1</v>
      </c>
      <c r="E1553" s="820" t="b">
        <v>0</v>
      </c>
      <c r="F1553" s="820" t="b">
        <v>0</v>
      </c>
      <c r="G1553" s="820" t="b">
        <v>0</v>
      </c>
      <c r="H1553" s="820" t="b">
        <v>0</v>
      </c>
      <c r="I1553" s="820">
        <v>1</v>
      </c>
      <c r="J1553" s="820">
        <v>16</v>
      </c>
      <c r="K1553" s="820" t="s">
        <v>8454</v>
      </c>
      <c r="L1553" s="820" t="s">
        <v>19658</v>
      </c>
    </row>
    <row r="1554" spans="1:12" x14ac:dyDescent="0.25">
      <c r="A1554" s="820" t="s">
        <v>11158</v>
      </c>
      <c r="B1554" s="824" t="s">
        <v>11159</v>
      </c>
      <c r="C1554" s="820" t="b">
        <v>1</v>
      </c>
      <c r="D1554" s="820" t="b">
        <v>1</v>
      </c>
      <c r="E1554" s="820" t="b">
        <v>0</v>
      </c>
      <c r="F1554" s="820" t="b">
        <v>0</v>
      </c>
      <c r="G1554" s="820" t="b">
        <v>0</v>
      </c>
      <c r="H1554" s="820" t="b">
        <v>0</v>
      </c>
      <c r="I1554" s="820">
        <v>1</v>
      </c>
      <c r="J1554" s="820">
        <v>16</v>
      </c>
      <c r="K1554" s="820" t="s">
        <v>8454</v>
      </c>
      <c r="L1554" s="820" t="s">
        <v>19659</v>
      </c>
    </row>
    <row r="1555" spans="1:12" x14ac:dyDescent="0.25">
      <c r="A1555" s="820" t="s">
        <v>11160</v>
      </c>
      <c r="B1555" s="824" t="s">
        <v>11161</v>
      </c>
      <c r="C1555" s="820" t="b">
        <v>1</v>
      </c>
      <c r="D1555" s="820" t="b">
        <v>1</v>
      </c>
      <c r="E1555" s="820" t="b">
        <v>0</v>
      </c>
      <c r="F1555" s="820" t="b">
        <v>0</v>
      </c>
      <c r="G1555" s="820" t="b">
        <v>0</v>
      </c>
      <c r="H1555" s="820" t="b">
        <v>0</v>
      </c>
      <c r="I1555" s="820">
        <v>1</v>
      </c>
      <c r="J1555" s="820">
        <v>16</v>
      </c>
      <c r="K1555" s="820" t="s">
        <v>8454</v>
      </c>
      <c r="L1555" s="820" t="s">
        <v>19660</v>
      </c>
    </row>
    <row r="1556" spans="1:12" x14ac:dyDescent="0.25">
      <c r="A1556" s="820" t="s">
        <v>11162</v>
      </c>
      <c r="B1556" s="824" t="s">
        <v>11163</v>
      </c>
      <c r="C1556" s="820" t="b">
        <v>1</v>
      </c>
      <c r="D1556" s="820" t="b">
        <v>1</v>
      </c>
      <c r="E1556" s="820" t="b">
        <v>0</v>
      </c>
      <c r="F1556" s="820" t="b">
        <v>0</v>
      </c>
      <c r="G1556" s="820" t="b">
        <v>0</v>
      </c>
      <c r="H1556" s="820" t="b">
        <v>0</v>
      </c>
      <c r="I1556" s="820">
        <v>1</v>
      </c>
      <c r="J1556" s="820">
        <v>16</v>
      </c>
      <c r="K1556" s="820" t="s">
        <v>8454</v>
      </c>
      <c r="L1556" s="820" t="s">
        <v>19661</v>
      </c>
    </row>
    <row r="1557" spans="1:12" x14ac:dyDescent="0.25">
      <c r="A1557" s="820" t="s">
        <v>11164</v>
      </c>
      <c r="B1557" s="824" t="s">
        <v>11165</v>
      </c>
      <c r="C1557" s="820" t="b">
        <v>1</v>
      </c>
      <c r="D1557" s="820" t="b">
        <v>1</v>
      </c>
      <c r="E1557" s="820" t="b">
        <v>0</v>
      </c>
      <c r="F1557" s="820" t="b">
        <v>0</v>
      </c>
      <c r="G1557" s="820" t="b">
        <v>0</v>
      </c>
      <c r="H1557" s="820" t="b">
        <v>0</v>
      </c>
      <c r="I1557" s="820">
        <v>1</v>
      </c>
      <c r="J1557" s="820">
        <v>16</v>
      </c>
      <c r="K1557" s="820" t="s">
        <v>8454</v>
      </c>
      <c r="L1557" s="820" t="s">
        <v>19662</v>
      </c>
    </row>
    <row r="1558" spans="1:12" x14ac:dyDescent="0.25">
      <c r="A1558" s="820" t="s">
        <v>11166</v>
      </c>
      <c r="B1558" s="824" t="s">
        <v>11167</v>
      </c>
      <c r="C1558" s="820" t="b">
        <v>1</v>
      </c>
      <c r="D1558" s="820" t="b">
        <v>1</v>
      </c>
      <c r="E1558" s="820" t="b">
        <v>0</v>
      </c>
      <c r="F1558" s="820" t="b">
        <v>0</v>
      </c>
      <c r="G1558" s="820" t="b">
        <v>0</v>
      </c>
      <c r="H1558" s="820" t="b">
        <v>0</v>
      </c>
      <c r="I1558" s="820">
        <v>1</v>
      </c>
      <c r="J1558" s="820">
        <v>11</v>
      </c>
      <c r="K1558" s="820" t="s">
        <v>8454</v>
      </c>
      <c r="L1558" s="820" t="s">
        <v>19663</v>
      </c>
    </row>
    <row r="1559" spans="1:12" x14ac:dyDescent="0.25">
      <c r="A1559" s="820" t="s">
        <v>11168</v>
      </c>
      <c r="B1559" s="824" t="s">
        <v>11169</v>
      </c>
      <c r="C1559" s="820" t="b">
        <v>1</v>
      </c>
      <c r="D1559" s="820" t="b">
        <v>1</v>
      </c>
      <c r="E1559" s="820" t="b">
        <v>0</v>
      </c>
      <c r="F1559" s="820" t="b">
        <v>0</v>
      </c>
      <c r="G1559" s="820" t="b">
        <v>0</v>
      </c>
      <c r="H1559" s="820" t="b">
        <v>0</v>
      </c>
      <c r="I1559" s="820">
        <v>1</v>
      </c>
      <c r="J1559" s="820">
        <v>12</v>
      </c>
      <c r="K1559" s="820" t="s">
        <v>8454</v>
      </c>
      <c r="L1559" s="820" t="s">
        <v>19664</v>
      </c>
    </row>
    <row r="1560" spans="1:12" x14ac:dyDescent="0.25">
      <c r="A1560" s="820" t="s">
        <v>11170</v>
      </c>
      <c r="B1560" s="824" t="s">
        <v>11171</v>
      </c>
      <c r="C1560" s="820" t="b">
        <v>1</v>
      </c>
      <c r="D1560" s="820" t="b">
        <v>1</v>
      </c>
      <c r="E1560" s="820" t="b">
        <v>0</v>
      </c>
      <c r="F1560" s="820" t="b">
        <v>0</v>
      </c>
      <c r="G1560" s="820" t="b">
        <v>0</v>
      </c>
      <c r="H1560" s="820" t="b">
        <v>0</v>
      </c>
      <c r="I1560" s="820">
        <v>1</v>
      </c>
      <c r="J1560" s="820">
        <v>1</v>
      </c>
      <c r="K1560" s="820" t="s">
        <v>8454</v>
      </c>
      <c r="L1560" s="820" t="s">
        <v>19665</v>
      </c>
    </row>
    <row r="1561" spans="1:12" x14ac:dyDescent="0.25">
      <c r="A1561" s="820" t="s">
        <v>11172</v>
      </c>
      <c r="B1561" s="824" t="s">
        <v>11151</v>
      </c>
      <c r="C1561" s="820" t="b">
        <v>1</v>
      </c>
      <c r="D1561" s="820" t="b">
        <v>1</v>
      </c>
      <c r="E1561" s="820" t="b">
        <v>0</v>
      </c>
      <c r="F1561" s="820" t="b">
        <v>0</v>
      </c>
      <c r="G1561" s="820" t="b">
        <v>0</v>
      </c>
      <c r="H1561" s="820" t="b">
        <v>0</v>
      </c>
      <c r="I1561" s="820">
        <v>1</v>
      </c>
      <c r="J1561" s="820">
        <v>1</v>
      </c>
      <c r="K1561" s="820" t="s">
        <v>8454</v>
      </c>
      <c r="L1561" s="820" t="s">
        <v>19655</v>
      </c>
    </row>
    <row r="1562" spans="1:12" x14ac:dyDescent="0.25">
      <c r="A1562" s="820" t="s">
        <v>11173</v>
      </c>
      <c r="B1562" s="824" t="s">
        <v>11174</v>
      </c>
      <c r="C1562" s="820" t="b">
        <v>1</v>
      </c>
      <c r="D1562" s="820" t="b">
        <v>1</v>
      </c>
      <c r="E1562" s="820" t="b">
        <v>0</v>
      </c>
      <c r="F1562" s="820" t="b">
        <v>0</v>
      </c>
      <c r="G1562" s="820" t="b">
        <v>0</v>
      </c>
      <c r="H1562" s="820" t="b">
        <v>0</v>
      </c>
      <c r="I1562" s="820">
        <v>1</v>
      </c>
      <c r="J1562" s="820">
        <v>17</v>
      </c>
      <c r="K1562" s="820" t="s">
        <v>8454</v>
      </c>
      <c r="L1562" s="820" t="s">
        <v>19666</v>
      </c>
    </row>
    <row r="1563" spans="1:12" x14ac:dyDescent="0.25">
      <c r="A1563" s="820" t="s">
        <v>11175</v>
      </c>
      <c r="B1563" s="824" t="s">
        <v>11176</v>
      </c>
      <c r="C1563" s="820" t="b">
        <v>1</v>
      </c>
      <c r="D1563" s="820" t="b">
        <v>1</v>
      </c>
      <c r="E1563" s="820" t="b">
        <v>0</v>
      </c>
      <c r="F1563" s="820" t="b">
        <v>0</v>
      </c>
      <c r="G1563" s="820" t="b">
        <v>0</v>
      </c>
      <c r="H1563" s="820" t="b">
        <v>0</v>
      </c>
      <c r="I1563" s="820">
        <v>1</v>
      </c>
      <c r="J1563" s="820">
        <v>17</v>
      </c>
      <c r="K1563" s="820" t="s">
        <v>8454</v>
      </c>
      <c r="L1563" s="820" t="s">
        <v>19667</v>
      </c>
    </row>
    <row r="1564" spans="1:12" x14ac:dyDescent="0.25">
      <c r="A1564" s="820" t="s">
        <v>11177</v>
      </c>
      <c r="B1564" s="824" t="s">
        <v>11178</v>
      </c>
      <c r="C1564" s="820" t="b">
        <v>1</v>
      </c>
      <c r="D1564" s="820" t="b">
        <v>1</v>
      </c>
      <c r="E1564" s="820" t="b">
        <v>0</v>
      </c>
      <c r="F1564" s="820" t="b">
        <v>0</v>
      </c>
      <c r="G1564" s="820" t="b">
        <v>0</v>
      </c>
      <c r="H1564" s="820" t="b">
        <v>0</v>
      </c>
      <c r="I1564" s="820">
        <v>1</v>
      </c>
      <c r="J1564" s="820">
        <v>17</v>
      </c>
      <c r="K1564" s="820" t="s">
        <v>8454</v>
      </c>
      <c r="L1564" s="820" t="s">
        <v>19668</v>
      </c>
    </row>
    <row r="1565" spans="1:12" x14ac:dyDescent="0.25">
      <c r="A1565" s="820" t="s">
        <v>11179</v>
      </c>
      <c r="B1565" s="824" t="s">
        <v>11180</v>
      </c>
      <c r="C1565" s="820" t="b">
        <v>1</v>
      </c>
      <c r="D1565" s="820" t="b">
        <v>1</v>
      </c>
      <c r="E1565" s="820" t="b">
        <v>0</v>
      </c>
      <c r="F1565" s="820" t="b">
        <v>0</v>
      </c>
      <c r="G1565" s="820" t="b">
        <v>0</v>
      </c>
      <c r="H1565" s="820" t="b">
        <v>0</v>
      </c>
      <c r="I1565" s="820">
        <v>1</v>
      </c>
      <c r="J1565" s="820">
        <v>1</v>
      </c>
      <c r="K1565" s="820" t="s">
        <v>8454</v>
      </c>
      <c r="L1565" s="820" t="s">
        <v>19669</v>
      </c>
    </row>
    <row r="1566" spans="1:12" x14ac:dyDescent="0.25">
      <c r="A1566" s="820" t="s">
        <v>11181</v>
      </c>
      <c r="B1566" s="824" t="s">
        <v>11182</v>
      </c>
      <c r="C1566" s="820" t="b">
        <v>1</v>
      </c>
      <c r="D1566" s="820" t="b">
        <v>1</v>
      </c>
      <c r="E1566" s="820" t="b">
        <v>0</v>
      </c>
      <c r="F1566" s="820" t="b">
        <v>0</v>
      </c>
      <c r="G1566" s="820" t="b">
        <v>0</v>
      </c>
      <c r="H1566" s="820" t="b">
        <v>0</v>
      </c>
      <c r="I1566" s="820">
        <v>1</v>
      </c>
      <c r="J1566" s="820">
        <v>1</v>
      </c>
      <c r="K1566" s="820" t="s">
        <v>8454</v>
      </c>
      <c r="L1566" s="820" t="s">
        <v>19670</v>
      </c>
    </row>
    <row r="1567" spans="1:12" x14ac:dyDescent="0.25">
      <c r="A1567" s="820" t="s">
        <v>11183</v>
      </c>
      <c r="B1567" s="824" t="s">
        <v>11184</v>
      </c>
      <c r="C1567" s="820" t="b">
        <v>1</v>
      </c>
      <c r="D1567" s="820" t="b">
        <v>1</v>
      </c>
      <c r="E1567" s="820" t="b">
        <v>0</v>
      </c>
      <c r="F1567" s="820" t="b">
        <v>0</v>
      </c>
      <c r="G1567" s="820" t="b">
        <v>0</v>
      </c>
      <c r="H1567" s="820" t="b">
        <v>0</v>
      </c>
      <c r="I1567" s="820">
        <v>1</v>
      </c>
      <c r="J1567" s="820">
        <v>17</v>
      </c>
      <c r="K1567" s="820" t="s">
        <v>8454</v>
      </c>
      <c r="L1567" s="820" t="s">
        <v>19671</v>
      </c>
    </row>
    <row r="1568" spans="1:12" x14ac:dyDescent="0.25">
      <c r="A1568" s="820" t="s">
        <v>11185</v>
      </c>
      <c r="B1568" s="824" t="s">
        <v>11186</v>
      </c>
      <c r="C1568" s="820" t="b">
        <v>1</v>
      </c>
      <c r="D1568" s="820" t="b">
        <v>1</v>
      </c>
      <c r="E1568" s="820" t="b">
        <v>0</v>
      </c>
      <c r="F1568" s="820" t="b">
        <v>0</v>
      </c>
      <c r="G1568" s="820" t="b">
        <v>0</v>
      </c>
      <c r="H1568" s="820" t="b">
        <v>0</v>
      </c>
      <c r="I1568" s="820">
        <v>1</v>
      </c>
      <c r="J1568" s="820">
        <v>11</v>
      </c>
      <c r="K1568" s="820" t="s">
        <v>8454</v>
      </c>
      <c r="L1568" s="820" t="s">
        <v>19672</v>
      </c>
    </row>
    <row r="1569" spans="1:12" x14ac:dyDescent="0.25">
      <c r="A1569" s="820" t="s">
        <v>11187</v>
      </c>
      <c r="B1569" s="824" t="s">
        <v>11188</v>
      </c>
      <c r="C1569" s="820" t="b">
        <v>1</v>
      </c>
      <c r="D1569" s="820" t="b">
        <v>1</v>
      </c>
      <c r="E1569" s="820" t="b">
        <v>0</v>
      </c>
      <c r="F1569" s="820" t="b">
        <v>0</v>
      </c>
      <c r="G1569" s="820" t="b">
        <v>0</v>
      </c>
      <c r="H1569" s="820" t="b">
        <v>0</v>
      </c>
      <c r="I1569" s="820">
        <v>1</v>
      </c>
      <c r="J1569" s="820">
        <v>12</v>
      </c>
      <c r="K1569" s="820" t="s">
        <v>8454</v>
      </c>
      <c r="L1569" s="820" t="s">
        <v>19673</v>
      </c>
    </row>
    <row r="1570" spans="1:12" x14ac:dyDescent="0.25">
      <c r="A1570" s="820" t="s">
        <v>11189</v>
      </c>
      <c r="B1570" s="824" t="s">
        <v>11190</v>
      </c>
      <c r="C1570" s="820" t="b">
        <v>1</v>
      </c>
      <c r="D1570" s="820" t="b">
        <v>1</v>
      </c>
      <c r="E1570" s="820" t="b">
        <v>0</v>
      </c>
      <c r="F1570" s="820" t="b">
        <v>0</v>
      </c>
      <c r="G1570" s="820" t="b">
        <v>0</v>
      </c>
      <c r="H1570" s="820" t="b">
        <v>0</v>
      </c>
      <c r="I1570" s="820">
        <v>1</v>
      </c>
      <c r="J1570" s="820">
        <v>1</v>
      </c>
      <c r="K1570" s="820" t="s">
        <v>8454</v>
      </c>
      <c r="L1570" s="820" t="s">
        <v>19674</v>
      </c>
    </row>
    <row r="1571" spans="1:12" x14ac:dyDescent="0.25">
      <c r="A1571" s="820" t="s">
        <v>11191</v>
      </c>
      <c r="B1571" s="824" t="s">
        <v>11192</v>
      </c>
      <c r="C1571" s="820" t="b">
        <v>1</v>
      </c>
      <c r="D1571" s="820" t="b">
        <v>1</v>
      </c>
      <c r="E1571" s="820" t="b">
        <v>0</v>
      </c>
      <c r="F1571" s="820" t="b">
        <v>0</v>
      </c>
      <c r="G1571" s="820" t="b">
        <v>0</v>
      </c>
      <c r="H1571" s="820" t="b">
        <v>0</v>
      </c>
      <c r="I1571" s="820">
        <v>1</v>
      </c>
      <c r="J1571" s="820">
        <v>1</v>
      </c>
      <c r="K1571" s="820" t="s">
        <v>8454</v>
      </c>
      <c r="L1571" s="820" t="s">
        <v>19675</v>
      </c>
    </row>
    <row r="1572" spans="1:12" x14ac:dyDescent="0.25">
      <c r="A1572" s="820" t="s">
        <v>11193</v>
      </c>
      <c r="B1572" s="824" t="s">
        <v>11194</v>
      </c>
      <c r="C1572" s="820" t="b">
        <v>1</v>
      </c>
      <c r="D1572" s="820" t="b">
        <v>1</v>
      </c>
      <c r="E1572" s="820" t="b">
        <v>0</v>
      </c>
      <c r="F1572" s="820" t="b">
        <v>0</v>
      </c>
      <c r="G1572" s="820" t="b">
        <v>0</v>
      </c>
      <c r="H1572" s="820" t="b">
        <v>0</v>
      </c>
      <c r="I1572" s="820">
        <v>1</v>
      </c>
      <c r="J1572" s="820">
        <v>256</v>
      </c>
      <c r="K1572" s="820" t="s">
        <v>8454</v>
      </c>
      <c r="L1572" s="820" t="s">
        <v>19676</v>
      </c>
    </row>
    <row r="1573" spans="1:12" x14ac:dyDescent="0.25">
      <c r="A1573" s="820" t="s">
        <v>11195</v>
      </c>
      <c r="B1573" s="824" t="s">
        <v>11196</v>
      </c>
      <c r="C1573" s="820" t="b">
        <v>1</v>
      </c>
      <c r="D1573" s="820" t="b">
        <v>1</v>
      </c>
      <c r="E1573" s="820" t="b">
        <v>0</v>
      </c>
      <c r="F1573" s="820" t="b">
        <v>0</v>
      </c>
      <c r="G1573" s="820" t="b">
        <v>0</v>
      </c>
      <c r="H1573" s="820" t="b">
        <v>0</v>
      </c>
      <c r="I1573" s="820">
        <v>1</v>
      </c>
      <c r="J1573" s="820">
        <v>16</v>
      </c>
      <c r="K1573" s="820" t="s">
        <v>8454</v>
      </c>
      <c r="L1573" s="820" t="s">
        <v>19677</v>
      </c>
    </row>
    <row r="1574" spans="1:12" x14ac:dyDescent="0.25">
      <c r="A1574" s="820" t="s">
        <v>11197</v>
      </c>
      <c r="B1574" s="824" t="s">
        <v>11198</v>
      </c>
      <c r="C1574" s="820" t="b">
        <v>1</v>
      </c>
      <c r="D1574" s="820" t="b">
        <v>1</v>
      </c>
      <c r="E1574" s="820" t="b">
        <v>0</v>
      </c>
      <c r="F1574" s="820" t="b">
        <v>0</v>
      </c>
      <c r="G1574" s="820" t="b">
        <v>0</v>
      </c>
      <c r="H1574" s="820" t="b">
        <v>0</v>
      </c>
      <c r="I1574" s="820">
        <v>1</v>
      </c>
      <c r="J1574" s="820">
        <v>16</v>
      </c>
      <c r="K1574" s="820" t="s">
        <v>8454</v>
      </c>
      <c r="L1574" s="820" t="s">
        <v>19678</v>
      </c>
    </row>
    <row r="1575" spans="1:12" x14ac:dyDescent="0.25">
      <c r="A1575" s="820" t="s">
        <v>11199</v>
      </c>
      <c r="B1575" s="824" t="s">
        <v>11200</v>
      </c>
      <c r="C1575" s="820" t="b">
        <v>1</v>
      </c>
      <c r="D1575" s="820" t="b">
        <v>1</v>
      </c>
      <c r="E1575" s="820" t="b">
        <v>0</v>
      </c>
      <c r="F1575" s="820" t="b">
        <v>0</v>
      </c>
      <c r="G1575" s="820" t="b">
        <v>0</v>
      </c>
      <c r="H1575" s="820" t="b">
        <v>0</v>
      </c>
      <c r="I1575" s="820">
        <v>1</v>
      </c>
      <c r="J1575" s="820">
        <v>16</v>
      </c>
      <c r="K1575" s="820" t="s">
        <v>8454</v>
      </c>
      <c r="L1575" s="820" t="s">
        <v>19679</v>
      </c>
    </row>
    <row r="1576" spans="1:12" x14ac:dyDescent="0.25">
      <c r="A1576" s="820" t="s">
        <v>11201</v>
      </c>
      <c r="B1576" s="824" t="s">
        <v>11202</v>
      </c>
      <c r="C1576" s="820" t="b">
        <v>1</v>
      </c>
      <c r="D1576" s="820" t="b">
        <v>1</v>
      </c>
      <c r="E1576" s="820" t="b">
        <v>0</v>
      </c>
      <c r="F1576" s="820" t="b">
        <v>0</v>
      </c>
      <c r="G1576" s="820" t="b">
        <v>0</v>
      </c>
      <c r="H1576" s="820" t="b">
        <v>0</v>
      </c>
      <c r="I1576" s="820">
        <v>1</v>
      </c>
      <c r="J1576" s="820">
        <v>16</v>
      </c>
      <c r="K1576" s="820" t="s">
        <v>8454</v>
      </c>
      <c r="L1576" s="820" t="s">
        <v>19680</v>
      </c>
    </row>
    <row r="1577" spans="1:12" x14ac:dyDescent="0.25">
      <c r="A1577" s="820" t="s">
        <v>11203</v>
      </c>
      <c r="B1577" s="824" t="s">
        <v>11204</v>
      </c>
      <c r="C1577" s="820" t="b">
        <v>1</v>
      </c>
      <c r="D1577" s="820" t="b">
        <v>1</v>
      </c>
      <c r="E1577" s="820" t="b">
        <v>0</v>
      </c>
      <c r="F1577" s="820" t="b">
        <v>0</v>
      </c>
      <c r="G1577" s="820" t="b">
        <v>0</v>
      </c>
      <c r="H1577" s="820" t="b">
        <v>0</v>
      </c>
      <c r="I1577" s="820">
        <v>1</v>
      </c>
      <c r="J1577" s="820">
        <v>16</v>
      </c>
      <c r="K1577" s="820" t="s">
        <v>8454</v>
      </c>
      <c r="L1577" s="820" t="s">
        <v>19681</v>
      </c>
    </row>
    <row r="1578" spans="1:12" x14ac:dyDescent="0.25">
      <c r="A1578" s="820" t="s">
        <v>11205</v>
      </c>
      <c r="B1578" s="824" t="s">
        <v>11206</v>
      </c>
      <c r="C1578" s="820" t="b">
        <v>1</v>
      </c>
      <c r="D1578" s="820" t="b">
        <v>1</v>
      </c>
      <c r="E1578" s="820" t="b">
        <v>0</v>
      </c>
      <c r="F1578" s="820" t="b">
        <v>0</v>
      </c>
      <c r="G1578" s="820" t="b">
        <v>0</v>
      </c>
      <c r="H1578" s="820" t="b">
        <v>0</v>
      </c>
      <c r="I1578" s="820">
        <v>1</v>
      </c>
      <c r="J1578" s="820">
        <v>16</v>
      </c>
      <c r="K1578" s="820" t="s">
        <v>8454</v>
      </c>
      <c r="L1578" s="820" t="s">
        <v>19682</v>
      </c>
    </row>
    <row r="1579" spans="1:12" x14ac:dyDescent="0.25">
      <c r="A1579" s="820" t="s">
        <v>11207</v>
      </c>
      <c r="B1579" s="824" t="s">
        <v>11208</v>
      </c>
      <c r="C1579" s="820" t="b">
        <v>1</v>
      </c>
      <c r="D1579" s="820" t="b">
        <v>1</v>
      </c>
      <c r="E1579" s="820" t="b">
        <v>0</v>
      </c>
      <c r="F1579" s="820" t="b">
        <v>0</v>
      </c>
      <c r="G1579" s="820" t="b">
        <v>0</v>
      </c>
      <c r="H1579" s="820" t="b">
        <v>0</v>
      </c>
      <c r="I1579" s="820">
        <v>1</v>
      </c>
      <c r="J1579" s="820">
        <v>10</v>
      </c>
      <c r="K1579" s="820" t="s">
        <v>8454</v>
      </c>
      <c r="L1579" s="820" t="s">
        <v>19683</v>
      </c>
    </row>
    <row r="1580" spans="1:12" x14ac:dyDescent="0.25">
      <c r="A1580" s="820" t="s">
        <v>11209</v>
      </c>
      <c r="B1580" s="824" t="s">
        <v>11210</v>
      </c>
      <c r="C1580" s="820" t="b">
        <v>1</v>
      </c>
      <c r="D1580" s="820" t="b">
        <v>1</v>
      </c>
      <c r="E1580" s="820" t="b">
        <v>0</v>
      </c>
      <c r="F1580" s="820" t="b">
        <v>0</v>
      </c>
      <c r="G1580" s="820" t="b">
        <v>0</v>
      </c>
      <c r="H1580" s="820" t="b">
        <v>0</v>
      </c>
      <c r="I1580" s="820">
        <v>1</v>
      </c>
      <c r="J1580" s="820">
        <v>12</v>
      </c>
      <c r="K1580" s="820" t="s">
        <v>8454</v>
      </c>
      <c r="L1580" s="820" t="s">
        <v>19684</v>
      </c>
    </row>
    <row r="1581" spans="1:12" x14ac:dyDescent="0.25">
      <c r="A1581" s="820" t="s">
        <v>11211</v>
      </c>
      <c r="B1581" s="824" t="s">
        <v>11212</v>
      </c>
      <c r="C1581" s="820" t="b">
        <v>1</v>
      </c>
      <c r="D1581" s="820" t="b">
        <v>1</v>
      </c>
      <c r="E1581" s="820" t="b">
        <v>0</v>
      </c>
      <c r="F1581" s="820" t="b">
        <v>0</v>
      </c>
      <c r="G1581" s="820" t="b">
        <v>0</v>
      </c>
      <c r="H1581" s="820" t="b">
        <v>0</v>
      </c>
      <c r="I1581" s="820">
        <v>1</v>
      </c>
      <c r="J1581" s="820">
        <v>1</v>
      </c>
      <c r="K1581" s="820" t="s">
        <v>8454</v>
      </c>
      <c r="L1581" s="820" t="s">
        <v>19685</v>
      </c>
    </row>
    <row r="1582" spans="1:12" x14ac:dyDescent="0.25">
      <c r="A1582" s="820" t="s">
        <v>11213</v>
      </c>
      <c r="B1582" s="824" t="s">
        <v>11192</v>
      </c>
      <c r="C1582" s="820" t="b">
        <v>1</v>
      </c>
      <c r="D1582" s="820" t="b">
        <v>1</v>
      </c>
      <c r="E1582" s="820" t="b">
        <v>0</v>
      </c>
      <c r="F1582" s="820" t="b">
        <v>0</v>
      </c>
      <c r="G1582" s="820" t="b">
        <v>0</v>
      </c>
      <c r="H1582" s="820" t="b">
        <v>0</v>
      </c>
      <c r="I1582" s="820">
        <v>1</v>
      </c>
      <c r="J1582" s="820">
        <v>1</v>
      </c>
      <c r="K1582" s="820" t="s">
        <v>8454</v>
      </c>
      <c r="L1582" s="820" t="s">
        <v>19675</v>
      </c>
    </row>
    <row r="1583" spans="1:12" x14ac:dyDescent="0.25">
      <c r="A1583" s="820" t="s">
        <v>11214</v>
      </c>
      <c r="B1583" s="824" t="s">
        <v>11215</v>
      </c>
      <c r="C1583" s="820" t="b">
        <v>1</v>
      </c>
      <c r="D1583" s="820" t="b">
        <v>1</v>
      </c>
      <c r="E1583" s="820" t="b">
        <v>0</v>
      </c>
      <c r="F1583" s="820" t="b">
        <v>0</v>
      </c>
      <c r="G1583" s="820" t="b">
        <v>0</v>
      </c>
      <c r="H1583" s="820" t="b">
        <v>0</v>
      </c>
      <c r="I1583" s="820">
        <v>1</v>
      </c>
      <c r="J1583" s="820">
        <v>17</v>
      </c>
      <c r="K1583" s="820" t="s">
        <v>8454</v>
      </c>
      <c r="L1583" s="820" t="s">
        <v>19686</v>
      </c>
    </row>
    <row r="1584" spans="1:12" x14ac:dyDescent="0.25">
      <c r="A1584" s="820" t="s">
        <v>11216</v>
      </c>
      <c r="B1584" s="824" t="s">
        <v>11217</v>
      </c>
      <c r="C1584" s="820" t="b">
        <v>1</v>
      </c>
      <c r="D1584" s="820" t="b">
        <v>1</v>
      </c>
      <c r="E1584" s="820" t="b">
        <v>0</v>
      </c>
      <c r="F1584" s="820" t="b">
        <v>0</v>
      </c>
      <c r="G1584" s="820" t="b">
        <v>0</v>
      </c>
      <c r="H1584" s="820" t="b">
        <v>0</v>
      </c>
      <c r="I1584" s="820">
        <v>1</v>
      </c>
      <c r="J1584" s="820">
        <v>17</v>
      </c>
      <c r="K1584" s="820" t="s">
        <v>8454</v>
      </c>
      <c r="L1584" s="820" t="s">
        <v>19687</v>
      </c>
    </row>
    <row r="1585" spans="1:12" x14ac:dyDescent="0.25">
      <c r="A1585" s="820" t="s">
        <v>11218</v>
      </c>
      <c r="B1585" s="824" t="s">
        <v>11219</v>
      </c>
      <c r="C1585" s="820" t="b">
        <v>1</v>
      </c>
      <c r="D1585" s="820" t="b">
        <v>1</v>
      </c>
      <c r="E1585" s="820" t="b">
        <v>0</v>
      </c>
      <c r="F1585" s="820" t="b">
        <v>0</v>
      </c>
      <c r="G1585" s="820" t="b">
        <v>0</v>
      </c>
      <c r="H1585" s="820" t="b">
        <v>0</v>
      </c>
      <c r="I1585" s="820">
        <v>1</v>
      </c>
      <c r="J1585" s="820">
        <v>17</v>
      </c>
      <c r="K1585" s="820" t="s">
        <v>8454</v>
      </c>
      <c r="L1585" s="820" t="s">
        <v>19688</v>
      </c>
    </row>
    <row r="1586" spans="1:12" x14ac:dyDescent="0.25">
      <c r="A1586" s="820" t="s">
        <v>11220</v>
      </c>
      <c r="B1586" s="824" t="s">
        <v>11221</v>
      </c>
      <c r="C1586" s="820" t="b">
        <v>1</v>
      </c>
      <c r="D1586" s="820" t="b">
        <v>1</v>
      </c>
      <c r="E1586" s="820" t="b">
        <v>0</v>
      </c>
      <c r="F1586" s="820" t="b">
        <v>0</v>
      </c>
      <c r="G1586" s="820" t="b">
        <v>0</v>
      </c>
      <c r="H1586" s="820" t="b">
        <v>0</v>
      </c>
      <c r="I1586" s="820">
        <v>1</v>
      </c>
      <c r="J1586" s="820">
        <v>1</v>
      </c>
      <c r="K1586" s="820" t="s">
        <v>8454</v>
      </c>
      <c r="L1586" s="820" t="s">
        <v>19689</v>
      </c>
    </row>
    <row r="1587" spans="1:12" x14ac:dyDescent="0.25">
      <c r="A1587" s="820" t="s">
        <v>11222</v>
      </c>
      <c r="B1587" s="824" t="s">
        <v>11223</v>
      </c>
      <c r="C1587" s="820" t="b">
        <v>1</v>
      </c>
      <c r="D1587" s="820" t="b">
        <v>1</v>
      </c>
      <c r="E1587" s="820" t="b">
        <v>0</v>
      </c>
      <c r="F1587" s="820" t="b">
        <v>0</v>
      </c>
      <c r="G1587" s="820" t="b">
        <v>0</v>
      </c>
      <c r="H1587" s="820" t="b">
        <v>0</v>
      </c>
      <c r="I1587" s="820">
        <v>1</v>
      </c>
      <c r="J1587" s="820">
        <v>1</v>
      </c>
      <c r="K1587" s="820" t="s">
        <v>8454</v>
      </c>
      <c r="L1587" s="820" t="s">
        <v>19690</v>
      </c>
    </row>
    <row r="1588" spans="1:12" x14ac:dyDescent="0.25">
      <c r="A1588" s="820" t="s">
        <v>11224</v>
      </c>
      <c r="B1588" s="824" t="s">
        <v>11225</v>
      </c>
      <c r="C1588" s="820" t="b">
        <v>1</v>
      </c>
      <c r="D1588" s="820" t="b">
        <v>1</v>
      </c>
      <c r="E1588" s="820" t="b">
        <v>0</v>
      </c>
      <c r="F1588" s="820" t="b">
        <v>0</v>
      </c>
      <c r="G1588" s="820" t="b">
        <v>0</v>
      </c>
      <c r="H1588" s="820" t="b">
        <v>0</v>
      </c>
      <c r="I1588" s="820">
        <v>1</v>
      </c>
      <c r="J1588" s="820">
        <v>34</v>
      </c>
      <c r="K1588" s="820" t="s">
        <v>8454</v>
      </c>
      <c r="L1588" s="820" t="s">
        <v>19691</v>
      </c>
    </row>
    <row r="1589" spans="1:12" x14ac:dyDescent="0.25">
      <c r="A1589" s="820" t="s">
        <v>11226</v>
      </c>
      <c r="B1589" s="824" t="s">
        <v>11227</v>
      </c>
      <c r="C1589" s="820" t="b">
        <v>1</v>
      </c>
      <c r="D1589" s="820" t="b">
        <v>1</v>
      </c>
      <c r="E1589" s="820" t="b">
        <v>0</v>
      </c>
      <c r="F1589" s="820" t="b">
        <v>0</v>
      </c>
      <c r="G1589" s="820" t="b">
        <v>0</v>
      </c>
      <c r="H1589" s="820" t="b">
        <v>0</v>
      </c>
      <c r="I1589" s="820">
        <v>1</v>
      </c>
      <c r="J1589" s="820">
        <v>10</v>
      </c>
      <c r="K1589" s="820" t="s">
        <v>8454</v>
      </c>
      <c r="L1589" s="820" t="s">
        <v>19692</v>
      </c>
    </row>
    <row r="1590" spans="1:12" x14ac:dyDescent="0.25">
      <c r="A1590" s="820" t="s">
        <v>11228</v>
      </c>
      <c r="B1590" s="824" t="s">
        <v>11229</v>
      </c>
      <c r="C1590" s="820" t="b">
        <v>1</v>
      </c>
      <c r="D1590" s="820" t="b">
        <v>1</v>
      </c>
      <c r="E1590" s="820" t="b">
        <v>0</v>
      </c>
      <c r="F1590" s="820" t="b">
        <v>0</v>
      </c>
      <c r="G1590" s="820" t="b">
        <v>0</v>
      </c>
      <c r="H1590" s="820" t="b">
        <v>0</v>
      </c>
      <c r="I1590" s="820">
        <v>1</v>
      </c>
      <c r="J1590" s="820">
        <v>12</v>
      </c>
      <c r="K1590" s="820" t="s">
        <v>8454</v>
      </c>
      <c r="L1590" s="820" t="s">
        <v>19693</v>
      </c>
    </row>
    <row r="1591" spans="1:12" x14ac:dyDescent="0.25">
      <c r="A1591" s="820" t="s">
        <v>11230</v>
      </c>
      <c r="B1591" s="824" t="s">
        <v>11231</v>
      </c>
      <c r="C1591" s="820" t="b">
        <v>1</v>
      </c>
      <c r="D1591" s="820" t="b">
        <v>1</v>
      </c>
      <c r="E1591" s="820" t="b">
        <v>0</v>
      </c>
      <c r="F1591" s="820" t="b">
        <v>0</v>
      </c>
      <c r="G1591" s="820" t="b">
        <v>0</v>
      </c>
      <c r="H1591" s="820" t="b">
        <v>0</v>
      </c>
      <c r="I1591" s="820">
        <v>1</v>
      </c>
      <c r="J1591" s="820">
        <v>1</v>
      </c>
      <c r="K1591" s="820" t="s">
        <v>8454</v>
      </c>
      <c r="L1591" s="820" t="s">
        <v>19694</v>
      </c>
    </row>
    <row r="1592" spans="1:12" x14ac:dyDescent="0.25">
      <c r="A1592" s="820" t="s">
        <v>11232</v>
      </c>
      <c r="B1592" s="824" t="s">
        <v>11233</v>
      </c>
      <c r="C1592" s="820" t="b">
        <v>1</v>
      </c>
      <c r="D1592" s="820" t="b">
        <v>1</v>
      </c>
      <c r="E1592" s="820" t="b">
        <v>0</v>
      </c>
      <c r="F1592" s="820" t="b">
        <v>0</v>
      </c>
      <c r="G1592" s="820" t="b">
        <v>0</v>
      </c>
      <c r="H1592" s="820" t="b">
        <v>0</v>
      </c>
      <c r="I1592" s="820">
        <v>1</v>
      </c>
      <c r="J1592" s="820">
        <v>1</v>
      </c>
      <c r="K1592" s="820" t="s">
        <v>8454</v>
      </c>
      <c r="L1592" s="820" t="s">
        <v>19695</v>
      </c>
    </row>
    <row r="1593" spans="1:12" x14ac:dyDescent="0.25">
      <c r="A1593" s="820" t="s">
        <v>11234</v>
      </c>
      <c r="B1593" s="824" t="s">
        <v>11235</v>
      </c>
      <c r="C1593" s="820" t="b">
        <v>1</v>
      </c>
      <c r="D1593" s="820" t="b">
        <v>1</v>
      </c>
      <c r="E1593" s="820" t="b">
        <v>0</v>
      </c>
      <c r="F1593" s="820" t="b">
        <v>0</v>
      </c>
      <c r="G1593" s="820" t="b">
        <v>0</v>
      </c>
      <c r="H1593" s="820" t="b">
        <v>0</v>
      </c>
      <c r="I1593" s="820">
        <v>1</v>
      </c>
      <c r="J1593" s="820">
        <v>45</v>
      </c>
      <c r="K1593" s="820" t="s">
        <v>8454</v>
      </c>
      <c r="L1593" s="820" t="s">
        <v>19696</v>
      </c>
    </row>
    <row r="1594" spans="1:12" x14ac:dyDescent="0.25">
      <c r="A1594" s="820" t="s">
        <v>11236</v>
      </c>
      <c r="B1594" s="824" t="s">
        <v>11237</v>
      </c>
      <c r="C1594" s="820" t="b">
        <v>1</v>
      </c>
      <c r="D1594" s="820" t="b">
        <v>1</v>
      </c>
      <c r="E1594" s="820" t="b">
        <v>0</v>
      </c>
      <c r="F1594" s="820" t="b">
        <v>0</v>
      </c>
      <c r="G1594" s="820" t="b">
        <v>0</v>
      </c>
      <c r="H1594" s="820" t="b">
        <v>0</v>
      </c>
      <c r="I1594" s="820">
        <v>1</v>
      </c>
      <c r="J1594" s="820">
        <v>3</v>
      </c>
      <c r="K1594" s="820" t="s">
        <v>8454</v>
      </c>
      <c r="L1594" s="820" t="s">
        <v>19697</v>
      </c>
    </row>
    <row r="1595" spans="1:12" x14ac:dyDescent="0.25">
      <c r="A1595" s="820" t="s">
        <v>11238</v>
      </c>
      <c r="B1595" s="824" t="s">
        <v>11239</v>
      </c>
      <c r="C1595" s="820" t="b">
        <v>1</v>
      </c>
      <c r="D1595" s="820" t="b">
        <v>1</v>
      </c>
      <c r="E1595" s="820" t="b">
        <v>0</v>
      </c>
      <c r="F1595" s="820" t="b">
        <v>0</v>
      </c>
      <c r="G1595" s="820" t="b">
        <v>0</v>
      </c>
      <c r="H1595" s="820" t="b">
        <v>0</v>
      </c>
      <c r="I1595" s="820">
        <v>1</v>
      </c>
      <c r="J1595" s="820">
        <v>3</v>
      </c>
      <c r="K1595" s="820" t="s">
        <v>8454</v>
      </c>
      <c r="L1595" s="820" t="s">
        <v>19698</v>
      </c>
    </row>
    <row r="1596" spans="1:12" x14ac:dyDescent="0.25">
      <c r="A1596" s="820" t="s">
        <v>11240</v>
      </c>
      <c r="B1596" s="824" t="s">
        <v>11241</v>
      </c>
      <c r="C1596" s="820" t="b">
        <v>1</v>
      </c>
      <c r="D1596" s="820" t="b">
        <v>1</v>
      </c>
      <c r="E1596" s="820" t="b">
        <v>0</v>
      </c>
      <c r="F1596" s="820" t="b">
        <v>0</v>
      </c>
      <c r="G1596" s="820" t="b">
        <v>0</v>
      </c>
      <c r="H1596" s="820" t="b">
        <v>0</v>
      </c>
      <c r="I1596" s="820">
        <v>1</v>
      </c>
      <c r="J1596" s="820">
        <v>15</v>
      </c>
      <c r="K1596" s="820" t="s">
        <v>8454</v>
      </c>
      <c r="L1596" s="820" t="s">
        <v>19699</v>
      </c>
    </row>
    <row r="1597" spans="1:12" x14ac:dyDescent="0.25">
      <c r="A1597" s="820" t="s">
        <v>11242</v>
      </c>
      <c r="B1597" s="824" t="s">
        <v>11243</v>
      </c>
      <c r="C1597" s="820" t="b">
        <v>1</v>
      </c>
      <c r="D1597" s="820" t="b">
        <v>1</v>
      </c>
      <c r="E1597" s="820" t="b">
        <v>0</v>
      </c>
      <c r="F1597" s="820" t="b">
        <v>0</v>
      </c>
      <c r="G1597" s="820" t="b">
        <v>0</v>
      </c>
      <c r="H1597" s="820" t="b">
        <v>0</v>
      </c>
      <c r="I1597" s="820">
        <v>1</v>
      </c>
      <c r="J1597" s="820">
        <v>15</v>
      </c>
      <c r="K1597" s="820" t="s">
        <v>8454</v>
      </c>
      <c r="L1597" s="820" t="s">
        <v>19700</v>
      </c>
    </row>
    <row r="1598" spans="1:12" x14ac:dyDescent="0.25">
      <c r="A1598" s="820" t="s">
        <v>11244</v>
      </c>
      <c r="B1598" s="824" t="s">
        <v>11245</v>
      </c>
      <c r="C1598" s="820" t="b">
        <v>1</v>
      </c>
      <c r="D1598" s="820" t="b">
        <v>1</v>
      </c>
      <c r="E1598" s="820" t="b">
        <v>0</v>
      </c>
      <c r="F1598" s="820" t="b">
        <v>0</v>
      </c>
      <c r="G1598" s="820" t="b">
        <v>0</v>
      </c>
      <c r="H1598" s="820" t="b">
        <v>0</v>
      </c>
      <c r="I1598" s="820">
        <v>1</v>
      </c>
      <c r="J1598" s="820">
        <v>15</v>
      </c>
      <c r="K1598" s="820" t="s">
        <v>8454</v>
      </c>
      <c r="L1598" s="820" t="s">
        <v>19701</v>
      </c>
    </row>
    <row r="1599" spans="1:12" x14ac:dyDescent="0.25">
      <c r="A1599" s="820" t="s">
        <v>11246</v>
      </c>
      <c r="B1599" s="824" t="s">
        <v>11247</v>
      </c>
      <c r="C1599" s="820" t="b">
        <v>1</v>
      </c>
      <c r="D1599" s="820" t="b">
        <v>1</v>
      </c>
      <c r="E1599" s="820" t="b">
        <v>0</v>
      </c>
      <c r="F1599" s="820" t="b">
        <v>0</v>
      </c>
      <c r="G1599" s="820" t="b">
        <v>0</v>
      </c>
      <c r="H1599" s="820" t="b">
        <v>0</v>
      </c>
      <c r="I1599" s="820">
        <v>1</v>
      </c>
      <c r="J1599" s="820">
        <v>12</v>
      </c>
      <c r="K1599" s="820" t="s">
        <v>8454</v>
      </c>
      <c r="L1599" s="820" t="s">
        <v>19702</v>
      </c>
    </row>
    <row r="1600" spans="1:12" x14ac:dyDescent="0.25">
      <c r="A1600" s="820" t="s">
        <v>11248</v>
      </c>
      <c r="B1600" s="824" t="s">
        <v>11249</v>
      </c>
      <c r="C1600" s="820" t="b">
        <v>1</v>
      </c>
      <c r="D1600" s="820" t="b">
        <v>1</v>
      </c>
      <c r="E1600" s="820" t="b">
        <v>0</v>
      </c>
      <c r="F1600" s="820" t="b">
        <v>0</v>
      </c>
      <c r="G1600" s="820" t="b">
        <v>0</v>
      </c>
      <c r="H1600" s="820" t="b">
        <v>0</v>
      </c>
      <c r="I1600" s="820">
        <v>1</v>
      </c>
      <c r="J1600" s="820">
        <v>6</v>
      </c>
      <c r="K1600" s="820" t="s">
        <v>8454</v>
      </c>
      <c r="L1600" s="820" t="s">
        <v>19703</v>
      </c>
    </row>
    <row r="1601" spans="1:12" x14ac:dyDescent="0.25">
      <c r="A1601" s="820" t="s">
        <v>11250</v>
      </c>
      <c r="B1601" s="824" t="s">
        <v>11251</v>
      </c>
      <c r="C1601" s="820" t="b">
        <v>1</v>
      </c>
      <c r="D1601" s="820" t="b">
        <v>1</v>
      </c>
      <c r="E1601" s="820" t="b">
        <v>0</v>
      </c>
      <c r="F1601" s="820" t="b">
        <v>0</v>
      </c>
      <c r="G1601" s="820" t="b">
        <v>0</v>
      </c>
      <c r="H1601" s="820" t="b">
        <v>0</v>
      </c>
      <c r="I1601" s="820">
        <v>1</v>
      </c>
      <c r="J1601" s="820">
        <v>12</v>
      </c>
      <c r="K1601" s="820" t="s">
        <v>8454</v>
      </c>
      <c r="L1601" s="820" t="s">
        <v>19704</v>
      </c>
    </row>
    <row r="1602" spans="1:12" x14ac:dyDescent="0.25">
      <c r="A1602" s="820" t="s">
        <v>11252</v>
      </c>
      <c r="B1602" s="824" t="s">
        <v>11253</v>
      </c>
      <c r="C1602" s="820" t="b">
        <v>1</v>
      </c>
      <c r="D1602" s="820" t="b">
        <v>1</v>
      </c>
      <c r="E1602" s="820" t="b">
        <v>0</v>
      </c>
      <c r="F1602" s="820" t="b">
        <v>0</v>
      </c>
      <c r="G1602" s="820" t="b">
        <v>0</v>
      </c>
      <c r="H1602" s="820" t="b">
        <v>0</v>
      </c>
      <c r="I1602" s="820">
        <v>1</v>
      </c>
      <c r="J1602" s="820">
        <v>1</v>
      </c>
      <c r="K1602" s="820" t="s">
        <v>8454</v>
      </c>
      <c r="L1602" s="820" t="s">
        <v>19705</v>
      </c>
    </row>
    <row r="1603" spans="1:12" x14ac:dyDescent="0.25">
      <c r="A1603" s="820" t="s">
        <v>11254</v>
      </c>
      <c r="B1603" s="824" t="s">
        <v>11233</v>
      </c>
      <c r="C1603" s="820" t="b">
        <v>1</v>
      </c>
      <c r="D1603" s="820" t="b">
        <v>1</v>
      </c>
      <c r="E1603" s="820" t="b">
        <v>0</v>
      </c>
      <c r="F1603" s="820" t="b">
        <v>0</v>
      </c>
      <c r="G1603" s="820" t="b">
        <v>0</v>
      </c>
      <c r="H1603" s="820" t="b">
        <v>0</v>
      </c>
      <c r="I1603" s="820">
        <v>1</v>
      </c>
      <c r="J1603" s="820">
        <v>1</v>
      </c>
      <c r="K1603" s="820" t="s">
        <v>8454</v>
      </c>
      <c r="L1603" s="820" t="s">
        <v>19695</v>
      </c>
    </row>
    <row r="1604" spans="1:12" x14ac:dyDescent="0.25">
      <c r="A1604" s="820" t="s">
        <v>11255</v>
      </c>
      <c r="B1604" s="824" t="s">
        <v>11256</v>
      </c>
      <c r="C1604" s="820" t="b">
        <v>1</v>
      </c>
      <c r="D1604" s="820" t="b">
        <v>1</v>
      </c>
      <c r="E1604" s="820" t="b">
        <v>0</v>
      </c>
      <c r="F1604" s="820" t="b">
        <v>0</v>
      </c>
      <c r="G1604" s="820" t="b">
        <v>0</v>
      </c>
      <c r="H1604" s="820" t="b">
        <v>0</v>
      </c>
      <c r="I1604" s="820">
        <v>1</v>
      </c>
      <c r="J1604" s="820">
        <v>42</v>
      </c>
      <c r="K1604" s="820" t="s">
        <v>8454</v>
      </c>
      <c r="L1604" s="820" t="s">
        <v>19706</v>
      </c>
    </row>
    <row r="1605" spans="1:12" x14ac:dyDescent="0.25">
      <c r="A1605" s="820" t="s">
        <v>11257</v>
      </c>
      <c r="B1605" s="824" t="s">
        <v>11258</v>
      </c>
      <c r="C1605" s="820" t="b">
        <v>1</v>
      </c>
      <c r="D1605" s="820" t="b">
        <v>1</v>
      </c>
      <c r="E1605" s="820" t="b">
        <v>0</v>
      </c>
      <c r="F1605" s="820" t="b">
        <v>0</v>
      </c>
      <c r="G1605" s="820" t="b">
        <v>0</v>
      </c>
      <c r="H1605" s="820" t="b">
        <v>0</v>
      </c>
      <c r="I1605" s="820">
        <v>1</v>
      </c>
      <c r="J1605" s="820">
        <v>3</v>
      </c>
      <c r="K1605" s="820" t="s">
        <v>8454</v>
      </c>
      <c r="L1605" s="820" t="s">
        <v>19707</v>
      </c>
    </row>
    <row r="1606" spans="1:12" x14ac:dyDescent="0.25">
      <c r="A1606" s="820" t="s">
        <v>11259</v>
      </c>
      <c r="B1606" s="824" t="s">
        <v>11260</v>
      </c>
      <c r="C1606" s="820" t="b">
        <v>1</v>
      </c>
      <c r="D1606" s="820" t="b">
        <v>1</v>
      </c>
      <c r="E1606" s="820" t="b">
        <v>0</v>
      </c>
      <c r="F1606" s="820" t="b">
        <v>0</v>
      </c>
      <c r="G1606" s="820" t="b">
        <v>0</v>
      </c>
      <c r="H1606" s="820" t="b">
        <v>0</v>
      </c>
      <c r="I1606" s="820">
        <v>1</v>
      </c>
      <c r="J1606" s="820">
        <v>3</v>
      </c>
      <c r="K1606" s="820" t="s">
        <v>8454</v>
      </c>
      <c r="L1606" s="820" t="s">
        <v>19708</v>
      </c>
    </row>
    <row r="1607" spans="1:12" x14ac:dyDescent="0.25">
      <c r="A1607" s="820" t="s">
        <v>11261</v>
      </c>
      <c r="B1607" s="824" t="s">
        <v>11262</v>
      </c>
      <c r="C1607" s="820" t="b">
        <v>1</v>
      </c>
      <c r="D1607" s="820" t="b">
        <v>1</v>
      </c>
      <c r="E1607" s="820" t="b">
        <v>0</v>
      </c>
      <c r="F1607" s="820" t="b">
        <v>0</v>
      </c>
      <c r="G1607" s="820" t="b">
        <v>0</v>
      </c>
      <c r="H1607" s="820" t="b">
        <v>0</v>
      </c>
      <c r="I1607" s="820">
        <v>1</v>
      </c>
      <c r="J1607" s="820">
        <v>14</v>
      </c>
      <c r="K1607" s="820" t="s">
        <v>8454</v>
      </c>
      <c r="L1607" s="820" t="s">
        <v>19709</v>
      </c>
    </row>
    <row r="1608" spans="1:12" x14ac:dyDescent="0.25">
      <c r="A1608" s="820" t="s">
        <v>11263</v>
      </c>
      <c r="B1608" s="824" t="s">
        <v>11264</v>
      </c>
      <c r="C1608" s="820" t="b">
        <v>1</v>
      </c>
      <c r="D1608" s="820" t="b">
        <v>1</v>
      </c>
      <c r="E1608" s="820" t="b">
        <v>0</v>
      </c>
      <c r="F1608" s="820" t="b">
        <v>0</v>
      </c>
      <c r="G1608" s="820" t="b">
        <v>0</v>
      </c>
      <c r="H1608" s="820" t="b">
        <v>0</v>
      </c>
      <c r="I1608" s="820">
        <v>1</v>
      </c>
      <c r="J1608" s="820">
        <v>14</v>
      </c>
      <c r="K1608" s="820" t="s">
        <v>8454</v>
      </c>
      <c r="L1608" s="820" t="s">
        <v>19710</v>
      </c>
    </row>
    <row r="1609" spans="1:12" x14ac:dyDescent="0.25">
      <c r="A1609" s="820" t="s">
        <v>11265</v>
      </c>
      <c r="B1609" s="824" t="s">
        <v>11266</v>
      </c>
      <c r="C1609" s="820" t="b">
        <v>1</v>
      </c>
      <c r="D1609" s="820" t="b">
        <v>1</v>
      </c>
      <c r="E1609" s="820" t="b">
        <v>0</v>
      </c>
      <c r="F1609" s="820" t="b">
        <v>0</v>
      </c>
      <c r="G1609" s="820" t="b">
        <v>0</v>
      </c>
      <c r="H1609" s="820" t="b">
        <v>0</v>
      </c>
      <c r="I1609" s="820">
        <v>1</v>
      </c>
      <c r="J1609" s="820">
        <v>14</v>
      </c>
      <c r="K1609" s="820" t="s">
        <v>8454</v>
      </c>
      <c r="L1609" s="820" t="s">
        <v>19711</v>
      </c>
    </row>
    <row r="1610" spans="1:12" x14ac:dyDescent="0.25">
      <c r="A1610" s="820" t="s">
        <v>11267</v>
      </c>
      <c r="B1610" s="824" t="s">
        <v>11268</v>
      </c>
      <c r="C1610" s="820" t="b">
        <v>1</v>
      </c>
      <c r="D1610" s="820" t="b">
        <v>1</v>
      </c>
      <c r="E1610" s="820" t="b">
        <v>0</v>
      </c>
      <c r="F1610" s="820" t="b">
        <v>0</v>
      </c>
      <c r="G1610" s="820" t="b">
        <v>0</v>
      </c>
      <c r="H1610" s="820" t="b">
        <v>0</v>
      </c>
      <c r="I1610" s="820">
        <v>1</v>
      </c>
      <c r="J1610" s="820">
        <v>9</v>
      </c>
      <c r="K1610" s="820" t="s">
        <v>8454</v>
      </c>
      <c r="L1610" s="820" t="s">
        <v>19712</v>
      </c>
    </row>
    <row r="1611" spans="1:12" x14ac:dyDescent="0.25">
      <c r="A1611" s="820" t="s">
        <v>11269</v>
      </c>
      <c r="B1611" s="824" t="s">
        <v>11270</v>
      </c>
      <c r="C1611" s="820" t="b">
        <v>1</v>
      </c>
      <c r="D1611" s="820" t="b">
        <v>1</v>
      </c>
      <c r="E1611" s="820" t="b">
        <v>0</v>
      </c>
      <c r="F1611" s="820" t="b">
        <v>0</v>
      </c>
      <c r="G1611" s="820" t="b">
        <v>0</v>
      </c>
      <c r="H1611" s="820" t="b">
        <v>0</v>
      </c>
      <c r="I1611" s="820">
        <v>1</v>
      </c>
      <c r="J1611" s="820">
        <v>6</v>
      </c>
      <c r="K1611" s="820" t="s">
        <v>8454</v>
      </c>
      <c r="L1611" s="820" t="s">
        <v>19713</v>
      </c>
    </row>
    <row r="1612" spans="1:12" x14ac:dyDescent="0.25">
      <c r="A1612" s="820" t="s">
        <v>11271</v>
      </c>
      <c r="B1612" s="824" t="s">
        <v>11272</v>
      </c>
      <c r="C1612" s="820" t="b">
        <v>1</v>
      </c>
      <c r="D1612" s="820" t="b">
        <v>1</v>
      </c>
      <c r="E1612" s="820" t="b">
        <v>0</v>
      </c>
      <c r="F1612" s="820" t="b">
        <v>0</v>
      </c>
      <c r="G1612" s="820" t="b">
        <v>0</v>
      </c>
      <c r="H1612" s="820" t="b">
        <v>0</v>
      </c>
      <c r="I1612" s="820">
        <v>1</v>
      </c>
      <c r="J1612" s="820">
        <v>12</v>
      </c>
      <c r="K1612" s="820" t="s">
        <v>8454</v>
      </c>
      <c r="L1612" s="820" t="s">
        <v>19714</v>
      </c>
    </row>
    <row r="1613" spans="1:12" x14ac:dyDescent="0.25">
      <c r="A1613" s="820" t="s">
        <v>11273</v>
      </c>
      <c r="B1613" s="824" t="s">
        <v>11274</v>
      </c>
      <c r="C1613" s="820" t="b">
        <v>1</v>
      </c>
      <c r="D1613" s="820" t="b">
        <v>1</v>
      </c>
      <c r="E1613" s="820" t="b">
        <v>0</v>
      </c>
      <c r="F1613" s="820" t="b">
        <v>0</v>
      </c>
      <c r="G1613" s="820" t="b">
        <v>0</v>
      </c>
      <c r="H1613" s="820" t="b">
        <v>0</v>
      </c>
      <c r="I1613" s="820">
        <v>1</v>
      </c>
      <c r="J1613" s="820">
        <v>1</v>
      </c>
      <c r="K1613" s="820" t="s">
        <v>8454</v>
      </c>
      <c r="L1613" s="820" t="s">
        <v>19715</v>
      </c>
    </row>
    <row r="1614" spans="1:12" x14ac:dyDescent="0.25">
      <c r="A1614" s="820" t="s">
        <v>11275</v>
      </c>
      <c r="B1614" s="824" t="s">
        <v>11233</v>
      </c>
      <c r="C1614" s="820" t="b">
        <v>1</v>
      </c>
      <c r="D1614" s="820" t="b">
        <v>1</v>
      </c>
      <c r="E1614" s="820" t="b">
        <v>0</v>
      </c>
      <c r="F1614" s="820" t="b">
        <v>0</v>
      </c>
      <c r="G1614" s="820" t="b">
        <v>0</v>
      </c>
      <c r="H1614" s="820" t="b">
        <v>0</v>
      </c>
      <c r="I1614" s="820">
        <v>1</v>
      </c>
      <c r="J1614" s="820">
        <v>1</v>
      </c>
      <c r="K1614" s="820" t="s">
        <v>8454</v>
      </c>
      <c r="L1614" s="820" t="s">
        <v>19695</v>
      </c>
    </row>
    <row r="1615" spans="1:12" x14ac:dyDescent="0.25">
      <c r="A1615" s="820" t="s">
        <v>11276</v>
      </c>
      <c r="B1615" s="824" t="s">
        <v>11277</v>
      </c>
      <c r="C1615" s="820" t="b">
        <v>1</v>
      </c>
      <c r="D1615" s="820" t="b">
        <v>1</v>
      </c>
      <c r="E1615" s="820" t="b">
        <v>0</v>
      </c>
      <c r="F1615" s="820" t="b">
        <v>0</v>
      </c>
      <c r="G1615" s="820" t="b">
        <v>0</v>
      </c>
      <c r="H1615" s="820" t="b">
        <v>0</v>
      </c>
      <c r="I1615" s="820">
        <v>1</v>
      </c>
      <c r="J1615" s="820">
        <v>1</v>
      </c>
      <c r="K1615" s="820" t="s">
        <v>8454</v>
      </c>
      <c r="L1615" s="820" t="s">
        <v>19716</v>
      </c>
    </row>
    <row r="1616" spans="1:12" x14ac:dyDescent="0.25">
      <c r="A1616" s="820" t="s">
        <v>11278</v>
      </c>
      <c r="B1616" s="824" t="s">
        <v>11279</v>
      </c>
      <c r="C1616" s="820" t="b">
        <v>1</v>
      </c>
      <c r="D1616" s="820" t="b">
        <v>1</v>
      </c>
      <c r="E1616" s="820" t="b">
        <v>0</v>
      </c>
      <c r="F1616" s="820" t="b">
        <v>0</v>
      </c>
      <c r="G1616" s="820" t="b">
        <v>0</v>
      </c>
      <c r="H1616" s="820" t="b">
        <v>0</v>
      </c>
      <c r="I1616" s="820">
        <v>1</v>
      </c>
      <c r="J1616" s="820">
        <v>1</v>
      </c>
      <c r="K1616" s="820" t="s">
        <v>8454</v>
      </c>
      <c r="L1616" s="820" t="s">
        <v>19717</v>
      </c>
    </row>
    <row r="1617" spans="1:12" x14ac:dyDescent="0.25">
      <c r="A1617" s="820" t="s">
        <v>11280</v>
      </c>
      <c r="B1617" s="824" t="s">
        <v>11281</v>
      </c>
      <c r="C1617" s="820" t="b">
        <v>1</v>
      </c>
      <c r="D1617" s="820" t="b">
        <v>1</v>
      </c>
      <c r="E1617" s="820" t="b">
        <v>0</v>
      </c>
      <c r="F1617" s="820" t="b">
        <v>0</v>
      </c>
      <c r="G1617" s="820" t="b">
        <v>0</v>
      </c>
      <c r="H1617" s="820" t="b">
        <v>0</v>
      </c>
      <c r="I1617" s="820">
        <v>1</v>
      </c>
      <c r="J1617" s="820">
        <v>1</v>
      </c>
      <c r="K1617" s="820" t="s">
        <v>8454</v>
      </c>
      <c r="L1617" s="820" t="s">
        <v>19718</v>
      </c>
    </row>
    <row r="1618" spans="1:12" x14ac:dyDescent="0.25">
      <c r="A1618" s="820" t="s">
        <v>11282</v>
      </c>
      <c r="B1618" s="824" t="s">
        <v>11283</v>
      </c>
      <c r="C1618" s="820" t="b">
        <v>1</v>
      </c>
      <c r="D1618" s="820" t="b">
        <v>1</v>
      </c>
      <c r="E1618" s="820" t="b">
        <v>0</v>
      </c>
      <c r="F1618" s="820" t="b">
        <v>0</v>
      </c>
      <c r="G1618" s="820" t="b">
        <v>0</v>
      </c>
      <c r="H1618" s="820" t="b">
        <v>0</v>
      </c>
      <c r="I1618" s="820">
        <v>1</v>
      </c>
      <c r="J1618" s="820">
        <v>1</v>
      </c>
      <c r="K1618" s="820" t="s">
        <v>8454</v>
      </c>
      <c r="L1618" s="820" t="s">
        <v>19719</v>
      </c>
    </row>
    <row r="1619" spans="1:12" x14ac:dyDescent="0.25">
      <c r="A1619" s="820" t="s">
        <v>11284</v>
      </c>
      <c r="B1619" s="824" t="s">
        <v>11285</v>
      </c>
      <c r="C1619" s="820" t="b">
        <v>1</v>
      </c>
      <c r="D1619" s="820" t="b">
        <v>1</v>
      </c>
      <c r="E1619" s="820" t="b">
        <v>0</v>
      </c>
      <c r="F1619" s="820" t="b">
        <v>0</v>
      </c>
      <c r="G1619" s="820" t="b">
        <v>0</v>
      </c>
      <c r="H1619" s="820" t="b">
        <v>0</v>
      </c>
      <c r="I1619" s="820">
        <v>1</v>
      </c>
      <c r="J1619" s="820">
        <v>1</v>
      </c>
      <c r="K1619" s="820" t="s">
        <v>8454</v>
      </c>
      <c r="L1619" s="820" t="s">
        <v>19720</v>
      </c>
    </row>
    <row r="1620" spans="1:12" x14ac:dyDescent="0.25">
      <c r="A1620" s="820" t="s">
        <v>11286</v>
      </c>
      <c r="B1620" s="824" t="s">
        <v>11287</v>
      </c>
      <c r="C1620" s="820" t="b">
        <v>1</v>
      </c>
      <c r="D1620" s="820" t="b">
        <v>1</v>
      </c>
      <c r="E1620" s="820" t="b">
        <v>0</v>
      </c>
      <c r="F1620" s="820" t="b">
        <v>0</v>
      </c>
      <c r="G1620" s="820" t="b">
        <v>0</v>
      </c>
      <c r="H1620" s="820" t="b">
        <v>0</v>
      </c>
      <c r="I1620" s="820">
        <v>1</v>
      </c>
      <c r="J1620" s="820">
        <v>2</v>
      </c>
      <c r="K1620" s="820" t="s">
        <v>8454</v>
      </c>
      <c r="L1620" s="820" t="s">
        <v>19721</v>
      </c>
    </row>
    <row r="1621" spans="1:12" x14ac:dyDescent="0.25">
      <c r="A1621" s="820" t="s">
        <v>11288</v>
      </c>
      <c r="B1621" s="824" t="s">
        <v>11289</v>
      </c>
      <c r="C1621" s="820" t="b">
        <v>1</v>
      </c>
      <c r="D1621" s="820" t="b">
        <v>1</v>
      </c>
      <c r="E1621" s="820" t="b">
        <v>0</v>
      </c>
      <c r="F1621" s="820" t="b">
        <v>0</v>
      </c>
      <c r="G1621" s="820" t="b">
        <v>0</v>
      </c>
      <c r="H1621" s="820" t="b">
        <v>0</v>
      </c>
      <c r="I1621" s="820">
        <v>1</v>
      </c>
      <c r="J1621" s="820">
        <v>6</v>
      </c>
      <c r="K1621" s="820" t="s">
        <v>8454</v>
      </c>
      <c r="L1621" s="820" t="s">
        <v>19722</v>
      </c>
    </row>
    <row r="1622" spans="1:12" x14ac:dyDescent="0.25">
      <c r="A1622" s="820" t="s">
        <v>11290</v>
      </c>
      <c r="B1622" s="824" t="s">
        <v>11291</v>
      </c>
      <c r="C1622" s="820" t="b">
        <v>1</v>
      </c>
      <c r="D1622" s="820" t="b">
        <v>1</v>
      </c>
      <c r="E1622" s="820" t="b">
        <v>0</v>
      </c>
      <c r="F1622" s="820" t="b">
        <v>0</v>
      </c>
      <c r="G1622" s="820" t="b">
        <v>0</v>
      </c>
      <c r="H1622" s="820" t="b">
        <v>0</v>
      </c>
      <c r="I1622" s="820">
        <v>1</v>
      </c>
      <c r="J1622" s="820">
        <v>12</v>
      </c>
      <c r="K1622" s="820" t="s">
        <v>8454</v>
      </c>
      <c r="L1622" s="820" t="s">
        <v>19723</v>
      </c>
    </row>
    <row r="1623" spans="1:12" x14ac:dyDescent="0.25">
      <c r="A1623" s="820" t="s">
        <v>11292</v>
      </c>
      <c r="B1623" s="824" t="s">
        <v>11293</v>
      </c>
      <c r="C1623" s="820" t="b">
        <v>1</v>
      </c>
      <c r="D1623" s="820" t="b">
        <v>1</v>
      </c>
      <c r="E1623" s="820" t="b">
        <v>0</v>
      </c>
      <c r="F1623" s="820" t="b">
        <v>0</v>
      </c>
      <c r="G1623" s="820" t="b">
        <v>0</v>
      </c>
      <c r="H1623" s="820" t="b">
        <v>0</v>
      </c>
      <c r="I1623" s="820">
        <v>1</v>
      </c>
      <c r="J1623" s="820">
        <v>1</v>
      </c>
      <c r="K1623" s="820" t="s">
        <v>8454</v>
      </c>
      <c r="L1623" s="820" t="s">
        <v>19724</v>
      </c>
    </row>
    <row r="1624" spans="1:12" x14ac:dyDescent="0.25">
      <c r="A1624" s="820" t="s">
        <v>11294</v>
      </c>
      <c r="B1624" s="824" t="s">
        <v>11295</v>
      </c>
      <c r="C1624" s="820" t="b">
        <v>1</v>
      </c>
      <c r="D1624" s="820" t="b">
        <v>1</v>
      </c>
      <c r="E1624" s="820" t="b">
        <v>0</v>
      </c>
      <c r="F1624" s="820" t="b">
        <v>0</v>
      </c>
      <c r="G1624" s="820" t="b">
        <v>0</v>
      </c>
      <c r="H1624" s="820" t="b">
        <v>0</v>
      </c>
      <c r="I1624" s="820">
        <v>1</v>
      </c>
      <c r="J1624" s="820">
        <v>1</v>
      </c>
      <c r="K1624" s="820" t="s">
        <v>8454</v>
      </c>
      <c r="L1624" s="820" t="s">
        <v>19725</v>
      </c>
    </row>
    <row r="1625" spans="1:12" x14ac:dyDescent="0.25">
      <c r="A1625" s="820" t="s">
        <v>11296</v>
      </c>
      <c r="B1625" s="824" t="s">
        <v>11297</v>
      </c>
      <c r="C1625" s="820" t="b">
        <v>1</v>
      </c>
      <c r="D1625" s="820" t="b">
        <v>1</v>
      </c>
      <c r="E1625" s="820" t="b">
        <v>0</v>
      </c>
      <c r="F1625" s="820" t="b">
        <v>0</v>
      </c>
      <c r="G1625" s="820" t="b">
        <v>0</v>
      </c>
      <c r="H1625" s="820" t="b">
        <v>0</v>
      </c>
      <c r="I1625" s="820">
        <v>1</v>
      </c>
      <c r="J1625" s="820">
        <v>1</v>
      </c>
      <c r="K1625" s="820" t="s">
        <v>8454</v>
      </c>
      <c r="L1625" s="820" t="s">
        <v>19726</v>
      </c>
    </row>
    <row r="1626" spans="1:12" x14ac:dyDescent="0.25">
      <c r="A1626" s="820" t="s">
        <v>11298</v>
      </c>
      <c r="B1626" s="824" t="s">
        <v>11299</v>
      </c>
      <c r="C1626" s="820" t="b">
        <v>1</v>
      </c>
      <c r="D1626" s="820" t="b">
        <v>1</v>
      </c>
      <c r="E1626" s="820" t="b">
        <v>0</v>
      </c>
      <c r="F1626" s="820" t="b">
        <v>0</v>
      </c>
      <c r="G1626" s="820" t="b">
        <v>0</v>
      </c>
      <c r="H1626" s="820" t="b">
        <v>0</v>
      </c>
      <c r="I1626" s="820">
        <v>1</v>
      </c>
      <c r="J1626" s="820">
        <v>1</v>
      </c>
      <c r="K1626" s="820" t="s">
        <v>8454</v>
      </c>
      <c r="L1626" s="820" t="s">
        <v>19727</v>
      </c>
    </row>
    <row r="1627" spans="1:12" x14ac:dyDescent="0.25">
      <c r="A1627" s="820" t="s">
        <v>11300</v>
      </c>
      <c r="B1627" s="824" t="s">
        <v>11301</v>
      </c>
      <c r="C1627" s="820" t="b">
        <v>1</v>
      </c>
      <c r="D1627" s="820" t="b">
        <v>1</v>
      </c>
      <c r="E1627" s="820" t="b">
        <v>0</v>
      </c>
      <c r="F1627" s="820" t="b">
        <v>0</v>
      </c>
      <c r="G1627" s="820" t="b">
        <v>0</v>
      </c>
      <c r="H1627" s="820" t="b">
        <v>0</v>
      </c>
      <c r="I1627" s="820">
        <v>1</v>
      </c>
      <c r="J1627" s="820">
        <v>360</v>
      </c>
      <c r="K1627" s="820" t="s">
        <v>8454</v>
      </c>
      <c r="L1627" s="820" t="s">
        <v>19728</v>
      </c>
    </row>
    <row r="1628" spans="1:12" x14ac:dyDescent="0.25">
      <c r="A1628" s="820" t="s">
        <v>11302</v>
      </c>
      <c r="B1628" s="824" t="s">
        <v>11303</v>
      </c>
      <c r="C1628" s="820" t="b">
        <v>1</v>
      </c>
      <c r="D1628" s="820" t="b">
        <v>1</v>
      </c>
      <c r="E1628" s="820" t="b">
        <v>0</v>
      </c>
      <c r="F1628" s="820" t="b">
        <v>0</v>
      </c>
      <c r="G1628" s="820" t="b">
        <v>0</v>
      </c>
      <c r="H1628" s="820" t="b">
        <v>0</v>
      </c>
      <c r="I1628" s="820">
        <v>1</v>
      </c>
      <c r="J1628" s="820">
        <v>18</v>
      </c>
      <c r="K1628" s="820" t="s">
        <v>8454</v>
      </c>
      <c r="L1628" s="820" t="s">
        <v>19729</v>
      </c>
    </row>
    <row r="1629" spans="1:12" x14ac:dyDescent="0.25">
      <c r="A1629" s="820" t="s">
        <v>11304</v>
      </c>
      <c r="B1629" s="824" t="s">
        <v>11305</v>
      </c>
      <c r="C1629" s="820" t="b">
        <v>1</v>
      </c>
      <c r="D1629" s="820" t="b">
        <v>1</v>
      </c>
      <c r="E1629" s="820" t="b">
        <v>0</v>
      </c>
      <c r="F1629" s="820" t="b">
        <v>0</v>
      </c>
      <c r="G1629" s="820" t="b">
        <v>0</v>
      </c>
      <c r="H1629" s="820" t="b">
        <v>0</v>
      </c>
      <c r="I1629" s="820">
        <v>1</v>
      </c>
      <c r="J1629" s="820">
        <v>18</v>
      </c>
      <c r="K1629" s="820" t="s">
        <v>8454</v>
      </c>
      <c r="L1629" s="820" t="s">
        <v>19730</v>
      </c>
    </row>
    <row r="1630" spans="1:12" x14ac:dyDescent="0.25">
      <c r="A1630" s="820" t="s">
        <v>11306</v>
      </c>
      <c r="B1630" s="824" t="s">
        <v>11307</v>
      </c>
      <c r="C1630" s="820" t="b">
        <v>1</v>
      </c>
      <c r="D1630" s="820" t="b">
        <v>1</v>
      </c>
      <c r="E1630" s="820" t="b">
        <v>0</v>
      </c>
      <c r="F1630" s="820" t="b">
        <v>0</v>
      </c>
      <c r="G1630" s="820" t="b">
        <v>0</v>
      </c>
      <c r="H1630" s="820" t="b">
        <v>0</v>
      </c>
      <c r="I1630" s="820">
        <v>1</v>
      </c>
      <c r="J1630" s="820">
        <v>80</v>
      </c>
      <c r="K1630" s="820" t="s">
        <v>8454</v>
      </c>
      <c r="L1630" s="820" t="s">
        <v>19731</v>
      </c>
    </row>
    <row r="1631" spans="1:12" x14ac:dyDescent="0.25">
      <c r="A1631" s="820" t="s">
        <v>11308</v>
      </c>
      <c r="B1631" s="824" t="s">
        <v>11309</v>
      </c>
      <c r="C1631" s="820" t="b">
        <v>1</v>
      </c>
      <c r="D1631" s="820" t="b">
        <v>1</v>
      </c>
      <c r="E1631" s="820" t="b">
        <v>0</v>
      </c>
      <c r="F1631" s="820" t="b">
        <v>0</v>
      </c>
      <c r="G1631" s="820" t="b">
        <v>0</v>
      </c>
      <c r="H1631" s="820" t="b">
        <v>0</v>
      </c>
      <c r="I1631" s="820">
        <v>1</v>
      </c>
      <c r="J1631" s="820">
        <v>20</v>
      </c>
      <c r="K1631" s="820" t="s">
        <v>8454</v>
      </c>
      <c r="L1631" s="820" t="s">
        <v>19732</v>
      </c>
    </row>
    <row r="1632" spans="1:12" x14ac:dyDescent="0.25">
      <c r="A1632" s="820" t="s">
        <v>11310</v>
      </c>
      <c r="B1632" s="824" t="s">
        <v>11311</v>
      </c>
      <c r="C1632" s="820" t="b">
        <v>1</v>
      </c>
      <c r="D1632" s="820" t="b">
        <v>1</v>
      </c>
      <c r="E1632" s="820" t="b">
        <v>0</v>
      </c>
      <c r="F1632" s="820" t="b">
        <v>0</v>
      </c>
      <c r="G1632" s="820" t="b">
        <v>0</v>
      </c>
      <c r="H1632" s="820" t="b">
        <v>0</v>
      </c>
      <c r="I1632" s="820">
        <v>1</v>
      </c>
      <c r="J1632" s="820">
        <v>120</v>
      </c>
      <c r="K1632" s="820" t="s">
        <v>8454</v>
      </c>
      <c r="L1632" s="820" t="s">
        <v>19733</v>
      </c>
    </row>
    <row r="1633" spans="1:12" x14ac:dyDescent="0.25">
      <c r="A1633" s="820" t="s">
        <v>11312</v>
      </c>
      <c r="B1633" s="824" t="s">
        <v>11313</v>
      </c>
      <c r="C1633" s="820" t="b">
        <v>1</v>
      </c>
      <c r="D1633" s="820" t="b">
        <v>1</v>
      </c>
      <c r="E1633" s="820" t="b">
        <v>0</v>
      </c>
      <c r="F1633" s="820" t="b">
        <v>0</v>
      </c>
      <c r="G1633" s="820" t="b">
        <v>0</v>
      </c>
      <c r="H1633" s="820" t="b">
        <v>0</v>
      </c>
      <c r="I1633" s="820">
        <v>1</v>
      </c>
      <c r="J1633" s="820">
        <v>18</v>
      </c>
      <c r="K1633" s="820" t="s">
        <v>8454</v>
      </c>
      <c r="L1633" s="820" t="s">
        <v>19734</v>
      </c>
    </row>
    <row r="1634" spans="1:12" x14ac:dyDescent="0.25">
      <c r="A1634" s="820" t="s">
        <v>11314</v>
      </c>
      <c r="B1634" s="824" t="s">
        <v>11315</v>
      </c>
      <c r="C1634" s="820" t="b">
        <v>1</v>
      </c>
      <c r="D1634" s="820" t="b">
        <v>1</v>
      </c>
      <c r="E1634" s="820" t="b">
        <v>0</v>
      </c>
      <c r="F1634" s="820" t="b">
        <v>0</v>
      </c>
      <c r="G1634" s="820" t="b">
        <v>0</v>
      </c>
      <c r="H1634" s="820" t="b">
        <v>0</v>
      </c>
      <c r="I1634" s="820">
        <v>1</v>
      </c>
      <c r="J1634" s="820">
        <v>4</v>
      </c>
      <c r="K1634" s="820" t="s">
        <v>8454</v>
      </c>
      <c r="L1634" s="820" t="s">
        <v>19735</v>
      </c>
    </row>
    <row r="1635" spans="1:12" x14ac:dyDescent="0.25">
      <c r="A1635" s="820" t="s">
        <v>11316</v>
      </c>
      <c r="B1635" s="824" t="s">
        <v>11317</v>
      </c>
      <c r="C1635" s="820" t="b">
        <v>1</v>
      </c>
      <c r="D1635" s="820" t="b">
        <v>1</v>
      </c>
      <c r="E1635" s="820" t="b">
        <v>0</v>
      </c>
      <c r="F1635" s="820" t="b">
        <v>0</v>
      </c>
      <c r="G1635" s="820" t="b">
        <v>0</v>
      </c>
      <c r="H1635" s="820" t="b">
        <v>0</v>
      </c>
      <c r="I1635" s="820">
        <v>1</v>
      </c>
      <c r="J1635" s="820">
        <v>8</v>
      </c>
      <c r="K1635" s="820" t="s">
        <v>8454</v>
      </c>
      <c r="L1635" s="820" t="s">
        <v>19736</v>
      </c>
    </row>
    <row r="1636" spans="1:12" x14ac:dyDescent="0.25">
      <c r="A1636" s="820" t="s">
        <v>11318</v>
      </c>
      <c r="B1636" s="824" t="s">
        <v>11299</v>
      </c>
      <c r="C1636" s="820" t="b">
        <v>1</v>
      </c>
      <c r="D1636" s="820" t="b">
        <v>1</v>
      </c>
      <c r="E1636" s="820" t="b">
        <v>0</v>
      </c>
      <c r="F1636" s="820" t="b">
        <v>0</v>
      </c>
      <c r="G1636" s="820" t="b">
        <v>0</v>
      </c>
      <c r="H1636" s="820" t="b">
        <v>0</v>
      </c>
      <c r="I1636" s="820">
        <v>1</v>
      </c>
      <c r="J1636" s="820">
        <v>1</v>
      </c>
      <c r="K1636" s="820" t="s">
        <v>8454</v>
      </c>
      <c r="L1636" s="820" t="s">
        <v>19727</v>
      </c>
    </row>
    <row r="1637" spans="1:12" x14ac:dyDescent="0.25">
      <c r="A1637" s="820" t="s">
        <v>11319</v>
      </c>
      <c r="B1637" s="824" t="s">
        <v>11320</v>
      </c>
      <c r="C1637" s="820" t="b">
        <v>1</v>
      </c>
      <c r="D1637" s="820" t="b">
        <v>1</v>
      </c>
      <c r="E1637" s="820" t="b">
        <v>0</v>
      </c>
      <c r="F1637" s="820" t="b">
        <v>0</v>
      </c>
      <c r="G1637" s="820" t="b">
        <v>0</v>
      </c>
      <c r="H1637" s="820" t="b">
        <v>0</v>
      </c>
      <c r="I1637" s="820">
        <v>1</v>
      </c>
      <c r="J1637" s="820">
        <v>1</v>
      </c>
      <c r="K1637" s="820" t="s">
        <v>8454</v>
      </c>
      <c r="L1637" s="820" t="s">
        <v>19737</v>
      </c>
    </row>
    <row r="1638" spans="1:12" x14ac:dyDescent="0.25">
      <c r="A1638" s="820" t="s">
        <v>11321</v>
      </c>
      <c r="B1638" s="824" t="s">
        <v>11322</v>
      </c>
      <c r="C1638" s="820" t="b">
        <v>1</v>
      </c>
      <c r="D1638" s="820" t="b">
        <v>1</v>
      </c>
      <c r="E1638" s="820" t="b">
        <v>0</v>
      </c>
      <c r="F1638" s="820" t="b">
        <v>0</v>
      </c>
      <c r="G1638" s="820" t="b">
        <v>0</v>
      </c>
      <c r="H1638" s="820" t="b">
        <v>0</v>
      </c>
      <c r="I1638" s="820">
        <v>1</v>
      </c>
      <c r="J1638" s="820">
        <v>1</v>
      </c>
      <c r="K1638" s="820" t="s">
        <v>8454</v>
      </c>
      <c r="L1638" s="820" t="s">
        <v>19738</v>
      </c>
    </row>
    <row r="1639" spans="1:12" x14ac:dyDescent="0.25">
      <c r="A1639" s="820" t="s">
        <v>11323</v>
      </c>
      <c r="B1639" s="824" t="s">
        <v>11324</v>
      </c>
      <c r="C1639" s="820" t="b">
        <v>1</v>
      </c>
      <c r="D1639" s="820" t="b">
        <v>1</v>
      </c>
      <c r="E1639" s="820" t="b">
        <v>0</v>
      </c>
      <c r="F1639" s="820" t="b">
        <v>0</v>
      </c>
      <c r="G1639" s="820" t="b">
        <v>0</v>
      </c>
      <c r="H1639" s="820" t="b">
        <v>0</v>
      </c>
      <c r="I1639" s="820">
        <v>1</v>
      </c>
      <c r="J1639" s="820">
        <v>2</v>
      </c>
      <c r="K1639" s="820" t="s">
        <v>8454</v>
      </c>
      <c r="L1639" s="820" t="s">
        <v>19739</v>
      </c>
    </row>
    <row r="1640" spans="1:12" x14ac:dyDescent="0.25">
      <c r="A1640" s="820" t="s">
        <v>11325</v>
      </c>
      <c r="B1640" s="824" t="s">
        <v>11326</v>
      </c>
      <c r="C1640" s="820" t="b">
        <v>1</v>
      </c>
      <c r="D1640" s="820" t="b">
        <v>1</v>
      </c>
      <c r="E1640" s="820" t="b">
        <v>0</v>
      </c>
      <c r="F1640" s="820" t="b">
        <v>0</v>
      </c>
      <c r="G1640" s="820" t="b">
        <v>0</v>
      </c>
      <c r="H1640" s="820" t="b">
        <v>0</v>
      </c>
      <c r="I1640" s="820">
        <v>1</v>
      </c>
      <c r="J1640" s="820">
        <v>704</v>
      </c>
      <c r="K1640" s="820" t="s">
        <v>8454</v>
      </c>
      <c r="L1640" s="820" t="s">
        <v>19740</v>
      </c>
    </row>
    <row r="1641" spans="1:12" x14ac:dyDescent="0.25">
      <c r="A1641" s="820" t="s">
        <v>11327</v>
      </c>
      <c r="B1641" s="824" t="s">
        <v>11328</v>
      </c>
      <c r="C1641" s="820" t="b">
        <v>1</v>
      </c>
      <c r="D1641" s="820" t="b">
        <v>1</v>
      </c>
      <c r="E1641" s="820" t="b">
        <v>0</v>
      </c>
      <c r="F1641" s="820" t="b">
        <v>0</v>
      </c>
      <c r="G1641" s="820" t="b">
        <v>0</v>
      </c>
      <c r="H1641" s="820" t="b">
        <v>0</v>
      </c>
      <c r="I1641" s="820">
        <v>1</v>
      </c>
      <c r="J1641" s="820">
        <v>22</v>
      </c>
      <c r="K1641" s="820" t="s">
        <v>8454</v>
      </c>
      <c r="L1641" s="820" t="s">
        <v>19741</v>
      </c>
    </row>
    <row r="1642" spans="1:12" x14ac:dyDescent="0.25">
      <c r="A1642" s="820" t="s">
        <v>11329</v>
      </c>
      <c r="B1642" s="824" t="s">
        <v>11330</v>
      </c>
      <c r="C1642" s="820" t="b">
        <v>1</v>
      </c>
      <c r="D1642" s="820" t="b">
        <v>1</v>
      </c>
      <c r="E1642" s="820" t="b">
        <v>0</v>
      </c>
      <c r="F1642" s="820" t="b">
        <v>0</v>
      </c>
      <c r="G1642" s="820" t="b">
        <v>0</v>
      </c>
      <c r="H1642" s="820" t="b">
        <v>0</v>
      </c>
      <c r="I1642" s="820">
        <v>1</v>
      </c>
      <c r="J1642" s="820">
        <v>22</v>
      </c>
      <c r="K1642" s="820" t="s">
        <v>8454</v>
      </c>
      <c r="L1642" s="820" t="s">
        <v>19742</v>
      </c>
    </row>
    <row r="1643" spans="1:12" x14ac:dyDescent="0.25">
      <c r="A1643" s="820" t="s">
        <v>11331</v>
      </c>
      <c r="B1643" s="824" t="s">
        <v>11332</v>
      </c>
      <c r="C1643" s="820" t="b">
        <v>1</v>
      </c>
      <c r="D1643" s="820" t="b">
        <v>1</v>
      </c>
      <c r="E1643" s="820" t="b">
        <v>0</v>
      </c>
      <c r="F1643" s="820" t="b">
        <v>0</v>
      </c>
      <c r="G1643" s="820" t="b">
        <v>0</v>
      </c>
      <c r="H1643" s="820" t="b">
        <v>0</v>
      </c>
      <c r="I1643" s="820">
        <v>1</v>
      </c>
      <c r="J1643" s="820">
        <v>32</v>
      </c>
      <c r="K1643" s="820" t="s">
        <v>8454</v>
      </c>
      <c r="L1643" s="820" t="s">
        <v>19743</v>
      </c>
    </row>
    <row r="1644" spans="1:12" x14ac:dyDescent="0.25">
      <c r="A1644" s="820" t="s">
        <v>11333</v>
      </c>
      <c r="B1644" s="824" t="s">
        <v>11334</v>
      </c>
      <c r="C1644" s="820" t="b">
        <v>1</v>
      </c>
      <c r="D1644" s="820" t="b">
        <v>1</v>
      </c>
      <c r="E1644" s="820" t="b">
        <v>0</v>
      </c>
      <c r="F1644" s="820" t="b">
        <v>0</v>
      </c>
      <c r="G1644" s="820" t="b">
        <v>0</v>
      </c>
      <c r="H1644" s="820" t="b">
        <v>0</v>
      </c>
      <c r="I1644" s="820">
        <v>1</v>
      </c>
      <c r="J1644" s="820">
        <v>32</v>
      </c>
      <c r="K1644" s="820" t="s">
        <v>8454</v>
      </c>
      <c r="L1644" s="820" t="s">
        <v>19744</v>
      </c>
    </row>
    <row r="1645" spans="1:12" x14ac:dyDescent="0.25">
      <c r="A1645" s="820" t="s">
        <v>11335</v>
      </c>
      <c r="B1645" s="824" t="s">
        <v>11336</v>
      </c>
      <c r="C1645" s="820" t="b">
        <v>1</v>
      </c>
      <c r="D1645" s="820" t="b">
        <v>1</v>
      </c>
      <c r="E1645" s="820" t="b">
        <v>0</v>
      </c>
      <c r="F1645" s="820" t="b">
        <v>0</v>
      </c>
      <c r="G1645" s="820" t="b">
        <v>0</v>
      </c>
      <c r="H1645" s="820" t="b">
        <v>0</v>
      </c>
      <c r="I1645" s="820">
        <v>1</v>
      </c>
      <c r="J1645" s="820">
        <v>192</v>
      </c>
      <c r="K1645" s="820" t="s">
        <v>8454</v>
      </c>
      <c r="L1645" s="820" t="s">
        <v>19745</v>
      </c>
    </row>
    <row r="1646" spans="1:12" x14ac:dyDescent="0.25">
      <c r="A1646" s="820" t="s">
        <v>11337</v>
      </c>
      <c r="B1646" s="824" t="s">
        <v>11338</v>
      </c>
      <c r="C1646" s="820" t="b">
        <v>1</v>
      </c>
      <c r="D1646" s="820" t="b">
        <v>1</v>
      </c>
      <c r="E1646" s="820" t="b">
        <v>0</v>
      </c>
      <c r="F1646" s="820" t="b">
        <v>0</v>
      </c>
      <c r="G1646" s="820" t="b">
        <v>0</v>
      </c>
      <c r="H1646" s="820" t="b">
        <v>0</v>
      </c>
      <c r="I1646" s="820">
        <v>1</v>
      </c>
      <c r="J1646" s="820">
        <v>22</v>
      </c>
      <c r="K1646" s="820" t="s">
        <v>8454</v>
      </c>
      <c r="L1646" s="820" t="s">
        <v>19746</v>
      </c>
    </row>
    <row r="1647" spans="1:12" x14ac:dyDescent="0.25">
      <c r="A1647" s="820" t="s">
        <v>11339</v>
      </c>
      <c r="B1647" s="824" t="s">
        <v>11340</v>
      </c>
      <c r="C1647" s="820" t="b">
        <v>1</v>
      </c>
      <c r="D1647" s="820" t="b">
        <v>1</v>
      </c>
      <c r="E1647" s="820" t="b">
        <v>0</v>
      </c>
      <c r="F1647" s="820" t="b">
        <v>0</v>
      </c>
      <c r="G1647" s="820" t="b">
        <v>0</v>
      </c>
      <c r="H1647" s="820" t="b">
        <v>0</v>
      </c>
      <c r="I1647" s="820">
        <v>1</v>
      </c>
      <c r="J1647" s="820">
        <v>4</v>
      </c>
      <c r="K1647" s="820" t="s">
        <v>8454</v>
      </c>
      <c r="L1647" s="820" t="s">
        <v>19747</v>
      </c>
    </row>
    <row r="1648" spans="1:12" x14ac:dyDescent="0.25">
      <c r="A1648" s="820" t="s">
        <v>11341</v>
      </c>
      <c r="B1648" s="824" t="s">
        <v>11342</v>
      </c>
      <c r="C1648" s="820" t="b">
        <v>1</v>
      </c>
      <c r="D1648" s="820" t="b">
        <v>1</v>
      </c>
      <c r="E1648" s="820" t="b">
        <v>0</v>
      </c>
      <c r="F1648" s="820" t="b">
        <v>0</v>
      </c>
      <c r="G1648" s="820" t="b">
        <v>0</v>
      </c>
      <c r="H1648" s="820" t="b">
        <v>0</v>
      </c>
      <c r="I1648" s="820">
        <v>1</v>
      </c>
      <c r="J1648" s="820">
        <v>8</v>
      </c>
      <c r="K1648" s="820" t="s">
        <v>8454</v>
      </c>
      <c r="L1648" s="820" t="s">
        <v>19748</v>
      </c>
    </row>
    <row r="1649" spans="1:12" x14ac:dyDescent="0.25">
      <c r="A1649" s="820" t="s">
        <v>11343</v>
      </c>
      <c r="B1649" s="824" t="s">
        <v>11344</v>
      </c>
      <c r="C1649" s="820" t="b">
        <v>1</v>
      </c>
      <c r="D1649" s="820" t="b">
        <v>1</v>
      </c>
      <c r="E1649" s="820" t="b">
        <v>0</v>
      </c>
      <c r="F1649" s="820" t="b">
        <v>0</v>
      </c>
      <c r="G1649" s="820" t="b">
        <v>0</v>
      </c>
      <c r="H1649" s="820" t="b">
        <v>0</v>
      </c>
      <c r="I1649" s="820">
        <v>1</v>
      </c>
      <c r="J1649" s="820">
        <v>1</v>
      </c>
      <c r="K1649" s="820" t="s">
        <v>8454</v>
      </c>
      <c r="L1649" s="820" t="s">
        <v>19749</v>
      </c>
    </row>
    <row r="1650" spans="1:12" x14ac:dyDescent="0.25">
      <c r="A1650" s="820" t="s">
        <v>11345</v>
      </c>
      <c r="B1650" s="824" t="s">
        <v>11346</v>
      </c>
      <c r="C1650" s="820" t="b">
        <v>1</v>
      </c>
      <c r="D1650" s="820" t="b">
        <v>1</v>
      </c>
      <c r="E1650" s="820" t="b">
        <v>0</v>
      </c>
      <c r="F1650" s="820" t="b">
        <v>0</v>
      </c>
      <c r="G1650" s="820" t="b">
        <v>0</v>
      </c>
      <c r="H1650" s="820" t="b">
        <v>0</v>
      </c>
      <c r="I1650" s="820">
        <v>1</v>
      </c>
      <c r="J1650" s="820">
        <v>1</v>
      </c>
      <c r="K1650" s="820" t="s">
        <v>8454</v>
      </c>
      <c r="L1650" s="820" t="s">
        <v>19750</v>
      </c>
    </row>
    <row r="1651" spans="1:12" x14ac:dyDescent="0.25">
      <c r="A1651" s="820" t="s">
        <v>11347</v>
      </c>
      <c r="B1651" s="824" t="s">
        <v>11348</v>
      </c>
      <c r="C1651" s="820" t="b">
        <v>1</v>
      </c>
      <c r="D1651" s="820" t="b">
        <v>1</v>
      </c>
      <c r="E1651" s="820" t="b">
        <v>0</v>
      </c>
      <c r="F1651" s="820" t="b">
        <v>0</v>
      </c>
      <c r="G1651" s="820" t="b">
        <v>0</v>
      </c>
      <c r="H1651" s="820" t="b">
        <v>0</v>
      </c>
      <c r="I1651" s="820">
        <v>1</v>
      </c>
      <c r="J1651" s="820">
        <v>1</v>
      </c>
      <c r="K1651" s="820" t="s">
        <v>8454</v>
      </c>
      <c r="L1651" s="820" t="s">
        <v>19751</v>
      </c>
    </row>
    <row r="1652" spans="1:12" x14ac:dyDescent="0.25">
      <c r="A1652" s="820" t="s">
        <v>11349</v>
      </c>
      <c r="B1652" s="824" t="s">
        <v>11350</v>
      </c>
      <c r="C1652" s="820" t="b">
        <v>1</v>
      </c>
      <c r="D1652" s="820" t="b">
        <v>1</v>
      </c>
      <c r="E1652" s="820" t="b">
        <v>0</v>
      </c>
      <c r="F1652" s="820" t="b">
        <v>0</v>
      </c>
      <c r="G1652" s="820" t="b">
        <v>0</v>
      </c>
      <c r="H1652" s="820" t="b">
        <v>0</v>
      </c>
      <c r="I1652" s="820">
        <v>1</v>
      </c>
      <c r="J1652" s="820">
        <v>2</v>
      </c>
      <c r="K1652" s="820" t="s">
        <v>8454</v>
      </c>
      <c r="L1652" s="820" t="s">
        <v>19752</v>
      </c>
    </row>
    <row r="1653" spans="1:12" x14ac:dyDescent="0.25">
      <c r="A1653" s="820" t="s">
        <v>11351</v>
      </c>
      <c r="B1653" s="824" t="s">
        <v>11352</v>
      </c>
      <c r="C1653" s="820" t="b">
        <v>1</v>
      </c>
      <c r="D1653" s="820" t="b">
        <v>1</v>
      </c>
      <c r="E1653" s="820" t="b">
        <v>0</v>
      </c>
      <c r="F1653" s="820" t="b">
        <v>0</v>
      </c>
      <c r="G1653" s="820" t="b">
        <v>0</v>
      </c>
      <c r="H1653" s="820" t="b">
        <v>0</v>
      </c>
      <c r="I1653" s="820">
        <v>1</v>
      </c>
      <c r="J1653" s="820">
        <v>13</v>
      </c>
      <c r="K1653" s="820" t="s">
        <v>8454</v>
      </c>
      <c r="L1653" s="820" t="s">
        <v>19753</v>
      </c>
    </row>
    <row r="1654" spans="1:12" x14ac:dyDescent="0.25">
      <c r="A1654" s="820" t="s">
        <v>11353</v>
      </c>
      <c r="B1654" s="824" t="s">
        <v>11354</v>
      </c>
      <c r="C1654" s="820" t="b">
        <v>1</v>
      </c>
      <c r="D1654" s="820" t="b">
        <v>1</v>
      </c>
      <c r="E1654" s="820" t="b">
        <v>0</v>
      </c>
      <c r="F1654" s="820" t="b">
        <v>0</v>
      </c>
      <c r="G1654" s="820" t="b">
        <v>0</v>
      </c>
      <c r="H1654" s="820" t="b">
        <v>0</v>
      </c>
      <c r="I1654" s="820">
        <v>1</v>
      </c>
      <c r="J1654" s="820">
        <v>1</v>
      </c>
      <c r="K1654" s="820" t="s">
        <v>8454</v>
      </c>
      <c r="L1654" s="820" t="s">
        <v>19754</v>
      </c>
    </row>
    <row r="1655" spans="1:12" x14ac:dyDescent="0.25">
      <c r="A1655" s="820" t="s">
        <v>11355</v>
      </c>
      <c r="B1655" s="824" t="s">
        <v>11356</v>
      </c>
      <c r="C1655" s="820" t="b">
        <v>1</v>
      </c>
      <c r="D1655" s="820" t="b">
        <v>1</v>
      </c>
      <c r="E1655" s="820" t="b">
        <v>0</v>
      </c>
      <c r="F1655" s="820" t="b">
        <v>0</v>
      </c>
      <c r="G1655" s="820" t="b">
        <v>0</v>
      </c>
      <c r="H1655" s="820" t="b">
        <v>0</v>
      </c>
      <c r="I1655" s="820">
        <v>1</v>
      </c>
      <c r="J1655" s="820">
        <v>1</v>
      </c>
      <c r="K1655" s="820" t="s">
        <v>8454</v>
      </c>
      <c r="L1655" s="820" t="s">
        <v>19755</v>
      </c>
    </row>
    <row r="1656" spans="1:12" x14ac:dyDescent="0.25">
      <c r="A1656" s="820" t="s">
        <v>11357</v>
      </c>
      <c r="B1656" s="824" t="s">
        <v>11358</v>
      </c>
      <c r="C1656" s="820" t="b">
        <v>1</v>
      </c>
      <c r="D1656" s="820" t="b">
        <v>1</v>
      </c>
      <c r="E1656" s="820" t="b">
        <v>0</v>
      </c>
      <c r="F1656" s="820" t="b">
        <v>0</v>
      </c>
      <c r="G1656" s="820" t="b">
        <v>0</v>
      </c>
      <c r="H1656" s="820" t="b">
        <v>0</v>
      </c>
      <c r="I1656" s="820">
        <v>1</v>
      </c>
      <c r="J1656" s="820">
        <v>13</v>
      </c>
      <c r="K1656" s="820" t="s">
        <v>8454</v>
      </c>
      <c r="L1656" s="820" t="s">
        <v>19756</v>
      </c>
    </row>
    <row r="1657" spans="1:12" x14ac:dyDescent="0.25">
      <c r="A1657" s="820" t="s">
        <v>11359</v>
      </c>
      <c r="B1657" s="824" t="s">
        <v>11360</v>
      </c>
      <c r="C1657" s="820" t="b">
        <v>1</v>
      </c>
      <c r="D1657" s="820" t="b">
        <v>1</v>
      </c>
      <c r="E1657" s="820" t="b">
        <v>0</v>
      </c>
      <c r="F1657" s="820" t="b">
        <v>0</v>
      </c>
      <c r="G1657" s="820" t="b">
        <v>0</v>
      </c>
      <c r="H1657" s="820" t="b">
        <v>0</v>
      </c>
      <c r="I1657" s="820">
        <v>1</v>
      </c>
      <c r="J1657" s="820">
        <v>13</v>
      </c>
      <c r="K1657" s="820" t="s">
        <v>8454</v>
      </c>
      <c r="L1657" s="820" t="s">
        <v>19757</v>
      </c>
    </row>
    <row r="1658" spans="1:12" x14ac:dyDescent="0.25">
      <c r="A1658" s="820" t="s">
        <v>11361</v>
      </c>
      <c r="B1658" s="824" t="s">
        <v>11362</v>
      </c>
      <c r="C1658" s="820" t="b">
        <v>1</v>
      </c>
      <c r="D1658" s="820" t="b">
        <v>1</v>
      </c>
      <c r="E1658" s="820" t="b">
        <v>0</v>
      </c>
      <c r="F1658" s="820" t="b">
        <v>0</v>
      </c>
      <c r="G1658" s="820" t="b">
        <v>0</v>
      </c>
      <c r="H1658" s="820" t="b">
        <v>0</v>
      </c>
      <c r="I1658" s="820">
        <v>1</v>
      </c>
      <c r="J1658" s="820">
        <v>65</v>
      </c>
      <c r="K1658" s="820" t="s">
        <v>8454</v>
      </c>
      <c r="L1658" s="820" t="s">
        <v>19758</v>
      </c>
    </row>
    <row r="1659" spans="1:12" x14ac:dyDescent="0.25">
      <c r="A1659" s="820" t="s">
        <v>11363</v>
      </c>
      <c r="B1659" s="824" t="s">
        <v>11364</v>
      </c>
      <c r="C1659" s="820" t="b">
        <v>1</v>
      </c>
      <c r="D1659" s="820" t="b">
        <v>1</v>
      </c>
      <c r="E1659" s="820" t="b">
        <v>0</v>
      </c>
      <c r="F1659" s="820" t="b">
        <v>0</v>
      </c>
      <c r="G1659" s="820" t="b">
        <v>0</v>
      </c>
      <c r="H1659" s="820" t="b">
        <v>0</v>
      </c>
      <c r="I1659" s="820">
        <v>1</v>
      </c>
      <c r="J1659" s="820">
        <v>2</v>
      </c>
      <c r="K1659" s="820" t="s">
        <v>8454</v>
      </c>
      <c r="L1659" s="820" t="s">
        <v>19759</v>
      </c>
    </row>
    <row r="1660" spans="1:12" x14ac:dyDescent="0.25">
      <c r="A1660" s="820" t="s">
        <v>11365</v>
      </c>
      <c r="B1660" s="824" t="s">
        <v>11366</v>
      </c>
      <c r="C1660" s="820" t="b">
        <v>1</v>
      </c>
      <c r="D1660" s="820" t="b">
        <v>1</v>
      </c>
      <c r="E1660" s="820" t="b">
        <v>0</v>
      </c>
      <c r="F1660" s="820" t="b">
        <v>0</v>
      </c>
      <c r="G1660" s="820" t="b">
        <v>0</v>
      </c>
      <c r="H1660" s="820" t="b">
        <v>0</v>
      </c>
      <c r="I1660" s="820">
        <v>1</v>
      </c>
      <c r="J1660" s="820">
        <v>3</v>
      </c>
      <c r="K1660" s="820" t="s">
        <v>8454</v>
      </c>
      <c r="L1660" s="820" t="s">
        <v>19760</v>
      </c>
    </row>
    <row r="1661" spans="1:12" x14ac:dyDescent="0.25">
      <c r="A1661" s="820" t="s">
        <v>11367</v>
      </c>
      <c r="B1661" s="824" t="s">
        <v>11368</v>
      </c>
      <c r="C1661" s="820" t="b">
        <v>1</v>
      </c>
      <c r="D1661" s="820" t="b">
        <v>1</v>
      </c>
      <c r="E1661" s="820" t="b">
        <v>0</v>
      </c>
      <c r="F1661" s="820" t="b">
        <v>0</v>
      </c>
      <c r="G1661" s="820" t="b">
        <v>0</v>
      </c>
      <c r="H1661" s="820" t="b">
        <v>0</v>
      </c>
      <c r="I1661" s="820">
        <v>1</v>
      </c>
      <c r="J1661" s="820">
        <v>4</v>
      </c>
      <c r="K1661" s="820" t="s">
        <v>8454</v>
      </c>
      <c r="L1661" s="820" t="s">
        <v>19761</v>
      </c>
    </row>
    <row r="1662" spans="1:12" x14ac:dyDescent="0.25">
      <c r="A1662" s="820" t="s">
        <v>11369</v>
      </c>
      <c r="B1662" s="824" t="s">
        <v>11370</v>
      </c>
      <c r="C1662" s="820" t="b">
        <v>1</v>
      </c>
      <c r="D1662" s="820" t="b">
        <v>1</v>
      </c>
      <c r="E1662" s="820" t="b">
        <v>0</v>
      </c>
      <c r="F1662" s="820" t="b">
        <v>0</v>
      </c>
      <c r="G1662" s="820" t="b">
        <v>0</v>
      </c>
      <c r="H1662" s="820" t="b">
        <v>0</v>
      </c>
      <c r="I1662" s="820">
        <v>1</v>
      </c>
      <c r="J1662" s="820">
        <v>1</v>
      </c>
      <c r="K1662" s="820" t="s">
        <v>8454</v>
      </c>
      <c r="L1662" s="820" t="s">
        <v>19762</v>
      </c>
    </row>
    <row r="1663" spans="1:12" x14ac:dyDescent="0.25">
      <c r="A1663" s="820" t="s">
        <v>11371</v>
      </c>
      <c r="B1663" s="824" t="s">
        <v>11372</v>
      </c>
      <c r="C1663" s="820" t="b">
        <v>1</v>
      </c>
      <c r="D1663" s="820" t="b">
        <v>1</v>
      </c>
      <c r="E1663" s="820" t="b">
        <v>0</v>
      </c>
      <c r="F1663" s="820" t="b">
        <v>0</v>
      </c>
      <c r="G1663" s="820" t="b">
        <v>0</v>
      </c>
      <c r="H1663" s="820" t="b">
        <v>0</v>
      </c>
      <c r="I1663" s="820">
        <v>1</v>
      </c>
      <c r="J1663" s="820">
        <v>1</v>
      </c>
      <c r="K1663" s="820" t="s">
        <v>8454</v>
      </c>
      <c r="L1663" s="820" t="s">
        <v>19763</v>
      </c>
    </row>
    <row r="1664" spans="1:12" x14ac:dyDescent="0.25">
      <c r="A1664" s="820" t="s">
        <v>11373</v>
      </c>
      <c r="B1664" s="824" t="s">
        <v>11374</v>
      </c>
      <c r="C1664" s="820" t="b">
        <v>1</v>
      </c>
      <c r="D1664" s="820" t="b">
        <v>1</v>
      </c>
      <c r="E1664" s="820" t="b">
        <v>0</v>
      </c>
      <c r="F1664" s="820" t="b">
        <v>0</v>
      </c>
      <c r="G1664" s="820" t="b">
        <v>0</v>
      </c>
      <c r="H1664" s="820" t="b">
        <v>0</v>
      </c>
      <c r="I1664" s="820">
        <v>1</v>
      </c>
      <c r="J1664" s="820">
        <v>1</v>
      </c>
      <c r="K1664" s="820" t="s">
        <v>8454</v>
      </c>
      <c r="L1664" s="820" t="s">
        <v>19764</v>
      </c>
    </row>
    <row r="1665" spans="1:12" x14ac:dyDescent="0.25">
      <c r="A1665" s="820" t="s">
        <v>11375</v>
      </c>
      <c r="B1665" s="824" t="s">
        <v>11376</v>
      </c>
      <c r="C1665" s="820" t="b">
        <v>1</v>
      </c>
      <c r="D1665" s="820" t="b">
        <v>1</v>
      </c>
      <c r="E1665" s="820" t="b">
        <v>0</v>
      </c>
      <c r="F1665" s="820" t="b">
        <v>0</v>
      </c>
      <c r="G1665" s="820" t="b">
        <v>0</v>
      </c>
      <c r="H1665" s="820" t="b">
        <v>0</v>
      </c>
      <c r="I1665" s="820">
        <v>1</v>
      </c>
      <c r="J1665" s="820">
        <v>2</v>
      </c>
      <c r="K1665" s="820" t="s">
        <v>8454</v>
      </c>
      <c r="L1665" s="820" t="s">
        <v>19765</v>
      </c>
    </row>
    <row r="1666" spans="1:12" x14ac:dyDescent="0.25">
      <c r="A1666" s="820" t="s">
        <v>11377</v>
      </c>
      <c r="B1666" s="824" t="s">
        <v>11378</v>
      </c>
      <c r="C1666" s="820" t="b">
        <v>1</v>
      </c>
      <c r="D1666" s="820" t="b">
        <v>1</v>
      </c>
      <c r="E1666" s="820" t="b">
        <v>0</v>
      </c>
      <c r="F1666" s="820" t="b">
        <v>0</v>
      </c>
      <c r="G1666" s="820" t="b">
        <v>0</v>
      </c>
      <c r="H1666" s="820" t="b">
        <v>0</v>
      </c>
      <c r="I1666" s="820">
        <v>1</v>
      </c>
      <c r="J1666" s="820">
        <v>105</v>
      </c>
      <c r="K1666" s="820" t="s">
        <v>8454</v>
      </c>
      <c r="L1666" s="820" t="s">
        <v>19766</v>
      </c>
    </row>
    <row r="1667" spans="1:12" x14ac:dyDescent="0.25">
      <c r="A1667" s="820" t="s">
        <v>11379</v>
      </c>
      <c r="B1667" s="824" t="s">
        <v>11380</v>
      </c>
      <c r="C1667" s="820" t="b">
        <v>1</v>
      </c>
      <c r="D1667" s="820" t="b">
        <v>1</v>
      </c>
      <c r="E1667" s="820" t="b">
        <v>0</v>
      </c>
      <c r="F1667" s="820" t="b">
        <v>0</v>
      </c>
      <c r="G1667" s="820" t="b">
        <v>0</v>
      </c>
      <c r="H1667" s="820" t="b">
        <v>0</v>
      </c>
      <c r="I1667" s="820">
        <v>1</v>
      </c>
      <c r="J1667" s="820">
        <v>21</v>
      </c>
      <c r="K1667" s="820" t="s">
        <v>8454</v>
      </c>
      <c r="L1667" s="820" t="s">
        <v>19767</v>
      </c>
    </row>
    <row r="1668" spans="1:12" x14ac:dyDescent="0.25">
      <c r="A1668" s="820" t="s">
        <v>11381</v>
      </c>
      <c r="B1668" s="824" t="s">
        <v>11382</v>
      </c>
      <c r="C1668" s="820" t="b">
        <v>1</v>
      </c>
      <c r="D1668" s="820" t="b">
        <v>1</v>
      </c>
      <c r="E1668" s="820" t="b">
        <v>0</v>
      </c>
      <c r="F1668" s="820" t="b">
        <v>0</v>
      </c>
      <c r="G1668" s="820" t="b">
        <v>0</v>
      </c>
      <c r="H1668" s="820" t="b">
        <v>0</v>
      </c>
      <c r="I1668" s="820">
        <v>1</v>
      </c>
      <c r="J1668" s="820">
        <v>21</v>
      </c>
      <c r="K1668" s="820" t="s">
        <v>8454</v>
      </c>
      <c r="L1668" s="820" t="s">
        <v>19768</v>
      </c>
    </row>
    <row r="1669" spans="1:12" x14ac:dyDescent="0.25">
      <c r="A1669" s="820" t="s">
        <v>11383</v>
      </c>
      <c r="B1669" s="824" t="s">
        <v>11384</v>
      </c>
      <c r="C1669" s="820" t="b">
        <v>1</v>
      </c>
      <c r="D1669" s="820" t="b">
        <v>1</v>
      </c>
      <c r="E1669" s="820" t="b">
        <v>0</v>
      </c>
      <c r="F1669" s="820" t="b">
        <v>0</v>
      </c>
      <c r="G1669" s="820" t="b">
        <v>0</v>
      </c>
      <c r="H1669" s="820" t="b">
        <v>0</v>
      </c>
      <c r="I1669" s="820">
        <v>1</v>
      </c>
      <c r="J1669" s="820">
        <v>5</v>
      </c>
      <c r="K1669" s="820" t="s">
        <v>8454</v>
      </c>
      <c r="L1669" s="820" t="s">
        <v>19769</v>
      </c>
    </row>
    <row r="1670" spans="1:12" x14ac:dyDescent="0.25">
      <c r="A1670" s="820" t="s">
        <v>11385</v>
      </c>
      <c r="B1670" s="824" t="s">
        <v>11386</v>
      </c>
      <c r="C1670" s="820" t="b">
        <v>1</v>
      </c>
      <c r="D1670" s="820" t="b">
        <v>1</v>
      </c>
      <c r="E1670" s="820" t="b">
        <v>0</v>
      </c>
      <c r="F1670" s="820" t="b">
        <v>0</v>
      </c>
      <c r="G1670" s="820" t="b">
        <v>0</v>
      </c>
      <c r="H1670" s="820" t="b">
        <v>0</v>
      </c>
      <c r="I1670" s="820">
        <v>1</v>
      </c>
      <c r="J1670" s="820">
        <v>5</v>
      </c>
      <c r="K1670" s="820" t="s">
        <v>8454</v>
      </c>
      <c r="L1670" s="820" t="s">
        <v>19770</v>
      </c>
    </row>
    <row r="1671" spans="1:12" x14ac:dyDescent="0.25">
      <c r="A1671" s="820" t="s">
        <v>11387</v>
      </c>
      <c r="B1671" s="824" t="s">
        <v>11388</v>
      </c>
      <c r="C1671" s="820" t="b">
        <v>1</v>
      </c>
      <c r="D1671" s="820" t="b">
        <v>1</v>
      </c>
      <c r="E1671" s="820" t="b">
        <v>0</v>
      </c>
      <c r="F1671" s="820" t="b">
        <v>0</v>
      </c>
      <c r="G1671" s="820" t="b">
        <v>0</v>
      </c>
      <c r="H1671" s="820" t="b">
        <v>0</v>
      </c>
      <c r="I1671" s="820">
        <v>1</v>
      </c>
      <c r="J1671" s="820">
        <v>20</v>
      </c>
      <c r="K1671" s="820" t="s">
        <v>8454</v>
      </c>
      <c r="L1671" s="820" t="s">
        <v>19771</v>
      </c>
    </row>
    <row r="1672" spans="1:12" x14ac:dyDescent="0.25">
      <c r="A1672" s="820" t="s">
        <v>11389</v>
      </c>
      <c r="B1672" s="824" t="s">
        <v>11390</v>
      </c>
      <c r="C1672" s="820" t="b">
        <v>1</v>
      </c>
      <c r="D1672" s="820" t="b">
        <v>1</v>
      </c>
      <c r="E1672" s="820" t="b">
        <v>0</v>
      </c>
      <c r="F1672" s="820" t="b">
        <v>0</v>
      </c>
      <c r="G1672" s="820" t="b">
        <v>0</v>
      </c>
      <c r="H1672" s="820" t="b">
        <v>0</v>
      </c>
      <c r="I1672" s="820">
        <v>1</v>
      </c>
      <c r="J1672" s="820">
        <v>21</v>
      </c>
      <c r="K1672" s="820" t="s">
        <v>8454</v>
      </c>
      <c r="L1672" s="820" t="s">
        <v>19772</v>
      </c>
    </row>
    <row r="1673" spans="1:12" x14ac:dyDescent="0.25">
      <c r="A1673" s="820" t="s">
        <v>11391</v>
      </c>
      <c r="B1673" s="824" t="s">
        <v>11392</v>
      </c>
      <c r="C1673" s="820" t="b">
        <v>1</v>
      </c>
      <c r="D1673" s="820" t="b">
        <v>1</v>
      </c>
      <c r="E1673" s="820" t="b">
        <v>0</v>
      </c>
      <c r="F1673" s="820" t="b">
        <v>0</v>
      </c>
      <c r="G1673" s="820" t="b">
        <v>0</v>
      </c>
      <c r="H1673" s="820" t="b">
        <v>0</v>
      </c>
      <c r="I1673" s="820">
        <v>1</v>
      </c>
      <c r="J1673" s="820">
        <v>3</v>
      </c>
      <c r="K1673" s="820" t="s">
        <v>8454</v>
      </c>
      <c r="L1673" s="820" t="s">
        <v>19773</v>
      </c>
    </row>
    <row r="1674" spans="1:12" x14ac:dyDescent="0.25">
      <c r="A1674" s="820" t="s">
        <v>11393</v>
      </c>
      <c r="B1674" s="824" t="s">
        <v>11394</v>
      </c>
      <c r="C1674" s="820" t="b">
        <v>1</v>
      </c>
      <c r="D1674" s="820" t="b">
        <v>1</v>
      </c>
      <c r="E1674" s="820" t="b">
        <v>0</v>
      </c>
      <c r="F1674" s="820" t="b">
        <v>0</v>
      </c>
      <c r="G1674" s="820" t="b">
        <v>0</v>
      </c>
      <c r="H1674" s="820" t="b">
        <v>0</v>
      </c>
      <c r="I1674" s="820">
        <v>1</v>
      </c>
      <c r="J1674" s="820">
        <v>4</v>
      </c>
      <c r="K1674" s="820" t="s">
        <v>8454</v>
      </c>
      <c r="L1674" s="820" t="s">
        <v>19774</v>
      </c>
    </row>
    <row r="1675" spans="1:12" x14ac:dyDescent="0.25">
      <c r="A1675" s="820" t="s">
        <v>11395</v>
      </c>
      <c r="B1675" s="824" t="s">
        <v>11396</v>
      </c>
      <c r="C1675" s="820" t="b">
        <v>1</v>
      </c>
      <c r="D1675" s="820" t="b">
        <v>1</v>
      </c>
      <c r="E1675" s="820" t="b">
        <v>0</v>
      </c>
      <c r="F1675" s="820" t="b">
        <v>0</v>
      </c>
      <c r="G1675" s="820" t="b">
        <v>0</v>
      </c>
      <c r="H1675" s="820" t="b">
        <v>0</v>
      </c>
      <c r="I1675" s="820">
        <v>1</v>
      </c>
      <c r="J1675" s="820">
        <v>1</v>
      </c>
      <c r="K1675" s="820" t="s">
        <v>8454</v>
      </c>
      <c r="L1675" s="820" t="s">
        <v>19775</v>
      </c>
    </row>
    <row r="1676" spans="1:12" x14ac:dyDescent="0.25">
      <c r="A1676" s="820" t="s">
        <v>11397</v>
      </c>
      <c r="B1676" s="824" t="s">
        <v>11398</v>
      </c>
      <c r="C1676" s="820" t="b">
        <v>1</v>
      </c>
      <c r="D1676" s="820" t="b">
        <v>1</v>
      </c>
      <c r="E1676" s="820" t="b">
        <v>0</v>
      </c>
      <c r="F1676" s="820" t="b">
        <v>0</v>
      </c>
      <c r="G1676" s="820" t="b">
        <v>0</v>
      </c>
      <c r="H1676" s="820" t="b">
        <v>0</v>
      </c>
      <c r="I1676" s="820">
        <v>1</v>
      </c>
      <c r="J1676" s="820">
        <v>1</v>
      </c>
      <c r="K1676" s="820" t="s">
        <v>8454</v>
      </c>
      <c r="L1676" s="820" t="s">
        <v>19776</v>
      </c>
    </row>
    <row r="1677" spans="1:12" x14ac:dyDescent="0.25">
      <c r="A1677" s="820" t="s">
        <v>11399</v>
      </c>
      <c r="B1677" s="824" t="s">
        <v>11400</v>
      </c>
      <c r="C1677" s="820" t="b">
        <v>1</v>
      </c>
      <c r="D1677" s="820" t="b">
        <v>1</v>
      </c>
      <c r="E1677" s="820" t="b">
        <v>0</v>
      </c>
      <c r="F1677" s="820" t="b">
        <v>0</v>
      </c>
      <c r="G1677" s="820" t="b">
        <v>0</v>
      </c>
      <c r="H1677" s="820" t="b">
        <v>0</v>
      </c>
      <c r="I1677" s="820">
        <v>1</v>
      </c>
      <c r="J1677" s="820">
        <v>1</v>
      </c>
      <c r="K1677" s="820" t="s">
        <v>8454</v>
      </c>
      <c r="L1677" s="820" t="s">
        <v>19777</v>
      </c>
    </row>
    <row r="1678" spans="1:12" x14ac:dyDescent="0.25">
      <c r="A1678" s="820" t="s">
        <v>11401</v>
      </c>
      <c r="B1678" s="824" t="s">
        <v>11402</v>
      </c>
      <c r="C1678" s="820" t="b">
        <v>1</v>
      </c>
      <c r="D1678" s="820" t="b">
        <v>1</v>
      </c>
      <c r="E1678" s="820" t="b">
        <v>0</v>
      </c>
      <c r="F1678" s="820" t="b">
        <v>0</v>
      </c>
      <c r="G1678" s="820" t="b">
        <v>0</v>
      </c>
      <c r="H1678" s="820" t="b">
        <v>0</v>
      </c>
      <c r="I1678" s="820">
        <v>1</v>
      </c>
      <c r="J1678" s="820">
        <v>1</v>
      </c>
      <c r="K1678" s="820" t="s">
        <v>8454</v>
      </c>
      <c r="L1678" s="820" t="s">
        <v>19778</v>
      </c>
    </row>
    <row r="1679" spans="1:12" x14ac:dyDescent="0.25">
      <c r="A1679" s="820" t="s">
        <v>11403</v>
      </c>
      <c r="B1679" s="824" t="s">
        <v>11404</v>
      </c>
      <c r="C1679" s="820" t="b">
        <v>1</v>
      </c>
      <c r="D1679" s="820" t="b">
        <v>1</v>
      </c>
      <c r="E1679" s="820" t="b">
        <v>0</v>
      </c>
      <c r="F1679" s="820" t="b">
        <v>0</v>
      </c>
      <c r="G1679" s="820" t="b">
        <v>0</v>
      </c>
      <c r="H1679" s="820" t="b">
        <v>0</v>
      </c>
      <c r="I1679" s="820">
        <v>1</v>
      </c>
      <c r="J1679" s="820">
        <v>220</v>
      </c>
      <c r="K1679" s="820" t="s">
        <v>8454</v>
      </c>
      <c r="L1679" s="820" t="s">
        <v>19779</v>
      </c>
    </row>
    <row r="1680" spans="1:12" x14ac:dyDescent="0.25">
      <c r="A1680" s="820" t="s">
        <v>11405</v>
      </c>
      <c r="B1680" s="824" t="s">
        <v>11406</v>
      </c>
      <c r="C1680" s="820" t="b">
        <v>1</v>
      </c>
      <c r="D1680" s="820" t="b">
        <v>1</v>
      </c>
      <c r="E1680" s="820" t="b">
        <v>0</v>
      </c>
      <c r="F1680" s="820" t="b">
        <v>0</v>
      </c>
      <c r="G1680" s="820" t="b">
        <v>0</v>
      </c>
      <c r="H1680" s="820" t="b">
        <v>0</v>
      </c>
      <c r="I1680" s="820">
        <v>1</v>
      </c>
      <c r="J1680" s="820">
        <v>44</v>
      </c>
      <c r="K1680" s="820" t="s">
        <v>8454</v>
      </c>
      <c r="L1680" s="820" t="s">
        <v>19780</v>
      </c>
    </row>
    <row r="1681" spans="1:12" x14ac:dyDescent="0.25">
      <c r="A1681" s="820" t="s">
        <v>11407</v>
      </c>
      <c r="B1681" s="824" t="s">
        <v>11408</v>
      </c>
      <c r="C1681" s="820" t="b">
        <v>1</v>
      </c>
      <c r="D1681" s="820" t="b">
        <v>1</v>
      </c>
      <c r="E1681" s="820" t="b">
        <v>0</v>
      </c>
      <c r="F1681" s="820" t="b">
        <v>0</v>
      </c>
      <c r="G1681" s="820" t="b">
        <v>0</v>
      </c>
      <c r="H1681" s="820" t="b">
        <v>0</v>
      </c>
      <c r="I1681" s="820">
        <v>1</v>
      </c>
      <c r="J1681" s="820">
        <v>44</v>
      </c>
      <c r="K1681" s="820" t="s">
        <v>8454</v>
      </c>
      <c r="L1681" s="820" t="s">
        <v>19781</v>
      </c>
    </row>
    <row r="1682" spans="1:12" x14ac:dyDescent="0.25">
      <c r="A1682" s="820" t="s">
        <v>11409</v>
      </c>
      <c r="B1682" s="824" t="s">
        <v>11410</v>
      </c>
      <c r="C1682" s="820" t="b">
        <v>1</v>
      </c>
      <c r="D1682" s="820" t="b">
        <v>1</v>
      </c>
      <c r="E1682" s="820" t="b">
        <v>0</v>
      </c>
      <c r="F1682" s="820" t="b">
        <v>0</v>
      </c>
      <c r="G1682" s="820" t="b">
        <v>0</v>
      </c>
      <c r="H1682" s="820" t="b">
        <v>0</v>
      </c>
      <c r="I1682" s="820">
        <v>1</v>
      </c>
      <c r="J1682" s="820">
        <v>5</v>
      </c>
      <c r="K1682" s="820" t="s">
        <v>8454</v>
      </c>
      <c r="L1682" s="820" t="s">
        <v>19782</v>
      </c>
    </row>
    <row r="1683" spans="1:12" x14ac:dyDescent="0.25">
      <c r="A1683" s="820" t="s">
        <v>11411</v>
      </c>
      <c r="B1683" s="824" t="s">
        <v>11412</v>
      </c>
      <c r="C1683" s="820" t="b">
        <v>1</v>
      </c>
      <c r="D1683" s="820" t="b">
        <v>1</v>
      </c>
      <c r="E1683" s="820" t="b">
        <v>0</v>
      </c>
      <c r="F1683" s="820" t="b">
        <v>0</v>
      </c>
      <c r="G1683" s="820" t="b">
        <v>0</v>
      </c>
      <c r="H1683" s="820" t="b">
        <v>0</v>
      </c>
      <c r="I1683" s="820">
        <v>1</v>
      </c>
      <c r="J1683" s="820">
        <v>5</v>
      </c>
      <c r="K1683" s="820" t="s">
        <v>8454</v>
      </c>
      <c r="L1683" s="820" t="s">
        <v>19783</v>
      </c>
    </row>
    <row r="1684" spans="1:12" x14ac:dyDescent="0.25">
      <c r="A1684" s="820" t="s">
        <v>11413</v>
      </c>
      <c r="B1684" s="824" t="s">
        <v>11414</v>
      </c>
      <c r="C1684" s="820" t="b">
        <v>1</v>
      </c>
      <c r="D1684" s="820" t="b">
        <v>1</v>
      </c>
      <c r="E1684" s="820" t="b">
        <v>0</v>
      </c>
      <c r="F1684" s="820" t="b">
        <v>0</v>
      </c>
      <c r="G1684" s="820" t="b">
        <v>0</v>
      </c>
      <c r="H1684" s="820" t="b">
        <v>0</v>
      </c>
      <c r="I1684" s="820">
        <v>1</v>
      </c>
      <c r="J1684" s="820">
        <v>5</v>
      </c>
      <c r="K1684" s="820" t="s">
        <v>8454</v>
      </c>
      <c r="L1684" s="820" t="s">
        <v>19784</v>
      </c>
    </row>
    <row r="1685" spans="1:12" x14ac:dyDescent="0.25">
      <c r="A1685" s="820" t="s">
        <v>11415</v>
      </c>
      <c r="B1685" s="824" t="s">
        <v>11416</v>
      </c>
      <c r="C1685" s="820" t="b">
        <v>1</v>
      </c>
      <c r="D1685" s="820" t="b">
        <v>1</v>
      </c>
      <c r="E1685" s="820" t="b">
        <v>0</v>
      </c>
      <c r="F1685" s="820" t="b">
        <v>0</v>
      </c>
      <c r="G1685" s="820" t="b">
        <v>0</v>
      </c>
      <c r="H1685" s="820" t="b">
        <v>0</v>
      </c>
      <c r="I1685" s="820">
        <v>1</v>
      </c>
      <c r="J1685" s="820">
        <v>352</v>
      </c>
      <c r="K1685" s="820" t="s">
        <v>8454</v>
      </c>
      <c r="L1685" s="820" t="s">
        <v>19785</v>
      </c>
    </row>
    <row r="1686" spans="1:12" x14ac:dyDescent="0.25">
      <c r="A1686" s="820" t="s">
        <v>11417</v>
      </c>
      <c r="B1686" s="824" t="s">
        <v>11418</v>
      </c>
      <c r="C1686" s="820" t="b">
        <v>1</v>
      </c>
      <c r="D1686" s="820" t="b">
        <v>1</v>
      </c>
      <c r="E1686" s="820" t="b">
        <v>0</v>
      </c>
      <c r="F1686" s="820" t="b">
        <v>0</v>
      </c>
      <c r="G1686" s="820" t="b">
        <v>0</v>
      </c>
      <c r="H1686" s="820" t="b">
        <v>0</v>
      </c>
      <c r="I1686" s="820">
        <v>1</v>
      </c>
      <c r="J1686" s="820">
        <v>2</v>
      </c>
      <c r="K1686" s="820" t="s">
        <v>8454</v>
      </c>
      <c r="L1686" s="820" t="s">
        <v>19786</v>
      </c>
    </row>
    <row r="1687" spans="1:12" x14ac:dyDescent="0.25">
      <c r="A1687" s="820" t="s">
        <v>11419</v>
      </c>
      <c r="B1687" s="824" t="s">
        <v>11402</v>
      </c>
      <c r="C1687" s="820" t="b">
        <v>1</v>
      </c>
      <c r="D1687" s="820" t="b">
        <v>1</v>
      </c>
      <c r="E1687" s="820" t="b">
        <v>0</v>
      </c>
      <c r="F1687" s="820" t="b">
        <v>0</v>
      </c>
      <c r="G1687" s="820" t="b">
        <v>0</v>
      </c>
      <c r="H1687" s="820" t="b">
        <v>0</v>
      </c>
      <c r="I1687" s="820">
        <v>1</v>
      </c>
      <c r="J1687" s="820">
        <v>1</v>
      </c>
      <c r="K1687" s="820" t="s">
        <v>8454</v>
      </c>
      <c r="L1687" s="820" t="s">
        <v>19778</v>
      </c>
    </row>
    <row r="1688" spans="1:12" x14ac:dyDescent="0.25">
      <c r="A1688" s="820" t="s">
        <v>11420</v>
      </c>
      <c r="B1688" s="824" t="s">
        <v>11421</v>
      </c>
      <c r="C1688" s="820" t="b">
        <v>1</v>
      </c>
      <c r="D1688" s="820" t="b">
        <v>1</v>
      </c>
      <c r="E1688" s="820" t="b">
        <v>0</v>
      </c>
      <c r="F1688" s="820" t="b">
        <v>0</v>
      </c>
      <c r="G1688" s="820" t="b">
        <v>0</v>
      </c>
      <c r="H1688" s="820" t="b">
        <v>0</v>
      </c>
      <c r="I1688" s="820">
        <v>1</v>
      </c>
      <c r="J1688" s="820">
        <v>1</v>
      </c>
      <c r="K1688" s="820" t="s">
        <v>8454</v>
      </c>
      <c r="L1688" s="820" t="s">
        <v>19787</v>
      </c>
    </row>
    <row r="1689" spans="1:12" x14ac:dyDescent="0.25">
      <c r="A1689" s="820" t="s">
        <v>11422</v>
      </c>
      <c r="B1689" s="824" t="s">
        <v>11423</v>
      </c>
      <c r="C1689" s="820" t="b">
        <v>1</v>
      </c>
      <c r="D1689" s="820" t="b">
        <v>1</v>
      </c>
      <c r="E1689" s="820" t="b">
        <v>0</v>
      </c>
      <c r="F1689" s="820" t="b">
        <v>0</v>
      </c>
      <c r="G1689" s="820" t="b">
        <v>0</v>
      </c>
      <c r="H1689" s="820" t="b">
        <v>0</v>
      </c>
      <c r="I1689" s="820">
        <v>1</v>
      </c>
      <c r="J1689" s="820">
        <v>1</v>
      </c>
      <c r="K1689" s="820" t="s">
        <v>8454</v>
      </c>
      <c r="L1689" s="820" t="s">
        <v>19788</v>
      </c>
    </row>
    <row r="1690" spans="1:12" x14ac:dyDescent="0.25">
      <c r="A1690" s="820" t="s">
        <v>11424</v>
      </c>
      <c r="B1690" s="824" t="s">
        <v>11425</v>
      </c>
      <c r="C1690" s="820" t="b">
        <v>1</v>
      </c>
      <c r="D1690" s="820" t="b">
        <v>1</v>
      </c>
      <c r="E1690" s="820" t="b">
        <v>0</v>
      </c>
      <c r="F1690" s="820" t="b">
        <v>0</v>
      </c>
      <c r="G1690" s="820" t="b">
        <v>0</v>
      </c>
      <c r="H1690" s="820" t="b">
        <v>0</v>
      </c>
      <c r="I1690" s="820">
        <v>1</v>
      </c>
      <c r="J1690" s="820">
        <v>1</v>
      </c>
      <c r="K1690" s="820" t="s">
        <v>8454</v>
      </c>
      <c r="L1690" s="820" t="s">
        <v>19789</v>
      </c>
    </row>
    <row r="1691" spans="1:12" x14ac:dyDescent="0.25">
      <c r="A1691" s="820" t="s">
        <v>11426</v>
      </c>
      <c r="B1691" s="824" t="s">
        <v>11427</v>
      </c>
      <c r="C1691" s="820" t="b">
        <v>1</v>
      </c>
      <c r="D1691" s="820" t="b">
        <v>1</v>
      </c>
      <c r="E1691" s="820" t="b">
        <v>0</v>
      </c>
      <c r="F1691" s="820" t="b">
        <v>0</v>
      </c>
      <c r="G1691" s="820" t="b">
        <v>0</v>
      </c>
      <c r="H1691" s="820" t="b">
        <v>0</v>
      </c>
      <c r="I1691" s="820">
        <v>1</v>
      </c>
      <c r="J1691" s="820">
        <v>350</v>
      </c>
      <c r="K1691" s="820" t="s">
        <v>8454</v>
      </c>
      <c r="L1691" s="820" t="s">
        <v>19790</v>
      </c>
    </row>
    <row r="1692" spans="1:12" x14ac:dyDescent="0.25">
      <c r="A1692" s="820" t="s">
        <v>11428</v>
      </c>
      <c r="B1692" s="824" t="s">
        <v>11429</v>
      </c>
      <c r="C1692" s="820" t="b">
        <v>1</v>
      </c>
      <c r="D1692" s="820" t="b">
        <v>1</v>
      </c>
      <c r="E1692" s="820" t="b">
        <v>0</v>
      </c>
      <c r="F1692" s="820" t="b">
        <v>0</v>
      </c>
      <c r="G1692" s="820" t="b">
        <v>0</v>
      </c>
      <c r="H1692" s="820" t="b">
        <v>0</v>
      </c>
      <c r="I1692" s="820">
        <v>1</v>
      </c>
      <c r="J1692" s="820">
        <v>70</v>
      </c>
      <c r="K1692" s="820" t="s">
        <v>8454</v>
      </c>
      <c r="L1692" s="820" t="s">
        <v>19791</v>
      </c>
    </row>
    <row r="1693" spans="1:12" x14ac:dyDescent="0.25">
      <c r="A1693" s="820" t="s">
        <v>11430</v>
      </c>
      <c r="B1693" s="824" t="s">
        <v>11431</v>
      </c>
      <c r="C1693" s="820" t="b">
        <v>1</v>
      </c>
      <c r="D1693" s="820" t="b">
        <v>1</v>
      </c>
      <c r="E1693" s="820" t="b">
        <v>0</v>
      </c>
      <c r="F1693" s="820" t="b">
        <v>0</v>
      </c>
      <c r="G1693" s="820" t="b">
        <v>0</v>
      </c>
      <c r="H1693" s="820" t="b">
        <v>0</v>
      </c>
      <c r="I1693" s="820">
        <v>1</v>
      </c>
      <c r="J1693" s="820">
        <v>70</v>
      </c>
      <c r="K1693" s="820" t="s">
        <v>8454</v>
      </c>
      <c r="L1693" s="820" t="s">
        <v>19792</v>
      </c>
    </row>
    <row r="1694" spans="1:12" x14ac:dyDescent="0.25">
      <c r="A1694" s="820" t="s">
        <v>11432</v>
      </c>
      <c r="B1694" s="824" t="s">
        <v>11433</v>
      </c>
      <c r="C1694" s="820" t="b">
        <v>1</v>
      </c>
      <c r="D1694" s="820" t="b">
        <v>1</v>
      </c>
      <c r="E1694" s="820" t="b">
        <v>0</v>
      </c>
      <c r="F1694" s="820" t="b">
        <v>0</v>
      </c>
      <c r="G1694" s="820" t="b">
        <v>0</v>
      </c>
      <c r="H1694" s="820" t="b">
        <v>0</v>
      </c>
      <c r="I1694" s="820">
        <v>1</v>
      </c>
      <c r="J1694" s="820">
        <v>5</v>
      </c>
      <c r="K1694" s="820" t="s">
        <v>8454</v>
      </c>
      <c r="L1694" s="820" t="s">
        <v>19793</v>
      </c>
    </row>
    <row r="1695" spans="1:12" x14ac:dyDescent="0.25">
      <c r="A1695" s="820" t="s">
        <v>11434</v>
      </c>
      <c r="B1695" s="824" t="s">
        <v>11435</v>
      </c>
      <c r="C1695" s="820" t="b">
        <v>1</v>
      </c>
      <c r="D1695" s="820" t="b">
        <v>1</v>
      </c>
      <c r="E1695" s="820" t="b">
        <v>0</v>
      </c>
      <c r="F1695" s="820" t="b">
        <v>0</v>
      </c>
      <c r="G1695" s="820" t="b">
        <v>0</v>
      </c>
      <c r="H1695" s="820" t="b">
        <v>0</v>
      </c>
      <c r="I1695" s="820">
        <v>1</v>
      </c>
      <c r="J1695" s="820">
        <v>5</v>
      </c>
      <c r="K1695" s="820" t="s">
        <v>8454</v>
      </c>
      <c r="L1695" s="820" t="s">
        <v>19794</v>
      </c>
    </row>
    <row r="1696" spans="1:12" x14ac:dyDescent="0.25">
      <c r="A1696" s="820" t="s">
        <v>11436</v>
      </c>
      <c r="B1696" s="824" t="s">
        <v>11437</v>
      </c>
      <c r="C1696" s="820" t="b">
        <v>1</v>
      </c>
      <c r="D1696" s="820" t="b">
        <v>1</v>
      </c>
      <c r="E1696" s="820" t="b">
        <v>0</v>
      </c>
      <c r="F1696" s="820" t="b">
        <v>0</v>
      </c>
      <c r="G1696" s="820" t="b">
        <v>0</v>
      </c>
      <c r="H1696" s="820" t="b">
        <v>0</v>
      </c>
      <c r="I1696" s="820">
        <v>1</v>
      </c>
      <c r="J1696" s="820">
        <v>5</v>
      </c>
      <c r="K1696" s="820" t="s">
        <v>8454</v>
      </c>
      <c r="L1696" s="820" t="s">
        <v>19795</v>
      </c>
    </row>
    <row r="1697" spans="1:12" x14ac:dyDescent="0.25">
      <c r="A1697" s="820" t="s">
        <v>11438</v>
      </c>
      <c r="B1697" s="824" t="s">
        <v>11439</v>
      </c>
      <c r="C1697" s="820" t="b">
        <v>1</v>
      </c>
      <c r="D1697" s="820" t="b">
        <v>1</v>
      </c>
      <c r="E1697" s="820" t="b">
        <v>0</v>
      </c>
      <c r="F1697" s="820" t="b">
        <v>0</v>
      </c>
      <c r="G1697" s="820" t="b">
        <v>0</v>
      </c>
      <c r="H1697" s="820" t="b">
        <v>0</v>
      </c>
      <c r="I1697" s="820">
        <v>1</v>
      </c>
      <c r="J1697" s="820">
        <v>980</v>
      </c>
      <c r="K1697" s="820" t="s">
        <v>8454</v>
      </c>
      <c r="L1697" s="820" t="s">
        <v>19796</v>
      </c>
    </row>
    <row r="1698" spans="1:12" x14ac:dyDescent="0.25">
      <c r="A1698" s="820" t="s">
        <v>11440</v>
      </c>
      <c r="B1698" s="824" t="s">
        <v>11425</v>
      </c>
      <c r="C1698" s="820" t="b">
        <v>1</v>
      </c>
      <c r="D1698" s="820" t="b">
        <v>1</v>
      </c>
      <c r="E1698" s="820" t="b">
        <v>0</v>
      </c>
      <c r="F1698" s="820" t="b">
        <v>0</v>
      </c>
      <c r="G1698" s="820" t="b">
        <v>0</v>
      </c>
      <c r="H1698" s="820" t="b">
        <v>0</v>
      </c>
      <c r="I1698" s="820">
        <v>1</v>
      </c>
      <c r="J1698" s="820">
        <v>1</v>
      </c>
      <c r="K1698" s="820" t="s">
        <v>8454</v>
      </c>
      <c r="L1698" s="820" t="s">
        <v>19789</v>
      </c>
    </row>
    <row r="1699" spans="1:12" x14ac:dyDescent="0.25">
      <c r="A1699" s="820" t="s">
        <v>11441</v>
      </c>
      <c r="B1699" s="824" t="s">
        <v>11442</v>
      </c>
      <c r="C1699" s="820" t="b">
        <v>1</v>
      </c>
      <c r="D1699" s="820" t="b">
        <v>1</v>
      </c>
      <c r="E1699" s="820" t="b">
        <v>0</v>
      </c>
      <c r="F1699" s="820" t="b">
        <v>0</v>
      </c>
      <c r="G1699" s="820" t="b">
        <v>0</v>
      </c>
      <c r="H1699" s="820" t="b">
        <v>0</v>
      </c>
      <c r="I1699" s="820">
        <v>1</v>
      </c>
      <c r="J1699" s="820">
        <v>1</v>
      </c>
      <c r="K1699" s="820" t="s">
        <v>8454</v>
      </c>
      <c r="L1699" s="820" t="s">
        <v>19797</v>
      </c>
    </row>
    <row r="1700" spans="1:12" x14ac:dyDescent="0.25">
      <c r="A1700" s="820" t="s">
        <v>11443</v>
      </c>
      <c r="B1700" s="824" t="s">
        <v>11444</v>
      </c>
      <c r="C1700" s="820" t="b">
        <v>1</v>
      </c>
      <c r="D1700" s="820" t="b">
        <v>1</v>
      </c>
      <c r="E1700" s="820" t="b">
        <v>0</v>
      </c>
      <c r="F1700" s="820" t="b">
        <v>0</v>
      </c>
      <c r="G1700" s="820" t="b">
        <v>0</v>
      </c>
      <c r="H1700" s="820" t="b">
        <v>0</v>
      </c>
      <c r="I1700" s="820">
        <v>1</v>
      </c>
      <c r="J1700" s="820">
        <v>1</v>
      </c>
      <c r="K1700" s="820" t="s">
        <v>8454</v>
      </c>
      <c r="L1700" s="820" t="s">
        <v>19798</v>
      </c>
    </row>
    <row r="1701" spans="1:12" x14ac:dyDescent="0.25">
      <c r="A1701" s="820" t="s">
        <v>11445</v>
      </c>
      <c r="B1701" s="824" t="s">
        <v>11446</v>
      </c>
      <c r="C1701" s="820" t="b">
        <v>1</v>
      </c>
      <c r="D1701" s="820" t="b">
        <v>1</v>
      </c>
      <c r="E1701" s="820" t="b">
        <v>0</v>
      </c>
      <c r="F1701" s="820" t="b">
        <v>0</v>
      </c>
      <c r="G1701" s="820" t="b">
        <v>0</v>
      </c>
      <c r="H1701" s="820" t="b">
        <v>0</v>
      </c>
      <c r="I1701" s="820">
        <v>1</v>
      </c>
      <c r="J1701" s="820">
        <v>1</v>
      </c>
      <c r="K1701" s="820" t="s">
        <v>8454</v>
      </c>
      <c r="L1701" s="820" t="s">
        <v>19799</v>
      </c>
    </row>
    <row r="1702" spans="1:12" x14ac:dyDescent="0.25">
      <c r="A1702" s="820" t="s">
        <v>11447</v>
      </c>
      <c r="B1702" s="824" t="s">
        <v>11448</v>
      </c>
      <c r="C1702" s="820" t="b">
        <v>1</v>
      </c>
      <c r="D1702" s="820" t="b">
        <v>1</v>
      </c>
      <c r="E1702" s="820" t="b">
        <v>0</v>
      </c>
      <c r="F1702" s="820" t="b">
        <v>0</v>
      </c>
      <c r="G1702" s="820" t="b">
        <v>0</v>
      </c>
      <c r="H1702" s="820" t="b">
        <v>0</v>
      </c>
      <c r="I1702" s="820">
        <v>1</v>
      </c>
      <c r="J1702" s="820">
        <v>345</v>
      </c>
      <c r="K1702" s="820" t="s">
        <v>8454</v>
      </c>
      <c r="L1702" s="820" t="s">
        <v>19800</v>
      </c>
    </row>
    <row r="1703" spans="1:12" x14ac:dyDescent="0.25">
      <c r="A1703" s="820" t="s">
        <v>11449</v>
      </c>
      <c r="B1703" s="824" t="s">
        <v>11450</v>
      </c>
      <c r="C1703" s="820" t="b">
        <v>1</v>
      </c>
      <c r="D1703" s="820" t="b">
        <v>1</v>
      </c>
      <c r="E1703" s="820" t="b">
        <v>0</v>
      </c>
      <c r="F1703" s="820" t="b">
        <v>0</v>
      </c>
      <c r="G1703" s="820" t="b">
        <v>0</v>
      </c>
      <c r="H1703" s="820" t="b">
        <v>0</v>
      </c>
      <c r="I1703" s="820">
        <v>1</v>
      </c>
      <c r="J1703" s="820">
        <v>69</v>
      </c>
      <c r="K1703" s="820" t="s">
        <v>8454</v>
      </c>
      <c r="L1703" s="820" t="s">
        <v>19801</v>
      </c>
    </row>
    <row r="1704" spans="1:12" x14ac:dyDescent="0.25">
      <c r="A1704" s="820" t="s">
        <v>11451</v>
      </c>
      <c r="B1704" s="824" t="s">
        <v>11452</v>
      </c>
      <c r="C1704" s="820" t="b">
        <v>1</v>
      </c>
      <c r="D1704" s="820" t="b">
        <v>1</v>
      </c>
      <c r="E1704" s="820" t="b">
        <v>0</v>
      </c>
      <c r="F1704" s="820" t="b">
        <v>0</v>
      </c>
      <c r="G1704" s="820" t="b">
        <v>0</v>
      </c>
      <c r="H1704" s="820" t="b">
        <v>0</v>
      </c>
      <c r="I1704" s="820">
        <v>1</v>
      </c>
      <c r="J1704" s="820">
        <v>69</v>
      </c>
      <c r="K1704" s="820" t="s">
        <v>8454</v>
      </c>
      <c r="L1704" s="820" t="s">
        <v>19802</v>
      </c>
    </row>
    <row r="1705" spans="1:12" x14ac:dyDescent="0.25">
      <c r="A1705" s="820" t="s">
        <v>11453</v>
      </c>
      <c r="B1705" s="824" t="s">
        <v>11454</v>
      </c>
      <c r="C1705" s="820" t="b">
        <v>1</v>
      </c>
      <c r="D1705" s="820" t="b">
        <v>1</v>
      </c>
      <c r="E1705" s="820" t="b">
        <v>0</v>
      </c>
      <c r="F1705" s="820" t="b">
        <v>0</v>
      </c>
      <c r="G1705" s="820" t="b">
        <v>0</v>
      </c>
      <c r="H1705" s="820" t="b">
        <v>0</v>
      </c>
      <c r="I1705" s="820">
        <v>1</v>
      </c>
      <c r="J1705" s="820">
        <v>5</v>
      </c>
      <c r="K1705" s="820" t="s">
        <v>8454</v>
      </c>
      <c r="L1705" s="820" t="s">
        <v>19803</v>
      </c>
    </row>
    <row r="1706" spans="1:12" x14ac:dyDescent="0.25">
      <c r="A1706" s="820" t="s">
        <v>11455</v>
      </c>
      <c r="B1706" s="824" t="s">
        <v>11456</v>
      </c>
      <c r="C1706" s="820" t="b">
        <v>1</v>
      </c>
      <c r="D1706" s="820" t="b">
        <v>1</v>
      </c>
      <c r="E1706" s="820" t="b">
        <v>0</v>
      </c>
      <c r="F1706" s="820" t="b">
        <v>0</v>
      </c>
      <c r="G1706" s="820" t="b">
        <v>0</v>
      </c>
      <c r="H1706" s="820" t="b">
        <v>0</v>
      </c>
      <c r="I1706" s="820">
        <v>1</v>
      </c>
      <c r="J1706" s="820">
        <v>5</v>
      </c>
      <c r="K1706" s="820" t="s">
        <v>8454</v>
      </c>
      <c r="L1706" s="820" t="s">
        <v>19804</v>
      </c>
    </row>
    <row r="1707" spans="1:12" x14ac:dyDescent="0.25">
      <c r="A1707" s="820" t="s">
        <v>11457</v>
      </c>
      <c r="B1707" s="824" t="s">
        <v>11458</v>
      </c>
      <c r="C1707" s="820" t="b">
        <v>1</v>
      </c>
      <c r="D1707" s="820" t="b">
        <v>1</v>
      </c>
      <c r="E1707" s="820" t="b">
        <v>0</v>
      </c>
      <c r="F1707" s="820" t="b">
        <v>0</v>
      </c>
      <c r="G1707" s="820" t="b">
        <v>0</v>
      </c>
      <c r="H1707" s="820" t="b">
        <v>0</v>
      </c>
      <c r="I1707" s="820">
        <v>1</v>
      </c>
      <c r="J1707" s="820">
        <v>5</v>
      </c>
      <c r="K1707" s="820" t="s">
        <v>8454</v>
      </c>
      <c r="L1707" s="820" t="s">
        <v>19805</v>
      </c>
    </row>
    <row r="1708" spans="1:12" x14ac:dyDescent="0.25">
      <c r="A1708" s="820" t="s">
        <v>11459</v>
      </c>
      <c r="B1708" s="824" t="s">
        <v>11460</v>
      </c>
      <c r="C1708" s="820" t="b">
        <v>1</v>
      </c>
      <c r="D1708" s="820" t="b">
        <v>1</v>
      </c>
      <c r="E1708" s="820" t="b">
        <v>0</v>
      </c>
      <c r="F1708" s="820" t="b">
        <v>0</v>
      </c>
      <c r="G1708" s="820" t="b">
        <v>0</v>
      </c>
      <c r="H1708" s="820" t="b">
        <v>0</v>
      </c>
      <c r="I1708" s="820">
        <v>1</v>
      </c>
      <c r="J1708" s="820">
        <v>828</v>
      </c>
      <c r="K1708" s="820" t="s">
        <v>8454</v>
      </c>
      <c r="L1708" s="820" t="s">
        <v>19806</v>
      </c>
    </row>
    <row r="1709" spans="1:12" x14ac:dyDescent="0.25">
      <c r="A1709" s="820" t="s">
        <v>11461</v>
      </c>
      <c r="B1709" s="824" t="s">
        <v>11462</v>
      </c>
      <c r="C1709" s="820" t="b">
        <v>1</v>
      </c>
      <c r="D1709" s="820" t="b">
        <v>1</v>
      </c>
      <c r="E1709" s="820" t="b">
        <v>0</v>
      </c>
      <c r="F1709" s="820" t="b">
        <v>0</v>
      </c>
      <c r="G1709" s="820" t="b">
        <v>0</v>
      </c>
      <c r="H1709" s="820" t="b">
        <v>0</v>
      </c>
      <c r="I1709" s="820">
        <v>1</v>
      </c>
      <c r="J1709" s="820">
        <v>1</v>
      </c>
      <c r="K1709" s="820" t="s">
        <v>8454</v>
      </c>
      <c r="L1709" s="820" t="s">
        <v>19807</v>
      </c>
    </row>
    <row r="1710" spans="1:12" x14ac:dyDescent="0.25">
      <c r="A1710" s="820" t="s">
        <v>11463</v>
      </c>
      <c r="B1710" s="824" t="s">
        <v>11446</v>
      </c>
      <c r="C1710" s="820" t="b">
        <v>1</v>
      </c>
      <c r="D1710" s="820" t="b">
        <v>1</v>
      </c>
      <c r="E1710" s="820" t="b">
        <v>0</v>
      </c>
      <c r="F1710" s="820" t="b">
        <v>0</v>
      </c>
      <c r="G1710" s="820" t="b">
        <v>0</v>
      </c>
      <c r="H1710" s="820" t="b">
        <v>0</v>
      </c>
      <c r="I1710" s="820">
        <v>1</v>
      </c>
      <c r="J1710" s="820">
        <v>1</v>
      </c>
      <c r="K1710" s="820" t="s">
        <v>8454</v>
      </c>
      <c r="L1710" s="820" t="s">
        <v>19799</v>
      </c>
    </row>
    <row r="1711" spans="1:12" x14ac:dyDescent="0.25">
      <c r="A1711" s="820" t="s">
        <v>11464</v>
      </c>
      <c r="B1711" s="824" t="s">
        <v>11465</v>
      </c>
      <c r="C1711" s="820" t="b">
        <v>1</v>
      </c>
      <c r="D1711" s="820" t="b">
        <v>1</v>
      </c>
      <c r="E1711" s="820" t="b">
        <v>0</v>
      </c>
      <c r="F1711" s="820" t="b">
        <v>0</v>
      </c>
      <c r="G1711" s="820" t="b">
        <v>0</v>
      </c>
      <c r="H1711" s="820" t="b">
        <v>0</v>
      </c>
      <c r="I1711" s="820">
        <v>1</v>
      </c>
      <c r="J1711" s="820">
        <v>36</v>
      </c>
      <c r="K1711" s="820" t="s">
        <v>8454</v>
      </c>
      <c r="L1711" s="820" t="s">
        <v>19808</v>
      </c>
    </row>
    <row r="1712" spans="1:12" x14ac:dyDescent="0.25">
      <c r="A1712" s="820" t="s">
        <v>11466</v>
      </c>
      <c r="B1712" s="824" t="s">
        <v>11467</v>
      </c>
      <c r="C1712" s="820" t="b">
        <v>1</v>
      </c>
      <c r="D1712" s="820" t="b">
        <v>1</v>
      </c>
      <c r="E1712" s="820" t="b">
        <v>0</v>
      </c>
      <c r="F1712" s="820" t="b">
        <v>0</v>
      </c>
      <c r="G1712" s="820" t="b">
        <v>0</v>
      </c>
      <c r="H1712" s="820" t="b">
        <v>0</v>
      </c>
      <c r="I1712" s="820">
        <v>1</v>
      </c>
      <c r="J1712" s="820">
        <v>9</v>
      </c>
      <c r="K1712" s="820" t="s">
        <v>8454</v>
      </c>
      <c r="L1712" s="820" t="s">
        <v>19809</v>
      </c>
    </row>
    <row r="1713" spans="1:12" x14ac:dyDescent="0.25">
      <c r="A1713" s="820" t="s">
        <v>11468</v>
      </c>
      <c r="B1713" s="824" t="s">
        <v>11469</v>
      </c>
      <c r="C1713" s="820" t="b">
        <v>1</v>
      </c>
      <c r="D1713" s="820" t="b">
        <v>1</v>
      </c>
      <c r="E1713" s="820" t="b">
        <v>0</v>
      </c>
      <c r="F1713" s="820" t="b">
        <v>0</v>
      </c>
      <c r="G1713" s="820" t="b">
        <v>0</v>
      </c>
      <c r="H1713" s="820" t="b">
        <v>0</v>
      </c>
      <c r="I1713" s="820">
        <v>1</v>
      </c>
      <c r="J1713" s="820">
        <v>9</v>
      </c>
      <c r="K1713" s="820" t="s">
        <v>8454</v>
      </c>
      <c r="L1713" s="820" t="s">
        <v>19810</v>
      </c>
    </row>
    <row r="1714" spans="1:12" x14ac:dyDescent="0.25">
      <c r="A1714" s="820" t="s">
        <v>11470</v>
      </c>
      <c r="B1714" s="824" t="s">
        <v>11471</v>
      </c>
      <c r="C1714" s="820" t="b">
        <v>1</v>
      </c>
      <c r="D1714" s="820" t="b">
        <v>1</v>
      </c>
      <c r="E1714" s="820" t="b">
        <v>0</v>
      </c>
      <c r="F1714" s="820" t="b">
        <v>0</v>
      </c>
      <c r="G1714" s="820" t="b">
        <v>0</v>
      </c>
      <c r="H1714" s="820" t="b">
        <v>0</v>
      </c>
      <c r="I1714" s="820">
        <v>1</v>
      </c>
      <c r="J1714" s="820">
        <v>4</v>
      </c>
      <c r="K1714" s="820" t="s">
        <v>8454</v>
      </c>
      <c r="L1714" s="820" t="s">
        <v>19811</v>
      </c>
    </row>
    <row r="1715" spans="1:12" x14ac:dyDescent="0.25">
      <c r="A1715" s="820" t="s">
        <v>11472</v>
      </c>
      <c r="B1715" s="824" t="s">
        <v>11473</v>
      </c>
      <c r="C1715" s="820" t="b">
        <v>1</v>
      </c>
      <c r="D1715" s="820" t="b">
        <v>1</v>
      </c>
      <c r="E1715" s="820" t="b">
        <v>0</v>
      </c>
      <c r="F1715" s="820" t="b">
        <v>0</v>
      </c>
      <c r="G1715" s="820" t="b">
        <v>0</v>
      </c>
      <c r="H1715" s="820" t="b">
        <v>0</v>
      </c>
      <c r="I1715" s="820">
        <v>1</v>
      </c>
      <c r="J1715" s="820">
        <v>4</v>
      </c>
      <c r="K1715" s="820" t="s">
        <v>8454</v>
      </c>
      <c r="L1715" s="820" t="s">
        <v>19812</v>
      </c>
    </row>
    <row r="1716" spans="1:12" x14ac:dyDescent="0.25">
      <c r="A1716" s="820" t="s">
        <v>11474</v>
      </c>
      <c r="B1716" s="824" t="s">
        <v>11475</v>
      </c>
      <c r="C1716" s="820" t="b">
        <v>1</v>
      </c>
      <c r="D1716" s="820" t="b">
        <v>1</v>
      </c>
      <c r="E1716" s="820" t="b">
        <v>0</v>
      </c>
      <c r="F1716" s="820" t="b">
        <v>0</v>
      </c>
      <c r="G1716" s="820" t="b">
        <v>0</v>
      </c>
      <c r="H1716" s="820" t="b">
        <v>0</v>
      </c>
      <c r="I1716" s="820">
        <v>1</v>
      </c>
      <c r="J1716" s="820">
        <v>4</v>
      </c>
      <c r="K1716" s="820" t="s">
        <v>8454</v>
      </c>
      <c r="L1716" s="820" t="s">
        <v>19813</v>
      </c>
    </row>
    <row r="1717" spans="1:12" x14ac:dyDescent="0.25">
      <c r="A1717" s="820" t="s">
        <v>11476</v>
      </c>
      <c r="B1717" s="824" t="s">
        <v>11477</v>
      </c>
      <c r="C1717" s="820" t="b">
        <v>1</v>
      </c>
      <c r="D1717" s="820" t="b">
        <v>1</v>
      </c>
      <c r="E1717" s="820" t="b">
        <v>0</v>
      </c>
      <c r="F1717" s="820" t="b">
        <v>0</v>
      </c>
      <c r="G1717" s="820" t="b">
        <v>0</v>
      </c>
      <c r="H1717" s="820" t="b">
        <v>0</v>
      </c>
      <c r="I1717" s="820">
        <v>1</v>
      </c>
      <c r="J1717" s="820">
        <v>54</v>
      </c>
      <c r="K1717" s="820" t="s">
        <v>8454</v>
      </c>
      <c r="L1717" s="820" t="s">
        <v>19814</v>
      </c>
    </row>
    <row r="1718" spans="1:12" x14ac:dyDescent="0.25">
      <c r="A1718" s="820" t="s">
        <v>11478</v>
      </c>
      <c r="B1718" s="824" t="s">
        <v>11479</v>
      </c>
      <c r="C1718" s="820" t="b">
        <v>1</v>
      </c>
      <c r="D1718" s="820" t="b">
        <v>1</v>
      </c>
      <c r="E1718" s="820" t="b">
        <v>0</v>
      </c>
      <c r="F1718" s="820" t="b">
        <v>0</v>
      </c>
      <c r="G1718" s="820" t="b">
        <v>0</v>
      </c>
      <c r="H1718" s="820" t="b">
        <v>0</v>
      </c>
      <c r="I1718" s="820">
        <v>1</v>
      </c>
      <c r="J1718" s="820">
        <v>4</v>
      </c>
      <c r="K1718" s="820" t="s">
        <v>8454</v>
      </c>
      <c r="L1718" s="820" t="s">
        <v>19815</v>
      </c>
    </row>
    <row r="1719" spans="1:12" x14ac:dyDescent="0.25">
      <c r="A1719" s="820" t="s">
        <v>11480</v>
      </c>
      <c r="B1719" s="824" t="s">
        <v>11481</v>
      </c>
      <c r="C1719" s="820" t="b">
        <v>1</v>
      </c>
      <c r="D1719" s="820" t="b">
        <v>1</v>
      </c>
      <c r="E1719" s="820" t="b">
        <v>0</v>
      </c>
      <c r="F1719" s="820" t="b">
        <v>0</v>
      </c>
      <c r="G1719" s="820" t="b">
        <v>0</v>
      </c>
      <c r="H1719" s="820" t="b">
        <v>0</v>
      </c>
      <c r="I1719" s="820">
        <v>1</v>
      </c>
      <c r="J1719" s="820">
        <v>1</v>
      </c>
      <c r="K1719" s="820" t="s">
        <v>8454</v>
      </c>
      <c r="L1719" s="820" t="s">
        <v>19816</v>
      </c>
    </row>
    <row r="1720" spans="1:12" x14ac:dyDescent="0.25">
      <c r="A1720" s="820" t="s">
        <v>11482</v>
      </c>
      <c r="B1720" s="824" t="s">
        <v>11446</v>
      </c>
      <c r="C1720" s="820" t="b">
        <v>1</v>
      </c>
      <c r="D1720" s="820" t="b">
        <v>1</v>
      </c>
      <c r="E1720" s="820" t="b">
        <v>0</v>
      </c>
      <c r="F1720" s="820" t="b">
        <v>0</v>
      </c>
      <c r="G1720" s="820" t="b">
        <v>0</v>
      </c>
      <c r="H1720" s="820" t="b">
        <v>0</v>
      </c>
      <c r="I1720" s="820">
        <v>1</v>
      </c>
      <c r="J1720" s="820">
        <v>1</v>
      </c>
      <c r="K1720" s="820" t="s">
        <v>8454</v>
      </c>
      <c r="L1720" s="820" t="s">
        <v>19799</v>
      </c>
    </row>
    <row r="1721" spans="1:12" x14ac:dyDescent="0.25">
      <c r="A1721" s="820" t="s">
        <v>11483</v>
      </c>
      <c r="B1721" s="824" t="s">
        <v>11484</v>
      </c>
      <c r="C1721" s="820" t="b">
        <v>1</v>
      </c>
      <c r="D1721" s="820" t="b">
        <v>1</v>
      </c>
      <c r="E1721" s="820" t="b">
        <v>0</v>
      </c>
      <c r="F1721" s="820" t="b">
        <v>0</v>
      </c>
      <c r="G1721" s="820" t="b">
        <v>0</v>
      </c>
      <c r="H1721" s="820" t="b">
        <v>0</v>
      </c>
      <c r="I1721" s="820">
        <v>1</v>
      </c>
      <c r="J1721" s="820">
        <v>90</v>
      </c>
      <c r="K1721" s="820" t="s">
        <v>8454</v>
      </c>
      <c r="L1721" s="820" t="s">
        <v>19817</v>
      </c>
    </row>
    <row r="1722" spans="1:12" x14ac:dyDescent="0.25">
      <c r="A1722" s="820" t="s">
        <v>11485</v>
      </c>
      <c r="B1722" s="824" t="s">
        <v>11486</v>
      </c>
      <c r="C1722" s="820" t="b">
        <v>1</v>
      </c>
      <c r="D1722" s="820" t="b">
        <v>1</v>
      </c>
      <c r="E1722" s="820" t="b">
        <v>0</v>
      </c>
      <c r="F1722" s="820" t="b">
        <v>0</v>
      </c>
      <c r="G1722" s="820" t="b">
        <v>0</v>
      </c>
      <c r="H1722" s="820" t="b">
        <v>0</v>
      </c>
      <c r="I1722" s="820">
        <v>1</v>
      </c>
      <c r="J1722" s="820">
        <v>15</v>
      </c>
      <c r="K1722" s="820" t="s">
        <v>8454</v>
      </c>
      <c r="L1722" s="820" t="s">
        <v>19818</v>
      </c>
    </row>
    <row r="1723" spans="1:12" x14ac:dyDescent="0.25">
      <c r="A1723" s="820" t="s">
        <v>11487</v>
      </c>
      <c r="B1723" s="824" t="s">
        <v>11488</v>
      </c>
      <c r="C1723" s="820" t="b">
        <v>1</v>
      </c>
      <c r="D1723" s="820" t="b">
        <v>1</v>
      </c>
      <c r="E1723" s="820" t="b">
        <v>0</v>
      </c>
      <c r="F1723" s="820" t="b">
        <v>0</v>
      </c>
      <c r="G1723" s="820" t="b">
        <v>0</v>
      </c>
      <c r="H1723" s="820" t="b">
        <v>0</v>
      </c>
      <c r="I1723" s="820">
        <v>1</v>
      </c>
      <c r="J1723" s="820">
        <v>15</v>
      </c>
      <c r="K1723" s="820" t="s">
        <v>8454</v>
      </c>
      <c r="L1723" s="820" t="s">
        <v>19819</v>
      </c>
    </row>
    <row r="1724" spans="1:12" x14ac:dyDescent="0.25">
      <c r="A1724" s="820" t="s">
        <v>11489</v>
      </c>
      <c r="B1724" s="824" t="s">
        <v>11490</v>
      </c>
      <c r="C1724" s="820" t="b">
        <v>1</v>
      </c>
      <c r="D1724" s="820" t="b">
        <v>1</v>
      </c>
      <c r="E1724" s="820" t="b">
        <v>0</v>
      </c>
      <c r="F1724" s="820" t="b">
        <v>0</v>
      </c>
      <c r="G1724" s="820" t="b">
        <v>0</v>
      </c>
      <c r="H1724" s="820" t="b">
        <v>0</v>
      </c>
      <c r="I1724" s="820">
        <v>1</v>
      </c>
      <c r="J1724" s="820">
        <v>12</v>
      </c>
      <c r="K1724" s="820" t="s">
        <v>8454</v>
      </c>
      <c r="L1724" s="820" t="s">
        <v>19820</v>
      </c>
    </row>
    <row r="1725" spans="1:12" x14ac:dyDescent="0.25">
      <c r="A1725" s="820" t="s">
        <v>11491</v>
      </c>
      <c r="B1725" s="824" t="s">
        <v>11492</v>
      </c>
      <c r="C1725" s="820" t="b">
        <v>1</v>
      </c>
      <c r="D1725" s="820" t="b">
        <v>1</v>
      </c>
      <c r="E1725" s="820" t="b">
        <v>0</v>
      </c>
      <c r="F1725" s="820" t="b">
        <v>0</v>
      </c>
      <c r="G1725" s="820" t="b">
        <v>0</v>
      </c>
      <c r="H1725" s="820" t="b">
        <v>0</v>
      </c>
      <c r="I1725" s="820">
        <v>1</v>
      </c>
      <c r="J1725" s="820">
        <v>6</v>
      </c>
      <c r="K1725" s="820" t="s">
        <v>8454</v>
      </c>
      <c r="L1725" s="820" t="s">
        <v>19821</v>
      </c>
    </row>
    <row r="1726" spans="1:12" x14ac:dyDescent="0.25">
      <c r="A1726" s="820" t="s">
        <v>11493</v>
      </c>
      <c r="B1726" s="824" t="s">
        <v>11494</v>
      </c>
      <c r="C1726" s="820" t="b">
        <v>1</v>
      </c>
      <c r="D1726" s="820" t="b">
        <v>1</v>
      </c>
      <c r="E1726" s="820" t="b">
        <v>0</v>
      </c>
      <c r="F1726" s="820" t="b">
        <v>0</v>
      </c>
      <c r="G1726" s="820" t="b">
        <v>0</v>
      </c>
      <c r="H1726" s="820" t="b">
        <v>0</v>
      </c>
      <c r="I1726" s="820">
        <v>1</v>
      </c>
      <c r="J1726" s="820">
        <v>12</v>
      </c>
      <c r="K1726" s="820" t="s">
        <v>8454</v>
      </c>
      <c r="L1726" s="820" t="s">
        <v>19822</v>
      </c>
    </row>
    <row r="1727" spans="1:12" x14ac:dyDescent="0.25">
      <c r="A1727" s="820" t="s">
        <v>11495</v>
      </c>
      <c r="B1727" s="824" t="s">
        <v>11496</v>
      </c>
      <c r="C1727" s="820" t="b">
        <v>1</v>
      </c>
      <c r="D1727" s="820" t="b">
        <v>1</v>
      </c>
      <c r="E1727" s="820" t="b">
        <v>0</v>
      </c>
      <c r="F1727" s="820" t="b">
        <v>0</v>
      </c>
      <c r="G1727" s="820" t="b">
        <v>0</v>
      </c>
      <c r="H1727" s="820" t="b">
        <v>0</v>
      </c>
      <c r="I1727" s="820">
        <v>1</v>
      </c>
      <c r="J1727" s="820">
        <v>90</v>
      </c>
      <c r="K1727" s="820" t="s">
        <v>8454</v>
      </c>
      <c r="L1727" s="820" t="s">
        <v>19823</v>
      </c>
    </row>
    <row r="1728" spans="1:12" x14ac:dyDescent="0.25">
      <c r="A1728" s="820" t="s">
        <v>11497</v>
      </c>
      <c r="B1728" s="824" t="s">
        <v>11498</v>
      </c>
      <c r="C1728" s="820" t="b">
        <v>1</v>
      </c>
      <c r="D1728" s="820" t="b">
        <v>1</v>
      </c>
      <c r="E1728" s="820" t="b">
        <v>0</v>
      </c>
      <c r="F1728" s="820" t="b">
        <v>0</v>
      </c>
      <c r="G1728" s="820" t="b">
        <v>0</v>
      </c>
      <c r="H1728" s="820" t="b">
        <v>0</v>
      </c>
      <c r="I1728" s="820">
        <v>1</v>
      </c>
      <c r="J1728" s="820">
        <v>4</v>
      </c>
      <c r="K1728" s="820" t="s">
        <v>8454</v>
      </c>
      <c r="L1728" s="820" t="s">
        <v>19824</v>
      </c>
    </row>
    <row r="1729" spans="1:12" x14ac:dyDescent="0.25">
      <c r="A1729" s="820" t="s">
        <v>11499</v>
      </c>
      <c r="B1729" s="824" t="s">
        <v>11500</v>
      </c>
      <c r="C1729" s="820" t="b">
        <v>1</v>
      </c>
      <c r="D1729" s="820" t="b">
        <v>1</v>
      </c>
      <c r="E1729" s="820" t="b">
        <v>0</v>
      </c>
      <c r="F1729" s="820" t="b">
        <v>0</v>
      </c>
      <c r="G1729" s="820" t="b">
        <v>0</v>
      </c>
      <c r="H1729" s="820" t="b">
        <v>0</v>
      </c>
      <c r="I1729" s="820">
        <v>1</v>
      </c>
      <c r="J1729" s="820">
        <v>1</v>
      </c>
      <c r="K1729" s="820" t="s">
        <v>8454</v>
      </c>
      <c r="L1729" s="820" t="s">
        <v>19825</v>
      </c>
    </row>
    <row r="1730" spans="1:12" x14ac:dyDescent="0.25">
      <c r="A1730" s="820" t="s">
        <v>11501</v>
      </c>
      <c r="B1730" s="824" t="s">
        <v>11502</v>
      </c>
      <c r="C1730" s="820" t="b">
        <v>1</v>
      </c>
      <c r="D1730" s="820" t="b">
        <v>1</v>
      </c>
      <c r="E1730" s="820" t="b">
        <v>0</v>
      </c>
      <c r="F1730" s="820" t="b">
        <v>0</v>
      </c>
      <c r="G1730" s="820" t="b">
        <v>0</v>
      </c>
      <c r="H1730" s="820" t="b">
        <v>0</v>
      </c>
      <c r="I1730" s="820">
        <v>1</v>
      </c>
      <c r="J1730" s="820">
        <v>1</v>
      </c>
      <c r="K1730" s="820" t="s">
        <v>8454</v>
      </c>
      <c r="L1730" s="820" t="s">
        <v>19826</v>
      </c>
    </row>
    <row r="1731" spans="1:12" x14ac:dyDescent="0.25">
      <c r="A1731" s="820" t="s">
        <v>11503</v>
      </c>
      <c r="B1731" s="824" t="s">
        <v>11504</v>
      </c>
      <c r="C1731" s="820" t="b">
        <v>1</v>
      </c>
      <c r="D1731" s="820" t="b">
        <v>1</v>
      </c>
      <c r="E1731" s="820" t="b">
        <v>0</v>
      </c>
      <c r="F1731" s="820" t="b">
        <v>0</v>
      </c>
      <c r="G1731" s="820" t="b">
        <v>0</v>
      </c>
      <c r="H1731" s="820" t="b">
        <v>0</v>
      </c>
      <c r="I1731" s="820">
        <v>1</v>
      </c>
      <c r="J1731" s="820">
        <v>8</v>
      </c>
      <c r="K1731" s="820" t="s">
        <v>8454</v>
      </c>
      <c r="L1731" s="820" t="s">
        <v>19827</v>
      </c>
    </row>
    <row r="1732" spans="1:12" x14ac:dyDescent="0.25">
      <c r="A1732" s="820" t="s">
        <v>11505</v>
      </c>
      <c r="B1732" s="824" t="s">
        <v>11506</v>
      </c>
      <c r="C1732" s="820" t="b">
        <v>1</v>
      </c>
      <c r="D1732" s="820" t="b">
        <v>1</v>
      </c>
      <c r="E1732" s="820" t="b">
        <v>0</v>
      </c>
      <c r="F1732" s="820" t="b">
        <v>0</v>
      </c>
      <c r="G1732" s="820" t="b">
        <v>0</v>
      </c>
      <c r="H1732" s="820" t="b">
        <v>0</v>
      </c>
      <c r="I1732" s="820">
        <v>1</v>
      </c>
      <c r="J1732" s="820">
        <v>2</v>
      </c>
      <c r="K1732" s="820" t="s">
        <v>8454</v>
      </c>
      <c r="L1732" s="820" t="s">
        <v>19828</v>
      </c>
    </row>
    <row r="1733" spans="1:12" x14ac:dyDescent="0.25">
      <c r="A1733" s="820" t="s">
        <v>11507</v>
      </c>
      <c r="B1733" s="824" t="s">
        <v>11508</v>
      </c>
      <c r="C1733" s="820" t="b">
        <v>1</v>
      </c>
      <c r="D1733" s="820" t="b">
        <v>1</v>
      </c>
      <c r="E1733" s="820" t="b">
        <v>0</v>
      </c>
      <c r="F1733" s="820" t="b">
        <v>0</v>
      </c>
      <c r="G1733" s="820" t="b">
        <v>0</v>
      </c>
      <c r="H1733" s="820" t="b">
        <v>0</v>
      </c>
      <c r="I1733" s="820">
        <v>1</v>
      </c>
      <c r="J1733" s="820">
        <v>2</v>
      </c>
      <c r="K1733" s="820" t="s">
        <v>8454</v>
      </c>
      <c r="L1733" s="820" t="s">
        <v>19829</v>
      </c>
    </row>
    <row r="1734" spans="1:12" x14ac:dyDescent="0.25">
      <c r="A1734" s="820" t="s">
        <v>11509</v>
      </c>
      <c r="B1734" s="824" t="s">
        <v>11510</v>
      </c>
      <c r="C1734" s="820" t="b">
        <v>1</v>
      </c>
      <c r="D1734" s="820" t="b">
        <v>1</v>
      </c>
      <c r="E1734" s="820" t="b">
        <v>0</v>
      </c>
      <c r="F1734" s="820" t="b">
        <v>0</v>
      </c>
      <c r="G1734" s="820" t="b">
        <v>0</v>
      </c>
      <c r="H1734" s="820" t="b">
        <v>0</v>
      </c>
      <c r="I1734" s="820">
        <v>1</v>
      </c>
      <c r="J1734" s="820">
        <v>8</v>
      </c>
      <c r="K1734" s="820" t="s">
        <v>8454</v>
      </c>
      <c r="L1734" s="820" t="s">
        <v>19830</v>
      </c>
    </row>
    <row r="1735" spans="1:12" x14ac:dyDescent="0.25">
      <c r="A1735" s="820" t="s">
        <v>11511</v>
      </c>
      <c r="B1735" s="824" t="s">
        <v>11512</v>
      </c>
      <c r="C1735" s="820" t="b">
        <v>1</v>
      </c>
      <c r="D1735" s="820" t="b">
        <v>1</v>
      </c>
      <c r="E1735" s="820" t="b">
        <v>0</v>
      </c>
      <c r="F1735" s="820" t="b">
        <v>0</v>
      </c>
      <c r="G1735" s="820" t="b">
        <v>0</v>
      </c>
      <c r="H1735" s="820" t="b">
        <v>0</v>
      </c>
      <c r="I1735" s="820">
        <v>1</v>
      </c>
      <c r="J1735" s="820">
        <v>4</v>
      </c>
      <c r="K1735" s="820" t="s">
        <v>8454</v>
      </c>
      <c r="L1735" s="820" t="s">
        <v>19831</v>
      </c>
    </row>
    <row r="1736" spans="1:12" x14ac:dyDescent="0.25">
      <c r="A1736" s="820" t="s">
        <v>11513</v>
      </c>
      <c r="B1736" s="824" t="s">
        <v>11514</v>
      </c>
      <c r="C1736" s="820" t="b">
        <v>1</v>
      </c>
      <c r="D1736" s="820" t="b">
        <v>1</v>
      </c>
      <c r="E1736" s="820" t="b">
        <v>0</v>
      </c>
      <c r="F1736" s="820" t="b">
        <v>0</v>
      </c>
      <c r="G1736" s="820" t="b">
        <v>0</v>
      </c>
      <c r="H1736" s="820" t="b">
        <v>0</v>
      </c>
      <c r="I1736" s="820">
        <v>1</v>
      </c>
      <c r="J1736" s="820">
        <v>8</v>
      </c>
      <c r="K1736" s="820" t="s">
        <v>8454</v>
      </c>
      <c r="L1736" s="820" t="s">
        <v>19832</v>
      </c>
    </row>
    <row r="1737" spans="1:12" x14ac:dyDescent="0.25">
      <c r="A1737" s="820" t="s">
        <v>11515</v>
      </c>
      <c r="B1737" s="824" t="s">
        <v>11516</v>
      </c>
      <c r="C1737" s="820" t="b">
        <v>1</v>
      </c>
      <c r="D1737" s="820" t="b">
        <v>1</v>
      </c>
      <c r="E1737" s="820" t="b">
        <v>0</v>
      </c>
      <c r="F1737" s="820" t="b">
        <v>0</v>
      </c>
      <c r="G1737" s="820" t="b">
        <v>0</v>
      </c>
      <c r="H1737" s="820" t="b">
        <v>0</v>
      </c>
      <c r="I1737" s="820">
        <v>1</v>
      </c>
      <c r="J1737" s="820">
        <v>10</v>
      </c>
      <c r="K1737" s="820" t="s">
        <v>8454</v>
      </c>
      <c r="L1737" s="820" t="s">
        <v>19833</v>
      </c>
    </row>
    <row r="1738" spans="1:12" x14ac:dyDescent="0.25">
      <c r="A1738" s="820" t="s">
        <v>11517</v>
      </c>
      <c r="B1738" s="824" t="s">
        <v>11518</v>
      </c>
      <c r="C1738" s="820" t="b">
        <v>1</v>
      </c>
      <c r="D1738" s="820" t="b">
        <v>1</v>
      </c>
      <c r="E1738" s="820" t="b">
        <v>0</v>
      </c>
      <c r="F1738" s="820" t="b">
        <v>0</v>
      </c>
      <c r="G1738" s="820" t="b">
        <v>0</v>
      </c>
      <c r="H1738" s="820" t="b">
        <v>0</v>
      </c>
      <c r="I1738" s="820">
        <v>1</v>
      </c>
      <c r="J1738" s="820">
        <v>4</v>
      </c>
      <c r="K1738" s="820" t="s">
        <v>8454</v>
      </c>
      <c r="L1738" s="820" t="s">
        <v>19834</v>
      </c>
    </row>
    <row r="1739" spans="1:12" x14ac:dyDescent="0.25">
      <c r="A1739" s="820" t="s">
        <v>11519</v>
      </c>
      <c r="B1739" s="824" t="s">
        <v>11520</v>
      </c>
      <c r="C1739" s="820" t="b">
        <v>1</v>
      </c>
      <c r="D1739" s="820" t="b">
        <v>1</v>
      </c>
      <c r="E1739" s="820" t="b">
        <v>0</v>
      </c>
      <c r="F1739" s="820" t="b">
        <v>0</v>
      </c>
      <c r="G1739" s="820" t="b">
        <v>0</v>
      </c>
      <c r="H1739" s="820" t="b">
        <v>0</v>
      </c>
      <c r="I1739" s="820">
        <v>1</v>
      </c>
      <c r="J1739" s="820">
        <v>1</v>
      </c>
      <c r="K1739" s="820" t="s">
        <v>8454</v>
      </c>
      <c r="L1739" s="820" t="s">
        <v>19835</v>
      </c>
    </row>
    <row r="1740" spans="1:12" x14ac:dyDescent="0.25">
      <c r="A1740" s="820" t="s">
        <v>11521</v>
      </c>
      <c r="B1740" s="824" t="s">
        <v>11522</v>
      </c>
      <c r="C1740" s="820" t="b">
        <v>1</v>
      </c>
      <c r="D1740" s="820" t="b">
        <v>1</v>
      </c>
      <c r="E1740" s="820" t="b">
        <v>0</v>
      </c>
      <c r="F1740" s="820" t="b">
        <v>0</v>
      </c>
      <c r="G1740" s="820" t="b">
        <v>0</v>
      </c>
      <c r="H1740" s="820" t="b">
        <v>0</v>
      </c>
      <c r="I1740" s="820">
        <v>1</v>
      </c>
      <c r="J1740" s="820">
        <v>1</v>
      </c>
      <c r="K1740" s="820" t="s">
        <v>8454</v>
      </c>
      <c r="L1740" s="820" t="s">
        <v>19836</v>
      </c>
    </row>
    <row r="1741" spans="1:12" x14ac:dyDescent="0.25">
      <c r="A1741" s="820" t="s">
        <v>11523</v>
      </c>
      <c r="B1741" s="824" t="s">
        <v>11524</v>
      </c>
      <c r="C1741" s="820" t="b">
        <v>1</v>
      </c>
      <c r="D1741" s="820" t="b">
        <v>1</v>
      </c>
      <c r="E1741" s="820" t="b">
        <v>0</v>
      </c>
      <c r="F1741" s="820" t="b">
        <v>0</v>
      </c>
      <c r="G1741" s="820" t="b">
        <v>0</v>
      </c>
      <c r="H1741" s="820" t="b">
        <v>0</v>
      </c>
      <c r="I1741" s="820">
        <v>1</v>
      </c>
      <c r="J1741" s="820">
        <v>4</v>
      </c>
      <c r="K1741" s="820" t="s">
        <v>8454</v>
      </c>
      <c r="L1741" s="820" t="s">
        <v>19837</v>
      </c>
    </row>
    <row r="1742" spans="1:12" x14ac:dyDescent="0.25">
      <c r="A1742" s="820" t="s">
        <v>11525</v>
      </c>
      <c r="B1742" s="824" t="s">
        <v>11526</v>
      </c>
      <c r="C1742" s="820" t="b">
        <v>1</v>
      </c>
      <c r="D1742" s="820" t="b">
        <v>1</v>
      </c>
      <c r="E1742" s="820" t="b">
        <v>0</v>
      </c>
      <c r="F1742" s="820" t="b">
        <v>0</v>
      </c>
      <c r="G1742" s="820" t="b">
        <v>0</v>
      </c>
      <c r="H1742" s="820" t="b">
        <v>0</v>
      </c>
      <c r="I1742" s="820">
        <v>1</v>
      </c>
      <c r="J1742" s="820">
        <v>4</v>
      </c>
      <c r="K1742" s="820" t="s">
        <v>8454</v>
      </c>
      <c r="L1742" s="820" t="s">
        <v>19838</v>
      </c>
    </row>
    <row r="1743" spans="1:12" x14ac:dyDescent="0.25">
      <c r="A1743" s="820" t="s">
        <v>11527</v>
      </c>
      <c r="B1743" s="824" t="s">
        <v>11528</v>
      </c>
      <c r="C1743" s="820" t="b">
        <v>1</v>
      </c>
      <c r="D1743" s="820" t="b">
        <v>1</v>
      </c>
      <c r="E1743" s="820" t="b">
        <v>0</v>
      </c>
      <c r="F1743" s="820" t="b">
        <v>0</v>
      </c>
      <c r="G1743" s="820" t="b">
        <v>0</v>
      </c>
      <c r="H1743" s="820" t="b">
        <v>0</v>
      </c>
      <c r="I1743" s="820">
        <v>1</v>
      </c>
      <c r="J1743" s="820">
        <v>4</v>
      </c>
      <c r="K1743" s="820" t="s">
        <v>8454</v>
      </c>
      <c r="L1743" s="820" t="s">
        <v>19839</v>
      </c>
    </row>
    <row r="1744" spans="1:12" x14ac:dyDescent="0.25">
      <c r="A1744" s="820" t="s">
        <v>11529</v>
      </c>
      <c r="B1744" s="824" t="s">
        <v>11530</v>
      </c>
      <c r="C1744" s="820" t="b">
        <v>1</v>
      </c>
      <c r="D1744" s="820" t="b">
        <v>1</v>
      </c>
      <c r="E1744" s="820" t="b">
        <v>0</v>
      </c>
      <c r="F1744" s="820" t="b">
        <v>0</v>
      </c>
      <c r="G1744" s="820" t="b">
        <v>0</v>
      </c>
      <c r="H1744" s="820" t="b">
        <v>0</v>
      </c>
      <c r="I1744" s="820">
        <v>1</v>
      </c>
      <c r="J1744" s="820">
        <v>1</v>
      </c>
      <c r="K1744" s="820" t="s">
        <v>8454</v>
      </c>
      <c r="L1744" s="820" t="s">
        <v>19840</v>
      </c>
    </row>
    <row r="1745" spans="1:12" x14ac:dyDescent="0.25">
      <c r="A1745" s="820" t="s">
        <v>11531</v>
      </c>
      <c r="B1745" s="824" t="s">
        <v>11532</v>
      </c>
      <c r="C1745" s="820" t="b">
        <v>1</v>
      </c>
      <c r="D1745" s="820" t="b">
        <v>1</v>
      </c>
      <c r="E1745" s="820" t="b">
        <v>0</v>
      </c>
      <c r="F1745" s="820" t="b">
        <v>0</v>
      </c>
      <c r="G1745" s="820" t="b">
        <v>0</v>
      </c>
      <c r="H1745" s="820" t="b">
        <v>0</v>
      </c>
      <c r="I1745" s="820">
        <v>1</v>
      </c>
      <c r="J1745" s="820">
        <v>20</v>
      </c>
      <c r="K1745" s="820" t="s">
        <v>8454</v>
      </c>
      <c r="L1745" s="820" t="s">
        <v>19841</v>
      </c>
    </row>
    <row r="1746" spans="1:12" x14ac:dyDescent="0.25">
      <c r="A1746" s="820" t="s">
        <v>11533</v>
      </c>
      <c r="B1746" s="824" t="s">
        <v>11534</v>
      </c>
      <c r="C1746" s="820" t="b">
        <v>1</v>
      </c>
      <c r="D1746" s="820" t="b">
        <v>1</v>
      </c>
      <c r="E1746" s="820" t="b">
        <v>0</v>
      </c>
      <c r="F1746" s="820" t="b">
        <v>0</v>
      </c>
      <c r="G1746" s="820" t="b">
        <v>0</v>
      </c>
      <c r="H1746" s="820" t="b">
        <v>0</v>
      </c>
      <c r="I1746" s="820">
        <v>1</v>
      </c>
      <c r="J1746" s="820">
        <v>3</v>
      </c>
      <c r="K1746" s="820" t="s">
        <v>8454</v>
      </c>
      <c r="L1746" s="820" t="s">
        <v>19842</v>
      </c>
    </row>
    <row r="1747" spans="1:12" x14ac:dyDescent="0.25">
      <c r="A1747" s="820" t="s">
        <v>11535</v>
      </c>
      <c r="B1747" s="824" t="s">
        <v>11536</v>
      </c>
      <c r="C1747" s="820" t="b">
        <v>1</v>
      </c>
      <c r="D1747" s="820" t="b">
        <v>1</v>
      </c>
      <c r="E1747" s="820" t="b">
        <v>0</v>
      </c>
      <c r="F1747" s="820" t="b">
        <v>0</v>
      </c>
      <c r="G1747" s="820" t="b">
        <v>0</v>
      </c>
      <c r="H1747" s="820" t="b">
        <v>0</v>
      </c>
      <c r="I1747" s="820">
        <v>1</v>
      </c>
      <c r="J1747" s="820">
        <v>1</v>
      </c>
      <c r="K1747" s="820" t="s">
        <v>8454</v>
      </c>
      <c r="L1747" s="820" t="s">
        <v>19843</v>
      </c>
    </row>
    <row r="1748" spans="1:12" x14ac:dyDescent="0.25">
      <c r="A1748" s="820" t="s">
        <v>11537</v>
      </c>
      <c r="B1748" s="824" t="s">
        <v>11522</v>
      </c>
      <c r="C1748" s="820" t="b">
        <v>1</v>
      </c>
      <c r="D1748" s="820" t="b">
        <v>1</v>
      </c>
      <c r="E1748" s="820" t="b">
        <v>0</v>
      </c>
      <c r="F1748" s="820" t="b">
        <v>0</v>
      </c>
      <c r="G1748" s="820" t="b">
        <v>0</v>
      </c>
      <c r="H1748" s="820" t="b">
        <v>0</v>
      </c>
      <c r="I1748" s="820">
        <v>1</v>
      </c>
      <c r="J1748" s="820">
        <v>1</v>
      </c>
      <c r="K1748" s="820" t="s">
        <v>8454</v>
      </c>
      <c r="L1748" s="820" t="s">
        <v>19836</v>
      </c>
    </row>
    <row r="1749" spans="1:12" x14ac:dyDescent="0.25">
      <c r="A1749" s="820" t="s">
        <v>11538</v>
      </c>
      <c r="B1749" s="824" t="s">
        <v>11539</v>
      </c>
      <c r="C1749" s="820" t="b">
        <v>1</v>
      </c>
      <c r="D1749" s="820" t="b">
        <v>1</v>
      </c>
      <c r="E1749" s="820" t="b">
        <v>0</v>
      </c>
      <c r="F1749" s="820" t="b">
        <v>0</v>
      </c>
      <c r="G1749" s="820" t="b">
        <v>0</v>
      </c>
      <c r="H1749" s="820" t="b">
        <v>0</v>
      </c>
      <c r="I1749" s="820">
        <v>1</v>
      </c>
      <c r="J1749" s="820">
        <v>2</v>
      </c>
      <c r="K1749" s="820" t="s">
        <v>8454</v>
      </c>
      <c r="L1749" s="820" t="s">
        <v>19844</v>
      </c>
    </row>
    <row r="1750" spans="1:12" x14ac:dyDescent="0.25">
      <c r="A1750" s="820" t="s">
        <v>11540</v>
      </c>
      <c r="B1750" s="824" t="s">
        <v>11541</v>
      </c>
      <c r="C1750" s="820" t="b">
        <v>1</v>
      </c>
      <c r="D1750" s="820" t="b">
        <v>1</v>
      </c>
      <c r="E1750" s="820" t="b">
        <v>0</v>
      </c>
      <c r="F1750" s="820" t="b">
        <v>0</v>
      </c>
      <c r="G1750" s="820" t="b">
        <v>0</v>
      </c>
      <c r="H1750" s="820" t="b">
        <v>0</v>
      </c>
      <c r="I1750" s="820">
        <v>1</v>
      </c>
      <c r="J1750" s="820">
        <v>1</v>
      </c>
      <c r="K1750" s="820" t="s">
        <v>8454</v>
      </c>
      <c r="L1750" s="820" t="s">
        <v>19845</v>
      </c>
    </row>
    <row r="1751" spans="1:12" x14ac:dyDescent="0.25">
      <c r="A1751" s="820" t="s">
        <v>11542</v>
      </c>
      <c r="B1751" s="824" t="s">
        <v>11543</v>
      </c>
      <c r="C1751" s="820" t="b">
        <v>1</v>
      </c>
      <c r="D1751" s="820" t="b">
        <v>1</v>
      </c>
      <c r="E1751" s="820" t="b">
        <v>0</v>
      </c>
      <c r="F1751" s="820" t="b">
        <v>0</v>
      </c>
      <c r="G1751" s="820" t="b">
        <v>0</v>
      </c>
      <c r="H1751" s="820" t="b">
        <v>0</v>
      </c>
      <c r="I1751" s="820">
        <v>1</v>
      </c>
      <c r="J1751" s="820">
        <v>1</v>
      </c>
      <c r="K1751" s="820" t="s">
        <v>8454</v>
      </c>
      <c r="L1751" s="820" t="s">
        <v>19846</v>
      </c>
    </row>
    <row r="1752" spans="1:12" x14ac:dyDescent="0.25">
      <c r="A1752" s="820" t="s">
        <v>11544</v>
      </c>
      <c r="B1752" s="824" t="s">
        <v>11545</v>
      </c>
      <c r="C1752" s="820" t="b">
        <v>1</v>
      </c>
      <c r="D1752" s="820" t="b">
        <v>1</v>
      </c>
      <c r="E1752" s="820" t="b">
        <v>0</v>
      </c>
      <c r="F1752" s="820" t="b">
        <v>0</v>
      </c>
      <c r="G1752" s="820" t="b">
        <v>0</v>
      </c>
      <c r="H1752" s="820" t="b">
        <v>0</v>
      </c>
      <c r="I1752" s="820">
        <v>1</v>
      </c>
      <c r="J1752" s="820">
        <v>2</v>
      </c>
      <c r="K1752" s="820" t="s">
        <v>8454</v>
      </c>
      <c r="L1752" s="820" t="s">
        <v>19847</v>
      </c>
    </row>
    <row r="1753" spans="1:12" x14ac:dyDescent="0.25">
      <c r="A1753" s="820" t="s">
        <v>11546</v>
      </c>
      <c r="B1753" s="824" t="s">
        <v>11547</v>
      </c>
      <c r="C1753" s="820" t="b">
        <v>1</v>
      </c>
      <c r="D1753" s="820" t="b">
        <v>1</v>
      </c>
      <c r="E1753" s="820" t="b">
        <v>0</v>
      </c>
      <c r="F1753" s="820" t="b">
        <v>0</v>
      </c>
      <c r="G1753" s="820" t="b">
        <v>0</v>
      </c>
      <c r="H1753" s="820" t="b">
        <v>0</v>
      </c>
      <c r="I1753" s="820">
        <v>1</v>
      </c>
      <c r="J1753" s="820">
        <v>2</v>
      </c>
      <c r="K1753" s="820" t="s">
        <v>8454</v>
      </c>
      <c r="L1753" s="820" t="s">
        <v>19848</v>
      </c>
    </row>
    <row r="1754" spans="1:12" x14ac:dyDescent="0.25">
      <c r="A1754" s="820" t="s">
        <v>11548</v>
      </c>
      <c r="B1754" s="824" t="s">
        <v>11549</v>
      </c>
      <c r="C1754" s="820" t="b">
        <v>1</v>
      </c>
      <c r="D1754" s="820" t="b">
        <v>1</v>
      </c>
      <c r="E1754" s="820" t="b">
        <v>0</v>
      </c>
      <c r="F1754" s="820" t="b">
        <v>0</v>
      </c>
      <c r="G1754" s="820" t="b">
        <v>0</v>
      </c>
      <c r="H1754" s="820" t="b">
        <v>0</v>
      </c>
      <c r="I1754" s="820">
        <v>1</v>
      </c>
      <c r="J1754" s="820">
        <v>6</v>
      </c>
      <c r="K1754" s="820" t="s">
        <v>8454</v>
      </c>
      <c r="L1754" s="820" t="s">
        <v>19849</v>
      </c>
    </row>
    <row r="1755" spans="1:12" x14ac:dyDescent="0.25">
      <c r="A1755" s="820" t="s">
        <v>11550</v>
      </c>
      <c r="B1755" s="824" t="s">
        <v>11551</v>
      </c>
      <c r="C1755" s="820" t="b">
        <v>1</v>
      </c>
      <c r="D1755" s="820" t="b">
        <v>1</v>
      </c>
      <c r="E1755" s="820" t="b">
        <v>0</v>
      </c>
      <c r="F1755" s="820" t="b">
        <v>0</v>
      </c>
      <c r="G1755" s="820" t="b">
        <v>0</v>
      </c>
      <c r="H1755" s="820" t="b">
        <v>0</v>
      </c>
      <c r="I1755" s="820">
        <v>1</v>
      </c>
      <c r="J1755" s="820">
        <v>3</v>
      </c>
      <c r="K1755" s="820" t="s">
        <v>8454</v>
      </c>
      <c r="L1755" s="820" t="s">
        <v>19850</v>
      </c>
    </row>
    <row r="1756" spans="1:12" x14ac:dyDescent="0.25">
      <c r="A1756" s="820" t="s">
        <v>11552</v>
      </c>
      <c r="B1756" s="824" t="s">
        <v>11553</v>
      </c>
      <c r="C1756" s="820" t="b">
        <v>1</v>
      </c>
      <c r="D1756" s="820" t="b">
        <v>1</v>
      </c>
      <c r="E1756" s="820" t="b">
        <v>0</v>
      </c>
      <c r="F1756" s="820" t="b">
        <v>0</v>
      </c>
      <c r="G1756" s="820" t="b">
        <v>0</v>
      </c>
      <c r="H1756" s="820" t="b">
        <v>0</v>
      </c>
      <c r="I1756" s="820">
        <v>1</v>
      </c>
      <c r="J1756" s="820">
        <v>1</v>
      </c>
      <c r="K1756" s="820" t="s">
        <v>8454</v>
      </c>
      <c r="L1756" s="820" t="s">
        <v>19851</v>
      </c>
    </row>
    <row r="1757" spans="1:12" x14ac:dyDescent="0.25">
      <c r="A1757" s="820" t="s">
        <v>11554</v>
      </c>
      <c r="B1757" s="824" t="s">
        <v>11522</v>
      </c>
      <c r="C1757" s="820" t="b">
        <v>1</v>
      </c>
      <c r="D1757" s="820" t="b">
        <v>1</v>
      </c>
      <c r="E1757" s="820" t="b">
        <v>0</v>
      </c>
      <c r="F1757" s="820" t="b">
        <v>0</v>
      </c>
      <c r="G1757" s="820" t="b">
        <v>0</v>
      </c>
      <c r="H1757" s="820" t="b">
        <v>0</v>
      </c>
      <c r="I1757" s="820">
        <v>1</v>
      </c>
      <c r="J1757" s="820">
        <v>1</v>
      </c>
      <c r="K1757" s="820" t="s">
        <v>8454</v>
      </c>
      <c r="L1757" s="820" t="s">
        <v>19836</v>
      </c>
    </row>
    <row r="1758" spans="1:12" x14ac:dyDescent="0.25">
      <c r="A1758" s="820" t="s">
        <v>11555</v>
      </c>
      <c r="B1758" s="824" t="s">
        <v>11556</v>
      </c>
      <c r="C1758" s="820" t="b">
        <v>1</v>
      </c>
      <c r="D1758" s="820" t="b">
        <v>1</v>
      </c>
      <c r="E1758" s="820" t="b">
        <v>0</v>
      </c>
      <c r="F1758" s="820" t="b">
        <v>0</v>
      </c>
      <c r="G1758" s="820" t="b">
        <v>0</v>
      </c>
      <c r="H1758" s="820" t="b">
        <v>0</v>
      </c>
      <c r="I1758" s="820">
        <v>1</v>
      </c>
      <c r="J1758" s="820">
        <v>3</v>
      </c>
      <c r="K1758" s="820" t="s">
        <v>8454</v>
      </c>
      <c r="L1758" s="820" t="s">
        <v>19852</v>
      </c>
    </row>
    <row r="1759" spans="1:12" x14ac:dyDescent="0.25">
      <c r="A1759" s="820" t="s">
        <v>11557</v>
      </c>
      <c r="B1759" s="824" t="s">
        <v>11558</v>
      </c>
      <c r="C1759" s="820" t="b">
        <v>1</v>
      </c>
      <c r="D1759" s="820" t="b">
        <v>1</v>
      </c>
      <c r="E1759" s="820" t="b">
        <v>0</v>
      </c>
      <c r="F1759" s="820" t="b">
        <v>0</v>
      </c>
      <c r="G1759" s="820" t="b">
        <v>0</v>
      </c>
      <c r="H1759" s="820" t="b">
        <v>0</v>
      </c>
      <c r="I1759" s="820">
        <v>1</v>
      </c>
      <c r="J1759" s="820">
        <v>3</v>
      </c>
      <c r="K1759" s="820" t="s">
        <v>8454</v>
      </c>
      <c r="L1759" s="820" t="s">
        <v>19853</v>
      </c>
    </row>
    <row r="1760" spans="1:12" x14ac:dyDescent="0.25">
      <c r="A1760" s="820" t="s">
        <v>11559</v>
      </c>
      <c r="B1760" s="824" t="s">
        <v>11560</v>
      </c>
      <c r="C1760" s="820" t="b">
        <v>1</v>
      </c>
      <c r="D1760" s="820" t="b">
        <v>1</v>
      </c>
      <c r="E1760" s="820" t="b">
        <v>0</v>
      </c>
      <c r="F1760" s="820" t="b">
        <v>0</v>
      </c>
      <c r="G1760" s="820" t="b">
        <v>0</v>
      </c>
      <c r="H1760" s="820" t="b">
        <v>0</v>
      </c>
      <c r="I1760" s="820">
        <v>1</v>
      </c>
      <c r="J1760" s="820">
        <v>3</v>
      </c>
      <c r="K1760" s="820" t="s">
        <v>8454</v>
      </c>
      <c r="L1760" s="820" t="s">
        <v>19854</v>
      </c>
    </row>
    <row r="1761" spans="1:12" x14ac:dyDescent="0.25">
      <c r="A1761" s="820" t="s">
        <v>11561</v>
      </c>
      <c r="B1761" s="824" t="s">
        <v>11562</v>
      </c>
      <c r="C1761" s="820" t="b">
        <v>1</v>
      </c>
      <c r="D1761" s="820" t="b">
        <v>1</v>
      </c>
      <c r="E1761" s="820" t="b">
        <v>0</v>
      </c>
      <c r="F1761" s="820" t="b">
        <v>0</v>
      </c>
      <c r="G1761" s="820" t="b">
        <v>0</v>
      </c>
      <c r="H1761" s="820" t="b">
        <v>0</v>
      </c>
      <c r="I1761" s="820">
        <v>1</v>
      </c>
      <c r="J1761" s="820">
        <v>1</v>
      </c>
      <c r="K1761" s="820" t="s">
        <v>8454</v>
      </c>
      <c r="L1761" s="820" t="s">
        <v>19855</v>
      </c>
    </row>
    <row r="1762" spans="1:12" x14ac:dyDescent="0.25">
      <c r="A1762" s="820" t="s">
        <v>11563</v>
      </c>
      <c r="B1762" s="824" t="s">
        <v>11564</v>
      </c>
      <c r="C1762" s="820" t="b">
        <v>1</v>
      </c>
      <c r="D1762" s="820" t="b">
        <v>1</v>
      </c>
      <c r="E1762" s="820" t="b">
        <v>0</v>
      </c>
      <c r="F1762" s="820" t="b">
        <v>0</v>
      </c>
      <c r="G1762" s="820" t="b">
        <v>0</v>
      </c>
      <c r="H1762" s="820" t="b">
        <v>0</v>
      </c>
      <c r="I1762" s="820">
        <v>1</v>
      </c>
      <c r="J1762" s="820">
        <v>24</v>
      </c>
      <c r="K1762" s="820" t="s">
        <v>8454</v>
      </c>
      <c r="L1762" s="820" t="s">
        <v>19856</v>
      </c>
    </row>
    <row r="1763" spans="1:12" x14ac:dyDescent="0.25">
      <c r="A1763" s="820" t="s">
        <v>11565</v>
      </c>
      <c r="B1763" s="824" t="s">
        <v>11566</v>
      </c>
      <c r="C1763" s="820" t="b">
        <v>1</v>
      </c>
      <c r="D1763" s="820" t="b">
        <v>1</v>
      </c>
      <c r="E1763" s="820" t="b">
        <v>0</v>
      </c>
      <c r="F1763" s="820" t="b">
        <v>0</v>
      </c>
      <c r="G1763" s="820" t="b">
        <v>0</v>
      </c>
      <c r="H1763" s="820" t="b">
        <v>0</v>
      </c>
      <c r="I1763" s="820">
        <v>1</v>
      </c>
      <c r="J1763" s="820">
        <v>3</v>
      </c>
      <c r="K1763" s="820" t="s">
        <v>8454</v>
      </c>
      <c r="L1763" s="820" t="s">
        <v>19857</v>
      </c>
    </row>
    <row r="1764" spans="1:12" x14ac:dyDescent="0.25">
      <c r="A1764" s="820" t="s">
        <v>11567</v>
      </c>
      <c r="B1764" s="824" t="s">
        <v>11446</v>
      </c>
      <c r="C1764" s="820" t="b">
        <v>1</v>
      </c>
      <c r="D1764" s="820" t="b">
        <v>1</v>
      </c>
      <c r="E1764" s="820" t="b">
        <v>0</v>
      </c>
      <c r="F1764" s="820" t="b">
        <v>0</v>
      </c>
      <c r="G1764" s="820" t="b">
        <v>0</v>
      </c>
      <c r="H1764" s="820" t="b">
        <v>0</v>
      </c>
      <c r="I1764" s="820">
        <v>1</v>
      </c>
      <c r="J1764" s="820">
        <v>1</v>
      </c>
      <c r="K1764" s="820" t="s">
        <v>8454</v>
      </c>
      <c r="L1764" s="820" t="s">
        <v>19799</v>
      </c>
    </row>
    <row r="1765" spans="1:12" x14ac:dyDescent="0.25">
      <c r="A1765" s="820" t="s">
        <v>11568</v>
      </c>
      <c r="B1765" s="824" t="s">
        <v>11569</v>
      </c>
      <c r="C1765" s="820" t="b">
        <v>1</v>
      </c>
      <c r="D1765" s="820" t="b">
        <v>1</v>
      </c>
      <c r="E1765" s="820" t="b">
        <v>0</v>
      </c>
      <c r="F1765" s="820" t="b">
        <v>0</v>
      </c>
      <c r="G1765" s="820" t="b">
        <v>0</v>
      </c>
      <c r="H1765" s="820" t="b">
        <v>0</v>
      </c>
      <c r="I1765" s="820">
        <v>1</v>
      </c>
      <c r="J1765" s="820">
        <v>1</v>
      </c>
      <c r="K1765" s="820" t="s">
        <v>8454</v>
      </c>
      <c r="L1765" s="820" t="s">
        <v>19858</v>
      </c>
    </row>
    <row r="1766" spans="1:12" x14ac:dyDescent="0.25">
      <c r="A1766" s="820" t="s">
        <v>11570</v>
      </c>
      <c r="B1766" s="824" t="s">
        <v>11571</v>
      </c>
      <c r="C1766" s="820" t="b">
        <v>1</v>
      </c>
      <c r="D1766" s="820" t="b">
        <v>1</v>
      </c>
      <c r="E1766" s="820" t="b">
        <v>0</v>
      </c>
      <c r="F1766" s="820" t="b">
        <v>0</v>
      </c>
      <c r="G1766" s="820" t="b">
        <v>0</v>
      </c>
      <c r="H1766" s="820" t="b">
        <v>0</v>
      </c>
      <c r="I1766" s="820">
        <v>1</v>
      </c>
      <c r="J1766" s="820">
        <v>1</v>
      </c>
      <c r="K1766" s="820" t="s">
        <v>8454</v>
      </c>
      <c r="L1766" s="820" t="s">
        <v>19859</v>
      </c>
    </row>
    <row r="1767" spans="1:12" x14ac:dyDescent="0.25">
      <c r="A1767" s="820" t="s">
        <v>11572</v>
      </c>
      <c r="B1767" s="824" t="s">
        <v>11573</v>
      </c>
      <c r="C1767" s="820" t="b">
        <v>1</v>
      </c>
      <c r="D1767" s="820" t="b">
        <v>1</v>
      </c>
      <c r="E1767" s="820" t="b">
        <v>0</v>
      </c>
      <c r="F1767" s="820" t="b">
        <v>0</v>
      </c>
      <c r="G1767" s="820" t="b">
        <v>0</v>
      </c>
      <c r="H1767" s="820" t="b">
        <v>0</v>
      </c>
      <c r="I1767" s="820">
        <v>1</v>
      </c>
      <c r="J1767" s="820">
        <v>1</v>
      </c>
      <c r="K1767" s="820" t="s">
        <v>8454</v>
      </c>
      <c r="L1767" s="820" t="s">
        <v>19860</v>
      </c>
    </row>
    <row r="1768" spans="1:12" x14ac:dyDescent="0.25">
      <c r="A1768" s="820" t="s">
        <v>11574</v>
      </c>
      <c r="B1768" s="824" t="s">
        <v>11575</v>
      </c>
      <c r="C1768" s="820" t="b">
        <v>1</v>
      </c>
      <c r="D1768" s="820" t="b">
        <v>1</v>
      </c>
      <c r="E1768" s="820" t="b">
        <v>0</v>
      </c>
      <c r="F1768" s="820" t="b">
        <v>0</v>
      </c>
      <c r="G1768" s="820" t="b">
        <v>0</v>
      </c>
      <c r="H1768" s="820" t="b">
        <v>0</v>
      </c>
      <c r="I1768" s="820">
        <v>1</v>
      </c>
      <c r="J1768" s="820">
        <v>225</v>
      </c>
      <c r="K1768" s="820" t="s">
        <v>8454</v>
      </c>
      <c r="L1768" s="820" t="s">
        <v>19861</v>
      </c>
    </row>
    <row r="1769" spans="1:12" x14ac:dyDescent="0.25">
      <c r="A1769" s="820" t="s">
        <v>11576</v>
      </c>
      <c r="B1769" s="824" t="s">
        <v>11577</v>
      </c>
      <c r="C1769" s="820" t="b">
        <v>1</v>
      </c>
      <c r="D1769" s="820" t="b">
        <v>1</v>
      </c>
      <c r="E1769" s="820" t="b">
        <v>0</v>
      </c>
      <c r="F1769" s="820" t="b">
        <v>0</v>
      </c>
      <c r="G1769" s="820" t="b">
        <v>0</v>
      </c>
      <c r="H1769" s="820" t="b">
        <v>0</v>
      </c>
      <c r="I1769" s="820">
        <v>1</v>
      </c>
      <c r="J1769" s="820">
        <v>45</v>
      </c>
      <c r="K1769" s="820" t="s">
        <v>8454</v>
      </c>
      <c r="L1769" s="820" t="s">
        <v>19862</v>
      </c>
    </row>
    <row r="1770" spans="1:12" x14ac:dyDescent="0.25">
      <c r="A1770" s="820" t="s">
        <v>11578</v>
      </c>
      <c r="B1770" s="824" t="s">
        <v>11579</v>
      </c>
      <c r="C1770" s="820" t="b">
        <v>1</v>
      </c>
      <c r="D1770" s="820" t="b">
        <v>1</v>
      </c>
      <c r="E1770" s="820" t="b">
        <v>0</v>
      </c>
      <c r="F1770" s="820" t="b">
        <v>0</v>
      </c>
      <c r="G1770" s="820" t="b">
        <v>0</v>
      </c>
      <c r="H1770" s="820" t="b">
        <v>0</v>
      </c>
      <c r="I1770" s="820">
        <v>1</v>
      </c>
      <c r="J1770" s="820">
        <v>45</v>
      </c>
      <c r="K1770" s="820" t="s">
        <v>8454</v>
      </c>
      <c r="L1770" s="820" t="s">
        <v>19863</v>
      </c>
    </row>
    <row r="1771" spans="1:12" x14ac:dyDescent="0.25">
      <c r="A1771" s="820" t="s">
        <v>11580</v>
      </c>
      <c r="B1771" s="824" t="s">
        <v>11581</v>
      </c>
      <c r="C1771" s="820" t="b">
        <v>1</v>
      </c>
      <c r="D1771" s="820" t="b">
        <v>1</v>
      </c>
      <c r="E1771" s="820" t="b">
        <v>0</v>
      </c>
      <c r="F1771" s="820" t="b">
        <v>0</v>
      </c>
      <c r="G1771" s="820" t="b">
        <v>0</v>
      </c>
      <c r="H1771" s="820" t="b">
        <v>0</v>
      </c>
      <c r="I1771" s="820">
        <v>1</v>
      </c>
      <c r="J1771" s="820">
        <v>5</v>
      </c>
      <c r="K1771" s="820" t="s">
        <v>8454</v>
      </c>
      <c r="L1771" s="820" t="s">
        <v>19864</v>
      </c>
    </row>
    <row r="1772" spans="1:12" x14ac:dyDescent="0.25">
      <c r="A1772" s="820" t="s">
        <v>11582</v>
      </c>
      <c r="B1772" s="824" t="s">
        <v>11583</v>
      </c>
      <c r="C1772" s="820" t="b">
        <v>1</v>
      </c>
      <c r="D1772" s="820" t="b">
        <v>1</v>
      </c>
      <c r="E1772" s="820" t="b">
        <v>0</v>
      </c>
      <c r="F1772" s="820" t="b">
        <v>0</v>
      </c>
      <c r="G1772" s="820" t="b">
        <v>0</v>
      </c>
      <c r="H1772" s="820" t="b">
        <v>0</v>
      </c>
      <c r="I1772" s="820">
        <v>1</v>
      </c>
      <c r="J1772" s="820">
        <v>5</v>
      </c>
      <c r="K1772" s="820" t="s">
        <v>8454</v>
      </c>
      <c r="L1772" s="820" t="s">
        <v>19865</v>
      </c>
    </row>
    <row r="1773" spans="1:12" x14ac:dyDescent="0.25">
      <c r="A1773" s="820" t="s">
        <v>11584</v>
      </c>
      <c r="B1773" s="824" t="s">
        <v>11585</v>
      </c>
      <c r="C1773" s="820" t="b">
        <v>1</v>
      </c>
      <c r="D1773" s="820" t="b">
        <v>1</v>
      </c>
      <c r="E1773" s="820" t="b">
        <v>0</v>
      </c>
      <c r="F1773" s="820" t="b">
        <v>0</v>
      </c>
      <c r="G1773" s="820" t="b">
        <v>0</v>
      </c>
      <c r="H1773" s="820" t="b">
        <v>0</v>
      </c>
      <c r="I1773" s="820">
        <v>1</v>
      </c>
      <c r="J1773" s="820">
        <v>5</v>
      </c>
      <c r="K1773" s="820" t="s">
        <v>8454</v>
      </c>
      <c r="L1773" s="820" t="s">
        <v>19866</v>
      </c>
    </row>
    <row r="1774" spans="1:12" x14ac:dyDescent="0.25">
      <c r="A1774" s="820" t="s">
        <v>11586</v>
      </c>
      <c r="B1774" s="824" t="s">
        <v>11587</v>
      </c>
      <c r="C1774" s="820" t="b">
        <v>1</v>
      </c>
      <c r="D1774" s="820" t="b">
        <v>1</v>
      </c>
      <c r="E1774" s="820" t="b">
        <v>0</v>
      </c>
      <c r="F1774" s="820" t="b">
        <v>0</v>
      </c>
      <c r="G1774" s="820" t="b">
        <v>0</v>
      </c>
      <c r="H1774" s="820" t="b">
        <v>0</v>
      </c>
      <c r="I1774" s="820">
        <v>1</v>
      </c>
      <c r="J1774" s="820">
        <v>315</v>
      </c>
      <c r="K1774" s="820" t="s">
        <v>8454</v>
      </c>
      <c r="L1774" s="820" t="s">
        <v>19867</v>
      </c>
    </row>
    <row r="1775" spans="1:12" x14ac:dyDescent="0.25">
      <c r="A1775" s="820" t="s">
        <v>11588</v>
      </c>
      <c r="B1775" s="824" t="s">
        <v>11589</v>
      </c>
      <c r="C1775" s="820" t="b">
        <v>1</v>
      </c>
      <c r="D1775" s="820" t="b">
        <v>1</v>
      </c>
      <c r="E1775" s="820" t="b">
        <v>0</v>
      </c>
      <c r="F1775" s="820" t="b">
        <v>0</v>
      </c>
      <c r="G1775" s="820" t="b">
        <v>0</v>
      </c>
      <c r="H1775" s="820" t="b">
        <v>0</v>
      </c>
      <c r="I1775" s="820">
        <v>1</v>
      </c>
      <c r="J1775" s="820">
        <v>3</v>
      </c>
      <c r="K1775" s="820" t="s">
        <v>8454</v>
      </c>
      <c r="L1775" s="820" t="s">
        <v>19868</v>
      </c>
    </row>
    <row r="1776" spans="1:12" x14ac:dyDescent="0.25">
      <c r="A1776" s="820" t="s">
        <v>11590</v>
      </c>
      <c r="B1776" s="824" t="s">
        <v>11591</v>
      </c>
      <c r="C1776" s="820" t="b">
        <v>1</v>
      </c>
      <c r="D1776" s="820" t="b">
        <v>1</v>
      </c>
      <c r="E1776" s="820" t="b">
        <v>0</v>
      </c>
      <c r="F1776" s="820" t="b">
        <v>0</v>
      </c>
      <c r="G1776" s="820" t="b">
        <v>0</v>
      </c>
      <c r="H1776" s="820" t="b">
        <v>0</v>
      </c>
      <c r="I1776" s="820">
        <v>1</v>
      </c>
      <c r="J1776" s="820">
        <v>1</v>
      </c>
      <c r="K1776" s="820" t="s">
        <v>8454</v>
      </c>
      <c r="L1776" s="820" t="s">
        <v>19869</v>
      </c>
    </row>
    <row r="1777" spans="1:12" x14ac:dyDescent="0.25">
      <c r="A1777" s="820" t="s">
        <v>11592</v>
      </c>
      <c r="B1777" s="824" t="s">
        <v>11573</v>
      </c>
      <c r="C1777" s="820" t="b">
        <v>1</v>
      </c>
      <c r="D1777" s="820" t="b">
        <v>1</v>
      </c>
      <c r="E1777" s="820" t="b">
        <v>0</v>
      </c>
      <c r="F1777" s="820" t="b">
        <v>0</v>
      </c>
      <c r="G1777" s="820" t="b">
        <v>0</v>
      </c>
      <c r="H1777" s="820" t="b">
        <v>0</v>
      </c>
      <c r="I1777" s="820">
        <v>1</v>
      </c>
      <c r="J1777" s="820">
        <v>1</v>
      </c>
      <c r="K1777" s="820" t="s">
        <v>8454</v>
      </c>
      <c r="L1777" s="820" t="s">
        <v>19860</v>
      </c>
    </row>
    <row r="1778" spans="1:12" x14ac:dyDescent="0.25">
      <c r="A1778" s="820" t="s">
        <v>11593</v>
      </c>
      <c r="B1778" s="824" t="s">
        <v>11594</v>
      </c>
      <c r="C1778" s="820" t="b">
        <v>1</v>
      </c>
      <c r="D1778" s="820" t="b">
        <v>1</v>
      </c>
      <c r="E1778" s="820" t="b">
        <v>0</v>
      </c>
      <c r="F1778" s="820" t="b">
        <v>0</v>
      </c>
      <c r="G1778" s="820" t="b">
        <v>0</v>
      </c>
      <c r="H1778" s="820" t="b">
        <v>0</v>
      </c>
      <c r="I1778" s="820">
        <v>1</v>
      </c>
      <c r="J1778" s="820">
        <v>36</v>
      </c>
      <c r="K1778" s="820" t="s">
        <v>8454</v>
      </c>
      <c r="L1778" s="820" t="s">
        <v>19870</v>
      </c>
    </row>
    <row r="1779" spans="1:12" x14ac:dyDescent="0.25">
      <c r="A1779" s="820" t="s">
        <v>11595</v>
      </c>
      <c r="B1779" s="824" t="s">
        <v>11596</v>
      </c>
      <c r="C1779" s="820" t="b">
        <v>1</v>
      </c>
      <c r="D1779" s="820" t="b">
        <v>1</v>
      </c>
      <c r="E1779" s="820" t="b">
        <v>0</v>
      </c>
      <c r="F1779" s="820" t="b">
        <v>0</v>
      </c>
      <c r="G1779" s="820" t="b">
        <v>0</v>
      </c>
      <c r="H1779" s="820" t="b">
        <v>0</v>
      </c>
      <c r="I1779" s="820">
        <v>1</v>
      </c>
      <c r="J1779" s="820">
        <v>9</v>
      </c>
      <c r="K1779" s="820" t="s">
        <v>8454</v>
      </c>
      <c r="L1779" s="820" t="s">
        <v>19871</v>
      </c>
    </row>
    <row r="1780" spans="1:12" x14ac:dyDescent="0.25">
      <c r="A1780" s="820" t="s">
        <v>11597</v>
      </c>
      <c r="B1780" s="824" t="s">
        <v>11598</v>
      </c>
      <c r="C1780" s="820" t="b">
        <v>1</v>
      </c>
      <c r="D1780" s="820" t="b">
        <v>1</v>
      </c>
      <c r="E1780" s="820" t="b">
        <v>0</v>
      </c>
      <c r="F1780" s="820" t="b">
        <v>0</v>
      </c>
      <c r="G1780" s="820" t="b">
        <v>0</v>
      </c>
      <c r="H1780" s="820" t="b">
        <v>0</v>
      </c>
      <c r="I1780" s="820">
        <v>1</v>
      </c>
      <c r="J1780" s="820">
        <v>9</v>
      </c>
      <c r="K1780" s="820" t="s">
        <v>8454</v>
      </c>
      <c r="L1780" s="820" t="s">
        <v>19872</v>
      </c>
    </row>
    <row r="1781" spans="1:12" x14ac:dyDescent="0.25">
      <c r="A1781" s="820" t="s">
        <v>11599</v>
      </c>
      <c r="B1781" s="824" t="s">
        <v>11600</v>
      </c>
      <c r="C1781" s="820" t="b">
        <v>1</v>
      </c>
      <c r="D1781" s="820" t="b">
        <v>1</v>
      </c>
      <c r="E1781" s="820" t="b">
        <v>0</v>
      </c>
      <c r="F1781" s="820" t="b">
        <v>0</v>
      </c>
      <c r="G1781" s="820" t="b">
        <v>0</v>
      </c>
      <c r="H1781" s="820" t="b">
        <v>0</v>
      </c>
      <c r="I1781" s="820">
        <v>1</v>
      </c>
      <c r="J1781" s="820">
        <v>4</v>
      </c>
      <c r="K1781" s="820" t="s">
        <v>8454</v>
      </c>
      <c r="L1781" s="820" t="s">
        <v>19873</v>
      </c>
    </row>
    <row r="1782" spans="1:12" x14ac:dyDescent="0.25">
      <c r="A1782" s="820" t="s">
        <v>11601</v>
      </c>
      <c r="B1782" s="824" t="s">
        <v>11602</v>
      </c>
      <c r="C1782" s="820" t="b">
        <v>1</v>
      </c>
      <c r="D1782" s="820" t="b">
        <v>1</v>
      </c>
      <c r="E1782" s="820" t="b">
        <v>0</v>
      </c>
      <c r="F1782" s="820" t="b">
        <v>0</v>
      </c>
      <c r="G1782" s="820" t="b">
        <v>0</v>
      </c>
      <c r="H1782" s="820" t="b">
        <v>0</v>
      </c>
      <c r="I1782" s="820">
        <v>1</v>
      </c>
      <c r="J1782" s="820">
        <v>4</v>
      </c>
      <c r="K1782" s="820" t="s">
        <v>8454</v>
      </c>
      <c r="L1782" s="820" t="s">
        <v>19874</v>
      </c>
    </row>
    <row r="1783" spans="1:12" x14ac:dyDescent="0.25">
      <c r="A1783" s="820" t="s">
        <v>11603</v>
      </c>
      <c r="B1783" s="824" t="s">
        <v>11604</v>
      </c>
      <c r="C1783" s="820" t="b">
        <v>1</v>
      </c>
      <c r="D1783" s="820" t="b">
        <v>1</v>
      </c>
      <c r="E1783" s="820" t="b">
        <v>0</v>
      </c>
      <c r="F1783" s="820" t="b">
        <v>0</v>
      </c>
      <c r="G1783" s="820" t="b">
        <v>0</v>
      </c>
      <c r="H1783" s="820" t="b">
        <v>0</v>
      </c>
      <c r="I1783" s="820">
        <v>1</v>
      </c>
      <c r="J1783" s="820">
        <v>4</v>
      </c>
      <c r="K1783" s="820" t="s">
        <v>8454</v>
      </c>
      <c r="L1783" s="820" t="s">
        <v>19875</v>
      </c>
    </row>
    <row r="1784" spans="1:12" x14ac:dyDescent="0.25">
      <c r="A1784" s="820" t="s">
        <v>11605</v>
      </c>
      <c r="B1784" s="824" t="s">
        <v>11606</v>
      </c>
      <c r="C1784" s="820" t="b">
        <v>1</v>
      </c>
      <c r="D1784" s="820" t="b">
        <v>1</v>
      </c>
      <c r="E1784" s="820" t="b">
        <v>0</v>
      </c>
      <c r="F1784" s="820" t="b">
        <v>0</v>
      </c>
      <c r="G1784" s="820" t="b">
        <v>0</v>
      </c>
      <c r="H1784" s="820" t="b">
        <v>0</v>
      </c>
      <c r="I1784" s="820">
        <v>1</v>
      </c>
      <c r="J1784" s="820">
        <v>54</v>
      </c>
      <c r="K1784" s="820" t="s">
        <v>8454</v>
      </c>
      <c r="L1784" s="820" t="s">
        <v>19876</v>
      </c>
    </row>
    <row r="1785" spans="1:12" x14ac:dyDescent="0.25">
      <c r="A1785" s="820" t="s">
        <v>11607</v>
      </c>
      <c r="B1785" s="824" t="s">
        <v>11608</v>
      </c>
      <c r="C1785" s="820" t="b">
        <v>1</v>
      </c>
      <c r="D1785" s="820" t="b">
        <v>1</v>
      </c>
      <c r="E1785" s="820" t="b">
        <v>0</v>
      </c>
      <c r="F1785" s="820" t="b">
        <v>0</v>
      </c>
      <c r="G1785" s="820" t="b">
        <v>0</v>
      </c>
      <c r="H1785" s="820" t="b">
        <v>0</v>
      </c>
      <c r="I1785" s="820">
        <v>1</v>
      </c>
      <c r="J1785" s="820">
        <v>3</v>
      </c>
      <c r="K1785" s="820" t="s">
        <v>8454</v>
      </c>
      <c r="L1785" s="820" t="s">
        <v>19877</v>
      </c>
    </row>
    <row r="1786" spans="1:12" x14ac:dyDescent="0.25">
      <c r="A1786" s="820" t="s">
        <v>11609</v>
      </c>
      <c r="B1786" s="824" t="s">
        <v>11610</v>
      </c>
      <c r="C1786" s="820" t="b">
        <v>1</v>
      </c>
      <c r="D1786" s="820" t="b">
        <v>1</v>
      </c>
      <c r="E1786" s="820" t="b">
        <v>0</v>
      </c>
      <c r="F1786" s="820" t="b">
        <v>0</v>
      </c>
      <c r="G1786" s="820" t="b">
        <v>0</v>
      </c>
      <c r="H1786" s="820" t="b">
        <v>0</v>
      </c>
      <c r="I1786" s="820">
        <v>1</v>
      </c>
      <c r="J1786" s="820">
        <v>1</v>
      </c>
      <c r="K1786" s="820" t="s">
        <v>8454</v>
      </c>
      <c r="L1786" s="820" t="s">
        <v>19878</v>
      </c>
    </row>
    <row r="1787" spans="1:12" x14ac:dyDescent="0.25">
      <c r="A1787" s="820" t="s">
        <v>11611</v>
      </c>
      <c r="B1787" s="824" t="s">
        <v>11573</v>
      </c>
      <c r="C1787" s="820" t="b">
        <v>1</v>
      </c>
      <c r="D1787" s="820" t="b">
        <v>1</v>
      </c>
      <c r="E1787" s="820" t="b">
        <v>0</v>
      </c>
      <c r="F1787" s="820" t="b">
        <v>0</v>
      </c>
      <c r="G1787" s="820" t="b">
        <v>0</v>
      </c>
      <c r="H1787" s="820" t="b">
        <v>0</v>
      </c>
      <c r="I1787" s="820">
        <v>1</v>
      </c>
      <c r="J1787" s="820">
        <v>1</v>
      </c>
      <c r="K1787" s="820" t="s">
        <v>8454</v>
      </c>
      <c r="L1787" s="820" t="s">
        <v>19860</v>
      </c>
    </row>
    <row r="1788" spans="1:12" x14ac:dyDescent="0.25">
      <c r="A1788" s="820" t="s">
        <v>11612</v>
      </c>
      <c r="B1788" s="824" t="s">
        <v>11613</v>
      </c>
      <c r="C1788" s="820" t="b">
        <v>1</v>
      </c>
      <c r="D1788" s="820" t="b">
        <v>1</v>
      </c>
      <c r="E1788" s="820" t="b">
        <v>0</v>
      </c>
      <c r="F1788" s="820" t="b">
        <v>0</v>
      </c>
      <c r="G1788" s="820" t="b">
        <v>0</v>
      </c>
      <c r="H1788" s="820" t="b">
        <v>0</v>
      </c>
      <c r="I1788" s="820">
        <v>1</v>
      </c>
      <c r="J1788" s="820">
        <v>90</v>
      </c>
      <c r="K1788" s="820" t="s">
        <v>8454</v>
      </c>
      <c r="L1788" s="820" t="s">
        <v>19879</v>
      </c>
    </row>
    <row r="1789" spans="1:12" x14ac:dyDescent="0.25">
      <c r="A1789" s="820" t="s">
        <v>11614</v>
      </c>
      <c r="B1789" s="824" t="s">
        <v>11615</v>
      </c>
      <c r="C1789" s="820" t="b">
        <v>1</v>
      </c>
      <c r="D1789" s="820" t="b">
        <v>1</v>
      </c>
      <c r="E1789" s="820" t="b">
        <v>0</v>
      </c>
      <c r="F1789" s="820" t="b">
        <v>0</v>
      </c>
      <c r="G1789" s="820" t="b">
        <v>0</v>
      </c>
      <c r="H1789" s="820" t="b">
        <v>0</v>
      </c>
      <c r="I1789" s="820">
        <v>1</v>
      </c>
      <c r="J1789" s="820">
        <v>15</v>
      </c>
      <c r="K1789" s="820" t="s">
        <v>8454</v>
      </c>
      <c r="L1789" s="820" t="s">
        <v>19880</v>
      </c>
    </row>
    <row r="1790" spans="1:12" x14ac:dyDescent="0.25">
      <c r="A1790" s="820" t="s">
        <v>11616</v>
      </c>
      <c r="B1790" s="824" t="s">
        <v>11617</v>
      </c>
      <c r="C1790" s="820" t="b">
        <v>1</v>
      </c>
      <c r="D1790" s="820" t="b">
        <v>1</v>
      </c>
      <c r="E1790" s="820" t="b">
        <v>0</v>
      </c>
      <c r="F1790" s="820" t="b">
        <v>0</v>
      </c>
      <c r="G1790" s="820" t="b">
        <v>0</v>
      </c>
      <c r="H1790" s="820" t="b">
        <v>0</v>
      </c>
      <c r="I1790" s="820">
        <v>1</v>
      </c>
      <c r="J1790" s="820">
        <v>15</v>
      </c>
      <c r="K1790" s="820" t="s">
        <v>8454</v>
      </c>
      <c r="L1790" s="820" t="s">
        <v>19881</v>
      </c>
    </row>
    <row r="1791" spans="1:12" x14ac:dyDescent="0.25">
      <c r="A1791" s="820" t="s">
        <v>11618</v>
      </c>
      <c r="B1791" s="824" t="s">
        <v>11619</v>
      </c>
      <c r="C1791" s="820" t="b">
        <v>1</v>
      </c>
      <c r="D1791" s="820" t="b">
        <v>1</v>
      </c>
      <c r="E1791" s="820" t="b">
        <v>0</v>
      </c>
      <c r="F1791" s="820" t="b">
        <v>0</v>
      </c>
      <c r="G1791" s="820" t="b">
        <v>0</v>
      </c>
      <c r="H1791" s="820" t="b">
        <v>0</v>
      </c>
      <c r="I1791" s="820">
        <v>1</v>
      </c>
      <c r="J1791" s="820">
        <v>12</v>
      </c>
      <c r="K1791" s="820" t="s">
        <v>8454</v>
      </c>
      <c r="L1791" s="820" t="s">
        <v>19882</v>
      </c>
    </row>
    <row r="1792" spans="1:12" x14ac:dyDescent="0.25">
      <c r="A1792" s="820" t="s">
        <v>11620</v>
      </c>
      <c r="B1792" s="824" t="s">
        <v>11621</v>
      </c>
      <c r="C1792" s="820" t="b">
        <v>1</v>
      </c>
      <c r="D1792" s="820" t="b">
        <v>1</v>
      </c>
      <c r="E1792" s="820" t="b">
        <v>0</v>
      </c>
      <c r="F1792" s="820" t="b">
        <v>0</v>
      </c>
      <c r="G1792" s="820" t="b">
        <v>0</v>
      </c>
      <c r="H1792" s="820" t="b">
        <v>0</v>
      </c>
      <c r="I1792" s="820">
        <v>1</v>
      </c>
      <c r="J1792" s="820">
        <v>6</v>
      </c>
      <c r="K1792" s="820" t="s">
        <v>8454</v>
      </c>
      <c r="L1792" s="820" t="s">
        <v>19883</v>
      </c>
    </row>
    <row r="1793" spans="1:12" x14ac:dyDescent="0.25">
      <c r="A1793" s="820" t="s">
        <v>11622</v>
      </c>
      <c r="B1793" s="824" t="s">
        <v>11623</v>
      </c>
      <c r="C1793" s="820" t="b">
        <v>1</v>
      </c>
      <c r="D1793" s="820" t="b">
        <v>1</v>
      </c>
      <c r="E1793" s="820" t="b">
        <v>0</v>
      </c>
      <c r="F1793" s="820" t="b">
        <v>0</v>
      </c>
      <c r="G1793" s="820" t="b">
        <v>0</v>
      </c>
      <c r="H1793" s="820" t="b">
        <v>0</v>
      </c>
      <c r="I1793" s="820">
        <v>1</v>
      </c>
      <c r="J1793" s="820">
        <v>12</v>
      </c>
      <c r="K1793" s="820" t="s">
        <v>8454</v>
      </c>
      <c r="L1793" s="820" t="s">
        <v>19884</v>
      </c>
    </row>
    <row r="1794" spans="1:12" x14ac:dyDescent="0.25">
      <c r="A1794" s="820" t="s">
        <v>11624</v>
      </c>
      <c r="B1794" s="824" t="s">
        <v>11625</v>
      </c>
      <c r="C1794" s="820" t="b">
        <v>1</v>
      </c>
      <c r="D1794" s="820" t="b">
        <v>1</v>
      </c>
      <c r="E1794" s="820" t="b">
        <v>0</v>
      </c>
      <c r="F1794" s="820" t="b">
        <v>0</v>
      </c>
      <c r="G1794" s="820" t="b">
        <v>0</v>
      </c>
      <c r="H1794" s="820" t="b">
        <v>0</v>
      </c>
      <c r="I1794" s="820">
        <v>1</v>
      </c>
      <c r="J1794" s="820">
        <v>90</v>
      </c>
      <c r="K1794" s="820" t="s">
        <v>8454</v>
      </c>
      <c r="L1794" s="820" t="s">
        <v>19885</v>
      </c>
    </row>
    <row r="1795" spans="1:12" x14ac:dyDescent="0.25">
      <c r="A1795" s="820" t="s">
        <v>11626</v>
      </c>
      <c r="B1795" s="824" t="s">
        <v>11627</v>
      </c>
      <c r="C1795" s="820" t="b">
        <v>1</v>
      </c>
      <c r="D1795" s="820" t="b">
        <v>1</v>
      </c>
      <c r="E1795" s="820" t="b">
        <v>0</v>
      </c>
      <c r="F1795" s="820" t="b">
        <v>0</v>
      </c>
      <c r="G1795" s="820" t="b">
        <v>0</v>
      </c>
      <c r="H1795" s="820" t="b">
        <v>0</v>
      </c>
      <c r="I1795" s="820">
        <v>1</v>
      </c>
      <c r="J1795" s="820">
        <v>3</v>
      </c>
      <c r="K1795" s="820" t="s">
        <v>8454</v>
      </c>
      <c r="L1795" s="820" t="s">
        <v>19886</v>
      </c>
    </row>
    <row r="1796" spans="1:12" x14ac:dyDescent="0.25">
      <c r="A1796" s="820" t="s">
        <v>11628</v>
      </c>
      <c r="B1796" s="824" t="s">
        <v>11629</v>
      </c>
      <c r="C1796" s="820" t="b">
        <v>1</v>
      </c>
      <c r="D1796" s="820" t="b">
        <v>1</v>
      </c>
      <c r="E1796" s="820" t="b">
        <v>0</v>
      </c>
      <c r="F1796" s="820" t="b">
        <v>0</v>
      </c>
      <c r="G1796" s="820" t="b">
        <v>0</v>
      </c>
      <c r="H1796" s="820" t="b">
        <v>0</v>
      </c>
      <c r="I1796" s="820">
        <v>1</v>
      </c>
      <c r="J1796" s="820">
        <v>1</v>
      </c>
      <c r="K1796" s="820" t="s">
        <v>8454</v>
      </c>
      <c r="L1796" s="820" t="s">
        <v>19887</v>
      </c>
    </row>
    <row r="1797" spans="1:12" x14ac:dyDescent="0.25">
      <c r="A1797" s="820" t="s">
        <v>11630</v>
      </c>
      <c r="B1797" s="824" t="s">
        <v>11631</v>
      </c>
      <c r="C1797" s="820" t="b">
        <v>1</v>
      </c>
      <c r="D1797" s="820" t="b">
        <v>1</v>
      </c>
      <c r="E1797" s="820" t="b">
        <v>0</v>
      </c>
      <c r="F1797" s="820" t="b">
        <v>0</v>
      </c>
      <c r="G1797" s="820" t="b">
        <v>0</v>
      </c>
      <c r="H1797" s="820" t="b">
        <v>0</v>
      </c>
      <c r="I1797" s="820">
        <v>1</v>
      </c>
      <c r="J1797" s="820">
        <v>1</v>
      </c>
      <c r="K1797" s="820" t="s">
        <v>8454</v>
      </c>
      <c r="L1797" s="820" t="s">
        <v>19888</v>
      </c>
    </row>
    <row r="1798" spans="1:12" x14ac:dyDescent="0.25">
      <c r="A1798" s="820" t="s">
        <v>11632</v>
      </c>
      <c r="B1798" s="824" t="s">
        <v>11633</v>
      </c>
      <c r="C1798" s="820" t="b">
        <v>1</v>
      </c>
      <c r="D1798" s="820" t="b">
        <v>1</v>
      </c>
      <c r="E1798" s="820" t="b">
        <v>0</v>
      </c>
      <c r="F1798" s="820" t="b">
        <v>0</v>
      </c>
      <c r="G1798" s="820" t="b">
        <v>0</v>
      </c>
      <c r="H1798" s="820" t="b">
        <v>0</v>
      </c>
      <c r="I1798" s="820">
        <v>1</v>
      </c>
      <c r="J1798" s="820">
        <v>8</v>
      </c>
      <c r="K1798" s="820" t="s">
        <v>8454</v>
      </c>
      <c r="L1798" s="820" t="s">
        <v>19889</v>
      </c>
    </row>
    <row r="1799" spans="1:12" x14ac:dyDescent="0.25">
      <c r="A1799" s="820" t="s">
        <v>11634</v>
      </c>
      <c r="B1799" s="824" t="s">
        <v>11635</v>
      </c>
      <c r="C1799" s="820" t="b">
        <v>1</v>
      </c>
      <c r="D1799" s="820" t="b">
        <v>1</v>
      </c>
      <c r="E1799" s="820" t="b">
        <v>0</v>
      </c>
      <c r="F1799" s="820" t="b">
        <v>0</v>
      </c>
      <c r="G1799" s="820" t="b">
        <v>0</v>
      </c>
      <c r="H1799" s="820" t="b">
        <v>0</v>
      </c>
      <c r="I1799" s="820">
        <v>1</v>
      </c>
      <c r="J1799" s="820">
        <v>2</v>
      </c>
      <c r="K1799" s="820" t="s">
        <v>8454</v>
      </c>
      <c r="L1799" s="820" t="s">
        <v>19890</v>
      </c>
    </row>
    <row r="1800" spans="1:12" x14ac:dyDescent="0.25">
      <c r="A1800" s="820" t="s">
        <v>11636</v>
      </c>
      <c r="B1800" s="824" t="s">
        <v>11637</v>
      </c>
      <c r="C1800" s="820" t="b">
        <v>1</v>
      </c>
      <c r="D1800" s="820" t="b">
        <v>1</v>
      </c>
      <c r="E1800" s="820" t="b">
        <v>0</v>
      </c>
      <c r="F1800" s="820" t="b">
        <v>0</v>
      </c>
      <c r="G1800" s="820" t="b">
        <v>0</v>
      </c>
      <c r="H1800" s="820" t="b">
        <v>0</v>
      </c>
      <c r="I1800" s="820">
        <v>1</v>
      </c>
      <c r="J1800" s="820">
        <v>2</v>
      </c>
      <c r="K1800" s="820" t="s">
        <v>8454</v>
      </c>
      <c r="L1800" s="820" t="s">
        <v>19891</v>
      </c>
    </row>
    <row r="1801" spans="1:12" x14ac:dyDescent="0.25">
      <c r="A1801" s="820" t="s">
        <v>11638</v>
      </c>
      <c r="B1801" s="824" t="s">
        <v>11639</v>
      </c>
      <c r="C1801" s="820" t="b">
        <v>1</v>
      </c>
      <c r="D1801" s="820" t="b">
        <v>1</v>
      </c>
      <c r="E1801" s="820" t="b">
        <v>0</v>
      </c>
      <c r="F1801" s="820" t="b">
        <v>0</v>
      </c>
      <c r="G1801" s="820" t="b">
        <v>0</v>
      </c>
      <c r="H1801" s="820" t="b">
        <v>0</v>
      </c>
      <c r="I1801" s="820">
        <v>1</v>
      </c>
      <c r="J1801" s="820">
        <v>8</v>
      </c>
      <c r="K1801" s="820" t="s">
        <v>8454</v>
      </c>
      <c r="L1801" s="820" t="s">
        <v>19892</v>
      </c>
    </row>
    <row r="1802" spans="1:12" x14ac:dyDescent="0.25">
      <c r="A1802" s="820" t="s">
        <v>11640</v>
      </c>
      <c r="B1802" s="824" t="s">
        <v>11641</v>
      </c>
      <c r="C1802" s="820" t="b">
        <v>1</v>
      </c>
      <c r="D1802" s="820" t="b">
        <v>1</v>
      </c>
      <c r="E1802" s="820" t="b">
        <v>0</v>
      </c>
      <c r="F1802" s="820" t="b">
        <v>0</v>
      </c>
      <c r="G1802" s="820" t="b">
        <v>0</v>
      </c>
      <c r="H1802" s="820" t="b">
        <v>0</v>
      </c>
      <c r="I1802" s="820">
        <v>1</v>
      </c>
      <c r="J1802" s="820">
        <v>4</v>
      </c>
      <c r="K1802" s="820" t="s">
        <v>8454</v>
      </c>
      <c r="L1802" s="820" t="s">
        <v>19893</v>
      </c>
    </row>
    <row r="1803" spans="1:12" x14ac:dyDescent="0.25">
      <c r="A1803" s="820" t="s">
        <v>11642</v>
      </c>
      <c r="B1803" s="824" t="s">
        <v>11643</v>
      </c>
      <c r="C1803" s="820" t="b">
        <v>1</v>
      </c>
      <c r="D1803" s="820" t="b">
        <v>1</v>
      </c>
      <c r="E1803" s="820" t="b">
        <v>0</v>
      </c>
      <c r="F1803" s="820" t="b">
        <v>0</v>
      </c>
      <c r="G1803" s="820" t="b">
        <v>0</v>
      </c>
      <c r="H1803" s="820" t="b">
        <v>0</v>
      </c>
      <c r="I1803" s="820">
        <v>1</v>
      </c>
      <c r="J1803" s="820">
        <v>8</v>
      </c>
      <c r="K1803" s="820" t="s">
        <v>8454</v>
      </c>
      <c r="L1803" s="820" t="s">
        <v>19894</v>
      </c>
    </row>
    <row r="1804" spans="1:12" x14ac:dyDescent="0.25">
      <c r="A1804" s="820" t="s">
        <v>11644</v>
      </c>
      <c r="B1804" s="824" t="s">
        <v>11645</v>
      </c>
      <c r="C1804" s="820" t="b">
        <v>1</v>
      </c>
      <c r="D1804" s="820" t="b">
        <v>1</v>
      </c>
      <c r="E1804" s="820" t="b">
        <v>0</v>
      </c>
      <c r="F1804" s="820" t="b">
        <v>0</v>
      </c>
      <c r="G1804" s="820" t="b">
        <v>0</v>
      </c>
      <c r="H1804" s="820" t="b">
        <v>0</v>
      </c>
      <c r="I1804" s="820">
        <v>1</v>
      </c>
      <c r="J1804" s="820">
        <v>10</v>
      </c>
      <c r="K1804" s="820" t="s">
        <v>8454</v>
      </c>
      <c r="L1804" s="820" t="s">
        <v>19895</v>
      </c>
    </row>
    <row r="1805" spans="1:12" x14ac:dyDescent="0.25">
      <c r="A1805" s="820" t="s">
        <v>11646</v>
      </c>
      <c r="B1805" s="824" t="s">
        <v>11647</v>
      </c>
      <c r="C1805" s="820" t="b">
        <v>1</v>
      </c>
      <c r="D1805" s="820" t="b">
        <v>1</v>
      </c>
      <c r="E1805" s="820" t="b">
        <v>0</v>
      </c>
      <c r="F1805" s="820" t="b">
        <v>0</v>
      </c>
      <c r="G1805" s="820" t="b">
        <v>0</v>
      </c>
      <c r="H1805" s="820" t="b">
        <v>0</v>
      </c>
      <c r="I1805" s="820">
        <v>1</v>
      </c>
      <c r="J1805" s="820">
        <v>3</v>
      </c>
      <c r="K1805" s="820" t="s">
        <v>8454</v>
      </c>
      <c r="L1805" s="820" t="s">
        <v>19896</v>
      </c>
    </row>
    <row r="1806" spans="1:12" x14ac:dyDescent="0.25">
      <c r="A1806" s="820" t="s">
        <v>11648</v>
      </c>
      <c r="B1806" s="824" t="s">
        <v>11649</v>
      </c>
      <c r="C1806" s="820" t="b">
        <v>1</v>
      </c>
      <c r="D1806" s="820" t="b">
        <v>1</v>
      </c>
      <c r="E1806" s="820" t="b">
        <v>0</v>
      </c>
      <c r="F1806" s="820" t="b">
        <v>0</v>
      </c>
      <c r="G1806" s="820" t="b">
        <v>0</v>
      </c>
      <c r="H1806" s="820" t="b">
        <v>0</v>
      </c>
      <c r="I1806" s="820">
        <v>1</v>
      </c>
      <c r="J1806" s="820">
        <v>1</v>
      </c>
      <c r="K1806" s="820" t="s">
        <v>8454</v>
      </c>
      <c r="L1806" s="820" t="s">
        <v>19897</v>
      </c>
    </row>
    <row r="1807" spans="1:12" x14ac:dyDescent="0.25">
      <c r="A1807" s="820" t="s">
        <v>11650</v>
      </c>
      <c r="B1807" s="824" t="s">
        <v>11651</v>
      </c>
      <c r="C1807" s="820" t="b">
        <v>1</v>
      </c>
      <c r="D1807" s="820" t="b">
        <v>1</v>
      </c>
      <c r="E1807" s="820" t="b">
        <v>0</v>
      </c>
      <c r="F1807" s="820" t="b">
        <v>0</v>
      </c>
      <c r="G1807" s="820" t="b">
        <v>0</v>
      </c>
      <c r="H1807" s="820" t="b">
        <v>0</v>
      </c>
      <c r="I1807" s="820">
        <v>1</v>
      </c>
      <c r="J1807" s="820">
        <v>1</v>
      </c>
      <c r="K1807" s="820" t="s">
        <v>8454</v>
      </c>
      <c r="L1807" s="820" t="s">
        <v>19898</v>
      </c>
    </row>
    <row r="1808" spans="1:12" x14ac:dyDescent="0.25">
      <c r="A1808" s="820" t="s">
        <v>11652</v>
      </c>
      <c r="B1808" s="824" t="s">
        <v>11653</v>
      </c>
      <c r="C1808" s="820" t="b">
        <v>1</v>
      </c>
      <c r="D1808" s="820" t="b">
        <v>1</v>
      </c>
      <c r="E1808" s="820" t="b">
        <v>0</v>
      </c>
      <c r="F1808" s="820" t="b">
        <v>0</v>
      </c>
      <c r="G1808" s="820" t="b">
        <v>0</v>
      </c>
      <c r="H1808" s="820" t="b">
        <v>0</v>
      </c>
      <c r="I1808" s="820">
        <v>1</v>
      </c>
      <c r="J1808" s="820">
        <v>4</v>
      </c>
      <c r="K1808" s="820" t="s">
        <v>8454</v>
      </c>
      <c r="L1808" s="820" t="s">
        <v>19899</v>
      </c>
    </row>
    <row r="1809" spans="1:12" x14ac:dyDescent="0.25">
      <c r="A1809" s="820" t="s">
        <v>11654</v>
      </c>
      <c r="B1809" s="824" t="s">
        <v>11655</v>
      </c>
      <c r="C1809" s="820" t="b">
        <v>1</v>
      </c>
      <c r="D1809" s="820" t="b">
        <v>1</v>
      </c>
      <c r="E1809" s="820" t="b">
        <v>0</v>
      </c>
      <c r="F1809" s="820" t="b">
        <v>0</v>
      </c>
      <c r="G1809" s="820" t="b">
        <v>0</v>
      </c>
      <c r="H1809" s="820" t="b">
        <v>0</v>
      </c>
      <c r="I1809" s="820">
        <v>1</v>
      </c>
      <c r="J1809" s="820">
        <v>4</v>
      </c>
      <c r="K1809" s="820" t="s">
        <v>8454</v>
      </c>
      <c r="L1809" s="820" t="s">
        <v>19900</v>
      </c>
    </row>
    <row r="1810" spans="1:12" x14ac:dyDescent="0.25">
      <c r="A1810" s="820" t="s">
        <v>11656</v>
      </c>
      <c r="B1810" s="824" t="s">
        <v>11657</v>
      </c>
      <c r="C1810" s="820" t="b">
        <v>1</v>
      </c>
      <c r="D1810" s="820" t="b">
        <v>1</v>
      </c>
      <c r="E1810" s="820" t="b">
        <v>0</v>
      </c>
      <c r="F1810" s="820" t="b">
        <v>0</v>
      </c>
      <c r="G1810" s="820" t="b">
        <v>0</v>
      </c>
      <c r="H1810" s="820" t="b">
        <v>0</v>
      </c>
      <c r="I1810" s="820">
        <v>1</v>
      </c>
      <c r="J1810" s="820">
        <v>4</v>
      </c>
      <c r="K1810" s="820" t="s">
        <v>8454</v>
      </c>
      <c r="L1810" s="820" t="s">
        <v>19901</v>
      </c>
    </row>
    <row r="1811" spans="1:12" x14ac:dyDescent="0.25">
      <c r="A1811" s="820" t="s">
        <v>11658</v>
      </c>
      <c r="B1811" s="824" t="s">
        <v>11659</v>
      </c>
      <c r="C1811" s="820" t="b">
        <v>1</v>
      </c>
      <c r="D1811" s="820" t="b">
        <v>1</v>
      </c>
      <c r="E1811" s="820" t="b">
        <v>0</v>
      </c>
      <c r="F1811" s="820" t="b">
        <v>0</v>
      </c>
      <c r="G1811" s="820" t="b">
        <v>0</v>
      </c>
      <c r="H1811" s="820" t="b">
        <v>0</v>
      </c>
      <c r="I1811" s="820">
        <v>1</v>
      </c>
      <c r="J1811" s="820">
        <v>1</v>
      </c>
      <c r="K1811" s="820" t="s">
        <v>8454</v>
      </c>
      <c r="L1811" s="820" t="s">
        <v>19902</v>
      </c>
    </row>
    <row r="1812" spans="1:12" x14ac:dyDescent="0.25">
      <c r="A1812" s="820" t="s">
        <v>11660</v>
      </c>
      <c r="B1812" s="824" t="s">
        <v>11661</v>
      </c>
      <c r="C1812" s="820" t="b">
        <v>1</v>
      </c>
      <c r="D1812" s="820" t="b">
        <v>1</v>
      </c>
      <c r="E1812" s="820" t="b">
        <v>0</v>
      </c>
      <c r="F1812" s="820" t="b">
        <v>0</v>
      </c>
      <c r="G1812" s="820" t="b">
        <v>0</v>
      </c>
      <c r="H1812" s="820" t="b">
        <v>0</v>
      </c>
      <c r="I1812" s="820">
        <v>1</v>
      </c>
      <c r="J1812" s="820">
        <v>20</v>
      </c>
      <c r="K1812" s="820" t="s">
        <v>8454</v>
      </c>
      <c r="L1812" s="820" t="s">
        <v>19903</v>
      </c>
    </row>
    <row r="1813" spans="1:12" x14ac:dyDescent="0.25">
      <c r="A1813" s="820" t="s">
        <v>11662</v>
      </c>
      <c r="B1813" s="824" t="s">
        <v>11663</v>
      </c>
      <c r="C1813" s="820" t="b">
        <v>1</v>
      </c>
      <c r="D1813" s="820" t="b">
        <v>1</v>
      </c>
      <c r="E1813" s="820" t="b">
        <v>0</v>
      </c>
      <c r="F1813" s="820" t="b">
        <v>0</v>
      </c>
      <c r="G1813" s="820" t="b">
        <v>0</v>
      </c>
      <c r="H1813" s="820" t="b">
        <v>0</v>
      </c>
      <c r="I1813" s="820">
        <v>1</v>
      </c>
      <c r="J1813" s="820">
        <v>2</v>
      </c>
      <c r="K1813" s="820" t="s">
        <v>8454</v>
      </c>
      <c r="L1813" s="820" t="s">
        <v>19904</v>
      </c>
    </row>
    <row r="1814" spans="1:12" x14ac:dyDescent="0.25">
      <c r="A1814" s="820" t="s">
        <v>11664</v>
      </c>
      <c r="B1814" s="824" t="s">
        <v>11665</v>
      </c>
      <c r="C1814" s="820" t="b">
        <v>1</v>
      </c>
      <c r="D1814" s="820" t="b">
        <v>1</v>
      </c>
      <c r="E1814" s="820" t="b">
        <v>0</v>
      </c>
      <c r="F1814" s="820" t="b">
        <v>0</v>
      </c>
      <c r="G1814" s="820" t="b">
        <v>0</v>
      </c>
      <c r="H1814" s="820" t="b">
        <v>0</v>
      </c>
      <c r="I1814" s="820">
        <v>1</v>
      </c>
      <c r="J1814" s="820">
        <v>1</v>
      </c>
      <c r="K1814" s="820" t="s">
        <v>8454</v>
      </c>
      <c r="L1814" s="820" t="s">
        <v>19905</v>
      </c>
    </row>
    <row r="1815" spans="1:12" x14ac:dyDescent="0.25">
      <c r="A1815" s="820" t="s">
        <v>11666</v>
      </c>
      <c r="B1815" s="824" t="s">
        <v>11651</v>
      </c>
      <c r="C1815" s="820" t="b">
        <v>1</v>
      </c>
      <c r="D1815" s="820" t="b">
        <v>1</v>
      </c>
      <c r="E1815" s="820" t="b">
        <v>0</v>
      </c>
      <c r="F1815" s="820" t="b">
        <v>0</v>
      </c>
      <c r="G1815" s="820" t="b">
        <v>0</v>
      </c>
      <c r="H1815" s="820" t="b">
        <v>0</v>
      </c>
      <c r="I1815" s="820">
        <v>1</v>
      </c>
      <c r="J1815" s="820">
        <v>1</v>
      </c>
      <c r="K1815" s="820" t="s">
        <v>8454</v>
      </c>
      <c r="L1815" s="820" t="s">
        <v>19898</v>
      </c>
    </row>
    <row r="1816" spans="1:12" x14ac:dyDescent="0.25">
      <c r="A1816" s="820" t="s">
        <v>11667</v>
      </c>
      <c r="B1816" s="824" t="s">
        <v>11668</v>
      </c>
      <c r="C1816" s="820" t="b">
        <v>1</v>
      </c>
      <c r="D1816" s="820" t="b">
        <v>1</v>
      </c>
      <c r="E1816" s="820" t="b">
        <v>0</v>
      </c>
      <c r="F1816" s="820" t="b">
        <v>0</v>
      </c>
      <c r="G1816" s="820" t="b">
        <v>0</v>
      </c>
      <c r="H1816" s="820" t="b">
        <v>0</v>
      </c>
      <c r="I1816" s="820">
        <v>1</v>
      </c>
      <c r="J1816" s="820">
        <v>2</v>
      </c>
      <c r="K1816" s="820" t="s">
        <v>8454</v>
      </c>
      <c r="L1816" s="820" t="s">
        <v>19906</v>
      </c>
    </row>
    <row r="1817" spans="1:12" x14ac:dyDescent="0.25">
      <c r="A1817" s="820" t="s">
        <v>11669</v>
      </c>
      <c r="B1817" s="824" t="s">
        <v>11670</v>
      </c>
      <c r="C1817" s="820" t="b">
        <v>1</v>
      </c>
      <c r="D1817" s="820" t="b">
        <v>1</v>
      </c>
      <c r="E1817" s="820" t="b">
        <v>0</v>
      </c>
      <c r="F1817" s="820" t="b">
        <v>0</v>
      </c>
      <c r="G1817" s="820" t="b">
        <v>0</v>
      </c>
      <c r="H1817" s="820" t="b">
        <v>0</v>
      </c>
      <c r="I1817" s="820">
        <v>1</v>
      </c>
      <c r="J1817" s="820">
        <v>1</v>
      </c>
      <c r="K1817" s="820" t="s">
        <v>8454</v>
      </c>
      <c r="L1817" s="820" t="s">
        <v>19907</v>
      </c>
    </row>
    <row r="1818" spans="1:12" x14ac:dyDescent="0.25">
      <c r="A1818" s="820" t="s">
        <v>11671</v>
      </c>
      <c r="B1818" s="824" t="s">
        <v>11672</v>
      </c>
      <c r="C1818" s="820" t="b">
        <v>1</v>
      </c>
      <c r="D1818" s="820" t="b">
        <v>1</v>
      </c>
      <c r="E1818" s="820" t="b">
        <v>0</v>
      </c>
      <c r="F1818" s="820" t="b">
        <v>0</v>
      </c>
      <c r="G1818" s="820" t="b">
        <v>0</v>
      </c>
      <c r="H1818" s="820" t="b">
        <v>0</v>
      </c>
      <c r="I1818" s="820">
        <v>1</v>
      </c>
      <c r="J1818" s="820">
        <v>1</v>
      </c>
      <c r="K1818" s="820" t="s">
        <v>8454</v>
      </c>
      <c r="L1818" s="820" t="s">
        <v>19908</v>
      </c>
    </row>
    <row r="1819" spans="1:12" x14ac:dyDescent="0.25">
      <c r="A1819" s="820" t="s">
        <v>11673</v>
      </c>
      <c r="B1819" s="824" t="s">
        <v>11674</v>
      </c>
      <c r="C1819" s="820" t="b">
        <v>1</v>
      </c>
      <c r="D1819" s="820" t="b">
        <v>1</v>
      </c>
      <c r="E1819" s="820" t="b">
        <v>0</v>
      </c>
      <c r="F1819" s="820" t="b">
        <v>0</v>
      </c>
      <c r="G1819" s="820" t="b">
        <v>0</v>
      </c>
      <c r="H1819" s="820" t="b">
        <v>0</v>
      </c>
      <c r="I1819" s="820">
        <v>1</v>
      </c>
      <c r="J1819" s="820">
        <v>2</v>
      </c>
      <c r="K1819" s="820" t="s">
        <v>8454</v>
      </c>
      <c r="L1819" s="820" t="s">
        <v>19909</v>
      </c>
    </row>
    <row r="1820" spans="1:12" x14ac:dyDescent="0.25">
      <c r="A1820" s="820" t="s">
        <v>11675</v>
      </c>
      <c r="B1820" s="824" t="s">
        <v>11676</v>
      </c>
      <c r="C1820" s="820" t="b">
        <v>1</v>
      </c>
      <c r="D1820" s="820" t="b">
        <v>1</v>
      </c>
      <c r="E1820" s="820" t="b">
        <v>0</v>
      </c>
      <c r="F1820" s="820" t="b">
        <v>0</v>
      </c>
      <c r="G1820" s="820" t="b">
        <v>0</v>
      </c>
      <c r="H1820" s="820" t="b">
        <v>0</v>
      </c>
      <c r="I1820" s="820">
        <v>1</v>
      </c>
      <c r="J1820" s="820">
        <v>2</v>
      </c>
      <c r="K1820" s="820" t="s">
        <v>8454</v>
      </c>
      <c r="L1820" s="820" t="s">
        <v>19910</v>
      </c>
    </row>
    <row r="1821" spans="1:12" x14ac:dyDescent="0.25">
      <c r="A1821" s="820" t="s">
        <v>11677</v>
      </c>
      <c r="B1821" s="824" t="s">
        <v>11678</v>
      </c>
      <c r="C1821" s="820" t="b">
        <v>1</v>
      </c>
      <c r="D1821" s="820" t="b">
        <v>1</v>
      </c>
      <c r="E1821" s="820" t="b">
        <v>0</v>
      </c>
      <c r="F1821" s="820" t="b">
        <v>0</v>
      </c>
      <c r="G1821" s="820" t="b">
        <v>0</v>
      </c>
      <c r="H1821" s="820" t="b">
        <v>0</v>
      </c>
      <c r="I1821" s="820">
        <v>1</v>
      </c>
      <c r="J1821" s="820">
        <v>8</v>
      </c>
      <c r="K1821" s="820" t="s">
        <v>8454</v>
      </c>
      <c r="L1821" s="820" t="s">
        <v>19911</v>
      </c>
    </row>
    <row r="1822" spans="1:12" x14ac:dyDescent="0.25">
      <c r="A1822" s="820" t="s">
        <v>11679</v>
      </c>
      <c r="B1822" s="824" t="s">
        <v>11680</v>
      </c>
      <c r="C1822" s="820" t="b">
        <v>1</v>
      </c>
      <c r="D1822" s="820" t="b">
        <v>1</v>
      </c>
      <c r="E1822" s="820" t="b">
        <v>0</v>
      </c>
      <c r="F1822" s="820" t="b">
        <v>0</v>
      </c>
      <c r="G1822" s="820" t="b">
        <v>0</v>
      </c>
      <c r="H1822" s="820" t="b">
        <v>0</v>
      </c>
      <c r="I1822" s="820">
        <v>1</v>
      </c>
      <c r="J1822" s="820">
        <v>2</v>
      </c>
      <c r="K1822" s="820" t="s">
        <v>8454</v>
      </c>
      <c r="L1822" s="820" t="s">
        <v>19912</v>
      </c>
    </row>
    <row r="1823" spans="1:12" x14ac:dyDescent="0.25">
      <c r="A1823" s="820" t="s">
        <v>11681</v>
      </c>
      <c r="B1823" s="824" t="s">
        <v>11682</v>
      </c>
      <c r="C1823" s="820" t="b">
        <v>1</v>
      </c>
      <c r="D1823" s="820" t="b">
        <v>1</v>
      </c>
      <c r="E1823" s="820" t="b">
        <v>0</v>
      </c>
      <c r="F1823" s="820" t="b">
        <v>0</v>
      </c>
      <c r="G1823" s="820" t="b">
        <v>0</v>
      </c>
      <c r="H1823" s="820" t="b">
        <v>0</v>
      </c>
      <c r="I1823" s="820">
        <v>1</v>
      </c>
      <c r="J1823" s="820">
        <v>1</v>
      </c>
      <c r="K1823" s="820" t="s">
        <v>8454</v>
      </c>
      <c r="L1823" s="820" t="s">
        <v>19913</v>
      </c>
    </row>
    <row r="1824" spans="1:12" x14ac:dyDescent="0.25">
      <c r="A1824" s="820" t="s">
        <v>11683</v>
      </c>
      <c r="B1824" s="824" t="s">
        <v>11651</v>
      </c>
      <c r="C1824" s="820" t="b">
        <v>1</v>
      </c>
      <c r="D1824" s="820" t="b">
        <v>1</v>
      </c>
      <c r="E1824" s="820" t="b">
        <v>0</v>
      </c>
      <c r="F1824" s="820" t="b">
        <v>0</v>
      </c>
      <c r="G1824" s="820" t="b">
        <v>0</v>
      </c>
      <c r="H1824" s="820" t="b">
        <v>0</v>
      </c>
      <c r="I1824" s="820">
        <v>1</v>
      </c>
      <c r="J1824" s="820">
        <v>1</v>
      </c>
      <c r="K1824" s="820" t="s">
        <v>8454</v>
      </c>
      <c r="L1824" s="820" t="s">
        <v>19898</v>
      </c>
    </row>
    <row r="1825" spans="1:12" x14ac:dyDescent="0.25">
      <c r="A1825" s="820" t="s">
        <v>11684</v>
      </c>
      <c r="B1825" s="824" t="s">
        <v>11685</v>
      </c>
      <c r="C1825" s="820" t="b">
        <v>1</v>
      </c>
      <c r="D1825" s="820" t="b">
        <v>1</v>
      </c>
      <c r="E1825" s="820" t="b">
        <v>0</v>
      </c>
      <c r="F1825" s="820" t="b">
        <v>0</v>
      </c>
      <c r="G1825" s="820" t="b">
        <v>0</v>
      </c>
      <c r="H1825" s="820" t="b">
        <v>0</v>
      </c>
      <c r="I1825" s="820">
        <v>1</v>
      </c>
      <c r="J1825" s="820">
        <v>3</v>
      </c>
      <c r="K1825" s="820" t="s">
        <v>8454</v>
      </c>
      <c r="L1825" s="820" t="s">
        <v>19914</v>
      </c>
    </row>
    <row r="1826" spans="1:12" x14ac:dyDescent="0.25">
      <c r="A1826" s="820" t="s">
        <v>11686</v>
      </c>
      <c r="B1826" s="824" t="s">
        <v>11687</v>
      </c>
      <c r="C1826" s="820" t="b">
        <v>1</v>
      </c>
      <c r="D1826" s="820" t="b">
        <v>1</v>
      </c>
      <c r="E1826" s="820" t="b">
        <v>0</v>
      </c>
      <c r="F1826" s="820" t="b">
        <v>0</v>
      </c>
      <c r="G1826" s="820" t="b">
        <v>0</v>
      </c>
      <c r="H1826" s="820" t="b">
        <v>0</v>
      </c>
      <c r="I1826" s="820">
        <v>1</v>
      </c>
      <c r="J1826" s="820">
        <v>3</v>
      </c>
      <c r="K1826" s="820" t="s">
        <v>8454</v>
      </c>
      <c r="L1826" s="820" t="s">
        <v>19915</v>
      </c>
    </row>
    <row r="1827" spans="1:12" x14ac:dyDescent="0.25">
      <c r="A1827" s="820" t="s">
        <v>11688</v>
      </c>
      <c r="B1827" s="824" t="s">
        <v>11689</v>
      </c>
      <c r="C1827" s="820" t="b">
        <v>1</v>
      </c>
      <c r="D1827" s="820" t="b">
        <v>1</v>
      </c>
      <c r="E1827" s="820" t="b">
        <v>0</v>
      </c>
      <c r="F1827" s="820" t="b">
        <v>0</v>
      </c>
      <c r="G1827" s="820" t="b">
        <v>0</v>
      </c>
      <c r="H1827" s="820" t="b">
        <v>0</v>
      </c>
      <c r="I1827" s="820">
        <v>1</v>
      </c>
      <c r="J1827" s="820">
        <v>3</v>
      </c>
      <c r="K1827" s="820" t="s">
        <v>8454</v>
      </c>
      <c r="L1827" s="820" t="s">
        <v>19916</v>
      </c>
    </row>
    <row r="1828" spans="1:12" x14ac:dyDescent="0.25">
      <c r="A1828" s="820" t="s">
        <v>11690</v>
      </c>
      <c r="B1828" s="824" t="s">
        <v>11691</v>
      </c>
      <c r="C1828" s="820" t="b">
        <v>1</v>
      </c>
      <c r="D1828" s="820" t="b">
        <v>1</v>
      </c>
      <c r="E1828" s="820" t="b">
        <v>0</v>
      </c>
      <c r="F1828" s="820" t="b">
        <v>0</v>
      </c>
      <c r="G1828" s="820" t="b">
        <v>0</v>
      </c>
      <c r="H1828" s="820" t="b">
        <v>0</v>
      </c>
      <c r="I1828" s="820">
        <v>1</v>
      </c>
      <c r="J1828" s="820">
        <v>1</v>
      </c>
      <c r="K1828" s="820" t="s">
        <v>8454</v>
      </c>
      <c r="L1828" s="820" t="s">
        <v>19917</v>
      </c>
    </row>
    <row r="1829" spans="1:12" x14ac:dyDescent="0.25">
      <c r="A1829" s="820" t="s">
        <v>11692</v>
      </c>
      <c r="B1829" s="824" t="s">
        <v>11693</v>
      </c>
      <c r="C1829" s="820" t="b">
        <v>1</v>
      </c>
      <c r="D1829" s="820" t="b">
        <v>1</v>
      </c>
      <c r="E1829" s="820" t="b">
        <v>0</v>
      </c>
      <c r="F1829" s="820" t="b">
        <v>0</v>
      </c>
      <c r="G1829" s="820" t="b">
        <v>0</v>
      </c>
      <c r="H1829" s="820" t="b">
        <v>0</v>
      </c>
      <c r="I1829" s="820">
        <v>1</v>
      </c>
      <c r="J1829" s="820">
        <v>24</v>
      </c>
      <c r="K1829" s="820" t="s">
        <v>8454</v>
      </c>
      <c r="L1829" s="820" t="s">
        <v>19918</v>
      </c>
    </row>
    <row r="1830" spans="1:12" x14ac:dyDescent="0.25">
      <c r="A1830" s="820" t="s">
        <v>11694</v>
      </c>
      <c r="B1830" s="824" t="s">
        <v>11695</v>
      </c>
      <c r="C1830" s="820" t="b">
        <v>1</v>
      </c>
      <c r="D1830" s="820" t="b">
        <v>1</v>
      </c>
      <c r="E1830" s="820" t="b">
        <v>0</v>
      </c>
      <c r="F1830" s="820" t="b">
        <v>0</v>
      </c>
      <c r="G1830" s="820" t="b">
        <v>0</v>
      </c>
      <c r="H1830" s="820" t="b">
        <v>0</v>
      </c>
      <c r="I1830" s="820">
        <v>1</v>
      </c>
      <c r="J1830" s="820">
        <v>2</v>
      </c>
      <c r="K1830" s="820" t="s">
        <v>8454</v>
      </c>
      <c r="L1830" s="820" t="s">
        <v>19919</v>
      </c>
    </row>
    <row r="1831" spans="1:12" x14ac:dyDescent="0.25">
      <c r="A1831" s="820" t="s">
        <v>11696</v>
      </c>
      <c r="B1831" s="824" t="s">
        <v>11573</v>
      </c>
      <c r="C1831" s="820" t="b">
        <v>1</v>
      </c>
      <c r="D1831" s="820" t="b">
        <v>1</v>
      </c>
      <c r="E1831" s="820" t="b">
        <v>0</v>
      </c>
      <c r="F1831" s="820" t="b">
        <v>0</v>
      </c>
      <c r="G1831" s="820" t="b">
        <v>0</v>
      </c>
      <c r="H1831" s="820" t="b">
        <v>0</v>
      </c>
      <c r="I1831" s="820">
        <v>1</v>
      </c>
      <c r="J1831" s="820">
        <v>1</v>
      </c>
      <c r="K1831" s="820" t="s">
        <v>8454</v>
      </c>
      <c r="L1831" s="820" t="s">
        <v>19860</v>
      </c>
    </row>
    <row r="1832" spans="1:12" x14ac:dyDescent="0.25">
      <c r="A1832" s="820" t="s">
        <v>11697</v>
      </c>
      <c r="B1832" s="824" t="s">
        <v>11698</v>
      </c>
      <c r="C1832" s="820" t="b">
        <v>1</v>
      </c>
      <c r="D1832" s="820" t="b">
        <v>1</v>
      </c>
      <c r="E1832" s="820" t="b">
        <v>0</v>
      </c>
      <c r="F1832" s="820" t="b">
        <v>0</v>
      </c>
      <c r="G1832" s="820" t="b">
        <v>0</v>
      </c>
      <c r="H1832" s="820" t="b">
        <v>0</v>
      </c>
      <c r="I1832" s="820">
        <v>1</v>
      </c>
      <c r="J1832" s="820">
        <v>1</v>
      </c>
      <c r="K1832" s="820" t="s">
        <v>8454</v>
      </c>
      <c r="L1832" s="820" t="s">
        <v>19920</v>
      </c>
    </row>
    <row r="1833" spans="1:12" x14ac:dyDescent="0.25">
      <c r="A1833" s="820" t="s">
        <v>11699</v>
      </c>
      <c r="B1833" s="824" t="s">
        <v>11700</v>
      </c>
      <c r="C1833" s="820" t="b">
        <v>1</v>
      </c>
      <c r="D1833" s="820" t="b">
        <v>1</v>
      </c>
      <c r="E1833" s="820" t="b">
        <v>0</v>
      </c>
      <c r="F1833" s="820" t="b">
        <v>0</v>
      </c>
      <c r="G1833" s="820" t="b">
        <v>0</v>
      </c>
      <c r="H1833" s="820" t="b">
        <v>0</v>
      </c>
      <c r="I1833" s="820">
        <v>1</v>
      </c>
      <c r="J1833" s="820">
        <v>1</v>
      </c>
      <c r="K1833" s="820" t="s">
        <v>8454</v>
      </c>
      <c r="L1833" s="820" t="s">
        <v>19921</v>
      </c>
    </row>
    <row r="1834" spans="1:12" x14ac:dyDescent="0.25">
      <c r="A1834" s="820" t="s">
        <v>11701</v>
      </c>
      <c r="B1834" s="824" t="s">
        <v>11702</v>
      </c>
      <c r="C1834" s="820" t="b">
        <v>1</v>
      </c>
      <c r="D1834" s="820" t="b">
        <v>1</v>
      </c>
      <c r="E1834" s="820" t="b">
        <v>0</v>
      </c>
      <c r="F1834" s="820" t="b">
        <v>0</v>
      </c>
      <c r="G1834" s="820" t="b">
        <v>0</v>
      </c>
      <c r="H1834" s="820" t="b">
        <v>0</v>
      </c>
      <c r="I1834" s="820">
        <v>1</v>
      </c>
      <c r="J1834" s="820">
        <v>1</v>
      </c>
      <c r="K1834" s="820" t="s">
        <v>8454</v>
      </c>
      <c r="L1834" s="820" t="s">
        <v>19922</v>
      </c>
    </row>
    <row r="1835" spans="1:12" x14ac:dyDescent="0.25">
      <c r="A1835" s="820" t="s">
        <v>11703</v>
      </c>
      <c r="B1835" s="824" t="s">
        <v>11704</v>
      </c>
      <c r="C1835" s="820" t="b">
        <v>1</v>
      </c>
      <c r="D1835" s="820" t="b">
        <v>1</v>
      </c>
      <c r="E1835" s="820" t="b">
        <v>0</v>
      </c>
      <c r="F1835" s="820" t="b">
        <v>0</v>
      </c>
      <c r="G1835" s="820" t="b">
        <v>0</v>
      </c>
      <c r="H1835" s="820" t="b">
        <v>0</v>
      </c>
      <c r="I1835" s="820">
        <v>1</v>
      </c>
      <c r="J1835" s="820">
        <v>4</v>
      </c>
      <c r="K1835" s="820" t="s">
        <v>8454</v>
      </c>
      <c r="L1835" s="820" t="s">
        <v>19923</v>
      </c>
    </row>
    <row r="1836" spans="1:12" x14ac:dyDescent="0.25">
      <c r="A1836" s="820" t="s">
        <v>11705</v>
      </c>
      <c r="B1836" s="824" t="s">
        <v>11706</v>
      </c>
      <c r="C1836" s="820" t="b">
        <v>1</v>
      </c>
      <c r="D1836" s="820" t="b">
        <v>1</v>
      </c>
      <c r="E1836" s="820" t="b">
        <v>0</v>
      </c>
      <c r="F1836" s="820" t="b">
        <v>0</v>
      </c>
      <c r="G1836" s="820" t="b">
        <v>0</v>
      </c>
      <c r="H1836" s="820" t="b">
        <v>0</v>
      </c>
      <c r="I1836" s="820">
        <v>1</v>
      </c>
      <c r="J1836" s="820">
        <v>1</v>
      </c>
      <c r="K1836" s="820" t="s">
        <v>8454</v>
      </c>
      <c r="L1836" s="820" t="s">
        <v>19924</v>
      </c>
    </row>
    <row r="1837" spans="1:12" x14ac:dyDescent="0.25">
      <c r="A1837" s="820" t="s">
        <v>11707</v>
      </c>
      <c r="B1837" s="824" t="s">
        <v>11708</v>
      </c>
      <c r="C1837" s="820" t="b">
        <v>1</v>
      </c>
      <c r="D1837" s="820" t="b">
        <v>1</v>
      </c>
      <c r="E1837" s="820" t="b">
        <v>0</v>
      </c>
      <c r="F1837" s="820" t="b">
        <v>0</v>
      </c>
      <c r="G1837" s="820" t="b">
        <v>0</v>
      </c>
      <c r="H1837" s="820" t="b">
        <v>0</v>
      </c>
      <c r="I1837" s="820">
        <v>1</v>
      </c>
      <c r="J1837" s="820">
        <v>1</v>
      </c>
      <c r="K1837" s="820" t="s">
        <v>8454</v>
      </c>
      <c r="L1837" s="820" t="s">
        <v>19925</v>
      </c>
    </row>
    <row r="1838" spans="1:12" x14ac:dyDescent="0.25">
      <c r="A1838" s="820" t="s">
        <v>11709</v>
      </c>
      <c r="B1838" s="824" t="s">
        <v>11710</v>
      </c>
      <c r="C1838" s="820" t="b">
        <v>1</v>
      </c>
      <c r="D1838" s="820" t="b">
        <v>1</v>
      </c>
      <c r="E1838" s="820" t="b">
        <v>0</v>
      </c>
      <c r="F1838" s="820" t="b">
        <v>0</v>
      </c>
      <c r="G1838" s="820" t="b">
        <v>0</v>
      </c>
      <c r="H1838" s="820" t="b">
        <v>0</v>
      </c>
      <c r="I1838" s="820">
        <v>1</v>
      </c>
      <c r="J1838" s="820">
        <v>4</v>
      </c>
      <c r="K1838" s="820" t="s">
        <v>8454</v>
      </c>
      <c r="L1838" s="820" t="s">
        <v>19926</v>
      </c>
    </row>
    <row r="1839" spans="1:12" x14ac:dyDescent="0.25">
      <c r="A1839" s="820" t="s">
        <v>11711</v>
      </c>
      <c r="B1839" s="824" t="s">
        <v>11712</v>
      </c>
      <c r="C1839" s="820" t="b">
        <v>1</v>
      </c>
      <c r="D1839" s="820" t="b">
        <v>1</v>
      </c>
      <c r="E1839" s="820" t="b">
        <v>0</v>
      </c>
      <c r="F1839" s="820" t="b">
        <v>0</v>
      </c>
      <c r="G1839" s="820" t="b">
        <v>0</v>
      </c>
      <c r="H1839" s="820" t="b">
        <v>0</v>
      </c>
      <c r="I1839" s="820">
        <v>1</v>
      </c>
      <c r="J1839" s="820">
        <v>4</v>
      </c>
      <c r="K1839" s="820" t="s">
        <v>8454</v>
      </c>
      <c r="L1839" s="820" t="s">
        <v>19927</v>
      </c>
    </row>
    <row r="1840" spans="1:12" x14ac:dyDescent="0.25">
      <c r="A1840" s="820" t="s">
        <v>11713</v>
      </c>
      <c r="B1840" s="824" t="s">
        <v>11714</v>
      </c>
      <c r="C1840" s="820" t="b">
        <v>1</v>
      </c>
      <c r="D1840" s="820" t="b">
        <v>1</v>
      </c>
      <c r="E1840" s="820" t="b">
        <v>0</v>
      </c>
      <c r="F1840" s="820" t="b">
        <v>0</v>
      </c>
      <c r="G1840" s="820" t="b">
        <v>0</v>
      </c>
      <c r="H1840" s="820" t="b">
        <v>0</v>
      </c>
      <c r="I1840" s="820">
        <v>1</v>
      </c>
      <c r="J1840" s="820">
        <v>24</v>
      </c>
      <c r="K1840" s="820" t="s">
        <v>8454</v>
      </c>
      <c r="L1840" s="820" t="s">
        <v>19928</v>
      </c>
    </row>
    <row r="1841" spans="1:12" x14ac:dyDescent="0.25">
      <c r="A1841" s="820" t="s">
        <v>11715</v>
      </c>
      <c r="B1841" s="824" t="s">
        <v>11716</v>
      </c>
      <c r="C1841" s="820" t="b">
        <v>1</v>
      </c>
      <c r="D1841" s="820" t="b">
        <v>1</v>
      </c>
      <c r="E1841" s="820" t="b">
        <v>0</v>
      </c>
      <c r="F1841" s="820" t="b">
        <v>0</v>
      </c>
      <c r="G1841" s="820" t="b">
        <v>0</v>
      </c>
      <c r="H1841" s="820" t="b">
        <v>0</v>
      </c>
      <c r="I1841" s="820">
        <v>1</v>
      </c>
      <c r="J1841" s="820">
        <v>2</v>
      </c>
      <c r="K1841" s="820" t="s">
        <v>8454</v>
      </c>
      <c r="L1841" s="820" t="s">
        <v>19929</v>
      </c>
    </row>
    <row r="1842" spans="1:12" x14ac:dyDescent="0.25">
      <c r="A1842" s="820" t="s">
        <v>11717</v>
      </c>
      <c r="B1842" s="824" t="s">
        <v>11718</v>
      </c>
      <c r="C1842" s="820" t="b">
        <v>1</v>
      </c>
      <c r="D1842" s="820" t="b">
        <v>1</v>
      </c>
      <c r="E1842" s="820" t="b">
        <v>0</v>
      </c>
      <c r="F1842" s="820" t="b">
        <v>0</v>
      </c>
      <c r="G1842" s="820" t="b">
        <v>0</v>
      </c>
      <c r="H1842" s="820" t="b">
        <v>0</v>
      </c>
      <c r="I1842" s="820">
        <v>1</v>
      </c>
      <c r="J1842" s="820">
        <v>3</v>
      </c>
      <c r="K1842" s="820" t="s">
        <v>8454</v>
      </c>
      <c r="L1842" s="820" t="s">
        <v>19930</v>
      </c>
    </row>
    <row r="1843" spans="1:12" x14ac:dyDescent="0.25">
      <c r="A1843" s="820" t="s">
        <v>11719</v>
      </c>
      <c r="B1843" s="824" t="s">
        <v>11720</v>
      </c>
      <c r="C1843" s="820" t="b">
        <v>1</v>
      </c>
      <c r="D1843" s="820" t="b">
        <v>1</v>
      </c>
      <c r="E1843" s="820" t="b">
        <v>0</v>
      </c>
      <c r="F1843" s="820" t="b">
        <v>0</v>
      </c>
      <c r="G1843" s="820" t="b">
        <v>0</v>
      </c>
      <c r="H1843" s="820" t="b">
        <v>0</v>
      </c>
      <c r="I1843" s="820">
        <v>1</v>
      </c>
      <c r="J1843" s="820">
        <v>1</v>
      </c>
      <c r="K1843" s="820" t="s">
        <v>8454</v>
      </c>
      <c r="L1843" s="820" t="s">
        <v>19931</v>
      </c>
    </row>
    <row r="1844" spans="1:12" x14ac:dyDescent="0.25">
      <c r="A1844" s="820" t="s">
        <v>11721</v>
      </c>
      <c r="B1844" s="824" t="s">
        <v>11722</v>
      </c>
      <c r="C1844" s="820" t="b">
        <v>1</v>
      </c>
      <c r="D1844" s="820" t="b">
        <v>1</v>
      </c>
      <c r="E1844" s="820" t="b">
        <v>0</v>
      </c>
      <c r="F1844" s="820" t="b">
        <v>0</v>
      </c>
      <c r="G1844" s="820" t="b">
        <v>0</v>
      </c>
      <c r="H1844" s="820" t="b">
        <v>0</v>
      </c>
      <c r="I1844" s="820">
        <v>1</v>
      </c>
      <c r="J1844" s="820">
        <v>1</v>
      </c>
      <c r="K1844" s="820" t="s">
        <v>8454</v>
      </c>
      <c r="L1844" s="820" t="s">
        <v>19932</v>
      </c>
    </row>
    <row r="1845" spans="1:12" x14ac:dyDescent="0.25">
      <c r="A1845" s="820" t="s">
        <v>11723</v>
      </c>
      <c r="B1845" s="824" t="s">
        <v>11724</v>
      </c>
      <c r="C1845" s="820" t="b">
        <v>1</v>
      </c>
      <c r="D1845" s="820" t="b">
        <v>1</v>
      </c>
      <c r="E1845" s="820" t="b">
        <v>0</v>
      </c>
      <c r="F1845" s="820" t="b">
        <v>0</v>
      </c>
      <c r="G1845" s="820" t="b">
        <v>0</v>
      </c>
      <c r="H1845" s="820" t="b">
        <v>0</v>
      </c>
      <c r="I1845" s="820">
        <v>1</v>
      </c>
      <c r="J1845" s="820">
        <v>4</v>
      </c>
      <c r="K1845" s="820" t="s">
        <v>8454</v>
      </c>
      <c r="L1845" s="820" t="s">
        <v>19933</v>
      </c>
    </row>
    <row r="1846" spans="1:12" x14ac:dyDescent="0.25">
      <c r="A1846" s="820" t="s">
        <v>11725</v>
      </c>
      <c r="B1846" s="824" t="s">
        <v>11726</v>
      </c>
      <c r="C1846" s="820" t="b">
        <v>1</v>
      </c>
      <c r="D1846" s="820" t="b">
        <v>1</v>
      </c>
      <c r="E1846" s="820" t="b">
        <v>0</v>
      </c>
      <c r="F1846" s="820" t="b">
        <v>0</v>
      </c>
      <c r="G1846" s="820" t="b">
        <v>0</v>
      </c>
      <c r="H1846" s="820" t="b">
        <v>0</v>
      </c>
      <c r="I1846" s="820">
        <v>1</v>
      </c>
      <c r="J1846" s="820">
        <v>1</v>
      </c>
      <c r="K1846" s="820" t="s">
        <v>8454</v>
      </c>
      <c r="L1846" s="820" t="s">
        <v>19934</v>
      </c>
    </row>
    <row r="1847" spans="1:12" x14ac:dyDescent="0.25">
      <c r="A1847" s="820" t="s">
        <v>11727</v>
      </c>
      <c r="B1847" s="824" t="s">
        <v>11728</v>
      </c>
      <c r="C1847" s="820" t="b">
        <v>1</v>
      </c>
      <c r="D1847" s="820" t="b">
        <v>1</v>
      </c>
      <c r="E1847" s="820" t="b">
        <v>0</v>
      </c>
      <c r="F1847" s="820" t="b">
        <v>0</v>
      </c>
      <c r="G1847" s="820" t="b">
        <v>0</v>
      </c>
      <c r="H1847" s="820" t="b">
        <v>0</v>
      </c>
      <c r="I1847" s="820">
        <v>1</v>
      </c>
      <c r="J1847" s="820">
        <v>1</v>
      </c>
      <c r="K1847" s="820" t="s">
        <v>8454</v>
      </c>
      <c r="L1847" s="820" t="s">
        <v>19935</v>
      </c>
    </row>
    <row r="1848" spans="1:12" x14ac:dyDescent="0.25">
      <c r="A1848" s="820" t="s">
        <v>11729</v>
      </c>
      <c r="B1848" s="824" t="s">
        <v>11730</v>
      </c>
      <c r="C1848" s="820" t="b">
        <v>1</v>
      </c>
      <c r="D1848" s="820" t="b">
        <v>1</v>
      </c>
      <c r="E1848" s="820" t="b">
        <v>0</v>
      </c>
      <c r="F1848" s="820" t="b">
        <v>0</v>
      </c>
      <c r="G1848" s="820" t="b">
        <v>0</v>
      </c>
      <c r="H1848" s="820" t="b">
        <v>0</v>
      </c>
      <c r="I1848" s="820">
        <v>1</v>
      </c>
      <c r="J1848" s="820">
        <v>4</v>
      </c>
      <c r="K1848" s="820" t="s">
        <v>8454</v>
      </c>
      <c r="L1848" s="820" t="s">
        <v>19936</v>
      </c>
    </row>
    <row r="1849" spans="1:12" x14ac:dyDescent="0.25">
      <c r="A1849" s="820" t="s">
        <v>11731</v>
      </c>
      <c r="B1849" s="824" t="s">
        <v>11732</v>
      </c>
      <c r="C1849" s="820" t="b">
        <v>1</v>
      </c>
      <c r="D1849" s="820" t="b">
        <v>1</v>
      </c>
      <c r="E1849" s="820" t="b">
        <v>0</v>
      </c>
      <c r="F1849" s="820" t="b">
        <v>0</v>
      </c>
      <c r="G1849" s="820" t="b">
        <v>0</v>
      </c>
      <c r="H1849" s="820" t="b">
        <v>0</v>
      </c>
      <c r="I1849" s="820">
        <v>1</v>
      </c>
      <c r="J1849" s="820">
        <v>4</v>
      </c>
      <c r="K1849" s="820" t="s">
        <v>8454</v>
      </c>
      <c r="L1849" s="820" t="s">
        <v>19937</v>
      </c>
    </row>
    <row r="1850" spans="1:12" x14ac:dyDescent="0.25">
      <c r="A1850" s="820" t="s">
        <v>11733</v>
      </c>
      <c r="B1850" s="824" t="s">
        <v>11734</v>
      </c>
      <c r="C1850" s="820" t="b">
        <v>1</v>
      </c>
      <c r="D1850" s="820" t="b">
        <v>1</v>
      </c>
      <c r="E1850" s="820" t="b">
        <v>0</v>
      </c>
      <c r="F1850" s="820" t="b">
        <v>0</v>
      </c>
      <c r="G1850" s="820" t="b">
        <v>0</v>
      </c>
      <c r="H1850" s="820" t="b">
        <v>0</v>
      </c>
      <c r="I1850" s="820">
        <v>1</v>
      </c>
      <c r="J1850" s="820">
        <v>24</v>
      </c>
      <c r="K1850" s="820" t="s">
        <v>8454</v>
      </c>
      <c r="L1850" s="820" t="s">
        <v>19938</v>
      </c>
    </row>
    <row r="1851" spans="1:12" x14ac:dyDescent="0.25">
      <c r="A1851" s="820" t="s">
        <v>11735</v>
      </c>
      <c r="B1851" s="824" t="s">
        <v>11736</v>
      </c>
      <c r="C1851" s="820" t="b">
        <v>1</v>
      </c>
      <c r="D1851" s="820" t="b">
        <v>1</v>
      </c>
      <c r="E1851" s="820" t="b">
        <v>0</v>
      </c>
      <c r="F1851" s="820" t="b">
        <v>0</v>
      </c>
      <c r="G1851" s="820" t="b">
        <v>0</v>
      </c>
      <c r="H1851" s="820" t="b">
        <v>0</v>
      </c>
      <c r="I1851" s="820">
        <v>1</v>
      </c>
      <c r="J1851" s="820">
        <v>2</v>
      </c>
      <c r="K1851" s="820" t="s">
        <v>8454</v>
      </c>
      <c r="L1851" s="820" t="s">
        <v>19939</v>
      </c>
    </row>
    <row r="1852" spans="1:12" x14ac:dyDescent="0.25">
      <c r="A1852" s="820" t="s">
        <v>11737</v>
      </c>
      <c r="B1852" s="824" t="s">
        <v>11738</v>
      </c>
      <c r="C1852" s="820" t="b">
        <v>1</v>
      </c>
      <c r="D1852" s="820" t="b">
        <v>1</v>
      </c>
      <c r="E1852" s="820" t="b">
        <v>0</v>
      </c>
      <c r="F1852" s="820" t="b">
        <v>0</v>
      </c>
      <c r="G1852" s="820" t="b">
        <v>0</v>
      </c>
      <c r="H1852" s="820" t="b">
        <v>0</v>
      </c>
      <c r="I1852" s="820">
        <v>1</v>
      </c>
      <c r="J1852" s="820">
        <v>3</v>
      </c>
      <c r="K1852" s="820" t="s">
        <v>8454</v>
      </c>
      <c r="L1852" s="820" t="s">
        <v>19940</v>
      </c>
    </row>
    <row r="1853" spans="1:12" x14ac:dyDescent="0.25">
      <c r="A1853" s="820" t="s">
        <v>11739</v>
      </c>
      <c r="B1853" s="824" t="s">
        <v>11740</v>
      </c>
      <c r="C1853" s="820" t="b">
        <v>1</v>
      </c>
      <c r="D1853" s="820" t="b">
        <v>1</v>
      </c>
      <c r="E1853" s="820" t="b">
        <v>0</v>
      </c>
      <c r="F1853" s="820" t="b">
        <v>0</v>
      </c>
      <c r="G1853" s="820" t="b">
        <v>0</v>
      </c>
      <c r="H1853" s="820" t="b">
        <v>0</v>
      </c>
      <c r="I1853" s="820">
        <v>1</v>
      </c>
      <c r="J1853" s="820">
        <v>1</v>
      </c>
      <c r="K1853" s="820" t="s">
        <v>8454</v>
      </c>
      <c r="L1853" s="820" t="s">
        <v>19941</v>
      </c>
    </row>
    <row r="1854" spans="1:12" x14ac:dyDescent="0.25">
      <c r="A1854" s="820" t="s">
        <v>11741</v>
      </c>
      <c r="B1854" s="824" t="s">
        <v>11742</v>
      </c>
      <c r="C1854" s="820" t="b">
        <v>1</v>
      </c>
      <c r="D1854" s="820" t="b">
        <v>1</v>
      </c>
      <c r="E1854" s="820" t="b">
        <v>0</v>
      </c>
      <c r="F1854" s="820" t="b">
        <v>0</v>
      </c>
      <c r="G1854" s="820" t="b">
        <v>0</v>
      </c>
      <c r="H1854" s="820" t="b">
        <v>0</v>
      </c>
      <c r="I1854" s="820">
        <v>1</v>
      </c>
      <c r="J1854" s="820">
        <v>1</v>
      </c>
      <c r="K1854" s="820" t="s">
        <v>8454</v>
      </c>
      <c r="L1854" s="820" t="s">
        <v>19942</v>
      </c>
    </row>
    <row r="1855" spans="1:12" x14ac:dyDescent="0.25">
      <c r="A1855" s="820" t="s">
        <v>11743</v>
      </c>
      <c r="B1855" s="824" t="s">
        <v>11744</v>
      </c>
      <c r="C1855" s="820" t="b">
        <v>1</v>
      </c>
      <c r="D1855" s="820" t="b">
        <v>1</v>
      </c>
      <c r="E1855" s="820" t="b">
        <v>0</v>
      </c>
      <c r="F1855" s="820" t="b">
        <v>0</v>
      </c>
      <c r="G1855" s="820" t="b">
        <v>0</v>
      </c>
      <c r="H1855" s="820" t="b">
        <v>0</v>
      </c>
      <c r="I1855" s="820">
        <v>1</v>
      </c>
      <c r="J1855" s="820">
        <v>4</v>
      </c>
      <c r="K1855" s="820" t="s">
        <v>8454</v>
      </c>
      <c r="L1855" s="820" t="s">
        <v>19943</v>
      </c>
    </row>
    <row r="1856" spans="1:12" x14ac:dyDescent="0.25">
      <c r="A1856" s="820" t="s">
        <v>11745</v>
      </c>
      <c r="B1856" s="824" t="s">
        <v>11746</v>
      </c>
      <c r="C1856" s="820" t="b">
        <v>1</v>
      </c>
      <c r="D1856" s="820" t="b">
        <v>1</v>
      </c>
      <c r="E1856" s="820" t="b">
        <v>0</v>
      </c>
      <c r="F1856" s="820" t="b">
        <v>0</v>
      </c>
      <c r="G1856" s="820" t="b">
        <v>0</v>
      </c>
      <c r="H1856" s="820" t="b">
        <v>0</v>
      </c>
      <c r="I1856" s="820">
        <v>1</v>
      </c>
      <c r="J1856" s="820">
        <v>1</v>
      </c>
      <c r="K1856" s="820" t="s">
        <v>8454</v>
      </c>
      <c r="L1856" s="820" t="s">
        <v>19944</v>
      </c>
    </row>
    <row r="1857" spans="1:12" x14ac:dyDescent="0.25">
      <c r="A1857" s="820" t="s">
        <v>11747</v>
      </c>
      <c r="B1857" s="824" t="s">
        <v>11748</v>
      </c>
      <c r="C1857" s="820" t="b">
        <v>1</v>
      </c>
      <c r="D1857" s="820" t="b">
        <v>1</v>
      </c>
      <c r="E1857" s="820" t="b">
        <v>0</v>
      </c>
      <c r="F1857" s="820" t="b">
        <v>0</v>
      </c>
      <c r="G1857" s="820" t="b">
        <v>0</v>
      </c>
      <c r="H1857" s="820" t="b">
        <v>0</v>
      </c>
      <c r="I1857" s="820">
        <v>1</v>
      </c>
      <c r="J1857" s="820">
        <v>1</v>
      </c>
      <c r="K1857" s="820" t="s">
        <v>8454</v>
      </c>
      <c r="L1857" s="820" t="s">
        <v>19945</v>
      </c>
    </row>
    <row r="1858" spans="1:12" x14ac:dyDescent="0.25">
      <c r="A1858" s="820" t="s">
        <v>11749</v>
      </c>
      <c r="B1858" s="824" t="s">
        <v>11750</v>
      </c>
      <c r="C1858" s="820" t="b">
        <v>1</v>
      </c>
      <c r="D1858" s="820" t="b">
        <v>1</v>
      </c>
      <c r="E1858" s="820" t="b">
        <v>0</v>
      </c>
      <c r="F1858" s="820" t="b">
        <v>0</v>
      </c>
      <c r="G1858" s="820" t="b">
        <v>0</v>
      </c>
      <c r="H1858" s="820" t="b">
        <v>0</v>
      </c>
      <c r="I1858" s="820">
        <v>1</v>
      </c>
      <c r="J1858" s="820">
        <v>4</v>
      </c>
      <c r="K1858" s="820" t="s">
        <v>8454</v>
      </c>
      <c r="L1858" s="820" t="s">
        <v>19946</v>
      </c>
    </row>
    <row r="1859" spans="1:12" x14ac:dyDescent="0.25">
      <c r="A1859" s="820" t="s">
        <v>11751</v>
      </c>
      <c r="B1859" s="824" t="s">
        <v>11752</v>
      </c>
      <c r="C1859" s="820" t="b">
        <v>1</v>
      </c>
      <c r="D1859" s="820" t="b">
        <v>1</v>
      </c>
      <c r="E1859" s="820" t="b">
        <v>0</v>
      </c>
      <c r="F1859" s="820" t="b">
        <v>0</v>
      </c>
      <c r="G1859" s="820" t="b">
        <v>0</v>
      </c>
      <c r="H1859" s="820" t="b">
        <v>0</v>
      </c>
      <c r="I1859" s="820">
        <v>1</v>
      </c>
      <c r="J1859" s="820">
        <v>4</v>
      </c>
      <c r="K1859" s="820" t="s">
        <v>8454</v>
      </c>
      <c r="L1859" s="820" t="s">
        <v>19947</v>
      </c>
    </row>
    <row r="1860" spans="1:12" x14ac:dyDescent="0.25">
      <c r="A1860" s="820" t="s">
        <v>11753</v>
      </c>
      <c r="B1860" s="824" t="s">
        <v>11754</v>
      </c>
      <c r="C1860" s="820" t="b">
        <v>1</v>
      </c>
      <c r="D1860" s="820" t="b">
        <v>1</v>
      </c>
      <c r="E1860" s="820" t="b">
        <v>0</v>
      </c>
      <c r="F1860" s="820" t="b">
        <v>0</v>
      </c>
      <c r="G1860" s="820" t="b">
        <v>0</v>
      </c>
      <c r="H1860" s="820" t="b">
        <v>0</v>
      </c>
      <c r="I1860" s="820">
        <v>1</v>
      </c>
      <c r="J1860" s="820">
        <v>24</v>
      </c>
      <c r="K1860" s="820" t="s">
        <v>8454</v>
      </c>
      <c r="L1860" s="820" t="s">
        <v>19948</v>
      </c>
    </row>
    <row r="1861" spans="1:12" x14ac:dyDescent="0.25">
      <c r="A1861" s="820" t="s">
        <v>11755</v>
      </c>
      <c r="B1861" s="824" t="s">
        <v>11756</v>
      </c>
      <c r="C1861" s="820" t="b">
        <v>1</v>
      </c>
      <c r="D1861" s="820" t="b">
        <v>1</v>
      </c>
      <c r="E1861" s="820" t="b">
        <v>0</v>
      </c>
      <c r="F1861" s="820" t="b">
        <v>0</v>
      </c>
      <c r="G1861" s="820" t="b">
        <v>0</v>
      </c>
      <c r="H1861" s="820" t="b">
        <v>0</v>
      </c>
      <c r="I1861" s="820">
        <v>1</v>
      </c>
      <c r="J1861" s="820">
        <v>2</v>
      </c>
      <c r="K1861" s="820" t="s">
        <v>8454</v>
      </c>
      <c r="L1861" s="820" t="s">
        <v>19949</v>
      </c>
    </row>
    <row r="1862" spans="1:12" x14ac:dyDescent="0.25">
      <c r="A1862" s="820" t="s">
        <v>11757</v>
      </c>
      <c r="B1862" s="824" t="s">
        <v>11758</v>
      </c>
      <c r="C1862" s="820" t="b">
        <v>1</v>
      </c>
      <c r="D1862" s="820" t="b">
        <v>1</v>
      </c>
      <c r="E1862" s="820" t="b">
        <v>0</v>
      </c>
      <c r="F1862" s="820" t="b">
        <v>0</v>
      </c>
      <c r="G1862" s="820" t="b">
        <v>0</v>
      </c>
      <c r="H1862" s="820" t="b">
        <v>0</v>
      </c>
      <c r="I1862" s="820">
        <v>1</v>
      </c>
      <c r="J1862" s="820">
        <v>3</v>
      </c>
      <c r="K1862" s="820" t="s">
        <v>8454</v>
      </c>
      <c r="L1862" s="820" t="s">
        <v>19950</v>
      </c>
    </row>
    <row r="1863" spans="1:12" x14ac:dyDescent="0.25">
      <c r="A1863" s="820" t="s">
        <v>11759</v>
      </c>
      <c r="B1863" s="824" t="s">
        <v>11760</v>
      </c>
      <c r="C1863" s="820" t="b">
        <v>1</v>
      </c>
      <c r="D1863" s="820" t="b">
        <v>1</v>
      </c>
      <c r="E1863" s="820" t="b">
        <v>0</v>
      </c>
      <c r="F1863" s="820" t="b">
        <v>0</v>
      </c>
      <c r="G1863" s="820" t="b">
        <v>0</v>
      </c>
      <c r="H1863" s="820" t="b">
        <v>0</v>
      </c>
      <c r="I1863" s="820">
        <v>1</v>
      </c>
      <c r="J1863" s="820">
        <v>1</v>
      </c>
      <c r="K1863" s="820" t="s">
        <v>8454</v>
      </c>
      <c r="L1863" s="820" t="s">
        <v>19951</v>
      </c>
    </row>
    <row r="1864" spans="1:12" x14ac:dyDescent="0.25">
      <c r="A1864" s="820" t="s">
        <v>11761</v>
      </c>
      <c r="B1864" s="824" t="s">
        <v>11762</v>
      </c>
      <c r="C1864" s="820" t="b">
        <v>1</v>
      </c>
      <c r="D1864" s="820" t="b">
        <v>1</v>
      </c>
      <c r="E1864" s="820" t="b">
        <v>0</v>
      </c>
      <c r="F1864" s="820" t="b">
        <v>0</v>
      </c>
      <c r="G1864" s="820" t="b">
        <v>0</v>
      </c>
      <c r="H1864" s="820" t="b">
        <v>0</v>
      </c>
      <c r="I1864" s="820">
        <v>1</v>
      </c>
      <c r="J1864" s="820">
        <v>1</v>
      </c>
      <c r="K1864" s="820" t="s">
        <v>8454</v>
      </c>
      <c r="L1864" s="820" t="s">
        <v>19952</v>
      </c>
    </row>
    <row r="1865" spans="1:12" x14ac:dyDescent="0.25">
      <c r="A1865" s="820" t="s">
        <v>11763</v>
      </c>
      <c r="B1865" s="824" t="s">
        <v>11764</v>
      </c>
      <c r="C1865" s="820" t="b">
        <v>1</v>
      </c>
      <c r="D1865" s="820" t="b">
        <v>1</v>
      </c>
      <c r="E1865" s="820" t="b">
        <v>0</v>
      </c>
      <c r="F1865" s="820" t="b">
        <v>0</v>
      </c>
      <c r="G1865" s="820" t="b">
        <v>0</v>
      </c>
      <c r="H1865" s="820" t="b">
        <v>0</v>
      </c>
      <c r="I1865" s="820">
        <v>1</v>
      </c>
      <c r="J1865" s="820">
        <v>5</v>
      </c>
      <c r="K1865" s="820" t="s">
        <v>8454</v>
      </c>
      <c r="L1865" s="820" t="s">
        <v>19953</v>
      </c>
    </row>
    <row r="1866" spans="1:12" x14ac:dyDescent="0.25">
      <c r="A1866" s="820" t="s">
        <v>11765</v>
      </c>
      <c r="B1866" s="824" t="s">
        <v>11766</v>
      </c>
      <c r="C1866" s="820" t="b">
        <v>1</v>
      </c>
      <c r="D1866" s="820" t="b">
        <v>1</v>
      </c>
      <c r="E1866" s="820" t="b">
        <v>0</v>
      </c>
      <c r="F1866" s="820" t="b">
        <v>0</v>
      </c>
      <c r="G1866" s="820" t="b">
        <v>0</v>
      </c>
      <c r="H1866" s="820" t="b">
        <v>0</v>
      </c>
      <c r="I1866" s="820">
        <v>1</v>
      </c>
      <c r="J1866" s="820">
        <v>1</v>
      </c>
      <c r="K1866" s="820" t="s">
        <v>8454</v>
      </c>
      <c r="L1866" s="820" t="s">
        <v>19954</v>
      </c>
    </row>
    <row r="1867" spans="1:12" x14ac:dyDescent="0.25">
      <c r="A1867" s="820" t="s">
        <v>11767</v>
      </c>
      <c r="B1867" s="824" t="s">
        <v>11768</v>
      </c>
      <c r="C1867" s="820" t="b">
        <v>1</v>
      </c>
      <c r="D1867" s="820" t="b">
        <v>1</v>
      </c>
      <c r="E1867" s="820" t="b">
        <v>0</v>
      </c>
      <c r="F1867" s="820" t="b">
        <v>0</v>
      </c>
      <c r="G1867" s="820" t="b">
        <v>0</v>
      </c>
      <c r="H1867" s="820" t="b">
        <v>0</v>
      </c>
      <c r="I1867" s="820">
        <v>1</v>
      </c>
      <c r="J1867" s="820">
        <v>1</v>
      </c>
      <c r="K1867" s="820" t="s">
        <v>8454</v>
      </c>
      <c r="L1867" s="820" t="s">
        <v>19955</v>
      </c>
    </row>
    <row r="1868" spans="1:12" x14ac:dyDescent="0.25">
      <c r="A1868" s="820" t="s">
        <v>11769</v>
      </c>
      <c r="B1868" s="824" t="s">
        <v>11770</v>
      </c>
      <c r="C1868" s="820" t="b">
        <v>1</v>
      </c>
      <c r="D1868" s="820" t="b">
        <v>1</v>
      </c>
      <c r="E1868" s="820" t="b">
        <v>0</v>
      </c>
      <c r="F1868" s="820" t="b">
        <v>0</v>
      </c>
      <c r="G1868" s="820" t="b">
        <v>0</v>
      </c>
      <c r="H1868" s="820" t="b">
        <v>0</v>
      </c>
      <c r="I1868" s="820">
        <v>1</v>
      </c>
      <c r="J1868" s="820">
        <v>5</v>
      </c>
      <c r="K1868" s="820" t="s">
        <v>8454</v>
      </c>
      <c r="L1868" s="820" t="s">
        <v>19956</v>
      </c>
    </row>
    <row r="1869" spans="1:12" x14ac:dyDescent="0.25">
      <c r="A1869" s="820" t="s">
        <v>11771</v>
      </c>
      <c r="B1869" s="824" t="s">
        <v>11772</v>
      </c>
      <c r="C1869" s="820" t="b">
        <v>1</v>
      </c>
      <c r="D1869" s="820" t="b">
        <v>1</v>
      </c>
      <c r="E1869" s="820" t="b">
        <v>0</v>
      </c>
      <c r="F1869" s="820" t="b">
        <v>0</v>
      </c>
      <c r="G1869" s="820" t="b">
        <v>0</v>
      </c>
      <c r="H1869" s="820" t="b">
        <v>0</v>
      </c>
      <c r="I1869" s="820">
        <v>1</v>
      </c>
      <c r="J1869" s="820">
        <v>5</v>
      </c>
      <c r="K1869" s="820" t="s">
        <v>8454</v>
      </c>
      <c r="L1869" s="820" t="s">
        <v>19957</v>
      </c>
    </row>
    <row r="1870" spans="1:12" x14ac:dyDescent="0.25">
      <c r="A1870" s="820" t="s">
        <v>11773</v>
      </c>
      <c r="B1870" s="824" t="s">
        <v>11774</v>
      </c>
      <c r="C1870" s="820" t="b">
        <v>1</v>
      </c>
      <c r="D1870" s="820" t="b">
        <v>1</v>
      </c>
      <c r="E1870" s="820" t="b">
        <v>0</v>
      </c>
      <c r="F1870" s="820" t="b">
        <v>0</v>
      </c>
      <c r="G1870" s="820" t="b">
        <v>0</v>
      </c>
      <c r="H1870" s="820" t="b">
        <v>0</v>
      </c>
      <c r="I1870" s="820">
        <v>1</v>
      </c>
      <c r="J1870" s="820">
        <v>25</v>
      </c>
      <c r="K1870" s="820" t="s">
        <v>8454</v>
      </c>
      <c r="L1870" s="820" t="s">
        <v>19958</v>
      </c>
    </row>
    <row r="1871" spans="1:12" x14ac:dyDescent="0.25">
      <c r="A1871" s="820" t="s">
        <v>11775</v>
      </c>
      <c r="B1871" s="824" t="s">
        <v>11776</v>
      </c>
      <c r="C1871" s="820" t="b">
        <v>1</v>
      </c>
      <c r="D1871" s="820" t="b">
        <v>1</v>
      </c>
      <c r="E1871" s="820" t="b">
        <v>0</v>
      </c>
      <c r="F1871" s="820" t="b">
        <v>0</v>
      </c>
      <c r="G1871" s="820" t="b">
        <v>0</v>
      </c>
      <c r="H1871" s="820" t="b">
        <v>0</v>
      </c>
      <c r="I1871" s="820">
        <v>1</v>
      </c>
      <c r="J1871" s="820">
        <v>2</v>
      </c>
      <c r="K1871" s="820" t="s">
        <v>8454</v>
      </c>
      <c r="L1871" s="820" t="s">
        <v>19959</v>
      </c>
    </row>
    <row r="1872" spans="1:12" x14ac:dyDescent="0.25">
      <c r="A1872" s="820" t="s">
        <v>11777</v>
      </c>
      <c r="B1872" s="824" t="s">
        <v>11778</v>
      </c>
      <c r="C1872" s="820" t="b">
        <v>1</v>
      </c>
      <c r="D1872" s="820" t="b">
        <v>1</v>
      </c>
      <c r="E1872" s="820" t="b">
        <v>0</v>
      </c>
      <c r="F1872" s="820" t="b">
        <v>0</v>
      </c>
      <c r="G1872" s="820" t="b">
        <v>0</v>
      </c>
      <c r="H1872" s="820" t="b">
        <v>0</v>
      </c>
      <c r="I1872" s="820">
        <v>1</v>
      </c>
      <c r="J1872" s="820">
        <v>3</v>
      </c>
      <c r="K1872" s="820" t="s">
        <v>8454</v>
      </c>
      <c r="L1872" s="820" t="s">
        <v>19960</v>
      </c>
    </row>
    <row r="1873" spans="1:12" x14ac:dyDescent="0.25">
      <c r="A1873" s="820" t="s">
        <v>11779</v>
      </c>
      <c r="B1873" s="824" t="s">
        <v>11780</v>
      </c>
      <c r="C1873" s="820" t="b">
        <v>1</v>
      </c>
      <c r="D1873" s="820" t="b">
        <v>1</v>
      </c>
      <c r="E1873" s="820" t="b">
        <v>0</v>
      </c>
      <c r="F1873" s="820" t="b">
        <v>0</v>
      </c>
      <c r="G1873" s="820" t="b">
        <v>0</v>
      </c>
      <c r="H1873" s="820" t="b">
        <v>0</v>
      </c>
      <c r="I1873" s="820">
        <v>1</v>
      </c>
      <c r="J1873" s="820">
        <v>1</v>
      </c>
      <c r="K1873" s="820" t="s">
        <v>8454</v>
      </c>
      <c r="L1873" s="820" t="s">
        <v>19961</v>
      </c>
    </row>
    <row r="1874" spans="1:12" x14ac:dyDescent="0.25">
      <c r="A1874" s="820" t="s">
        <v>11781</v>
      </c>
      <c r="B1874" s="824" t="s">
        <v>11782</v>
      </c>
      <c r="C1874" s="820" t="b">
        <v>1</v>
      </c>
      <c r="D1874" s="820" t="b">
        <v>1</v>
      </c>
      <c r="E1874" s="820" t="b">
        <v>0</v>
      </c>
      <c r="F1874" s="820" t="b">
        <v>0</v>
      </c>
      <c r="G1874" s="820" t="b">
        <v>0</v>
      </c>
      <c r="H1874" s="820" t="b">
        <v>0</v>
      </c>
      <c r="I1874" s="820">
        <v>1</v>
      </c>
      <c r="J1874" s="820">
        <v>1</v>
      </c>
      <c r="K1874" s="820" t="s">
        <v>8454</v>
      </c>
      <c r="L1874" s="820" t="s">
        <v>19962</v>
      </c>
    </row>
    <row r="1875" spans="1:12" x14ac:dyDescent="0.25">
      <c r="A1875" s="820" t="s">
        <v>11783</v>
      </c>
      <c r="B1875" s="824" t="s">
        <v>11784</v>
      </c>
      <c r="C1875" s="820" t="b">
        <v>1</v>
      </c>
      <c r="D1875" s="820" t="b">
        <v>1</v>
      </c>
      <c r="E1875" s="820" t="b">
        <v>0</v>
      </c>
      <c r="F1875" s="820" t="b">
        <v>0</v>
      </c>
      <c r="G1875" s="820" t="b">
        <v>0</v>
      </c>
      <c r="H1875" s="820" t="b">
        <v>0</v>
      </c>
      <c r="I1875" s="820">
        <v>1</v>
      </c>
      <c r="J1875" s="820">
        <v>5</v>
      </c>
      <c r="K1875" s="820" t="s">
        <v>8454</v>
      </c>
      <c r="L1875" s="820" t="s">
        <v>19963</v>
      </c>
    </row>
    <row r="1876" spans="1:12" x14ac:dyDescent="0.25">
      <c r="A1876" s="820" t="s">
        <v>11785</v>
      </c>
      <c r="B1876" s="824" t="s">
        <v>11786</v>
      </c>
      <c r="C1876" s="820" t="b">
        <v>1</v>
      </c>
      <c r="D1876" s="820" t="b">
        <v>1</v>
      </c>
      <c r="E1876" s="820" t="b">
        <v>0</v>
      </c>
      <c r="F1876" s="820" t="b">
        <v>0</v>
      </c>
      <c r="G1876" s="820" t="b">
        <v>0</v>
      </c>
      <c r="H1876" s="820" t="b">
        <v>0</v>
      </c>
      <c r="I1876" s="820">
        <v>1</v>
      </c>
      <c r="J1876" s="820">
        <v>1</v>
      </c>
      <c r="K1876" s="820" t="s">
        <v>8454</v>
      </c>
      <c r="L1876" s="820" t="s">
        <v>19964</v>
      </c>
    </row>
    <row r="1877" spans="1:12" x14ac:dyDescent="0.25">
      <c r="A1877" s="820" t="s">
        <v>11787</v>
      </c>
      <c r="B1877" s="824" t="s">
        <v>11788</v>
      </c>
      <c r="C1877" s="820" t="b">
        <v>1</v>
      </c>
      <c r="D1877" s="820" t="b">
        <v>1</v>
      </c>
      <c r="E1877" s="820" t="b">
        <v>0</v>
      </c>
      <c r="F1877" s="820" t="b">
        <v>0</v>
      </c>
      <c r="G1877" s="820" t="b">
        <v>0</v>
      </c>
      <c r="H1877" s="820" t="b">
        <v>0</v>
      </c>
      <c r="I1877" s="820">
        <v>1</v>
      </c>
      <c r="J1877" s="820">
        <v>1</v>
      </c>
      <c r="K1877" s="820" t="s">
        <v>8454</v>
      </c>
      <c r="L1877" s="820" t="s">
        <v>19965</v>
      </c>
    </row>
    <row r="1878" spans="1:12" x14ac:dyDescent="0.25">
      <c r="A1878" s="820" t="s">
        <v>11789</v>
      </c>
      <c r="B1878" s="824" t="s">
        <v>11790</v>
      </c>
      <c r="C1878" s="820" t="b">
        <v>1</v>
      </c>
      <c r="D1878" s="820" t="b">
        <v>1</v>
      </c>
      <c r="E1878" s="820" t="b">
        <v>0</v>
      </c>
      <c r="F1878" s="820" t="b">
        <v>0</v>
      </c>
      <c r="G1878" s="820" t="b">
        <v>0</v>
      </c>
      <c r="H1878" s="820" t="b">
        <v>0</v>
      </c>
      <c r="I1878" s="820">
        <v>1</v>
      </c>
      <c r="J1878" s="820">
        <v>5</v>
      </c>
      <c r="K1878" s="820" t="s">
        <v>8454</v>
      </c>
      <c r="L1878" s="820" t="s">
        <v>19966</v>
      </c>
    </row>
    <row r="1879" spans="1:12" x14ac:dyDescent="0.25">
      <c r="A1879" s="820" t="s">
        <v>11791</v>
      </c>
      <c r="B1879" s="824" t="s">
        <v>11792</v>
      </c>
      <c r="C1879" s="820" t="b">
        <v>1</v>
      </c>
      <c r="D1879" s="820" t="b">
        <v>1</v>
      </c>
      <c r="E1879" s="820" t="b">
        <v>0</v>
      </c>
      <c r="F1879" s="820" t="b">
        <v>0</v>
      </c>
      <c r="G1879" s="820" t="b">
        <v>0</v>
      </c>
      <c r="H1879" s="820" t="b">
        <v>0</v>
      </c>
      <c r="I1879" s="820">
        <v>1</v>
      </c>
      <c r="J1879" s="820">
        <v>5</v>
      </c>
      <c r="K1879" s="820" t="s">
        <v>8454</v>
      </c>
      <c r="L1879" s="820" t="s">
        <v>19967</v>
      </c>
    </row>
    <row r="1880" spans="1:12" x14ac:dyDescent="0.25">
      <c r="A1880" s="820" t="s">
        <v>11793</v>
      </c>
      <c r="B1880" s="824" t="s">
        <v>11794</v>
      </c>
      <c r="C1880" s="820" t="b">
        <v>1</v>
      </c>
      <c r="D1880" s="820" t="b">
        <v>1</v>
      </c>
      <c r="E1880" s="820" t="b">
        <v>0</v>
      </c>
      <c r="F1880" s="820" t="b">
        <v>0</v>
      </c>
      <c r="G1880" s="820" t="b">
        <v>0</v>
      </c>
      <c r="H1880" s="820" t="b">
        <v>0</v>
      </c>
      <c r="I1880" s="820">
        <v>1</v>
      </c>
      <c r="J1880" s="820">
        <v>25</v>
      </c>
      <c r="K1880" s="820" t="s">
        <v>8454</v>
      </c>
      <c r="L1880" s="820" t="s">
        <v>19968</v>
      </c>
    </row>
    <row r="1881" spans="1:12" x14ac:dyDescent="0.25">
      <c r="A1881" s="820" t="s">
        <v>11795</v>
      </c>
      <c r="B1881" s="824" t="s">
        <v>11796</v>
      </c>
      <c r="C1881" s="820" t="b">
        <v>1</v>
      </c>
      <c r="D1881" s="820" t="b">
        <v>1</v>
      </c>
      <c r="E1881" s="820" t="b">
        <v>0</v>
      </c>
      <c r="F1881" s="820" t="b">
        <v>0</v>
      </c>
      <c r="G1881" s="820" t="b">
        <v>0</v>
      </c>
      <c r="H1881" s="820" t="b">
        <v>0</v>
      </c>
      <c r="I1881" s="820">
        <v>1</v>
      </c>
      <c r="J1881" s="820">
        <v>2</v>
      </c>
      <c r="K1881" s="820" t="s">
        <v>8454</v>
      </c>
      <c r="L1881" s="820" t="s">
        <v>19969</v>
      </c>
    </row>
    <row r="1882" spans="1:12" x14ac:dyDescent="0.25">
      <c r="A1882" s="820" t="s">
        <v>11797</v>
      </c>
      <c r="B1882" s="824" t="s">
        <v>11798</v>
      </c>
      <c r="C1882" s="820" t="b">
        <v>1</v>
      </c>
      <c r="D1882" s="820" t="b">
        <v>1</v>
      </c>
      <c r="E1882" s="820" t="b">
        <v>0</v>
      </c>
      <c r="F1882" s="820" t="b">
        <v>0</v>
      </c>
      <c r="G1882" s="820" t="b">
        <v>0</v>
      </c>
      <c r="H1882" s="820" t="b">
        <v>0</v>
      </c>
      <c r="I1882" s="820">
        <v>1</v>
      </c>
      <c r="J1882" s="820">
        <v>3</v>
      </c>
      <c r="K1882" s="820" t="s">
        <v>8454</v>
      </c>
      <c r="L1882" s="820" t="s">
        <v>19970</v>
      </c>
    </row>
    <row r="1883" spans="1:12" x14ac:dyDescent="0.25">
      <c r="A1883" s="820" t="s">
        <v>11799</v>
      </c>
      <c r="B1883" s="824" t="s">
        <v>11800</v>
      </c>
      <c r="C1883" s="820" t="b">
        <v>1</v>
      </c>
      <c r="D1883" s="820" t="b">
        <v>1</v>
      </c>
      <c r="E1883" s="820" t="b">
        <v>0</v>
      </c>
      <c r="F1883" s="820" t="b">
        <v>0</v>
      </c>
      <c r="G1883" s="820" t="b">
        <v>0</v>
      </c>
      <c r="H1883" s="820" t="b">
        <v>0</v>
      </c>
      <c r="I1883" s="820">
        <v>1</v>
      </c>
      <c r="J1883" s="820">
        <v>1</v>
      </c>
      <c r="K1883" s="820" t="s">
        <v>8454</v>
      </c>
      <c r="L1883" s="820" t="s">
        <v>19971</v>
      </c>
    </row>
    <row r="1884" spans="1:12" x14ac:dyDescent="0.25">
      <c r="A1884" s="820" t="s">
        <v>11801</v>
      </c>
      <c r="B1884" s="824" t="s">
        <v>11802</v>
      </c>
      <c r="C1884" s="820" t="b">
        <v>1</v>
      </c>
      <c r="D1884" s="820" t="b">
        <v>1</v>
      </c>
      <c r="E1884" s="820" t="b">
        <v>0</v>
      </c>
      <c r="F1884" s="820" t="b">
        <v>0</v>
      </c>
      <c r="G1884" s="820" t="b">
        <v>0</v>
      </c>
      <c r="H1884" s="820" t="b">
        <v>0</v>
      </c>
      <c r="I1884" s="820">
        <v>1</v>
      </c>
      <c r="J1884" s="820">
        <v>1</v>
      </c>
      <c r="K1884" s="820" t="s">
        <v>8454</v>
      </c>
      <c r="L1884" s="820" t="s">
        <v>19972</v>
      </c>
    </row>
    <row r="1885" spans="1:12" x14ac:dyDescent="0.25">
      <c r="A1885" s="820" t="s">
        <v>11803</v>
      </c>
      <c r="B1885" s="824" t="s">
        <v>11804</v>
      </c>
      <c r="C1885" s="820" t="b">
        <v>1</v>
      </c>
      <c r="D1885" s="820" t="b">
        <v>1</v>
      </c>
      <c r="E1885" s="820" t="b">
        <v>0</v>
      </c>
      <c r="F1885" s="820" t="b">
        <v>0</v>
      </c>
      <c r="G1885" s="820" t="b">
        <v>0</v>
      </c>
      <c r="H1885" s="820" t="b">
        <v>0</v>
      </c>
      <c r="I1885" s="820">
        <v>1</v>
      </c>
      <c r="J1885" s="820">
        <v>4</v>
      </c>
      <c r="K1885" s="820" t="s">
        <v>8454</v>
      </c>
      <c r="L1885" s="820" t="s">
        <v>19973</v>
      </c>
    </row>
    <row r="1886" spans="1:12" x14ac:dyDescent="0.25">
      <c r="A1886" s="820" t="s">
        <v>11805</v>
      </c>
      <c r="B1886" s="824" t="s">
        <v>11806</v>
      </c>
      <c r="C1886" s="820" t="b">
        <v>1</v>
      </c>
      <c r="D1886" s="820" t="b">
        <v>1</v>
      </c>
      <c r="E1886" s="820" t="b">
        <v>0</v>
      </c>
      <c r="F1886" s="820" t="b">
        <v>0</v>
      </c>
      <c r="G1886" s="820" t="b">
        <v>0</v>
      </c>
      <c r="H1886" s="820" t="b">
        <v>0</v>
      </c>
      <c r="I1886" s="820">
        <v>1</v>
      </c>
      <c r="J1886" s="820">
        <v>1</v>
      </c>
      <c r="K1886" s="820" t="s">
        <v>8454</v>
      </c>
      <c r="L1886" s="820" t="s">
        <v>19974</v>
      </c>
    </row>
    <row r="1887" spans="1:12" x14ac:dyDescent="0.25">
      <c r="A1887" s="820" t="s">
        <v>11807</v>
      </c>
      <c r="B1887" s="824" t="s">
        <v>11808</v>
      </c>
      <c r="C1887" s="820" t="b">
        <v>1</v>
      </c>
      <c r="D1887" s="820" t="b">
        <v>1</v>
      </c>
      <c r="E1887" s="820" t="b">
        <v>0</v>
      </c>
      <c r="F1887" s="820" t="b">
        <v>0</v>
      </c>
      <c r="G1887" s="820" t="b">
        <v>0</v>
      </c>
      <c r="H1887" s="820" t="b">
        <v>0</v>
      </c>
      <c r="I1887" s="820">
        <v>1</v>
      </c>
      <c r="J1887" s="820">
        <v>1</v>
      </c>
      <c r="K1887" s="820" t="s">
        <v>8454</v>
      </c>
      <c r="L1887" s="820" t="s">
        <v>19975</v>
      </c>
    </row>
    <row r="1888" spans="1:12" x14ac:dyDescent="0.25">
      <c r="A1888" s="820" t="s">
        <v>11809</v>
      </c>
      <c r="B1888" s="824" t="s">
        <v>11810</v>
      </c>
      <c r="C1888" s="820" t="b">
        <v>1</v>
      </c>
      <c r="D1888" s="820" t="b">
        <v>1</v>
      </c>
      <c r="E1888" s="820" t="b">
        <v>0</v>
      </c>
      <c r="F1888" s="820" t="b">
        <v>0</v>
      </c>
      <c r="G1888" s="820" t="b">
        <v>0</v>
      </c>
      <c r="H1888" s="820" t="b">
        <v>0</v>
      </c>
      <c r="I1888" s="820">
        <v>1</v>
      </c>
      <c r="J1888" s="820">
        <v>4</v>
      </c>
      <c r="K1888" s="820" t="s">
        <v>8454</v>
      </c>
      <c r="L1888" s="820" t="s">
        <v>19976</v>
      </c>
    </row>
    <row r="1889" spans="1:12" x14ac:dyDescent="0.25">
      <c r="A1889" s="820" t="s">
        <v>11811</v>
      </c>
      <c r="B1889" s="824" t="s">
        <v>11812</v>
      </c>
      <c r="C1889" s="820" t="b">
        <v>1</v>
      </c>
      <c r="D1889" s="820" t="b">
        <v>1</v>
      </c>
      <c r="E1889" s="820" t="b">
        <v>0</v>
      </c>
      <c r="F1889" s="820" t="b">
        <v>0</v>
      </c>
      <c r="G1889" s="820" t="b">
        <v>0</v>
      </c>
      <c r="H1889" s="820" t="b">
        <v>0</v>
      </c>
      <c r="I1889" s="820">
        <v>1</v>
      </c>
      <c r="J1889" s="820">
        <v>4</v>
      </c>
      <c r="K1889" s="820" t="s">
        <v>8454</v>
      </c>
      <c r="L1889" s="820" t="s">
        <v>19977</v>
      </c>
    </row>
    <row r="1890" spans="1:12" x14ac:dyDescent="0.25">
      <c r="A1890" s="820" t="s">
        <v>11813</v>
      </c>
      <c r="B1890" s="824" t="s">
        <v>11814</v>
      </c>
      <c r="C1890" s="820" t="b">
        <v>1</v>
      </c>
      <c r="D1890" s="820" t="b">
        <v>1</v>
      </c>
      <c r="E1890" s="820" t="b">
        <v>0</v>
      </c>
      <c r="F1890" s="820" t="b">
        <v>0</v>
      </c>
      <c r="G1890" s="820" t="b">
        <v>0</v>
      </c>
      <c r="H1890" s="820" t="b">
        <v>0</v>
      </c>
      <c r="I1890" s="820">
        <v>1</v>
      </c>
      <c r="J1890" s="820">
        <v>4</v>
      </c>
      <c r="K1890" s="820" t="s">
        <v>8454</v>
      </c>
      <c r="L1890" s="820" t="s">
        <v>19978</v>
      </c>
    </row>
    <row r="1891" spans="1:12" x14ac:dyDescent="0.25">
      <c r="A1891" s="820" t="s">
        <v>11815</v>
      </c>
      <c r="B1891" s="824" t="s">
        <v>11816</v>
      </c>
      <c r="C1891" s="820" t="b">
        <v>1</v>
      </c>
      <c r="D1891" s="820" t="b">
        <v>1</v>
      </c>
      <c r="E1891" s="820" t="b">
        <v>0</v>
      </c>
      <c r="F1891" s="820" t="b">
        <v>0</v>
      </c>
      <c r="G1891" s="820" t="b">
        <v>0</v>
      </c>
      <c r="H1891" s="820" t="b">
        <v>0</v>
      </c>
      <c r="I1891" s="820">
        <v>1</v>
      </c>
      <c r="J1891" s="820">
        <v>5</v>
      </c>
      <c r="K1891" s="820" t="s">
        <v>8454</v>
      </c>
      <c r="L1891" s="820" t="s">
        <v>19979</v>
      </c>
    </row>
    <row r="1892" spans="1:12" x14ac:dyDescent="0.25">
      <c r="A1892" s="820" t="s">
        <v>11817</v>
      </c>
      <c r="B1892" s="824" t="s">
        <v>11818</v>
      </c>
      <c r="C1892" s="820" t="b">
        <v>1</v>
      </c>
      <c r="D1892" s="820" t="b">
        <v>1</v>
      </c>
      <c r="E1892" s="820" t="b">
        <v>0</v>
      </c>
      <c r="F1892" s="820" t="b">
        <v>0</v>
      </c>
      <c r="G1892" s="820" t="b">
        <v>0</v>
      </c>
      <c r="H1892" s="820" t="b">
        <v>0</v>
      </c>
      <c r="I1892" s="820">
        <v>1</v>
      </c>
      <c r="J1892" s="820">
        <v>3</v>
      </c>
      <c r="K1892" s="820" t="s">
        <v>8454</v>
      </c>
      <c r="L1892" s="820" t="s">
        <v>19980</v>
      </c>
    </row>
    <row r="1893" spans="1:12" x14ac:dyDescent="0.25">
      <c r="A1893" s="820" t="s">
        <v>11819</v>
      </c>
      <c r="B1893" s="824" t="s">
        <v>11820</v>
      </c>
      <c r="C1893" s="820" t="b">
        <v>1</v>
      </c>
      <c r="D1893" s="820" t="b">
        <v>1</v>
      </c>
      <c r="E1893" s="820" t="b">
        <v>0</v>
      </c>
      <c r="F1893" s="820" t="b">
        <v>0</v>
      </c>
      <c r="G1893" s="820" t="b">
        <v>0</v>
      </c>
      <c r="H1893" s="820" t="b">
        <v>0</v>
      </c>
      <c r="I1893" s="820">
        <v>1</v>
      </c>
      <c r="J1893" s="820">
        <v>1</v>
      </c>
      <c r="K1893" s="820" t="s">
        <v>8454</v>
      </c>
      <c r="L1893" s="820" t="s">
        <v>19981</v>
      </c>
    </row>
    <row r="1894" spans="1:12" x14ac:dyDescent="0.25">
      <c r="A1894" s="820" t="s">
        <v>11821</v>
      </c>
      <c r="B1894" s="824" t="s">
        <v>11802</v>
      </c>
      <c r="C1894" s="820" t="b">
        <v>1</v>
      </c>
      <c r="D1894" s="820" t="b">
        <v>1</v>
      </c>
      <c r="E1894" s="820" t="b">
        <v>0</v>
      </c>
      <c r="F1894" s="820" t="b">
        <v>0</v>
      </c>
      <c r="G1894" s="820" t="b">
        <v>0</v>
      </c>
      <c r="H1894" s="820" t="b">
        <v>0</v>
      </c>
      <c r="I1894" s="820">
        <v>1</v>
      </c>
      <c r="J1894" s="820">
        <v>1</v>
      </c>
      <c r="K1894" s="820" t="s">
        <v>8454</v>
      </c>
      <c r="L1894" s="820" t="s">
        <v>19972</v>
      </c>
    </row>
    <row r="1895" spans="1:12" x14ac:dyDescent="0.25">
      <c r="A1895" s="820" t="s">
        <v>11822</v>
      </c>
      <c r="B1895" s="824" t="s">
        <v>11823</v>
      </c>
      <c r="C1895" s="820" t="b">
        <v>1</v>
      </c>
      <c r="D1895" s="820" t="b">
        <v>1</v>
      </c>
      <c r="E1895" s="820" t="b">
        <v>0</v>
      </c>
      <c r="F1895" s="820" t="b">
        <v>0</v>
      </c>
      <c r="G1895" s="820" t="b">
        <v>0</v>
      </c>
      <c r="H1895" s="820" t="b">
        <v>0</v>
      </c>
      <c r="I1895" s="820">
        <v>1</v>
      </c>
      <c r="J1895" s="820">
        <v>12</v>
      </c>
      <c r="K1895" s="820" t="s">
        <v>8454</v>
      </c>
      <c r="L1895" s="820" t="s">
        <v>19982</v>
      </c>
    </row>
    <row r="1896" spans="1:12" x14ac:dyDescent="0.25">
      <c r="A1896" s="820" t="s">
        <v>11824</v>
      </c>
      <c r="B1896" s="824" t="s">
        <v>11825</v>
      </c>
      <c r="C1896" s="820" t="b">
        <v>1</v>
      </c>
      <c r="D1896" s="820" t="b">
        <v>1</v>
      </c>
      <c r="E1896" s="820" t="b">
        <v>0</v>
      </c>
      <c r="F1896" s="820" t="b">
        <v>0</v>
      </c>
      <c r="G1896" s="820" t="b">
        <v>0</v>
      </c>
      <c r="H1896" s="820" t="b">
        <v>0</v>
      </c>
      <c r="I1896" s="820">
        <v>1</v>
      </c>
      <c r="J1896" s="820">
        <v>3</v>
      </c>
      <c r="K1896" s="820" t="s">
        <v>8454</v>
      </c>
      <c r="L1896" s="820" t="s">
        <v>19983</v>
      </c>
    </row>
    <row r="1897" spans="1:12" x14ac:dyDescent="0.25">
      <c r="A1897" s="820" t="s">
        <v>11826</v>
      </c>
      <c r="B1897" s="824" t="s">
        <v>11827</v>
      </c>
      <c r="C1897" s="820" t="b">
        <v>1</v>
      </c>
      <c r="D1897" s="820" t="b">
        <v>1</v>
      </c>
      <c r="E1897" s="820" t="b">
        <v>0</v>
      </c>
      <c r="F1897" s="820" t="b">
        <v>0</v>
      </c>
      <c r="G1897" s="820" t="b">
        <v>0</v>
      </c>
      <c r="H1897" s="820" t="b">
        <v>0</v>
      </c>
      <c r="I1897" s="820">
        <v>1</v>
      </c>
      <c r="J1897" s="820">
        <v>3</v>
      </c>
      <c r="K1897" s="820" t="s">
        <v>8454</v>
      </c>
      <c r="L1897" s="820" t="s">
        <v>19984</v>
      </c>
    </row>
    <row r="1898" spans="1:12" x14ac:dyDescent="0.25">
      <c r="A1898" s="820" t="s">
        <v>11828</v>
      </c>
      <c r="B1898" s="824" t="s">
        <v>11829</v>
      </c>
      <c r="C1898" s="820" t="b">
        <v>1</v>
      </c>
      <c r="D1898" s="820" t="b">
        <v>1</v>
      </c>
      <c r="E1898" s="820" t="b">
        <v>0</v>
      </c>
      <c r="F1898" s="820" t="b">
        <v>0</v>
      </c>
      <c r="G1898" s="820" t="b">
        <v>0</v>
      </c>
      <c r="H1898" s="820" t="b">
        <v>0</v>
      </c>
      <c r="I1898" s="820">
        <v>1</v>
      </c>
      <c r="J1898" s="820">
        <v>4</v>
      </c>
      <c r="K1898" s="820" t="s">
        <v>8454</v>
      </c>
      <c r="L1898" s="820" t="s">
        <v>19985</v>
      </c>
    </row>
    <row r="1899" spans="1:12" x14ac:dyDescent="0.25">
      <c r="A1899" s="820" t="s">
        <v>11830</v>
      </c>
      <c r="B1899" s="824" t="s">
        <v>11831</v>
      </c>
      <c r="C1899" s="820" t="b">
        <v>1</v>
      </c>
      <c r="D1899" s="820" t="b">
        <v>1</v>
      </c>
      <c r="E1899" s="820" t="b">
        <v>0</v>
      </c>
      <c r="F1899" s="820" t="b">
        <v>0</v>
      </c>
      <c r="G1899" s="820" t="b">
        <v>0</v>
      </c>
      <c r="H1899" s="820" t="b">
        <v>0</v>
      </c>
      <c r="I1899" s="820">
        <v>1</v>
      </c>
      <c r="J1899" s="820">
        <v>4</v>
      </c>
      <c r="K1899" s="820" t="s">
        <v>8454</v>
      </c>
      <c r="L1899" s="820" t="s">
        <v>19986</v>
      </c>
    </row>
    <row r="1900" spans="1:12" x14ac:dyDescent="0.25">
      <c r="A1900" s="820" t="s">
        <v>11832</v>
      </c>
      <c r="B1900" s="824" t="s">
        <v>11833</v>
      </c>
      <c r="C1900" s="820" t="b">
        <v>1</v>
      </c>
      <c r="D1900" s="820" t="b">
        <v>1</v>
      </c>
      <c r="E1900" s="820" t="b">
        <v>0</v>
      </c>
      <c r="F1900" s="820" t="b">
        <v>0</v>
      </c>
      <c r="G1900" s="820" t="b">
        <v>0</v>
      </c>
      <c r="H1900" s="820" t="b">
        <v>0</v>
      </c>
      <c r="I1900" s="820">
        <v>1</v>
      </c>
      <c r="J1900" s="820">
        <v>4</v>
      </c>
      <c r="K1900" s="820" t="s">
        <v>8454</v>
      </c>
      <c r="L1900" s="820" t="s">
        <v>19987</v>
      </c>
    </row>
    <row r="1901" spans="1:12" x14ac:dyDescent="0.25">
      <c r="A1901" s="820" t="s">
        <v>11834</v>
      </c>
      <c r="B1901" s="824" t="s">
        <v>11835</v>
      </c>
      <c r="C1901" s="820" t="b">
        <v>1</v>
      </c>
      <c r="D1901" s="820" t="b">
        <v>1</v>
      </c>
      <c r="E1901" s="820" t="b">
        <v>0</v>
      </c>
      <c r="F1901" s="820" t="b">
        <v>0</v>
      </c>
      <c r="G1901" s="820" t="b">
        <v>0</v>
      </c>
      <c r="H1901" s="820" t="b">
        <v>0</v>
      </c>
      <c r="I1901" s="820">
        <v>1</v>
      </c>
      <c r="J1901" s="820">
        <v>15</v>
      </c>
      <c r="K1901" s="820" t="s">
        <v>8454</v>
      </c>
      <c r="L1901" s="820" t="s">
        <v>19988</v>
      </c>
    </row>
    <row r="1902" spans="1:12" x14ac:dyDescent="0.25">
      <c r="A1902" s="820" t="s">
        <v>11836</v>
      </c>
      <c r="B1902" s="824" t="s">
        <v>11837</v>
      </c>
      <c r="C1902" s="820" t="b">
        <v>1</v>
      </c>
      <c r="D1902" s="820" t="b">
        <v>1</v>
      </c>
      <c r="E1902" s="820" t="b">
        <v>0</v>
      </c>
      <c r="F1902" s="820" t="b">
        <v>0</v>
      </c>
      <c r="G1902" s="820" t="b">
        <v>0</v>
      </c>
      <c r="H1902" s="820" t="b">
        <v>0</v>
      </c>
      <c r="I1902" s="820">
        <v>1</v>
      </c>
      <c r="J1902" s="820">
        <v>3</v>
      </c>
      <c r="K1902" s="820" t="s">
        <v>8454</v>
      </c>
      <c r="L1902" s="820" t="s">
        <v>19989</v>
      </c>
    </row>
    <row r="1903" spans="1:12" x14ac:dyDescent="0.25">
      <c r="A1903" s="820" t="s">
        <v>11838</v>
      </c>
      <c r="B1903" s="824" t="s">
        <v>11839</v>
      </c>
      <c r="C1903" s="820" t="b">
        <v>1</v>
      </c>
      <c r="D1903" s="820" t="b">
        <v>1</v>
      </c>
      <c r="E1903" s="820" t="b">
        <v>0</v>
      </c>
      <c r="F1903" s="820" t="b">
        <v>0</v>
      </c>
      <c r="G1903" s="820" t="b">
        <v>0</v>
      </c>
      <c r="H1903" s="820" t="b">
        <v>0</v>
      </c>
      <c r="I1903" s="820">
        <v>1</v>
      </c>
      <c r="J1903" s="820">
        <v>1</v>
      </c>
      <c r="K1903" s="820" t="s">
        <v>8454</v>
      </c>
      <c r="L1903" s="820" t="s">
        <v>19990</v>
      </c>
    </row>
    <row r="1904" spans="1:12" x14ac:dyDescent="0.25">
      <c r="A1904" s="820" t="s">
        <v>11840</v>
      </c>
      <c r="B1904" s="824" t="s">
        <v>11802</v>
      </c>
      <c r="C1904" s="820" t="b">
        <v>1</v>
      </c>
      <c r="D1904" s="820" t="b">
        <v>1</v>
      </c>
      <c r="E1904" s="820" t="b">
        <v>0</v>
      </c>
      <c r="F1904" s="820" t="b">
        <v>0</v>
      </c>
      <c r="G1904" s="820" t="b">
        <v>0</v>
      </c>
      <c r="H1904" s="820" t="b">
        <v>0</v>
      </c>
      <c r="I1904" s="820">
        <v>1</v>
      </c>
      <c r="J1904" s="820">
        <v>1</v>
      </c>
      <c r="K1904" s="820" t="s">
        <v>8454</v>
      </c>
      <c r="L1904" s="820" t="s">
        <v>19972</v>
      </c>
    </row>
    <row r="1905" spans="1:12" x14ac:dyDescent="0.25">
      <c r="A1905" s="820" t="s">
        <v>11841</v>
      </c>
      <c r="B1905" s="824" t="s">
        <v>11842</v>
      </c>
      <c r="C1905" s="820" t="b">
        <v>1</v>
      </c>
      <c r="D1905" s="820" t="b">
        <v>1</v>
      </c>
      <c r="E1905" s="820" t="b">
        <v>0</v>
      </c>
      <c r="F1905" s="820" t="b">
        <v>0</v>
      </c>
      <c r="G1905" s="820" t="b">
        <v>0</v>
      </c>
      <c r="H1905" s="820" t="b">
        <v>0</v>
      </c>
      <c r="I1905" s="820">
        <v>1</v>
      </c>
      <c r="J1905" s="820">
        <v>2</v>
      </c>
      <c r="K1905" s="820" t="s">
        <v>8454</v>
      </c>
      <c r="L1905" s="820" t="s">
        <v>19991</v>
      </c>
    </row>
    <row r="1906" spans="1:12" x14ac:dyDescent="0.25">
      <c r="A1906" s="820" t="s">
        <v>11843</v>
      </c>
      <c r="B1906" s="824" t="s">
        <v>11844</v>
      </c>
      <c r="C1906" s="820" t="b">
        <v>1</v>
      </c>
      <c r="D1906" s="820" t="b">
        <v>1</v>
      </c>
      <c r="E1906" s="820" t="b">
        <v>0</v>
      </c>
      <c r="F1906" s="820" t="b">
        <v>0</v>
      </c>
      <c r="G1906" s="820" t="b">
        <v>0</v>
      </c>
      <c r="H1906" s="820" t="b">
        <v>0</v>
      </c>
      <c r="I1906" s="820">
        <v>1</v>
      </c>
      <c r="J1906" s="820">
        <v>2</v>
      </c>
      <c r="K1906" s="820" t="s">
        <v>8454</v>
      </c>
      <c r="L1906" s="820" t="s">
        <v>19992</v>
      </c>
    </row>
    <row r="1907" spans="1:12" x14ac:dyDescent="0.25">
      <c r="A1907" s="820" t="s">
        <v>11845</v>
      </c>
      <c r="B1907" s="824" t="s">
        <v>11846</v>
      </c>
      <c r="C1907" s="820" t="b">
        <v>1</v>
      </c>
      <c r="D1907" s="820" t="b">
        <v>1</v>
      </c>
      <c r="E1907" s="820" t="b">
        <v>0</v>
      </c>
      <c r="F1907" s="820" t="b">
        <v>0</v>
      </c>
      <c r="G1907" s="820" t="b">
        <v>0</v>
      </c>
      <c r="H1907" s="820" t="b">
        <v>0</v>
      </c>
      <c r="I1907" s="820">
        <v>1</v>
      </c>
      <c r="J1907" s="820">
        <v>2</v>
      </c>
      <c r="K1907" s="820" t="s">
        <v>8454</v>
      </c>
      <c r="L1907" s="820" t="s">
        <v>19993</v>
      </c>
    </row>
    <row r="1908" spans="1:12" x14ac:dyDescent="0.25">
      <c r="A1908" s="820" t="s">
        <v>11847</v>
      </c>
      <c r="B1908" s="824" t="s">
        <v>11848</v>
      </c>
      <c r="C1908" s="820" t="b">
        <v>1</v>
      </c>
      <c r="D1908" s="820" t="b">
        <v>1</v>
      </c>
      <c r="E1908" s="820" t="b">
        <v>0</v>
      </c>
      <c r="F1908" s="820" t="b">
        <v>0</v>
      </c>
      <c r="G1908" s="820" t="b">
        <v>0</v>
      </c>
      <c r="H1908" s="820" t="b">
        <v>0</v>
      </c>
      <c r="I1908" s="820">
        <v>1</v>
      </c>
      <c r="J1908" s="820">
        <v>1</v>
      </c>
      <c r="K1908" s="820" t="s">
        <v>8454</v>
      </c>
      <c r="L1908" s="820" t="s">
        <v>19994</v>
      </c>
    </row>
    <row r="1909" spans="1:12" x14ac:dyDescent="0.25">
      <c r="A1909" s="820" t="s">
        <v>11849</v>
      </c>
      <c r="B1909" s="824" t="s">
        <v>11850</v>
      </c>
      <c r="C1909" s="820" t="b">
        <v>1</v>
      </c>
      <c r="D1909" s="820" t="b">
        <v>1</v>
      </c>
      <c r="E1909" s="820" t="b">
        <v>0</v>
      </c>
      <c r="F1909" s="820" t="b">
        <v>0</v>
      </c>
      <c r="G1909" s="820" t="b">
        <v>0</v>
      </c>
      <c r="H1909" s="820" t="b">
        <v>0</v>
      </c>
      <c r="I1909" s="820">
        <v>1</v>
      </c>
      <c r="J1909" s="820">
        <v>1</v>
      </c>
      <c r="K1909" s="820" t="s">
        <v>8454</v>
      </c>
      <c r="L1909" s="820" t="s">
        <v>19995</v>
      </c>
    </row>
    <row r="1910" spans="1:12" x14ac:dyDescent="0.25">
      <c r="A1910" s="820" t="s">
        <v>11851</v>
      </c>
      <c r="B1910" s="824" t="s">
        <v>11852</v>
      </c>
      <c r="C1910" s="820" t="b">
        <v>1</v>
      </c>
      <c r="D1910" s="820" t="b">
        <v>1</v>
      </c>
      <c r="E1910" s="820" t="b">
        <v>0</v>
      </c>
      <c r="F1910" s="820" t="b">
        <v>0</v>
      </c>
      <c r="G1910" s="820" t="b">
        <v>0</v>
      </c>
      <c r="H1910" s="820" t="b">
        <v>0</v>
      </c>
      <c r="I1910" s="820">
        <v>1</v>
      </c>
      <c r="J1910" s="820">
        <v>8</v>
      </c>
      <c r="K1910" s="820" t="s">
        <v>8454</v>
      </c>
      <c r="L1910" s="820" t="s">
        <v>19996</v>
      </c>
    </row>
    <row r="1911" spans="1:12" x14ac:dyDescent="0.25">
      <c r="A1911" s="820" t="s">
        <v>11853</v>
      </c>
      <c r="B1911" s="824" t="s">
        <v>11854</v>
      </c>
      <c r="C1911" s="820" t="b">
        <v>1</v>
      </c>
      <c r="D1911" s="820" t="b">
        <v>1</v>
      </c>
      <c r="E1911" s="820" t="b">
        <v>0</v>
      </c>
      <c r="F1911" s="820" t="b">
        <v>0</v>
      </c>
      <c r="G1911" s="820" t="b">
        <v>0</v>
      </c>
      <c r="H1911" s="820" t="b">
        <v>0</v>
      </c>
      <c r="I1911" s="820">
        <v>1</v>
      </c>
      <c r="J1911" s="820">
        <v>3</v>
      </c>
      <c r="K1911" s="820" t="s">
        <v>8454</v>
      </c>
      <c r="L1911" s="820" t="s">
        <v>19997</v>
      </c>
    </row>
    <row r="1912" spans="1:12" x14ac:dyDescent="0.25">
      <c r="A1912" s="820" t="s">
        <v>11855</v>
      </c>
      <c r="B1912" s="824" t="s">
        <v>11856</v>
      </c>
      <c r="C1912" s="820" t="b">
        <v>1</v>
      </c>
      <c r="D1912" s="820" t="b">
        <v>1</v>
      </c>
      <c r="E1912" s="820" t="b">
        <v>0</v>
      </c>
      <c r="F1912" s="820" t="b">
        <v>0</v>
      </c>
      <c r="G1912" s="820" t="b">
        <v>0</v>
      </c>
      <c r="H1912" s="820" t="b">
        <v>0</v>
      </c>
      <c r="I1912" s="820">
        <v>1</v>
      </c>
      <c r="J1912" s="820">
        <v>1</v>
      </c>
      <c r="K1912" s="820" t="s">
        <v>8454</v>
      </c>
      <c r="L1912" s="820" t="s">
        <v>19998</v>
      </c>
    </row>
    <row r="1913" spans="1:12" x14ac:dyDescent="0.25">
      <c r="A1913" s="820" t="s">
        <v>11857</v>
      </c>
      <c r="B1913" s="824" t="s">
        <v>11858</v>
      </c>
      <c r="C1913" s="820" t="b">
        <v>1</v>
      </c>
      <c r="D1913" s="820" t="b">
        <v>1</v>
      </c>
      <c r="E1913" s="820" t="b">
        <v>0</v>
      </c>
      <c r="F1913" s="820" t="b">
        <v>0</v>
      </c>
      <c r="G1913" s="820" t="b">
        <v>0</v>
      </c>
      <c r="H1913" s="820" t="b">
        <v>0</v>
      </c>
      <c r="I1913" s="820">
        <v>1</v>
      </c>
      <c r="J1913" s="820">
        <v>1</v>
      </c>
      <c r="K1913" s="820" t="s">
        <v>8454</v>
      </c>
      <c r="L1913" s="820" t="s">
        <v>19999</v>
      </c>
    </row>
    <row r="1914" spans="1:12" x14ac:dyDescent="0.25">
      <c r="A1914" s="820" t="s">
        <v>11859</v>
      </c>
      <c r="B1914" s="824" t="s">
        <v>11860</v>
      </c>
      <c r="C1914" s="820" t="b">
        <v>1</v>
      </c>
      <c r="D1914" s="820" t="b">
        <v>1</v>
      </c>
      <c r="E1914" s="820" t="b">
        <v>0</v>
      </c>
      <c r="F1914" s="820" t="b">
        <v>0</v>
      </c>
      <c r="G1914" s="820" t="b">
        <v>0</v>
      </c>
      <c r="H1914" s="820" t="b">
        <v>0</v>
      </c>
      <c r="I1914" s="820">
        <v>1</v>
      </c>
      <c r="J1914" s="820">
        <v>12</v>
      </c>
      <c r="K1914" s="820" t="s">
        <v>8454</v>
      </c>
      <c r="L1914" s="820" t="s">
        <v>20000</v>
      </c>
    </row>
    <row r="1915" spans="1:12" x14ac:dyDescent="0.25">
      <c r="A1915" s="820" t="s">
        <v>11861</v>
      </c>
      <c r="B1915" s="824" t="s">
        <v>11862</v>
      </c>
      <c r="C1915" s="820" t="b">
        <v>1</v>
      </c>
      <c r="D1915" s="820" t="b">
        <v>1</v>
      </c>
      <c r="E1915" s="820" t="b">
        <v>0</v>
      </c>
      <c r="F1915" s="820" t="b">
        <v>0</v>
      </c>
      <c r="G1915" s="820" t="b">
        <v>0</v>
      </c>
      <c r="H1915" s="820" t="b">
        <v>0</v>
      </c>
      <c r="I1915" s="820">
        <v>1</v>
      </c>
      <c r="J1915" s="820">
        <v>3</v>
      </c>
      <c r="K1915" s="820" t="s">
        <v>8454</v>
      </c>
      <c r="L1915" s="820" t="s">
        <v>20001</v>
      </c>
    </row>
    <row r="1916" spans="1:12" x14ac:dyDescent="0.25">
      <c r="A1916" s="820" t="s">
        <v>11863</v>
      </c>
      <c r="B1916" s="824" t="s">
        <v>11864</v>
      </c>
      <c r="C1916" s="820" t="b">
        <v>1</v>
      </c>
      <c r="D1916" s="820" t="b">
        <v>1</v>
      </c>
      <c r="E1916" s="820" t="b">
        <v>0</v>
      </c>
      <c r="F1916" s="820" t="b">
        <v>0</v>
      </c>
      <c r="G1916" s="820" t="b">
        <v>0</v>
      </c>
      <c r="H1916" s="820" t="b">
        <v>0</v>
      </c>
      <c r="I1916" s="820">
        <v>1</v>
      </c>
      <c r="J1916" s="820">
        <v>3</v>
      </c>
      <c r="K1916" s="820" t="s">
        <v>8454</v>
      </c>
      <c r="L1916" s="820" t="s">
        <v>20002</v>
      </c>
    </row>
    <row r="1917" spans="1:12" x14ac:dyDescent="0.25">
      <c r="A1917" s="820" t="s">
        <v>11865</v>
      </c>
      <c r="B1917" s="824" t="s">
        <v>11866</v>
      </c>
      <c r="C1917" s="820" t="b">
        <v>1</v>
      </c>
      <c r="D1917" s="820" t="b">
        <v>1</v>
      </c>
      <c r="E1917" s="820" t="b">
        <v>0</v>
      </c>
      <c r="F1917" s="820" t="b">
        <v>0</v>
      </c>
      <c r="G1917" s="820" t="b">
        <v>0</v>
      </c>
      <c r="H1917" s="820" t="b">
        <v>0</v>
      </c>
      <c r="I1917" s="820">
        <v>1</v>
      </c>
      <c r="J1917" s="820">
        <v>4</v>
      </c>
      <c r="K1917" s="820" t="s">
        <v>8454</v>
      </c>
      <c r="L1917" s="820" t="s">
        <v>20003</v>
      </c>
    </row>
    <row r="1918" spans="1:12" x14ac:dyDescent="0.25">
      <c r="A1918" s="820" t="s">
        <v>11867</v>
      </c>
      <c r="B1918" s="824" t="s">
        <v>11868</v>
      </c>
      <c r="C1918" s="820" t="b">
        <v>1</v>
      </c>
      <c r="D1918" s="820" t="b">
        <v>1</v>
      </c>
      <c r="E1918" s="820" t="b">
        <v>0</v>
      </c>
      <c r="F1918" s="820" t="b">
        <v>0</v>
      </c>
      <c r="G1918" s="820" t="b">
        <v>0</v>
      </c>
      <c r="H1918" s="820" t="b">
        <v>0</v>
      </c>
      <c r="I1918" s="820">
        <v>1</v>
      </c>
      <c r="J1918" s="820">
        <v>4</v>
      </c>
      <c r="K1918" s="820" t="s">
        <v>8454</v>
      </c>
      <c r="L1918" s="820" t="s">
        <v>20004</v>
      </c>
    </row>
    <row r="1919" spans="1:12" x14ac:dyDescent="0.25">
      <c r="A1919" s="820" t="s">
        <v>11869</v>
      </c>
      <c r="B1919" s="824" t="s">
        <v>11870</v>
      </c>
      <c r="C1919" s="820" t="b">
        <v>1</v>
      </c>
      <c r="D1919" s="820" t="b">
        <v>1</v>
      </c>
      <c r="E1919" s="820" t="b">
        <v>0</v>
      </c>
      <c r="F1919" s="820" t="b">
        <v>0</v>
      </c>
      <c r="G1919" s="820" t="b">
        <v>0</v>
      </c>
      <c r="H1919" s="820" t="b">
        <v>0</v>
      </c>
      <c r="I1919" s="820">
        <v>1</v>
      </c>
      <c r="J1919" s="820">
        <v>4</v>
      </c>
      <c r="K1919" s="820" t="s">
        <v>8454</v>
      </c>
      <c r="L1919" s="820" t="s">
        <v>20005</v>
      </c>
    </row>
    <row r="1920" spans="1:12" x14ac:dyDescent="0.25">
      <c r="A1920" s="820" t="s">
        <v>11871</v>
      </c>
      <c r="B1920" s="824" t="s">
        <v>11872</v>
      </c>
      <c r="C1920" s="820" t="b">
        <v>1</v>
      </c>
      <c r="D1920" s="820" t="b">
        <v>1</v>
      </c>
      <c r="E1920" s="820" t="b">
        <v>0</v>
      </c>
      <c r="F1920" s="820" t="b">
        <v>0</v>
      </c>
      <c r="G1920" s="820" t="b">
        <v>0</v>
      </c>
      <c r="H1920" s="820" t="b">
        <v>0</v>
      </c>
      <c r="I1920" s="820">
        <v>1</v>
      </c>
      <c r="J1920" s="820">
        <v>24</v>
      </c>
      <c r="K1920" s="820" t="s">
        <v>8454</v>
      </c>
      <c r="L1920" s="820" t="s">
        <v>20006</v>
      </c>
    </row>
    <row r="1921" spans="1:12" x14ac:dyDescent="0.25">
      <c r="A1921" s="820" t="s">
        <v>11873</v>
      </c>
      <c r="B1921" s="824" t="s">
        <v>11874</v>
      </c>
      <c r="C1921" s="820" t="b">
        <v>1</v>
      </c>
      <c r="D1921" s="820" t="b">
        <v>1</v>
      </c>
      <c r="E1921" s="820" t="b">
        <v>0</v>
      </c>
      <c r="F1921" s="820" t="b">
        <v>0</v>
      </c>
      <c r="G1921" s="820" t="b">
        <v>0</v>
      </c>
      <c r="H1921" s="820" t="b">
        <v>0</v>
      </c>
      <c r="I1921" s="820">
        <v>1</v>
      </c>
      <c r="J1921" s="820">
        <v>3</v>
      </c>
      <c r="K1921" s="820" t="s">
        <v>8454</v>
      </c>
      <c r="L1921" s="820" t="s">
        <v>20007</v>
      </c>
    </row>
    <row r="1922" spans="1:12" x14ac:dyDescent="0.25">
      <c r="A1922" s="820" t="s">
        <v>11875</v>
      </c>
      <c r="B1922" s="824" t="s">
        <v>11876</v>
      </c>
      <c r="C1922" s="820" t="b">
        <v>1</v>
      </c>
      <c r="D1922" s="820" t="b">
        <v>1</v>
      </c>
      <c r="E1922" s="820" t="b">
        <v>0</v>
      </c>
      <c r="F1922" s="820" t="b">
        <v>0</v>
      </c>
      <c r="G1922" s="820" t="b">
        <v>0</v>
      </c>
      <c r="H1922" s="820" t="b">
        <v>0</v>
      </c>
      <c r="I1922" s="820">
        <v>1</v>
      </c>
      <c r="J1922" s="820">
        <v>1</v>
      </c>
      <c r="K1922" s="820" t="s">
        <v>8454</v>
      </c>
      <c r="L1922" s="820" t="s">
        <v>20008</v>
      </c>
    </row>
    <row r="1923" spans="1:12" x14ac:dyDescent="0.25">
      <c r="A1923" s="820" t="s">
        <v>11877</v>
      </c>
      <c r="B1923" s="824" t="s">
        <v>11878</v>
      </c>
      <c r="C1923" s="820" t="b">
        <v>1</v>
      </c>
      <c r="D1923" s="820" t="b">
        <v>1</v>
      </c>
      <c r="E1923" s="820" t="b">
        <v>0</v>
      </c>
      <c r="F1923" s="820" t="b">
        <v>0</v>
      </c>
      <c r="G1923" s="820" t="b">
        <v>0</v>
      </c>
      <c r="H1923" s="820" t="b">
        <v>0</v>
      </c>
      <c r="I1923" s="820">
        <v>1</v>
      </c>
      <c r="J1923" s="820">
        <v>1</v>
      </c>
      <c r="K1923" s="820" t="s">
        <v>8454</v>
      </c>
      <c r="L1923" s="820" t="s">
        <v>20009</v>
      </c>
    </row>
    <row r="1924" spans="1:12" x14ac:dyDescent="0.25">
      <c r="A1924" s="820" t="s">
        <v>11879</v>
      </c>
      <c r="B1924" s="824" t="s">
        <v>11880</v>
      </c>
      <c r="C1924" s="820" t="b">
        <v>1</v>
      </c>
      <c r="D1924" s="820" t="b">
        <v>1</v>
      </c>
      <c r="E1924" s="820" t="b">
        <v>0</v>
      </c>
      <c r="F1924" s="820" t="b">
        <v>0</v>
      </c>
      <c r="G1924" s="820" t="b">
        <v>0</v>
      </c>
      <c r="H1924" s="820" t="b">
        <v>0</v>
      </c>
      <c r="I1924" s="820">
        <v>1</v>
      </c>
      <c r="J1924" s="820">
        <v>8</v>
      </c>
      <c r="K1924" s="820" t="s">
        <v>8454</v>
      </c>
      <c r="L1924" s="820" t="s">
        <v>20010</v>
      </c>
    </row>
    <row r="1925" spans="1:12" x14ac:dyDescent="0.25">
      <c r="A1925" s="820" t="s">
        <v>11881</v>
      </c>
      <c r="B1925" s="824" t="s">
        <v>11882</v>
      </c>
      <c r="C1925" s="820" t="b">
        <v>1</v>
      </c>
      <c r="D1925" s="820" t="b">
        <v>1</v>
      </c>
      <c r="E1925" s="820" t="b">
        <v>0</v>
      </c>
      <c r="F1925" s="820" t="b">
        <v>0</v>
      </c>
      <c r="G1925" s="820" t="b">
        <v>0</v>
      </c>
      <c r="H1925" s="820" t="b">
        <v>0</v>
      </c>
      <c r="I1925" s="820">
        <v>1</v>
      </c>
      <c r="J1925" s="820">
        <v>2</v>
      </c>
      <c r="K1925" s="820" t="s">
        <v>8454</v>
      </c>
      <c r="L1925" s="820" t="s">
        <v>20011</v>
      </c>
    </row>
    <row r="1926" spans="1:12" x14ac:dyDescent="0.25">
      <c r="A1926" s="820" t="s">
        <v>11883</v>
      </c>
      <c r="B1926" s="824" t="s">
        <v>11884</v>
      </c>
      <c r="C1926" s="820" t="b">
        <v>1</v>
      </c>
      <c r="D1926" s="820" t="b">
        <v>1</v>
      </c>
      <c r="E1926" s="820" t="b">
        <v>0</v>
      </c>
      <c r="F1926" s="820" t="b">
        <v>0</v>
      </c>
      <c r="G1926" s="820" t="b">
        <v>0</v>
      </c>
      <c r="H1926" s="820" t="b">
        <v>0</v>
      </c>
      <c r="I1926" s="820">
        <v>1</v>
      </c>
      <c r="J1926" s="820">
        <v>2</v>
      </c>
      <c r="K1926" s="820" t="s">
        <v>8454</v>
      </c>
      <c r="L1926" s="820" t="s">
        <v>20012</v>
      </c>
    </row>
    <row r="1927" spans="1:12" x14ac:dyDescent="0.25">
      <c r="A1927" s="820" t="s">
        <v>11885</v>
      </c>
      <c r="B1927" s="824" t="s">
        <v>11886</v>
      </c>
      <c r="C1927" s="820" t="b">
        <v>1</v>
      </c>
      <c r="D1927" s="820" t="b">
        <v>1</v>
      </c>
      <c r="E1927" s="820" t="b">
        <v>0</v>
      </c>
      <c r="F1927" s="820" t="b">
        <v>0</v>
      </c>
      <c r="G1927" s="820" t="b">
        <v>0</v>
      </c>
      <c r="H1927" s="820" t="b">
        <v>0</v>
      </c>
      <c r="I1927" s="820">
        <v>1</v>
      </c>
      <c r="J1927" s="820">
        <v>4</v>
      </c>
      <c r="K1927" s="820" t="s">
        <v>8454</v>
      </c>
      <c r="L1927" s="820" t="s">
        <v>20013</v>
      </c>
    </row>
    <row r="1928" spans="1:12" x14ac:dyDescent="0.25">
      <c r="A1928" s="820" t="s">
        <v>11887</v>
      </c>
      <c r="B1928" s="824" t="s">
        <v>11888</v>
      </c>
      <c r="C1928" s="820" t="b">
        <v>1</v>
      </c>
      <c r="D1928" s="820" t="b">
        <v>1</v>
      </c>
      <c r="E1928" s="820" t="b">
        <v>0</v>
      </c>
      <c r="F1928" s="820" t="b">
        <v>0</v>
      </c>
      <c r="G1928" s="820" t="b">
        <v>0</v>
      </c>
      <c r="H1928" s="820" t="b">
        <v>0</v>
      </c>
      <c r="I1928" s="820">
        <v>1</v>
      </c>
      <c r="J1928" s="820">
        <v>4</v>
      </c>
      <c r="K1928" s="820" t="s">
        <v>8454</v>
      </c>
      <c r="L1928" s="820" t="s">
        <v>20014</v>
      </c>
    </row>
    <row r="1929" spans="1:12" x14ac:dyDescent="0.25">
      <c r="A1929" s="820" t="s">
        <v>11889</v>
      </c>
      <c r="B1929" s="824" t="s">
        <v>11890</v>
      </c>
      <c r="C1929" s="820" t="b">
        <v>1</v>
      </c>
      <c r="D1929" s="820" t="b">
        <v>1</v>
      </c>
      <c r="E1929" s="820" t="b">
        <v>0</v>
      </c>
      <c r="F1929" s="820" t="b">
        <v>0</v>
      </c>
      <c r="G1929" s="820" t="b">
        <v>0</v>
      </c>
      <c r="H1929" s="820" t="b">
        <v>0</v>
      </c>
      <c r="I1929" s="820">
        <v>1</v>
      </c>
      <c r="J1929" s="820">
        <v>4</v>
      </c>
      <c r="K1929" s="820" t="s">
        <v>8454</v>
      </c>
      <c r="L1929" s="820" t="s">
        <v>20015</v>
      </c>
    </row>
    <row r="1930" spans="1:12" x14ac:dyDescent="0.25">
      <c r="A1930" s="820" t="s">
        <v>11891</v>
      </c>
      <c r="B1930" s="824" t="s">
        <v>11892</v>
      </c>
      <c r="C1930" s="820" t="b">
        <v>1</v>
      </c>
      <c r="D1930" s="820" t="b">
        <v>1</v>
      </c>
      <c r="E1930" s="820" t="b">
        <v>0</v>
      </c>
      <c r="F1930" s="820" t="b">
        <v>0</v>
      </c>
      <c r="G1930" s="820" t="b">
        <v>0</v>
      </c>
      <c r="H1930" s="820" t="b">
        <v>0</v>
      </c>
      <c r="I1930" s="820">
        <v>1</v>
      </c>
      <c r="J1930" s="820">
        <v>10</v>
      </c>
      <c r="K1930" s="820" t="s">
        <v>8454</v>
      </c>
      <c r="L1930" s="820" t="s">
        <v>20016</v>
      </c>
    </row>
    <row r="1931" spans="1:12" x14ac:dyDescent="0.25">
      <c r="A1931" s="820" t="s">
        <v>11893</v>
      </c>
      <c r="B1931" s="824" t="s">
        <v>11894</v>
      </c>
      <c r="C1931" s="820" t="b">
        <v>1</v>
      </c>
      <c r="D1931" s="820" t="b">
        <v>1</v>
      </c>
      <c r="E1931" s="820" t="b">
        <v>0</v>
      </c>
      <c r="F1931" s="820" t="b">
        <v>0</v>
      </c>
      <c r="G1931" s="820" t="b">
        <v>0</v>
      </c>
      <c r="H1931" s="820" t="b">
        <v>0</v>
      </c>
      <c r="I1931" s="820">
        <v>1</v>
      </c>
      <c r="J1931" s="820">
        <v>3</v>
      </c>
      <c r="K1931" s="820" t="s">
        <v>8454</v>
      </c>
      <c r="L1931" s="820" t="s">
        <v>20017</v>
      </c>
    </row>
    <row r="1932" spans="1:12" x14ac:dyDescent="0.25">
      <c r="A1932" s="820" t="s">
        <v>11895</v>
      </c>
      <c r="B1932" s="824" t="s">
        <v>11802</v>
      </c>
      <c r="C1932" s="820" t="b">
        <v>1</v>
      </c>
      <c r="D1932" s="820" t="b">
        <v>1</v>
      </c>
      <c r="E1932" s="820" t="b">
        <v>0</v>
      </c>
      <c r="F1932" s="820" t="b">
        <v>0</v>
      </c>
      <c r="G1932" s="820" t="b">
        <v>0</v>
      </c>
      <c r="H1932" s="820" t="b">
        <v>0</v>
      </c>
      <c r="I1932" s="820">
        <v>1</v>
      </c>
      <c r="J1932" s="820">
        <v>1</v>
      </c>
      <c r="K1932" s="820" t="s">
        <v>8454</v>
      </c>
      <c r="L1932" s="820" t="s">
        <v>19972</v>
      </c>
    </row>
    <row r="1933" spans="1:12" x14ac:dyDescent="0.25">
      <c r="A1933" s="820" t="s">
        <v>11896</v>
      </c>
      <c r="B1933" s="824" t="s">
        <v>11897</v>
      </c>
      <c r="C1933" s="820" t="b">
        <v>1</v>
      </c>
      <c r="D1933" s="820" t="b">
        <v>1</v>
      </c>
      <c r="E1933" s="820" t="b">
        <v>0</v>
      </c>
      <c r="F1933" s="820" t="b">
        <v>0</v>
      </c>
      <c r="G1933" s="820" t="b">
        <v>0</v>
      </c>
      <c r="H1933" s="820" t="b">
        <v>0</v>
      </c>
      <c r="I1933" s="820">
        <v>1</v>
      </c>
      <c r="J1933" s="820">
        <v>1</v>
      </c>
      <c r="K1933" s="820" t="s">
        <v>8454</v>
      </c>
      <c r="L1933" s="820" t="s">
        <v>20018</v>
      </c>
    </row>
    <row r="1934" spans="1:12" x14ac:dyDescent="0.25">
      <c r="A1934" s="820" t="s">
        <v>11898</v>
      </c>
      <c r="B1934" s="824" t="s">
        <v>11899</v>
      </c>
      <c r="C1934" s="820" t="b">
        <v>1</v>
      </c>
      <c r="D1934" s="820" t="b">
        <v>1</v>
      </c>
      <c r="E1934" s="820" t="b">
        <v>0</v>
      </c>
      <c r="F1934" s="820" t="b">
        <v>0</v>
      </c>
      <c r="G1934" s="820" t="b">
        <v>0</v>
      </c>
      <c r="H1934" s="820" t="b">
        <v>0</v>
      </c>
      <c r="I1934" s="820">
        <v>1</v>
      </c>
      <c r="J1934" s="820">
        <v>1</v>
      </c>
      <c r="K1934" s="820" t="s">
        <v>8454</v>
      </c>
      <c r="L1934" s="820" t="s">
        <v>20019</v>
      </c>
    </row>
    <row r="1935" spans="1:12" x14ac:dyDescent="0.25">
      <c r="A1935" s="820" t="s">
        <v>11900</v>
      </c>
      <c r="B1935" s="824" t="s">
        <v>11901</v>
      </c>
      <c r="C1935" s="820" t="b">
        <v>1</v>
      </c>
      <c r="D1935" s="820" t="b">
        <v>1</v>
      </c>
      <c r="E1935" s="820" t="b">
        <v>0</v>
      </c>
      <c r="F1935" s="820" t="b">
        <v>0</v>
      </c>
      <c r="G1935" s="820" t="b">
        <v>0</v>
      </c>
      <c r="H1935" s="820" t="b">
        <v>0</v>
      </c>
      <c r="I1935" s="820">
        <v>1</v>
      </c>
      <c r="J1935" s="820">
        <v>1</v>
      </c>
      <c r="K1935" s="820" t="s">
        <v>8454</v>
      </c>
      <c r="L1935" s="820" t="s">
        <v>20020</v>
      </c>
    </row>
    <row r="1936" spans="1:12" x14ac:dyDescent="0.25">
      <c r="A1936" s="820" t="s">
        <v>11902</v>
      </c>
      <c r="B1936" s="824" t="s">
        <v>11903</v>
      </c>
      <c r="C1936" s="820" t="b">
        <v>1</v>
      </c>
      <c r="D1936" s="820" t="b">
        <v>1</v>
      </c>
      <c r="E1936" s="820" t="b">
        <v>0</v>
      </c>
      <c r="F1936" s="820" t="b">
        <v>0</v>
      </c>
      <c r="G1936" s="820" t="b">
        <v>0</v>
      </c>
      <c r="H1936" s="820" t="b">
        <v>0</v>
      </c>
      <c r="I1936" s="820">
        <v>1</v>
      </c>
      <c r="J1936" s="820">
        <v>16</v>
      </c>
      <c r="K1936" s="820" t="s">
        <v>8454</v>
      </c>
      <c r="L1936" s="820" t="s">
        <v>20021</v>
      </c>
    </row>
    <row r="1937" spans="1:12" x14ac:dyDescent="0.25">
      <c r="A1937" s="820" t="s">
        <v>11904</v>
      </c>
      <c r="B1937" s="824" t="s">
        <v>11905</v>
      </c>
      <c r="C1937" s="820" t="b">
        <v>1</v>
      </c>
      <c r="D1937" s="820" t="b">
        <v>1</v>
      </c>
      <c r="E1937" s="820" t="b">
        <v>0</v>
      </c>
      <c r="F1937" s="820" t="b">
        <v>0</v>
      </c>
      <c r="G1937" s="820" t="b">
        <v>0</v>
      </c>
      <c r="H1937" s="820" t="b">
        <v>0</v>
      </c>
      <c r="I1937" s="820">
        <v>1</v>
      </c>
      <c r="J1937" s="820">
        <v>8</v>
      </c>
      <c r="K1937" s="820" t="s">
        <v>8454</v>
      </c>
      <c r="L1937" s="820" t="s">
        <v>20022</v>
      </c>
    </row>
    <row r="1938" spans="1:12" x14ac:dyDescent="0.25">
      <c r="A1938" s="820" t="s">
        <v>11906</v>
      </c>
      <c r="B1938" s="824" t="s">
        <v>11907</v>
      </c>
      <c r="C1938" s="820" t="b">
        <v>1</v>
      </c>
      <c r="D1938" s="820" t="b">
        <v>1</v>
      </c>
      <c r="E1938" s="820" t="b">
        <v>0</v>
      </c>
      <c r="F1938" s="820" t="b">
        <v>0</v>
      </c>
      <c r="G1938" s="820" t="b">
        <v>0</v>
      </c>
      <c r="H1938" s="820" t="b">
        <v>0</v>
      </c>
      <c r="I1938" s="820">
        <v>1</v>
      </c>
      <c r="J1938" s="820">
        <v>8</v>
      </c>
      <c r="K1938" s="820" t="s">
        <v>8454</v>
      </c>
      <c r="L1938" s="820" t="s">
        <v>20023</v>
      </c>
    </row>
    <row r="1939" spans="1:12" x14ac:dyDescent="0.25">
      <c r="A1939" s="820" t="s">
        <v>11908</v>
      </c>
      <c r="B1939" s="824" t="s">
        <v>11909</v>
      </c>
      <c r="C1939" s="820" t="b">
        <v>1</v>
      </c>
      <c r="D1939" s="820" t="b">
        <v>1</v>
      </c>
      <c r="E1939" s="820" t="b">
        <v>0</v>
      </c>
      <c r="F1939" s="820" t="b">
        <v>0</v>
      </c>
      <c r="G1939" s="820" t="b">
        <v>0</v>
      </c>
      <c r="H1939" s="820" t="b">
        <v>0</v>
      </c>
      <c r="I1939" s="820">
        <v>1</v>
      </c>
      <c r="J1939" s="820">
        <v>2</v>
      </c>
      <c r="K1939" s="820" t="s">
        <v>8454</v>
      </c>
      <c r="L1939" s="820" t="s">
        <v>20024</v>
      </c>
    </row>
    <row r="1940" spans="1:12" x14ac:dyDescent="0.25">
      <c r="A1940" s="820" t="s">
        <v>11910</v>
      </c>
      <c r="B1940" s="824" t="s">
        <v>11911</v>
      </c>
      <c r="C1940" s="820" t="b">
        <v>1</v>
      </c>
      <c r="D1940" s="820" t="b">
        <v>1</v>
      </c>
      <c r="E1940" s="820" t="b">
        <v>0</v>
      </c>
      <c r="F1940" s="820" t="b">
        <v>0</v>
      </c>
      <c r="G1940" s="820" t="b">
        <v>0</v>
      </c>
      <c r="H1940" s="820" t="b">
        <v>0</v>
      </c>
      <c r="I1940" s="820">
        <v>1</v>
      </c>
      <c r="J1940" s="820">
        <v>2</v>
      </c>
      <c r="K1940" s="820" t="s">
        <v>8454</v>
      </c>
      <c r="L1940" s="820" t="s">
        <v>20025</v>
      </c>
    </row>
    <row r="1941" spans="1:12" x14ac:dyDescent="0.25">
      <c r="A1941" s="820" t="s">
        <v>11912</v>
      </c>
      <c r="B1941" s="824" t="s">
        <v>11913</v>
      </c>
      <c r="C1941" s="820" t="b">
        <v>1</v>
      </c>
      <c r="D1941" s="820" t="b">
        <v>1</v>
      </c>
      <c r="E1941" s="820" t="b">
        <v>0</v>
      </c>
      <c r="F1941" s="820" t="b">
        <v>0</v>
      </c>
      <c r="G1941" s="820" t="b">
        <v>0</v>
      </c>
      <c r="H1941" s="820" t="b">
        <v>0</v>
      </c>
      <c r="I1941" s="820">
        <v>1</v>
      </c>
      <c r="J1941" s="820">
        <v>2</v>
      </c>
      <c r="K1941" s="820" t="s">
        <v>8454</v>
      </c>
      <c r="L1941" s="820" t="s">
        <v>20026</v>
      </c>
    </row>
    <row r="1942" spans="1:12" x14ac:dyDescent="0.25">
      <c r="A1942" s="820" t="s">
        <v>11914</v>
      </c>
      <c r="B1942" s="824" t="s">
        <v>11915</v>
      </c>
      <c r="C1942" s="820" t="b">
        <v>1</v>
      </c>
      <c r="D1942" s="820" t="b">
        <v>1</v>
      </c>
      <c r="E1942" s="820" t="b">
        <v>0</v>
      </c>
      <c r="F1942" s="820" t="b">
        <v>0</v>
      </c>
      <c r="G1942" s="820" t="b">
        <v>0</v>
      </c>
      <c r="H1942" s="820" t="b">
        <v>0</v>
      </c>
      <c r="I1942" s="820">
        <v>1</v>
      </c>
      <c r="J1942" s="820">
        <v>48</v>
      </c>
      <c r="K1942" s="820" t="s">
        <v>8454</v>
      </c>
      <c r="L1942" s="820" t="s">
        <v>20027</v>
      </c>
    </row>
    <row r="1943" spans="1:12" x14ac:dyDescent="0.25">
      <c r="A1943" s="820" t="s">
        <v>11916</v>
      </c>
      <c r="B1943" s="824" t="s">
        <v>11917</v>
      </c>
      <c r="C1943" s="820" t="b">
        <v>1</v>
      </c>
      <c r="D1943" s="820" t="b">
        <v>1</v>
      </c>
      <c r="E1943" s="820" t="b">
        <v>0</v>
      </c>
      <c r="F1943" s="820" t="b">
        <v>0</v>
      </c>
      <c r="G1943" s="820" t="b">
        <v>0</v>
      </c>
      <c r="H1943" s="820" t="b">
        <v>0</v>
      </c>
      <c r="I1943" s="820">
        <v>1</v>
      </c>
      <c r="J1943" s="820">
        <v>4</v>
      </c>
      <c r="K1943" s="820" t="s">
        <v>8454</v>
      </c>
      <c r="L1943" s="820" t="s">
        <v>20028</v>
      </c>
    </row>
    <row r="1944" spans="1:12" x14ac:dyDescent="0.25">
      <c r="A1944" s="820" t="s">
        <v>11918</v>
      </c>
      <c r="B1944" s="824" t="s">
        <v>11919</v>
      </c>
      <c r="C1944" s="820" t="b">
        <v>1</v>
      </c>
      <c r="D1944" s="820" t="b">
        <v>1</v>
      </c>
      <c r="E1944" s="820" t="b">
        <v>0</v>
      </c>
      <c r="F1944" s="820" t="b">
        <v>0</v>
      </c>
      <c r="G1944" s="820" t="b">
        <v>0</v>
      </c>
      <c r="H1944" s="820" t="b">
        <v>0</v>
      </c>
      <c r="I1944" s="820">
        <v>1</v>
      </c>
      <c r="J1944" s="820">
        <v>4</v>
      </c>
      <c r="K1944" s="820" t="s">
        <v>8454</v>
      </c>
      <c r="L1944" s="820" t="s">
        <v>20029</v>
      </c>
    </row>
    <row r="1945" spans="1:12" x14ac:dyDescent="0.25">
      <c r="A1945" s="820" t="s">
        <v>11920</v>
      </c>
      <c r="B1945" s="824" t="s">
        <v>11921</v>
      </c>
      <c r="C1945" s="820" t="b">
        <v>1</v>
      </c>
      <c r="D1945" s="820" t="b">
        <v>1</v>
      </c>
      <c r="E1945" s="820" t="b">
        <v>0</v>
      </c>
      <c r="F1945" s="820" t="b">
        <v>0</v>
      </c>
      <c r="G1945" s="820" t="b">
        <v>0</v>
      </c>
      <c r="H1945" s="820" t="b">
        <v>0</v>
      </c>
      <c r="I1945" s="820">
        <v>1</v>
      </c>
      <c r="J1945" s="820">
        <v>1</v>
      </c>
      <c r="K1945" s="820" t="s">
        <v>8454</v>
      </c>
      <c r="L1945" s="820" t="s">
        <v>20030</v>
      </c>
    </row>
    <row r="1946" spans="1:12" x14ac:dyDescent="0.25">
      <c r="A1946" s="820" t="s">
        <v>11922</v>
      </c>
      <c r="B1946" s="824" t="s">
        <v>11901</v>
      </c>
      <c r="C1946" s="820" t="b">
        <v>1</v>
      </c>
      <c r="D1946" s="820" t="b">
        <v>1</v>
      </c>
      <c r="E1946" s="820" t="b">
        <v>0</v>
      </c>
      <c r="F1946" s="820" t="b">
        <v>0</v>
      </c>
      <c r="G1946" s="820" t="b">
        <v>0</v>
      </c>
      <c r="H1946" s="820" t="b">
        <v>0</v>
      </c>
      <c r="I1946" s="820">
        <v>1</v>
      </c>
      <c r="J1946" s="820">
        <v>1</v>
      </c>
      <c r="K1946" s="820" t="s">
        <v>8454</v>
      </c>
      <c r="L1946" s="820" t="s">
        <v>20020</v>
      </c>
    </row>
    <row r="1947" spans="1:12" x14ac:dyDescent="0.25">
      <c r="A1947" s="820" t="s">
        <v>11923</v>
      </c>
      <c r="B1947" s="824" t="s">
        <v>11924</v>
      </c>
      <c r="C1947" s="820" t="b">
        <v>1</v>
      </c>
      <c r="D1947" s="820" t="b">
        <v>1</v>
      </c>
      <c r="E1947" s="820" t="b">
        <v>0</v>
      </c>
      <c r="F1947" s="820" t="b">
        <v>0</v>
      </c>
      <c r="G1947" s="820" t="b">
        <v>0</v>
      </c>
      <c r="H1947" s="820" t="b">
        <v>0</v>
      </c>
      <c r="I1947" s="820">
        <v>1</v>
      </c>
      <c r="J1947" s="820">
        <v>15</v>
      </c>
      <c r="K1947" s="820" t="s">
        <v>8454</v>
      </c>
      <c r="L1947" s="820" t="s">
        <v>20031</v>
      </c>
    </row>
    <row r="1948" spans="1:12" x14ac:dyDescent="0.25">
      <c r="A1948" s="820" t="s">
        <v>11925</v>
      </c>
      <c r="B1948" s="824" t="s">
        <v>11926</v>
      </c>
      <c r="C1948" s="820" t="b">
        <v>1</v>
      </c>
      <c r="D1948" s="820" t="b">
        <v>1</v>
      </c>
      <c r="E1948" s="820" t="b">
        <v>0</v>
      </c>
      <c r="F1948" s="820" t="b">
        <v>0</v>
      </c>
      <c r="G1948" s="820" t="b">
        <v>0</v>
      </c>
      <c r="H1948" s="820" t="b">
        <v>0</v>
      </c>
      <c r="I1948" s="820">
        <v>1</v>
      </c>
      <c r="J1948" s="820">
        <v>15</v>
      </c>
      <c r="K1948" s="820" t="s">
        <v>8454</v>
      </c>
      <c r="L1948" s="820" t="s">
        <v>20032</v>
      </c>
    </row>
    <row r="1949" spans="1:12" x14ac:dyDescent="0.25">
      <c r="A1949" s="820" t="s">
        <v>11927</v>
      </c>
      <c r="B1949" s="824" t="s">
        <v>11928</v>
      </c>
      <c r="C1949" s="820" t="b">
        <v>1</v>
      </c>
      <c r="D1949" s="820" t="b">
        <v>1</v>
      </c>
      <c r="E1949" s="820" t="b">
        <v>0</v>
      </c>
      <c r="F1949" s="820" t="b">
        <v>0</v>
      </c>
      <c r="G1949" s="820" t="b">
        <v>0</v>
      </c>
      <c r="H1949" s="820" t="b">
        <v>0</v>
      </c>
      <c r="I1949" s="820">
        <v>1</v>
      </c>
      <c r="J1949" s="820">
        <v>15</v>
      </c>
      <c r="K1949" s="820" t="s">
        <v>8454</v>
      </c>
      <c r="L1949" s="820" t="s">
        <v>20033</v>
      </c>
    </row>
    <row r="1950" spans="1:12" x14ac:dyDescent="0.25">
      <c r="A1950" s="820" t="s">
        <v>11929</v>
      </c>
      <c r="B1950" s="824" t="s">
        <v>11930</v>
      </c>
      <c r="C1950" s="820" t="b">
        <v>1</v>
      </c>
      <c r="D1950" s="820" t="b">
        <v>1</v>
      </c>
      <c r="E1950" s="820" t="b">
        <v>0</v>
      </c>
      <c r="F1950" s="820" t="b">
        <v>0</v>
      </c>
      <c r="G1950" s="820" t="b">
        <v>0</v>
      </c>
      <c r="H1950" s="820" t="b">
        <v>0</v>
      </c>
      <c r="I1950" s="820">
        <v>1</v>
      </c>
      <c r="J1950" s="820">
        <v>1</v>
      </c>
      <c r="K1950" s="820" t="s">
        <v>8454</v>
      </c>
      <c r="L1950" s="820" t="s">
        <v>20034</v>
      </c>
    </row>
    <row r="1951" spans="1:12" x14ac:dyDescent="0.25">
      <c r="A1951" s="820" t="s">
        <v>11931</v>
      </c>
      <c r="B1951" s="824" t="s">
        <v>11932</v>
      </c>
      <c r="C1951" s="820" t="b">
        <v>1</v>
      </c>
      <c r="D1951" s="820" t="b">
        <v>1</v>
      </c>
      <c r="E1951" s="820" t="b">
        <v>0</v>
      </c>
      <c r="F1951" s="820" t="b">
        <v>0</v>
      </c>
      <c r="G1951" s="820" t="b">
        <v>0</v>
      </c>
      <c r="H1951" s="820" t="b">
        <v>0</v>
      </c>
      <c r="I1951" s="820">
        <v>1</v>
      </c>
      <c r="J1951" s="820">
        <v>1</v>
      </c>
      <c r="K1951" s="820" t="s">
        <v>8454</v>
      </c>
      <c r="L1951" s="820" t="s">
        <v>20035</v>
      </c>
    </row>
    <row r="1952" spans="1:12" x14ac:dyDescent="0.25">
      <c r="A1952" s="820" t="s">
        <v>11933</v>
      </c>
      <c r="B1952" s="824" t="s">
        <v>11934</v>
      </c>
      <c r="C1952" s="820" t="b">
        <v>1</v>
      </c>
      <c r="D1952" s="820" t="b">
        <v>1</v>
      </c>
      <c r="E1952" s="820" t="b">
        <v>0</v>
      </c>
      <c r="F1952" s="820" t="b">
        <v>0</v>
      </c>
      <c r="G1952" s="820" t="b">
        <v>0</v>
      </c>
      <c r="H1952" s="820" t="b">
        <v>0</v>
      </c>
      <c r="I1952" s="820">
        <v>1</v>
      </c>
      <c r="J1952" s="820">
        <v>135</v>
      </c>
      <c r="K1952" s="820" t="s">
        <v>8454</v>
      </c>
      <c r="L1952" s="820" t="s">
        <v>20036</v>
      </c>
    </row>
    <row r="1953" spans="1:12" x14ac:dyDescent="0.25">
      <c r="A1953" s="820" t="s">
        <v>11935</v>
      </c>
      <c r="B1953" s="824" t="s">
        <v>11936</v>
      </c>
      <c r="C1953" s="820" t="b">
        <v>1</v>
      </c>
      <c r="D1953" s="820" t="b">
        <v>1</v>
      </c>
      <c r="E1953" s="820" t="b">
        <v>0</v>
      </c>
      <c r="F1953" s="820" t="b">
        <v>0</v>
      </c>
      <c r="G1953" s="820" t="b">
        <v>0</v>
      </c>
      <c r="H1953" s="820" t="b">
        <v>0</v>
      </c>
      <c r="I1953" s="820">
        <v>1</v>
      </c>
      <c r="J1953" s="820">
        <v>4</v>
      </c>
      <c r="K1953" s="820" t="s">
        <v>8454</v>
      </c>
      <c r="L1953" s="820" t="s">
        <v>20037</v>
      </c>
    </row>
    <row r="1954" spans="1:12" x14ac:dyDescent="0.25">
      <c r="A1954" s="820" t="s">
        <v>11937</v>
      </c>
      <c r="B1954" s="824" t="s">
        <v>11938</v>
      </c>
      <c r="C1954" s="820" t="b">
        <v>1</v>
      </c>
      <c r="D1954" s="820" t="b">
        <v>1</v>
      </c>
      <c r="E1954" s="820" t="b">
        <v>0</v>
      </c>
      <c r="F1954" s="820" t="b">
        <v>0</v>
      </c>
      <c r="G1954" s="820" t="b">
        <v>0</v>
      </c>
      <c r="H1954" s="820" t="b">
        <v>0</v>
      </c>
      <c r="I1954" s="820">
        <v>1</v>
      </c>
      <c r="J1954" s="820">
        <v>4</v>
      </c>
      <c r="K1954" s="820" t="s">
        <v>8454</v>
      </c>
      <c r="L1954" s="820" t="s">
        <v>20038</v>
      </c>
    </row>
    <row r="1955" spans="1:12" x14ac:dyDescent="0.25">
      <c r="A1955" s="820" t="s">
        <v>11939</v>
      </c>
      <c r="B1955" s="824" t="s">
        <v>11940</v>
      </c>
      <c r="C1955" s="820" t="b">
        <v>1</v>
      </c>
      <c r="D1955" s="820" t="b">
        <v>1</v>
      </c>
      <c r="E1955" s="820" t="b">
        <v>0</v>
      </c>
      <c r="F1955" s="820" t="b">
        <v>0</v>
      </c>
      <c r="G1955" s="820" t="b">
        <v>0</v>
      </c>
      <c r="H1955" s="820" t="b">
        <v>0</v>
      </c>
      <c r="I1955" s="820">
        <v>1</v>
      </c>
      <c r="J1955" s="820">
        <v>1</v>
      </c>
      <c r="K1955" s="820" t="s">
        <v>8454</v>
      </c>
      <c r="L1955" s="820" t="s">
        <v>20039</v>
      </c>
    </row>
    <row r="1956" spans="1:12" x14ac:dyDescent="0.25">
      <c r="A1956" s="820" t="s">
        <v>11941</v>
      </c>
      <c r="B1956" s="824" t="s">
        <v>11901</v>
      </c>
      <c r="C1956" s="820" t="b">
        <v>1</v>
      </c>
      <c r="D1956" s="820" t="b">
        <v>1</v>
      </c>
      <c r="E1956" s="820" t="b">
        <v>0</v>
      </c>
      <c r="F1956" s="820" t="b">
        <v>0</v>
      </c>
      <c r="G1956" s="820" t="b">
        <v>0</v>
      </c>
      <c r="H1956" s="820" t="b">
        <v>0</v>
      </c>
      <c r="I1956" s="820">
        <v>1</v>
      </c>
      <c r="J1956" s="820">
        <v>1</v>
      </c>
      <c r="K1956" s="820" t="s">
        <v>8454</v>
      </c>
      <c r="L1956" s="820" t="s">
        <v>20020</v>
      </c>
    </row>
    <row r="1957" spans="1:12" x14ac:dyDescent="0.25">
      <c r="A1957" s="820" t="s">
        <v>11942</v>
      </c>
      <c r="B1957" s="824" t="s">
        <v>11943</v>
      </c>
      <c r="C1957" s="820" t="b">
        <v>1</v>
      </c>
      <c r="D1957" s="820" t="b">
        <v>1</v>
      </c>
      <c r="E1957" s="820" t="b">
        <v>0</v>
      </c>
      <c r="F1957" s="820" t="b">
        <v>0</v>
      </c>
      <c r="G1957" s="820" t="b">
        <v>0</v>
      </c>
      <c r="H1957" s="820" t="b">
        <v>0</v>
      </c>
      <c r="I1957" s="820">
        <v>1</v>
      </c>
      <c r="J1957" s="820">
        <v>7</v>
      </c>
      <c r="K1957" s="820" t="s">
        <v>8454</v>
      </c>
      <c r="L1957" s="820" t="s">
        <v>20040</v>
      </c>
    </row>
    <row r="1958" spans="1:12" x14ac:dyDescent="0.25">
      <c r="A1958" s="820" t="s">
        <v>11944</v>
      </c>
      <c r="B1958" s="824" t="s">
        <v>11945</v>
      </c>
      <c r="C1958" s="820" t="b">
        <v>1</v>
      </c>
      <c r="D1958" s="820" t="b">
        <v>1</v>
      </c>
      <c r="E1958" s="820" t="b">
        <v>0</v>
      </c>
      <c r="F1958" s="820" t="b">
        <v>0</v>
      </c>
      <c r="G1958" s="820" t="b">
        <v>0</v>
      </c>
      <c r="H1958" s="820" t="b">
        <v>0</v>
      </c>
      <c r="I1958" s="820">
        <v>1</v>
      </c>
      <c r="J1958" s="820">
        <v>7</v>
      </c>
      <c r="K1958" s="820" t="s">
        <v>8454</v>
      </c>
      <c r="L1958" s="820" t="s">
        <v>20041</v>
      </c>
    </row>
    <row r="1959" spans="1:12" x14ac:dyDescent="0.25">
      <c r="A1959" s="820" t="s">
        <v>11946</v>
      </c>
      <c r="B1959" s="824" t="s">
        <v>11947</v>
      </c>
      <c r="C1959" s="820" t="b">
        <v>1</v>
      </c>
      <c r="D1959" s="820" t="b">
        <v>1</v>
      </c>
      <c r="E1959" s="820" t="b">
        <v>0</v>
      </c>
      <c r="F1959" s="820" t="b">
        <v>0</v>
      </c>
      <c r="G1959" s="820" t="b">
        <v>0</v>
      </c>
      <c r="H1959" s="820" t="b">
        <v>0</v>
      </c>
      <c r="I1959" s="820">
        <v>1</v>
      </c>
      <c r="J1959" s="820">
        <v>7</v>
      </c>
      <c r="K1959" s="820" t="s">
        <v>8454</v>
      </c>
      <c r="L1959" s="820" t="s">
        <v>20042</v>
      </c>
    </row>
    <row r="1960" spans="1:12" x14ac:dyDescent="0.25">
      <c r="A1960" s="820" t="s">
        <v>11948</v>
      </c>
      <c r="B1960" s="824" t="s">
        <v>11949</v>
      </c>
      <c r="C1960" s="820" t="b">
        <v>1</v>
      </c>
      <c r="D1960" s="820" t="b">
        <v>1</v>
      </c>
      <c r="E1960" s="820" t="b">
        <v>0</v>
      </c>
      <c r="F1960" s="820" t="b">
        <v>0</v>
      </c>
      <c r="G1960" s="820" t="b">
        <v>0</v>
      </c>
      <c r="H1960" s="820" t="b">
        <v>0</v>
      </c>
      <c r="I1960" s="820">
        <v>1</v>
      </c>
      <c r="J1960" s="820">
        <v>1</v>
      </c>
      <c r="K1960" s="820" t="s">
        <v>8454</v>
      </c>
      <c r="L1960" s="820" t="s">
        <v>20043</v>
      </c>
    </row>
    <row r="1961" spans="1:12" x14ac:dyDescent="0.25">
      <c r="A1961" s="820" t="s">
        <v>11950</v>
      </c>
      <c r="B1961" s="824" t="s">
        <v>11951</v>
      </c>
      <c r="C1961" s="820" t="b">
        <v>1</v>
      </c>
      <c r="D1961" s="820" t="b">
        <v>1</v>
      </c>
      <c r="E1961" s="820" t="b">
        <v>0</v>
      </c>
      <c r="F1961" s="820" t="b">
        <v>0</v>
      </c>
      <c r="G1961" s="820" t="b">
        <v>0</v>
      </c>
      <c r="H1961" s="820" t="b">
        <v>0</v>
      </c>
      <c r="I1961" s="820">
        <v>1</v>
      </c>
      <c r="J1961" s="820">
        <v>1</v>
      </c>
      <c r="K1961" s="820" t="s">
        <v>8454</v>
      </c>
      <c r="L1961" s="820" t="s">
        <v>20044</v>
      </c>
    </row>
    <row r="1962" spans="1:12" x14ac:dyDescent="0.25">
      <c r="A1962" s="820" t="s">
        <v>11952</v>
      </c>
      <c r="B1962" s="824" t="s">
        <v>11953</v>
      </c>
      <c r="C1962" s="820" t="b">
        <v>1</v>
      </c>
      <c r="D1962" s="820" t="b">
        <v>1</v>
      </c>
      <c r="E1962" s="820" t="b">
        <v>0</v>
      </c>
      <c r="F1962" s="820" t="b">
        <v>0</v>
      </c>
      <c r="G1962" s="820" t="b">
        <v>0</v>
      </c>
      <c r="H1962" s="820" t="b">
        <v>0</v>
      </c>
      <c r="I1962" s="820">
        <v>1</v>
      </c>
      <c r="J1962" s="820">
        <v>14</v>
      </c>
      <c r="K1962" s="820" t="s">
        <v>8454</v>
      </c>
      <c r="L1962" s="820" t="s">
        <v>20045</v>
      </c>
    </row>
    <row r="1963" spans="1:12" x14ac:dyDescent="0.25">
      <c r="A1963" s="820" t="s">
        <v>11954</v>
      </c>
      <c r="B1963" s="824" t="s">
        <v>11955</v>
      </c>
      <c r="C1963" s="820" t="b">
        <v>1</v>
      </c>
      <c r="D1963" s="820" t="b">
        <v>1</v>
      </c>
      <c r="E1963" s="820" t="b">
        <v>0</v>
      </c>
      <c r="F1963" s="820" t="b">
        <v>0</v>
      </c>
      <c r="G1963" s="820" t="b">
        <v>0</v>
      </c>
      <c r="H1963" s="820" t="b">
        <v>0</v>
      </c>
      <c r="I1963" s="820">
        <v>1</v>
      </c>
      <c r="J1963" s="820">
        <v>3</v>
      </c>
      <c r="K1963" s="820" t="s">
        <v>8454</v>
      </c>
      <c r="L1963" s="820" t="s">
        <v>20046</v>
      </c>
    </row>
    <row r="1964" spans="1:12" x14ac:dyDescent="0.25">
      <c r="A1964" s="820" t="s">
        <v>11956</v>
      </c>
      <c r="B1964" s="824" t="s">
        <v>11957</v>
      </c>
      <c r="C1964" s="820" t="b">
        <v>1</v>
      </c>
      <c r="D1964" s="820" t="b">
        <v>1</v>
      </c>
      <c r="E1964" s="820" t="b">
        <v>0</v>
      </c>
      <c r="F1964" s="820" t="b">
        <v>0</v>
      </c>
      <c r="G1964" s="820" t="b">
        <v>0</v>
      </c>
      <c r="H1964" s="820" t="b">
        <v>0</v>
      </c>
      <c r="I1964" s="820">
        <v>1</v>
      </c>
      <c r="J1964" s="820">
        <v>4</v>
      </c>
      <c r="K1964" s="820" t="s">
        <v>8454</v>
      </c>
      <c r="L1964" s="820" t="s">
        <v>20047</v>
      </c>
    </row>
    <row r="1965" spans="1:12" x14ac:dyDescent="0.25">
      <c r="A1965" s="820" t="s">
        <v>11958</v>
      </c>
      <c r="B1965" s="824" t="s">
        <v>11901</v>
      </c>
      <c r="C1965" s="820" t="b">
        <v>1</v>
      </c>
      <c r="D1965" s="820" t="b">
        <v>1</v>
      </c>
      <c r="E1965" s="820" t="b">
        <v>0</v>
      </c>
      <c r="F1965" s="820" t="b">
        <v>0</v>
      </c>
      <c r="G1965" s="820" t="b">
        <v>0</v>
      </c>
      <c r="H1965" s="820" t="b">
        <v>0</v>
      </c>
      <c r="I1965" s="820">
        <v>1</v>
      </c>
      <c r="J1965" s="820">
        <v>1</v>
      </c>
      <c r="K1965" s="820" t="s">
        <v>8454</v>
      </c>
      <c r="L1965" s="820" t="s">
        <v>20020</v>
      </c>
    </row>
    <row r="1966" spans="1:12" x14ac:dyDescent="0.25">
      <c r="A1966" s="820" t="s">
        <v>11959</v>
      </c>
      <c r="B1966" s="824" t="s">
        <v>11960</v>
      </c>
      <c r="C1966" s="820" t="b">
        <v>1</v>
      </c>
      <c r="D1966" s="820" t="b">
        <v>1</v>
      </c>
      <c r="E1966" s="820" t="b">
        <v>0</v>
      </c>
      <c r="F1966" s="820" t="b">
        <v>0</v>
      </c>
      <c r="G1966" s="820" t="b">
        <v>0</v>
      </c>
      <c r="H1966" s="820" t="b">
        <v>0</v>
      </c>
      <c r="I1966" s="820">
        <v>1</v>
      </c>
      <c r="J1966" s="820">
        <v>1</v>
      </c>
      <c r="K1966" s="820" t="s">
        <v>8454</v>
      </c>
      <c r="L1966" s="820" t="s">
        <v>20048</v>
      </c>
    </row>
    <row r="1967" spans="1:12" x14ac:dyDescent="0.25">
      <c r="A1967" s="820" t="s">
        <v>11961</v>
      </c>
      <c r="B1967" s="824" t="s">
        <v>11962</v>
      </c>
      <c r="C1967" s="820" t="b">
        <v>1</v>
      </c>
      <c r="D1967" s="820" t="b">
        <v>1</v>
      </c>
      <c r="E1967" s="820" t="b">
        <v>0</v>
      </c>
      <c r="F1967" s="820" t="b">
        <v>0</v>
      </c>
      <c r="G1967" s="820" t="b">
        <v>0</v>
      </c>
      <c r="H1967" s="820" t="b">
        <v>0</v>
      </c>
      <c r="I1967" s="820">
        <v>1</v>
      </c>
      <c r="J1967" s="820">
        <v>1</v>
      </c>
      <c r="K1967" s="820" t="s">
        <v>8454</v>
      </c>
      <c r="L1967" s="820" t="s">
        <v>20049</v>
      </c>
    </row>
    <row r="1968" spans="1:12" x14ac:dyDescent="0.25">
      <c r="A1968" s="820" t="s">
        <v>11963</v>
      </c>
      <c r="B1968" s="824" t="s">
        <v>11964</v>
      </c>
      <c r="C1968" s="820" t="b">
        <v>1</v>
      </c>
      <c r="D1968" s="820" t="b">
        <v>1</v>
      </c>
      <c r="E1968" s="820" t="b">
        <v>0</v>
      </c>
      <c r="F1968" s="820" t="b">
        <v>0</v>
      </c>
      <c r="G1968" s="820" t="b">
        <v>0</v>
      </c>
      <c r="H1968" s="820" t="b">
        <v>0</v>
      </c>
      <c r="I1968" s="820">
        <v>1</v>
      </c>
      <c r="J1968" s="820">
        <v>1</v>
      </c>
      <c r="K1968" s="820" t="s">
        <v>8454</v>
      </c>
      <c r="L1968" s="820" t="s">
        <v>20050</v>
      </c>
    </row>
    <row r="1969" spans="1:12" x14ac:dyDescent="0.25">
      <c r="A1969" s="820" t="s">
        <v>11965</v>
      </c>
      <c r="B1969" s="824" t="s">
        <v>11966</v>
      </c>
      <c r="C1969" s="820" t="b">
        <v>1</v>
      </c>
      <c r="D1969" s="820" t="b">
        <v>1</v>
      </c>
      <c r="E1969" s="820" t="b">
        <v>0</v>
      </c>
      <c r="F1969" s="820" t="b">
        <v>0</v>
      </c>
      <c r="G1969" s="820" t="b">
        <v>0</v>
      </c>
      <c r="H1969" s="820" t="b">
        <v>0</v>
      </c>
      <c r="I1969" s="820">
        <v>1</v>
      </c>
      <c r="J1969" s="820">
        <v>16</v>
      </c>
      <c r="K1969" s="820" t="s">
        <v>8454</v>
      </c>
      <c r="L1969" s="820" t="s">
        <v>20051</v>
      </c>
    </row>
    <row r="1970" spans="1:12" x14ac:dyDescent="0.25">
      <c r="A1970" s="820" t="s">
        <v>11967</v>
      </c>
      <c r="B1970" s="824" t="s">
        <v>11968</v>
      </c>
      <c r="C1970" s="820" t="b">
        <v>1</v>
      </c>
      <c r="D1970" s="820" t="b">
        <v>1</v>
      </c>
      <c r="E1970" s="820" t="b">
        <v>0</v>
      </c>
      <c r="F1970" s="820" t="b">
        <v>0</v>
      </c>
      <c r="G1970" s="820" t="b">
        <v>0</v>
      </c>
      <c r="H1970" s="820" t="b">
        <v>0</v>
      </c>
      <c r="I1970" s="820">
        <v>1</v>
      </c>
      <c r="J1970" s="820">
        <v>8</v>
      </c>
      <c r="K1970" s="820" t="s">
        <v>8454</v>
      </c>
      <c r="L1970" s="820" t="s">
        <v>20052</v>
      </c>
    </row>
    <row r="1971" spans="1:12" x14ac:dyDescent="0.25">
      <c r="A1971" s="820" t="s">
        <v>11969</v>
      </c>
      <c r="B1971" s="824" t="s">
        <v>11970</v>
      </c>
      <c r="C1971" s="820" t="b">
        <v>1</v>
      </c>
      <c r="D1971" s="820" t="b">
        <v>1</v>
      </c>
      <c r="E1971" s="820" t="b">
        <v>0</v>
      </c>
      <c r="F1971" s="820" t="b">
        <v>0</v>
      </c>
      <c r="G1971" s="820" t="b">
        <v>0</v>
      </c>
      <c r="H1971" s="820" t="b">
        <v>0</v>
      </c>
      <c r="I1971" s="820">
        <v>1</v>
      </c>
      <c r="J1971" s="820">
        <v>8</v>
      </c>
      <c r="K1971" s="820" t="s">
        <v>8454</v>
      </c>
      <c r="L1971" s="820" t="s">
        <v>20053</v>
      </c>
    </row>
    <row r="1972" spans="1:12" x14ac:dyDescent="0.25">
      <c r="A1972" s="820" t="s">
        <v>11971</v>
      </c>
      <c r="B1972" s="824" t="s">
        <v>11972</v>
      </c>
      <c r="C1972" s="820" t="b">
        <v>1</v>
      </c>
      <c r="D1972" s="820" t="b">
        <v>1</v>
      </c>
      <c r="E1972" s="820" t="b">
        <v>0</v>
      </c>
      <c r="F1972" s="820" t="b">
        <v>0</v>
      </c>
      <c r="G1972" s="820" t="b">
        <v>0</v>
      </c>
      <c r="H1972" s="820" t="b">
        <v>0</v>
      </c>
      <c r="I1972" s="820">
        <v>1</v>
      </c>
      <c r="J1972" s="820">
        <v>2</v>
      </c>
      <c r="K1972" s="820" t="s">
        <v>8454</v>
      </c>
      <c r="L1972" s="820" t="s">
        <v>20054</v>
      </c>
    </row>
    <row r="1973" spans="1:12" x14ac:dyDescent="0.25">
      <c r="A1973" s="820" t="s">
        <v>11973</v>
      </c>
      <c r="B1973" s="824" t="s">
        <v>11974</v>
      </c>
      <c r="C1973" s="820" t="b">
        <v>1</v>
      </c>
      <c r="D1973" s="820" t="b">
        <v>1</v>
      </c>
      <c r="E1973" s="820" t="b">
        <v>0</v>
      </c>
      <c r="F1973" s="820" t="b">
        <v>0</v>
      </c>
      <c r="G1973" s="820" t="b">
        <v>0</v>
      </c>
      <c r="H1973" s="820" t="b">
        <v>0</v>
      </c>
      <c r="I1973" s="820">
        <v>1</v>
      </c>
      <c r="J1973" s="820">
        <v>2</v>
      </c>
      <c r="K1973" s="820" t="s">
        <v>8454</v>
      </c>
      <c r="L1973" s="820" t="s">
        <v>20055</v>
      </c>
    </row>
    <row r="1974" spans="1:12" x14ac:dyDescent="0.25">
      <c r="A1974" s="820" t="s">
        <v>11975</v>
      </c>
      <c r="B1974" s="824" t="s">
        <v>11976</v>
      </c>
      <c r="C1974" s="820" t="b">
        <v>1</v>
      </c>
      <c r="D1974" s="820" t="b">
        <v>1</v>
      </c>
      <c r="E1974" s="820" t="b">
        <v>0</v>
      </c>
      <c r="F1974" s="820" t="b">
        <v>0</v>
      </c>
      <c r="G1974" s="820" t="b">
        <v>0</v>
      </c>
      <c r="H1974" s="820" t="b">
        <v>0</v>
      </c>
      <c r="I1974" s="820">
        <v>1</v>
      </c>
      <c r="J1974" s="820">
        <v>2</v>
      </c>
      <c r="K1974" s="820" t="s">
        <v>8454</v>
      </c>
      <c r="L1974" s="820" t="s">
        <v>20056</v>
      </c>
    </row>
    <row r="1975" spans="1:12" x14ac:dyDescent="0.25">
      <c r="A1975" s="820" t="s">
        <v>11977</v>
      </c>
      <c r="B1975" s="824" t="s">
        <v>11978</v>
      </c>
      <c r="C1975" s="820" t="b">
        <v>1</v>
      </c>
      <c r="D1975" s="820" t="b">
        <v>1</v>
      </c>
      <c r="E1975" s="820" t="b">
        <v>0</v>
      </c>
      <c r="F1975" s="820" t="b">
        <v>0</v>
      </c>
      <c r="G1975" s="820" t="b">
        <v>0</v>
      </c>
      <c r="H1975" s="820" t="b">
        <v>0</v>
      </c>
      <c r="I1975" s="820">
        <v>1</v>
      </c>
      <c r="J1975" s="820">
        <v>48</v>
      </c>
      <c r="K1975" s="820" t="s">
        <v>8454</v>
      </c>
      <c r="L1975" s="820" t="s">
        <v>20057</v>
      </c>
    </row>
    <row r="1976" spans="1:12" x14ac:dyDescent="0.25">
      <c r="A1976" s="820" t="s">
        <v>11979</v>
      </c>
      <c r="B1976" s="824" t="s">
        <v>11980</v>
      </c>
      <c r="C1976" s="820" t="b">
        <v>1</v>
      </c>
      <c r="D1976" s="820" t="b">
        <v>1</v>
      </c>
      <c r="E1976" s="820" t="b">
        <v>0</v>
      </c>
      <c r="F1976" s="820" t="b">
        <v>0</v>
      </c>
      <c r="G1976" s="820" t="b">
        <v>0</v>
      </c>
      <c r="H1976" s="820" t="b">
        <v>0</v>
      </c>
      <c r="I1976" s="820">
        <v>1</v>
      </c>
      <c r="J1976" s="820">
        <v>5</v>
      </c>
      <c r="K1976" s="820" t="s">
        <v>8454</v>
      </c>
      <c r="L1976" s="820" t="s">
        <v>20058</v>
      </c>
    </row>
    <row r="1977" spans="1:12" x14ac:dyDescent="0.25">
      <c r="A1977" s="820" t="s">
        <v>11981</v>
      </c>
      <c r="B1977" s="824" t="s">
        <v>11982</v>
      </c>
      <c r="C1977" s="820" t="b">
        <v>1</v>
      </c>
      <c r="D1977" s="820" t="b">
        <v>1</v>
      </c>
      <c r="E1977" s="820" t="b">
        <v>0</v>
      </c>
      <c r="F1977" s="820" t="b">
        <v>0</v>
      </c>
      <c r="G1977" s="820" t="b">
        <v>0</v>
      </c>
      <c r="H1977" s="820" t="b">
        <v>0</v>
      </c>
      <c r="I1977" s="820">
        <v>1</v>
      </c>
      <c r="J1977" s="820">
        <v>4</v>
      </c>
      <c r="K1977" s="820" t="s">
        <v>8454</v>
      </c>
      <c r="L1977" s="820" t="s">
        <v>20059</v>
      </c>
    </row>
    <row r="1978" spans="1:12" x14ac:dyDescent="0.25">
      <c r="A1978" s="820" t="s">
        <v>11983</v>
      </c>
      <c r="B1978" s="824" t="s">
        <v>11984</v>
      </c>
      <c r="C1978" s="820" t="b">
        <v>1</v>
      </c>
      <c r="D1978" s="820" t="b">
        <v>1</v>
      </c>
      <c r="E1978" s="820" t="b">
        <v>0</v>
      </c>
      <c r="F1978" s="820" t="b">
        <v>0</v>
      </c>
      <c r="G1978" s="820" t="b">
        <v>0</v>
      </c>
      <c r="H1978" s="820" t="b">
        <v>0</v>
      </c>
      <c r="I1978" s="820">
        <v>1</v>
      </c>
      <c r="J1978" s="820">
        <v>1</v>
      </c>
      <c r="K1978" s="820" t="s">
        <v>8454</v>
      </c>
      <c r="L1978" s="820" t="s">
        <v>20060</v>
      </c>
    </row>
    <row r="1979" spans="1:12" x14ac:dyDescent="0.25">
      <c r="A1979" s="820" t="s">
        <v>11985</v>
      </c>
      <c r="B1979" s="824" t="s">
        <v>11964</v>
      </c>
      <c r="C1979" s="820" t="b">
        <v>1</v>
      </c>
      <c r="D1979" s="820" t="b">
        <v>1</v>
      </c>
      <c r="E1979" s="820" t="b">
        <v>0</v>
      </c>
      <c r="F1979" s="820" t="b">
        <v>0</v>
      </c>
      <c r="G1979" s="820" t="b">
        <v>0</v>
      </c>
      <c r="H1979" s="820" t="b">
        <v>0</v>
      </c>
      <c r="I1979" s="820">
        <v>1</v>
      </c>
      <c r="J1979" s="820">
        <v>1</v>
      </c>
      <c r="K1979" s="820" t="s">
        <v>8454</v>
      </c>
      <c r="L1979" s="820" t="s">
        <v>20050</v>
      </c>
    </row>
    <row r="1980" spans="1:12" x14ac:dyDescent="0.25">
      <c r="A1980" s="820" t="s">
        <v>11986</v>
      </c>
      <c r="B1980" s="824" t="s">
        <v>11987</v>
      </c>
      <c r="C1980" s="820" t="b">
        <v>1</v>
      </c>
      <c r="D1980" s="820" t="b">
        <v>1</v>
      </c>
      <c r="E1980" s="820" t="b">
        <v>0</v>
      </c>
      <c r="F1980" s="820" t="b">
        <v>0</v>
      </c>
      <c r="G1980" s="820" t="b">
        <v>0</v>
      </c>
      <c r="H1980" s="820" t="b">
        <v>0</v>
      </c>
      <c r="I1980" s="820">
        <v>1</v>
      </c>
      <c r="J1980" s="820">
        <v>21</v>
      </c>
      <c r="K1980" s="820" t="s">
        <v>8454</v>
      </c>
      <c r="L1980" s="820" t="s">
        <v>20061</v>
      </c>
    </row>
    <row r="1981" spans="1:12" x14ac:dyDescent="0.25">
      <c r="A1981" s="820" t="s">
        <v>11988</v>
      </c>
      <c r="B1981" s="824" t="s">
        <v>11989</v>
      </c>
      <c r="C1981" s="820" t="b">
        <v>1</v>
      </c>
      <c r="D1981" s="820" t="b">
        <v>1</v>
      </c>
      <c r="E1981" s="820" t="b">
        <v>0</v>
      </c>
      <c r="F1981" s="820" t="b">
        <v>0</v>
      </c>
      <c r="G1981" s="820" t="b">
        <v>0</v>
      </c>
      <c r="H1981" s="820" t="b">
        <v>0</v>
      </c>
      <c r="I1981" s="820">
        <v>1</v>
      </c>
      <c r="J1981" s="820">
        <v>21</v>
      </c>
      <c r="K1981" s="820" t="s">
        <v>8454</v>
      </c>
      <c r="L1981" s="820" t="s">
        <v>20062</v>
      </c>
    </row>
    <row r="1982" spans="1:12" x14ac:dyDescent="0.25">
      <c r="A1982" s="820" t="s">
        <v>11990</v>
      </c>
      <c r="B1982" s="824" t="s">
        <v>11991</v>
      </c>
      <c r="C1982" s="820" t="b">
        <v>1</v>
      </c>
      <c r="D1982" s="820" t="b">
        <v>1</v>
      </c>
      <c r="E1982" s="820" t="b">
        <v>0</v>
      </c>
      <c r="F1982" s="820" t="b">
        <v>0</v>
      </c>
      <c r="G1982" s="820" t="b">
        <v>0</v>
      </c>
      <c r="H1982" s="820" t="b">
        <v>0</v>
      </c>
      <c r="I1982" s="820">
        <v>1</v>
      </c>
      <c r="J1982" s="820">
        <v>21</v>
      </c>
      <c r="K1982" s="820" t="s">
        <v>8454</v>
      </c>
      <c r="L1982" s="820" t="s">
        <v>20063</v>
      </c>
    </row>
    <row r="1983" spans="1:12" x14ac:dyDescent="0.25">
      <c r="A1983" s="820" t="s">
        <v>11992</v>
      </c>
      <c r="B1983" s="824" t="s">
        <v>11993</v>
      </c>
      <c r="C1983" s="820" t="b">
        <v>1</v>
      </c>
      <c r="D1983" s="820" t="b">
        <v>1</v>
      </c>
      <c r="E1983" s="820" t="b">
        <v>0</v>
      </c>
      <c r="F1983" s="820" t="b">
        <v>0</v>
      </c>
      <c r="G1983" s="820" t="b">
        <v>0</v>
      </c>
      <c r="H1983" s="820" t="b">
        <v>0</v>
      </c>
      <c r="I1983" s="820">
        <v>1</v>
      </c>
      <c r="J1983" s="820">
        <v>1</v>
      </c>
      <c r="K1983" s="820" t="s">
        <v>8454</v>
      </c>
      <c r="L1983" s="820" t="s">
        <v>20064</v>
      </c>
    </row>
    <row r="1984" spans="1:12" x14ac:dyDescent="0.25">
      <c r="A1984" s="820" t="s">
        <v>11994</v>
      </c>
      <c r="B1984" s="824" t="s">
        <v>11995</v>
      </c>
      <c r="C1984" s="820" t="b">
        <v>1</v>
      </c>
      <c r="D1984" s="820" t="b">
        <v>1</v>
      </c>
      <c r="E1984" s="820" t="b">
        <v>0</v>
      </c>
      <c r="F1984" s="820" t="b">
        <v>0</v>
      </c>
      <c r="G1984" s="820" t="b">
        <v>0</v>
      </c>
      <c r="H1984" s="820" t="b">
        <v>0</v>
      </c>
      <c r="I1984" s="820">
        <v>1</v>
      </c>
      <c r="J1984" s="820">
        <v>1</v>
      </c>
      <c r="K1984" s="820" t="s">
        <v>8454</v>
      </c>
      <c r="L1984" s="820" t="s">
        <v>20065</v>
      </c>
    </row>
    <row r="1985" spans="1:12" x14ac:dyDescent="0.25">
      <c r="A1985" s="820" t="s">
        <v>11996</v>
      </c>
      <c r="B1985" s="824" t="s">
        <v>11997</v>
      </c>
      <c r="C1985" s="820" t="b">
        <v>1</v>
      </c>
      <c r="D1985" s="820" t="b">
        <v>1</v>
      </c>
      <c r="E1985" s="820" t="b">
        <v>0</v>
      </c>
      <c r="F1985" s="820" t="b">
        <v>0</v>
      </c>
      <c r="G1985" s="820" t="b">
        <v>0</v>
      </c>
      <c r="H1985" s="820" t="b">
        <v>0</v>
      </c>
      <c r="I1985" s="820">
        <v>1</v>
      </c>
      <c r="J1985" s="820">
        <v>210</v>
      </c>
      <c r="K1985" s="820" t="s">
        <v>8454</v>
      </c>
      <c r="L1985" s="820" t="s">
        <v>20066</v>
      </c>
    </row>
    <row r="1986" spans="1:12" x14ac:dyDescent="0.25">
      <c r="A1986" s="820" t="s">
        <v>11998</v>
      </c>
      <c r="B1986" s="824" t="s">
        <v>11999</v>
      </c>
      <c r="C1986" s="820" t="b">
        <v>1</v>
      </c>
      <c r="D1986" s="820" t="b">
        <v>1</v>
      </c>
      <c r="E1986" s="820" t="b">
        <v>0</v>
      </c>
      <c r="F1986" s="820" t="b">
        <v>0</v>
      </c>
      <c r="G1986" s="820" t="b">
        <v>0</v>
      </c>
      <c r="H1986" s="820" t="b">
        <v>0</v>
      </c>
      <c r="I1986" s="820">
        <v>1</v>
      </c>
      <c r="J1986" s="820">
        <v>4</v>
      </c>
      <c r="K1986" s="820" t="s">
        <v>8454</v>
      </c>
      <c r="L1986" s="820" t="s">
        <v>20067</v>
      </c>
    </row>
    <row r="1987" spans="1:12" x14ac:dyDescent="0.25">
      <c r="A1987" s="820" t="s">
        <v>12000</v>
      </c>
      <c r="B1987" s="824" t="s">
        <v>12001</v>
      </c>
      <c r="C1987" s="820" t="b">
        <v>1</v>
      </c>
      <c r="D1987" s="820" t="b">
        <v>1</v>
      </c>
      <c r="E1987" s="820" t="b">
        <v>0</v>
      </c>
      <c r="F1987" s="820" t="b">
        <v>0</v>
      </c>
      <c r="G1987" s="820" t="b">
        <v>0</v>
      </c>
      <c r="H1987" s="820" t="b">
        <v>0</v>
      </c>
      <c r="I1987" s="820">
        <v>1</v>
      </c>
      <c r="J1987" s="820">
        <v>4</v>
      </c>
      <c r="K1987" s="820" t="s">
        <v>8454</v>
      </c>
      <c r="L1987" s="820" t="s">
        <v>20068</v>
      </c>
    </row>
    <row r="1988" spans="1:12" x14ac:dyDescent="0.25">
      <c r="A1988" s="820" t="s">
        <v>12002</v>
      </c>
      <c r="B1988" s="824" t="s">
        <v>12003</v>
      </c>
      <c r="C1988" s="820" t="b">
        <v>1</v>
      </c>
      <c r="D1988" s="820" t="b">
        <v>1</v>
      </c>
      <c r="E1988" s="820" t="b">
        <v>0</v>
      </c>
      <c r="F1988" s="820" t="b">
        <v>0</v>
      </c>
      <c r="G1988" s="820" t="b">
        <v>0</v>
      </c>
      <c r="H1988" s="820" t="b">
        <v>0</v>
      </c>
      <c r="I1988" s="820">
        <v>1</v>
      </c>
      <c r="J1988" s="820">
        <v>1</v>
      </c>
      <c r="K1988" s="820" t="s">
        <v>8454</v>
      </c>
      <c r="L1988" s="820" t="s">
        <v>20069</v>
      </c>
    </row>
    <row r="1989" spans="1:12" x14ac:dyDescent="0.25">
      <c r="A1989" s="820" t="s">
        <v>12004</v>
      </c>
      <c r="B1989" s="824" t="s">
        <v>11964</v>
      </c>
      <c r="C1989" s="820" t="b">
        <v>1</v>
      </c>
      <c r="D1989" s="820" t="b">
        <v>1</v>
      </c>
      <c r="E1989" s="820" t="b">
        <v>0</v>
      </c>
      <c r="F1989" s="820" t="b">
        <v>0</v>
      </c>
      <c r="G1989" s="820" t="b">
        <v>0</v>
      </c>
      <c r="H1989" s="820" t="b">
        <v>0</v>
      </c>
      <c r="I1989" s="820">
        <v>1</v>
      </c>
      <c r="J1989" s="820">
        <v>1</v>
      </c>
      <c r="K1989" s="820" t="s">
        <v>8454</v>
      </c>
      <c r="L1989" s="820" t="s">
        <v>20050</v>
      </c>
    </row>
    <row r="1990" spans="1:12" x14ac:dyDescent="0.25">
      <c r="A1990" s="820" t="s">
        <v>12005</v>
      </c>
      <c r="B1990" s="824" t="s">
        <v>12006</v>
      </c>
      <c r="C1990" s="820" t="b">
        <v>1</v>
      </c>
      <c r="D1990" s="820" t="b">
        <v>1</v>
      </c>
      <c r="E1990" s="820" t="b">
        <v>0</v>
      </c>
      <c r="F1990" s="820" t="b">
        <v>0</v>
      </c>
      <c r="G1990" s="820" t="b">
        <v>0</v>
      </c>
      <c r="H1990" s="820" t="b">
        <v>0</v>
      </c>
      <c r="I1990" s="820">
        <v>1</v>
      </c>
      <c r="J1990" s="820">
        <v>7</v>
      </c>
      <c r="K1990" s="820" t="s">
        <v>8454</v>
      </c>
      <c r="L1990" s="820" t="s">
        <v>20070</v>
      </c>
    </row>
    <row r="1991" spans="1:12" x14ac:dyDescent="0.25">
      <c r="A1991" s="820" t="s">
        <v>12007</v>
      </c>
      <c r="B1991" s="824" t="s">
        <v>12008</v>
      </c>
      <c r="C1991" s="820" t="b">
        <v>1</v>
      </c>
      <c r="D1991" s="820" t="b">
        <v>1</v>
      </c>
      <c r="E1991" s="820" t="b">
        <v>0</v>
      </c>
      <c r="F1991" s="820" t="b">
        <v>0</v>
      </c>
      <c r="G1991" s="820" t="b">
        <v>0</v>
      </c>
      <c r="H1991" s="820" t="b">
        <v>0</v>
      </c>
      <c r="I1991" s="820">
        <v>1</v>
      </c>
      <c r="J1991" s="820">
        <v>7</v>
      </c>
      <c r="K1991" s="820" t="s">
        <v>8454</v>
      </c>
      <c r="L1991" s="820" t="s">
        <v>20071</v>
      </c>
    </row>
    <row r="1992" spans="1:12" x14ac:dyDescent="0.25">
      <c r="A1992" s="820" t="s">
        <v>12009</v>
      </c>
      <c r="B1992" s="824" t="s">
        <v>12010</v>
      </c>
      <c r="C1992" s="820" t="b">
        <v>1</v>
      </c>
      <c r="D1992" s="820" t="b">
        <v>1</v>
      </c>
      <c r="E1992" s="820" t="b">
        <v>0</v>
      </c>
      <c r="F1992" s="820" t="b">
        <v>0</v>
      </c>
      <c r="G1992" s="820" t="b">
        <v>0</v>
      </c>
      <c r="H1992" s="820" t="b">
        <v>0</v>
      </c>
      <c r="I1992" s="820">
        <v>1</v>
      </c>
      <c r="J1992" s="820">
        <v>7</v>
      </c>
      <c r="K1992" s="820" t="s">
        <v>8454</v>
      </c>
      <c r="L1992" s="820" t="s">
        <v>20072</v>
      </c>
    </row>
    <row r="1993" spans="1:12" x14ac:dyDescent="0.25">
      <c r="A1993" s="820" t="s">
        <v>12011</v>
      </c>
      <c r="B1993" s="824" t="s">
        <v>12012</v>
      </c>
      <c r="C1993" s="820" t="b">
        <v>1</v>
      </c>
      <c r="D1993" s="820" t="b">
        <v>1</v>
      </c>
      <c r="E1993" s="820" t="b">
        <v>0</v>
      </c>
      <c r="F1993" s="820" t="b">
        <v>0</v>
      </c>
      <c r="G1993" s="820" t="b">
        <v>0</v>
      </c>
      <c r="H1993" s="820" t="b">
        <v>0</v>
      </c>
      <c r="I1993" s="820">
        <v>1</v>
      </c>
      <c r="J1993" s="820">
        <v>1</v>
      </c>
      <c r="K1993" s="820" t="s">
        <v>8454</v>
      </c>
      <c r="L1993" s="820" t="s">
        <v>20073</v>
      </c>
    </row>
    <row r="1994" spans="1:12" x14ac:dyDescent="0.25">
      <c r="A1994" s="820" t="s">
        <v>12013</v>
      </c>
      <c r="B1994" s="824" t="s">
        <v>12014</v>
      </c>
      <c r="C1994" s="820" t="b">
        <v>1</v>
      </c>
      <c r="D1994" s="820" t="b">
        <v>1</v>
      </c>
      <c r="E1994" s="820" t="b">
        <v>0</v>
      </c>
      <c r="F1994" s="820" t="b">
        <v>0</v>
      </c>
      <c r="G1994" s="820" t="b">
        <v>0</v>
      </c>
      <c r="H1994" s="820" t="b">
        <v>0</v>
      </c>
      <c r="I1994" s="820">
        <v>1</v>
      </c>
      <c r="J1994" s="820">
        <v>1</v>
      </c>
      <c r="K1994" s="820" t="s">
        <v>8454</v>
      </c>
      <c r="L1994" s="820" t="s">
        <v>20074</v>
      </c>
    </row>
    <row r="1995" spans="1:12" x14ac:dyDescent="0.25">
      <c r="A1995" s="820" t="s">
        <v>12015</v>
      </c>
      <c r="B1995" s="824" t="s">
        <v>12016</v>
      </c>
      <c r="C1995" s="820" t="b">
        <v>1</v>
      </c>
      <c r="D1995" s="820" t="b">
        <v>1</v>
      </c>
      <c r="E1995" s="820" t="b">
        <v>0</v>
      </c>
      <c r="F1995" s="820" t="b">
        <v>0</v>
      </c>
      <c r="G1995" s="820" t="b">
        <v>0</v>
      </c>
      <c r="H1995" s="820" t="b">
        <v>0</v>
      </c>
      <c r="I1995" s="820">
        <v>1</v>
      </c>
      <c r="J1995" s="820">
        <v>14</v>
      </c>
      <c r="K1995" s="820" t="s">
        <v>8454</v>
      </c>
      <c r="L1995" s="820" t="s">
        <v>20075</v>
      </c>
    </row>
    <row r="1996" spans="1:12" x14ac:dyDescent="0.25">
      <c r="A1996" s="820" t="s">
        <v>12017</v>
      </c>
      <c r="B1996" s="824" t="s">
        <v>12018</v>
      </c>
      <c r="C1996" s="820" t="b">
        <v>1</v>
      </c>
      <c r="D1996" s="820" t="b">
        <v>1</v>
      </c>
      <c r="E1996" s="820" t="b">
        <v>0</v>
      </c>
      <c r="F1996" s="820" t="b">
        <v>0</v>
      </c>
      <c r="G1996" s="820" t="b">
        <v>0</v>
      </c>
      <c r="H1996" s="820" t="b">
        <v>0</v>
      </c>
      <c r="I1996" s="820">
        <v>1</v>
      </c>
      <c r="J1996" s="820">
        <v>3</v>
      </c>
      <c r="K1996" s="820" t="s">
        <v>8454</v>
      </c>
      <c r="L1996" s="820" t="s">
        <v>20076</v>
      </c>
    </row>
    <row r="1997" spans="1:12" x14ac:dyDescent="0.25">
      <c r="A1997" s="820" t="s">
        <v>12019</v>
      </c>
      <c r="B1997" s="824" t="s">
        <v>12020</v>
      </c>
      <c r="C1997" s="820" t="b">
        <v>1</v>
      </c>
      <c r="D1997" s="820" t="b">
        <v>1</v>
      </c>
      <c r="E1997" s="820" t="b">
        <v>0</v>
      </c>
      <c r="F1997" s="820" t="b">
        <v>0</v>
      </c>
      <c r="G1997" s="820" t="b">
        <v>0</v>
      </c>
      <c r="H1997" s="820" t="b">
        <v>0</v>
      </c>
      <c r="I1997" s="820">
        <v>1</v>
      </c>
      <c r="J1997" s="820">
        <v>4</v>
      </c>
      <c r="K1997" s="820" t="s">
        <v>8454</v>
      </c>
      <c r="L1997" s="820" t="s">
        <v>20077</v>
      </c>
    </row>
    <row r="1998" spans="1:12" x14ac:dyDescent="0.25">
      <c r="A1998" s="820" t="s">
        <v>12021</v>
      </c>
      <c r="B1998" s="824" t="s">
        <v>11964</v>
      </c>
      <c r="C1998" s="820" t="b">
        <v>1</v>
      </c>
      <c r="D1998" s="820" t="b">
        <v>1</v>
      </c>
      <c r="E1998" s="820" t="b">
        <v>0</v>
      </c>
      <c r="F1998" s="820" t="b">
        <v>0</v>
      </c>
      <c r="G1998" s="820" t="b">
        <v>0</v>
      </c>
      <c r="H1998" s="820" t="b">
        <v>0</v>
      </c>
      <c r="I1998" s="820">
        <v>1</v>
      </c>
      <c r="J1998" s="820">
        <v>1</v>
      </c>
      <c r="K1998" s="820" t="s">
        <v>8454</v>
      </c>
      <c r="L1998" s="820" t="s">
        <v>20050</v>
      </c>
    </row>
    <row r="1999" spans="1:12" x14ac:dyDescent="0.25">
      <c r="A1999" s="822" t="s">
        <v>12022</v>
      </c>
      <c r="B1999" s="824" t="s">
        <v>12023</v>
      </c>
      <c r="C1999" s="820" t="b">
        <v>1</v>
      </c>
      <c r="D1999" s="820" t="b">
        <v>1</v>
      </c>
      <c r="E1999" s="820" t="b">
        <v>0</v>
      </c>
      <c r="F1999" s="820" t="b">
        <v>0</v>
      </c>
      <c r="G1999" s="820" t="b">
        <v>0</v>
      </c>
      <c r="H1999" s="820" t="b">
        <v>0</v>
      </c>
      <c r="I1999" s="820">
        <v>1</v>
      </c>
      <c r="J1999" s="820">
        <v>1</v>
      </c>
      <c r="K1999" s="820" t="s">
        <v>8454</v>
      </c>
      <c r="L1999" s="822" t="s">
        <v>20078</v>
      </c>
    </row>
    <row r="2000" spans="1:12" x14ac:dyDescent="0.25">
      <c r="A2000" s="822" t="s">
        <v>12024</v>
      </c>
      <c r="B2000" s="824" t="s">
        <v>12025</v>
      </c>
      <c r="C2000" s="820" t="b">
        <v>1</v>
      </c>
      <c r="D2000" s="820" t="b">
        <v>1</v>
      </c>
      <c r="E2000" s="820" t="b">
        <v>0</v>
      </c>
      <c r="F2000" s="820" t="b">
        <v>0</v>
      </c>
      <c r="G2000" s="820" t="b">
        <v>0</v>
      </c>
      <c r="H2000" s="820" t="b">
        <v>0</v>
      </c>
      <c r="I2000" s="820">
        <v>1</v>
      </c>
      <c r="J2000" s="820">
        <v>1</v>
      </c>
      <c r="K2000" s="820" t="s">
        <v>8454</v>
      </c>
      <c r="L2000" s="822" t="s">
        <v>20079</v>
      </c>
    </row>
    <row r="2001" spans="1:12" x14ac:dyDescent="0.25">
      <c r="A2001" s="822" t="s">
        <v>12026</v>
      </c>
      <c r="B2001" s="824" t="s">
        <v>12027</v>
      </c>
      <c r="C2001" s="820" t="b">
        <v>1</v>
      </c>
      <c r="D2001" s="820" t="b">
        <v>1</v>
      </c>
      <c r="E2001" s="820" t="b">
        <v>0</v>
      </c>
      <c r="F2001" s="820" t="b">
        <v>0</v>
      </c>
      <c r="G2001" s="820" t="b">
        <v>0</v>
      </c>
      <c r="H2001" s="820" t="b">
        <v>0</v>
      </c>
      <c r="I2001" s="820">
        <v>1</v>
      </c>
      <c r="J2001" s="820">
        <v>16</v>
      </c>
      <c r="K2001" s="820" t="s">
        <v>8454</v>
      </c>
      <c r="L2001" s="822" t="s">
        <v>20080</v>
      </c>
    </row>
    <row r="2002" spans="1:12" x14ac:dyDescent="0.25">
      <c r="A2002" s="822" t="s">
        <v>12028</v>
      </c>
      <c r="B2002" s="824" t="s">
        <v>12029</v>
      </c>
      <c r="C2002" s="820" t="b">
        <v>1</v>
      </c>
      <c r="D2002" s="820" t="b">
        <v>1</v>
      </c>
      <c r="E2002" s="820" t="b">
        <v>0</v>
      </c>
      <c r="F2002" s="820" t="b">
        <v>0</v>
      </c>
      <c r="G2002" s="820" t="b">
        <v>0</v>
      </c>
      <c r="H2002" s="820" t="b">
        <v>0</v>
      </c>
      <c r="I2002" s="820">
        <v>1</v>
      </c>
      <c r="J2002" s="820">
        <v>8</v>
      </c>
      <c r="K2002" s="820" t="s">
        <v>8454</v>
      </c>
      <c r="L2002" s="822" t="s">
        <v>20081</v>
      </c>
    </row>
    <row r="2003" spans="1:12" x14ac:dyDescent="0.25">
      <c r="A2003" s="822" t="s">
        <v>12030</v>
      </c>
      <c r="B2003" s="824" t="s">
        <v>12031</v>
      </c>
      <c r="C2003" s="820" t="b">
        <v>1</v>
      </c>
      <c r="D2003" s="820" t="b">
        <v>1</v>
      </c>
      <c r="E2003" s="820" t="b">
        <v>0</v>
      </c>
      <c r="F2003" s="820" t="b">
        <v>0</v>
      </c>
      <c r="G2003" s="820" t="b">
        <v>0</v>
      </c>
      <c r="H2003" s="820" t="b">
        <v>0</v>
      </c>
      <c r="I2003" s="820">
        <v>1</v>
      </c>
      <c r="J2003" s="820">
        <v>8</v>
      </c>
      <c r="K2003" s="820" t="s">
        <v>8454</v>
      </c>
      <c r="L2003" s="822" t="s">
        <v>20082</v>
      </c>
    </row>
    <row r="2004" spans="1:12" x14ac:dyDescent="0.25">
      <c r="A2004" s="822" t="s">
        <v>12032</v>
      </c>
      <c r="B2004" s="824" t="s">
        <v>12033</v>
      </c>
      <c r="C2004" s="820" t="b">
        <v>1</v>
      </c>
      <c r="D2004" s="820" t="b">
        <v>1</v>
      </c>
      <c r="E2004" s="820" t="b">
        <v>0</v>
      </c>
      <c r="F2004" s="820" t="b">
        <v>0</v>
      </c>
      <c r="G2004" s="820" t="b">
        <v>0</v>
      </c>
      <c r="H2004" s="820" t="b">
        <v>0</v>
      </c>
      <c r="I2004" s="820">
        <v>1</v>
      </c>
      <c r="J2004" s="820">
        <v>2</v>
      </c>
      <c r="K2004" s="820" t="s">
        <v>8454</v>
      </c>
      <c r="L2004" s="822" t="s">
        <v>20083</v>
      </c>
    </row>
    <row r="2005" spans="1:12" x14ac:dyDescent="0.25">
      <c r="A2005" s="822" t="s">
        <v>12034</v>
      </c>
      <c r="B2005" s="824" t="s">
        <v>12035</v>
      </c>
      <c r="C2005" s="820" t="b">
        <v>1</v>
      </c>
      <c r="D2005" s="820" t="b">
        <v>1</v>
      </c>
      <c r="E2005" s="820" t="b">
        <v>0</v>
      </c>
      <c r="F2005" s="820" t="b">
        <v>0</v>
      </c>
      <c r="G2005" s="820" t="b">
        <v>0</v>
      </c>
      <c r="H2005" s="820" t="b">
        <v>0</v>
      </c>
      <c r="I2005" s="820">
        <v>1</v>
      </c>
      <c r="J2005" s="820">
        <v>2</v>
      </c>
      <c r="K2005" s="820" t="s">
        <v>8454</v>
      </c>
      <c r="L2005" s="822" t="s">
        <v>20084</v>
      </c>
    </row>
    <row r="2006" spans="1:12" x14ac:dyDescent="0.25">
      <c r="A2006" s="822" t="s">
        <v>12036</v>
      </c>
      <c r="B2006" s="824" t="s">
        <v>12037</v>
      </c>
      <c r="C2006" s="820" t="b">
        <v>1</v>
      </c>
      <c r="D2006" s="820" t="b">
        <v>1</v>
      </c>
      <c r="E2006" s="820" t="b">
        <v>0</v>
      </c>
      <c r="F2006" s="820" t="b">
        <v>0</v>
      </c>
      <c r="G2006" s="820" t="b">
        <v>0</v>
      </c>
      <c r="H2006" s="820" t="b">
        <v>0</v>
      </c>
      <c r="I2006" s="820">
        <v>1</v>
      </c>
      <c r="J2006" s="820">
        <v>2</v>
      </c>
      <c r="K2006" s="820" t="s">
        <v>8454</v>
      </c>
      <c r="L2006" s="822" t="s">
        <v>20085</v>
      </c>
    </row>
    <row r="2007" spans="1:12" x14ac:dyDescent="0.25">
      <c r="A2007" s="822" t="s">
        <v>12038</v>
      </c>
      <c r="B2007" s="824" t="s">
        <v>12039</v>
      </c>
      <c r="C2007" s="820" t="b">
        <v>1</v>
      </c>
      <c r="D2007" s="820" t="b">
        <v>1</v>
      </c>
      <c r="E2007" s="820" t="b">
        <v>0</v>
      </c>
      <c r="F2007" s="820" t="b">
        <v>0</v>
      </c>
      <c r="G2007" s="820" t="b">
        <v>0</v>
      </c>
      <c r="H2007" s="820" t="b">
        <v>0</v>
      </c>
      <c r="I2007" s="820">
        <v>1</v>
      </c>
      <c r="J2007" s="820">
        <v>40</v>
      </c>
      <c r="K2007" s="820" t="s">
        <v>8454</v>
      </c>
      <c r="L2007" s="822" t="s">
        <v>20086</v>
      </c>
    </row>
    <row r="2008" spans="1:12" x14ac:dyDescent="0.25">
      <c r="A2008" s="822" t="s">
        <v>12040</v>
      </c>
      <c r="B2008" s="824" t="s">
        <v>12041</v>
      </c>
      <c r="C2008" s="820" t="b">
        <v>1</v>
      </c>
      <c r="D2008" s="820" t="b">
        <v>1</v>
      </c>
      <c r="E2008" s="820" t="b">
        <v>0</v>
      </c>
      <c r="F2008" s="820" t="b">
        <v>0</v>
      </c>
      <c r="G2008" s="820" t="b">
        <v>0</v>
      </c>
      <c r="H2008" s="820" t="b">
        <v>0</v>
      </c>
      <c r="I2008" s="820">
        <v>1</v>
      </c>
      <c r="J2008" s="820">
        <v>6</v>
      </c>
      <c r="K2008" s="820" t="s">
        <v>8454</v>
      </c>
      <c r="L2008" s="822" t="s">
        <v>20087</v>
      </c>
    </row>
    <row r="2009" spans="1:12" x14ac:dyDescent="0.25">
      <c r="A2009" s="822" t="s">
        <v>12042</v>
      </c>
      <c r="B2009" s="824" t="s">
        <v>12043</v>
      </c>
      <c r="C2009" s="820" t="b">
        <v>1</v>
      </c>
      <c r="D2009" s="820" t="b">
        <v>1</v>
      </c>
      <c r="E2009" s="820" t="b">
        <v>0</v>
      </c>
      <c r="F2009" s="820" t="b">
        <v>0</v>
      </c>
      <c r="G2009" s="820" t="b">
        <v>0</v>
      </c>
      <c r="H2009" s="820" t="b">
        <v>0</v>
      </c>
      <c r="I2009" s="820">
        <v>1</v>
      </c>
      <c r="J2009" s="820">
        <v>8</v>
      </c>
      <c r="K2009" s="820" t="s">
        <v>8454</v>
      </c>
      <c r="L2009" s="822" t="s">
        <v>20088</v>
      </c>
    </row>
    <row r="2010" spans="1:12" x14ac:dyDescent="0.25">
      <c r="A2010" s="822" t="s">
        <v>12044</v>
      </c>
      <c r="B2010" s="824" t="s">
        <v>12045</v>
      </c>
      <c r="C2010" s="820" t="b">
        <v>1</v>
      </c>
      <c r="D2010" s="820" t="b">
        <v>1</v>
      </c>
      <c r="E2010" s="820" t="b">
        <v>0</v>
      </c>
      <c r="F2010" s="820" t="b">
        <v>0</v>
      </c>
      <c r="G2010" s="820" t="b">
        <v>0</v>
      </c>
      <c r="H2010" s="820" t="b">
        <v>0</v>
      </c>
      <c r="I2010" s="820">
        <v>1</v>
      </c>
      <c r="J2010" s="820">
        <v>1</v>
      </c>
      <c r="K2010" s="820" t="s">
        <v>8454</v>
      </c>
      <c r="L2010" s="822" t="s">
        <v>20089</v>
      </c>
    </row>
    <row r="2011" spans="1:12" x14ac:dyDescent="0.25">
      <c r="A2011" s="822" t="s">
        <v>12046</v>
      </c>
      <c r="B2011" s="824" t="s">
        <v>12047</v>
      </c>
      <c r="C2011" s="820" t="b">
        <v>1</v>
      </c>
      <c r="D2011" s="820" t="b">
        <v>1</v>
      </c>
      <c r="E2011" s="820" t="b">
        <v>0</v>
      </c>
      <c r="F2011" s="820" t="b">
        <v>0</v>
      </c>
      <c r="G2011" s="820" t="b">
        <v>0</v>
      </c>
      <c r="H2011" s="820" t="b">
        <v>0</v>
      </c>
      <c r="I2011" s="820">
        <v>1</v>
      </c>
      <c r="J2011" s="820">
        <v>4</v>
      </c>
      <c r="K2011" s="820" t="s">
        <v>8454</v>
      </c>
      <c r="L2011" s="822" t="s">
        <v>20090</v>
      </c>
    </row>
    <row r="2012" spans="1:12" x14ac:dyDescent="0.25">
      <c r="A2012" s="822" t="s">
        <v>12048</v>
      </c>
      <c r="B2012" s="824" t="s">
        <v>12049</v>
      </c>
      <c r="C2012" s="820" t="b">
        <v>1</v>
      </c>
      <c r="D2012" s="820" t="b">
        <v>1</v>
      </c>
      <c r="E2012" s="820" t="b">
        <v>0</v>
      </c>
      <c r="F2012" s="820" t="b">
        <v>0</v>
      </c>
      <c r="G2012" s="820" t="b">
        <v>0</v>
      </c>
      <c r="H2012" s="820" t="b">
        <v>0</v>
      </c>
      <c r="I2012" s="820">
        <v>1</v>
      </c>
      <c r="J2012" s="820">
        <v>4</v>
      </c>
      <c r="K2012" s="820" t="s">
        <v>8454</v>
      </c>
      <c r="L2012" s="822" t="s">
        <v>20091</v>
      </c>
    </row>
    <row r="2013" spans="1:12" x14ac:dyDescent="0.25">
      <c r="A2013" s="822" t="s">
        <v>12050</v>
      </c>
      <c r="B2013" s="824" t="s">
        <v>12051</v>
      </c>
      <c r="C2013" s="820" t="b">
        <v>1</v>
      </c>
      <c r="D2013" s="820" t="b">
        <v>1</v>
      </c>
      <c r="E2013" s="820" t="b">
        <v>0</v>
      </c>
      <c r="F2013" s="820" t="b">
        <v>0</v>
      </c>
      <c r="G2013" s="820" t="b">
        <v>0</v>
      </c>
      <c r="H2013" s="820" t="b">
        <v>0</v>
      </c>
      <c r="I2013" s="820">
        <v>1</v>
      </c>
      <c r="J2013" s="820">
        <v>4</v>
      </c>
      <c r="K2013" s="820" t="s">
        <v>8454</v>
      </c>
      <c r="L2013" s="822" t="s">
        <v>20092</v>
      </c>
    </row>
    <row r="2014" spans="1:12" x14ac:dyDescent="0.25">
      <c r="A2014" s="822" t="s">
        <v>12052</v>
      </c>
      <c r="B2014" s="824" t="s">
        <v>12053</v>
      </c>
      <c r="C2014" s="820" t="b">
        <v>1</v>
      </c>
      <c r="D2014" s="820" t="b">
        <v>1</v>
      </c>
      <c r="E2014" s="820" t="b">
        <v>0</v>
      </c>
      <c r="F2014" s="820" t="b">
        <v>0</v>
      </c>
      <c r="G2014" s="820" t="b">
        <v>0</v>
      </c>
      <c r="H2014" s="820" t="b">
        <v>0</v>
      </c>
      <c r="I2014" s="820">
        <v>1</v>
      </c>
      <c r="J2014" s="820">
        <v>1</v>
      </c>
      <c r="K2014" s="820" t="s">
        <v>8454</v>
      </c>
      <c r="L2014" s="822" t="s">
        <v>20093</v>
      </c>
    </row>
    <row r="2015" spans="1:12" x14ac:dyDescent="0.25">
      <c r="A2015" s="822" t="s">
        <v>12054</v>
      </c>
      <c r="B2015" s="824" t="s">
        <v>12055</v>
      </c>
      <c r="C2015" s="820" t="b">
        <v>1</v>
      </c>
      <c r="D2015" s="820" t="b">
        <v>1</v>
      </c>
      <c r="E2015" s="820" t="b">
        <v>0</v>
      </c>
      <c r="F2015" s="820" t="b">
        <v>0</v>
      </c>
      <c r="G2015" s="820" t="b">
        <v>0</v>
      </c>
      <c r="H2015" s="820" t="b">
        <v>0</v>
      </c>
      <c r="I2015" s="820">
        <v>1</v>
      </c>
      <c r="J2015" s="820">
        <v>1</v>
      </c>
      <c r="K2015" s="820" t="s">
        <v>8454</v>
      </c>
      <c r="L2015" s="822" t="s">
        <v>20094</v>
      </c>
    </row>
    <row r="2016" spans="1:12" x14ac:dyDescent="0.25">
      <c r="A2016" s="822" t="s">
        <v>12056</v>
      </c>
      <c r="B2016" s="824" t="s">
        <v>12057</v>
      </c>
      <c r="C2016" s="820" t="b">
        <v>1</v>
      </c>
      <c r="D2016" s="820" t="b">
        <v>1</v>
      </c>
      <c r="E2016" s="820" t="b">
        <v>0</v>
      </c>
      <c r="F2016" s="820" t="b">
        <v>0</v>
      </c>
      <c r="G2016" s="820" t="b">
        <v>0</v>
      </c>
      <c r="H2016" s="820" t="b">
        <v>0</v>
      </c>
      <c r="I2016" s="820">
        <v>1</v>
      </c>
      <c r="J2016" s="820">
        <v>20</v>
      </c>
      <c r="K2016" s="820" t="s">
        <v>8454</v>
      </c>
      <c r="L2016" s="822" t="s">
        <v>20095</v>
      </c>
    </row>
    <row r="2017" spans="1:12" x14ac:dyDescent="0.25">
      <c r="A2017" s="822" t="s">
        <v>12058</v>
      </c>
      <c r="B2017" s="824" t="s">
        <v>12059</v>
      </c>
      <c r="C2017" s="820" t="b">
        <v>1</v>
      </c>
      <c r="D2017" s="820" t="b">
        <v>1</v>
      </c>
      <c r="E2017" s="820" t="b">
        <v>0</v>
      </c>
      <c r="F2017" s="820" t="b">
        <v>0</v>
      </c>
      <c r="G2017" s="820" t="b">
        <v>0</v>
      </c>
      <c r="H2017" s="820" t="b">
        <v>0</v>
      </c>
      <c r="I2017" s="820">
        <v>1</v>
      </c>
      <c r="J2017" s="820">
        <v>6</v>
      </c>
      <c r="K2017" s="820" t="s">
        <v>8454</v>
      </c>
      <c r="L2017" s="822" t="s">
        <v>20096</v>
      </c>
    </row>
    <row r="2018" spans="1:12" x14ac:dyDescent="0.25">
      <c r="A2018" s="822" t="s">
        <v>12060</v>
      </c>
      <c r="B2018" s="824" t="s">
        <v>12061</v>
      </c>
      <c r="C2018" s="820" t="b">
        <v>1</v>
      </c>
      <c r="D2018" s="820" t="b">
        <v>1</v>
      </c>
      <c r="E2018" s="820" t="b">
        <v>0</v>
      </c>
      <c r="F2018" s="820" t="b">
        <v>0</v>
      </c>
      <c r="G2018" s="820" t="b">
        <v>0</v>
      </c>
      <c r="H2018" s="820" t="b">
        <v>0</v>
      </c>
      <c r="I2018" s="820">
        <v>1</v>
      </c>
      <c r="J2018" s="820">
        <v>8</v>
      </c>
      <c r="K2018" s="820" t="s">
        <v>8454</v>
      </c>
      <c r="L2018" s="822" t="s">
        <v>20097</v>
      </c>
    </row>
    <row r="2019" spans="1:12" x14ac:dyDescent="0.25">
      <c r="A2019" s="822" t="s">
        <v>12062</v>
      </c>
      <c r="B2019" s="824" t="s">
        <v>12063</v>
      </c>
      <c r="C2019" s="820" t="b">
        <v>1</v>
      </c>
      <c r="D2019" s="820" t="b">
        <v>1</v>
      </c>
      <c r="E2019" s="820" t="b">
        <v>0</v>
      </c>
      <c r="F2019" s="820" t="b">
        <v>0</v>
      </c>
      <c r="G2019" s="820" t="b">
        <v>0</v>
      </c>
      <c r="H2019" s="820" t="b">
        <v>0</v>
      </c>
      <c r="I2019" s="820">
        <v>1</v>
      </c>
      <c r="J2019" s="820">
        <v>1</v>
      </c>
      <c r="K2019" s="820" t="s">
        <v>8454</v>
      </c>
      <c r="L2019" s="822" t="s">
        <v>20098</v>
      </c>
    </row>
    <row r="2020" spans="1:12" x14ac:dyDescent="0.25">
      <c r="A2020" s="822" t="s">
        <v>12064</v>
      </c>
      <c r="B2020" s="824" t="s">
        <v>12065</v>
      </c>
      <c r="C2020" s="820" t="b">
        <v>1</v>
      </c>
      <c r="D2020" s="820" t="b">
        <v>1</v>
      </c>
      <c r="E2020" s="820" t="b">
        <v>0</v>
      </c>
      <c r="F2020" s="820" t="b">
        <v>0</v>
      </c>
      <c r="G2020" s="820" t="b">
        <v>0</v>
      </c>
      <c r="H2020" s="820" t="b">
        <v>0</v>
      </c>
      <c r="I2020" s="820">
        <v>1</v>
      </c>
      <c r="J2020" s="820">
        <v>7</v>
      </c>
      <c r="K2020" s="820" t="s">
        <v>8454</v>
      </c>
      <c r="L2020" s="822" t="s">
        <v>20099</v>
      </c>
    </row>
    <row r="2021" spans="1:12" x14ac:dyDescent="0.25">
      <c r="A2021" s="822" t="s">
        <v>12066</v>
      </c>
      <c r="B2021" s="824" t="s">
        <v>12067</v>
      </c>
      <c r="C2021" s="820" t="b">
        <v>1</v>
      </c>
      <c r="D2021" s="820" t="b">
        <v>1</v>
      </c>
      <c r="E2021" s="820" t="b">
        <v>0</v>
      </c>
      <c r="F2021" s="820" t="b">
        <v>0</v>
      </c>
      <c r="G2021" s="820" t="b">
        <v>0</v>
      </c>
      <c r="H2021" s="820" t="b">
        <v>0</v>
      </c>
      <c r="I2021" s="820">
        <v>1</v>
      </c>
      <c r="J2021" s="820">
        <v>7</v>
      </c>
      <c r="K2021" s="820" t="s">
        <v>8454</v>
      </c>
      <c r="L2021" s="822" t="s">
        <v>20100</v>
      </c>
    </row>
    <row r="2022" spans="1:12" x14ac:dyDescent="0.25">
      <c r="A2022" s="822" t="s">
        <v>12068</v>
      </c>
      <c r="B2022" s="824" t="s">
        <v>12069</v>
      </c>
      <c r="C2022" s="820" t="b">
        <v>1</v>
      </c>
      <c r="D2022" s="820" t="b">
        <v>1</v>
      </c>
      <c r="E2022" s="820" t="b">
        <v>0</v>
      </c>
      <c r="F2022" s="820" t="b">
        <v>0</v>
      </c>
      <c r="G2022" s="820" t="b">
        <v>0</v>
      </c>
      <c r="H2022" s="820" t="b">
        <v>0</v>
      </c>
      <c r="I2022" s="820">
        <v>1</v>
      </c>
      <c r="J2022" s="820">
        <v>7</v>
      </c>
      <c r="K2022" s="820" t="s">
        <v>8454</v>
      </c>
      <c r="L2022" s="822" t="s">
        <v>20101</v>
      </c>
    </row>
    <row r="2023" spans="1:12" x14ac:dyDescent="0.25">
      <c r="A2023" s="822" t="s">
        <v>12070</v>
      </c>
      <c r="B2023" s="824" t="s">
        <v>12071</v>
      </c>
      <c r="C2023" s="820" t="b">
        <v>1</v>
      </c>
      <c r="D2023" s="820" t="b">
        <v>1</v>
      </c>
      <c r="E2023" s="820" t="b">
        <v>0</v>
      </c>
      <c r="F2023" s="820" t="b">
        <v>0</v>
      </c>
      <c r="G2023" s="820" t="b">
        <v>0</v>
      </c>
      <c r="H2023" s="820" t="b">
        <v>0</v>
      </c>
      <c r="I2023" s="820">
        <v>1</v>
      </c>
      <c r="J2023" s="820">
        <v>1</v>
      </c>
      <c r="K2023" s="820" t="s">
        <v>8454</v>
      </c>
      <c r="L2023" s="822" t="s">
        <v>20102</v>
      </c>
    </row>
    <row r="2024" spans="1:12" x14ac:dyDescent="0.25">
      <c r="A2024" s="822" t="s">
        <v>12072</v>
      </c>
      <c r="B2024" s="824" t="s">
        <v>12073</v>
      </c>
      <c r="C2024" s="820" t="b">
        <v>1</v>
      </c>
      <c r="D2024" s="820" t="b">
        <v>1</v>
      </c>
      <c r="E2024" s="820" t="b">
        <v>0</v>
      </c>
      <c r="F2024" s="820" t="b">
        <v>0</v>
      </c>
      <c r="G2024" s="820" t="b">
        <v>0</v>
      </c>
      <c r="H2024" s="820" t="b">
        <v>0</v>
      </c>
      <c r="I2024" s="820">
        <v>1</v>
      </c>
      <c r="J2024" s="820">
        <v>1</v>
      </c>
      <c r="K2024" s="820" t="s">
        <v>8454</v>
      </c>
      <c r="L2024" s="822" t="s">
        <v>20103</v>
      </c>
    </row>
    <row r="2025" spans="1:12" x14ac:dyDescent="0.25">
      <c r="A2025" s="822" t="s">
        <v>12074</v>
      </c>
      <c r="B2025" s="824" t="s">
        <v>12075</v>
      </c>
      <c r="C2025" s="820" t="b">
        <v>1</v>
      </c>
      <c r="D2025" s="820" t="b">
        <v>1</v>
      </c>
      <c r="E2025" s="820" t="b">
        <v>0</v>
      </c>
      <c r="F2025" s="820" t="b">
        <v>0</v>
      </c>
      <c r="G2025" s="820" t="b">
        <v>0</v>
      </c>
      <c r="H2025" s="820" t="b">
        <v>0</v>
      </c>
      <c r="I2025" s="820">
        <v>1</v>
      </c>
      <c r="J2025" s="820">
        <v>14</v>
      </c>
      <c r="K2025" s="820" t="s">
        <v>8454</v>
      </c>
      <c r="L2025" s="822" t="s">
        <v>20104</v>
      </c>
    </row>
    <row r="2026" spans="1:12" x14ac:dyDescent="0.25">
      <c r="A2026" s="822" t="s">
        <v>12076</v>
      </c>
      <c r="B2026" s="824" t="s">
        <v>12077</v>
      </c>
      <c r="C2026" s="820" t="b">
        <v>1</v>
      </c>
      <c r="D2026" s="820" t="b">
        <v>1</v>
      </c>
      <c r="E2026" s="820" t="b">
        <v>0</v>
      </c>
      <c r="F2026" s="820" t="b">
        <v>0</v>
      </c>
      <c r="G2026" s="820" t="b">
        <v>0</v>
      </c>
      <c r="H2026" s="820" t="b">
        <v>0</v>
      </c>
      <c r="I2026" s="820">
        <v>1</v>
      </c>
      <c r="J2026" s="820">
        <v>5</v>
      </c>
      <c r="K2026" s="820" t="s">
        <v>8454</v>
      </c>
      <c r="L2026" s="822" t="s">
        <v>20105</v>
      </c>
    </row>
    <row r="2027" spans="1:12" x14ac:dyDescent="0.25">
      <c r="A2027" s="822" t="s">
        <v>12078</v>
      </c>
      <c r="B2027" s="824" t="s">
        <v>12079</v>
      </c>
      <c r="C2027" s="820" t="b">
        <v>1</v>
      </c>
      <c r="D2027" s="820" t="b">
        <v>1</v>
      </c>
      <c r="E2027" s="820" t="b">
        <v>0</v>
      </c>
      <c r="F2027" s="820" t="b">
        <v>0</v>
      </c>
      <c r="G2027" s="820" t="b">
        <v>0</v>
      </c>
      <c r="H2027" s="820" t="b">
        <v>0</v>
      </c>
      <c r="I2027" s="820">
        <v>1</v>
      </c>
      <c r="J2027" s="820">
        <v>8</v>
      </c>
      <c r="K2027" s="820" t="s">
        <v>8454</v>
      </c>
      <c r="L2027" s="822" t="s">
        <v>20106</v>
      </c>
    </row>
    <row r="2028" spans="1:12" x14ac:dyDescent="0.25">
      <c r="A2028" s="822" t="s">
        <v>12080</v>
      </c>
      <c r="B2028" s="824" t="s">
        <v>12081</v>
      </c>
      <c r="C2028" s="820" t="b">
        <v>1</v>
      </c>
      <c r="D2028" s="820" t="b">
        <v>1</v>
      </c>
      <c r="E2028" s="820" t="b">
        <v>0</v>
      </c>
      <c r="F2028" s="820" t="b">
        <v>0</v>
      </c>
      <c r="G2028" s="820" t="b">
        <v>0</v>
      </c>
      <c r="H2028" s="820" t="b">
        <v>0</v>
      </c>
      <c r="I2028" s="820">
        <v>1</v>
      </c>
      <c r="J2028" s="820">
        <v>1</v>
      </c>
      <c r="K2028" s="820" t="s">
        <v>8454</v>
      </c>
      <c r="L2028" s="822" t="s">
        <v>20107</v>
      </c>
    </row>
    <row r="2029" spans="1:12" x14ac:dyDescent="0.25">
      <c r="A2029" s="822" t="s">
        <v>12082</v>
      </c>
      <c r="B2029" s="824" t="s">
        <v>12083</v>
      </c>
      <c r="C2029" s="820" t="b">
        <v>1</v>
      </c>
      <c r="D2029" s="820" t="b">
        <v>1</v>
      </c>
      <c r="E2029" s="820" t="b">
        <v>0</v>
      </c>
      <c r="F2029" s="820" t="b">
        <v>0</v>
      </c>
      <c r="G2029" s="820" t="b">
        <v>0</v>
      </c>
      <c r="H2029" s="820" t="b">
        <v>0</v>
      </c>
      <c r="I2029" s="820">
        <v>1</v>
      </c>
      <c r="J2029" s="820">
        <v>1</v>
      </c>
      <c r="K2029" s="820" t="s">
        <v>8454</v>
      </c>
      <c r="L2029" s="822" t="s">
        <v>20108</v>
      </c>
    </row>
    <row r="2030" spans="1:12" x14ac:dyDescent="0.25">
      <c r="A2030" s="822" t="s">
        <v>12084</v>
      </c>
      <c r="B2030" s="824" t="s">
        <v>12085</v>
      </c>
      <c r="C2030" s="820" t="b">
        <v>1</v>
      </c>
      <c r="D2030" s="820" t="b">
        <v>1</v>
      </c>
      <c r="E2030" s="820" t="b">
        <v>0</v>
      </c>
      <c r="F2030" s="820" t="b">
        <v>0</v>
      </c>
      <c r="G2030" s="820" t="b">
        <v>0</v>
      </c>
      <c r="H2030" s="820" t="b">
        <v>0</v>
      </c>
      <c r="I2030" s="820">
        <v>1</v>
      </c>
      <c r="J2030" s="820">
        <v>1</v>
      </c>
      <c r="K2030" s="820" t="s">
        <v>8454</v>
      </c>
      <c r="L2030" s="822" t="s">
        <v>20109</v>
      </c>
    </row>
    <row r="2031" spans="1:12" x14ac:dyDescent="0.25">
      <c r="A2031" s="822" t="s">
        <v>12086</v>
      </c>
      <c r="B2031" s="824" t="s">
        <v>12027</v>
      </c>
      <c r="C2031" s="820" t="b">
        <v>1</v>
      </c>
      <c r="D2031" s="820" t="b">
        <v>1</v>
      </c>
      <c r="E2031" s="820" t="b">
        <v>0</v>
      </c>
      <c r="F2031" s="820" t="b">
        <v>0</v>
      </c>
      <c r="G2031" s="820" t="b">
        <v>0</v>
      </c>
      <c r="H2031" s="820" t="b">
        <v>0</v>
      </c>
      <c r="I2031" s="820">
        <v>1</v>
      </c>
      <c r="J2031" s="820">
        <v>16</v>
      </c>
      <c r="K2031" s="820" t="s">
        <v>8454</v>
      </c>
      <c r="L2031" s="822" t="s">
        <v>20080</v>
      </c>
    </row>
    <row r="2032" spans="1:12" x14ac:dyDescent="0.25">
      <c r="A2032" s="822" t="s">
        <v>12087</v>
      </c>
      <c r="B2032" s="824" t="s">
        <v>12029</v>
      </c>
      <c r="C2032" s="820" t="b">
        <v>1</v>
      </c>
      <c r="D2032" s="820" t="b">
        <v>1</v>
      </c>
      <c r="E2032" s="820" t="b">
        <v>0</v>
      </c>
      <c r="F2032" s="820" t="b">
        <v>0</v>
      </c>
      <c r="G2032" s="820" t="b">
        <v>0</v>
      </c>
      <c r="H2032" s="820" t="b">
        <v>0</v>
      </c>
      <c r="I2032" s="820">
        <v>1</v>
      </c>
      <c r="J2032" s="820">
        <v>8</v>
      </c>
      <c r="K2032" s="820" t="s">
        <v>8454</v>
      </c>
      <c r="L2032" s="822" t="s">
        <v>20081</v>
      </c>
    </row>
    <row r="2033" spans="1:12" x14ac:dyDescent="0.25">
      <c r="A2033" s="822" t="s">
        <v>12088</v>
      </c>
      <c r="B2033" s="824" t="s">
        <v>12031</v>
      </c>
      <c r="C2033" s="820" t="b">
        <v>1</v>
      </c>
      <c r="D2033" s="820" t="b">
        <v>1</v>
      </c>
      <c r="E2033" s="820" t="b">
        <v>0</v>
      </c>
      <c r="F2033" s="820" t="b">
        <v>0</v>
      </c>
      <c r="G2033" s="820" t="b">
        <v>0</v>
      </c>
      <c r="H2033" s="820" t="b">
        <v>0</v>
      </c>
      <c r="I2033" s="820">
        <v>1</v>
      </c>
      <c r="J2033" s="820">
        <v>8</v>
      </c>
      <c r="K2033" s="820" t="s">
        <v>8454</v>
      </c>
      <c r="L2033" s="822" t="s">
        <v>20082</v>
      </c>
    </row>
    <row r="2034" spans="1:12" x14ac:dyDescent="0.25">
      <c r="A2034" s="822" t="s">
        <v>12089</v>
      </c>
      <c r="B2034" s="824" t="s">
        <v>12033</v>
      </c>
      <c r="C2034" s="820" t="b">
        <v>1</v>
      </c>
      <c r="D2034" s="820" t="b">
        <v>1</v>
      </c>
      <c r="E2034" s="820" t="b">
        <v>0</v>
      </c>
      <c r="F2034" s="820" t="b">
        <v>0</v>
      </c>
      <c r="G2034" s="820" t="b">
        <v>0</v>
      </c>
      <c r="H2034" s="820" t="b">
        <v>0</v>
      </c>
      <c r="I2034" s="820">
        <v>1</v>
      </c>
      <c r="J2034" s="820">
        <v>2</v>
      </c>
      <c r="K2034" s="820" t="s">
        <v>8454</v>
      </c>
      <c r="L2034" s="822" t="s">
        <v>20083</v>
      </c>
    </row>
    <row r="2035" spans="1:12" x14ac:dyDescent="0.25">
      <c r="A2035" s="822" t="s">
        <v>12090</v>
      </c>
      <c r="B2035" s="824" t="s">
        <v>12035</v>
      </c>
      <c r="C2035" s="820" t="b">
        <v>1</v>
      </c>
      <c r="D2035" s="820" t="b">
        <v>1</v>
      </c>
      <c r="E2035" s="820" t="b">
        <v>0</v>
      </c>
      <c r="F2035" s="820" t="b">
        <v>0</v>
      </c>
      <c r="G2035" s="820" t="b">
        <v>0</v>
      </c>
      <c r="H2035" s="820" t="b">
        <v>0</v>
      </c>
      <c r="I2035" s="820">
        <v>1</v>
      </c>
      <c r="J2035" s="820">
        <v>2</v>
      </c>
      <c r="K2035" s="820" t="s">
        <v>8454</v>
      </c>
      <c r="L2035" s="822" t="s">
        <v>20084</v>
      </c>
    </row>
    <row r="2036" spans="1:12" x14ac:dyDescent="0.25">
      <c r="A2036" s="822" t="s">
        <v>12091</v>
      </c>
      <c r="B2036" s="824" t="s">
        <v>12037</v>
      </c>
      <c r="C2036" s="820" t="b">
        <v>1</v>
      </c>
      <c r="D2036" s="820" t="b">
        <v>1</v>
      </c>
      <c r="E2036" s="820" t="b">
        <v>0</v>
      </c>
      <c r="F2036" s="820" t="b">
        <v>0</v>
      </c>
      <c r="G2036" s="820" t="b">
        <v>0</v>
      </c>
      <c r="H2036" s="820" t="b">
        <v>0</v>
      </c>
      <c r="I2036" s="820">
        <v>1</v>
      </c>
      <c r="J2036" s="820">
        <v>2</v>
      </c>
      <c r="K2036" s="820" t="s">
        <v>8454</v>
      </c>
      <c r="L2036" s="822" t="s">
        <v>20085</v>
      </c>
    </row>
    <row r="2037" spans="1:12" x14ac:dyDescent="0.25">
      <c r="A2037" s="822" t="s">
        <v>12092</v>
      </c>
      <c r="B2037" s="824" t="s">
        <v>12039</v>
      </c>
      <c r="C2037" s="820" t="b">
        <v>1</v>
      </c>
      <c r="D2037" s="820" t="b">
        <v>1</v>
      </c>
      <c r="E2037" s="820" t="b">
        <v>0</v>
      </c>
      <c r="F2037" s="820" t="b">
        <v>0</v>
      </c>
      <c r="G2037" s="820" t="b">
        <v>0</v>
      </c>
      <c r="H2037" s="820" t="b">
        <v>0</v>
      </c>
      <c r="I2037" s="820">
        <v>1</v>
      </c>
      <c r="J2037" s="820">
        <v>40</v>
      </c>
      <c r="K2037" s="820" t="s">
        <v>8454</v>
      </c>
      <c r="L2037" s="822" t="s">
        <v>20086</v>
      </c>
    </row>
    <row r="2038" spans="1:12" x14ac:dyDescent="0.25">
      <c r="A2038" s="822" t="s">
        <v>12093</v>
      </c>
      <c r="B2038" s="824" t="s">
        <v>12094</v>
      </c>
      <c r="C2038" s="820" t="b">
        <v>1</v>
      </c>
      <c r="D2038" s="820" t="b">
        <v>1</v>
      </c>
      <c r="E2038" s="820" t="b">
        <v>0</v>
      </c>
      <c r="F2038" s="820" t="b">
        <v>0</v>
      </c>
      <c r="G2038" s="820" t="b">
        <v>0</v>
      </c>
      <c r="H2038" s="820" t="b">
        <v>0</v>
      </c>
      <c r="I2038" s="820">
        <v>1</v>
      </c>
      <c r="J2038" s="820">
        <v>7</v>
      </c>
      <c r="K2038" s="820" t="s">
        <v>8454</v>
      </c>
      <c r="L2038" s="822" t="s">
        <v>20110</v>
      </c>
    </row>
    <row r="2039" spans="1:12" x14ac:dyDescent="0.25">
      <c r="A2039" s="822" t="s">
        <v>12095</v>
      </c>
      <c r="B2039" s="824" t="s">
        <v>12096</v>
      </c>
      <c r="C2039" s="820" t="b">
        <v>1</v>
      </c>
      <c r="D2039" s="820" t="b">
        <v>1</v>
      </c>
      <c r="E2039" s="820" t="b">
        <v>0</v>
      </c>
      <c r="F2039" s="820" t="b">
        <v>0</v>
      </c>
      <c r="G2039" s="820" t="b">
        <v>0</v>
      </c>
      <c r="H2039" s="820" t="b">
        <v>0</v>
      </c>
      <c r="I2039" s="820">
        <v>1</v>
      </c>
      <c r="J2039" s="820">
        <v>8</v>
      </c>
      <c r="K2039" s="820" t="s">
        <v>8454</v>
      </c>
      <c r="L2039" s="822" t="s">
        <v>20111</v>
      </c>
    </row>
    <row r="2040" spans="1:12" x14ac:dyDescent="0.25">
      <c r="A2040" s="822" t="s">
        <v>12097</v>
      </c>
      <c r="B2040" s="824" t="s">
        <v>12098</v>
      </c>
      <c r="C2040" s="820" t="b">
        <v>1</v>
      </c>
      <c r="D2040" s="820" t="b">
        <v>1</v>
      </c>
      <c r="E2040" s="820" t="b">
        <v>0</v>
      </c>
      <c r="F2040" s="820" t="b">
        <v>0</v>
      </c>
      <c r="G2040" s="820" t="b">
        <v>0</v>
      </c>
      <c r="H2040" s="820" t="b">
        <v>0</v>
      </c>
      <c r="I2040" s="820">
        <v>1</v>
      </c>
      <c r="J2040" s="820">
        <v>1</v>
      </c>
      <c r="K2040" s="820" t="s">
        <v>8454</v>
      </c>
      <c r="L2040" s="822" t="s">
        <v>20112</v>
      </c>
    </row>
    <row r="2041" spans="1:12" x14ac:dyDescent="0.25">
      <c r="A2041" s="822" t="s">
        <v>12099</v>
      </c>
      <c r="B2041" s="824" t="s">
        <v>12047</v>
      </c>
      <c r="C2041" s="820" t="b">
        <v>1</v>
      </c>
      <c r="D2041" s="820" t="b">
        <v>1</v>
      </c>
      <c r="E2041" s="820" t="b">
        <v>0</v>
      </c>
      <c r="F2041" s="820" t="b">
        <v>0</v>
      </c>
      <c r="G2041" s="820" t="b">
        <v>0</v>
      </c>
      <c r="H2041" s="820" t="b">
        <v>0</v>
      </c>
      <c r="I2041" s="820">
        <v>1</v>
      </c>
      <c r="J2041" s="820">
        <v>4</v>
      </c>
      <c r="K2041" s="820" t="s">
        <v>8454</v>
      </c>
      <c r="L2041" s="822" t="s">
        <v>20090</v>
      </c>
    </row>
    <row r="2042" spans="1:12" x14ac:dyDescent="0.25">
      <c r="A2042" s="822" t="s">
        <v>12100</v>
      </c>
      <c r="B2042" s="824" t="s">
        <v>12049</v>
      </c>
      <c r="C2042" s="820" t="b">
        <v>1</v>
      </c>
      <c r="D2042" s="820" t="b">
        <v>1</v>
      </c>
      <c r="E2042" s="820" t="b">
        <v>0</v>
      </c>
      <c r="F2042" s="820" t="b">
        <v>0</v>
      </c>
      <c r="G2042" s="820" t="b">
        <v>0</v>
      </c>
      <c r="H2042" s="820" t="b">
        <v>0</v>
      </c>
      <c r="I2042" s="820">
        <v>1</v>
      </c>
      <c r="J2042" s="820">
        <v>4</v>
      </c>
      <c r="K2042" s="820" t="s">
        <v>8454</v>
      </c>
      <c r="L2042" s="822" t="s">
        <v>20091</v>
      </c>
    </row>
    <row r="2043" spans="1:12" x14ac:dyDescent="0.25">
      <c r="A2043" s="822" t="s">
        <v>12101</v>
      </c>
      <c r="B2043" s="824" t="s">
        <v>12051</v>
      </c>
      <c r="C2043" s="820" t="b">
        <v>1</v>
      </c>
      <c r="D2043" s="820" t="b">
        <v>1</v>
      </c>
      <c r="E2043" s="820" t="b">
        <v>0</v>
      </c>
      <c r="F2043" s="820" t="b">
        <v>0</v>
      </c>
      <c r="G2043" s="820" t="b">
        <v>0</v>
      </c>
      <c r="H2043" s="820" t="b">
        <v>0</v>
      </c>
      <c r="I2043" s="820">
        <v>1</v>
      </c>
      <c r="J2043" s="820">
        <v>4</v>
      </c>
      <c r="K2043" s="820" t="s">
        <v>8454</v>
      </c>
      <c r="L2043" s="822" t="s">
        <v>20092</v>
      </c>
    </row>
    <row r="2044" spans="1:12" x14ac:dyDescent="0.25">
      <c r="A2044" s="822" t="s">
        <v>12102</v>
      </c>
      <c r="B2044" s="824" t="s">
        <v>12053</v>
      </c>
      <c r="C2044" s="820" t="b">
        <v>1</v>
      </c>
      <c r="D2044" s="820" t="b">
        <v>1</v>
      </c>
      <c r="E2044" s="820" t="b">
        <v>0</v>
      </c>
      <c r="F2044" s="820" t="b">
        <v>0</v>
      </c>
      <c r="G2044" s="820" t="b">
        <v>0</v>
      </c>
      <c r="H2044" s="820" t="b">
        <v>0</v>
      </c>
      <c r="I2044" s="820">
        <v>1</v>
      </c>
      <c r="J2044" s="820">
        <v>1</v>
      </c>
      <c r="K2044" s="820" t="s">
        <v>8454</v>
      </c>
      <c r="L2044" s="822" t="s">
        <v>20093</v>
      </c>
    </row>
    <row r="2045" spans="1:12" x14ac:dyDescent="0.25">
      <c r="A2045" s="822" t="s">
        <v>12103</v>
      </c>
      <c r="B2045" s="824" t="s">
        <v>12055</v>
      </c>
      <c r="C2045" s="820" t="b">
        <v>1</v>
      </c>
      <c r="D2045" s="820" t="b">
        <v>1</v>
      </c>
      <c r="E2045" s="820" t="b">
        <v>0</v>
      </c>
      <c r="F2045" s="820" t="b">
        <v>0</v>
      </c>
      <c r="G2045" s="820" t="b">
        <v>0</v>
      </c>
      <c r="H2045" s="820" t="b">
        <v>0</v>
      </c>
      <c r="I2045" s="820">
        <v>1</v>
      </c>
      <c r="J2045" s="820">
        <v>1</v>
      </c>
      <c r="K2045" s="820" t="s">
        <v>8454</v>
      </c>
      <c r="L2045" s="822" t="s">
        <v>20094</v>
      </c>
    </row>
    <row r="2046" spans="1:12" x14ac:dyDescent="0.25">
      <c r="A2046" s="822" t="s">
        <v>12104</v>
      </c>
      <c r="B2046" s="824" t="s">
        <v>12057</v>
      </c>
      <c r="C2046" s="820" t="b">
        <v>1</v>
      </c>
      <c r="D2046" s="820" t="b">
        <v>1</v>
      </c>
      <c r="E2046" s="820" t="b">
        <v>0</v>
      </c>
      <c r="F2046" s="820" t="b">
        <v>0</v>
      </c>
      <c r="G2046" s="820" t="b">
        <v>0</v>
      </c>
      <c r="H2046" s="820" t="b">
        <v>0</v>
      </c>
      <c r="I2046" s="820">
        <v>1</v>
      </c>
      <c r="J2046" s="820">
        <v>20</v>
      </c>
      <c r="K2046" s="820" t="s">
        <v>8454</v>
      </c>
      <c r="L2046" s="822" t="s">
        <v>20095</v>
      </c>
    </row>
    <row r="2047" spans="1:12" x14ac:dyDescent="0.25">
      <c r="A2047" s="822" t="s">
        <v>12105</v>
      </c>
      <c r="B2047" s="824" t="s">
        <v>12106</v>
      </c>
      <c r="C2047" s="820" t="b">
        <v>1</v>
      </c>
      <c r="D2047" s="820" t="b">
        <v>1</v>
      </c>
      <c r="E2047" s="820" t="b">
        <v>0</v>
      </c>
      <c r="F2047" s="820" t="b">
        <v>0</v>
      </c>
      <c r="G2047" s="820" t="b">
        <v>0</v>
      </c>
      <c r="H2047" s="820" t="b">
        <v>0</v>
      </c>
      <c r="I2047" s="820">
        <v>1</v>
      </c>
      <c r="J2047" s="820">
        <v>7</v>
      </c>
      <c r="K2047" s="820" t="s">
        <v>8454</v>
      </c>
      <c r="L2047" s="822" t="s">
        <v>20113</v>
      </c>
    </row>
    <row r="2048" spans="1:12" x14ac:dyDescent="0.25">
      <c r="A2048" s="822" t="s">
        <v>12107</v>
      </c>
      <c r="B2048" s="824" t="s">
        <v>12108</v>
      </c>
      <c r="C2048" s="820" t="b">
        <v>1</v>
      </c>
      <c r="D2048" s="820" t="b">
        <v>1</v>
      </c>
      <c r="E2048" s="820" t="b">
        <v>0</v>
      </c>
      <c r="F2048" s="820" t="b">
        <v>0</v>
      </c>
      <c r="G2048" s="820" t="b">
        <v>0</v>
      </c>
      <c r="H2048" s="820" t="b">
        <v>0</v>
      </c>
      <c r="I2048" s="820">
        <v>1</v>
      </c>
      <c r="J2048" s="820">
        <v>8</v>
      </c>
      <c r="K2048" s="820" t="s">
        <v>8454</v>
      </c>
      <c r="L2048" s="822" t="s">
        <v>20114</v>
      </c>
    </row>
    <row r="2049" spans="1:12" x14ac:dyDescent="0.25">
      <c r="A2049" s="822" t="s">
        <v>12109</v>
      </c>
      <c r="B2049" s="824" t="s">
        <v>12110</v>
      </c>
      <c r="C2049" s="820" t="b">
        <v>1</v>
      </c>
      <c r="D2049" s="820" t="b">
        <v>1</v>
      </c>
      <c r="E2049" s="820" t="b">
        <v>0</v>
      </c>
      <c r="F2049" s="820" t="b">
        <v>0</v>
      </c>
      <c r="G2049" s="820" t="b">
        <v>0</v>
      </c>
      <c r="H2049" s="820" t="b">
        <v>0</v>
      </c>
      <c r="I2049" s="820">
        <v>1</v>
      </c>
      <c r="J2049" s="820">
        <v>1</v>
      </c>
      <c r="K2049" s="820" t="s">
        <v>8454</v>
      </c>
      <c r="L2049" s="822" t="s">
        <v>20115</v>
      </c>
    </row>
    <row r="2050" spans="1:12" x14ac:dyDescent="0.25">
      <c r="A2050" s="822" t="s">
        <v>12111</v>
      </c>
      <c r="B2050" s="824" t="s">
        <v>12065</v>
      </c>
      <c r="C2050" s="820" t="b">
        <v>1</v>
      </c>
      <c r="D2050" s="820" t="b">
        <v>1</v>
      </c>
      <c r="E2050" s="820" t="b">
        <v>0</v>
      </c>
      <c r="F2050" s="820" t="b">
        <v>0</v>
      </c>
      <c r="G2050" s="820" t="b">
        <v>0</v>
      </c>
      <c r="H2050" s="820" t="b">
        <v>0</v>
      </c>
      <c r="I2050" s="820">
        <v>1</v>
      </c>
      <c r="J2050" s="820">
        <v>7</v>
      </c>
      <c r="K2050" s="820" t="s">
        <v>8454</v>
      </c>
      <c r="L2050" s="822" t="s">
        <v>20099</v>
      </c>
    </row>
    <row r="2051" spans="1:12" x14ac:dyDescent="0.25">
      <c r="A2051" s="822" t="s">
        <v>12112</v>
      </c>
      <c r="B2051" s="824" t="s">
        <v>12067</v>
      </c>
      <c r="C2051" s="820" t="b">
        <v>1</v>
      </c>
      <c r="D2051" s="820" t="b">
        <v>1</v>
      </c>
      <c r="E2051" s="820" t="b">
        <v>0</v>
      </c>
      <c r="F2051" s="820" t="b">
        <v>0</v>
      </c>
      <c r="G2051" s="820" t="b">
        <v>0</v>
      </c>
      <c r="H2051" s="820" t="b">
        <v>0</v>
      </c>
      <c r="I2051" s="820">
        <v>1</v>
      </c>
      <c r="J2051" s="820">
        <v>7</v>
      </c>
      <c r="K2051" s="820" t="s">
        <v>8454</v>
      </c>
      <c r="L2051" s="822" t="s">
        <v>20100</v>
      </c>
    </row>
    <row r="2052" spans="1:12" x14ac:dyDescent="0.25">
      <c r="A2052" s="822" t="s">
        <v>12113</v>
      </c>
      <c r="B2052" s="824" t="s">
        <v>12069</v>
      </c>
      <c r="C2052" s="820" t="b">
        <v>1</v>
      </c>
      <c r="D2052" s="820" t="b">
        <v>1</v>
      </c>
      <c r="E2052" s="820" t="b">
        <v>0</v>
      </c>
      <c r="F2052" s="820" t="b">
        <v>0</v>
      </c>
      <c r="G2052" s="820" t="b">
        <v>0</v>
      </c>
      <c r="H2052" s="820" t="b">
        <v>0</v>
      </c>
      <c r="I2052" s="820">
        <v>1</v>
      </c>
      <c r="J2052" s="820">
        <v>7</v>
      </c>
      <c r="K2052" s="820" t="s">
        <v>8454</v>
      </c>
      <c r="L2052" s="822" t="s">
        <v>20101</v>
      </c>
    </row>
    <row r="2053" spans="1:12" x14ac:dyDescent="0.25">
      <c r="A2053" s="822" t="s">
        <v>12114</v>
      </c>
      <c r="B2053" s="824" t="s">
        <v>12071</v>
      </c>
      <c r="C2053" s="820" t="b">
        <v>1</v>
      </c>
      <c r="D2053" s="820" t="b">
        <v>1</v>
      </c>
      <c r="E2053" s="820" t="b">
        <v>0</v>
      </c>
      <c r="F2053" s="820" t="b">
        <v>0</v>
      </c>
      <c r="G2053" s="820" t="b">
        <v>0</v>
      </c>
      <c r="H2053" s="820" t="b">
        <v>0</v>
      </c>
      <c r="I2053" s="820">
        <v>1</v>
      </c>
      <c r="J2053" s="820">
        <v>1</v>
      </c>
      <c r="K2053" s="820" t="s">
        <v>8454</v>
      </c>
      <c r="L2053" s="822" t="s">
        <v>20102</v>
      </c>
    </row>
    <row r="2054" spans="1:12" x14ac:dyDescent="0.25">
      <c r="A2054" s="822" t="s">
        <v>12115</v>
      </c>
      <c r="B2054" s="824" t="s">
        <v>12073</v>
      </c>
      <c r="C2054" s="820" t="b">
        <v>1</v>
      </c>
      <c r="D2054" s="820" t="b">
        <v>1</v>
      </c>
      <c r="E2054" s="820" t="b">
        <v>0</v>
      </c>
      <c r="F2054" s="820" t="b">
        <v>0</v>
      </c>
      <c r="G2054" s="820" t="b">
        <v>0</v>
      </c>
      <c r="H2054" s="820" t="b">
        <v>0</v>
      </c>
      <c r="I2054" s="820">
        <v>1</v>
      </c>
      <c r="J2054" s="820">
        <v>1</v>
      </c>
      <c r="K2054" s="820" t="s">
        <v>8454</v>
      </c>
      <c r="L2054" s="822" t="s">
        <v>20103</v>
      </c>
    </row>
    <row r="2055" spans="1:12" x14ac:dyDescent="0.25">
      <c r="A2055" s="822" t="s">
        <v>12116</v>
      </c>
      <c r="B2055" s="824" t="s">
        <v>12075</v>
      </c>
      <c r="C2055" s="820" t="b">
        <v>1</v>
      </c>
      <c r="D2055" s="820" t="b">
        <v>1</v>
      </c>
      <c r="E2055" s="820" t="b">
        <v>0</v>
      </c>
      <c r="F2055" s="820" t="b">
        <v>0</v>
      </c>
      <c r="G2055" s="820" t="b">
        <v>0</v>
      </c>
      <c r="H2055" s="820" t="b">
        <v>0</v>
      </c>
      <c r="I2055" s="820">
        <v>1</v>
      </c>
      <c r="J2055" s="820">
        <v>14</v>
      </c>
      <c r="K2055" s="820" t="s">
        <v>8454</v>
      </c>
      <c r="L2055" s="822" t="s">
        <v>20104</v>
      </c>
    </row>
    <row r="2056" spans="1:12" x14ac:dyDescent="0.25">
      <c r="A2056" s="822" t="s">
        <v>12117</v>
      </c>
      <c r="B2056" s="824" t="s">
        <v>12118</v>
      </c>
      <c r="C2056" s="820" t="b">
        <v>1</v>
      </c>
      <c r="D2056" s="820" t="b">
        <v>1</v>
      </c>
      <c r="E2056" s="820" t="b">
        <v>0</v>
      </c>
      <c r="F2056" s="820" t="b">
        <v>0</v>
      </c>
      <c r="G2056" s="820" t="b">
        <v>0</v>
      </c>
      <c r="H2056" s="820" t="b">
        <v>0</v>
      </c>
      <c r="I2056" s="820">
        <v>1</v>
      </c>
      <c r="J2056" s="820">
        <v>6</v>
      </c>
      <c r="K2056" s="820" t="s">
        <v>8454</v>
      </c>
      <c r="L2056" s="822" t="s">
        <v>20116</v>
      </c>
    </row>
    <row r="2057" spans="1:12" x14ac:dyDescent="0.25">
      <c r="A2057" s="822" t="s">
        <v>12119</v>
      </c>
      <c r="B2057" s="824" t="s">
        <v>12120</v>
      </c>
      <c r="C2057" s="820" t="b">
        <v>1</v>
      </c>
      <c r="D2057" s="820" t="b">
        <v>1</v>
      </c>
      <c r="E2057" s="820" t="b">
        <v>0</v>
      </c>
      <c r="F2057" s="820" t="b">
        <v>0</v>
      </c>
      <c r="G2057" s="820" t="b">
        <v>0</v>
      </c>
      <c r="H2057" s="820" t="b">
        <v>0</v>
      </c>
      <c r="I2057" s="820">
        <v>1</v>
      </c>
      <c r="J2057" s="820">
        <v>8</v>
      </c>
      <c r="K2057" s="820" t="s">
        <v>8454</v>
      </c>
      <c r="L2057" s="822" t="s">
        <v>20117</v>
      </c>
    </row>
    <row r="2058" spans="1:12" x14ac:dyDescent="0.25">
      <c r="A2058" s="822" t="s">
        <v>12121</v>
      </c>
      <c r="B2058" s="824" t="s">
        <v>12081</v>
      </c>
      <c r="C2058" s="820" t="b">
        <v>1</v>
      </c>
      <c r="D2058" s="820" t="b">
        <v>1</v>
      </c>
      <c r="E2058" s="820" t="b">
        <v>0</v>
      </c>
      <c r="F2058" s="820" t="b">
        <v>0</v>
      </c>
      <c r="G2058" s="820" t="b">
        <v>0</v>
      </c>
      <c r="H2058" s="820" t="b">
        <v>0</v>
      </c>
      <c r="I2058" s="820">
        <v>1</v>
      </c>
      <c r="J2058" s="820">
        <v>1</v>
      </c>
      <c r="K2058" s="820" t="s">
        <v>8454</v>
      </c>
      <c r="L2058" s="822" t="s">
        <v>20107</v>
      </c>
    </row>
    <row r="2059" spans="1:12" x14ac:dyDescent="0.25">
      <c r="A2059" s="822" t="s">
        <v>12122</v>
      </c>
      <c r="B2059" s="824" t="s">
        <v>12123</v>
      </c>
      <c r="C2059" s="820" t="b">
        <v>1</v>
      </c>
      <c r="D2059" s="820" t="b">
        <v>1</v>
      </c>
      <c r="E2059" s="820" t="b">
        <v>0</v>
      </c>
      <c r="F2059" s="820" t="b">
        <v>0</v>
      </c>
      <c r="G2059" s="820" t="b">
        <v>0</v>
      </c>
      <c r="H2059" s="820" t="b">
        <v>0</v>
      </c>
      <c r="I2059" s="820">
        <v>1</v>
      </c>
      <c r="J2059" s="820">
        <v>1</v>
      </c>
      <c r="K2059" s="820" t="s">
        <v>8454</v>
      </c>
      <c r="L2059" s="822" t="s">
        <v>20118</v>
      </c>
    </row>
    <row r="2060" spans="1:12" x14ac:dyDescent="0.25">
      <c r="A2060" s="822" t="s">
        <v>12124</v>
      </c>
      <c r="B2060" s="824" t="s">
        <v>12125</v>
      </c>
      <c r="C2060" s="820" t="b">
        <v>1</v>
      </c>
      <c r="D2060" s="820" t="b">
        <v>1</v>
      </c>
      <c r="E2060" s="820" t="b">
        <v>0</v>
      </c>
      <c r="F2060" s="820" t="b">
        <v>0</v>
      </c>
      <c r="G2060" s="820" t="b">
        <v>0</v>
      </c>
      <c r="H2060" s="820" t="b">
        <v>0</v>
      </c>
      <c r="I2060" s="820">
        <v>1</v>
      </c>
      <c r="J2060" s="820">
        <v>1</v>
      </c>
      <c r="K2060" s="820" t="s">
        <v>8454</v>
      </c>
      <c r="L2060" s="822" t="s">
        <v>20119</v>
      </c>
    </row>
    <row r="2061" spans="1:12" x14ac:dyDescent="0.25">
      <c r="A2061" s="822" t="s">
        <v>12126</v>
      </c>
      <c r="B2061" s="824" t="s">
        <v>12027</v>
      </c>
      <c r="C2061" s="820" t="b">
        <v>1</v>
      </c>
      <c r="D2061" s="820" t="b">
        <v>1</v>
      </c>
      <c r="E2061" s="820" t="b">
        <v>0</v>
      </c>
      <c r="F2061" s="820" t="b">
        <v>0</v>
      </c>
      <c r="G2061" s="820" t="b">
        <v>0</v>
      </c>
      <c r="H2061" s="820" t="b">
        <v>0</v>
      </c>
      <c r="I2061" s="820">
        <v>1</v>
      </c>
      <c r="J2061" s="820">
        <v>16</v>
      </c>
      <c r="K2061" s="820" t="s">
        <v>8454</v>
      </c>
      <c r="L2061" s="822" t="s">
        <v>20080</v>
      </c>
    </row>
    <row r="2062" spans="1:12" x14ac:dyDescent="0.25">
      <c r="A2062" s="822" t="s">
        <v>12127</v>
      </c>
      <c r="B2062" s="824" t="s">
        <v>12029</v>
      </c>
      <c r="C2062" s="820" t="b">
        <v>1</v>
      </c>
      <c r="D2062" s="820" t="b">
        <v>1</v>
      </c>
      <c r="E2062" s="820" t="b">
        <v>0</v>
      </c>
      <c r="F2062" s="820" t="b">
        <v>0</v>
      </c>
      <c r="G2062" s="820" t="b">
        <v>0</v>
      </c>
      <c r="H2062" s="820" t="b">
        <v>0</v>
      </c>
      <c r="I2062" s="820">
        <v>1</v>
      </c>
      <c r="J2062" s="820">
        <v>8</v>
      </c>
      <c r="K2062" s="820" t="s">
        <v>8454</v>
      </c>
      <c r="L2062" s="822" t="s">
        <v>20081</v>
      </c>
    </row>
    <row r="2063" spans="1:12" x14ac:dyDescent="0.25">
      <c r="A2063" s="822" t="s">
        <v>12128</v>
      </c>
      <c r="B2063" s="824" t="s">
        <v>12031</v>
      </c>
      <c r="C2063" s="820" t="b">
        <v>1</v>
      </c>
      <c r="D2063" s="820" t="b">
        <v>1</v>
      </c>
      <c r="E2063" s="820" t="b">
        <v>0</v>
      </c>
      <c r="F2063" s="820" t="b">
        <v>0</v>
      </c>
      <c r="G2063" s="820" t="b">
        <v>0</v>
      </c>
      <c r="H2063" s="820" t="b">
        <v>0</v>
      </c>
      <c r="I2063" s="820">
        <v>1</v>
      </c>
      <c r="J2063" s="820">
        <v>8</v>
      </c>
      <c r="K2063" s="820" t="s">
        <v>8454</v>
      </c>
      <c r="L2063" s="822" t="s">
        <v>20082</v>
      </c>
    </row>
    <row r="2064" spans="1:12" x14ac:dyDescent="0.25">
      <c r="A2064" s="822" t="s">
        <v>12129</v>
      </c>
      <c r="B2064" s="824" t="s">
        <v>12033</v>
      </c>
      <c r="C2064" s="820" t="b">
        <v>1</v>
      </c>
      <c r="D2064" s="820" t="b">
        <v>1</v>
      </c>
      <c r="E2064" s="820" t="b">
        <v>0</v>
      </c>
      <c r="F2064" s="820" t="b">
        <v>0</v>
      </c>
      <c r="G2064" s="820" t="b">
        <v>0</v>
      </c>
      <c r="H2064" s="820" t="b">
        <v>0</v>
      </c>
      <c r="I2064" s="820">
        <v>1</v>
      </c>
      <c r="J2064" s="820">
        <v>2</v>
      </c>
      <c r="K2064" s="820" t="s">
        <v>8454</v>
      </c>
      <c r="L2064" s="822" t="s">
        <v>20083</v>
      </c>
    </row>
    <row r="2065" spans="1:12" x14ac:dyDescent="0.25">
      <c r="A2065" s="822" t="s">
        <v>12130</v>
      </c>
      <c r="B2065" s="824" t="s">
        <v>12035</v>
      </c>
      <c r="C2065" s="820" t="b">
        <v>1</v>
      </c>
      <c r="D2065" s="820" t="b">
        <v>1</v>
      </c>
      <c r="E2065" s="820" t="b">
        <v>0</v>
      </c>
      <c r="F2065" s="820" t="b">
        <v>0</v>
      </c>
      <c r="G2065" s="820" t="b">
        <v>0</v>
      </c>
      <c r="H2065" s="820" t="b">
        <v>0</v>
      </c>
      <c r="I2065" s="820">
        <v>1</v>
      </c>
      <c r="J2065" s="820">
        <v>2</v>
      </c>
      <c r="K2065" s="820" t="s">
        <v>8454</v>
      </c>
      <c r="L2065" s="822" t="s">
        <v>20084</v>
      </c>
    </row>
    <row r="2066" spans="1:12" x14ac:dyDescent="0.25">
      <c r="A2066" s="822" t="s">
        <v>12131</v>
      </c>
      <c r="B2066" s="824" t="s">
        <v>12037</v>
      </c>
      <c r="C2066" s="820" t="b">
        <v>1</v>
      </c>
      <c r="D2066" s="820" t="b">
        <v>1</v>
      </c>
      <c r="E2066" s="820" t="b">
        <v>0</v>
      </c>
      <c r="F2066" s="820" t="b">
        <v>0</v>
      </c>
      <c r="G2066" s="820" t="b">
        <v>0</v>
      </c>
      <c r="H2066" s="820" t="b">
        <v>0</v>
      </c>
      <c r="I2066" s="820">
        <v>1</v>
      </c>
      <c r="J2066" s="820">
        <v>2</v>
      </c>
      <c r="K2066" s="820" t="s">
        <v>8454</v>
      </c>
      <c r="L2066" s="822" t="s">
        <v>20085</v>
      </c>
    </row>
    <row r="2067" spans="1:12" x14ac:dyDescent="0.25">
      <c r="A2067" s="822" t="s">
        <v>12132</v>
      </c>
      <c r="B2067" s="824" t="s">
        <v>12039</v>
      </c>
      <c r="C2067" s="820" t="b">
        <v>1</v>
      </c>
      <c r="D2067" s="820" t="b">
        <v>1</v>
      </c>
      <c r="E2067" s="820" t="b">
        <v>0</v>
      </c>
      <c r="F2067" s="820" t="b">
        <v>0</v>
      </c>
      <c r="G2067" s="820" t="b">
        <v>0</v>
      </c>
      <c r="H2067" s="820" t="b">
        <v>0</v>
      </c>
      <c r="I2067" s="820">
        <v>1</v>
      </c>
      <c r="J2067" s="820">
        <v>40</v>
      </c>
      <c r="K2067" s="820" t="s">
        <v>8454</v>
      </c>
      <c r="L2067" s="822" t="s">
        <v>20086</v>
      </c>
    </row>
    <row r="2068" spans="1:12" x14ac:dyDescent="0.25">
      <c r="A2068" s="822" t="s">
        <v>12133</v>
      </c>
      <c r="B2068" s="824" t="s">
        <v>12134</v>
      </c>
      <c r="C2068" s="820" t="b">
        <v>1</v>
      </c>
      <c r="D2068" s="820" t="b">
        <v>1</v>
      </c>
      <c r="E2068" s="820" t="b">
        <v>0</v>
      </c>
      <c r="F2068" s="820" t="b">
        <v>0</v>
      </c>
      <c r="G2068" s="820" t="b">
        <v>0</v>
      </c>
      <c r="H2068" s="820" t="b">
        <v>0</v>
      </c>
      <c r="I2068" s="820">
        <v>1</v>
      </c>
      <c r="J2068" s="820">
        <v>5</v>
      </c>
      <c r="K2068" s="820" t="s">
        <v>8454</v>
      </c>
      <c r="L2068" s="822" t="s">
        <v>20120</v>
      </c>
    </row>
    <row r="2069" spans="1:12" x14ac:dyDescent="0.25">
      <c r="A2069" s="822" t="s">
        <v>12135</v>
      </c>
      <c r="B2069" s="824" t="s">
        <v>12136</v>
      </c>
      <c r="C2069" s="820" t="b">
        <v>1</v>
      </c>
      <c r="D2069" s="820" t="b">
        <v>1</v>
      </c>
      <c r="E2069" s="820" t="b">
        <v>0</v>
      </c>
      <c r="F2069" s="820" t="b">
        <v>0</v>
      </c>
      <c r="G2069" s="820" t="b">
        <v>0</v>
      </c>
      <c r="H2069" s="820" t="b">
        <v>0</v>
      </c>
      <c r="I2069" s="820">
        <v>1</v>
      </c>
      <c r="J2069" s="820">
        <v>4</v>
      </c>
      <c r="K2069" s="820" t="s">
        <v>8454</v>
      </c>
      <c r="L2069" s="822" t="s">
        <v>20121</v>
      </c>
    </row>
    <row r="2070" spans="1:12" x14ac:dyDescent="0.25">
      <c r="A2070" s="822" t="s">
        <v>12137</v>
      </c>
      <c r="B2070" s="824" t="s">
        <v>12138</v>
      </c>
      <c r="C2070" s="820" t="b">
        <v>1</v>
      </c>
      <c r="D2070" s="820" t="b">
        <v>1</v>
      </c>
      <c r="E2070" s="820" t="b">
        <v>0</v>
      </c>
      <c r="F2070" s="820" t="b">
        <v>0</v>
      </c>
      <c r="G2070" s="820" t="b">
        <v>0</v>
      </c>
      <c r="H2070" s="820" t="b">
        <v>0</v>
      </c>
      <c r="I2070" s="820">
        <v>1</v>
      </c>
      <c r="J2070" s="820">
        <v>1</v>
      </c>
      <c r="K2070" s="820" t="s">
        <v>8454</v>
      </c>
      <c r="L2070" s="822" t="s">
        <v>20122</v>
      </c>
    </row>
    <row r="2071" spans="1:12" x14ac:dyDescent="0.25">
      <c r="A2071" s="822" t="s">
        <v>12139</v>
      </c>
      <c r="B2071" s="824" t="s">
        <v>12047</v>
      </c>
      <c r="C2071" s="820" t="b">
        <v>1</v>
      </c>
      <c r="D2071" s="820" t="b">
        <v>1</v>
      </c>
      <c r="E2071" s="820" t="b">
        <v>0</v>
      </c>
      <c r="F2071" s="820" t="b">
        <v>0</v>
      </c>
      <c r="G2071" s="820" t="b">
        <v>0</v>
      </c>
      <c r="H2071" s="820" t="b">
        <v>0</v>
      </c>
      <c r="I2071" s="820">
        <v>1</v>
      </c>
      <c r="J2071" s="820">
        <v>4</v>
      </c>
      <c r="K2071" s="820" t="s">
        <v>8454</v>
      </c>
      <c r="L2071" s="822" t="s">
        <v>20090</v>
      </c>
    </row>
    <row r="2072" spans="1:12" x14ac:dyDescent="0.25">
      <c r="A2072" s="822" t="s">
        <v>12140</v>
      </c>
      <c r="B2072" s="824" t="s">
        <v>12049</v>
      </c>
      <c r="C2072" s="820" t="b">
        <v>1</v>
      </c>
      <c r="D2072" s="820" t="b">
        <v>1</v>
      </c>
      <c r="E2072" s="820" t="b">
        <v>0</v>
      </c>
      <c r="F2072" s="820" t="b">
        <v>0</v>
      </c>
      <c r="G2072" s="820" t="b">
        <v>0</v>
      </c>
      <c r="H2072" s="820" t="b">
        <v>0</v>
      </c>
      <c r="I2072" s="820">
        <v>1</v>
      </c>
      <c r="J2072" s="820">
        <v>4</v>
      </c>
      <c r="K2072" s="820" t="s">
        <v>8454</v>
      </c>
      <c r="L2072" s="822" t="s">
        <v>20091</v>
      </c>
    </row>
    <row r="2073" spans="1:12" x14ac:dyDescent="0.25">
      <c r="A2073" s="822" t="s">
        <v>12141</v>
      </c>
      <c r="B2073" s="824" t="s">
        <v>12051</v>
      </c>
      <c r="C2073" s="820" t="b">
        <v>1</v>
      </c>
      <c r="D2073" s="820" t="b">
        <v>1</v>
      </c>
      <c r="E2073" s="820" t="b">
        <v>0</v>
      </c>
      <c r="F2073" s="820" t="b">
        <v>0</v>
      </c>
      <c r="G2073" s="820" t="b">
        <v>0</v>
      </c>
      <c r="H2073" s="820" t="b">
        <v>0</v>
      </c>
      <c r="I2073" s="820">
        <v>1</v>
      </c>
      <c r="J2073" s="820">
        <v>4</v>
      </c>
      <c r="K2073" s="820" t="s">
        <v>8454</v>
      </c>
      <c r="L2073" s="822" t="s">
        <v>20092</v>
      </c>
    </row>
    <row r="2074" spans="1:12" x14ac:dyDescent="0.25">
      <c r="A2074" s="822" t="s">
        <v>12142</v>
      </c>
      <c r="B2074" s="824" t="s">
        <v>12053</v>
      </c>
      <c r="C2074" s="820" t="b">
        <v>1</v>
      </c>
      <c r="D2074" s="820" t="b">
        <v>1</v>
      </c>
      <c r="E2074" s="820" t="b">
        <v>0</v>
      </c>
      <c r="F2074" s="820" t="b">
        <v>0</v>
      </c>
      <c r="G2074" s="820" t="b">
        <v>0</v>
      </c>
      <c r="H2074" s="820" t="b">
        <v>0</v>
      </c>
      <c r="I2074" s="820">
        <v>1</v>
      </c>
      <c r="J2074" s="820">
        <v>1</v>
      </c>
      <c r="K2074" s="820" t="s">
        <v>8454</v>
      </c>
      <c r="L2074" s="822" t="s">
        <v>20093</v>
      </c>
    </row>
    <row r="2075" spans="1:12" x14ac:dyDescent="0.25">
      <c r="A2075" s="822" t="s">
        <v>12143</v>
      </c>
      <c r="B2075" s="824" t="s">
        <v>12055</v>
      </c>
      <c r="C2075" s="820" t="b">
        <v>1</v>
      </c>
      <c r="D2075" s="820" t="b">
        <v>1</v>
      </c>
      <c r="E2075" s="820" t="b">
        <v>0</v>
      </c>
      <c r="F2075" s="820" t="b">
        <v>0</v>
      </c>
      <c r="G2075" s="820" t="b">
        <v>0</v>
      </c>
      <c r="H2075" s="820" t="b">
        <v>0</v>
      </c>
      <c r="I2075" s="820">
        <v>1</v>
      </c>
      <c r="J2075" s="820">
        <v>1</v>
      </c>
      <c r="K2075" s="820" t="s">
        <v>8454</v>
      </c>
      <c r="L2075" s="822" t="s">
        <v>20094</v>
      </c>
    </row>
    <row r="2076" spans="1:12" x14ac:dyDescent="0.25">
      <c r="A2076" s="822" t="s">
        <v>12144</v>
      </c>
      <c r="B2076" s="824" t="s">
        <v>12057</v>
      </c>
      <c r="C2076" s="820" t="b">
        <v>1</v>
      </c>
      <c r="D2076" s="820" t="b">
        <v>1</v>
      </c>
      <c r="E2076" s="820" t="b">
        <v>0</v>
      </c>
      <c r="F2076" s="820" t="b">
        <v>0</v>
      </c>
      <c r="G2076" s="820" t="b">
        <v>0</v>
      </c>
      <c r="H2076" s="820" t="b">
        <v>0</v>
      </c>
      <c r="I2076" s="820">
        <v>1</v>
      </c>
      <c r="J2076" s="820">
        <v>20</v>
      </c>
      <c r="K2076" s="820" t="s">
        <v>8454</v>
      </c>
      <c r="L2076" s="822" t="s">
        <v>20095</v>
      </c>
    </row>
    <row r="2077" spans="1:12" x14ac:dyDescent="0.25">
      <c r="A2077" s="822" t="s">
        <v>12145</v>
      </c>
      <c r="B2077" s="824" t="s">
        <v>12146</v>
      </c>
      <c r="C2077" s="820" t="b">
        <v>1</v>
      </c>
      <c r="D2077" s="820" t="b">
        <v>1</v>
      </c>
      <c r="E2077" s="820" t="b">
        <v>0</v>
      </c>
      <c r="F2077" s="820" t="b">
        <v>0</v>
      </c>
      <c r="G2077" s="820" t="b">
        <v>0</v>
      </c>
      <c r="H2077" s="820" t="b">
        <v>0</v>
      </c>
      <c r="I2077" s="820">
        <v>1</v>
      </c>
      <c r="J2077" s="820">
        <v>5</v>
      </c>
      <c r="K2077" s="820" t="s">
        <v>8454</v>
      </c>
      <c r="L2077" s="822" t="s">
        <v>20123</v>
      </c>
    </row>
    <row r="2078" spans="1:12" x14ac:dyDescent="0.25">
      <c r="A2078" s="822" t="s">
        <v>12147</v>
      </c>
      <c r="B2078" s="824" t="s">
        <v>12148</v>
      </c>
      <c r="C2078" s="820" t="b">
        <v>1</v>
      </c>
      <c r="D2078" s="820" t="b">
        <v>1</v>
      </c>
      <c r="E2078" s="820" t="b">
        <v>0</v>
      </c>
      <c r="F2078" s="820" t="b">
        <v>0</v>
      </c>
      <c r="G2078" s="820" t="b">
        <v>0</v>
      </c>
      <c r="H2078" s="820" t="b">
        <v>0</v>
      </c>
      <c r="I2078" s="820">
        <v>1</v>
      </c>
      <c r="J2078" s="820">
        <v>4</v>
      </c>
      <c r="K2078" s="820" t="s">
        <v>8454</v>
      </c>
      <c r="L2078" s="822" t="s">
        <v>20124</v>
      </c>
    </row>
    <row r="2079" spans="1:12" x14ac:dyDescent="0.25">
      <c r="A2079" s="822" t="s">
        <v>12149</v>
      </c>
      <c r="B2079" s="824" t="s">
        <v>12150</v>
      </c>
      <c r="C2079" s="820" t="b">
        <v>1</v>
      </c>
      <c r="D2079" s="820" t="b">
        <v>1</v>
      </c>
      <c r="E2079" s="820" t="b">
        <v>0</v>
      </c>
      <c r="F2079" s="820" t="b">
        <v>0</v>
      </c>
      <c r="G2079" s="820" t="b">
        <v>0</v>
      </c>
      <c r="H2079" s="820" t="b">
        <v>0</v>
      </c>
      <c r="I2079" s="820">
        <v>1</v>
      </c>
      <c r="J2079" s="820">
        <v>1</v>
      </c>
      <c r="K2079" s="820" t="s">
        <v>8454</v>
      </c>
      <c r="L2079" s="822" t="s">
        <v>20125</v>
      </c>
    </row>
    <row r="2080" spans="1:12" x14ac:dyDescent="0.25">
      <c r="A2080" s="822" t="s">
        <v>12151</v>
      </c>
      <c r="B2080" s="824" t="s">
        <v>12065</v>
      </c>
      <c r="C2080" s="820" t="b">
        <v>1</v>
      </c>
      <c r="D2080" s="820" t="b">
        <v>1</v>
      </c>
      <c r="E2080" s="820" t="b">
        <v>0</v>
      </c>
      <c r="F2080" s="820" t="b">
        <v>0</v>
      </c>
      <c r="G2080" s="820" t="b">
        <v>0</v>
      </c>
      <c r="H2080" s="820" t="b">
        <v>0</v>
      </c>
      <c r="I2080" s="820">
        <v>1</v>
      </c>
      <c r="J2080" s="820">
        <v>7</v>
      </c>
      <c r="K2080" s="820" t="s">
        <v>8454</v>
      </c>
      <c r="L2080" s="822" t="s">
        <v>20099</v>
      </c>
    </row>
    <row r="2081" spans="1:12" x14ac:dyDescent="0.25">
      <c r="A2081" s="822" t="s">
        <v>12152</v>
      </c>
      <c r="B2081" s="824" t="s">
        <v>12067</v>
      </c>
      <c r="C2081" s="820" t="b">
        <v>1</v>
      </c>
      <c r="D2081" s="820" t="b">
        <v>1</v>
      </c>
      <c r="E2081" s="820" t="b">
        <v>0</v>
      </c>
      <c r="F2081" s="820" t="b">
        <v>0</v>
      </c>
      <c r="G2081" s="820" t="b">
        <v>0</v>
      </c>
      <c r="H2081" s="820" t="b">
        <v>0</v>
      </c>
      <c r="I2081" s="820">
        <v>1</v>
      </c>
      <c r="J2081" s="820">
        <v>7</v>
      </c>
      <c r="K2081" s="820" t="s">
        <v>8454</v>
      </c>
      <c r="L2081" s="822" t="s">
        <v>20100</v>
      </c>
    </row>
    <row r="2082" spans="1:12" x14ac:dyDescent="0.25">
      <c r="A2082" s="822" t="s">
        <v>12153</v>
      </c>
      <c r="B2082" s="824" t="s">
        <v>12069</v>
      </c>
      <c r="C2082" s="820" t="b">
        <v>1</v>
      </c>
      <c r="D2082" s="820" t="b">
        <v>1</v>
      </c>
      <c r="E2082" s="820" t="b">
        <v>0</v>
      </c>
      <c r="F2082" s="820" t="b">
        <v>0</v>
      </c>
      <c r="G2082" s="820" t="b">
        <v>0</v>
      </c>
      <c r="H2082" s="820" t="b">
        <v>0</v>
      </c>
      <c r="I2082" s="820">
        <v>1</v>
      </c>
      <c r="J2082" s="820">
        <v>7</v>
      </c>
      <c r="K2082" s="820" t="s">
        <v>8454</v>
      </c>
      <c r="L2082" s="822" t="s">
        <v>20101</v>
      </c>
    </row>
    <row r="2083" spans="1:12" x14ac:dyDescent="0.25">
      <c r="A2083" s="822" t="s">
        <v>12154</v>
      </c>
      <c r="B2083" s="824" t="s">
        <v>12071</v>
      </c>
      <c r="C2083" s="820" t="b">
        <v>1</v>
      </c>
      <c r="D2083" s="820" t="b">
        <v>1</v>
      </c>
      <c r="E2083" s="820" t="b">
        <v>0</v>
      </c>
      <c r="F2083" s="820" t="b">
        <v>0</v>
      </c>
      <c r="G2083" s="820" t="b">
        <v>0</v>
      </c>
      <c r="H2083" s="820" t="b">
        <v>0</v>
      </c>
      <c r="I2083" s="820">
        <v>1</v>
      </c>
      <c r="J2083" s="820">
        <v>1</v>
      </c>
      <c r="K2083" s="820" t="s">
        <v>8454</v>
      </c>
      <c r="L2083" s="822" t="s">
        <v>20102</v>
      </c>
    </row>
    <row r="2084" spans="1:12" x14ac:dyDescent="0.25">
      <c r="A2084" s="822" t="s">
        <v>12155</v>
      </c>
      <c r="B2084" s="824" t="s">
        <v>12073</v>
      </c>
      <c r="C2084" s="820" t="b">
        <v>1</v>
      </c>
      <c r="D2084" s="820" t="b">
        <v>1</v>
      </c>
      <c r="E2084" s="820" t="b">
        <v>0</v>
      </c>
      <c r="F2084" s="820" t="b">
        <v>0</v>
      </c>
      <c r="G2084" s="820" t="b">
        <v>0</v>
      </c>
      <c r="H2084" s="820" t="b">
        <v>0</v>
      </c>
      <c r="I2084" s="820">
        <v>1</v>
      </c>
      <c r="J2084" s="820">
        <v>1</v>
      </c>
      <c r="K2084" s="820" t="s">
        <v>8454</v>
      </c>
      <c r="L2084" s="822" t="s">
        <v>20103</v>
      </c>
    </row>
    <row r="2085" spans="1:12" x14ac:dyDescent="0.25">
      <c r="A2085" s="822" t="s">
        <v>12156</v>
      </c>
      <c r="B2085" s="824" t="s">
        <v>12075</v>
      </c>
      <c r="C2085" s="820" t="b">
        <v>1</v>
      </c>
      <c r="D2085" s="820" t="b">
        <v>1</v>
      </c>
      <c r="E2085" s="820" t="b">
        <v>0</v>
      </c>
      <c r="F2085" s="820" t="b">
        <v>0</v>
      </c>
      <c r="G2085" s="820" t="b">
        <v>0</v>
      </c>
      <c r="H2085" s="820" t="b">
        <v>0</v>
      </c>
      <c r="I2085" s="820">
        <v>1</v>
      </c>
      <c r="J2085" s="820">
        <v>14</v>
      </c>
      <c r="K2085" s="820" t="s">
        <v>8454</v>
      </c>
      <c r="L2085" s="822" t="s">
        <v>20104</v>
      </c>
    </row>
    <row r="2086" spans="1:12" x14ac:dyDescent="0.25">
      <c r="A2086" s="822" t="s">
        <v>12157</v>
      </c>
      <c r="B2086" s="824" t="s">
        <v>12158</v>
      </c>
      <c r="C2086" s="820" t="b">
        <v>1</v>
      </c>
      <c r="D2086" s="820" t="b">
        <v>1</v>
      </c>
      <c r="E2086" s="820" t="b">
        <v>0</v>
      </c>
      <c r="F2086" s="820" t="b">
        <v>0</v>
      </c>
      <c r="G2086" s="820" t="b">
        <v>0</v>
      </c>
      <c r="H2086" s="820" t="b">
        <v>0</v>
      </c>
      <c r="I2086" s="820">
        <v>1</v>
      </c>
      <c r="J2086" s="820">
        <v>4</v>
      </c>
      <c r="K2086" s="820" t="s">
        <v>8454</v>
      </c>
      <c r="L2086" s="822" t="s">
        <v>20126</v>
      </c>
    </row>
    <row r="2087" spans="1:12" x14ac:dyDescent="0.25">
      <c r="A2087" s="822" t="s">
        <v>12159</v>
      </c>
      <c r="B2087" s="824" t="s">
        <v>12160</v>
      </c>
      <c r="C2087" s="820" t="b">
        <v>1</v>
      </c>
      <c r="D2087" s="820" t="b">
        <v>1</v>
      </c>
      <c r="E2087" s="820" t="b">
        <v>0</v>
      </c>
      <c r="F2087" s="820" t="b">
        <v>0</v>
      </c>
      <c r="G2087" s="820" t="b">
        <v>0</v>
      </c>
      <c r="H2087" s="820" t="b">
        <v>0</v>
      </c>
      <c r="I2087" s="820">
        <v>1</v>
      </c>
      <c r="J2087" s="820">
        <v>4</v>
      </c>
      <c r="K2087" s="820" t="s">
        <v>8454</v>
      </c>
      <c r="L2087" s="822" t="s">
        <v>20127</v>
      </c>
    </row>
    <row r="2088" spans="1:12" x14ac:dyDescent="0.25">
      <c r="A2088" s="822" t="s">
        <v>12161</v>
      </c>
      <c r="B2088" s="824" t="s">
        <v>12081</v>
      </c>
      <c r="C2088" s="820" t="b">
        <v>1</v>
      </c>
      <c r="D2088" s="820" t="b">
        <v>1</v>
      </c>
      <c r="E2088" s="820" t="b">
        <v>0</v>
      </c>
      <c r="F2088" s="820" t="b">
        <v>0</v>
      </c>
      <c r="G2088" s="820" t="b">
        <v>0</v>
      </c>
      <c r="H2088" s="820" t="b">
        <v>0</v>
      </c>
      <c r="I2088" s="820">
        <v>1</v>
      </c>
      <c r="J2088" s="820">
        <v>1</v>
      </c>
      <c r="K2088" s="820" t="s">
        <v>8454</v>
      </c>
      <c r="L2088" s="822" t="s">
        <v>20107</v>
      </c>
    </row>
    <row r="2089" spans="1:12" x14ac:dyDescent="0.25">
      <c r="A2089" s="822" t="s">
        <v>12162</v>
      </c>
      <c r="B2089" s="824" t="s">
        <v>12163</v>
      </c>
      <c r="C2089" s="820" t="b">
        <v>1</v>
      </c>
      <c r="D2089" s="820" t="b">
        <v>1</v>
      </c>
      <c r="E2089" s="820" t="b">
        <v>0</v>
      </c>
      <c r="F2089" s="820" t="b">
        <v>0</v>
      </c>
      <c r="G2089" s="820" t="b">
        <v>0</v>
      </c>
      <c r="H2089" s="820" t="b">
        <v>0</v>
      </c>
      <c r="I2089" s="820">
        <v>1</v>
      </c>
      <c r="J2089" s="820">
        <v>1</v>
      </c>
      <c r="K2089" s="820" t="s">
        <v>8454</v>
      </c>
      <c r="L2089" s="822" t="s">
        <v>20128</v>
      </c>
    </row>
    <row r="2090" spans="1:12" x14ac:dyDescent="0.25">
      <c r="A2090" s="822" t="s">
        <v>12164</v>
      </c>
      <c r="B2090" s="824" t="s">
        <v>12165</v>
      </c>
      <c r="C2090" s="820" t="b">
        <v>1</v>
      </c>
      <c r="D2090" s="820" t="b">
        <v>1</v>
      </c>
      <c r="E2090" s="820" t="b">
        <v>0</v>
      </c>
      <c r="F2090" s="820" t="b">
        <v>0</v>
      </c>
      <c r="G2090" s="820" t="b">
        <v>0</v>
      </c>
      <c r="H2090" s="820" t="b">
        <v>0</v>
      </c>
      <c r="I2090" s="820">
        <v>1</v>
      </c>
      <c r="J2090" s="820">
        <v>1</v>
      </c>
      <c r="K2090" s="820" t="s">
        <v>8454</v>
      </c>
      <c r="L2090" s="822" t="s">
        <v>20129</v>
      </c>
    </row>
    <row r="2091" spans="1:12" x14ac:dyDescent="0.25">
      <c r="A2091" s="822" t="s">
        <v>12166</v>
      </c>
      <c r="B2091" s="824" t="s">
        <v>12027</v>
      </c>
      <c r="C2091" s="820" t="b">
        <v>1</v>
      </c>
      <c r="D2091" s="820" t="b">
        <v>1</v>
      </c>
      <c r="E2091" s="820" t="b">
        <v>0</v>
      </c>
      <c r="F2091" s="820" t="b">
        <v>0</v>
      </c>
      <c r="G2091" s="820" t="b">
        <v>0</v>
      </c>
      <c r="H2091" s="820" t="b">
        <v>0</v>
      </c>
      <c r="I2091" s="820">
        <v>1</v>
      </c>
      <c r="J2091" s="820">
        <v>16</v>
      </c>
      <c r="K2091" s="820" t="s">
        <v>8454</v>
      </c>
      <c r="L2091" s="822" t="s">
        <v>20080</v>
      </c>
    </row>
    <row r="2092" spans="1:12" x14ac:dyDescent="0.25">
      <c r="A2092" s="822" t="s">
        <v>12167</v>
      </c>
      <c r="B2092" s="824" t="s">
        <v>12029</v>
      </c>
      <c r="C2092" s="820" t="b">
        <v>1</v>
      </c>
      <c r="D2092" s="820" t="b">
        <v>1</v>
      </c>
      <c r="E2092" s="820" t="b">
        <v>0</v>
      </c>
      <c r="F2092" s="820" t="b">
        <v>0</v>
      </c>
      <c r="G2092" s="820" t="b">
        <v>0</v>
      </c>
      <c r="H2092" s="820" t="b">
        <v>0</v>
      </c>
      <c r="I2092" s="820">
        <v>1</v>
      </c>
      <c r="J2092" s="820">
        <v>8</v>
      </c>
      <c r="K2092" s="820" t="s">
        <v>8454</v>
      </c>
      <c r="L2092" s="822" t="s">
        <v>20081</v>
      </c>
    </row>
    <row r="2093" spans="1:12" x14ac:dyDescent="0.25">
      <c r="A2093" s="822" t="s">
        <v>12168</v>
      </c>
      <c r="B2093" s="824" t="s">
        <v>12031</v>
      </c>
      <c r="C2093" s="820" t="b">
        <v>1</v>
      </c>
      <c r="D2093" s="820" t="b">
        <v>1</v>
      </c>
      <c r="E2093" s="820" t="b">
        <v>0</v>
      </c>
      <c r="F2093" s="820" t="b">
        <v>0</v>
      </c>
      <c r="G2093" s="820" t="b">
        <v>0</v>
      </c>
      <c r="H2093" s="820" t="b">
        <v>0</v>
      </c>
      <c r="I2093" s="820">
        <v>1</v>
      </c>
      <c r="J2093" s="820">
        <v>8</v>
      </c>
      <c r="K2093" s="820" t="s">
        <v>8454</v>
      </c>
      <c r="L2093" s="822" t="s">
        <v>20082</v>
      </c>
    </row>
    <row r="2094" spans="1:12" x14ac:dyDescent="0.25">
      <c r="A2094" s="822" t="s">
        <v>12169</v>
      </c>
      <c r="B2094" s="824" t="s">
        <v>12033</v>
      </c>
      <c r="C2094" s="820" t="b">
        <v>1</v>
      </c>
      <c r="D2094" s="820" t="b">
        <v>1</v>
      </c>
      <c r="E2094" s="820" t="b">
        <v>0</v>
      </c>
      <c r="F2094" s="820" t="b">
        <v>0</v>
      </c>
      <c r="G2094" s="820" t="b">
        <v>0</v>
      </c>
      <c r="H2094" s="820" t="b">
        <v>0</v>
      </c>
      <c r="I2094" s="820">
        <v>1</v>
      </c>
      <c r="J2094" s="820">
        <v>2</v>
      </c>
      <c r="K2094" s="820" t="s">
        <v>8454</v>
      </c>
      <c r="L2094" s="822" t="s">
        <v>20083</v>
      </c>
    </row>
    <row r="2095" spans="1:12" x14ac:dyDescent="0.25">
      <c r="A2095" s="822" t="s">
        <v>12170</v>
      </c>
      <c r="B2095" s="824" t="s">
        <v>12035</v>
      </c>
      <c r="C2095" s="820" t="b">
        <v>1</v>
      </c>
      <c r="D2095" s="820" t="b">
        <v>1</v>
      </c>
      <c r="E2095" s="820" t="b">
        <v>0</v>
      </c>
      <c r="F2095" s="820" t="b">
        <v>0</v>
      </c>
      <c r="G2095" s="820" t="b">
        <v>0</v>
      </c>
      <c r="H2095" s="820" t="b">
        <v>0</v>
      </c>
      <c r="I2095" s="820">
        <v>1</v>
      </c>
      <c r="J2095" s="820">
        <v>2</v>
      </c>
      <c r="K2095" s="820" t="s">
        <v>8454</v>
      </c>
      <c r="L2095" s="822" t="s">
        <v>20084</v>
      </c>
    </row>
    <row r="2096" spans="1:12" x14ac:dyDescent="0.25">
      <c r="A2096" s="822" t="s">
        <v>12171</v>
      </c>
      <c r="B2096" s="824" t="s">
        <v>12037</v>
      </c>
      <c r="C2096" s="820" t="b">
        <v>1</v>
      </c>
      <c r="D2096" s="820" t="b">
        <v>1</v>
      </c>
      <c r="E2096" s="820" t="b">
        <v>0</v>
      </c>
      <c r="F2096" s="820" t="b">
        <v>0</v>
      </c>
      <c r="G2096" s="820" t="b">
        <v>0</v>
      </c>
      <c r="H2096" s="820" t="b">
        <v>0</v>
      </c>
      <c r="I2096" s="820">
        <v>1</v>
      </c>
      <c r="J2096" s="820">
        <v>2</v>
      </c>
      <c r="K2096" s="820" t="s">
        <v>8454</v>
      </c>
      <c r="L2096" s="822" t="s">
        <v>20085</v>
      </c>
    </row>
    <row r="2097" spans="1:12" x14ac:dyDescent="0.25">
      <c r="A2097" s="822" t="s">
        <v>12172</v>
      </c>
      <c r="B2097" s="824" t="s">
        <v>12039</v>
      </c>
      <c r="C2097" s="820" t="b">
        <v>1</v>
      </c>
      <c r="D2097" s="820" t="b">
        <v>1</v>
      </c>
      <c r="E2097" s="820" t="b">
        <v>0</v>
      </c>
      <c r="F2097" s="820" t="b">
        <v>0</v>
      </c>
      <c r="G2097" s="820" t="b">
        <v>0</v>
      </c>
      <c r="H2097" s="820" t="b">
        <v>0</v>
      </c>
      <c r="I2097" s="820">
        <v>1</v>
      </c>
      <c r="J2097" s="820">
        <v>40</v>
      </c>
      <c r="K2097" s="820" t="s">
        <v>8454</v>
      </c>
      <c r="L2097" s="822" t="s">
        <v>20086</v>
      </c>
    </row>
    <row r="2098" spans="1:12" x14ac:dyDescent="0.25">
      <c r="A2098" s="822" t="s">
        <v>12173</v>
      </c>
      <c r="B2098" s="824" t="s">
        <v>12174</v>
      </c>
      <c r="C2098" s="820" t="b">
        <v>1</v>
      </c>
      <c r="D2098" s="820" t="b">
        <v>1</v>
      </c>
      <c r="E2098" s="820" t="b">
        <v>0</v>
      </c>
      <c r="F2098" s="820" t="b">
        <v>0</v>
      </c>
      <c r="G2098" s="820" t="b">
        <v>0</v>
      </c>
      <c r="H2098" s="820" t="b">
        <v>0</v>
      </c>
      <c r="I2098" s="820">
        <v>1</v>
      </c>
      <c r="J2098" s="820">
        <v>6</v>
      </c>
      <c r="K2098" s="820" t="s">
        <v>8454</v>
      </c>
      <c r="L2098" s="822" t="s">
        <v>20130</v>
      </c>
    </row>
    <row r="2099" spans="1:12" x14ac:dyDescent="0.25">
      <c r="A2099" s="822" t="s">
        <v>12175</v>
      </c>
      <c r="B2099" s="824" t="s">
        <v>12176</v>
      </c>
      <c r="C2099" s="820" t="b">
        <v>1</v>
      </c>
      <c r="D2099" s="820" t="b">
        <v>1</v>
      </c>
      <c r="E2099" s="820" t="b">
        <v>0</v>
      </c>
      <c r="F2099" s="820" t="b">
        <v>0</v>
      </c>
      <c r="G2099" s="820" t="b">
        <v>0</v>
      </c>
      <c r="H2099" s="820" t="b">
        <v>0</v>
      </c>
      <c r="I2099" s="820">
        <v>1</v>
      </c>
      <c r="J2099" s="820">
        <v>4</v>
      </c>
      <c r="K2099" s="820" t="s">
        <v>8454</v>
      </c>
      <c r="L2099" s="822" t="s">
        <v>20131</v>
      </c>
    </row>
    <row r="2100" spans="1:12" x14ac:dyDescent="0.25">
      <c r="A2100" s="822" t="s">
        <v>12177</v>
      </c>
      <c r="B2100" s="824" t="s">
        <v>12178</v>
      </c>
      <c r="C2100" s="820" t="b">
        <v>1</v>
      </c>
      <c r="D2100" s="820" t="b">
        <v>1</v>
      </c>
      <c r="E2100" s="820" t="b">
        <v>0</v>
      </c>
      <c r="F2100" s="820" t="b">
        <v>0</v>
      </c>
      <c r="G2100" s="820" t="b">
        <v>0</v>
      </c>
      <c r="H2100" s="820" t="b">
        <v>0</v>
      </c>
      <c r="I2100" s="820">
        <v>1</v>
      </c>
      <c r="J2100" s="820">
        <v>1</v>
      </c>
      <c r="K2100" s="820" t="s">
        <v>8454</v>
      </c>
      <c r="L2100" s="822" t="s">
        <v>20132</v>
      </c>
    </row>
    <row r="2101" spans="1:12" x14ac:dyDescent="0.25">
      <c r="A2101" s="822" t="s">
        <v>12179</v>
      </c>
      <c r="B2101" s="824" t="s">
        <v>12047</v>
      </c>
      <c r="C2101" s="820" t="b">
        <v>1</v>
      </c>
      <c r="D2101" s="820" t="b">
        <v>1</v>
      </c>
      <c r="E2101" s="820" t="b">
        <v>0</v>
      </c>
      <c r="F2101" s="820" t="b">
        <v>0</v>
      </c>
      <c r="G2101" s="820" t="b">
        <v>0</v>
      </c>
      <c r="H2101" s="820" t="b">
        <v>0</v>
      </c>
      <c r="I2101" s="820">
        <v>1</v>
      </c>
      <c r="J2101" s="820">
        <v>4</v>
      </c>
      <c r="K2101" s="820" t="s">
        <v>8454</v>
      </c>
      <c r="L2101" s="822" t="s">
        <v>20090</v>
      </c>
    </row>
    <row r="2102" spans="1:12" x14ac:dyDescent="0.25">
      <c r="A2102" s="822" t="s">
        <v>12180</v>
      </c>
      <c r="B2102" s="824" t="s">
        <v>12049</v>
      </c>
      <c r="C2102" s="820" t="b">
        <v>1</v>
      </c>
      <c r="D2102" s="820" t="b">
        <v>1</v>
      </c>
      <c r="E2102" s="820" t="b">
        <v>0</v>
      </c>
      <c r="F2102" s="820" t="b">
        <v>0</v>
      </c>
      <c r="G2102" s="820" t="b">
        <v>0</v>
      </c>
      <c r="H2102" s="820" t="b">
        <v>0</v>
      </c>
      <c r="I2102" s="820">
        <v>1</v>
      </c>
      <c r="J2102" s="820">
        <v>4</v>
      </c>
      <c r="K2102" s="820" t="s">
        <v>8454</v>
      </c>
      <c r="L2102" s="822" t="s">
        <v>20091</v>
      </c>
    </row>
    <row r="2103" spans="1:12" x14ac:dyDescent="0.25">
      <c r="A2103" s="822" t="s">
        <v>12181</v>
      </c>
      <c r="B2103" s="824" t="s">
        <v>12051</v>
      </c>
      <c r="C2103" s="820" t="b">
        <v>1</v>
      </c>
      <c r="D2103" s="820" t="b">
        <v>1</v>
      </c>
      <c r="E2103" s="820" t="b">
        <v>0</v>
      </c>
      <c r="F2103" s="820" t="b">
        <v>0</v>
      </c>
      <c r="G2103" s="820" t="b">
        <v>0</v>
      </c>
      <c r="H2103" s="820" t="b">
        <v>0</v>
      </c>
      <c r="I2103" s="820">
        <v>1</v>
      </c>
      <c r="J2103" s="820">
        <v>4</v>
      </c>
      <c r="K2103" s="820" t="s">
        <v>8454</v>
      </c>
      <c r="L2103" s="822" t="s">
        <v>20092</v>
      </c>
    </row>
    <row r="2104" spans="1:12" x14ac:dyDescent="0.25">
      <c r="A2104" s="822" t="s">
        <v>12182</v>
      </c>
      <c r="B2104" s="824" t="s">
        <v>12053</v>
      </c>
      <c r="C2104" s="820" t="b">
        <v>1</v>
      </c>
      <c r="D2104" s="820" t="b">
        <v>1</v>
      </c>
      <c r="E2104" s="820" t="b">
        <v>0</v>
      </c>
      <c r="F2104" s="820" t="b">
        <v>0</v>
      </c>
      <c r="G2104" s="820" t="b">
        <v>0</v>
      </c>
      <c r="H2104" s="820" t="b">
        <v>0</v>
      </c>
      <c r="I2104" s="820">
        <v>1</v>
      </c>
      <c r="J2104" s="820">
        <v>1</v>
      </c>
      <c r="K2104" s="820" t="s">
        <v>8454</v>
      </c>
      <c r="L2104" s="822" t="s">
        <v>20093</v>
      </c>
    </row>
    <row r="2105" spans="1:12" x14ac:dyDescent="0.25">
      <c r="A2105" s="822" t="s">
        <v>12183</v>
      </c>
      <c r="B2105" s="824" t="s">
        <v>12055</v>
      </c>
      <c r="C2105" s="820" t="b">
        <v>1</v>
      </c>
      <c r="D2105" s="820" t="b">
        <v>1</v>
      </c>
      <c r="E2105" s="820" t="b">
        <v>0</v>
      </c>
      <c r="F2105" s="820" t="b">
        <v>0</v>
      </c>
      <c r="G2105" s="820" t="b">
        <v>0</v>
      </c>
      <c r="H2105" s="820" t="b">
        <v>0</v>
      </c>
      <c r="I2105" s="820">
        <v>1</v>
      </c>
      <c r="J2105" s="820">
        <v>1</v>
      </c>
      <c r="K2105" s="820" t="s">
        <v>8454</v>
      </c>
      <c r="L2105" s="822" t="s">
        <v>20094</v>
      </c>
    </row>
    <row r="2106" spans="1:12" x14ac:dyDescent="0.25">
      <c r="A2106" s="822" t="s">
        <v>12184</v>
      </c>
      <c r="B2106" s="824" t="s">
        <v>12057</v>
      </c>
      <c r="C2106" s="820" t="b">
        <v>1</v>
      </c>
      <c r="D2106" s="820" t="b">
        <v>1</v>
      </c>
      <c r="E2106" s="820" t="b">
        <v>0</v>
      </c>
      <c r="F2106" s="820" t="b">
        <v>0</v>
      </c>
      <c r="G2106" s="820" t="b">
        <v>0</v>
      </c>
      <c r="H2106" s="820" t="b">
        <v>0</v>
      </c>
      <c r="I2106" s="820">
        <v>1</v>
      </c>
      <c r="J2106" s="820">
        <v>20</v>
      </c>
      <c r="K2106" s="820" t="s">
        <v>8454</v>
      </c>
      <c r="L2106" s="822" t="s">
        <v>20095</v>
      </c>
    </row>
    <row r="2107" spans="1:12" x14ac:dyDescent="0.25">
      <c r="A2107" s="822" t="s">
        <v>12185</v>
      </c>
      <c r="B2107" s="824" t="s">
        <v>12186</v>
      </c>
      <c r="C2107" s="820" t="b">
        <v>1</v>
      </c>
      <c r="D2107" s="820" t="b">
        <v>1</v>
      </c>
      <c r="E2107" s="820" t="b">
        <v>0</v>
      </c>
      <c r="F2107" s="820" t="b">
        <v>0</v>
      </c>
      <c r="G2107" s="820" t="b">
        <v>0</v>
      </c>
      <c r="H2107" s="820" t="b">
        <v>0</v>
      </c>
      <c r="I2107" s="820">
        <v>1</v>
      </c>
      <c r="J2107" s="820">
        <v>6</v>
      </c>
      <c r="K2107" s="820" t="s">
        <v>8454</v>
      </c>
      <c r="L2107" s="822" t="s">
        <v>20133</v>
      </c>
    </row>
    <row r="2108" spans="1:12" x14ac:dyDescent="0.25">
      <c r="A2108" s="822" t="s">
        <v>12187</v>
      </c>
      <c r="B2108" s="824" t="s">
        <v>12188</v>
      </c>
      <c r="C2108" s="820" t="b">
        <v>1</v>
      </c>
      <c r="D2108" s="820" t="b">
        <v>1</v>
      </c>
      <c r="E2108" s="820" t="b">
        <v>0</v>
      </c>
      <c r="F2108" s="820" t="b">
        <v>0</v>
      </c>
      <c r="G2108" s="820" t="b">
        <v>0</v>
      </c>
      <c r="H2108" s="820" t="b">
        <v>0</v>
      </c>
      <c r="I2108" s="820">
        <v>1</v>
      </c>
      <c r="J2108" s="820">
        <v>4</v>
      </c>
      <c r="K2108" s="820" t="s">
        <v>8454</v>
      </c>
      <c r="L2108" s="822" t="s">
        <v>20134</v>
      </c>
    </row>
    <row r="2109" spans="1:12" x14ac:dyDescent="0.25">
      <c r="A2109" s="822" t="s">
        <v>12189</v>
      </c>
      <c r="B2109" s="824" t="s">
        <v>12190</v>
      </c>
      <c r="C2109" s="820" t="b">
        <v>1</v>
      </c>
      <c r="D2109" s="820" t="b">
        <v>1</v>
      </c>
      <c r="E2109" s="820" t="b">
        <v>0</v>
      </c>
      <c r="F2109" s="820" t="b">
        <v>0</v>
      </c>
      <c r="G2109" s="820" t="b">
        <v>0</v>
      </c>
      <c r="H2109" s="820" t="b">
        <v>0</v>
      </c>
      <c r="I2109" s="820">
        <v>1</v>
      </c>
      <c r="J2109" s="820">
        <v>1</v>
      </c>
      <c r="K2109" s="820" t="s">
        <v>8454</v>
      </c>
      <c r="L2109" s="822" t="s">
        <v>20135</v>
      </c>
    </row>
    <row r="2110" spans="1:12" x14ac:dyDescent="0.25">
      <c r="A2110" s="822" t="s">
        <v>12191</v>
      </c>
      <c r="B2110" s="824" t="s">
        <v>12065</v>
      </c>
      <c r="C2110" s="820" t="b">
        <v>1</v>
      </c>
      <c r="D2110" s="820" t="b">
        <v>1</v>
      </c>
      <c r="E2110" s="820" t="b">
        <v>0</v>
      </c>
      <c r="F2110" s="820" t="b">
        <v>0</v>
      </c>
      <c r="G2110" s="820" t="b">
        <v>0</v>
      </c>
      <c r="H2110" s="820" t="b">
        <v>0</v>
      </c>
      <c r="I2110" s="820">
        <v>1</v>
      </c>
      <c r="J2110" s="820">
        <v>7</v>
      </c>
      <c r="K2110" s="820" t="s">
        <v>8454</v>
      </c>
      <c r="L2110" s="822" t="s">
        <v>20099</v>
      </c>
    </row>
    <row r="2111" spans="1:12" x14ac:dyDescent="0.25">
      <c r="A2111" s="822" t="s">
        <v>12192</v>
      </c>
      <c r="B2111" s="824" t="s">
        <v>12067</v>
      </c>
      <c r="C2111" s="820" t="b">
        <v>1</v>
      </c>
      <c r="D2111" s="820" t="b">
        <v>1</v>
      </c>
      <c r="E2111" s="820" t="b">
        <v>0</v>
      </c>
      <c r="F2111" s="820" t="b">
        <v>0</v>
      </c>
      <c r="G2111" s="820" t="b">
        <v>0</v>
      </c>
      <c r="H2111" s="820" t="b">
        <v>0</v>
      </c>
      <c r="I2111" s="820">
        <v>1</v>
      </c>
      <c r="J2111" s="820">
        <v>7</v>
      </c>
      <c r="K2111" s="820" t="s">
        <v>8454</v>
      </c>
      <c r="L2111" s="822" t="s">
        <v>20100</v>
      </c>
    </row>
    <row r="2112" spans="1:12" x14ac:dyDescent="0.25">
      <c r="A2112" s="822" t="s">
        <v>12193</v>
      </c>
      <c r="B2112" s="824" t="s">
        <v>12069</v>
      </c>
      <c r="C2112" s="820" t="b">
        <v>1</v>
      </c>
      <c r="D2112" s="820" t="b">
        <v>1</v>
      </c>
      <c r="E2112" s="820" t="b">
        <v>0</v>
      </c>
      <c r="F2112" s="820" t="b">
        <v>0</v>
      </c>
      <c r="G2112" s="820" t="b">
        <v>0</v>
      </c>
      <c r="H2112" s="820" t="b">
        <v>0</v>
      </c>
      <c r="I2112" s="820">
        <v>1</v>
      </c>
      <c r="J2112" s="820">
        <v>7</v>
      </c>
      <c r="K2112" s="820" t="s">
        <v>8454</v>
      </c>
      <c r="L2112" s="822" t="s">
        <v>20101</v>
      </c>
    </row>
    <row r="2113" spans="1:12" x14ac:dyDescent="0.25">
      <c r="A2113" s="822" t="s">
        <v>12194</v>
      </c>
      <c r="B2113" s="824" t="s">
        <v>12071</v>
      </c>
      <c r="C2113" s="820" t="b">
        <v>1</v>
      </c>
      <c r="D2113" s="820" t="b">
        <v>1</v>
      </c>
      <c r="E2113" s="820" t="b">
        <v>0</v>
      </c>
      <c r="F2113" s="820" t="b">
        <v>0</v>
      </c>
      <c r="G2113" s="820" t="b">
        <v>0</v>
      </c>
      <c r="H2113" s="820" t="b">
        <v>0</v>
      </c>
      <c r="I2113" s="820">
        <v>1</v>
      </c>
      <c r="J2113" s="820">
        <v>1</v>
      </c>
      <c r="K2113" s="820" t="s">
        <v>8454</v>
      </c>
      <c r="L2113" s="822" t="s">
        <v>20102</v>
      </c>
    </row>
    <row r="2114" spans="1:12" x14ac:dyDescent="0.25">
      <c r="A2114" s="822" t="s">
        <v>12195</v>
      </c>
      <c r="B2114" s="824" t="s">
        <v>12073</v>
      </c>
      <c r="C2114" s="820" t="b">
        <v>1</v>
      </c>
      <c r="D2114" s="820" t="b">
        <v>1</v>
      </c>
      <c r="E2114" s="820" t="b">
        <v>0</v>
      </c>
      <c r="F2114" s="820" t="b">
        <v>0</v>
      </c>
      <c r="G2114" s="820" t="b">
        <v>0</v>
      </c>
      <c r="H2114" s="820" t="b">
        <v>0</v>
      </c>
      <c r="I2114" s="820">
        <v>1</v>
      </c>
      <c r="J2114" s="820">
        <v>1</v>
      </c>
      <c r="K2114" s="820" t="s">
        <v>8454</v>
      </c>
      <c r="L2114" s="822" t="s">
        <v>20103</v>
      </c>
    </row>
    <row r="2115" spans="1:12" x14ac:dyDescent="0.25">
      <c r="A2115" s="822" t="s">
        <v>12196</v>
      </c>
      <c r="B2115" s="824" t="s">
        <v>12075</v>
      </c>
      <c r="C2115" s="820" t="b">
        <v>1</v>
      </c>
      <c r="D2115" s="820" t="b">
        <v>1</v>
      </c>
      <c r="E2115" s="820" t="b">
        <v>0</v>
      </c>
      <c r="F2115" s="820" t="b">
        <v>0</v>
      </c>
      <c r="G2115" s="820" t="b">
        <v>0</v>
      </c>
      <c r="H2115" s="820" t="b">
        <v>0</v>
      </c>
      <c r="I2115" s="820">
        <v>1</v>
      </c>
      <c r="J2115" s="820">
        <v>14</v>
      </c>
      <c r="K2115" s="820" t="s">
        <v>8454</v>
      </c>
      <c r="L2115" s="822" t="s">
        <v>20104</v>
      </c>
    </row>
    <row r="2116" spans="1:12" x14ac:dyDescent="0.25">
      <c r="A2116" s="822" t="s">
        <v>12197</v>
      </c>
      <c r="B2116" s="824" t="s">
        <v>12198</v>
      </c>
      <c r="C2116" s="820" t="b">
        <v>1</v>
      </c>
      <c r="D2116" s="820" t="b">
        <v>1</v>
      </c>
      <c r="E2116" s="820" t="b">
        <v>0</v>
      </c>
      <c r="F2116" s="820" t="b">
        <v>0</v>
      </c>
      <c r="G2116" s="820" t="b">
        <v>0</v>
      </c>
      <c r="H2116" s="820" t="b">
        <v>0</v>
      </c>
      <c r="I2116" s="820">
        <v>1</v>
      </c>
      <c r="J2116" s="820">
        <v>5</v>
      </c>
      <c r="K2116" s="820" t="s">
        <v>8454</v>
      </c>
      <c r="L2116" s="822" t="s">
        <v>20136</v>
      </c>
    </row>
    <row r="2117" spans="1:12" x14ac:dyDescent="0.25">
      <c r="A2117" s="822" t="s">
        <v>12199</v>
      </c>
      <c r="B2117" s="824" t="s">
        <v>12200</v>
      </c>
      <c r="C2117" s="820" t="b">
        <v>1</v>
      </c>
      <c r="D2117" s="820" t="b">
        <v>1</v>
      </c>
      <c r="E2117" s="820" t="b">
        <v>0</v>
      </c>
      <c r="F2117" s="820" t="b">
        <v>0</v>
      </c>
      <c r="G2117" s="820" t="b">
        <v>0</v>
      </c>
      <c r="H2117" s="820" t="b">
        <v>0</v>
      </c>
      <c r="I2117" s="820">
        <v>1</v>
      </c>
      <c r="J2117" s="820">
        <v>4</v>
      </c>
      <c r="K2117" s="820" t="s">
        <v>8454</v>
      </c>
      <c r="L2117" s="822" t="s">
        <v>20137</v>
      </c>
    </row>
    <row r="2118" spans="1:12" x14ac:dyDescent="0.25">
      <c r="A2118" s="822" t="s">
        <v>12201</v>
      </c>
      <c r="B2118" s="824" t="s">
        <v>12081</v>
      </c>
      <c r="C2118" s="820" t="b">
        <v>1</v>
      </c>
      <c r="D2118" s="820" t="b">
        <v>1</v>
      </c>
      <c r="E2118" s="820" t="b">
        <v>0</v>
      </c>
      <c r="F2118" s="820" t="b">
        <v>0</v>
      </c>
      <c r="G2118" s="820" t="b">
        <v>0</v>
      </c>
      <c r="H2118" s="820" t="b">
        <v>0</v>
      </c>
      <c r="I2118" s="820">
        <v>1</v>
      </c>
      <c r="J2118" s="820">
        <v>1</v>
      </c>
      <c r="K2118" s="820" t="s">
        <v>8454</v>
      </c>
      <c r="L2118" s="822" t="s">
        <v>20107</v>
      </c>
    </row>
    <row r="2119" spans="1:12" x14ac:dyDescent="0.25">
      <c r="A2119" s="822" t="s">
        <v>18091</v>
      </c>
      <c r="B2119" s="824" t="s">
        <v>18092</v>
      </c>
      <c r="C2119" s="820" t="b">
        <v>1</v>
      </c>
      <c r="D2119" s="820" t="b">
        <v>1</v>
      </c>
      <c r="E2119" s="820" t="b">
        <v>0</v>
      </c>
      <c r="F2119" s="820" t="b">
        <v>0</v>
      </c>
      <c r="G2119" s="820" t="b">
        <v>0</v>
      </c>
      <c r="H2119" s="820" t="b">
        <v>0</v>
      </c>
      <c r="I2119" s="820">
        <v>1</v>
      </c>
      <c r="J2119" s="820">
        <v>1</v>
      </c>
      <c r="K2119" s="820" t="s">
        <v>8454</v>
      </c>
      <c r="L2119" s="822" t="s">
        <v>20138</v>
      </c>
    </row>
    <row r="2120" spans="1:12" x14ac:dyDescent="0.25">
      <c r="A2120" s="822" t="s">
        <v>18093</v>
      </c>
      <c r="B2120" s="824" t="s">
        <v>18094</v>
      </c>
      <c r="C2120" s="820" t="b">
        <v>1</v>
      </c>
      <c r="D2120" s="820" t="b">
        <v>1</v>
      </c>
      <c r="E2120" s="820" t="b">
        <v>0</v>
      </c>
      <c r="F2120" s="820" t="b">
        <v>0</v>
      </c>
      <c r="G2120" s="820" t="b">
        <v>0</v>
      </c>
      <c r="H2120" s="820" t="b">
        <v>0</v>
      </c>
      <c r="I2120" s="820">
        <v>1</v>
      </c>
      <c r="J2120" s="820">
        <v>1</v>
      </c>
      <c r="K2120" s="820" t="s">
        <v>8454</v>
      </c>
      <c r="L2120" s="822" t="s">
        <v>20139</v>
      </c>
    </row>
    <row r="2121" spans="1:12" x14ac:dyDescent="0.25">
      <c r="A2121" s="822" t="s">
        <v>18095</v>
      </c>
      <c r="B2121" s="824" t="s">
        <v>18096</v>
      </c>
      <c r="C2121" s="820" t="b">
        <v>1</v>
      </c>
      <c r="D2121" s="820" t="b">
        <v>1</v>
      </c>
      <c r="E2121" s="820" t="b">
        <v>0</v>
      </c>
      <c r="F2121" s="820" t="b">
        <v>0</v>
      </c>
      <c r="G2121" s="820" t="b">
        <v>0</v>
      </c>
      <c r="H2121" s="820" t="b">
        <v>0</v>
      </c>
      <c r="I2121" s="820">
        <v>1</v>
      </c>
      <c r="J2121" s="820">
        <v>5</v>
      </c>
      <c r="K2121" s="820" t="s">
        <v>8454</v>
      </c>
      <c r="L2121" s="822" t="s">
        <v>20140</v>
      </c>
    </row>
    <row r="2122" spans="1:12" x14ac:dyDescent="0.25">
      <c r="A2122" s="822" t="s">
        <v>18097</v>
      </c>
      <c r="B2122" s="824" t="s">
        <v>18098</v>
      </c>
      <c r="C2122" s="820" t="b">
        <v>1</v>
      </c>
      <c r="D2122" s="820" t="b">
        <v>1</v>
      </c>
      <c r="E2122" s="820" t="b">
        <v>0</v>
      </c>
      <c r="F2122" s="820" t="b">
        <v>0</v>
      </c>
      <c r="G2122" s="820" t="b">
        <v>0</v>
      </c>
      <c r="H2122" s="820" t="b">
        <v>0</v>
      </c>
      <c r="I2122" s="820">
        <v>1</v>
      </c>
      <c r="J2122" s="820">
        <v>1</v>
      </c>
      <c r="K2122" s="820" t="s">
        <v>8454</v>
      </c>
      <c r="L2122" s="822" t="s">
        <v>20141</v>
      </c>
    </row>
    <row r="2123" spans="1:12" x14ac:dyDescent="0.25">
      <c r="A2123" s="822" t="s">
        <v>18099</v>
      </c>
      <c r="B2123" s="824" t="s">
        <v>18100</v>
      </c>
      <c r="C2123" s="820" t="b">
        <v>1</v>
      </c>
      <c r="D2123" s="820" t="b">
        <v>1</v>
      </c>
      <c r="E2123" s="820" t="b">
        <v>0</v>
      </c>
      <c r="F2123" s="820" t="b">
        <v>0</v>
      </c>
      <c r="G2123" s="820" t="b">
        <v>0</v>
      </c>
      <c r="H2123" s="820" t="b">
        <v>0</v>
      </c>
      <c r="I2123" s="820">
        <v>1</v>
      </c>
      <c r="J2123" s="820">
        <v>1</v>
      </c>
      <c r="K2123" s="820" t="s">
        <v>8454</v>
      </c>
      <c r="L2123" s="822" t="s">
        <v>20142</v>
      </c>
    </row>
    <row r="2124" spans="1:12" x14ac:dyDescent="0.25">
      <c r="A2124" s="822" t="s">
        <v>18101</v>
      </c>
      <c r="B2124" s="824" t="s">
        <v>18102</v>
      </c>
      <c r="C2124" s="820" t="b">
        <v>1</v>
      </c>
      <c r="D2124" s="820" t="b">
        <v>1</v>
      </c>
      <c r="E2124" s="820" t="b">
        <v>0</v>
      </c>
      <c r="F2124" s="820" t="b">
        <v>0</v>
      </c>
      <c r="G2124" s="820" t="b">
        <v>0</v>
      </c>
      <c r="H2124" s="820" t="b">
        <v>0</v>
      </c>
      <c r="I2124" s="820">
        <v>1</v>
      </c>
      <c r="J2124" s="820">
        <v>5</v>
      </c>
      <c r="K2124" s="820" t="s">
        <v>8454</v>
      </c>
      <c r="L2124" s="822" t="s">
        <v>20143</v>
      </c>
    </row>
    <row r="2125" spans="1:12" x14ac:dyDescent="0.25">
      <c r="A2125" s="822" t="s">
        <v>18103</v>
      </c>
      <c r="B2125" s="824" t="s">
        <v>18104</v>
      </c>
      <c r="C2125" s="820" t="b">
        <v>1</v>
      </c>
      <c r="D2125" s="820" t="b">
        <v>1</v>
      </c>
      <c r="E2125" s="820" t="b">
        <v>0</v>
      </c>
      <c r="F2125" s="820" t="b">
        <v>0</v>
      </c>
      <c r="G2125" s="820" t="b">
        <v>0</v>
      </c>
      <c r="H2125" s="820" t="b">
        <v>0</v>
      </c>
      <c r="I2125" s="820">
        <v>1</v>
      </c>
      <c r="J2125" s="820">
        <v>5</v>
      </c>
      <c r="K2125" s="820" t="s">
        <v>8454</v>
      </c>
      <c r="L2125" s="822" t="s">
        <v>20144</v>
      </c>
    </row>
    <row r="2126" spans="1:12" x14ac:dyDescent="0.25">
      <c r="A2126" s="822" t="s">
        <v>18105</v>
      </c>
      <c r="B2126" s="824" t="s">
        <v>18106</v>
      </c>
      <c r="C2126" s="820" t="b">
        <v>1</v>
      </c>
      <c r="D2126" s="820" t="b">
        <v>1</v>
      </c>
      <c r="E2126" s="820" t="b">
        <v>0</v>
      </c>
      <c r="F2126" s="820" t="b">
        <v>0</v>
      </c>
      <c r="G2126" s="820" t="b">
        <v>0</v>
      </c>
      <c r="H2126" s="820" t="b">
        <v>0</v>
      </c>
      <c r="I2126" s="820">
        <v>1</v>
      </c>
      <c r="J2126" s="820">
        <v>35</v>
      </c>
      <c r="K2126" s="820" t="s">
        <v>8454</v>
      </c>
      <c r="L2126" s="822" t="s">
        <v>20145</v>
      </c>
    </row>
    <row r="2127" spans="1:12" x14ac:dyDescent="0.25">
      <c r="A2127" s="822" t="s">
        <v>18107</v>
      </c>
      <c r="B2127" s="824" t="s">
        <v>18108</v>
      </c>
      <c r="C2127" s="820" t="b">
        <v>1</v>
      </c>
      <c r="D2127" s="820" t="b">
        <v>1</v>
      </c>
      <c r="E2127" s="820" t="b">
        <v>0</v>
      </c>
      <c r="F2127" s="820" t="b">
        <v>0</v>
      </c>
      <c r="G2127" s="820" t="b">
        <v>0</v>
      </c>
      <c r="H2127" s="820" t="b">
        <v>0</v>
      </c>
      <c r="I2127" s="820">
        <v>1</v>
      </c>
      <c r="J2127" s="820">
        <v>2</v>
      </c>
      <c r="K2127" s="820" t="s">
        <v>8454</v>
      </c>
      <c r="L2127" s="822" t="s">
        <v>20146</v>
      </c>
    </row>
    <row r="2128" spans="1:12" x14ac:dyDescent="0.25">
      <c r="A2128" s="822" t="s">
        <v>18109</v>
      </c>
      <c r="B2128" s="824" t="s">
        <v>18110</v>
      </c>
      <c r="C2128" s="820" t="b">
        <v>1</v>
      </c>
      <c r="D2128" s="820" t="b">
        <v>1</v>
      </c>
      <c r="E2128" s="820" t="b">
        <v>0</v>
      </c>
      <c r="F2128" s="820" t="b">
        <v>0</v>
      </c>
      <c r="G2128" s="820" t="b">
        <v>0</v>
      </c>
      <c r="H2128" s="820" t="b">
        <v>0</v>
      </c>
      <c r="I2128" s="820">
        <v>1</v>
      </c>
      <c r="J2128" s="820">
        <v>2</v>
      </c>
      <c r="K2128" s="820" t="s">
        <v>8454</v>
      </c>
      <c r="L2128" s="822" t="s">
        <v>20147</v>
      </c>
    </row>
    <row r="2129" spans="1:12" x14ac:dyDescent="0.25">
      <c r="A2129" s="822" t="s">
        <v>18111</v>
      </c>
      <c r="B2129" s="824" t="s">
        <v>18112</v>
      </c>
      <c r="C2129" s="820" t="b">
        <v>1</v>
      </c>
      <c r="D2129" s="820" t="b">
        <v>1</v>
      </c>
      <c r="E2129" s="820" t="b">
        <v>0</v>
      </c>
      <c r="F2129" s="820" t="b">
        <v>0</v>
      </c>
      <c r="G2129" s="820" t="b">
        <v>0</v>
      </c>
      <c r="H2129" s="820" t="b">
        <v>0</v>
      </c>
      <c r="I2129" s="820">
        <v>1</v>
      </c>
      <c r="J2129" s="820">
        <v>1</v>
      </c>
      <c r="K2129" s="820" t="s">
        <v>8454</v>
      </c>
      <c r="L2129" s="822" t="s">
        <v>20148</v>
      </c>
    </row>
    <row r="2130" spans="1:12" x14ac:dyDescent="0.25">
      <c r="A2130" s="822" t="s">
        <v>18113</v>
      </c>
      <c r="B2130" s="824" t="s">
        <v>18114</v>
      </c>
      <c r="C2130" s="820" t="b">
        <v>1</v>
      </c>
      <c r="D2130" s="820" t="b">
        <v>1</v>
      </c>
      <c r="E2130" s="820" t="b">
        <v>0</v>
      </c>
      <c r="F2130" s="820" t="b">
        <v>0</v>
      </c>
      <c r="G2130" s="820" t="b">
        <v>0</v>
      </c>
      <c r="H2130" s="820" t="b">
        <v>0</v>
      </c>
      <c r="I2130" s="820">
        <v>1</v>
      </c>
      <c r="J2130" s="820">
        <v>20</v>
      </c>
      <c r="K2130" s="820" t="s">
        <v>8454</v>
      </c>
      <c r="L2130" s="822" t="s">
        <v>20149</v>
      </c>
    </row>
    <row r="2131" spans="1:12" x14ac:dyDescent="0.25">
      <c r="A2131" s="822" t="s">
        <v>18115</v>
      </c>
      <c r="B2131" s="824" t="s">
        <v>18116</v>
      </c>
      <c r="C2131" s="820" t="b">
        <v>1</v>
      </c>
      <c r="D2131" s="820" t="b">
        <v>1</v>
      </c>
      <c r="E2131" s="820" t="b">
        <v>0</v>
      </c>
      <c r="F2131" s="820" t="b">
        <v>0</v>
      </c>
      <c r="G2131" s="820" t="b">
        <v>0</v>
      </c>
      <c r="H2131" s="820" t="b">
        <v>0</v>
      </c>
      <c r="I2131" s="820">
        <v>1</v>
      </c>
      <c r="J2131" s="820">
        <v>5</v>
      </c>
      <c r="K2131" s="820" t="s">
        <v>8454</v>
      </c>
      <c r="L2131" s="822" t="s">
        <v>20150</v>
      </c>
    </row>
    <row r="2132" spans="1:12" x14ac:dyDescent="0.25">
      <c r="A2132" s="822" t="s">
        <v>18117</v>
      </c>
      <c r="B2132" s="824" t="s">
        <v>18118</v>
      </c>
      <c r="C2132" s="820" t="b">
        <v>1</v>
      </c>
      <c r="D2132" s="820" t="b">
        <v>1</v>
      </c>
      <c r="E2132" s="820" t="b">
        <v>0</v>
      </c>
      <c r="F2132" s="820" t="b">
        <v>0</v>
      </c>
      <c r="G2132" s="820" t="b">
        <v>0</v>
      </c>
      <c r="H2132" s="820" t="b">
        <v>0</v>
      </c>
      <c r="I2132" s="820">
        <v>1</v>
      </c>
      <c r="J2132" s="820">
        <v>5</v>
      </c>
      <c r="K2132" s="820" t="s">
        <v>8454</v>
      </c>
      <c r="L2132" s="822" t="s">
        <v>20151</v>
      </c>
    </row>
    <row r="2133" spans="1:12" x14ac:dyDescent="0.25">
      <c r="A2133" s="822" t="s">
        <v>18119</v>
      </c>
      <c r="B2133" s="824" t="s">
        <v>18120</v>
      </c>
      <c r="C2133" s="820" t="b">
        <v>1</v>
      </c>
      <c r="D2133" s="820" t="b">
        <v>1</v>
      </c>
      <c r="E2133" s="820" t="b">
        <v>0</v>
      </c>
      <c r="F2133" s="820" t="b">
        <v>0</v>
      </c>
      <c r="G2133" s="820" t="b">
        <v>0</v>
      </c>
      <c r="H2133" s="820" t="b">
        <v>0</v>
      </c>
      <c r="I2133" s="820">
        <v>1</v>
      </c>
      <c r="J2133" s="820">
        <v>4</v>
      </c>
      <c r="K2133" s="820" t="s">
        <v>8454</v>
      </c>
      <c r="L2133" s="822" t="s">
        <v>20152</v>
      </c>
    </row>
    <row r="2134" spans="1:12" x14ac:dyDescent="0.25">
      <c r="A2134" s="822" t="s">
        <v>18121</v>
      </c>
      <c r="B2134" s="824" t="s">
        <v>18122</v>
      </c>
      <c r="C2134" s="820" t="b">
        <v>1</v>
      </c>
      <c r="D2134" s="820" t="b">
        <v>1</v>
      </c>
      <c r="E2134" s="820" t="b">
        <v>0</v>
      </c>
      <c r="F2134" s="820" t="b">
        <v>0</v>
      </c>
      <c r="G2134" s="820" t="b">
        <v>0</v>
      </c>
      <c r="H2134" s="820" t="b">
        <v>0</v>
      </c>
      <c r="I2134" s="820">
        <v>1</v>
      </c>
      <c r="J2134" s="820">
        <v>4</v>
      </c>
      <c r="K2134" s="820" t="s">
        <v>8454</v>
      </c>
      <c r="L2134" s="822" t="s">
        <v>20153</v>
      </c>
    </row>
    <row r="2135" spans="1:12" x14ac:dyDescent="0.25">
      <c r="A2135" s="822" t="s">
        <v>18123</v>
      </c>
      <c r="B2135" s="824" t="s">
        <v>18124</v>
      </c>
      <c r="C2135" s="820" t="b">
        <v>1</v>
      </c>
      <c r="D2135" s="820" t="b">
        <v>1</v>
      </c>
      <c r="E2135" s="820" t="b">
        <v>0</v>
      </c>
      <c r="F2135" s="820" t="b">
        <v>0</v>
      </c>
      <c r="G2135" s="820" t="b">
        <v>0</v>
      </c>
      <c r="H2135" s="820" t="b">
        <v>0</v>
      </c>
      <c r="I2135" s="820">
        <v>1</v>
      </c>
      <c r="J2135" s="820">
        <v>4</v>
      </c>
      <c r="K2135" s="820" t="s">
        <v>8454</v>
      </c>
      <c r="L2135" s="822" t="s">
        <v>20154</v>
      </c>
    </row>
    <row r="2136" spans="1:12" x14ac:dyDescent="0.25">
      <c r="A2136" s="822" t="s">
        <v>18125</v>
      </c>
      <c r="B2136" s="824" t="s">
        <v>18126</v>
      </c>
      <c r="C2136" s="820" t="b">
        <v>1</v>
      </c>
      <c r="D2136" s="820" t="b">
        <v>1</v>
      </c>
      <c r="E2136" s="820" t="b">
        <v>0</v>
      </c>
      <c r="F2136" s="820" t="b">
        <v>0</v>
      </c>
      <c r="G2136" s="820" t="b">
        <v>0</v>
      </c>
      <c r="H2136" s="820" t="b">
        <v>0</v>
      </c>
      <c r="I2136" s="820">
        <v>1</v>
      </c>
      <c r="J2136" s="820">
        <v>35</v>
      </c>
      <c r="K2136" s="820" t="s">
        <v>8454</v>
      </c>
      <c r="L2136" s="822" t="s">
        <v>20155</v>
      </c>
    </row>
    <row r="2137" spans="1:12" x14ac:dyDescent="0.25">
      <c r="A2137" s="822" t="s">
        <v>18127</v>
      </c>
      <c r="B2137" s="824" t="s">
        <v>18128</v>
      </c>
      <c r="C2137" s="820" t="b">
        <v>1</v>
      </c>
      <c r="D2137" s="820" t="b">
        <v>1</v>
      </c>
      <c r="E2137" s="820" t="b">
        <v>0</v>
      </c>
      <c r="F2137" s="820" t="b">
        <v>0</v>
      </c>
      <c r="G2137" s="820" t="b">
        <v>0</v>
      </c>
      <c r="H2137" s="820" t="b">
        <v>0</v>
      </c>
      <c r="I2137" s="820">
        <v>1</v>
      </c>
      <c r="J2137" s="820">
        <v>2</v>
      </c>
      <c r="K2137" s="820" t="s">
        <v>8454</v>
      </c>
      <c r="L2137" s="822" t="s">
        <v>20156</v>
      </c>
    </row>
    <row r="2138" spans="1:12" x14ac:dyDescent="0.25">
      <c r="A2138" s="822" t="s">
        <v>18129</v>
      </c>
      <c r="B2138" s="824" t="s">
        <v>18130</v>
      </c>
      <c r="C2138" s="820" t="b">
        <v>1</v>
      </c>
      <c r="D2138" s="820" t="b">
        <v>1</v>
      </c>
      <c r="E2138" s="820" t="b">
        <v>0</v>
      </c>
      <c r="F2138" s="820" t="b">
        <v>0</v>
      </c>
      <c r="G2138" s="820" t="b">
        <v>0</v>
      </c>
      <c r="H2138" s="820" t="b">
        <v>0</v>
      </c>
      <c r="I2138" s="820">
        <v>1</v>
      </c>
      <c r="J2138" s="820">
        <v>1</v>
      </c>
      <c r="K2138" s="820" t="s">
        <v>8454</v>
      </c>
      <c r="L2138" s="822" t="s">
        <v>20157</v>
      </c>
    </row>
    <row r="2139" spans="1:12" x14ac:dyDescent="0.25">
      <c r="A2139" s="822" t="s">
        <v>18131</v>
      </c>
      <c r="B2139" s="824" t="s">
        <v>22079</v>
      </c>
      <c r="C2139" s="820" t="b">
        <v>1</v>
      </c>
      <c r="D2139" s="820" t="b">
        <v>1</v>
      </c>
      <c r="E2139" s="820" t="b">
        <v>0</v>
      </c>
      <c r="F2139" s="820" t="b">
        <v>0</v>
      </c>
      <c r="G2139" s="820" t="b">
        <v>0</v>
      </c>
      <c r="H2139" s="820" t="b">
        <v>0</v>
      </c>
      <c r="I2139" s="820">
        <v>1</v>
      </c>
      <c r="J2139" s="820">
        <v>6</v>
      </c>
      <c r="K2139" s="820" t="s">
        <v>8454</v>
      </c>
      <c r="L2139" s="822" t="s">
        <v>22080</v>
      </c>
    </row>
    <row r="2140" spans="1:12" x14ac:dyDescent="0.25">
      <c r="A2140" s="822" t="s">
        <v>18132</v>
      </c>
      <c r="B2140" s="824" t="s">
        <v>22081</v>
      </c>
      <c r="C2140" s="820" t="b">
        <v>1</v>
      </c>
      <c r="D2140" s="820" t="b">
        <v>1</v>
      </c>
      <c r="E2140" s="820" t="b">
        <v>0</v>
      </c>
      <c r="F2140" s="820" t="b">
        <v>0</v>
      </c>
      <c r="G2140" s="820" t="b">
        <v>0</v>
      </c>
      <c r="H2140" s="820" t="b">
        <v>0</v>
      </c>
      <c r="I2140" s="820">
        <v>1</v>
      </c>
      <c r="J2140" s="820">
        <v>6</v>
      </c>
      <c r="K2140" s="820" t="s">
        <v>8454</v>
      </c>
      <c r="L2140" s="822" t="s">
        <v>22082</v>
      </c>
    </row>
    <row r="2141" spans="1:12" x14ac:dyDescent="0.25">
      <c r="A2141" s="822" t="s">
        <v>18133</v>
      </c>
      <c r="B2141" s="824" t="s">
        <v>22083</v>
      </c>
      <c r="C2141" s="820" t="b">
        <v>1</v>
      </c>
      <c r="D2141" s="820" t="b">
        <v>1</v>
      </c>
      <c r="E2141" s="820" t="b">
        <v>0</v>
      </c>
      <c r="F2141" s="820" t="b">
        <v>0</v>
      </c>
      <c r="G2141" s="820" t="b">
        <v>0</v>
      </c>
      <c r="H2141" s="820" t="b">
        <v>0</v>
      </c>
      <c r="I2141" s="820">
        <v>1</v>
      </c>
      <c r="J2141" s="820">
        <v>6</v>
      </c>
      <c r="K2141" s="820" t="s">
        <v>8454</v>
      </c>
      <c r="L2141" s="822" t="s">
        <v>22084</v>
      </c>
    </row>
    <row r="2142" spans="1:12" x14ac:dyDescent="0.25">
      <c r="A2142" s="822" t="s">
        <v>18134</v>
      </c>
      <c r="B2142" s="824" t="s">
        <v>22085</v>
      </c>
      <c r="C2142" s="820" t="b">
        <v>1</v>
      </c>
      <c r="D2142" s="820" t="b">
        <v>1</v>
      </c>
      <c r="E2142" s="820" t="b">
        <v>0</v>
      </c>
      <c r="F2142" s="820" t="b">
        <v>0</v>
      </c>
      <c r="G2142" s="820" t="b">
        <v>0</v>
      </c>
      <c r="H2142" s="820" t="b">
        <v>0</v>
      </c>
      <c r="I2142" s="820">
        <v>1</v>
      </c>
      <c r="J2142" s="820">
        <v>1</v>
      </c>
      <c r="K2142" s="820" t="s">
        <v>8454</v>
      </c>
      <c r="L2142" s="822" t="s">
        <v>22086</v>
      </c>
    </row>
    <row r="2143" spans="1:12" x14ac:dyDescent="0.25">
      <c r="A2143" s="822" t="s">
        <v>18135</v>
      </c>
      <c r="B2143" s="824" t="s">
        <v>22087</v>
      </c>
      <c r="C2143" s="820" t="b">
        <v>1</v>
      </c>
      <c r="D2143" s="820" t="b">
        <v>1</v>
      </c>
      <c r="E2143" s="820" t="b">
        <v>0</v>
      </c>
      <c r="F2143" s="820" t="b">
        <v>0</v>
      </c>
      <c r="G2143" s="820" t="b">
        <v>0</v>
      </c>
      <c r="H2143" s="820" t="b">
        <v>0</v>
      </c>
      <c r="I2143" s="820">
        <v>1</v>
      </c>
      <c r="J2143" s="820">
        <v>1</v>
      </c>
      <c r="K2143" s="820" t="s">
        <v>8454</v>
      </c>
      <c r="L2143" s="822" t="s">
        <v>22088</v>
      </c>
    </row>
    <row r="2144" spans="1:12" x14ac:dyDescent="0.25">
      <c r="A2144" s="822" t="s">
        <v>18136</v>
      </c>
      <c r="B2144" s="824" t="s">
        <v>22089</v>
      </c>
      <c r="C2144" s="820" t="b">
        <v>1</v>
      </c>
      <c r="D2144" s="820" t="b">
        <v>1</v>
      </c>
      <c r="E2144" s="820" t="b">
        <v>0</v>
      </c>
      <c r="F2144" s="820" t="b">
        <v>0</v>
      </c>
      <c r="G2144" s="820" t="b">
        <v>0</v>
      </c>
      <c r="H2144" s="820" t="b">
        <v>0</v>
      </c>
      <c r="I2144" s="820">
        <v>1</v>
      </c>
      <c r="J2144" s="820">
        <v>60</v>
      </c>
      <c r="K2144" s="820" t="s">
        <v>8454</v>
      </c>
      <c r="L2144" s="822" t="s">
        <v>22090</v>
      </c>
    </row>
    <row r="2145" spans="1:12" x14ac:dyDescent="0.25">
      <c r="A2145" s="822" t="s">
        <v>18137</v>
      </c>
      <c r="B2145" s="824" t="s">
        <v>18138</v>
      </c>
      <c r="C2145" s="820" t="b">
        <v>1</v>
      </c>
      <c r="D2145" s="820" t="b">
        <v>1</v>
      </c>
      <c r="E2145" s="820" t="b">
        <v>0</v>
      </c>
      <c r="F2145" s="820" t="b">
        <v>0</v>
      </c>
      <c r="G2145" s="820" t="b">
        <v>0</v>
      </c>
      <c r="H2145" s="820" t="b">
        <v>0</v>
      </c>
      <c r="I2145" s="820">
        <v>1</v>
      </c>
      <c r="J2145" s="820">
        <v>2</v>
      </c>
      <c r="K2145" s="820" t="s">
        <v>8454</v>
      </c>
      <c r="L2145" s="822" t="s">
        <v>20158</v>
      </c>
    </row>
    <row r="2146" spans="1:12" x14ac:dyDescent="0.25">
      <c r="A2146" s="822" t="s">
        <v>18139</v>
      </c>
      <c r="B2146" s="824" t="s">
        <v>18140</v>
      </c>
      <c r="C2146" s="820" t="b">
        <v>1</v>
      </c>
      <c r="D2146" s="820" t="b">
        <v>1</v>
      </c>
      <c r="E2146" s="820" t="b">
        <v>0</v>
      </c>
      <c r="F2146" s="820" t="b">
        <v>0</v>
      </c>
      <c r="G2146" s="820" t="b">
        <v>0</v>
      </c>
      <c r="H2146" s="820" t="b">
        <v>0</v>
      </c>
      <c r="I2146" s="820">
        <v>1</v>
      </c>
      <c r="J2146" s="820">
        <v>1</v>
      </c>
      <c r="K2146" s="820" t="s">
        <v>8454</v>
      </c>
      <c r="L2146" s="822" t="s">
        <v>20159</v>
      </c>
    </row>
    <row r="2147" spans="1:12" x14ac:dyDescent="0.25">
      <c r="A2147" s="822" t="s">
        <v>18141</v>
      </c>
      <c r="B2147" s="824" t="s">
        <v>18142</v>
      </c>
      <c r="C2147" s="820" t="b">
        <v>1</v>
      </c>
      <c r="D2147" s="820" t="b">
        <v>1</v>
      </c>
      <c r="E2147" s="820" t="b">
        <v>0</v>
      </c>
      <c r="F2147" s="820" t="b">
        <v>0</v>
      </c>
      <c r="G2147" s="820" t="b">
        <v>0</v>
      </c>
      <c r="H2147" s="820" t="b">
        <v>0</v>
      </c>
      <c r="I2147" s="820">
        <v>1</v>
      </c>
      <c r="J2147" s="820">
        <v>1</v>
      </c>
      <c r="K2147" s="820" t="s">
        <v>8454</v>
      </c>
      <c r="L2147" s="822" t="s">
        <v>20160</v>
      </c>
    </row>
    <row r="2148" spans="1:12" x14ac:dyDescent="0.25">
      <c r="A2148" s="822" t="s">
        <v>18143</v>
      </c>
      <c r="B2148" s="824" t="s">
        <v>18144</v>
      </c>
      <c r="C2148" s="820" t="b">
        <v>1</v>
      </c>
      <c r="D2148" s="820" t="b">
        <v>1</v>
      </c>
      <c r="E2148" s="820" t="b">
        <v>0</v>
      </c>
      <c r="F2148" s="820" t="b">
        <v>0</v>
      </c>
      <c r="G2148" s="820" t="b">
        <v>0</v>
      </c>
      <c r="H2148" s="820" t="b">
        <v>0</v>
      </c>
      <c r="I2148" s="820">
        <v>1</v>
      </c>
      <c r="J2148" s="820">
        <v>1</v>
      </c>
      <c r="K2148" s="820" t="s">
        <v>8454</v>
      </c>
      <c r="L2148" s="822" t="s">
        <v>20161</v>
      </c>
    </row>
    <row r="2149" spans="1:12" x14ac:dyDescent="0.25">
      <c r="A2149" s="822" t="s">
        <v>18145</v>
      </c>
      <c r="B2149" s="824" t="s">
        <v>18096</v>
      </c>
      <c r="C2149" s="820" t="b">
        <v>1</v>
      </c>
      <c r="D2149" s="820" t="b">
        <v>1</v>
      </c>
      <c r="E2149" s="820" t="b">
        <v>0</v>
      </c>
      <c r="F2149" s="820" t="b">
        <v>0</v>
      </c>
      <c r="G2149" s="820" t="b">
        <v>0</v>
      </c>
      <c r="H2149" s="820" t="b">
        <v>0</v>
      </c>
      <c r="I2149" s="820">
        <v>1</v>
      </c>
      <c r="J2149" s="820">
        <v>5</v>
      </c>
      <c r="K2149" s="820" t="s">
        <v>8454</v>
      </c>
      <c r="L2149" s="822" t="s">
        <v>20140</v>
      </c>
    </row>
    <row r="2150" spans="1:12" x14ac:dyDescent="0.25">
      <c r="A2150" s="822" t="s">
        <v>18146</v>
      </c>
      <c r="B2150" s="824" t="s">
        <v>18098</v>
      </c>
      <c r="C2150" s="820" t="b">
        <v>1</v>
      </c>
      <c r="D2150" s="820" t="b">
        <v>1</v>
      </c>
      <c r="E2150" s="820" t="b">
        <v>0</v>
      </c>
      <c r="F2150" s="820" t="b">
        <v>0</v>
      </c>
      <c r="G2150" s="820" t="b">
        <v>0</v>
      </c>
      <c r="H2150" s="820" t="b">
        <v>0</v>
      </c>
      <c r="I2150" s="820">
        <v>1</v>
      </c>
      <c r="J2150" s="820">
        <v>1</v>
      </c>
      <c r="K2150" s="820" t="s">
        <v>8454</v>
      </c>
      <c r="L2150" s="822" t="s">
        <v>20141</v>
      </c>
    </row>
    <row r="2151" spans="1:12" x14ac:dyDescent="0.25">
      <c r="A2151" s="822" t="s">
        <v>18147</v>
      </c>
      <c r="B2151" s="824" t="s">
        <v>18100</v>
      </c>
      <c r="C2151" s="820" t="b">
        <v>1</v>
      </c>
      <c r="D2151" s="820" t="b">
        <v>1</v>
      </c>
      <c r="E2151" s="820" t="b">
        <v>0</v>
      </c>
      <c r="F2151" s="820" t="b">
        <v>0</v>
      </c>
      <c r="G2151" s="820" t="b">
        <v>0</v>
      </c>
      <c r="H2151" s="820" t="b">
        <v>0</v>
      </c>
      <c r="I2151" s="820">
        <v>1</v>
      </c>
      <c r="J2151" s="820">
        <v>1</v>
      </c>
      <c r="K2151" s="820" t="s">
        <v>8454</v>
      </c>
      <c r="L2151" s="822" t="s">
        <v>20142</v>
      </c>
    </row>
    <row r="2152" spans="1:12" x14ac:dyDescent="0.25">
      <c r="A2152" s="822" t="s">
        <v>18148</v>
      </c>
      <c r="B2152" s="824" t="s">
        <v>18102</v>
      </c>
      <c r="C2152" s="820" t="b">
        <v>1</v>
      </c>
      <c r="D2152" s="820" t="b">
        <v>1</v>
      </c>
      <c r="E2152" s="820" t="b">
        <v>0</v>
      </c>
      <c r="F2152" s="820" t="b">
        <v>0</v>
      </c>
      <c r="G2152" s="820" t="b">
        <v>0</v>
      </c>
      <c r="H2152" s="820" t="b">
        <v>0</v>
      </c>
      <c r="I2152" s="820">
        <v>1</v>
      </c>
      <c r="J2152" s="820">
        <v>5</v>
      </c>
      <c r="K2152" s="820" t="s">
        <v>8454</v>
      </c>
      <c r="L2152" s="822" t="s">
        <v>20143</v>
      </c>
    </row>
    <row r="2153" spans="1:12" x14ac:dyDescent="0.25">
      <c r="A2153" s="822" t="s">
        <v>18149</v>
      </c>
      <c r="B2153" s="824" t="s">
        <v>18104</v>
      </c>
      <c r="C2153" s="820" t="b">
        <v>1</v>
      </c>
      <c r="D2153" s="820" t="b">
        <v>1</v>
      </c>
      <c r="E2153" s="820" t="b">
        <v>0</v>
      </c>
      <c r="F2153" s="820" t="b">
        <v>0</v>
      </c>
      <c r="G2153" s="820" t="b">
        <v>0</v>
      </c>
      <c r="H2153" s="820" t="b">
        <v>0</v>
      </c>
      <c r="I2153" s="820">
        <v>1</v>
      </c>
      <c r="J2153" s="820">
        <v>5</v>
      </c>
      <c r="K2153" s="820" t="s">
        <v>8454</v>
      </c>
      <c r="L2153" s="822" t="s">
        <v>20144</v>
      </c>
    </row>
    <row r="2154" spans="1:12" x14ac:dyDescent="0.25">
      <c r="A2154" s="822" t="s">
        <v>18150</v>
      </c>
      <c r="B2154" s="824" t="s">
        <v>18106</v>
      </c>
      <c r="C2154" s="820" t="b">
        <v>1</v>
      </c>
      <c r="D2154" s="820" t="b">
        <v>1</v>
      </c>
      <c r="E2154" s="820" t="b">
        <v>0</v>
      </c>
      <c r="F2154" s="820" t="b">
        <v>0</v>
      </c>
      <c r="G2154" s="820" t="b">
        <v>0</v>
      </c>
      <c r="H2154" s="820" t="b">
        <v>0</v>
      </c>
      <c r="I2154" s="820">
        <v>1</v>
      </c>
      <c r="J2154" s="820">
        <v>35</v>
      </c>
      <c r="K2154" s="820" t="s">
        <v>8454</v>
      </c>
      <c r="L2154" s="822" t="s">
        <v>20145</v>
      </c>
    </row>
    <row r="2155" spans="1:12" x14ac:dyDescent="0.25">
      <c r="A2155" s="822" t="s">
        <v>18151</v>
      </c>
      <c r="B2155" s="824" t="s">
        <v>18108</v>
      </c>
      <c r="C2155" s="820" t="b">
        <v>1</v>
      </c>
      <c r="D2155" s="820" t="b">
        <v>1</v>
      </c>
      <c r="E2155" s="820" t="b">
        <v>0</v>
      </c>
      <c r="F2155" s="820" t="b">
        <v>0</v>
      </c>
      <c r="G2155" s="820" t="b">
        <v>0</v>
      </c>
      <c r="H2155" s="820" t="b">
        <v>0</v>
      </c>
      <c r="I2155" s="820">
        <v>1</v>
      </c>
      <c r="J2155" s="820">
        <v>2</v>
      </c>
      <c r="K2155" s="820" t="s">
        <v>8454</v>
      </c>
      <c r="L2155" s="822" t="s">
        <v>20146</v>
      </c>
    </row>
    <row r="2156" spans="1:12" x14ac:dyDescent="0.25">
      <c r="A2156" s="822" t="s">
        <v>18152</v>
      </c>
      <c r="B2156" s="824" t="s">
        <v>18153</v>
      </c>
      <c r="C2156" s="820" t="b">
        <v>1</v>
      </c>
      <c r="D2156" s="820" t="b">
        <v>1</v>
      </c>
      <c r="E2156" s="820" t="b">
        <v>0</v>
      </c>
      <c r="F2156" s="820" t="b">
        <v>0</v>
      </c>
      <c r="G2156" s="820" t="b">
        <v>0</v>
      </c>
      <c r="H2156" s="820" t="b">
        <v>0</v>
      </c>
      <c r="I2156" s="820">
        <v>1</v>
      </c>
      <c r="J2156" s="820">
        <v>3</v>
      </c>
      <c r="K2156" s="820" t="s">
        <v>8454</v>
      </c>
      <c r="L2156" s="822" t="s">
        <v>20162</v>
      </c>
    </row>
    <row r="2157" spans="1:12" x14ac:dyDescent="0.25">
      <c r="A2157" s="822" t="s">
        <v>18154</v>
      </c>
      <c r="B2157" s="824" t="s">
        <v>18155</v>
      </c>
      <c r="C2157" s="820" t="b">
        <v>1</v>
      </c>
      <c r="D2157" s="820" t="b">
        <v>1</v>
      </c>
      <c r="E2157" s="820" t="b">
        <v>0</v>
      </c>
      <c r="F2157" s="820" t="b">
        <v>0</v>
      </c>
      <c r="G2157" s="820" t="b">
        <v>0</v>
      </c>
      <c r="H2157" s="820" t="b">
        <v>0</v>
      </c>
      <c r="I2157" s="820">
        <v>1</v>
      </c>
      <c r="J2157" s="820">
        <v>1</v>
      </c>
      <c r="K2157" s="820" t="s">
        <v>8454</v>
      </c>
      <c r="L2157" s="822" t="s">
        <v>20163</v>
      </c>
    </row>
    <row r="2158" spans="1:12" x14ac:dyDescent="0.25">
      <c r="A2158" s="822" t="s">
        <v>18156</v>
      </c>
      <c r="B2158" s="824" t="s">
        <v>18114</v>
      </c>
      <c r="C2158" s="820" t="b">
        <v>1</v>
      </c>
      <c r="D2158" s="820" t="b">
        <v>1</v>
      </c>
      <c r="E2158" s="820" t="b">
        <v>0</v>
      </c>
      <c r="F2158" s="820" t="b">
        <v>0</v>
      </c>
      <c r="G2158" s="820" t="b">
        <v>0</v>
      </c>
      <c r="H2158" s="820" t="b">
        <v>0</v>
      </c>
      <c r="I2158" s="820">
        <v>1</v>
      </c>
      <c r="J2158" s="820">
        <v>20</v>
      </c>
      <c r="K2158" s="820" t="s">
        <v>8454</v>
      </c>
      <c r="L2158" s="822" t="s">
        <v>20149</v>
      </c>
    </row>
    <row r="2159" spans="1:12" x14ac:dyDescent="0.25">
      <c r="A2159" s="822" t="s">
        <v>18157</v>
      </c>
      <c r="B2159" s="824" t="s">
        <v>18116</v>
      </c>
      <c r="C2159" s="820" t="b">
        <v>1</v>
      </c>
      <c r="D2159" s="820" t="b">
        <v>1</v>
      </c>
      <c r="E2159" s="820" t="b">
        <v>0</v>
      </c>
      <c r="F2159" s="820" t="b">
        <v>0</v>
      </c>
      <c r="G2159" s="820" t="b">
        <v>0</v>
      </c>
      <c r="H2159" s="820" t="b">
        <v>0</v>
      </c>
      <c r="I2159" s="820">
        <v>1</v>
      </c>
      <c r="J2159" s="820">
        <v>5</v>
      </c>
      <c r="K2159" s="820" t="s">
        <v>8454</v>
      </c>
      <c r="L2159" s="822" t="s">
        <v>20150</v>
      </c>
    </row>
    <row r="2160" spans="1:12" x14ac:dyDescent="0.25">
      <c r="A2160" s="822" t="s">
        <v>18158</v>
      </c>
      <c r="B2160" s="824" t="s">
        <v>18118</v>
      </c>
      <c r="C2160" s="820" t="b">
        <v>1</v>
      </c>
      <c r="D2160" s="820" t="b">
        <v>1</v>
      </c>
      <c r="E2160" s="820" t="b">
        <v>0</v>
      </c>
      <c r="F2160" s="820" t="b">
        <v>0</v>
      </c>
      <c r="G2160" s="820" t="b">
        <v>0</v>
      </c>
      <c r="H2160" s="820" t="b">
        <v>0</v>
      </c>
      <c r="I2160" s="820">
        <v>1</v>
      </c>
      <c r="J2160" s="820">
        <v>5</v>
      </c>
      <c r="K2160" s="820" t="s">
        <v>8454</v>
      </c>
      <c r="L2160" s="822" t="s">
        <v>20151</v>
      </c>
    </row>
    <row r="2161" spans="1:12" x14ac:dyDescent="0.25">
      <c r="A2161" s="822" t="s">
        <v>18159</v>
      </c>
      <c r="B2161" s="824" t="s">
        <v>18120</v>
      </c>
      <c r="C2161" s="820" t="b">
        <v>1</v>
      </c>
      <c r="D2161" s="820" t="b">
        <v>1</v>
      </c>
      <c r="E2161" s="820" t="b">
        <v>0</v>
      </c>
      <c r="F2161" s="820" t="b">
        <v>0</v>
      </c>
      <c r="G2161" s="820" t="b">
        <v>0</v>
      </c>
      <c r="H2161" s="820" t="b">
        <v>0</v>
      </c>
      <c r="I2161" s="820">
        <v>1</v>
      </c>
      <c r="J2161" s="820">
        <v>4</v>
      </c>
      <c r="K2161" s="820" t="s">
        <v>8454</v>
      </c>
      <c r="L2161" s="822" t="s">
        <v>20152</v>
      </c>
    </row>
    <row r="2162" spans="1:12" x14ac:dyDescent="0.25">
      <c r="A2162" s="822" t="s">
        <v>18160</v>
      </c>
      <c r="B2162" s="824" t="s">
        <v>18122</v>
      </c>
      <c r="C2162" s="820" t="b">
        <v>1</v>
      </c>
      <c r="D2162" s="820" t="b">
        <v>1</v>
      </c>
      <c r="E2162" s="820" t="b">
        <v>0</v>
      </c>
      <c r="F2162" s="820" t="b">
        <v>0</v>
      </c>
      <c r="G2162" s="820" t="b">
        <v>0</v>
      </c>
      <c r="H2162" s="820" t="b">
        <v>0</v>
      </c>
      <c r="I2162" s="820">
        <v>1</v>
      </c>
      <c r="J2162" s="820">
        <v>4</v>
      </c>
      <c r="K2162" s="820" t="s">
        <v>8454</v>
      </c>
      <c r="L2162" s="822" t="s">
        <v>20153</v>
      </c>
    </row>
    <row r="2163" spans="1:12" x14ac:dyDescent="0.25">
      <c r="A2163" s="822" t="s">
        <v>18161</v>
      </c>
      <c r="B2163" s="824" t="s">
        <v>18124</v>
      </c>
      <c r="C2163" s="820" t="b">
        <v>1</v>
      </c>
      <c r="D2163" s="820" t="b">
        <v>1</v>
      </c>
      <c r="E2163" s="820" t="b">
        <v>0</v>
      </c>
      <c r="F2163" s="820" t="b">
        <v>0</v>
      </c>
      <c r="G2163" s="820" t="b">
        <v>0</v>
      </c>
      <c r="H2163" s="820" t="b">
        <v>0</v>
      </c>
      <c r="I2163" s="820">
        <v>1</v>
      </c>
      <c r="J2163" s="820">
        <v>4</v>
      </c>
      <c r="K2163" s="820" t="s">
        <v>8454</v>
      </c>
      <c r="L2163" s="822" t="s">
        <v>20154</v>
      </c>
    </row>
    <row r="2164" spans="1:12" x14ac:dyDescent="0.25">
      <c r="A2164" s="822" t="s">
        <v>18162</v>
      </c>
      <c r="B2164" s="824" t="s">
        <v>18126</v>
      </c>
      <c r="C2164" s="820" t="b">
        <v>1</v>
      </c>
      <c r="D2164" s="820" t="b">
        <v>1</v>
      </c>
      <c r="E2164" s="820" t="b">
        <v>0</v>
      </c>
      <c r="F2164" s="820" t="b">
        <v>0</v>
      </c>
      <c r="G2164" s="820" t="b">
        <v>0</v>
      </c>
      <c r="H2164" s="820" t="b">
        <v>0</v>
      </c>
      <c r="I2164" s="820">
        <v>1</v>
      </c>
      <c r="J2164" s="820">
        <v>35</v>
      </c>
      <c r="K2164" s="820" t="s">
        <v>8454</v>
      </c>
      <c r="L2164" s="822" t="s">
        <v>20155</v>
      </c>
    </row>
    <row r="2165" spans="1:12" x14ac:dyDescent="0.25">
      <c r="A2165" s="822" t="s">
        <v>18163</v>
      </c>
      <c r="B2165" s="824" t="s">
        <v>18164</v>
      </c>
      <c r="C2165" s="820" t="b">
        <v>1</v>
      </c>
      <c r="D2165" s="820" t="b">
        <v>1</v>
      </c>
      <c r="E2165" s="820" t="b">
        <v>0</v>
      </c>
      <c r="F2165" s="820" t="b">
        <v>0</v>
      </c>
      <c r="G2165" s="820" t="b">
        <v>0</v>
      </c>
      <c r="H2165" s="820" t="b">
        <v>0</v>
      </c>
      <c r="I2165" s="820">
        <v>1</v>
      </c>
      <c r="J2165" s="820">
        <v>3</v>
      </c>
      <c r="K2165" s="820" t="s">
        <v>8454</v>
      </c>
      <c r="L2165" s="822" t="s">
        <v>20164</v>
      </c>
    </row>
    <row r="2166" spans="1:12" x14ac:dyDescent="0.25">
      <c r="A2166" s="822" t="s">
        <v>18165</v>
      </c>
      <c r="B2166" s="824" t="s">
        <v>22091</v>
      </c>
      <c r="C2166" s="820" t="b">
        <v>1</v>
      </c>
      <c r="D2166" s="820" t="b">
        <v>1</v>
      </c>
      <c r="E2166" s="820" t="b">
        <v>0</v>
      </c>
      <c r="F2166" s="820" t="b">
        <v>0</v>
      </c>
      <c r="G2166" s="820" t="b">
        <v>0</v>
      </c>
      <c r="H2166" s="820" t="b">
        <v>0</v>
      </c>
      <c r="I2166" s="820">
        <v>1</v>
      </c>
      <c r="J2166" s="820">
        <v>1</v>
      </c>
      <c r="K2166" s="820" t="s">
        <v>8454</v>
      </c>
      <c r="L2166" s="822" t="s">
        <v>22092</v>
      </c>
    </row>
    <row r="2167" spans="1:12" x14ac:dyDescent="0.25">
      <c r="A2167" s="822" t="s">
        <v>18166</v>
      </c>
      <c r="B2167" s="824" t="s">
        <v>22079</v>
      </c>
      <c r="C2167" s="820" t="b">
        <v>1</v>
      </c>
      <c r="D2167" s="820" t="b">
        <v>1</v>
      </c>
      <c r="E2167" s="820" t="b">
        <v>0</v>
      </c>
      <c r="F2167" s="820" t="b">
        <v>0</v>
      </c>
      <c r="G2167" s="820" t="b">
        <v>0</v>
      </c>
      <c r="H2167" s="820" t="b">
        <v>0</v>
      </c>
      <c r="I2167" s="820">
        <v>1</v>
      </c>
      <c r="J2167" s="820">
        <v>6</v>
      </c>
      <c r="K2167" s="820" t="s">
        <v>8454</v>
      </c>
      <c r="L2167" s="822" t="s">
        <v>22080</v>
      </c>
    </row>
    <row r="2168" spans="1:12" x14ac:dyDescent="0.25">
      <c r="A2168" s="822" t="s">
        <v>18167</v>
      </c>
      <c r="B2168" s="824" t="s">
        <v>22081</v>
      </c>
      <c r="C2168" s="820" t="b">
        <v>1</v>
      </c>
      <c r="D2168" s="820" t="b">
        <v>1</v>
      </c>
      <c r="E2168" s="820" t="b">
        <v>0</v>
      </c>
      <c r="F2168" s="820" t="b">
        <v>0</v>
      </c>
      <c r="G2168" s="820" t="b">
        <v>0</v>
      </c>
      <c r="H2168" s="820" t="b">
        <v>0</v>
      </c>
      <c r="I2168" s="820">
        <v>1</v>
      </c>
      <c r="J2168" s="820">
        <v>6</v>
      </c>
      <c r="K2168" s="820" t="s">
        <v>8454</v>
      </c>
      <c r="L2168" s="822" t="s">
        <v>22082</v>
      </c>
    </row>
    <row r="2169" spans="1:12" x14ac:dyDescent="0.25">
      <c r="A2169" s="822" t="s">
        <v>18168</v>
      </c>
      <c r="B2169" s="824" t="s">
        <v>22083</v>
      </c>
      <c r="C2169" s="820" t="b">
        <v>1</v>
      </c>
      <c r="D2169" s="820" t="b">
        <v>1</v>
      </c>
      <c r="E2169" s="820" t="b">
        <v>0</v>
      </c>
      <c r="F2169" s="820" t="b">
        <v>0</v>
      </c>
      <c r="G2169" s="820" t="b">
        <v>0</v>
      </c>
      <c r="H2169" s="820" t="b">
        <v>0</v>
      </c>
      <c r="I2169" s="820">
        <v>1</v>
      </c>
      <c r="J2169" s="820">
        <v>6</v>
      </c>
      <c r="K2169" s="820" t="s">
        <v>8454</v>
      </c>
      <c r="L2169" s="822" t="s">
        <v>22084</v>
      </c>
    </row>
    <row r="2170" spans="1:12" x14ac:dyDescent="0.25">
      <c r="A2170" s="822" t="s">
        <v>18169</v>
      </c>
      <c r="B2170" s="824" t="s">
        <v>22085</v>
      </c>
      <c r="C2170" s="820" t="b">
        <v>1</v>
      </c>
      <c r="D2170" s="820" t="b">
        <v>1</v>
      </c>
      <c r="E2170" s="820" t="b">
        <v>0</v>
      </c>
      <c r="F2170" s="820" t="b">
        <v>0</v>
      </c>
      <c r="G2170" s="820" t="b">
        <v>0</v>
      </c>
      <c r="H2170" s="820" t="b">
        <v>0</v>
      </c>
      <c r="I2170" s="820">
        <v>1</v>
      </c>
      <c r="J2170" s="820">
        <v>1</v>
      </c>
      <c r="K2170" s="820" t="s">
        <v>8454</v>
      </c>
      <c r="L2170" s="822" t="s">
        <v>22086</v>
      </c>
    </row>
    <row r="2171" spans="1:12" x14ac:dyDescent="0.25">
      <c r="A2171" s="822" t="s">
        <v>18170</v>
      </c>
      <c r="B2171" s="824" t="s">
        <v>22087</v>
      </c>
      <c r="C2171" s="820" t="b">
        <v>1</v>
      </c>
      <c r="D2171" s="820" t="b">
        <v>1</v>
      </c>
      <c r="E2171" s="820" t="b">
        <v>0</v>
      </c>
      <c r="F2171" s="820" t="b">
        <v>0</v>
      </c>
      <c r="G2171" s="820" t="b">
        <v>0</v>
      </c>
      <c r="H2171" s="820" t="b">
        <v>0</v>
      </c>
      <c r="I2171" s="820">
        <v>1</v>
      </c>
      <c r="J2171" s="820">
        <v>1</v>
      </c>
      <c r="K2171" s="820" t="s">
        <v>8454</v>
      </c>
      <c r="L2171" s="822" t="s">
        <v>22088</v>
      </c>
    </row>
    <row r="2172" spans="1:12" x14ac:dyDescent="0.25">
      <c r="A2172" s="822" t="s">
        <v>18171</v>
      </c>
      <c r="B2172" s="824" t="s">
        <v>22089</v>
      </c>
      <c r="C2172" s="820" t="b">
        <v>1</v>
      </c>
      <c r="D2172" s="820" t="b">
        <v>1</v>
      </c>
      <c r="E2172" s="820" t="b">
        <v>0</v>
      </c>
      <c r="F2172" s="820" t="b">
        <v>0</v>
      </c>
      <c r="G2172" s="820" t="b">
        <v>0</v>
      </c>
      <c r="H2172" s="820" t="b">
        <v>0</v>
      </c>
      <c r="I2172" s="820">
        <v>1</v>
      </c>
      <c r="J2172" s="820">
        <v>60</v>
      </c>
      <c r="K2172" s="820" t="s">
        <v>8454</v>
      </c>
      <c r="L2172" s="822" t="s">
        <v>22090</v>
      </c>
    </row>
    <row r="2173" spans="1:12" x14ac:dyDescent="0.25">
      <c r="A2173" s="822" t="s">
        <v>18172</v>
      </c>
      <c r="B2173" s="824" t="s">
        <v>22093</v>
      </c>
      <c r="C2173" s="820" t="b">
        <v>1</v>
      </c>
      <c r="D2173" s="820" t="b">
        <v>1</v>
      </c>
      <c r="E2173" s="820" t="b">
        <v>0</v>
      </c>
      <c r="F2173" s="820" t="b">
        <v>0</v>
      </c>
      <c r="G2173" s="820" t="b">
        <v>0</v>
      </c>
      <c r="H2173" s="820" t="b">
        <v>0</v>
      </c>
      <c r="I2173" s="820">
        <v>1</v>
      </c>
      <c r="J2173" s="820">
        <v>3</v>
      </c>
      <c r="K2173" s="820" t="s">
        <v>8454</v>
      </c>
      <c r="L2173" s="822" t="s">
        <v>22094</v>
      </c>
    </row>
    <row r="2174" spans="1:12" x14ac:dyDescent="0.25">
      <c r="A2174" s="822" t="s">
        <v>18173</v>
      </c>
      <c r="B2174" s="824" t="s">
        <v>18140</v>
      </c>
      <c r="C2174" s="820" t="b">
        <v>1</v>
      </c>
      <c r="D2174" s="820" t="b">
        <v>1</v>
      </c>
      <c r="E2174" s="820" t="b">
        <v>0</v>
      </c>
      <c r="F2174" s="820" t="b">
        <v>0</v>
      </c>
      <c r="G2174" s="820" t="b">
        <v>0</v>
      </c>
      <c r="H2174" s="820" t="b">
        <v>0</v>
      </c>
      <c r="I2174" s="820">
        <v>1</v>
      </c>
      <c r="J2174" s="820">
        <v>1</v>
      </c>
      <c r="K2174" s="820" t="s">
        <v>8454</v>
      </c>
      <c r="L2174" s="822" t="s">
        <v>20159</v>
      </c>
    </row>
    <row r="2175" spans="1:12" x14ac:dyDescent="0.25">
      <c r="A2175" s="822" t="s">
        <v>18174</v>
      </c>
      <c r="B2175" s="824" t="s">
        <v>18175</v>
      </c>
      <c r="C2175" s="820" t="b">
        <v>1</v>
      </c>
      <c r="D2175" s="820" t="b">
        <v>1</v>
      </c>
      <c r="E2175" s="820" t="b">
        <v>0</v>
      </c>
      <c r="F2175" s="820" t="b">
        <v>0</v>
      </c>
      <c r="G2175" s="820" t="b">
        <v>0</v>
      </c>
      <c r="H2175" s="820" t="b">
        <v>0</v>
      </c>
      <c r="I2175" s="820">
        <v>1</v>
      </c>
      <c r="J2175" s="820">
        <v>1</v>
      </c>
      <c r="K2175" s="820" t="s">
        <v>8454</v>
      </c>
      <c r="L2175" s="822" t="s">
        <v>20165</v>
      </c>
    </row>
    <row r="2176" spans="1:12" x14ac:dyDescent="0.25">
      <c r="A2176" s="822" t="s">
        <v>18176</v>
      </c>
      <c r="B2176" s="824" t="s">
        <v>18177</v>
      </c>
      <c r="C2176" s="820" t="b">
        <v>1</v>
      </c>
      <c r="D2176" s="820" t="b">
        <v>1</v>
      </c>
      <c r="E2176" s="820" t="b">
        <v>0</v>
      </c>
      <c r="F2176" s="820" t="b">
        <v>0</v>
      </c>
      <c r="G2176" s="820" t="b">
        <v>0</v>
      </c>
      <c r="H2176" s="820" t="b">
        <v>0</v>
      </c>
      <c r="I2176" s="820">
        <v>1</v>
      </c>
      <c r="J2176" s="820">
        <v>1</v>
      </c>
      <c r="K2176" s="820" t="s">
        <v>8454</v>
      </c>
      <c r="L2176" s="822" t="s">
        <v>20166</v>
      </c>
    </row>
    <row r="2177" spans="1:12" x14ac:dyDescent="0.25">
      <c r="A2177" s="822" t="s">
        <v>18178</v>
      </c>
      <c r="B2177" s="824" t="s">
        <v>18096</v>
      </c>
      <c r="C2177" s="820" t="b">
        <v>1</v>
      </c>
      <c r="D2177" s="820" t="b">
        <v>1</v>
      </c>
      <c r="E2177" s="820" t="b">
        <v>0</v>
      </c>
      <c r="F2177" s="820" t="b">
        <v>0</v>
      </c>
      <c r="G2177" s="820" t="b">
        <v>0</v>
      </c>
      <c r="H2177" s="820" t="b">
        <v>0</v>
      </c>
      <c r="I2177" s="820">
        <v>1</v>
      </c>
      <c r="J2177" s="820">
        <v>5</v>
      </c>
      <c r="K2177" s="820" t="s">
        <v>8454</v>
      </c>
      <c r="L2177" s="822" t="s">
        <v>20140</v>
      </c>
    </row>
    <row r="2178" spans="1:12" x14ac:dyDescent="0.25">
      <c r="A2178" s="822" t="s">
        <v>18179</v>
      </c>
      <c r="B2178" s="824" t="s">
        <v>18098</v>
      </c>
      <c r="C2178" s="820" t="b">
        <v>1</v>
      </c>
      <c r="D2178" s="820" t="b">
        <v>1</v>
      </c>
      <c r="E2178" s="820" t="b">
        <v>0</v>
      </c>
      <c r="F2178" s="820" t="b">
        <v>0</v>
      </c>
      <c r="G2178" s="820" t="b">
        <v>0</v>
      </c>
      <c r="H2178" s="820" t="b">
        <v>0</v>
      </c>
      <c r="I2178" s="820">
        <v>1</v>
      </c>
      <c r="J2178" s="820">
        <v>1</v>
      </c>
      <c r="K2178" s="820" t="s">
        <v>8454</v>
      </c>
      <c r="L2178" s="822" t="s">
        <v>20141</v>
      </c>
    </row>
    <row r="2179" spans="1:12" x14ac:dyDescent="0.25">
      <c r="A2179" s="822" t="s">
        <v>18180</v>
      </c>
      <c r="B2179" s="824" t="s">
        <v>18100</v>
      </c>
      <c r="C2179" s="820" t="b">
        <v>1</v>
      </c>
      <c r="D2179" s="820" t="b">
        <v>1</v>
      </c>
      <c r="E2179" s="820" t="b">
        <v>0</v>
      </c>
      <c r="F2179" s="820" t="b">
        <v>0</v>
      </c>
      <c r="G2179" s="820" t="b">
        <v>0</v>
      </c>
      <c r="H2179" s="820" t="b">
        <v>0</v>
      </c>
      <c r="I2179" s="820">
        <v>1</v>
      </c>
      <c r="J2179" s="820">
        <v>1</v>
      </c>
      <c r="K2179" s="820" t="s">
        <v>8454</v>
      </c>
      <c r="L2179" s="822" t="s">
        <v>20142</v>
      </c>
    </row>
    <row r="2180" spans="1:12" x14ac:dyDescent="0.25">
      <c r="A2180" s="822" t="s">
        <v>18181</v>
      </c>
      <c r="B2180" s="824" t="s">
        <v>18102</v>
      </c>
      <c r="C2180" s="820" t="b">
        <v>1</v>
      </c>
      <c r="D2180" s="820" t="b">
        <v>1</v>
      </c>
      <c r="E2180" s="820" t="b">
        <v>0</v>
      </c>
      <c r="F2180" s="820" t="b">
        <v>0</v>
      </c>
      <c r="G2180" s="820" t="b">
        <v>0</v>
      </c>
      <c r="H2180" s="820" t="b">
        <v>0</v>
      </c>
      <c r="I2180" s="820">
        <v>1</v>
      </c>
      <c r="J2180" s="820">
        <v>5</v>
      </c>
      <c r="K2180" s="820" t="s">
        <v>8454</v>
      </c>
      <c r="L2180" s="822" t="s">
        <v>20143</v>
      </c>
    </row>
    <row r="2181" spans="1:12" x14ac:dyDescent="0.25">
      <c r="A2181" s="822" t="s">
        <v>22511</v>
      </c>
      <c r="B2181" s="824" t="s">
        <v>18104</v>
      </c>
      <c r="C2181" s="820" t="b">
        <v>1</v>
      </c>
      <c r="D2181" s="820" t="b">
        <v>1</v>
      </c>
      <c r="E2181" s="820" t="b">
        <v>0</v>
      </c>
      <c r="F2181" s="820" t="b">
        <v>0</v>
      </c>
      <c r="G2181" s="820" t="b">
        <v>0</v>
      </c>
      <c r="H2181" s="820" t="b">
        <v>0</v>
      </c>
      <c r="I2181" s="820">
        <v>1</v>
      </c>
      <c r="J2181" s="820">
        <v>5</v>
      </c>
      <c r="K2181" s="820" t="s">
        <v>8454</v>
      </c>
      <c r="L2181" s="822" t="s">
        <v>20144</v>
      </c>
    </row>
    <row r="2182" spans="1:12" x14ac:dyDescent="0.25">
      <c r="A2182" s="822" t="s">
        <v>18182</v>
      </c>
      <c r="B2182" s="824" t="s">
        <v>18106</v>
      </c>
      <c r="C2182" s="820" t="b">
        <v>1</v>
      </c>
      <c r="D2182" s="820" t="b">
        <v>1</v>
      </c>
      <c r="E2182" s="820" t="b">
        <v>0</v>
      </c>
      <c r="F2182" s="820" t="b">
        <v>0</v>
      </c>
      <c r="G2182" s="820" t="b">
        <v>0</v>
      </c>
      <c r="H2182" s="820" t="b">
        <v>0</v>
      </c>
      <c r="I2182" s="820">
        <v>1</v>
      </c>
      <c r="J2182" s="820">
        <v>35</v>
      </c>
      <c r="K2182" s="820" t="s">
        <v>8454</v>
      </c>
      <c r="L2182" s="822" t="s">
        <v>20145</v>
      </c>
    </row>
    <row r="2183" spans="1:12" x14ac:dyDescent="0.25">
      <c r="A2183" s="822" t="s">
        <v>18183</v>
      </c>
      <c r="B2183" s="824" t="s">
        <v>18108</v>
      </c>
      <c r="C2183" s="820" t="b">
        <v>1</v>
      </c>
      <c r="D2183" s="820" t="b">
        <v>1</v>
      </c>
      <c r="E2183" s="820" t="b">
        <v>0</v>
      </c>
      <c r="F2183" s="820" t="b">
        <v>0</v>
      </c>
      <c r="G2183" s="820" t="b">
        <v>0</v>
      </c>
      <c r="H2183" s="820" t="b">
        <v>0</v>
      </c>
      <c r="I2183" s="820">
        <v>1</v>
      </c>
      <c r="J2183" s="820">
        <v>2</v>
      </c>
      <c r="K2183" s="820" t="s">
        <v>8454</v>
      </c>
      <c r="L2183" s="822" t="s">
        <v>20146</v>
      </c>
    </row>
    <row r="2184" spans="1:12" x14ac:dyDescent="0.25">
      <c r="A2184" s="822" t="s">
        <v>18184</v>
      </c>
      <c r="B2184" s="824" t="s">
        <v>18185</v>
      </c>
      <c r="C2184" s="820" t="b">
        <v>1</v>
      </c>
      <c r="D2184" s="820" t="b">
        <v>1</v>
      </c>
      <c r="E2184" s="820" t="b">
        <v>0</v>
      </c>
      <c r="F2184" s="820" t="b">
        <v>0</v>
      </c>
      <c r="G2184" s="820" t="b">
        <v>0</v>
      </c>
      <c r="H2184" s="820" t="b">
        <v>0</v>
      </c>
      <c r="I2184" s="820">
        <v>1</v>
      </c>
      <c r="J2184" s="820">
        <v>4</v>
      </c>
      <c r="K2184" s="820" t="s">
        <v>8454</v>
      </c>
      <c r="L2184" s="822" t="s">
        <v>20167</v>
      </c>
    </row>
    <row r="2185" spans="1:12" x14ac:dyDescent="0.25">
      <c r="A2185" s="822" t="s">
        <v>18186</v>
      </c>
      <c r="B2185" s="824" t="s">
        <v>18187</v>
      </c>
      <c r="C2185" s="820" t="b">
        <v>1</v>
      </c>
      <c r="D2185" s="820" t="b">
        <v>1</v>
      </c>
      <c r="E2185" s="820" t="b">
        <v>0</v>
      </c>
      <c r="F2185" s="820" t="b">
        <v>0</v>
      </c>
      <c r="G2185" s="820" t="b">
        <v>0</v>
      </c>
      <c r="H2185" s="820" t="b">
        <v>0</v>
      </c>
      <c r="I2185" s="820">
        <v>1</v>
      </c>
      <c r="J2185" s="820">
        <v>4</v>
      </c>
      <c r="K2185" s="820" t="s">
        <v>8454</v>
      </c>
      <c r="L2185" s="822" t="s">
        <v>20168</v>
      </c>
    </row>
    <row r="2186" spans="1:12" x14ac:dyDescent="0.25">
      <c r="A2186" s="822" t="s">
        <v>18188</v>
      </c>
      <c r="B2186" s="824" t="s">
        <v>18189</v>
      </c>
      <c r="C2186" s="820" t="b">
        <v>1</v>
      </c>
      <c r="D2186" s="820" t="b">
        <v>1</v>
      </c>
      <c r="E2186" s="820" t="b">
        <v>0</v>
      </c>
      <c r="F2186" s="820" t="b">
        <v>0</v>
      </c>
      <c r="G2186" s="820" t="b">
        <v>0</v>
      </c>
      <c r="H2186" s="820" t="b">
        <v>0</v>
      </c>
      <c r="I2186" s="820">
        <v>1</v>
      </c>
      <c r="J2186" s="820">
        <v>1</v>
      </c>
      <c r="K2186" s="820" t="s">
        <v>8454</v>
      </c>
      <c r="L2186" s="822" t="s">
        <v>20169</v>
      </c>
    </row>
    <row r="2187" spans="1:12" x14ac:dyDescent="0.25">
      <c r="A2187" s="822" t="s">
        <v>18190</v>
      </c>
      <c r="B2187" s="824" t="s">
        <v>18114</v>
      </c>
      <c r="C2187" s="820" t="b">
        <v>1</v>
      </c>
      <c r="D2187" s="820" t="b">
        <v>1</v>
      </c>
      <c r="E2187" s="820" t="b">
        <v>0</v>
      </c>
      <c r="F2187" s="820" t="b">
        <v>0</v>
      </c>
      <c r="G2187" s="820" t="b">
        <v>0</v>
      </c>
      <c r="H2187" s="820" t="b">
        <v>0</v>
      </c>
      <c r="I2187" s="820">
        <v>1</v>
      </c>
      <c r="J2187" s="820">
        <v>20</v>
      </c>
      <c r="K2187" s="820" t="s">
        <v>8454</v>
      </c>
      <c r="L2187" s="822" t="s">
        <v>20149</v>
      </c>
    </row>
    <row r="2188" spans="1:12" x14ac:dyDescent="0.25">
      <c r="A2188" s="822" t="s">
        <v>18191</v>
      </c>
      <c r="B2188" s="824" t="s">
        <v>18116</v>
      </c>
      <c r="C2188" s="820" t="b">
        <v>1</v>
      </c>
      <c r="D2188" s="820" t="b">
        <v>1</v>
      </c>
      <c r="E2188" s="820" t="b">
        <v>0</v>
      </c>
      <c r="F2188" s="820" t="b">
        <v>0</v>
      </c>
      <c r="G2188" s="820" t="b">
        <v>0</v>
      </c>
      <c r="H2188" s="820" t="b">
        <v>0</v>
      </c>
      <c r="I2188" s="820">
        <v>1</v>
      </c>
      <c r="J2188" s="820">
        <v>5</v>
      </c>
      <c r="K2188" s="820" t="s">
        <v>8454</v>
      </c>
      <c r="L2188" s="822" t="s">
        <v>20150</v>
      </c>
    </row>
    <row r="2189" spans="1:12" x14ac:dyDescent="0.25">
      <c r="A2189" s="822" t="s">
        <v>18192</v>
      </c>
      <c r="B2189" s="824" t="s">
        <v>18118</v>
      </c>
      <c r="C2189" s="820" t="b">
        <v>1</v>
      </c>
      <c r="D2189" s="820" t="b">
        <v>1</v>
      </c>
      <c r="E2189" s="820" t="b">
        <v>0</v>
      </c>
      <c r="F2189" s="820" t="b">
        <v>0</v>
      </c>
      <c r="G2189" s="820" t="b">
        <v>0</v>
      </c>
      <c r="H2189" s="820" t="b">
        <v>0</v>
      </c>
      <c r="I2189" s="820">
        <v>1</v>
      </c>
      <c r="J2189" s="820">
        <v>5</v>
      </c>
      <c r="K2189" s="820" t="s">
        <v>8454</v>
      </c>
      <c r="L2189" s="822" t="s">
        <v>20151</v>
      </c>
    </row>
    <row r="2190" spans="1:12" x14ac:dyDescent="0.25">
      <c r="A2190" s="822" t="s">
        <v>18193</v>
      </c>
      <c r="B2190" s="824" t="s">
        <v>18120</v>
      </c>
      <c r="C2190" s="820" t="b">
        <v>1</v>
      </c>
      <c r="D2190" s="820" t="b">
        <v>1</v>
      </c>
      <c r="E2190" s="820" t="b">
        <v>0</v>
      </c>
      <c r="F2190" s="820" t="b">
        <v>0</v>
      </c>
      <c r="G2190" s="820" t="b">
        <v>0</v>
      </c>
      <c r="H2190" s="820" t="b">
        <v>0</v>
      </c>
      <c r="I2190" s="820">
        <v>1</v>
      </c>
      <c r="J2190" s="820">
        <v>4</v>
      </c>
      <c r="K2190" s="820" t="s">
        <v>8454</v>
      </c>
      <c r="L2190" s="822" t="s">
        <v>20152</v>
      </c>
    </row>
    <row r="2191" spans="1:12" x14ac:dyDescent="0.25">
      <c r="A2191" s="822" t="s">
        <v>18194</v>
      </c>
      <c r="B2191" s="824" t="s">
        <v>18122</v>
      </c>
      <c r="C2191" s="820" t="b">
        <v>1</v>
      </c>
      <c r="D2191" s="820" t="b">
        <v>1</v>
      </c>
      <c r="E2191" s="820" t="b">
        <v>0</v>
      </c>
      <c r="F2191" s="820" t="b">
        <v>0</v>
      </c>
      <c r="G2191" s="820" t="b">
        <v>0</v>
      </c>
      <c r="H2191" s="820" t="b">
        <v>0</v>
      </c>
      <c r="I2191" s="820">
        <v>1</v>
      </c>
      <c r="J2191" s="820">
        <v>4</v>
      </c>
      <c r="K2191" s="820" t="s">
        <v>8454</v>
      </c>
      <c r="L2191" s="822" t="s">
        <v>20153</v>
      </c>
    </row>
    <row r="2192" spans="1:12" x14ac:dyDescent="0.25">
      <c r="A2192" s="822" t="s">
        <v>18195</v>
      </c>
      <c r="B2192" s="824" t="s">
        <v>18124</v>
      </c>
      <c r="C2192" s="820" t="b">
        <v>1</v>
      </c>
      <c r="D2192" s="820" t="b">
        <v>1</v>
      </c>
      <c r="E2192" s="820" t="b">
        <v>0</v>
      </c>
      <c r="F2192" s="820" t="b">
        <v>0</v>
      </c>
      <c r="G2192" s="820" t="b">
        <v>0</v>
      </c>
      <c r="H2192" s="820" t="b">
        <v>0</v>
      </c>
      <c r="I2192" s="820">
        <v>1</v>
      </c>
      <c r="J2192" s="820">
        <v>4</v>
      </c>
      <c r="K2192" s="820" t="s">
        <v>8454</v>
      </c>
      <c r="L2192" s="822" t="s">
        <v>20154</v>
      </c>
    </row>
    <row r="2193" spans="1:12" x14ac:dyDescent="0.25">
      <c r="A2193" s="822" t="s">
        <v>18196</v>
      </c>
      <c r="B2193" s="824" t="s">
        <v>18126</v>
      </c>
      <c r="C2193" s="820" t="b">
        <v>1</v>
      </c>
      <c r="D2193" s="820" t="b">
        <v>1</v>
      </c>
      <c r="E2193" s="820" t="b">
        <v>0</v>
      </c>
      <c r="F2193" s="820" t="b">
        <v>0</v>
      </c>
      <c r="G2193" s="820" t="b">
        <v>0</v>
      </c>
      <c r="H2193" s="820" t="b">
        <v>0</v>
      </c>
      <c r="I2193" s="820">
        <v>1</v>
      </c>
      <c r="J2193" s="820">
        <v>35</v>
      </c>
      <c r="K2193" s="820" t="s">
        <v>8454</v>
      </c>
      <c r="L2193" s="822" t="s">
        <v>20155</v>
      </c>
    </row>
    <row r="2194" spans="1:12" x14ac:dyDescent="0.25">
      <c r="A2194" s="822" t="s">
        <v>18197</v>
      </c>
      <c r="B2194" s="824" t="s">
        <v>18198</v>
      </c>
      <c r="C2194" s="820" t="b">
        <v>1</v>
      </c>
      <c r="D2194" s="820" t="b">
        <v>1</v>
      </c>
      <c r="E2194" s="820" t="b">
        <v>0</v>
      </c>
      <c r="F2194" s="820" t="b">
        <v>0</v>
      </c>
      <c r="G2194" s="820" t="b">
        <v>0</v>
      </c>
      <c r="H2194" s="820" t="b">
        <v>0</v>
      </c>
      <c r="I2194" s="820">
        <v>1</v>
      </c>
      <c r="J2194" s="820">
        <v>4</v>
      </c>
      <c r="K2194" s="820" t="s">
        <v>8454</v>
      </c>
      <c r="L2194" s="822" t="s">
        <v>20170</v>
      </c>
    </row>
    <row r="2195" spans="1:12" x14ac:dyDescent="0.25">
      <c r="A2195" s="822" t="s">
        <v>18199</v>
      </c>
      <c r="B2195" s="824" t="s">
        <v>18200</v>
      </c>
      <c r="C2195" s="820" t="b">
        <v>1</v>
      </c>
      <c r="D2195" s="820" t="b">
        <v>1</v>
      </c>
      <c r="E2195" s="820" t="b">
        <v>0</v>
      </c>
      <c r="F2195" s="820" t="b">
        <v>0</v>
      </c>
      <c r="G2195" s="820" t="b">
        <v>0</v>
      </c>
      <c r="H2195" s="820" t="b">
        <v>0</v>
      </c>
      <c r="I2195" s="820">
        <v>1</v>
      </c>
      <c r="J2195" s="820">
        <v>4</v>
      </c>
      <c r="K2195" s="820" t="s">
        <v>8454</v>
      </c>
      <c r="L2195" s="822" t="s">
        <v>20171</v>
      </c>
    </row>
    <row r="2196" spans="1:12" x14ac:dyDescent="0.25">
      <c r="A2196" s="822" t="s">
        <v>18201</v>
      </c>
      <c r="B2196" s="824" t="s">
        <v>18140</v>
      </c>
      <c r="C2196" s="820" t="b">
        <v>1</v>
      </c>
      <c r="D2196" s="820" t="b">
        <v>1</v>
      </c>
      <c r="E2196" s="820" t="b">
        <v>0</v>
      </c>
      <c r="F2196" s="820" t="b">
        <v>0</v>
      </c>
      <c r="G2196" s="820" t="b">
        <v>0</v>
      </c>
      <c r="H2196" s="820" t="b">
        <v>0</v>
      </c>
      <c r="I2196" s="820">
        <v>1</v>
      </c>
      <c r="J2196" s="820">
        <v>1</v>
      </c>
      <c r="K2196" s="820" t="s">
        <v>8454</v>
      </c>
      <c r="L2196" s="822" t="s">
        <v>20159</v>
      </c>
    </row>
    <row r="2197" spans="1:12" x14ac:dyDescent="0.25">
      <c r="A2197" s="822" t="s">
        <v>18202</v>
      </c>
      <c r="B2197" s="824" t="s">
        <v>18203</v>
      </c>
      <c r="C2197" s="820" t="b">
        <v>1</v>
      </c>
      <c r="D2197" s="820" t="b">
        <v>1</v>
      </c>
      <c r="E2197" s="820" t="b">
        <v>0</v>
      </c>
      <c r="F2197" s="820" t="b">
        <v>0</v>
      </c>
      <c r="G2197" s="820" t="b">
        <v>0</v>
      </c>
      <c r="H2197" s="820" t="b">
        <v>0</v>
      </c>
      <c r="I2197" s="820">
        <v>1</v>
      </c>
      <c r="J2197" s="820">
        <v>1</v>
      </c>
      <c r="K2197" s="820" t="s">
        <v>8454</v>
      </c>
      <c r="L2197" s="822" t="s">
        <v>20172</v>
      </c>
    </row>
    <row r="2198" spans="1:12" x14ac:dyDescent="0.25">
      <c r="A2198" s="822" t="s">
        <v>18204</v>
      </c>
      <c r="B2198" s="824" t="s">
        <v>18205</v>
      </c>
      <c r="C2198" s="820" t="b">
        <v>1</v>
      </c>
      <c r="D2198" s="820" t="b">
        <v>1</v>
      </c>
      <c r="E2198" s="820" t="b">
        <v>0</v>
      </c>
      <c r="F2198" s="820" t="b">
        <v>0</v>
      </c>
      <c r="G2198" s="820" t="b">
        <v>0</v>
      </c>
      <c r="H2198" s="820" t="b">
        <v>0</v>
      </c>
      <c r="I2198" s="820">
        <v>1</v>
      </c>
      <c r="J2198" s="820">
        <v>1</v>
      </c>
      <c r="K2198" s="820" t="s">
        <v>8454</v>
      </c>
      <c r="L2198" s="822" t="s">
        <v>20173</v>
      </c>
    </row>
    <row r="2199" spans="1:12" x14ac:dyDescent="0.25">
      <c r="A2199" s="822" t="s">
        <v>18206</v>
      </c>
      <c r="B2199" s="824" t="s">
        <v>18096</v>
      </c>
      <c r="C2199" s="820" t="b">
        <v>1</v>
      </c>
      <c r="D2199" s="820" t="b">
        <v>1</v>
      </c>
      <c r="E2199" s="820" t="b">
        <v>0</v>
      </c>
      <c r="F2199" s="820" t="b">
        <v>0</v>
      </c>
      <c r="G2199" s="820" t="b">
        <v>0</v>
      </c>
      <c r="H2199" s="820" t="b">
        <v>0</v>
      </c>
      <c r="I2199" s="820">
        <v>1</v>
      </c>
      <c r="J2199" s="820">
        <v>5</v>
      </c>
      <c r="K2199" s="820" t="s">
        <v>8454</v>
      </c>
      <c r="L2199" s="822" t="s">
        <v>20140</v>
      </c>
    </row>
    <row r="2200" spans="1:12" x14ac:dyDescent="0.25">
      <c r="A2200" s="822" t="s">
        <v>18207</v>
      </c>
      <c r="B2200" s="824" t="s">
        <v>18098</v>
      </c>
      <c r="C2200" s="820" t="b">
        <v>1</v>
      </c>
      <c r="D2200" s="820" t="b">
        <v>1</v>
      </c>
      <c r="E2200" s="820" t="b">
        <v>0</v>
      </c>
      <c r="F2200" s="820" t="b">
        <v>0</v>
      </c>
      <c r="G2200" s="820" t="b">
        <v>0</v>
      </c>
      <c r="H2200" s="820" t="b">
        <v>0</v>
      </c>
      <c r="I2200" s="820">
        <v>1</v>
      </c>
      <c r="J2200" s="820">
        <v>1</v>
      </c>
      <c r="K2200" s="820" t="s">
        <v>8454</v>
      </c>
      <c r="L2200" s="822" t="s">
        <v>20141</v>
      </c>
    </row>
    <row r="2201" spans="1:12" x14ac:dyDescent="0.25">
      <c r="A2201" s="822" t="s">
        <v>18208</v>
      </c>
      <c r="B2201" s="824" t="s">
        <v>18100</v>
      </c>
      <c r="C2201" s="820" t="b">
        <v>1</v>
      </c>
      <c r="D2201" s="820" t="b">
        <v>1</v>
      </c>
      <c r="E2201" s="820" t="b">
        <v>0</v>
      </c>
      <c r="F2201" s="820" t="b">
        <v>0</v>
      </c>
      <c r="G2201" s="820" t="b">
        <v>0</v>
      </c>
      <c r="H2201" s="820" t="b">
        <v>0</v>
      </c>
      <c r="I2201" s="820">
        <v>1</v>
      </c>
      <c r="J2201" s="820">
        <v>1</v>
      </c>
      <c r="K2201" s="820" t="s">
        <v>8454</v>
      </c>
      <c r="L2201" s="822" t="s">
        <v>20142</v>
      </c>
    </row>
    <row r="2202" spans="1:12" x14ac:dyDescent="0.25">
      <c r="A2202" s="822" t="s">
        <v>18209</v>
      </c>
      <c r="B2202" s="824" t="s">
        <v>18102</v>
      </c>
      <c r="C2202" s="820" t="b">
        <v>1</v>
      </c>
      <c r="D2202" s="820" t="b">
        <v>1</v>
      </c>
      <c r="E2202" s="820" t="b">
        <v>0</v>
      </c>
      <c r="F2202" s="820" t="b">
        <v>0</v>
      </c>
      <c r="G2202" s="820" t="b">
        <v>0</v>
      </c>
      <c r="H2202" s="820" t="b">
        <v>0</v>
      </c>
      <c r="I2202" s="820">
        <v>1</v>
      </c>
      <c r="J2202" s="820">
        <v>5</v>
      </c>
      <c r="K2202" s="820" t="s">
        <v>8454</v>
      </c>
      <c r="L2202" s="822" t="s">
        <v>20143</v>
      </c>
    </row>
    <row r="2203" spans="1:12" x14ac:dyDescent="0.25">
      <c r="A2203" s="822" t="s">
        <v>18210</v>
      </c>
      <c r="B2203" s="824" t="s">
        <v>18104</v>
      </c>
      <c r="C2203" s="820" t="b">
        <v>1</v>
      </c>
      <c r="D2203" s="820" t="b">
        <v>1</v>
      </c>
      <c r="E2203" s="820" t="b">
        <v>0</v>
      </c>
      <c r="F2203" s="820" t="b">
        <v>0</v>
      </c>
      <c r="G2203" s="820" t="b">
        <v>0</v>
      </c>
      <c r="H2203" s="820" t="b">
        <v>0</v>
      </c>
      <c r="I2203" s="820">
        <v>1</v>
      </c>
      <c r="J2203" s="820">
        <v>5</v>
      </c>
      <c r="K2203" s="820" t="s">
        <v>8454</v>
      </c>
      <c r="L2203" s="822" t="s">
        <v>20144</v>
      </c>
    </row>
    <row r="2204" spans="1:12" x14ac:dyDescent="0.25">
      <c r="A2204" s="822" t="s">
        <v>18211</v>
      </c>
      <c r="B2204" s="824" t="s">
        <v>18106</v>
      </c>
      <c r="C2204" s="820" t="b">
        <v>1</v>
      </c>
      <c r="D2204" s="820" t="b">
        <v>1</v>
      </c>
      <c r="E2204" s="820" t="b">
        <v>0</v>
      </c>
      <c r="F2204" s="820" t="b">
        <v>0</v>
      </c>
      <c r="G2204" s="820" t="b">
        <v>0</v>
      </c>
      <c r="H2204" s="820" t="b">
        <v>0</v>
      </c>
      <c r="I2204" s="820">
        <v>1</v>
      </c>
      <c r="J2204" s="820">
        <v>35</v>
      </c>
      <c r="K2204" s="820" t="s">
        <v>8454</v>
      </c>
      <c r="L2204" s="822" t="s">
        <v>20145</v>
      </c>
    </row>
    <row r="2205" spans="1:12" x14ac:dyDescent="0.25">
      <c r="A2205" s="822" t="s">
        <v>18212</v>
      </c>
      <c r="B2205" s="824" t="s">
        <v>18108</v>
      </c>
      <c r="C2205" s="820" t="b">
        <v>1</v>
      </c>
      <c r="D2205" s="820" t="b">
        <v>1</v>
      </c>
      <c r="E2205" s="820" t="b">
        <v>0</v>
      </c>
      <c r="F2205" s="820" t="b">
        <v>0</v>
      </c>
      <c r="G2205" s="820" t="b">
        <v>0</v>
      </c>
      <c r="H2205" s="820" t="b">
        <v>0</v>
      </c>
      <c r="I2205" s="820">
        <v>1</v>
      </c>
      <c r="J2205" s="820">
        <v>2</v>
      </c>
      <c r="K2205" s="820" t="s">
        <v>8454</v>
      </c>
      <c r="L2205" s="822" t="s">
        <v>20146</v>
      </c>
    </row>
    <row r="2206" spans="1:12" x14ac:dyDescent="0.25">
      <c r="A2206" s="822" t="s">
        <v>18213</v>
      </c>
      <c r="B2206" s="824" t="s">
        <v>18214</v>
      </c>
      <c r="C2206" s="820" t="b">
        <v>1</v>
      </c>
      <c r="D2206" s="820" t="b">
        <v>1</v>
      </c>
      <c r="E2206" s="820" t="b">
        <v>0</v>
      </c>
      <c r="F2206" s="820" t="b">
        <v>0</v>
      </c>
      <c r="G2206" s="820" t="b">
        <v>0</v>
      </c>
      <c r="H2206" s="820" t="b">
        <v>0</v>
      </c>
      <c r="I2206" s="820">
        <v>1</v>
      </c>
      <c r="J2206" s="820">
        <v>5</v>
      </c>
      <c r="K2206" s="820" t="s">
        <v>8454</v>
      </c>
      <c r="L2206" s="822" t="s">
        <v>20174</v>
      </c>
    </row>
    <row r="2207" spans="1:12" x14ac:dyDescent="0.25">
      <c r="A2207" s="822" t="s">
        <v>18215</v>
      </c>
      <c r="B2207" s="824" t="s">
        <v>18216</v>
      </c>
      <c r="C2207" s="820" t="b">
        <v>1</v>
      </c>
      <c r="D2207" s="820" t="b">
        <v>1</v>
      </c>
      <c r="E2207" s="820" t="b">
        <v>0</v>
      </c>
      <c r="F2207" s="820" t="b">
        <v>0</v>
      </c>
      <c r="G2207" s="820" t="b">
        <v>0</v>
      </c>
      <c r="H2207" s="820" t="b">
        <v>0</v>
      </c>
      <c r="I2207" s="820">
        <v>1</v>
      </c>
      <c r="J2207" s="820">
        <v>4</v>
      </c>
      <c r="K2207" s="820" t="s">
        <v>8454</v>
      </c>
      <c r="L2207" s="822" t="s">
        <v>20175</v>
      </c>
    </row>
    <row r="2208" spans="1:12" x14ac:dyDescent="0.25">
      <c r="A2208" s="822" t="s">
        <v>18217</v>
      </c>
      <c r="B2208" s="824" t="s">
        <v>18218</v>
      </c>
      <c r="C2208" s="820" t="b">
        <v>1</v>
      </c>
      <c r="D2208" s="820" t="b">
        <v>1</v>
      </c>
      <c r="E2208" s="820" t="b">
        <v>0</v>
      </c>
      <c r="F2208" s="820" t="b">
        <v>0</v>
      </c>
      <c r="G2208" s="820" t="b">
        <v>0</v>
      </c>
      <c r="H2208" s="820" t="b">
        <v>0</v>
      </c>
      <c r="I2208" s="820">
        <v>1</v>
      </c>
      <c r="J2208" s="820">
        <v>1</v>
      </c>
      <c r="K2208" s="820" t="s">
        <v>8454</v>
      </c>
      <c r="L2208" s="822" t="s">
        <v>20176</v>
      </c>
    </row>
    <row r="2209" spans="1:12" x14ac:dyDescent="0.25">
      <c r="A2209" s="822" t="s">
        <v>18219</v>
      </c>
      <c r="B2209" s="824" t="s">
        <v>18114</v>
      </c>
      <c r="C2209" s="820" t="b">
        <v>1</v>
      </c>
      <c r="D2209" s="820" t="b">
        <v>1</v>
      </c>
      <c r="E2209" s="820" t="b">
        <v>0</v>
      </c>
      <c r="F2209" s="820" t="b">
        <v>0</v>
      </c>
      <c r="G2209" s="820" t="b">
        <v>0</v>
      </c>
      <c r="H2209" s="820" t="b">
        <v>0</v>
      </c>
      <c r="I2209" s="820">
        <v>1</v>
      </c>
      <c r="J2209" s="820">
        <v>20</v>
      </c>
      <c r="K2209" s="820" t="s">
        <v>8454</v>
      </c>
      <c r="L2209" s="822" t="s">
        <v>20149</v>
      </c>
    </row>
    <row r="2210" spans="1:12" x14ac:dyDescent="0.25">
      <c r="A2210" s="822" t="s">
        <v>18220</v>
      </c>
      <c r="B2210" s="824" t="s">
        <v>18116</v>
      </c>
      <c r="C2210" s="820" t="b">
        <v>1</v>
      </c>
      <c r="D2210" s="820" t="b">
        <v>1</v>
      </c>
      <c r="E2210" s="820" t="b">
        <v>0</v>
      </c>
      <c r="F2210" s="820" t="b">
        <v>0</v>
      </c>
      <c r="G2210" s="820" t="b">
        <v>0</v>
      </c>
      <c r="H2210" s="820" t="b">
        <v>0</v>
      </c>
      <c r="I2210" s="820">
        <v>1</v>
      </c>
      <c r="J2210" s="820">
        <v>5</v>
      </c>
      <c r="K2210" s="820" t="s">
        <v>8454</v>
      </c>
      <c r="L2210" s="822" t="s">
        <v>20150</v>
      </c>
    </row>
    <row r="2211" spans="1:12" x14ac:dyDescent="0.25">
      <c r="A2211" s="822" t="s">
        <v>18221</v>
      </c>
      <c r="B2211" s="824" t="s">
        <v>18118</v>
      </c>
      <c r="C2211" s="820" t="b">
        <v>1</v>
      </c>
      <c r="D2211" s="820" t="b">
        <v>1</v>
      </c>
      <c r="E2211" s="820" t="b">
        <v>0</v>
      </c>
      <c r="F2211" s="820" t="b">
        <v>0</v>
      </c>
      <c r="G2211" s="820" t="b">
        <v>0</v>
      </c>
      <c r="H2211" s="820" t="b">
        <v>0</v>
      </c>
      <c r="I2211" s="820">
        <v>1</v>
      </c>
      <c r="J2211" s="820">
        <v>5</v>
      </c>
      <c r="K2211" s="820" t="s">
        <v>8454</v>
      </c>
      <c r="L2211" s="822" t="s">
        <v>20151</v>
      </c>
    </row>
    <row r="2212" spans="1:12" x14ac:dyDescent="0.25">
      <c r="A2212" s="822" t="s">
        <v>18222</v>
      </c>
      <c r="B2212" s="824" t="s">
        <v>18120</v>
      </c>
      <c r="C2212" s="820" t="b">
        <v>1</v>
      </c>
      <c r="D2212" s="820" t="b">
        <v>1</v>
      </c>
      <c r="E2212" s="820" t="b">
        <v>0</v>
      </c>
      <c r="F2212" s="820" t="b">
        <v>0</v>
      </c>
      <c r="G2212" s="820" t="b">
        <v>0</v>
      </c>
      <c r="H2212" s="820" t="b">
        <v>0</v>
      </c>
      <c r="I2212" s="820">
        <v>1</v>
      </c>
      <c r="J2212" s="820">
        <v>4</v>
      </c>
      <c r="K2212" s="820" t="s">
        <v>8454</v>
      </c>
      <c r="L2212" s="822" t="s">
        <v>20152</v>
      </c>
    </row>
    <row r="2213" spans="1:12" x14ac:dyDescent="0.25">
      <c r="A2213" s="822" t="s">
        <v>18223</v>
      </c>
      <c r="B2213" s="824" t="s">
        <v>18122</v>
      </c>
      <c r="C2213" s="820" t="b">
        <v>1</v>
      </c>
      <c r="D2213" s="820" t="b">
        <v>1</v>
      </c>
      <c r="E2213" s="820" t="b">
        <v>0</v>
      </c>
      <c r="F2213" s="820" t="b">
        <v>0</v>
      </c>
      <c r="G2213" s="820" t="b">
        <v>0</v>
      </c>
      <c r="H2213" s="820" t="b">
        <v>0</v>
      </c>
      <c r="I2213" s="820">
        <v>1</v>
      </c>
      <c r="J2213" s="820">
        <v>4</v>
      </c>
      <c r="K2213" s="820" t="s">
        <v>8454</v>
      </c>
      <c r="L2213" s="822" t="s">
        <v>20153</v>
      </c>
    </row>
    <row r="2214" spans="1:12" x14ac:dyDescent="0.25">
      <c r="A2214" s="822" t="s">
        <v>18224</v>
      </c>
      <c r="B2214" s="824" t="s">
        <v>18124</v>
      </c>
      <c r="C2214" s="820" t="b">
        <v>1</v>
      </c>
      <c r="D2214" s="820" t="b">
        <v>1</v>
      </c>
      <c r="E2214" s="820" t="b">
        <v>0</v>
      </c>
      <c r="F2214" s="820" t="b">
        <v>0</v>
      </c>
      <c r="G2214" s="820" t="b">
        <v>0</v>
      </c>
      <c r="H2214" s="820" t="b">
        <v>0</v>
      </c>
      <c r="I2214" s="820">
        <v>1</v>
      </c>
      <c r="J2214" s="820">
        <v>4</v>
      </c>
      <c r="K2214" s="820" t="s">
        <v>8454</v>
      </c>
      <c r="L2214" s="822" t="s">
        <v>20154</v>
      </c>
    </row>
    <row r="2215" spans="1:12" x14ac:dyDescent="0.25">
      <c r="A2215" s="822" t="s">
        <v>18225</v>
      </c>
      <c r="B2215" s="824" t="s">
        <v>18126</v>
      </c>
      <c r="C2215" s="820" t="b">
        <v>1</v>
      </c>
      <c r="D2215" s="820" t="b">
        <v>1</v>
      </c>
      <c r="E2215" s="820" t="b">
        <v>0</v>
      </c>
      <c r="F2215" s="820" t="b">
        <v>0</v>
      </c>
      <c r="G2215" s="820" t="b">
        <v>0</v>
      </c>
      <c r="H2215" s="820" t="b">
        <v>0</v>
      </c>
      <c r="I2215" s="820">
        <v>1</v>
      </c>
      <c r="J2215" s="820">
        <v>35</v>
      </c>
      <c r="K2215" s="820" t="s">
        <v>8454</v>
      </c>
      <c r="L2215" s="822" t="s">
        <v>20155</v>
      </c>
    </row>
    <row r="2216" spans="1:12" x14ac:dyDescent="0.25">
      <c r="A2216" s="822" t="s">
        <v>18226</v>
      </c>
      <c r="B2216" s="824" t="s">
        <v>18227</v>
      </c>
      <c r="C2216" s="820" t="b">
        <v>1</v>
      </c>
      <c r="D2216" s="820" t="b">
        <v>1</v>
      </c>
      <c r="E2216" s="820" t="b">
        <v>0</v>
      </c>
      <c r="F2216" s="820" t="b">
        <v>0</v>
      </c>
      <c r="G2216" s="820" t="b">
        <v>0</v>
      </c>
      <c r="H2216" s="820" t="b">
        <v>0</v>
      </c>
      <c r="I2216" s="820">
        <v>1</v>
      </c>
      <c r="J2216" s="820">
        <v>5</v>
      </c>
      <c r="K2216" s="820" t="s">
        <v>8454</v>
      </c>
      <c r="L2216" s="822" t="s">
        <v>20177</v>
      </c>
    </row>
    <row r="2217" spans="1:12" x14ac:dyDescent="0.25">
      <c r="A2217" s="822" t="s">
        <v>18228</v>
      </c>
      <c r="B2217" s="824" t="s">
        <v>18229</v>
      </c>
      <c r="C2217" s="820" t="b">
        <v>1</v>
      </c>
      <c r="D2217" s="820" t="b">
        <v>1</v>
      </c>
      <c r="E2217" s="820" t="b">
        <v>0</v>
      </c>
      <c r="F2217" s="820" t="b">
        <v>0</v>
      </c>
      <c r="G2217" s="820" t="b">
        <v>0</v>
      </c>
      <c r="H2217" s="820" t="b">
        <v>0</v>
      </c>
      <c r="I2217" s="820">
        <v>1</v>
      </c>
      <c r="J2217" s="820">
        <v>4</v>
      </c>
      <c r="K2217" s="820" t="s">
        <v>8454</v>
      </c>
      <c r="L2217" s="822" t="s">
        <v>20178</v>
      </c>
    </row>
    <row r="2218" spans="1:12" x14ac:dyDescent="0.25">
      <c r="A2218" s="822" t="s">
        <v>18230</v>
      </c>
      <c r="B2218" s="824" t="s">
        <v>18140</v>
      </c>
      <c r="C2218" s="820" t="b">
        <v>1</v>
      </c>
      <c r="D2218" s="820" t="b">
        <v>1</v>
      </c>
      <c r="E2218" s="820" t="b">
        <v>0</v>
      </c>
      <c r="F2218" s="820" t="b">
        <v>0</v>
      </c>
      <c r="G2218" s="820" t="b">
        <v>0</v>
      </c>
      <c r="H2218" s="820" t="b">
        <v>0</v>
      </c>
      <c r="I2218" s="820">
        <v>1</v>
      </c>
      <c r="J2218" s="820">
        <v>1</v>
      </c>
      <c r="K2218" s="820" t="s">
        <v>8454</v>
      </c>
      <c r="L2218" s="822" t="s">
        <v>20159</v>
      </c>
    </row>
    <row r="2219" spans="1:12" x14ac:dyDescent="0.25">
      <c r="A2219" s="822" t="s">
        <v>18231</v>
      </c>
      <c r="B2219" s="824" t="s">
        <v>18232</v>
      </c>
      <c r="C2219" s="820" t="b">
        <v>1</v>
      </c>
      <c r="D2219" s="820" t="b">
        <v>1</v>
      </c>
      <c r="E2219" s="820" t="b">
        <v>0</v>
      </c>
      <c r="F2219" s="820" t="b">
        <v>0</v>
      </c>
      <c r="G2219" s="820" t="b">
        <v>0</v>
      </c>
      <c r="H2219" s="820" t="b">
        <v>0</v>
      </c>
      <c r="I2219" s="820">
        <v>1</v>
      </c>
      <c r="J2219" s="820">
        <v>1</v>
      </c>
      <c r="K2219" s="820" t="s">
        <v>8454</v>
      </c>
      <c r="L2219" s="822" t="s">
        <v>20179</v>
      </c>
    </row>
    <row r="2220" spans="1:12" x14ac:dyDescent="0.25">
      <c r="A2220" s="822" t="s">
        <v>18233</v>
      </c>
      <c r="B2220" s="824" t="s">
        <v>18234</v>
      </c>
      <c r="C2220" s="820" t="b">
        <v>1</v>
      </c>
      <c r="D2220" s="820" t="b">
        <v>1</v>
      </c>
      <c r="E2220" s="820" t="b">
        <v>0</v>
      </c>
      <c r="F2220" s="820" t="b">
        <v>0</v>
      </c>
      <c r="G2220" s="820" t="b">
        <v>0</v>
      </c>
      <c r="H2220" s="820" t="b">
        <v>0</v>
      </c>
      <c r="I2220" s="820">
        <v>1</v>
      </c>
      <c r="J2220" s="820">
        <v>1</v>
      </c>
      <c r="K2220" s="820" t="s">
        <v>8454</v>
      </c>
      <c r="L2220" s="822" t="s">
        <v>20180</v>
      </c>
    </row>
    <row r="2221" spans="1:12" x14ac:dyDescent="0.25">
      <c r="A2221" s="822" t="s">
        <v>18235</v>
      </c>
      <c r="B2221" s="824" t="s">
        <v>18096</v>
      </c>
      <c r="C2221" s="820" t="b">
        <v>1</v>
      </c>
      <c r="D2221" s="820" t="b">
        <v>1</v>
      </c>
      <c r="E2221" s="820" t="b">
        <v>0</v>
      </c>
      <c r="F2221" s="820" t="b">
        <v>0</v>
      </c>
      <c r="G2221" s="820" t="b">
        <v>0</v>
      </c>
      <c r="H2221" s="820" t="b">
        <v>0</v>
      </c>
      <c r="I2221" s="820">
        <v>1</v>
      </c>
      <c r="J2221" s="820">
        <v>5</v>
      </c>
      <c r="K2221" s="820" t="s">
        <v>8454</v>
      </c>
      <c r="L2221" s="822" t="s">
        <v>20140</v>
      </c>
    </row>
    <row r="2222" spans="1:12" x14ac:dyDescent="0.25">
      <c r="A2222" s="822" t="s">
        <v>18236</v>
      </c>
      <c r="B2222" s="824" t="s">
        <v>18098</v>
      </c>
      <c r="C2222" s="820" t="b">
        <v>1</v>
      </c>
      <c r="D2222" s="820" t="b">
        <v>1</v>
      </c>
      <c r="E2222" s="820" t="b">
        <v>0</v>
      </c>
      <c r="F2222" s="820" t="b">
        <v>0</v>
      </c>
      <c r="G2222" s="820" t="b">
        <v>0</v>
      </c>
      <c r="H2222" s="820" t="b">
        <v>0</v>
      </c>
      <c r="I2222" s="820">
        <v>1</v>
      </c>
      <c r="J2222" s="820">
        <v>1</v>
      </c>
      <c r="K2222" s="820" t="s">
        <v>8454</v>
      </c>
      <c r="L2222" s="822" t="s">
        <v>20141</v>
      </c>
    </row>
    <row r="2223" spans="1:12" x14ac:dyDescent="0.25">
      <c r="A2223" s="822" t="s">
        <v>18237</v>
      </c>
      <c r="B2223" s="824" t="s">
        <v>18100</v>
      </c>
      <c r="C2223" s="820" t="b">
        <v>1</v>
      </c>
      <c r="D2223" s="820" t="b">
        <v>1</v>
      </c>
      <c r="E2223" s="820" t="b">
        <v>0</v>
      </c>
      <c r="F2223" s="820" t="b">
        <v>0</v>
      </c>
      <c r="G2223" s="820" t="b">
        <v>0</v>
      </c>
      <c r="H2223" s="820" t="b">
        <v>0</v>
      </c>
      <c r="I2223" s="820">
        <v>1</v>
      </c>
      <c r="J2223" s="820">
        <v>1</v>
      </c>
      <c r="K2223" s="820" t="s">
        <v>8454</v>
      </c>
      <c r="L2223" s="822" t="s">
        <v>20142</v>
      </c>
    </row>
    <row r="2224" spans="1:12" x14ac:dyDescent="0.25">
      <c r="A2224" s="822" t="s">
        <v>18238</v>
      </c>
      <c r="B2224" s="824" t="s">
        <v>18102</v>
      </c>
      <c r="C2224" s="820" t="b">
        <v>1</v>
      </c>
      <c r="D2224" s="820" t="b">
        <v>1</v>
      </c>
      <c r="E2224" s="820" t="b">
        <v>0</v>
      </c>
      <c r="F2224" s="820" t="b">
        <v>0</v>
      </c>
      <c r="G2224" s="820" t="b">
        <v>0</v>
      </c>
      <c r="H2224" s="820" t="b">
        <v>0</v>
      </c>
      <c r="I2224" s="820">
        <v>1</v>
      </c>
      <c r="J2224" s="820">
        <v>5</v>
      </c>
      <c r="K2224" s="820" t="s">
        <v>8454</v>
      </c>
      <c r="L2224" s="822" t="s">
        <v>20143</v>
      </c>
    </row>
    <row r="2225" spans="1:12" x14ac:dyDescent="0.25">
      <c r="A2225" s="822" t="s">
        <v>18239</v>
      </c>
      <c r="B2225" s="824" t="s">
        <v>18104</v>
      </c>
      <c r="C2225" s="820" t="b">
        <v>1</v>
      </c>
      <c r="D2225" s="820" t="b">
        <v>1</v>
      </c>
      <c r="E2225" s="820" t="b">
        <v>0</v>
      </c>
      <c r="F2225" s="820" t="b">
        <v>0</v>
      </c>
      <c r="G2225" s="820" t="b">
        <v>0</v>
      </c>
      <c r="H2225" s="820" t="b">
        <v>0</v>
      </c>
      <c r="I2225" s="820">
        <v>1</v>
      </c>
      <c r="J2225" s="820">
        <v>5</v>
      </c>
      <c r="K2225" s="820" t="s">
        <v>8454</v>
      </c>
      <c r="L2225" s="822" t="s">
        <v>20144</v>
      </c>
    </row>
    <row r="2226" spans="1:12" x14ac:dyDescent="0.25">
      <c r="A2226" s="822" t="s">
        <v>18240</v>
      </c>
      <c r="B2226" s="824" t="s">
        <v>18106</v>
      </c>
      <c r="C2226" s="820" t="b">
        <v>1</v>
      </c>
      <c r="D2226" s="820" t="b">
        <v>1</v>
      </c>
      <c r="E2226" s="820" t="b">
        <v>0</v>
      </c>
      <c r="F2226" s="820" t="b">
        <v>0</v>
      </c>
      <c r="G2226" s="820" t="b">
        <v>0</v>
      </c>
      <c r="H2226" s="820" t="b">
        <v>0</v>
      </c>
      <c r="I2226" s="820">
        <v>1</v>
      </c>
      <c r="J2226" s="820">
        <v>35</v>
      </c>
      <c r="K2226" s="820" t="s">
        <v>8454</v>
      </c>
      <c r="L2226" s="822" t="s">
        <v>20145</v>
      </c>
    </row>
    <row r="2227" spans="1:12" x14ac:dyDescent="0.25">
      <c r="A2227" s="822" t="s">
        <v>18241</v>
      </c>
      <c r="B2227" s="824" t="s">
        <v>18108</v>
      </c>
      <c r="C2227" s="820" t="b">
        <v>1</v>
      </c>
      <c r="D2227" s="820" t="b">
        <v>1</v>
      </c>
      <c r="E2227" s="820" t="b">
        <v>0</v>
      </c>
      <c r="F2227" s="820" t="b">
        <v>0</v>
      </c>
      <c r="G2227" s="820" t="b">
        <v>0</v>
      </c>
      <c r="H2227" s="820" t="b">
        <v>0</v>
      </c>
      <c r="I2227" s="820">
        <v>1</v>
      </c>
      <c r="J2227" s="820">
        <v>2</v>
      </c>
      <c r="K2227" s="820" t="s">
        <v>8454</v>
      </c>
      <c r="L2227" s="822" t="s">
        <v>20146</v>
      </c>
    </row>
    <row r="2228" spans="1:12" x14ac:dyDescent="0.25">
      <c r="A2228" s="822" t="s">
        <v>18242</v>
      </c>
      <c r="B2228" s="824" t="s">
        <v>18243</v>
      </c>
      <c r="C2228" s="820" t="b">
        <v>1</v>
      </c>
      <c r="D2228" s="820" t="b">
        <v>1</v>
      </c>
      <c r="E2228" s="820" t="b">
        <v>0</v>
      </c>
      <c r="F2228" s="820" t="b">
        <v>0</v>
      </c>
      <c r="G2228" s="820" t="b">
        <v>0</v>
      </c>
      <c r="H2228" s="820" t="b">
        <v>0</v>
      </c>
      <c r="I2228" s="820">
        <v>1</v>
      </c>
      <c r="J2228" s="820">
        <v>3</v>
      </c>
      <c r="K2228" s="820" t="s">
        <v>8454</v>
      </c>
      <c r="L2228" s="822" t="s">
        <v>20181</v>
      </c>
    </row>
    <row r="2229" spans="1:12" x14ac:dyDescent="0.25">
      <c r="A2229" s="822" t="s">
        <v>18244</v>
      </c>
      <c r="B2229" s="824" t="s">
        <v>18245</v>
      </c>
      <c r="C2229" s="820" t="b">
        <v>1</v>
      </c>
      <c r="D2229" s="820" t="b">
        <v>1</v>
      </c>
      <c r="E2229" s="820" t="b">
        <v>0</v>
      </c>
      <c r="F2229" s="820" t="b">
        <v>0</v>
      </c>
      <c r="G2229" s="820" t="b">
        <v>0</v>
      </c>
      <c r="H2229" s="820" t="b">
        <v>0</v>
      </c>
      <c r="I2229" s="820">
        <v>1</v>
      </c>
      <c r="J2229" s="820">
        <v>1</v>
      </c>
      <c r="K2229" s="820" t="s">
        <v>8454</v>
      </c>
      <c r="L2229" s="822" t="s">
        <v>20182</v>
      </c>
    </row>
    <row r="2230" spans="1:12" x14ac:dyDescent="0.25">
      <c r="A2230" s="822" t="s">
        <v>18246</v>
      </c>
      <c r="B2230" s="824" t="s">
        <v>18114</v>
      </c>
      <c r="C2230" s="820" t="b">
        <v>1</v>
      </c>
      <c r="D2230" s="820" t="b">
        <v>1</v>
      </c>
      <c r="E2230" s="820" t="b">
        <v>0</v>
      </c>
      <c r="F2230" s="820" t="b">
        <v>0</v>
      </c>
      <c r="G2230" s="820" t="b">
        <v>0</v>
      </c>
      <c r="H2230" s="820" t="b">
        <v>0</v>
      </c>
      <c r="I2230" s="820">
        <v>1</v>
      </c>
      <c r="J2230" s="820">
        <v>20</v>
      </c>
      <c r="K2230" s="820" t="s">
        <v>8454</v>
      </c>
      <c r="L2230" s="822" t="s">
        <v>20149</v>
      </c>
    </row>
    <row r="2231" spans="1:12" x14ac:dyDescent="0.25">
      <c r="A2231" s="822" t="s">
        <v>18247</v>
      </c>
      <c r="B2231" s="824" t="s">
        <v>18116</v>
      </c>
      <c r="C2231" s="820" t="b">
        <v>1</v>
      </c>
      <c r="D2231" s="820" t="b">
        <v>1</v>
      </c>
      <c r="E2231" s="820" t="b">
        <v>0</v>
      </c>
      <c r="F2231" s="820" t="b">
        <v>0</v>
      </c>
      <c r="G2231" s="820" t="b">
        <v>0</v>
      </c>
      <c r="H2231" s="820" t="b">
        <v>0</v>
      </c>
      <c r="I2231" s="820">
        <v>1</v>
      </c>
      <c r="J2231" s="820">
        <v>5</v>
      </c>
      <c r="K2231" s="820" t="s">
        <v>8454</v>
      </c>
      <c r="L2231" s="822" t="s">
        <v>20150</v>
      </c>
    </row>
    <row r="2232" spans="1:12" x14ac:dyDescent="0.25">
      <c r="A2232" s="822" t="s">
        <v>18248</v>
      </c>
      <c r="B2232" s="824" t="s">
        <v>18118</v>
      </c>
      <c r="C2232" s="820" t="b">
        <v>1</v>
      </c>
      <c r="D2232" s="820" t="b">
        <v>1</v>
      </c>
      <c r="E2232" s="820" t="b">
        <v>0</v>
      </c>
      <c r="F2232" s="820" t="b">
        <v>0</v>
      </c>
      <c r="G2232" s="820" t="b">
        <v>0</v>
      </c>
      <c r="H2232" s="820" t="b">
        <v>0</v>
      </c>
      <c r="I2232" s="820">
        <v>1</v>
      </c>
      <c r="J2232" s="820">
        <v>5</v>
      </c>
      <c r="K2232" s="820" t="s">
        <v>8454</v>
      </c>
      <c r="L2232" s="822" t="s">
        <v>20151</v>
      </c>
    </row>
    <row r="2233" spans="1:12" x14ac:dyDescent="0.25">
      <c r="A2233" s="822" t="s">
        <v>18249</v>
      </c>
      <c r="B2233" s="824" t="s">
        <v>18120</v>
      </c>
      <c r="C2233" s="820" t="b">
        <v>1</v>
      </c>
      <c r="D2233" s="820" t="b">
        <v>1</v>
      </c>
      <c r="E2233" s="820" t="b">
        <v>0</v>
      </c>
      <c r="F2233" s="820" t="b">
        <v>0</v>
      </c>
      <c r="G2233" s="820" t="b">
        <v>0</v>
      </c>
      <c r="H2233" s="820" t="b">
        <v>0</v>
      </c>
      <c r="I2233" s="820">
        <v>1</v>
      </c>
      <c r="J2233" s="820">
        <v>4</v>
      </c>
      <c r="K2233" s="820" t="s">
        <v>8454</v>
      </c>
      <c r="L2233" s="822" t="s">
        <v>20152</v>
      </c>
    </row>
    <row r="2234" spans="1:12" x14ac:dyDescent="0.25">
      <c r="A2234" s="822" t="s">
        <v>18250</v>
      </c>
      <c r="B2234" s="824" t="s">
        <v>18122</v>
      </c>
      <c r="C2234" s="820" t="b">
        <v>1</v>
      </c>
      <c r="D2234" s="820" t="b">
        <v>1</v>
      </c>
      <c r="E2234" s="820" t="b">
        <v>0</v>
      </c>
      <c r="F2234" s="820" t="b">
        <v>0</v>
      </c>
      <c r="G2234" s="820" t="b">
        <v>0</v>
      </c>
      <c r="H2234" s="820" t="b">
        <v>0</v>
      </c>
      <c r="I2234" s="820">
        <v>1</v>
      </c>
      <c r="J2234" s="820">
        <v>4</v>
      </c>
      <c r="K2234" s="820" t="s">
        <v>8454</v>
      </c>
      <c r="L2234" s="822" t="s">
        <v>20153</v>
      </c>
    </row>
    <row r="2235" spans="1:12" x14ac:dyDescent="0.25">
      <c r="A2235" s="822" t="s">
        <v>18251</v>
      </c>
      <c r="B2235" s="824" t="s">
        <v>18124</v>
      </c>
      <c r="C2235" s="820" t="b">
        <v>1</v>
      </c>
      <c r="D2235" s="820" t="b">
        <v>1</v>
      </c>
      <c r="E2235" s="820" t="b">
        <v>0</v>
      </c>
      <c r="F2235" s="820" t="b">
        <v>0</v>
      </c>
      <c r="G2235" s="820" t="b">
        <v>0</v>
      </c>
      <c r="H2235" s="820" t="b">
        <v>0</v>
      </c>
      <c r="I2235" s="820">
        <v>1</v>
      </c>
      <c r="J2235" s="820">
        <v>4</v>
      </c>
      <c r="K2235" s="820" t="s">
        <v>8454</v>
      </c>
      <c r="L2235" s="822" t="s">
        <v>20154</v>
      </c>
    </row>
    <row r="2236" spans="1:12" x14ac:dyDescent="0.25">
      <c r="A2236" s="822" t="s">
        <v>18252</v>
      </c>
      <c r="B2236" s="824" t="s">
        <v>18126</v>
      </c>
      <c r="C2236" s="820" t="b">
        <v>1</v>
      </c>
      <c r="D2236" s="820" t="b">
        <v>1</v>
      </c>
      <c r="E2236" s="820" t="b">
        <v>0</v>
      </c>
      <c r="F2236" s="820" t="b">
        <v>0</v>
      </c>
      <c r="G2236" s="820" t="b">
        <v>0</v>
      </c>
      <c r="H2236" s="820" t="b">
        <v>0</v>
      </c>
      <c r="I2236" s="820">
        <v>1</v>
      </c>
      <c r="J2236" s="820">
        <v>35</v>
      </c>
      <c r="K2236" s="820" t="s">
        <v>8454</v>
      </c>
      <c r="L2236" s="822" t="s">
        <v>20155</v>
      </c>
    </row>
    <row r="2237" spans="1:12" x14ac:dyDescent="0.25">
      <c r="A2237" s="822" t="s">
        <v>18253</v>
      </c>
      <c r="B2237" s="824" t="s">
        <v>18254</v>
      </c>
      <c r="C2237" s="820" t="b">
        <v>1</v>
      </c>
      <c r="D2237" s="820" t="b">
        <v>1</v>
      </c>
      <c r="E2237" s="820" t="b">
        <v>0</v>
      </c>
      <c r="F2237" s="820" t="b">
        <v>0</v>
      </c>
      <c r="G2237" s="820" t="b">
        <v>0</v>
      </c>
      <c r="H2237" s="820" t="b">
        <v>0</v>
      </c>
      <c r="I2237" s="820">
        <v>1</v>
      </c>
      <c r="J2237" s="820">
        <v>3</v>
      </c>
      <c r="K2237" s="820" t="s">
        <v>8454</v>
      </c>
      <c r="L2237" s="822" t="s">
        <v>20183</v>
      </c>
    </row>
    <row r="2238" spans="1:12" x14ac:dyDescent="0.25">
      <c r="A2238" s="822" t="s">
        <v>18255</v>
      </c>
      <c r="B2238" s="824" t="s">
        <v>18140</v>
      </c>
      <c r="C2238" s="820" t="b">
        <v>1</v>
      </c>
      <c r="D2238" s="820" t="b">
        <v>1</v>
      </c>
      <c r="E2238" s="820" t="b">
        <v>0</v>
      </c>
      <c r="F2238" s="820" t="b">
        <v>0</v>
      </c>
      <c r="G2238" s="820" t="b">
        <v>0</v>
      </c>
      <c r="H2238" s="820" t="b">
        <v>0</v>
      </c>
      <c r="I2238" s="820">
        <v>1</v>
      </c>
      <c r="J2238" s="820">
        <v>1</v>
      </c>
      <c r="K2238" s="820" t="s">
        <v>8454</v>
      </c>
      <c r="L2238" s="822" t="s">
        <v>20159</v>
      </c>
    </row>
    <row r="2239" spans="1:12" x14ac:dyDescent="0.25">
      <c r="A2239" s="822" t="s">
        <v>18256</v>
      </c>
      <c r="B2239" s="824" t="s">
        <v>18257</v>
      </c>
      <c r="C2239" s="820" t="b">
        <v>1</v>
      </c>
      <c r="D2239" s="820" t="b">
        <v>1</v>
      </c>
      <c r="E2239" s="820" t="b">
        <v>0</v>
      </c>
      <c r="F2239" s="820" t="b">
        <v>0</v>
      </c>
      <c r="G2239" s="820" t="b">
        <v>0</v>
      </c>
      <c r="H2239" s="820" t="b">
        <v>0</v>
      </c>
      <c r="I2239" s="820">
        <v>1</v>
      </c>
      <c r="J2239" s="820">
        <v>1</v>
      </c>
      <c r="K2239" s="820" t="s">
        <v>8454</v>
      </c>
      <c r="L2239" s="822" t="s">
        <v>20184</v>
      </c>
    </row>
    <row r="2240" spans="1:12" x14ac:dyDescent="0.25">
      <c r="A2240" s="822" t="s">
        <v>18258</v>
      </c>
      <c r="B2240" s="824" t="s">
        <v>18259</v>
      </c>
      <c r="C2240" s="820" t="b">
        <v>1</v>
      </c>
      <c r="D2240" s="820" t="b">
        <v>1</v>
      </c>
      <c r="E2240" s="820" t="b">
        <v>0</v>
      </c>
      <c r="F2240" s="820" t="b">
        <v>0</v>
      </c>
      <c r="G2240" s="820" t="b">
        <v>0</v>
      </c>
      <c r="H2240" s="820" t="b">
        <v>0</v>
      </c>
      <c r="I2240" s="820">
        <v>1</v>
      </c>
      <c r="J2240" s="820">
        <v>1</v>
      </c>
      <c r="K2240" s="820" t="s">
        <v>8454</v>
      </c>
      <c r="L2240" s="822" t="s">
        <v>20185</v>
      </c>
    </row>
    <row r="2241" spans="1:12" x14ac:dyDescent="0.25">
      <c r="A2241" s="822" t="s">
        <v>18260</v>
      </c>
      <c r="B2241" s="824" t="s">
        <v>18096</v>
      </c>
      <c r="C2241" s="820" t="b">
        <v>1</v>
      </c>
      <c r="D2241" s="820" t="b">
        <v>1</v>
      </c>
      <c r="E2241" s="820" t="b">
        <v>0</v>
      </c>
      <c r="F2241" s="820" t="b">
        <v>0</v>
      </c>
      <c r="G2241" s="820" t="b">
        <v>0</v>
      </c>
      <c r="H2241" s="820" t="b">
        <v>0</v>
      </c>
      <c r="I2241" s="820">
        <v>1</v>
      </c>
      <c r="J2241" s="820">
        <v>5</v>
      </c>
      <c r="K2241" s="820" t="s">
        <v>8454</v>
      </c>
      <c r="L2241" s="822" t="s">
        <v>20140</v>
      </c>
    </row>
    <row r="2242" spans="1:12" x14ac:dyDescent="0.25">
      <c r="A2242" s="822" t="s">
        <v>18261</v>
      </c>
      <c r="B2242" s="824" t="s">
        <v>18098</v>
      </c>
      <c r="C2242" s="820" t="b">
        <v>1</v>
      </c>
      <c r="D2242" s="820" t="b">
        <v>1</v>
      </c>
      <c r="E2242" s="820" t="b">
        <v>0</v>
      </c>
      <c r="F2242" s="820" t="b">
        <v>0</v>
      </c>
      <c r="G2242" s="820" t="b">
        <v>0</v>
      </c>
      <c r="H2242" s="820" t="b">
        <v>0</v>
      </c>
      <c r="I2242" s="820">
        <v>1</v>
      </c>
      <c r="J2242" s="820">
        <v>1</v>
      </c>
      <c r="K2242" s="820" t="s">
        <v>8454</v>
      </c>
      <c r="L2242" s="822" t="s">
        <v>20141</v>
      </c>
    </row>
    <row r="2243" spans="1:12" x14ac:dyDescent="0.25">
      <c r="A2243" s="822" t="s">
        <v>18262</v>
      </c>
      <c r="B2243" s="824" t="s">
        <v>18100</v>
      </c>
      <c r="C2243" s="820" t="b">
        <v>1</v>
      </c>
      <c r="D2243" s="820" t="b">
        <v>1</v>
      </c>
      <c r="E2243" s="820" t="b">
        <v>0</v>
      </c>
      <c r="F2243" s="820" t="b">
        <v>0</v>
      </c>
      <c r="G2243" s="820" t="b">
        <v>0</v>
      </c>
      <c r="H2243" s="820" t="b">
        <v>0</v>
      </c>
      <c r="I2243" s="820">
        <v>1</v>
      </c>
      <c r="J2243" s="820">
        <v>1</v>
      </c>
      <c r="K2243" s="820" t="s">
        <v>8454</v>
      </c>
      <c r="L2243" s="822" t="s">
        <v>20142</v>
      </c>
    </row>
    <row r="2244" spans="1:12" x14ac:dyDescent="0.25">
      <c r="A2244" s="822" t="s">
        <v>18263</v>
      </c>
      <c r="B2244" s="824" t="s">
        <v>18102</v>
      </c>
      <c r="C2244" s="820" t="b">
        <v>1</v>
      </c>
      <c r="D2244" s="820" t="b">
        <v>1</v>
      </c>
      <c r="E2244" s="820" t="b">
        <v>0</v>
      </c>
      <c r="F2244" s="820" t="b">
        <v>0</v>
      </c>
      <c r="G2244" s="820" t="b">
        <v>0</v>
      </c>
      <c r="H2244" s="820" t="b">
        <v>0</v>
      </c>
      <c r="I2244" s="820">
        <v>1</v>
      </c>
      <c r="J2244" s="820">
        <v>5</v>
      </c>
      <c r="K2244" s="820" t="s">
        <v>8454</v>
      </c>
      <c r="L2244" s="822" t="s">
        <v>20143</v>
      </c>
    </row>
    <row r="2245" spans="1:12" x14ac:dyDescent="0.25">
      <c r="A2245" s="822" t="s">
        <v>18264</v>
      </c>
      <c r="B2245" s="824" t="s">
        <v>18104</v>
      </c>
      <c r="C2245" s="820" t="b">
        <v>1</v>
      </c>
      <c r="D2245" s="820" t="b">
        <v>1</v>
      </c>
      <c r="E2245" s="820" t="b">
        <v>0</v>
      </c>
      <c r="F2245" s="820" t="b">
        <v>0</v>
      </c>
      <c r="G2245" s="820" t="b">
        <v>0</v>
      </c>
      <c r="H2245" s="820" t="b">
        <v>0</v>
      </c>
      <c r="I2245" s="820">
        <v>1</v>
      </c>
      <c r="J2245" s="820">
        <v>5</v>
      </c>
      <c r="K2245" s="820" t="s">
        <v>8454</v>
      </c>
      <c r="L2245" s="822" t="s">
        <v>20144</v>
      </c>
    </row>
    <row r="2246" spans="1:12" x14ac:dyDescent="0.25">
      <c r="A2246" s="822" t="s">
        <v>18265</v>
      </c>
      <c r="B2246" s="824" t="s">
        <v>18106</v>
      </c>
      <c r="C2246" s="820" t="b">
        <v>1</v>
      </c>
      <c r="D2246" s="820" t="b">
        <v>1</v>
      </c>
      <c r="E2246" s="820" t="b">
        <v>0</v>
      </c>
      <c r="F2246" s="820" t="b">
        <v>0</v>
      </c>
      <c r="G2246" s="820" t="b">
        <v>0</v>
      </c>
      <c r="H2246" s="820" t="b">
        <v>0</v>
      </c>
      <c r="I2246" s="820">
        <v>1</v>
      </c>
      <c r="J2246" s="820">
        <v>35</v>
      </c>
      <c r="K2246" s="820" t="s">
        <v>8454</v>
      </c>
      <c r="L2246" s="822" t="s">
        <v>20145</v>
      </c>
    </row>
    <row r="2247" spans="1:12" x14ac:dyDescent="0.25">
      <c r="A2247" s="822" t="s">
        <v>18266</v>
      </c>
      <c r="B2247" s="824" t="s">
        <v>18108</v>
      </c>
      <c r="C2247" s="820" t="b">
        <v>1</v>
      </c>
      <c r="D2247" s="820" t="b">
        <v>1</v>
      </c>
      <c r="E2247" s="820" t="b">
        <v>0</v>
      </c>
      <c r="F2247" s="820" t="b">
        <v>0</v>
      </c>
      <c r="G2247" s="820" t="b">
        <v>0</v>
      </c>
      <c r="H2247" s="820" t="b">
        <v>0</v>
      </c>
      <c r="I2247" s="820">
        <v>1</v>
      </c>
      <c r="J2247" s="820">
        <v>2</v>
      </c>
      <c r="K2247" s="820" t="s">
        <v>8454</v>
      </c>
      <c r="L2247" s="822" t="s">
        <v>20146</v>
      </c>
    </row>
    <row r="2248" spans="1:12" x14ac:dyDescent="0.25">
      <c r="A2248" s="822" t="s">
        <v>18267</v>
      </c>
      <c r="B2248" s="824" t="s">
        <v>18268</v>
      </c>
      <c r="C2248" s="820" t="b">
        <v>1</v>
      </c>
      <c r="D2248" s="820" t="b">
        <v>1</v>
      </c>
      <c r="E2248" s="820" t="b">
        <v>0</v>
      </c>
      <c r="F2248" s="820" t="b">
        <v>0</v>
      </c>
      <c r="G2248" s="820" t="b">
        <v>0</v>
      </c>
      <c r="H2248" s="820" t="b">
        <v>0</v>
      </c>
      <c r="I2248" s="820">
        <v>1</v>
      </c>
      <c r="J2248" s="820">
        <v>4</v>
      </c>
      <c r="K2248" s="820" t="s">
        <v>8454</v>
      </c>
      <c r="L2248" s="822" t="s">
        <v>20186</v>
      </c>
    </row>
    <row r="2249" spans="1:12" x14ac:dyDescent="0.25">
      <c r="A2249" s="822" t="s">
        <v>18269</v>
      </c>
      <c r="B2249" s="824" t="s">
        <v>18270</v>
      </c>
      <c r="C2249" s="820" t="b">
        <v>1</v>
      </c>
      <c r="D2249" s="820" t="b">
        <v>1</v>
      </c>
      <c r="E2249" s="820" t="b">
        <v>0</v>
      </c>
      <c r="F2249" s="820" t="b">
        <v>0</v>
      </c>
      <c r="G2249" s="820" t="b">
        <v>0</v>
      </c>
      <c r="H2249" s="820" t="b">
        <v>0</v>
      </c>
      <c r="I2249" s="820">
        <v>1</v>
      </c>
      <c r="J2249" s="820">
        <v>1</v>
      </c>
      <c r="K2249" s="820" t="s">
        <v>8454</v>
      </c>
      <c r="L2249" s="822" t="s">
        <v>20187</v>
      </c>
    </row>
    <row r="2250" spans="1:12" x14ac:dyDescent="0.25">
      <c r="A2250" s="822" t="s">
        <v>18271</v>
      </c>
      <c r="B2250" s="824" t="s">
        <v>18114</v>
      </c>
      <c r="C2250" s="820" t="b">
        <v>1</v>
      </c>
      <c r="D2250" s="820" t="b">
        <v>1</v>
      </c>
      <c r="E2250" s="820" t="b">
        <v>0</v>
      </c>
      <c r="F2250" s="820" t="b">
        <v>0</v>
      </c>
      <c r="G2250" s="820" t="b">
        <v>0</v>
      </c>
      <c r="H2250" s="820" t="b">
        <v>0</v>
      </c>
      <c r="I2250" s="820">
        <v>1</v>
      </c>
      <c r="J2250" s="820">
        <v>20</v>
      </c>
      <c r="K2250" s="820" t="s">
        <v>8454</v>
      </c>
      <c r="L2250" s="822" t="s">
        <v>20149</v>
      </c>
    </row>
    <row r="2251" spans="1:12" x14ac:dyDescent="0.25">
      <c r="A2251" s="822" t="s">
        <v>18272</v>
      </c>
      <c r="B2251" s="824" t="s">
        <v>18116</v>
      </c>
      <c r="C2251" s="820" t="b">
        <v>1</v>
      </c>
      <c r="D2251" s="820" t="b">
        <v>1</v>
      </c>
      <c r="E2251" s="820" t="b">
        <v>0</v>
      </c>
      <c r="F2251" s="820" t="b">
        <v>0</v>
      </c>
      <c r="G2251" s="820" t="b">
        <v>0</v>
      </c>
      <c r="H2251" s="820" t="b">
        <v>0</v>
      </c>
      <c r="I2251" s="820">
        <v>1</v>
      </c>
      <c r="J2251" s="820">
        <v>5</v>
      </c>
      <c r="K2251" s="820" t="s">
        <v>8454</v>
      </c>
      <c r="L2251" s="822" t="s">
        <v>20150</v>
      </c>
    </row>
    <row r="2252" spans="1:12" x14ac:dyDescent="0.25">
      <c r="A2252" s="822" t="s">
        <v>18273</v>
      </c>
      <c r="B2252" s="824" t="s">
        <v>18118</v>
      </c>
      <c r="C2252" s="820" t="b">
        <v>1</v>
      </c>
      <c r="D2252" s="820" t="b">
        <v>1</v>
      </c>
      <c r="E2252" s="820" t="b">
        <v>0</v>
      </c>
      <c r="F2252" s="820" t="b">
        <v>0</v>
      </c>
      <c r="G2252" s="820" t="b">
        <v>0</v>
      </c>
      <c r="H2252" s="820" t="b">
        <v>0</v>
      </c>
      <c r="I2252" s="820">
        <v>1</v>
      </c>
      <c r="J2252" s="820">
        <v>5</v>
      </c>
      <c r="K2252" s="820" t="s">
        <v>8454</v>
      </c>
      <c r="L2252" s="822" t="s">
        <v>20151</v>
      </c>
    </row>
    <row r="2253" spans="1:12" x14ac:dyDescent="0.25">
      <c r="A2253" s="822" t="s">
        <v>18274</v>
      </c>
      <c r="B2253" s="824" t="s">
        <v>18120</v>
      </c>
      <c r="C2253" s="820" t="b">
        <v>1</v>
      </c>
      <c r="D2253" s="820" t="b">
        <v>1</v>
      </c>
      <c r="E2253" s="820" t="b">
        <v>0</v>
      </c>
      <c r="F2253" s="820" t="b">
        <v>0</v>
      </c>
      <c r="G2253" s="820" t="b">
        <v>0</v>
      </c>
      <c r="H2253" s="820" t="b">
        <v>0</v>
      </c>
      <c r="I2253" s="820">
        <v>1</v>
      </c>
      <c r="J2253" s="820">
        <v>4</v>
      </c>
      <c r="K2253" s="820" t="s">
        <v>8454</v>
      </c>
      <c r="L2253" s="822" t="s">
        <v>20152</v>
      </c>
    </row>
    <row r="2254" spans="1:12" x14ac:dyDescent="0.25">
      <c r="A2254" s="822" t="s">
        <v>18275</v>
      </c>
      <c r="B2254" s="824" t="s">
        <v>18122</v>
      </c>
      <c r="C2254" s="820" t="b">
        <v>1</v>
      </c>
      <c r="D2254" s="820" t="b">
        <v>1</v>
      </c>
      <c r="E2254" s="820" t="b">
        <v>0</v>
      </c>
      <c r="F2254" s="820" t="b">
        <v>0</v>
      </c>
      <c r="G2254" s="820" t="b">
        <v>0</v>
      </c>
      <c r="H2254" s="820" t="b">
        <v>0</v>
      </c>
      <c r="I2254" s="820">
        <v>1</v>
      </c>
      <c r="J2254" s="820">
        <v>4</v>
      </c>
      <c r="K2254" s="820" t="s">
        <v>8454</v>
      </c>
      <c r="L2254" s="822" t="s">
        <v>20153</v>
      </c>
    </row>
    <row r="2255" spans="1:12" x14ac:dyDescent="0.25">
      <c r="A2255" s="822" t="s">
        <v>18276</v>
      </c>
      <c r="B2255" s="824" t="s">
        <v>18124</v>
      </c>
      <c r="C2255" s="820" t="b">
        <v>1</v>
      </c>
      <c r="D2255" s="820" t="b">
        <v>1</v>
      </c>
      <c r="E2255" s="820" t="b">
        <v>0</v>
      </c>
      <c r="F2255" s="820" t="b">
        <v>0</v>
      </c>
      <c r="G2255" s="820" t="b">
        <v>0</v>
      </c>
      <c r="H2255" s="820" t="b">
        <v>0</v>
      </c>
      <c r="I2255" s="820">
        <v>1</v>
      </c>
      <c r="J2255" s="820">
        <v>4</v>
      </c>
      <c r="K2255" s="820" t="s">
        <v>8454</v>
      </c>
      <c r="L2255" s="822" t="s">
        <v>20154</v>
      </c>
    </row>
    <row r="2256" spans="1:12" x14ac:dyDescent="0.25">
      <c r="A2256" s="822" t="s">
        <v>18277</v>
      </c>
      <c r="B2256" s="824" t="s">
        <v>18126</v>
      </c>
      <c r="C2256" s="820" t="b">
        <v>1</v>
      </c>
      <c r="D2256" s="820" t="b">
        <v>1</v>
      </c>
      <c r="E2256" s="820" t="b">
        <v>0</v>
      </c>
      <c r="F2256" s="820" t="b">
        <v>0</v>
      </c>
      <c r="G2256" s="820" t="b">
        <v>0</v>
      </c>
      <c r="H2256" s="820" t="b">
        <v>0</v>
      </c>
      <c r="I2256" s="820">
        <v>1</v>
      </c>
      <c r="J2256" s="820">
        <v>35</v>
      </c>
      <c r="K2256" s="820" t="s">
        <v>8454</v>
      </c>
      <c r="L2256" s="822" t="s">
        <v>20155</v>
      </c>
    </row>
    <row r="2257" spans="1:12" x14ac:dyDescent="0.25">
      <c r="A2257" s="822" t="s">
        <v>18278</v>
      </c>
      <c r="B2257" s="824" t="s">
        <v>18279</v>
      </c>
      <c r="C2257" s="820" t="b">
        <v>1</v>
      </c>
      <c r="D2257" s="820" t="b">
        <v>1</v>
      </c>
      <c r="E2257" s="820" t="b">
        <v>0</v>
      </c>
      <c r="F2257" s="820" t="b">
        <v>0</v>
      </c>
      <c r="G2257" s="820" t="b">
        <v>0</v>
      </c>
      <c r="H2257" s="820" t="b">
        <v>0</v>
      </c>
      <c r="I2257" s="820">
        <v>1</v>
      </c>
      <c r="J2257" s="820">
        <v>4</v>
      </c>
      <c r="K2257" s="820" t="s">
        <v>8454</v>
      </c>
      <c r="L2257" s="822" t="s">
        <v>20188</v>
      </c>
    </row>
    <row r="2258" spans="1:12" x14ac:dyDescent="0.25">
      <c r="A2258" s="822" t="s">
        <v>18280</v>
      </c>
      <c r="B2258" s="824" t="s">
        <v>18140</v>
      </c>
      <c r="C2258" s="820" t="b">
        <v>1</v>
      </c>
      <c r="D2258" s="820" t="b">
        <v>1</v>
      </c>
      <c r="E2258" s="820" t="b">
        <v>0</v>
      </c>
      <c r="F2258" s="820" t="b">
        <v>0</v>
      </c>
      <c r="G2258" s="820" t="b">
        <v>0</v>
      </c>
      <c r="H2258" s="820" t="b">
        <v>0</v>
      </c>
      <c r="I2258" s="820">
        <v>1</v>
      </c>
      <c r="J2258" s="820">
        <v>1</v>
      </c>
      <c r="K2258" s="820" t="s">
        <v>8454</v>
      </c>
      <c r="L2258" s="822" t="s">
        <v>20159</v>
      </c>
    </row>
    <row r="2259" spans="1:12" x14ac:dyDescent="0.25">
      <c r="A2259" s="822" t="s">
        <v>18281</v>
      </c>
      <c r="B2259" s="824" t="s">
        <v>18282</v>
      </c>
      <c r="C2259" s="820" t="b">
        <v>1</v>
      </c>
      <c r="D2259" s="820" t="b">
        <v>1</v>
      </c>
      <c r="E2259" s="820" t="b">
        <v>0</v>
      </c>
      <c r="F2259" s="820" t="b">
        <v>0</v>
      </c>
      <c r="G2259" s="820" t="b">
        <v>0</v>
      </c>
      <c r="H2259" s="820" t="b">
        <v>0</v>
      </c>
      <c r="I2259" s="820">
        <v>1</v>
      </c>
      <c r="J2259" s="820">
        <v>1</v>
      </c>
      <c r="K2259" s="820" t="s">
        <v>8454</v>
      </c>
      <c r="L2259" s="822" t="s">
        <v>20189</v>
      </c>
    </row>
    <row r="2260" spans="1:12" x14ac:dyDescent="0.25">
      <c r="A2260" s="822" t="s">
        <v>18283</v>
      </c>
      <c r="B2260" s="824" t="s">
        <v>18284</v>
      </c>
      <c r="C2260" s="820" t="b">
        <v>1</v>
      </c>
      <c r="D2260" s="820" t="b">
        <v>1</v>
      </c>
      <c r="E2260" s="820" t="b">
        <v>0</v>
      </c>
      <c r="F2260" s="820" t="b">
        <v>0</v>
      </c>
      <c r="G2260" s="820" t="b">
        <v>0</v>
      </c>
      <c r="H2260" s="820" t="b">
        <v>0</v>
      </c>
      <c r="I2260" s="820">
        <v>1</v>
      </c>
      <c r="J2260" s="820">
        <v>1</v>
      </c>
      <c r="K2260" s="820" t="s">
        <v>8454</v>
      </c>
      <c r="L2260" s="822" t="s">
        <v>20190</v>
      </c>
    </row>
    <row r="2261" spans="1:12" x14ac:dyDescent="0.25">
      <c r="A2261" s="822" t="s">
        <v>18285</v>
      </c>
      <c r="B2261" s="824" t="s">
        <v>18286</v>
      </c>
      <c r="C2261" s="820" t="b">
        <v>1</v>
      </c>
      <c r="D2261" s="820" t="b">
        <v>1</v>
      </c>
      <c r="E2261" s="820" t="b">
        <v>0</v>
      </c>
      <c r="F2261" s="820" t="b">
        <v>0</v>
      </c>
      <c r="G2261" s="820" t="b">
        <v>0</v>
      </c>
      <c r="H2261" s="820" t="b">
        <v>0</v>
      </c>
      <c r="I2261" s="820">
        <v>1</v>
      </c>
      <c r="J2261" s="820">
        <v>5</v>
      </c>
      <c r="K2261" s="820" t="s">
        <v>8454</v>
      </c>
      <c r="L2261" s="822" t="s">
        <v>20191</v>
      </c>
    </row>
    <row r="2262" spans="1:12" x14ac:dyDescent="0.25">
      <c r="A2262" s="822" t="s">
        <v>18287</v>
      </c>
      <c r="B2262" s="824" t="s">
        <v>18288</v>
      </c>
      <c r="C2262" s="820" t="b">
        <v>1</v>
      </c>
      <c r="D2262" s="820" t="b">
        <v>1</v>
      </c>
      <c r="E2262" s="820" t="b">
        <v>0</v>
      </c>
      <c r="F2262" s="820" t="b">
        <v>0</v>
      </c>
      <c r="G2262" s="820" t="b">
        <v>0</v>
      </c>
      <c r="H2262" s="820" t="b">
        <v>0</v>
      </c>
      <c r="I2262" s="820">
        <v>1</v>
      </c>
      <c r="J2262" s="820">
        <v>1</v>
      </c>
      <c r="K2262" s="820" t="s">
        <v>8454</v>
      </c>
      <c r="L2262" s="822" t="s">
        <v>20192</v>
      </c>
    </row>
    <row r="2263" spans="1:12" x14ac:dyDescent="0.25">
      <c r="A2263" s="822" t="s">
        <v>18289</v>
      </c>
      <c r="B2263" s="824" t="s">
        <v>18290</v>
      </c>
      <c r="C2263" s="820" t="b">
        <v>1</v>
      </c>
      <c r="D2263" s="820" t="b">
        <v>1</v>
      </c>
      <c r="E2263" s="820" t="b">
        <v>0</v>
      </c>
      <c r="F2263" s="820" t="b">
        <v>0</v>
      </c>
      <c r="G2263" s="820" t="b">
        <v>0</v>
      </c>
      <c r="H2263" s="820" t="b">
        <v>0</v>
      </c>
      <c r="I2263" s="820">
        <v>1</v>
      </c>
      <c r="J2263" s="820">
        <v>1</v>
      </c>
      <c r="K2263" s="820" t="s">
        <v>8454</v>
      </c>
      <c r="L2263" s="822" t="s">
        <v>20193</v>
      </c>
    </row>
    <row r="2264" spans="1:12" x14ac:dyDescent="0.25">
      <c r="A2264" s="822" t="s">
        <v>18291</v>
      </c>
      <c r="B2264" s="824" t="s">
        <v>18292</v>
      </c>
      <c r="C2264" s="820" t="b">
        <v>1</v>
      </c>
      <c r="D2264" s="820" t="b">
        <v>1</v>
      </c>
      <c r="E2264" s="820" t="b">
        <v>0</v>
      </c>
      <c r="F2264" s="820" t="b">
        <v>0</v>
      </c>
      <c r="G2264" s="820" t="b">
        <v>0</v>
      </c>
      <c r="H2264" s="820" t="b">
        <v>0</v>
      </c>
      <c r="I2264" s="820">
        <v>1</v>
      </c>
      <c r="J2264" s="820">
        <v>5</v>
      </c>
      <c r="K2264" s="820" t="s">
        <v>8454</v>
      </c>
      <c r="L2264" s="822" t="s">
        <v>20194</v>
      </c>
    </row>
    <row r="2265" spans="1:12" x14ac:dyDescent="0.25">
      <c r="A2265" s="822" t="s">
        <v>18293</v>
      </c>
      <c r="B2265" s="824" t="s">
        <v>18294</v>
      </c>
      <c r="C2265" s="820" t="b">
        <v>1</v>
      </c>
      <c r="D2265" s="820" t="b">
        <v>1</v>
      </c>
      <c r="E2265" s="820" t="b">
        <v>0</v>
      </c>
      <c r="F2265" s="820" t="b">
        <v>0</v>
      </c>
      <c r="G2265" s="820" t="b">
        <v>0</v>
      </c>
      <c r="H2265" s="820" t="b">
        <v>0</v>
      </c>
      <c r="I2265" s="820">
        <v>1</v>
      </c>
      <c r="J2265" s="820">
        <v>5</v>
      </c>
      <c r="K2265" s="820" t="s">
        <v>8454</v>
      </c>
      <c r="L2265" s="822" t="s">
        <v>20195</v>
      </c>
    </row>
    <row r="2266" spans="1:12" x14ac:dyDescent="0.25">
      <c r="A2266" s="822" t="s">
        <v>18295</v>
      </c>
      <c r="B2266" s="824" t="s">
        <v>18296</v>
      </c>
      <c r="C2266" s="820" t="b">
        <v>1</v>
      </c>
      <c r="D2266" s="820" t="b">
        <v>1</v>
      </c>
      <c r="E2266" s="820" t="b">
        <v>0</v>
      </c>
      <c r="F2266" s="820" t="b">
        <v>0</v>
      </c>
      <c r="G2266" s="820" t="b">
        <v>0</v>
      </c>
      <c r="H2266" s="820" t="b">
        <v>0</v>
      </c>
      <c r="I2266" s="820">
        <v>1</v>
      </c>
      <c r="J2266" s="820">
        <v>35</v>
      </c>
      <c r="K2266" s="820" t="s">
        <v>8454</v>
      </c>
      <c r="L2266" s="822" t="s">
        <v>20196</v>
      </c>
    </row>
    <row r="2267" spans="1:12" x14ac:dyDescent="0.25">
      <c r="A2267" s="822" t="s">
        <v>18297</v>
      </c>
      <c r="B2267" s="824" t="s">
        <v>18298</v>
      </c>
      <c r="C2267" s="820" t="b">
        <v>1</v>
      </c>
      <c r="D2267" s="820" t="b">
        <v>1</v>
      </c>
      <c r="E2267" s="820" t="b">
        <v>0</v>
      </c>
      <c r="F2267" s="820" t="b">
        <v>0</v>
      </c>
      <c r="G2267" s="820" t="b">
        <v>0</v>
      </c>
      <c r="H2267" s="820" t="b">
        <v>0</v>
      </c>
      <c r="I2267" s="820">
        <v>1</v>
      </c>
      <c r="J2267" s="820">
        <v>2</v>
      </c>
      <c r="K2267" s="820" t="s">
        <v>8454</v>
      </c>
      <c r="L2267" s="822" t="s">
        <v>20197</v>
      </c>
    </row>
    <row r="2268" spans="1:12" x14ac:dyDescent="0.25">
      <c r="A2268" s="822" t="s">
        <v>18299</v>
      </c>
      <c r="B2268" s="824" t="s">
        <v>18300</v>
      </c>
      <c r="C2268" s="820" t="b">
        <v>1</v>
      </c>
      <c r="D2268" s="820" t="b">
        <v>1</v>
      </c>
      <c r="E2268" s="820" t="b">
        <v>0</v>
      </c>
      <c r="F2268" s="820" t="b">
        <v>0</v>
      </c>
      <c r="G2268" s="820" t="b">
        <v>0</v>
      </c>
      <c r="H2268" s="820" t="b">
        <v>0</v>
      </c>
      <c r="I2268" s="820">
        <v>1</v>
      </c>
      <c r="J2268" s="820">
        <v>2</v>
      </c>
      <c r="K2268" s="820" t="s">
        <v>8454</v>
      </c>
      <c r="L2268" s="822" t="s">
        <v>20198</v>
      </c>
    </row>
    <row r="2269" spans="1:12" x14ac:dyDescent="0.25">
      <c r="A2269" s="822" t="s">
        <v>18301</v>
      </c>
      <c r="B2269" s="824" t="s">
        <v>18302</v>
      </c>
      <c r="C2269" s="820" t="b">
        <v>1</v>
      </c>
      <c r="D2269" s="820" t="b">
        <v>1</v>
      </c>
      <c r="E2269" s="820" t="b">
        <v>0</v>
      </c>
      <c r="F2269" s="820" t="b">
        <v>0</v>
      </c>
      <c r="G2269" s="820" t="b">
        <v>0</v>
      </c>
      <c r="H2269" s="820" t="b">
        <v>0</v>
      </c>
      <c r="I2269" s="820">
        <v>1</v>
      </c>
      <c r="J2269" s="820">
        <v>1</v>
      </c>
      <c r="K2269" s="820" t="s">
        <v>8454</v>
      </c>
      <c r="L2269" s="822" t="s">
        <v>20199</v>
      </c>
    </row>
    <row r="2270" spans="1:12" x14ac:dyDescent="0.25">
      <c r="A2270" s="822" t="s">
        <v>18303</v>
      </c>
      <c r="B2270" s="824" t="s">
        <v>18304</v>
      </c>
      <c r="C2270" s="820" t="b">
        <v>1</v>
      </c>
      <c r="D2270" s="820" t="b">
        <v>1</v>
      </c>
      <c r="E2270" s="820" t="b">
        <v>0</v>
      </c>
      <c r="F2270" s="820" t="b">
        <v>0</v>
      </c>
      <c r="G2270" s="820" t="b">
        <v>0</v>
      </c>
      <c r="H2270" s="820" t="b">
        <v>0</v>
      </c>
      <c r="I2270" s="820">
        <v>1</v>
      </c>
      <c r="J2270" s="820">
        <v>20</v>
      </c>
      <c r="K2270" s="820" t="s">
        <v>8454</v>
      </c>
      <c r="L2270" s="822" t="s">
        <v>20200</v>
      </c>
    </row>
    <row r="2271" spans="1:12" x14ac:dyDescent="0.25">
      <c r="A2271" s="822" t="s">
        <v>18305</v>
      </c>
      <c r="B2271" s="824" t="s">
        <v>18306</v>
      </c>
      <c r="C2271" s="820" t="b">
        <v>1</v>
      </c>
      <c r="D2271" s="820" t="b">
        <v>1</v>
      </c>
      <c r="E2271" s="820" t="b">
        <v>0</v>
      </c>
      <c r="F2271" s="820" t="b">
        <v>0</v>
      </c>
      <c r="G2271" s="820" t="b">
        <v>0</v>
      </c>
      <c r="H2271" s="820" t="b">
        <v>0</v>
      </c>
      <c r="I2271" s="820">
        <v>1</v>
      </c>
      <c r="J2271" s="820">
        <v>5</v>
      </c>
      <c r="K2271" s="820" t="s">
        <v>8454</v>
      </c>
      <c r="L2271" s="822" t="s">
        <v>20201</v>
      </c>
    </row>
    <row r="2272" spans="1:12" x14ac:dyDescent="0.25">
      <c r="A2272" s="822" t="s">
        <v>18307</v>
      </c>
      <c r="B2272" s="824" t="s">
        <v>18308</v>
      </c>
      <c r="C2272" s="820" t="b">
        <v>1</v>
      </c>
      <c r="D2272" s="820" t="b">
        <v>1</v>
      </c>
      <c r="E2272" s="820" t="b">
        <v>0</v>
      </c>
      <c r="F2272" s="820" t="b">
        <v>0</v>
      </c>
      <c r="G2272" s="820" t="b">
        <v>0</v>
      </c>
      <c r="H2272" s="820" t="b">
        <v>0</v>
      </c>
      <c r="I2272" s="820">
        <v>1</v>
      </c>
      <c r="J2272" s="820">
        <v>5</v>
      </c>
      <c r="K2272" s="820" t="s">
        <v>8454</v>
      </c>
      <c r="L2272" s="822" t="s">
        <v>20202</v>
      </c>
    </row>
    <row r="2273" spans="1:12" x14ac:dyDescent="0.25">
      <c r="A2273" s="822" t="s">
        <v>18309</v>
      </c>
      <c r="B2273" s="824" t="s">
        <v>18310</v>
      </c>
      <c r="C2273" s="820" t="b">
        <v>1</v>
      </c>
      <c r="D2273" s="820" t="b">
        <v>1</v>
      </c>
      <c r="E2273" s="820" t="b">
        <v>0</v>
      </c>
      <c r="F2273" s="820" t="b">
        <v>0</v>
      </c>
      <c r="G2273" s="820" t="b">
        <v>0</v>
      </c>
      <c r="H2273" s="820" t="b">
        <v>0</v>
      </c>
      <c r="I2273" s="820">
        <v>1</v>
      </c>
      <c r="J2273" s="820">
        <v>4</v>
      </c>
      <c r="K2273" s="820" t="s">
        <v>8454</v>
      </c>
      <c r="L2273" s="822" t="s">
        <v>20203</v>
      </c>
    </row>
    <row r="2274" spans="1:12" x14ac:dyDescent="0.25">
      <c r="A2274" s="822" t="s">
        <v>18311</v>
      </c>
      <c r="B2274" s="824" t="s">
        <v>18312</v>
      </c>
      <c r="C2274" s="820" t="b">
        <v>1</v>
      </c>
      <c r="D2274" s="820" t="b">
        <v>1</v>
      </c>
      <c r="E2274" s="820" t="b">
        <v>0</v>
      </c>
      <c r="F2274" s="820" t="b">
        <v>0</v>
      </c>
      <c r="G2274" s="820" t="b">
        <v>0</v>
      </c>
      <c r="H2274" s="820" t="b">
        <v>0</v>
      </c>
      <c r="I2274" s="820">
        <v>1</v>
      </c>
      <c r="J2274" s="820">
        <v>4</v>
      </c>
      <c r="K2274" s="820" t="s">
        <v>8454</v>
      </c>
      <c r="L2274" s="822" t="s">
        <v>20204</v>
      </c>
    </row>
    <row r="2275" spans="1:12" x14ac:dyDescent="0.25">
      <c r="A2275" s="822" t="s">
        <v>18313</v>
      </c>
      <c r="B2275" s="824" t="s">
        <v>18314</v>
      </c>
      <c r="C2275" s="820" t="b">
        <v>1</v>
      </c>
      <c r="D2275" s="820" t="b">
        <v>1</v>
      </c>
      <c r="E2275" s="820" t="b">
        <v>0</v>
      </c>
      <c r="F2275" s="820" t="b">
        <v>0</v>
      </c>
      <c r="G2275" s="820" t="b">
        <v>0</v>
      </c>
      <c r="H2275" s="820" t="b">
        <v>0</v>
      </c>
      <c r="I2275" s="820">
        <v>1</v>
      </c>
      <c r="J2275" s="820">
        <v>4</v>
      </c>
      <c r="K2275" s="820" t="s">
        <v>8454</v>
      </c>
      <c r="L2275" s="822" t="s">
        <v>20205</v>
      </c>
    </row>
    <row r="2276" spans="1:12" x14ac:dyDescent="0.25">
      <c r="A2276" s="822" t="s">
        <v>18315</v>
      </c>
      <c r="B2276" s="824" t="s">
        <v>18316</v>
      </c>
      <c r="C2276" s="820" t="b">
        <v>1</v>
      </c>
      <c r="D2276" s="820" t="b">
        <v>1</v>
      </c>
      <c r="E2276" s="820" t="b">
        <v>0</v>
      </c>
      <c r="F2276" s="820" t="b">
        <v>0</v>
      </c>
      <c r="G2276" s="820" t="b">
        <v>0</v>
      </c>
      <c r="H2276" s="820" t="b">
        <v>0</v>
      </c>
      <c r="I2276" s="820">
        <v>1</v>
      </c>
      <c r="J2276" s="820">
        <v>35</v>
      </c>
      <c r="K2276" s="820" t="s">
        <v>8454</v>
      </c>
      <c r="L2276" s="822" t="s">
        <v>20206</v>
      </c>
    </row>
    <row r="2277" spans="1:12" x14ac:dyDescent="0.25">
      <c r="A2277" s="822" t="s">
        <v>18317</v>
      </c>
      <c r="B2277" s="824" t="s">
        <v>18318</v>
      </c>
      <c r="C2277" s="820" t="b">
        <v>1</v>
      </c>
      <c r="D2277" s="820" t="b">
        <v>1</v>
      </c>
      <c r="E2277" s="820" t="b">
        <v>0</v>
      </c>
      <c r="F2277" s="820" t="b">
        <v>0</v>
      </c>
      <c r="G2277" s="820" t="b">
        <v>0</v>
      </c>
      <c r="H2277" s="820" t="b">
        <v>0</v>
      </c>
      <c r="I2277" s="820">
        <v>1</v>
      </c>
      <c r="J2277" s="820">
        <v>2</v>
      </c>
      <c r="K2277" s="820" t="s">
        <v>8454</v>
      </c>
      <c r="L2277" s="822" t="s">
        <v>20207</v>
      </c>
    </row>
    <row r="2278" spans="1:12" x14ac:dyDescent="0.25">
      <c r="A2278" s="822" t="s">
        <v>18319</v>
      </c>
      <c r="B2278" s="824" t="s">
        <v>18320</v>
      </c>
      <c r="C2278" s="820" t="b">
        <v>1</v>
      </c>
      <c r="D2278" s="820" t="b">
        <v>1</v>
      </c>
      <c r="E2278" s="820" t="b">
        <v>0</v>
      </c>
      <c r="F2278" s="820" t="b">
        <v>0</v>
      </c>
      <c r="G2278" s="820" t="b">
        <v>0</v>
      </c>
      <c r="H2278" s="820" t="b">
        <v>0</v>
      </c>
      <c r="I2278" s="820">
        <v>1</v>
      </c>
      <c r="J2278" s="820">
        <v>1</v>
      </c>
      <c r="K2278" s="820" t="s">
        <v>8454</v>
      </c>
      <c r="L2278" s="822" t="s">
        <v>20208</v>
      </c>
    </row>
    <row r="2279" spans="1:12" x14ac:dyDescent="0.25">
      <c r="A2279" s="822" t="s">
        <v>18321</v>
      </c>
      <c r="B2279" s="824" t="s">
        <v>18322</v>
      </c>
      <c r="C2279" s="820" t="b">
        <v>1</v>
      </c>
      <c r="D2279" s="820" t="b">
        <v>1</v>
      </c>
      <c r="E2279" s="820" t="b">
        <v>0</v>
      </c>
      <c r="F2279" s="820" t="b">
        <v>0</v>
      </c>
      <c r="G2279" s="820" t="b">
        <v>0</v>
      </c>
      <c r="H2279" s="820" t="b">
        <v>0</v>
      </c>
      <c r="I2279" s="820">
        <v>1</v>
      </c>
      <c r="J2279" s="820">
        <v>9</v>
      </c>
      <c r="K2279" s="820" t="s">
        <v>8454</v>
      </c>
      <c r="L2279" s="822" t="s">
        <v>20209</v>
      </c>
    </row>
    <row r="2280" spans="1:12" x14ac:dyDescent="0.25">
      <c r="A2280" s="822" t="s">
        <v>18323</v>
      </c>
      <c r="B2280" s="824" t="s">
        <v>18324</v>
      </c>
      <c r="C2280" s="820" t="b">
        <v>1</v>
      </c>
      <c r="D2280" s="820" t="b">
        <v>1</v>
      </c>
      <c r="E2280" s="820" t="b">
        <v>0</v>
      </c>
      <c r="F2280" s="820" t="b">
        <v>0</v>
      </c>
      <c r="G2280" s="820" t="b">
        <v>0</v>
      </c>
      <c r="H2280" s="820" t="b">
        <v>0</v>
      </c>
      <c r="I2280" s="820">
        <v>1</v>
      </c>
      <c r="J2280" s="820">
        <v>9</v>
      </c>
      <c r="K2280" s="820" t="s">
        <v>8454</v>
      </c>
      <c r="L2280" s="822" t="s">
        <v>20210</v>
      </c>
    </row>
    <row r="2281" spans="1:12" x14ac:dyDescent="0.25">
      <c r="A2281" s="822" t="s">
        <v>18325</v>
      </c>
      <c r="B2281" s="824" t="s">
        <v>18326</v>
      </c>
      <c r="C2281" s="820" t="b">
        <v>1</v>
      </c>
      <c r="D2281" s="820" t="b">
        <v>1</v>
      </c>
      <c r="E2281" s="820" t="b">
        <v>0</v>
      </c>
      <c r="F2281" s="820" t="b">
        <v>0</v>
      </c>
      <c r="G2281" s="820" t="b">
        <v>0</v>
      </c>
      <c r="H2281" s="820" t="b">
        <v>0</v>
      </c>
      <c r="I2281" s="820">
        <v>1</v>
      </c>
      <c r="J2281" s="820">
        <v>9</v>
      </c>
      <c r="K2281" s="820" t="s">
        <v>8454</v>
      </c>
      <c r="L2281" s="822" t="s">
        <v>20211</v>
      </c>
    </row>
    <row r="2282" spans="1:12" x14ac:dyDescent="0.25">
      <c r="A2282" s="822" t="s">
        <v>18327</v>
      </c>
      <c r="B2282" s="824" t="s">
        <v>18328</v>
      </c>
      <c r="C2282" s="820" t="b">
        <v>1</v>
      </c>
      <c r="D2282" s="820" t="b">
        <v>1</v>
      </c>
      <c r="E2282" s="820" t="b">
        <v>0</v>
      </c>
      <c r="F2282" s="820" t="b">
        <v>0</v>
      </c>
      <c r="G2282" s="820" t="b">
        <v>0</v>
      </c>
      <c r="H2282" s="820" t="b">
        <v>0</v>
      </c>
      <c r="I2282" s="820">
        <v>1</v>
      </c>
      <c r="J2282" s="820">
        <v>1</v>
      </c>
      <c r="K2282" s="820" t="s">
        <v>8454</v>
      </c>
      <c r="L2282" s="822" t="s">
        <v>20212</v>
      </c>
    </row>
    <row r="2283" spans="1:12" x14ac:dyDescent="0.25">
      <c r="A2283" s="822" t="s">
        <v>18329</v>
      </c>
      <c r="B2283" s="824" t="s">
        <v>18330</v>
      </c>
      <c r="C2283" s="820" t="b">
        <v>1</v>
      </c>
      <c r="D2283" s="820" t="b">
        <v>1</v>
      </c>
      <c r="E2283" s="820" t="b">
        <v>0</v>
      </c>
      <c r="F2283" s="820" t="b">
        <v>0</v>
      </c>
      <c r="G2283" s="820" t="b">
        <v>0</v>
      </c>
      <c r="H2283" s="820" t="b">
        <v>0</v>
      </c>
      <c r="I2283" s="820">
        <v>1</v>
      </c>
      <c r="J2283" s="820">
        <v>1</v>
      </c>
      <c r="K2283" s="820" t="s">
        <v>8454</v>
      </c>
      <c r="L2283" s="822" t="s">
        <v>20213</v>
      </c>
    </row>
    <row r="2284" spans="1:12" x14ac:dyDescent="0.25">
      <c r="A2284" s="822" t="s">
        <v>18331</v>
      </c>
      <c r="B2284" s="824" t="s">
        <v>18332</v>
      </c>
      <c r="C2284" s="820" t="b">
        <v>1</v>
      </c>
      <c r="D2284" s="820" t="b">
        <v>1</v>
      </c>
      <c r="E2284" s="820" t="b">
        <v>0</v>
      </c>
      <c r="F2284" s="820" t="b">
        <v>0</v>
      </c>
      <c r="G2284" s="820" t="b">
        <v>0</v>
      </c>
      <c r="H2284" s="820" t="b">
        <v>0</v>
      </c>
      <c r="I2284" s="820">
        <v>1</v>
      </c>
      <c r="J2284" s="820">
        <v>90</v>
      </c>
      <c r="K2284" s="820" t="s">
        <v>8454</v>
      </c>
      <c r="L2284" s="822" t="s">
        <v>20214</v>
      </c>
    </row>
    <row r="2285" spans="1:12" x14ac:dyDescent="0.25">
      <c r="A2285" s="822" t="s">
        <v>18333</v>
      </c>
      <c r="B2285" s="824" t="s">
        <v>18334</v>
      </c>
      <c r="C2285" s="820" t="b">
        <v>1</v>
      </c>
      <c r="D2285" s="820" t="b">
        <v>1</v>
      </c>
      <c r="E2285" s="820" t="b">
        <v>0</v>
      </c>
      <c r="F2285" s="820" t="b">
        <v>0</v>
      </c>
      <c r="G2285" s="820" t="b">
        <v>0</v>
      </c>
      <c r="H2285" s="820" t="b">
        <v>0</v>
      </c>
      <c r="I2285" s="820">
        <v>1</v>
      </c>
      <c r="J2285" s="820">
        <v>2</v>
      </c>
      <c r="K2285" s="820" t="s">
        <v>8454</v>
      </c>
      <c r="L2285" s="822" t="s">
        <v>20215</v>
      </c>
    </row>
    <row r="2286" spans="1:12" x14ac:dyDescent="0.25">
      <c r="A2286" s="822" t="s">
        <v>18335</v>
      </c>
      <c r="B2286" s="824" t="s">
        <v>18336</v>
      </c>
      <c r="C2286" s="820" t="b">
        <v>1</v>
      </c>
      <c r="D2286" s="820" t="b">
        <v>1</v>
      </c>
      <c r="E2286" s="820" t="b">
        <v>0</v>
      </c>
      <c r="F2286" s="820" t="b">
        <v>0</v>
      </c>
      <c r="G2286" s="820" t="b">
        <v>0</v>
      </c>
      <c r="H2286" s="820" t="b">
        <v>0</v>
      </c>
      <c r="I2286" s="820">
        <v>1</v>
      </c>
      <c r="J2286" s="820">
        <v>1</v>
      </c>
      <c r="K2286" s="820" t="s">
        <v>8454</v>
      </c>
      <c r="L2286" s="822" t="s">
        <v>20216</v>
      </c>
    </row>
    <row r="2287" spans="1:12" x14ac:dyDescent="0.25">
      <c r="A2287" s="822" t="s">
        <v>18337</v>
      </c>
      <c r="B2287" s="824" t="s">
        <v>18338</v>
      </c>
      <c r="C2287" s="820" t="b">
        <v>1</v>
      </c>
      <c r="D2287" s="820" t="b">
        <v>1</v>
      </c>
      <c r="E2287" s="820" t="b">
        <v>0</v>
      </c>
      <c r="F2287" s="820" t="b">
        <v>0</v>
      </c>
      <c r="G2287" s="820" t="b">
        <v>0</v>
      </c>
      <c r="H2287" s="820" t="b">
        <v>0</v>
      </c>
      <c r="I2287" s="820">
        <v>1</v>
      </c>
      <c r="J2287" s="820">
        <v>1</v>
      </c>
      <c r="K2287" s="820" t="s">
        <v>8454</v>
      </c>
      <c r="L2287" s="822" t="s">
        <v>20217</v>
      </c>
    </row>
    <row r="2288" spans="1:12" x14ac:dyDescent="0.25">
      <c r="A2288" s="822" t="s">
        <v>18339</v>
      </c>
      <c r="B2288" s="824" t="s">
        <v>18340</v>
      </c>
      <c r="C2288" s="820" t="b">
        <v>1</v>
      </c>
      <c r="D2288" s="820" t="b">
        <v>1</v>
      </c>
      <c r="E2288" s="820" t="b">
        <v>0</v>
      </c>
      <c r="F2288" s="820" t="b">
        <v>0</v>
      </c>
      <c r="G2288" s="820" t="b">
        <v>0</v>
      </c>
      <c r="H2288" s="820" t="b">
        <v>0</v>
      </c>
      <c r="I2288" s="820">
        <v>1</v>
      </c>
      <c r="J2288" s="820">
        <v>1</v>
      </c>
      <c r="K2288" s="820" t="s">
        <v>8454</v>
      </c>
      <c r="L2288" s="822" t="s">
        <v>20218</v>
      </c>
    </row>
    <row r="2289" spans="1:12" x14ac:dyDescent="0.25">
      <c r="A2289" s="822" t="s">
        <v>18341</v>
      </c>
      <c r="B2289" s="824" t="s">
        <v>18342</v>
      </c>
      <c r="C2289" s="820" t="b">
        <v>1</v>
      </c>
      <c r="D2289" s="820" t="b">
        <v>1</v>
      </c>
      <c r="E2289" s="820" t="b">
        <v>0</v>
      </c>
      <c r="F2289" s="820" t="b">
        <v>0</v>
      </c>
      <c r="G2289" s="820" t="b">
        <v>0</v>
      </c>
      <c r="H2289" s="820" t="b">
        <v>0</v>
      </c>
      <c r="I2289" s="820">
        <v>1</v>
      </c>
      <c r="J2289" s="820">
        <v>5</v>
      </c>
      <c r="K2289" s="820" t="s">
        <v>8454</v>
      </c>
      <c r="L2289" s="822" t="s">
        <v>20219</v>
      </c>
    </row>
    <row r="2290" spans="1:12" x14ac:dyDescent="0.25">
      <c r="A2290" s="822" t="s">
        <v>18343</v>
      </c>
      <c r="B2290" s="824" t="s">
        <v>18344</v>
      </c>
      <c r="C2290" s="820" t="b">
        <v>1</v>
      </c>
      <c r="D2290" s="820" t="b">
        <v>1</v>
      </c>
      <c r="E2290" s="820" t="b">
        <v>0</v>
      </c>
      <c r="F2290" s="820" t="b">
        <v>0</v>
      </c>
      <c r="G2290" s="820" t="b">
        <v>0</v>
      </c>
      <c r="H2290" s="820" t="b">
        <v>0</v>
      </c>
      <c r="I2290" s="820">
        <v>1</v>
      </c>
      <c r="J2290" s="820">
        <v>1</v>
      </c>
      <c r="K2290" s="820" t="s">
        <v>8454</v>
      </c>
      <c r="L2290" s="822" t="s">
        <v>20220</v>
      </c>
    </row>
    <row r="2291" spans="1:12" x14ac:dyDescent="0.25">
      <c r="A2291" s="822" t="s">
        <v>18345</v>
      </c>
      <c r="B2291" s="824" t="s">
        <v>18346</v>
      </c>
      <c r="C2291" s="820" t="b">
        <v>1</v>
      </c>
      <c r="D2291" s="820" t="b">
        <v>1</v>
      </c>
      <c r="E2291" s="820" t="b">
        <v>0</v>
      </c>
      <c r="F2291" s="820" t="b">
        <v>0</v>
      </c>
      <c r="G2291" s="820" t="b">
        <v>0</v>
      </c>
      <c r="H2291" s="820" t="b">
        <v>0</v>
      </c>
      <c r="I2291" s="820">
        <v>1</v>
      </c>
      <c r="J2291" s="820">
        <v>1</v>
      </c>
      <c r="K2291" s="820" t="s">
        <v>8454</v>
      </c>
      <c r="L2291" s="822" t="s">
        <v>20221</v>
      </c>
    </row>
    <row r="2292" spans="1:12" x14ac:dyDescent="0.25">
      <c r="A2292" s="822" t="s">
        <v>18347</v>
      </c>
      <c r="B2292" s="824" t="s">
        <v>18348</v>
      </c>
      <c r="C2292" s="820" t="b">
        <v>1</v>
      </c>
      <c r="D2292" s="820" t="b">
        <v>1</v>
      </c>
      <c r="E2292" s="820" t="b">
        <v>0</v>
      </c>
      <c r="F2292" s="820" t="b">
        <v>0</v>
      </c>
      <c r="G2292" s="820" t="b">
        <v>0</v>
      </c>
      <c r="H2292" s="820" t="b">
        <v>0</v>
      </c>
      <c r="I2292" s="820">
        <v>1</v>
      </c>
      <c r="J2292" s="820">
        <v>5</v>
      </c>
      <c r="K2292" s="820" t="s">
        <v>8454</v>
      </c>
      <c r="L2292" s="822" t="s">
        <v>20222</v>
      </c>
    </row>
    <row r="2293" spans="1:12" x14ac:dyDescent="0.25">
      <c r="A2293" s="822" t="s">
        <v>18349</v>
      </c>
      <c r="B2293" s="824" t="s">
        <v>18350</v>
      </c>
      <c r="C2293" s="820" t="b">
        <v>1</v>
      </c>
      <c r="D2293" s="820" t="b">
        <v>1</v>
      </c>
      <c r="E2293" s="820" t="b">
        <v>0</v>
      </c>
      <c r="F2293" s="820" t="b">
        <v>0</v>
      </c>
      <c r="G2293" s="820" t="b">
        <v>0</v>
      </c>
      <c r="H2293" s="820" t="b">
        <v>0</v>
      </c>
      <c r="I2293" s="820">
        <v>1</v>
      </c>
      <c r="J2293" s="820">
        <v>5</v>
      </c>
      <c r="K2293" s="820" t="s">
        <v>8454</v>
      </c>
      <c r="L2293" s="822" t="s">
        <v>20223</v>
      </c>
    </row>
    <row r="2294" spans="1:12" x14ac:dyDescent="0.25">
      <c r="A2294" s="822" t="s">
        <v>18351</v>
      </c>
      <c r="B2294" s="824" t="s">
        <v>18352</v>
      </c>
      <c r="C2294" s="820" t="b">
        <v>1</v>
      </c>
      <c r="D2294" s="820" t="b">
        <v>1</v>
      </c>
      <c r="E2294" s="820" t="b">
        <v>0</v>
      </c>
      <c r="F2294" s="820" t="b">
        <v>0</v>
      </c>
      <c r="G2294" s="820" t="b">
        <v>0</v>
      </c>
      <c r="H2294" s="820" t="b">
        <v>0</v>
      </c>
      <c r="I2294" s="820">
        <v>1</v>
      </c>
      <c r="J2294" s="820">
        <v>35</v>
      </c>
      <c r="K2294" s="820" t="s">
        <v>8454</v>
      </c>
      <c r="L2294" s="822" t="s">
        <v>20224</v>
      </c>
    </row>
    <row r="2295" spans="1:12" x14ac:dyDescent="0.25">
      <c r="A2295" s="822" t="s">
        <v>18353</v>
      </c>
      <c r="B2295" s="824" t="s">
        <v>18354</v>
      </c>
      <c r="C2295" s="820" t="b">
        <v>1</v>
      </c>
      <c r="D2295" s="820" t="b">
        <v>1</v>
      </c>
      <c r="E2295" s="820" t="b">
        <v>0</v>
      </c>
      <c r="F2295" s="820" t="b">
        <v>0</v>
      </c>
      <c r="G2295" s="820" t="b">
        <v>0</v>
      </c>
      <c r="H2295" s="820" t="b">
        <v>0</v>
      </c>
      <c r="I2295" s="820">
        <v>1</v>
      </c>
      <c r="J2295" s="820">
        <v>2</v>
      </c>
      <c r="K2295" s="820" t="s">
        <v>8454</v>
      </c>
      <c r="L2295" s="822" t="s">
        <v>20225</v>
      </c>
    </row>
    <row r="2296" spans="1:12" x14ac:dyDescent="0.25">
      <c r="A2296" s="822" t="s">
        <v>18355</v>
      </c>
      <c r="B2296" s="824" t="s">
        <v>18356</v>
      </c>
      <c r="C2296" s="820" t="b">
        <v>1</v>
      </c>
      <c r="D2296" s="820" t="b">
        <v>1</v>
      </c>
      <c r="E2296" s="820" t="b">
        <v>0</v>
      </c>
      <c r="F2296" s="820" t="b">
        <v>0</v>
      </c>
      <c r="G2296" s="820" t="b">
        <v>0</v>
      </c>
      <c r="H2296" s="820" t="b">
        <v>0</v>
      </c>
      <c r="I2296" s="820">
        <v>1</v>
      </c>
      <c r="J2296" s="820">
        <v>3</v>
      </c>
      <c r="K2296" s="820" t="s">
        <v>8454</v>
      </c>
      <c r="L2296" s="822" t="s">
        <v>20226</v>
      </c>
    </row>
    <row r="2297" spans="1:12" x14ac:dyDescent="0.25">
      <c r="A2297" s="822" t="s">
        <v>18357</v>
      </c>
      <c r="B2297" s="824" t="s">
        <v>18358</v>
      </c>
      <c r="C2297" s="820" t="b">
        <v>1</v>
      </c>
      <c r="D2297" s="820" t="b">
        <v>1</v>
      </c>
      <c r="E2297" s="820" t="b">
        <v>0</v>
      </c>
      <c r="F2297" s="820" t="b">
        <v>0</v>
      </c>
      <c r="G2297" s="820" t="b">
        <v>0</v>
      </c>
      <c r="H2297" s="820" t="b">
        <v>0</v>
      </c>
      <c r="I2297" s="820">
        <v>1</v>
      </c>
      <c r="J2297" s="820">
        <v>1</v>
      </c>
      <c r="K2297" s="820" t="s">
        <v>8454</v>
      </c>
      <c r="L2297" s="822" t="s">
        <v>20227</v>
      </c>
    </row>
    <row r="2298" spans="1:12" x14ac:dyDescent="0.25">
      <c r="A2298" s="822" t="s">
        <v>18359</v>
      </c>
      <c r="B2298" s="824" t="s">
        <v>18360</v>
      </c>
      <c r="C2298" s="820" t="b">
        <v>1</v>
      </c>
      <c r="D2298" s="820" t="b">
        <v>1</v>
      </c>
      <c r="E2298" s="820" t="b">
        <v>0</v>
      </c>
      <c r="F2298" s="820" t="b">
        <v>0</v>
      </c>
      <c r="G2298" s="820" t="b">
        <v>0</v>
      </c>
      <c r="H2298" s="820" t="b">
        <v>0</v>
      </c>
      <c r="I2298" s="820">
        <v>1</v>
      </c>
      <c r="J2298" s="820">
        <v>20</v>
      </c>
      <c r="K2298" s="820" t="s">
        <v>8454</v>
      </c>
      <c r="L2298" s="822" t="s">
        <v>20228</v>
      </c>
    </row>
    <row r="2299" spans="1:12" x14ac:dyDescent="0.25">
      <c r="A2299" s="822" t="s">
        <v>18361</v>
      </c>
      <c r="B2299" s="824" t="s">
        <v>18362</v>
      </c>
      <c r="C2299" s="820" t="b">
        <v>1</v>
      </c>
      <c r="D2299" s="820" t="b">
        <v>1</v>
      </c>
      <c r="E2299" s="820" t="b">
        <v>0</v>
      </c>
      <c r="F2299" s="820" t="b">
        <v>0</v>
      </c>
      <c r="G2299" s="820" t="b">
        <v>0</v>
      </c>
      <c r="H2299" s="820" t="b">
        <v>0</v>
      </c>
      <c r="I2299" s="820">
        <v>1</v>
      </c>
      <c r="J2299" s="820">
        <v>5</v>
      </c>
      <c r="K2299" s="820" t="s">
        <v>8454</v>
      </c>
      <c r="L2299" s="822" t="s">
        <v>20229</v>
      </c>
    </row>
    <row r="2300" spans="1:12" x14ac:dyDescent="0.25">
      <c r="A2300" s="822" t="s">
        <v>18363</v>
      </c>
      <c r="B2300" s="824" t="s">
        <v>18364</v>
      </c>
      <c r="C2300" s="820" t="b">
        <v>1</v>
      </c>
      <c r="D2300" s="820" t="b">
        <v>1</v>
      </c>
      <c r="E2300" s="820" t="b">
        <v>0</v>
      </c>
      <c r="F2300" s="820" t="b">
        <v>0</v>
      </c>
      <c r="G2300" s="820" t="b">
        <v>0</v>
      </c>
      <c r="H2300" s="820" t="b">
        <v>0</v>
      </c>
      <c r="I2300" s="820">
        <v>1</v>
      </c>
      <c r="J2300" s="820">
        <v>5</v>
      </c>
      <c r="K2300" s="820" t="s">
        <v>8454</v>
      </c>
      <c r="L2300" s="822" t="s">
        <v>20230</v>
      </c>
    </row>
    <row r="2301" spans="1:12" x14ac:dyDescent="0.25">
      <c r="A2301" s="822" t="s">
        <v>18365</v>
      </c>
      <c r="B2301" s="824" t="s">
        <v>18366</v>
      </c>
      <c r="C2301" s="820" t="b">
        <v>1</v>
      </c>
      <c r="D2301" s="820" t="b">
        <v>1</v>
      </c>
      <c r="E2301" s="820" t="b">
        <v>0</v>
      </c>
      <c r="F2301" s="820" t="b">
        <v>0</v>
      </c>
      <c r="G2301" s="820" t="b">
        <v>0</v>
      </c>
      <c r="H2301" s="820" t="b">
        <v>0</v>
      </c>
      <c r="I2301" s="820">
        <v>1</v>
      </c>
      <c r="J2301" s="820">
        <v>4</v>
      </c>
      <c r="K2301" s="820" t="s">
        <v>8454</v>
      </c>
      <c r="L2301" s="822" t="s">
        <v>20231</v>
      </c>
    </row>
    <row r="2302" spans="1:12" x14ac:dyDescent="0.25">
      <c r="A2302" s="822" t="s">
        <v>18367</v>
      </c>
      <c r="B2302" s="824" t="s">
        <v>18368</v>
      </c>
      <c r="C2302" s="820" t="b">
        <v>1</v>
      </c>
      <c r="D2302" s="820" t="b">
        <v>1</v>
      </c>
      <c r="E2302" s="820" t="b">
        <v>0</v>
      </c>
      <c r="F2302" s="820" t="b">
        <v>0</v>
      </c>
      <c r="G2302" s="820" t="b">
        <v>0</v>
      </c>
      <c r="H2302" s="820" t="b">
        <v>0</v>
      </c>
      <c r="I2302" s="820">
        <v>1</v>
      </c>
      <c r="J2302" s="820">
        <v>4</v>
      </c>
      <c r="K2302" s="820" t="s">
        <v>8454</v>
      </c>
      <c r="L2302" s="822" t="s">
        <v>20232</v>
      </c>
    </row>
    <row r="2303" spans="1:12" x14ac:dyDescent="0.25">
      <c r="A2303" s="822" t="s">
        <v>18369</v>
      </c>
      <c r="B2303" s="824" t="s">
        <v>18370</v>
      </c>
      <c r="C2303" s="820" t="b">
        <v>1</v>
      </c>
      <c r="D2303" s="820" t="b">
        <v>1</v>
      </c>
      <c r="E2303" s="820" t="b">
        <v>0</v>
      </c>
      <c r="F2303" s="820" t="b">
        <v>0</v>
      </c>
      <c r="G2303" s="820" t="b">
        <v>0</v>
      </c>
      <c r="H2303" s="820" t="b">
        <v>0</v>
      </c>
      <c r="I2303" s="820">
        <v>1</v>
      </c>
      <c r="J2303" s="820">
        <v>4</v>
      </c>
      <c r="K2303" s="820" t="s">
        <v>8454</v>
      </c>
      <c r="L2303" s="822" t="s">
        <v>20233</v>
      </c>
    </row>
    <row r="2304" spans="1:12" x14ac:dyDescent="0.25">
      <c r="A2304" s="822" t="s">
        <v>18371</v>
      </c>
      <c r="B2304" s="824" t="s">
        <v>18372</v>
      </c>
      <c r="C2304" s="820" t="b">
        <v>1</v>
      </c>
      <c r="D2304" s="820" t="b">
        <v>1</v>
      </c>
      <c r="E2304" s="820" t="b">
        <v>0</v>
      </c>
      <c r="F2304" s="820" t="b">
        <v>0</v>
      </c>
      <c r="G2304" s="820" t="b">
        <v>0</v>
      </c>
      <c r="H2304" s="820" t="b">
        <v>0</v>
      </c>
      <c r="I2304" s="820">
        <v>1</v>
      </c>
      <c r="J2304" s="820">
        <v>35</v>
      </c>
      <c r="K2304" s="820" t="s">
        <v>8454</v>
      </c>
      <c r="L2304" s="822" t="s">
        <v>20234</v>
      </c>
    </row>
    <row r="2305" spans="1:12" x14ac:dyDescent="0.25">
      <c r="A2305" s="822" t="s">
        <v>18373</v>
      </c>
      <c r="B2305" s="824" t="s">
        <v>18374</v>
      </c>
      <c r="C2305" s="820" t="b">
        <v>1</v>
      </c>
      <c r="D2305" s="820" t="b">
        <v>1</v>
      </c>
      <c r="E2305" s="820" t="b">
        <v>0</v>
      </c>
      <c r="F2305" s="820" t="b">
        <v>0</v>
      </c>
      <c r="G2305" s="820" t="b">
        <v>0</v>
      </c>
      <c r="H2305" s="820" t="b">
        <v>0</v>
      </c>
      <c r="I2305" s="820">
        <v>1</v>
      </c>
      <c r="J2305" s="820">
        <v>3</v>
      </c>
      <c r="K2305" s="820" t="s">
        <v>8454</v>
      </c>
      <c r="L2305" s="822" t="s">
        <v>20235</v>
      </c>
    </row>
    <row r="2306" spans="1:12" x14ac:dyDescent="0.25">
      <c r="A2306" s="822" t="s">
        <v>18375</v>
      </c>
      <c r="B2306" s="824" t="s">
        <v>18376</v>
      </c>
      <c r="C2306" s="820" t="b">
        <v>1</v>
      </c>
      <c r="D2306" s="820" t="b">
        <v>1</v>
      </c>
      <c r="E2306" s="820" t="b">
        <v>0</v>
      </c>
      <c r="F2306" s="820" t="b">
        <v>0</v>
      </c>
      <c r="G2306" s="820" t="b">
        <v>0</v>
      </c>
      <c r="H2306" s="820" t="b">
        <v>0</v>
      </c>
      <c r="I2306" s="820">
        <v>1</v>
      </c>
      <c r="J2306" s="820">
        <v>1</v>
      </c>
      <c r="K2306" s="820" t="s">
        <v>8454</v>
      </c>
      <c r="L2306" s="822" t="s">
        <v>20236</v>
      </c>
    </row>
    <row r="2307" spans="1:12" x14ac:dyDescent="0.25">
      <c r="A2307" s="822" t="s">
        <v>18377</v>
      </c>
      <c r="B2307" s="824" t="s">
        <v>18378</v>
      </c>
      <c r="C2307" s="820" t="b">
        <v>1</v>
      </c>
      <c r="D2307" s="820" t="b">
        <v>1</v>
      </c>
      <c r="E2307" s="820" t="b">
        <v>0</v>
      </c>
      <c r="F2307" s="820" t="b">
        <v>0</v>
      </c>
      <c r="G2307" s="820" t="b">
        <v>0</v>
      </c>
      <c r="H2307" s="820" t="b">
        <v>0</v>
      </c>
      <c r="I2307" s="820">
        <v>1</v>
      </c>
      <c r="J2307" s="820">
        <v>16</v>
      </c>
      <c r="K2307" s="820" t="s">
        <v>8454</v>
      </c>
      <c r="L2307" s="822" t="s">
        <v>20237</v>
      </c>
    </row>
    <row r="2308" spans="1:12" x14ac:dyDescent="0.25">
      <c r="A2308" s="822" t="s">
        <v>18379</v>
      </c>
      <c r="B2308" s="824" t="s">
        <v>18380</v>
      </c>
      <c r="C2308" s="820" t="b">
        <v>1</v>
      </c>
      <c r="D2308" s="820" t="b">
        <v>1</v>
      </c>
      <c r="E2308" s="820" t="b">
        <v>0</v>
      </c>
      <c r="F2308" s="820" t="b">
        <v>0</v>
      </c>
      <c r="G2308" s="820" t="b">
        <v>0</v>
      </c>
      <c r="H2308" s="820" t="b">
        <v>0</v>
      </c>
      <c r="I2308" s="820">
        <v>1</v>
      </c>
      <c r="J2308" s="820">
        <v>16</v>
      </c>
      <c r="K2308" s="820" t="s">
        <v>8454</v>
      </c>
      <c r="L2308" s="822" t="s">
        <v>20238</v>
      </c>
    </row>
    <row r="2309" spans="1:12" x14ac:dyDescent="0.25">
      <c r="A2309" s="822" t="s">
        <v>18381</v>
      </c>
      <c r="B2309" s="824" t="s">
        <v>18382</v>
      </c>
      <c r="C2309" s="820" t="b">
        <v>1</v>
      </c>
      <c r="D2309" s="820" t="b">
        <v>1</v>
      </c>
      <c r="E2309" s="820" t="b">
        <v>0</v>
      </c>
      <c r="F2309" s="820" t="b">
        <v>0</v>
      </c>
      <c r="G2309" s="820" t="b">
        <v>0</v>
      </c>
      <c r="H2309" s="820" t="b">
        <v>0</v>
      </c>
      <c r="I2309" s="820">
        <v>1</v>
      </c>
      <c r="J2309" s="820">
        <v>16</v>
      </c>
      <c r="K2309" s="820" t="s">
        <v>8454</v>
      </c>
      <c r="L2309" s="822" t="s">
        <v>20239</v>
      </c>
    </row>
    <row r="2310" spans="1:12" x14ac:dyDescent="0.25">
      <c r="A2310" s="822" t="s">
        <v>18383</v>
      </c>
      <c r="B2310" s="824" t="s">
        <v>18384</v>
      </c>
      <c r="C2310" s="820" t="b">
        <v>1</v>
      </c>
      <c r="D2310" s="820" t="b">
        <v>1</v>
      </c>
      <c r="E2310" s="820" t="b">
        <v>0</v>
      </c>
      <c r="F2310" s="820" t="b">
        <v>0</v>
      </c>
      <c r="G2310" s="820" t="b">
        <v>0</v>
      </c>
      <c r="H2310" s="820" t="b">
        <v>0</v>
      </c>
      <c r="I2310" s="820">
        <v>1</v>
      </c>
      <c r="J2310" s="820">
        <v>1</v>
      </c>
      <c r="K2310" s="820" t="s">
        <v>8454</v>
      </c>
      <c r="L2310" s="822" t="s">
        <v>20240</v>
      </c>
    </row>
    <row r="2311" spans="1:12" x14ac:dyDescent="0.25">
      <c r="A2311" s="822" t="s">
        <v>18385</v>
      </c>
      <c r="B2311" s="824" t="s">
        <v>18386</v>
      </c>
      <c r="C2311" s="820" t="b">
        <v>1</v>
      </c>
      <c r="D2311" s="820" t="b">
        <v>1</v>
      </c>
      <c r="E2311" s="820" t="b">
        <v>0</v>
      </c>
      <c r="F2311" s="820" t="b">
        <v>0</v>
      </c>
      <c r="G2311" s="820" t="b">
        <v>0</v>
      </c>
      <c r="H2311" s="820" t="b">
        <v>0</v>
      </c>
      <c r="I2311" s="820">
        <v>1</v>
      </c>
      <c r="J2311" s="820">
        <v>1</v>
      </c>
      <c r="K2311" s="820" t="s">
        <v>8454</v>
      </c>
      <c r="L2311" s="822" t="s">
        <v>20241</v>
      </c>
    </row>
    <row r="2312" spans="1:12" x14ac:dyDescent="0.25">
      <c r="A2312" s="822" t="s">
        <v>18387</v>
      </c>
      <c r="B2312" s="824" t="s">
        <v>18388</v>
      </c>
      <c r="C2312" s="820" t="b">
        <v>1</v>
      </c>
      <c r="D2312" s="820" t="b">
        <v>1</v>
      </c>
      <c r="E2312" s="820" t="b">
        <v>0</v>
      </c>
      <c r="F2312" s="820" t="b">
        <v>0</v>
      </c>
      <c r="G2312" s="820" t="b">
        <v>0</v>
      </c>
      <c r="H2312" s="820" t="b">
        <v>0</v>
      </c>
      <c r="I2312" s="820">
        <v>1</v>
      </c>
      <c r="J2312" s="820">
        <v>176</v>
      </c>
      <c r="K2312" s="820" t="s">
        <v>8454</v>
      </c>
      <c r="L2312" s="822" t="s">
        <v>20242</v>
      </c>
    </row>
    <row r="2313" spans="1:12" x14ac:dyDescent="0.25">
      <c r="A2313" s="822" t="s">
        <v>18389</v>
      </c>
      <c r="B2313" s="824" t="s">
        <v>18390</v>
      </c>
      <c r="C2313" s="820" t="b">
        <v>1</v>
      </c>
      <c r="D2313" s="820" t="b">
        <v>1</v>
      </c>
      <c r="E2313" s="820" t="b">
        <v>0</v>
      </c>
      <c r="F2313" s="820" t="b">
        <v>0</v>
      </c>
      <c r="G2313" s="820" t="b">
        <v>0</v>
      </c>
      <c r="H2313" s="820" t="b">
        <v>0</v>
      </c>
      <c r="I2313" s="820">
        <v>1</v>
      </c>
      <c r="J2313" s="820">
        <v>2</v>
      </c>
      <c r="K2313" s="820" t="s">
        <v>8454</v>
      </c>
      <c r="L2313" s="822" t="s">
        <v>20243</v>
      </c>
    </row>
    <row r="2314" spans="1:12" x14ac:dyDescent="0.25">
      <c r="A2314" s="822" t="s">
        <v>18391</v>
      </c>
      <c r="B2314" s="824" t="s">
        <v>18392</v>
      </c>
      <c r="C2314" s="820" t="b">
        <v>1</v>
      </c>
      <c r="D2314" s="820" t="b">
        <v>1</v>
      </c>
      <c r="E2314" s="820" t="b">
        <v>0</v>
      </c>
      <c r="F2314" s="820" t="b">
        <v>0</v>
      </c>
      <c r="G2314" s="820" t="b">
        <v>0</v>
      </c>
      <c r="H2314" s="820" t="b">
        <v>0</v>
      </c>
      <c r="I2314" s="820">
        <v>1</v>
      </c>
      <c r="J2314" s="820">
        <v>1</v>
      </c>
      <c r="K2314" s="820" t="s">
        <v>8454</v>
      </c>
      <c r="L2314" s="822" t="s">
        <v>20244</v>
      </c>
    </row>
    <row r="2315" spans="1:12" x14ac:dyDescent="0.25">
      <c r="A2315" s="822" t="s">
        <v>18393</v>
      </c>
      <c r="B2315" s="824" t="s">
        <v>18394</v>
      </c>
      <c r="C2315" s="820" t="b">
        <v>1</v>
      </c>
      <c r="D2315" s="820" t="b">
        <v>1</v>
      </c>
      <c r="E2315" s="820" t="b">
        <v>0</v>
      </c>
      <c r="F2315" s="820" t="b">
        <v>0</v>
      </c>
      <c r="G2315" s="820" t="b">
        <v>0</v>
      </c>
      <c r="H2315" s="820" t="b">
        <v>0</v>
      </c>
      <c r="I2315" s="820">
        <v>1</v>
      </c>
      <c r="J2315" s="820">
        <v>1</v>
      </c>
      <c r="K2315" s="820" t="s">
        <v>8454</v>
      </c>
      <c r="L2315" s="822" t="s">
        <v>20245</v>
      </c>
    </row>
    <row r="2316" spans="1:12" x14ac:dyDescent="0.25">
      <c r="A2316" s="822" t="s">
        <v>18395</v>
      </c>
      <c r="B2316" s="824" t="s">
        <v>18396</v>
      </c>
      <c r="C2316" s="820" t="b">
        <v>1</v>
      </c>
      <c r="D2316" s="820" t="b">
        <v>1</v>
      </c>
      <c r="E2316" s="820" t="b">
        <v>0</v>
      </c>
      <c r="F2316" s="820" t="b">
        <v>0</v>
      </c>
      <c r="G2316" s="820" t="b">
        <v>0</v>
      </c>
      <c r="H2316" s="820" t="b">
        <v>0</v>
      </c>
      <c r="I2316" s="820">
        <v>1</v>
      </c>
      <c r="J2316" s="820">
        <v>1</v>
      </c>
      <c r="K2316" s="820" t="s">
        <v>8454</v>
      </c>
      <c r="L2316" s="822" t="s">
        <v>20246</v>
      </c>
    </row>
    <row r="2317" spans="1:12" x14ac:dyDescent="0.25">
      <c r="A2317" s="822" t="s">
        <v>18397</v>
      </c>
      <c r="B2317" s="824" t="s">
        <v>18286</v>
      </c>
      <c r="C2317" s="820" t="b">
        <v>1</v>
      </c>
      <c r="D2317" s="820" t="b">
        <v>1</v>
      </c>
      <c r="E2317" s="820" t="b">
        <v>0</v>
      </c>
      <c r="F2317" s="820" t="b">
        <v>0</v>
      </c>
      <c r="G2317" s="820" t="b">
        <v>0</v>
      </c>
      <c r="H2317" s="820" t="b">
        <v>0</v>
      </c>
      <c r="I2317" s="820">
        <v>1</v>
      </c>
      <c r="J2317" s="820">
        <v>5</v>
      </c>
      <c r="K2317" s="820" t="s">
        <v>8454</v>
      </c>
      <c r="L2317" s="822" t="s">
        <v>20191</v>
      </c>
    </row>
    <row r="2318" spans="1:12" x14ac:dyDescent="0.25">
      <c r="A2318" s="822" t="s">
        <v>18398</v>
      </c>
      <c r="B2318" s="824" t="s">
        <v>18288</v>
      </c>
      <c r="C2318" s="820" t="b">
        <v>1</v>
      </c>
      <c r="D2318" s="820" t="b">
        <v>1</v>
      </c>
      <c r="E2318" s="820" t="b">
        <v>0</v>
      </c>
      <c r="F2318" s="820" t="b">
        <v>0</v>
      </c>
      <c r="G2318" s="820" t="b">
        <v>0</v>
      </c>
      <c r="H2318" s="820" t="b">
        <v>0</v>
      </c>
      <c r="I2318" s="820">
        <v>1</v>
      </c>
      <c r="J2318" s="820">
        <v>1</v>
      </c>
      <c r="K2318" s="820" t="s">
        <v>8454</v>
      </c>
      <c r="L2318" s="822" t="s">
        <v>20192</v>
      </c>
    </row>
    <row r="2319" spans="1:12" x14ac:dyDescent="0.25">
      <c r="A2319" s="822" t="s">
        <v>18399</v>
      </c>
      <c r="B2319" s="824" t="s">
        <v>18290</v>
      </c>
      <c r="C2319" s="820" t="b">
        <v>1</v>
      </c>
      <c r="D2319" s="820" t="b">
        <v>1</v>
      </c>
      <c r="E2319" s="820" t="b">
        <v>0</v>
      </c>
      <c r="F2319" s="820" t="b">
        <v>0</v>
      </c>
      <c r="G2319" s="820" t="b">
        <v>0</v>
      </c>
      <c r="H2319" s="820" t="b">
        <v>0</v>
      </c>
      <c r="I2319" s="820">
        <v>1</v>
      </c>
      <c r="J2319" s="820">
        <v>1</v>
      </c>
      <c r="K2319" s="820" t="s">
        <v>8454</v>
      </c>
      <c r="L2319" s="822" t="s">
        <v>20193</v>
      </c>
    </row>
    <row r="2320" spans="1:12" x14ac:dyDescent="0.25">
      <c r="A2320" s="822" t="s">
        <v>18400</v>
      </c>
      <c r="B2320" s="824" t="s">
        <v>18292</v>
      </c>
      <c r="C2320" s="820" t="b">
        <v>1</v>
      </c>
      <c r="D2320" s="820" t="b">
        <v>1</v>
      </c>
      <c r="E2320" s="820" t="b">
        <v>0</v>
      </c>
      <c r="F2320" s="820" t="b">
        <v>0</v>
      </c>
      <c r="G2320" s="820" t="b">
        <v>0</v>
      </c>
      <c r="H2320" s="820" t="b">
        <v>0</v>
      </c>
      <c r="I2320" s="820">
        <v>1</v>
      </c>
      <c r="J2320" s="820">
        <v>5</v>
      </c>
      <c r="K2320" s="820" t="s">
        <v>8454</v>
      </c>
      <c r="L2320" s="822" t="s">
        <v>20194</v>
      </c>
    </row>
    <row r="2321" spans="1:12" x14ac:dyDescent="0.25">
      <c r="A2321" s="822" t="s">
        <v>18401</v>
      </c>
      <c r="B2321" s="824" t="s">
        <v>18294</v>
      </c>
      <c r="C2321" s="820" t="b">
        <v>1</v>
      </c>
      <c r="D2321" s="820" t="b">
        <v>1</v>
      </c>
      <c r="E2321" s="820" t="b">
        <v>0</v>
      </c>
      <c r="F2321" s="820" t="b">
        <v>0</v>
      </c>
      <c r="G2321" s="820" t="b">
        <v>0</v>
      </c>
      <c r="H2321" s="820" t="b">
        <v>0</v>
      </c>
      <c r="I2321" s="820">
        <v>1</v>
      </c>
      <c r="J2321" s="820">
        <v>5</v>
      </c>
      <c r="K2321" s="820" t="s">
        <v>8454</v>
      </c>
      <c r="L2321" s="822" t="s">
        <v>20195</v>
      </c>
    </row>
    <row r="2322" spans="1:12" x14ac:dyDescent="0.25">
      <c r="A2322" s="822" t="s">
        <v>18402</v>
      </c>
      <c r="B2322" s="824" t="s">
        <v>18296</v>
      </c>
      <c r="C2322" s="820" t="b">
        <v>1</v>
      </c>
      <c r="D2322" s="820" t="b">
        <v>1</v>
      </c>
      <c r="E2322" s="820" t="b">
        <v>0</v>
      </c>
      <c r="F2322" s="820" t="b">
        <v>0</v>
      </c>
      <c r="G2322" s="820" t="b">
        <v>0</v>
      </c>
      <c r="H2322" s="820" t="b">
        <v>0</v>
      </c>
      <c r="I2322" s="820">
        <v>1</v>
      </c>
      <c r="J2322" s="820">
        <v>35</v>
      </c>
      <c r="K2322" s="820" t="s">
        <v>8454</v>
      </c>
      <c r="L2322" s="822" t="s">
        <v>20196</v>
      </c>
    </row>
    <row r="2323" spans="1:12" x14ac:dyDescent="0.25">
      <c r="A2323" s="822" t="s">
        <v>18403</v>
      </c>
      <c r="B2323" s="824" t="s">
        <v>18298</v>
      </c>
      <c r="C2323" s="820" t="b">
        <v>1</v>
      </c>
      <c r="D2323" s="820" t="b">
        <v>1</v>
      </c>
      <c r="E2323" s="820" t="b">
        <v>0</v>
      </c>
      <c r="F2323" s="820" t="b">
        <v>0</v>
      </c>
      <c r="G2323" s="820" t="b">
        <v>0</v>
      </c>
      <c r="H2323" s="820" t="b">
        <v>0</v>
      </c>
      <c r="I2323" s="820">
        <v>1</v>
      </c>
      <c r="J2323" s="820">
        <v>2</v>
      </c>
      <c r="K2323" s="820" t="s">
        <v>8454</v>
      </c>
      <c r="L2323" s="822" t="s">
        <v>20197</v>
      </c>
    </row>
    <row r="2324" spans="1:12" x14ac:dyDescent="0.25">
      <c r="A2324" s="822" t="s">
        <v>18404</v>
      </c>
      <c r="B2324" s="824" t="s">
        <v>18405</v>
      </c>
      <c r="C2324" s="820" t="b">
        <v>1</v>
      </c>
      <c r="D2324" s="820" t="b">
        <v>1</v>
      </c>
      <c r="E2324" s="820" t="b">
        <v>0</v>
      </c>
      <c r="F2324" s="820" t="b">
        <v>0</v>
      </c>
      <c r="G2324" s="820" t="b">
        <v>0</v>
      </c>
      <c r="H2324" s="820" t="b">
        <v>0</v>
      </c>
      <c r="I2324" s="820">
        <v>1</v>
      </c>
      <c r="J2324" s="820">
        <v>4</v>
      </c>
      <c r="K2324" s="820" t="s">
        <v>8454</v>
      </c>
      <c r="L2324" s="822" t="s">
        <v>20247</v>
      </c>
    </row>
    <row r="2325" spans="1:12" x14ac:dyDescent="0.25">
      <c r="A2325" s="822" t="s">
        <v>18406</v>
      </c>
      <c r="B2325" s="824" t="s">
        <v>18407</v>
      </c>
      <c r="C2325" s="820" t="b">
        <v>1</v>
      </c>
      <c r="D2325" s="820" t="b">
        <v>1</v>
      </c>
      <c r="E2325" s="820" t="b">
        <v>0</v>
      </c>
      <c r="F2325" s="820" t="b">
        <v>0</v>
      </c>
      <c r="G2325" s="820" t="b">
        <v>0</v>
      </c>
      <c r="H2325" s="820" t="b">
        <v>0</v>
      </c>
      <c r="I2325" s="820">
        <v>1</v>
      </c>
      <c r="J2325" s="820">
        <v>4</v>
      </c>
      <c r="K2325" s="820" t="s">
        <v>8454</v>
      </c>
      <c r="L2325" s="822" t="s">
        <v>20248</v>
      </c>
    </row>
    <row r="2326" spans="1:12" x14ac:dyDescent="0.25">
      <c r="A2326" s="822" t="s">
        <v>18408</v>
      </c>
      <c r="B2326" s="824" t="s">
        <v>18409</v>
      </c>
      <c r="C2326" s="820" t="b">
        <v>1</v>
      </c>
      <c r="D2326" s="820" t="b">
        <v>1</v>
      </c>
      <c r="E2326" s="820" t="b">
        <v>0</v>
      </c>
      <c r="F2326" s="820" t="b">
        <v>0</v>
      </c>
      <c r="G2326" s="820" t="b">
        <v>0</v>
      </c>
      <c r="H2326" s="820" t="b">
        <v>0</v>
      </c>
      <c r="I2326" s="820">
        <v>1</v>
      </c>
      <c r="J2326" s="820">
        <v>1</v>
      </c>
      <c r="K2326" s="820" t="s">
        <v>8454</v>
      </c>
      <c r="L2326" s="822" t="s">
        <v>20249</v>
      </c>
    </row>
    <row r="2327" spans="1:12" x14ac:dyDescent="0.25">
      <c r="A2327" s="822" t="s">
        <v>18410</v>
      </c>
      <c r="B2327" s="824" t="s">
        <v>18304</v>
      </c>
      <c r="C2327" s="820" t="b">
        <v>1</v>
      </c>
      <c r="D2327" s="820" t="b">
        <v>1</v>
      </c>
      <c r="E2327" s="820" t="b">
        <v>0</v>
      </c>
      <c r="F2327" s="820" t="b">
        <v>0</v>
      </c>
      <c r="G2327" s="820" t="b">
        <v>0</v>
      </c>
      <c r="H2327" s="820" t="b">
        <v>0</v>
      </c>
      <c r="I2327" s="820">
        <v>1</v>
      </c>
      <c r="J2327" s="820">
        <v>20</v>
      </c>
      <c r="K2327" s="820" t="s">
        <v>8454</v>
      </c>
      <c r="L2327" s="822" t="s">
        <v>20200</v>
      </c>
    </row>
    <row r="2328" spans="1:12" x14ac:dyDescent="0.25">
      <c r="A2328" s="822" t="s">
        <v>18411</v>
      </c>
      <c r="B2328" s="824" t="s">
        <v>18306</v>
      </c>
      <c r="C2328" s="820" t="b">
        <v>1</v>
      </c>
      <c r="D2328" s="820" t="b">
        <v>1</v>
      </c>
      <c r="E2328" s="820" t="b">
        <v>0</v>
      </c>
      <c r="F2328" s="820" t="b">
        <v>0</v>
      </c>
      <c r="G2328" s="820" t="b">
        <v>0</v>
      </c>
      <c r="H2328" s="820" t="b">
        <v>0</v>
      </c>
      <c r="I2328" s="820">
        <v>1</v>
      </c>
      <c r="J2328" s="820">
        <v>5</v>
      </c>
      <c r="K2328" s="820" t="s">
        <v>8454</v>
      </c>
      <c r="L2328" s="822" t="s">
        <v>20201</v>
      </c>
    </row>
    <row r="2329" spans="1:12" x14ac:dyDescent="0.25">
      <c r="A2329" s="822" t="s">
        <v>18412</v>
      </c>
      <c r="B2329" s="824" t="s">
        <v>18308</v>
      </c>
      <c r="C2329" s="820" t="b">
        <v>1</v>
      </c>
      <c r="D2329" s="820" t="b">
        <v>1</v>
      </c>
      <c r="E2329" s="820" t="b">
        <v>0</v>
      </c>
      <c r="F2329" s="820" t="b">
        <v>0</v>
      </c>
      <c r="G2329" s="820" t="b">
        <v>0</v>
      </c>
      <c r="H2329" s="820" t="b">
        <v>0</v>
      </c>
      <c r="I2329" s="820">
        <v>1</v>
      </c>
      <c r="J2329" s="820">
        <v>5</v>
      </c>
      <c r="K2329" s="820" t="s">
        <v>8454</v>
      </c>
      <c r="L2329" s="822" t="s">
        <v>20202</v>
      </c>
    </row>
    <row r="2330" spans="1:12" x14ac:dyDescent="0.25">
      <c r="A2330" s="822" t="s">
        <v>18413</v>
      </c>
      <c r="B2330" s="824" t="s">
        <v>18310</v>
      </c>
      <c r="C2330" s="820" t="b">
        <v>1</v>
      </c>
      <c r="D2330" s="820" t="b">
        <v>1</v>
      </c>
      <c r="E2330" s="820" t="b">
        <v>0</v>
      </c>
      <c r="F2330" s="820" t="b">
        <v>0</v>
      </c>
      <c r="G2330" s="820" t="b">
        <v>0</v>
      </c>
      <c r="H2330" s="820" t="b">
        <v>0</v>
      </c>
      <c r="I2330" s="820">
        <v>1</v>
      </c>
      <c r="J2330" s="820">
        <v>4</v>
      </c>
      <c r="K2330" s="820" t="s">
        <v>8454</v>
      </c>
      <c r="L2330" s="822" t="s">
        <v>20203</v>
      </c>
    </row>
    <row r="2331" spans="1:12" x14ac:dyDescent="0.25">
      <c r="A2331" s="822" t="s">
        <v>18414</v>
      </c>
      <c r="B2331" s="824" t="s">
        <v>18312</v>
      </c>
      <c r="C2331" s="820" t="b">
        <v>1</v>
      </c>
      <c r="D2331" s="820" t="b">
        <v>1</v>
      </c>
      <c r="E2331" s="820" t="b">
        <v>0</v>
      </c>
      <c r="F2331" s="820" t="b">
        <v>0</v>
      </c>
      <c r="G2331" s="820" t="b">
        <v>0</v>
      </c>
      <c r="H2331" s="820" t="b">
        <v>0</v>
      </c>
      <c r="I2331" s="820">
        <v>1</v>
      </c>
      <c r="J2331" s="820">
        <v>4</v>
      </c>
      <c r="K2331" s="820" t="s">
        <v>8454</v>
      </c>
      <c r="L2331" s="822" t="s">
        <v>20204</v>
      </c>
    </row>
    <row r="2332" spans="1:12" x14ac:dyDescent="0.25">
      <c r="A2332" s="822" t="s">
        <v>18415</v>
      </c>
      <c r="B2332" s="824" t="s">
        <v>18314</v>
      </c>
      <c r="C2332" s="820" t="b">
        <v>1</v>
      </c>
      <c r="D2332" s="820" t="b">
        <v>1</v>
      </c>
      <c r="E2332" s="820" t="b">
        <v>0</v>
      </c>
      <c r="F2332" s="820" t="b">
        <v>0</v>
      </c>
      <c r="G2332" s="820" t="b">
        <v>0</v>
      </c>
      <c r="H2332" s="820" t="b">
        <v>0</v>
      </c>
      <c r="I2332" s="820">
        <v>1</v>
      </c>
      <c r="J2332" s="820">
        <v>4</v>
      </c>
      <c r="K2332" s="820" t="s">
        <v>8454</v>
      </c>
      <c r="L2332" s="822" t="s">
        <v>20205</v>
      </c>
    </row>
    <row r="2333" spans="1:12" x14ac:dyDescent="0.25">
      <c r="A2333" s="822" t="s">
        <v>18416</v>
      </c>
      <c r="B2333" s="824" t="s">
        <v>18316</v>
      </c>
      <c r="C2333" s="820" t="b">
        <v>1</v>
      </c>
      <c r="D2333" s="820" t="b">
        <v>1</v>
      </c>
      <c r="E2333" s="820" t="b">
        <v>0</v>
      </c>
      <c r="F2333" s="820" t="b">
        <v>0</v>
      </c>
      <c r="G2333" s="820" t="b">
        <v>0</v>
      </c>
      <c r="H2333" s="820" t="b">
        <v>0</v>
      </c>
      <c r="I2333" s="820">
        <v>1</v>
      </c>
      <c r="J2333" s="820">
        <v>35</v>
      </c>
      <c r="K2333" s="820" t="s">
        <v>8454</v>
      </c>
      <c r="L2333" s="822" t="s">
        <v>20206</v>
      </c>
    </row>
    <row r="2334" spans="1:12" x14ac:dyDescent="0.25">
      <c r="A2334" s="822" t="s">
        <v>18417</v>
      </c>
      <c r="B2334" s="824" t="s">
        <v>18418</v>
      </c>
      <c r="C2334" s="820" t="b">
        <v>1</v>
      </c>
      <c r="D2334" s="820" t="b">
        <v>1</v>
      </c>
      <c r="E2334" s="820" t="b">
        <v>0</v>
      </c>
      <c r="F2334" s="820" t="b">
        <v>0</v>
      </c>
      <c r="G2334" s="820" t="b">
        <v>0</v>
      </c>
      <c r="H2334" s="820" t="b">
        <v>0</v>
      </c>
      <c r="I2334" s="820">
        <v>1</v>
      </c>
      <c r="J2334" s="820">
        <v>4</v>
      </c>
      <c r="K2334" s="820" t="s">
        <v>8454</v>
      </c>
      <c r="L2334" s="822" t="s">
        <v>20250</v>
      </c>
    </row>
    <row r="2335" spans="1:12" x14ac:dyDescent="0.25">
      <c r="A2335" s="822" t="s">
        <v>18419</v>
      </c>
      <c r="B2335" s="824" t="s">
        <v>18420</v>
      </c>
      <c r="C2335" s="820" t="b">
        <v>1</v>
      </c>
      <c r="D2335" s="820" t="b">
        <v>1</v>
      </c>
      <c r="E2335" s="820" t="b">
        <v>0</v>
      </c>
      <c r="F2335" s="820" t="b">
        <v>0</v>
      </c>
      <c r="G2335" s="820" t="b">
        <v>0</v>
      </c>
      <c r="H2335" s="820" t="b">
        <v>0</v>
      </c>
      <c r="I2335" s="820">
        <v>1</v>
      </c>
      <c r="J2335" s="820">
        <v>4</v>
      </c>
      <c r="K2335" s="820" t="s">
        <v>8454</v>
      </c>
      <c r="L2335" s="822" t="s">
        <v>20251</v>
      </c>
    </row>
    <row r="2336" spans="1:12" x14ac:dyDescent="0.25">
      <c r="A2336" s="822" t="s">
        <v>18421</v>
      </c>
      <c r="B2336" s="824" t="s">
        <v>18336</v>
      </c>
      <c r="C2336" s="820" t="b">
        <v>1</v>
      </c>
      <c r="D2336" s="820" t="b">
        <v>1</v>
      </c>
      <c r="E2336" s="820" t="b">
        <v>0</v>
      </c>
      <c r="F2336" s="820" t="b">
        <v>0</v>
      </c>
      <c r="G2336" s="820" t="b">
        <v>0</v>
      </c>
      <c r="H2336" s="820" t="b">
        <v>0</v>
      </c>
      <c r="I2336" s="820">
        <v>1</v>
      </c>
      <c r="J2336" s="820">
        <v>1</v>
      </c>
      <c r="K2336" s="820" t="s">
        <v>8454</v>
      </c>
      <c r="L2336" s="822" t="s">
        <v>20216</v>
      </c>
    </row>
    <row r="2337" spans="1:12" x14ac:dyDescent="0.25">
      <c r="A2337" s="822" t="s">
        <v>18422</v>
      </c>
      <c r="B2337" s="824" t="s">
        <v>18423</v>
      </c>
      <c r="C2337" s="820" t="b">
        <v>1</v>
      </c>
      <c r="D2337" s="820" t="b">
        <v>1</v>
      </c>
      <c r="E2337" s="820" t="b">
        <v>0</v>
      </c>
      <c r="F2337" s="820" t="b">
        <v>0</v>
      </c>
      <c r="G2337" s="820" t="b">
        <v>0</v>
      </c>
      <c r="H2337" s="820" t="b">
        <v>0</v>
      </c>
      <c r="I2337" s="820">
        <v>1</v>
      </c>
      <c r="J2337" s="820">
        <v>1</v>
      </c>
      <c r="K2337" s="820" t="s">
        <v>8454</v>
      </c>
      <c r="L2337" s="822" t="s">
        <v>20252</v>
      </c>
    </row>
    <row r="2338" spans="1:12" x14ac:dyDescent="0.25">
      <c r="A2338" s="822" t="s">
        <v>18424</v>
      </c>
      <c r="B2338" s="824" t="s">
        <v>18425</v>
      </c>
      <c r="C2338" s="820" t="b">
        <v>1</v>
      </c>
      <c r="D2338" s="820" t="b">
        <v>1</v>
      </c>
      <c r="E2338" s="820" t="b">
        <v>0</v>
      </c>
      <c r="F2338" s="820" t="b">
        <v>0</v>
      </c>
      <c r="G2338" s="820" t="b">
        <v>0</v>
      </c>
      <c r="H2338" s="820" t="b">
        <v>0</v>
      </c>
      <c r="I2338" s="820">
        <v>1</v>
      </c>
      <c r="J2338" s="820">
        <v>1</v>
      </c>
      <c r="K2338" s="820" t="s">
        <v>8454</v>
      </c>
      <c r="L2338" s="822" t="s">
        <v>20253</v>
      </c>
    </row>
    <row r="2339" spans="1:12" x14ac:dyDescent="0.25">
      <c r="A2339" s="822" t="s">
        <v>18426</v>
      </c>
      <c r="B2339" s="824" t="s">
        <v>18286</v>
      </c>
      <c r="C2339" s="820" t="b">
        <v>1</v>
      </c>
      <c r="D2339" s="820" t="b">
        <v>1</v>
      </c>
      <c r="E2339" s="820" t="b">
        <v>0</v>
      </c>
      <c r="F2339" s="820" t="b">
        <v>0</v>
      </c>
      <c r="G2339" s="820" t="b">
        <v>0</v>
      </c>
      <c r="H2339" s="820" t="b">
        <v>0</v>
      </c>
      <c r="I2339" s="820">
        <v>1</v>
      </c>
      <c r="J2339" s="820">
        <v>5</v>
      </c>
      <c r="K2339" s="820" t="s">
        <v>8454</v>
      </c>
      <c r="L2339" s="822" t="s">
        <v>20191</v>
      </c>
    </row>
    <row r="2340" spans="1:12" x14ac:dyDescent="0.25">
      <c r="A2340" s="822" t="s">
        <v>18427</v>
      </c>
      <c r="B2340" s="824" t="s">
        <v>18288</v>
      </c>
      <c r="C2340" s="820" t="b">
        <v>1</v>
      </c>
      <c r="D2340" s="820" t="b">
        <v>1</v>
      </c>
      <c r="E2340" s="820" t="b">
        <v>0</v>
      </c>
      <c r="F2340" s="820" t="b">
        <v>0</v>
      </c>
      <c r="G2340" s="820" t="b">
        <v>0</v>
      </c>
      <c r="H2340" s="820" t="b">
        <v>0</v>
      </c>
      <c r="I2340" s="820">
        <v>1</v>
      </c>
      <c r="J2340" s="820">
        <v>1</v>
      </c>
      <c r="K2340" s="820" t="s">
        <v>8454</v>
      </c>
      <c r="L2340" s="822" t="s">
        <v>20192</v>
      </c>
    </row>
    <row r="2341" spans="1:12" x14ac:dyDescent="0.25">
      <c r="A2341" s="822" t="s">
        <v>18428</v>
      </c>
      <c r="B2341" s="824" t="s">
        <v>18290</v>
      </c>
      <c r="C2341" s="820" t="b">
        <v>1</v>
      </c>
      <c r="D2341" s="820" t="b">
        <v>1</v>
      </c>
      <c r="E2341" s="820" t="b">
        <v>0</v>
      </c>
      <c r="F2341" s="820" t="b">
        <v>0</v>
      </c>
      <c r="G2341" s="820" t="b">
        <v>0</v>
      </c>
      <c r="H2341" s="820" t="b">
        <v>0</v>
      </c>
      <c r="I2341" s="820">
        <v>1</v>
      </c>
      <c r="J2341" s="820">
        <v>1</v>
      </c>
      <c r="K2341" s="820" t="s">
        <v>8454</v>
      </c>
      <c r="L2341" s="822" t="s">
        <v>20193</v>
      </c>
    </row>
    <row r="2342" spans="1:12" x14ac:dyDescent="0.25">
      <c r="A2342" s="822" t="s">
        <v>18429</v>
      </c>
      <c r="B2342" s="824" t="s">
        <v>18292</v>
      </c>
      <c r="C2342" s="820" t="b">
        <v>1</v>
      </c>
      <c r="D2342" s="820" t="b">
        <v>1</v>
      </c>
      <c r="E2342" s="820" t="b">
        <v>0</v>
      </c>
      <c r="F2342" s="820" t="b">
        <v>0</v>
      </c>
      <c r="G2342" s="820" t="b">
        <v>0</v>
      </c>
      <c r="H2342" s="820" t="b">
        <v>0</v>
      </c>
      <c r="I2342" s="820">
        <v>1</v>
      </c>
      <c r="J2342" s="820">
        <v>5</v>
      </c>
      <c r="K2342" s="820" t="s">
        <v>8454</v>
      </c>
      <c r="L2342" s="822" t="s">
        <v>20194</v>
      </c>
    </row>
    <row r="2343" spans="1:12" x14ac:dyDescent="0.25">
      <c r="A2343" s="822" t="s">
        <v>18430</v>
      </c>
      <c r="B2343" s="824" t="s">
        <v>18294</v>
      </c>
      <c r="C2343" s="820" t="b">
        <v>1</v>
      </c>
      <c r="D2343" s="820" t="b">
        <v>1</v>
      </c>
      <c r="E2343" s="820" t="b">
        <v>0</v>
      </c>
      <c r="F2343" s="820" t="b">
        <v>0</v>
      </c>
      <c r="G2343" s="820" t="b">
        <v>0</v>
      </c>
      <c r="H2343" s="820" t="b">
        <v>0</v>
      </c>
      <c r="I2343" s="820">
        <v>1</v>
      </c>
      <c r="J2343" s="820">
        <v>5</v>
      </c>
      <c r="K2343" s="820" t="s">
        <v>8454</v>
      </c>
      <c r="L2343" s="822" t="s">
        <v>20195</v>
      </c>
    </row>
    <row r="2344" spans="1:12" x14ac:dyDescent="0.25">
      <c r="A2344" s="822" t="s">
        <v>18431</v>
      </c>
      <c r="B2344" s="824" t="s">
        <v>18296</v>
      </c>
      <c r="C2344" s="820" t="b">
        <v>1</v>
      </c>
      <c r="D2344" s="820" t="b">
        <v>1</v>
      </c>
      <c r="E2344" s="820" t="b">
        <v>0</v>
      </c>
      <c r="F2344" s="820" t="b">
        <v>0</v>
      </c>
      <c r="G2344" s="820" t="b">
        <v>0</v>
      </c>
      <c r="H2344" s="820" t="b">
        <v>0</v>
      </c>
      <c r="I2344" s="820">
        <v>1</v>
      </c>
      <c r="J2344" s="820">
        <v>35</v>
      </c>
      <c r="K2344" s="820" t="s">
        <v>8454</v>
      </c>
      <c r="L2344" s="822" t="s">
        <v>20196</v>
      </c>
    </row>
    <row r="2345" spans="1:12" x14ac:dyDescent="0.25">
      <c r="A2345" s="822" t="s">
        <v>18432</v>
      </c>
      <c r="B2345" s="824" t="s">
        <v>18298</v>
      </c>
      <c r="C2345" s="820" t="b">
        <v>1</v>
      </c>
      <c r="D2345" s="820" t="b">
        <v>1</v>
      </c>
      <c r="E2345" s="820" t="b">
        <v>0</v>
      </c>
      <c r="F2345" s="820" t="b">
        <v>0</v>
      </c>
      <c r="G2345" s="820" t="b">
        <v>0</v>
      </c>
      <c r="H2345" s="820" t="b">
        <v>0</v>
      </c>
      <c r="I2345" s="820">
        <v>1</v>
      </c>
      <c r="J2345" s="820">
        <v>2</v>
      </c>
      <c r="K2345" s="820" t="s">
        <v>8454</v>
      </c>
      <c r="L2345" s="822" t="s">
        <v>20197</v>
      </c>
    </row>
    <row r="2346" spans="1:12" x14ac:dyDescent="0.25">
      <c r="A2346" s="822" t="s">
        <v>18433</v>
      </c>
      <c r="B2346" s="824" t="s">
        <v>18434</v>
      </c>
      <c r="C2346" s="820" t="b">
        <v>1</v>
      </c>
      <c r="D2346" s="820" t="b">
        <v>1</v>
      </c>
      <c r="E2346" s="820" t="b">
        <v>0</v>
      </c>
      <c r="F2346" s="820" t="b">
        <v>0</v>
      </c>
      <c r="G2346" s="820" t="b">
        <v>0</v>
      </c>
      <c r="H2346" s="820" t="b">
        <v>0</v>
      </c>
      <c r="I2346" s="820">
        <v>1</v>
      </c>
      <c r="J2346" s="820">
        <v>3</v>
      </c>
      <c r="K2346" s="820" t="s">
        <v>8454</v>
      </c>
      <c r="L2346" s="822" t="s">
        <v>20254</v>
      </c>
    </row>
    <row r="2347" spans="1:12" x14ac:dyDescent="0.25">
      <c r="A2347" s="822" t="s">
        <v>18435</v>
      </c>
      <c r="B2347" s="824" t="s">
        <v>18436</v>
      </c>
      <c r="C2347" s="820" t="b">
        <v>1</v>
      </c>
      <c r="D2347" s="820" t="b">
        <v>1</v>
      </c>
      <c r="E2347" s="820" t="b">
        <v>0</v>
      </c>
      <c r="F2347" s="820" t="b">
        <v>0</v>
      </c>
      <c r="G2347" s="820" t="b">
        <v>0</v>
      </c>
      <c r="H2347" s="820" t="b">
        <v>0</v>
      </c>
      <c r="I2347" s="820">
        <v>1</v>
      </c>
      <c r="J2347" s="820">
        <v>1</v>
      </c>
      <c r="K2347" s="820" t="s">
        <v>8454</v>
      </c>
      <c r="L2347" s="822" t="s">
        <v>20255</v>
      </c>
    </row>
    <row r="2348" spans="1:12" x14ac:dyDescent="0.25">
      <c r="A2348" s="822" t="s">
        <v>18437</v>
      </c>
      <c r="B2348" s="824" t="s">
        <v>18304</v>
      </c>
      <c r="C2348" s="820" t="b">
        <v>1</v>
      </c>
      <c r="D2348" s="820" t="b">
        <v>1</v>
      </c>
      <c r="E2348" s="820" t="b">
        <v>0</v>
      </c>
      <c r="F2348" s="820" t="b">
        <v>0</v>
      </c>
      <c r="G2348" s="820" t="b">
        <v>0</v>
      </c>
      <c r="H2348" s="820" t="b">
        <v>0</v>
      </c>
      <c r="I2348" s="820">
        <v>1</v>
      </c>
      <c r="J2348" s="820">
        <v>20</v>
      </c>
      <c r="K2348" s="820" t="s">
        <v>8454</v>
      </c>
      <c r="L2348" s="822" t="s">
        <v>20200</v>
      </c>
    </row>
    <row r="2349" spans="1:12" x14ac:dyDescent="0.25">
      <c r="A2349" s="822" t="s">
        <v>18438</v>
      </c>
      <c r="B2349" s="824" t="s">
        <v>18306</v>
      </c>
      <c r="C2349" s="820" t="b">
        <v>1</v>
      </c>
      <c r="D2349" s="820" t="b">
        <v>1</v>
      </c>
      <c r="E2349" s="820" t="b">
        <v>0</v>
      </c>
      <c r="F2349" s="820" t="b">
        <v>0</v>
      </c>
      <c r="G2349" s="820" t="b">
        <v>0</v>
      </c>
      <c r="H2349" s="820" t="b">
        <v>0</v>
      </c>
      <c r="I2349" s="820">
        <v>1</v>
      </c>
      <c r="J2349" s="820">
        <v>5</v>
      </c>
      <c r="K2349" s="820" t="s">
        <v>8454</v>
      </c>
      <c r="L2349" s="822" t="s">
        <v>20201</v>
      </c>
    </row>
    <row r="2350" spans="1:12" x14ac:dyDescent="0.25">
      <c r="A2350" s="822" t="s">
        <v>18439</v>
      </c>
      <c r="B2350" s="824" t="s">
        <v>18308</v>
      </c>
      <c r="C2350" s="820" t="b">
        <v>1</v>
      </c>
      <c r="D2350" s="820" t="b">
        <v>1</v>
      </c>
      <c r="E2350" s="820" t="b">
        <v>0</v>
      </c>
      <c r="F2350" s="820" t="b">
        <v>0</v>
      </c>
      <c r="G2350" s="820" t="b">
        <v>0</v>
      </c>
      <c r="H2350" s="820" t="b">
        <v>0</v>
      </c>
      <c r="I2350" s="820">
        <v>1</v>
      </c>
      <c r="J2350" s="820">
        <v>5</v>
      </c>
      <c r="K2350" s="820" t="s">
        <v>8454</v>
      </c>
      <c r="L2350" s="822" t="s">
        <v>20202</v>
      </c>
    </row>
    <row r="2351" spans="1:12" x14ac:dyDescent="0.25">
      <c r="A2351" s="822" t="s">
        <v>18440</v>
      </c>
      <c r="B2351" s="824" t="s">
        <v>18310</v>
      </c>
      <c r="C2351" s="820" t="b">
        <v>1</v>
      </c>
      <c r="D2351" s="820" t="b">
        <v>1</v>
      </c>
      <c r="E2351" s="820" t="b">
        <v>0</v>
      </c>
      <c r="F2351" s="820" t="b">
        <v>0</v>
      </c>
      <c r="G2351" s="820" t="b">
        <v>0</v>
      </c>
      <c r="H2351" s="820" t="b">
        <v>0</v>
      </c>
      <c r="I2351" s="820">
        <v>1</v>
      </c>
      <c r="J2351" s="820">
        <v>4</v>
      </c>
      <c r="K2351" s="820" t="s">
        <v>8454</v>
      </c>
      <c r="L2351" s="822" t="s">
        <v>20203</v>
      </c>
    </row>
    <row r="2352" spans="1:12" x14ac:dyDescent="0.25">
      <c r="A2352" s="822" t="s">
        <v>18441</v>
      </c>
      <c r="B2352" s="824" t="s">
        <v>18312</v>
      </c>
      <c r="C2352" s="820" t="b">
        <v>1</v>
      </c>
      <c r="D2352" s="820" t="b">
        <v>1</v>
      </c>
      <c r="E2352" s="820" t="b">
        <v>0</v>
      </c>
      <c r="F2352" s="820" t="b">
        <v>0</v>
      </c>
      <c r="G2352" s="820" t="b">
        <v>0</v>
      </c>
      <c r="H2352" s="820" t="b">
        <v>0</v>
      </c>
      <c r="I2352" s="820">
        <v>1</v>
      </c>
      <c r="J2352" s="820">
        <v>4</v>
      </c>
      <c r="K2352" s="820" t="s">
        <v>8454</v>
      </c>
      <c r="L2352" s="822" t="s">
        <v>20204</v>
      </c>
    </row>
    <row r="2353" spans="1:12" x14ac:dyDescent="0.25">
      <c r="A2353" s="822" t="s">
        <v>18442</v>
      </c>
      <c r="B2353" s="824" t="s">
        <v>18314</v>
      </c>
      <c r="C2353" s="820" t="b">
        <v>1</v>
      </c>
      <c r="D2353" s="820" t="b">
        <v>1</v>
      </c>
      <c r="E2353" s="820" t="b">
        <v>0</v>
      </c>
      <c r="F2353" s="820" t="b">
        <v>0</v>
      </c>
      <c r="G2353" s="820" t="b">
        <v>0</v>
      </c>
      <c r="H2353" s="820" t="b">
        <v>0</v>
      </c>
      <c r="I2353" s="820">
        <v>1</v>
      </c>
      <c r="J2353" s="820">
        <v>4</v>
      </c>
      <c r="K2353" s="820" t="s">
        <v>8454</v>
      </c>
      <c r="L2353" s="822" t="s">
        <v>20205</v>
      </c>
    </row>
    <row r="2354" spans="1:12" x14ac:dyDescent="0.25">
      <c r="A2354" s="822" t="s">
        <v>18443</v>
      </c>
      <c r="B2354" s="824" t="s">
        <v>18316</v>
      </c>
      <c r="C2354" s="820" t="b">
        <v>1</v>
      </c>
      <c r="D2354" s="820" t="b">
        <v>1</v>
      </c>
      <c r="E2354" s="820" t="b">
        <v>0</v>
      </c>
      <c r="F2354" s="820" t="b">
        <v>0</v>
      </c>
      <c r="G2354" s="820" t="b">
        <v>0</v>
      </c>
      <c r="H2354" s="820" t="b">
        <v>0</v>
      </c>
      <c r="I2354" s="820">
        <v>1</v>
      </c>
      <c r="J2354" s="820">
        <v>35</v>
      </c>
      <c r="K2354" s="820" t="s">
        <v>8454</v>
      </c>
      <c r="L2354" s="822" t="s">
        <v>20206</v>
      </c>
    </row>
    <row r="2355" spans="1:12" x14ac:dyDescent="0.25">
      <c r="A2355" s="822" t="s">
        <v>18444</v>
      </c>
      <c r="B2355" s="824" t="s">
        <v>18445</v>
      </c>
      <c r="C2355" s="820" t="b">
        <v>1</v>
      </c>
      <c r="D2355" s="820" t="b">
        <v>1</v>
      </c>
      <c r="E2355" s="820" t="b">
        <v>0</v>
      </c>
      <c r="F2355" s="820" t="b">
        <v>0</v>
      </c>
      <c r="G2355" s="820" t="b">
        <v>0</v>
      </c>
      <c r="H2355" s="820" t="b">
        <v>0</v>
      </c>
      <c r="I2355" s="820">
        <v>1</v>
      </c>
      <c r="J2355" s="820">
        <v>3</v>
      </c>
      <c r="K2355" s="820" t="s">
        <v>8454</v>
      </c>
      <c r="L2355" s="822" t="s">
        <v>20256</v>
      </c>
    </row>
    <row r="2356" spans="1:12" x14ac:dyDescent="0.25">
      <c r="A2356" s="822" t="s">
        <v>18446</v>
      </c>
      <c r="B2356" s="824" t="s">
        <v>18336</v>
      </c>
      <c r="C2356" s="820" t="b">
        <v>1</v>
      </c>
      <c r="D2356" s="820" t="b">
        <v>1</v>
      </c>
      <c r="E2356" s="820" t="b">
        <v>0</v>
      </c>
      <c r="F2356" s="820" t="b">
        <v>0</v>
      </c>
      <c r="G2356" s="820" t="b">
        <v>0</v>
      </c>
      <c r="H2356" s="820" t="b">
        <v>0</v>
      </c>
      <c r="I2356" s="820">
        <v>1</v>
      </c>
      <c r="J2356" s="820">
        <v>1</v>
      </c>
      <c r="K2356" s="820" t="s">
        <v>8454</v>
      </c>
      <c r="L2356" s="822" t="s">
        <v>20216</v>
      </c>
    </row>
    <row r="2357" spans="1:12" x14ac:dyDescent="0.25">
      <c r="A2357" s="822" t="s">
        <v>18447</v>
      </c>
      <c r="B2357" s="824" t="s">
        <v>18448</v>
      </c>
      <c r="C2357" s="820" t="b">
        <v>1</v>
      </c>
      <c r="D2357" s="820" t="b">
        <v>1</v>
      </c>
      <c r="E2357" s="820" t="b">
        <v>0</v>
      </c>
      <c r="F2357" s="820" t="b">
        <v>0</v>
      </c>
      <c r="G2357" s="820" t="b">
        <v>0</v>
      </c>
      <c r="H2357" s="820" t="b">
        <v>0</v>
      </c>
      <c r="I2357" s="820">
        <v>1</v>
      </c>
      <c r="J2357" s="820">
        <v>1</v>
      </c>
      <c r="K2357" s="820" t="s">
        <v>8454</v>
      </c>
      <c r="L2357" s="822" t="s">
        <v>20257</v>
      </c>
    </row>
    <row r="2358" spans="1:12" x14ac:dyDescent="0.25">
      <c r="A2358" s="822" t="s">
        <v>18449</v>
      </c>
      <c r="B2358" s="824" t="s">
        <v>18450</v>
      </c>
      <c r="C2358" s="820" t="b">
        <v>1</v>
      </c>
      <c r="D2358" s="820" t="b">
        <v>1</v>
      </c>
      <c r="E2358" s="820" t="b">
        <v>0</v>
      </c>
      <c r="F2358" s="820" t="b">
        <v>0</v>
      </c>
      <c r="G2358" s="820" t="b">
        <v>0</v>
      </c>
      <c r="H2358" s="820" t="b">
        <v>0</v>
      </c>
      <c r="I2358" s="820">
        <v>1</v>
      </c>
      <c r="J2358" s="820">
        <v>1</v>
      </c>
      <c r="K2358" s="820" t="s">
        <v>8454</v>
      </c>
      <c r="L2358" s="822" t="s">
        <v>20258</v>
      </c>
    </row>
    <row r="2359" spans="1:12" x14ac:dyDescent="0.25">
      <c r="A2359" s="822" t="s">
        <v>18451</v>
      </c>
      <c r="B2359" s="824" t="s">
        <v>18342</v>
      </c>
      <c r="C2359" s="820" t="b">
        <v>1</v>
      </c>
      <c r="D2359" s="820" t="b">
        <v>1</v>
      </c>
      <c r="E2359" s="820" t="b">
        <v>0</v>
      </c>
      <c r="F2359" s="820" t="b">
        <v>0</v>
      </c>
      <c r="G2359" s="820" t="b">
        <v>0</v>
      </c>
      <c r="H2359" s="820" t="b">
        <v>0</v>
      </c>
      <c r="I2359" s="820">
        <v>1</v>
      </c>
      <c r="J2359" s="820">
        <v>5</v>
      </c>
      <c r="K2359" s="820" t="s">
        <v>8454</v>
      </c>
      <c r="L2359" s="822" t="s">
        <v>20219</v>
      </c>
    </row>
    <row r="2360" spans="1:12" x14ac:dyDescent="0.25">
      <c r="A2360" s="822" t="s">
        <v>18452</v>
      </c>
      <c r="B2360" s="824" t="s">
        <v>18344</v>
      </c>
      <c r="C2360" s="820" t="b">
        <v>1</v>
      </c>
      <c r="D2360" s="820" t="b">
        <v>1</v>
      </c>
      <c r="E2360" s="820" t="b">
        <v>0</v>
      </c>
      <c r="F2360" s="820" t="b">
        <v>0</v>
      </c>
      <c r="G2360" s="820" t="b">
        <v>0</v>
      </c>
      <c r="H2360" s="820" t="b">
        <v>0</v>
      </c>
      <c r="I2360" s="820">
        <v>1</v>
      </c>
      <c r="J2360" s="820">
        <v>1</v>
      </c>
      <c r="K2360" s="820" t="s">
        <v>8454</v>
      </c>
      <c r="L2360" s="822" t="s">
        <v>20220</v>
      </c>
    </row>
    <row r="2361" spans="1:12" x14ac:dyDescent="0.25">
      <c r="A2361" s="822" t="s">
        <v>18453</v>
      </c>
      <c r="B2361" s="824" t="s">
        <v>18346</v>
      </c>
      <c r="C2361" s="820" t="b">
        <v>1</v>
      </c>
      <c r="D2361" s="820" t="b">
        <v>1</v>
      </c>
      <c r="E2361" s="820" t="b">
        <v>0</v>
      </c>
      <c r="F2361" s="820" t="b">
        <v>0</v>
      </c>
      <c r="G2361" s="820" t="b">
        <v>0</v>
      </c>
      <c r="H2361" s="820" t="b">
        <v>0</v>
      </c>
      <c r="I2361" s="820">
        <v>1</v>
      </c>
      <c r="J2361" s="820">
        <v>1</v>
      </c>
      <c r="K2361" s="820" t="s">
        <v>8454</v>
      </c>
      <c r="L2361" s="822" t="s">
        <v>20221</v>
      </c>
    </row>
    <row r="2362" spans="1:12" x14ac:dyDescent="0.25">
      <c r="A2362" s="822" t="s">
        <v>18454</v>
      </c>
      <c r="B2362" s="824" t="s">
        <v>18348</v>
      </c>
      <c r="C2362" s="820" t="b">
        <v>1</v>
      </c>
      <c r="D2362" s="820" t="b">
        <v>1</v>
      </c>
      <c r="E2362" s="820" t="b">
        <v>0</v>
      </c>
      <c r="F2362" s="820" t="b">
        <v>0</v>
      </c>
      <c r="G2362" s="820" t="b">
        <v>0</v>
      </c>
      <c r="H2362" s="820" t="b">
        <v>0</v>
      </c>
      <c r="I2362" s="820">
        <v>1</v>
      </c>
      <c r="J2362" s="820">
        <v>5</v>
      </c>
      <c r="K2362" s="820" t="s">
        <v>8454</v>
      </c>
      <c r="L2362" s="822" t="s">
        <v>20222</v>
      </c>
    </row>
    <row r="2363" spans="1:12" x14ac:dyDescent="0.25">
      <c r="A2363" s="822" t="s">
        <v>18455</v>
      </c>
      <c r="B2363" s="824" t="s">
        <v>18350</v>
      </c>
      <c r="C2363" s="820" t="b">
        <v>1</v>
      </c>
      <c r="D2363" s="820" t="b">
        <v>1</v>
      </c>
      <c r="E2363" s="820" t="b">
        <v>0</v>
      </c>
      <c r="F2363" s="820" t="b">
        <v>0</v>
      </c>
      <c r="G2363" s="820" t="b">
        <v>0</v>
      </c>
      <c r="H2363" s="820" t="b">
        <v>0</v>
      </c>
      <c r="I2363" s="820">
        <v>1</v>
      </c>
      <c r="J2363" s="820">
        <v>5</v>
      </c>
      <c r="K2363" s="820" t="s">
        <v>8454</v>
      </c>
      <c r="L2363" s="822" t="s">
        <v>20223</v>
      </c>
    </row>
    <row r="2364" spans="1:12" x14ac:dyDescent="0.25">
      <c r="A2364" s="822" t="s">
        <v>18456</v>
      </c>
      <c r="B2364" s="824" t="s">
        <v>18352</v>
      </c>
      <c r="C2364" s="820" t="b">
        <v>1</v>
      </c>
      <c r="D2364" s="820" t="b">
        <v>1</v>
      </c>
      <c r="E2364" s="820" t="b">
        <v>0</v>
      </c>
      <c r="F2364" s="820" t="b">
        <v>0</v>
      </c>
      <c r="G2364" s="820" t="b">
        <v>0</v>
      </c>
      <c r="H2364" s="820" t="b">
        <v>0</v>
      </c>
      <c r="I2364" s="820">
        <v>1</v>
      </c>
      <c r="J2364" s="820">
        <v>35</v>
      </c>
      <c r="K2364" s="820" t="s">
        <v>8454</v>
      </c>
      <c r="L2364" s="822" t="s">
        <v>20224</v>
      </c>
    </row>
    <row r="2365" spans="1:12" x14ac:dyDescent="0.25">
      <c r="A2365" s="822" t="s">
        <v>18457</v>
      </c>
      <c r="B2365" s="824" t="s">
        <v>18354</v>
      </c>
      <c r="C2365" s="820" t="b">
        <v>1</v>
      </c>
      <c r="D2365" s="820" t="b">
        <v>1</v>
      </c>
      <c r="E2365" s="820" t="b">
        <v>0</v>
      </c>
      <c r="F2365" s="820" t="b">
        <v>0</v>
      </c>
      <c r="G2365" s="820" t="b">
        <v>0</v>
      </c>
      <c r="H2365" s="820" t="b">
        <v>0</v>
      </c>
      <c r="I2365" s="820">
        <v>1</v>
      </c>
      <c r="J2365" s="820">
        <v>2</v>
      </c>
      <c r="K2365" s="820" t="s">
        <v>8454</v>
      </c>
      <c r="L2365" s="822" t="s">
        <v>20225</v>
      </c>
    </row>
    <row r="2366" spans="1:12" x14ac:dyDescent="0.25">
      <c r="A2366" s="822" t="s">
        <v>18458</v>
      </c>
      <c r="B2366" s="824" t="s">
        <v>18459</v>
      </c>
      <c r="C2366" s="820" t="b">
        <v>1</v>
      </c>
      <c r="D2366" s="820" t="b">
        <v>1</v>
      </c>
      <c r="E2366" s="820" t="b">
        <v>0</v>
      </c>
      <c r="F2366" s="820" t="b">
        <v>0</v>
      </c>
      <c r="G2366" s="820" t="b">
        <v>0</v>
      </c>
      <c r="H2366" s="820" t="b">
        <v>0</v>
      </c>
      <c r="I2366" s="820">
        <v>1</v>
      </c>
      <c r="J2366" s="820">
        <v>5</v>
      </c>
      <c r="K2366" s="820" t="s">
        <v>8454</v>
      </c>
      <c r="L2366" s="822" t="s">
        <v>20259</v>
      </c>
    </row>
    <row r="2367" spans="1:12" x14ac:dyDescent="0.25">
      <c r="A2367" s="822" t="s">
        <v>18460</v>
      </c>
      <c r="B2367" s="824" t="s">
        <v>18461</v>
      </c>
      <c r="C2367" s="820" t="b">
        <v>1</v>
      </c>
      <c r="D2367" s="820" t="b">
        <v>1</v>
      </c>
      <c r="E2367" s="820" t="b">
        <v>0</v>
      </c>
      <c r="F2367" s="820" t="b">
        <v>0</v>
      </c>
      <c r="G2367" s="820" t="b">
        <v>0</v>
      </c>
      <c r="H2367" s="820" t="b">
        <v>0</v>
      </c>
      <c r="I2367" s="820">
        <v>1</v>
      </c>
      <c r="J2367" s="820">
        <v>4</v>
      </c>
      <c r="K2367" s="820" t="s">
        <v>8454</v>
      </c>
      <c r="L2367" s="822" t="s">
        <v>20260</v>
      </c>
    </row>
    <row r="2368" spans="1:12" x14ac:dyDescent="0.25">
      <c r="A2368" s="822" t="s">
        <v>18462</v>
      </c>
      <c r="B2368" s="824" t="s">
        <v>18463</v>
      </c>
      <c r="C2368" s="820" t="b">
        <v>1</v>
      </c>
      <c r="D2368" s="820" t="b">
        <v>1</v>
      </c>
      <c r="E2368" s="820" t="b">
        <v>0</v>
      </c>
      <c r="F2368" s="820" t="b">
        <v>0</v>
      </c>
      <c r="G2368" s="820" t="b">
        <v>0</v>
      </c>
      <c r="H2368" s="820" t="b">
        <v>0</v>
      </c>
      <c r="I2368" s="820">
        <v>1</v>
      </c>
      <c r="J2368" s="820">
        <v>1</v>
      </c>
      <c r="K2368" s="820" t="s">
        <v>8454</v>
      </c>
      <c r="L2368" s="822" t="s">
        <v>20261</v>
      </c>
    </row>
    <row r="2369" spans="1:12" x14ac:dyDescent="0.25">
      <c r="A2369" s="822" t="s">
        <v>18464</v>
      </c>
      <c r="B2369" s="824" t="s">
        <v>18360</v>
      </c>
      <c r="C2369" s="820" t="b">
        <v>1</v>
      </c>
      <c r="D2369" s="820" t="b">
        <v>1</v>
      </c>
      <c r="E2369" s="820" t="b">
        <v>0</v>
      </c>
      <c r="F2369" s="820" t="b">
        <v>0</v>
      </c>
      <c r="G2369" s="820" t="b">
        <v>0</v>
      </c>
      <c r="H2369" s="820" t="b">
        <v>0</v>
      </c>
      <c r="I2369" s="820">
        <v>1</v>
      </c>
      <c r="J2369" s="820">
        <v>20</v>
      </c>
      <c r="K2369" s="820" t="s">
        <v>8454</v>
      </c>
      <c r="L2369" s="822" t="s">
        <v>20228</v>
      </c>
    </row>
    <row r="2370" spans="1:12" x14ac:dyDescent="0.25">
      <c r="A2370" s="822" t="s">
        <v>18465</v>
      </c>
      <c r="B2370" s="824" t="s">
        <v>18362</v>
      </c>
      <c r="C2370" s="820" t="b">
        <v>1</v>
      </c>
      <c r="D2370" s="820" t="b">
        <v>1</v>
      </c>
      <c r="E2370" s="820" t="b">
        <v>0</v>
      </c>
      <c r="F2370" s="820" t="b">
        <v>0</v>
      </c>
      <c r="G2370" s="820" t="b">
        <v>0</v>
      </c>
      <c r="H2370" s="820" t="b">
        <v>0</v>
      </c>
      <c r="I2370" s="820">
        <v>1</v>
      </c>
      <c r="J2370" s="820">
        <v>5</v>
      </c>
      <c r="K2370" s="820" t="s">
        <v>8454</v>
      </c>
      <c r="L2370" s="822" t="s">
        <v>20229</v>
      </c>
    </row>
    <row r="2371" spans="1:12" x14ac:dyDescent="0.25">
      <c r="A2371" s="822" t="s">
        <v>18466</v>
      </c>
      <c r="B2371" s="824" t="s">
        <v>18364</v>
      </c>
      <c r="C2371" s="820" t="b">
        <v>1</v>
      </c>
      <c r="D2371" s="820" t="b">
        <v>1</v>
      </c>
      <c r="E2371" s="820" t="b">
        <v>0</v>
      </c>
      <c r="F2371" s="820" t="b">
        <v>0</v>
      </c>
      <c r="G2371" s="820" t="b">
        <v>0</v>
      </c>
      <c r="H2371" s="820" t="b">
        <v>0</v>
      </c>
      <c r="I2371" s="820">
        <v>1</v>
      </c>
      <c r="J2371" s="820">
        <v>5</v>
      </c>
      <c r="K2371" s="820" t="s">
        <v>8454</v>
      </c>
      <c r="L2371" s="822" t="s">
        <v>20230</v>
      </c>
    </row>
    <row r="2372" spans="1:12" x14ac:dyDescent="0.25">
      <c r="A2372" s="822" t="s">
        <v>18467</v>
      </c>
      <c r="B2372" s="824" t="s">
        <v>18366</v>
      </c>
      <c r="C2372" s="820" t="b">
        <v>1</v>
      </c>
      <c r="D2372" s="820" t="b">
        <v>1</v>
      </c>
      <c r="E2372" s="820" t="b">
        <v>0</v>
      </c>
      <c r="F2372" s="820" t="b">
        <v>0</v>
      </c>
      <c r="G2372" s="820" t="b">
        <v>0</v>
      </c>
      <c r="H2372" s="820" t="b">
        <v>0</v>
      </c>
      <c r="I2372" s="820">
        <v>1</v>
      </c>
      <c r="J2372" s="820">
        <v>4</v>
      </c>
      <c r="K2372" s="820" t="s">
        <v>8454</v>
      </c>
      <c r="L2372" s="822" t="s">
        <v>20231</v>
      </c>
    </row>
    <row r="2373" spans="1:12" x14ac:dyDescent="0.25">
      <c r="A2373" s="822" t="s">
        <v>18468</v>
      </c>
      <c r="B2373" s="824" t="s">
        <v>18368</v>
      </c>
      <c r="C2373" s="820" t="b">
        <v>1</v>
      </c>
      <c r="D2373" s="820" t="b">
        <v>1</v>
      </c>
      <c r="E2373" s="820" t="b">
        <v>0</v>
      </c>
      <c r="F2373" s="820" t="b">
        <v>0</v>
      </c>
      <c r="G2373" s="820" t="b">
        <v>0</v>
      </c>
      <c r="H2373" s="820" t="b">
        <v>0</v>
      </c>
      <c r="I2373" s="820">
        <v>1</v>
      </c>
      <c r="J2373" s="820">
        <v>4</v>
      </c>
      <c r="K2373" s="820" t="s">
        <v>8454</v>
      </c>
      <c r="L2373" s="822" t="s">
        <v>20232</v>
      </c>
    </row>
    <row r="2374" spans="1:12" x14ac:dyDescent="0.25">
      <c r="A2374" s="822" t="s">
        <v>18469</v>
      </c>
      <c r="B2374" s="824" t="s">
        <v>18370</v>
      </c>
      <c r="C2374" s="820" t="b">
        <v>1</v>
      </c>
      <c r="D2374" s="820" t="b">
        <v>1</v>
      </c>
      <c r="E2374" s="820" t="b">
        <v>0</v>
      </c>
      <c r="F2374" s="820" t="b">
        <v>0</v>
      </c>
      <c r="G2374" s="820" t="b">
        <v>0</v>
      </c>
      <c r="H2374" s="820" t="b">
        <v>0</v>
      </c>
      <c r="I2374" s="820">
        <v>1</v>
      </c>
      <c r="J2374" s="820">
        <v>4</v>
      </c>
      <c r="K2374" s="820" t="s">
        <v>8454</v>
      </c>
      <c r="L2374" s="822" t="s">
        <v>20233</v>
      </c>
    </row>
    <row r="2375" spans="1:12" x14ac:dyDescent="0.25">
      <c r="A2375" s="822" t="s">
        <v>18470</v>
      </c>
      <c r="B2375" s="824" t="s">
        <v>18372</v>
      </c>
      <c r="C2375" s="820" t="b">
        <v>1</v>
      </c>
      <c r="D2375" s="820" t="b">
        <v>1</v>
      </c>
      <c r="E2375" s="820" t="b">
        <v>0</v>
      </c>
      <c r="F2375" s="820" t="b">
        <v>0</v>
      </c>
      <c r="G2375" s="820" t="b">
        <v>0</v>
      </c>
      <c r="H2375" s="820" t="b">
        <v>0</v>
      </c>
      <c r="I2375" s="820">
        <v>1</v>
      </c>
      <c r="J2375" s="820">
        <v>35</v>
      </c>
      <c r="K2375" s="820" t="s">
        <v>8454</v>
      </c>
      <c r="L2375" s="822" t="s">
        <v>20234</v>
      </c>
    </row>
    <row r="2376" spans="1:12" x14ac:dyDescent="0.25">
      <c r="A2376" s="822" t="s">
        <v>18471</v>
      </c>
      <c r="B2376" s="824" t="s">
        <v>18472</v>
      </c>
      <c r="C2376" s="820" t="b">
        <v>1</v>
      </c>
      <c r="D2376" s="820" t="b">
        <v>1</v>
      </c>
      <c r="E2376" s="820" t="b">
        <v>0</v>
      </c>
      <c r="F2376" s="820" t="b">
        <v>0</v>
      </c>
      <c r="G2376" s="820" t="b">
        <v>0</v>
      </c>
      <c r="H2376" s="820" t="b">
        <v>0</v>
      </c>
      <c r="I2376" s="820">
        <v>1</v>
      </c>
      <c r="J2376" s="820">
        <v>5</v>
      </c>
      <c r="K2376" s="820" t="s">
        <v>8454</v>
      </c>
      <c r="L2376" s="822" t="s">
        <v>20262</v>
      </c>
    </row>
    <row r="2377" spans="1:12" x14ac:dyDescent="0.25">
      <c r="A2377" s="822" t="s">
        <v>18473</v>
      </c>
      <c r="B2377" s="824" t="s">
        <v>18474</v>
      </c>
      <c r="C2377" s="820" t="b">
        <v>1</v>
      </c>
      <c r="D2377" s="820" t="b">
        <v>1</v>
      </c>
      <c r="E2377" s="820" t="b">
        <v>0</v>
      </c>
      <c r="F2377" s="820" t="b">
        <v>0</v>
      </c>
      <c r="G2377" s="820" t="b">
        <v>0</v>
      </c>
      <c r="H2377" s="820" t="b">
        <v>0</v>
      </c>
      <c r="I2377" s="820">
        <v>1</v>
      </c>
      <c r="J2377" s="820">
        <v>4</v>
      </c>
      <c r="K2377" s="820" t="s">
        <v>8454</v>
      </c>
      <c r="L2377" s="822" t="s">
        <v>20263</v>
      </c>
    </row>
    <row r="2378" spans="1:12" x14ac:dyDescent="0.25">
      <c r="A2378" s="822" t="s">
        <v>18475</v>
      </c>
      <c r="B2378" s="824" t="s">
        <v>18392</v>
      </c>
      <c r="C2378" s="820" t="b">
        <v>1</v>
      </c>
      <c r="D2378" s="820" t="b">
        <v>1</v>
      </c>
      <c r="E2378" s="820" t="b">
        <v>0</v>
      </c>
      <c r="F2378" s="820" t="b">
        <v>0</v>
      </c>
      <c r="G2378" s="820" t="b">
        <v>0</v>
      </c>
      <c r="H2378" s="820" t="b">
        <v>0</v>
      </c>
      <c r="I2378" s="820">
        <v>1</v>
      </c>
      <c r="J2378" s="820">
        <v>1</v>
      </c>
      <c r="K2378" s="820" t="s">
        <v>8454</v>
      </c>
      <c r="L2378" s="822" t="s">
        <v>20244</v>
      </c>
    </row>
    <row r="2379" spans="1:12" x14ac:dyDescent="0.25">
      <c r="A2379" s="822" t="s">
        <v>18476</v>
      </c>
      <c r="B2379" s="824" t="s">
        <v>18477</v>
      </c>
      <c r="C2379" s="820" t="b">
        <v>1</v>
      </c>
      <c r="D2379" s="820" t="b">
        <v>1</v>
      </c>
      <c r="E2379" s="820" t="b">
        <v>0</v>
      </c>
      <c r="F2379" s="820" t="b">
        <v>0</v>
      </c>
      <c r="G2379" s="820" t="b">
        <v>0</v>
      </c>
      <c r="H2379" s="820" t="b">
        <v>0</v>
      </c>
      <c r="I2379" s="820">
        <v>1</v>
      </c>
      <c r="J2379" s="820">
        <v>1</v>
      </c>
      <c r="K2379" s="820" t="s">
        <v>8454</v>
      </c>
      <c r="L2379" s="822" t="s">
        <v>20264</v>
      </c>
    </row>
    <row r="2380" spans="1:12" x14ac:dyDescent="0.25">
      <c r="A2380" s="822" t="s">
        <v>18478</v>
      </c>
      <c r="B2380" s="824" t="s">
        <v>18479</v>
      </c>
      <c r="C2380" s="820" t="b">
        <v>1</v>
      </c>
      <c r="D2380" s="820" t="b">
        <v>1</v>
      </c>
      <c r="E2380" s="820" t="b">
        <v>0</v>
      </c>
      <c r="F2380" s="820" t="b">
        <v>0</v>
      </c>
      <c r="G2380" s="820" t="b">
        <v>0</v>
      </c>
      <c r="H2380" s="820" t="b">
        <v>0</v>
      </c>
      <c r="I2380" s="820">
        <v>1</v>
      </c>
      <c r="J2380" s="820">
        <v>1</v>
      </c>
      <c r="K2380" s="820" t="s">
        <v>8454</v>
      </c>
      <c r="L2380" s="822" t="s">
        <v>20265</v>
      </c>
    </row>
    <row r="2381" spans="1:12" x14ac:dyDescent="0.25">
      <c r="A2381" s="822" t="s">
        <v>18480</v>
      </c>
      <c r="B2381" s="824" t="s">
        <v>18342</v>
      </c>
      <c r="C2381" s="820" t="b">
        <v>1</v>
      </c>
      <c r="D2381" s="820" t="b">
        <v>1</v>
      </c>
      <c r="E2381" s="820" t="b">
        <v>0</v>
      </c>
      <c r="F2381" s="820" t="b">
        <v>0</v>
      </c>
      <c r="G2381" s="820" t="b">
        <v>0</v>
      </c>
      <c r="H2381" s="820" t="b">
        <v>0</v>
      </c>
      <c r="I2381" s="820">
        <v>1</v>
      </c>
      <c r="J2381" s="820">
        <v>5</v>
      </c>
      <c r="K2381" s="820" t="s">
        <v>8454</v>
      </c>
      <c r="L2381" s="822" t="s">
        <v>20219</v>
      </c>
    </row>
    <row r="2382" spans="1:12" x14ac:dyDescent="0.25">
      <c r="A2382" s="822" t="s">
        <v>18481</v>
      </c>
      <c r="B2382" s="824" t="s">
        <v>18344</v>
      </c>
      <c r="C2382" s="820" t="b">
        <v>1</v>
      </c>
      <c r="D2382" s="820" t="b">
        <v>1</v>
      </c>
      <c r="E2382" s="820" t="b">
        <v>0</v>
      </c>
      <c r="F2382" s="820" t="b">
        <v>0</v>
      </c>
      <c r="G2382" s="820" t="b">
        <v>0</v>
      </c>
      <c r="H2382" s="820" t="b">
        <v>0</v>
      </c>
      <c r="I2382" s="820">
        <v>1</v>
      </c>
      <c r="J2382" s="820">
        <v>1</v>
      </c>
      <c r="K2382" s="820" t="s">
        <v>8454</v>
      </c>
      <c r="L2382" s="822" t="s">
        <v>20220</v>
      </c>
    </row>
    <row r="2383" spans="1:12" x14ac:dyDescent="0.25">
      <c r="A2383" s="822" t="s">
        <v>18482</v>
      </c>
      <c r="B2383" s="824" t="s">
        <v>18346</v>
      </c>
      <c r="C2383" s="820" t="b">
        <v>1</v>
      </c>
      <c r="D2383" s="820" t="b">
        <v>1</v>
      </c>
      <c r="E2383" s="820" t="b">
        <v>0</v>
      </c>
      <c r="F2383" s="820" t="b">
        <v>0</v>
      </c>
      <c r="G2383" s="820" t="b">
        <v>0</v>
      </c>
      <c r="H2383" s="820" t="b">
        <v>0</v>
      </c>
      <c r="I2383" s="820">
        <v>1</v>
      </c>
      <c r="J2383" s="820">
        <v>1</v>
      </c>
      <c r="K2383" s="820" t="s">
        <v>8454</v>
      </c>
      <c r="L2383" s="822" t="s">
        <v>20221</v>
      </c>
    </row>
    <row r="2384" spans="1:12" x14ac:dyDescent="0.25">
      <c r="A2384" s="822" t="s">
        <v>18483</v>
      </c>
      <c r="B2384" s="824" t="s">
        <v>18348</v>
      </c>
      <c r="C2384" s="820" t="b">
        <v>1</v>
      </c>
      <c r="D2384" s="820" t="b">
        <v>1</v>
      </c>
      <c r="E2384" s="820" t="b">
        <v>0</v>
      </c>
      <c r="F2384" s="820" t="b">
        <v>0</v>
      </c>
      <c r="G2384" s="820" t="b">
        <v>0</v>
      </c>
      <c r="H2384" s="820" t="b">
        <v>0</v>
      </c>
      <c r="I2384" s="820">
        <v>1</v>
      </c>
      <c r="J2384" s="820">
        <v>5</v>
      </c>
      <c r="K2384" s="820" t="s">
        <v>8454</v>
      </c>
      <c r="L2384" s="822" t="s">
        <v>20222</v>
      </c>
    </row>
    <row r="2385" spans="1:12" x14ac:dyDescent="0.25">
      <c r="A2385" s="822" t="s">
        <v>18484</v>
      </c>
      <c r="B2385" s="824" t="s">
        <v>18350</v>
      </c>
      <c r="C2385" s="820" t="b">
        <v>1</v>
      </c>
      <c r="D2385" s="820" t="b">
        <v>1</v>
      </c>
      <c r="E2385" s="820" t="b">
        <v>0</v>
      </c>
      <c r="F2385" s="820" t="b">
        <v>0</v>
      </c>
      <c r="G2385" s="820" t="b">
        <v>0</v>
      </c>
      <c r="H2385" s="820" t="b">
        <v>0</v>
      </c>
      <c r="I2385" s="820">
        <v>1</v>
      </c>
      <c r="J2385" s="820">
        <v>5</v>
      </c>
      <c r="K2385" s="820" t="s">
        <v>8454</v>
      </c>
      <c r="L2385" s="822" t="s">
        <v>20223</v>
      </c>
    </row>
    <row r="2386" spans="1:12" x14ac:dyDescent="0.25">
      <c r="A2386" s="822" t="s">
        <v>18485</v>
      </c>
      <c r="B2386" s="824" t="s">
        <v>18352</v>
      </c>
      <c r="C2386" s="820" t="b">
        <v>1</v>
      </c>
      <c r="D2386" s="820" t="b">
        <v>1</v>
      </c>
      <c r="E2386" s="820" t="b">
        <v>0</v>
      </c>
      <c r="F2386" s="820" t="b">
        <v>0</v>
      </c>
      <c r="G2386" s="820" t="b">
        <v>0</v>
      </c>
      <c r="H2386" s="820" t="b">
        <v>0</v>
      </c>
      <c r="I2386" s="820">
        <v>1</v>
      </c>
      <c r="J2386" s="820">
        <v>35</v>
      </c>
      <c r="K2386" s="820" t="s">
        <v>8454</v>
      </c>
      <c r="L2386" s="822" t="s">
        <v>20224</v>
      </c>
    </row>
    <row r="2387" spans="1:12" x14ac:dyDescent="0.25">
      <c r="A2387" s="822" t="s">
        <v>18486</v>
      </c>
      <c r="B2387" s="824" t="s">
        <v>18354</v>
      </c>
      <c r="C2387" s="820" t="b">
        <v>1</v>
      </c>
      <c r="D2387" s="820" t="b">
        <v>1</v>
      </c>
      <c r="E2387" s="820" t="b">
        <v>0</v>
      </c>
      <c r="F2387" s="820" t="b">
        <v>0</v>
      </c>
      <c r="G2387" s="820" t="b">
        <v>0</v>
      </c>
      <c r="H2387" s="820" t="b">
        <v>0</v>
      </c>
      <c r="I2387" s="820">
        <v>1</v>
      </c>
      <c r="J2387" s="820">
        <v>2</v>
      </c>
      <c r="K2387" s="820" t="s">
        <v>8454</v>
      </c>
      <c r="L2387" s="822" t="s">
        <v>20225</v>
      </c>
    </row>
    <row r="2388" spans="1:12" x14ac:dyDescent="0.25">
      <c r="A2388" s="822" t="s">
        <v>18487</v>
      </c>
      <c r="B2388" s="824" t="s">
        <v>18488</v>
      </c>
      <c r="C2388" s="820" t="b">
        <v>1</v>
      </c>
      <c r="D2388" s="820" t="b">
        <v>1</v>
      </c>
      <c r="E2388" s="820" t="b">
        <v>0</v>
      </c>
      <c r="F2388" s="820" t="b">
        <v>0</v>
      </c>
      <c r="G2388" s="820" t="b">
        <v>0</v>
      </c>
      <c r="H2388" s="820" t="b">
        <v>0</v>
      </c>
      <c r="I2388" s="820">
        <v>1</v>
      </c>
      <c r="J2388" s="820">
        <v>4</v>
      </c>
      <c r="K2388" s="820" t="s">
        <v>8454</v>
      </c>
      <c r="L2388" s="822" t="s">
        <v>20266</v>
      </c>
    </row>
    <row r="2389" spans="1:12" x14ac:dyDescent="0.25">
      <c r="A2389" s="822" t="s">
        <v>18489</v>
      </c>
      <c r="B2389" s="824" t="s">
        <v>18490</v>
      </c>
      <c r="C2389" s="820" t="b">
        <v>1</v>
      </c>
      <c r="D2389" s="820" t="b">
        <v>1</v>
      </c>
      <c r="E2389" s="820" t="b">
        <v>0</v>
      </c>
      <c r="F2389" s="820" t="b">
        <v>0</v>
      </c>
      <c r="G2389" s="820" t="b">
        <v>0</v>
      </c>
      <c r="H2389" s="820" t="b">
        <v>0</v>
      </c>
      <c r="I2389" s="820">
        <v>1</v>
      </c>
      <c r="J2389" s="820">
        <v>1</v>
      </c>
      <c r="K2389" s="820" t="s">
        <v>8454</v>
      </c>
      <c r="L2389" s="822" t="s">
        <v>20267</v>
      </c>
    </row>
    <row r="2390" spans="1:12" x14ac:dyDescent="0.25">
      <c r="A2390" s="822" t="s">
        <v>18491</v>
      </c>
      <c r="B2390" s="824" t="s">
        <v>18360</v>
      </c>
      <c r="C2390" s="820" t="b">
        <v>1</v>
      </c>
      <c r="D2390" s="820" t="b">
        <v>1</v>
      </c>
      <c r="E2390" s="820" t="b">
        <v>0</v>
      </c>
      <c r="F2390" s="820" t="b">
        <v>0</v>
      </c>
      <c r="G2390" s="820" t="b">
        <v>0</v>
      </c>
      <c r="H2390" s="820" t="b">
        <v>0</v>
      </c>
      <c r="I2390" s="820">
        <v>1</v>
      </c>
      <c r="J2390" s="820">
        <v>20</v>
      </c>
      <c r="K2390" s="820" t="s">
        <v>8454</v>
      </c>
      <c r="L2390" s="822" t="s">
        <v>20228</v>
      </c>
    </row>
    <row r="2391" spans="1:12" x14ac:dyDescent="0.25">
      <c r="A2391" s="822" t="s">
        <v>18492</v>
      </c>
      <c r="B2391" s="824" t="s">
        <v>18362</v>
      </c>
      <c r="C2391" s="820" t="b">
        <v>1</v>
      </c>
      <c r="D2391" s="820" t="b">
        <v>1</v>
      </c>
      <c r="E2391" s="820" t="b">
        <v>0</v>
      </c>
      <c r="F2391" s="820" t="b">
        <v>0</v>
      </c>
      <c r="G2391" s="820" t="b">
        <v>0</v>
      </c>
      <c r="H2391" s="820" t="b">
        <v>0</v>
      </c>
      <c r="I2391" s="820">
        <v>1</v>
      </c>
      <c r="J2391" s="820">
        <v>5</v>
      </c>
      <c r="K2391" s="820" t="s">
        <v>8454</v>
      </c>
      <c r="L2391" s="822" t="s">
        <v>20229</v>
      </c>
    </row>
    <row r="2392" spans="1:12" x14ac:dyDescent="0.25">
      <c r="A2392" s="822" t="s">
        <v>18493</v>
      </c>
      <c r="B2392" s="824" t="s">
        <v>18364</v>
      </c>
      <c r="C2392" s="820" t="b">
        <v>1</v>
      </c>
      <c r="D2392" s="820" t="b">
        <v>1</v>
      </c>
      <c r="E2392" s="820" t="b">
        <v>0</v>
      </c>
      <c r="F2392" s="820" t="b">
        <v>0</v>
      </c>
      <c r="G2392" s="820" t="b">
        <v>0</v>
      </c>
      <c r="H2392" s="820" t="b">
        <v>0</v>
      </c>
      <c r="I2392" s="820">
        <v>1</v>
      </c>
      <c r="J2392" s="820">
        <v>5</v>
      </c>
      <c r="K2392" s="820" t="s">
        <v>8454</v>
      </c>
      <c r="L2392" s="822" t="s">
        <v>20230</v>
      </c>
    </row>
    <row r="2393" spans="1:12" x14ac:dyDescent="0.25">
      <c r="A2393" s="822" t="s">
        <v>18494</v>
      </c>
      <c r="B2393" s="824" t="s">
        <v>18366</v>
      </c>
      <c r="C2393" s="820" t="b">
        <v>1</v>
      </c>
      <c r="D2393" s="820" t="b">
        <v>1</v>
      </c>
      <c r="E2393" s="820" t="b">
        <v>0</v>
      </c>
      <c r="F2393" s="820" t="b">
        <v>0</v>
      </c>
      <c r="G2393" s="820" t="b">
        <v>0</v>
      </c>
      <c r="H2393" s="820" t="b">
        <v>0</v>
      </c>
      <c r="I2393" s="820">
        <v>1</v>
      </c>
      <c r="J2393" s="820">
        <v>4</v>
      </c>
      <c r="K2393" s="820" t="s">
        <v>8454</v>
      </c>
      <c r="L2393" s="822" t="s">
        <v>20231</v>
      </c>
    </row>
    <row r="2394" spans="1:12" x14ac:dyDescent="0.25">
      <c r="A2394" s="822" t="s">
        <v>18495</v>
      </c>
      <c r="B2394" s="824" t="s">
        <v>18368</v>
      </c>
      <c r="C2394" s="820" t="b">
        <v>1</v>
      </c>
      <c r="D2394" s="820" t="b">
        <v>1</v>
      </c>
      <c r="E2394" s="820" t="b">
        <v>0</v>
      </c>
      <c r="F2394" s="820" t="b">
        <v>0</v>
      </c>
      <c r="G2394" s="820" t="b">
        <v>0</v>
      </c>
      <c r="H2394" s="820" t="b">
        <v>0</v>
      </c>
      <c r="I2394" s="820">
        <v>1</v>
      </c>
      <c r="J2394" s="820">
        <v>4</v>
      </c>
      <c r="K2394" s="820" t="s">
        <v>8454</v>
      </c>
      <c r="L2394" s="822" t="s">
        <v>20232</v>
      </c>
    </row>
    <row r="2395" spans="1:12" x14ac:dyDescent="0.25">
      <c r="A2395" s="822" t="s">
        <v>18496</v>
      </c>
      <c r="B2395" s="824" t="s">
        <v>18370</v>
      </c>
      <c r="C2395" s="820" t="b">
        <v>1</v>
      </c>
      <c r="D2395" s="820" t="b">
        <v>1</v>
      </c>
      <c r="E2395" s="820" t="b">
        <v>0</v>
      </c>
      <c r="F2395" s="820" t="b">
        <v>0</v>
      </c>
      <c r="G2395" s="820" t="b">
        <v>0</v>
      </c>
      <c r="H2395" s="820" t="b">
        <v>0</v>
      </c>
      <c r="I2395" s="820">
        <v>1</v>
      </c>
      <c r="J2395" s="820">
        <v>4</v>
      </c>
      <c r="K2395" s="820" t="s">
        <v>8454</v>
      </c>
      <c r="L2395" s="822" t="s">
        <v>20233</v>
      </c>
    </row>
    <row r="2396" spans="1:12" x14ac:dyDescent="0.25">
      <c r="A2396" s="822" t="s">
        <v>18497</v>
      </c>
      <c r="B2396" s="824" t="s">
        <v>18372</v>
      </c>
      <c r="C2396" s="820" t="b">
        <v>1</v>
      </c>
      <c r="D2396" s="820" t="b">
        <v>1</v>
      </c>
      <c r="E2396" s="820" t="b">
        <v>0</v>
      </c>
      <c r="F2396" s="820" t="b">
        <v>0</v>
      </c>
      <c r="G2396" s="820" t="b">
        <v>0</v>
      </c>
      <c r="H2396" s="820" t="b">
        <v>0</v>
      </c>
      <c r="I2396" s="820">
        <v>1</v>
      </c>
      <c r="J2396" s="820">
        <v>35</v>
      </c>
      <c r="K2396" s="820" t="s">
        <v>8454</v>
      </c>
      <c r="L2396" s="822" t="s">
        <v>20234</v>
      </c>
    </row>
    <row r="2397" spans="1:12" x14ac:dyDescent="0.25">
      <c r="A2397" s="822" t="s">
        <v>18498</v>
      </c>
      <c r="B2397" s="824" t="s">
        <v>18499</v>
      </c>
      <c r="C2397" s="820" t="b">
        <v>1</v>
      </c>
      <c r="D2397" s="820" t="b">
        <v>1</v>
      </c>
      <c r="E2397" s="820" t="b">
        <v>0</v>
      </c>
      <c r="F2397" s="820" t="b">
        <v>0</v>
      </c>
      <c r="G2397" s="820" t="b">
        <v>0</v>
      </c>
      <c r="H2397" s="820" t="b">
        <v>0</v>
      </c>
      <c r="I2397" s="820">
        <v>1</v>
      </c>
      <c r="J2397" s="820">
        <v>4</v>
      </c>
      <c r="K2397" s="820" t="s">
        <v>8454</v>
      </c>
      <c r="L2397" s="822" t="s">
        <v>20268</v>
      </c>
    </row>
    <row r="2398" spans="1:12" x14ac:dyDescent="0.25">
      <c r="A2398" s="822" t="s">
        <v>18500</v>
      </c>
      <c r="B2398" s="824" t="s">
        <v>18392</v>
      </c>
      <c r="C2398" s="820" t="b">
        <v>1</v>
      </c>
      <c r="D2398" s="820" t="b">
        <v>1</v>
      </c>
      <c r="E2398" s="820" t="b">
        <v>0</v>
      </c>
      <c r="F2398" s="820" t="b">
        <v>0</v>
      </c>
      <c r="G2398" s="820" t="b">
        <v>0</v>
      </c>
      <c r="H2398" s="820" t="b">
        <v>0</v>
      </c>
      <c r="I2398" s="820">
        <v>1</v>
      </c>
      <c r="J2398" s="820">
        <v>1</v>
      </c>
      <c r="K2398" s="820" t="s">
        <v>8454</v>
      </c>
      <c r="L2398" s="822" t="s">
        <v>20244</v>
      </c>
    </row>
    <row r="2399" spans="1:12" x14ac:dyDescent="0.25">
      <c r="A2399" s="822" t="s">
        <v>12202</v>
      </c>
      <c r="B2399" s="824" t="s">
        <v>12203</v>
      </c>
      <c r="C2399" s="820" t="b">
        <v>1</v>
      </c>
      <c r="D2399" s="820" t="b">
        <v>1</v>
      </c>
      <c r="E2399" s="820" t="b">
        <v>0</v>
      </c>
      <c r="F2399" s="820" t="b">
        <v>0</v>
      </c>
      <c r="G2399" s="820" t="b">
        <v>0</v>
      </c>
      <c r="H2399" s="820" t="b">
        <v>0</v>
      </c>
      <c r="I2399" s="820">
        <v>1</v>
      </c>
      <c r="J2399" s="820">
        <v>1</v>
      </c>
      <c r="K2399" s="820" t="s">
        <v>8454</v>
      </c>
      <c r="L2399" s="822" t="s">
        <v>20269</v>
      </c>
    </row>
    <row r="2400" spans="1:12" x14ac:dyDescent="0.25">
      <c r="A2400" s="822" t="s">
        <v>12204</v>
      </c>
      <c r="B2400" s="824" t="s">
        <v>12205</v>
      </c>
      <c r="C2400" s="820" t="b">
        <v>1</v>
      </c>
      <c r="D2400" s="820" t="b">
        <v>1</v>
      </c>
      <c r="E2400" s="820" t="b">
        <v>0</v>
      </c>
      <c r="F2400" s="820" t="b">
        <v>0</v>
      </c>
      <c r="G2400" s="820" t="b">
        <v>0</v>
      </c>
      <c r="H2400" s="820" t="b">
        <v>0</v>
      </c>
      <c r="I2400" s="820">
        <v>1</v>
      </c>
      <c r="J2400" s="820">
        <v>1</v>
      </c>
      <c r="K2400" s="820" t="s">
        <v>8454</v>
      </c>
      <c r="L2400" s="822" t="s">
        <v>20270</v>
      </c>
    </row>
    <row r="2401" spans="1:12" x14ac:dyDescent="0.25">
      <c r="A2401" s="822" t="s">
        <v>12206</v>
      </c>
      <c r="B2401" s="824" t="s">
        <v>12207</v>
      </c>
      <c r="C2401" s="820" t="b">
        <v>1</v>
      </c>
      <c r="D2401" s="820" t="b">
        <v>1</v>
      </c>
      <c r="E2401" s="820" t="b">
        <v>0</v>
      </c>
      <c r="F2401" s="820" t="b">
        <v>0</v>
      </c>
      <c r="G2401" s="820" t="b">
        <v>0</v>
      </c>
      <c r="H2401" s="820" t="b">
        <v>0</v>
      </c>
      <c r="I2401" s="820">
        <v>1</v>
      </c>
      <c r="J2401" s="820">
        <v>1</v>
      </c>
      <c r="K2401" s="820" t="s">
        <v>8454</v>
      </c>
      <c r="L2401" s="822" t="s">
        <v>20271</v>
      </c>
    </row>
    <row r="2402" spans="1:12" x14ac:dyDescent="0.25">
      <c r="A2402" s="822" t="s">
        <v>12208</v>
      </c>
      <c r="B2402" s="824" t="s">
        <v>12209</v>
      </c>
      <c r="C2402" s="820" t="b">
        <v>1</v>
      </c>
      <c r="D2402" s="820" t="b">
        <v>1</v>
      </c>
      <c r="E2402" s="820" t="b">
        <v>0</v>
      </c>
      <c r="F2402" s="820" t="b">
        <v>0</v>
      </c>
      <c r="G2402" s="820" t="b">
        <v>0</v>
      </c>
      <c r="H2402" s="820" t="b">
        <v>0</v>
      </c>
      <c r="I2402" s="820">
        <v>1</v>
      </c>
      <c r="J2402" s="820">
        <v>120</v>
      </c>
      <c r="K2402" s="820" t="s">
        <v>8454</v>
      </c>
      <c r="L2402" s="822" t="s">
        <v>20272</v>
      </c>
    </row>
    <row r="2403" spans="1:12" x14ac:dyDescent="0.25">
      <c r="A2403" s="822" t="s">
        <v>12210</v>
      </c>
      <c r="B2403" s="824" t="s">
        <v>12211</v>
      </c>
      <c r="C2403" s="820" t="b">
        <v>1</v>
      </c>
      <c r="D2403" s="820" t="b">
        <v>1</v>
      </c>
      <c r="E2403" s="820" t="b">
        <v>0</v>
      </c>
      <c r="F2403" s="820" t="b">
        <v>0</v>
      </c>
      <c r="G2403" s="820" t="b">
        <v>0</v>
      </c>
      <c r="H2403" s="820" t="b">
        <v>0</v>
      </c>
      <c r="I2403" s="820">
        <v>1</v>
      </c>
      <c r="J2403" s="820">
        <v>24</v>
      </c>
      <c r="K2403" s="820" t="s">
        <v>8454</v>
      </c>
      <c r="L2403" s="822" t="s">
        <v>20273</v>
      </c>
    </row>
    <row r="2404" spans="1:12" x14ac:dyDescent="0.25">
      <c r="A2404" s="822" t="s">
        <v>12212</v>
      </c>
      <c r="B2404" s="824" t="s">
        <v>12213</v>
      </c>
      <c r="C2404" s="820" t="b">
        <v>1</v>
      </c>
      <c r="D2404" s="820" t="b">
        <v>1</v>
      </c>
      <c r="E2404" s="820" t="b">
        <v>0</v>
      </c>
      <c r="F2404" s="820" t="b">
        <v>0</v>
      </c>
      <c r="G2404" s="820" t="b">
        <v>0</v>
      </c>
      <c r="H2404" s="820" t="b">
        <v>0</v>
      </c>
      <c r="I2404" s="820">
        <v>1</v>
      </c>
      <c r="J2404" s="820">
        <v>24</v>
      </c>
      <c r="K2404" s="820" t="s">
        <v>8454</v>
      </c>
      <c r="L2404" s="822" t="s">
        <v>20274</v>
      </c>
    </row>
    <row r="2405" spans="1:12" x14ac:dyDescent="0.25">
      <c r="A2405" s="822" t="s">
        <v>12214</v>
      </c>
      <c r="B2405" s="824" t="s">
        <v>12215</v>
      </c>
      <c r="C2405" s="820" t="b">
        <v>1</v>
      </c>
      <c r="D2405" s="820" t="b">
        <v>1</v>
      </c>
      <c r="E2405" s="820" t="b">
        <v>0</v>
      </c>
      <c r="F2405" s="820" t="b">
        <v>0</v>
      </c>
      <c r="G2405" s="820" t="b">
        <v>0</v>
      </c>
      <c r="H2405" s="820" t="b">
        <v>0</v>
      </c>
      <c r="I2405" s="820">
        <v>1</v>
      </c>
      <c r="J2405" s="820">
        <v>10</v>
      </c>
      <c r="K2405" s="820" t="s">
        <v>8454</v>
      </c>
      <c r="L2405" s="822" t="s">
        <v>20275</v>
      </c>
    </row>
    <row r="2406" spans="1:12" x14ac:dyDescent="0.25">
      <c r="A2406" s="822" t="s">
        <v>12216</v>
      </c>
      <c r="B2406" s="824" t="s">
        <v>12217</v>
      </c>
      <c r="C2406" s="820" t="b">
        <v>1</v>
      </c>
      <c r="D2406" s="820" t="b">
        <v>1</v>
      </c>
      <c r="E2406" s="820" t="b">
        <v>0</v>
      </c>
      <c r="F2406" s="820" t="b">
        <v>0</v>
      </c>
      <c r="G2406" s="820" t="b">
        <v>0</v>
      </c>
      <c r="H2406" s="820" t="b">
        <v>0</v>
      </c>
      <c r="I2406" s="820">
        <v>1</v>
      </c>
      <c r="J2406" s="820">
        <v>5</v>
      </c>
      <c r="K2406" s="820" t="s">
        <v>8454</v>
      </c>
      <c r="L2406" s="822" t="s">
        <v>20276</v>
      </c>
    </row>
    <row r="2407" spans="1:12" x14ac:dyDescent="0.25">
      <c r="A2407" s="822" t="s">
        <v>12218</v>
      </c>
      <c r="B2407" s="824" t="s">
        <v>12219</v>
      </c>
      <c r="C2407" s="820" t="b">
        <v>1</v>
      </c>
      <c r="D2407" s="820" t="b">
        <v>1</v>
      </c>
      <c r="E2407" s="820" t="b">
        <v>0</v>
      </c>
      <c r="F2407" s="820" t="b">
        <v>0</v>
      </c>
      <c r="G2407" s="820" t="b">
        <v>0</v>
      </c>
      <c r="H2407" s="820" t="b">
        <v>0</v>
      </c>
      <c r="I2407" s="820">
        <v>1</v>
      </c>
      <c r="J2407" s="820">
        <v>15</v>
      </c>
      <c r="K2407" s="820" t="s">
        <v>8454</v>
      </c>
      <c r="L2407" s="822" t="s">
        <v>20277</v>
      </c>
    </row>
    <row r="2408" spans="1:12" x14ac:dyDescent="0.25">
      <c r="A2408" s="822" t="s">
        <v>12220</v>
      </c>
      <c r="B2408" s="824" t="s">
        <v>12221</v>
      </c>
      <c r="C2408" s="820" t="b">
        <v>1</v>
      </c>
      <c r="D2408" s="820" t="b">
        <v>1</v>
      </c>
      <c r="E2408" s="820" t="b">
        <v>0</v>
      </c>
      <c r="F2408" s="820" t="b">
        <v>0</v>
      </c>
      <c r="G2408" s="820" t="b">
        <v>0</v>
      </c>
      <c r="H2408" s="820" t="b">
        <v>0</v>
      </c>
      <c r="I2408" s="820">
        <v>1</v>
      </c>
      <c r="J2408" s="820">
        <v>216</v>
      </c>
      <c r="K2408" s="820" t="s">
        <v>8454</v>
      </c>
      <c r="L2408" s="822" t="s">
        <v>20278</v>
      </c>
    </row>
    <row r="2409" spans="1:12" x14ac:dyDescent="0.25">
      <c r="A2409" s="822" t="s">
        <v>12222</v>
      </c>
      <c r="B2409" s="824" t="s">
        <v>12223</v>
      </c>
      <c r="C2409" s="820" t="b">
        <v>1</v>
      </c>
      <c r="D2409" s="820" t="b">
        <v>1</v>
      </c>
      <c r="E2409" s="820" t="b">
        <v>0</v>
      </c>
      <c r="F2409" s="820" t="b">
        <v>0</v>
      </c>
      <c r="G2409" s="820" t="b">
        <v>0</v>
      </c>
      <c r="H2409" s="820" t="b">
        <v>0</v>
      </c>
      <c r="I2409" s="820">
        <v>1</v>
      </c>
      <c r="J2409" s="820">
        <v>4</v>
      </c>
      <c r="K2409" s="820" t="s">
        <v>8454</v>
      </c>
      <c r="L2409" s="822" t="s">
        <v>20279</v>
      </c>
    </row>
    <row r="2410" spans="1:12" x14ac:dyDescent="0.25">
      <c r="A2410" s="822" t="s">
        <v>12224</v>
      </c>
      <c r="B2410" s="824" t="s">
        <v>12225</v>
      </c>
      <c r="C2410" s="820" t="b">
        <v>1</v>
      </c>
      <c r="D2410" s="820" t="b">
        <v>1</v>
      </c>
      <c r="E2410" s="820" t="b">
        <v>0</v>
      </c>
      <c r="F2410" s="820" t="b">
        <v>0</v>
      </c>
      <c r="G2410" s="820" t="b">
        <v>0</v>
      </c>
      <c r="H2410" s="820" t="b">
        <v>0</v>
      </c>
      <c r="I2410" s="820">
        <v>1</v>
      </c>
      <c r="J2410" s="820">
        <v>4</v>
      </c>
      <c r="K2410" s="820" t="s">
        <v>8454</v>
      </c>
      <c r="L2410" s="822" t="s">
        <v>20280</v>
      </c>
    </row>
    <row r="2411" spans="1:12" x14ac:dyDescent="0.25">
      <c r="A2411" s="822" t="s">
        <v>12226</v>
      </c>
      <c r="B2411" s="824" t="s">
        <v>12227</v>
      </c>
      <c r="C2411" s="820" t="b">
        <v>1</v>
      </c>
      <c r="D2411" s="820" t="b">
        <v>1</v>
      </c>
      <c r="E2411" s="820" t="b">
        <v>0</v>
      </c>
      <c r="F2411" s="820" t="b">
        <v>0</v>
      </c>
      <c r="G2411" s="820" t="b">
        <v>0</v>
      </c>
      <c r="H2411" s="820" t="b">
        <v>0</v>
      </c>
      <c r="I2411" s="820">
        <v>1</v>
      </c>
      <c r="J2411" s="820">
        <v>1</v>
      </c>
      <c r="K2411" s="820" t="s">
        <v>8454</v>
      </c>
      <c r="L2411" s="822" t="s">
        <v>20281</v>
      </c>
    </row>
    <row r="2412" spans="1:12" x14ac:dyDescent="0.25">
      <c r="A2412" s="822" t="s">
        <v>12228</v>
      </c>
      <c r="B2412" s="824" t="s">
        <v>12229</v>
      </c>
      <c r="C2412" s="820" t="b">
        <v>1</v>
      </c>
      <c r="D2412" s="820" t="b">
        <v>1</v>
      </c>
      <c r="E2412" s="820" t="b">
        <v>0</v>
      </c>
      <c r="F2412" s="820" t="b">
        <v>0</v>
      </c>
      <c r="G2412" s="820" t="b">
        <v>0</v>
      </c>
      <c r="H2412" s="820" t="b">
        <v>0</v>
      </c>
      <c r="I2412" s="820">
        <v>1</v>
      </c>
      <c r="J2412" s="820">
        <v>1</v>
      </c>
      <c r="K2412" s="820" t="s">
        <v>8454</v>
      </c>
      <c r="L2412" s="822" t="s">
        <v>20282</v>
      </c>
    </row>
    <row r="2413" spans="1:12" x14ac:dyDescent="0.25">
      <c r="A2413" s="822" t="s">
        <v>12230</v>
      </c>
      <c r="B2413" s="824" t="s">
        <v>12231</v>
      </c>
      <c r="C2413" s="820" t="b">
        <v>1</v>
      </c>
      <c r="D2413" s="820" t="b">
        <v>1</v>
      </c>
      <c r="E2413" s="820" t="b">
        <v>0</v>
      </c>
      <c r="F2413" s="820" t="b">
        <v>0</v>
      </c>
      <c r="G2413" s="820" t="b">
        <v>0</v>
      </c>
      <c r="H2413" s="820" t="b">
        <v>0</v>
      </c>
      <c r="I2413" s="820">
        <v>1</v>
      </c>
      <c r="J2413" s="820">
        <v>48</v>
      </c>
      <c r="K2413" s="820" t="s">
        <v>8454</v>
      </c>
      <c r="L2413" s="822" t="s">
        <v>20283</v>
      </c>
    </row>
    <row r="2414" spans="1:12" x14ac:dyDescent="0.25">
      <c r="A2414" s="822" t="s">
        <v>12232</v>
      </c>
      <c r="B2414" s="824" t="s">
        <v>12233</v>
      </c>
      <c r="C2414" s="820" t="b">
        <v>1</v>
      </c>
      <c r="D2414" s="820" t="b">
        <v>1</v>
      </c>
      <c r="E2414" s="820" t="b">
        <v>0</v>
      </c>
      <c r="F2414" s="820" t="b">
        <v>0</v>
      </c>
      <c r="G2414" s="820" t="b">
        <v>0</v>
      </c>
      <c r="H2414" s="820" t="b">
        <v>0</v>
      </c>
      <c r="I2414" s="820">
        <v>1</v>
      </c>
      <c r="J2414" s="820">
        <v>24</v>
      </c>
      <c r="K2414" s="820" t="s">
        <v>8454</v>
      </c>
      <c r="L2414" s="822" t="s">
        <v>20284</v>
      </c>
    </row>
    <row r="2415" spans="1:12" x14ac:dyDescent="0.25">
      <c r="A2415" s="822" t="s">
        <v>12234</v>
      </c>
      <c r="B2415" s="824" t="s">
        <v>12235</v>
      </c>
      <c r="C2415" s="820" t="b">
        <v>1</v>
      </c>
      <c r="D2415" s="820" t="b">
        <v>1</v>
      </c>
      <c r="E2415" s="820" t="b">
        <v>0</v>
      </c>
      <c r="F2415" s="820" t="b">
        <v>0</v>
      </c>
      <c r="G2415" s="820" t="b">
        <v>0</v>
      </c>
      <c r="H2415" s="820" t="b">
        <v>0</v>
      </c>
      <c r="I2415" s="820">
        <v>1</v>
      </c>
      <c r="J2415" s="820">
        <v>24</v>
      </c>
      <c r="K2415" s="820" t="s">
        <v>8454</v>
      </c>
      <c r="L2415" s="822" t="s">
        <v>20285</v>
      </c>
    </row>
    <row r="2416" spans="1:12" x14ac:dyDescent="0.25">
      <c r="A2416" s="822" t="s">
        <v>12236</v>
      </c>
      <c r="B2416" s="824" t="s">
        <v>12237</v>
      </c>
      <c r="C2416" s="820" t="b">
        <v>1</v>
      </c>
      <c r="D2416" s="820" t="b">
        <v>1</v>
      </c>
      <c r="E2416" s="820" t="b">
        <v>0</v>
      </c>
      <c r="F2416" s="820" t="b">
        <v>0</v>
      </c>
      <c r="G2416" s="820" t="b">
        <v>0</v>
      </c>
      <c r="H2416" s="820" t="b">
        <v>0</v>
      </c>
      <c r="I2416" s="820">
        <v>1</v>
      </c>
      <c r="J2416" s="820">
        <v>4</v>
      </c>
      <c r="K2416" s="820" t="s">
        <v>8454</v>
      </c>
      <c r="L2416" s="822" t="s">
        <v>20286</v>
      </c>
    </row>
    <row r="2417" spans="1:12" x14ac:dyDescent="0.25">
      <c r="A2417" s="822" t="s">
        <v>12238</v>
      </c>
      <c r="B2417" s="824" t="s">
        <v>12239</v>
      </c>
      <c r="C2417" s="820" t="b">
        <v>1</v>
      </c>
      <c r="D2417" s="820" t="b">
        <v>1</v>
      </c>
      <c r="E2417" s="820" t="b">
        <v>0</v>
      </c>
      <c r="F2417" s="820" t="b">
        <v>0</v>
      </c>
      <c r="G2417" s="820" t="b">
        <v>0</v>
      </c>
      <c r="H2417" s="820" t="b">
        <v>0</v>
      </c>
      <c r="I2417" s="820">
        <v>1</v>
      </c>
      <c r="J2417" s="820">
        <v>2</v>
      </c>
      <c r="K2417" s="820" t="s">
        <v>8454</v>
      </c>
      <c r="L2417" s="822" t="s">
        <v>20287</v>
      </c>
    </row>
    <row r="2418" spans="1:12" x14ac:dyDescent="0.25">
      <c r="A2418" s="822" t="s">
        <v>12240</v>
      </c>
      <c r="B2418" s="824" t="s">
        <v>12241</v>
      </c>
      <c r="C2418" s="820" t="b">
        <v>1</v>
      </c>
      <c r="D2418" s="820" t="b">
        <v>1</v>
      </c>
      <c r="E2418" s="820" t="b">
        <v>0</v>
      </c>
      <c r="F2418" s="820" t="b">
        <v>0</v>
      </c>
      <c r="G2418" s="820" t="b">
        <v>0</v>
      </c>
      <c r="H2418" s="820" t="b">
        <v>0</v>
      </c>
      <c r="I2418" s="820">
        <v>1</v>
      </c>
      <c r="J2418" s="820">
        <v>4</v>
      </c>
      <c r="K2418" s="820" t="s">
        <v>8454</v>
      </c>
      <c r="L2418" s="822" t="s">
        <v>20288</v>
      </c>
    </row>
    <row r="2419" spans="1:12" x14ac:dyDescent="0.25">
      <c r="A2419" s="822" t="s">
        <v>12242</v>
      </c>
      <c r="B2419" s="824" t="s">
        <v>12243</v>
      </c>
      <c r="C2419" s="820" t="b">
        <v>1</v>
      </c>
      <c r="D2419" s="820" t="b">
        <v>1</v>
      </c>
      <c r="E2419" s="820" t="b">
        <v>0</v>
      </c>
      <c r="F2419" s="820" t="b">
        <v>0</v>
      </c>
      <c r="G2419" s="820" t="b">
        <v>0</v>
      </c>
      <c r="H2419" s="820" t="b">
        <v>0</v>
      </c>
      <c r="I2419" s="820">
        <v>1</v>
      </c>
      <c r="J2419" s="820">
        <v>216</v>
      </c>
      <c r="K2419" s="820" t="s">
        <v>8454</v>
      </c>
      <c r="L2419" s="822" t="s">
        <v>20289</v>
      </c>
    </row>
    <row r="2420" spans="1:12" x14ac:dyDescent="0.25">
      <c r="A2420" s="822" t="s">
        <v>12244</v>
      </c>
      <c r="B2420" s="824" t="s">
        <v>12245</v>
      </c>
      <c r="C2420" s="820" t="b">
        <v>1</v>
      </c>
      <c r="D2420" s="820" t="b">
        <v>1</v>
      </c>
      <c r="E2420" s="820" t="b">
        <v>0</v>
      </c>
      <c r="F2420" s="820" t="b">
        <v>0</v>
      </c>
      <c r="G2420" s="820" t="b">
        <v>0</v>
      </c>
      <c r="H2420" s="820" t="b">
        <v>0</v>
      </c>
      <c r="I2420" s="820">
        <v>1</v>
      </c>
      <c r="J2420" s="820">
        <v>5</v>
      </c>
      <c r="K2420" s="820" t="s">
        <v>8454</v>
      </c>
      <c r="L2420" s="822" t="s">
        <v>20290</v>
      </c>
    </row>
    <row r="2421" spans="1:12" x14ac:dyDescent="0.25">
      <c r="A2421" s="822" t="s">
        <v>12246</v>
      </c>
      <c r="B2421" s="824" t="s">
        <v>12247</v>
      </c>
      <c r="C2421" s="820" t="b">
        <v>1</v>
      </c>
      <c r="D2421" s="820" t="b">
        <v>1</v>
      </c>
      <c r="E2421" s="820" t="b">
        <v>0</v>
      </c>
      <c r="F2421" s="820" t="b">
        <v>0</v>
      </c>
      <c r="G2421" s="820" t="b">
        <v>0</v>
      </c>
      <c r="H2421" s="820" t="b">
        <v>0</v>
      </c>
      <c r="I2421" s="820">
        <v>1</v>
      </c>
      <c r="J2421" s="820">
        <v>4</v>
      </c>
      <c r="K2421" s="820" t="s">
        <v>8454</v>
      </c>
      <c r="L2421" s="822" t="s">
        <v>20291</v>
      </c>
    </row>
    <row r="2422" spans="1:12" x14ac:dyDescent="0.25">
      <c r="A2422" s="822" t="s">
        <v>12248</v>
      </c>
      <c r="B2422" s="824" t="s">
        <v>12249</v>
      </c>
      <c r="C2422" s="820" t="b">
        <v>1</v>
      </c>
      <c r="D2422" s="820" t="b">
        <v>1</v>
      </c>
      <c r="E2422" s="820" t="b">
        <v>0</v>
      </c>
      <c r="F2422" s="820" t="b">
        <v>0</v>
      </c>
      <c r="G2422" s="820" t="b">
        <v>0</v>
      </c>
      <c r="H2422" s="820" t="b">
        <v>0</v>
      </c>
      <c r="I2422" s="820">
        <v>1</v>
      </c>
      <c r="J2422" s="820">
        <v>1</v>
      </c>
      <c r="K2422" s="820" t="s">
        <v>8454</v>
      </c>
      <c r="L2422" s="822" t="s">
        <v>20292</v>
      </c>
    </row>
    <row r="2423" spans="1:12" x14ac:dyDescent="0.25">
      <c r="A2423" s="822" t="s">
        <v>12250</v>
      </c>
      <c r="B2423" s="824" t="s">
        <v>12251</v>
      </c>
      <c r="C2423" s="820" t="b">
        <v>1</v>
      </c>
      <c r="D2423" s="820" t="b">
        <v>1</v>
      </c>
      <c r="E2423" s="820" t="b">
        <v>0</v>
      </c>
      <c r="F2423" s="820" t="b">
        <v>0</v>
      </c>
      <c r="G2423" s="820" t="b">
        <v>0</v>
      </c>
      <c r="H2423" s="820" t="b">
        <v>0</v>
      </c>
      <c r="I2423" s="820">
        <v>1</v>
      </c>
      <c r="J2423" s="820">
        <v>1</v>
      </c>
      <c r="K2423" s="820" t="s">
        <v>8454</v>
      </c>
      <c r="L2423" s="822" t="s">
        <v>20293</v>
      </c>
    </row>
    <row r="2424" spans="1:12" x14ac:dyDescent="0.25">
      <c r="A2424" s="822" t="s">
        <v>12252</v>
      </c>
      <c r="B2424" s="824" t="s">
        <v>12253</v>
      </c>
      <c r="C2424" s="820" t="b">
        <v>1</v>
      </c>
      <c r="D2424" s="820" t="b">
        <v>1</v>
      </c>
      <c r="E2424" s="820" t="b">
        <v>0</v>
      </c>
      <c r="F2424" s="820" t="b">
        <v>0</v>
      </c>
      <c r="G2424" s="820" t="b">
        <v>0</v>
      </c>
      <c r="H2424" s="820" t="b">
        <v>0</v>
      </c>
      <c r="I2424" s="820">
        <v>1</v>
      </c>
      <c r="J2424" s="820">
        <v>4</v>
      </c>
      <c r="K2424" s="820" t="s">
        <v>8454</v>
      </c>
      <c r="L2424" s="822" t="s">
        <v>20294</v>
      </c>
    </row>
    <row r="2425" spans="1:12" x14ac:dyDescent="0.25">
      <c r="A2425" s="822" t="s">
        <v>12254</v>
      </c>
      <c r="B2425" s="824" t="s">
        <v>12255</v>
      </c>
      <c r="C2425" s="820" t="b">
        <v>1</v>
      </c>
      <c r="D2425" s="820" t="b">
        <v>1</v>
      </c>
      <c r="E2425" s="820" t="b">
        <v>0</v>
      </c>
      <c r="F2425" s="820" t="b">
        <v>0</v>
      </c>
      <c r="G2425" s="820" t="b">
        <v>0</v>
      </c>
      <c r="H2425" s="820" t="b">
        <v>0</v>
      </c>
      <c r="I2425" s="820">
        <v>1</v>
      </c>
      <c r="J2425" s="820">
        <v>4</v>
      </c>
      <c r="K2425" s="820" t="s">
        <v>8454</v>
      </c>
      <c r="L2425" s="822" t="s">
        <v>20295</v>
      </c>
    </row>
    <row r="2426" spans="1:12" x14ac:dyDescent="0.25">
      <c r="A2426" s="822" t="s">
        <v>12256</v>
      </c>
      <c r="B2426" s="824" t="s">
        <v>12257</v>
      </c>
      <c r="C2426" s="820" t="b">
        <v>1</v>
      </c>
      <c r="D2426" s="820" t="b">
        <v>1</v>
      </c>
      <c r="E2426" s="820" t="b">
        <v>0</v>
      </c>
      <c r="F2426" s="820" t="b">
        <v>0</v>
      </c>
      <c r="G2426" s="820" t="b">
        <v>0</v>
      </c>
      <c r="H2426" s="820" t="b">
        <v>0</v>
      </c>
      <c r="I2426" s="820">
        <v>1</v>
      </c>
      <c r="J2426" s="820">
        <v>4</v>
      </c>
      <c r="K2426" s="820" t="s">
        <v>8454</v>
      </c>
      <c r="L2426" s="822" t="s">
        <v>20296</v>
      </c>
    </row>
    <row r="2427" spans="1:12" x14ac:dyDescent="0.25">
      <c r="A2427" s="822" t="s">
        <v>12258</v>
      </c>
      <c r="B2427" s="824" t="s">
        <v>12259</v>
      </c>
      <c r="C2427" s="820" t="b">
        <v>1</v>
      </c>
      <c r="D2427" s="820" t="b">
        <v>1</v>
      </c>
      <c r="E2427" s="820" t="b">
        <v>0</v>
      </c>
      <c r="F2427" s="820" t="b">
        <v>0</v>
      </c>
      <c r="G2427" s="820" t="b">
        <v>0</v>
      </c>
      <c r="H2427" s="820" t="b">
        <v>0</v>
      </c>
      <c r="I2427" s="820">
        <v>1</v>
      </c>
      <c r="J2427" s="820">
        <v>1</v>
      </c>
      <c r="K2427" s="820" t="s">
        <v>8454</v>
      </c>
      <c r="L2427" s="822" t="s">
        <v>20297</v>
      </c>
    </row>
    <row r="2428" spans="1:12" x14ac:dyDescent="0.25">
      <c r="A2428" s="822" t="s">
        <v>12260</v>
      </c>
      <c r="B2428" s="824" t="s">
        <v>12261</v>
      </c>
      <c r="C2428" s="820" t="b">
        <v>1</v>
      </c>
      <c r="D2428" s="820" t="b">
        <v>1</v>
      </c>
      <c r="E2428" s="820" t="b">
        <v>0</v>
      </c>
      <c r="F2428" s="820" t="b">
        <v>0</v>
      </c>
      <c r="G2428" s="820" t="b">
        <v>0</v>
      </c>
      <c r="H2428" s="820" t="b">
        <v>0</v>
      </c>
      <c r="I2428" s="820">
        <v>1</v>
      </c>
      <c r="J2428" s="820">
        <v>1</v>
      </c>
      <c r="K2428" s="820" t="s">
        <v>8454</v>
      </c>
      <c r="L2428" s="822" t="s">
        <v>20298</v>
      </c>
    </row>
    <row r="2429" spans="1:12" x14ac:dyDescent="0.25">
      <c r="A2429" s="822" t="s">
        <v>12262</v>
      </c>
      <c r="B2429" s="824" t="s">
        <v>12263</v>
      </c>
      <c r="C2429" s="820" t="b">
        <v>1</v>
      </c>
      <c r="D2429" s="820" t="b">
        <v>1</v>
      </c>
      <c r="E2429" s="820" t="b">
        <v>0</v>
      </c>
      <c r="F2429" s="820" t="b">
        <v>0</v>
      </c>
      <c r="G2429" s="820" t="b">
        <v>0</v>
      </c>
      <c r="H2429" s="820" t="b">
        <v>0</v>
      </c>
      <c r="I2429" s="820">
        <v>1</v>
      </c>
      <c r="J2429" s="820">
        <v>8</v>
      </c>
      <c r="K2429" s="820" t="s">
        <v>8454</v>
      </c>
      <c r="L2429" s="822" t="s">
        <v>20299</v>
      </c>
    </row>
    <row r="2430" spans="1:12" x14ac:dyDescent="0.25">
      <c r="A2430" s="822" t="s">
        <v>12264</v>
      </c>
      <c r="B2430" s="824" t="s">
        <v>12265</v>
      </c>
      <c r="C2430" s="820" t="b">
        <v>1</v>
      </c>
      <c r="D2430" s="820" t="b">
        <v>1</v>
      </c>
      <c r="E2430" s="820" t="b">
        <v>0</v>
      </c>
      <c r="F2430" s="820" t="b">
        <v>0</v>
      </c>
      <c r="G2430" s="820" t="b">
        <v>0</v>
      </c>
      <c r="H2430" s="820" t="b">
        <v>0</v>
      </c>
      <c r="I2430" s="820">
        <v>1</v>
      </c>
      <c r="J2430" s="820">
        <v>3</v>
      </c>
      <c r="K2430" s="820" t="s">
        <v>8454</v>
      </c>
      <c r="L2430" s="822" t="s">
        <v>20300</v>
      </c>
    </row>
    <row r="2431" spans="1:12" x14ac:dyDescent="0.25">
      <c r="A2431" s="822" t="s">
        <v>12266</v>
      </c>
      <c r="B2431" s="824" t="s">
        <v>12267</v>
      </c>
      <c r="C2431" s="820" t="b">
        <v>1</v>
      </c>
      <c r="D2431" s="820" t="b">
        <v>1</v>
      </c>
      <c r="E2431" s="820" t="b">
        <v>0</v>
      </c>
      <c r="F2431" s="820" t="b">
        <v>0</v>
      </c>
      <c r="G2431" s="820" t="b">
        <v>0</v>
      </c>
      <c r="H2431" s="820" t="b">
        <v>0</v>
      </c>
      <c r="I2431" s="820">
        <v>1</v>
      </c>
      <c r="J2431" s="820">
        <v>4</v>
      </c>
      <c r="K2431" s="820" t="s">
        <v>8454</v>
      </c>
      <c r="L2431" s="822" t="s">
        <v>20301</v>
      </c>
    </row>
    <row r="2432" spans="1:12" x14ac:dyDescent="0.25">
      <c r="A2432" s="822" t="s">
        <v>12268</v>
      </c>
      <c r="B2432" s="824" t="s">
        <v>12251</v>
      </c>
      <c r="C2432" s="820" t="b">
        <v>1</v>
      </c>
      <c r="D2432" s="820" t="b">
        <v>1</v>
      </c>
      <c r="E2432" s="820" t="b">
        <v>0</v>
      </c>
      <c r="F2432" s="820" t="b">
        <v>0</v>
      </c>
      <c r="G2432" s="820" t="b">
        <v>0</v>
      </c>
      <c r="H2432" s="820" t="b">
        <v>0</v>
      </c>
      <c r="I2432" s="820">
        <v>1</v>
      </c>
      <c r="J2432" s="820">
        <v>1</v>
      </c>
      <c r="K2432" s="820" t="s">
        <v>8454</v>
      </c>
      <c r="L2432" s="822" t="s">
        <v>20293</v>
      </c>
    </row>
    <row r="2433" spans="1:12" x14ac:dyDescent="0.25">
      <c r="A2433" s="822" t="s">
        <v>12269</v>
      </c>
      <c r="B2433" s="824" t="s">
        <v>12270</v>
      </c>
      <c r="C2433" s="820" t="b">
        <v>1</v>
      </c>
      <c r="D2433" s="820" t="b">
        <v>1</v>
      </c>
      <c r="E2433" s="820" t="b">
        <v>0</v>
      </c>
      <c r="F2433" s="820" t="b">
        <v>0</v>
      </c>
      <c r="G2433" s="820" t="b">
        <v>0</v>
      </c>
      <c r="H2433" s="820" t="b">
        <v>0</v>
      </c>
      <c r="I2433" s="820">
        <v>1</v>
      </c>
      <c r="J2433" s="820">
        <v>1</v>
      </c>
      <c r="K2433" s="820" t="s">
        <v>8454</v>
      </c>
      <c r="L2433" s="822" t="s">
        <v>20302</v>
      </c>
    </row>
    <row r="2434" spans="1:12" x14ac:dyDescent="0.25">
      <c r="A2434" s="822" t="s">
        <v>12271</v>
      </c>
      <c r="B2434" s="824" t="s">
        <v>12272</v>
      </c>
      <c r="C2434" s="820" t="b">
        <v>1</v>
      </c>
      <c r="D2434" s="820" t="b">
        <v>1</v>
      </c>
      <c r="E2434" s="820" t="b">
        <v>0</v>
      </c>
      <c r="F2434" s="820" t="b">
        <v>0</v>
      </c>
      <c r="G2434" s="820" t="b">
        <v>0</v>
      </c>
      <c r="H2434" s="820" t="b">
        <v>0</v>
      </c>
      <c r="I2434" s="820">
        <v>1</v>
      </c>
      <c r="J2434" s="820">
        <v>1</v>
      </c>
      <c r="K2434" s="820" t="s">
        <v>8454</v>
      </c>
      <c r="L2434" s="822" t="s">
        <v>20303</v>
      </c>
    </row>
    <row r="2435" spans="1:12" x14ac:dyDescent="0.25">
      <c r="A2435" s="822" t="s">
        <v>12273</v>
      </c>
      <c r="B2435" s="824" t="s">
        <v>12207</v>
      </c>
      <c r="C2435" s="820" t="b">
        <v>1</v>
      </c>
      <c r="D2435" s="820" t="b">
        <v>1</v>
      </c>
      <c r="E2435" s="820" t="b">
        <v>0</v>
      </c>
      <c r="F2435" s="820" t="b">
        <v>0</v>
      </c>
      <c r="G2435" s="820" t="b">
        <v>0</v>
      </c>
      <c r="H2435" s="820" t="b">
        <v>0</v>
      </c>
      <c r="I2435" s="820">
        <v>1</v>
      </c>
      <c r="J2435" s="820">
        <v>1</v>
      </c>
      <c r="K2435" s="820" t="s">
        <v>8454</v>
      </c>
      <c r="L2435" s="822" t="s">
        <v>20271</v>
      </c>
    </row>
    <row r="2436" spans="1:12" x14ac:dyDescent="0.25">
      <c r="A2436" s="822" t="s">
        <v>12274</v>
      </c>
      <c r="B2436" s="824" t="s">
        <v>12209</v>
      </c>
      <c r="C2436" s="820" t="b">
        <v>1</v>
      </c>
      <c r="D2436" s="820" t="b">
        <v>1</v>
      </c>
      <c r="E2436" s="820" t="b">
        <v>0</v>
      </c>
      <c r="F2436" s="820" t="b">
        <v>0</v>
      </c>
      <c r="G2436" s="820" t="b">
        <v>0</v>
      </c>
      <c r="H2436" s="820" t="b">
        <v>0</v>
      </c>
      <c r="I2436" s="820">
        <v>1</v>
      </c>
      <c r="J2436" s="820">
        <v>120</v>
      </c>
      <c r="K2436" s="820" t="s">
        <v>8454</v>
      </c>
      <c r="L2436" s="822" t="s">
        <v>20272</v>
      </c>
    </row>
    <row r="2437" spans="1:12" x14ac:dyDescent="0.25">
      <c r="A2437" s="822" t="s">
        <v>12275</v>
      </c>
      <c r="B2437" s="824" t="s">
        <v>12211</v>
      </c>
      <c r="C2437" s="820" t="b">
        <v>1</v>
      </c>
      <c r="D2437" s="820" t="b">
        <v>1</v>
      </c>
      <c r="E2437" s="820" t="b">
        <v>0</v>
      </c>
      <c r="F2437" s="820" t="b">
        <v>0</v>
      </c>
      <c r="G2437" s="820" t="b">
        <v>0</v>
      </c>
      <c r="H2437" s="820" t="b">
        <v>0</v>
      </c>
      <c r="I2437" s="820">
        <v>1</v>
      </c>
      <c r="J2437" s="820">
        <v>24</v>
      </c>
      <c r="K2437" s="820" t="s">
        <v>8454</v>
      </c>
      <c r="L2437" s="822" t="s">
        <v>20273</v>
      </c>
    </row>
    <row r="2438" spans="1:12" x14ac:dyDescent="0.25">
      <c r="A2438" s="822" t="s">
        <v>12276</v>
      </c>
      <c r="B2438" s="824" t="s">
        <v>12213</v>
      </c>
      <c r="C2438" s="820" t="b">
        <v>1</v>
      </c>
      <c r="D2438" s="820" t="b">
        <v>1</v>
      </c>
      <c r="E2438" s="820" t="b">
        <v>0</v>
      </c>
      <c r="F2438" s="820" t="b">
        <v>0</v>
      </c>
      <c r="G2438" s="820" t="b">
        <v>0</v>
      </c>
      <c r="H2438" s="820" t="b">
        <v>0</v>
      </c>
      <c r="I2438" s="820">
        <v>1</v>
      </c>
      <c r="J2438" s="820">
        <v>24</v>
      </c>
      <c r="K2438" s="820" t="s">
        <v>8454</v>
      </c>
      <c r="L2438" s="822" t="s">
        <v>20274</v>
      </c>
    </row>
    <row r="2439" spans="1:12" x14ac:dyDescent="0.25">
      <c r="A2439" s="822" t="s">
        <v>12277</v>
      </c>
      <c r="B2439" s="824" t="s">
        <v>12215</v>
      </c>
      <c r="C2439" s="820" t="b">
        <v>1</v>
      </c>
      <c r="D2439" s="820" t="b">
        <v>1</v>
      </c>
      <c r="E2439" s="820" t="b">
        <v>0</v>
      </c>
      <c r="F2439" s="820" t="b">
        <v>0</v>
      </c>
      <c r="G2439" s="820" t="b">
        <v>0</v>
      </c>
      <c r="H2439" s="820" t="b">
        <v>0</v>
      </c>
      <c r="I2439" s="820">
        <v>1</v>
      </c>
      <c r="J2439" s="820">
        <v>10</v>
      </c>
      <c r="K2439" s="820" t="s">
        <v>8454</v>
      </c>
      <c r="L2439" s="822" t="s">
        <v>20275</v>
      </c>
    </row>
    <row r="2440" spans="1:12" x14ac:dyDescent="0.25">
      <c r="A2440" s="822" t="s">
        <v>12278</v>
      </c>
      <c r="B2440" s="824" t="s">
        <v>12217</v>
      </c>
      <c r="C2440" s="820" t="b">
        <v>1</v>
      </c>
      <c r="D2440" s="820" t="b">
        <v>1</v>
      </c>
      <c r="E2440" s="820" t="b">
        <v>0</v>
      </c>
      <c r="F2440" s="820" t="b">
        <v>0</v>
      </c>
      <c r="G2440" s="820" t="b">
        <v>0</v>
      </c>
      <c r="H2440" s="820" t="b">
        <v>0</v>
      </c>
      <c r="I2440" s="820">
        <v>1</v>
      </c>
      <c r="J2440" s="820">
        <v>5</v>
      </c>
      <c r="K2440" s="820" t="s">
        <v>8454</v>
      </c>
      <c r="L2440" s="822" t="s">
        <v>20276</v>
      </c>
    </row>
    <row r="2441" spans="1:12" x14ac:dyDescent="0.25">
      <c r="A2441" s="822" t="s">
        <v>12279</v>
      </c>
      <c r="B2441" s="824" t="s">
        <v>12219</v>
      </c>
      <c r="C2441" s="820" t="b">
        <v>1</v>
      </c>
      <c r="D2441" s="820" t="b">
        <v>1</v>
      </c>
      <c r="E2441" s="820" t="b">
        <v>0</v>
      </c>
      <c r="F2441" s="820" t="b">
        <v>0</v>
      </c>
      <c r="G2441" s="820" t="b">
        <v>0</v>
      </c>
      <c r="H2441" s="820" t="b">
        <v>0</v>
      </c>
      <c r="I2441" s="820">
        <v>1</v>
      </c>
      <c r="J2441" s="820">
        <v>15</v>
      </c>
      <c r="K2441" s="820" t="s">
        <v>8454</v>
      </c>
      <c r="L2441" s="822" t="s">
        <v>20277</v>
      </c>
    </row>
    <row r="2442" spans="1:12" x14ac:dyDescent="0.25">
      <c r="A2442" s="822" t="s">
        <v>12280</v>
      </c>
      <c r="B2442" s="824" t="s">
        <v>12221</v>
      </c>
      <c r="C2442" s="820" t="b">
        <v>1</v>
      </c>
      <c r="D2442" s="820" t="b">
        <v>1</v>
      </c>
      <c r="E2442" s="820" t="b">
        <v>0</v>
      </c>
      <c r="F2442" s="820" t="b">
        <v>0</v>
      </c>
      <c r="G2442" s="820" t="b">
        <v>0</v>
      </c>
      <c r="H2442" s="820" t="b">
        <v>0</v>
      </c>
      <c r="I2442" s="820">
        <v>1</v>
      </c>
      <c r="J2442" s="820">
        <v>216</v>
      </c>
      <c r="K2442" s="820" t="s">
        <v>8454</v>
      </c>
      <c r="L2442" s="822" t="s">
        <v>20278</v>
      </c>
    </row>
    <row r="2443" spans="1:12" x14ac:dyDescent="0.25">
      <c r="A2443" s="822" t="s">
        <v>12281</v>
      </c>
      <c r="B2443" s="824" t="s">
        <v>12282</v>
      </c>
      <c r="C2443" s="820" t="b">
        <v>1</v>
      </c>
      <c r="D2443" s="820" t="b">
        <v>1</v>
      </c>
      <c r="E2443" s="820" t="b">
        <v>0</v>
      </c>
      <c r="F2443" s="820" t="b">
        <v>0</v>
      </c>
      <c r="G2443" s="820" t="b">
        <v>0</v>
      </c>
      <c r="H2443" s="820" t="b">
        <v>0</v>
      </c>
      <c r="I2443" s="820">
        <v>1</v>
      </c>
      <c r="J2443" s="820">
        <v>5</v>
      </c>
      <c r="K2443" s="820" t="s">
        <v>8454</v>
      </c>
      <c r="L2443" s="822" t="s">
        <v>20304</v>
      </c>
    </row>
    <row r="2444" spans="1:12" x14ac:dyDescent="0.25">
      <c r="A2444" s="822" t="s">
        <v>12283</v>
      </c>
      <c r="B2444" s="824" t="s">
        <v>12284</v>
      </c>
      <c r="C2444" s="820" t="b">
        <v>1</v>
      </c>
      <c r="D2444" s="820" t="b">
        <v>1</v>
      </c>
      <c r="E2444" s="820" t="b">
        <v>0</v>
      </c>
      <c r="F2444" s="820" t="b">
        <v>0</v>
      </c>
      <c r="G2444" s="820" t="b">
        <v>0</v>
      </c>
      <c r="H2444" s="820" t="b">
        <v>0</v>
      </c>
      <c r="I2444" s="820">
        <v>1</v>
      </c>
      <c r="J2444" s="820">
        <v>4</v>
      </c>
      <c r="K2444" s="820" t="s">
        <v>8454</v>
      </c>
      <c r="L2444" s="822" t="s">
        <v>20305</v>
      </c>
    </row>
    <row r="2445" spans="1:12" x14ac:dyDescent="0.25">
      <c r="A2445" s="822" t="s">
        <v>12285</v>
      </c>
      <c r="B2445" s="824" t="s">
        <v>12286</v>
      </c>
      <c r="C2445" s="820" t="b">
        <v>1</v>
      </c>
      <c r="D2445" s="820" t="b">
        <v>1</v>
      </c>
      <c r="E2445" s="820" t="b">
        <v>0</v>
      </c>
      <c r="F2445" s="820" t="b">
        <v>0</v>
      </c>
      <c r="G2445" s="820" t="b">
        <v>0</v>
      </c>
      <c r="H2445" s="820" t="b">
        <v>0</v>
      </c>
      <c r="I2445" s="820">
        <v>1</v>
      </c>
      <c r="J2445" s="820">
        <v>1</v>
      </c>
      <c r="K2445" s="820" t="s">
        <v>8454</v>
      </c>
      <c r="L2445" s="822" t="s">
        <v>20306</v>
      </c>
    </row>
    <row r="2446" spans="1:12" x14ac:dyDescent="0.25">
      <c r="A2446" s="822" t="s">
        <v>12287</v>
      </c>
      <c r="B2446" s="824" t="s">
        <v>12229</v>
      </c>
      <c r="C2446" s="820" t="b">
        <v>1</v>
      </c>
      <c r="D2446" s="820" t="b">
        <v>1</v>
      </c>
      <c r="E2446" s="820" t="b">
        <v>0</v>
      </c>
      <c r="F2446" s="820" t="b">
        <v>0</v>
      </c>
      <c r="G2446" s="820" t="b">
        <v>0</v>
      </c>
      <c r="H2446" s="820" t="b">
        <v>0</v>
      </c>
      <c r="I2446" s="820">
        <v>1</v>
      </c>
      <c r="J2446" s="820">
        <v>1</v>
      </c>
      <c r="K2446" s="820" t="s">
        <v>8454</v>
      </c>
      <c r="L2446" s="822" t="s">
        <v>20282</v>
      </c>
    </row>
    <row r="2447" spans="1:12" x14ac:dyDescent="0.25">
      <c r="A2447" s="822" t="s">
        <v>12288</v>
      </c>
      <c r="B2447" s="824" t="s">
        <v>12231</v>
      </c>
      <c r="C2447" s="820" t="b">
        <v>1</v>
      </c>
      <c r="D2447" s="820" t="b">
        <v>1</v>
      </c>
      <c r="E2447" s="820" t="b">
        <v>0</v>
      </c>
      <c r="F2447" s="820" t="b">
        <v>0</v>
      </c>
      <c r="G2447" s="820" t="b">
        <v>0</v>
      </c>
      <c r="H2447" s="820" t="b">
        <v>0</v>
      </c>
      <c r="I2447" s="820">
        <v>1</v>
      </c>
      <c r="J2447" s="820">
        <v>48</v>
      </c>
      <c r="K2447" s="820" t="s">
        <v>8454</v>
      </c>
      <c r="L2447" s="822" t="s">
        <v>20283</v>
      </c>
    </row>
    <row r="2448" spans="1:12" x14ac:dyDescent="0.25">
      <c r="A2448" s="822" t="s">
        <v>12289</v>
      </c>
      <c r="B2448" s="824" t="s">
        <v>12233</v>
      </c>
      <c r="C2448" s="820" t="b">
        <v>1</v>
      </c>
      <c r="D2448" s="820" t="b">
        <v>1</v>
      </c>
      <c r="E2448" s="820" t="b">
        <v>0</v>
      </c>
      <c r="F2448" s="820" t="b">
        <v>0</v>
      </c>
      <c r="G2448" s="820" t="b">
        <v>0</v>
      </c>
      <c r="H2448" s="820" t="b">
        <v>0</v>
      </c>
      <c r="I2448" s="820">
        <v>1</v>
      </c>
      <c r="J2448" s="820">
        <v>24</v>
      </c>
      <c r="K2448" s="820" t="s">
        <v>8454</v>
      </c>
      <c r="L2448" s="822" t="s">
        <v>20284</v>
      </c>
    </row>
    <row r="2449" spans="1:12" x14ac:dyDescent="0.25">
      <c r="A2449" s="822" t="s">
        <v>12290</v>
      </c>
      <c r="B2449" s="824" t="s">
        <v>12235</v>
      </c>
      <c r="C2449" s="820" t="b">
        <v>1</v>
      </c>
      <c r="D2449" s="820" t="b">
        <v>1</v>
      </c>
      <c r="E2449" s="820" t="b">
        <v>0</v>
      </c>
      <c r="F2449" s="820" t="b">
        <v>0</v>
      </c>
      <c r="G2449" s="820" t="b">
        <v>0</v>
      </c>
      <c r="H2449" s="820" t="b">
        <v>0</v>
      </c>
      <c r="I2449" s="820">
        <v>1</v>
      </c>
      <c r="J2449" s="820">
        <v>24</v>
      </c>
      <c r="K2449" s="820" t="s">
        <v>8454</v>
      </c>
      <c r="L2449" s="822" t="s">
        <v>20285</v>
      </c>
    </row>
    <row r="2450" spans="1:12" x14ac:dyDescent="0.25">
      <c r="A2450" s="822" t="s">
        <v>12291</v>
      </c>
      <c r="B2450" s="824" t="s">
        <v>12237</v>
      </c>
      <c r="C2450" s="820" t="b">
        <v>1</v>
      </c>
      <c r="D2450" s="820" t="b">
        <v>1</v>
      </c>
      <c r="E2450" s="820" t="b">
        <v>0</v>
      </c>
      <c r="F2450" s="820" t="b">
        <v>0</v>
      </c>
      <c r="G2450" s="820" t="b">
        <v>0</v>
      </c>
      <c r="H2450" s="820" t="b">
        <v>0</v>
      </c>
      <c r="I2450" s="820">
        <v>1</v>
      </c>
      <c r="J2450" s="820">
        <v>4</v>
      </c>
      <c r="K2450" s="820" t="s">
        <v>8454</v>
      </c>
      <c r="L2450" s="822" t="s">
        <v>20286</v>
      </c>
    </row>
    <row r="2451" spans="1:12" x14ac:dyDescent="0.25">
      <c r="A2451" s="822" t="s">
        <v>12292</v>
      </c>
      <c r="B2451" s="824" t="s">
        <v>12239</v>
      </c>
      <c r="C2451" s="820" t="b">
        <v>1</v>
      </c>
      <c r="D2451" s="820" t="b">
        <v>1</v>
      </c>
      <c r="E2451" s="820" t="b">
        <v>0</v>
      </c>
      <c r="F2451" s="820" t="b">
        <v>0</v>
      </c>
      <c r="G2451" s="820" t="b">
        <v>0</v>
      </c>
      <c r="H2451" s="820" t="b">
        <v>0</v>
      </c>
      <c r="I2451" s="820">
        <v>1</v>
      </c>
      <c r="J2451" s="820">
        <v>2</v>
      </c>
      <c r="K2451" s="820" t="s">
        <v>8454</v>
      </c>
      <c r="L2451" s="822" t="s">
        <v>20287</v>
      </c>
    </row>
    <row r="2452" spans="1:12" x14ac:dyDescent="0.25">
      <c r="A2452" s="822" t="s">
        <v>12293</v>
      </c>
      <c r="B2452" s="824" t="s">
        <v>12241</v>
      </c>
      <c r="C2452" s="820" t="b">
        <v>1</v>
      </c>
      <c r="D2452" s="820" t="b">
        <v>1</v>
      </c>
      <c r="E2452" s="820" t="b">
        <v>0</v>
      </c>
      <c r="F2452" s="820" t="b">
        <v>0</v>
      </c>
      <c r="G2452" s="820" t="b">
        <v>0</v>
      </c>
      <c r="H2452" s="820" t="b">
        <v>0</v>
      </c>
      <c r="I2452" s="820">
        <v>1</v>
      </c>
      <c r="J2452" s="820">
        <v>4</v>
      </c>
      <c r="K2452" s="820" t="s">
        <v>8454</v>
      </c>
      <c r="L2452" s="822" t="s">
        <v>20288</v>
      </c>
    </row>
    <row r="2453" spans="1:12" x14ac:dyDescent="0.25">
      <c r="A2453" s="822" t="s">
        <v>12294</v>
      </c>
      <c r="B2453" s="824" t="s">
        <v>12243</v>
      </c>
      <c r="C2453" s="820" t="b">
        <v>1</v>
      </c>
      <c r="D2453" s="820" t="b">
        <v>1</v>
      </c>
      <c r="E2453" s="820" t="b">
        <v>0</v>
      </c>
      <c r="F2453" s="820" t="b">
        <v>0</v>
      </c>
      <c r="G2453" s="820" t="b">
        <v>0</v>
      </c>
      <c r="H2453" s="820" t="b">
        <v>0</v>
      </c>
      <c r="I2453" s="820">
        <v>1</v>
      </c>
      <c r="J2453" s="820">
        <v>216</v>
      </c>
      <c r="K2453" s="820" t="s">
        <v>8454</v>
      </c>
      <c r="L2453" s="822" t="s">
        <v>20289</v>
      </c>
    </row>
    <row r="2454" spans="1:12" x14ac:dyDescent="0.25">
      <c r="A2454" s="822" t="s">
        <v>12295</v>
      </c>
      <c r="B2454" s="824" t="s">
        <v>12296</v>
      </c>
      <c r="C2454" s="820" t="b">
        <v>1</v>
      </c>
      <c r="D2454" s="820" t="b">
        <v>1</v>
      </c>
      <c r="E2454" s="820" t="b">
        <v>0</v>
      </c>
      <c r="F2454" s="820" t="b">
        <v>0</v>
      </c>
      <c r="G2454" s="820" t="b">
        <v>0</v>
      </c>
      <c r="H2454" s="820" t="b">
        <v>0</v>
      </c>
      <c r="I2454" s="820">
        <v>1</v>
      </c>
      <c r="J2454" s="820">
        <v>6</v>
      </c>
      <c r="K2454" s="820" t="s">
        <v>8454</v>
      </c>
      <c r="L2454" s="822" t="s">
        <v>20307</v>
      </c>
    </row>
    <row r="2455" spans="1:12" x14ac:dyDescent="0.25">
      <c r="A2455" s="822" t="s">
        <v>12297</v>
      </c>
      <c r="B2455" s="824" t="s">
        <v>12298</v>
      </c>
      <c r="C2455" s="820" t="b">
        <v>1</v>
      </c>
      <c r="D2455" s="820" t="b">
        <v>1</v>
      </c>
      <c r="E2455" s="820" t="b">
        <v>0</v>
      </c>
      <c r="F2455" s="820" t="b">
        <v>0</v>
      </c>
      <c r="G2455" s="820" t="b">
        <v>0</v>
      </c>
      <c r="H2455" s="820" t="b">
        <v>0</v>
      </c>
      <c r="I2455" s="820">
        <v>1</v>
      </c>
      <c r="J2455" s="820">
        <v>4</v>
      </c>
      <c r="K2455" s="820" t="s">
        <v>8454</v>
      </c>
      <c r="L2455" s="822" t="s">
        <v>20308</v>
      </c>
    </row>
    <row r="2456" spans="1:12" x14ac:dyDescent="0.25">
      <c r="A2456" s="822" t="s">
        <v>12299</v>
      </c>
      <c r="B2456" s="824" t="s">
        <v>12300</v>
      </c>
      <c r="C2456" s="820" t="b">
        <v>1</v>
      </c>
      <c r="D2456" s="820" t="b">
        <v>1</v>
      </c>
      <c r="E2456" s="820" t="b">
        <v>0</v>
      </c>
      <c r="F2456" s="820" t="b">
        <v>0</v>
      </c>
      <c r="G2456" s="820" t="b">
        <v>0</v>
      </c>
      <c r="H2456" s="820" t="b">
        <v>0</v>
      </c>
      <c r="I2456" s="820">
        <v>1</v>
      </c>
      <c r="J2456" s="820">
        <v>1</v>
      </c>
      <c r="K2456" s="820" t="s">
        <v>8454</v>
      </c>
      <c r="L2456" s="822" t="s">
        <v>20309</v>
      </c>
    </row>
    <row r="2457" spans="1:12" x14ac:dyDescent="0.25">
      <c r="A2457" s="822" t="s">
        <v>12301</v>
      </c>
      <c r="B2457" s="824" t="s">
        <v>12251</v>
      </c>
      <c r="C2457" s="820" t="b">
        <v>1</v>
      </c>
      <c r="D2457" s="820" t="b">
        <v>1</v>
      </c>
      <c r="E2457" s="820" t="b">
        <v>0</v>
      </c>
      <c r="F2457" s="820" t="b">
        <v>0</v>
      </c>
      <c r="G2457" s="820" t="b">
        <v>0</v>
      </c>
      <c r="H2457" s="820" t="b">
        <v>0</v>
      </c>
      <c r="I2457" s="820">
        <v>1</v>
      </c>
      <c r="J2457" s="820">
        <v>1</v>
      </c>
      <c r="K2457" s="820" t="s">
        <v>8454</v>
      </c>
      <c r="L2457" s="822" t="s">
        <v>20293</v>
      </c>
    </row>
    <row r="2458" spans="1:12" x14ac:dyDescent="0.25">
      <c r="A2458" s="822" t="s">
        <v>12302</v>
      </c>
      <c r="B2458" s="824" t="s">
        <v>12253</v>
      </c>
      <c r="C2458" s="820" t="b">
        <v>1</v>
      </c>
      <c r="D2458" s="820" t="b">
        <v>1</v>
      </c>
      <c r="E2458" s="820" t="b">
        <v>0</v>
      </c>
      <c r="F2458" s="820" t="b">
        <v>0</v>
      </c>
      <c r="G2458" s="820" t="b">
        <v>0</v>
      </c>
      <c r="H2458" s="820" t="b">
        <v>0</v>
      </c>
      <c r="I2458" s="820">
        <v>1</v>
      </c>
      <c r="J2458" s="820">
        <v>4</v>
      </c>
      <c r="K2458" s="820" t="s">
        <v>8454</v>
      </c>
      <c r="L2458" s="822" t="s">
        <v>20294</v>
      </c>
    </row>
    <row r="2459" spans="1:12" x14ac:dyDescent="0.25">
      <c r="A2459" s="822" t="s">
        <v>12303</v>
      </c>
      <c r="B2459" s="824" t="s">
        <v>12255</v>
      </c>
      <c r="C2459" s="820" t="b">
        <v>1</v>
      </c>
      <c r="D2459" s="820" t="b">
        <v>1</v>
      </c>
      <c r="E2459" s="820" t="b">
        <v>0</v>
      </c>
      <c r="F2459" s="820" t="b">
        <v>0</v>
      </c>
      <c r="G2459" s="820" t="b">
        <v>0</v>
      </c>
      <c r="H2459" s="820" t="b">
        <v>0</v>
      </c>
      <c r="I2459" s="820">
        <v>1</v>
      </c>
      <c r="J2459" s="820">
        <v>4</v>
      </c>
      <c r="K2459" s="820" t="s">
        <v>8454</v>
      </c>
      <c r="L2459" s="822" t="s">
        <v>20295</v>
      </c>
    </row>
    <row r="2460" spans="1:12" x14ac:dyDescent="0.25">
      <c r="A2460" s="822" t="s">
        <v>12304</v>
      </c>
      <c r="B2460" s="824" t="s">
        <v>12257</v>
      </c>
      <c r="C2460" s="820" t="b">
        <v>1</v>
      </c>
      <c r="D2460" s="820" t="b">
        <v>1</v>
      </c>
      <c r="E2460" s="820" t="b">
        <v>0</v>
      </c>
      <c r="F2460" s="820" t="b">
        <v>0</v>
      </c>
      <c r="G2460" s="820" t="b">
        <v>0</v>
      </c>
      <c r="H2460" s="820" t="b">
        <v>0</v>
      </c>
      <c r="I2460" s="820">
        <v>1</v>
      </c>
      <c r="J2460" s="820">
        <v>4</v>
      </c>
      <c r="K2460" s="820" t="s">
        <v>8454</v>
      </c>
      <c r="L2460" s="822" t="s">
        <v>20296</v>
      </c>
    </row>
    <row r="2461" spans="1:12" x14ac:dyDescent="0.25">
      <c r="A2461" s="822" t="s">
        <v>12305</v>
      </c>
      <c r="B2461" s="824" t="s">
        <v>12259</v>
      </c>
      <c r="C2461" s="820" t="b">
        <v>1</v>
      </c>
      <c r="D2461" s="820" t="b">
        <v>1</v>
      </c>
      <c r="E2461" s="820" t="b">
        <v>0</v>
      </c>
      <c r="F2461" s="820" t="b">
        <v>0</v>
      </c>
      <c r="G2461" s="820" t="b">
        <v>0</v>
      </c>
      <c r="H2461" s="820" t="b">
        <v>0</v>
      </c>
      <c r="I2461" s="820">
        <v>1</v>
      </c>
      <c r="J2461" s="820">
        <v>1</v>
      </c>
      <c r="K2461" s="820" t="s">
        <v>8454</v>
      </c>
      <c r="L2461" s="822" t="s">
        <v>20297</v>
      </c>
    </row>
    <row r="2462" spans="1:12" x14ac:dyDescent="0.25">
      <c r="A2462" s="822" t="s">
        <v>12306</v>
      </c>
      <c r="B2462" s="824" t="s">
        <v>12261</v>
      </c>
      <c r="C2462" s="820" t="b">
        <v>1</v>
      </c>
      <c r="D2462" s="820" t="b">
        <v>1</v>
      </c>
      <c r="E2462" s="820" t="b">
        <v>0</v>
      </c>
      <c r="F2462" s="820" t="b">
        <v>0</v>
      </c>
      <c r="G2462" s="820" t="b">
        <v>0</v>
      </c>
      <c r="H2462" s="820" t="b">
        <v>0</v>
      </c>
      <c r="I2462" s="820">
        <v>1</v>
      </c>
      <c r="J2462" s="820">
        <v>1</v>
      </c>
      <c r="K2462" s="820" t="s">
        <v>8454</v>
      </c>
      <c r="L2462" s="822" t="s">
        <v>20298</v>
      </c>
    </row>
    <row r="2463" spans="1:12" x14ac:dyDescent="0.25">
      <c r="A2463" s="822" t="s">
        <v>12307</v>
      </c>
      <c r="B2463" s="824" t="s">
        <v>12263</v>
      </c>
      <c r="C2463" s="820" t="b">
        <v>1</v>
      </c>
      <c r="D2463" s="820" t="b">
        <v>1</v>
      </c>
      <c r="E2463" s="820" t="b">
        <v>0</v>
      </c>
      <c r="F2463" s="820" t="b">
        <v>0</v>
      </c>
      <c r="G2463" s="820" t="b">
        <v>0</v>
      </c>
      <c r="H2463" s="820" t="b">
        <v>0</v>
      </c>
      <c r="I2463" s="820">
        <v>1</v>
      </c>
      <c r="J2463" s="820">
        <v>8</v>
      </c>
      <c r="K2463" s="820" t="s">
        <v>8454</v>
      </c>
      <c r="L2463" s="822" t="s">
        <v>20299</v>
      </c>
    </row>
    <row r="2464" spans="1:12" x14ac:dyDescent="0.25">
      <c r="A2464" s="822" t="s">
        <v>12308</v>
      </c>
      <c r="B2464" s="824" t="s">
        <v>12309</v>
      </c>
      <c r="C2464" s="820" t="b">
        <v>1</v>
      </c>
      <c r="D2464" s="820" t="b">
        <v>1</v>
      </c>
      <c r="E2464" s="820" t="b">
        <v>0</v>
      </c>
      <c r="F2464" s="820" t="b">
        <v>0</v>
      </c>
      <c r="G2464" s="820" t="b">
        <v>0</v>
      </c>
      <c r="H2464" s="820" t="b">
        <v>0</v>
      </c>
      <c r="I2464" s="820">
        <v>1</v>
      </c>
      <c r="J2464" s="820">
        <v>4</v>
      </c>
      <c r="K2464" s="820" t="s">
        <v>8454</v>
      </c>
      <c r="L2464" s="822" t="s">
        <v>20310</v>
      </c>
    </row>
    <row r="2465" spans="1:12" x14ac:dyDescent="0.25">
      <c r="A2465" s="822" t="s">
        <v>12310</v>
      </c>
      <c r="B2465" s="824" t="s">
        <v>12311</v>
      </c>
      <c r="C2465" s="820" t="b">
        <v>1</v>
      </c>
      <c r="D2465" s="820" t="b">
        <v>1</v>
      </c>
      <c r="E2465" s="820" t="b">
        <v>0</v>
      </c>
      <c r="F2465" s="820" t="b">
        <v>0</v>
      </c>
      <c r="G2465" s="820" t="b">
        <v>0</v>
      </c>
      <c r="H2465" s="820" t="b">
        <v>0</v>
      </c>
      <c r="I2465" s="820">
        <v>1</v>
      </c>
      <c r="J2465" s="820">
        <v>4</v>
      </c>
      <c r="K2465" s="820" t="s">
        <v>8454</v>
      </c>
      <c r="L2465" s="822" t="s">
        <v>20311</v>
      </c>
    </row>
    <row r="2466" spans="1:12" x14ac:dyDescent="0.25">
      <c r="A2466" s="822" t="s">
        <v>12312</v>
      </c>
      <c r="B2466" s="824" t="s">
        <v>12251</v>
      </c>
      <c r="C2466" s="820" t="b">
        <v>1</v>
      </c>
      <c r="D2466" s="820" t="b">
        <v>1</v>
      </c>
      <c r="E2466" s="820" t="b">
        <v>0</v>
      </c>
      <c r="F2466" s="820" t="b">
        <v>0</v>
      </c>
      <c r="G2466" s="820" t="b">
        <v>0</v>
      </c>
      <c r="H2466" s="820" t="b">
        <v>0</v>
      </c>
      <c r="I2466" s="820">
        <v>1</v>
      </c>
      <c r="J2466" s="820">
        <v>1</v>
      </c>
      <c r="K2466" s="820" t="s">
        <v>8454</v>
      </c>
      <c r="L2466" s="822" t="s">
        <v>20293</v>
      </c>
    </row>
    <row r="2467" spans="1:12" x14ac:dyDescent="0.25">
      <c r="A2467" s="822" t="s">
        <v>12313</v>
      </c>
      <c r="B2467" s="824" t="s">
        <v>12314</v>
      </c>
      <c r="C2467" s="820" t="b">
        <v>1</v>
      </c>
      <c r="D2467" s="820" t="b">
        <v>1</v>
      </c>
      <c r="E2467" s="820" t="b">
        <v>0</v>
      </c>
      <c r="F2467" s="820" t="b">
        <v>0</v>
      </c>
      <c r="G2467" s="820" t="b">
        <v>0</v>
      </c>
      <c r="H2467" s="820" t="b">
        <v>0</v>
      </c>
      <c r="I2467" s="820">
        <v>1</v>
      </c>
      <c r="J2467" s="820">
        <v>1</v>
      </c>
      <c r="K2467" s="820" t="s">
        <v>8454</v>
      </c>
      <c r="L2467" s="822" t="s">
        <v>20312</v>
      </c>
    </row>
    <row r="2468" spans="1:12" x14ac:dyDescent="0.25">
      <c r="A2468" s="822" t="s">
        <v>12315</v>
      </c>
      <c r="B2468" s="824" t="s">
        <v>12316</v>
      </c>
      <c r="C2468" s="820" t="b">
        <v>1</v>
      </c>
      <c r="D2468" s="820" t="b">
        <v>1</v>
      </c>
      <c r="E2468" s="820" t="b">
        <v>0</v>
      </c>
      <c r="F2468" s="820" t="b">
        <v>0</v>
      </c>
      <c r="G2468" s="820" t="b">
        <v>0</v>
      </c>
      <c r="H2468" s="820" t="b">
        <v>0</v>
      </c>
      <c r="I2468" s="820">
        <v>1</v>
      </c>
      <c r="J2468" s="820">
        <v>1</v>
      </c>
      <c r="K2468" s="820" t="s">
        <v>8454</v>
      </c>
      <c r="L2468" s="822" t="s">
        <v>20313</v>
      </c>
    </row>
    <row r="2469" spans="1:12" x14ac:dyDescent="0.25">
      <c r="A2469" s="822" t="s">
        <v>12317</v>
      </c>
      <c r="B2469" s="824" t="s">
        <v>12207</v>
      </c>
      <c r="C2469" s="820" t="b">
        <v>1</v>
      </c>
      <c r="D2469" s="820" t="b">
        <v>1</v>
      </c>
      <c r="E2469" s="820" t="b">
        <v>0</v>
      </c>
      <c r="F2469" s="820" t="b">
        <v>0</v>
      </c>
      <c r="G2469" s="820" t="b">
        <v>0</v>
      </c>
      <c r="H2469" s="820" t="b">
        <v>0</v>
      </c>
      <c r="I2469" s="820">
        <v>1</v>
      </c>
      <c r="J2469" s="820">
        <v>1</v>
      </c>
      <c r="K2469" s="820" t="s">
        <v>8454</v>
      </c>
      <c r="L2469" s="822" t="s">
        <v>20271</v>
      </c>
    </row>
    <row r="2470" spans="1:12" x14ac:dyDescent="0.25">
      <c r="A2470" s="822" t="s">
        <v>12318</v>
      </c>
      <c r="B2470" s="824" t="s">
        <v>12209</v>
      </c>
      <c r="C2470" s="820" t="b">
        <v>1</v>
      </c>
      <c r="D2470" s="820" t="b">
        <v>1</v>
      </c>
      <c r="E2470" s="820" t="b">
        <v>0</v>
      </c>
      <c r="F2470" s="820" t="b">
        <v>0</v>
      </c>
      <c r="G2470" s="820" t="b">
        <v>0</v>
      </c>
      <c r="H2470" s="820" t="b">
        <v>0</v>
      </c>
      <c r="I2470" s="820">
        <v>1</v>
      </c>
      <c r="J2470" s="820">
        <v>120</v>
      </c>
      <c r="K2470" s="820" t="s">
        <v>8454</v>
      </c>
      <c r="L2470" s="822" t="s">
        <v>20272</v>
      </c>
    </row>
    <row r="2471" spans="1:12" x14ac:dyDescent="0.25">
      <c r="A2471" s="822" t="s">
        <v>12319</v>
      </c>
      <c r="B2471" s="824" t="s">
        <v>12211</v>
      </c>
      <c r="C2471" s="820" t="b">
        <v>1</v>
      </c>
      <c r="D2471" s="820" t="b">
        <v>1</v>
      </c>
      <c r="E2471" s="820" t="b">
        <v>0</v>
      </c>
      <c r="F2471" s="820" t="b">
        <v>0</v>
      </c>
      <c r="G2471" s="820" t="b">
        <v>0</v>
      </c>
      <c r="H2471" s="820" t="b">
        <v>0</v>
      </c>
      <c r="I2471" s="820">
        <v>1</v>
      </c>
      <c r="J2471" s="820">
        <v>24</v>
      </c>
      <c r="K2471" s="820" t="s">
        <v>8454</v>
      </c>
      <c r="L2471" s="822" t="s">
        <v>20273</v>
      </c>
    </row>
    <row r="2472" spans="1:12" x14ac:dyDescent="0.25">
      <c r="A2472" s="822" t="s">
        <v>12320</v>
      </c>
      <c r="B2472" s="824" t="s">
        <v>12213</v>
      </c>
      <c r="C2472" s="820" t="b">
        <v>1</v>
      </c>
      <c r="D2472" s="820" t="b">
        <v>1</v>
      </c>
      <c r="E2472" s="820" t="b">
        <v>0</v>
      </c>
      <c r="F2472" s="820" t="b">
        <v>0</v>
      </c>
      <c r="G2472" s="820" t="b">
        <v>0</v>
      </c>
      <c r="H2472" s="820" t="b">
        <v>0</v>
      </c>
      <c r="I2472" s="820">
        <v>1</v>
      </c>
      <c r="J2472" s="820">
        <v>24</v>
      </c>
      <c r="K2472" s="820" t="s">
        <v>8454</v>
      </c>
      <c r="L2472" s="822" t="s">
        <v>20274</v>
      </c>
    </row>
    <row r="2473" spans="1:12" x14ac:dyDescent="0.25">
      <c r="A2473" s="822" t="s">
        <v>12321</v>
      </c>
      <c r="B2473" s="824" t="s">
        <v>12215</v>
      </c>
      <c r="C2473" s="820" t="b">
        <v>1</v>
      </c>
      <c r="D2473" s="820" t="b">
        <v>1</v>
      </c>
      <c r="E2473" s="820" t="b">
        <v>0</v>
      </c>
      <c r="F2473" s="820" t="b">
        <v>0</v>
      </c>
      <c r="G2473" s="820" t="b">
        <v>0</v>
      </c>
      <c r="H2473" s="820" t="b">
        <v>0</v>
      </c>
      <c r="I2473" s="820">
        <v>1</v>
      </c>
      <c r="J2473" s="820">
        <v>10</v>
      </c>
      <c r="K2473" s="820" t="s">
        <v>8454</v>
      </c>
      <c r="L2473" s="822" t="s">
        <v>20275</v>
      </c>
    </row>
    <row r="2474" spans="1:12" x14ac:dyDescent="0.25">
      <c r="A2474" s="822" t="s">
        <v>12322</v>
      </c>
      <c r="B2474" s="824" t="s">
        <v>12217</v>
      </c>
      <c r="C2474" s="820" t="b">
        <v>1</v>
      </c>
      <c r="D2474" s="820" t="b">
        <v>1</v>
      </c>
      <c r="E2474" s="820" t="b">
        <v>0</v>
      </c>
      <c r="F2474" s="820" t="b">
        <v>0</v>
      </c>
      <c r="G2474" s="820" t="b">
        <v>0</v>
      </c>
      <c r="H2474" s="820" t="b">
        <v>0</v>
      </c>
      <c r="I2474" s="820">
        <v>1</v>
      </c>
      <c r="J2474" s="820">
        <v>5</v>
      </c>
      <c r="K2474" s="820" t="s">
        <v>8454</v>
      </c>
      <c r="L2474" s="822" t="s">
        <v>20276</v>
      </c>
    </row>
    <row r="2475" spans="1:12" x14ac:dyDescent="0.25">
      <c r="A2475" s="822" t="s">
        <v>12323</v>
      </c>
      <c r="B2475" s="824" t="s">
        <v>12219</v>
      </c>
      <c r="C2475" s="820" t="b">
        <v>1</v>
      </c>
      <c r="D2475" s="820" t="b">
        <v>1</v>
      </c>
      <c r="E2475" s="820" t="b">
        <v>0</v>
      </c>
      <c r="F2475" s="820" t="b">
        <v>0</v>
      </c>
      <c r="G2475" s="820" t="b">
        <v>0</v>
      </c>
      <c r="H2475" s="820" t="b">
        <v>0</v>
      </c>
      <c r="I2475" s="820">
        <v>1</v>
      </c>
      <c r="J2475" s="820">
        <v>15</v>
      </c>
      <c r="K2475" s="820" t="s">
        <v>8454</v>
      </c>
      <c r="L2475" s="822" t="s">
        <v>20277</v>
      </c>
    </row>
    <row r="2476" spans="1:12" x14ac:dyDescent="0.25">
      <c r="A2476" s="822" t="s">
        <v>12324</v>
      </c>
      <c r="B2476" s="824" t="s">
        <v>12221</v>
      </c>
      <c r="C2476" s="820" t="b">
        <v>1</v>
      </c>
      <c r="D2476" s="820" t="b">
        <v>1</v>
      </c>
      <c r="E2476" s="820" t="b">
        <v>0</v>
      </c>
      <c r="F2476" s="820" t="b">
        <v>0</v>
      </c>
      <c r="G2476" s="820" t="b">
        <v>0</v>
      </c>
      <c r="H2476" s="820" t="b">
        <v>0</v>
      </c>
      <c r="I2476" s="820">
        <v>1</v>
      </c>
      <c r="J2476" s="820">
        <v>216</v>
      </c>
      <c r="K2476" s="820" t="s">
        <v>8454</v>
      </c>
      <c r="L2476" s="822" t="s">
        <v>20278</v>
      </c>
    </row>
    <row r="2477" spans="1:12" x14ac:dyDescent="0.25">
      <c r="A2477" s="822" t="s">
        <v>12325</v>
      </c>
      <c r="B2477" s="824" t="s">
        <v>12326</v>
      </c>
      <c r="C2477" s="820" t="b">
        <v>1</v>
      </c>
      <c r="D2477" s="820" t="b">
        <v>1</v>
      </c>
      <c r="E2477" s="820" t="b">
        <v>0</v>
      </c>
      <c r="F2477" s="820" t="b">
        <v>0</v>
      </c>
      <c r="G2477" s="820" t="b">
        <v>0</v>
      </c>
      <c r="H2477" s="820" t="b">
        <v>0</v>
      </c>
      <c r="I2477" s="820">
        <v>1</v>
      </c>
      <c r="J2477" s="820">
        <v>6</v>
      </c>
      <c r="K2477" s="820" t="s">
        <v>8454</v>
      </c>
      <c r="L2477" s="822" t="s">
        <v>20314</v>
      </c>
    </row>
    <row r="2478" spans="1:12" x14ac:dyDescent="0.25">
      <c r="A2478" s="822" t="s">
        <v>12327</v>
      </c>
      <c r="B2478" s="824" t="s">
        <v>12328</v>
      </c>
      <c r="C2478" s="820" t="b">
        <v>1</v>
      </c>
      <c r="D2478" s="820" t="b">
        <v>1</v>
      </c>
      <c r="E2478" s="820" t="b">
        <v>0</v>
      </c>
      <c r="F2478" s="820" t="b">
        <v>0</v>
      </c>
      <c r="G2478" s="820" t="b">
        <v>0</v>
      </c>
      <c r="H2478" s="820" t="b">
        <v>0</v>
      </c>
      <c r="I2478" s="820">
        <v>1</v>
      </c>
      <c r="J2478" s="820">
        <v>8</v>
      </c>
      <c r="K2478" s="820" t="s">
        <v>8454</v>
      </c>
      <c r="L2478" s="822" t="s">
        <v>20315</v>
      </c>
    </row>
    <row r="2479" spans="1:12" x14ac:dyDescent="0.25">
      <c r="A2479" s="822" t="s">
        <v>12329</v>
      </c>
      <c r="B2479" s="824" t="s">
        <v>12330</v>
      </c>
      <c r="C2479" s="820" t="b">
        <v>1</v>
      </c>
      <c r="D2479" s="820" t="b">
        <v>1</v>
      </c>
      <c r="E2479" s="820" t="b">
        <v>0</v>
      </c>
      <c r="F2479" s="820" t="b">
        <v>0</v>
      </c>
      <c r="G2479" s="820" t="b">
        <v>0</v>
      </c>
      <c r="H2479" s="820" t="b">
        <v>0</v>
      </c>
      <c r="I2479" s="820">
        <v>1</v>
      </c>
      <c r="J2479" s="820">
        <v>1</v>
      </c>
      <c r="K2479" s="820" t="s">
        <v>8454</v>
      </c>
      <c r="L2479" s="822" t="s">
        <v>20316</v>
      </c>
    </row>
    <row r="2480" spans="1:12" x14ac:dyDescent="0.25">
      <c r="A2480" s="822" t="s">
        <v>12331</v>
      </c>
      <c r="B2480" s="824" t="s">
        <v>12229</v>
      </c>
      <c r="C2480" s="820" t="b">
        <v>1</v>
      </c>
      <c r="D2480" s="820" t="b">
        <v>1</v>
      </c>
      <c r="E2480" s="820" t="b">
        <v>0</v>
      </c>
      <c r="F2480" s="820" t="b">
        <v>0</v>
      </c>
      <c r="G2480" s="820" t="b">
        <v>0</v>
      </c>
      <c r="H2480" s="820" t="b">
        <v>0</v>
      </c>
      <c r="I2480" s="820">
        <v>1</v>
      </c>
      <c r="J2480" s="820">
        <v>1</v>
      </c>
      <c r="K2480" s="820" t="s">
        <v>8454</v>
      </c>
      <c r="L2480" s="822" t="s">
        <v>20282</v>
      </c>
    </row>
    <row r="2481" spans="1:12" x14ac:dyDescent="0.25">
      <c r="A2481" s="822" t="s">
        <v>12332</v>
      </c>
      <c r="B2481" s="824" t="s">
        <v>12231</v>
      </c>
      <c r="C2481" s="820" t="b">
        <v>1</v>
      </c>
      <c r="D2481" s="820" t="b">
        <v>1</v>
      </c>
      <c r="E2481" s="820" t="b">
        <v>0</v>
      </c>
      <c r="F2481" s="820" t="b">
        <v>0</v>
      </c>
      <c r="G2481" s="820" t="b">
        <v>0</v>
      </c>
      <c r="H2481" s="820" t="b">
        <v>0</v>
      </c>
      <c r="I2481" s="820">
        <v>1</v>
      </c>
      <c r="J2481" s="820">
        <v>48</v>
      </c>
      <c r="K2481" s="820" t="s">
        <v>8454</v>
      </c>
      <c r="L2481" s="822" t="s">
        <v>20283</v>
      </c>
    </row>
    <row r="2482" spans="1:12" x14ac:dyDescent="0.25">
      <c r="A2482" s="822" t="s">
        <v>12333</v>
      </c>
      <c r="B2482" s="824" t="s">
        <v>12233</v>
      </c>
      <c r="C2482" s="820" t="b">
        <v>1</v>
      </c>
      <c r="D2482" s="820" t="b">
        <v>1</v>
      </c>
      <c r="E2482" s="820" t="b">
        <v>0</v>
      </c>
      <c r="F2482" s="820" t="b">
        <v>0</v>
      </c>
      <c r="G2482" s="820" t="b">
        <v>0</v>
      </c>
      <c r="H2482" s="820" t="b">
        <v>0</v>
      </c>
      <c r="I2482" s="820">
        <v>1</v>
      </c>
      <c r="J2482" s="820">
        <v>24</v>
      </c>
      <c r="K2482" s="820" t="s">
        <v>8454</v>
      </c>
      <c r="L2482" s="822" t="s">
        <v>20284</v>
      </c>
    </row>
    <row r="2483" spans="1:12" x14ac:dyDescent="0.25">
      <c r="A2483" s="822" t="s">
        <v>12334</v>
      </c>
      <c r="B2483" s="824" t="s">
        <v>12235</v>
      </c>
      <c r="C2483" s="820" t="b">
        <v>1</v>
      </c>
      <c r="D2483" s="820" t="b">
        <v>1</v>
      </c>
      <c r="E2483" s="820" t="b">
        <v>0</v>
      </c>
      <c r="F2483" s="820" t="b">
        <v>0</v>
      </c>
      <c r="G2483" s="820" t="b">
        <v>0</v>
      </c>
      <c r="H2483" s="820" t="b">
        <v>0</v>
      </c>
      <c r="I2483" s="820">
        <v>1</v>
      </c>
      <c r="J2483" s="820">
        <v>24</v>
      </c>
      <c r="K2483" s="820" t="s">
        <v>8454</v>
      </c>
      <c r="L2483" s="822" t="s">
        <v>20285</v>
      </c>
    </row>
    <row r="2484" spans="1:12" x14ac:dyDescent="0.25">
      <c r="A2484" s="822" t="s">
        <v>12335</v>
      </c>
      <c r="B2484" s="824" t="s">
        <v>12237</v>
      </c>
      <c r="C2484" s="820" t="b">
        <v>1</v>
      </c>
      <c r="D2484" s="820" t="b">
        <v>1</v>
      </c>
      <c r="E2484" s="820" t="b">
        <v>0</v>
      </c>
      <c r="F2484" s="820" t="b">
        <v>0</v>
      </c>
      <c r="G2484" s="820" t="b">
        <v>0</v>
      </c>
      <c r="H2484" s="820" t="b">
        <v>0</v>
      </c>
      <c r="I2484" s="820">
        <v>1</v>
      </c>
      <c r="J2484" s="820">
        <v>4</v>
      </c>
      <c r="K2484" s="820" t="s">
        <v>8454</v>
      </c>
      <c r="L2484" s="822" t="s">
        <v>20286</v>
      </c>
    </row>
    <row r="2485" spans="1:12" x14ac:dyDescent="0.25">
      <c r="A2485" s="822" t="s">
        <v>12336</v>
      </c>
      <c r="B2485" s="824" t="s">
        <v>12239</v>
      </c>
      <c r="C2485" s="820" t="b">
        <v>1</v>
      </c>
      <c r="D2485" s="820" t="b">
        <v>1</v>
      </c>
      <c r="E2485" s="820" t="b">
        <v>0</v>
      </c>
      <c r="F2485" s="820" t="b">
        <v>0</v>
      </c>
      <c r="G2485" s="820" t="b">
        <v>0</v>
      </c>
      <c r="H2485" s="820" t="b">
        <v>0</v>
      </c>
      <c r="I2485" s="820">
        <v>1</v>
      </c>
      <c r="J2485" s="820">
        <v>2</v>
      </c>
      <c r="K2485" s="820" t="s">
        <v>8454</v>
      </c>
      <c r="L2485" s="822" t="s">
        <v>20287</v>
      </c>
    </row>
    <row r="2486" spans="1:12" x14ac:dyDescent="0.25">
      <c r="A2486" s="822" t="s">
        <v>12337</v>
      </c>
      <c r="B2486" s="824" t="s">
        <v>12241</v>
      </c>
      <c r="C2486" s="820" t="b">
        <v>1</v>
      </c>
      <c r="D2486" s="820" t="b">
        <v>1</v>
      </c>
      <c r="E2486" s="820" t="b">
        <v>0</v>
      </c>
      <c r="F2486" s="820" t="b">
        <v>0</v>
      </c>
      <c r="G2486" s="820" t="b">
        <v>0</v>
      </c>
      <c r="H2486" s="820" t="b">
        <v>0</v>
      </c>
      <c r="I2486" s="820">
        <v>1</v>
      </c>
      <c r="J2486" s="820">
        <v>4</v>
      </c>
      <c r="K2486" s="820" t="s">
        <v>8454</v>
      </c>
      <c r="L2486" s="822" t="s">
        <v>20288</v>
      </c>
    </row>
    <row r="2487" spans="1:12" x14ac:dyDescent="0.25">
      <c r="A2487" s="822" t="s">
        <v>12338</v>
      </c>
      <c r="B2487" s="824" t="s">
        <v>12243</v>
      </c>
      <c r="C2487" s="820" t="b">
        <v>1</v>
      </c>
      <c r="D2487" s="820" t="b">
        <v>1</v>
      </c>
      <c r="E2487" s="820" t="b">
        <v>0</v>
      </c>
      <c r="F2487" s="820" t="b">
        <v>0</v>
      </c>
      <c r="G2487" s="820" t="b">
        <v>0</v>
      </c>
      <c r="H2487" s="820" t="b">
        <v>0</v>
      </c>
      <c r="I2487" s="820">
        <v>1</v>
      </c>
      <c r="J2487" s="820">
        <v>216</v>
      </c>
      <c r="K2487" s="820" t="s">
        <v>8454</v>
      </c>
      <c r="L2487" s="822" t="s">
        <v>20289</v>
      </c>
    </row>
    <row r="2488" spans="1:12" x14ac:dyDescent="0.25">
      <c r="A2488" s="822" t="s">
        <v>12339</v>
      </c>
      <c r="B2488" s="824" t="s">
        <v>12340</v>
      </c>
      <c r="C2488" s="820" t="b">
        <v>1</v>
      </c>
      <c r="D2488" s="820" t="b">
        <v>1</v>
      </c>
      <c r="E2488" s="820" t="b">
        <v>0</v>
      </c>
      <c r="F2488" s="820" t="b">
        <v>0</v>
      </c>
      <c r="G2488" s="820" t="b">
        <v>0</v>
      </c>
      <c r="H2488" s="820" t="b">
        <v>0</v>
      </c>
      <c r="I2488" s="820">
        <v>1</v>
      </c>
      <c r="J2488" s="820">
        <v>6</v>
      </c>
      <c r="K2488" s="820" t="s">
        <v>8454</v>
      </c>
      <c r="L2488" s="822" t="s">
        <v>20317</v>
      </c>
    </row>
    <row r="2489" spans="1:12" x14ac:dyDescent="0.25">
      <c r="A2489" s="822" t="s">
        <v>12341</v>
      </c>
      <c r="B2489" s="824" t="s">
        <v>12342</v>
      </c>
      <c r="C2489" s="820" t="b">
        <v>1</v>
      </c>
      <c r="D2489" s="820" t="b">
        <v>1</v>
      </c>
      <c r="E2489" s="820" t="b">
        <v>0</v>
      </c>
      <c r="F2489" s="820" t="b">
        <v>0</v>
      </c>
      <c r="G2489" s="820" t="b">
        <v>0</v>
      </c>
      <c r="H2489" s="820" t="b">
        <v>0</v>
      </c>
      <c r="I2489" s="820">
        <v>1</v>
      </c>
      <c r="J2489" s="820">
        <v>8</v>
      </c>
      <c r="K2489" s="820" t="s">
        <v>8454</v>
      </c>
      <c r="L2489" s="822" t="s">
        <v>20318</v>
      </c>
    </row>
    <row r="2490" spans="1:12" x14ac:dyDescent="0.25">
      <c r="A2490" s="822" t="s">
        <v>12343</v>
      </c>
      <c r="B2490" s="824" t="s">
        <v>12344</v>
      </c>
      <c r="C2490" s="820" t="b">
        <v>1</v>
      </c>
      <c r="D2490" s="820" t="b">
        <v>1</v>
      </c>
      <c r="E2490" s="820" t="b">
        <v>0</v>
      </c>
      <c r="F2490" s="820" t="b">
        <v>0</v>
      </c>
      <c r="G2490" s="820" t="b">
        <v>0</v>
      </c>
      <c r="H2490" s="820" t="b">
        <v>0</v>
      </c>
      <c r="I2490" s="820">
        <v>1</v>
      </c>
      <c r="J2490" s="820">
        <v>1</v>
      </c>
      <c r="K2490" s="820" t="s">
        <v>8454</v>
      </c>
      <c r="L2490" s="822" t="s">
        <v>20319</v>
      </c>
    </row>
    <row r="2491" spans="1:12" x14ac:dyDescent="0.25">
      <c r="A2491" s="822" t="s">
        <v>12345</v>
      </c>
      <c r="B2491" s="824" t="s">
        <v>12251</v>
      </c>
      <c r="C2491" s="820" t="b">
        <v>1</v>
      </c>
      <c r="D2491" s="820" t="b">
        <v>1</v>
      </c>
      <c r="E2491" s="820" t="b">
        <v>0</v>
      </c>
      <c r="F2491" s="820" t="b">
        <v>0</v>
      </c>
      <c r="G2491" s="820" t="b">
        <v>0</v>
      </c>
      <c r="H2491" s="820" t="b">
        <v>0</v>
      </c>
      <c r="I2491" s="820">
        <v>1</v>
      </c>
      <c r="J2491" s="820">
        <v>1</v>
      </c>
      <c r="K2491" s="820" t="s">
        <v>8454</v>
      </c>
      <c r="L2491" s="822" t="s">
        <v>20293</v>
      </c>
    </row>
    <row r="2492" spans="1:12" x14ac:dyDescent="0.25">
      <c r="A2492" s="822" t="s">
        <v>12346</v>
      </c>
      <c r="B2492" s="824" t="s">
        <v>12253</v>
      </c>
      <c r="C2492" s="820" t="b">
        <v>1</v>
      </c>
      <c r="D2492" s="820" t="b">
        <v>1</v>
      </c>
      <c r="E2492" s="820" t="b">
        <v>0</v>
      </c>
      <c r="F2492" s="820" t="b">
        <v>0</v>
      </c>
      <c r="G2492" s="820" t="b">
        <v>0</v>
      </c>
      <c r="H2492" s="820" t="b">
        <v>0</v>
      </c>
      <c r="I2492" s="820">
        <v>1</v>
      </c>
      <c r="J2492" s="820">
        <v>4</v>
      </c>
      <c r="K2492" s="820" t="s">
        <v>8454</v>
      </c>
      <c r="L2492" s="822" t="s">
        <v>20294</v>
      </c>
    </row>
    <row r="2493" spans="1:12" x14ac:dyDescent="0.25">
      <c r="A2493" s="822" t="s">
        <v>12347</v>
      </c>
      <c r="B2493" s="824" t="s">
        <v>12255</v>
      </c>
      <c r="C2493" s="820" t="b">
        <v>1</v>
      </c>
      <c r="D2493" s="820" t="b">
        <v>1</v>
      </c>
      <c r="E2493" s="820" t="b">
        <v>0</v>
      </c>
      <c r="F2493" s="820" t="b">
        <v>0</v>
      </c>
      <c r="G2493" s="820" t="b">
        <v>0</v>
      </c>
      <c r="H2493" s="820" t="b">
        <v>0</v>
      </c>
      <c r="I2493" s="820">
        <v>1</v>
      </c>
      <c r="J2493" s="820">
        <v>4</v>
      </c>
      <c r="K2493" s="820" t="s">
        <v>8454</v>
      </c>
      <c r="L2493" s="822" t="s">
        <v>20295</v>
      </c>
    </row>
    <row r="2494" spans="1:12" x14ac:dyDescent="0.25">
      <c r="A2494" s="822" t="s">
        <v>12348</v>
      </c>
      <c r="B2494" s="824" t="s">
        <v>12257</v>
      </c>
      <c r="C2494" s="820" t="b">
        <v>1</v>
      </c>
      <c r="D2494" s="820" t="b">
        <v>1</v>
      </c>
      <c r="E2494" s="820" t="b">
        <v>0</v>
      </c>
      <c r="F2494" s="820" t="b">
        <v>0</v>
      </c>
      <c r="G2494" s="820" t="b">
        <v>0</v>
      </c>
      <c r="H2494" s="820" t="b">
        <v>0</v>
      </c>
      <c r="I2494" s="820">
        <v>1</v>
      </c>
      <c r="J2494" s="820">
        <v>4</v>
      </c>
      <c r="K2494" s="820" t="s">
        <v>8454</v>
      </c>
      <c r="L2494" s="822" t="s">
        <v>20296</v>
      </c>
    </row>
    <row r="2495" spans="1:12" x14ac:dyDescent="0.25">
      <c r="A2495" s="822" t="s">
        <v>12349</v>
      </c>
      <c r="B2495" s="824" t="s">
        <v>12259</v>
      </c>
      <c r="C2495" s="820" t="b">
        <v>1</v>
      </c>
      <c r="D2495" s="820" t="b">
        <v>1</v>
      </c>
      <c r="E2495" s="820" t="b">
        <v>0</v>
      </c>
      <c r="F2495" s="820" t="b">
        <v>0</v>
      </c>
      <c r="G2495" s="820" t="b">
        <v>0</v>
      </c>
      <c r="H2495" s="820" t="b">
        <v>0</v>
      </c>
      <c r="I2495" s="820">
        <v>1</v>
      </c>
      <c r="J2495" s="820">
        <v>1</v>
      </c>
      <c r="K2495" s="820" t="s">
        <v>8454</v>
      </c>
      <c r="L2495" s="822" t="s">
        <v>20297</v>
      </c>
    </row>
    <row r="2496" spans="1:12" x14ac:dyDescent="0.25">
      <c r="A2496" s="822" t="s">
        <v>12350</v>
      </c>
      <c r="B2496" s="824" t="s">
        <v>12261</v>
      </c>
      <c r="C2496" s="820" t="b">
        <v>1</v>
      </c>
      <c r="D2496" s="820" t="b">
        <v>1</v>
      </c>
      <c r="E2496" s="820" t="b">
        <v>0</v>
      </c>
      <c r="F2496" s="820" t="b">
        <v>0</v>
      </c>
      <c r="G2496" s="820" t="b">
        <v>0</v>
      </c>
      <c r="H2496" s="820" t="b">
        <v>0</v>
      </c>
      <c r="I2496" s="820">
        <v>1</v>
      </c>
      <c r="J2496" s="820">
        <v>1</v>
      </c>
      <c r="K2496" s="820" t="s">
        <v>8454</v>
      </c>
      <c r="L2496" s="822" t="s">
        <v>20298</v>
      </c>
    </row>
    <row r="2497" spans="1:12" x14ac:dyDescent="0.25">
      <c r="A2497" s="822" t="s">
        <v>12351</v>
      </c>
      <c r="B2497" s="824" t="s">
        <v>12263</v>
      </c>
      <c r="C2497" s="820" t="b">
        <v>1</v>
      </c>
      <c r="D2497" s="820" t="b">
        <v>1</v>
      </c>
      <c r="E2497" s="820" t="b">
        <v>0</v>
      </c>
      <c r="F2497" s="820" t="b">
        <v>0</v>
      </c>
      <c r="G2497" s="820" t="b">
        <v>0</v>
      </c>
      <c r="H2497" s="820" t="b">
        <v>0</v>
      </c>
      <c r="I2497" s="820">
        <v>1</v>
      </c>
      <c r="J2497" s="820">
        <v>8</v>
      </c>
      <c r="K2497" s="820" t="s">
        <v>8454</v>
      </c>
      <c r="L2497" s="822" t="s">
        <v>20299</v>
      </c>
    </row>
    <row r="2498" spans="1:12" x14ac:dyDescent="0.25">
      <c r="A2498" s="822" t="s">
        <v>12352</v>
      </c>
      <c r="B2498" s="824" t="s">
        <v>12353</v>
      </c>
      <c r="C2498" s="820" t="b">
        <v>1</v>
      </c>
      <c r="D2498" s="820" t="b">
        <v>1</v>
      </c>
      <c r="E2498" s="820" t="b">
        <v>0</v>
      </c>
      <c r="F2498" s="820" t="b">
        <v>0</v>
      </c>
      <c r="G2498" s="820" t="b">
        <v>0</v>
      </c>
      <c r="H2498" s="820" t="b">
        <v>0</v>
      </c>
      <c r="I2498" s="820">
        <v>1</v>
      </c>
      <c r="J2498" s="820">
        <v>5</v>
      </c>
      <c r="K2498" s="820" t="s">
        <v>8454</v>
      </c>
      <c r="L2498" s="822" t="s">
        <v>20320</v>
      </c>
    </row>
    <row r="2499" spans="1:12" x14ac:dyDescent="0.25">
      <c r="A2499" s="822" t="s">
        <v>12354</v>
      </c>
      <c r="B2499" s="824" t="s">
        <v>12355</v>
      </c>
      <c r="C2499" s="820" t="b">
        <v>1</v>
      </c>
      <c r="D2499" s="820" t="b">
        <v>1</v>
      </c>
      <c r="E2499" s="820" t="b">
        <v>0</v>
      </c>
      <c r="F2499" s="820" t="b">
        <v>0</v>
      </c>
      <c r="G2499" s="820" t="b">
        <v>0</v>
      </c>
      <c r="H2499" s="820" t="b">
        <v>0</v>
      </c>
      <c r="I2499" s="820">
        <v>1</v>
      </c>
      <c r="J2499" s="820">
        <v>8</v>
      </c>
      <c r="K2499" s="820" t="s">
        <v>8454</v>
      </c>
      <c r="L2499" s="822" t="s">
        <v>20321</v>
      </c>
    </row>
    <row r="2500" spans="1:12" x14ac:dyDescent="0.25">
      <c r="A2500" s="822" t="s">
        <v>12356</v>
      </c>
      <c r="B2500" s="824" t="s">
        <v>12251</v>
      </c>
      <c r="C2500" s="820" t="b">
        <v>1</v>
      </c>
      <c r="D2500" s="820" t="b">
        <v>1</v>
      </c>
      <c r="E2500" s="820" t="b">
        <v>0</v>
      </c>
      <c r="F2500" s="820" t="b">
        <v>0</v>
      </c>
      <c r="G2500" s="820" t="b">
        <v>0</v>
      </c>
      <c r="H2500" s="820" t="b">
        <v>0</v>
      </c>
      <c r="I2500" s="820">
        <v>1</v>
      </c>
      <c r="J2500" s="820">
        <v>1</v>
      </c>
      <c r="K2500" s="820" t="s">
        <v>8454</v>
      </c>
      <c r="L2500" s="822" t="s">
        <v>20293</v>
      </c>
    </row>
    <row r="2501" spans="1:12" x14ac:dyDescent="0.25">
      <c r="A2501" s="822" t="s">
        <v>12357</v>
      </c>
      <c r="B2501" s="824" t="s">
        <v>12358</v>
      </c>
      <c r="C2501" s="820" t="b">
        <v>1</v>
      </c>
      <c r="D2501" s="820" t="b">
        <v>1</v>
      </c>
      <c r="E2501" s="820" t="b">
        <v>0</v>
      </c>
      <c r="F2501" s="820" t="b">
        <v>0</v>
      </c>
      <c r="G2501" s="820" t="b">
        <v>0</v>
      </c>
      <c r="H2501" s="820" t="b">
        <v>0</v>
      </c>
      <c r="I2501" s="820">
        <v>1</v>
      </c>
      <c r="J2501" s="820">
        <v>1</v>
      </c>
      <c r="K2501" s="820" t="s">
        <v>8454</v>
      </c>
      <c r="L2501" s="822" t="s">
        <v>20322</v>
      </c>
    </row>
    <row r="2502" spans="1:12" x14ac:dyDescent="0.25">
      <c r="A2502" s="822" t="s">
        <v>12359</v>
      </c>
      <c r="B2502" s="824" t="s">
        <v>12360</v>
      </c>
      <c r="C2502" s="820" t="b">
        <v>1</v>
      </c>
      <c r="D2502" s="820" t="b">
        <v>1</v>
      </c>
      <c r="E2502" s="820" t="b">
        <v>0</v>
      </c>
      <c r="F2502" s="820" t="b">
        <v>0</v>
      </c>
      <c r="G2502" s="820" t="b">
        <v>0</v>
      </c>
      <c r="H2502" s="820" t="b">
        <v>0</v>
      </c>
      <c r="I2502" s="820">
        <v>1</v>
      </c>
      <c r="J2502" s="820">
        <v>1</v>
      </c>
      <c r="K2502" s="820" t="s">
        <v>8454</v>
      </c>
      <c r="L2502" s="822" t="s">
        <v>20323</v>
      </c>
    </row>
    <row r="2503" spans="1:12" x14ac:dyDescent="0.25">
      <c r="A2503" s="822" t="s">
        <v>12361</v>
      </c>
      <c r="B2503" s="824" t="s">
        <v>12207</v>
      </c>
      <c r="C2503" s="820" t="b">
        <v>1</v>
      </c>
      <c r="D2503" s="820" t="b">
        <v>1</v>
      </c>
      <c r="E2503" s="820" t="b">
        <v>0</v>
      </c>
      <c r="F2503" s="820" t="b">
        <v>0</v>
      </c>
      <c r="G2503" s="820" t="b">
        <v>0</v>
      </c>
      <c r="H2503" s="820" t="b">
        <v>0</v>
      </c>
      <c r="I2503" s="820">
        <v>1</v>
      </c>
      <c r="J2503" s="820">
        <v>1</v>
      </c>
      <c r="K2503" s="820" t="s">
        <v>8454</v>
      </c>
      <c r="L2503" s="822" t="s">
        <v>20271</v>
      </c>
    </row>
    <row r="2504" spans="1:12" x14ac:dyDescent="0.25">
      <c r="A2504" s="822" t="s">
        <v>12362</v>
      </c>
      <c r="B2504" s="824" t="s">
        <v>12209</v>
      </c>
      <c r="C2504" s="820" t="b">
        <v>1</v>
      </c>
      <c r="D2504" s="820" t="b">
        <v>1</v>
      </c>
      <c r="E2504" s="820" t="b">
        <v>0</v>
      </c>
      <c r="F2504" s="820" t="b">
        <v>0</v>
      </c>
      <c r="G2504" s="820" t="b">
        <v>0</v>
      </c>
      <c r="H2504" s="820" t="b">
        <v>0</v>
      </c>
      <c r="I2504" s="820">
        <v>1</v>
      </c>
      <c r="J2504" s="820">
        <v>120</v>
      </c>
      <c r="K2504" s="820" t="s">
        <v>8454</v>
      </c>
      <c r="L2504" s="822" t="s">
        <v>20272</v>
      </c>
    </row>
    <row r="2505" spans="1:12" x14ac:dyDescent="0.25">
      <c r="A2505" s="822" t="s">
        <v>12363</v>
      </c>
      <c r="B2505" s="824" t="s">
        <v>12211</v>
      </c>
      <c r="C2505" s="820" t="b">
        <v>1</v>
      </c>
      <c r="D2505" s="820" t="b">
        <v>1</v>
      </c>
      <c r="E2505" s="820" t="b">
        <v>0</v>
      </c>
      <c r="F2505" s="820" t="b">
        <v>0</v>
      </c>
      <c r="G2505" s="820" t="b">
        <v>0</v>
      </c>
      <c r="H2505" s="820" t="b">
        <v>0</v>
      </c>
      <c r="I2505" s="820">
        <v>1</v>
      </c>
      <c r="J2505" s="820">
        <v>24</v>
      </c>
      <c r="K2505" s="820" t="s">
        <v>8454</v>
      </c>
      <c r="L2505" s="822" t="s">
        <v>20273</v>
      </c>
    </row>
    <row r="2506" spans="1:12" x14ac:dyDescent="0.25">
      <c r="A2506" s="822" t="s">
        <v>12364</v>
      </c>
      <c r="B2506" s="824" t="s">
        <v>12213</v>
      </c>
      <c r="C2506" s="820" t="b">
        <v>1</v>
      </c>
      <c r="D2506" s="820" t="b">
        <v>1</v>
      </c>
      <c r="E2506" s="820" t="b">
        <v>0</v>
      </c>
      <c r="F2506" s="820" t="b">
        <v>0</v>
      </c>
      <c r="G2506" s="820" t="b">
        <v>0</v>
      </c>
      <c r="H2506" s="820" t="b">
        <v>0</v>
      </c>
      <c r="I2506" s="820">
        <v>1</v>
      </c>
      <c r="J2506" s="820">
        <v>24</v>
      </c>
      <c r="K2506" s="820" t="s">
        <v>8454</v>
      </c>
      <c r="L2506" s="822" t="s">
        <v>20274</v>
      </c>
    </row>
    <row r="2507" spans="1:12" x14ac:dyDescent="0.25">
      <c r="A2507" s="822" t="s">
        <v>12365</v>
      </c>
      <c r="B2507" s="824" t="s">
        <v>12215</v>
      </c>
      <c r="C2507" s="820" t="b">
        <v>1</v>
      </c>
      <c r="D2507" s="820" t="b">
        <v>1</v>
      </c>
      <c r="E2507" s="820" t="b">
        <v>0</v>
      </c>
      <c r="F2507" s="820" t="b">
        <v>0</v>
      </c>
      <c r="G2507" s="820" t="b">
        <v>0</v>
      </c>
      <c r="H2507" s="820" t="b">
        <v>0</v>
      </c>
      <c r="I2507" s="820">
        <v>1</v>
      </c>
      <c r="J2507" s="820">
        <v>10</v>
      </c>
      <c r="K2507" s="820" t="s">
        <v>8454</v>
      </c>
      <c r="L2507" s="822" t="s">
        <v>20275</v>
      </c>
    </row>
    <row r="2508" spans="1:12" x14ac:dyDescent="0.25">
      <c r="A2508" s="822" t="s">
        <v>12366</v>
      </c>
      <c r="B2508" s="824" t="s">
        <v>12217</v>
      </c>
      <c r="C2508" s="820" t="b">
        <v>1</v>
      </c>
      <c r="D2508" s="820" t="b">
        <v>1</v>
      </c>
      <c r="E2508" s="820" t="b">
        <v>0</v>
      </c>
      <c r="F2508" s="820" t="b">
        <v>0</v>
      </c>
      <c r="G2508" s="820" t="b">
        <v>0</v>
      </c>
      <c r="H2508" s="820" t="b">
        <v>0</v>
      </c>
      <c r="I2508" s="820">
        <v>1</v>
      </c>
      <c r="J2508" s="820">
        <v>5</v>
      </c>
      <c r="K2508" s="820" t="s">
        <v>8454</v>
      </c>
      <c r="L2508" s="822" t="s">
        <v>20276</v>
      </c>
    </row>
    <row r="2509" spans="1:12" x14ac:dyDescent="0.25">
      <c r="A2509" s="822" t="s">
        <v>12367</v>
      </c>
      <c r="B2509" s="824" t="s">
        <v>12219</v>
      </c>
      <c r="C2509" s="820" t="b">
        <v>1</v>
      </c>
      <c r="D2509" s="820" t="b">
        <v>1</v>
      </c>
      <c r="E2509" s="820" t="b">
        <v>0</v>
      </c>
      <c r="F2509" s="820" t="b">
        <v>0</v>
      </c>
      <c r="G2509" s="820" t="b">
        <v>0</v>
      </c>
      <c r="H2509" s="820" t="b">
        <v>0</v>
      </c>
      <c r="I2509" s="820">
        <v>1</v>
      </c>
      <c r="J2509" s="820">
        <v>15</v>
      </c>
      <c r="K2509" s="820" t="s">
        <v>8454</v>
      </c>
      <c r="L2509" s="822" t="s">
        <v>20277</v>
      </c>
    </row>
    <row r="2510" spans="1:12" x14ac:dyDescent="0.25">
      <c r="A2510" s="822" t="s">
        <v>12368</v>
      </c>
      <c r="B2510" s="824" t="s">
        <v>12221</v>
      </c>
      <c r="C2510" s="820" t="b">
        <v>1</v>
      </c>
      <c r="D2510" s="820" t="b">
        <v>1</v>
      </c>
      <c r="E2510" s="820" t="b">
        <v>0</v>
      </c>
      <c r="F2510" s="820" t="b">
        <v>0</v>
      </c>
      <c r="G2510" s="820" t="b">
        <v>0</v>
      </c>
      <c r="H2510" s="820" t="b">
        <v>0</v>
      </c>
      <c r="I2510" s="820">
        <v>1</v>
      </c>
      <c r="J2510" s="820">
        <v>216</v>
      </c>
      <c r="K2510" s="820" t="s">
        <v>8454</v>
      </c>
      <c r="L2510" s="822" t="s">
        <v>20278</v>
      </c>
    </row>
    <row r="2511" spans="1:12" x14ac:dyDescent="0.25">
      <c r="A2511" s="822" t="s">
        <v>12369</v>
      </c>
      <c r="B2511" s="824" t="s">
        <v>12370</v>
      </c>
      <c r="C2511" s="820" t="b">
        <v>1</v>
      </c>
      <c r="D2511" s="820" t="b">
        <v>1</v>
      </c>
      <c r="E2511" s="820" t="b">
        <v>0</v>
      </c>
      <c r="F2511" s="820" t="b">
        <v>0</v>
      </c>
      <c r="G2511" s="820" t="b">
        <v>0</v>
      </c>
      <c r="H2511" s="820" t="b">
        <v>0</v>
      </c>
      <c r="I2511" s="820">
        <v>1</v>
      </c>
      <c r="J2511" s="820">
        <v>7</v>
      </c>
      <c r="K2511" s="820" t="s">
        <v>8454</v>
      </c>
      <c r="L2511" s="822" t="s">
        <v>20324</v>
      </c>
    </row>
    <row r="2512" spans="1:12" x14ac:dyDescent="0.25">
      <c r="A2512" s="822" t="s">
        <v>12371</v>
      </c>
      <c r="B2512" s="824" t="s">
        <v>12372</v>
      </c>
      <c r="C2512" s="820" t="b">
        <v>1</v>
      </c>
      <c r="D2512" s="820" t="b">
        <v>1</v>
      </c>
      <c r="E2512" s="820" t="b">
        <v>0</v>
      </c>
      <c r="F2512" s="820" t="b">
        <v>0</v>
      </c>
      <c r="G2512" s="820" t="b">
        <v>0</v>
      </c>
      <c r="H2512" s="820" t="b">
        <v>0</v>
      </c>
      <c r="I2512" s="820">
        <v>1</v>
      </c>
      <c r="J2512" s="820">
        <v>8</v>
      </c>
      <c r="K2512" s="820" t="s">
        <v>8454</v>
      </c>
      <c r="L2512" s="822" t="s">
        <v>20325</v>
      </c>
    </row>
    <row r="2513" spans="1:12" x14ac:dyDescent="0.25">
      <c r="A2513" s="822" t="s">
        <v>12373</v>
      </c>
      <c r="B2513" s="824" t="s">
        <v>12374</v>
      </c>
      <c r="C2513" s="820" t="b">
        <v>1</v>
      </c>
      <c r="D2513" s="820" t="b">
        <v>1</v>
      </c>
      <c r="E2513" s="820" t="b">
        <v>0</v>
      </c>
      <c r="F2513" s="820" t="b">
        <v>0</v>
      </c>
      <c r="G2513" s="820" t="b">
        <v>0</v>
      </c>
      <c r="H2513" s="820" t="b">
        <v>0</v>
      </c>
      <c r="I2513" s="820">
        <v>1</v>
      </c>
      <c r="J2513" s="820">
        <v>1</v>
      </c>
      <c r="K2513" s="820" t="s">
        <v>8454</v>
      </c>
      <c r="L2513" s="822" t="s">
        <v>20326</v>
      </c>
    </row>
    <row r="2514" spans="1:12" x14ac:dyDescent="0.25">
      <c r="A2514" s="822" t="s">
        <v>12375</v>
      </c>
      <c r="B2514" s="824" t="s">
        <v>12229</v>
      </c>
      <c r="C2514" s="820" t="b">
        <v>1</v>
      </c>
      <c r="D2514" s="820" t="b">
        <v>1</v>
      </c>
      <c r="E2514" s="820" t="b">
        <v>0</v>
      </c>
      <c r="F2514" s="820" t="b">
        <v>0</v>
      </c>
      <c r="G2514" s="820" t="b">
        <v>0</v>
      </c>
      <c r="H2514" s="820" t="b">
        <v>0</v>
      </c>
      <c r="I2514" s="820">
        <v>1</v>
      </c>
      <c r="J2514" s="820">
        <v>1</v>
      </c>
      <c r="K2514" s="820" t="s">
        <v>8454</v>
      </c>
      <c r="L2514" s="822" t="s">
        <v>20282</v>
      </c>
    </row>
    <row r="2515" spans="1:12" x14ac:dyDescent="0.25">
      <c r="A2515" s="822" t="s">
        <v>12376</v>
      </c>
      <c r="B2515" s="824" t="s">
        <v>12231</v>
      </c>
      <c r="C2515" s="820" t="b">
        <v>1</v>
      </c>
      <c r="D2515" s="820" t="b">
        <v>1</v>
      </c>
      <c r="E2515" s="820" t="b">
        <v>0</v>
      </c>
      <c r="F2515" s="820" t="b">
        <v>0</v>
      </c>
      <c r="G2515" s="820" t="b">
        <v>0</v>
      </c>
      <c r="H2515" s="820" t="b">
        <v>0</v>
      </c>
      <c r="I2515" s="820">
        <v>1</v>
      </c>
      <c r="J2515" s="820">
        <v>48</v>
      </c>
      <c r="K2515" s="820" t="s">
        <v>8454</v>
      </c>
      <c r="L2515" s="822" t="s">
        <v>20283</v>
      </c>
    </row>
    <row r="2516" spans="1:12" x14ac:dyDescent="0.25">
      <c r="A2516" s="822" t="s">
        <v>12377</v>
      </c>
      <c r="B2516" s="824" t="s">
        <v>12233</v>
      </c>
      <c r="C2516" s="820" t="b">
        <v>1</v>
      </c>
      <c r="D2516" s="820" t="b">
        <v>1</v>
      </c>
      <c r="E2516" s="820" t="b">
        <v>0</v>
      </c>
      <c r="F2516" s="820" t="b">
        <v>0</v>
      </c>
      <c r="G2516" s="820" t="b">
        <v>0</v>
      </c>
      <c r="H2516" s="820" t="b">
        <v>0</v>
      </c>
      <c r="I2516" s="820">
        <v>1</v>
      </c>
      <c r="J2516" s="820">
        <v>24</v>
      </c>
      <c r="K2516" s="820" t="s">
        <v>8454</v>
      </c>
      <c r="L2516" s="822" t="s">
        <v>20284</v>
      </c>
    </row>
    <row r="2517" spans="1:12" x14ac:dyDescent="0.25">
      <c r="A2517" s="822" t="s">
        <v>12378</v>
      </c>
      <c r="B2517" s="824" t="s">
        <v>12235</v>
      </c>
      <c r="C2517" s="820" t="b">
        <v>1</v>
      </c>
      <c r="D2517" s="820" t="b">
        <v>1</v>
      </c>
      <c r="E2517" s="820" t="b">
        <v>0</v>
      </c>
      <c r="F2517" s="820" t="b">
        <v>0</v>
      </c>
      <c r="G2517" s="820" t="b">
        <v>0</v>
      </c>
      <c r="H2517" s="820" t="b">
        <v>0</v>
      </c>
      <c r="I2517" s="820">
        <v>1</v>
      </c>
      <c r="J2517" s="820">
        <v>24</v>
      </c>
      <c r="K2517" s="820" t="s">
        <v>8454</v>
      </c>
      <c r="L2517" s="822" t="s">
        <v>20285</v>
      </c>
    </row>
    <row r="2518" spans="1:12" x14ac:dyDescent="0.25">
      <c r="A2518" s="822" t="s">
        <v>12379</v>
      </c>
      <c r="B2518" s="824" t="s">
        <v>12237</v>
      </c>
      <c r="C2518" s="820" t="b">
        <v>1</v>
      </c>
      <c r="D2518" s="820" t="b">
        <v>1</v>
      </c>
      <c r="E2518" s="820" t="b">
        <v>0</v>
      </c>
      <c r="F2518" s="820" t="b">
        <v>0</v>
      </c>
      <c r="G2518" s="820" t="b">
        <v>0</v>
      </c>
      <c r="H2518" s="820" t="b">
        <v>0</v>
      </c>
      <c r="I2518" s="820">
        <v>1</v>
      </c>
      <c r="J2518" s="820">
        <v>4</v>
      </c>
      <c r="K2518" s="820" t="s">
        <v>8454</v>
      </c>
      <c r="L2518" s="822" t="s">
        <v>20286</v>
      </c>
    </row>
    <row r="2519" spans="1:12" x14ac:dyDescent="0.25">
      <c r="A2519" s="822" t="s">
        <v>12380</v>
      </c>
      <c r="B2519" s="824" t="s">
        <v>12239</v>
      </c>
      <c r="C2519" s="820" t="b">
        <v>1</v>
      </c>
      <c r="D2519" s="820" t="b">
        <v>1</v>
      </c>
      <c r="E2519" s="820" t="b">
        <v>0</v>
      </c>
      <c r="F2519" s="820" t="b">
        <v>0</v>
      </c>
      <c r="G2519" s="820" t="b">
        <v>0</v>
      </c>
      <c r="H2519" s="820" t="b">
        <v>0</v>
      </c>
      <c r="I2519" s="820">
        <v>1</v>
      </c>
      <c r="J2519" s="820">
        <v>2</v>
      </c>
      <c r="K2519" s="820" t="s">
        <v>8454</v>
      </c>
      <c r="L2519" s="822" t="s">
        <v>20287</v>
      </c>
    </row>
    <row r="2520" spans="1:12" x14ac:dyDescent="0.25">
      <c r="A2520" s="822" t="s">
        <v>12381</v>
      </c>
      <c r="B2520" s="824" t="s">
        <v>12241</v>
      </c>
      <c r="C2520" s="820" t="b">
        <v>1</v>
      </c>
      <c r="D2520" s="820" t="b">
        <v>1</v>
      </c>
      <c r="E2520" s="820" t="b">
        <v>0</v>
      </c>
      <c r="F2520" s="820" t="b">
        <v>0</v>
      </c>
      <c r="G2520" s="820" t="b">
        <v>0</v>
      </c>
      <c r="H2520" s="820" t="b">
        <v>0</v>
      </c>
      <c r="I2520" s="820">
        <v>1</v>
      </c>
      <c r="J2520" s="820">
        <v>4</v>
      </c>
      <c r="K2520" s="820" t="s">
        <v>8454</v>
      </c>
      <c r="L2520" s="822" t="s">
        <v>20288</v>
      </c>
    </row>
    <row r="2521" spans="1:12" x14ac:dyDescent="0.25">
      <c r="A2521" s="822" t="s">
        <v>12382</v>
      </c>
      <c r="B2521" s="824" t="s">
        <v>12243</v>
      </c>
      <c r="C2521" s="820" t="b">
        <v>1</v>
      </c>
      <c r="D2521" s="820" t="b">
        <v>1</v>
      </c>
      <c r="E2521" s="820" t="b">
        <v>0</v>
      </c>
      <c r="F2521" s="820" t="b">
        <v>0</v>
      </c>
      <c r="G2521" s="820" t="b">
        <v>0</v>
      </c>
      <c r="H2521" s="820" t="b">
        <v>0</v>
      </c>
      <c r="I2521" s="820">
        <v>1</v>
      </c>
      <c r="J2521" s="820">
        <v>216</v>
      </c>
      <c r="K2521" s="820" t="s">
        <v>8454</v>
      </c>
      <c r="L2521" s="822" t="s">
        <v>20289</v>
      </c>
    </row>
    <row r="2522" spans="1:12" x14ac:dyDescent="0.25">
      <c r="A2522" s="822" t="s">
        <v>12383</v>
      </c>
      <c r="B2522" s="824" t="s">
        <v>12384</v>
      </c>
      <c r="C2522" s="820" t="b">
        <v>1</v>
      </c>
      <c r="D2522" s="820" t="b">
        <v>1</v>
      </c>
      <c r="E2522" s="820" t="b">
        <v>0</v>
      </c>
      <c r="F2522" s="820" t="b">
        <v>0</v>
      </c>
      <c r="G2522" s="820" t="b">
        <v>0</v>
      </c>
      <c r="H2522" s="820" t="b">
        <v>0</v>
      </c>
      <c r="I2522" s="820">
        <v>1</v>
      </c>
      <c r="J2522" s="820">
        <v>7</v>
      </c>
      <c r="K2522" s="820" t="s">
        <v>8454</v>
      </c>
      <c r="L2522" s="822" t="s">
        <v>20327</v>
      </c>
    </row>
    <row r="2523" spans="1:12" x14ac:dyDescent="0.25">
      <c r="A2523" s="822" t="s">
        <v>12385</v>
      </c>
      <c r="B2523" s="824" t="s">
        <v>12386</v>
      </c>
      <c r="C2523" s="820" t="b">
        <v>1</v>
      </c>
      <c r="D2523" s="820" t="b">
        <v>1</v>
      </c>
      <c r="E2523" s="820" t="b">
        <v>0</v>
      </c>
      <c r="F2523" s="820" t="b">
        <v>0</v>
      </c>
      <c r="G2523" s="820" t="b">
        <v>0</v>
      </c>
      <c r="H2523" s="820" t="b">
        <v>0</v>
      </c>
      <c r="I2523" s="820">
        <v>1</v>
      </c>
      <c r="J2523" s="820">
        <v>8</v>
      </c>
      <c r="K2523" s="820" t="s">
        <v>8454</v>
      </c>
      <c r="L2523" s="822" t="s">
        <v>20328</v>
      </c>
    </row>
    <row r="2524" spans="1:12" x14ac:dyDescent="0.25">
      <c r="A2524" s="822" t="s">
        <v>12387</v>
      </c>
      <c r="B2524" s="824" t="s">
        <v>12388</v>
      </c>
      <c r="C2524" s="820" t="b">
        <v>1</v>
      </c>
      <c r="D2524" s="820" t="b">
        <v>1</v>
      </c>
      <c r="E2524" s="820" t="b">
        <v>0</v>
      </c>
      <c r="F2524" s="820" t="b">
        <v>0</v>
      </c>
      <c r="G2524" s="820" t="b">
        <v>0</v>
      </c>
      <c r="H2524" s="820" t="b">
        <v>0</v>
      </c>
      <c r="I2524" s="820">
        <v>1</v>
      </c>
      <c r="J2524" s="820">
        <v>1</v>
      </c>
      <c r="K2524" s="820" t="s">
        <v>8454</v>
      </c>
      <c r="L2524" s="822" t="s">
        <v>20329</v>
      </c>
    </row>
    <row r="2525" spans="1:12" x14ac:dyDescent="0.25">
      <c r="A2525" s="822" t="s">
        <v>12389</v>
      </c>
      <c r="B2525" s="824" t="s">
        <v>12251</v>
      </c>
      <c r="C2525" s="820" t="b">
        <v>1</v>
      </c>
      <c r="D2525" s="820" t="b">
        <v>1</v>
      </c>
      <c r="E2525" s="820" t="b">
        <v>0</v>
      </c>
      <c r="F2525" s="820" t="b">
        <v>0</v>
      </c>
      <c r="G2525" s="820" t="b">
        <v>0</v>
      </c>
      <c r="H2525" s="820" t="b">
        <v>0</v>
      </c>
      <c r="I2525" s="820">
        <v>1</v>
      </c>
      <c r="J2525" s="820">
        <v>1</v>
      </c>
      <c r="K2525" s="820" t="s">
        <v>8454</v>
      </c>
      <c r="L2525" s="822" t="s">
        <v>20293</v>
      </c>
    </row>
    <row r="2526" spans="1:12" x14ac:dyDescent="0.25">
      <c r="A2526" s="822" t="s">
        <v>12390</v>
      </c>
      <c r="B2526" s="824" t="s">
        <v>12253</v>
      </c>
      <c r="C2526" s="820" t="b">
        <v>1</v>
      </c>
      <c r="D2526" s="820" t="b">
        <v>1</v>
      </c>
      <c r="E2526" s="820" t="b">
        <v>0</v>
      </c>
      <c r="F2526" s="820" t="b">
        <v>0</v>
      </c>
      <c r="G2526" s="820" t="b">
        <v>0</v>
      </c>
      <c r="H2526" s="820" t="b">
        <v>0</v>
      </c>
      <c r="I2526" s="820">
        <v>1</v>
      </c>
      <c r="J2526" s="820">
        <v>4</v>
      </c>
      <c r="K2526" s="820" t="s">
        <v>8454</v>
      </c>
      <c r="L2526" s="822" t="s">
        <v>20294</v>
      </c>
    </row>
    <row r="2527" spans="1:12" x14ac:dyDescent="0.25">
      <c r="A2527" s="822" t="s">
        <v>12391</v>
      </c>
      <c r="B2527" s="824" t="s">
        <v>12255</v>
      </c>
      <c r="C2527" s="820" t="b">
        <v>1</v>
      </c>
      <c r="D2527" s="820" t="b">
        <v>1</v>
      </c>
      <c r="E2527" s="820" t="b">
        <v>0</v>
      </c>
      <c r="F2527" s="820" t="b">
        <v>0</v>
      </c>
      <c r="G2527" s="820" t="b">
        <v>0</v>
      </c>
      <c r="H2527" s="820" t="b">
        <v>0</v>
      </c>
      <c r="I2527" s="820">
        <v>1</v>
      </c>
      <c r="J2527" s="820">
        <v>4</v>
      </c>
      <c r="K2527" s="820" t="s">
        <v>8454</v>
      </c>
      <c r="L2527" s="822" t="s">
        <v>20295</v>
      </c>
    </row>
    <row r="2528" spans="1:12" x14ac:dyDescent="0.25">
      <c r="A2528" s="822" t="s">
        <v>12392</v>
      </c>
      <c r="B2528" s="824" t="s">
        <v>12257</v>
      </c>
      <c r="C2528" s="820" t="b">
        <v>1</v>
      </c>
      <c r="D2528" s="820" t="b">
        <v>1</v>
      </c>
      <c r="E2528" s="820" t="b">
        <v>0</v>
      </c>
      <c r="F2528" s="820" t="b">
        <v>0</v>
      </c>
      <c r="G2528" s="820" t="b">
        <v>0</v>
      </c>
      <c r="H2528" s="820" t="b">
        <v>0</v>
      </c>
      <c r="I2528" s="820">
        <v>1</v>
      </c>
      <c r="J2528" s="820">
        <v>4</v>
      </c>
      <c r="K2528" s="820" t="s">
        <v>8454</v>
      </c>
      <c r="L2528" s="822" t="s">
        <v>20296</v>
      </c>
    </row>
    <row r="2529" spans="1:12" x14ac:dyDescent="0.25">
      <c r="A2529" s="822" t="s">
        <v>12393</v>
      </c>
      <c r="B2529" s="824" t="s">
        <v>12259</v>
      </c>
      <c r="C2529" s="820" t="b">
        <v>1</v>
      </c>
      <c r="D2529" s="820" t="b">
        <v>1</v>
      </c>
      <c r="E2529" s="820" t="b">
        <v>0</v>
      </c>
      <c r="F2529" s="820" t="b">
        <v>0</v>
      </c>
      <c r="G2529" s="820" t="b">
        <v>0</v>
      </c>
      <c r="H2529" s="820" t="b">
        <v>0</v>
      </c>
      <c r="I2529" s="820">
        <v>1</v>
      </c>
      <c r="J2529" s="820">
        <v>1</v>
      </c>
      <c r="K2529" s="820" t="s">
        <v>8454</v>
      </c>
      <c r="L2529" s="822" t="s">
        <v>20297</v>
      </c>
    </row>
    <row r="2530" spans="1:12" x14ac:dyDescent="0.25">
      <c r="A2530" s="822" t="s">
        <v>12394</v>
      </c>
      <c r="B2530" s="824" t="s">
        <v>12261</v>
      </c>
      <c r="C2530" s="820" t="b">
        <v>1</v>
      </c>
      <c r="D2530" s="820" t="b">
        <v>1</v>
      </c>
      <c r="E2530" s="820" t="b">
        <v>0</v>
      </c>
      <c r="F2530" s="820" t="b">
        <v>0</v>
      </c>
      <c r="G2530" s="820" t="b">
        <v>0</v>
      </c>
      <c r="H2530" s="820" t="b">
        <v>0</v>
      </c>
      <c r="I2530" s="820">
        <v>1</v>
      </c>
      <c r="J2530" s="820">
        <v>1</v>
      </c>
      <c r="K2530" s="820" t="s">
        <v>8454</v>
      </c>
      <c r="L2530" s="822" t="s">
        <v>20298</v>
      </c>
    </row>
    <row r="2531" spans="1:12" x14ac:dyDescent="0.25">
      <c r="A2531" s="822" t="s">
        <v>12395</v>
      </c>
      <c r="B2531" s="824" t="s">
        <v>12263</v>
      </c>
      <c r="C2531" s="820" t="b">
        <v>1</v>
      </c>
      <c r="D2531" s="820" t="b">
        <v>1</v>
      </c>
      <c r="E2531" s="820" t="b">
        <v>0</v>
      </c>
      <c r="F2531" s="820" t="b">
        <v>0</v>
      </c>
      <c r="G2531" s="820" t="b">
        <v>0</v>
      </c>
      <c r="H2531" s="820" t="b">
        <v>0</v>
      </c>
      <c r="I2531" s="820">
        <v>1</v>
      </c>
      <c r="J2531" s="820">
        <v>8</v>
      </c>
      <c r="K2531" s="820" t="s">
        <v>8454</v>
      </c>
      <c r="L2531" s="822" t="s">
        <v>20299</v>
      </c>
    </row>
    <row r="2532" spans="1:12" x14ac:dyDescent="0.25">
      <c r="A2532" s="822" t="s">
        <v>12396</v>
      </c>
      <c r="B2532" s="824" t="s">
        <v>12397</v>
      </c>
      <c r="C2532" s="820" t="b">
        <v>1</v>
      </c>
      <c r="D2532" s="820" t="b">
        <v>1</v>
      </c>
      <c r="E2532" s="820" t="b">
        <v>0</v>
      </c>
      <c r="F2532" s="820" t="b">
        <v>0</v>
      </c>
      <c r="G2532" s="820" t="b">
        <v>0</v>
      </c>
      <c r="H2532" s="820" t="b">
        <v>0</v>
      </c>
      <c r="I2532" s="820">
        <v>1</v>
      </c>
      <c r="J2532" s="820">
        <v>6</v>
      </c>
      <c r="K2532" s="820" t="s">
        <v>8454</v>
      </c>
      <c r="L2532" s="822" t="s">
        <v>20330</v>
      </c>
    </row>
    <row r="2533" spans="1:12" x14ac:dyDescent="0.25">
      <c r="A2533" s="822" t="s">
        <v>12398</v>
      </c>
      <c r="B2533" s="824" t="s">
        <v>12399</v>
      </c>
      <c r="C2533" s="820" t="b">
        <v>1</v>
      </c>
      <c r="D2533" s="820" t="b">
        <v>1</v>
      </c>
      <c r="E2533" s="820" t="b">
        <v>0</v>
      </c>
      <c r="F2533" s="820" t="b">
        <v>0</v>
      </c>
      <c r="G2533" s="820" t="b">
        <v>0</v>
      </c>
      <c r="H2533" s="820" t="b">
        <v>0</v>
      </c>
      <c r="I2533" s="820">
        <v>1</v>
      </c>
      <c r="J2533" s="820">
        <v>8</v>
      </c>
      <c r="K2533" s="820" t="s">
        <v>8454</v>
      </c>
      <c r="L2533" s="822" t="s">
        <v>20331</v>
      </c>
    </row>
    <row r="2534" spans="1:12" x14ac:dyDescent="0.25">
      <c r="A2534" s="822" t="s">
        <v>12400</v>
      </c>
      <c r="B2534" s="824" t="s">
        <v>12251</v>
      </c>
      <c r="C2534" s="820" t="b">
        <v>1</v>
      </c>
      <c r="D2534" s="820" t="b">
        <v>1</v>
      </c>
      <c r="E2534" s="820" t="b">
        <v>0</v>
      </c>
      <c r="F2534" s="820" t="b">
        <v>0</v>
      </c>
      <c r="G2534" s="820" t="b">
        <v>0</v>
      </c>
      <c r="H2534" s="820" t="b">
        <v>0</v>
      </c>
      <c r="I2534" s="820">
        <v>1</v>
      </c>
      <c r="J2534" s="820">
        <v>1</v>
      </c>
      <c r="K2534" s="820" t="s">
        <v>8454</v>
      </c>
      <c r="L2534" s="822" t="s">
        <v>20293</v>
      </c>
    </row>
    <row r="2535" spans="1:12" x14ac:dyDescent="0.25">
      <c r="A2535" s="822" t="s">
        <v>12401</v>
      </c>
      <c r="B2535" s="824" t="s">
        <v>12402</v>
      </c>
      <c r="C2535" s="820" t="b">
        <v>1</v>
      </c>
      <c r="D2535" s="820" t="b">
        <v>1</v>
      </c>
      <c r="E2535" s="820" t="b">
        <v>0</v>
      </c>
      <c r="F2535" s="820" t="b">
        <v>0</v>
      </c>
      <c r="G2535" s="820" t="b">
        <v>0</v>
      </c>
      <c r="H2535" s="820" t="b">
        <v>0</v>
      </c>
      <c r="I2535" s="820">
        <v>1</v>
      </c>
      <c r="J2535" s="820">
        <v>1</v>
      </c>
      <c r="K2535" s="820" t="s">
        <v>8454</v>
      </c>
      <c r="L2535" s="822" t="s">
        <v>20332</v>
      </c>
    </row>
    <row r="2536" spans="1:12" x14ac:dyDescent="0.25">
      <c r="A2536" s="822" t="s">
        <v>12403</v>
      </c>
      <c r="B2536" s="824" t="s">
        <v>12404</v>
      </c>
      <c r="C2536" s="820" t="b">
        <v>1</v>
      </c>
      <c r="D2536" s="820" t="b">
        <v>1</v>
      </c>
      <c r="E2536" s="820" t="b">
        <v>0</v>
      </c>
      <c r="F2536" s="820" t="b">
        <v>0</v>
      </c>
      <c r="G2536" s="820" t="b">
        <v>0</v>
      </c>
      <c r="H2536" s="820" t="b">
        <v>0</v>
      </c>
      <c r="I2536" s="820">
        <v>1</v>
      </c>
      <c r="J2536" s="820">
        <v>1</v>
      </c>
      <c r="K2536" s="820" t="s">
        <v>8454</v>
      </c>
      <c r="L2536" s="822" t="s">
        <v>20333</v>
      </c>
    </row>
    <row r="2537" spans="1:12" x14ac:dyDescent="0.25">
      <c r="A2537" s="822" t="s">
        <v>12405</v>
      </c>
      <c r="B2537" s="824" t="s">
        <v>12207</v>
      </c>
      <c r="C2537" s="820" t="b">
        <v>1</v>
      </c>
      <c r="D2537" s="820" t="b">
        <v>1</v>
      </c>
      <c r="E2537" s="820" t="b">
        <v>0</v>
      </c>
      <c r="F2537" s="820" t="b">
        <v>0</v>
      </c>
      <c r="G2537" s="820" t="b">
        <v>0</v>
      </c>
      <c r="H2537" s="820" t="b">
        <v>0</v>
      </c>
      <c r="I2537" s="820">
        <v>1</v>
      </c>
      <c r="J2537" s="820">
        <v>1</v>
      </c>
      <c r="K2537" s="820" t="s">
        <v>8454</v>
      </c>
      <c r="L2537" s="822" t="s">
        <v>20271</v>
      </c>
    </row>
    <row r="2538" spans="1:12" x14ac:dyDescent="0.25">
      <c r="A2538" s="822" t="s">
        <v>12406</v>
      </c>
      <c r="B2538" s="824" t="s">
        <v>12209</v>
      </c>
      <c r="C2538" s="820" t="b">
        <v>1</v>
      </c>
      <c r="D2538" s="820" t="b">
        <v>1</v>
      </c>
      <c r="E2538" s="820" t="b">
        <v>0</v>
      </c>
      <c r="F2538" s="820" t="b">
        <v>0</v>
      </c>
      <c r="G2538" s="820" t="b">
        <v>0</v>
      </c>
      <c r="H2538" s="820" t="b">
        <v>0</v>
      </c>
      <c r="I2538" s="820">
        <v>1</v>
      </c>
      <c r="J2538" s="820">
        <v>120</v>
      </c>
      <c r="K2538" s="820" t="s">
        <v>8454</v>
      </c>
      <c r="L2538" s="822" t="s">
        <v>20272</v>
      </c>
    </row>
    <row r="2539" spans="1:12" x14ac:dyDescent="0.25">
      <c r="A2539" s="822" t="s">
        <v>12407</v>
      </c>
      <c r="B2539" s="824" t="s">
        <v>12211</v>
      </c>
      <c r="C2539" s="820" t="b">
        <v>1</v>
      </c>
      <c r="D2539" s="820" t="b">
        <v>1</v>
      </c>
      <c r="E2539" s="820" t="b">
        <v>0</v>
      </c>
      <c r="F2539" s="820" t="b">
        <v>0</v>
      </c>
      <c r="G2539" s="820" t="b">
        <v>0</v>
      </c>
      <c r="H2539" s="820" t="b">
        <v>0</v>
      </c>
      <c r="I2539" s="820">
        <v>1</v>
      </c>
      <c r="J2539" s="820">
        <v>24</v>
      </c>
      <c r="K2539" s="820" t="s">
        <v>8454</v>
      </c>
      <c r="L2539" s="822" t="s">
        <v>20273</v>
      </c>
    </row>
    <row r="2540" spans="1:12" x14ac:dyDescent="0.25">
      <c r="A2540" s="822" t="s">
        <v>12408</v>
      </c>
      <c r="B2540" s="824" t="s">
        <v>12213</v>
      </c>
      <c r="C2540" s="820" t="b">
        <v>1</v>
      </c>
      <c r="D2540" s="820" t="b">
        <v>1</v>
      </c>
      <c r="E2540" s="820" t="b">
        <v>0</v>
      </c>
      <c r="F2540" s="820" t="b">
        <v>0</v>
      </c>
      <c r="G2540" s="820" t="b">
        <v>0</v>
      </c>
      <c r="H2540" s="820" t="b">
        <v>0</v>
      </c>
      <c r="I2540" s="820">
        <v>1</v>
      </c>
      <c r="J2540" s="820">
        <v>24</v>
      </c>
      <c r="K2540" s="820" t="s">
        <v>8454</v>
      </c>
      <c r="L2540" s="822" t="s">
        <v>20274</v>
      </c>
    </row>
    <row r="2541" spans="1:12" x14ac:dyDescent="0.25">
      <c r="A2541" s="822" t="s">
        <v>12409</v>
      </c>
      <c r="B2541" s="824" t="s">
        <v>12215</v>
      </c>
      <c r="C2541" s="820" t="b">
        <v>1</v>
      </c>
      <c r="D2541" s="820" t="b">
        <v>1</v>
      </c>
      <c r="E2541" s="820" t="b">
        <v>0</v>
      </c>
      <c r="F2541" s="820" t="b">
        <v>0</v>
      </c>
      <c r="G2541" s="820" t="b">
        <v>0</v>
      </c>
      <c r="H2541" s="820" t="b">
        <v>0</v>
      </c>
      <c r="I2541" s="820">
        <v>1</v>
      </c>
      <c r="J2541" s="820">
        <v>10</v>
      </c>
      <c r="K2541" s="820" t="s">
        <v>8454</v>
      </c>
      <c r="L2541" s="822" t="s">
        <v>20275</v>
      </c>
    </row>
    <row r="2542" spans="1:12" x14ac:dyDescent="0.25">
      <c r="A2542" s="822" t="s">
        <v>12410</v>
      </c>
      <c r="B2542" s="824" t="s">
        <v>12217</v>
      </c>
      <c r="C2542" s="820" t="b">
        <v>1</v>
      </c>
      <c r="D2542" s="820" t="b">
        <v>1</v>
      </c>
      <c r="E2542" s="820" t="b">
        <v>0</v>
      </c>
      <c r="F2542" s="820" t="b">
        <v>0</v>
      </c>
      <c r="G2542" s="820" t="b">
        <v>0</v>
      </c>
      <c r="H2542" s="820" t="b">
        <v>0</v>
      </c>
      <c r="I2542" s="820">
        <v>1</v>
      </c>
      <c r="J2542" s="820">
        <v>5</v>
      </c>
      <c r="K2542" s="820" t="s">
        <v>8454</v>
      </c>
      <c r="L2542" s="822" t="s">
        <v>20276</v>
      </c>
    </row>
    <row r="2543" spans="1:12" x14ac:dyDescent="0.25">
      <c r="A2543" s="822" t="s">
        <v>12411</v>
      </c>
      <c r="B2543" s="824" t="s">
        <v>12219</v>
      </c>
      <c r="C2543" s="820" t="b">
        <v>1</v>
      </c>
      <c r="D2543" s="820" t="b">
        <v>1</v>
      </c>
      <c r="E2543" s="820" t="b">
        <v>0</v>
      </c>
      <c r="F2543" s="820" t="b">
        <v>0</v>
      </c>
      <c r="G2543" s="820" t="b">
        <v>0</v>
      </c>
      <c r="H2543" s="820" t="b">
        <v>0</v>
      </c>
      <c r="I2543" s="820">
        <v>1</v>
      </c>
      <c r="J2543" s="820">
        <v>15</v>
      </c>
      <c r="K2543" s="820" t="s">
        <v>8454</v>
      </c>
      <c r="L2543" s="822" t="s">
        <v>20277</v>
      </c>
    </row>
    <row r="2544" spans="1:12" x14ac:dyDescent="0.25">
      <c r="A2544" s="822" t="s">
        <v>12412</v>
      </c>
      <c r="B2544" s="824" t="s">
        <v>12221</v>
      </c>
      <c r="C2544" s="820" t="b">
        <v>1</v>
      </c>
      <c r="D2544" s="820" t="b">
        <v>1</v>
      </c>
      <c r="E2544" s="820" t="b">
        <v>0</v>
      </c>
      <c r="F2544" s="820" t="b">
        <v>0</v>
      </c>
      <c r="G2544" s="820" t="b">
        <v>0</v>
      </c>
      <c r="H2544" s="820" t="b">
        <v>0</v>
      </c>
      <c r="I2544" s="820">
        <v>1</v>
      </c>
      <c r="J2544" s="820">
        <v>216</v>
      </c>
      <c r="K2544" s="820" t="s">
        <v>8454</v>
      </c>
      <c r="L2544" s="822" t="s">
        <v>20278</v>
      </c>
    </row>
    <row r="2545" spans="1:12" x14ac:dyDescent="0.25">
      <c r="A2545" s="822" t="s">
        <v>12413</v>
      </c>
      <c r="B2545" s="824" t="s">
        <v>12414</v>
      </c>
      <c r="C2545" s="820" t="b">
        <v>1</v>
      </c>
      <c r="D2545" s="820" t="b">
        <v>1</v>
      </c>
      <c r="E2545" s="820" t="b">
        <v>0</v>
      </c>
      <c r="F2545" s="820" t="b">
        <v>0</v>
      </c>
      <c r="G2545" s="820" t="b">
        <v>0</v>
      </c>
      <c r="H2545" s="820" t="b">
        <v>0</v>
      </c>
      <c r="I2545" s="820">
        <v>1</v>
      </c>
      <c r="J2545" s="820">
        <v>5</v>
      </c>
      <c r="K2545" s="820" t="s">
        <v>8454</v>
      </c>
      <c r="L2545" s="822" t="s">
        <v>20334</v>
      </c>
    </row>
    <row r="2546" spans="1:12" x14ac:dyDescent="0.25">
      <c r="A2546" s="822" t="s">
        <v>12415</v>
      </c>
      <c r="B2546" s="824" t="s">
        <v>12416</v>
      </c>
      <c r="C2546" s="820" t="b">
        <v>1</v>
      </c>
      <c r="D2546" s="820" t="b">
        <v>1</v>
      </c>
      <c r="E2546" s="820" t="b">
        <v>0</v>
      </c>
      <c r="F2546" s="820" t="b">
        <v>0</v>
      </c>
      <c r="G2546" s="820" t="b">
        <v>0</v>
      </c>
      <c r="H2546" s="820" t="b">
        <v>0</v>
      </c>
      <c r="I2546" s="820">
        <v>1</v>
      </c>
      <c r="J2546" s="820">
        <v>4</v>
      </c>
      <c r="K2546" s="820" t="s">
        <v>8454</v>
      </c>
      <c r="L2546" s="822" t="s">
        <v>20335</v>
      </c>
    </row>
    <row r="2547" spans="1:12" x14ac:dyDescent="0.25">
      <c r="A2547" s="822" t="s">
        <v>12417</v>
      </c>
      <c r="B2547" s="824" t="s">
        <v>12418</v>
      </c>
      <c r="C2547" s="820" t="b">
        <v>1</v>
      </c>
      <c r="D2547" s="820" t="b">
        <v>1</v>
      </c>
      <c r="E2547" s="820" t="b">
        <v>0</v>
      </c>
      <c r="F2547" s="820" t="b">
        <v>0</v>
      </c>
      <c r="G2547" s="820" t="b">
        <v>0</v>
      </c>
      <c r="H2547" s="820" t="b">
        <v>0</v>
      </c>
      <c r="I2547" s="820">
        <v>1</v>
      </c>
      <c r="J2547" s="820">
        <v>1</v>
      </c>
      <c r="K2547" s="820" t="s">
        <v>8454</v>
      </c>
      <c r="L2547" s="822" t="s">
        <v>20336</v>
      </c>
    </row>
    <row r="2548" spans="1:12" x14ac:dyDescent="0.25">
      <c r="A2548" s="822" t="s">
        <v>12419</v>
      </c>
      <c r="B2548" s="824" t="s">
        <v>12229</v>
      </c>
      <c r="C2548" s="820" t="b">
        <v>1</v>
      </c>
      <c r="D2548" s="820" t="b">
        <v>1</v>
      </c>
      <c r="E2548" s="820" t="b">
        <v>0</v>
      </c>
      <c r="F2548" s="820" t="b">
        <v>0</v>
      </c>
      <c r="G2548" s="820" t="b">
        <v>0</v>
      </c>
      <c r="H2548" s="820" t="b">
        <v>0</v>
      </c>
      <c r="I2548" s="820">
        <v>1</v>
      </c>
      <c r="J2548" s="820">
        <v>1</v>
      </c>
      <c r="K2548" s="820" t="s">
        <v>8454</v>
      </c>
      <c r="L2548" s="822" t="s">
        <v>20282</v>
      </c>
    </row>
    <row r="2549" spans="1:12" x14ac:dyDescent="0.25">
      <c r="A2549" s="822" t="s">
        <v>12420</v>
      </c>
      <c r="B2549" s="824" t="s">
        <v>12231</v>
      </c>
      <c r="C2549" s="820" t="b">
        <v>1</v>
      </c>
      <c r="D2549" s="820" t="b">
        <v>1</v>
      </c>
      <c r="E2549" s="820" t="b">
        <v>0</v>
      </c>
      <c r="F2549" s="820" t="b">
        <v>0</v>
      </c>
      <c r="G2549" s="820" t="b">
        <v>0</v>
      </c>
      <c r="H2549" s="820" t="b">
        <v>0</v>
      </c>
      <c r="I2549" s="820">
        <v>1</v>
      </c>
      <c r="J2549" s="820">
        <v>48</v>
      </c>
      <c r="K2549" s="820" t="s">
        <v>8454</v>
      </c>
      <c r="L2549" s="822" t="s">
        <v>20283</v>
      </c>
    </row>
    <row r="2550" spans="1:12" x14ac:dyDescent="0.25">
      <c r="A2550" s="822" t="s">
        <v>12421</v>
      </c>
      <c r="B2550" s="824" t="s">
        <v>12233</v>
      </c>
      <c r="C2550" s="820" t="b">
        <v>1</v>
      </c>
      <c r="D2550" s="820" t="b">
        <v>1</v>
      </c>
      <c r="E2550" s="820" t="b">
        <v>0</v>
      </c>
      <c r="F2550" s="820" t="b">
        <v>0</v>
      </c>
      <c r="G2550" s="820" t="b">
        <v>0</v>
      </c>
      <c r="H2550" s="820" t="b">
        <v>0</v>
      </c>
      <c r="I2550" s="820">
        <v>1</v>
      </c>
      <c r="J2550" s="820">
        <v>24</v>
      </c>
      <c r="K2550" s="820" t="s">
        <v>8454</v>
      </c>
      <c r="L2550" s="822" t="s">
        <v>20284</v>
      </c>
    </row>
    <row r="2551" spans="1:12" x14ac:dyDescent="0.25">
      <c r="A2551" s="822" t="s">
        <v>12422</v>
      </c>
      <c r="B2551" s="824" t="s">
        <v>12235</v>
      </c>
      <c r="C2551" s="820" t="b">
        <v>1</v>
      </c>
      <c r="D2551" s="820" t="b">
        <v>1</v>
      </c>
      <c r="E2551" s="820" t="b">
        <v>0</v>
      </c>
      <c r="F2551" s="820" t="b">
        <v>0</v>
      </c>
      <c r="G2551" s="820" t="b">
        <v>0</v>
      </c>
      <c r="H2551" s="820" t="b">
        <v>0</v>
      </c>
      <c r="I2551" s="820">
        <v>1</v>
      </c>
      <c r="J2551" s="820">
        <v>24</v>
      </c>
      <c r="K2551" s="820" t="s">
        <v>8454</v>
      </c>
      <c r="L2551" s="822" t="s">
        <v>20285</v>
      </c>
    </row>
    <row r="2552" spans="1:12" x14ac:dyDescent="0.25">
      <c r="A2552" s="822" t="s">
        <v>12423</v>
      </c>
      <c r="B2552" s="824" t="s">
        <v>12237</v>
      </c>
      <c r="C2552" s="820" t="b">
        <v>1</v>
      </c>
      <c r="D2552" s="820" t="b">
        <v>1</v>
      </c>
      <c r="E2552" s="820" t="b">
        <v>0</v>
      </c>
      <c r="F2552" s="820" t="b">
        <v>0</v>
      </c>
      <c r="G2552" s="820" t="b">
        <v>0</v>
      </c>
      <c r="H2552" s="820" t="b">
        <v>0</v>
      </c>
      <c r="I2552" s="820">
        <v>1</v>
      </c>
      <c r="J2552" s="820">
        <v>4</v>
      </c>
      <c r="K2552" s="820" t="s">
        <v>8454</v>
      </c>
      <c r="L2552" s="822" t="s">
        <v>20286</v>
      </c>
    </row>
    <row r="2553" spans="1:12" x14ac:dyDescent="0.25">
      <c r="A2553" s="822" t="s">
        <v>12424</v>
      </c>
      <c r="B2553" s="824" t="s">
        <v>12239</v>
      </c>
      <c r="C2553" s="820" t="b">
        <v>1</v>
      </c>
      <c r="D2553" s="820" t="b">
        <v>1</v>
      </c>
      <c r="E2553" s="820" t="b">
        <v>0</v>
      </c>
      <c r="F2553" s="820" t="b">
        <v>0</v>
      </c>
      <c r="G2553" s="820" t="b">
        <v>0</v>
      </c>
      <c r="H2553" s="820" t="b">
        <v>0</v>
      </c>
      <c r="I2553" s="820">
        <v>1</v>
      </c>
      <c r="J2553" s="820">
        <v>2</v>
      </c>
      <c r="K2553" s="820" t="s">
        <v>8454</v>
      </c>
      <c r="L2553" s="822" t="s">
        <v>20287</v>
      </c>
    </row>
    <row r="2554" spans="1:12" x14ac:dyDescent="0.25">
      <c r="A2554" s="822" t="s">
        <v>12425</v>
      </c>
      <c r="B2554" s="824" t="s">
        <v>12241</v>
      </c>
      <c r="C2554" s="820" t="b">
        <v>1</v>
      </c>
      <c r="D2554" s="820" t="b">
        <v>1</v>
      </c>
      <c r="E2554" s="820" t="b">
        <v>0</v>
      </c>
      <c r="F2554" s="820" t="b">
        <v>0</v>
      </c>
      <c r="G2554" s="820" t="b">
        <v>0</v>
      </c>
      <c r="H2554" s="820" t="b">
        <v>0</v>
      </c>
      <c r="I2554" s="820">
        <v>1</v>
      </c>
      <c r="J2554" s="820">
        <v>4</v>
      </c>
      <c r="K2554" s="820" t="s">
        <v>8454</v>
      </c>
      <c r="L2554" s="822" t="s">
        <v>20288</v>
      </c>
    </row>
    <row r="2555" spans="1:12" x14ac:dyDescent="0.25">
      <c r="A2555" s="822" t="s">
        <v>12426</v>
      </c>
      <c r="B2555" s="824" t="s">
        <v>12243</v>
      </c>
      <c r="C2555" s="820" t="b">
        <v>1</v>
      </c>
      <c r="D2555" s="820" t="b">
        <v>1</v>
      </c>
      <c r="E2555" s="820" t="b">
        <v>0</v>
      </c>
      <c r="F2555" s="820" t="b">
        <v>0</v>
      </c>
      <c r="G2555" s="820" t="b">
        <v>0</v>
      </c>
      <c r="H2555" s="820" t="b">
        <v>0</v>
      </c>
      <c r="I2555" s="820">
        <v>1</v>
      </c>
      <c r="J2555" s="820">
        <v>216</v>
      </c>
      <c r="K2555" s="820" t="s">
        <v>8454</v>
      </c>
      <c r="L2555" s="822" t="s">
        <v>20289</v>
      </c>
    </row>
    <row r="2556" spans="1:12" x14ac:dyDescent="0.25">
      <c r="A2556" s="822" t="s">
        <v>12427</v>
      </c>
      <c r="B2556" s="824" t="s">
        <v>12428</v>
      </c>
      <c r="C2556" s="820" t="b">
        <v>1</v>
      </c>
      <c r="D2556" s="820" t="b">
        <v>1</v>
      </c>
      <c r="E2556" s="820" t="b">
        <v>0</v>
      </c>
      <c r="F2556" s="820" t="b">
        <v>0</v>
      </c>
      <c r="G2556" s="820" t="b">
        <v>0</v>
      </c>
      <c r="H2556" s="820" t="b">
        <v>0</v>
      </c>
      <c r="I2556" s="820">
        <v>1</v>
      </c>
      <c r="J2556" s="820">
        <v>5</v>
      </c>
      <c r="K2556" s="820" t="s">
        <v>8454</v>
      </c>
      <c r="L2556" s="822" t="s">
        <v>20337</v>
      </c>
    </row>
    <row r="2557" spans="1:12" x14ac:dyDescent="0.25">
      <c r="A2557" s="822" t="s">
        <v>12429</v>
      </c>
      <c r="B2557" s="824" t="s">
        <v>12430</v>
      </c>
      <c r="C2557" s="820" t="b">
        <v>1</v>
      </c>
      <c r="D2557" s="820" t="b">
        <v>1</v>
      </c>
      <c r="E2557" s="820" t="b">
        <v>0</v>
      </c>
      <c r="F2557" s="820" t="b">
        <v>0</v>
      </c>
      <c r="G2557" s="820" t="b">
        <v>0</v>
      </c>
      <c r="H2557" s="820" t="b">
        <v>0</v>
      </c>
      <c r="I2557" s="820">
        <v>1</v>
      </c>
      <c r="J2557" s="820">
        <v>4</v>
      </c>
      <c r="K2557" s="820" t="s">
        <v>8454</v>
      </c>
      <c r="L2557" s="822" t="s">
        <v>20338</v>
      </c>
    </row>
    <row r="2558" spans="1:12" x14ac:dyDescent="0.25">
      <c r="A2558" s="822" t="s">
        <v>12431</v>
      </c>
      <c r="B2558" s="824" t="s">
        <v>12432</v>
      </c>
      <c r="C2558" s="820" t="b">
        <v>1</v>
      </c>
      <c r="D2558" s="820" t="b">
        <v>1</v>
      </c>
      <c r="E2558" s="820" t="b">
        <v>0</v>
      </c>
      <c r="F2558" s="820" t="b">
        <v>0</v>
      </c>
      <c r="G2558" s="820" t="b">
        <v>0</v>
      </c>
      <c r="H2558" s="820" t="b">
        <v>0</v>
      </c>
      <c r="I2558" s="820">
        <v>1</v>
      </c>
      <c r="J2558" s="820">
        <v>1</v>
      </c>
      <c r="K2558" s="820" t="s">
        <v>8454</v>
      </c>
      <c r="L2558" s="822" t="s">
        <v>20339</v>
      </c>
    </row>
    <row r="2559" spans="1:12" x14ac:dyDescent="0.25">
      <c r="A2559" s="822" t="s">
        <v>12433</v>
      </c>
      <c r="B2559" s="824" t="s">
        <v>12251</v>
      </c>
      <c r="C2559" s="820" t="b">
        <v>1</v>
      </c>
      <c r="D2559" s="820" t="b">
        <v>1</v>
      </c>
      <c r="E2559" s="820" t="b">
        <v>0</v>
      </c>
      <c r="F2559" s="820" t="b">
        <v>0</v>
      </c>
      <c r="G2559" s="820" t="b">
        <v>0</v>
      </c>
      <c r="H2559" s="820" t="b">
        <v>0</v>
      </c>
      <c r="I2559" s="820">
        <v>1</v>
      </c>
      <c r="J2559" s="820">
        <v>1</v>
      </c>
      <c r="K2559" s="820" t="s">
        <v>8454</v>
      </c>
      <c r="L2559" s="822" t="s">
        <v>20293</v>
      </c>
    </row>
    <row r="2560" spans="1:12" x14ac:dyDescent="0.25">
      <c r="A2560" s="822" t="s">
        <v>12434</v>
      </c>
      <c r="B2560" s="824" t="s">
        <v>12253</v>
      </c>
      <c r="C2560" s="820" t="b">
        <v>1</v>
      </c>
      <c r="D2560" s="820" t="b">
        <v>1</v>
      </c>
      <c r="E2560" s="820" t="b">
        <v>0</v>
      </c>
      <c r="F2560" s="820" t="b">
        <v>0</v>
      </c>
      <c r="G2560" s="820" t="b">
        <v>0</v>
      </c>
      <c r="H2560" s="820" t="b">
        <v>0</v>
      </c>
      <c r="I2560" s="820">
        <v>1</v>
      </c>
      <c r="J2560" s="820">
        <v>4</v>
      </c>
      <c r="K2560" s="820" t="s">
        <v>8454</v>
      </c>
      <c r="L2560" s="822" t="s">
        <v>20294</v>
      </c>
    </row>
    <row r="2561" spans="1:12" x14ac:dyDescent="0.25">
      <c r="A2561" s="822" t="s">
        <v>12435</v>
      </c>
      <c r="B2561" s="824" t="s">
        <v>12255</v>
      </c>
      <c r="C2561" s="820" t="b">
        <v>1</v>
      </c>
      <c r="D2561" s="820" t="b">
        <v>1</v>
      </c>
      <c r="E2561" s="820" t="b">
        <v>0</v>
      </c>
      <c r="F2561" s="820" t="b">
        <v>0</v>
      </c>
      <c r="G2561" s="820" t="b">
        <v>0</v>
      </c>
      <c r="H2561" s="820" t="b">
        <v>0</v>
      </c>
      <c r="I2561" s="820">
        <v>1</v>
      </c>
      <c r="J2561" s="820">
        <v>4</v>
      </c>
      <c r="K2561" s="820" t="s">
        <v>8454</v>
      </c>
      <c r="L2561" s="822" t="s">
        <v>20295</v>
      </c>
    </row>
    <row r="2562" spans="1:12" x14ac:dyDescent="0.25">
      <c r="A2562" s="822" t="s">
        <v>12436</v>
      </c>
      <c r="B2562" s="824" t="s">
        <v>12257</v>
      </c>
      <c r="C2562" s="820" t="b">
        <v>1</v>
      </c>
      <c r="D2562" s="820" t="b">
        <v>1</v>
      </c>
      <c r="E2562" s="820" t="b">
        <v>0</v>
      </c>
      <c r="F2562" s="820" t="b">
        <v>0</v>
      </c>
      <c r="G2562" s="820" t="b">
        <v>0</v>
      </c>
      <c r="H2562" s="820" t="b">
        <v>0</v>
      </c>
      <c r="I2562" s="820">
        <v>1</v>
      </c>
      <c r="J2562" s="820">
        <v>4</v>
      </c>
      <c r="K2562" s="820" t="s">
        <v>8454</v>
      </c>
      <c r="L2562" s="822" t="s">
        <v>20296</v>
      </c>
    </row>
    <row r="2563" spans="1:12" x14ac:dyDescent="0.25">
      <c r="A2563" s="822" t="s">
        <v>12437</v>
      </c>
      <c r="B2563" s="824" t="s">
        <v>12259</v>
      </c>
      <c r="C2563" s="820" t="b">
        <v>1</v>
      </c>
      <c r="D2563" s="820" t="b">
        <v>1</v>
      </c>
      <c r="E2563" s="820" t="b">
        <v>0</v>
      </c>
      <c r="F2563" s="820" t="b">
        <v>0</v>
      </c>
      <c r="G2563" s="820" t="b">
        <v>0</v>
      </c>
      <c r="H2563" s="820" t="b">
        <v>0</v>
      </c>
      <c r="I2563" s="820">
        <v>1</v>
      </c>
      <c r="J2563" s="820">
        <v>1</v>
      </c>
      <c r="K2563" s="820" t="s">
        <v>8454</v>
      </c>
      <c r="L2563" s="822" t="s">
        <v>20297</v>
      </c>
    </row>
    <row r="2564" spans="1:12" x14ac:dyDescent="0.25">
      <c r="A2564" s="822" t="s">
        <v>12438</v>
      </c>
      <c r="B2564" s="824" t="s">
        <v>12261</v>
      </c>
      <c r="C2564" s="820" t="b">
        <v>1</v>
      </c>
      <c r="D2564" s="820" t="b">
        <v>1</v>
      </c>
      <c r="E2564" s="820" t="b">
        <v>0</v>
      </c>
      <c r="F2564" s="820" t="b">
        <v>0</v>
      </c>
      <c r="G2564" s="820" t="b">
        <v>0</v>
      </c>
      <c r="H2564" s="820" t="b">
        <v>0</v>
      </c>
      <c r="I2564" s="820">
        <v>1</v>
      </c>
      <c r="J2564" s="820">
        <v>1</v>
      </c>
      <c r="K2564" s="820" t="s">
        <v>8454</v>
      </c>
      <c r="L2564" s="822" t="s">
        <v>20298</v>
      </c>
    </row>
    <row r="2565" spans="1:12" x14ac:dyDescent="0.25">
      <c r="A2565" s="822" t="s">
        <v>12439</v>
      </c>
      <c r="B2565" s="824" t="s">
        <v>12263</v>
      </c>
      <c r="C2565" s="820" t="b">
        <v>1</v>
      </c>
      <c r="D2565" s="820" t="b">
        <v>1</v>
      </c>
      <c r="E2565" s="820" t="b">
        <v>0</v>
      </c>
      <c r="F2565" s="820" t="b">
        <v>0</v>
      </c>
      <c r="G2565" s="820" t="b">
        <v>0</v>
      </c>
      <c r="H2565" s="820" t="b">
        <v>0</v>
      </c>
      <c r="I2565" s="820">
        <v>1</v>
      </c>
      <c r="J2565" s="820">
        <v>8</v>
      </c>
      <c r="K2565" s="820" t="s">
        <v>8454</v>
      </c>
      <c r="L2565" s="822" t="s">
        <v>20299</v>
      </c>
    </row>
    <row r="2566" spans="1:12" x14ac:dyDescent="0.25">
      <c r="A2566" s="822" t="s">
        <v>12440</v>
      </c>
      <c r="B2566" s="824" t="s">
        <v>12441</v>
      </c>
      <c r="C2566" s="820" t="b">
        <v>1</v>
      </c>
      <c r="D2566" s="820" t="b">
        <v>1</v>
      </c>
      <c r="E2566" s="820" t="b">
        <v>0</v>
      </c>
      <c r="F2566" s="820" t="b">
        <v>0</v>
      </c>
      <c r="G2566" s="820" t="b">
        <v>0</v>
      </c>
      <c r="H2566" s="820" t="b">
        <v>0</v>
      </c>
      <c r="I2566" s="820">
        <v>1</v>
      </c>
      <c r="J2566" s="820">
        <v>4</v>
      </c>
      <c r="K2566" s="820" t="s">
        <v>8454</v>
      </c>
      <c r="L2566" s="822" t="s">
        <v>20340</v>
      </c>
    </row>
    <row r="2567" spans="1:12" x14ac:dyDescent="0.25">
      <c r="A2567" s="822" t="s">
        <v>12442</v>
      </c>
      <c r="B2567" s="824" t="s">
        <v>12443</v>
      </c>
      <c r="C2567" s="820" t="b">
        <v>1</v>
      </c>
      <c r="D2567" s="820" t="b">
        <v>1</v>
      </c>
      <c r="E2567" s="820" t="b">
        <v>0</v>
      </c>
      <c r="F2567" s="820" t="b">
        <v>0</v>
      </c>
      <c r="G2567" s="820" t="b">
        <v>0</v>
      </c>
      <c r="H2567" s="820" t="b">
        <v>0</v>
      </c>
      <c r="I2567" s="820">
        <v>1</v>
      </c>
      <c r="J2567" s="820">
        <v>4</v>
      </c>
      <c r="K2567" s="820" t="s">
        <v>8454</v>
      </c>
      <c r="L2567" s="822" t="s">
        <v>20341</v>
      </c>
    </row>
    <row r="2568" spans="1:12" x14ac:dyDescent="0.25">
      <c r="A2568" s="822" t="s">
        <v>12444</v>
      </c>
      <c r="B2568" s="824" t="s">
        <v>12251</v>
      </c>
      <c r="C2568" s="820" t="b">
        <v>1</v>
      </c>
      <c r="D2568" s="820" t="b">
        <v>1</v>
      </c>
      <c r="E2568" s="820" t="b">
        <v>0</v>
      </c>
      <c r="F2568" s="820" t="b">
        <v>0</v>
      </c>
      <c r="G2568" s="820" t="b">
        <v>0</v>
      </c>
      <c r="H2568" s="820" t="b">
        <v>0</v>
      </c>
      <c r="I2568" s="820">
        <v>1</v>
      </c>
      <c r="J2568" s="820">
        <v>1</v>
      </c>
      <c r="K2568" s="820" t="s">
        <v>8454</v>
      </c>
      <c r="L2568" s="822" t="s">
        <v>20293</v>
      </c>
    </row>
    <row r="2569" spans="1:12" x14ac:dyDescent="0.25">
      <c r="A2569" s="822" t="s">
        <v>12445</v>
      </c>
      <c r="B2569" s="824" t="s">
        <v>12446</v>
      </c>
      <c r="C2569" s="820" t="b">
        <v>1</v>
      </c>
      <c r="D2569" s="820" t="b">
        <v>1</v>
      </c>
      <c r="E2569" s="820" t="b">
        <v>0</v>
      </c>
      <c r="F2569" s="820" t="b">
        <v>0</v>
      </c>
      <c r="G2569" s="820" t="b">
        <v>0</v>
      </c>
      <c r="H2569" s="820" t="b">
        <v>0</v>
      </c>
      <c r="I2569" s="820">
        <v>1</v>
      </c>
      <c r="J2569" s="820">
        <v>1</v>
      </c>
      <c r="K2569" s="820" t="s">
        <v>8454</v>
      </c>
      <c r="L2569" s="822" t="s">
        <v>20342</v>
      </c>
    </row>
    <row r="2570" spans="1:12" x14ac:dyDescent="0.25">
      <c r="A2570" s="822" t="s">
        <v>12447</v>
      </c>
      <c r="B2570" s="824" t="s">
        <v>12448</v>
      </c>
      <c r="C2570" s="820" t="b">
        <v>1</v>
      </c>
      <c r="D2570" s="820" t="b">
        <v>1</v>
      </c>
      <c r="E2570" s="820" t="b">
        <v>0</v>
      </c>
      <c r="F2570" s="820" t="b">
        <v>0</v>
      </c>
      <c r="G2570" s="820" t="b">
        <v>0</v>
      </c>
      <c r="H2570" s="820" t="b">
        <v>0</v>
      </c>
      <c r="I2570" s="820">
        <v>1</v>
      </c>
      <c r="J2570" s="820">
        <v>1</v>
      </c>
      <c r="K2570" s="820" t="s">
        <v>8454</v>
      </c>
      <c r="L2570" s="822" t="s">
        <v>20343</v>
      </c>
    </row>
    <row r="2571" spans="1:12" x14ac:dyDescent="0.25">
      <c r="A2571" s="822" t="s">
        <v>12449</v>
      </c>
      <c r="B2571" s="824" t="s">
        <v>12207</v>
      </c>
      <c r="C2571" s="820" t="b">
        <v>1</v>
      </c>
      <c r="D2571" s="820" t="b">
        <v>1</v>
      </c>
      <c r="E2571" s="820" t="b">
        <v>0</v>
      </c>
      <c r="F2571" s="820" t="b">
        <v>0</v>
      </c>
      <c r="G2571" s="820" t="b">
        <v>0</v>
      </c>
      <c r="H2571" s="820" t="b">
        <v>0</v>
      </c>
      <c r="I2571" s="820">
        <v>1</v>
      </c>
      <c r="J2571" s="820">
        <v>1</v>
      </c>
      <c r="K2571" s="820" t="s">
        <v>8454</v>
      </c>
      <c r="L2571" s="822" t="s">
        <v>20271</v>
      </c>
    </row>
    <row r="2572" spans="1:12" x14ac:dyDescent="0.25">
      <c r="A2572" s="822" t="s">
        <v>12450</v>
      </c>
      <c r="B2572" s="824" t="s">
        <v>12209</v>
      </c>
      <c r="C2572" s="820" t="b">
        <v>1</v>
      </c>
      <c r="D2572" s="820" t="b">
        <v>1</v>
      </c>
      <c r="E2572" s="820" t="b">
        <v>0</v>
      </c>
      <c r="F2572" s="820" t="b">
        <v>0</v>
      </c>
      <c r="G2572" s="820" t="b">
        <v>0</v>
      </c>
      <c r="H2572" s="820" t="b">
        <v>0</v>
      </c>
      <c r="I2572" s="820">
        <v>1</v>
      </c>
      <c r="J2572" s="820">
        <v>120</v>
      </c>
      <c r="K2572" s="820" t="s">
        <v>8454</v>
      </c>
      <c r="L2572" s="822" t="s">
        <v>20272</v>
      </c>
    </row>
    <row r="2573" spans="1:12" x14ac:dyDescent="0.25">
      <c r="A2573" s="822" t="s">
        <v>12451</v>
      </c>
      <c r="B2573" s="824" t="s">
        <v>12211</v>
      </c>
      <c r="C2573" s="820" t="b">
        <v>1</v>
      </c>
      <c r="D2573" s="820" t="b">
        <v>1</v>
      </c>
      <c r="E2573" s="820" t="b">
        <v>0</v>
      </c>
      <c r="F2573" s="820" t="b">
        <v>0</v>
      </c>
      <c r="G2573" s="820" t="b">
        <v>0</v>
      </c>
      <c r="H2573" s="820" t="b">
        <v>0</v>
      </c>
      <c r="I2573" s="820">
        <v>1</v>
      </c>
      <c r="J2573" s="820">
        <v>24</v>
      </c>
      <c r="K2573" s="820" t="s">
        <v>8454</v>
      </c>
      <c r="L2573" s="822" t="s">
        <v>20273</v>
      </c>
    </row>
    <row r="2574" spans="1:12" x14ac:dyDescent="0.25">
      <c r="A2574" s="822" t="s">
        <v>12452</v>
      </c>
      <c r="B2574" s="824" t="s">
        <v>12213</v>
      </c>
      <c r="C2574" s="820" t="b">
        <v>1</v>
      </c>
      <c r="D2574" s="820" t="b">
        <v>1</v>
      </c>
      <c r="E2574" s="820" t="b">
        <v>0</v>
      </c>
      <c r="F2574" s="820" t="b">
        <v>0</v>
      </c>
      <c r="G2574" s="820" t="b">
        <v>0</v>
      </c>
      <c r="H2574" s="820" t="b">
        <v>0</v>
      </c>
      <c r="I2574" s="820">
        <v>1</v>
      </c>
      <c r="J2574" s="820">
        <v>24</v>
      </c>
      <c r="K2574" s="820" t="s">
        <v>8454</v>
      </c>
      <c r="L2574" s="822" t="s">
        <v>20274</v>
      </c>
    </row>
    <row r="2575" spans="1:12" x14ac:dyDescent="0.25">
      <c r="A2575" s="822" t="s">
        <v>12453</v>
      </c>
      <c r="B2575" s="824" t="s">
        <v>12215</v>
      </c>
      <c r="C2575" s="820" t="b">
        <v>1</v>
      </c>
      <c r="D2575" s="820" t="b">
        <v>1</v>
      </c>
      <c r="E2575" s="820" t="b">
        <v>0</v>
      </c>
      <c r="F2575" s="820" t="b">
        <v>0</v>
      </c>
      <c r="G2575" s="820" t="b">
        <v>0</v>
      </c>
      <c r="H2575" s="820" t="b">
        <v>0</v>
      </c>
      <c r="I2575" s="820">
        <v>1</v>
      </c>
      <c r="J2575" s="820">
        <v>10</v>
      </c>
      <c r="K2575" s="820" t="s">
        <v>8454</v>
      </c>
      <c r="L2575" s="822" t="s">
        <v>20275</v>
      </c>
    </row>
    <row r="2576" spans="1:12" x14ac:dyDescent="0.25">
      <c r="A2576" s="822" t="s">
        <v>12454</v>
      </c>
      <c r="B2576" s="824" t="s">
        <v>12217</v>
      </c>
      <c r="C2576" s="820" t="b">
        <v>1</v>
      </c>
      <c r="D2576" s="820" t="b">
        <v>1</v>
      </c>
      <c r="E2576" s="820" t="b">
        <v>0</v>
      </c>
      <c r="F2576" s="820" t="b">
        <v>0</v>
      </c>
      <c r="G2576" s="820" t="b">
        <v>0</v>
      </c>
      <c r="H2576" s="820" t="b">
        <v>0</v>
      </c>
      <c r="I2576" s="820">
        <v>1</v>
      </c>
      <c r="J2576" s="820">
        <v>5</v>
      </c>
      <c r="K2576" s="820" t="s">
        <v>8454</v>
      </c>
      <c r="L2576" s="822" t="s">
        <v>20276</v>
      </c>
    </row>
    <row r="2577" spans="1:12" x14ac:dyDescent="0.25">
      <c r="A2577" s="822" t="s">
        <v>12455</v>
      </c>
      <c r="B2577" s="824" t="s">
        <v>12219</v>
      </c>
      <c r="C2577" s="820" t="b">
        <v>1</v>
      </c>
      <c r="D2577" s="820" t="b">
        <v>1</v>
      </c>
      <c r="E2577" s="820" t="b">
        <v>0</v>
      </c>
      <c r="F2577" s="820" t="b">
        <v>0</v>
      </c>
      <c r="G2577" s="820" t="b">
        <v>0</v>
      </c>
      <c r="H2577" s="820" t="b">
        <v>0</v>
      </c>
      <c r="I2577" s="820">
        <v>1</v>
      </c>
      <c r="J2577" s="820">
        <v>15</v>
      </c>
      <c r="K2577" s="820" t="s">
        <v>8454</v>
      </c>
      <c r="L2577" s="822" t="s">
        <v>20277</v>
      </c>
    </row>
    <row r="2578" spans="1:12" x14ac:dyDescent="0.25">
      <c r="A2578" s="822" t="s">
        <v>12456</v>
      </c>
      <c r="B2578" s="824" t="s">
        <v>12221</v>
      </c>
      <c r="C2578" s="820" t="b">
        <v>1</v>
      </c>
      <c r="D2578" s="820" t="b">
        <v>1</v>
      </c>
      <c r="E2578" s="820" t="b">
        <v>0</v>
      </c>
      <c r="F2578" s="820" t="b">
        <v>0</v>
      </c>
      <c r="G2578" s="820" t="b">
        <v>0</v>
      </c>
      <c r="H2578" s="820" t="b">
        <v>0</v>
      </c>
      <c r="I2578" s="820">
        <v>1</v>
      </c>
      <c r="J2578" s="820">
        <v>216</v>
      </c>
      <c r="K2578" s="820" t="s">
        <v>8454</v>
      </c>
      <c r="L2578" s="822" t="s">
        <v>20278</v>
      </c>
    </row>
    <row r="2579" spans="1:12" x14ac:dyDescent="0.25">
      <c r="A2579" s="822" t="s">
        <v>12457</v>
      </c>
      <c r="B2579" s="824" t="s">
        <v>12458</v>
      </c>
      <c r="C2579" s="820" t="b">
        <v>1</v>
      </c>
      <c r="D2579" s="820" t="b">
        <v>1</v>
      </c>
      <c r="E2579" s="820" t="b">
        <v>0</v>
      </c>
      <c r="F2579" s="820" t="b">
        <v>0</v>
      </c>
      <c r="G2579" s="820" t="b">
        <v>0</v>
      </c>
      <c r="H2579" s="820" t="b">
        <v>0</v>
      </c>
      <c r="I2579" s="820">
        <v>1</v>
      </c>
      <c r="J2579" s="820">
        <v>6</v>
      </c>
      <c r="K2579" s="820" t="s">
        <v>8454</v>
      </c>
      <c r="L2579" s="822" t="s">
        <v>20344</v>
      </c>
    </row>
    <row r="2580" spans="1:12" x14ac:dyDescent="0.25">
      <c r="A2580" s="822" t="s">
        <v>12459</v>
      </c>
      <c r="B2580" s="824" t="s">
        <v>12460</v>
      </c>
      <c r="C2580" s="820" t="b">
        <v>1</v>
      </c>
      <c r="D2580" s="820" t="b">
        <v>1</v>
      </c>
      <c r="E2580" s="820" t="b">
        <v>0</v>
      </c>
      <c r="F2580" s="820" t="b">
        <v>0</v>
      </c>
      <c r="G2580" s="820" t="b">
        <v>0</v>
      </c>
      <c r="H2580" s="820" t="b">
        <v>0</v>
      </c>
      <c r="I2580" s="820">
        <v>1</v>
      </c>
      <c r="J2580" s="820">
        <v>4</v>
      </c>
      <c r="K2580" s="820" t="s">
        <v>8454</v>
      </c>
      <c r="L2580" s="822" t="s">
        <v>20345</v>
      </c>
    </row>
    <row r="2581" spans="1:12" x14ac:dyDescent="0.25">
      <c r="A2581" s="822" t="s">
        <v>12461</v>
      </c>
      <c r="B2581" s="824" t="s">
        <v>12462</v>
      </c>
      <c r="C2581" s="820" t="b">
        <v>1</v>
      </c>
      <c r="D2581" s="820" t="b">
        <v>1</v>
      </c>
      <c r="E2581" s="820" t="b">
        <v>0</v>
      </c>
      <c r="F2581" s="820" t="b">
        <v>0</v>
      </c>
      <c r="G2581" s="820" t="b">
        <v>0</v>
      </c>
      <c r="H2581" s="820" t="b">
        <v>0</v>
      </c>
      <c r="I2581" s="820">
        <v>1</v>
      </c>
      <c r="J2581" s="820">
        <v>1</v>
      </c>
      <c r="K2581" s="820" t="s">
        <v>8454</v>
      </c>
      <c r="L2581" s="822" t="s">
        <v>20346</v>
      </c>
    </row>
    <row r="2582" spans="1:12" x14ac:dyDescent="0.25">
      <c r="A2582" s="822" t="s">
        <v>12463</v>
      </c>
      <c r="B2582" s="824" t="s">
        <v>12229</v>
      </c>
      <c r="C2582" s="820" t="b">
        <v>1</v>
      </c>
      <c r="D2582" s="820" t="b">
        <v>1</v>
      </c>
      <c r="E2582" s="820" t="b">
        <v>0</v>
      </c>
      <c r="F2582" s="820" t="b">
        <v>0</v>
      </c>
      <c r="G2582" s="820" t="b">
        <v>0</v>
      </c>
      <c r="H2582" s="820" t="b">
        <v>0</v>
      </c>
      <c r="I2582" s="820">
        <v>1</v>
      </c>
      <c r="J2582" s="820">
        <v>1</v>
      </c>
      <c r="K2582" s="820" t="s">
        <v>8454</v>
      </c>
      <c r="L2582" s="822" t="s">
        <v>20282</v>
      </c>
    </row>
    <row r="2583" spans="1:12" x14ac:dyDescent="0.25">
      <c r="A2583" s="822" t="s">
        <v>12464</v>
      </c>
      <c r="B2583" s="824" t="s">
        <v>12231</v>
      </c>
      <c r="C2583" s="820" t="b">
        <v>1</v>
      </c>
      <c r="D2583" s="820" t="b">
        <v>1</v>
      </c>
      <c r="E2583" s="820" t="b">
        <v>0</v>
      </c>
      <c r="F2583" s="820" t="b">
        <v>0</v>
      </c>
      <c r="G2583" s="820" t="b">
        <v>0</v>
      </c>
      <c r="H2583" s="820" t="b">
        <v>0</v>
      </c>
      <c r="I2583" s="820">
        <v>1</v>
      </c>
      <c r="J2583" s="820">
        <v>48</v>
      </c>
      <c r="K2583" s="820" t="s">
        <v>8454</v>
      </c>
      <c r="L2583" s="822" t="s">
        <v>20283</v>
      </c>
    </row>
    <row r="2584" spans="1:12" x14ac:dyDescent="0.25">
      <c r="A2584" s="822" t="s">
        <v>12465</v>
      </c>
      <c r="B2584" s="824" t="s">
        <v>12233</v>
      </c>
      <c r="C2584" s="820" t="b">
        <v>1</v>
      </c>
      <c r="D2584" s="820" t="b">
        <v>1</v>
      </c>
      <c r="E2584" s="820" t="b">
        <v>0</v>
      </c>
      <c r="F2584" s="820" t="b">
        <v>0</v>
      </c>
      <c r="G2584" s="820" t="b">
        <v>0</v>
      </c>
      <c r="H2584" s="820" t="b">
        <v>0</v>
      </c>
      <c r="I2584" s="820">
        <v>1</v>
      </c>
      <c r="J2584" s="820">
        <v>24</v>
      </c>
      <c r="K2584" s="820" t="s">
        <v>8454</v>
      </c>
      <c r="L2584" s="822" t="s">
        <v>20284</v>
      </c>
    </row>
    <row r="2585" spans="1:12" x14ac:dyDescent="0.25">
      <c r="A2585" s="822" t="s">
        <v>12466</v>
      </c>
      <c r="B2585" s="824" t="s">
        <v>12235</v>
      </c>
      <c r="C2585" s="820" t="b">
        <v>1</v>
      </c>
      <c r="D2585" s="820" t="b">
        <v>1</v>
      </c>
      <c r="E2585" s="820" t="b">
        <v>0</v>
      </c>
      <c r="F2585" s="820" t="b">
        <v>0</v>
      </c>
      <c r="G2585" s="820" t="b">
        <v>0</v>
      </c>
      <c r="H2585" s="820" t="b">
        <v>0</v>
      </c>
      <c r="I2585" s="820">
        <v>1</v>
      </c>
      <c r="J2585" s="820">
        <v>24</v>
      </c>
      <c r="K2585" s="820" t="s">
        <v>8454</v>
      </c>
      <c r="L2585" s="822" t="s">
        <v>20285</v>
      </c>
    </row>
    <row r="2586" spans="1:12" x14ac:dyDescent="0.25">
      <c r="A2586" s="822" t="s">
        <v>12467</v>
      </c>
      <c r="B2586" s="824" t="s">
        <v>12237</v>
      </c>
      <c r="C2586" s="820" t="b">
        <v>1</v>
      </c>
      <c r="D2586" s="820" t="b">
        <v>1</v>
      </c>
      <c r="E2586" s="820" t="b">
        <v>0</v>
      </c>
      <c r="F2586" s="820" t="b">
        <v>0</v>
      </c>
      <c r="G2586" s="820" t="b">
        <v>0</v>
      </c>
      <c r="H2586" s="820" t="b">
        <v>0</v>
      </c>
      <c r="I2586" s="820">
        <v>1</v>
      </c>
      <c r="J2586" s="820">
        <v>4</v>
      </c>
      <c r="K2586" s="820" t="s">
        <v>8454</v>
      </c>
      <c r="L2586" s="822" t="s">
        <v>20286</v>
      </c>
    </row>
    <row r="2587" spans="1:12" x14ac:dyDescent="0.25">
      <c r="A2587" s="822" t="s">
        <v>12468</v>
      </c>
      <c r="B2587" s="824" t="s">
        <v>12239</v>
      </c>
      <c r="C2587" s="820" t="b">
        <v>1</v>
      </c>
      <c r="D2587" s="820" t="b">
        <v>1</v>
      </c>
      <c r="E2587" s="820" t="b">
        <v>0</v>
      </c>
      <c r="F2587" s="820" t="b">
        <v>0</v>
      </c>
      <c r="G2587" s="820" t="b">
        <v>0</v>
      </c>
      <c r="H2587" s="820" t="b">
        <v>0</v>
      </c>
      <c r="I2587" s="820">
        <v>1</v>
      </c>
      <c r="J2587" s="820">
        <v>2</v>
      </c>
      <c r="K2587" s="820" t="s">
        <v>8454</v>
      </c>
      <c r="L2587" s="822" t="s">
        <v>20287</v>
      </c>
    </row>
    <row r="2588" spans="1:12" x14ac:dyDescent="0.25">
      <c r="A2588" s="822" t="s">
        <v>12469</v>
      </c>
      <c r="B2588" s="824" t="s">
        <v>12241</v>
      </c>
      <c r="C2588" s="820" t="b">
        <v>1</v>
      </c>
      <c r="D2588" s="820" t="b">
        <v>1</v>
      </c>
      <c r="E2588" s="820" t="b">
        <v>0</v>
      </c>
      <c r="F2588" s="820" t="b">
        <v>0</v>
      </c>
      <c r="G2588" s="820" t="b">
        <v>0</v>
      </c>
      <c r="H2588" s="820" t="b">
        <v>0</v>
      </c>
      <c r="I2588" s="820">
        <v>1</v>
      </c>
      <c r="J2588" s="820">
        <v>4</v>
      </c>
      <c r="K2588" s="820" t="s">
        <v>8454</v>
      </c>
      <c r="L2588" s="822" t="s">
        <v>20288</v>
      </c>
    </row>
    <row r="2589" spans="1:12" x14ac:dyDescent="0.25">
      <c r="A2589" s="822" t="s">
        <v>12470</v>
      </c>
      <c r="B2589" s="824" t="s">
        <v>12243</v>
      </c>
      <c r="C2589" s="820" t="b">
        <v>1</v>
      </c>
      <c r="D2589" s="820" t="b">
        <v>1</v>
      </c>
      <c r="E2589" s="820" t="b">
        <v>0</v>
      </c>
      <c r="F2589" s="820" t="b">
        <v>0</v>
      </c>
      <c r="G2589" s="820" t="b">
        <v>0</v>
      </c>
      <c r="H2589" s="820" t="b">
        <v>0</v>
      </c>
      <c r="I2589" s="820">
        <v>1</v>
      </c>
      <c r="J2589" s="820">
        <v>216</v>
      </c>
      <c r="K2589" s="820" t="s">
        <v>8454</v>
      </c>
      <c r="L2589" s="822" t="s">
        <v>20289</v>
      </c>
    </row>
    <row r="2590" spans="1:12" x14ac:dyDescent="0.25">
      <c r="A2590" s="822" t="s">
        <v>12471</v>
      </c>
      <c r="B2590" s="824" t="s">
        <v>12472</v>
      </c>
      <c r="C2590" s="820" t="b">
        <v>1</v>
      </c>
      <c r="D2590" s="820" t="b">
        <v>1</v>
      </c>
      <c r="E2590" s="820" t="b">
        <v>0</v>
      </c>
      <c r="F2590" s="820" t="b">
        <v>0</v>
      </c>
      <c r="G2590" s="820" t="b">
        <v>0</v>
      </c>
      <c r="H2590" s="820" t="b">
        <v>0</v>
      </c>
      <c r="I2590" s="820">
        <v>1</v>
      </c>
      <c r="J2590" s="820">
        <v>6</v>
      </c>
      <c r="K2590" s="820" t="s">
        <v>8454</v>
      </c>
      <c r="L2590" s="822" t="s">
        <v>20347</v>
      </c>
    </row>
    <row r="2591" spans="1:12" x14ac:dyDescent="0.25">
      <c r="A2591" s="822" t="s">
        <v>12473</v>
      </c>
      <c r="B2591" s="824" t="s">
        <v>12474</v>
      </c>
      <c r="C2591" s="820" t="b">
        <v>1</v>
      </c>
      <c r="D2591" s="820" t="b">
        <v>1</v>
      </c>
      <c r="E2591" s="820" t="b">
        <v>0</v>
      </c>
      <c r="F2591" s="820" t="b">
        <v>0</v>
      </c>
      <c r="G2591" s="820" t="b">
        <v>0</v>
      </c>
      <c r="H2591" s="820" t="b">
        <v>0</v>
      </c>
      <c r="I2591" s="820">
        <v>1</v>
      </c>
      <c r="J2591" s="820">
        <v>4</v>
      </c>
      <c r="K2591" s="820" t="s">
        <v>8454</v>
      </c>
      <c r="L2591" s="822" t="s">
        <v>20348</v>
      </c>
    </row>
    <row r="2592" spans="1:12" x14ac:dyDescent="0.25">
      <c r="A2592" s="822" t="s">
        <v>12475</v>
      </c>
      <c r="B2592" s="824" t="s">
        <v>12476</v>
      </c>
      <c r="C2592" s="820" t="b">
        <v>1</v>
      </c>
      <c r="D2592" s="820" t="b">
        <v>1</v>
      </c>
      <c r="E2592" s="820" t="b">
        <v>0</v>
      </c>
      <c r="F2592" s="820" t="b">
        <v>0</v>
      </c>
      <c r="G2592" s="820" t="b">
        <v>0</v>
      </c>
      <c r="H2592" s="820" t="b">
        <v>0</v>
      </c>
      <c r="I2592" s="820">
        <v>1</v>
      </c>
      <c r="J2592" s="820">
        <v>1</v>
      </c>
      <c r="K2592" s="820" t="s">
        <v>8454</v>
      </c>
      <c r="L2592" s="822" t="s">
        <v>20349</v>
      </c>
    </row>
    <row r="2593" spans="1:12" x14ac:dyDescent="0.25">
      <c r="A2593" s="822" t="s">
        <v>12477</v>
      </c>
      <c r="B2593" s="824" t="s">
        <v>12251</v>
      </c>
      <c r="C2593" s="820" t="b">
        <v>1</v>
      </c>
      <c r="D2593" s="820" t="b">
        <v>1</v>
      </c>
      <c r="E2593" s="820" t="b">
        <v>0</v>
      </c>
      <c r="F2593" s="820" t="b">
        <v>0</v>
      </c>
      <c r="G2593" s="820" t="b">
        <v>0</v>
      </c>
      <c r="H2593" s="820" t="b">
        <v>0</v>
      </c>
      <c r="I2593" s="820">
        <v>1</v>
      </c>
      <c r="J2593" s="820">
        <v>1</v>
      </c>
      <c r="K2593" s="820" t="s">
        <v>8454</v>
      </c>
      <c r="L2593" s="822" t="s">
        <v>20293</v>
      </c>
    </row>
    <row r="2594" spans="1:12" x14ac:dyDescent="0.25">
      <c r="A2594" s="822" t="s">
        <v>12478</v>
      </c>
      <c r="B2594" s="824" t="s">
        <v>12253</v>
      </c>
      <c r="C2594" s="820" t="b">
        <v>1</v>
      </c>
      <c r="D2594" s="820" t="b">
        <v>1</v>
      </c>
      <c r="E2594" s="820" t="b">
        <v>0</v>
      </c>
      <c r="F2594" s="820" t="b">
        <v>0</v>
      </c>
      <c r="G2594" s="820" t="b">
        <v>0</v>
      </c>
      <c r="H2594" s="820" t="b">
        <v>0</v>
      </c>
      <c r="I2594" s="820">
        <v>1</v>
      </c>
      <c r="J2594" s="820">
        <v>4</v>
      </c>
      <c r="K2594" s="820" t="s">
        <v>8454</v>
      </c>
      <c r="L2594" s="822" t="s">
        <v>20294</v>
      </c>
    </row>
    <row r="2595" spans="1:12" x14ac:dyDescent="0.25">
      <c r="A2595" s="822" t="s">
        <v>12479</v>
      </c>
      <c r="B2595" s="824" t="s">
        <v>12255</v>
      </c>
      <c r="C2595" s="820" t="b">
        <v>1</v>
      </c>
      <c r="D2595" s="820" t="b">
        <v>1</v>
      </c>
      <c r="E2595" s="820" t="b">
        <v>0</v>
      </c>
      <c r="F2595" s="820" t="b">
        <v>0</v>
      </c>
      <c r="G2595" s="820" t="b">
        <v>0</v>
      </c>
      <c r="H2595" s="820" t="b">
        <v>0</v>
      </c>
      <c r="I2595" s="820">
        <v>1</v>
      </c>
      <c r="J2595" s="820">
        <v>4</v>
      </c>
      <c r="K2595" s="820" t="s">
        <v>8454</v>
      </c>
      <c r="L2595" s="822" t="s">
        <v>20295</v>
      </c>
    </row>
    <row r="2596" spans="1:12" x14ac:dyDescent="0.25">
      <c r="A2596" s="822" t="s">
        <v>12480</v>
      </c>
      <c r="B2596" s="824" t="s">
        <v>12257</v>
      </c>
      <c r="C2596" s="820" t="b">
        <v>1</v>
      </c>
      <c r="D2596" s="820" t="b">
        <v>1</v>
      </c>
      <c r="E2596" s="820" t="b">
        <v>0</v>
      </c>
      <c r="F2596" s="820" t="b">
        <v>0</v>
      </c>
      <c r="G2596" s="820" t="b">
        <v>0</v>
      </c>
      <c r="H2596" s="820" t="b">
        <v>0</v>
      </c>
      <c r="I2596" s="820">
        <v>1</v>
      </c>
      <c r="J2596" s="820">
        <v>4</v>
      </c>
      <c r="K2596" s="820" t="s">
        <v>8454</v>
      </c>
      <c r="L2596" s="822" t="s">
        <v>20296</v>
      </c>
    </row>
    <row r="2597" spans="1:12" x14ac:dyDescent="0.25">
      <c r="A2597" s="822" t="s">
        <v>12481</v>
      </c>
      <c r="B2597" s="824" t="s">
        <v>12259</v>
      </c>
      <c r="C2597" s="820" t="b">
        <v>1</v>
      </c>
      <c r="D2597" s="820" t="b">
        <v>1</v>
      </c>
      <c r="E2597" s="820" t="b">
        <v>0</v>
      </c>
      <c r="F2597" s="820" t="b">
        <v>0</v>
      </c>
      <c r="G2597" s="820" t="b">
        <v>0</v>
      </c>
      <c r="H2597" s="820" t="b">
        <v>0</v>
      </c>
      <c r="I2597" s="820">
        <v>1</v>
      </c>
      <c r="J2597" s="820">
        <v>1</v>
      </c>
      <c r="K2597" s="820" t="s">
        <v>8454</v>
      </c>
      <c r="L2597" s="822" t="s">
        <v>20297</v>
      </c>
    </row>
    <row r="2598" spans="1:12" x14ac:dyDescent="0.25">
      <c r="A2598" s="822" t="s">
        <v>12482</v>
      </c>
      <c r="B2598" s="824" t="s">
        <v>12261</v>
      </c>
      <c r="C2598" s="820" t="b">
        <v>1</v>
      </c>
      <c r="D2598" s="820" t="b">
        <v>1</v>
      </c>
      <c r="E2598" s="820" t="b">
        <v>0</v>
      </c>
      <c r="F2598" s="820" t="b">
        <v>0</v>
      </c>
      <c r="G2598" s="820" t="b">
        <v>0</v>
      </c>
      <c r="H2598" s="820" t="b">
        <v>0</v>
      </c>
      <c r="I2598" s="820">
        <v>1</v>
      </c>
      <c r="J2598" s="820">
        <v>1</v>
      </c>
      <c r="K2598" s="820" t="s">
        <v>8454</v>
      </c>
      <c r="L2598" s="822" t="s">
        <v>20298</v>
      </c>
    </row>
    <row r="2599" spans="1:12" x14ac:dyDescent="0.25">
      <c r="A2599" s="822" t="s">
        <v>12483</v>
      </c>
      <c r="B2599" s="824" t="s">
        <v>12263</v>
      </c>
      <c r="C2599" s="820" t="b">
        <v>1</v>
      </c>
      <c r="D2599" s="820" t="b">
        <v>1</v>
      </c>
      <c r="E2599" s="820" t="b">
        <v>0</v>
      </c>
      <c r="F2599" s="820" t="b">
        <v>0</v>
      </c>
      <c r="G2599" s="820" t="b">
        <v>0</v>
      </c>
      <c r="H2599" s="820" t="b">
        <v>0</v>
      </c>
      <c r="I2599" s="820">
        <v>1</v>
      </c>
      <c r="J2599" s="820">
        <v>8</v>
      </c>
      <c r="K2599" s="820" t="s">
        <v>8454</v>
      </c>
      <c r="L2599" s="822" t="s">
        <v>20299</v>
      </c>
    </row>
    <row r="2600" spans="1:12" x14ac:dyDescent="0.25">
      <c r="A2600" s="822" t="s">
        <v>12484</v>
      </c>
      <c r="B2600" s="824" t="s">
        <v>12485</v>
      </c>
      <c r="C2600" s="820" t="b">
        <v>1</v>
      </c>
      <c r="D2600" s="820" t="b">
        <v>1</v>
      </c>
      <c r="E2600" s="820" t="b">
        <v>0</v>
      </c>
      <c r="F2600" s="820" t="b">
        <v>0</v>
      </c>
      <c r="G2600" s="820" t="b">
        <v>0</v>
      </c>
      <c r="H2600" s="820" t="b">
        <v>0</v>
      </c>
      <c r="I2600" s="820">
        <v>1</v>
      </c>
      <c r="J2600" s="820">
        <v>5</v>
      </c>
      <c r="K2600" s="820" t="s">
        <v>8454</v>
      </c>
      <c r="L2600" s="822" t="s">
        <v>20350</v>
      </c>
    </row>
    <row r="2601" spans="1:12" x14ac:dyDescent="0.25">
      <c r="A2601" s="822" t="s">
        <v>12486</v>
      </c>
      <c r="B2601" s="824" t="s">
        <v>12487</v>
      </c>
      <c r="C2601" s="820" t="b">
        <v>1</v>
      </c>
      <c r="D2601" s="820" t="b">
        <v>1</v>
      </c>
      <c r="E2601" s="820" t="b">
        <v>0</v>
      </c>
      <c r="F2601" s="820" t="b">
        <v>0</v>
      </c>
      <c r="G2601" s="820" t="b">
        <v>0</v>
      </c>
      <c r="H2601" s="820" t="b">
        <v>0</v>
      </c>
      <c r="I2601" s="820">
        <v>1</v>
      </c>
      <c r="J2601" s="820">
        <v>4</v>
      </c>
      <c r="K2601" s="820" t="s">
        <v>8454</v>
      </c>
      <c r="L2601" s="822" t="s">
        <v>20351</v>
      </c>
    </row>
    <row r="2602" spans="1:12" x14ac:dyDescent="0.25">
      <c r="A2602" s="822" t="s">
        <v>12488</v>
      </c>
      <c r="B2602" s="824" t="s">
        <v>12251</v>
      </c>
      <c r="C2602" s="820" t="b">
        <v>1</v>
      </c>
      <c r="D2602" s="820" t="b">
        <v>1</v>
      </c>
      <c r="E2602" s="820" t="b">
        <v>0</v>
      </c>
      <c r="F2602" s="820" t="b">
        <v>0</v>
      </c>
      <c r="G2602" s="820" t="b">
        <v>0</v>
      </c>
      <c r="H2602" s="820" t="b">
        <v>0</v>
      </c>
      <c r="I2602" s="820">
        <v>1</v>
      </c>
      <c r="J2602" s="820">
        <v>1</v>
      </c>
      <c r="K2602" s="820" t="s">
        <v>8454</v>
      </c>
      <c r="L2602" s="822" t="s">
        <v>20293</v>
      </c>
    </row>
    <row r="2603" spans="1:12" x14ac:dyDescent="0.25">
      <c r="A2603" s="822" t="s">
        <v>12489</v>
      </c>
      <c r="B2603" s="824" t="s">
        <v>12490</v>
      </c>
      <c r="C2603" s="820" t="b">
        <v>1</v>
      </c>
      <c r="D2603" s="820" t="b">
        <v>1</v>
      </c>
      <c r="E2603" s="820" t="b">
        <v>0</v>
      </c>
      <c r="F2603" s="820" t="b">
        <v>0</v>
      </c>
      <c r="G2603" s="820" t="b">
        <v>0</v>
      </c>
      <c r="H2603" s="820" t="b">
        <v>0</v>
      </c>
      <c r="I2603" s="820">
        <v>1</v>
      </c>
      <c r="J2603" s="820">
        <v>1</v>
      </c>
      <c r="K2603" s="820" t="s">
        <v>8454</v>
      </c>
      <c r="L2603" s="822" t="s">
        <v>20352</v>
      </c>
    </row>
    <row r="2604" spans="1:12" x14ac:dyDescent="0.25">
      <c r="A2604" s="822" t="s">
        <v>12491</v>
      </c>
      <c r="B2604" s="824" t="s">
        <v>12492</v>
      </c>
      <c r="C2604" s="820" t="b">
        <v>1</v>
      </c>
      <c r="D2604" s="820" t="b">
        <v>1</v>
      </c>
      <c r="E2604" s="820" t="b">
        <v>0</v>
      </c>
      <c r="F2604" s="820" t="b">
        <v>0</v>
      </c>
      <c r="G2604" s="820" t="b">
        <v>0</v>
      </c>
      <c r="H2604" s="820" t="b">
        <v>0</v>
      </c>
      <c r="I2604" s="820">
        <v>1</v>
      </c>
      <c r="J2604" s="820">
        <v>1</v>
      </c>
      <c r="K2604" s="820" t="s">
        <v>8454</v>
      </c>
      <c r="L2604" s="822" t="s">
        <v>20353</v>
      </c>
    </row>
    <row r="2605" spans="1:12" x14ac:dyDescent="0.25">
      <c r="A2605" s="822" t="s">
        <v>12493</v>
      </c>
      <c r="B2605" s="824" t="s">
        <v>12494</v>
      </c>
      <c r="C2605" s="820" t="b">
        <v>1</v>
      </c>
      <c r="D2605" s="820" t="b">
        <v>1</v>
      </c>
      <c r="E2605" s="820" t="b">
        <v>0</v>
      </c>
      <c r="F2605" s="820" t="b">
        <v>0</v>
      </c>
      <c r="G2605" s="820" t="b">
        <v>0</v>
      </c>
      <c r="H2605" s="820" t="b">
        <v>0</v>
      </c>
      <c r="I2605" s="820">
        <v>1</v>
      </c>
      <c r="J2605" s="820">
        <v>1</v>
      </c>
      <c r="K2605" s="820" t="s">
        <v>8454</v>
      </c>
      <c r="L2605" s="822" t="s">
        <v>20354</v>
      </c>
    </row>
    <row r="2606" spans="1:12" x14ac:dyDescent="0.25">
      <c r="A2606" s="822" t="s">
        <v>12495</v>
      </c>
      <c r="B2606" s="824" t="s">
        <v>12496</v>
      </c>
      <c r="C2606" s="820" t="b">
        <v>1</v>
      </c>
      <c r="D2606" s="820" t="b">
        <v>1</v>
      </c>
      <c r="E2606" s="820" t="b">
        <v>0</v>
      </c>
      <c r="F2606" s="820" t="b">
        <v>0</v>
      </c>
      <c r="G2606" s="820" t="b">
        <v>0</v>
      </c>
      <c r="H2606" s="820" t="b">
        <v>0</v>
      </c>
      <c r="I2606" s="820">
        <v>1</v>
      </c>
      <c r="J2606" s="820">
        <v>96</v>
      </c>
      <c r="K2606" s="820" t="s">
        <v>8454</v>
      </c>
      <c r="L2606" s="822" t="s">
        <v>20355</v>
      </c>
    </row>
    <row r="2607" spans="1:12" x14ac:dyDescent="0.25">
      <c r="A2607" s="822" t="s">
        <v>12497</v>
      </c>
      <c r="B2607" s="824" t="s">
        <v>12498</v>
      </c>
      <c r="C2607" s="820" t="b">
        <v>1</v>
      </c>
      <c r="D2607" s="820" t="b">
        <v>1</v>
      </c>
      <c r="E2607" s="820" t="b">
        <v>0</v>
      </c>
      <c r="F2607" s="820" t="b">
        <v>0</v>
      </c>
      <c r="G2607" s="820" t="b">
        <v>0</v>
      </c>
      <c r="H2607" s="820" t="b">
        <v>0</v>
      </c>
      <c r="I2607" s="820">
        <v>1</v>
      </c>
      <c r="J2607" s="820">
        <v>16</v>
      </c>
      <c r="K2607" s="820" t="s">
        <v>8454</v>
      </c>
      <c r="L2607" s="822" t="s">
        <v>20356</v>
      </c>
    </row>
    <row r="2608" spans="1:12" x14ac:dyDescent="0.25">
      <c r="A2608" s="822" t="s">
        <v>12499</v>
      </c>
      <c r="B2608" s="824" t="s">
        <v>12500</v>
      </c>
      <c r="C2608" s="820" t="b">
        <v>1</v>
      </c>
      <c r="D2608" s="820" t="b">
        <v>1</v>
      </c>
      <c r="E2608" s="820" t="b">
        <v>0</v>
      </c>
      <c r="F2608" s="820" t="b">
        <v>0</v>
      </c>
      <c r="G2608" s="820" t="b">
        <v>0</v>
      </c>
      <c r="H2608" s="820" t="b">
        <v>0</v>
      </c>
      <c r="I2608" s="820">
        <v>1</v>
      </c>
      <c r="J2608" s="820">
        <v>16</v>
      </c>
      <c r="K2608" s="820" t="s">
        <v>8454</v>
      </c>
      <c r="L2608" s="822" t="s">
        <v>20357</v>
      </c>
    </row>
    <row r="2609" spans="1:12" x14ac:dyDescent="0.25">
      <c r="A2609" s="822" t="s">
        <v>12501</v>
      </c>
      <c r="B2609" s="824" t="s">
        <v>12502</v>
      </c>
      <c r="C2609" s="820" t="b">
        <v>1</v>
      </c>
      <c r="D2609" s="820" t="b">
        <v>1</v>
      </c>
      <c r="E2609" s="820" t="b">
        <v>0</v>
      </c>
      <c r="F2609" s="820" t="b">
        <v>0</v>
      </c>
      <c r="G2609" s="820" t="b">
        <v>0</v>
      </c>
      <c r="H2609" s="820" t="b">
        <v>0</v>
      </c>
      <c r="I2609" s="820">
        <v>1</v>
      </c>
      <c r="J2609" s="820">
        <v>6</v>
      </c>
      <c r="K2609" s="820" t="s">
        <v>8454</v>
      </c>
      <c r="L2609" s="822" t="s">
        <v>20358</v>
      </c>
    </row>
    <row r="2610" spans="1:12" x14ac:dyDescent="0.25">
      <c r="A2610" s="822" t="s">
        <v>12503</v>
      </c>
      <c r="B2610" s="824" t="s">
        <v>12504</v>
      </c>
      <c r="C2610" s="820" t="b">
        <v>1</v>
      </c>
      <c r="D2610" s="820" t="b">
        <v>1</v>
      </c>
      <c r="E2610" s="820" t="b">
        <v>0</v>
      </c>
      <c r="F2610" s="820" t="b">
        <v>0</v>
      </c>
      <c r="G2610" s="820" t="b">
        <v>0</v>
      </c>
      <c r="H2610" s="820" t="b">
        <v>0</v>
      </c>
      <c r="I2610" s="820">
        <v>1</v>
      </c>
      <c r="J2610" s="820">
        <v>6</v>
      </c>
      <c r="K2610" s="820" t="s">
        <v>8454</v>
      </c>
      <c r="L2610" s="822" t="s">
        <v>20359</v>
      </c>
    </row>
    <row r="2611" spans="1:12" x14ac:dyDescent="0.25">
      <c r="A2611" s="822" t="s">
        <v>12505</v>
      </c>
      <c r="B2611" s="824" t="s">
        <v>12506</v>
      </c>
      <c r="C2611" s="820" t="b">
        <v>1</v>
      </c>
      <c r="D2611" s="820" t="b">
        <v>1</v>
      </c>
      <c r="E2611" s="820" t="b">
        <v>0</v>
      </c>
      <c r="F2611" s="820" t="b">
        <v>0</v>
      </c>
      <c r="G2611" s="820" t="b">
        <v>0</v>
      </c>
      <c r="H2611" s="820" t="b">
        <v>0</v>
      </c>
      <c r="I2611" s="820">
        <v>1</v>
      </c>
      <c r="J2611" s="820">
        <v>30</v>
      </c>
      <c r="K2611" s="820" t="s">
        <v>8454</v>
      </c>
      <c r="L2611" s="822" t="s">
        <v>20360</v>
      </c>
    </row>
    <row r="2612" spans="1:12" x14ac:dyDescent="0.25">
      <c r="A2612" s="822" t="s">
        <v>12507</v>
      </c>
      <c r="B2612" s="824" t="s">
        <v>12508</v>
      </c>
      <c r="C2612" s="820" t="b">
        <v>1</v>
      </c>
      <c r="D2612" s="820" t="b">
        <v>1</v>
      </c>
      <c r="E2612" s="820" t="b">
        <v>0</v>
      </c>
      <c r="F2612" s="820" t="b">
        <v>0</v>
      </c>
      <c r="G2612" s="820" t="b">
        <v>0</v>
      </c>
      <c r="H2612" s="820" t="b">
        <v>0</v>
      </c>
      <c r="I2612" s="820">
        <v>1</v>
      </c>
      <c r="J2612" s="820">
        <v>48</v>
      </c>
      <c r="K2612" s="820" t="s">
        <v>8454</v>
      </c>
      <c r="L2612" s="822" t="s">
        <v>20361</v>
      </c>
    </row>
    <row r="2613" spans="1:12" x14ac:dyDescent="0.25">
      <c r="A2613" s="822" t="s">
        <v>12509</v>
      </c>
      <c r="B2613" s="824" t="s">
        <v>12510</v>
      </c>
      <c r="C2613" s="820" t="b">
        <v>1</v>
      </c>
      <c r="D2613" s="820" t="b">
        <v>1</v>
      </c>
      <c r="E2613" s="820" t="b">
        <v>0</v>
      </c>
      <c r="F2613" s="820" t="b">
        <v>0</v>
      </c>
      <c r="G2613" s="820" t="b">
        <v>0</v>
      </c>
      <c r="H2613" s="820" t="b">
        <v>0</v>
      </c>
      <c r="I2613" s="820">
        <v>1</v>
      </c>
      <c r="J2613" s="820">
        <v>5</v>
      </c>
      <c r="K2613" s="820" t="s">
        <v>8454</v>
      </c>
      <c r="L2613" s="822" t="s">
        <v>20362</v>
      </c>
    </row>
    <row r="2614" spans="1:12" x14ac:dyDescent="0.25">
      <c r="A2614" s="822" t="s">
        <v>12511</v>
      </c>
      <c r="B2614" s="824" t="s">
        <v>12512</v>
      </c>
      <c r="C2614" s="820" t="b">
        <v>1</v>
      </c>
      <c r="D2614" s="820" t="b">
        <v>1</v>
      </c>
      <c r="E2614" s="820" t="b">
        <v>0</v>
      </c>
      <c r="F2614" s="820" t="b">
        <v>0</v>
      </c>
      <c r="G2614" s="820" t="b">
        <v>0</v>
      </c>
      <c r="H2614" s="820" t="b">
        <v>0</v>
      </c>
      <c r="I2614" s="820">
        <v>1</v>
      </c>
      <c r="J2614" s="820">
        <v>4</v>
      </c>
      <c r="K2614" s="820" t="s">
        <v>8454</v>
      </c>
      <c r="L2614" s="822" t="s">
        <v>20363</v>
      </c>
    </row>
    <row r="2615" spans="1:12" x14ac:dyDescent="0.25">
      <c r="A2615" s="822" t="s">
        <v>12513</v>
      </c>
      <c r="B2615" s="824" t="s">
        <v>12514</v>
      </c>
      <c r="C2615" s="820" t="b">
        <v>1</v>
      </c>
      <c r="D2615" s="820" t="b">
        <v>1</v>
      </c>
      <c r="E2615" s="820" t="b">
        <v>0</v>
      </c>
      <c r="F2615" s="820" t="b">
        <v>0</v>
      </c>
      <c r="G2615" s="820" t="b">
        <v>0</v>
      </c>
      <c r="H2615" s="820" t="b">
        <v>0</v>
      </c>
      <c r="I2615" s="820">
        <v>1</v>
      </c>
      <c r="J2615" s="820">
        <v>1</v>
      </c>
      <c r="K2615" s="820" t="s">
        <v>8454</v>
      </c>
      <c r="L2615" s="822" t="s">
        <v>20364</v>
      </c>
    </row>
    <row r="2616" spans="1:12" x14ac:dyDescent="0.25">
      <c r="A2616" s="822" t="s">
        <v>12515</v>
      </c>
      <c r="B2616" s="824" t="s">
        <v>12516</v>
      </c>
      <c r="C2616" s="820" t="b">
        <v>1</v>
      </c>
      <c r="D2616" s="820" t="b">
        <v>1</v>
      </c>
      <c r="E2616" s="820" t="b">
        <v>0</v>
      </c>
      <c r="F2616" s="820" t="b">
        <v>0</v>
      </c>
      <c r="G2616" s="820" t="b">
        <v>0</v>
      </c>
      <c r="H2616" s="820" t="b">
        <v>0</v>
      </c>
      <c r="I2616" s="820">
        <v>1</v>
      </c>
      <c r="J2616" s="820">
        <v>1</v>
      </c>
      <c r="K2616" s="820" t="s">
        <v>8454</v>
      </c>
      <c r="L2616" s="822" t="s">
        <v>20365</v>
      </c>
    </row>
    <row r="2617" spans="1:12" x14ac:dyDescent="0.25">
      <c r="A2617" s="822" t="s">
        <v>12517</v>
      </c>
      <c r="B2617" s="824" t="s">
        <v>12518</v>
      </c>
      <c r="C2617" s="820" t="b">
        <v>1</v>
      </c>
      <c r="D2617" s="820" t="b">
        <v>1</v>
      </c>
      <c r="E2617" s="820" t="b">
        <v>0</v>
      </c>
      <c r="F2617" s="820" t="b">
        <v>0</v>
      </c>
      <c r="G2617" s="820" t="b">
        <v>0</v>
      </c>
      <c r="H2617" s="820" t="b">
        <v>0</v>
      </c>
      <c r="I2617" s="820">
        <v>1</v>
      </c>
      <c r="J2617" s="820">
        <v>1</v>
      </c>
      <c r="K2617" s="820" t="s">
        <v>8454</v>
      </c>
      <c r="L2617" s="822" t="s">
        <v>20366</v>
      </c>
    </row>
    <row r="2618" spans="1:12" x14ac:dyDescent="0.25">
      <c r="A2618" s="822" t="s">
        <v>12519</v>
      </c>
      <c r="B2618" s="824" t="s">
        <v>12520</v>
      </c>
      <c r="C2618" s="820" t="b">
        <v>1</v>
      </c>
      <c r="D2618" s="820" t="b">
        <v>1</v>
      </c>
      <c r="E2618" s="820" t="b">
        <v>0</v>
      </c>
      <c r="F2618" s="820" t="b">
        <v>0</v>
      </c>
      <c r="G2618" s="820" t="b">
        <v>0</v>
      </c>
      <c r="H2618" s="820" t="b">
        <v>0</v>
      </c>
      <c r="I2618" s="820">
        <v>1</v>
      </c>
      <c r="J2618" s="820">
        <v>1</v>
      </c>
      <c r="K2618" s="820" t="s">
        <v>8454</v>
      </c>
      <c r="L2618" s="822" t="s">
        <v>20367</v>
      </c>
    </row>
    <row r="2619" spans="1:12" x14ac:dyDescent="0.25">
      <c r="A2619" s="822" t="s">
        <v>12521</v>
      </c>
      <c r="B2619" s="824" t="s">
        <v>12522</v>
      </c>
      <c r="C2619" s="820" t="b">
        <v>1</v>
      </c>
      <c r="D2619" s="820" t="b">
        <v>1</v>
      </c>
      <c r="E2619" s="820" t="b">
        <v>0</v>
      </c>
      <c r="F2619" s="820" t="b">
        <v>0</v>
      </c>
      <c r="G2619" s="820" t="b">
        <v>0</v>
      </c>
      <c r="H2619" s="820" t="b">
        <v>0</v>
      </c>
      <c r="I2619" s="820">
        <v>1</v>
      </c>
      <c r="J2619" s="820">
        <v>1</v>
      </c>
      <c r="K2619" s="820" t="s">
        <v>8454</v>
      </c>
      <c r="L2619" s="822" t="s">
        <v>20368</v>
      </c>
    </row>
    <row r="2620" spans="1:12" x14ac:dyDescent="0.25">
      <c r="A2620" s="822" t="s">
        <v>12523</v>
      </c>
      <c r="B2620" s="824" t="s">
        <v>12524</v>
      </c>
      <c r="C2620" s="820" t="b">
        <v>1</v>
      </c>
      <c r="D2620" s="820" t="b">
        <v>1</v>
      </c>
      <c r="E2620" s="820" t="b">
        <v>0</v>
      </c>
      <c r="F2620" s="820" t="b">
        <v>0</v>
      </c>
      <c r="G2620" s="820" t="b">
        <v>0</v>
      </c>
      <c r="H2620" s="820" t="b">
        <v>0</v>
      </c>
      <c r="I2620" s="820">
        <v>1</v>
      </c>
      <c r="J2620" s="820">
        <v>1</v>
      </c>
      <c r="K2620" s="820" t="s">
        <v>8454</v>
      </c>
      <c r="L2620" s="822" t="s">
        <v>20369</v>
      </c>
    </row>
    <row r="2621" spans="1:12" x14ac:dyDescent="0.25">
      <c r="A2621" s="822" t="s">
        <v>12525</v>
      </c>
      <c r="B2621" s="824" t="s">
        <v>12526</v>
      </c>
      <c r="C2621" s="820" t="b">
        <v>1</v>
      </c>
      <c r="D2621" s="820" t="b">
        <v>1</v>
      </c>
      <c r="E2621" s="820" t="b">
        <v>0</v>
      </c>
      <c r="F2621" s="820" t="b">
        <v>0</v>
      </c>
      <c r="G2621" s="820" t="b">
        <v>0</v>
      </c>
      <c r="H2621" s="820" t="b">
        <v>0</v>
      </c>
      <c r="I2621" s="820">
        <v>1</v>
      </c>
      <c r="J2621" s="820">
        <v>1</v>
      </c>
      <c r="K2621" s="820" t="s">
        <v>8454</v>
      </c>
      <c r="L2621" s="822" t="s">
        <v>20370</v>
      </c>
    </row>
    <row r="2622" spans="1:12" x14ac:dyDescent="0.25">
      <c r="A2622" s="822" t="s">
        <v>12527</v>
      </c>
      <c r="B2622" s="824" t="s">
        <v>12528</v>
      </c>
      <c r="C2622" s="820" t="b">
        <v>1</v>
      </c>
      <c r="D2622" s="820" t="b">
        <v>1</v>
      </c>
      <c r="E2622" s="820" t="b">
        <v>0</v>
      </c>
      <c r="F2622" s="820" t="b">
        <v>0</v>
      </c>
      <c r="G2622" s="820" t="b">
        <v>0</v>
      </c>
      <c r="H2622" s="820" t="b">
        <v>0</v>
      </c>
      <c r="I2622" s="820">
        <v>1</v>
      </c>
      <c r="J2622" s="820">
        <v>2</v>
      </c>
      <c r="K2622" s="820" t="s">
        <v>8454</v>
      </c>
      <c r="L2622" s="822" t="s">
        <v>20371</v>
      </c>
    </row>
    <row r="2623" spans="1:12" x14ac:dyDescent="0.25">
      <c r="A2623" s="822" t="s">
        <v>12529</v>
      </c>
      <c r="B2623" s="824" t="s">
        <v>12530</v>
      </c>
      <c r="C2623" s="820" t="b">
        <v>1</v>
      </c>
      <c r="D2623" s="820" t="b">
        <v>1</v>
      </c>
      <c r="E2623" s="820" t="b">
        <v>0</v>
      </c>
      <c r="F2623" s="820" t="b">
        <v>0</v>
      </c>
      <c r="G2623" s="820" t="b">
        <v>0</v>
      </c>
      <c r="H2623" s="820" t="b">
        <v>0</v>
      </c>
      <c r="I2623" s="820">
        <v>1</v>
      </c>
      <c r="J2623" s="820">
        <v>3</v>
      </c>
      <c r="K2623" s="820" t="s">
        <v>8454</v>
      </c>
      <c r="L2623" s="822" t="s">
        <v>20372</v>
      </c>
    </row>
    <row r="2624" spans="1:12" x14ac:dyDescent="0.25">
      <c r="A2624" s="822" t="s">
        <v>12531</v>
      </c>
      <c r="B2624" s="824" t="s">
        <v>12532</v>
      </c>
      <c r="C2624" s="820" t="b">
        <v>1</v>
      </c>
      <c r="D2624" s="820" t="b">
        <v>1</v>
      </c>
      <c r="E2624" s="820" t="b">
        <v>0</v>
      </c>
      <c r="F2624" s="820" t="b">
        <v>0</v>
      </c>
      <c r="G2624" s="820" t="b">
        <v>0</v>
      </c>
      <c r="H2624" s="820" t="b">
        <v>0</v>
      </c>
      <c r="I2624" s="820">
        <v>1</v>
      </c>
      <c r="J2624" s="820">
        <v>4</v>
      </c>
      <c r="K2624" s="820" t="s">
        <v>8454</v>
      </c>
      <c r="L2624" s="822" t="s">
        <v>20373</v>
      </c>
    </row>
    <row r="2625" spans="1:12" x14ac:dyDescent="0.25">
      <c r="A2625" s="822" t="s">
        <v>12533</v>
      </c>
      <c r="B2625" s="824" t="s">
        <v>12516</v>
      </c>
      <c r="C2625" s="820" t="b">
        <v>1</v>
      </c>
      <c r="D2625" s="820" t="b">
        <v>1</v>
      </c>
      <c r="E2625" s="820" t="b">
        <v>0</v>
      </c>
      <c r="F2625" s="820" t="b">
        <v>0</v>
      </c>
      <c r="G2625" s="820" t="b">
        <v>0</v>
      </c>
      <c r="H2625" s="820" t="b">
        <v>0</v>
      </c>
      <c r="I2625" s="820">
        <v>1</v>
      </c>
      <c r="J2625" s="820">
        <v>1</v>
      </c>
      <c r="K2625" s="820" t="s">
        <v>8454</v>
      </c>
      <c r="L2625" s="822" t="s">
        <v>20365</v>
      </c>
    </row>
    <row r="2626" spans="1:12" x14ac:dyDescent="0.25">
      <c r="A2626" s="822" t="s">
        <v>12534</v>
      </c>
      <c r="B2626" s="824" t="s">
        <v>12535</v>
      </c>
      <c r="C2626" s="820" t="b">
        <v>1</v>
      </c>
      <c r="D2626" s="820" t="b">
        <v>1</v>
      </c>
      <c r="E2626" s="820" t="b">
        <v>0</v>
      </c>
      <c r="F2626" s="820" t="b">
        <v>0</v>
      </c>
      <c r="G2626" s="820" t="b">
        <v>0</v>
      </c>
      <c r="H2626" s="820" t="b">
        <v>0</v>
      </c>
      <c r="I2626" s="820">
        <v>1</v>
      </c>
      <c r="J2626" s="820">
        <v>1</v>
      </c>
      <c r="K2626" s="820" t="s">
        <v>8454</v>
      </c>
      <c r="L2626" s="822" t="s">
        <v>20374</v>
      </c>
    </row>
    <row r="2627" spans="1:12" x14ac:dyDescent="0.25">
      <c r="A2627" s="822" t="s">
        <v>12536</v>
      </c>
      <c r="B2627" s="824" t="s">
        <v>12537</v>
      </c>
      <c r="C2627" s="820" t="b">
        <v>1</v>
      </c>
      <c r="D2627" s="820" t="b">
        <v>1</v>
      </c>
      <c r="E2627" s="820" t="b">
        <v>0</v>
      </c>
      <c r="F2627" s="820" t="b">
        <v>0</v>
      </c>
      <c r="G2627" s="820" t="b">
        <v>0</v>
      </c>
      <c r="H2627" s="820" t="b">
        <v>0</v>
      </c>
      <c r="I2627" s="820">
        <v>1</v>
      </c>
      <c r="J2627" s="820">
        <v>1</v>
      </c>
      <c r="K2627" s="820" t="s">
        <v>8454</v>
      </c>
      <c r="L2627" s="822" t="s">
        <v>20375</v>
      </c>
    </row>
    <row r="2628" spans="1:12" x14ac:dyDescent="0.25">
      <c r="A2628" s="822" t="s">
        <v>12538</v>
      </c>
      <c r="B2628" s="824" t="s">
        <v>12494</v>
      </c>
      <c r="C2628" s="820" t="b">
        <v>1</v>
      </c>
      <c r="D2628" s="820" t="b">
        <v>1</v>
      </c>
      <c r="E2628" s="820" t="b">
        <v>0</v>
      </c>
      <c r="F2628" s="820" t="b">
        <v>0</v>
      </c>
      <c r="G2628" s="820" t="b">
        <v>0</v>
      </c>
      <c r="H2628" s="820" t="b">
        <v>0</v>
      </c>
      <c r="I2628" s="820">
        <v>1</v>
      </c>
      <c r="J2628" s="820">
        <v>1</v>
      </c>
      <c r="K2628" s="820" t="s">
        <v>8454</v>
      </c>
      <c r="L2628" s="822" t="s">
        <v>20354</v>
      </c>
    </row>
    <row r="2629" spans="1:12" x14ac:dyDescent="0.25">
      <c r="A2629" s="822" t="s">
        <v>12539</v>
      </c>
      <c r="B2629" s="824" t="s">
        <v>12496</v>
      </c>
      <c r="C2629" s="820" t="b">
        <v>1</v>
      </c>
      <c r="D2629" s="820" t="b">
        <v>1</v>
      </c>
      <c r="E2629" s="820" t="b">
        <v>0</v>
      </c>
      <c r="F2629" s="820" t="b">
        <v>0</v>
      </c>
      <c r="G2629" s="820" t="b">
        <v>0</v>
      </c>
      <c r="H2629" s="820" t="b">
        <v>0</v>
      </c>
      <c r="I2629" s="820">
        <v>1</v>
      </c>
      <c r="J2629" s="820">
        <v>96</v>
      </c>
      <c r="K2629" s="820" t="s">
        <v>8454</v>
      </c>
      <c r="L2629" s="822" t="s">
        <v>20355</v>
      </c>
    </row>
    <row r="2630" spans="1:12" x14ac:dyDescent="0.25">
      <c r="A2630" s="822" t="s">
        <v>12540</v>
      </c>
      <c r="B2630" s="824" t="s">
        <v>12498</v>
      </c>
      <c r="C2630" s="820" t="b">
        <v>1</v>
      </c>
      <c r="D2630" s="820" t="b">
        <v>1</v>
      </c>
      <c r="E2630" s="820" t="b">
        <v>0</v>
      </c>
      <c r="F2630" s="820" t="b">
        <v>0</v>
      </c>
      <c r="G2630" s="820" t="b">
        <v>0</v>
      </c>
      <c r="H2630" s="820" t="b">
        <v>0</v>
      </c>
      <c r="I2630" s="820">
        <v>1</v>
      </c>
      <c r="J2630" s="820">
        <v>16</v>
      </c>
      <c r="K2630" s="820" t="s">
        <v>8454</v>
      </c>
      <c r="L2630" s="822" t="s">
        <v>20356</v>
      </c>
    </row>
    <row r="2631" spans="1:12" x14ac:dyDescent="0.25">
      <c r="A2631" s="822" t="s">
        <v>12541</v>
      </c>
      <c r="B2631" s="824" t="s">
        <v>12500</v>
      </c>
      <c r="C2631" s="820" t="b">
        <v>1</v>
      </c>
      <c r="D2631" s="820" t="b">
        <v>1</v>
      </c>
      <c r="E2631" s="820" t="b">
        <v>0</v>
      </c>
      <c r="F2631" s="820" t="b">
        <v>0</v>
      </c>
      <c r="G2631" s="820" t="b">
        <v>0</v>
      </c>
      <c r="H2631" s="820" t="b">
        <v>0</v>
      </c>
      <c r="I2631" s="820">
        <v>1</v>
      </c>
      <c r="J2631" s="820">
        <v>16</v>
      </c>
      <c r="K2631" s="820" t="s">
        <v>8454</v>
      </c>
      <c r="L2631" s="822" t="s">
        <v>20357</v>
      </c>
    </row>
    <row r="2632" spans="1:12" x14ac:dyDescent="0.25">
      <c r="A2632" s="822" t="s">
        <v>12542</v>
      </c>
      <c r="B2632" s="824" t="s">
        <v>12502</v>
      </c>
      <c r="C2632" s="820" t="b">
        <v>1</v>
      </c>
      <c r="D2632" s="820" t="b">
        <v>1</v>
      </c>
      <c r="E2632" s="820" t="b">
        <v>0</v>
      </c>
      <c r="F2632" s="820" t="b">
        <v>0</v>
      </c>
      <c r="G2632" s="820" t="b">
        <v>0</v>
      </c>
      <c r="H2632" s="820" t="b">
        <v>0</v>
      </c>
      <c r="I2632" s="820">
        <v>1</v>
      </c>
      <c r="J2632" s="820">
        <v>6</v>
      </c>
      <c r="K2632" s="820" t="s">
        <v>8454</v>
      </c>
      <c r="L2632" s="822" t="s">
        <v>20358</v>
      </c>
    </row>
    <row r="2633" spans="1:12" x14ac:dyDescent="0.25">
      <c r="A2633" s="822" t="s">
        <v>12543</v>
      </c>
      <c r="B2633" s="824" t="s">
        <v>12504</v>
      </c>
      <c r="C2633" s="820" t="b">
        <v>1</v>
      </c>
      <c r="D2633" s="820" t="b">
        <v>1</v>
      </c>
      <c r="E2633" s="820" t="b">
        <v>0</v>
      </c>
      <c r="F2633" s="820" t="b">
        <v>0</v>
      </c>
      <c r="G2633" s="820" t="b">
        <v>0</v>
      </c>
      <c r="H2633" s="820" t="b">
        <v>0</v>
      </c>
      <c r="I2633" s="820">
        <v>1</v>
      </c>
      <c r="J2633" s="820">
        <v>6</v>
      </c>
      <c r="K2633" s="820" t="s">
        <v>8454</v>
      </c>
      <c r="L2633" s="822" t="s">
        <v>20359</v>
      </c>
    </row>
    <row r="2634" spans="1:12" x14ac:dyDescent="0.25">
      <c r="A2634" s="822" t="s">
        <v>12544</v>
      </c>
      <c r="B2634" s="824" t="s">
        <v>12506</v>
      </c>
      <c r="C2634" s="820" t="b">
        <v>1</v>
      </c>
      <c r="D2634" s="820" t="b">
        <v>1</v>
      </c>
      <c r="E2634" s="820" t="b">
        <v>0</v>
      </c>
      <c r="F2634" s="820" t="b">
        <v>0</v>
      </c>
      <c r="G2634" s="820" t="b">
        <v>0</v>
      </c>
      <c r="H2634" s="820" t="b">
        <v>0</v>
      </c>
      <c r="I2634" s="820">
        <v>1</v>
      </c>
      <c r="J2634" s="820">
        <v>30</v>
      </c>
      <c r="K2634" s="820" t="s">
        <v>8454</v>
      </c>
      <c r="L2634" s="822" t="s">
        <v>20360</v>
      </c>
    </row>
    <row r="2635" spans="1:12" x14ac:dyDescent="0.25">
      <c r="A2635" s="822" t="s">
        <v>12545</v>
      </c>
      <c r="B2635" s="824" t="s">
        <v>12508</v>
      </c>
      <c r="C2635" s="820" t="b">
        <v>1</v>
      </c>
      <c r="D2635" s="820" t="b">
        <v>1</v>
      </c>
      <c r="E2635" s="820" t="b">
        <v>0</v>
      </c>
      <c r="F2635" s="820" t="b">
        <v>0</v>
      </c>
      <c r="G2635" s="820" t="b">
        <v>0</v>
      </c>
      <c r="H2635" s="820" t="b">
        <v>0</v>
      </c>
      <c r="I2635" s="820">
        <v>1</v>
      </c>
      <c r="J2635" s="820">
        <v>48</v>
      </c>
      <c r="K2635" s="820" t="s">
        <v>8454</v>
      </c>
      <c r="L2635" s="822" t="s">
        <v>20361</v>
      </c>
    </row>
    <row r="2636" spans="1:12" x14ac:dyDescent="0.25">
      <c r="A2636" s="822" t="s">
        <v>12546</v>
      </c>
      <c r="B2636" s="824" t="s">
        <v>12547</v>
      </c>
      <c r="C2636" s="820" t="b">
        <v>1</v>
      </c>
      <c r="D2636" s="820" t="b">
        <v>1</v>
      </c>
      <c r="E2636" s="820" t="b">
        <v>0</v>
      </c>
      <c r="F2636" s="820" t="b">
        <v>0</v>
      </c>
      <c r="G2636" s="820" t="b">
        <v>0</v>
      </c>
      <c r="H2636" s="820" t="b">
        <v>0</v>
      </c>
      <c r="I2636" s="820">
        <v>1</v>
      </c>
      <c r="J2636" s="820">
        <v>6</v>
      </c>
      <c r="K2636" s="820" t="s">
        <v>8454</v>
      </c>
      <c r="L2636" s="822" t="s">
        <v>20376</v>
      </c>
    </row>
    <row r="2637" spans="1:12" x14ac:dyDescent="0.25">
      <c r="A2637" s="822" t="s">
        <v>12548</v>
      </c>
      <c r="B2637" s="824" t="s">
        <v>12549</v>
      </c>
      <c r="C2637" s="820" t="b">
        <v>1</v>
      </c>
      <c r="D2637" s="820" t="b">
        <v>1</v>
      </c>
      <c r="E2637" s="820" t="b">
        <v>0</v>
      </c>
      <c r="F2637" s="820" t="b">
        <v>0</v>
      </c>
      <c r="G2637" s="820" t="b">
        <v>0</v>
      </c>
      <c r="H2637" s="820" t="b">
        <v>0</v>
      </c>
      <c r="I2637" s="820">
        <v>1</v>
      </c>
      <c r="J2637" s="820">
        <v>4</v>
      </c>
      <c r="K2637" s="820" t="s">
        <v>8454</v>
      </c>
      <c r="L2637" s="822" t="s">
        <v>20377</v>
      </c>
    </row>
    <row r="2638" spans="1:12" x14ac:dyDescent="0.25">
      <c r="A2638" s="822" t="s">
        <v>12550</v>
      </c>
      <c r="B2638" s="824" t="s">
        <v>12551</v>
      </c>
      <c r="C2638" s="820" t="b">
        <v>1</v>
      </c>
      <c r="D2638" s="820" t="b">
        <v>1</v>
      </c>
      <c r="E2638" s="820" t="b">
        <v>0</v>
      </c>
      <c r="F2638" s="820" t="b">
        <v>0</v>
      </c>
      <c r="G2638" s="820" t="b">
        <v>0</v>
      </c>
      <c r="H2638" s="820" t="b">
        <v>0</v>
      </c>
      <c r="I2638" s="820">
        <v>1</v>
      </c>
      <c r="J2638" s="820">
        <v>1</v>
      </c>
      <c r="K2638" s="820" t="s">
        <v>8454</v>
      </c>
      <c r="L2638" s="822" t="s">
        <v>20378</v>
      </c>
    </row>
    <row r="2639" spans="1:12" x14ac:dyDescent="0.25">
      <c r="A2639" s="822" t="s">
        <v>12552</v>
      </c>
      <c r="B2639" s="824" t="s">
        <v>12516</v>
      </c>
      <c r="C2639" s="820" t="b">
        <v>1</v>
      </c>
      <c r="D2639" s="820" t="b">
        <v>1</v>
      </c>
      <c r="E2639" s="820" t="b">
        <v>0</v>
      </c>
      <c r="F2639" s="820" t="b">
        <v>0</v>
      </c>
      <c r="G2639" s="820" t="b">
        <v>0</v>
      </c>
      <c r="H2639" s="820" t="b">
        <v>0</v>
      </c>
      <c r="I2639" s="820">
        <v>1</v>
      </c>
      <c r="J2639" s="820">
        <v>1</v>
      </c>
      <c r="K2639" s="820" t="s">
        <v>8454</v>
      </c>
      <c r="L2639" s="822" t="s">
        <v>20365</v>
      </c>
    </row>
    <row r="2640" spans="1:12" x14ac:dyDescent="0.25">
      <c r="A2640" s="822" t="s">
        <v>12553</v>
      </c>
      <c r="B2640" s="824" t="s">
        <v>12518</v>
      </c>
      <c r="C2640" s="820" t="b">
        <v>1</v>
      </c>
      <c r="D2640" s="820" t="b">
        <v>1</v>
      </c>
      <c r="E2640" s="820" t="b">
        <v>0</v>
      </c>
      <c r="F2640" s="820" t="b">
        <v>0</v>
      </c>
      <c r="G2640" s="820" t="b">
        <v>0</v>
      </c>
      <c r="H2640" s="820" t="b">
        <v>0</v>
      </c>
      <c r="I2640" s="820">
        <v>1</v>
      </c>
      <c r="J2640" s="820">
        <v>1</v>
      </c>
      <c r="K2640" s="820" t="s">
        <v>8454</v>
      </c>
      <c r="L2640" s="822" t="s">
        <v>20366</v>
      </c>
    </row>
    <row r="2641" spans="1:12" x14ac:dyDescent="0.25">
      <c r="A2641" s="822" t="s">
        <v>12554</v>
      </c>
      <c r="B2641" s="824" t="s">
        <v>12520</v>
      </c>
      <c r="C2641" s="820" t="b">
        <v>1</v>
      </c>
      <c r="D2641" s="820" t="b">
        <v>1</v>
      </c>
      <c r="E2641" s="820" t="b">
        <v>0</v>
      </c>
      <c r="F2641" s="820" t="b">
        <v>0</v>
      </c>
      <c r="G2641" s="820" t="b">
        <v>0</v>
      </c>
      <c r="H2641" s="820" t="b">
        <v>0</v>
      </c>
      <c r="I2641" s="820">
        <v>1</v>
      </c>
      <c r="J2641" s="820">
        <v>1</v>
      </c>
      <c r="K2641" s="820" t="s">
        <v>8454</v>
      </c>
      <c r="L2641" s="822" t="s">
        <v>20367</v>
      </c>
    </row>
    <row r="2642" spans="1:12" x14ac:dyDescent="0.25">
      <c r="A2642" s="822" t="s">
        <v>12555</v>
      </c>
      <c r="B2642" s="824" t="s">
        <v>12522</v>
      </c>
      <c r="C2642" s="820" t="b">
        <v>1</v>
      </c>
      <c r="D2642" s="820" t="b">
        <v>1</v>
      </c>
      <c r="E2642" s="820" t="b">
        <v>0</v>
      </c>
      <c r="F2642" s="820" t="b">
        <v>0</v>
      </c>
      <c r="G2642" s="820" t="b">
        <v>0</v>
      </c>
      <c r="H2642" s="820" t="b">
        <v>0</v>
      </c>
      <c r="I2642" s="820">
        <v>1</v>
      </c>
      <c r="J2642" s="820">
        <v>1</v>
      </c>
      <c r="K2642" s="820" t="s">
        <v>8454</v>
      </c>
      <c r="L2642" s="822" t="s">
        <v>20368</v>
      </c>
    </row>
    <row r="2643" spans="1:12" x14ac:dyDescent="0.25">
      <c r="A2643" s="822" t="s">
        <v>12556</v>
      </c>
      <c r="B2643" s="824" t="s">
        <v>12524</v>
      </c>
      <c r="C2643" s="820" t="b">
        <v>1</v>
      </c>
      <c r="D2643" s="820" t="b">
        <v>1</v>
      </c>
      <c r="E2643" s="820" t="b">
        <v>0</v>
      </c>
      <c r="F2643" s="820" t="b">
        <v>0</v>
      </c>
      <c r="G2643" s="820" t="b">
        <v>0</v>
      </c>
      <c r="H2643" s="820" t="b">
        <v>0</v>
      </c>
      <c r="I2643" s="820">
        <v>1</v>
      </c>
      <c r="J2643" s="820">
        <v>1</v>
      </c>
      <c r="K2643" s="820" t="s">
        <v>8454</v>
      </c>
      <c r="L2643" s="822" t="s">
        <v>20369</v>
      </c>
    </row>
    <row r="2644" spans="1:12" x14ac:dyDescent="0.25">
      <c r="A2644" s="822" t="s">
        <v>12557</v>
      </c>
      <c r="B2644" s="824" t="s">
        <v>12526</v>
      </c>
      <c r="C2644" s="820" t="b">
        <v>1</v>
      </c>
      <c r="D2644" s="820" t="b">
        <v>1</v>
      </c>
      <c r="E2644" s="820" t="b">
        <v>0</v>
      </c>
      <c r="F2644" s="820" t="b">
        <v>0</v>
      </c>
      <c r="G2644" s="820" t="b">
        <v>0</v>
      </c>
      <c r="H2644" s="820" t="b">
        <v>0</v>
      </c>
      <c r="I2644" s="820">
        <v>1</v>
      </c>
      <c r="J2644" s="820">
        <v>1</v>
      </c>
      <c r="K2644" s="820" t="s">
        <v>8454</v>
      </c>
      <c r="L2644" s="822" t="s">
        <v>20370</v>
      </c>
    </row>
    <row r="2645" spans="1:12" x14ac:dyDescent="0.25">
      <c r="A2645" s="822" t="s">
        <v>12558</v>
      </c>
      <c r="B2645" s="824" t="s">
        <v>12528</v>
      </c>
      <c r="C2645" s="820" t="b">
        <v>1</v>
      </c>
      <c r="D2645" s="820" t="b">
        <v>1</v>
      </c>
      <c r="E2645" s="820" t="b">
        <v>0</v>
      </c>
      <c r="F2645" s="820" t="b">
        <v>0</v>
      </c>
      <c r="G2645" s="820" t="b">
        <v>0</v>
      </c>
      <c r="H2645" s="820" t="b">
        <v>0</v>
      </c>
      <c r="I2645" s="820">
        <v>1</v>
      </c>
      <c r="J2645" s="820">
        <v>2</v>
      </c>
      <c r="K2645" s="820" t="s">
        <v>8454</v>
      </c>
      <c r="L2645" s="822" t="s">
        <v>20371</v>
      </c>
    </row>
    <row r="2646" spans="1:12" x14ac:dyDescent="0.25">
      <c r="A2646" s="822" t="s">
        <v>12559</v>
      </c>
      <c r="B2646" s="824" t="s">
        <v>12560</v>
      </c>
      <c r="C2646" s="820" t="b">
        <v>1</v>
      </c>
      <c r="D2646" s="820" t="b">
        <v>1</v>
      </c>
      <c r="E2646" s="820" t="b">
        <v>0</v>
      </c>
      <c r="F2646" s="820" t="b">
        <v>0</v>
      </c>
      <c r="G2646" s="820" t="b">
        <v>0</v>
      </c>
      <c r="H2646" s="820" t="b">
        <v>0</v>
      </c>
      <c r="I2646" s="820">
        <v>1</v>
      </c>
      <c r="J2646" s="820">
        <v>4</v>
      </c>
      <c r="K2646" s="820" t="s">
        <v>8454</v>
      </c>
      <c r="L2646" s="822" t="s">
        <v>20379</v>
      </c>
    </row>
    <row r="2647" spans="1:12" x14ac:dyDescent="0.25">
      <c r="A2647" s="822" t="s">
        <v>12561</v>
      </c>
      <c r="B2647" s="824" t="s">
        <v>12562</v>
      </c>
      <c r="C2647" s="820" t="b">
        <v>1</v>
      </c>
      <c r="D2647" s="820" t="b">
        <v>1</v>
      </c>
      <c r="E2647" s="820" t="b">
        <v>0</v>
      </c>
      <c r="F2647" s="820" t="b">
        <v>0</v>
      </c>
      <c r="G2647" s="820" t="b">
        <v>0</v>
      </c>
      <c r="H2647" s="820" t="b">
        <v>0</v>
      </c>
      <c r="I2647" s="820">
        <v>1</v>
      </c>
      <c r="J2647" s="820">
        <v>4</v>
      </c>
      <c r="K2647" s="820" t="s">
        <v>8454</v>
      </c>
      <c r="L2647" s="822" t="s">
        <v>20380</v>
      </c>
    </row>
    <row r="2648" spans="1:12" x14ac:dyDescent="0.25">
      <c r="A2648" s="822" t="s">
        <v>12563</v>
      </c>
      <c r="B2648" s="824" t="s">
        <v>12516</v>
      </c>
      <c r="C2648" s="820" t="b">
        <v>1</v>
      </c>
      <c r="D2648" s="820" t="b">
        <v>1</v>
      </c>
      <c r="E2648" s="820" t="b">
        <v>0</v>
      </c>
      <c r="F2648" s="820" t="b">
        <v>0</v>
      </c>
      <c r="G2648" s="820" t="b">
        <v>0</v>
      </c>
      <c r="H2648" s="820" t="b">
        <v>0</v>
      </c>
      <c r="I2648" s="820">
        <v>1</v>
      </c>
      <c r="J2648" s="820">
        <v>1</v>
      </c>
      <c r="K2648" s="820" t="s">
        <v>8454</v>
      </c>
      <c r="L2648" s="822" t="s">
        <v>20365</v>
      </c>
    </row>
    <row r="2649" spans="1:12" x14ac:dyDescent="0.25">
      <c r="A2649" s="822" t="s">
        <v>12564</v>
      </c>
      <c r="B2649" s="824" t="s">
        <v>12565</v>
      </c>
      <c r="C2649" s="820" t="b">
        <v>1</v>
      </c>
      <c r="D2649" s="820" t="b">
        <v>1</v>
      </c>
      <c r="E2649" s="820" t="b">
        <v>0</v>
      </c>
      <c r="F2649" s="820" t="b">
        <v>0</v>
      </c>
      <c r="G2649" s="820" t="b">
        <v>0</v>
      </c>
      <c r="H2649" s="820" t="b">
        <v>0</v>
      </c>
      <c r="I2649" s="820">
        <v>1</v>
      </c>
      <c r="J2649" s="820">
        <v>1</v>
      </c>
      <c r="K2649" s="820" t="s">
        <v>8454</v>
      </c>
      <c r="L2649" s="822" t="s">
        <v>20381</v>
      </c>
    </row>
    <row r="2650" spans="1:12" x14ac:dyDescent="0.25">
      <c r="A2650" s="822" t="s">
        <v>12566</v>
      </c>
      <c r="B2650" s="824" t="s">
        <v>12567</v>
      </c>
      <c r="C2650" s="820" t="b">
        <v>1</v>
      </c>
      <c r="D2650" s="820" t="b">
        <v>1</v>
      </c>
      <c r="E2650" s="820" t="b">
        <v>0</v>
      </c>
      <c r="F2650" s="820" t="b">
        <v>0</v>
      </c>
      <c r="G2650" s="820" t="b">
        <v>0</v>
      </c>
      <c r="H2650" s="820" t="b">
        <v>0</v>
      </c>
      <c r="I2650" s="820">
        <v>1</v>
      </c>
      <c r="J2650" s="820">
        <v>1</v>
      </c>
      <c r="K2650" s="820" t="s">
        <v>8454</v>
      </c>
      <c r="L2650" s="822" t="s">
        <v>20382</v>
      </c>
    </row>
    <row r="2651" spans="1:12" x14ac:dyDescent="0.25">
      <c r="A2651" s="822" t="s">
        <v>12568</v>
      </c>
      <c r="B2651" s="824" t="s">
        <v>12494</v>
      </c>
      <c r="C2651" s="820" t="b">
        <v>1</v>
      </c>
      <c r="D2651" s="820" t="b">
        <v>1</v>
      </c>
      <c r="E2651" s="820" t="b">
        <v>0</v>
      </c>
      <c r="F2651" s="820" t="b">
        <v>0</v>
      </c>
      <c r="G2651" s="820" t="b">
        <v>0</v>
      </c>
      <c r="H2651" s="820" t="b">
        <v>0</v>
      </c>
      <c r="I2651" s="820">
        <v>1</v>
      </c>
      <c r="J2651" s="820">
        <v>1</v>
      </c>
      <c r="K2651" s="820" t="s">
        <v>8454</v>
      </c>
      <c r="L2651" s="822" t="s">
        <v>20354</v>
      </c>
    </row>
    <row r="2652" spans="1:12" x14ac:dyDescent="0.25">
      <c r="A2652" s="822" t="s">
        <v>12569</v>
      </c>
      <c r="B2652" s="824" t="s">
        <v>12496</v>
      </c>
      <c r="C2652" s="820" t="b">
        <v>1</v>
      </c>
      <c r="D2652" s="820" t="b">
        <v>1</v>
      </c>
      <c r="E2652" s="820" t="b">
        <v>0</v>
      </c>
      <c r="F2652" s="820" t="b">
        <v>0</v>
      </c>
      <c r="G2652" s="820" t="b">
        <v>0</v>
      </c>
      <c r="H2652" s="820" t="b">
        <v>0</v>
      </c>
      <c r="I2652" s="820">
        <v>1</v>
      </c>
      <c r="J2652" s="820">
        <v>96</v>
      </c>
      <c r="K2652" s="820" t="s">
        <v>8454</v>
      </c>
      <c r="L2652" s="822" t="s">
        <v>20355</v>
      </c>
    </row>
    <row r="2653" spans="1:12" x14ac:dyDescent="0.25">
      <c r="A2653" s="822" t="s">
        <v>12570</v>
      </c>
      <c r="B2653" s="824" t="s">
        <v>12498</v>
      </c>
      <c r="C2653" s="820" t="b">
        <v>1</v>
      </c>
      <c r="D2653" s="820" t="b">
        <v>1</v>
      </c>
      <c r="E2653" s="820" t="b">
        <v>0</v>
      </c>
      <c r="F2653" s="820" t="b">
        <v>0</v>
      </c>
      <c r="G2653" s="820" t="b">
        <v>0</v>
      </c>
      <c r="H2653" s="820" t="b">
        <v>0</v>
      </c>
      <c r="I2653" s="820">
        <v>1</v>
      </c>
      <c r="J2653" s="820">
        <v>16</v>
      </c>
      <c r="K2653" s="820" t="s">
        <v>8454</v>
      </c>
      <c r="L2653" s="822" t="s">
        <v>20356</v>
      </c>
    </row>
    <row r="2654" spans="1:12" x14ac:dyDescent="0.25">
      <c r="A2654" s="822" t="s">
        <v>12571</v>
      </c>
      <c r="B2654" s="824" t="s">
        <v>12500</v>
      </c>
      <c r="C2654" s="820" t="b">
        <v>1</v>
      </c>
      <c r="D2654" s="820" t="b">
        <v>1</v>
      </c>
      <c r="E2654" s="820" t="b">
        <v>0</v>
      </c>
      <c r="F2654" s="820" t="b">
        <v>0</v>
      </c>
      <c r="G2654" s="820" t="b">
        <v>0</v>
      </c>
      <c r="H2654" s="820" t="b">
        <v>0</v>
      </c>
      <c r="I2654" s="820">
        <v>1</v>
      </c>
      <c r="J2654" s="820">
        <v>16</v>
      </c>
      <c r="K2654" s="820" t="s">
        <v>8454</v>
      </c>
      <c r="L2654" s="822" t="s">
        <v>20357</v>
      </c>
    </row>
    <row r="2655" spans="1:12" x14ac:dyDescent="0.25">
      <c r="A2655" s="822" t="s">
        <v>12572</v>
      </c>
      <c r="B2655" s="824" t="s">
        <v>12502</v>
      </c>
      <c r="C2655" s="820" t="b">
        <v>1</v>
      </c>
      <c r="D2655" s="820" t="b">
        <v>1</v>
      </c>
      <c r="E2655" s="820" t="b">
        <v>0</v>
      </c>
      <c r="F2655" s="820" t="b">
        <v>0</v>
      </c>
      <c r="G2655" s="820" t="b">
        <v>0</v>
      </c>
      <c r="H2655" s="820" t="b">
        <v>0</v>
      </c>
      <c r="I2655" s="820">
        <v>1</v>
      </c>
      <c r="J2655" s="820">
        <v>6</v>
      </c>
      <c r="K2655" s="820" t="s">
        <v>8454</v>
      </c>
      <c r="L2655" s="822" t="s">
        <v>20358</v>
      </c>
    </row>
    <row r="2656" spans="1:12" x14ac:dyDescent="0.25">
      <c r="A2656" s="822" t="s">
        <v>12573</v>
      </c>
      <c r="B2656" s="824" t="s">
        <v>12504</v>
      </c>
      <c r="C2656" s="820" t="b">
        <v>1</v>
      </c>
      <c r="D2656" s="820" t="b">
        <v>1</v>
      </c>
      <c r="E2656" s="820" t="b">
        <v>0</v>
      </c>
      <c r="F2656" s="820" t="b">
        <v>0</v>
      </c>
      <c r="G2656" s="820" t="b">
        <v>0</v>
      </c>
      <c r="H2656" s="820" t="b">
        <v>0</v>
      </c>
      <c r="I2656" s="820">
        <v>1</v>
      </c>
      <c r="J2656" s="820">
        <v>6</v>
      </c>
      <c r="K2656" s="820" t="s">
        <v>8454</v>
      </c>
      <c r="L2656" s="822" t="s">
        <v>20359</v>
      </c>
    </row>
    <row r="2657" spans="1:12" x14ac:dyDescent="0.25">
      <c r="A2657" s="822" t="s">
        <v>12574</v>
      </c>
      <c r="B2657" s="824" t="s">
        <v>12506</v>
      </c>
      <c r="C2657" s="820" t="b">
        <v>1</v>
      </c>
      <c r="D2657" s="820" t="b">
        <v>1</v>
      </c>
      <c r="E2657" s="820" t="b">
        <v>0</v>
      </c>
      <c r="F2657" s="820" t="b">
        <v>0</v>
      </c>
      <c r="G2657" s="820" t="b">
        <v>0</v>
      </c>
      <c r="H2657" s="820" t="b">
        <v>0</v>
      </c>
      <c r="I2657" s="820">
        <v>1</v>
      </c>
      <c r="J2657" s="820">
        <v>30</v>
      </c>
      <c r="K2657" s="820" t="s">
        <v>8454</v>
      </c>
      <c r="L2657" s="822" t="s">
        <v>20360</v>
      </c>
    </row>
    <row r="2658" spans="1:12" x14ac:dyDescent="0.25">
      <c r="A2658" s="822" t="s">
        <v>12575</v>
      </c>
      <c r="B2658" s="824" t="s">
        <v>12508</v>
      </c>
      <c r="C2658" s="820" t="b">
        <v>1</v>
      </c>
      <c r="D2658" s="820" t="b">
        <v>1</v>
      </c>
      <c r="E2658" s="820" t="b">
        <v>0</v>
      </c>
      <c r="F2658" s="820" t="b">
        <v>0</v>
      </c>
      <c r="G2658" s="820" t="b">
        <v>0</v>
      </c>
      <c r="H2658" s="820" t="b">
        <v>0</v>
      </c>
      <c r="I2658" s="820">
        <v>1</v>
      </c>
      <c r="J2658" s="820">
        <v>48</v>
      </c>
      <c r="K2658" s="820" t="s">
        <v>8454</v>
      </c>
      <c r="L2658" s="822" t="s">
        <v>20361</v>
      </c>
    </row>
    <row r="2659" spans="1:12" x14ac:dyDescent="0.25">
      <c r="A2659" s="822" t="s">
        <v>12576</v>
      </c>
      <c r="B2659" s="824" t="s">
        <v>12577</v>
      </c>
      <c r="C2659" s="820" t="b">
        <v>1</v>
      </c>
      <c r="D2659" s="820" t="b">
        <v>1</v>
      </c>
      <c r="E2659" s="820" t="b">
        <v>0</v>
      </c>
      <c r="F2659" s="820" t="b">
        <v>0</v>
      </c>
      <c r="G2659" s="820" t="b">
        <v>0</v>
      </c>
      <c r="H2659" s="820" t="b">
        <v>0</v>
      </c>
      <c r="I2659" s="820">
        <v>1</v>
      </c>
      <c r="J2659" s="820">
        <v>6</v>
      </c>
      <c r="K2659" s="820" t="s">
        <v>8454</v>
      </c>
      <c r="L2659" s="822" t="s">
        <v>20383</v>
      </c>
    </row>
    <row r="2660" spans="1:12" x14ac:dyDescent="0.25">
      <c r="A2660" s="822" t="s">
        <v>12578</v>
      </c>
      <c r="B2660" s="824" t="s">
        <v>12579</v>
      </c>
      <c r="C2660" s="820" t="b">
        <v>1</v>
      </c>
      <c r="D2660" s="820" t="b">
        <v>1</v>
      </c>
      <c r="E2660" s="820" t="b">
        <v>0</v>
      </c>
      <c r="F2660" s="820" t="b">
        <v>0</v>
      </c>
      <c r="G2660" s="820" t="b">
        <v>0</v>
      </c>
      <c r="H2660" s="820" t="b">
        <v>0</v>
      </c>
      <c r="I2660" s="820">
        <v>1</v>
      </c>
      <c r="J2660" s="820">
        <v>8</v>
      </c>
      <c r="K2660" s="820" t="s">
        <v>8454</v>
      </c>
      <c r="L2660" s="822" t="s">
        <v>20384</v>
      </c>
    </row>
    <row r="2661" spans="1:12" x14ac:dyDescent="0.25">
      <c r="A2661" s="822" t="s">
        <v>12580</v>
      </c>
      <c r="B2661" s="824" t="s">
        <v>12581</v>
      </c>
      <c r="C2661" s="820" t="b">
        <v>1</v>
      </c>
      <c r="D2661" s="820" t="b">
        <v>1</v>
      </c>
      <c r="E2661" s="820" t="b">
        <v>0</v>
      </c>
      <c r="F2661" s="820" t="b">
        <v>0</v>
      </c>
      <c r="G2661" s="820" t="b">
        <v>0</v>
      </c>
      <c r="H2661" s="820" t="b">
        <v>0</v>
      </c>
      <c r="I2661" s="820">
        <v>1</v>
      </c>
      <c r="J2661" s="820">
        <v>1</v>
      </c>
      <c r="K2661" s="820" t="s">
        <v>8454</v>
      </c>
      <c r="L2661" s="822" t="s">
        <v>20385</v>
      </c>
    </row>
    <row r="2662" spans="1:12" x14ac:dyDescent="0.25">
      <c r="A2662" s="822" t="s">
        <v>12582</v>
      </c>
      <c r="B2662" s="824" t="s">
        <v>12516</v>
      </c>
      <c r="C2662" s="820" t="b">
        <v>1</v>
      </c>
      <c r="D2662" s="820" t="b">
        <v>1</v>
      </c>
      <c r="E2662" s="820" t="b">
        <v>0</v>
      </c>
      <c r="F2662" s="820" t="b">
        <v>0</v>
      </c>
      <c r="G2662" s="820" t="b">
        <v>0</v>
      </c>
      <c r="H2662" s="820" t="b">
        <v>0</v>
      </c>
      <c r="I2662" s="820">
        <v>1</v>
      </c>
      <c r="J2662" s="820">
        <v>1</v>
      </c>
      <c r="K2662" s="820" t="s">
        <v>8454</v>
      </c>
      <c r="L2662" s="822" t="s">
        <v>20365</v>
      </c>
    </row>
    <row r="2663" spans="1:12" x14ac:dyDescent="0.25">
      <c r="A2663" s="822" t="s">
        <v>12583</v>
      </c>
      <c r="B2663" s="824" t="s">
        <v>12518</v>
      </c>
      <c r="C2663" s="820" t="b">
        <v>1</v>
      </c>
      <c r="D2663" s="820" t="b">
        <v>1</v>
      </c>
      <c r="E2663" s="820" t="b">
        <v>0</v>
      </c>
      <c r="F2663" s="820" t="b">
        <v>0</v>
      </c>
      <c r="G2663" s="820" t="b">
        <v>0</v>
      </c>
      <c r="H2663" s="820" t="b">
        <v>0</v>
      </c>
      <c r="I2663" s="820">
        <v>1</v>
      </c>
      <c r="J2663" s="820">
        <v>1</v>
      </c>
      <c r="K2663" s="820" t="s">
        <v>8454</v>
      </c>
      <c r="L2663" s="822" t="s">
        <v>20366</v>
      </c>
    </row>
    <row r="2664" spans="1:12" x14ac:dyDescent="0.25">
      <c r="A2664" s="822" t="s">
        <v>12584</v>
      </c>
      <c r="B2664" s="824" t="s">
        <v>12520</v>
      </c>
      <c r="C2664" s="820" t="b">
        <v>1</v>
      </c>
      <c r="D2664" s="820" t="b">
        <v>1</v>
      </c>
      <c r="E2664" s="820" t="b">
        <v>0</v>
      </c>
      <c r="F2664" s="820" t="b">
        <v>0</v>
      </c>
      <c r="G2664" s="820" t="b">
        <v>0</v>
      </c>
      <c r="H2664" s="820" t="b">
        <v>0</v>
      </c>
      <c r="I2664" s="820">
        <v>1</v>
      </c>
      <c r="J2664" s="820">
        <v>1</v>
      </c>
      <c r="K2664" s="820" t="s">
        <v>8454</v>
      </c>
      <c r="L2664" s="822" t="s">
        <v>20367</v>
      </c>
    </row>
    <row r="2665" spans="1:12" x14ac:dyDescent="0.25">
      <c r="A2665" s="822" t="s">
        <v>12585</v>
      </c>
      <c r="B2665" s="824" t="s">
        <v>12522</v>
      </c>
      <c r="C2665" s="820" t="b">
        <v>1</v>
      </c>
      <c r="D2665" s="820" t="b">
        <v>1</v>
      </c>
      <c r="E2665" s="820" t="b">
        <v>0</v>
      </c>
      <c r="F2665" s="820" t="b">
        <v>0</v>
      </c>
      <c r="G2665" s="820" t="b">
        <v>0</v>
      </c>
      <c r="H2665" s="820" t="b">
        <v>0</v>
      </c>
      <c r="I2665" s="820">
        <v>1</v>
      </c>
      <c r="J2665" s="820">
        <v>1</v>
      </c>
      <c r="K2665" s="820" t="s">
        <v>8454</v>
      </c>
      <c r="L2665" s="822" t="s">
        <v>20368</v>
      </c>
    </row>
    <row r="2666" spans="1:12" x14ac:dyDescent="0.25">
      <c r="A2666" s="822" t="s">
        <v>12586</v>
      </c>
      <c r="B2666" s="824" t="s">
        <v>12524</v>
      </c>
      <c r="C2666" s="820" t="b">
        <v>1</v>
      </c>
      <c r="D2666" s="820" t="b">
        <v>1</v>
      </c>
      <c r="E2666" s="820" t="b">
        <v>0</v>
      </c>
      <c r="F2666" s="820" t="b">
        <v>0</v>
      </c>
      <c r="G2666" s="820" t="b">
        <v>0</v>
      </c>
      <c r="H2666" s="820" t="b">
        <v>0</v>
      </c>
      <c r="I2666" s="820">
        <v>1</v>
      </c>
      <c r="J2666" s="820">
        <v>1</v>
      </c>
      <c r="K2666" s="820" t="s">
        <v>8454</v>
      </c>
      <c r="L2666" s="822" t="s">
        <v>20369</v>
      </c>
    </row>
    <row r="2667" spans="1:12" x14ac:dyDescent="0.25">
      <c r="A2667" s="822" t="s">
        <v>12587</v>
      </c>
      <c r="B2667" s="824" t="s">
        <v>12526</v>
      </c>
      <c r="C2667" s="820" t="b">
        <v>1</v>
      </c>
      <c r="D2667" s="820" t="b">
        <v>1</v>
      </c>
      <c r="E2667" s="820" t="b">
        <v>0</v>
      </c>
      <c r="F2667" s="820" t="b">
        <v>0</v>
      </c>
      <c r="G2667" s="820" t="b">
        <v>0</v>
      </c>
      <c r="H2667" s="820" t="b">
        <v>0</v>
      </c>
      <c r="I2667" s="820">
        <v>1</v>
      </c>
      <c r="J2667" s="820">
        <v>1</v>
      </c>
      <c r="K2667" s="820" t="s">
        <v>8454</v>
      </c>
      <c r="L2667" s="822" t="s">
        <v>20370</v>
      </c>
    </row>
    <row r="2668" spans="1:12" x14ac:dyDescent="0.25">
      <c r="A2668" s="822" t="s">
        <v>12588</v>
      </c>
      <c r="B2668" s="824" t="s">
        <v>12528</v>
      </c>
      <c r="C2668" s="820" t="b">
        <v>1</v>
      </c>
      <c r="D2668" s="820" t="b">
        <v>1</v>
      </c>
      <c r="E2668" s="820" t="b">
        <v>0</v>
      </c>
      <c r="F2668" s="820" t="b">
        <v>0</v>
      </c>
      <c r="G2668" s="820" t="b">
        <v>0</v>
      </c>
      <c r="H2668" s="820" t="b">
        <v>0</v>
      </c>
      <c r="I2668" s="820">
        <v>1</v>
      </c>
      <c r="J2668" s="820">
        <v>2</v>
      </c>
      <c r="K2668" s="820" t="s">
        <v>8454</v>
      </c>
      <c r="L2668" s="822" t="s">
        <v>20371</v>
      </c>
    </row>
    <row r="2669" spans="1:12" x14ac:dyDescent="0.25">
      <c r="A2669" s="822" t="s">
        <v>12589</v>
      </c>
      <c r="B2669" s="824" t="s">
        <v>12590</v>
      </c>
      <c r="C2669" s="820" t="b">
        <v>1</v>
      </c>
      <c r="D2669" s="820" t="b">
        <v>1</v>
      </c>
      <c r="E2669" s="820" t="b">
        <v>0</v>
      </c>
      <c r="F2669" s="820" t="b">
        <v>0</v>
      </c>
      <c r="G2669" s="820" t="b">
        <v>0</v>
      </c>
      <c r="H2669" s="820" t="b">
        <v>0</v>
      </c>
      <c r="I2669" s="820">
        <v>1</v>
      </c>
      <c r="J2669" s="820">
        <v>5</v>
      </c>
      <c r="K2669" s="820" t="s">
        <v>8454</v>
      </c>
      <c r="L2669" s="822" t="s">
        <v>20386</v>
      </c>
    </row>
    <row r="2670" spans="1:12" x14ac:dyDescent="0.25">
      <c r="A2670" s="822" t="s">
        <v>12591</v>
      </c>
      <c r="B2670" s="824" t="s">
        <v>12592</v>
      </c>
      <c r="C2670" s="820" t="b">
        <v>1</v>
      </c>
      <c r="D2670" s="820" t="b">
        <v>1</v>
      </c>
      <c r="E2670" s="820" t="b">
        <v>0</v>
      </c>
      <c r="F2670" s="820" t="b">
        <v>0</v>
      </c>
      <c r="G2670" s="820" t="b">
        <v>0</v>
      </c>
      <c r="H2670" s="820" t="b">
        <v>0</v>
      </c>
      <c r="I2670" s="820">
        <v>1</v>
      </c>
      <c r="J2670" s="820">
        <v>8</v>
      </c>
      <c r="K2670" s="820" t="s">
        <v>8454</v>
      </c>
      <c r="L2670" s="822" t="s">
        <v>20387</v>
      </c>
    </row>
    <row r="2671" spans="1:12" x14ac:dyDescent="0.25">
      <c r="A2671" s="822" t="s">
        <v>12593</v>
      </c>
      <c r="B2671" s="824" t="s">
        <v>12516</v>
      </c>
      <c r="C2671" s="820" t="b">
        <v>1</v>
      </c>
      <c r="D2671" s="820" t="b">
        <v>1</v>
      </c>
      <c r="E2671" s="820" t="b">
        <v>0</v>
      </c>
      <c r="F2671" s="820" t="b">
        <v>0</v>
      </c>
      <c r="G2671" s="820" t="b">
        <v>0</v>
      </c>
      <c r="H2671" s="820" t="b">
        <v>0</v>
      </c>
      <c r="I2671" s="820">
        <v>1</v>
      </c>
      <c r="J2671" s="820">
        <v>1</v>
      </c>
      <c r="K2671" s="820" t="s">
        <v>8454</v>
      </c>
      <c r="L2671" s="822" t="s">
        <v>20365</v>
      </c>
    </row>
    <row r="2672" spans="1:12" x14ac:dyDescent="0.25">
      <c r="A2672" s="822" t="s">
        <v>12594</v>
      </c>
      <c r="B2672" s="824" t="s">
        <v>12595</v>
      </c>
      <c r="C2672" s="820" t="b">
        <v>1</v>
      </c>
      <c r="D2672" s="820" t="b">
        <v>1</v>
      </c>
      <c r="E2672" s="820" t="b">
        <v>0</v>
      </c>
      <c r="F2672" s="820" t="b">
        <v>0</v>
      </c>
      <c r="G2672" s="820" t="b">
        <v>0</v>
      </c>
      <c r="H2672" s="820" t="b">
        <v>0</v>
      </c>
      <c r="I2672" s="820">
        <v>1</v>
      </c>
      <c r="J2672" s="820">
        <v>1</v>
      </c>
      <c r="K2672" s="820" t="s">
        <v>8454</v>
      </c>
      <c r="L2672" s="822" t="s">
        <v>20388</v>
      </c>
    </row>
    <row r="2673" spans="1:12" x14ac:dyDescent="0.25">
      <c r="A2673" s="822" t="s">
        <v>12596</v>
      </c>
      <c r="B2673" s="824" t="s">
        <v>12597</v>
      </c>
      <c r="C2673" s="820" t="b">
        <v>1</v>
      </c>
      <c r="D2673" s="820" t="b">
        <v>1</v>
      </c>
      <c r="E2673" s="820" t="b">
        <v>0</v>
      </c>
      <c r="F2673" s="820" t="b">
        <v>0</v>
      </c>
      <c r="G2673" s="820" t="b">
        <v>0</v>
      </c>
      <c r="H2673" s="820" t="b">
        <v>0</v>
      </c>
      <c r="I2673" s="820">
        <v>1</v>
      </c>
      <c r="J2673" s="820">
        <v>1</v>
      </c>
      <c r="K2673" s="820" t="s">
        <v>8454</v>
      </c>
      <c r="L2673" s="822" t="s">
        <v>20389</v>
      </c>
    </row>
    <row r="2674" spans="1:12" x14ac:dyDescent="0.25">
      <c r="A2674" s="822" t="s">
        <v>12598</v>
      </c>
      <c r="B2674" s="824" t="s">
        <v>12494</v>
      </c>
      <c r="C2674" s="820" t="b">
        <v>1</v>
      </c>
      <c r="D2674" s="820" t="b">
        <v>1</v>
      </c>
      <c r="E2674" s="820" t="b">
        <v>0</v>
      </c>
      <c r="F2674" s="820" t="b">
        <v>0</v>
      </c>
      <c r="G2674" s="820" t="b">
        <v>0</v>
      </c>
      <c r="H2674" s="820" t="b">
        <v>0</v>
      </c>
      <c r="I2674" s="820">
        <v>1</v>
      </c>
      <c r="J2674" s="820">
        <v>1</v>
      </c>
      <c r="K2674" s="820" t="s">
        <v>8454</v>
      </c>
      <c r="L2674" s="822" t="s">
        <v>20354</v>
      </c>
    </row>
    <row r="2675" spans="1:12" x14ac:dyDescent="0.25">
      <c r="A2675" s="822" t="s">
        <v>12599</v>
      </c>
      <c r="B2675" s="824" t="s">
        <v>12496</v>
      </c>
      <c r="C2675" s="820" t="b">
        <v>1</v>
      </c>
      <c r="D2675" s="820" t="b">
        <v>1</v>
      </c>
      <c r="E2675" s="820" t="b">
        <v>0</v>
      </c>
      <c r="F2675" s="820" t="b">
        <v>0</v>
      </c>
      <c r="G2675" s="820" t="b">
        <v>0</v>
      </c>
      <c r="H2675" s="820" t="b">
        <v>0</v>
      </c>
      <c r="I2675" s="820">
        <v>1</v>
      </c>
      <c r="J2675" s="820">
        <v>96</v>
      </c>
      <c r="K2675" s="820" t="s">
        <v>8454</v>
      </c>
      <c r="L2675" s="822" t="s">
        <v>20355</v>
      </c>
    </row>
    <row r="2676" spans="1:12" x14ac:dyDescent="0.25">
      <c r="A2676" s="822" t="s">
        <v>12600</v>
      </c>
      <c r="B2676" s="824" t="s">
        <v>12498</v>
      </c>
      <c r="C2676" s="820" t="b">
        <v>1</v>
      </c>
      <c r="D2676" s="820" t="b">
        <v>1</v>
      </c>
      <c r="E2676" s="820" t="b">
        <v>0</v>
      </c>
      <c r="F2676" s="820" t="b">
        <v>0</v>
      </c>
      <c r="G2676" s="820" t="b">
        <v>0</v>
      </c>
      <c r="H2676" s="820" t="b">
        <v>0</v>
      </c>
      <c r="I2676" s="820">
        <v>1</v>
      </c>
      <c r="J2676" s="820">
        <v>16</v>
      </c>
      <c r="K2676" s="820" t="s">
        <v>8454</v>
      </c>
      <c r="L2676" s="822" t="s">
        <v>20356</v>
      </c>
    </row>
    <row r="2677" spans="1:12" x14ac:dyDescent="0.25">
      <c r="A2677" s="822" t="s">
        <v>12601</v>
      </c>
      <c r="B2677" s="824" t="s">
        <v>12500</v>
      </c>
      <c r="C2677" s="820" t="b">
        <v>1</v>
      </c>
      <c r="D2677" s="820" t="b">
        <v>1</v>
      </c>
      <c r="E2677" s="820" t="b">
        <v>0</v>
      </c>
      <c r="F2677" s="820" t="b">
        <v>0</v>
      </c>
      <c r="G2677" s="820" t="b">
        <v>0</v>
      </c>
      <c r="H2677" s="820" t="b">
        <v>0</v>
      </c>
      <c r="I2677" s="820">
        <v>1</v>
      </c>
      <c r="J2677" s="820">
        <v>16</v>
      </c>
      <c r="K2677" s="820" t="s">
        <v>8454</v>
      </c>
      <c r="L2677" s="822" t="s">
        <v>20357</v>
      </c>
    </row>
    <row r="2678" spans="1:12" x14ac:dyDescent="0.25">
      <c r="A2678" s="822" t="s">
        <v>12602</v>
      </c>
      <c r="B2678" s="824" t="s">
        <v>12502</v>
      </c>
      <c r="C2678" s="820" t="b">
        <v>1</v>
      </c>
      <c r="D2678" s="820" t="b">
        <v>1</v>
      </c>
      <c r="E2678" s="820" t="b">
        <v>0</v>
      </c>
      <c r="F2678" s="820" t="b">
        <v>0</v>
      </c>
      <c r="G2678" s="820" t="b">
        <v>0</v>
      </c>
      <c r="H2678" s="820" t="b">
        <v>0</v>
      </c>
      <c r="I2678" s="820">
        <v>1</v>
      </c>
      <c r="J2678" s="820">
        <v>6</v>
      </c>
      <c r="K2678" s="820" t="s">
        <v>8454</v>
      </c>
      <c r="L2678" s="822" t="s">
        <v>20358</v>
      </c>
    </row>
    <row r="2679" spans="1:12" x14ac:dyDescent="0.25">
      <c r="A2679" s="822" t="s">
        <v>12603</v>
      </c>
      <c r="B2679" s="824" t="s">
        <v>12504</v>
      </c>
      <c r="C2679" s="820" t="b">
        <v>1</v>
      </c>
      <c r="D2679" s="820" t="b">
        <v>1</v>
      </c>
      <c r="E2679" s="820" t="b">
        <v>0</v>
      </c>
      <c r="F2679" s="820" t="b">
        <v>0</v>
      </c>
      <c r="G2679" s="820" t="b">
        <v>0</v>
      </c>
      <c r="H2679" s="820" t="b">
        <v>0</v>
      </c>
      <c r="I2679" s="820">
        <v>1</v>
      </c>
      <c r="J2679" s="820">
        <v>6</v>
      </c>
      <c r="K2679" s="820" t="s">
        <v>8454</v>
      </c>
      <c r="L2679" s="822" t="s">
        <v>20359</v>
      </c>
    </row>
    <row r="2680" spans="1:12" x14ac:dyDescent="0.25">
      <c r="A2680" s="822" t="s">
        <v>12604</v>
      </c>
      <c r="B2680" s="824" t="s">
        <v>12506</v>
      </c>
      <c r="C2680" s="820" t="b">
        <v>1</v>
      </c>
      <c r="D2680" s="820" t="b">
        <v>1</v>
      </c>
      <c r="E2680" s="820" t="b">
        <v>0</v>
      </c>
      <c r="F2680" s="820" t="b">
        <v>0</v>
      </c>
      <c r="G2680" s="820" t="b">
        <v>0</v>
      </c>
      <c r="H2680" s="820" t="b">
        <v>0</v>
      </c>
      <c r="I2680" s="820">
        <v>1</v>
      </c>
      <c r="J2680" s="820">
        <v>30</v>
      </c>
      <c r="K2680" s="820" t="s">
        <v>8454</v>
      </c>
      <c r="L2680" s="822" t="s">
        <v>20360</v>
      </c>
    </row>
    <row r="2681" spans="1:12" x14ac:dyDescent="0.25">
      <c r="A2681" s="822" t="s">
        <v>12605</v>
      </c>
      <c r="B2681" s="824" t="s">
        <v>12508</v>
      </c>
      <c r="C2681" s="820" t="b">
        <v>1</v>
      </c>
      <c r="D2681" s="820" t="b">
        <v>1</v>
      </c>
      <c r="E2681" s="820" t="b">
        <v>0</v>
      </c>
      <c r="F2681" s="820" t="b">
        <v>0</v>
      </c>
      <c r="G2681" s="820" t="b">
        <v>0</v>
      </c>
      <c r="H2681" s="820" t="b">
        <v>0</v>
      </c>
      <c r="I2681" s="820">
        <v>1</v>
      </c>
      <c r="J2681" s="820">
        <v>48</v>
      </c>
      <c r="K2681" s="820" t="s">
        <v>8454</v>
      </c>
      <c r="L2681" s="822" t="s">
        <v>20361</v>
      </c>
    </row>
    <row r="2682" spans="1:12" x14ac:dyDescent="0.25">
      <c r="A2682" s="822" t="s">
        <v>12606</v>
      </c>
      <c r="B2682" s="824" t="s">
        <v>12607</v>
      </c>
      <c r="C2682" s="820" t="b">
        <v>1</v>
      </c>
      <c r="D2682" s="820" t="b">
        <v>1</v>
      </c>
      <c r="E2682" s="820" t="b">
        <v>0</v>
      </c>
      <c r="F2682" s="820" t="b">
        <v>0</v>
      </c>
      <c r="G2682" s="820" t="b">
        <v>0</v>
      </c>
      <c r="H2682" s="820" t="b">
        <v>0</v>
      </c>
      <c r="I2682" s="820">
        <v>1</v>
      </c>
      <c r="J2682" s="820">
        <v>7</v>
      </c>
      <c r="K2682" s="820" t="s">
        <v>8454</v>
      </c>
      <c r="L2682" s="822" t="s">
        <v>20390</v>
      </c>
    </row>
    <row r="2683" spans="1:12" x14ac:dyDescent="0.25">
      <c r="A2683" s="822" t="s">
        <v>12608</v>
      </c>
      <c r="B2683" s="824" t="s">
        <v>12609</v>
      </c>
      <c r="C2683" s="820" t="b">
        <v>1</v>
      </c>
      <c r="D2683" s="820" t="b">
        <v>1</v>
      </c>
      <c r="E2683" s="820" t="b">
        <v>0</v>
      </c>
      <c r="F2683" s="820" t="b">
        <v>0</v>
      </c>
      <c r="G2683" s="820" t="b">
        <v>0</v>
      </c>
      <c r="H2683" s="820" t="b">
        <v>0</v>
      </c>
      <c r="I2683" s="820">
        <v>1</v>
      </c>
      <c r="J2683" s="820">
        <v>8</v>
      </c>
      <c r="K2683" s="820" t="s">
        <v>8454</v>
      </c>
      <c r="L2683" s="822" t="s">
        <v>20391</v>
      </c>
    </row>
    <row r="2684" spans="1:12" x14ac:dyDescent="0.25">
      <c r="A2684" s="822" t="s">
        <v>12610</v>
      </c>
      <c r="B2684" s="824" t="s">
        <v>12611</v>
      </c>
      <c r="C2684" s="820" t="b">
        <v>1</v>
      </c>
      <c r="D2684" s="820" t="b">
        <v>1</v>
      </c>
      <c r="E2684" s="820" t="b">
        <v>0</v>
      </c>
      <c r="F2684" s="820" t="b">
        <v>0</v>
      </c>
      <c r="G2684" s="820" t="b">
        <v>0</v>
      </c>
      <c r="H2684" s="820" t="b">
        <v>0</v>
      </c>
      <c r="I2684" s="820">
        <v>1</v>
      </c>
      <c r="J2684" s="820">
        <v>1</v>
      </c>
      <c r="K2684" s="820" t="s">
        <v>8454</v>
      </c>
      <c r="L2684" s="822" t="s">
        <v>20392</v>
      </c>
    </row>
    <row r="2685" spans="1:12" x14ac:dyDescent="0.25">
      <c r="A2685" s="822" t="s">
        <v>12612</v>
      </c>
      <c r="B2685" s="824" t="s">
        <v>12516</v>
      </c>
      <c r="C2685" s="820" t="b">
        <v>1</v>
      </c>
      <c r="D2685" s="820" t="b">
        <v>1</v>
      </c>
      <c r="E2685" s="820" t="b">
        <v>0</v>
      </c>
      <c r="F2685" s="820" t="b">
        <v>0</v>
      </c>
      <c r="G2685" s="820" t="b">
        <v>0</v>
      </c>
      <c r="H2685" s="820" t="b">
        <v>0</v>
      </c>
      <c r="I2685" s="820">
        <v>1</v>
      </c>
      <c r="J2685" s="820">
        <v>1</v>
      </c>
      <c r="K2685" s="820" t="s">
        <v>8454</v>
      </c>
      <c r="L2685" s="822" t="s">
        <v>20365</v>
      </c>
    </row>
    <row r="2686" spans="1:12" x14ac:dyDescent="0.25">
      <c r="A2686" s="822" t="s">
        <v>12613</v>
      </c>
      <c r="B2686" s="824" t="s">
        <v>12518</v>
      </c>
      <c r="C2686" s="820" t="b">
        <v>1</v>
      </c>
      <c r="D2686" s="820" t="b">
        <v>1</v>
      </c>
      <c r="E2686" s="820" t="b">
        <v>0</v>
      </c>
      <c r="F2686" s="820" t="b">
        <v>0</v>
      </c>
      <c r="G2686" s="820" t="b">
        <v>0</v>
      </c>
      <c r="H2686" s="820" t="b">
        <v>0</v>
      </c>
      <c r="I2686" s="820">
        <v>1</v>
      </c>
      <c r="J2686" s="820">
        <v>1</v>
      </c>
      <c r="K2686" s="820" t="s">
        <v>8454</v>
      </c>
      <c r="L2686" s="822" t="s">
        <v>20366</v>
      </c>
    </row>
    <row r="2687" spans="1:12" x14ac:dyDescent="0.25">
      <c r="A2687" s="822" t="s">
        <v>12614</v>
      </c>
      <c r="B2687" s="824" t="s">
        <v>12520</v>
      </c>
      <c r="C2687" s="820" t="b">
        <v>1</v>
      </c>
      <c r="D2687" s="820" t="b">
        <v>1</v>
      </c>
      <c r="E2687" s="820" t="b">
        <v>0</v>
      </c>
      <c r="F2687" s="820" t="b">
        <v>0</v>
      </c>
      <c r="G2687" s="820" t="b">
        <v>0</v>
      </c>
      <c r="H2687" s="820" t="b">
        <v>0</v>
      </c>
      <c r="I2687" s="820">
        <v>1</v>
      </c>
      <c r="J2687" s="820">
        <v>1</v>
      </c>
      <c r="K2687" s="820" t="s">
        <v>8454</v>
      </c>
      <c r="L2687" s="822" t="s">
        <v>20367</v>
      </c>
    </row>
    <row r="2688" spans="1:12" x14ac:dyDescent="0.25">
      <c r="A2688" s="822" t="s">
        <v>12615</v>
      </c>
      <c r="B2688" s="824" t="s">
        <v>12522</v>
      </c>
      <c r="C2688" s="820" t="b">
        <v>1</v>
      </c>
      <c r="D2688" s="820" t="b">
        <v>1</v>
      </c>
      <c r="E2688" s="820" t="b">
        <v>0</v>
      </c>
      <c r="F2688" s="820" t="b">
        <v>0</v>
      </c>
      <c r="G2688" s="820" t="b">
        <v>0</v>
      </c>
      <c r="H2688" s="820" t="b">
        <v>0</v>
      </c>
      <c r="I2688" s="820">
        <v>1</v>
      </c>
      <c r="J2688" s="820">
        <v>1</v>
      </c>
      <c r="K2688" s="820" t="s">
        <v>8454</v>
      </c>
      <c r="L2688" s="822" t="s">
        <v>20368</v>
      </c>
    </row>
    <row r="2689" spans="1:12" x14ac:dyDescent="0.25">
      <c r="A2689" s="822" t="s">
        <v>12616</v>
      </c>
      <c r="B2689" s="824" t="s">
        <v>12524</v>
      </c>
      <c r="C2689" s="820" t="b">
        <v>1</v>
      </c>
      <c r="D2689" s="820" t="b">
        <v>1</v>
      </c>
      <c r="E2689" s="820" t="b">
        <v>0</v>
      </c>
      <c r="F2689" s="820" t="b">
        <v>0</v>
      </c>
      <c r="G2689" s="820" t="b">
        <v>0</v>
      </c>
      <c r="H2689" s="820" t="b">
        <v>0</v>
      </c>
      <c r="I2689" s="820">
        <v>1</v>
      </c>
      <c r="J2689" s="820">
        <v>1</v>
      </c>
      <c r="K2689" s="820" t="s">
        <v>8454</v>
      </c>
      <c r="L2689" s="822" t="s">
        <v>20369</v>
      </c>
    </row>
    <row r="2690" spans="1:12" x14ac:dyDescent="0.25">
      <c r="A2690" s="822" t="s">
        <v>12617</v>
      </c>
      <c r="B2690" s="824" t="s">
        <v>12526</v>
      </c>
      <c r="C2690" s="820" t="b">
        <v>1</v>
      </c>
      <c r="D2690" s="820" t="b">
        <v>1</v>
      </c>
      <c r="E2690" s="820" t="b">
        <v>0</v>
      </c>
      <c r="F2690" s="820" t="b">
        <v>0</v>
      </c>
      <c r="G2690" s="820" t="b">
        <v>0</v>
      </c>
      <c r="H2690" s="820" t="b">
        <v>0</v>
      </c>
      <c r="I2690" s="820">
        <v>1</v>
      </c>
      <c r="J2690" s="820">
        <v>1</v>
      </c>
      <c r="K2690" s="820" t="s">
        <v>8454</v>
      </c>
      <c r="L2690" s="822" t="s">
        <v>20370</v>
      </c>
    </row>
    <row r="2691" spans="1:12" x14ac:dyDescent="0.25">
      <c r="A2691" s="822" t="s">
        <v>12618</v>
      </c>
      <c r="B2691" s="824" t="s">
        <v>12528</v>
      </c>
      <c r="C2691" s="820" t="b">
        <v>1</v>
      </c>
      <c r="D2691" s="820" t="b">
        <v>1</v>
      </c>
      <c r="E2691" s="820" t="b">
        <v>0</v>
      </c>
      <c r="F2691" s="820" t="b">
        <v>0</v>
      </c>
      <c r="G2691" s="820" t="b">
        <v>0</v>
      </c>
      <c r="H2691" s="820" t="b">
        <v>0</v>
      </c>
      <c r="I2691" s="820">
        <v>1</v>
      </c>
      <c r="J2691" s="820">
        <v>2</v>
      </c>
      <c r="K2691" s="820" t="s">
        <v>8454</v>
      </c>
      <c r="L2691" s="822" t="s">
        <v>20371</v>
      </c>
    </row>
    <row r="2692" spans="1:12" x14ac:dyDescent="0.25">
      <c r="A2692" s="822" t="s">
        <v>12619</v>
      </c>
      <c r="B2692" s="824" t="s">
        <v>12620</v>
      </c>
      <c r="C2692" s="820" t="b">
        <v>1</v>
      </c>
      <c r="D2692" s="820" t="b">
        <v>1</v>
      </c>
      <c r="E2692" s="820" t="b">
        <v>0</v>
      </c>
      <c r="F2692" s="820" t="b">
        <v>0</v>
      </c>
      <c r="G2692" s="820" t="b">
        <v>0</v>
      </c>
      <c r="H2692" s="820" t="b">
        <v>0</v>
      </c>
      <c r="I2692" s="820">
        <v>1</v>
      </c>
      <c r="J2692" s="820">
        <v>6</v>
      </c>
      <c r="K2692" s="820" t="s">
        <v>8454</v>
      </c>
      <c r="L2692" s="822" t="s">
        <v>20393</v>
      </c>
    </row>
    <row r="2693" spans="1:12" x14ac:dyDescent="0.25">
      <c r="A2693" s="822" t="s">
        <v>12621</v>
      </c>
      <c r="B2693" s="824" t="s">
        <v>12622</v>
      </c>
      <c r="C2693" s="820" t="b">
        <v>1</v>
      </c>
      <c r="D2693" s="820" t="b">
        <v>1</v>
      </c>
      <c r="E2693" s="820" t="b">
        <v>0</v>
      </c>
      <c r="F2693" s="820" t="b">
        <v>0</v>
      </c>
      <c r="G2693" s="820" t="b">
        <v>0</v>
      </c>
      <c r="H2693" s="820" t="b">
        <v>0</v>
      </c>
      <c r="I2693" s="820">
        <v>1</v>
      </c>
      <c r="J2693" s="820">
        <v>8</v>
      </c>
      <c r="K2693" s="820" t="s">
        <v>8454</v>
      </c>
      <c r="L2693" s="822" t="s">
        <v>20394</v>
      </c>
    </row>
    <row r="2694" spans="1:12" x14ac:dyDescent="0.25">
      <c r="A2694" s="822" t="s">
        <v>12623</v>
      </c>
      <c r="B2694" s="824" t="s">
        <v>12516</v>
      </c>
      <c r="C2694" s="820" t="b">
        <v>1</v>
      </c>
      <c r="D2694" s="820" t="b">
        <v>1</v>
      </c>
      <c r="E2694" s="820" t="b">
        <v>0</v>
      </c>
      <c r="F2694" s="820" t="b">
        <v>0</v>
      </c>
      <c r="G2694" s="820" t="b">
        <v>0</v>
      </c>
      <c r="H2694" s="820" t="b">
        <v>0</v>
      </c>
      <c r="I2694" s="820">
        <v>1</v>
      </c>
      <c r="J2694" s="820">
        <v>1</v>
      </c>
      <c r="K2694" s="820" t="s">
        <v>8454</v>
      </c>
      <c r="L2694" s="822" t="s">
        <v>20365</v>
      </c>
    </row>
    <row r="2695" spans="1:12" x14ac:dyDescent="0.25">
      <c r="A2695" s="822" t="s">
        <v>12624</v>
      </c>
      <c r="B2695" s="824" t="s">
        <v>12625</v>
      </c>
      <c r="C2695" s="820" t="b">
        <v>1</v>
      </c>
      <c r="D2695" s="820" t="b">
        <v>1</v>
      </c>
      <c r="E2695" s="820" t="b">
        <v>0</v>
      </c>
      <c r="F2695" s="820" t="b">
        <v>0</v>
      </c>
      <c r="G2695" s="820" t="b">
        <v>0</v>
      </c>
      <c r="H2695" s="820" t="b">
        <v>0</v>
      </c>
      <c r="I2695" s="820">
        <v>1</v>
      </c>
      <c r="J2695" s="820">
        <v>1</v>
      </c>
      <c r="K2695" s="820" t="s">
        <v>8454</v>
      </c>
      <c r="L2695" s="822" t="s">
        <v>20395</v>
      </c>
    </row>
    <row r="2696" spans="1:12" x14ac:dyDescent="0.25">
      <c r="A2696" s="822" t="s">
        <v>12626</v>
      </c>
      <c r="B2696" s="824" t="s">
        <v>12627</v>
      </c>
      <c r="C2696" s="820" t="b">
        <v>1</v>
      </c>
      <c r="D2696" s="820" t="b">
        <v>1</v>
      </c>
      <c r="E2696" s="820" t="b">
        <v>0</v>
      </c>
      <c r="F2696" s="820" t="b">
        <v>0</v>
      </c>
      <c r="G2696" s="820" t="b">
        <v>0</v>
      </c>
      <c r="H2696" s="820" t="b">
        <v>0</v>
      </c>
      <c r="I2696" s="820">
        <v>1</v>
      </c>
      <c r="J2696" s="820">
        <v>1</v>
      </c>
      <c r="K2696" s="820" t="s">
        <v>8454</v>
      </c>
      <c r="L2696" s="822" t="s">
        <v>20396</v>
      </c>
    </row>
    <row r="2697" spans="1:12" x14ac:dyDescent="0.25">
      <c r="A2697" s="822" t="s">
        <v>12628</v>
      </c>
      <c r="B2697" s="824" t="s">
        <v>12494</v>
      </c>
      <c r="C2697" s="820" t="b">
        <v>1</v>
      </c>
      <c r="D2697" s="820" t="b">
        <v>1</v>
      </c>
      <c r="E2697" s="820" t="b">
        <v>0</v>
      </c>
      <c r="F2697" s="820" t="b">
        <v>0</v>
      </c>
      <c r="G2697" s="820" t="b">
        <v>0</v>
      </c>
      <c r="H2697" s="820" t="b">
        <v>0</v>
      </c>
      <c r="I2697" s="820">
        <v>1</v>
      </c>
      <c r="J2697" s="820">
        <v>1</v>
      </c>
      <c r="K2697" s="820" t="s">
        <v>8454</v>
      </c>
      <c r="L2697" s="822" t="s">
        <v>20354</v>
      </c>
    </row>
    <row r="2698" spans="1:12" x14ac:dyDescent="0.25">
      <c r="A2698" s="822" t="s">
        <v>12629</v>
      </c>
      <c r="B2698" s="824" t="s">
        <v>12496</v>
      </c>
      <c r="C2698" s="820" t="b">
        <v>1</v>
      </c>
      <c r="D2698" s="820" t="b">
        <v>1</v>
      </c>
      <c r="E2698" s="820" t="b">
        <v>0</v>
      </c>
      <c r="F2698" s="820" t="b">
        <v>0</v>
      </c>
      <c r="G2698" s="820" t="b">
        <v>0</v>
      </c>
      <c r="H2698" s="820" t="b">
        <v>0</v>
      </c>
      <c r="I2698" s="820">
        <v>1</v>
      </c>
      <c r="J2698" s="820">
        <v>96</v>
      </c>
      <c r="K2698" s="820" t="s">
        <v>8454</v>
      </c>
      <c r="L2698" s="822" t="s">
        <v>20355</v>
      </c>
    </row>
    <row r="2699" spans="1:12" x14ac:dyDescent="0.25">
      <c r="A2699" s="822" t="s">
        <v>12630</v>
      </c>
      <c r="B2699" s="824" t="s">
        <v>12498</v>
      </c>
      <c r="C2699" s="820" t="b">
        <v>1</v>
      </c>
      <c r="D2699" s="820" t="b">
        <v>1</v>
      </c>
      <c r="E2699" s="820" t="b">
        <v>0</v>
      </c>
      <c r="F2699" s="820" t="b">
        <v>0</v>
      </c>
      <c r="G2699" s="820" t="b">
        <v>0</v>
      </c>
      <c r="H2699" s="820" t="b">
        <v>0</v>
      </c>
      <c r="I2699" s="820">
        <v>1</v>
      </c>
      <c r="J2699" s="820">
        <v>16</v>
      </c>
      <c r="K2699" s="820" t="s">
        <v>8454</v>
      </c>
      <c r="L2699" s="822" t="s">
        <v>20356</v>
      </c>
    </row>
    <row r="2700" spans="1:12" x14ac:dyDescent="0.25">
      <c r="A2700" s="822" t="s">
        <v>12631</v>
      </c>
      <c r="B2700" s="824" t="s">
        <v>12500</v>
      </c>
      <c r="C2700" s="820" t="b">
        <v>1</v>
      </c>
      <c r="D2700" s="820" t="b">
        <v>1</v>
      </c>
      <c r="E2700" s="820" t="b">
        <v>0</v>
      </c>
      <c r="F2700" s="820" t="b">
        <v>0</v>
      </c>
      <c r="G2700" s="820" t="b">
        <v>0</v>
      </c>
      <c r="H2700" s="820" t="b">
        <v>0</v>
      </c>
      <c r="I2700" s="820">
        <v>1</v>
      </c>
      <c r="J2700" s="820">
        <v>16</v>
      </c>
      <c r="K2700" s="820" t="s">
        <v>8454</v>
      </c>
      <c r="L2700" s="822" t="s">
        <v>20357</v>
      </c>
    </row>
    <row r="2701" spans="1:12" x14ac:dyDescent="0.25">
      <c r="A2701" s="822" t="s">
        <v>12632</v>
      </c>
      <c r="B2701" s="824" t="s">
        <v>12502</v>
      </c>
      <c r="C2701" s="820" t="b">
        <v>1</v>
      </c>
      <c r="D2701" s="820" t="b">
        <v>1</v>
      </c>
      <c r="E2701" s="820" t="b">
        <v>0</v>
      </c>
      <c r="F2701" s="820" t="b">
        <v>0</v>
      </c>
      <c r="G2701" s="820" t="b">
        <v>0</v>
      </c>
      <c r="H2701" s="820" t="b">
        <v>0</v>
      </c>
      <c r="I2701" s="820">
        <v>1</v>
      </c>
      <c r="J2701" s="820">
        <v>6</v>
      </c>
      <c r="K2701" s="820" t="s">
        <v>8454</v>
      </c>
      <c r="L2701" s="822" t="s">
        <v>20358</v>
      </c>
    </row>
    <row r="2702" spans="1:12" x14ac:dyDescent="0.25">
      <c r="A2702" s="822" t="s">
        <v>12633</v>
      </c>
      <c r="B2702" s="824" t="s">
        <v>12504</v>
      </c>
      <c r="C2702" s="820" t="b">
        <v>1</v>
      </c>
      <c r="D2702" s="820" t="b">
        <v>1</v>
      </c>
      <c r="E2702" s="820" t="b">
        <v>0</v>
      </c>
      <c r="F2702" s="820" t="b">
        <v>0</v>
      </c>
      <c r="G2702" s="820" t="b">
        <v>0</v>
      </c>
      <c r="H2702" s="820" t="b">
        <v>0</v>
      </c>
      <c r="I2702" s="820">
        <v>1</v>
      </c>
      <c r="J2702" s="820">
        <v>6</v>
      </c>
      <c r="K2702" s="820" t="s">
        <v>8454</v>
      </c>
      <c r="L2702" s="822" t="s">
        <v>20359</v>
      </c>
    </row>
    <row r="2703" spans="1:12" x14ac:dyDescent="0.25">
      <c r="A2703" s="822" t="s">
        <v>12634</v>
      </c>
      <c r="B2703" s="824" t="s">
        <v>12506</v>
      </c>
      <c r="C2703" s="820" t="b">
        <v>1</v>
      </c>
      <c r="D2703" s="820" t="b">
        <v>1</v>
      </c>
      <c r="E2703" s="820" t="b">
        <v>0</v>
      </c>
      <c r="F2703" s="820" t="b">
        <v>0</v>
      </c>
      <c r="G2703" s="820" t="b">
        <v>0</v>
      </c>
      <c r="H2703" s="820" t="b">
        <v>0</v>
      </c>
      <c r="I2703" s="820">
        <v>1</v>
      </c>
      <c r="J2703" s="820">
        <v>30</v>
      </c>
      <c r="K2703" s="820" t="s">
        <v>8454</v>
      </c>
      <c r="L2703" s="822" t="s">
        <v>20360</v>
      </c>
    </row>
    <row r="2704" spans="1:12" x14ac:dyDescent="0.25">
      <c r="A2704" s="822" t="s">
        <v>12635</v>
      </c>
      <c r="B2704" s="824" t="s">
        <v>12508</v>
      </c>
      <c r="C2704" s="820" t="b">
        <v>1</v>
      </c>
      <c r="D2704" s="820" t="b">
        <v>1</v>
      </c>
      <c r="E2704" s="820" t="b">
        <v>0</v>
      </c>
      <c r="F2704" s="820" t="b">
        <v>0</v>
      </c>
      <c r="G2704" s="820" t="b">
        <v>0</v>
      </c>
      <c r="H2704" s="820" t="b">
        <v>0</v>
      </c>
      <c r="I2704" s="820">
        <v>1</v>
      </c>
      <c r="J2704" s="820">
        <v>48</v>
      </c>
      <c r="K2704" s="820" t="s">
        <v>8454</v>
      </c>
      <c r="L2704" s="822" t="s">
        <v>20361</v>
      </c>
    </row>
    <row r="2705" spans="1:12" x14ac:dyDescent="0.25">
      <c r="A2705" s="822" t="s">
        <v>12636</v>
      </c>
      <c r="B2705" s="824" t="s">
        <v>12637</v>
      </c>
      <c r="C2705" s="820" t="b">
        <v>1</v>
      </c>
      <c r="D2705" s="820" t="b">
        <v>1</v>
      </c>
      <c r="E2705" s="820" t="b">
        <v>0</v>
      </c>
      <c r="F2705" s="820" t="b">
        <v>0</v>
      </c>
      <c r="G2705" s="820" t="b">
        <v>0</v>
      </c>
      <c r="H2705" s="820" t="b">
        <v>0</v>
      </c>
      <c r="I2705" s="820">
        <v>1</v>
      </c>
      <c r="J2705" s="820">
        <v>5</v>
      </c>
      <c r="K2705" s="820" t="s">
        <v>8454</v>
      </c>
      <c r="L2705" s="822" t="s">
        <v>20397</v>
      </c>
    </row>
    <row r="2706" spans="1:12" x14ac:dyDescent="0.25">
      <c r="A2706" s="822" t="s">
        <v>12638</v>
      </c>
      <c r="B2706" s="824" t="s">
        <v>12639</v>
      </c>
      <c r="C2706" s="820" t="b">
        <v>1</v>
      </c>
      <c r="D2706" s="820" t="b">
        <v>1</v>
      </c>
      <c r="E2706" s="820" t="b">
        <v>0</v>
      </c>
      <c r="F2706" s="820" t="b">
        <v>0</v>
      </c>
      <c r="G2706" s="820" t="b">
        <v>0</v>
      </c>
      <c r="H2706" s="820" t="b">
        <v>0</v>
      </c>
      <c r="I2706" s="820">
        <v>1</v>
      </c>
      <c r="J2706" s="820">
        <v>4</v>
      </c>
      <c r="K2706" s="820" t="s">
        <v>8454</v>
      </c>
      <c r="L2706" s="822" t="s">
        <v>20398</v>
      </c>
    </row>
    <row r="2707" spans="1:12" x14ac:dyDescent="0.25">
      <c r="A2707" s="822" t="s">
        <v>12640</v>
      </c>
      <c r="B2707" s="824" t="s">
        <v>12641</v>
      </c>
      <c r="C2707" s="820" t="b">
        <v>1</v>
      </c>
      <c r="D2707" s="820" t="b">
        <v>1</v>
      </c>
      <c r="E2707" s="820" t="b">
        <v>0</v>
      </c>
      <c r="F2707" s="820" t="b">
        <v>0</v>
      </c>
      <c r="G2707" s="820" t="b">
        <v>0</v>
      </c>
      <c r="H2707" s="820" t="b">
        <v>0</v>
      </c>
      <c r="I2707" s="820">
        <v>1</v>
      </c>
      <c r="J2707" s="820">
        <v>1</v>
      </c>
      <c r="K2707" s="820" t="s">
        <v>8454</v>
      </c>
      <c r="L2707" s="822" t="s">
        <v>20399</v>
      </c>
    </row>
    <row r="2708" spans="1:12" x14ac:dyDescent="0.25">
      <c r="A2708" s="822" t="s">
        <v>12642</v>
      </c>
      <c r="B2708" s="824" t="s">
        <v>12516</v>
      </c>
      <c r="C2708" s="820" t="b">
        <v>1</v>
      </c>
      <c r="D2708" s="820" t="b">
        <v>1</v>
      </c>
      <c r="E2708" s="820" t="b">
        <v>0</v>
      </c>
      <c r="F2708" s="820" t="b">
        <v>0</v>
      </c>
      <c r="G2708" s="820" t="b">
        <v>0</v>
      </c>
      <c r="H2708" s="820" t="b">
        <v>0</v>
      </c>
      <c r="I2708" s="820">
        <v>1</v>
      </c>
      <c r="J2708" s="820">
        <v>1</v>
      </c>
      <c r="K2708" s="820" t="s">
        <v>8454</v>
      </c>
      <c r="L2708" s="822" t="s">
        <v>20365</v>
      </c>
    </row>
    <row r="2709" spans="1:12" x14ac:dyDescent="0.25">
      <c r="A2709" s="822" t="s">
        <v>12643</v>
      </c>
      <c r="B2709" s="824" t="s">
        <v>12518</v>
      </c>
      <c r="C2709" s="820" t="b">
        <v>1</v>
      </c>
      <c r="D2709" s="820" t="b">
        <v>1</v>
      </c>
      <c r="E2709" s="820" t="b">
        <v>0</v>
      </c>
      <c r="F2709" s="820" t="b">
        <v>0</v>
      </c>
      <c r="G2709" s="820" t="b">
        <v>0</v>
      </c>
      <c r="H2709" s="820" t="b">
        <v>0</v>
      </c>
      <c r="I2709" s="820">
        <v>1</v>
      </c>
      <c r="J2709" s="820">
        <v>1</v>
      </c>
      <c r="K2709" s="820" t="s">
        <v>8454</v>
      </c>
      <c r="L2709" s="822" t="s">
        <v>20366</v>
      </c>
    </row>
    <row r="2710" spans="1:12" x14ac:dyDescent="0.25">
      <c r="A2710" s="822" t="s">
        <v>12644</v>
      </c>
      <c r="B2710" s="824" t="s">
        <v>12520</v>
      </c>
      <c r="C2710" s="820" t="b">
        <v>1</v>
      </c>
      <c r="D2710" s="820" t="b">
        <v>1</v>
      </c>
      <c r="E2710" s="820" t="b">
        <v>0</v>
      </c>
      <c r="F2710" s="820" t="b">
        <v>0</v>
      </c>
      <c r="G2710" s="820" t="b">
        <v>0</v>
      </c>
      <c r="H2710" s="820" t="b">
        <v>0</v>
      </c>
      <c r="I2710" s="820">
        <v>1</v>
      </c>
      <c r="J2710" s="820">
        <v>1</v>
      </c>
      <c r="K2710" s="820" t="s">
        <v>8454</v>
      </c>
      <c r="L2710" s="822" t="s">
        <v>20367</v>
      </c>
    </row>
    <row r="2711" spans="1:12" x14ac:dyDescent="0.25">
      <c r="A2711" s="822" t="s">
        <v>12645</v>
      </c>
      <c r="B2711" s="824" t="s">
        <v>12522</v>
      </c>
      <c r="C2711" s="820" t="b">
        <v>1</v>
      </c>
      <c r="D2711" s="820" t="b">
        <v>1</v>
      </c>
      <c r="E2711" s="820" t="b">
        <v>0</v>
      </c>
      <c r="F2711" s="820" t="b">
        <v>0</v>
      </c>
      <c r="G2711" s="820" t="b">
        <v>0</v>
      </c>
      <c r="H2711" s="820" t="b">
        <v>0</v>
      </c>
      <c r="I2711" s="820">
        <v>1</v>
      </c>
      <c r="J2711" s="820">
        <v>1</v>
      </c>
      <c r="K2711" s="820" t="s">
        <v>8454</v>
      </c>
      <c r="L2711" s="822" t="s">
        <v>20368</v>
      </c>
    </row>
    <row r="2712" spans="1:12" x14ac:dyDescent="0.25">
      <c r="A2712" s="822" t="s">
        <v>12646</v>
      </c>
      <c r="B2712" s="824" t="s">
        <v>12524</v>
      </c>
      <c r="C2712" s="820" t="b">
        <v>1</v>
      </c>
      <c r="D2712" s="820" t="b">
        <v>1</v>
      </c>
      <c r="E2712" s="820" t="b">
        <v>0</v>
      </c>
      <c r="F2712" s="820" t="b">
        <v>0</v>
      </c>
      <c r="G2712" s="820" t="b">
        <v>0</v>
      </c>
      <c r="H2712" s="820" t="b">
        <v>0</v>
      </c>
      <c r="I2712" s="820">
        <v>1</v>
      </c>
      <c r="J2712" s="820">
        <v>1</v>
      </c>
      <c r="K2712" s="820" t="s">
        <v>8454</v>
      </c>
      <c r="L2712" s="822" t="s">
        <v>20369</v>
      </c>
    </row>
    <row r="2713" spans="1:12" x14ac:dyDescent="0.25">
      <c r="A2713" s="822" t="s">
        <v>12647</v>
      </c>
      <c r="B2713" s="824" t="s">
        <v>12526</v>
      </c>
      <c r="C2713" s="820" t="b">
        <v>1</v>
      </c>
      <c r="D2713" s="820" t="b">
        <v>1</v>
      </c>
      <c r="E2713" s="820" t="b">
        <v>0</v>
      </c>
      <c r="F2713" s="820" t="b">
        <v>0</v>
      </c>
      <c r="G2713" s="820" t="b">
        <v>0</v>
      </c>
      <c r="H2713" s="820" t="b">
        <v>0</v>
      </c>
      <c r="I2713" s="820">
        <v>1</v>
      </c>
      <c r="J2713" s="820">
        <v>1</v>
      </c>
      <c r="K2713" s="820" t="s">
        <v>8454</v>
      </c>
      <c r="L2713" s="822" t="s">
        <v>20370</v>
      </c>
    </row>
    <row r="2714" spans="1:12" x14ac:dyDescent="0.25">
      <c r="A2714" s="822" t="s">
        <v>12648</v>
      </c>
      <c r="B2714" s="824" t="s">
        <v>12528</v>
      </c>
      <c r="C2714" s="820" t="b">
        <v>1</v>
      </c>
      <c r="D2714" s="820" t="b">
        <v>1</v>
      </c>
      <c r="E2714" s="820" t="b">
        <v>0</v>
      </c>
      <c r="F2714" s="820" t="b">
        <v>0</v>
      </c>
      <c r="G2714" s="820" t="b">
        <v>0</v>
      </c>
      <c r="H2714" s="820" t="b">
        <v>0</v>
      </c>
      <c r="I2714" s="820">
        <v>1</v>
      </c>
      <c r="J2714" s="820">
        <v>2</v>
      </c>
      <c r="K2714" s="820" t="s">
        <v>8454</v>
      </c>
      <c r="L2714" s="822" t="s">
        <v>20371</v>
      </c>
    </row>
    <row r="2715" spans="1:12" x14ac:dyDescent="0.25">
      <c r="A2715" s="822" t="s">
        <v>12649</v>
      </c>
      <c r="B2715" s="824" t="s">
        <v>12650</v>
      </c>
      <c r="C2715" s="820" t="b">
        <v>1</v>
      </c>
      <c r="D2715" s="820" t="b">
        <v>1</v>
      </c>
      <c r="E2715" s="820" t="b">
        <v>0</v>
      </c>
      <c r="F2715" s="820" t="b">
        <v>0</v>
      </c>
      <c r="G2715" s="820" t="b">
        <v>0</v>
      </c>
      <c r="H2715" s="820" t="b">
        <v>0</v>
      </c>
      <c r="I2715" s="820">
        <v>1</v>
      </c>
      <c r="J2715" s="820">
        <v>4</v>
      </c>
      <c r="K2715" s="820" t="s">
        <v>8454</v>
      </c>
      <c r="L2715" s="822" t="s">
        <v>20400</v>
      </c>
    </row>
    <row r="2716" spans="1:12" x14ac:dyDescent="0.25">
      <c r="A2716" s="822" t="s">
        <v>12651</v>
      </c>
      <c r="B2716" s="824" t="s">
        <v>12652</v>
      </c>
      <c r="C2716" s="820" t="b">
        <v>1</v>
      </c>
      <c r="D2716" s="820" t="b">
        <v>1</v>
      </c>
      <c r="E2716" s="820" t="b">
        <v>0</v>
      </c>
      <c r="F2716" s="820" t="b">
        <v>0</v>
      </c>
      <c r="G2716" s="820" t="b">
        <v>0</v>
      </c>
      <c r="H2716" s="820" t="b">
        <v>0</v>
      </c>
      <c r="I2716" s="820">
        <v>1</v>
      </c>
      <c r="J2716" s="820">
        <v>4</v>
      </c>
      <c r="K2716" s="820" t="s">
        <v>8454</v>
      </c>
      <c r="L2716" s="822" t="s">
        <v>20401</v>
      </c>
    </row>
    <row r="2717" spans="1:12" x14ac:dyDescent="0.25">
      <c r="A2717" s="822" t="s">
        <v>12653</v>
      </c>
      <c r="B2717" s="824" t="s">
        <v>12516</v>
      </c>
      <c r="C2717" s="820" t="b">
        <v>1</v>
      </c>
      <c r="D2717" s="820" t="b">
        <v>1</v>
      </c>
      <c r="E2717" s="820" t="b">
        <v>0</v>
      </c>
      <c r="F2717" s="820" t="b">
        <v>0</v>
      </c>
      <c r="G2717" s="820" t="b">
        <v>0</v>
      </c>
      <c r="H2717" s="820" t="b">
        <v>0</v>
      </c>
      <c r="I2717" s="820">
        <v>1</v>
      </c>
      <c r="J2717" s="820">
        <v>1</v>
      </c>
      <c r="K2717" s="820" t="s">
        <v>8454</v>
      </c>
      <c r="L2717" s="822" t="s">
        <v>20365</v>
      </c>
    </row>
    <row r="2718" spans="1:12" x14ac:dyDescent="0.25">
      <c r="A2718" s="822" t="s">
        <v>12654</v>
      </c>
      <c r="B2718" s="824" t="s">
        <v>12655</v>
      </c>
      <c r="C2718" s="820" t="b">
        <v>1</v>
      </c>
      <c r="D2718" s="820" t="b">
        <v>1</v>
      </c>
      <c r="E2718" s="820" t="b">
        <v>0</v>
      </c>
      <c r="F2718" s="820" t="b">
        <v>0</v>
      </c>
      <c r="G2718" s="820" t="b">
        <v>0</v>
      </c>
      <c r="H2718" s="820" t="b">
        <v>0</v>
      </c>
      <c r="I2718" s="820">
        <v>1</v>
      </c>
      <c r="J2718" s="820">
        <v>1</v>
      </c>
      <c r="K2718" s="820" t="s">
        <v>8454</v>
      </c>
      <c r="L2718" s="822" t="s">
        <v>20402</v>
      </c>
    </row>
    <row r="2719" spans="1:12" x14ac:dyDescent="0.25">
      <c r="A2719" s="822" t="s">
        <v>12656</v>
      </c>
      <c r="B2719" s="824" t="s">
        <v>12657</v>
      </c>
      <c r="C2719" s="820" t="b">
        <v>1</v>
      </c>
      <c r="D2719" s="820" t="b">
        <v>1</v>
      </c>
      <c r="E2719" s="820" t="b">
        <v>0</v>
      </c>
      <c r="F2719" s="820" t="b">
        <v>0</v>
      </c>
      <c r="G2719" s="820" t="b">
        <v>0</v>
      </c>
      <c r="H2719" s="820" t="b">
        <v>0</v>
      </c>
      <c r="I2719" s="820">
        <v>1</v>
      </c>
      <c r="J2719" s="820">
        <v>1</v>
      </c>
      <c r="K2719" s="820" t="s">
        <v>8454</v>
      </c>
      <c r="L2719" s="822" t="s">
        <v>20403</v>
      </c>
    </row>
    <row r="2720" spans="1:12" x14ac:dyDescent="0.25">
      <c r="A2720" s="822" t="s">
        <v>12658</v>
      </c>
      <c r="B2720" s="824" t="s">
        <v>12494</v>
      </c>
      <c r="C2720" s="820" t="b">
        <v>1</v>
      </c>
      <c r="D2720" s="820" t="b">
        <v>1</v>
      </c>
      <c r="E2720" s="820" t="b">
        <v>0</v>
      </c>
      <c r="F2720" s="820" t="b">
        <v>0</v>
      </c>
      <c r="G2720" s="820" t="b">
        <v>0</v>
      </c>
      <c r="H2720" s="820" t="b">
        <v>0</v>
      </c>
      <c r="I2720" s="820">
        <v>1</v>
      </c>
      <c r="J2720" s="820">
        <v>1</v>
      </c>
      <c r="K2720" s="820" t="s">
        <v>8454</v>
      </c>
      <c r="L2720" s="822" t="s">
        <v>20354</v>
      </c>
    </row>
    <row r="2721" spans="1:12" x14ac:dyDescent="0.25">
      <c r="A2721" s="822" t="s">
        <v>12659</v>
      </c>
      <c r="B2721" s="824" t="s">
        <v>12496</v>
      </c>
      <c r="C2721" s="820" t="b">
        <v>1</v>
      </c>
      <c r="D2721" s="820" t="b">
        <v>1</v>
      </c>
      <c r="E2721" s="820" t="b">
        <v>0</v>
      </c>
      <c r="F2721" s="820" t="b">
        <v>0</v>
      </c>
      <c r="G2721" s="820" t="b">
        <v>0</v>
      </c>
      <c r="H2721" s="820" t="b">
        <v>0</v>
      </c>
      <c r="I2721" s="820">
        <v>1</v>
      </c>
      <c r="J2721" s="820">
        <v>96</v>
      </c>
      <c r="K2721" s="820" t="s">
        <v>8454</v>
      </c>
      <c r="L2721" s="822" t="s">
        <v>20355</v>
      </c>
    </row>
    <row r="2722" spans="1:12" x14ac:dyDescent="0.25">
      <c r="A2722" s="822" t="s">
        <v>12660</v>
      </c>
      <c r="B2722" s="824" t="s">
        <v>12498</v>
      </c>
      <c r="C2722" s="820" t="b">
        <v>1</v>
      </c>
      <c r="D2722" s="820" t="b">
        <v>1</v>
      </c>
      <c r="E2722" s="820" t="b">
        <v>0</v>
      </c>
      <c r="F2722" s="820" t="b">
        <v>0</v>
      </c>
      <c r="G2722" s="820" t="b">
        <v>0</v>
      </c>
      <c r="H2722" s="820" t="b">
        <v>0</v>
      </c>
      <c r="I2722" s="820">
        <v>1</v>
      </c>
      <c r="J2722" s="820">
        <v>16</v>
      </c>
      <c r="K2722" s="820" t="s">
        <v>8454</v>
      </c>
      <c r="L2722" s="822" t="s">
        <v>20356</v>
      </c>
    </row>
    <row r="2723" spans="1:12" x14ac:dyDescent="0.25">
      <c r="A2723" s="822" t="s">
        <v>12661</v>
      </c>
      <c r="B2723" s="824" t="s">
        <v>12500</v>
      </c>
      <c r="C2723" s="820" t="b">
        <v>1</v>
      </c>
      <c r="D2723" s="820" t="b">
        <v>1</v>
      </c>
      <c r="E2723" s="820" t="b">
        <v>0</v>
      </c>
      <c r="F2723" s="820" t="b">
        <v>0</v>
      </c>
      <c r="G2723" s="820" t="b">
        <v>0</v>
      </c>
      <c r="H2723" s="820" t="b">
        <v>0</v>
      </c>
      <c r="I2723" s="820">
        <v>1</v>
      </c>
      <c r="J2723" s="820">
        <v>16</v>
      </c>
      <c r="K2723" s="820" t="s">
        <v>8454</v>
      </c>
      <c r="L2723" s="822" t="s">
        <v>20357</v>
      </c>
    </row>
    <row r="2724" spans="1:12" x14ac:dyDescent="0.25">
      <c r="A2724" s="822" t="s">
        <v>12662</v>
      </c>
      <c r="B2724" s="824" t="s">
        <v>12502</v>
      </c>
      <c r="C2724" s="820" t="b">
        <v>1</v>
      </c>
      <c r="D2724" s="820" t="b">
        <v>1</v>
      </c>
      <c r="E2724" s="820" t="b">
        <v>0</v>
      </c>
      <c r="F2724" s="820" t="b">
        <v>0</v>
      </c>
      <c r="G2724" s="820" t="b">
        <v>0</v>
      </c>
      <c r="H2724" s="820" t="b">
        <v>0</v>
      </c>
      <c r="I2724" s="820">
        <v>1</v>
      </c>
      <c r="J2724" s="820">
        <v>6</v>
      </c>
      <c r="K2724" s="820" t="s">
        <v>8454</v>
      </c>
      <c r="L2724" s="822" t="s">
        <v>20358</v>
      </c>
    </row>
    <row r="2725" spans="1:12" x14ac:dyDescent="0.25">
      <c r="A2725" s="822" t="s">
        <v>12663</v>
      </c>
      <c r="B2725" s="824" t="s">
        <v>12504</v>
      </c>
      <c r="C2725" s="820" t="b">
        <v>1</v>
      </c>
      <c r="D2725" s="820" t="b">
        <v>1</v>
      </c>
      <c r="E2725" s="820" t="b">
        <v>0</v>
      </c>
      <c r="F2725" s="820" t="b">
        <v>0</v>
      </c>
      <c r="G2725" s="820" t="b">
        <v>0</v>
      </c>
      <c r="H2725" s="820" t="b">
        <v>0</v>
      </c>
      <c r="I2725" s="820">
        <v>1</v>
      </c>
      <c r="J2725" s="820">
        <v>6</v>
      </c>
      <c r="K2725" s="820" t="s">
        <v>8454</v>
      </c>
      <c r="L2725" s="822" t="s">
        <v>20359</v>
      </c>
    </row>
    <row r="2726" spans="1:12" x14ac:dyDescent="0.25">
      <c r="A2726" s="822" t="s">
        <v>12664</v>
      </c>
      <c r="B2726" s="824" t="s">
        <v>12506</v>
      </c>
      <c r="C2726" s="820" t="b">
        <v>1</v>
      </c>
      <c r="D2726" s="820" t="b">
        <v>1</v>
      </c>
      <c r="E2726" s="820" t="b">
        <v>0</v>
      </c>
      <c r="F2726" s="820" t="b">
        <v>0</v>
      </c>
      <c r="G2726" s="820" t="b">
        <v>0</v>
      </c>
      <c r="H2726" s="820" t="b">
        <v>0</v>
      </c>
      <c r="I2726" s="820">
        <v>1</v>
      </c>
      <c r="J2726" s="820">
        <v>30</v>
      </c>
      <c r="K2726" s="820" t="s">
        <v>8454</v>
      </c>
      <c r="L2726" s="822" t="s">
        <v>20360</v>
      </c>
    </row>
    <row r="2727" spans="1:12" x14ac:dyDescent="0.25">
      <c r="A2727" s="822" t="s">
        <v>12665</v>
      </c>
      <c r="B2727" s="824" t="s">
        <v>12508</v>
      </c>
      <c r="C2727" s="820" t="b">
        <v>1</v>
      </c>
      <c r="D2727" s="820" t="b">
        <v>1</v>
      </c>
      <c r="E2727" s="820" t="b">
        <v>0</v>
      </c>
      <c r="F2727" s="820" t="b">
        <v>0</v>
      </c>
      <c r="G2727" s="820" t="b">
        <v>0</v>
      </c>
      <c r="H2727" s="820" t="b">
        <v>0</v>
      </c>
      <c r="I2727" s="820">
        <v>1</v>
      </c>
      <c r="J2727" s="820">
        <v>48</v>
      </c>
      <c r="K2727" s="820" t="s">
        <v>8454</v>
      </c>
      <c r="L2727" s="822" t="s">
        <v>20361</v>
      </c>
    </row>
    <row r="2728" spans="1:12" x14ac:dyDescent="0.25">
      <c r="A2728" s="822" t="s">
        <v>12666</v>
      </c>
      <c r="B2728" s="824" t="s">
        <v>12667</v>
      </c>
      <c r="C2728" s="820" t="b">
        <v>1</v>
      </c>
      <c r="D2728" s="820" t="b">
        <v>1</v>
      </c>
      <c r="E2728" s="820" t="b">
        <v>0</v>
      </c>
      <c r="F2728" s="820" t="b">
        <v>0</v>
      </c>
      <c r="G2728" s="820" t="b">
        <v>0</v>
      </c>
      <c r="H2728" s="820" t="b">
        <v>0</v>
      </c>
      <c r="I2728" s="820">
        <v>1</v>
      </c>
      <c r="J2728" s="820">
        <v>6</v>
      </c>
      <c r="K2728" s="820" t="s">
        <v>8454</v>
      </c>
      <c r="L2728" s="822" t="s">
        <v>20404</v>
      </c>
    </row>
    <row r="2729" spans="1:12" x14ac:dyDescent="0.25">
      <c r="A2729" s="822" t="s">
        <v>12668</v>
      </c>
      <c r="B2729" s="824" t="s">
        <v>12669</v>
      </c>
      <c r="C2729" s="820" t="b">
        <v>1</v>
      </c>
      <c r="D2729" s="820" t="b">
        <v>1</v>
      </c>
      <c r="E2729" s="820" t="b">
        <v>0</v>
      </c>
      <c r="F2729" s="820" t="b">
        <v>0</v>
      </c>
      <c r="G2729" s="820" t="b">
        <v>0</v>
      </c>
      <c r="H2729" s="820" t="b">
        <v>0</v>
      </c>
      <c r="I2729" s="820">
        <v>1</v>
      </c>
      <c r="J2729" s="820">
        <v>4</v>
      </c>
      <c r="K2729" s="820" t="s">
        <v>8454</v>
      </c>
      <c r="L2729" s="822" t="s">
        <v>20405</v>
      </c>
    </row>
    <row r="2730" spans="1:12" x14ac:dyDescent="0.25">
      <c r="A2730" s="822" t="s">
        <v>12670</v>
      </c>
      <c r="B2730" s="824" t="s">
        <v>12671</v>
      </c>
      <c r="C2730" s="820" t="b">
        <v>1</v>
      </c>
      <c r="D2730" s="820" t="b">
        <v>1</v>
      </c>
      <c r="E2730" s="820" t="b">
        <v>0</v>
      </c>
      <c r="F2730" s="820" t="b">
        <v>0</v>
      </c>
      <c r="G2730" s="820" t="b">
        <v>0</v>
      </c>
      <c r="H2730" s="820" t="b">
        <v>0</v>
      </c>
      <c r="I2730" s="820">
        <v>1</v>
      </c>
      <c r="J2730" s="820">
        <v>1</v>
      </c>
      <c r="K2730" s="820" t="s">
        <v>8454</v>
      </c>
      <c r="L2730" s="822" t="s">
        <v>20406</v>
      </c>
    </row>
    <row r="2731" spans="1:12" x14ac:dyDescent="0.25">
      <c r="A2731" s="822" t="s">
        <v>12672</v>
      </c>
      <c r="B2731" s="824" t="s">
        <v>12516</v>
      </c>
      <c r="C2731" s="820" t="b">
        <v>1</v>
      </c>
      <c r="D2731" s="820" t="b">
        <v>1</v>
      </c>
      <c r="E2731" s="820" t="b">
        <v>0</v>
      </c>
      <c r="F2731" s="820" t="b">
        <v>0</v>
      </c>
      <c r="G2731" s="820" t="b">
        <v>0</v>
      </c>
      <c r="H2731" s="820" t="b">
        <v>0</v>
      </c>
      <c r="I2731" s="820">
        <v>1</v>
      </c>
      <c r="J2731" s="820">
        <v>1</v>
      </c>
      <c r="K2731" s="820" t="s">
        <v>8454</v>
      </c>
      <c r="L2731" s="822" t="s">
        <v>20365</v>
      </c>
    </row>
    <row r="2732" spans="1:12" x14ac:dyDescent="0.25">
      <c r="A2732" s="822" t="s">
        <v>12673</v>
      </c>
      <c r="B2732" s="824" t="s">
        <v>12518</v>
      </c>
      <c r="C2732" s="820" t="b">
        <v>1</v>
      </c>
      <c r="D2732" s="820" t="b">
        <v>1</v>
      </c>
      <c r="E2732" s="820" t="b">
        <v>0</v>
      </c>
      <c r="F2732" s="820" t="b">
        <v>0</v>
      </c>
      <c r="G2732" s="820" t="b">
        <v>0</v>
      </c>
      <c r="H2732" s="820" t="b">
        <v>0</v>
      </c>
      <c r="I2732" s="820">
        <v>1</v>
      </c>
      <c r="J2732" s="820">
        <v>1</v>
      </c>
      <c r="K2732" s="820" t="s">
        <v>8454</v>
      </c>
      <c r="L2732" s="822" t="s">
        <v>20366</v>
      </c>
    </row>
    <row r="2733" spans="1:12" x14ac:dyDescent="0.25">
      <c r="A2733" s="822" t="s">
        <v>12674</v>
      </c>
      <c r="B2733" s="824" t="s">
        <v>12520</v>
      </c>
      <c r="C2733" s="820" t="b">
        <v>1</v>
      </c>
      <c r="D2733" s="820" t="b">
        <v>1</v>
      </c>
      <c r="E2733" s="820" t="b">
        <v>0</v>
      </c>
      <c r="F2733" s="820" t="b">
        <v>0</v>
      </c>
      <c r="G2733" s="820" t="b">
        <v>0</v>
      </c>
      <c r="H2733" s="820" t="b">
        <v>0</v>
      </c>
      <c r="I2733" s="820">
        <v>1</v>
      </c>
      <c r="J2733" s="820">
        <v>1</v>
      </c>
      <c r="K2733" s="820" t="s">
        <v>8454</v>
      </c>
      <c r="L2733" s="822" t="s">
        <v>20367</v>
      </c>
    </row>
    <row r="2734" spans="1:12" x14ac:dyDescent="0.25">
      <c r="A2734" s="822" t="s">
        <v>12675</v>
      </c>
      <c r="B2734" s="824" t="s">
        <v>12522</v>
      </c>
      <c r="C2734" s="820" t="b">
        <v>1</v>
      </c>
      <c r="D2734" s="820" t="b">
        <v>1</v>
      </c>
      <c r="E2734" s="820" t="b">
        <v>0</v>
      </c>
      <c r="F2734" s="820" t="b">
        <v>0</v>
      </c>
      <c r="G2734" s="820" t="b">
        <v>0</v>
      </c>
      <c r="H2734" s="820" t="b">
        <v>0</v>
      </c>
      <c r="I2734" s="820">
        <v>1</v>
      </c>
      <c r="J2734" s="820">
        <v>1</v>
      </c>
      <c r="K2734" s="820" t="s">
        <v>8454</v>
      </c>
      <c r="L2734" s="822" t="s">
        <v>20368</v>
      </c>
    </row>
    <row r="2735" spans="1:12" x14ac:dyDescent="0.25">
      <c r="A2735" s="822" t="s">
        <v>12676</v>
      </c>
      <c r="B2735" s="824" t="s">
        <v>12524</v>
      </c>
      <c r="C2735" s="820" t="b">
        <v>1</v>
      </c>
      <c r="D2735" s="820" t="b">
        <v>1</v>
      </c>
      <c r="E2735" s="820" t="b">
        <v>0</v>
      </c>
      <c r="F2735" s="820" t="b">
        <v>0</v>
      </c>
      <c r="G2735" s="820" t="b">
        <v>0</v>
      </c>
      <c r="H2735" s="820" t="b">
        <v>0</v>
      </c>
      <c r="I2735" s="820">
        <v>1</v>
      </c>
      <c r="J2735" s="820">
        <v>1</v>
      </c>
      <c r="K2735" s="820" t="s">
        <v>8454</v>
      </c>
      <c r="L2735" s="822" t="s">
        <v>20369</v>
      </c>
    </row>
    <row r="2736" spans="1:12" x14ac:dyDescent="0.25">
      <c r="A2736" s="822" t="s">
        <v>12677</v>
      </c>
      <c r="B2736" s="824" t="s">
        <v>12526</v>
      </c>
      <c r="C2736" s="820" t="b">
        <v>1</v>
      </c>
      <c r="D2736" s="820" t="b">
        <v>1</v>
      </c>
      <c r="E2736" s="820" t="b">
        <v>0</v>
      </c>
      <c r="F2736" s="820" t="b">
        <v>0</v>
      </c>
      <c r="G2736" s="820" t="b">
        <v>0</v>
      </c>
      <c r="H2736" s="820" t="b">
        <v>0</v>
      </c>
      <c r="I2736" s="820">
        <v>1</v>
      </c>
      <c r="J2736" s="820">
        <v>1</v>
      </c>
      <c r="K2736" s="820" t="s">
        <v>8454</v>
      </c>
      <c r="L2736" s="822" t="s">
        <v>20370</v>
      </c>
    </row>
    <row r="2737" spans="1:12" x14ac:dyDescent="0.25">
      <c r="A2737" s="822" t="s">
        <v>12678</v>
      </c>
      <c r="B2737" s="824" t="s">
        <v>12528</v>
      </c>
      <c r="C2737" s="820" t="b">
        <v>1</v>
      </c>
      <c r="D2737" s="820" t="b">
        <v>1</v>
      </c>
      <c r="E2737" s="820" t="b">
        <v>0</v>
      </c>
      <c r="F2737" s="820" t="b">
        <v>0</v>
      </c>
      <c r="G2737" s="820" t="b">
        <v>0</v>
      </c>
      <c r="H2737" s="820" t="b">
        <v>0</v>
      </c>
      <c r="I2737" s="820">
        <v>1</v>
      </c>
      <c r="J2737" s="820">
        <v>2</v>
      </c>
      <c r="K2737" s="820" t="s">
        <v>8454</v>
      </c>
      <c r="L2737" s="822" t="s">
        <v>20371</v>
      </c>
    </row>
    <row r="2738" spans="1:12" x14ac:dyDescent="0.25">
      <c r="A2738" s="822" t="s">
        <v>12679</v>
      </c>
      <c r="B2738" s="824" t="s">
        <v>12680</v>
      </c>
      <c r="C2738" s="820" t="b">
        <v>1</v>
      </c>
      <c r="D2738" s="820" t="b">
        <v>1</v>
      </c>
      <c r="E2738" s="820" t="b">
        <v>0</v>
      </c>
      <c r="F2738" s="820" t="b">
        <v>0</v>
      </c>
      <c r="G2738" s="820" t="b">
        <v>0</v>
      </c>
      <c r="H2738" s="820" t="b">
        <v>0</v>
      </c>
      <c r="I2738" s="820">
        <v>1</v>
      </c>
      <c r="J2738" s="820">
        <v>5</v>
      </c>
      <c r="K2738" s="820" t="s">
        <v>8454</v>
      </c>
      <c r="L2738" s="822" t="s">
        <v>20407</v>
      </c>
    </row>
    <row r="2739" spans="1:12" x14ac:dyDescent="0.25">
      <c r="A2739" s="822" t="s">
        <v>12681</v>
      </c>
      <c r="B2739" s="824" t="s">
        <v>12682</v>
      </c>
      <c r="C2739" s="820" t="b">
        <v>1</v>
      </c>
      <c r="D2739" s="820" t="b">
        <v>1</v>
      </c>
      <c r="E2739" s="820" t="b">
        <v>0</v>
      </c>
      <c r="F2739" s="820" t="b">
        <v>0</v>
      </c>
      <c r="G2739" s="820" t="b">
        <v>0</v>
      </c>
      <c r="H2739" s="820" t="b">
        <v>0</v>
      </c>
      <c r="I2739" s="820">
        <v>1</v>
      </c>
      <c r="J2739" s="820">
        <v>4</v>
      </c>
      <c r="K2739" s="820" t="s">
        <v>8454</v>
      </c>
      <c r="L2739" s="822" t="s">
        <v>20408</v>
      </c>
    </row>
    <row r="2740" spans="1:12" x14ac:dyDescent="0.25">
      <c r="A2740" s="822" t="s">
        <v>12683</v>
      </c>
      <c r="B2740" s="824" t="s">
        <v>12516</v>
      </c>
      <c r="C2740" s="820" t="b">
        <v>1</v>
      </c>
      <c r="D2740" s="820" t="b">
        <v>1</v>
      </c>
      <c r="E2740" s="820" t="b">
        <v>0</v>
      </c>
      <c r="F2740" s="820" t="b">
        <v>0</v>
      </c>
      <c r="G2740" s="820" t="b">
        <v>0</v>
      </c>
      <c r="H2740" s="820" t="b">
        <v>0</v>
      </c>
      <c r="I2740" s="820">
        <v>1</v>
      </c>
      <c r="J2740" s="820">
        <v>1</v>
      </c>
      <c r="K2740" s="820" t="s">
        <v>8454</v>
      </c>
      <c r="L2740" s="822" t="s">
        <v>20365</v>
      </c>
    </row>
    <row r="2741" spans="1:12" x14ac:dyDescent="0.25">
      <c r="A2741" s="822" t="s">
        <v>12684</v>
      </c>
      <c r="B2741" s="824" t="s">
        <v>12685</v>
      </c>
      <c r="C2741" s="820" t="b">
        <v>1</v>
      </c>
      <c r="D2741" s="820" t="b">
        <v>1</v>
      </c>
      <c r="E2741" s="820" t="b">
        <v>0</v>
      </c>
      <c r="F2741" s="820" t="b">
        <v>0</v>
      </c>
      <c r="G2741" s="820" t="b">
        <v>0</v>
      </c>
      <c r="H2741" s="820" t="b">
        <v>0</v>
      </c>
      <c r="I2741" s="820">
        <v>1</v>
      </c>
      <c r="J2741" s="820">
        <v>1</v>
      </c>
      <c r="K2741" s="820" t="s">
        <v>8454</v>
      </c>
      <c r="L2741" s="822" t="s">
        <v>20409</v>
      </c>
    </row>
    <row r="2742" spans="1:12" x14ac:dyDescent="0.25">
      <c r="A2742" s="822" t="s">
        <v>12686</v>
      </c>
      <c r="B2742" s="824" t="s">
        <v>12687</v>
      </c>
      <c r="C2742" s="820" t="b">
        <v>1</v>
      </c>
      <c r="D2742" s="820" t="b">
        <v>1</v>
      </c>
      <c r="E2742" s="820" t="b">
        <v>0</v>
      </c>
      <c r="F2742" s="820" t="b">
        <v>0</v>
      </c>
      <c r="G2742" s="820" t="b">
        <v>0</v>
      </c>
      <c r="H2742" s="820" t="b">
        <v>0</v>
      </c>
      <c r="I2742" s="820">
        <v>1</v>
      </c>
      <c r="J2742" s="820">
        <v>1</v>
      </c>
      <c r="K2742" s="820" t="s">
        <v>8454</v>
      </c>
      <c r="L2742" s="822" t="s">
        <v>20410</v>
      </c>
    </row>
    <row r="2743" spans="1:12" x14ac:dyDescent="0.25">
      <c r="A2743" s="822" t="s">
        <v>12688</v>
      </c>
      <c r="B2743" s="824" t="s">
        <v>12689</v>
      </c>
      <c r="C2743" s="820" t="b">
        <v>1</v>
      </c>
      <c r="D2743" s="820" t="b">
        <v>1</v>
      </c>
      <c r="E2743" s="820" t="b">
        <v>0</v>
      </c>
      <c r="F2743" s="820" t="b">
        <v>0</v>
      </c>
      <c r="G2743" s="820" t="b">
        <v>0</v>
      </c>
      <c r="H2743" s="820" t="b">
        <v>0</v>
      </c>
      <c r="I2743" s="820">
        <v>1</v>
      </c>
      <c r="J2743" s="820">
        <v>1</v>
      </c>
      <c r="K2743" s="820" t="s">
        <v>8454</v>
      </c>
      <c r="L2743" s="822" t="s">
        <v>20411</v>
      </c>
    </row>
    <row r="2744" spans="1:12" x14ac:dyDescent="0.25">
      <c r="A2744" s="822" t="s">
        <v>12690</v>
      </c>
      <c r="B2744" s="824" t="s">
        <v>12691</v>
      </c>
      <c r="C2744" s="820" t="b">
        <v>1</v>
      </c>
      <c r="D2744" s="820" t="b">
        <v>1</v>
      </c>
      <c r="E2744" s="820" t="b">
        <v>0</v>
      </c>
      <c r="F2744" s="820" t="b">
        <v>0</v>
      </c>
      <c r="G2744" s="820" t="b">
        <v>0</v>
      </c>
      <c r="H2744" s="820" t="b">
        <v>0</v>
      </c>
      <c r="I2744" s="820">
        <v>1</v>
      </c>
      <c r="J2744" s="820">
        <v>84</v>
      </c>
      <c r="K2744" s="820" t="s">
        <v>8454</v>
      </c>
      <c r="L2744" s="822" t="s">
        <v>20412</v>
      </c>
    </row>
    <row r="2745" spans="1:12" x14ac:dyDescent="0.25">
      <c r="A2745" s="822" t="s">
        <v>12692</v>
      </c>
      <c r="B2745" s="824" t="s">
        <v>12693</v>
      </c>
      <c r="C2745" s="820" t="b">
        <v>1</v>
      </c>
      <c r="D2745" s="820" t="b">
        <v>1</v>
      </c>
      <c r="E2745" s="820" t="b">
        <v>0</v>
      </c>
      <c r="F2745" s="820" t="b">
        <v>0</v>
      </c>
      <c r="G2745" s="820" t="b">
        <v>0</v>
      </c>
      <c r="H2745" s="820" t="b">
        <v>0</v>
      </c>
      <c r="I2745" s="820">
        <v>1</v>
      </c>
      <c r="J2745" s="820">
        <v>12</v>
      </c>
      <c r="K2745" s="820" t="s">
        <v>8454</v>
      </c>
      <c r="L2745" s="822" t="s">
        <v>20413</v>
      </c>
    </row>
    <row r="2746" spans="1:12" x14ac:dyDescent="0.25">
      <c r="A2746" s="822" t="s">
        <v>12694</v>
      </c>
      <c r="B2746" s="824" t="s">
        <v>12695</v>
      </c>
      <c r="C2746" s="820" t="b">
        <v>1</v>
      </c>
      <c r="D2746" s="820" t="b">
        <v>1</v>
      </c>
      <c r="E2746" s="820" t="b">
        <v>0</v>
      </c>
      <c r="F2746" s="820" t="b">
        <v>0</v>
      </c>
      <c r="G2746" s="820" t="b">
        <v>0</v>
      </c>
      <c r="H2746" s="820" t="b">
        <v>0</v>
      </c>
      <c r="I2746" s="820">
        <v>1</v>
      </c>
      <c r="J2746" s="820">
        <v>12</v>
      </c>
      <c r="K2746" s="820" t="s">
        <v>8454</v>
      </c>
      <c r="L2746" s="822" t="s">
        <v>20414</v>
      </c>
    </row>
    <row r="2747" spans="1:12" x14ac:dyDescent="0.25">
      <c r="A2747" s="822" t="s">
        <v>12696</v>
      </c>
      <c r="B2747" s="824" t="s">
        <v>12697</v>
      </c>
      <c r="C2747" s="820" t="b">
        <v>1</v>
      </c>
      <c r="D2747" s="820" t="b">
        <v>1</v>
      </c>
      <c r="E2747" s="820" t="b">
        <v>0</v>
      </c>
      <c r="F2747" s="820" t="b">
        <v>0</v>
      </c>
      <c r="G2747" s="820" t="b">
        <v>0</v>
      </c>
      <c r="H2747" s="820" t="b">
        <v>0</v>
      </c>
      <c r="I2747" s="820">
        <v>1</v>
      </c>
      <c r="J2747" s="820">
        <v>14</v>
      </c>
      <c r="K2747" s="820" t="s">
        <v>8454</v>
      </c>
      <c r="L2747" s="822" t="s">
        <v>20415</v>
      </c>
    </row>
    <row r="2748" spans="1:12" x14ac:dyDescent="0.25">
      <c r="A2748" s="822" t="s">
        <v>12698</v>
      </c>
      <c r="B2748" s="824" t="s">
        <v>12699</v>
      </c>
      <c r="C2748" s="820" t="b">
        <v>1</v>
      </c>
      <c r="D2748" s="820" t="b">
        <v>1</v>
      </c>
      <c r="E2748" s="820" t="b">
        <v>0</v>
      </c>
      <c r="F2748" s="820" t="b">
        <v>0</v>
      </c>
      <c r="G2748" s="820" t="b">
        <v>0</v>
      </c>
      <c r="H2748" s="820" t="b">
        <v>0</v>
      </c>
      <c r="I2748" s="820">
        <v>1</v>
      </c>
      <c r="J2748" s="820">
        <v>7</v>
      </c>
      <c r="K2748" s="820" t="s">
        <v>8454</v>
      </c>
      <c r="L2748" s="822" t="s">
        <v>20416</v>
      </c>
    </row>
    <row r="2749" spans="1:12" x14ac:dyDescent="0.25">
      <c r="A2749" s="822" t="s">
        <v>12700</v>
      </c>
      <c r="B2749" s="824" t="s">
        <v>12701</v>
      </c>
      <c r="C2749" s="820" t="b">
        <v>1</v>
      </c>
      <c r="D2749" s="820" t="b">
        <v>1</v>
      </c>
      <c r="E2749" s="820" t="b">
        <v>0</v>
      </c>
      <c r="F2749" s="820" t="b">
        <v>0</v>
      </c>
      <c r="G2749" s="820" t="b">
        <v>0</v>
      </c>
      <c r="H2749" s="820" t="b">
        <v>0</v>
      </c>
      <c r="I2749" s="820">
        <v>1</v>
      </c>
      <c r="J2749" s="820">
        <v>49</v>
      </c>
      <c r="K2749" s="820" t="s">
        <v>8454</v>
      </c>
      <c r="L2749" s="822" t="s">
        <v>20417</v>
      </c>
    </row>
    <row r="2750" spans="1:12" x14ac:dyDescent="0.25">
      <c r="A2750" s="822" t="s">
        <v>12702</v>
      </c>
      <c r="B2750" s="824" t="s">
        <v>12703</v>
      </c>
      <c r="C2750" s="820" t="b">
        <v>1</v>
      </c>
      <c r="D2750" s="820" t="b">
        <v>1</v>
      </c>
      <c r="E2750" s="820" t="b">
        <v>0</v>
      </c>
      <c r="F2750" s="820" t="b">
        <v>0</v>
      </c>
      <c r="G2750" s="820" t="b">
        <v>0</v>
      </c>
      <c r="H2750" s="820" t="b">
        <v>0</v>
      </c>
      <c r="I2750" s="820">
        <v>1</v>
      </c>
      <c r="J2750" s="820">
        <v>24</v>
      </c>
      <c r="K2750" s="820" t="s">
        <v>8454</v>
      </c>
      <c r="L2750" s="822" t="s">
        <v>20418</v>
      </c>
    </row>
    <row r="2751" spans="1:12" x14ac:dyDescent="0.25">
      <c r="A2751" s="822" t="s">
        <v>12704</v>
      </c>
      <c r="B2751" s="824" t="s">
        <v>12705</v>
      </c>
      <c r="C2751" s="820" t="b">
        <v>1</v>
      </c>
      <c r="D2751" s="820" t="b">
        <v>1</v>
      </c>
      <c r="E2751" s="820" t="b">
        <v>0</v>
      </c>
      <c r="F2751" s="820" t="b">
        <v>0</v>
      </c>
      <c r="G2751" s="820" t="b">
        <v>0</v>
      </c>
      <c r="H2751" s="820" t="b">
        <v>0</v>
      </c>
      <c r="I2751" s="820">
        <v>1</v>
      </c>
      <c r="J2751" s="820">
        <v>5</v>
      </c>
      <c r="K2751" s="820" t="s">
        <v>8454</v>
      </c>
      <c r="L2751" s="822" t="s">
        <v>20419</v>
      </c>
    </row>
    <row r="2752" spans="1:12" x14ac:dyDescent="0.25">
      <c r="A2752" s="822" t="s">
        <v>12706</v>
      </c>
      <c r="B2752" s="824" t="s">
        <v>12707</v>
      </c>
      <c r="C2752" s="820" t="b">
        <v>1</v>
      </c>
      <c r="D2752" s="820" t="b">
        <v>1</v>
      </c>
      <c r="E2752" s="820" t="b">
        <v>0</v>
      </c>
      <c r="F2752" s="820" t="b">
        <v>0</v>
      </c>
      <c r="G2752" s="820" t="b">
        <v>0</v>
      </c>
      <c r="H2752" s="820" t="b">
        <v>0</v>
      </c>
      <c r="I2752" s="820">
        <v>1</v>
      </c>
      <c r="J2752" s="820">
        <v>4</v>
      </c>
      <c r="K2752" s="820" t="s">
        <v>8454</v>
      </c>
      <c r="L2752" s="822" t="s">
        <v>20420</v>
      </c>
    </row>
    <row r="2753" spans="1:12" x14ac:dyDescent="0.25">
      <c r="A2753" s="822" t="s">
        <v>12708</v>
      </c>
      <c r="B2753" s="824" t="s">
        <v>12709</v>
      </c>
      <c r="C2753" s="820" t="b">
        <v>1</v>
      </c>
      <c r="D2753" s="820" t="b">
        <v>1</v>
      </c>
      <c r="E2753" s="820" t="b">
        <v>0</v>
      </c>
      <c r="F2753" s="820" t="b">
        <v>0</v>
      </c>
      <c r="G2753" s="820" t="b">
        <v>0</v>
      </c>
      <c r="H2753" s="820" t="b">
        <v>0</v>
      </c>
      <c r="I2753" s="820">
        <v>1</v>
      </c>
      <c r="J2753" s="820">
        <v>1</v>
      </c>
      <c r="K2753" s="820" t="s">
        <v>8454</v>
      </c>
      <c r="L2753" s="822" t="s">
        <v>20421</v>
      </c>
    </row>
    <row r="2754" spans="1:12" x14ac:dyDescent="0.25">
      <c r="A2754" s="822" t="s">
        <v>12710</v>
      </c>
      <c r="B2754" s="824" t="s">
        <v>12711</v>
      </c>
      <c r="C2754" s="820" t="b">
        <v>1</v>
      </c>
      <c r="D2754" s="820" t="b">
        <v>1</v>
      </c>
      <c r="E2754" s="820" t="b">
        <v>0</v>
      </c>
      <c r="F2754" s="820" t="b">
        <v>0</v>
      </c>
      <c r="G2754" s="820" t="b">
        <v>0</v>
      </c>
      <c r="H2754" s="820" t="b">
        <v>0</v>
      </c>
      <c r="I2754" s="820">
        <v>1</v>
      </c>
      <c r="J2754" s="820">
        <v>1</v>
      </c>
      <c r="K2754" s="820" t="s">
        <v>8454</v>
      </c>
      <c r="L2754" s="822" t="s">
        <v>20422</v>
      </c>
    </row>
    <row r="2755" spans="1:12" x14ac:dyDescent="0.25">
      <c r="A2755" s="822" t="s">
        <v>12712</v>
      </c>
      <c r="B2755" s="824" t="s">
        <v>12713</v>
      </c>
      <c r="C2755" s="820" t="b">
        <v>1</v>
      </c>
      <c r="D2755" s="820" t="b">
        <v>1</v>
      </c>
      <c r="E2755" s="820" t="b">
        <v>0</v>
      </c>
      <c r="F2755" s="820" t="b">
        <v>0</v>
      </c>
      <c r="G2755" s="820" t="b">
        <v>0</v>
      </c>
      <c r="H2755" s="820" t="b">
        <v>0</v>
      </c>
      <c r="I2755" s="820">
        <v>1</v>
      </c>
      <c r="J2755" s="820">
        <v>1</v>
      </c>
      <c r="K2755" s="820" t="s">
        <v>8454</v>
      </c>
      <c r="L2755" s="822" t="s">
        <v>20423</v>
      </c>
    </row>
    <row r="2756" spans="1:12" x14ac:dyDescent="0.25">
      <c r="A2756" s="822" t="s">
        <v>12714</v>
      </c>
      <c r="B2756" s="824" t="s">
        <v>12715</v>
      </c>
      <c r="C2756" s="820" t="b">
        <v>1</v>
      </c>
      <c r="D2756" s="820" t="b">
        <v>1</v>
      </c>
      <c r="E2756" s="820" t="b">
        <v>0</v>
      </c>
      <c r="F2756" s="820" t="b">
        <v>0</v>
      </c>
      <c r="G2756" s="820" t="b">
        <v>0</v>
      </c>
      <c r="H2756" s="820" t="b">
        <v>0</v>
      </c>
      <c r="I2756" s="820">
        <v>1</v>
      </c>
      <c r="J2756" s="820">
        <v>1</v>
      </c>
      <c r="K2756" s="820" t="s">
        <v>8454</v>
      </c>
      <c r="L2756" s="822" t="s">
        <v>20424</v>
      </c>
    </row>
    <row r="2757" spans="1:12" x14ac:dyDescent="0.25">
      <c r="A2757" s="822" t="s">
        <v>12716</v>
      </c>
      <c r="B2757" s="824" t="s">
        <v>12717</v>
      </c>
      <c r="C2757" s="820" t="b">
        <v>1</v>
      </c>
      <c r="D2757" s="820" t="b">
        <v>1</v>
      </c>
      <c r="E2757" s="820" t="b">
        <v>0</v>
      </c>
      <c r="F2757" s="820" t="b">
        <v>0</v>
      </c>
      <c r="G2757" s="820" t="b">
        <v>0</v>
      </c>
      <c r="H2757" s="820" t="b">
        <v>0</v>
      </c>
      <c r="I2757" s="820">
        <v>1</v>
      </c>
      <c r="J2757" s="820">
        <v>1</v>
      </c>
      <c r="K2757" s="820" t="s">
        <v>8454</v>
      </c>
      <c r="L2757" s="822" t="s">
        <v>20425</v>
      </c>
    </row>
    <row r="2758" spans="1:12" x14ac:dyDescent="0.25">
      <c r="A2758" s="822" t="s">
        <v>12718</v>
      </c>
      <c r="B2758" s="824" t="s">
        <v>12719</v>
      </c>
      <c r="C2758" s="820" t="b">
        <v>1</v>
      </c>
      <c r="D2758" s="820" t="b">
        <v>1</v>
      </c>
      <c r="E2758" s="820" t="b">
        <v>0</v>
      </c>
      <c r="F2758" s="820" t="b">
        <v>0</v>
      </c>
      <c r="G2758" s="820" t="b">
        <v>0</v>
      </c>
      <c r="H2758" s="820" t="b">
        <v>0</v>
      </c>
      <c r="I2758" s="820">
        <v>1</v>
      </c>
      <c r="J2758" s="820">
        <v>1</v>
      </c>
      <c r="K2758" s="820" t="s">
        <v>8454</v>
      </c>
      <c r="L2758" s="822" t="s">
        <v>20426</v>
      </c>
    </row>
    <row r="2759" spans="1:12" x14ac:dyDescent="0.25">
      <c r="A2759" s="822" t="s">
        <v>12720</v>
      </c>
      <c r="B2759" s="824" t="s">
        <v>12721</v>
      </c>
      <c r="C2759" s="820" t="b">
        <v>1</v>
      </c>
      <c r="D2759" s="820" t="b">
        <v>1</v>
      </c>
      <c r="E2759" s="820" t="b">
        <v>0</v>
      </c>
      <c r="F2759" s="820" t="b">
        <v>0</v>
      </c>
      <c r="G2759" s="820" t="b">
        <v>0</v>
      </c>
      <c r="H2759" s="820" t="b">
        <v>0</v>
      </c>
      <c r="I2759" s="820">
        <v>1</v>
      </c>
      <c r="J2759" s="820">
        <v>1</v>
      </c>
      <c r="K2759" s="820" t="s">
        <v>8454</v>
      </c>
      <c r="L2759" s="822" t="s">
        <v>20427</v>
      </c>
    </row>
    <row r="2760" spans="1:12" x14ac:dyDescent="0.25">
      <c r="A2760" s="822" t="s">
        <v>12722</v>
      </c>
      <c r="B2760" s="824" t="s">
        <v>12723</v>
      </c>
      <c r="C2760" s="820" t="b">
        <v>1</v>
      </c>
      <c r="D2760" s="820" t="b">
        <v>1</v>
      </c>
      <c r="E2760" s="820" t="b">
        <v>0</v>
      </c>
      <c r="F2760" s="820" t="b">
        <v>0</v>
      </c>
      <c r="G2760" s="820" t="b">
        <v>0</v>
      </c>
      <c r="H2760" s="820" t="b">
        <v>0</v>
      </c>
      <c r="I2760" s="820">
        <v>1</v>
      </c>
      <c r="J2760" s="820">
        <v>1</v>
      </c>
      <c r="K2760" s="820" t="s">
        <v>8454</v>
      </c>
      <c r="L2760" s="822" t="s">
        <v>20428</v>
      </c>
    </row>
    <row r="2761" spans="1:12" x14ac:dyDescent="0.25">
      <c r="A2761" s="822" t="s">
        <v>12724</v>
      </c>
      <c r="B2761" s="824" t="s">
        <v>12725</v>
      </c>
      <c r="C2761" s="820" t="b">
        <v>1</v>
      </c>
      <c r="D2761" s="820" t="b">
        <v>1</v>
      </c>
      <c r="E2761" s="820" t="b">
        <v>0</v>
      </c>
      <c r="F2761" s="820" t="b">
        <v>0</v>
      </c>
      <c r="G2761" s="820" t="b">
        <v>0</v>
      </c>
      <c r="H2761" s="820" t="b">
        <v>0</v>
      </c>
      <c r="I2761" s="820">
        <v>1</v>
      </c>
      <c r="J2761" s="820">
        <v>4</v>
      </c>
      <c r="K2761" s="820" t="s">
        <v>8454</v>
      </c>
      <c r="L2761" s="822" t="s">
        <v>20429</v>
      </c>
    </row>
    <row r="2762" spans="1:12" x14ac:dyDescent="0.25">
      <c r="A2762" s="822" t="s">
        <v>12726</v>
      </c>
      <c r="B2762" s="824" t="s">
        <v>12727</v>
      </c>
      <c r="C2762" s="820" t="b">
        <v>1</v>
      </c>
      <c r="D2762" s="820" t="b">
        <v>1</v>
      </c>
      <c r="E2762" s="820" t="b">
        <v>0</v>
      </c>
      <c r="F2762" s="820" t="b">
        <v>0</v>
      </c>
      <c r="G2762" s="820" t="b">
        <v>0</v>
      </c>
      <c r="H2762" s="820" t="b">
        <v>0</v>
      </c>
      <c r="I2762" s="820">
        <v>1</v>
      </c>
      <c r="J2762" s="820">
        <v>3</v>
      </c>
      <c r="K2762" s="820" t="s">
        <v>8454</v>
      </c>
      <c r="L2762" s="822" t="s">
        <v>20430</v>
      </c>
    </row>
    <row r="2763" spans="1:12" x14ac:dyDescent="0.25">
      <c r="A2763" s="822" t="s">
        <v>12728</v>
      </c>
      <c r="B2763" s="824" t="s">
        <v>12729</v>
      </c>
      <c r="C2763" s="820" t="b">
        <v>1</v>
      </c>
      <c r="D2763" s="820" t="b">
        <v>1</v>
      </c>
      <c r="E2763" s="820" t="b">
        <v>0</v>
      </c>
      <c r="F2763" s="820" t="b">
        <v>0</v>
      </c>
      <c r="G2763" s="820" t="b">
        <v>0</v>
      </c>
      <c r="H2763" s="820" t="b">
        <v>0</v>
      </c>
      <c r="I2763" s="820">
        <v>1</v>
      </c>
      <c r="J2763" s="820">
        <v>4</v>
      </c>
      <c r="K2763" s="820" t="s">
        <v>8454</v>
      </c>
      <c r="L2763" s="822" t="s">
        <v>20431</v>
      </c>
    </row>
    <row r="2764" spans="1:12" x14ac:dyDescent="0.25">
      <c r="A2764" s="822" t="s">
        <v>12730</v>
      </c>
      <c r="B2764" s="824" t="s">
        <v>12731</v>
      </c>
      <c r="C2764" s="820" t="b">
        <v>1</v>
      </c>
      <c r="D2764" s="820" t="b">
        <v>1</v>
      </c>
      <c r="E2764" s="820" t="b">
        <v>0</v>
      </c>
      <c r="F2764" s="820" t="b">
        <v>0</v>
      </c>
      <c r="G2764" s="820" t="b">
        <v>0</v>
      </c>
      <c r="H2764" s="820" t="b">
        <v>0</v>
      </c>
      <c r="I2764" s="820">
        <v>1</v>
      </c>
      <c r="J2764" s="820">
        <v>1</v>
      </c>
      <c r="K2764" s="820" t="s">
        <v>8454</v>
      </c>
      <c r="L2764" s="822" t="s">
        <v>20432</v>
      </c>
    </row>
    <row r="2765" spans="1:12" x14ac:dyDescent="0.25">
      <c r="A2765" s="822" t="s">
        <v>12732</v>
      </c>
      <c r="B2765" s="824" t="s">
        <v>12733</v>
      </c>
      <c r="C2765" s="820" t="b">
        <v>1</v>
      </c>
      <c r="D2765" s="820" t="b">
        <v>1</v>
      </c>
      <c r="E2765" s="820" t="b">
        <v>0</v>
      </c>
      <c r="F2765" s="820" t="b">
        <v>0</v>
      </c>
      <c r="G2765" s="820" t="b">
        <v>0</v>
      </c>
      <c r="H2765" s="820" t="b">
        <v>0</v>
      </c>
      <c r="I2765" s="820">
        <v>1</v>
      </c>
      <c r="J2765" s="820">
        <v>1</v>
      </c>
      <c r="K2765" s="820" t="s">
        <v>8454</v>
      </c>
      <c r="L2765" s="822" t="s">
        <v>20433</v>
      </c>
    </row>
    <row r="2766" spans="1:12" x14ac:dyDescent="0.25">
      <c r="A2766" s="822" t="s">
        <v>12734</v>
      </c>
      <c r="B2766" s="824" t="s">
        <v>12735</v>
      </c>
      <c r="C2766" s="820" t="b">
        <v>1</v>
      </c>
      <c r="D2766" s="820" t="b">
        <v>1</v>
      </c>
      <c r="E2766" s="820" t="b">
        <v>0</v>
      </c>
      <c r="F2766" s="820" t="b">
        <v>0</v>
      </c>
      <c r="G2766" s="820" t="b">
        <v>0</v>
      </c>
      <c r="H2766" s="820" t="b">
        <v>0</v>
      </c>
      <c r="I2766" s="820">
        <v>1</v>
      </c>
      <c r="J2766" s="820">
        <v>6</v>
      </c>
      <c r="K2766" s="820" t="s">
        <v>8454</v>
      </c>
      <c r="L2766" s="822" t="s">
        <v>20434</v>
      </c>
    </row>
    <row r="2767" spans="1:12" x14ac:dyDescent="0.25">
      <c r="A2767" s="822" t="s">
        <v>12736</v>
      </c>
      <c r="B2767" s="824" t="s">
        <v>12737</v>
      </c>
      <c r="C2767" s="820" t="b">
        <v>1</v>
      </c>
      <c r="D2767" s="820" t="b">
        <v>1</v>
      </c>
      <c r="E2767" s="820" t="b">
        <v>0</v>
      </c>
      <c r="F2767" s="820" t="b">
        <v>0</v>
      </c>
      <c r="G2767" s="820" t="b">
        <v>0</v>
      </c>
      <c r="H2767" s="820" t="b">
        <v>0</v>
      </c>
      <c r="I2767" s="820">
        <v>1</v>
      </c>
      <c r="J2767" s="820">
        <v>6</v>
      </c>
      <c r="K2767" s="820" t="s">
        <v>8454</v>
      </c>
      <c r="L2767" s="822" t="s">
        <v>20435</v>
      </c>
    </row>
    <row r="2768" spans="1:12" x14ac:dyDescent="0.25">
      <c r="A2768" s="822" t="s">
        <v>12738</v>
      </c>
      <c r="B2768" s="824" t="s">
        <v>12739</v>
      </c>
      <c r="C2768" s="820" t="b">
        <v>1</v>
      </c>
      <c r="D2768" s="820" t="b">
        <v>1</v>
      </c>
      <c r="E2768" s="820" t="b">
        <v>0</v>
      </c>
      <c r="F2768" s="820" t="b">
        <v>0</v>
      </c>
      <c r="G2768" s="820" t="b">
        <v>0</v>
      </c>
      <c r="H2768" s="820" t="b">
        <v>0</v>
      </c>
      <c r="I2768" s="820">
        <v>1</v>
      </c>
      <c r="J2768" s="820">
        <v>6</v>
      </c>
      <c r="K2768" s="820" t="s">
        <v>8454</v>
      </c>
      <c r="L2768" s="822" t="s">
        <v>20436</v>
      </c>
    </row>
    <row r="2769" spans="1:12" x14ac:dyDescent="0.25">
      <c r="A2769" s="822" t="s">
        <v>12740</v>
      </c>
      <c r="B2769" s="824" t="s">
        <v>12741</v>
      </c>
      <c r="C2769" s="820" t="b">
        <v>1</v>
      </c>
      <c r="D2769" s="820" t="b">
        <v>1</v>
      </c>
      <c r="E2769" s="820" t="b">
        <v>0</v>
      </c>
      <c r="F2769" s="820" t="b">
        <v>0</v>
      </c>
      <c r="G2769" s="820" t="b">
        <v>0</v>
      </c>
      <c r="H2769" s="820" t="b">
        <v>0</v>
      </c>
      <c r="I2769" s="820">
        <v>1</v>
      </c>
      <c r="J2769" s="820">
        <v>1</v>
      </c>
      <c r="K2769" s="820" t="s">
        <v>8454</v>
      </c>
      <c r="L2769" s="822" t="s">
        <v>20437</v>
      </c>
    </row>
    <row r="2770" spans="1:12" x14ac:dyDescent="0.25">
      <c r="A2770" s="822" t="s">
        <v>12742</v>
      </c>
      <c r="B2770" s="824" t="s">
        <v>12743</v>
      </c>
      <c r="C2770" s="820" t="b">
        <v>1</v>
      </c>
      <c r="D2770" s="820" t="b">
        <v>1</v>
      </c>
      <c r="E2770" s="820" t="b">
        <v>0</v>
      </c>
      <c r="F2770" s="820" t="b">
        <v>0</v>
      </c>
      <c r="G2770" s="820" t="b">
        <v>0</v>
      </c>
      <c r="H2770" s="820" t="b">
        <v>0</v>
      </c>
      <c r="I2770" s="820">
        <v>1</v>
      </c>
      <c r="J2770" s="820">
        <v>1</v>
      </c>
      <c r="K2770" s="820" t="s">
        <v>8454</v>
      </c>
      <c r="L2770" s="822" t="s">
        <v>20438</v>
      </c>
    </row>
    <row r="2771" spans="1:12" x14ac:dyDescent="0.25">
      <c r="A2771" s="822" t="s">
        <v>12744</v>
      </c>
      <c r="B2771" s="824" t="s">
        <v>12745</v>
      </c>
      <c r="C2771" s="820" t="b">
        <v>1</v>
      </c>
      <c r="D2771" s="820" t="b">
        <v>1</v>
      </c>
      <c r="E2771" s="820" t="b">
        <v>0</v>
      </c>
      <c r="F2771" s="820" t="b">
        <v>0</v>
      </c>
      <c r="G2771" s="820" t="b">
        <v>0</v>
      </c>
      <c r="H2771" s="820" t="b">
        <v>0</v>
      </c>
      <c r="I2771" s="820">
        <v>1</v>
      </c>
      <c r="J2771" s="820">
        <v>12</v>
      </c>
      <c r="K2771" s="820" t="s">
        <v>8454</v>
      </c>
      <c r="L2771" s="822" t="s">
        <v>20439</v>
      </c>
    </row>
    <row r="2772" spans="1:12" x14ac:dyDescent="0.25">
      <c r="A2772" s="822" t="s">
        <v>12746</v>
      </c>
      <c r="B2772" s="824" t="s">
        <v>12747</v>
      </c>
      <c r="C2772" s="820" t="b">
        <v>1</v>
      </c>
      <c r="D2772" s="820" t="b">
        <v>1</v>
      </c>
      <c r="E2772" s="820" t="b">
        <v>0</v>
      </c>
      <c r="F2772" s="820" t="b">
        <v>0</v>
      </c>
      <c r="G2772" s="820" t="b">
        <v>0</v>
      </c>
      <c r="H2772" s="820" t="b">
        <v>0</v>
      </c>
      <c r="I2772" s="820">
        <v>1</v>
      </c>
      <c r="J2772" s="820">
        <v>3</v>
      </c>
      <c r="K2772" s="820" t="s">
        <v>8454</v>
      </c>
      <c r="L2772" s="822" t="s">
        <v>20440</v>
      </c>
    </row>
    <row r="2773" spans="1:12" x14ac:dyDescent="0.25">
      <c r="A2773" s="822" t="s">
        <v>12748</v>
      </c>
      <c r="B2773" s="824" t="s">
        <v>12749</v>
      </c>
      <c r="C2773" s="820" t="b">
        <v>1</v>
      </c>
      <c r="D2773" s="820" t="b">
        <v>1</v>
      </c>
      <c r="E2773" s="820" t="b">
        <v>0</v>
      </c>
      <c r="F2773" s="820" t="b">
        <v>0</v>
      </c>
      <c r="G2773" s="820" t="b">
        <v>0</v>
      </c>
      <c r="H2773" s="820" t="b">
        <v>0</v>
      </c>
      <c r="I2773" s="820">
        <v>1</v>
      </c>
      <c r="J2773" s="820">
        <v>4</v>
      </c>
      <c r="K2773" s="820" t="s">
        <v>8454</v>
      </c>
      <c r="L2773" s="822" t="s">
        <v>20441</v>
      </c>
    </row>
    <row r="2774" spans="1:12" x14ac:dyDescent="0.25">
      <c r="A2774" s="822" t="s">
        <v>12750</v>
      </c>
      <c r="B2774" s="824" t="s">
        <v>12733</v>
      </c>
      <c r="C2774" s="820" t="b">
        <v>1</v>
      </c>
      <c r="D2774" s="820" t="b">
        <v>1</v>
      </c>
      <c r="E2774" s="820" t="b">
        <v>0</v>
      </c>
      <c r="F2774" s="820" t="b">
        <v>0</v>
      </c>
      <c r="G2774" s="820" t="b">
        <v>0</v>
      </c>
      <c r="H2774" s="820" t="b">
        <v>0</v>
      </c>
      <c r="I2774" s="820">
        <v>1</v>
      </c>
      <c r="J2774" s="820">
        <v>1</v>
      </c>
      <c r="K2774" s="820" t="s">
        <v>8454</v>
      </c>
      <c r="L2774" s="822" t="s">
        <v>20433</v>
      </c>
    </row>
    <row r="2775" spans="1:12" x14ac:dyDescent="0.25">
      <c r="A2775" s="822" t="s">
        <v>12751</v>
      </c>
      <c r="B2775" s="824" t="s">
        <v>12752</v>
      </c>
      <c r="C2775" s="820" t="b">
        <v>1</v>
      </c>
      <c r="D2775" s="820" t="b">
        <v>1</v>
      </c>
      <c r="E2775" s="820" t="b">
        <v>0</v>
      </c>
      <c r="F2775" s="820" t="b">
        <v>0</v>
      </c>
      <c r="G2775" s="820" t="b">
        <v>0</v>
      </c>
      <c r="H2775" s="820" t="b">
        <v>0</v>
      </c>
      <c r="I2775" s="820">
        <v>1</v>
      </c>
      <c r="J2775" s="820">
        <v>1</v>
      </c>
      <c r="K2775" s="820" t="s">
        <v>8454</v>
      </c>
      <c r="L2775" s="822" t="s">
        <v>20442</v>
      </c>
    </row>
    <row r="2776" spans="1:12" x14ac:dyDescent="0.25">
      <c r="A2776" s="822" t="s">
        <v>12753</v>
      </c>
      <c r="B2776" s="824" t="s">
        <v>12754</v>
      </c>
      <c r="C2776" s="820" t="b">
        <v>1</v>
      </c>
      <c r="D2776" s="820" t="b">
        <v>1</v>
      </c>
      <c r="E2776" s="820" t="b">
        <v>0</v>
      </c>
      <c r="F2776" s="820" t="b">
        <v>0</v>
      </c>
      <c r="G2776" s="820" t="b">
        <v>0</v>
      </c>
      <c r="H2776" s="820" t="b">
        <v>0</v>
      </c>
      <c r="I2776" s="820">
        <v>1</v>
      </c>
      <c r="J2776" s="820">
        <v>1</v>
      </c>
      <c r="K2776" s="820" t="s">
        <v>8454</v>
      </c>
      <c r="L2776" s="822" t="s">
        <v>20443</v>
      </c>
    </row>
    <row r="2777" spans="1:12" x14ac:dyDescent="0.25">
      <c r="A2777" s="822" t="s">
        <v>12755</v>
      </c>
      <c r="B2777" s="824" t="s">
        <v>12689</v>
      </c>
      <c r="C2777" s="820" t="b">
        <v>1</v>
      </c>
      <c r="D2777" s="820" t="b">
        <v>1</v>
      </c>
      <c r="E2777" s="820" t="b">
        <v>0</v>
      </c>
      <c r="F2777" s="820" t="b">
        <v>0</v>
      </c>
      <c r="G2777" s="820" t="b">
        <v>0</v>
      </c>
      <c r="H2777" s="820" t="b">
        <v>0</v>
      </c>
      <c r="I2777" s="820">
        <v>1</v>
      </c>
      <c r="J2777" s="820">
        <v>1</v>
      </c>
      <c r="K2777" s="820" t="s">
        <v>8454</v>
      </c>
      <c r="L2777" s="822" t="s">
        <v>20411</v>
      </c>
    </row>
    <row r="2778" spans="1:12" x14ac:dyDescent="0.25">
      <c r="A2778" s="822" t="s">
        <v>12756</v>
      </c>
      <c r="B2778" s="824" t="s">
        <v>12691</v>
      </c>
      <c r="C2778" s="820" t="b">
        <v>1</v>
      </c>
      <c r="D2778" s="820" t="b">
        <v>1</v>
      </c>
      <c r="E2778" s="820" t="b">
        <v>0</v>
      </c>
      <c r="F2778" s="820" t="b">
        <v>0</v>
      </c>
      <c r="G2778" s="820" t="b">
        <v>0</v>
      </c>
      <c r="H2778" s="820" t="b">
        <v>0</v>
      </c>
      <c r="I2778" s="820">
        <v>1</v>
      </c>
      <c r="J2778" s="820">
        <v>84</v>
      </c>
      <c r="K2778" s="820" t="s">
        <v>8454</v>
      </c>
      <c r="L2778" s="822" t="s">
        <v>20412</v>
      </c>
    </row>
    <row r="2779" spans="1:12" x14ac:dyDescent="0.25">
      <c r="A2779" s="822" t="s">
        <v>12757</v>
      </c>
      <c r="B2779" s="824" t="s">
        <v>12693</v>
      </c>
      <c r="C2779" s="820" t="b">
        <v>1</v>
      </c>
      <c r="D2779" s="820" t="b">
        <v>1</v>
      </c>
      <c r="E2779" s="820" t="b">
        <v>0</v>
      </c>
      <c r="F2779" s="820" t="b">
        <v>0</v>
      </c>
      <c r="G2779" s="820" t="b">
        <v>0</v>
      </c>
      <c r="H2779" s="820" t="b">
        <v>0</v>
      </c>
      <c r="I2779" s="820">
        <v>1</v>
      </c>
      <c r="J2779" s="820">
        <v>12</v>
      </c>
      <c r="K2779" s="820" t="s">
        <v>8454</v>
      </c>
      <c r="L2779" s="822" t="s">
        <v>20413</v>
      </c>
    </row>
    <row r="2780" spans="1:12" x14ac:dyDescent="0.25">
      <c r="A2780" s="822" t="s">
        <v>12758</v>
      </c>
      <c r="B2780" s="824" t="s">
        <v>12695</v>
      </c>
      <c r="C2780" s="820" t="b">
        <v>1</v>
      </c>
      <c r="D2780" s="820" t="b">
        <v>1</v>
      </c>
      <c r="E2780" s="820" t="b">
        <v>0</v>
      </c>
      <c r="F2780" s="820" t="b">
        <v>0</v>
      </c>
      <c r="G2780" s="820" t="b">
        <v>0</v>
      </c>
      <c r="H2780" s="820" t="b">
        <v>0</v>
      </c>
      <c r="I2780" s="820">
        <v>1</v>
      </c>
      <c r="J2780" s="820">
        <v>12</v>
      </c>
      <c r="K2780" s="820" t="s">
        <v>8454</v>
      </c>
      <c r="L2780" s="822" t="s">
        <v>20414</v>
      </c>
    </row>
    <row r="2781" spans="1:12" x14ac:dyDescent="0.25">
      <c r="A2781" s="822" t="s">
        <v>12759</v>
      </c>
      <c r="B2781" s="824" t="s">
        <v>12697</v>
      </c>
      <c r="C2781" s="820" t="b">
        <v>1</v>
      </c>
      <c r="D2781" s="820" t="b">
        <v>1</v>
      </c>
      <c r="E2781" s="820" t="b">
        <v>0</v>
      </c>
      <c r="F2781" s="820" t="b">
        <v>0</v>
      </c>
      <c r="G2781" s="820" t="b">
        <v>0</v>
      </c>
      <c r="H2781" s="820" t="b">
        <v>0</v>
      </c>
      <c r="I2781" s="820">
        <v>1</v>
      </c>
      <c r="J2781" s="820">
        <v>14</v>
      </c>
      <c r="K2781" s="820" t="s">
        <v>8454</v>
      </c>
      <c r="L2781" s="822" t="s">
        <v>20415</v>
      </c>
    </row>
    <row r="2782" spans="1:12" x14ac:dyDescent="0.25">
      <c r="A2782" s="822" t="s">
        <v>12760</v>
      </c>
      <c r="B2782" s="824" t="s">
        <v>12699</v>
      </c>
      <c r="C2782" s="820" t="b">
        <v>1</v>
      </c>
      <c r="D2782" s="820" t="b">
        <v>1</v>
      </c>
      <c r="E2782" s="820" t="b">
        <v>0</v>
      </c>
      <c r="F2782" s="820" t="b">
        <v>0</v>
      </c>
      <c r="G2782" s="820" t="b">
        <v>0</v>
      </c>
      <c r="H2782" s="820" t="b">
        <v>0</v>
      </c>
      <c r="I2782" s="820">
        <v>1</v>
      </c>
      <c r="J2782" s="820">
        <v>7</v>
      </c>
      <c r="K2782" s="820" t="s">
        <v>8454</v>
      </c>
      <c r="L2782" s="822" t="s">
        <v>20416</v>
      </c>
    </row>
    <row r="2783" spans="1:12" x14ac:dyDescent="0.25">
      <c r="A2783" s="822" t="s">
        <v>12761</v>
      </c>
      <c r="B2783" s="824" t="s">
        <v>12701</v>
      </c>
      <c r="C2783" s="820" t="b">
        <v>1</v>
      </c>
      <c r="D2783" s="820" t="b">
        <v>1</v>
      </c>
      <c r="E2783" s="820" t="b">
        <v>0</v>
      </c>
      <c r="F2783" s="820" t="b">
        <v>0</v>
      </c>
      <c r="G2783" s="820" t="b">
        <v>0</v>
      </c>
      <c r="H2783" s="820" t="b">
        <v>0</v>
      </c>
      <c r="I2783" s="820">
        <v>1</v>
      </c>
      <c r="J2783" s="820">
        <v>49</v>
      </c>
      <c r="K2783" s="820" t="s">
        <v>8454</v>
      </c>
      <c r="L2783" s="822" t="s">
        <v>20417</v>
      </c>
    </row>
    <row r="2784" spans="1:12" x14ac:dyDescent="0.25">
      <c r="A2784" s="822" t="s">
        <v>12762</v>
      </c>
      <c r="B2784" s="824" t="s">
        <v>12703</v>
      </c>
      <c r="C2784" s="820" t="b">
        <v>1</v>
      </c>
      <c r="D2784" s="820" t="b">
        <v>1</v>
      </c>
      <c r="E2784" s="820" t="b">
        <v>0</v>
      </c>
      <c r="F2784" s="820" t="b">
        <v>0</v>
      </c>
      <c r="G2784" s="820" t="b">
        <v>0</v>
      </c>
      <c r="H2784" s="820" t="b">
        <v>0</v>
      </c>
      <c r="I2784" s="820">
        <v>1</v>
      </c>
      <c r="J2784" s="820">
        <v>24</v>
      </c>
      <c r="K2784" s="820" t="s">
        <v>8454</v>
      </c>
      <c r="L2784" s="822" t="s">
        <v>20418</v>
      </c>
    </row>
    <row r="2785" spans="1:12" x14ac:dyDescent="0.25">
      <c r="A2785" s="822" t="s">
        <v>12763</v>
      </c>
      <c r="B2785" s="824" t="s">
        <v>12764</v>
      </c>
      <c r="C2785" s="820" t="b">
        <v>1</v>
      </c>
      <c r="D2785" s="820" t="b">
        <v>1</v>
      </c>
      <c r="E2785" s="820" t="b">
        <v>0</v>
      </c>
      <c r="F2785" s="820" t="b">
        <v>0</v>
      </c>
      <c r="G2785" s="820" t="b">
        <v>0</v>
      </c>
      <c r="H2785" s="820" t="b">
        <v>0</v>
      </c>
      <c r="I2785" s="820">
        <v>1</v>
      </c>
      <c r="J2785" s="820">
        <v>6</v>
      </c>
      <c r="K2785" s="820" t="s">
        <v>8454</v>
      </c>
      <c r="L2785" s="822" t="s">
        <v>20444</v>
      </c>
    </row>
    <row r="2786" spans="1:12" x14ac:dyDescent="0.25">
      <c r="A2786" s="822" t="s">
        <v>12765</v>
      </c>
      <c r="B2786" s="824" t="s">
        <v>12766</v>
      </c>
      <c r="C2786" s="820" t="b">
        <v>1</v>
      </c>
      <c r="D2786" s="820" t="b">
        <v>1</v>
      </c>
      <c r="E2786" s="820" t="b">
        <v>0</v>
      </c>
      <c r="F2786" s="820" t="b">
        <v>0</v>
      </c>
      <c r="G2786" s="820" t="b">
        <v>0</v>
      </c>
      <c r="H2786" s="820" t="b">
        <v>0</v>
      </c>
      <c r="I2786" s="820">
        <v>1</v>
      </c>
      <c r="J2786" s="820">
        <v>4</v>
      </c>
      <c r="K2786" s="820" t="s">
        <v>8454</v>
      </c>
      <c r="L2786" s="822" t="s">
        <v>20445</v>
      </c>
    </row>
    <row r="2787" spans="1:12" x14ac:dyDescent="0.25">
      <c r="A2787" s="822" t="s">
        <v>12767</v>
      </c>
      <c r="B2787" s="824" t="s">
        <v>12768</v>
      </c>
      <c r="C2787" s="820" t="b">
        <v>1</v>
      </c>
      <c r="D2787" s="820" t="b">
        <v>1</v>
      </c>
      <c r="E2787" s="820" t="b">
        <v>0</v>
      </c>
      <c r="F2787" s="820" t="b">
        <v>0</v>
      </c>
      <c r="G2787" s="820" t="b">
        <v>0</v>
      </c>
      <c r="H2787" s="820" t="b">
        <v>0</v>
      </c>
      <c r="I2787" s="820">
        <v>1</v>
      </c>
      <c r="J2787" s="820">
        <v>1</v>
      </c>
      <c r="K2787" s="820" t="s">
        <v>8454</v>
      </c>
      <c r="L2787" s="822" t="s">
        <v>20446</v>
      </c>
    </row>
    <row r="2788" spans="1:12" x14ac:dyDescent="0.25">
      <c r="A2788" s="822" t="s">
        <v>12769</v>
      </c>
      <c r="B2788" s="824" t="s">
        <v>12711</v>
      </c>
      <c r="C2788" s="820" t="b">
        <v>1</v>
      </c>
      <c r="D2788" s="820" t="b">
        <v>1</v>
      </c>
      <c r="E2788" s="820" t="b">
        <v>0</v>
      </c>
      <c r="F2788" s="820" t="b">
        <v>0</v>
      </c>
      <c r="G2788" s="820" t="b">
        <v>0</v>
      </c>
      <c r="H2788" s="820" t="b">
        <v>0</v>
      </c>
      <c r="I2788" s="820">
        <v>1</v>
      </c>
      <c r="J2788" s="820">
        <v>1</v>
      </c>
      <c r="K2788" s="820" t="s">
        <v>8454</v>
      </c>
      <c r="L2788" s="822" t="s">
        <v>20422</v>
      </c>
    </row>
    <row r="2789" spans="1:12" x14ac:dyDescent="0.25">
      <c r="A2789" s="822" t="s">
        <v>12770</v>
      </c>
      <c r="B2789" s="824" t="s">
        <v>12713</v>
      </c>
      <c r="C2789" s="820" t="b">
        <v>1</v>
      </c>
      <c r="D2789" s="820" t="b">
        <v>1</v>
      </c>
      <c r="E2789" s="820" t="b">
        <v>0</v>
      </c>
      <c r="F2789" s="820" t="b">
        <v>0</v>
      </c>
      <c r="G2789" s="820" t="b">
        <v>0</v>
      </c>
      <c r="H2789" s="820" t="b">
        <v>0</v>
      </c>
      <c r="I2789" s="820">
        <v>1</v>
      </c>
      <c r="J2789" s="820">
        <v>1</v>
      </c>
      <c r="K2789" s="820" t="s">
        <v>8454</v>
      </c>
      <c r="L2789" s="822" t="s">
        <v>20423</v>
      </c>
    </row>
    <row r="2790" spans="1:12" x14ac:dyDescent="0.25">
      <c r="A2790" s="822" t="s">
        <v>12771</v>
      </c>
      <c r="B2790" s="824" t="s">
        <v>12715</v>
      </c>
      <c r="C2790" s="820" t="b">
        <v>1</v>
      </c>
      <c r="D2790" s="820" t="b">
        <v>1</v>
      </c>
      <c r="E2790" s="820" t="b">
        <v>0</v>
      </c>
      <c r="F2790" s="820" t="b">
        <v>0</v>
      </c>
      <c r="G2790" s="820" t="b">
        <v>0</v>
      </c>
      <c r="H2790" s="820" t="b">
        <v>0</v>
      </c>
      <c r="I2790" s="820">
        <v>1</v>
      </c>
      <c r="J2790" s="820">
        <v>1</v>
      </c>
      <c r="K2790" s="820" t="s">
        <v>8454</v>
      </c>
      <c r="L2790" s="822" t="s">
        <v>20424</v>
      </c>
    </row>
    <row r="2791" spans="1:12" x14ac:dyDescent="0.25">
      <c r="A2791" s="822" t="s">
        <v>12772</v>
      </c>
      <c r="B2791" s="824" t="s">
        <v>12717</v>
      </c>
      <c r="C2791" s="820" t="b">
        <v>1</v>
      </c>
      <c r="D2791" s="820" t="b">
        <v>1</v>
      </c>
      <c r="E2791" s="820" t="b">
        <v>0</v>
      </c>
      <c r="F2791" s="820" t="b">
        <v>0</v>
      </c>
      <c r="G2791" s="820" t="b">
        <v>0</v>
      </c>
      <c r="H2791" s="820" t="b">
        <v>0</v>
      </c>
      <c r="I2791" s="820">
        <v>1</v>
      </c>
      <c r="J2791" s="820">
        <v>1</v>
      </c>
      <c r="K2791" s="820" t="s">
        <v>8454</v>
      </c>
      <c r="L2791" s="822" t="s">
        <v>20425</v>
      </c>
    </row>
    <row r="2792" spans="1:12" x14ac:dyDescent="0.25">
      <c r="A2792" s="822" t="s">
        <v>12773</v>
      </c>
      <c r="B2792" s="824" t="s">
        <v>12719</v>
      </c>
      <c r="C2792" s="820" t="b">
        <v>1</v>
      </c>
      <c r="D2792" s="820" t="b">
        <v>1</v>
      </c>
      <c r="E2792" s="820" t="b">
        <v>0</v>
      </c>
      <c r="F2792" s="820" t="b">
        <v>0</v>
      </c>
      <c r="G2792" s="820" t="b">
        <v>0</v>
      </c>
      <c r="H2792" s="820" t="b">
        <v>0</v>
      </c>
      <c r="I2792" s="820">
        <v>1</v>
      </c>
      <c r="J2792" s="820">
        <v>1</v>
      </c>
      <c r="K2792" s="820" t="s">
        <v>8454</v>
      </c>
      <c r="L2792" s="822" t="s">
        <v>20426</v>
      </c>
    </row>
    <row r="2793" spans="1:12" x14ac:dyDescent="0.25">
      <c r="A2793" s="822" t="s">
        <v>12774</v>
      </c>
      <c r="B2793" s="824" t="s">
        <v>12721</v>
      </c>
      <c r="C2793" s="820" t="b">
        <v>1</v>
      </c>
      <c r="D2793" s="820" t="b">
        <v>1</v>
      </c>
      <c r="E2793" s="820" t="b">
        <v>0</v>
      </c>
      <c r="F2793" s="820" t="b">
        <v>0</v>
      </c>
      <c r="G2793" s="820" t="b">
        <v>0</v>
      </c>
      <c r="H2793" s="820" t="b">
        <v>0</v>
      </c>
      <c r="I2793" s="820">
        <v>1</v>
      </c>
      <c r="J2793" s="820">
        <v>1</v>
      </c>
      <c r="K2793" s="820" t="s">
        <v>8454</v>
      </c>
      <c r="L2793" s="822" t="s">
        <v>20427</v>
      </c>
    </row>
    <row r="2794" spans="1:12" x14ac:dyDescent="0.25">
      <c r="A2794" s="822" t="s">
        <v>12775</v>
      </c>
      <c r="B2794" s="824" t="s">
        <v>12723</v>
      </c>
      <c r="C2794" s="820" t="b">
        <v>1</v>
      </c>
      <c r="D2794" s="820" t="b">
        <v>1</v>
      </c>
      <c r="E2794" s="820" t="b">
        <v>0</v>
      </c>
      <c r="F2794" s="820" t="b">
        <v>0</v>
      </c>
      <c r="G2794" s="820" t="b">
        <v>0</v>
      </c>
      <c r="H2794" s="820" t="b">
        <v>0</v>
      </c>
      <c r="I2794" s="820">
        <v>1</v>
      </c>
      <c r="J2794" s="820">
        <v>1</v>
      </c>
      <c r="K2794" s="820" t="s">
        <v>8454</v>
      </c>
      <c r="L2794" s="822" t="s">
        <v>20428</v>
      </c>
    </row>
    <row r="2795" spans="1:12" x14ac:dyDescent="0.25">
      <c r="A2795" s="822" t="s">
        <v>12776</v>
      </c>
      <c r="B2795" s="824" t="s">
        <v>12725</v>
      </c>
      <c r="C2795" s="820" t="b">
        <v>1</v>
      </c>
      <c r="D2795" s="820" t="b">
        <v>1</v>
      </c>
      <c r="E2795" s="820" t="b">
        <v>0</v>
      </c>
      <c r="F2795" s="820" t="b">
        <v>0</v>
      </c>
      <c r="G2795" s="820" t="b">
        <v>0</v>
      </c>
      <c r="H2795" s="820" t="b">
        <v>0</v>
      </c>
      <c r="I2795" s="820">
        <v>1</v>
      </c>
      <c r="J2795" s="820">
        <v>4</v>
      </c>
      <c r="K2795" s="820" t="s">
        <v>8454</v>
      </c>
      <c r="L2795" s="822" t="s">
        <v>20429</v>
      </c>
    </row>
    <row r="2796" spans="1:12" x14ac:dyDescent="0.25">
      <c r="A2796" s="822" t="s">
        <v>12777</v>
      </c>
      <c r="B2796" s="824" t="s">
        <v>12778</v>
      </c>
      <c r="C2796" s="820" t="b">
        <v>1</v>
      </c>
      <c r="D2796" s="820" t="b">
        <v>1</v>
      </c>
      <c r="E2796" s="820" t="b">
        <v>0</v>
      </c>
      <c r="F2796" s="820" t="b">
        <v>0</v>
      </c>
      <c r="G2796" s="820" t="b">
        <v>0</v>
      </c>
      <c r="H2796" s="820" t="b">
        <v>0</v>
      </c>
      <c r="I2796" s="820">
        <v>1</v>
      </c>
      <c r="J2796" s="820">
        <v>4</v>
      </c>
      <c r="K2796" s="820" t="s">
        <v>8454</v>
      </c>
      <c r="L2796" s="822" t="s">
        <v>20447</v>
      </c>
    </row>
    <row r="2797" spans="1:12" x14ac:dyDescent="0.25">
      <c r="A2797" s="822" t="s">
        <v>12779</v>
      </c>
      <c r="B2797" s="824" t="s">
        <v>12780</v>
      </c>
      <c r="C2797" s="820" t="b">
        <v>1</v>
      </c>
      <c r="D2797" s="820" t="b">
        <v>1</v>
      </c>
      <c r="E2797" s="820" t="b">
        <v>0</v>
      </c>
      <c r="F2797" s="820" t="b">
        <v>0</v>
      </c>
      <c r="G2797" s="820" t="b">
        <v>0</v>
      </c>
      <c r="H2797" s="820" t="b">
        <v>0</v>
      </c>
      <c r="I2797" s="820">
        <v>1</v>
      </c>
      <c r="J2797" s="820">
        <v>4</v>
      </c>
      <c r="K2797" s="820" t="s">
        <v>8454</v>
      </c>
      <c r="L2797" s="822" t="s">
        <v>20448</v>
      </c>
    </row>
    <row r="2798" spans="1:12" x14ac:dyDescent="0.25">
      <c r="A2798" s="822" t="s">
        <v>12781</v>
      </c>
      <c r="B2798" s="824" t="s">
        <v>12782</v>
      </c>
      <c r="C2798" s="820" t="b">
        <v>1</v>
      </c>
      <c r="D2798" s="820" t="b">
        <v>1</v>
      </c>
      <c r="E2798" s="820" t="b">
        <v>0</v>
      </c>
      <c r="F2798" s="820" t="b">
        <v>0</v>
      </c>
      <c r="G2798" s="820" t="b">
        <v>0</v>
      </c>
      <c r="H2798" s="820" t="b">
        <v>0</v>
      </c>
      <c r="I2798" s="820">
        <v>1</v>
      </c>
      <c r="J2798" s="820">
        <v>1</v>
      </c>
      <c r="K2798" s="820" t="s">
        <v>8454</v>
      </c>
      <c r="L2798" s="822" t="s">
        <v>20449</v>
      </c>
    </row>
    <row r="2799" spans="1:12" x14ac:dyDescent="0.25">
      <c r="A2799" s="822" t="s">
        <v>12783</v>
      </c>
      <c r="B2799" s="824" t="s">
        <v>12733</v>
      </c>
      <c r="C2799" s="820" t="b">
        <v>1</v>
      </c>
      <c r="D2799" s="820" t="b">
        <v>1</v>
      </c>
      <c r="E2799" s="820" t="b">
        <v>0</v>
      </c>
      <c r="F2799" s="820" t="b">
        <v>0</v>
      </c>
      <c r="G2799" s="820" t="b">
        <v>0</v>
      </c>
      <c r="H2799" s="820" t="b">
        <v>0</v>
      </c>
      <c r="I2799" s="820">
        <v>1</v>
      </c>
      <c r="J2799" s="820">
        <v>1</v>
      </c>
      <c r="K2799" s="820" t="s">
        <v>8454</v>
      </c>
      <c r="L2799" s="822" t="s">
        <v>20433</v>
      </c>
    </row>
    <row r="2800" spans="1:12" x14ac:dyDescent="0.25">
      <c r="A2800" s="822" t="s">
        <v>12784</v>
      </c>
      <c r="B2800" s="824" t="s">
        <v>12735</v>
      </c>
      <c r="C2800" s="820" t="b">
        <v>1</v>
      </c>
      <c r="D2800" s="820" t="b">
        <v>1</v>
      </c>
      <c r="E2800" s="820" t="b">
        <v>0</v>
      </c>
      <c r="F2800" s="820" t="b">
        <v>0</v>
      </c>
      <c r="G2800" s="820" t="b">
        <v>0</v>
      </c>
      <c r="H2800" s="820" t="b">
        <v>0</v>
      </c>
      <c r="I2800" s="820">
        <v>1</v>
      </c>
      <c r="J2800" s="820">
        <v>6</v>
      </c>
      <c r="K2800" s="820" t="s">
        <v>8454</v>
      </c>
      <c r="L2800" s="822" t="s">
        <v>20434</v>
      </c>
    </row>
    <row r="2801" spans="1:12" x14ac:dyDescent="0.25">
      <c r="A2801" s="822" t="s">
        <v>12785</v>
      </c>
      <c r="B2801" s="824" t="s">
        <v>12737</v>
      </c>
      <c r="C2801" s="820" t="b">
        <v>1</v>
      </c>
      <c r="D2801" s="820" t="b">
        <v>1</v>
      </c>
      <c r="E2801" s="820" t="b">
        <v>0</v>
      </c>
      <c r="F2801" s="820" t="b">
        <v>0</v>
      </c>
      <c r="G2801" s="820" t="b">
        <v>0</v>
      </c>
      <c r="H2801" s="820" t="b">
        <v>0</v>
      </c>
      <c r="I2801" s="820">
        <v>1</v>
      </c>
      <c r="J2801" s="820">
        <v>6</v>
      </c>
      <c r="K2801" s="820" t="s">
        <v>8454</v>
      </c>
      <c r="L2801" s="822" t="s">
        <v>20435</v>
      </c>
    </row>
    <row r="2802" spans="1:12" x14ac:dyDescent="0.25">
      <c r="A2802" s="822" t="s">
        <v>12786</v>
      </c>
      <c r="B2802" s="824" t="s">
        <v>12739</v>
      </c>
      <c r="C2802" s="820" t="b">
        <v>1</v>
      </c>
      <c r="D2802" s="820" t="b">
        <v>1</v>
      </c>
      <c r="E2802" s="820" t="b">
        <v>0</v>
      </c>
      <c r="F2802" s="820" t="b">
        <v>0</v>
      </c>
      <c r="G2802" s="820" t="b">
        <v>0</v>
      </c>
      <c r="H2802" s="820" t="b">
        <v>0</v>
      </c>
      <c r="I2802" s="820">
        <v>1</v>
      </c>
      <c r="J2802" s="820">
        <v>6</v>
      </c>
      <c r="K2802" s="820" t="s">
        <v>8454</v>
      </c>
      <c r="L2802" s="822" t="s">
        <v>20436</v>
      </c>
    </row>
    <row r="2803" spans="1:12" x14ac:dyDescent="0.25">
      <c r="A2803" s="822" t="s">
        <v>12787</v>
      </c>
      <c r="B2803" s="824" t="s">
        <v>12741</v>
      </c>
      <c r="C2803" s="820" t="b">
        <v>1</v>
      </c>
      <c r="D2803" s="820" t="b">
        <v>1</v>
      </c>
      <c r="E2803" s="820" t="b">
        <v>0</v>
      </c>
      <c r="F2803" s="820" t="b">
        <v>0</v>
      </c>
      <c r="G2803" s="820" t="b">
        <v>0</v>
      </c>
      <c r="H2803" s="820" t="b">
        <v>0</v>
      </c>
      <c r="I2803" s="820">
        <v>1</v>
      </c>
      <c r="J2803" s="820">
        <v>1</v>
      </c>
      <c r="K2803" s="820" t="s">
        <v>8454</v>
      </c>
      <c r="L2803" s="822" t="s">
        <v>20437</v>
      </c>
    </row>
    <row r="2804" spans="1:12" x14ac:dyDescent="0.25">
      <c r="A2804" s="822" t="s">
        <v>12788</v>
      </c>
      <c r="B2804" s="824" t="s">
        <v>12743</v>
      </c>
      <c r="C2804" s="820" t="b">
        <v>1</v>
      </c>
      <c r="D2804" s="820" t="b">
        <v>1</v>
      </c>
      <c r="E2804" s="820" t="b">
        <v>0</v>
      </c>
      <c r="F2804" s="820" t="b">
        <v>0</v>
      </c>
      <c r="G2804" s="820" t="b">
        <v>0</v>
      </c>
      <c r="H2804" s="820" t="b">
        <v>0</v>
      </c>
      <c r="I2804" s="820">
        <v>1</v>
      </c>
      <c r="J2804" s="820">
        <v>1</v>
      </c>
      <c r="K2804" s="820" t="s">
        <v>8454</v>
      </c>
      <c r="L2804" s="822" t="s">
        <v>20438</v>
      </c>
    </row>
    <row r="2805" spans="1:12" x14ac:dyDescent="0.25">
      <c r="A2805" s="822" t="s">
        <v>12789</v>
      </c>
      <c r="B2805" s="824" t="s">
        <v>12745</v>
      </c>
      <c r="C2805" s="820" t="b">
        <v>1</v>
      </c>
      <c r="D2805" s="820" t="b">
        <v>1</v>
      </c>
      <c r="E2805" s="820" t="b">
        <v>0</v>
      </c>
      <c r="F2805" s="820" t="b">
        <v>0</v>
      </c>
      <c r="G2805" s="820" t="b">
        <v>0</v>
      </c>
      <c r="H2805" s="820" t="b">
        <v>0</v>
      </c>
      <c r="I2805" s="820">
        <v>1</v>
      </c>
      <c r="J2805" s="820">
        <v>12</v>
      </c>
      <c r="K2805" s="820" t="s">
        <v>8454</v>
      </c>
      <c r="L2805" s="822" t="s">
        <v>20439</v>
      </c>
    </row>
    <row r="2806" spans="1:12" x14ac:dyDescent="0.25">
      <c r="A2806" s="822" t="s">
        <v>12790</v>
      </c>
      <c r="B2806" s="824" t="s">
        <v>12791</v>
      </c>
      <c r="C2806" s="820" t="b">
        <v>1</v>
      </c>
      <c r="D2806" s="820" t="b">
        <v>1</v>
      </c>
      <c r="E2806" s="820" t="b">
        <v>0</v>
      </c>
      <c r="F2806" s="820" t="b">
        <v>0</v>
      </c>
      <c r="G2806" s="820" t="b">
        <v>0</v>
      </c>
      <c r="H2806" s="820" t="b">
        <v>0</v>
      </c>
      <c r="I2806" s="820">
        <v>1</v>
      </c>
      <c r="J2806" s="820">
        <v>4</v>
      </c>
      <c r="K2806" s="820" t="s">
        <v>8454</v>
      </c>
      <c r="L2806" s="822" t="s">
        <v>20450</v>
      </c>
    </row>
    <row r="2807" spans="1:12" x14ac:dyDescent="0.25">
      <c r="A2807" s="822" t="s">
        <v>12792</v>
      </c>
      <c r="B2807" s="824" t="s">
        <v>12793</v>
      </c>
      <c r="C2807" s="820" t="b">
        <v>1</v>
      </c>
      <c r="D2807" s="820" t="b">
        <v>1</v>
      </c>
      <c r="E2807" s="820" t="b">
        <v>0</v>
      </c>
      <c r="F2807" s="820" t="b">
        <v>0</v>
      </c>
      <c r="G2807" s="820" t="b">
        <v>0</v>
      </c>
      <c r="H2807" s="820" t="b">
        <v>0</v>
      </c>
      <c r="I2807" s="820">
        <v>1</v>
      </c>
      <c r="J2807" s="820">
        <v>4</v>
      </c>
      <c r="K2807" s="820" t="s">
        <v>8454</v>
      </c>
      <c r="L2807" s="822" t="s">
        <v>20451</v>
      </c>
    </row>
    <row r="2808" spans="1:12" x14ac:dyDescent="0.25">
      <c r="A2808" s="822" t="s">
        <v>12794</v>
      </c>
      <c r="B2808" s="824" t="s">
        <v>12733</v>
      </c>
      <c r="C2808" s="820" t="b">
        <v>1</v>
      </c>
      <c r="D2808" s="820" t="b">
        <v>1</v>
      </c>
      <c r="E2808" s="820" t="b">
        <v>0</v>
      </c>
      <c r="F2808" s="820" t="b">
        <v>0</v>
      </c>
      <c r="G2808" s="820" t="b">
        <v>0</v>
      </c>
      <c r="H2808" s="820" t="b">
        <v>0</v>
      </c>
      <c r="I2808" s="820">
        <v>1</v>
      </c>
      <c r="J2808" s="820">
        <v>1</v>
      </c>
      <c r="K2808" s="820" t="s">
        <v>8454</v>
      </c>
      <c r="L2808" s="822" t="s">
        <v>20433</v>
      </c>
    </row>
    <row r="2809" spans="1:12" x14ac:dyDescent="0.25">
      <c r="A2809" s="822" t="s">
        <v>12795</v>
      </c>
      <c r="B2809" s="824" t="s">
        <v>12796</v>
      </c>
      <c r="C2809" s="820" t="b">
        <v>1</v>
      </c>
      <c r="D2809" s="820" t="b">
        <v>1</v>
      </c>
      <c r="E2809" s="820" t="b">
        <v>0</v>
      </c>
      <c r="F2809" s="820" t="b">
        <v>0</v>
      </c>
      <c r="G2809" s="820" t="b">
        <v>0</v>
      </c>
      <c r="H2809" s="820" t="b">
        <v>0</v>
      </c>
      <c r="I2809" s="820">
        <v>1</v>
      </c>
      <c r="J2809" s="820">
        <v>1</v>
      </c>
      <c r="K2809" s="820" t="s">
        <v>8454</v>
      </c>
      <c r="L2809" s="822" t="s">
        <v>20452</v>
      </c>
    </row>
    <row r="2810" spans="1:12" x14ac:dyDescent="0.25">
      <c r="A2810" s="822" t="s">
        <v>12797</v>
      </c>
      <c r="B2810" s="824" t="s">
        <v>12798</v>
      </c>
      <c r="C2810" s="820" t="b">
        <v>1</v>
      </c>
      <c r="D2810" s="820" t="b">
        <v>1</v>
      </c>
      <c r="E2810" s="820" t="b">
        <v>0</v>
      </c>
      <c r="F2810" s="820" t="b">
        <v>0</v>
      </c>
      <c r="G2810" s="820" t="b">
        <v>0</v>
      </c>
      <c r="H2810" s="820" t="b">
        <v>0</v>
      </c>
      <c r="I2810" s="820">
        <v>1</v>
      </c>
      <c r="J2810" s="820">
        <v>1</v>
      </c>
      <c r="K2810" s="820" t="s">
        <v>8454</v>
      </c>
      <c r="L2810" s="822" t="s">
        <v>20453</v>
      </c>
    </row>
    <row r="2811" spans="1:12" x14ac:dyDescent="0.25">
      <c r="A2811" s="822" t="s">
        <v>12799</v>
      </c>
      <c r="B2811" s="824" t="s">
        <v>12689</v>
      </c>
      <c r="C2811" s="820" t="b">
        <v>1</v>
      </c>
      <c r="D2811" s="820" t="b">
        <v>1</v>
      </c>
      <c r="E2811" s="820" t="b">
        <v>0</v>
      </c>
      <c r="F2811" s="820" t="b">
        <v>0</v>
      </c>
      <c r="G2811" s="820" t="b">
        <v>0</v>
      </c>
      <c r="H2811" s="820" t="b">
        <v>0</v>
      </c>
      <c r="I2811" s="820">
        <v>1</v>
      </c>
      <c r="J2811" s="820">
        <v>1</v>
      </c>
      <c r="K2811" s="820" t="s">
        <v>8454</v>
      </c>
      <c r="L2811" s="822" t="s">
        <v>20411</v>
      </c>
    </row>
    <row r="2812" spans="1:12" x14ac:dyDescent="0.25">
      <c r="A2812" s="822" t="s">
        <v>12800</v>
      </c>
      <c r="B2812" s="824" t="s">
        <v>12691</v>
      </c>
      <c r="C2812" s="820" t="b">
        <v>1</v>
      </c>
      <c r="D2812" s="820" t="b">
        <v>1</v>
      </c>
      <c r="E2812" s="820" t="b">
        <v>0</v>
      </c>
      <c r="F2812" s="820" t="b">
        <v>0</v>
      </c>
      <c r="G2812" s="820" t="b">
        <v>0</v>
      </c>
      <c r="H2812" s="820" t="b">
        <v>0</v>
      </c>
      <c r="I2812" s="820">
        <v>1</v>
      </c>
      <c r="J2812" s="820">
        <v>84</v>
      </c>
      <c r="K2812" s="820" t="s">
        <v>8454</v>
      </c>
      <c r="L2812" s="822" t="s">
        <v>20412</v>
      </c>
    </row>
    <row r="2813" spans="1:12" x14ac:dyDescent="0.25">
      <c r="A2813" s="822" t="s">
        <v>12801</v>
      </c>
      <c r="B2813" s="824" t="s">
        <v>12693</v>
      </c>
      <c r="C2813" s="820" t="b">
        <v>1</v>
      </c>
      <c r="D2813" s="820" t="b">
        <v>1</v>
      </c>
      <c r="E2813" s="820" t="b">
        <v>0</v>
      </c>
      <c r="F2813" s="820" t="b">
        <v>0</v>
      </c>
      <c r="G2813" s="820" t="b">
        <v>0</v>
      </c>
      <c r="H2813" s="820" t="b">
        <v>0</v>
      </c>
      <c r="I2813" s="820">
        <v>1</v>
      </c>
      <c r="J2813" s="820">
        <v>12</v>
      </c>
      <c r="K2813" s="820" t="s">
        <v>8454</v>
      </c>
      <c r="L2813" s="822" t="s">
        <v>20413</v>
      </c>
    </row>
    <row r="2814" spans="1:12" x14ac:dyDescent="0.25">
      <c r="A2814" s="822" t="s">
        <v>12802</v>
      </c>
      <c r="B2814" s="824" t="s">
        <v>12695</v>
      </c>
      <c r="C2814" s="820" t="b">
        <v>1</v>
      </c>
      <c r="D2814" s="820" t="b">
        <v>1</v>
      </c>
      <c r="E2814" s="820" t="b">
        <v>0</v>
      </c>
      <c r="F2814" s="820" t="b">
        <v>0</v>
      </c>
      <c r="G2814" s="820" t="b">
        <v>0</v>
      </c>
      <c r="H2814" s="820" t="b">
        <v>0</v>
      </c>
      <c r="I2814" s="820">
        <v>1</v>
      </c>
      <c r="J2814" s="820">
        <v>12</v>
      </c>
      <c r="K2814" s="820" t="s">
        <v>8454</v>
      </c>
      <c r="L2814" s="822" t="s">
        <v>20414</v>
      </c>
    </row>
    <row r="2815" spans="1:12" x14ac:dyDescent="0.25">
      <c r="A2815" s="822" t="s">
        <v>12803</v>
      </c>
      <c r="B2815" s="824" t="s">
        <v>12697</v>
      </c>
      <c r="C2815" s="820" t="b">
        <v>1</v>
      </c>
      <c r="D2815" s="820" t="b">
        <v>1</v>
      </c>
      <c r="E2815" s="820" t="b">
        <v>0</v>
      </c>
      <c r="F2815" s="820" t="b">
        <v>0</v>
      </c>
      <c r="G2815" s="820" t="b">
        <v>0</v>
      </c>
      <c r="H2815" s="820" t="b">
        <v>0</v>
      </c>
      <c r="I2815" s="820">
        <v>1</v>
      </c>
      <c r="J2815" s="820">
        <v>14</v>
      </c>
      <c r="K2815" s="820" t="s">
        <v>8454</v>
      </c>
      <c r="L2815" s="822" t="s">
        <v>20415</v>
      </c>
    </row>
    <row r="2816" spans="1:12" x14ac:dyDescent="0.25">
      <c r="A2816" s="822" t="s">
        <v>12804</v>
      </c>
      <c r="B2816" s="824" t="s">
        <v>12699</v>
      </c>
      <c r="C2816" s="820" t="b">
        <v>1</v>
      </c>
      <c r="D2816" s="820" t="b">
        <v>1</v>
      </c>
      <c r="E2816" s="820" t="b">
        <v>0</v>
      </c>
      <c r="F2816" s="820" t="b">
        <v>0</v>
      </c>
      <c r="G2816" s="820" t="b">
        <v>0</v>
      </c>
      <c r="H2816" s="820" t="b">
        <v>0</v>
      </c>
      <c r="I2816" s="820">
        <v>1</v>
      </c>
      <c r="J2816" s="820">
        <v>7</v>
      </c>
      <c r="K2816" s="820" t="s">
        <v>8454</v>
      </c>
      <c r="L2816" s="822" t="s">
        <v>20416</v>
      </c>
    </row>
    <row r="2817" spans="1:12" x14ac:dyDescent="0.25">
      <c r="A2817" s="822" t="s">
        <v>12805</v>
      </c>
      <c r="B2817" s="824" t="s">
        <v>12701</v>
      </c>
      <c r="C2817" s="820" t="b">
        <v>1</v>
      </c>
      <c r="D2817" s="820" t="b">
        <v>1</v>
      </c>
      <c r="E2817" s="820" t="b">
        <v>0</v>
      </c>
      <c r="F2817" s="820" t="b">
        <v>0</v>
      </c>
      <c r="G2817" s="820" t="b">
        <v>0</v>
      </c>
      <c r="H2817" s="820" t="b">
        <v>0</v>
      </c>
      <c r="I2817" s="820">
        <v>1</v>
      </c>
      <c r="J2817" s="820">
        <v>49</v>
      </c>
      <c r="K2817" s="820" t="s">
        <v>8454</v>
      </c>
      <c r="L2817" s="822" t="s">
        <v>20417</v>
      </c>
    </row>
    <row r="2818" spans="1:12" x14ac:dyDescent="0.25">
      <c r="A2818" s="822" t="s">
        <v>12806</v>
      </c>
      <c r="B2818" s="824" t="s">
        <v>12703</v>
      </c>
      <c r="C2818" s="820" t="b">
        <v>1</v>
      </c>
      <c r="D2818" s="820" t="b">
        <v>1</v>
      </c>
      <c r="E2818" s="820" t="b">
        <v>0</v>
      </c>
      <c r="F2818" s="820" t="b">
        <v>0</v>
      </c>
      <c r="G2818" s="820" t="b">
        <v>0</v>
      </c>
      <c r="H2818" s="820" t="b">
        <v>0</v>
      </c>
      <c r="I2818" s="820">
        <v>1</v>
      </c>
      <c r="J2818" s="820">
        <v>24</v>
      </c>
      <c r="K2818" s="820" t="s">
        <v>8454</v>
      </c>
      <c r="L2818" s="822" t="s">
        <v>20418</v>
      </c>
    </row>
    <row r="2819" spans="1:12" x14ac:dyDescent="0.25">
      <c r="A2819" s="822" t="s">
        <v>12807</v>
      </c>
      <c r="B2819" s="824" t="s">
        <v>12808</v>
      </c>
      <c r="C2819" s="820" t="b">
        <v>1</v>
      </c>
      <c r="D2819" s="820" t="b">
        <v>1</v>
      </c>
      <c r="E2819" s="820" t="b">
        <v>0</v>
      </c>
      <c r="F2819" s="820" t="b">
        <v>0</v>
      </c>
      <c r="G2819" s="820" t="b">
        <v>0</v>
      </c>
      <c r="H2819" s="820" t="b">
        <v>0</v>
      </c>
      <c r="I2819" s="820">
        <v>1</v>
      </c>
      <c r="J2819" s="820">
        <v>6</v>
      </c>
      <c r="K2819" s="820" t="s">
        <v>8454</v>
      </c>
      <c r="L2819" s="822" t="s">
        <v>20454</v>
      </c>
    </row>
    <row r="2820" spans="1:12" x14ac:dyDescent="0.25">
      <c r="A2820" s="822" t="s">
        <v>12809</v>
      </c>
      <c r="B2820" s="824" t="s">
        <v>12810</v>
      </c>
      <c r="C2820" s="820" t="b">
        <v>1</v>
      </c>
      <c r="D2820" s="820" t="b">
        <v>1</v>
      </c>
      <c r="E2820" s="820" t="b">
        <v>0</v>
      </c>
      <c r="F2820" s="820" t="b">
        <v>0</v>
      </c>
      <c r="G2820" s="820" t="b">
        <v>0</v>
      </c>
      <c r="H2820" s="820" t="b">
        <v>0</v>
      </c>
      <c r="I2820" s="820">
        <v>1</v>
      </c>
      <c r="J2820" s="820">
        <v>8</v>
      </c>
      <c r="K2820" s="820" t="s">
        <v>8454</v>
      </c>
      <c r="L2820" s="822" t="s">
        <v>20455</v>
      </c>
    </row>
    <row r="2821" spans="1:12" x14ac:dyDescent="0.25">
      <c r="A2821" s="822" t="s">
        <v>12811</v>
      </c>
      <c r="B2821" s="824" t="s">
        <v>12812</v>
      </c>
      <c r="C2821" s="820" t="b">
        <v>1</v>
      </c>
      <c r="D2821" s="820" t="b">
        <v>1</v>
      </c>
      <c r="E2821" s="820" t="b">
        <v>0</v>
      </c>
      <c r="F2821" s="820" t="b">
        <v>0</v>
      </c>
      <c r="G2821" s="820" t="b">
        <v>0</v>
      </c>
      <c r="H2821" s="820" t="b">
        <v>0</v>
      </c>
      <c r="I2821" s="820">
        <v>1</v>
      </c>
      <c r="J2821" s="820">
        <v>1</v>
      </c>
      <c r="K2821" s="820" t="s">
        <v>8454</v>
      </c>
      <c r="L2821" s="822" t="s">
        <v>20456</v>
      </c>
    </row>
    <row r="2822" spans="1:12" x14ac:dyDescent="0.25">
      <c r="A2822" s="822" t="s">
        <v>12813</v>
      </c>
      <c r="B2822" s="824" t="s">
        <v>12711</v>
      </c>
      <c r="C2822" s="820" t="b">
        <v>1</v>
      </c>
      <c r="D2822" s="820" t="b">
        <v>1</v>
      </c>
      <c r="E2822" s="820" t="b">
        <v>0</v>
      </c>
      <c r="F2822" s="820" t="b">
        <v>0</v>
      </c>
      <c r="G2822" s="820" t="b">
        <v>0</v>
      </c>
      <c r="H2822" s="820" t="b">
        <v>0</v>
      </c>
      <c r="I2822" s="820">
        <v>1</v>
      </c>
      <c r="J2822" s="820">
        <v>1</v>
      </c>
      <c r="K2822" s="820" t="s">
        <v>8454</v>
      </c>
      <c r="L2822" s="822" t="s">
        <v>20422</v>
      </c>
    </row>
    <row r="2823" spans="1:12" x14ac:dyDescent="0.25">
      <c r="A2823" s="822" t="s">
        <v>12814</v>
      </c>
      <c r="B2823" s="824" t="s">
        <v>12713</v>
      </c>
      <c r="C2823" s="820" t="b">
        <v>1</v>
      </c>
      <c r="D2823" s="820" t="b">
        <v>1</v>
      </c>
      <c r="E2823" s="820" t="b">
        <v>0</v>
      </c>
      <c r="F2823" s="820" t="b">
        <v>0</v>
      </c>
      <c r="G2823" s="820" t="b">
        <v>0</v>
      </c>
      <c r="H2823" s="820" t="b">
        <v>0</v>
      </c>
      <c r="I2823" s="820">
        <v>1</v>
      </c>
      <c r="J2823" s="820">
        <v>1</v>
      </c>
      <c r="K2823" s="820" t="s">
        <v>8454</v>
      </c>
      <c r="L2823" s="822" t="s">
        <v>20423</v>
      </c>
    </row>
    <row r="2824" spans="1:12" x14ac:dyDescent="0.25">
      <c r="A2824" s="822" t="s">
        <v>12815</v>
      </c>
      <c r="B2824" s="824" t="s">
        <v>12715</v>
      </c>
      <c r="C2824" s="820" t="b">
        <v>1</v>
      </c>
      <c r="D2824" s="820" t="b">
        <v>1</v>
      </c>
      <c r="E2824" s="820" t="b">
        <v>0</v>
      </c>
      <c r="F2824" s="820" t="b">
        <v>0</v>
      </c>
      <c r="G2824" s="820" t="b">
        <v>0</v>
      </c>
      <c r="H2824" s="820" t="b">
        <v>0</v>
      </c>
      <c r="I2824" s="820">
        <v>1</v>
      </c>
      <c r="J2824" s="820">
        <v>1</v>
      </c>
      <c r="K2824" s="820" t="s">
        <v>8454</v>
      </c>
      <c r="L2824" s="822" t="s">
        <v>20424</v>
      </c>
    </row>
    <row r="2825" spans="1:12" x14ac:dyDescent="0.25">
      <c r="A2825" s="822" t="s">
        <v>12816</v>
      </c>
      <c r="B2825" s="824" t="s">
        <v>12717</v>
      </c>
      <c r="C2825" s="820" t="b">
        <v>1</v>
      </c>
      <c r="D2825" s="820" t="b">
        <v>1</v>
      </c>
      <c r="E2825" s="820" t="b">
        <v>0</v>
      </c>
      <c r="F2825" s="820" t="b">
        <v>0</v>
      </c>
      <c r="G2825" s="820" t="b">
        <v>0</v>
      </c>
      <c r="H2825" s="820" t="b">
        <v>0</v>
      </c>
      <c r="I2825" s="820">
        <v>1</v>
      </c>
      <c r="J2825" s="820">
        <v>1</v>
      </c>
      <c r="K2825" s="820" t="s">
        <v>8454</v>
      </c>
      <c r="L2825" s="822" t="s">
        <v>20425</v>
      </c>
    </row>
    <row r="2826" spans="1:12" x14ac:dyDescent="0.25">
      <c r="A2826" s="822" t="s">
        <v>12817</v>
      </c>
      <c r="B2826" s="824" t="s">
        <v>12719</v>
      </c>
      <c r="C2826" s="820" t="b">
        <v>1</v>
      </c>
      <c r="D2826" s="820" t="b">
        <v>1</v>
      </c>
      <c r="E2826" s="820" t="b">
        <v>0</v>
      </c>
      <c r="F2826" s="820" t="b">
        <v>0</v>
      </c>
      <c r="G2826" s="820" t="b">
        <v>0</v>
      </c>
      <c r="H2826" s="820" t="b">
        <v>0</v>
      </c>
      <c r="I2826" s="820">
        <v>1</v>
      </c>
      <c r="J2826" s="820">
        <v>1</v>
      </c>
      <c r="K2826" s="820" t="s">
        <v>8454</v>
      </c>
      <c r="L2826" s="822" t="s">
        <v>20426</v>
      </c>
    </row>
    <row r="2827" spans="1:12" x14ac:dyDescent="0.25">
      <c r="A2827" s="822" t="s">
        <v>12818</v>
      </c>
      <c r="B2827" s="824" t="s">
        <v>12721</v>
      </c>
      <c r="C2827" s="820" t="b">
        <v>1</v>
      </c>
      <c r="D2827" s="820" t="b">
        <v>1</v>
      </c>
      <c r="E2827" s="820" t="b">
        <v>0</v>
      </c>
      <c r="F2827" s="820" t="b">
        <v>0</v>
      </c>
      <c r="G2827" s="820" t="b">
        <v>0</v>
      </c>
      <c r="H2827" s="820" t="b">
        <v>0</v>
      </c>
      <c r="I2827" s="820">
        <v>1</v>
      </c>
      <c r="J2827" s="820">
        <v>1</v>
      </c>
      <c r="K2827" s="820" t="s">
        <v>8454</v>
      </c>
      <c r="L2827" s="822" t="s">
        <v>20427</v>
      </c>
    </row>
    <row r="2828" spans="1:12" x14ac:dyDescent="0.25">
      <c r="A2828" s="822" t="s">
        <v>12819</v>
      </c>
      <c r="B2828" s="824" t="s">
        <v>12723</v>
      </c>
      <c r="C2828" s="820" t="b">
        <v>1</v>
      </c>
      <c r="D2828" s="820" t="b">
        <v>1</v>
      </c>
      <c r="E2828" s="820" t="b">
        <v>0</v>
      </c>
      <c r="F2828" s="820" t="b">
        <v>0</v>
      </c>
      <c r="G2828" s="820" t="b">
        <v>0</v>
      </c>
      <c r="H2828" s="820" t="b">
        <v>0</v>
      </c>
      <c r="I2828" s="820">
        <v>1</v>
      </c>
      <c r="J2828" s="820">
        <v>1</v>
      </c>
      <c r="K2828" s="820" t="s">
        <v>8454</v>
      </c>
      <c r="L2828" s="822" t="s">
        <v>20428</v>
      </c>
    </row>
    <row r="2829" spans="1:12" x14ac:dyDescent="0.25">
      <c r="A2829" s="822" t="s">
        <v>12820</v>
      </c>
      <c r="B2829" s="824" t="s">
        <v>12725</v>
      </c>
      <c r="C2829" s="820" t="b">
        <v>1</v>
      </c>
      <c r="D2829" s="820" t="b">
        <v>1</v>
      </c>
      <c r="E2829" s="820" t="b">
        <v>0</v>
      </c>
      <c r="F2829" s="820" t="b">
        <v>0</v>
      </c>
      <c r="G2829" s="820" t="b">
        <v>0</v>
      </c>
      <c r="H2829" s="820" t="b">
        <v>0</v>
      </c>
      <c r="I2829" s="820">
        <v>1</v>
      </c>
      <c r="J2829" s="820">
        <v>4</v>
      </c>
      <c r="K2829" s="820" t="s">
        <v>8454</v>
      </c>
      <c r="L2829" s="822" t="s">
        <v>20429</v>
      </c>
    </row>
    <row r="2830" spans="1:12" x14ac:dyDescent="0.25">
      <c r="A2830" s="822" t="s">
        <v>12821</v>
      </c>
      <c r="B2830" s="824" t="s">
        <v>12822</v>
      </c>
      <c r="C2830" s="820" t="b">
        <v>1</v>
      </c>
      <c r="D2830" s="820" t="b">
        <v>1</v>
      </c>
      <c r="E2830" s="820" t="b">
        <v>0</v>
      </c>
      <c r="F2830" s="820" t="b">
        <v>0</v>
      </c>
      <c r="G2830" s="820" t="b">
        <v>0</v>
      </c>
      <c r="H2830" s="820" t="b">
        <v>0</v>
      </c>
      <c r="I2830" s="820">
        <v>1</v>
      </c>
      <c r="J2830" s="820">
        <v>5</v>
      </c>
      <c r="K2830" s="820" t="s">
        <v>8454</v>
      </c>
      <c r="L2830" s="822" t="s">
        <v>20457</v>
      </c>
    </row>
    <row r="2831" spans="1:12" x14ac:dyDescent="0.25">
      <c r="A2831" s="822" t="s">
        <v>12823</v>
      </c>
      <c r="B2831" s="824" t="s">
        <v>12824</v>
      </c>
      <c r="C2831" s="820" t="b">
        <v>1</v>
      </c>
      <c r="D2831" s="820" t="b">
        <v>1</v>
      </c>
      <c r="E2831" s="820" t="b">
        <v>0</v>
      </c>
      <c r="F2831" s="820" t="b">
        <v>0</v>
      </c>
      <c r="G2831" s="820" t="b">
        <v>0</v>
      </c>
      <c r="H2831" s="820" t="b">
        <v>0</v>
      </c>
      <c r="I2831" s="820">
        <v>1</v>
      </c>
      <c r="J2831" s="820">
        <v>8</v>
      </c>
      <c r="K2831" s="820" t="s">
        <v>8454</v>
      </c>
      <c r="L2831" s="822" t="s">
        <v>20458</v>
      </c>
    </row>
    <row r="2832" spans="1:12" x14ac:dyDescent="0.25">
      <c r="A2832" s="822" t="s">
        <v>12825</v>
      </c>
      <c r="B2832" s="824" t="s">
        <v>12826</v>
      </c>
      <c r="C2832" s="820" t="b">
        <v>1</v>
      </c>
      <c r="D2832" s="820" t="b">
        <v>1</v>
      </c>
      <c r="E2832" s="820" t="b">
        <v>0</v>
      </c>
      <c r="F2832" s="820" t="b">
        <v>0</v>
      </c>
      <c r="G2832" s="820" t="b">
        <v>0</v>
      </c>
      <c r="H2832" s="820" t="b">
        <v>0</v>
      </c>
      <c r="I2832" s="820">
        <v>1</v>
      </c>
      <c r="J2832" s="820">
        <v>1</v>
      </c>
      <c r="K2832" s="820" t="s">
        <v>8454</v>
      </c>
      <c r="L2832" s="822" t="s">
        <v>20459</v>
      </c>
    </row>
    <row r="2833" spans="1:12" x14ac:dyDescent="0.25">
      <c r="A2833" s="822" t="s">
        <v>12827</v>
      </c>
      <c r="B2833" s="824" t="s">
        <v>12733</v>
      </c>
      <c r="C2833" s="820" t="b">
        <v>1</v>
      </c>
      <c r="D2833" s="820" t="b">
        <v>1</v>
      </c>
      <c r="E2833" s="820" t="b">
        <v>0</v>
      </c>
      <c r="F2833" s="820" t="b">
        <v>0</v>
      </c>
      <c r="G2833" s="820" t="b">
        <v>0</v>
      </c>
      <c r="H2833" s="820" t="b">
        <v>0</v>
      </c>
      <c r="I2833" s="820">
        <v>1</v>
      </c>
      <c r="J2833" s="820">
        <v>1</v>
      </c>
      <c r="K2833" s="820" t="s">
        <v>8454</v>
      </c>
      <c r="L2833" s="822" t="s">
        <v>20433</v>
      </c>
    </row>
    <row r="2834" spans="1:12" x14ac:dyDescent="0.25">
      <c r="A2834" s="822" t="s">
        <v>12828</v>
      </c>
      <c r="B2834" s="824" t="s">
        <v>12735</v>
      </c>
      <c r="C2834" s="820" t="b">
        <v>1</v>
      </c>
      <c r="D2834" s="820" t="b">
        <v>1</v>
      </c>
      <c r="E2834" s="820" t="b">
        <v>0</v>
      </c>
      <c r="F2834" s="820" t="b">
        <v>0</v>
      </c>
      <c r="G2834" s="820" t="b">
        <v>0</v>
      </c>
      <c r="H2834" s="820" t="b">
        <v>0</v>
      </c>
      <c r="I2834" s="820">
        <v>1</v>
      </c>
      <c r="J2834" s="820">
        <v>6</v>
      </c>
      <c r="K2834" s="820" t="s">
        <v>8454</v>
      </c>
      <c r="L2834" s="822" t="s">
        <v>20434</v>
      </c>
    </row>
    <row r="2835" spans="1:12" x14ac:dyDescent="0.25">
      <c r="A2835" s="822" t="s">
        <v>12829</v>
      </c>
      <c r="B2835" s="824" t="s">
        <v>12737</v>
      </c>
      <c r="C2835" s="820" t="b">
        <v>1</v>
      </c>
      <c r="D2835" s="820" t="b">
        <v>1</v>
      </c>
      <c r="E2835" s="820" t="b">
        <v>0</v>
      </c>
      <c r="F2835" s="820" t="b">
        <v>0</v>
      </c>
      <c r="G2835" s="820" t="b">
        <v>0</v>
      </c>
      <c r="H2835" s="820" t="b">
        <v>0</v>
      </c>
      <c r="I2835" s="820">
        <v>1</v>
      </c>
      <c r="J2835" s="820">
        <v>6</v>
      </c>
      <c r="K2835" s="820" t="s">
        <v>8454</v>
      </c>
      <c r="L2835" s="822" t="s">
        <v>20435</v>
      </c>
    </row>
    <row r="2836" spans="1:12" x14ac:dyDescent="0.25">
      <c r="A2836" s="822" t="s">
        <v>12830</v>
      </c>
      <c r="B2836" s="824" t="s">
        <v>12739</v>
      </c>
      <c r="C2836" s="820" t="b">
        <v>1</v>
      </c>
      <c r="D2836" s="820" t="b">
        <v>1</v>
      </c>
      <c r="E2836" s="820" t="b">
        <v>0</v>
      </c>
      <c r="F2836" s="820" t="b">
        <v>0</v>
      </c>
      <c r="G2836" s="820" t="b">
        <v>0</v>
      </c>
      <c r="H2836" s="820" t="b">
        <v>0</v>
      </c>
      <c r="I2836" s="820">
        <v>1</v>
      </c>
      <c r="J2836" s="820">
        <v>6</v>
      </c>
      <c r="K2836" s="820" t="s">
        <v>8454</v>
      </c>
      <c r="L2836" s="822" t="s">
        <v>20436</v>
      </c>
    </row>
    <row r="2837" spans="1:12" x14ac:dyDescent="0.25">
      <c r="A2837" s="822" t="s">
        <v>12831</v>
      </c>
      <c r="B2837" s="824" t="s">
        <v>12741</v>
      </c>
      <c r="C2837" s="820" t="b">
        <v>1</v>
      </c>
      <c r="D2837" s="820" t="b">
        <v>1</v>
      </c>
      <c r="E2837" s="820" t="b">
        <v>0</v>
      </c>
      <c r="F2837" s="820" t="b">
        <v>0</v>
      </c>
      <c r="G2837" s="820" t="b">
        <v>0</v>
      </c>
      <c r="H2837" s="820" t="b">
        <v>0</v>
      </c>
      <c r="I2837" s="820">
        <v>1</v>
      </c>
      <c r="J2837" s="820">
        <v>1</v>
      </c>
      <c r="K2837" s="820" t="s">
        <v>8454</v>
      </c>
      <c r="L2837" s="822" t="s">
        <v>20437</v>
      </c>
    </row>
    <row r="2838" spans="1:12" x14ac:dyDescent="0.25">
      <c r="A2838" s="822" t="s">
        <v>12832</v>
      </c>
      <c r="B2838" s="824" t="s">
        <v>12743</v>
      </c>
      <c r="C2838" s="820" t="b">
        <v>1</v>
      </c>
      <c r="D2838" s="820" t="b">
        <v>1</v>
      </c>
      <c r="E2838" s="820" t="b">
        <v>0</v>
      </c>
      <c r="F2838" s="820" t="b">
        <v>0</v>
      </c>
      <c r="G2838" s="820" t="b">
        <v>0</v>
      </c>
      <c r="H2838" s="820" t="b">
        <v>0</v>
      </c>
      <c r="I2838" s="820">
        <v>1</v>
      </c>
      <c r="J2838" s="820">
        <v>1</v>
      </c>
      <c r="K2838" s="820" t="s">
        <v>8454</v>
      </c>
      <c r="L2838" s="822" t="s">
        <v>20438</v>
      </c>
    </row>
    <row r="2839" spans="1:12" x14ac:dyDescent="0.25">
      <c r="A2839" s="822" t="s">
        <v>12833</v>
      </c>
      <c r="B2839" s="824" t="s">
        <v>12745</v>
      </c>
      <c r="C2839" s="820" t="b">
        <v>1</v>
      </c>
      <c r="D2839" s="820" t="b">
        <v>1</v>
      </c>
      <c r="E2839" s="820" t="b">
        <v>0</v>
      </c>
      <c r="F2839" s="820" t="b">
        <v>0</v>
      </c>
      <c r="G2839" s="820" t="b">
        <v>0</v>
      </c>
      <c r="H2839" s="820" t="b">
        <v>0</v>
      </c>
      <c r="I2839" s="820">
        <v>1</v>
      </c>
      <c r="J2839" s="820">
        <v>12</v>
      </c>
      <c r="K2839" s="820" t="s">
        <v>8454</v>
      </c>
      <c r="L2839" s="822" t="s">
        <v>20439</v>
      </c>
    </row>
    <row r="2840" spans="1:12" x14ac:dyDescent="0.25">
      <c r="A2840" s="822" t="s">
        <v>12834</v>
      </c>
      <c r="B2840" s="824" t="s">
        <v>12835</v>
      </c>
      <c r="C2840" s="820" t="b">
        <v>1</v>
      </c>
      <c r="D2840" s="820" t="b">
        <v>1</v>
      </c>
      <c r="E2840" s="820" t="b">
        <v>0</v>
      </c>
      <c r="F2840" s="820" t="b">
        <v>0</v>
      </c>
      <c r="G2840" s="820" t="b">
        <v>0</v>
      </c>
      <c r="H2840" s="820" t="b">
        <v>0</v>
      </c>
      <c r="I2840" s="820">
        <v>1</v>
      </c>
      <c r="J2840" s="820">
        <v>5</v>
      </c>
      <c r="K2840" s="820" t="s">
        <v>8454</v>
      </c>
      <c r="L2840" s="822" t="s">
        <v>20460</v>
      </c>
    </row>
    <row r="2841" spans="1:12" x14ac:dyDescent="0.25">
      <c r="A2841" s="822" t="s">
        <v>12836</v>
      </c>
      <c r="B2841" s="824" t="s">
        <v>12837</v>
      </c>
      <c r="C2841" s="820" t="b">
        <v>1</v>
      </c>
      <c r="D2841" s="820" t="b">
        <v>1</v>
      </c>
      <c r="E2841" s="820" t="b">
        <v>0</v>
      </c>
      <c r="F2841" s="820" t="b">
        <v>0</v>
      </c>
      <c r="G2841" s="820" t="b">
        <v>0</v>
      </c>
      <c r="H2841" s="820" t="b">
        <v>0</v>
      </c>
      <c r="I2841" s="820">
        <v>1</v>
      </c>
      <c r="J2841" s="820">
        <v>8</v>
      </c>
      <c r="K2841" s="820" t="s">
        <v>8454</v>
      </c>
      <c r="L2841" s="822" t="s">
        <v>20461</v>
      </c>
    </row>
    <row r="2842" spans="1:12" x14ac:dyDescent="0.25">
      <c r="A2842" s="822" t="s">
        <v>12838</v>
      </c>
      <c r="B2842" s="824" t="s">
        <v>12733</v>
      </c>
      <c r="C2842" s="820" t="b">
        <v>1</v>
      </c>
      <c r="D2842" s="820" t="b">
        <v>1</v>
      </c>
      <c r="E2842" s="820" t="b">
        <v>0</v>
      </c>
      <c r="F2842" s="820" t="b">
        <v>0</v>
      </c>
      <c r="G2842" s="820" t="b">
        <v>0</v>
      </c>
      <c r="H2842" s="820" t="b">
        <v>0</v>
      </c>
      <c r="I2842" s="820">
        <v>1</v>
      </c>
      <c r="J2842" s="820">
        <v>1</v>
      </c>
      <c r="K2842" s="820" t="s">
        <v>8454</v>
      </c>
      <c r="L2842" s="822" t="s">
        <v>20433</v>
      </c>
    </row>
    <row r="2843" spans="1:12" x14ac:dyDescent="0.25">
      <c r="A2843" s="822" t="s">
        <v>12839</v>
      </c>
      <c r="B2843" s="824" t="s">
        <v>12840</v>
      </c>
      <c r="C2843" s="820" t="b">
        <v>1</v>
      </c>
      <c r="D2843" s="820" t="b">
        <v>1</v>
      </c>
      <c r="E2843" s="820" t="b">
        <v>0</v>
      </c>
      <c r="F2843" s="820" t="b">
        <v>0</v>
      </c>
      <c r="G2843" s="820" t="b">
        <v>0</v>
      </c>
      <c r="H2843" s="820" t="b">
        <v>0</v>
      </c>
      <c r="I2843" s="820">
        <v>1</v>
      </c>
      <c r="J2843" s="820">
        <v>1</v>
      </c>
      <c r="K2843" s="820" t="s">
        <v>8454</v>
      </c>
      <c r="L2843" s="822" t="s">
        <v>20462</v>
      </c>
    </row>
    <row r="2844" spans="1:12" x14ac:dyDescent="0.25">
      <c r="A2844" s="822" t="s">
        <v>12841</v>
      </c>
      <c r="B2844" s="824" t="s">
        <v>12842</v>
      </c>
      <c r="C2844" s="820" t="b">
        <v>1</v>
      </c>
      <c r="D2844" s="820" t="b">
        <v>1</v>
      </c>
      <c r="E2844" s="820" t="b">
        <v>0</v>
      </c>
      <c r="F2844" s="820" t="b">
        <v>0</v>
      </c>
      <c r="G2844" s="820" t="b">
        <v>0</v>
      </c>
      <c r="H2844" s="820" t="b">
        <v>0</v>
      </c>
      <c r="I2844" s="820">
        <v>1</v>
      </c>
      <c r="J2844" s="820">
        <v>1</v>
      </c>
      <c r="K2844" s="820" t="s">
        <v>8454</v>
      </c>
      <c r="L2844" s="822" t="s">
        <v>20463</v>
      </c>
    </row>
    <row r="2845" spans="1:12" x14ac:dyDescent="0.25">
      <c r="A2845" s="822" t="s">
        <v>12843</v>
      </c>
      <c r="B2845" s="824" t="s">
        <v>12689</v>
      </c>
      <c r="C2845" s="820" t="b">
        <v>1</v>
      </c>
      <c r="D2845" s="820" t="b">
        <v>1</v>
      </c>
      <c r="E2845" s="820" t="b">
        <v>0</v>
      </c>
      <c r="F2845" s="820" t="b">
        <v>0</v>
      </c>
      <c r="G2845" s="820" t="b">
        <v>0</v>
      </c>
      <c r="H2845" s="820" t="b">
        <v>0</v>
      </c>
      <c r="I2845" s="820">
        <v>1</v>
      </c>
      <c r="J2845" s="820">
        <v>1</v>
      </c>
      <c r="K2845" s="820" t="s">
        <v>8454</v>
      </c>
      <c r="L2845" s="822" t="s">
        <v>20411</v>
      </c>
    </row>
    <row r="2846" spans="1:12" x14ac:dyDescent="0.25">
      <c r="A2846" s="822" t="s">
        <v>12844</v>
      </c>
      <c r="B2846" s="824" t="s">
        <v>12691</v>
      </c>
      <c r="C2846" s="820" t="b">
        <v>1</v>
      </c>
      <c r="D2846" s="820" t="b">
        <v>1</v>
      </c>
      <c r="E2846" s="820" t="b">
        <v>0</v>
      </c>
      <c r="F2846" s="820" t="b">
        <v>0</v>
      </c>
      <c r="G2846" s="820" t="b">
        <v>0</v>
      </c>
      <c r="H2846" s="820" t="b">
        <v>0</v>
      </c>
      <c r="I2846" s="820">
        <v>1</v>
      </c>
      <c r="J2846" s="820">
        <v>84</v>
      </c>
      <c r="K2846" s="820" t="s">
        <v>8454</v>
      </c>
      <c r="L2846" s="822" t="s">
        <v>20412</v>
      </c>
    </row>
    <row r="2847" spans="1:12" x14ac:dyDescent="0.25">
      <c r="A2847" s="822" t="s">
        <v>12845</v>
      </c>
      <c r="B2847" s="824" t="s">
        <v>12693</v>
      </c>
      <c r="C2847" s="820" t="b">
        <v>1</v>
      </c>
      <c r="D2847" s="820" t="b">
        <v>1</v>
      </c>
      <c r="E2847" s="820" t="b">
        <v>0</v>
      </c>
      <c r="F2847" s="820" t="b">
        <v>0</v>
      </c>
      <c r="G2847" s="820" t="b">
        <v>0</v>
      </c>
      <c r="H2847" s="820" t="b">
        <v>0</v>
      </c>
      <c r="I2847" s="820">
        <v>1</v>
      </c>
      <c r="J2847" s="820">
        <v>12</v>
      </c>
      <c r="K2847" s="820" t="s">
        <v>8454</v>
      </c>
      <c r="L2847" s="822" t="s">
        <v>20413</v>
      </c>
    </row>
    <row r="2848" spans="1:12" x14ac:dyDescent="0.25">
      <c r="A2848" s="822" t="s">
        <v>12846</v>
      </c>
      <c r="B2848" s="824" t="s">
        <v>12695</v>
      </c>
      <c r="C2848" s="820" t="b">
        <v>1</v>
      </c>
      <c r="D2848" s="820" t="b">
        <v>1</v>
      </c>
      <c r="E2848" s="820" t="b">
        <v>0</v>
      </c>
      <c r="F2848" s="820" t="b">
        <v>0</v>
      </c>
      <c r="G2848" s="820" t="b">
        <v>0</v>
      </c>
      <c r="H2848" s="820" t="b">
        <v>0</v>
      </c>
      <c r="I2848" s="820">
        <v>1</v>
      </c>
      <c r="J2848" s="820">
        <v>12</v>
      </c>
      <c r="K2848" s="820" t="s">
        <v>8454</v>
      </c>
      <c r="L2848" s="822" t="s">
        <v>20414</v>
      </c>
    </row>
    <row r="2849" spans="1:12" x14ac:dyDescent="0.25">
      <c r="A2849" s="822" t="s">
        <v>12847</v>
      </c>
      <c r="B2849" s="824" t="s">
        <v>12697</v>
      </c>
      <c r="C2849" s="820" t="b">
        <v>1</v>
      </c>
      <c r="D2849" s="820" t="b">
        <v>1</v>
      </c>
      <c r="E2849" s="820" t="b">
        <v>0</v>
      </c>
      <c r="F2849" s="820" t="b">
        <v>0</v>
      </c>
      <c r="G2849" s="820" t="b">
        <v>0</v>
      </c>
      <c r="H2849" s="820" t="b">
        <v>0</v>
      </c>
      <c r="I2849" s="820">
        <v>1</v>
      </c>
      <c r="J2849" s="820">
        <v>14</v>
      </c>
      <c r="K2849" s="820" t="s">
        <v>8454</v>
      </c>
      <c r="L2849" s="822" t="s">
        <v>20415</v>
      </c>
    </row>
    <row r="2850" spans="1:12" x14ac:dyDescent="0.25">
      <c r="A2850" s="822" t="s">
        <v>12848</v>
      </c>
      <c r="B2850" s="824" t="s">
        <v>12699</v>
      </c>
      <c r="C2850" s="820" t="b">
        <v>1</v>
      </c>
      <c r="D2850" s="820" t="b">
        <v>1</v>
      </c>
      <c r="E2850" s="820" t="b">
        <v>0</v>
      </c>
      <c r="F2850" s="820" t="b">
        <v>0</v>
      </c>
      <c r="G2850" s="820" t="b">
        <v>0</v>
      </c>
      <c r="H2850" s="820" t="b">
        <v>0</v>
      </c>
      <c r="I2850" s="820">
        <v>1</v>
      </c>
      <c r="J2850" s="820">
        <v>7</v>
      </c>
      <c r="K2850" s="820" t="s">
        <v>8454</v>
      </c>
      <c r="L2850" s="822" t="s">
        <v>20416</v>
      </c>
    </row>
    <row r="2851" spans="1:12" x14ac:dyDescent="0.25">
      <c r="A2851" s="822" t="s">
        <v>12849</v>
      </c>
      <c r="B2851" s="824" t="s">
        <v>12701</v>
      </c>
      <c r="C2851" s="820" t="b">
        <v>1</v>
      </c>
      <c r="D2851" s="820" t="b">
        <v>1</v>
      </c>
      <c r="E2851" s="820" t="b">
        <v>0</v>
      </c>
      <c r="F2851" s="820" t="b">
        <v>0</v>
      </c>
      <c r="G2851" s="820" t="b">
        <v>0</v>
      </c>
      <c r="H2851" s="820" t="b">
        <v>0</v>
      </c>
      <c r="I2851" s="820">
        <v>1</v>
      </c>
      <c r="J2851" s="820">
        <v>49</v>
      </c>
      <c r="K2851" s="820" t="s">
        <v>8454</v>
      </c>
      <c r="L2851" s="822" t="s">
        <v>20417</v>
      </c>
    </row>
    <row r="2852" spans="1:12" x14ac:dyDescent="0.25">
      <c r="A2852" s="822" t="s">
        <v>12850</v>
      </c>
      <c r="B2852" s="824" t="s">
        <v>12703</v>
      </c>
      <c r="C2852" s="820" t="b">
        <v>1</v>
      </c>
      <c r="D2852" s="820" t="b">
        <v>1</v>
      </c>
      <c r="E2852" s="820" t="b">
        <v>0</v>
      </c>
      <c r="F2852" s="820" t="b">
        <v>0</v>
      </c>
      <c r="G2852" s="820" t="b">
        <v>0</v>
      </c>
      <c r="H2852" s="820" t="b">
        <v>0</v>
      </c>
      <c r="I2852" s="820">
        <v>1</v>
      </c>
      <c r="J2852" s="820">
        <v>24</v>
      </c>
      <c r="K2852" s="820" t="s">
        <v>8454</v>
      </c>
      <c r="L2852" s="822" t="s">
        <v>20418</v>
      </c>
    </row>
    <row r="2853" spans="1:12" x14ac:dyDescent="0.25">
      <c r="A2853" s="822" t="s">
        <v>12851</v>
      </c>
      <c r="B2853" s="824" t="s">
        <v>12852</v>
      </c>
      <c r="C2853" s="820" t="b">
        <v>1</v>
      </c>
      <c r="D2853" s="820" t="b">
        <v>1</v>
      </c>
      <c r="E2853" s="820" t="b">
        <v>0</v>
      </c>
      <c r="F2853" s="820" t="b">
        <v>0</v>
      </c>
      <c r="G2853" s="820" t="b">
        <v>0</v>
      </c>
      <c r="H2853" s="820" t="b">
        <v>0</v>
      </c>
      <c r="I2853" s="820">
        <v>1</v>
      </c>
      <c r="J2853" s="820">
        <v>7</v>
      </c>
      <c r="K2853" s="820" t="s">
        <v>8454</v>
      </c>
      <c r="L2853" s="822" t="s">
        <v>20464</v>
      </c>
    </row>
    <row r="2854" spans="1:12" x14ac:dyDescent="0.25">
      <c r="A2854" s="822" t="s">
        <v>12853</v>
      </c>
      <c r="B2854" s="824" t="s">
        <v>12854</v>
      </c>
      <c r="C2854" s="820" t="b">
        <v>1</v>
      </c>
      <c r="D2854" s="820" t="b">
        <v>1</v>
      </c>
      <c r="E2854" s="820" t="b">
        <v>0</v>
      </c>
      <c r="F2854" s="820" t="b">
        <v>0</v>
      </c>
      <c r="G2854" s="820" t="b">
        <v>0</v>
      </c>
      <c r="H2854" s="820" t="b">
        <v>0</v>
      </c>
      <c r="I2854" s="820">
        <v>1</v>
      </c>
      <c r="J2854" s="820">
        <v>8</v>
      </c>
      <c r="K2854" s="820" t="s">
        <v>8454</v>
      </c>
      <c r="L2854" s="822" t="s">
        <v>20465</v>
      </c>
    </row>
    <row r="2855" spans="1:12" x14ac:dyDescent="0.25">
      <c r="A2855" s="822" t="s">
        <v>12855</v>
      </c>
      <c r="B2855" s="824" t="s">
        <v>12856</v>
      </c>
      <c r="C2855" s="820" t="b">
        <v>1</v>
      </c>
      <c r="D2855" s="820" t="b">
        <v>1</v>
      </c>
      <c r="E2855" s="820" t="b">
        <v>0</v>
      </c>
      <c r="F2855" s="820" t="b">
        <v>0</v>
      </c>
      <c r="G2855" s="820" t="b">
        <v>0</v>
      </c>
      <c r="H2855" s="820" t="b">
        <v>0</v>
      </c>
      <c r="I2855" s="820">
        <v>1</v>
      </c>
      <c r="J2855" s="820">
        <v>1</v>
      </c>
      <c r="K2855" s="820" t="s">
        <v>8454</v>
      </c>
      <c r="L2855" s="822" t="s">
        <v>20466</v>
      </c>
    </row>
    <row r="2856" spans="1:12" x14ac:dyDescent="0.25">
      <c r="A2856" s="822" t="s">
        <v>12857</v>
      </c>
      <c r="B2856" s="824" t="s">
        <v>12711</v>
      </c>
      <c r="C2856" s="820" t="b">
        <v>1</v>
      </c>
      <c r="D2856" s="820" t="b">
        <v>1</v>
      </c>
      <c r="E2856" s="820" t="b">
        <v>0</v>
      </c>
      <c r="F2856" s="820" t="b">
        <v>0</v>
      </c>
      <c r="G2856" s="820" t="b">
        <v>0</v>
      </c>
      <c r="H2856" s="820" t="b">
        <v>0</v>
      </c>
      <c r="I2856" s="820">
        <v>1</v>
      </c>
      <c r="J2856" s="820">
        <v>1</v>
      </c>
      <c r="K2856" s="820" t="s">
        <v>8454</v>
      </c>
      <c r="L2856" s="822" t="s">
        <v>20422</v>
      </c>
    </row>
    <row r="2857" spans="1:12" x14ac:dyDescent="0.25">
      <c r="A2857" s="822" t="s">
        <v>12858</v>
      </c>
      <c r="B2857" s="824" t="s">
        <v>12713</v>
      </c>
      <c r="C2857" s="820" t="b">
        <v>1</v>
      </c>
      <c r="D2857" s="820" t="b">
        <v>1</v>
      </c>
      <c r="E2857" s="820" t="b">
        <v>0</v>
      </c>
      <c r="F2857" s="820" t="b">
        <v>0</v>
      </c>
      <c r="G2857" s="820" t="b">
        <v>0</v>
      </c>
      <c r="H2857" s="820" t="b">
        <v>0</v>
      </c>
      <c r="I2857" s="820">
        <v>1</v>
      </c>
      <c r="J2857" s="820">
        <v>1</v>
      </c>
      <c r="K2857" s="820" t="s">
        <v>8454</v>
      </c>
      <c r="L2857" s="822" t="s">
        <v>20423</v>
      </c>
    </row>
    <row r="2858" spans="1:12" x14ac:dyDescent="0.25">
      <c r="A2858" s="822" t="s">
        <v>12859</v>
      </c>
      <c r="B2858" s="824" t="s">
        <v>12715</v>
      </c>
      <c r="C2858" s="820" t="b">
        <v>1</v>
      </c>
      <c r="D2858" s="820" t="b">
        <v>1</v>
      </c>
      <c r="E2858" s="820" t="b">
        <v>0</v>
      </c>
      <c r="F2858" s="820" t="b">
        <v>0</v>
      </c>
      <c r="G2858" s="820" t="b">
        <v>0</v>
      </c>
      <c r="H2858" s="820" t="b">
        <v>0</v>
      </c>
      <c r="I2858" s="820">
        <v>1</v>
      </c>
      <c r="J2858" s="820">
        <v>1</v>
      </c>
      <c r="K2858" s="820" t="s">
        <v>8454</v>
      </c>
      <c r="L2858" s="822" t="s">
        <v>20424</v>
      </c>
    </row>
    <row r="2859" spans="1:12" x14ac:dyDescent="0.25">
      <c r="A2859" s="822" t="s">
        <v>12860</v>
      </c>
      <c r="B2859" s="824" t="s">
        <v>12717</v>
      </c>
      <c r="C2859" s="820" t="b">
        <v>1</v>
      </c>
      <c r="D2859" s="820" t="b">
        <v>1</v>
      </c>
      <c r="E2859" s="820" t="b">
        <v>0</v>
      </c>
      <c r="F2859" s="820" t="b">
        <v>0</v>
      </c>
      <c r="G2859" s="820" t="b">
        <v>0</v>
      </c>
      <c r="H2859" s="820" t="b">
        <v>0</v>
      </c>
      <c r="I2859" s="820">
        <v>1</v>
      </c>
      <c r="J2859" s="820">
        <v>1</v>
      </c>
      <c r="K2859" s="820" t="s">
        <v>8454</v>
      </c>
      <c r="L2859" s="822" t="s">
        <v>20425</v>
      </c>
    </row>
    <row r="2860" spans="1:12" x14ac:dyDescent="0.25">
      <c r="A2860" s="822" t="s">
        <v>12861</v>
      </c>
      <c r="B2860" s="824" t="s">
        <v>12719</v>
      </c>
      <c r="C2860" s="820" t="b">
        <v>1</v>
      </c>
      <c r="D2860" s="820" t="b">
        <v>1</v>
      </c>
      <c r="E2860" s="820" t="b">
        <v>0</v>
      </c>
      <c r="F2860" s="820" t="b">
        <v>0</v>
      </c>
      <c r="G2860" s="820" t="b">
        <v>0</v>
      </c>
      <c r="H2860" s="820" t="b">
        <v>0</v>
      </c>
      <c r="I2860" s="820">
        <v>1</v>
      </c>
      <c r="J2860" s="820">
        <v>1</v>
      </c>
      <c r="K2860" s="820" t="s">
        <v>8454</v>
      </c>
      <c r="L2860" s="822" t="s">
        <v>20426</v>
      </c>
    </row>
    <row r="2861" spans="1:12" x14ac:dyDescent="0.25">
      <c r="A2861" s="822" t="s">
        <v>12862</v>
      </c>
      <c r="B2861" s="824" t="s">
        <v>12721</v>
      </c>
      <c r="C2861" s="820" t="b">
        <v>1</v>
      </c>
      <c r="D2861" s="820" t="b">
        <v>1</v>
      </c>
      <c r="E2861" s="820" t="b">
        <v>0</v>
      </c>
      <c r="F2861" s="820" t="b">
        <v>0</v>
      </c>
      <c r="G2861" s="820" t="b">
        <v>0</v>
      </c>
      <c r="H2861" s="820" t="b">
        <v>0</v>
      </c>
      <c r="I2861" s="820">
        <v>1</v>
      </c>
      <c r="J2861" s="820">
        <v>1</v>
      </c>
      <c r="K2861" s="820" t="s">
        <v>8454</v>
      </c>
      <c r="L2861" s="822" t="s">
        <v>20427</v>
      </c>
    </row>
    <row r="2862" spans="1:12" x14ac:dyDescent="0.25">
      <c r="A2862" s="822" t="s">
        <v>12863</v>
      </c>
      <c r="B2862" s="824" t="s">
        <v>12723</v>
      </c>
      <c r="C2862" s="820" t="b">
        <v>1</v>
      </c>
      <c r="D2862" s="820" t="b">
        <v>1</v>
      </c>
      <c r="E2862" s="820" t="b">
        <v>0</v>
      </c>
      <c r="F2862" s="820" t="b">
        <v>0</v>
      </c>
      <c r="G2862" s="820" t="b">
        <v>0</v>
      </c>
      <c r="H2862" s="820" t="b">
        <v>0</v>
      </c>
      <c r="I2862" s="820">
        <v>1</v>
      </c>
      <c r="J2862" s="820">
        <v>1</v>
      </c>
      <c r="K2862" s="820" t="s">
        <v>8454</v>
      </c>
      <c r="L2862" s="822" t="s">
        <v>20428</v>
      </c>
    </row>
    <row r="2863" spans="1:12" x14ac:dyDescent="0.25">
      <c r="A2863" s="822" t="s">
        <v>12864</v>
      </c>
      <c r="B2863" s="824" t="s">
        <v>12725</v>
      </c>
      <c r="C2863" s="820" t="b">
        <v>1</v>
      </c>
      <c r="D2863" s="820" t="b">
        <v>1</v>
      </c>
      <c r="E2863" s="820" t="b">
        <v>0</v>
      </c>
      <c r="F2863" s="820" t="b">
        <v>0</v>
      </c>
      <c r="G2863" s="820" t="b">
        <v>0</v>
      </c>
      <c r="H2863" s="820" t="b">
        <v>0</v>
      </c>
      <c r="I2863" s="820">
        <v>1</v>
      </c>
      <c r="J2863" s="820">
        <v>4</v>
      </c>
      <c r="K2863" s="820" t="s">
        <v>8454</v>
      </c>
      <c r="L2863" s="822" t="s">
        <v>20429</v>
      </c>
    </row>
    <row r="2864" spans="1:12" x14ac:dyDescent="0.25">
      <c r="A2864" s="822" t="s">
        <v>12865</v>
      </c>
      <c r="B2864" s="824" t="s">
        <v>12866</v>
      </c>
      <c r="C2864" s="820" t="b">
        <v>1</v>
      </c>
      <c r="D2864" s="820" t="b">
        <v>1</v>
      </c>
      <c r="E2864" s="820" t="b">
        <v>0</v>
      </c>
      <c r="F2864" s="820" t="b">
        <v>0</v>
      </c>
      <c r="G2864" s="820" t="b">
        <v>0</v>
      </c>
      <c r="H2864" s="820" t="b">
        <v>0</v>
      </c>
      <c r="I2864" s="820">
        <v>1</v>
      </c>
      <c r="J2864" s="820">
        <v>6</v>
      </c>
      <c r="K2864" s="820" t="s">
        <v>8454</v>
      </c>
      <c r="L2864" s="822" t="s">
        <v>20467</v>
      </c>
    </row>
    <row r="2865" spans="1:12" x14ac:dyDescent="0.25">
      <c r="A2865" s="822" t="s">
        <v>12867</v>
      </c>
      <c r="B2865" s="824" t="s">
        <v>12868</v>
      </c>
      <c r="C2865" s="820" t="b">
        <v>1</v>
      </c>
      <c r="D2865" s="820" t="b">
        <v>1</v>
      </c>
      <c r="E2865" s="820" t="b">
        <v>0</v>
      </c>
      <c r="F2865" s="820" t="b">
        <v>0</v>
      </c>
      <c r="G2865" s="820" t="b">
        <v>0</v>
      </c>
      <c r="H2865" s="820" t="b">
        <v>0</v>
      </c>
      <c r="I2865" s="820">
        <v>1</v>
      </c>
      <c r="J2865" s="820">
        <v>8</v>
      </c>
      <c r="K2865" s="820" t="s">
        <v>8454</v>
      </c>
      <c r="L2865" s="822" t="s">
        <v>20468</v>
      </c>
    </row>
    <row r="2866" spans="1:12" x14ac:dyDescent="0.25">
      <c r="A2866" s="822" t="s">
        <v>12869</v>
      </c>
      <c r="B2866" s="824" t="s">
        <v>12870</v>
      </c>
      <c r="C2866" s="820" t="b">
        <v>1</v>
      </c>
      <c r="D2866" s="820" t="b">
        <v>1</v>
      </c>
      <c r="E2866" s="820" t="b">
        <v>0</v>
      </c>
      <c r="F2866" s="820" t="b">
        <v>0</v>
      </c>
      <c r="G2866" s="820" t="b">
        <v>0</v>
      </c>
      <c r="H2866" s="820" t="b">
        <v>0</v>
      </c>
      <c r="I2866" s="820">
        <v>1</v>
      </c>
      <c r="J2866" s="820">
        <v>1</v>
      </c>
      <c r="K2866" s="820" t="s">
        <v>8454</v>
      </c>
      <c r="L2866" s="822" t="s">
        <v>20469</v>
      </c>
    </row>
    <row r="2867" spans="1:12" x14ac:dyDescent="0.25">
      <c r="A2867" s="822" t="s">
        <v>12871</v>
      </c>
      <c r="B2867" s="824" t="s">
        <v>12733</v>
      </c>
      <c r="C2867" s="820" t="b">
        <v>1</v>
      </c>
      <c r="D2867" s="820" t="b">
        <v>1</v>
      </c>
      <c r="E2867" s="820" t="b">
        <v>0</v>
      </c>
      <c r="F2867" s="820" t="b">
        <v>0</v>
      </c>
      <c r="G2867" s="820" t="b">
        <v>0</v>
      </c>
      <c r="H2867" s="820" t="b">
        <v>0</v>
      </c>
      <c r="I2867" s="820">
        <v>1</v>
      </c>
      <c r="J2867" s="820">
        <v>1</v>
      </c>
      <c r="K2867" s="820" t="s">
        <v>8454</v>
      </c>
      <c r="L2867" s="822" t="s">
        <v>20433</v>
      </c>
    </row>
    <row r="2868" spans="1:12" x14ac:dyDescent="0.25">
      <c r="A2868" s="822" t="s">
        <v>12872</v>
      </c>
      <c r="B2868" s="824" t="s">
        <v>12735</v>
      </c>
      <c r="C2868" s="820" t="b">
        <v>1</v>
      </c>
      <c r="D2868" s="820" t="b">
        <v>1</v>
      </c>
      <c r="E2868" s="820" t="b">
        <v>0</v>
      </c>
      <c r="F2868" s="820" t="b">
        <v>0</v>
      </c>
      <c r="G2868" s="820" t="b">
        <v>0</v>
      </c>
      <c r="H2868" s="820" t="b">
        <v>0</v>
      </c>
      <c r="I2868" s="820">
        <v>1</v>
      </c>
      <c r="J2868" s="820">
        <v>6</v>
      </c>
      <c r="K2868" s="820" t="s">
        <v>8454</v>
      </c>
      <c r="L2868" s="822" t="s">
        <v>20434</v>
      </c>
    </row>
    <row r="2869" spans="1:12" x14ac:dyDescent="0.25">
      <c r="A2869" s="822" t="s">
        <v>12873</v>
      </c>
      <c r="B2869" s="824" t="s">
        <v>12737</v>
      </c>
      <c r="C2869" s="820" t="b">
        <v>1</v>
      </c>
      <c r="D2869" s="820" t="b">
        <v>1</v>
      </c>
      <c r="E2869" s="820" t="b">
        <v>0</v>
      </c>
      <c r="F2869" s="820" t="b">
        <v>0</v>
      </c>
      <c r="G2869" s="820" t="b">
        <v>0</v>
      </c>
      <c r="H2869" s="820" t="b">
        <v>0</v>
      </c>
      <c r="I2869" s="820">
        <v>1</v>
      </c>
      <c r="J2869" s="820">
        <v>6</v>
      </c>
      <c r="K2869" s="820" t="s">
        <v>8454</v>
      </c>
      <c r="L2869" s="822" t="s">
        <v>20435</v>
      </c>
    </row>
    <row r="2870" spans="1:12" x14ac:dyDescent="0.25">
      <c r="A2870" s="822" t="s">
        <v>12874</v>
      </c>
      <c r="B2870" s="824" t="s">
        <v>12739</v>
      </c>
      <c r="C2870" s="820" t="b">
        <v>1</v>
      </c>
      <c r="D2870" s="820" t="b">
        <v>1</v>
      </c>
      <c r="E2870" s="820" t="b">
        <v>0</v>
      </c>
      <c r="F2870" s="820" t="b">
        <v>0</v>
      </c>
      <c r="G2870" s="820" t="b">
        <v>0</v>
      </c>
      <c r="H2870" s="820" t="b">
        <v>0</v>
      </c>
      <c r="I2870" s="820">
        <v>1</v>
      </c>
      <c r="J2870" s="820">
        <v>6</v>
      </c>
      <c r="K2870" s="820" t="s">
        <v>8454</v>
      </c>
      <c r="L2870" s="822" t="s">
        <v>20436</v>
      </c>
    </row>
    <row r="2871" spans="1:12" x14ac:dyDescent="0.25">
      <c r="A2871" s="822" t="s">
        <v>12875</v>
      </c>
      <c r="B2871" s="824" t="s">
        <v>12741</v>
      </c>
      <c r="C2871" s="820" t="b">
        <v>1</v>
      </c>
      <c r="D2871" s="820" t="b">
        <v>1</v>
      </c>
      <c r="E2871" s="820" t="b">
        <v>0</v>
      </c>
      <c r="F2871" s="820" t="b">
        <v>0</v>
      </c>
      <c r="G2871" s="820" t="b">
        <v>0</v>
      </c>
      <c r="H2871" s="820" t="b">
        <v>0</v>
      </c>
      <c r="I2871" s="820">
        <v>1</v>
      </c>
      <c r="J2871" s="820">
        <v>1</v>
      </c>
      <c r="K2871" s="820" t="s">
        <v>8454</v>
      </c>
      <c r="L2871" s="822" t="s">
        <v>20437</v>
      </c>
    </row>
    <row r="2872" spans="1:12" x14ac:dyDescent="0.25">
      <c r="A2872" s="822" t="s">
        <v>12876</v>
      </c>
      <c r="B2872" s="824" t="s">
        <v>12743</v>
      </c>
      <c r="C2872" s="820" t="b">
        <v>1</v>
      </c>
      <c r="D2872" s="820" t="b">
        <v>1</v>
      </c>
      <c r="E2872" s="820" t="b">
        <v>0</v>
      </c>
      <c r="F2872" s="820" t="b">
        <v>0</v>
      </c>
      <c r="G2872" s="820" t="b">
        <v>0</v>
      </c>
      <c r="H2872" s="820" t="b">
        <v>0</v>
      </c>
      <c r="I2872" s="820">
        <v>1</v>
      </c>
      <c r="J2872" s="820">
        <v>1</v>
      </c>
      <c r="K2872" s="820" t="s">
        <v>8454</v>
      </c>
      <c r="L2872" s="822" t="s">
        <v>20438</v>
      </c>
    </row>
    <row r="2873" spans="1:12" x14ac:dyDescent="0.25">
      <c r="A2873" s="822" t="s">
        <v>12877</v>
      </c>
      <c r="B2873" s="824" t="s">
        <v>12745</v>
      </c>
      <c r="C2873" s="820" t="b">
        <v>1</v>
      </c>
      <c r="D2873" s="820" t="b">
        <v>1</v>
      </c>
      <c r="E2873" s="820" t="b">
        <v>0</v>
      </c>
      <c r="F2873" s="820" t="b">
        <v>0</v>
      </c>
      <c r="G2873" s="820" t="b">
        <v>0</v>
      </c>
      <c r="H2873" s="820" t="b">
        <v>0</v>
      </c>
      <c r="I2873" s="820">
        <v>1</v>
      </c>
      <c r="J2873" s="820">
        <v>12</v>
      </c>
      <c r="K2873" s="820" t="s">
        <v>8454</v>
      </c>
      <c r="L2873" s="822" t="s">
        <v>20439</v>
      </c>
    </row>
    <row r="2874" spans="1:12" x14ac:dyDescent="0.25">
      <c r="A2874" s="822" t="s">
        <v>12878</v>
      </c>
      <c r="B2874" s="824" t="s">
        <v>12879</v>
      </c>
      <c r="C2874" s="820" t="b">
        <v>1</v>
      </c>
      <c r="D2874" s="820" t="b">
        <v>1</v>
      </c>
      <c r="E2874" s="820" t="b">
        <v>0</v>
      </c>
      <c r="F2874" s="820" t="b">
        <v>0</v>
      </c>
      <c r="G2874" s="820" t="b">
        <v>0</v>
      </c>
      <c r="H2874" s="820" t="b">
        <v>0</v>
      </c>
      <c r="I2874" s="820">
        <v>1</v>
      </c>
      <c r="J2874" s="820">
        <v>6</v>
      </c>
      <c r="K2874" s="820" t="s">
        <v>8454</v>
      </c>
      <c r="L2874" s="822" t="s">
        <v>20470</v>
      </c>
    </row>
    <row r="2875" spans="1:12" x14ac:dyDescent="0.25">
      <c r="A2875" s="822" t="s">
        <v>12880</v>
      </c>
      <c r="B2875" s="824" t="s">
        <v>12881</v>
      </c>
      <c r="C2875" s="820" t="b">
        <v>1</v>
      </c>
      <c r="D2875" s="820" t="b">
        <v>1</v>
      </c>
      <c r="E2875" s="820" t="b">
        <v>0</v>
      </c>
      <c r="F2875" s="820" t="b">
        <v>0</v>
      </c>
      <c r="G2875" s="820" t="b">
        <v>0</v>
      </c>
      <c r="H2875" s="820" t="b">
        <v>0</v>
      </c>
      <c r="I2875" s="820">
        <v>1</v>
      </c>
      <c r="J2875" s="820">
        <v>8</v>
      </c>
      <c r="K2875" s="820" t="s">
        <v>8454</v>
      </c>
      <c r="L2875" s="822" t="s">
        <v>20471</v>
      </c>
    </row>
    <row r="2876" spans="1:12" x14ac:dyDescent="0.25">
      <c r="A2876" s="822" t="s">
        <v>12882</v>
      </c>
      <c r="B2876" s="824" t="s">
        <v>12733</v>
      </c>
      <c r="C2876" s="820" t="b">
        <v>1</v>
      </c>
      <c r="D2876" s="820" t="b">
        <v>1</v>
      </c>
      <c r="E2876" s="820" t="b">
        <v>0</v>
      </c>
      <c r="F2876" s="820" t="b">
        <v>0</v>
      </c>
      <c r="G2876" s="820" t="b">
        <v>0</v>
      </c>
      <c r="H2876" s="820" t="b">
        <v>0</v>
      </c>
      <c r="I2876" s="820">
        <v>1</v>
      </c>
      <c r="J2876" s="820">
        <v>1</v>
      </c>
      <c r="K2876" s="820" t="s">
        <v>8454</v>
      </c>
      <c r="L2876" s="822" t="s">
        <v>20433</v>
      </c>
    </row>
    <row r="2877" spans="1:12" x14ac:dyDescent="0.25">
      <c r="A2877" s="822" t="s">
        <v>12883</v>
      </c>
      <c r="B2877" s="824" t="s">
        <v>12884</v>
      </c>
      <c r="C2877" s="820" t="b">
        <v>1</v>
      </c>
      <c r="D2877" s="820" t="b">
        <v>1</v>
      </c>
      <c r="E2877" s="820" t="b">
        <v>0</v>
      </c>
      <c r="F2877" s="820" t="b">
        <v>0</v>
      </c>
      <c r="G2877" s="820" t="b">
        <v>0</v>
      </c>
      <c r="H2877" s="820" t="b">
        <v>0</v>
      </c>
      <c r="I2877" s="820">
        <v>1</v>
      </c>
      <c r="J2877" s="820">
        <v>1</v>
      </c>
      <c r="K2877" s="820" t="s">
        <v>8454</v>
      </c>
      <c r="L2877" s="822" t="s">
        <v>20472</v>
      </c>
    </row>
    <row r="2878" spans="1:12" x14ac:dyDescent="0.25">
      <c r="A2878" s="822" t="s">
        <v>12885</v>
      </c>
      <c r="B2878" s="824" t="s">
        <v>12886</v>
      </c>
      <c r="C2878" s="820" t="b">
        <v>1</v>
      </c>
      <c r="D2878" s="820" t="b">
        <v>1</v>
      </c>
      <c r="E2878" s="820" t="b">
        <v>0</v>
      </c>
      <c r="F2878" s="820" t="b">
        <v>0</v>
      </c>
      <c r="G2878" s="820" t="b">
        <v>0</v>
      </c>
      <c r="H2878" s="820" t="b">
        <v>0</v>
      </c>
      <c r="I2878" s="820">
        <v>1</v>
      </c>
      <c r="J2878" s="820">
        <v>1</v>
      </c>
      <c r="K2878" s="820" t="s">
        <v>8454</v>
      </c>
      <c r="L2878" s="822" t="s">
        <v>20473</v>
      </c>
    </row>
    <row r="2879" spans="1:12" x14ac:dyDescent="0.25">
      <c r="A2879" s="822" t="s">
        <v>12887</v>
      </c>
      <c r="B2879" s="824" t="s">
        <v>12689</v>
      </c>
      <c r="C2879" s="820" t="b">
        <v>1</v>
      </c>
      <c r="D2879" s="820" t="b">
        <v>1</v>
      </c>
      <c r="E2879" s="820" t="b">
        <v>0</v>
      </c>
      <c r="F2879" s="820" t="b">
        <v>0</v>
      </c>
      <c r="G2879" s="820" t="b">
        <v>0</v>
      </c>
      <c r="H2879" s="820" t="b">
        <v>0</v>
      </c>
      <c r="I2879" s="820">
        <v>1</v>
      </c>
      <c r="J2879" s="820">
        <v>1</v>
      </c>
      <c r="K2879" s="820" t="s">
        <v>8454</v>
      </c>
      <c r="L2879" s="822" t="s">
        <v>20411</v>
      </c>
    </row>
    <row r="2880" spans="1:12" x14ac:dyDescent="0.25">
      <c r="A2880" s="822" t="s">
        <v>12888</v>
      </c>
      <c r="B2880" s="824" t="s">
        <v>12691</v>
      </c>
      <c r="C2880" s="820" t="b">
        <v>1</v>
      </c>
      <c r="D2880" s="820" t="b">
        <v>1</v>
      </c>
      <c r="E2880" s="820" t="b">
        <v>0</v>
      </c>
      <c r="F2880" s="820" t="b">
        <v>0</v>
      </c>
      <c r="G2880" s="820" t="b">
        <v>0</v>
      </c>
      <c r="H2880" s="820" t="b">
        <v>0</v>
      </c>
      <c r="I2880" s="820">
        <v>1</v>
      </c>
      <c r="J2880" s="820">
        <v>84</v>
      </c>
      <c r="K2880" s="820" t="s">
        <v>8454</v>
      </c>
      <c r="L2880" s="822" t="s">
        <v>20412</v>
      </c>
    </row>
    <row r="2881" spans="1:12" x14ac:dyDescent="0.25">
      <c r="A2881" s="822" t="s">
        <v>12889</v>
      </c>
      <c r="B2881" s="824" t="s">
        <v>12693</v>
      </c>
      <c r="C2881" s="820" t="b">
        <v>1</v>
      </c>
      <c r="D2881" s="820" t="b">
        <v>1</v>
      </c>
      <c r="E2881" s="820" t="b">
        <v>0</v>
      </c>
      <c r="F2881" s="820" t="b">
        <v>0</v>
      </c>
      <c r="G2881" s="820" t="b">
        <v>0</v>
      </c>
      <c r="H2881" s="820" t="b">
        <v>0</v>
      </c>
      <c r="I2881" s="820">
        <v>1</v>
      </c>
      <c r="J2881" s="820">
        <v>12</v>
      </c>
      <c r="K2881" s="820" t="s">
        <v>8454</v>
      </c>
      <c r="L2881" s="822" t="s">
        <v>20413</v>
      </c>
    </row>
    <row r="2882" spans="1:12" x14ac:dyDescent="0.25">
      <c r="A2882" s="822" t="s">
        <v>12890</v>
      </c>
      <c r="B2882" s="824" t="s">
        <v>12695</v>
      </c>
      <c r="C2882" s="820" t="b">
        <v>1</v>
      </c>
      <c r="D2882" s="820" t="b">
        <v>1</v>
      </c>
      <c r="E2882" s="820" t="b">
        <v>0</v>
      </c>
      <c r="F2882" s="820" t="b">
        <v>0</v>
      </c>
      <c r="G2882" s="820" t="b">
        <v>0</v>
      </c>
      <c r="H2882" s="820" t="b">
        <v>0</v>
      </c>
      <c r="I2882" s="820">
        <v>1</v>
      </c>
      <c r="J2882" s="820">
        <v>12</v>
      </c>
      <c r="K2882" s="820" t="s">
        <v>8454</v>
      </c>
      <c r="L2882" s="822" t="s">
        <v>20414</v>
      </c>
    </row>
    <row r="2883" spans="1:12" x14ac:dyDescent="0.25">
      <c r="A2883" s="822" t="s">
        <v>12891</v>
      </c>
      <c r="B2883" s="824" t="s">
        <v>12697</v>
      </c>
      <c r="C2883" s="820" t="b">
        <v>1</v>
      </c>
      <c r="D2883" s="820" t="b">
        <v>1</v>
      </c>
      <c r="E2883" s="820" t="b">
        <v>0</v>
      </c>
      <c r="F2883" s="820" t="b">
        <v>0</v>
      </c>
      <c r="G2883" s="820" t="b">
        <v>0</v>
      </c>
      <c r="H2883" s="820" t="b">
        <v>0</v>
      </c>
      <c r="I2883" s="820">
        <v>1</v>
      </c>
      <c r="J2883" s="820">
        <v>14</v>
      </c>
      <c r="K2883" s="820" t="s">
        <v>8454</v>
      </c>
      <c r="L2883" s="822" t="s">
        <v>20415</v>
      </c>
    </row>
    <row r="2884" spans="1:12" x14ac:dyDescent="0.25">
      <c r="A2884" s="822" t="s">
        <v>12892</v>
      </c>
      <c r="B2884" s="824" t="s">
        <v>12699</v>
      </c>
      <c r="C2884" s="820" t="b">
        <v>1</v>
      </c>
      <c r="D2884" s="820" t="b">
        <v>1</v>
      </c>
      <c r="E2884" s="820" t="b">
        <v>0</v>
      </c>
      <c r="F2884" s="820" t="b">
        <v>0</v>
      </c>
      <c r="G2884" s="820" t="b">
        <v>0</v>
      </c>
      <c r="H2884" s="820" t="b">
        <v>0</v>
      </c>
      <c r="I2884" s="820">
        <v>1</v>
      </c>
      <c r="J2884" s="820">
        <v>7</v>
      </c>
      <c r="K2884" s="820" t="s">
        <v>8454</v>
      </c>
      <c r="L2884" s="822" t="s">
        <v>20416</v>
      </c>
    </row>
    <row r="2885" spans="1:12" x14ac:dyDescent="0.25">
      <c r="A2885" s="822" t="s">
        <v>12893</v>
      </c>
      <c r="B2885" s="824" t="s">
        <v>12701</v>
      </c>
      <c r="C2885" s="820" t="b">
        <v>1</v>
      </c>
      <c r="D2885" s="820" t="b">
        <v>1</v>
      </c>
      <c r="E2885" s="820" t="b">
        <v>0</v>
      </c>
      <c r="F2885" s="820" t="b">
        <v>0</v>
      </c>
      <c r="G2885" s="820" t="b">
        <v>0</v>
      </c>
      <c r="H2885" s="820" t="b">
        <v>0</v>
      </c>
      <c r="I2885" s="820">
        <v>1</v>
      </c>
      <c r="J2885" s="820">
        <v>49</v>
      </c>
      <c r="K2885" s="820" t="s">
        <v>8454</v>
      </c>
      <c r="L2885" s="822" t="s">
        <v>20417</v>
      </c>
    </row>
    <row r="2886" spans="1:12" x14ac:dyDescent="0.25">
      <c r="A2886" s="822" t="s">
        <v>12894</v>
      </c>
      <c r="B2886" s="824" t="s">
        <v>12703</v>
      </c>
      <c r="C2886" s="820" t="b">
        <v>1</v>
      </c>
      <c r="D2886" s="820" t="b">
        <v>1</v>
      </c>
      <c r="E2886" s="820" t="b">
        <v>0</v>
      </c>
      <c r="F2886" s="820" t="b">
        <v>0</v>
      </c>
      <c r="G2886" s="820" t="b">
        <v>0</v>
      </c>
      <c r="H2886" s="820" t="b">
        <v>0</v>
      </c>
      <c r="I2886" s="820">
        <v>1</v>
      </c>
      <c r="J2886" s="820">
        <v>24</v>
      </c>
      <c r="K2886" s="820" t="s">
        <v>8454</v>
      </c>
      <c r="L2886" s="822" t="s">
        <v>20418</v>
      </c>
    </row>
    <row r="2887" spans="1:12" x14ac:dyDescent="0.25">
      <c r="A2887" s="822" t="s">
        <v>12895</v>
      </c>
      <c r="B2887" s="824" t="s">
        <v>12896</v>
      </c>
      <c r="C2887" s="820" t="b">
        <v>1</v>
      </c>
      <c r="D2887" s="820" t="b">
        <v>1</v>
      </c>
      <c r="E2887" s="820" t="b">
        <v>0</v>
      </c>
      <c r="F2887" s="820" t="b">
        <v>0</v>
      </c>
      <c r="G2887" s="820" t="b">
        <v>0</v>
      </c>
      <c r="H2887" s="820" t="b">
        <v>0</v>
      </c>
      <c r="I2887" s="820">
        <v>1</v>
      </c>
      <c r="J2887" s="820">
        <v>5</v>
      </c>
      <c r="K2887" s="820" t="s">
        <v>8454</v>
      </c>
      <c r="L2887" s="822" t="s">
        <v>20474</v>
      </c>
    </row>
    <row r="2888" spans="1:12" x14ac:dyDescent="0.25">
      <c r="A2888" s="822" t="s">
        <v>12897</v>
      </c>
      <c r="B2888" s="824" t="s">
        <v>12898</v>
      </c>
      <c r="C2888" s="820" t="b">
        <v>1</v>
      </c>
      <c r="D2888" s="820" t="b">
        <v>1</v>
      </c>
      <c r="E2888" s="820" t="b">
        <v>0</v>
      </c>
      <c r="F2888" s="820" t="b">
        <v>0</v>
      </c>
      <c r="G2888" s="820" t="b">
        <v>0</v>
      </c>
      <c r="H2888" s="820" t="b">
        <v>0</v>
      </c>
      <c r="I2888" s="820">
        <v>1</v>
      </c>
      <c r="J2888" s="820">
        <v>4</v>
      </c>
      <c r="K2888" s="820" t="s">
        <v>8454</v>
      </c>
      <c r="L2888" s="822" t="s">
        <v>20475</v>
      </c>
    </row>
    <row r="2889" spans="1:12" x14ac:dyDescent="0.25">
      <c r="A2889" s="822" t="s">
        <v>12899</v>
      </c>
      <c r="B2889" s="824" t="s">
        <v>12900</v>
      </c>
      <c r="C2889" s="820" t="b">
        <v>1</v>
      </c>
      <c r="D2889" s="820" t="b">
        <v>1</v>
      </c>
      <c r="E2889" s="820" t="b">
        <v>0</v>
      </c>
      <c r="F2889" s="820" t="b">
        <v>0</v>
      </c>
      <c r="G2889" s="820" t="b">
        <v>0</v>
      </c>
      <c r="H2889" s="820" t="b">
        <v>0</v>
      </c>
      <c r="I2889" s="820">
        <v>1</v>
      </c>
      <c r="J2889" s="820">
        <v>1</v>
      </c>
      <c r="K2889" s="820" t="s">
        <v>8454</v>
      </c>
      <c r="L2889" s="822" t="s">
        <v>20476</v>
      </c>
    </row>
    <row r="2890" spans="1:12" x14ac:dyDescent="0.25">
      <c r="A2890" s="822" t="s">
        <v>12901</v>
      </c>
      <c r="B2890" s="824" t="s">
        <v>12711</v>
      </c>
      <c r="C2890" s="820" t="b">
        <v>1</v>
      </c>
      <c r="D2890" s="820" t="b">
        <v>1</v>
      </c>
      <c r="E2890" s="820" t="b">
        <v>0</v>
      </c>
      <c r="F2890" s="820" t="b">
        <v>0</v>
      </c>
      <c r="G2890" s="820" t="b">
        <v>0</v>
      </c>
      <c r="H2890" s="820" t="b">
        <v>0</v>
      </c>
      <c r="I2890" s="820">
        <v>1</v>
      </c>
      <c r="J2890" s="820">
        <v>1</v>
      </c>
      <c r="K2890" s="820" t="s">
        <v>8454</v>
      </c>
      <c r="L2890" s="822" t="s">
        <v>20422</v>
      </c>
    </row>
    <row r="2891" spans="1:12" x14ac:dyDescent="0.25">
      <c r="A2891" s="822" t="s">
        <v>12902</v>
      </c>
      <c r="B2891" s="824" t="s">
        <v>12713</v>
      </c>
      <c r="C2891" s="820" t="b">
        <v>1</v>
      </c>
      <c r="D2891" s="820" t="b">
        <v>1</v>
      </c>
      <c r="E2891" s="820" t="b">
        <v>0</v>
      </c>
      <c r="F2891" s="820" t="b">
        <v>0</v>
      </c>
      <c r="G2891" s="820" t="b">
        <v>0</v>
      </c>
      <c r="H2891" s="820" t="b">
        <v>0</v>
      </c>
      <c r="I2891" s="820">
        <v>1</v>
      </c>
      <c r="J2891" s="820">
        <v>1</v>
      </c>
      <c r="K2891" s="820" t="s">
        <v>8454</v>
      </c>
      <c r="L2891" s="822" t="s">
        <v>20423</v>
      </c>
    </row>
    <row r="2892" spans="1:12" x14ac:dyDescent="0.25">
      <c r="A2892" s="822" t="s">
        <v>12903</v>
      </c>
      <c r="B2892" s="824" t="s">
        <v>12715</v>
      </c>
      <c r="C2892" s="820" t="b">
        <v>1</v>
      </c>
      <c r="D2892" s="820" t="b">
        <v>1</v>
      </c>
      <c r="E2892" s="820" t="b">
        <v>0</v>
      </c>
      <c r="F2892" s="820" t="b">
        <v>0</v>
      </c>
      <c r="G2892" s="820" t="b">
        <v>0</v>
      </c>
      <c r="H2892" s="820" t="b">
        <v>0</v>
      </c>
      <c r="I2892" s="820">
        <v>1</v>
      </c>
      <c r="J2892" s="820">
        <v>1</v>
      </c>
      <c r="K2892" s="820" t="s">
        <v>8454</v>
      </c>
      <c r="L2892" s="822" t="s">
        <v>20424</v>
      </c>
    </row>
    <row r="2893" spans="1:12" x14ac:dyDescent="0.25">
      <c r="A2893" s="822" t="s">
        <v>12904</v>
      </c>
      <c r="B2893" s="824" t="s">
        <v>12717</v>
      </c>
      <c r="C2893" s="820" t="b">
        <v>1</v>
      </c>
      <c r="D2893" s="820" t="b">
        <v>1</v>
      </c>
      <c r="E2893" s="820" t="b">
        <v>0</v>
      </c>
      <c r="F2893" s="820" t="b">
        <v>0</v>
      </c>
      <c r="G2893" s="820" t="b">
        <v>0</v>
      </c>
      <c r="H2893" s="820" t="b">
        <v>0</v>
      </c>
      <c r="I2893" s="820">
        <v>1</v>
      </c>
      <c r="J2893" s="820">
        <v>1</v>
      </c>
      <c r="K2893" s="820" t="s">
        <v>8454</v>
      </c>
      <c r="L2893" s="822" t="s">
        <v>20425</v>
      </c>
    </row>
    <row r="2894" spans="1:12" x14ac:dyDescent="0.25">
      <c r="A2894" s="822" t="s">
        <v>12905</v>
      </c>
      <c r="B2894" s="824" t="s">
        <v>12719</v>
      </c>
      <c r="C2894" s="820" t="b">
        <v>1</v>
      </c>
      <c r="D2894" s="820" t="b">
        <v>1</v>
      </c>
      <c r="E2894" s="820" t="b">
        <v>0</v>
      </c>
      <c r="F2894" s="820" t="b">
        <v>0</v>
      </c>
      <c r="G2894" s="820" t="b">
        <v>0</v>
      </c>
      <c r="H2894" s="820" t="b">
        <v>0</v>
      </c>
      <c r="I2894" s="820">
        <v>1</v>
      </c>
      <c r="J2894" s="820">
        <v>1</v>
      </c>
      <c r="K2894" s="820" t="s">
        <v>8454</v>
      </c>
      <c r="L2894" s="822" t="s">
        <v>20426</v>
      </c>
    </row>
    <row r="2895" spans="1:12" x14ac:dyDescent="0.25">
      <c r="A2895" s="822" t="s">
        <v>12906</v>
      </c>
      <c r="B2895" s="824" t="s">
        <v>12721</v>
      </c>
      <c r="C2895" s="820" t="b">
        <v>1</v>
      </c>
      <c r="D2895" s="820" t="b">
        <v>1</v>
      </c>
      <c r="E2895" s="820" t="b">
        <v>0</v>
      </c>
      <c r="F2895" s="820" t="b">
        <v>0</v>
      </c>
      <c r="G2895" s="820" t="b">
        <v>0</v>
      </c>
      <c r="H2895" s="820" t="b">
        <v>0</v>
      </c>
      <c r="I2895" s="820">
        <v>1</v>
      </c>
      <c r="J2895" s="820">
        <v>1</v>
      </c>
      <c r="K2895" s="820" t="s">
        <v>8454</v>
      </c>
      <c r="L2895" s="822" t="s">
        <v>20427</v>
      </c>
    </row>
    <row r="2896" spans="1:12" x14ac:dyDescent="0.25">
      <c r="A2896" s="822" t="s">
        <v>12907</v>
      </c>
      <c r="B2896" s="824" t="s">
        <v>12723</v>
      </c>
      <c r="C2896" s="820" t="b">
        <v>1</v>
      </c>
      <c r="D2896" s="820" t="b">
        <v>1</v>
      </c>
      <c r="E2896" s="820" t="b">
        <v>0</v>
      </c>
      <c r="F2896" s="820" t="b">
        <v>0</v>
      </c>
      <c r="G2896" s="820" t="b">
        <v>0</v>
      </c>
      <c r="H2896" s="820" t="b">
        <v>0</v>
      </c>
      <c r="I2896" s="820">
        <v>1</v>
      </c>
      <c r="J2896" s="820">
        <v>1</v>
      </c>
      <c r="K2896" s="820" t="s">
        <v>8454</v>
      </c>
      <c r="L2896" s="822" t="s">
        <v>20428</v>
      </c>
    </row>
    <row r="2897" spans="1:12" x14ac:dyDescent="0.25">
      <c r="A2897" s="822" t="s">
        <v>12908</v>
      </c>
      <c r="B2897" s="824" t="s">
        <v>12725</v>
      </c>
      <c r="C2897" s="820" t="b">
        <v>1</v>
      </c>
      <c r="D2897" s="820" t="b">
        <v>1</v>
      </c>
      <c r="E2897" s="820" t="b">
        <v>0</v>
      </c>
      <c r="F2897" s="820" t="b">
        <v>0</v>
      </c>
      <c r="G2897" s="820" t="b">
        <v>0</v>
      </c>
      <c r="H2897" s="820" t="b">
        <v>0</v>
      </c>
      <c r="I2897" s="820">
        <v>1</v>
      </c>
      <c r="J2897" s="820">
        <v>4</v>
      </c>
      <c r="K2897" s="820" t="s">
        <v>8454</v>
      </c>
      <c r="L2897" s="822" t="s">
        <v>20429</v>
      </c>
    </row>
    <row r="2898" spans="1:12" x14ac:dyDescent="0.25">
      <c r="A2898" s="822" t="s">
        <v>12909</v>
      </c>
      <c r="B2898" s="824" t="s">
        <v>12910</v>
      </c>
      <c r="C2898" s="820" t="b">
        <v>1</v>
      </c>
      <c r="D2898" s="820" t="b">
        <v>1</v>
      </c>
      <c r="E2898" s="820" t="b">
        <v>0</v>
      </c>
      <c r="F2898" s="820" t="b">
        <v>0</v>
      </c>
      <c r="G2898" s="820" t="b">
        <v>0</v>
      </c>
      <c r="H2898" s="820" t="b">
        <v>0</v>
      </c>
      <c r="I2898" s="820">
        <v>1</v>
      </c>
      <c r="J2898" s="820">
        <v>4</v>
      </c>
      <c r="K2898" s="820" t="s">
        <v>8454</v>
      </c>
      <c r="L2898" s="822" t="s">
        <v>20477</v>
      </c>
    </row>
    <row r="2899" spans="1:12" x14ac:dyDescent="0.25">
      <c r="A2899" s="822" t="s">
        <v>12911</v>
      </c>
      <c r="B2899" s="824" t="s">
        <v>12912</v>
      </c>
      <c r="C2899" s="820" t="b">
        <v>1</v>
      </c>
      <c r="D2899" s="820" t="b">
        <v>1</v>
      </c>
      <c r="E2899" s="820" t="b">
        <v>0</v>
      </c>
      <c r="F2899" s="820" t="b">
        <v>0</v>
      </c>
      <c r="G2899" s="820" t="b">
        <v>0</v>
      </c>
      <c r="H2899" s="820" t="b">
        <v>0</v>
      </c>
      <c r="I2899" s="820">
        <v>1</v>
      </c>
      <c r="J2899" s="820">
        <v>4</v>
      </c>
      <c r="K2899" s="820" t="s">
        <v>8454</v>
      </c>
      <c r="L2899" s="822" t="s">
        <v>20478</v>
      </c>
    </row>
    <row r="2900" spans="1:12" x14ac:dyDescent="0.25">
      <c r="A2900" s="822" t="s">
        <v>12913</v>
      </c>
      <c r="B2900" s="824" t="s">
        <v>12914</v>
      </c>
      <c r="C2900" s="820" t="b">
        <v>1</v>
      </c>
      <c r="D2900" s="820" t="b">
        <v>1</v>
      </c>
      <c r="E2900" s="820" t="b">
        <v>0</v>
      </c>
      <c r="F2900" s="820" t="b">
        <v>0</v>
      </c>
      <c r="G2900" s="820" t="b">
        <v>0</v>
      </c>
      <c r="H2900" s="820" t="b">
        <v>0</v>
      </c>
      <c r="I2900" s="820">
        <v>1</v>
      </c>
      <c r="J2900" s="820">
        <v>1</v>
      </c>
      <c r="K2900" s="820" t="s">
        <v>8454</v>
      </c>
      <c r="L2900" s="822" t="s">
        <v>20479</v>
      </c>
    </row>
    <row r="2901" spans="1:12" x14ac:dyDescent="0.25">
      <c r="A2901" s="822" t="s">
        <v>12915</v>
      </c>
      <c r="B2901" s="824" t="s">
        <v>12733</v>
      </c>
      <c r="C2901" s="820" t="b">
        <v>1</v>
      </c>
      <c r="D2901" s="820" t="b">
        <v>1</v>
      </c>
      <c r="E2901" s="820" t="b">
        <v>0</v>
      </c>
      <c r="F2901" s="820" t="b">
        <v>0</v>
      </c>
      <c r="G2901" s="820" t="b">
        <v>0</v>
      </c>
      <c r="H2901" s="820" t="b">
        <v>0</v>
      </c>
      <c r="I2901" s="820">
        <v>1</v>
      </c>
      <c r="J2901" s="820">
        <v>1</v>
      </c>
      <c r="K2901" s="820" t="s">
        <v>8454</v>
      </c>
      <c r="L2901" s="822" t="s">
        <v>20433</v>
      </c>
    </row>
    <row r="2902" spans="1:12" x14ac:dyDescent="0.25">
      <c r="A2902" s="822" t="s">
        <v>12916</v>
      </c>
      <c r="B2902" s="824" t="s">
        <v>12735</v>
      </c>
      <c r="C2902" s="820" t="b">
        <v>1</v>
      </c>
      <c r="D2902" s="820" t="b">
        <v>1</v>
      </c>
      <c r="E2902" s="820" t="b">
        <v>0</v>
      </c>
      <c r="F2902" s="820" t="b">
        <v>0</v>
      </c>
      <c r="G2902" s="820" t="b">
        <v>0</v>
      </c>
      <c r="H2902" s="820" t="b">
        <v>0</v>
      </c>
      <c r="I2902" s="820">
        <v>1</v>
      </c>
      <c r="J2902" s="820">
        <v>6</v>
      </c>
      <c r="K2902" s="820" t="s">
        <v>8454</v>
      </c>
      <c r="L2902" s="822" t="s">
        <v>20434</v>
      </c>
    </row>
    <row r="2903" spans="1:12" x14ac:dyDescent="0.25">
      <c r="A2903" s="822" t="s">
        <v>12917</v>
      </c>
      <c r="B2903" s="824" t="s">
        <v>12737</v>
      </c>
      <c r="C2903" s="820" t="b">
        <v>1</v>
      </c>
      <c r="D2903" s="820" t="b">
        <v>1</v>
      </c>
      <c r="E2903" s="820" t="b">
        <v>0</v>
      </c>
      <c r="F2903" s="820" t="b">
        <v>0</v>
      </c>
      <c r="G2903" s="820" t="b">
        <v>0</v>
      </c>
      <c r="H2903" s="820" t="b">
        <v>0</v>
      </c>
      <c r="I2903" s="820">
        <v>1</v>
      </c>
      <c r="J2903" s="820">
        <v>6</v>
      </c>
      <c r="K2903" s="820" t="s">
        <v>8454</v>
      </c>
      <c r="L2903" s="822" t="s">
        <v>20435</v>
      </c>
    </row>
    <row r="2904" spans="1:12" x14ac:dyDescent="0.25">
      <c r="A2904" s="822" t="s">
        <v>12918</v>
      </c>
      <c r="B2904" s="824" t="s">
        <v>12739</v>
      </c>
      <c r="C2904" s="820" t="b">
        <v>1</v>
      </c>
      <c r="D2904" s="820" t="b">
        <v>1</v>
      </c>
      <c r="E2904" s="820" t="b">
        <v>0</v>
      </c>
      <c r="F2904" s="820" t="b">
        <v>0</v>
      </c>
      <c r="G2904" s="820" t="b">
        <v>0</v>
      </c>
      <c r="H2904" s="820" t="b">
        <v>0</v>
      </c>
      <c r="I2904" s="820">
        <v>1</v>
      </c>
      <c r="J2904" s="820">
        <v>6</v>
      </c>
      <c r="K2904" s="820" t="s">
        <v>8454</v>
      </c>
      <c r="L2904" s="822" t="s">
        <v>20436</v>
      </c>
    </row>
    <row r="2905" spans="1:12" x14ac:dyDescent="0.25">
      <c r="A2905" s="822" t="s">
        <v>12919</v>
      </c>
      <c r="B2905" s="824" t="s">
        <v>12741</v>
      </c>
      <c r="C2905" s="820" t="b">
        <v>1</v>
      </c>
      <c r="D2905" s="820" t="b">
        <v>1</v>
      </c>
      <c r="E2905" s="820" t="b">
        <v>0</v>
      </c>
      <c r="F2905" s="820" t="b">
        <v>0</v>
      </c>
      <c r="G2905" s="820" t="b">
        <v>0</v>
      </c>
      <c r="H2905" s="820" t="b">
        <v>0</v>
      </c>
      <c r="I2905" s="820">
        <v>1</v>
      </c>
      <c r="J2905" s="820">
        <v>1</v>
      </c>
      <c r="K2905" s="820" t="s">
        <v>8454</v>
      </c>
      <c r="L2905" s="822" t="s">
        <v>20437</v>
      </c>
    </row>
    <row r="2906" spans="1:12" x14ac:dyDescent="0.25">
      <c r="A2906" s="822" t="s">
        <v>12920</v>
      </c>
      <c r="B2906" s="824" t="s">
        <v>12743</v>
      </c>
      <c r="C2906" s="820" t="b">
        <v>1</v>
      </c>
      <c r="D2906" s="820" t="b">
        <v>1</v>
      </c>
      <c r="E2906" s="820" t="b">
        <v>0</v>
      </c>
      <c r="F2906" s="820" t="b">
        <v>0</v>
      </c>
      <c r="G2906" s="820" t="b">
        <v>0</v>
      </c>
      <c r="H2906" s="820" t="b">
        <v>0</v>
      </c>
      <c r="I2906" s="820">
        <v>1</v>
      </c>
      <c r="J2906" s="820">
        <v>1</v>
      </c>
      <c r="K2906" s="820" t="s">
        <v>8454</v>
      </c>
      <c r="L2906" s="822" t="s">
        <v>20438</v>
      </c>
    </row>
    <row r="2907" spans="1:12" x14ac:dyDescent="0.25">
      <c r="A2907" s="822" t="s">
        <v>12921</v>
      </c>
      <c r="B2907" s="824" t="s">
        <v>12745</v>
      </c>
      <c r="C2907" s="820" t="b">
        <v>1</v>
      </c>
      <c r="D2907" s="820" t="b">
        <v>1</v>
      </c>
      <c r="E2907" s="820" t="b">
        <v>0</v>
      </c>
      <c r="F2907" s="820" t="b">
        <v>0</v>
      </c>
      <c r="G2907" s="820" t="b">
        <v>0</v>
      </c>
      <c r="H2907" s="820" t="b">
        <v>0</v>
      </c>
      <c r="I2907" s="820">
        <v>1</v>
      </c>
      <c r="J2907" s="820">
        <v>12</v>
      </c>
      <c r="K2907" s="820" t="s">
        <v>8454</v>
      </c>
      <c r="L2907" s="822" t="s">
        <v>20439</v>
      </c>
    </row>
    <row r="2908" spans="1:12" x14ac:dyDescent="0.25">
      <c r="A2908" s="822" t="s">
        <v>12922</v>
      </c>
      <c r="B2908" s="824" t="s">
        <v>12923</v>
      </c>
      <c r="C2908" s="820" t="b">
        <v>1</v>
      </c>
      <c r="D2908" s="820" t="b">
        <v>1</v>
      </c>
      <c r="E2908" s="820" t="b">
        <v>0</v>
      </c>
      <c r="F2908" s="820" t="b">
        <v>0</v>
      </c>
      <c r="G2908" s="820" t="b">
        <v>0</v>
      </c>
      <c r="H2908" s="820" t="b">
        <v>0</v>
      </c>
      <c r="I2908" s="820">
        <v>1</v>
      </c>
      <c r="J2908" s="820">
        <v>4</v>
      </c>
      <c r="K2908" s="820" t="s">
        <v>8454</v>
      </c>
      <c r="L2908" s="822" t="s">
        <v>20480</v>
      </c>
    </row>
    <row r="2909" spans="1:12" x14ac:dyDescent="0.25">
      <c r="A2909" s="822" t="s">
        <v>12924</v>
      </c>
      <c r="B2909" s="824" t="s">
        <v>12925</v>
      </c>
      <c r="C2909" s="820" t="b">
        <v>1</v>
      </c>
      <c r="D2909" s="820" t="b">
        <v>1</v>
      </c>
      <c r="E2909" s="820" t="b">
        <v>0</v>
      </c>
      <c r="F2909" s="820" t="b">
        <v>0</v>
      </c>
      <c r="G2909" s="820" t="b">
        <v>0</v>
      </c>
      <c r="H2909" s="820" t="b">
        <v>0</v>
      </c>
      <c r="I2909" s="820">
        <v>1</v>
      </c>
      <c r="J2909" s="820">
        <v>4</v>
      </c>
      <c r="K2909" s="820" t="s">
        <v>8454</v>
      </c>
      <c r="L2909" s="822" t="s">
        <v>20481</v>
      </c>
    </row>
    <row r="2910" spans="1:12" x14ac:dyDescent="0.25">
      <c r="A2910" s="822" t="s">
        <v>12926</v>
      </c>
      <c r="B2910" s="824" t="s">
        <v>12733</v>
      </c>
      <c r="C2910" s="820" t="b">
        <v>1</v>
      </c>
      <c r="D2910" s="820" t="b">
        <v>1</v>
      </c>
      <c r="E2910" s="820" t="b">
        <v>0</v>
      </c>
      <c r="F2910" s="820" t="b">
        <v>0</v>
      </c>
      <c r="G2910" s="820" t="b">
        <v>0</v>
      </c>
      <c r="H2910" s="820" t="b">
        <v>0</v>
      </c>
      <c r="I2910" s="820">
        <v>1</v>
      </c>
      <c r="J2910" s="820">
        <v>1</v>
      </c>
      <c r="K2910" s="820" t="s">
        <v>8454</v>
      </c>
      <c r="L2910" s="822" t="s">
        <v>20433</v>
      </c>
    </row>
    <row r="2911" spans="1:12" x14ac:dyDescent="0.25">
      <c r="A2911" s="822" t="s">
        <v>12927</v>
      </c>
      <c r="B2911" s="824" t="s">
        <v>12928</v>
      </c>
      <c r="C2911" s="820" t="b">
        <v>1</v>
      </c>
      <c r="D2911" s="820" t="b">
        <v>1</v>
      </c>
      <c r="E2911" s="820" t="b">
        <v>0</v>
      </c>
      <c r="F2911" s="820" t="b">
        <v>0</v>
      </c>
      <c r="G2911" s="820" t="b">
        <v>0</v>
      </c>
      <c r="H2911" s="820" t="b">
        <v>0</v>
      </c>
      <c r="I2911" s="820">
        <v>1</v>
      </c>
      <c r="J2911" s="820">
        <v>1</v>
      </c>
      <c r="K2911" s="820" t="s">
        <v>8454</v>
      </c>
      <c r="L2911" s="822" t="s">
        <v>20482</v>
      </c>
    </row>
    <row r="2912" spans="1:12" x14ac:dyDescent="0.25">
      <c r="A2912" s="822" t="s">
        <v>12929</v>
      </c>
      <c r="B2912" s="824" t="s">
        <v>12930</v>
      </c>
      <c r="C2912" s="820" t="b">
        <v>1</v>
      </c>
      <c r="D2912" s="820" t="b">
        <v>1</v>
      </c>
      <c r="E2912" s="820" t="b">
        <v>0</v>
      </c>
      <c r="F2912" s="820" t="b">
        <v>0</v>
      </c>
      <c r="G2912" s="820" t="b">
        <v>0</v>
      </c>
      <c r="H2912" s="820" t="b">
        <v>0</v>
      </c>
      <c r="I2912" s="820">
        <v>1</v>
      </c>
      <c r="J2912" s="820">
        <v>1</v>
      </c>
      <c r="K2912" s="820" t="s">
        <v>8454</v>
      </c>
      <c r="L2912" s="822" t="s">
        <v>20483</v>
      </c>
    </row>
    <row r="2913" spans="1:12" x14ac:dyDescent="0.25">
      <c r="A2913" s="822" t="s">
        <v>12931</v>
      </c>
      <c r="B2913" s="824" t="s">
        <v>12689</v>
      </c>
      <c r="C2913" s="820" t="b">
        <v>1</v>
      </c>
      <c r="D2913" s="820" t="b">
        <v>1</v>
      </c>
      <c r="E2913" s="820" t="b">
        <v>0</v>
      </c>
      <c r="F2913" s="820" t="b">
        <v>0</v>
      </c>
      <c r="G2913" s="820" t="b">
        <v>0</v>
      </c>
      <c r="H2913" s="820" t="b">
        <v>0</v>
      </c>
      <c r="I2913" s="820">
        <v>1</v>
      </c>
      <c r="J2913" s="820">
        <v>1</v>
      </c>
      <c r="K2913" s="820" t="s">
        <v>8454</v>
      </c>
      <c r="L2913" s="822" t="s">
        <v>20411</v>
      </c>
    </row>
    <row r="2914" spans="1:12" x14ac:dyDescent="0.25">
      <c r="A2914" s="822" t="s">
        <v>12932</v>
      </c>
      <c r="B2914" s="824" t="s">
        <v>12691</v>
      </c>
      <c r="C2914" s="820" t="b">
        <v>1</v>
      </c>
      <c r="D2914" s="820" t="b">
        <v>1</v>
      </c>
      <c r="E2914" s="820" t="b">
        <v>0</v>
      </c>
      <c r="F2914" s="820" t="b">
        <v>0</v>
      </c>
      <c r="G2914" s="820" t="b">
        <v>0</v>
      </c>
      <c r="H2914" s="820" t="b">
        <v>0</v>
      </c>
      <c r="I2914" s="820">
        <v>1</v>
      </c>
      <c r="J2914" s="820">
        <v>84</v>
      </c>
      <c r="K2914" s="820" t="s">
        <v>8454</v>
      </c>
      <c r="L2914" s="822" t="s">
        <v>20412</v>
      </c>
    </row>
    <row r="2915" spans="1:12" x14ac:dyDescent="0.25">
      <c r="A2915" s="822" t="s">
        <v>12933</v>
      </c>
      <c r="B2915" s="824" t="s">
        <v>12693</v>
      </c>
      <c r="C2915" s="820" t="b">
        <v>1</v>
      </c>
      <c r="D2915" s="820" t="b">
        <v>1</v>
      </c>
      <c r="E2915" s="820" t="b">
        <v>0</v>
      </c>
      <c r="F2915" s="820" t="b">
        <v>0</v>
      </c>
      <c r="G2915" s="820" t="b">
        <v>0</v>
      </c>
      <c r="H2915" s="820" t="b">
        <v>0</v>
      </c>
      <c r="I2915" s="820">
        <v>1</v>
      </c>
      <c r="J2915" s="820">
        <v>12</v>
      </c>
      <c r="K2915" s="820" t="s">
        <v>8454</v>
      </c>
      <c r="L2915" s="822" t="s">
        <v>20413</v>
      </c>
    </row>
    <row r="2916" spans="1:12" x14ac:dyDescent="0.25">
      <c r="A2916" s="822" t="s">
        <v>12934</v>
      </c>
      <c r="B2916" s="824" t="s">
        <v>12695</v>
      </c>
      <c r="C2916" s="820" t="b">
        <v>1</v>
      </c>
      <c r="D2916" s="820" t="b">
        <v>1</v>
      </c>
      <c r="E2916" s="820" t="b">
        <v>0</v>
      </c>
      <c r="F2916" s="820" t="b">
        <v>0</v>
      </c>
      <c r="G2916" s="820" t="b">
        <v>0</v>
      </c>
      <c r="H2916" s="820" t="b">
        <v>0</v>
      </c>
      <c r="I2916" s="820">
        <v>1</v>
      </c>
      <c r="J2916" s="820">
        <v>12</v>
      </c>
      <c r="K2916" s="820" t="s">
        <v>8454</v>
      </c>
      <c r="L2916" s="822" t="s">
        <v>20414</v>
      </c>
    </row>
    <row r="2917" spans="1:12" x14ac:dyDescent="0.25">
      <c r="A2917" s="822" t="s">
        <v>12935</v>
      </c>
      <c r="B2917" s="824" t="s">
        <v>12697</v>
      </c>
      <c r="C2917" s="820" t="b">
        <v>1</v>
      </c>
      <c r="D2917" s="820" t="b">
        <v>1</v>
      </c>
      <c r="E2917" s="820" t="b">
        <v>0</v>
      </c>
      <c r="F2917" s="820" t="b">
        <v>0</v>
      </c>
      <c r="G2917" s="820" t="b">
        <v>0</v>
      </c>
      <c r="H2917" s="820" t="b">
        <v>0</v>
      </c>
      <c r="I2917" s="820">
        <v>1</v>
      </c>
      <c r="J2917" s="820">
        <v>14</v>
      </c>
      <c r="K2917" s="820" t="s">
        <v>8454</v>
      </c>
      <c r="L2917" s="822" t="s">
        <v>20415</v>
      </c>
    </row>
    <row r="2918" spans="1:12" x14ac:dyDescent="0.25">
      <c r="A2918" s="822" t="s">
        <v>12936</v>
      </c>
      <c r="B2918" s="824" t="s">
        <v>12699</v>
      </c>
      <c r="C2918" s="820" t="b">
        <v>1</v>
      </c>
      <c r="D2918" s="820" t="b">
        <v>1</v>
      </c>
      <c r="E2918" s="820" t="b">
        <v>0</v>
      </c>
      <c r="F2918" s="820" t="b">
        <v>0</v>
      </c>
      <c r="G2918" s="820" t="b">
        <v>0</v>
      </c>
      <c r="H2918" s="820" t="b">
        <v>0</v>
      </c>
      <c r="I2918" s="820">
        <v>1</v>
      </c>
      <c r="J2918" s="820">
        <v>7</v>
      </c>
      <c r="K2918" s="820" t="s">
        <v>8454</v>
      </c>
      <c r="L2918" s="822" t="s">
        <v>20416</v>
      </c>
    </row>
    <row r="2919" spans="1:12" x14ac:dyDescent="0.25">
      <c r="A2919" s="822" t="s">
        <v>12937</v>
      </c>
      <c r="B2919" s="824" t="s">
        <v>12701</v>
      </c>
      <c r="C2919" s="820" t="b">
        <v>1</v>
      </c>
      <c r="D2919" s="820" t="b">
        <v>1</v>
      </c>
      <c r="E2919" s="820" t="b">
        <v>0</v>
      </c>
      <c r="F2919" s="820" t="b">
        <v>0</v>
      </c>
      <c r="G2919" s="820" t="b">
        <v>0</v>
      </c>
      <c r="H2919" s="820" t="b">
        <v>0</v>
      </c>
      <c r="I2919" s="820">
        <v>1</v>
      </c>
      <c r="J2919" s="820">
        <v>49</v>
      </c>
      <c r="K2919" s="820" t="s">
        <v>8454</v>
      </c>
      <c r="L2919" s="822" t="s">
        <v>20417</v>
      </c>
    </row>
    <row r="2920" spans="1:12" x14ac:dyDescent="0.25">
      <c r="A2920" s="822" t="s">
        <v>12938</v>
      </c>
      <c r="B2920" s="824" t="s">
        <v>12703</v>
      </c>
      <c r="C2920" s="820" t="b">
        <v>1</v>
      </c>
      <c r="D2920" s="820" t="b">
        <v>1</v>
      </c>
      <c r="E2920" s="820" t="b">
        <v>0</v>
      </c>
      <c r="F2920" s="820" t="b">
        <v>0</v>
      </c>
      <c r="G2920" s="820" t="b">
        <v>0</v>
      </c>
      <c r="H2920" s="820" t="b">
        <v>0</v>
      </c>
      <c r="I2920" s="820">
        <v>1</v>
      </c>
      <c r="J2920" s="820">
        <v>24</v>
      </c>
      <c r="K2920" s="820" t="s">
        <v>8454</v>
      </c>
      <c r="L2920" s="822" t="s">
        <v>20418</v>
      </c>
    </row>
    <row r="2921" spans="1:12" x14ac:dyDescent="0.25">
      <c r="A2921" s="822" t="s">
        <v>12939</v>
      </c>
      <c r="B2921" s="824" t="s">
        <v>12940</v>
      </c>
      <c r="C2921" s="820" t="b">
        <v>1</v>
      </c>
      <c r="D2921" s="820" t="b">
        <v>1</v>
      </c>
      <c r="E2921" s="820" t="b">
        <v>0</v>
      </c>
      <c r="F2921" s="820" t="b">
        <v>0</v>
      </c>
      <c r="G2921" s="820" t="b">
        <v>0</v>
      </c>
      <c r="H2921" s="820" t="b">
        <v>0</v>
      </c>
      <c r="I2921" s="820">
        <v>1</v>
      </c>
      <c r="J2921" s="820">
        <v>6</v>
      </c>
      <c r="K2921" s="820" t="s">
        <v>8454</v>
      </c>
      <c r="L2921" s="822" t="s">
        <v>20484</v>
      </c>
    </row>
    <row r="2922" spans="1:12" x14ac:dyDescent="0.25">
      <c r="A2922" s="822" t="s">
        <v>12941</v>
      </c>
      <c r="B2922" s="824" t="s">
        <v>12942</v>
      </c>
      <c r="C2922" s="820" t="b">
        <v>1</v>
      </c>
      <c r="D2922" s="820" t="b">
        <v>1</v>
      </c>
      <c r="E2922" s="820" t="b">
        <v>0</v>
      </c>
      <c r="F2922" s="820" t="b">
        <v>0</v>
      </c>
      <c r="G2922" s="820" t="b">
        <v>0</v>
      </c>
      <c r="H2922" s="820" t="b">
        <v>0</v>
      </c>
      <c r="I2922" s="820">
        <v>1</v>
      </c>
      <c r="J2922" s="820">
        <v>4</v>
      </c>
      <c r="K2922" s="820" t="s">
        <v>8454</v>
      </c>
      <c r="L2922" s="822" t="s">
        <v>20485</v>
      </c>
    </row>
    <row r="2923" spans="1:12" x14ac:dyDescent="0.25">
      <c r="A2923" s="822" t="s">
        <v>12943</v>
      </c>
      <c r="B2923" s="824" t="s">
        <v>12944</v>
      </c>
      <c r="C2923" s="820" t="b">
        <v>1</v>
      </c>
      <c r="D2923" s="820" t="b">
        <v>1</v>
      </c>
      <c r="E2923" s="820" t="b">
        <v>0</v>
      </c>
      <c r="F2923" s="820" t="b">
        <v>0</v>
      </c>
      <c r="G2923" s="820" t="b">
        <v>0</v>
      </c>
      <c r="H2923" s="820" t="b">
        <v>0</v>
      </c>
      <c r="I2923" s="820">
        <v>1</v>
      </c>
      <c r="J2923" s="820">
        <v>1</v>
      </c>
      <c r="K2923" s="820" t="s">
        <v>8454</v>
      </c>
      <c r="L2923" s="822" t="s">
        <v>20486</v>
      </c>
    </row>
    <row r="2924" spans="1:12" x14ac:dyDescent="0.25">
      <c r="A2924" s="822" t="s">
        <v>12945</v>
      </c>
      <c r="B2924" s="824" t="s">
        <v>12711</v>
      </c>
      <c r="C2924" s="820" t="b">
        <v>1</v>
      </c>
      <c r="D2924" s="820" t="b">
        <v>1</v>
      </c>
      <c r="E2924" s="820" t="b">
        <v>0</v>
      </c>
      <c r="F2924" s="820" t="b">
        <v>0</v>
      </c>
      <c r="G2924" s="820" t="b">
        <v>0</v>
      </c>
      <c r="H2924" s="820" t="b">
        <v>0</v>
      </c>
      <c r="I2924" s="820">
        <v>1</v>
      </c>
      <c r="J2924" s="820">
        <v>1</v>
      </c>
      <c r="K2924" s="820" t="s">
        <v>8454</v>
      </c>
      <c r="L2924" s="822" t="s">
        <v>20422</v>
      </c>
    </row>
    <row r="2925" spans="1:12" x14ac:dyDescent="0.25">
      <c r="A2925" s="822" t="s">
        <v>12946</v>
      </c>
      <c r="B2925" s="824" t="s">
        <v>12713</v>
      </c>
      <c r="C2925" s="820" t="b">
        <v>1</v>
      </c>
      <c r="D2925" s="820" t="b">
        <v>1</v>
      </c>
      <c r="E2925" s="820" t="b">
        <v>0</v>
      </c>
      <c r="F2925" s="820" t="b">
        <v>0</v>
      </c>
      <c r="G2925" s="820" t="b">
        <v>0</v>
      </c>
      <c r="H2925" s="820" t="b">
        <v>0</v>
      </c>
      <c r="I2925" s="820">
        <v>1</v>
      </c>
      <c r="J2925" s="820">
        <v>1</v>
      </c>
      <c r="K2925" s="820" t="s">
        <v>8454</v>
      </c>
      <c r="L2925" s="822" t="s">
        <v>20423</v>
      </c>
    </row>
    <row r="2926" spans="1:12" x14ac:dyDescent="0.25">
      <c r="A2926" s="822" t="s">
        <v>12947</v>
      </c>
      <c r="B2926" s="824" t="s">
        <v>12715</v>
      </c>
      <c r="C2926" s="820" t="b">
        <v>1</v>
      </c>
      <c r="D2926" s="820" t="b">
        <v>1</v>
      </c>
      <c r="E2926" s="820" t="b">
        <v>0</v>
      </c>
      <c r="F2926" s="820" t="b">
        <v>0</v>
      </c>
      <c r="G2926" s="820" t="b">
        <v>0</v>
      </c>
      <c r="H2926" s="820" t="b">
        <v>0</v>
      </c>
      <c r="I2926" s="820">
        <v>1</v>
      </c>
      <c r="J2926" s="820">
        <v>1</v>
      </c>
      <c r="K2926" s="820" t="s">
        <v>8454</v>
      </c>
      <c r="L2926" s="822" t="s">
        <v>20424</v>
      </c>
    </row>
    <row r="2927" spans="1:12" x14ac:dyDescent="0.25">
      <c r="A2927" s="822" t="s">
        <v>12948</v>
      </c>
      <c r="B2927" s="824" t="s">
        <v>12717</v>
      </c>
      <c r="C2927" s="820" t="b">
        <v>1</v>
      </c>
      <c r="D2927" s="820" t="b">
        <v>1</v>
      </c>
      <c r="E2927" s="820" t="b">
        <v>0</v>
      </c>
      <c r="F2927" s="820" t="b">
        <v>0</v>
      </c>
      <c r="G2927" s="820" t="b">
        <v>0</v>
      </c>
      <c r="H2927" s="820" t="b">
        <v>0</v>
      </c>
      <c r="I2927" s="820">
        <v>1</v>
      </c>
      <c r="J2927" s="820">
        <v>1</v>
      </c>
      <c r="K2927" s="820" t="s">
        <v>8454</v>
      </c>
      <c r="L2927" s="822" t="s">
        <v>20425</v>
      </c>
    </row>
    <row r="2928" spans="1:12" x14ac:dyDescent="0.25">
      <c r="A2928" s="822" t="s">
        <v>12949</v>
      </c>
      <c r="B2928" s="824" t="s">
        <v>12719</v>
      </c>
      <c r="C2928" s="820" t="b">
        <v>1</v>
      </c>
      <c r="D2928" s="820" t="b">
        <v>1</v>
      </c>
      <c r="E2928" s="820" t="b">
        <v>0</v>
      </c>
      <c r="F2928" s="820" t="b">
        <v>0</v>
      </c>
      <c r="G2928" s="820" t="b">
        <v>0</v>
      </c>
      <c r="H2928" s="820" t="b">
        <v>0</v>
      </c>
      <c r="I2928" s="820">
        <v>1</v>
      </c>
      <c r="J2928" s="820">
        <v>1</v>
      </c>
      <c r="K2928" s="820" t="s">
        <v>8454</v>
      </c>
      <c r="L2928" s="822" t="s">
        <v>20426</v>
      </c>
    </row>
    <row r="2929" spans="1:12" x14ac:dyDescent="0.25">
      <c r="A2929" s="822" t="s">
        <v>12950</v>
      </c>
      <c r="B2929" s="824" t="s">
        <v>12721</v>
      </c>
      <c r="C2929" s="820" t="b">
        <v>1</v>
      </c>
      <c r="D2929" s="820" t="b">
        <v>1</v>
      </c>
      <c r="E2929" s="820" t="b">
        <v>0</v>
      </c>
      <c r="F2929" s="820" t="b">
        <v>0</v>
      </c>
      <c r="G2929" s="820" t="b">
        <v>0</v>
      </c>
      <c r="H2929" s="820" t="b">
        <v>0</v>
      </c>
      <c r="I2929" s="820">
        <v>1</v>
      </c>
      <c r="J2929" s="820">
        <v>1</v>
      </c>
      <c r="K2929" s="820" t="s">
        <v>8454</v>
      </c>
      <c r="L2929" s="822" t="s">
        <v>20427</v>
      </c>
    </row>
    <row r="2930" spans="1:12" x14ac:dyDescent="0.25">
      <c r="A2930" s="822" t="s">
        <v>12951</v>
      </c>
      <c r="B2930" s="824" t="s">
        <v>12723</v>
      </c>
      <c r="C2930" s="820" t="b">
        <v>1</v>
      </c>
      <c r="D2930" s="820" t="b">
        <v>1</v>
      </c>
      <c r="E2930" s="820" t="b">
        <v>0</v>
      </c>
      <c r="F2930" s="820" t="b">
        <v>0</v>
      </c>
      <c r="G2930" s="820" t="b">
        <v>0</v>
      </c>
      <c r="H2930" s="820" t="b">
        <v>0</v>
      </c>
      <c r="I2930" s="820">
        <v>1</v>
      </c>
      <c r="J2930" s="820">
        <v>1</v>
      </c>
      <c r="K2930" s="820" t="s">
        <v>8454</v>
      </c>
      <c r="L2930" s="822" t="s">
        <v>20428</v>
      </c>
    </row>
    <row r="2931" spans="1:12" x14ac:dyDescent="0.25">
      <c r="A2931" s="822" t="s">
        <v>12952</v>
      </c>
      <c r="B2931" s="824" t="s">
        <v>12725</v>
      </c>
      <c r="C2931" s="820" t="b">
        <v>1</v>
      </c>
      <c r="D2931" s="820" t="b">
        <v>1</v>
      </c>
      <c r="E2931" s="820" t="b">
        <v>0</v>
      </c>
      <c r="F2931" s="820" t="b">
        <v>0</v>
      </c>
      <c r="G2931" s="820" t="b">
        <v>0</v>
      </c>
      <c r="H2931" s="820" t="b">
        <v>0</v>
      </c>
      <c r="I2931" s="820">
        <v>1</v>
      </c>
      <c r="J2931" s="820">
        <v>4</v>
      </c>
      <c r="K2931" s="820" t="s">
        <v>8454</v>
      </c>
      <c r="L2931" s="822" t="s">
        <v>20429</v>
      </c>
    </row>
    <row r="2932" spans="1:12" x14ac:dyDescent="0.25">
      <c r="A2932" s="822" t="s">
        <v>12953</v>
      </c>
      <c r="B2932" s="824" t="s">
        <v>12954</v>
      </c>
      <c r="C2932" s="820" t="b">
        <v>1</v>
      </c>
      <c r="D2932" s="820" t="b">
        <v>1</v>
      </c>
      <c r="E2932" s="820" t="b">
        <v>0</v>
      </c>
      <c r="F2932" s="820" t="b">
        <v>0</v>
      </c>
      <c r="G2932" s="820" t="b">
        <v>0</v>
      </c>
      <c r="H2932" s="820" t="b">
        <v>0</v>
      </c>
      <c r="I2932" s="820">
        <v>1</v>
      </c>
      <c r="J2932" s="820">
        <v>5</v>
      </c>
      <c r="K2932" s="820" t="s">
        <v>8454</v>
      </c>
      <c r="L2932" s="822" t="s">
        <v>20487</v>
      </c>
    </row>
    <row r="2933" spans="1:12" x14ac:dyDescent="0.25">
      <c r="A2933" s="822" t="s">
        <v>12955</v>
      </c>
      <c r="B2933" s="824" t="s">
        <v>12956</v>
      </c>
      <c r="C2933" s="820" t="b">
        <v>1</v>
      </c>
      <c r="D2933" s="820" t="b">
        <v>1</v>
      </c>
      <c r="E2933" s="820" t="b">
        <v>0</v>
      </c>
      <c r="F2933" s="820" t="b">
        <v>0</v>
      </c>
      <c r="G2933" s="820" t="b">
        <v>0</v>
      </c>
      <c r="H2933" s="820" t="b">
        <v>0</v>
      </c>
      <c r="I2933" s="820">
        <v>1</v>
      </c>
      <c r="J2933" s="820">
        <v>4</v>
      </c>
      <c r="K2933" s="820" t="s">
        <v>8454</v>
      </c>
      <c r="L2933" s="822" t="s">
        <v>20488</v>
      </c>
    </row>
    <row r="2934" spans="1:12" x14ac:dyDescent="0.25">
      <c r="A2934" s="822" t="s">
        <v>12957</v>
      </c>
      <c r="B2934" s="824" t="s">
        <v>12958</v>
      </c>
      <c r="C2934" s="820" t="b">
        <v>1</v>
      </c>
      <c r="D2934" s="820" t="b">
        <v>1</v>
      </c>
      <c r="E2934" s="820" t="b">
        <v>0</v>
      </c>
      <c r="F2934" s="820" t="b">
        <v>0</v>
      </c>
      <c r="G2934" s="820" t="b">
        <v>0</v>
      </c>
      <c r="H2934" s="820" t="b">
        <v>0</v>
      </c>
      <c r="I2934" s="820">
        <v>1</v>
      </c>
      <c r="J2934" s="820">
        <v>1</v>
      </c>
      <c r="K2934" s="820" t="s">
        <v>8454</v>
      </c>
      <c r="L2934" s="822" t="s">
        <v>20489</v>
      </c>
    </row>
    <row r="2935" spans="1:12" x14ac:dyDescent="0.25">
      <c r="A2935" s="822" t="s">
        <v>12959</v>
      </c>
      <c r="B2935" s="824" t="s">
        <v>12733</v>
      </c>
      <c r="C2935" s="820" t="b">
        <v>1</v>
      </c>
      <c r="D2935" s="820" t="b">
        <v>1</v>
      </c>
      <c r="E2935" s="820" t="b">
        <v>0</v>
      </c>
      <c r="F2935" s="820" t="b">
        <v>0</v>
      </c>
      <c r="G2935" s="820" t="b">
        <v>0</v>
      </c>
      <c r="H2935" s="820" t="b">
        <v>0</v>
      </c>
      <c r="I2935" s="820">
        <v>1</v>
      </c>
      <c r="J2935" s="820">
        <v>1</v>
      </c>
      <c r="K2935" s="820" t="s">
        <v>8454</v>
      </c>
      <c r="L2935" s="822" t="s">
        <v>20433</v>
      </c>
    </row>
    <row r="2936" spans="1:12" x14ac:dyDescent="0.25">
      <c r="A2936" s="822" t="s">
        <v>12960</v>
      </c>
      <c r="B2936" s="824" t="s">
        <v>12735</v>
      </c>
      <c r="C2936" s="820" t="b">
        <v>1</v>
      </c>
      <c r="D2936" s="820" t="b">
        <v>1</v>
      </c>
      <c r="E2936" s="820" t="b">
        <v>0</v>
      </c>
      <c r="F2936" s="820" t="b">
        <v>0</v>
      </c>
      <c r="G2936" s="820" t="b">
        <v>0</v>
      </c>
      <c r="H2936" s="820" t="b">
        <v>0</v>
      </c>
      <c r="I2936" s="820">
        <v>1</v>
      </c>
      <c r="J2936" s="820">
        <v>6</v>
      </c>
      <c r="K2936" s="820" t="s">
        <v>8454</v>
      </c>
      <c r="L2936" s="822" t="s">
        <v>20434</v>
      </c>
    </row>
    <row r="2937" spans="1:12" x14ac:dyDescent="0.25">
      <c r="A2937" s="822" t="s">
        <v>12961</v>
      </c>
      <c r="B2937" s="824" t="s">
        <v>12737</v>
      </c>
      <c r="C2937" s="820" t="b">
        <v>1</v>
      </c>
      <c r="D2937" s="820" t="b">
        <v>1</v>
      </c>
      <c r="E2937" s="820" t="b">
        <v>0</v>
      </c>
      <c r="F2937" s="820" t="b">
        <v>0</v>
      </c>
      <c r="G2937" s="820" t="b">
        <v>0</v>
      </c>
      <c r="H2937" s="820" t="b">
        <v>0</v>
      </c>
      <c r="I2937" s="820">
        <v>1</v>
      </c>
      <c r="J2937" s="820">
        <v>6</v>
      </c>
      <c r="K2937" s="820" t="s">
        <v>8454</v>
      </c>
      <c r="L2937" s="822" t="s">
        <v>20435</v>
      </c>
    </row>
    <row r="2938" spans="1:12" x14ac:dyDescent="0.25">
      <c r="A2938" s="822" t="s">
        <v>12962</v>
      </c>
      <c r="B2938" s="824" t="s">
        <v>12739</v>
      </c>
      <c r="C2938" s="820" t="b">
        <v>1</v>
      </c>
      <c r="D2938" s="820" t="b">
        <v>1</v>
      </c>
      <c r="E2938" s="820" t="b">
        <v>0</v>
      </c>
      <c r="F2938" s="820" t="b">
        <v>0</v>
      </c>
      <c r="G2938" s="820" t="b">
        <v>0</v>
      </c>
      <c r="H2938" s="820" t="b">
        <v>0</v>
      </c>
      <c r="I2938" s="820">
        <v>1</v>
      </c>
      <c r="J2938" s="820">
        <v>6</v>
      </c>
      <c r="K2938" s="820" t="s">
        <v>8454</v>
      </c>
      <c r="L2938" s="822" t="s">
        <v>20436</v>
      </c>
    </row>
    <row r="2939" spans="1:12" x14ac:dyDescent="0.25">
      <c r="A2939" s="822" t="s">
        <v>12963</v>
      </c>
      <c r="B2939" s="824" t="s">
        <v>12741</v>
      </c>
      <c r="C2939" s="820" t="b">
        <v>1</v>
      </c>
      <c r="D2939" s="820" t="b">
        <v>1</v>
      </c>
      <c r="E2939" s="820" t="b">
        <v>0</v>
      </c>
      <c r="F2939" s="820" t="b">
        <v>0</v>
      </c>
      <c r="G2939" s="820" t="b">
        <v>0</v>
      </c>
      <c r="H2939" s="820" t="b">
        <v>0</v>
      </c>
      <c r="I2939" s="820">
        <v>1</v>
      </c>
      <c r="J2939" s="820">
        <v>1</v>
      </c>
      <c r="K2939" s="820" t="s">
        <v>8454</v>
      </c>
      <c r="L2939" s="822" t="s">
        <v>20437</v>
      </c>
    </row>
    <row r="2940" spans="1:12" x14ac:dyDescent="0.25">
      <c r="A2940" s="822" t="s">
        <v>12964</v>
      </c>
      <c r="B2940" s="824" t="s">
        <v>12743</v>
      </c>
      <c r="C2940" s="820" t="b">
        <v>1</v>
      </c>
      <c r="D2940" s="820" t="b">
        <v>1</v>
      </c>
      <c r="E2940" s="820" t="b">
        <v>0</v>
      </c>
      <c r="F2940" s="820" t="b">
        <v>0</v>
      </c>
      <c r="G2940" s="820" t="b">
        <v>0</v>
      </c>
      <c r="H2940" s="820" t="b">
        <v>0</v>
      </c>
      <c r="I2940" s="820">
        <v>1</v>
      </c>
      <c r="J2940" s="820">
        <v>1</v>
      </c>
      <c r="K2940" s="820" t="s">
        <v>8454</v>
      </c>
      <c r="L2940" s="822" t="s">
        <v>20438</v>
      </c>
    </row>
    <row r="2941" spans="1:12" x14ac:dyDescent="0.25">
      <c r="A2941" s="822" t="s">
        <v>12965</v>
      </c>
      <c r="B2941" s="824" t="s">
        <v>12745</v>
      </c>
      <c r="C2941" s="820" t="b">
        <v>1</v>
      </c>
      <c r="D2941" s="820" t="b">
        <v>1</v>
      </c>
      <c r="E2941" s="820" t="b">
        <v>0</v>
      </c>
      <c r="F2941" s="820" t="b">
        <v>0</v>
      </c>
      <c r="G2941" s="820" t="b">
        <v>0</v>
      </c>
      <c r="H2941" s="820" t="b">
        <v>0</v>
      </c>
      <c r="I2941" s="820">
        <v>1</v>
      </c>
      <c r="J2941" s="820">
        <v>12</v>
      </c>
      <c r="K2941" s="820" t="s">
        <v>8454</v>
      </c>
      <c r="L2941" s="822" t="s">
        <v>20439</v>
      </c>
    </row>
    <row r="2942" spans="1:12" x14ac:dyDescent="0.25">
      <c r="A2942" s="822" t="s">
        <v>12966</v>
      </c>
      <c r="B2942" s="824" t="s">
        <v>12967</v>
      </c>
      <c r="C2942" s="820" t="b">
        <v>1</v>
      </c>
      <c r="D2942" s="820" t="b">
        <v>1</v>
      </c>
      <c r="E2942" s="820" t="b">
        <v>0</v>
      </c>
      <c r="F2942" s="820" t="b">
        <v>0</v>
      </c>
      <c r="G2942" s="820" t="b">
        <v>0</v>
      </c>
      <c r="H2942" s="820" t="b">
        <v>0</v>
      </c>
      <c r="I2942" s="820">
        <v>1</v>
      </c>
      <c r="J2942" s="820">
        <v>5</v>
      </c>
      <c r="K2942" s="820" t="s">
        <v>8454</v>
      </c>
      <c r="L2942" s="822" t="s">
        <v>20490</v>
      </c>
    </row>
    <row r="2943" spans="1:12" x14ac:dyDescent="0.25">
      <c r="A2943" s="822" t="s">
        <v>12968</v>
      </c>
      <c r="B2943" s="824" t="s">
        <v>12969</v>
      </c>
      <c r="C2943" s="820" t="b">
        <v>1</v>
      </c>
      <c r="D2943" s="820" t="b">
        <v>1</v>
      </c>
      <c r="E2943" s="820" t="b">
        <v>0</v>
      </c>
      <c r="F2943" s="820" t="b">
        <v>0</v>
      </c>
      <c r="G2943" s="820" t="b">
        <v>0</v>
      </c>
      <c r="H2943" s="820" t="b">
        <v>0</v>
      </c>
      <c r="I2943" s="820">
        <v>1</v>
      </c>
      <c r="J2943" s="820">
        <v>4</v>
      </c>
      <c r="K2943" s="820" t="s">
        <v>8454</v>
      </c>
      <c r="L2943" s="822" t="s">
        <v>20491</v>
      </c>
    </row>
    <row r="2944" spans="1:12" x14ac:dyDescent="0.25">
      <c r="A2944" s="822" t="s">
        <v>12970</v>
      </c>
      <c r="B2944" s="824" t="s">
        <v>12733</v>
      </c>
      <c r="C2944" s="820" t="b">
        <v>1</v>
      </c>
      <c r="D2944" s="820" t="b">
        <v>1</v>
      </c>
      <c r="E2944" s="820" t="b">
        <v>0</v>
      </c>
      <c r="F2944" s="820" t="b">
        <v>0</v>
      </c>
      <c r="G2944" s="820" t="b">
        <v>0</v>
      </c>
      <c r="H2944" s="820" t="b">
        <v>0</v>
      </c>
      <c r="I2944" s="820">
        <v>1</v>
      </c>
      <c r="J2944" s="820">
        <v>1</v>
      </c>
      <c r="K2944" s="820" t="s">
        <v>8454</v>
      </c>
      <c r="L2944" s="822" t="s">
        <v>20433</v>
      </c>
    </row>
    <row r="2945" spans="1:12" x14ac:dyDescent="0.25">
      <c r="A2945" s="822" t="s">
        <v>12971</v>
      </c>
      <c r="B2945" s="824" t="s">
        <v>12972</v>
      </c>
      <c r="C2945" s="820" t="b">
        <v>1</v>
      </c>
      <c r="D2945" s="820" t="b">
        <v>1</v>
      </c>
      <c r="E2945" s="820" t="b">
        <v>0</v>
      </c>
      <c r="F2945" s="820" t="b">
        <v>0</v>
      </c>
      <c r="G2945" s="820" t="b">
        <v>0</v>
      </c>
      <c r="H2945" s="820" t="b">
        <v>0</v>
      </c>
      <c r="I2945" s="820">
        <v>1</v>
      </c>
      <c r="J2945" s="820">
        <v>1</v>
      </c>
      <c r="K2945" s="820" t="s">
        <v>8454</v>
      </c>
      <c r="L2945" s="822" t="s">
        <v>20492</v>
      </c>
    </row>
    <row r="2946" spans="1:12" x14ac:dyDescent="0.25">
      <c r="A2946" s="822" t="s">
        <v>12973</v>
      </c>
      <c r="B2946" s="824" t="s">
        <v>12974</v>
      </c>
      <c r="C2946" s="820" t="b">
        <v>1</v>
      </c>
      <c r="D2946" s="820" t="b">
        <v>1</v>
      </c>
      <c r="E2946" s="820" t="b">
        <v>0</v>
      </c>
      <c r="F2946" s="820" t="b">
        <v>0</v>
      </c>
      <c r="G2946" s="820" t="b">
        <v>0</v>
      </c>
      <c r="H2946" s="820" t="b">
        <v>0</v>
      </c>
      <c r="I2946" s="820">
        <v>1</v>
      </c>
      <c r="J2946" s="820">
        <v>1</v>
      </c>
      <c r="K2946" s="820" t="s">
        <v>8454</v>
      </c>
      <c r="L2946" s="822" t="s">
        <v>20493</v>
      </c>
    </row>
    <row r="2947" spans="1:12" x14ac:dyDescent="0.25">
      <c r="A2947" s="822" t="s">
        <v>12975</v>
      </c>
      <c r="B2947" s="824" t="s">
        <v>12976</v>
      </c>
      <c r="C2947" s="820" t="b">
        <v>1</v>
      </c>
      <c r="D2947" s="820" t="b">
        <v>1</v>
      </c>
      <c r="E2947" s="820" t="b">
        <v>0</v>
      </c>
      <c r="F2947" s="820" t="b">
        <v>0</v>
      </c>
      <c r="G2947" s="820" t="b">
        <v>0</v>
      </c>
      <c r="H2947" s="820" t="b">
        <v>0</v>
      </c>
      <c r="I2947" s="820">
        <v>1</v>
      </c>
      <c r="J2947" s="820">
        <v>1</v>
      </c>
      <c r="K2947" s="820" t="s">
        <v>8454</v>
      </c>
      <c r="L2947" s="822" t="s">
        <v>20494</v>
      </c>
    </row>
    <row r="2948" spans="1:12" x14ac:dyDescent="0.25">
      <c r="A2948" s="822" t="s">
        <v>12977</v>
      </c>
      <c r="B2948" s="824" t="s">
        <v>12978</v>
      </c>
      <c r="C2948" s="820" t="b">
        <v>1</v>
      </c>
      <c r="D2948" s="820" t="b">
        <v>1</v>
      </c>
      <c r="E2948" s="820" t="b">
        <v>0</v>
      </c>
      <c r="F2948" s="820" t="b">
        <v>0</v>
      </c>
      <c r="G2948" s="820" t="b">
        <v>0</v>
      </c>
      <c r="H2948" s="820" t="b">
        <v>0</v>
      </c>
      <c r="I2948" s="820">
        <v>1</v>
      </c>
      <c r="J2948" s="820">
        <v>77</v>
      </c>
      <c r="K2948" s="820" t="s">
        <v>8454</v>
      </c>
      <c r="L2948" s="822" t="s">
        <v>20495</v>
      </c>
    </row>
    <row r="2949" spans="1:12" x14ac:dyDescent="0.25">
      <c r="A2949" s="822" t="s">
        <v>12979</v>
      </c>
      <c r="B2949" s="824" t="s">
        <v>12980</v>
      </c>
      <c r="C2949" s="820" t="b">
        <v>1</v>
      </c>
      <c r="D2949" s="820" t="b">
        <v>1</v>
      </c>
      <c r="E2949" s="820" t="b">
        <v>0</v>
      </c>
      <c r="F2949" s="820" t="b">
        <v>0</v>
      </c>
      <c r="G2949" s="820" t="b">
        <v>0</v>
      </c>
      <c r="H2949" s="820" t="b">
        <v>0</v>
      </c>
      <c r="I2949" s="820">
        <v>1</v>
      </c>
      <c r="J2949" s="820">
        <v>11</v>
      </c>
      <c r="K2949" s="820" t="s">
        <v>8454</v>
      </c>
      <c r="L2949" s="822" t="s">
        <v>20496</v>
      </c>
    </row>
    <row r="2950" spans="1:12" x14ac:dyDescent="0.25">
      <c r="A2950" s="822" t="s">
        <v>12981</v>
      </c>
      <c r="B2950" s="824" t="s">
        <v>12982</v>
      </c>
      <c r="C2950" s="820" t="b">
        <v>1</v>
      </c>
      <c r="D2950" s="820" t="b">
        <v>1</v>
      </c>
      <c r="E2950" s="820" t="b">
        <v>0</v>
      </c>
      <c r="F2950" s="820" t="b">
        <v>0</v>
      </c>
      <c r="G2950" s="820" t="b">
        <v>0</v>
      </c>
      <c r="H2950" s="820" t="b">
        <v>0</v>
      </c>
      <c r="I2950" s="820">
        <v>1</v>
      </c>
      <c r="J2950" s="820">
        <v>11</v>
      </c>
      <c r="K2950" s="820" t="s">
        <v>8454</v>
      </c>
      <c r="L2950" s="822" t="s">
        <v>20497</v>
      </c>
    </row>
    <row r="2951" spans="1:12" x14ac:dyDescent="0.25">
      <c r="A2951" s="822" t="s">
        <v>12983</v>
      </c>
      <c r="B2951" s="824" t="s">
        <v>12984</v>
      </c>
      <c r="C2951" s="820" t="b">
        <v>1</v>
      </c>
      <c r="D2951" s="820" t="b">
        <v>1</v>
      </c>
      <c r="E2951" s="820" t="b">
        <v>0</v>
      </c>
      <c r="F2951" s="820" t="b">
        <v>0</v>
      </c>
      <c r="G2951" s="820" t="b">
        <v>0</v>
      </c>
      <c r="H2951" s="820" t="b">
        <v>0</v>
      </c>
      <c r="I2951" s="820">
        <v>1</v>
      </c>
      <c r="J2951" s="820">
        <v>14</v>
      </c>
      <c r="K2951" s="820" t="s">
        <v>8454</v>
      </c>
      <c r="L2951" s="822" t="s">
        <v>20498</v>
      </c>
    </row>
    <row r="2952" spans="1:12" x14ac:dyDescent="0.25">
      <c r="A2952" s="822" t="s">
        <v>12985</v>
      </c>
      <c r="B2952" s="824" t="s">
        <v>12986</v>
      </c>
      <c r="C2952" s="820" t="b">
        <v>1</v>
      </c>
      <c r="D2952" s="820" t="b">
        <v>1</v>
      </c>
      <c r="E2952" s="820" t="b">
        <v>0</v>
      </c>
      <c r="F2952" s="820" t="b">
        <v>0</v>
      </c>
      <c r="G2952" s="820" t="b">
        <v>0</v>
      </c>
      <c r="H2952" s="820" t="b">
        <v>0</v>
      </c>
      <c r="I2952" s="820">
        <v>1</v>
      </c>
      <c r="J2952" s="820">
        <v>7</v>
      </c>
      <c r="K2952" s="820" t="s">
        <v>8454</v>
      </c>
      <c r="L2952" s="822" t="s">
        <v>20499</v>
      </c>
    </row>
    <row r="2953" spans="1:12" x14ac:dyDescent="0.25">
      <c r="A2953" s="822" t="s">
        <v>12987</v>
      </c>
      <c r="B2953" s="824" t="s">
        <v>12988</v>
      </c>
      <c r="C2953" s="820" t="b">
        <v>1</v>
      </c>
      <c r="D2953" s="820" t="b">
        <v>1</v>
      </c>
      <c r="E2953" s="820" t="b">
        <v>0</v>
      </c>
      <c r="F2953" s="820" t="b">
        <v>0</v>
      </c>
      <c r="G2953" s="820" t="b">
        <v>0</v>
      </c>
      <c r="H2953" s="820" t="b">
        <v>0</v>
      </c>
      <c r="I2953" s="820">
        <v>1</v>
      </c>
      <c r="J2953" s="820">
        <v>49</v>
      </c>
      <c r="K2953" s="820" t="s">
        <v>8454</v>
      </c>
      <c r="L2953" s="822" t="s">
        <v>20500</v>
      </c>
    </row>
    <row r="2954" spans="1:12" x14ac:dyDescent="0.25">
      <c r="A2954" s="822" t="s">
        <v>12989</v>
      </c>
      <c r="B2954" s="824" t="s">
        <v>12990</v>
      </c>
      <c r="C2954" s="820" t="b">
        <v>1</v>
      </c>
      <c r="D2954" s="820" t="b">
        <v>1</v>
      </c>
      <c r="E2954" s="820" t="b">
        <v>0</v>
      </c>
      <c r="F2954" s="820" t="b">
        <v>0</v>
      </c>
      <c r="G2954" s="820" t="b">
        <v>0</v>
      </c>
      <c r="H2954" s="820" t="b">
        <v>0</v>
      </c>
      <c r="I2954" s="820">
        <v>1</v>
      </c>
      <c r="J2954" s="820">
        <v>22</v>
      </c>
      <c r="K2954" s="820" t="s">
        <v>8454</v>
      </c>
      <c r="L2954" s="822" t="s">
        <v>20501</v>
      </c>
    </row>
    <row r="2955" spans="1:12" x14ac:dyDescent="0.25">
      <c r="A2955" s="822" t="s">
        <v>12991</v>
      </c>
      <c r="B2955" s="824" t="s">
        <v>12992</v>
      </c>
      <c r="C2955" s="820" t="b">
        <v>1</v>
      </c>
      <c r="D2955" s="820" t="b">
        <v>1</v>
      </c>
      <c r="E2955" s="820" t="b">
        <v>0</v>
      </c>
      <c r="F2955" s="820" t="b">
        <v>0</v>
      </c>
      <c r="G2955" s="820" t="b">
        <v>0</v>
      </c>
      <c r="H2955" s="820" t="b">
        <v>0</v>
      </c>
      <c r="I2955" s="820">
        <v>1</v>
      </c>
      <c r="J2955" s="820">
        <v>5</v>
      </c>
      <c r="K2955" s="820" t="s">
        <v>8454</v>
      </c>
      <c r="L2955" s="822" t="s">
        <v>20502</v>
      </c>
    </row>
    <row r="2956" spans="1:12" x14ac:dyDescent="0.25">
      <c r="A2956" s="822" t="s">
        <v>12993</v>
      </c>
      <c r="B2956" s="824" t="s">
        <v>12994</v>
      </c>
      <c r="C2956" s="820" t="b">
        <v>1</v>
      </c>
      <c r="D2956" s="820" t="b">
        <v>1</v>
      </c>
      <c r="E2956" s="820" t="b">
        <v>0</v>
      </c>
      <c r="F2956" s="820" t="b">
        <v>0</v>
      </c>
      <c r="G2956" s="820" t="b">
        <v>0</v>
      </c>
      <c r="H2956" s="820" t="b">
        <v>0</v>
      </c>
      <c r="I2956" s="820">
        <v>1</v>
      </c>
      <c r="J2956" s="820">
        <v>4</v>
      </c>
      <c r="K2956" s="820" t="s">
        <v>8454</v>
      </c>
      <c r="L2956" s="822" t="s">
        <v>20503</v>
      </c>
    </row>
    <row r="2957" spans="1:12" x14ac:dyDescent="0.25">
      <c r="A2957" s="822" t="s">
        <v>12995</v>
      </c>
      <c r="B2957" s="824" t="s">
        <v>12996</v>
      </c>
      <c r="C2957" s="820" t="b">
        <v>1</v>
      </c>
      <c r="D2957" s="820" t="b">
        <v>1</v>
      </c>
      <c r="E2957" s="820" t="b">
        <v>0</v>
      </c>
      <c r="F2957" s="820" t="b">
        <v>0</v>
      </c>
      <c r="G2957" s="820" t="b">
        <v>0</v>
      </c>
      <c r="H2957" s="820" t="b">
        <v>0</v>
      </c>
      <c r="I2957" s="820">
        <v>1</v>
      </c>
      <c r="J2957" s="820">
        <v>1</v>
      </c>
      <c r="K2957" s="820" t="s">
        <v>8454</v>
      </c>
      <c r="L2957" s="822" t="s">
        <v>20504</v>
      </c>
    </row>
    <row r="2958" spans="1:12" x14ac:dyDescent="0.25">
      <c r="A2958" s="822" t="s">
        <v>12997</v>
      </c>
      <c r="B2958" s="824" t="s">
        <v>12998</v>
      </c>
      <c r="C2958" s="820" t="b">
        <v>1</v>
      </c>
      <c r="D2958" s="820" t="b">
        <v>1</v>
      </c>
      <c r="E2958" s="820" t="b">
        <v>0</v>
      </c>
      <c r="F2958" s="820" t="b">
        <v>0</v>
      </c>
      <c r="G2958" s="820" t="b">
        <v>0</v>
      </c>
      <c r="H2958" s="820" t="b">
        <v>0</v>
      </c>
      <c r="I2958" s="820">
        <v>1</v>
      </c>
      <c r="J2958" s="820">
        <v>1</v>
      </c>
      <c r="K2958" s="820" t="s">
        <v>8454</v>
      </c>
      <c r="L2958" s="822" t="s">
        <v>20505</v>
      </c>
    </row>
    <row r="2959" spans="1:12" x14ac:dyDescent="0.25">
      <c r="A2959" s="822" t="s">
        <v>12999</v>
      </c>
      <c r="B2959" s="824" t="s">
        <v>13000</v>
      </c>
      <c r="C2959" s="820" t="b">
        <v>1</v>
      </c>
      <c r="D2959" s="820" t="b">
        <v>1</v>
      </c>
      <c r="E2959" s="820" t="b">
        <v>0</v>
      </c>
      <c r="F2959" s="820" t="b">
        <v>0</v>
      </c>
      <c r="G2959" s="820" t="b">
        <v>0</v>
      </c>
      <c r="H2959" s="820" t="b">
        <v>0</v>
      </c>
      <c r="I2959" s="820">
        <v>1</v>
      </c>
      <c r="J2959" s="820">
        <v>1</v>
      </c>
      <c r="K2959" s="820" t="s">
        <v>8454</v>
      </c>
      <c r="L2959" s="822" t="s">
        <v>20506</v>
      </c>
    </row>
    <row r="2960" spans="1:12" x14ac:dyDescent="0.25">
      <c r="A2960" s="822" t="s">
        <v>13001</v>
      </c>
      <c r="B2960" s="824" t="s">
        <v>13002</v>
      </c>
      <c r="C2960" s="820" t="b">
        <v>1</v>
      </c>
      <c r="D2960" s="820" t="b">
        <v>1</v>
      </c>
      <c r="E2960" s="820" t="b">
        <v>0</v>
      </c>
      <c r="F2960" s="820" t="b">
        <v>0</v>
      </c>
      <c r="G2960" s="820" t="b">
        <v>0</v>
      </c>
      <c r="H2960" s="820" t="b">
        <v>0</v>
      </c>
      <c r="I2960" s="820">
        <v>1</v>
      </c>
      <c r="J2960" s="820">
        <v>1</v>
      </c>
      <c r="K2960" s="820" t="s">
        <v>8454</v>
      </c>
      <c r="L2960" s="822" t="s">
        <v>20507</v>
      </c>
    </row>
    <row r="2961" spans="1:12" x14ac:dyDescent="0.25">
      <c r="A2961" s="822" t="s">
        <v>13003</v>
      </c>
      <c r="B2961" s="824" t="s">
        <v>13004</v>
      </c>
      <c r="C2961" s="820" t="b">
        <v>1</v>
      </c>
      <c r="D2961" s="820" t="b">
        <v>1</v>
      </c>
      <c r="E2961" s="820" t="b">
        <v>0</v>
      </c>
      <c r="F2961" s="820" t="b">
        <v>0</v>
      </c>
      <c r="G2961" s="820" t="b">
        <v>0</v>
      </c>
      <c r="H2961" s="820" t="b">
        <v>0</v>
      </c>
      <c r="I2961" s="820">
        <v>1</v>
      </c>
      <c r="J2961" s="820">
        <v>1</v>
      </c>
      <c r="K2961" s="820" t="s">
        <v>8454</v>
      </c>
      <c r="L2961" s="822" t="s">
        <v>20508</v>
      </c>
    </row>
    <row r="2962" spans="1:12" x14ac:dyDescent="0.25">
      <c r="A2962" s="822" t="s">
        <v>13005</v>
      </c>
      <c r="B2962" s="824" t="s">
        <v>13006</v>
      </c>
      <c r="C2962" s="820" t="b">
        <v>1</v>
      </c>
      <c r="D2962" s="820" t="b">
        <v>1</v>
      </c>
      <c r="E2962" s="820" t="b">
        <v>0</v>
      </c>
      <c r="F2962" s="820" t="b">
        <v>0</v>
      </c>
      <c r="G2962" s="820" t="b">
        <v>0</v>
      </c>
      <c r="H2962" s="820" t="b">
        <v>0</v>
      </c>
      <c r="I2962" s="820">
        <v>1</v>
      </c>
      <c r="J2962" s="820">
        <v>1</v>
      </c>
      <c r="K2962" s="820" t="s">
        <v>8454</v>
      </c>
      <c r="L2962" s="822" t="s">
        <v>20509</v>
      </c>
    </row>
    <row r="2963" spans="1:12" x14ac:dyDescent="0.25">
      <c r="A2963" s="822" t="s">
        <v>13007</v>
      </c>
      <c r="B2963" s="824" t="s">
        <v>13008</v>
      </c>
      <c r="C2963" s="820" t="b">
        <v>1</v>
      </c>
      <c r="D2963" s="820" t="b">
        <v>1</v>
      </c>
      <c r="E2963" s="820" t="b">
        <v>0</v>
      </c>
      <c r="F2963" s="820" t="b">
        <v>0</v>
      </c>
      <c r="G2963" s="820" t="b">
        <v>0</v>
      </c>
      <c r="H2963" s="820" t="b">
        <v>0</v>
      </c>
      <c r="I2963" s="820">
        <v>1</v>
      </c>
      <c r="J2963" s="820">
        <v>1</v>
      </c>
      <c r="K2963" s="820" t="s">
        <v>8454</v>
      </c>
      <c r="L2963" s="822" t="s">
        <v>20510</v>
      </c>
    </row>
    <row r="2964" spans="1:12" x14ac:dyDescent="0.25">
      <c r="A2964" s="822" t="s">
        <v>13009</v>
      </c>
      <c r="B2964" s="824" t="s">
        <v>13010</v>
      </c>
      <c r="C2964" s="820" t="b">
        <v>1</v>
      </c>
      <c r="D2964" s="820" t="b">
        <v>1</v>
      </c>
      <c r="E2964" s="820" t="b">
        <v>0</v>
      </c>
      <c r="F2964" s="820" t="b">
        <v>0</v>
      </c>
      <c r="G2964" s="820" t="b">
        <v>0</v>
      </c>
      <c r="H2964" s="820" t="b">
        <v>0</v>
      </c>
      <c r="I2964" s="820">
        <v>1</v>
      </c>
      <c r="J2964" s="820">
        <v>1</v>
      </c>
      <c r="K2964" s="820" t="s">
        <v>8454</v>
      </c>
      <c r="L2964" s="822" t="s">
        <v>20511</v>
      </c>
    </row>
    <row r="2965" spans="1:12" x14ac:dyDescent="0.25">
      <c r="A2965" s="822" t="s">
        <v>13011</v>
      </c>
      <c r="B2965" s="824" t="s">
        <v>13012</v>
      </c>
      <c r="C2965" s="820" t="b">
        <v>1</v>
      </c>
      <c r="D2965" s="820" t="b">
        <v>1</v>
      </c>
      <c r="E2965" s="820" t="b">
        <v>0</v>
      </c>
      <c r="F2965" s="820" t="b">
        <v>0</v>
      </c>
      <c r="G2965" s="820" t="b">
        <v>0</v>
      </c>
      <c r="H2965" s="820" t="b">
        <v>0</v>
      </c>
      <c r="I2965" s="820">
        <v>1</v>
      </c>
      <c r="J2965" s="820">
        <v>4</v>
      </c>
      <c r="K2965" s="820" t="s">
        <v>8454</v>
      </c>
      <c r="L2965" s="822" t="s">
        <v>20512</v>
      </c>
    </row>
    <row r="2966" spans="1:12" x14ac:dyDescent="0.25">
      <c r="A2966" s="822" t="s">
        <v>13013</v>
      </c>
      <c r="B2966" s="824" t="s">
        <v>13014</v>
      </c>
      <c r="C2966" s="820" t="b">
        <v>1</v>
      </c>
      <c r="D2966" s="820" t="b">
        <v>1</v>
      </c>
      <c r="E2966" s="820" t="b">
        <v>0</v>
      </c>
      <c r="F2966" s="820" t="b">
        <v>0</v>
      </c>
      <c r="G2966" s="820" t="b">
        <v>0</v>
      </c>
      <c r="H2966" s="820" t="b">
        <v>0</v>
      </c>
      <c r="I2966" s="820">
        <v>1</v>
      </c>
      <c r="J2966" s="820">
        <v>3</v>
      </c>
      <c r="K2966" s="820" t="s">
        <v>8454</v>
      </c>
      <c r="L2966" s="822" t="s">
        <v>20513</v>
      </c>
    </row>
    <row r="2967" spans="1:12" x14ac:dyDescent="0.25">
      <c r="A2967" s="822" t="s">
        <v>13015</v>
      </c>
      <c r="B2967" s="824" t="s">
        <v>13016</v>
      </c>
      <c r="C2967" s="820" t="b">
        <v>1</v>
      </c>
      <c r="D2967" s="820" t="b">
        <v>1</v>
      </c>
      <c r="E2967" s="820" t="b">
        <v>0</v>
      </c>
      <c r="F2967" s="820" t="b">
        <v>0</v>
      </c>
      <c r="G2967" s="820" t="b">
        <v>0</v>
      </c>
      <c r="H2967" s="820" t="b">
        <v>0</v>
      </c>
      <c r="I2967" s="820">
        <v>1</v>
      </c>
      <c r="J2967" s="820">
        <v>4</v>
      </c>
      <c r="K2967" s="820" t="s">
        <v>8454</v>
      </c>
      <c r="L2967" s="822" t="s">
        <v>20514</v>
      </c>
    </row>
    <row r="2968" spans="1:12" x14ac:dyDescent="0.25">
      <c r="A2968" s="822" t="s">
        <v>13017</v>
      </c>
      <c r="B2968" s="824" t="s">
        <v>13018</v>
      </c>
      <c r="C2968" s="820" t="b">
        <v>1</v>
      </c>
      <c r="D2968" s="820" t="b">
        <v>1</v>
      </c>
      <c r="E2968" s="820" t="b">
        <v>0</v>
      </c>
      <c r="F2968" s="820" t="b">
        <v>0</v>
      </c>
      <c r="G2968" s="820" t="b">
        <v>0</v>
      </c>
      <c r="H2968" s="820" t="b">
        <v>0</v>
      </c>
      <c r="I2968" s="820">
        <v>1</v>
      </c>
      <c r="J2968" s="820">
        <v>1</v>
      </c>
      <c r="K2968" s="820" t="s">
        <v>8454</v>
      </c>
      <c r="L2968" s="822" t="s">
        <v>20515</v>
      </c>
    </row>
    <row r="2969" spans="1:12" x14ac:dyDescent="0.25">
      <c r="A2969" s="822" t="s">
        <v>13019</v>
      </c>
      <c r="B2969" s="824" t="s">
        <v>13020</v>
      </c>
      <c r="C2969" s="820" t="b">
        <v>1</v>
      </c>
      <c r="D2969" s="820" t="b">
        <v>1</v>
      </c>
      <c r="E2969" s="820" t="b">
        <v>0</v>
      </c>
      <c r="F2969" s="820" t="b">
        <v>0</v>
      </c>
      <c r="G2969" s="820" t="b">
        <v>0</v>
      </c>
      <c r="H2969" s="820" t="b">
        <v>0</v>
      </c>
      <c r="I2969" s="820">
        <v>1</v>
      </c>
      <c r="J2969" s="820">
        <v>1</v>
      </c>
      <c r="K2969" s="820" t="s">
        <v>8454</v>
      </c>
      <c r="L2969" s="822" t="s">
        <v>20516</v>
      </c>
    </row>
    <row r="2970" spans="1:12" x14ac:dyDescent="0.25">
      <c r="A2970" s="822" t="s">
        <v>13021</v>
      </c>
      <c r="B2970" s="824" t="s">
        <v>13022</v>
      </c>
      <c r="C2970" s="820" t="b">
        <v>1</v>
      </c>
      <c r="D2970" s="820" t="b">
        <v>1</v>
      </c>
      <c r="E2970" s="820" t="b">
        <v>0</v>
      </c>
      <c r="F2970" s="820" t="b">
        <v>0</v>
      </c>
      <c r="G2970" s="820" t="b">
        <v>0</v>
      </c>
      <c r="H2970" s="820" t="b">
        <v>0</v>
      </c>
      <c r="I2970" s="820">
        <v>1</v>
      </c>
      <c r="J2970" s="820">
        <v>35</v>
      </c>
      <c r="K2970" s="820" t="s">
        <v>8454</v>
      </c>
      <c r="L2970" s="822" t="s">
        <v>20517</v>
      </c>
    </row>
    <row r="2971" spans="1:12" x14ac:dyDescent="0.25">
      <c r="A2971" s="822" t="s">
        <v>13023</v>
      </c>
      <c r="B2971" s="824" t="s">
        <v>13024</v>
      </c>
      <c r="C2971" s="820" t="b">
        <v>1</v>
      </c>
      <c r="D2971" s="820" t="b">
        <v>1</v>
      </c>
      <c r="E2971" s="820" t="b">
        <v>0</v>
      </c>
      <c r="F2971" s="820" t="b">
        <v>0</v>
      </c>
      <c r="G2971" s="820" t="b">
        <v>0</v>
      </c>
      <c r="H2971" s="820" t="b">
        <v>0</v>
      </c>
      <c r="I2971" s="820">
        <v>1</v>
      </c>
      <c r="J2971" s="820">
        <v>5</v>
      </c>
      <c r="K2971" s="820" t="s">
        <v>8454</v>
      </c>
      <c r="L2971" s="822" t="s">
        <v>20518</v>
      </c>
    </row>
    <row r="2972" spans="1:12" x14ac:dyDescent="0.25">
      <c r="A2972" s="822" t="s">
        <v>13025</v>
      </c>
      <c r="B2972" s="824" t="s">
        <v>13026</v>
      </c>
      <c r="C2972" s="820" t="b">
        <v>1</v>
      </c>
      <c r="D2972" s="820" t="b">
        <v>1</v>
      </c>
      <c r="E2972" s="820" t="b">
        <v>0</v>
      </c>
      <c r="F2972" s="820" t="b">
        <v>0</v>
      </c>
      <c r="G2972" s="820" t="b">
        <v>0</v>
      </c>
      <c r="H2972" s="820" t="b">
        <v>0</v>
      </c>
      <c r="I2972" s="820">
        <v>1</v>
      </c>
      <c r="J2972" s="820">
        <v>5</v>
      </c>
      <c r="K2972" s="820" t="s">
        <v>8454</v>
      </c>
      <c r="L2972" s="822" t="s">
        <v>20519</v>
      </c>
    </row>
    <row r="2973" spans="1:12" x14ac:dyDescent="0.25">
      <c r="A2973" s="822" t="s">
        <v>13027</v>
      </c>
      <c r="B2973" s="824" t="s">
        <v>13028</v>
      </c>
      <c r="C2973" s="820" t="b">
        <v>1</v>
      </c>
      <c r="D2973" s="820" t="b">
        <v>1</v>
      </c>
      <c r="E2973" s="820" t="b">
        <v>0</v>
      </c>
      <c r="F2973" s="820" t="b">
        <v>0</v>
      </c>
      <c r="G2973" s="820" t="b">
        <v>0</v>
      </c>
      <c r="H2973" s="820" t="b">
        <v>0</v>
      </c>
      <c r="I2973" s="820">
        <v>1</v>
      </c>
      <c r="J2973" s="820">
        <v>14</v>
      </c>
      <c r="K2973" s="820" t="s">
        <v>8454</v>
      </c>
      <c r="L2973" s="822" t="s">
        <v>20520</v>
      </c>
    </row>
    <row r="2974" spans="1:12" x14ac:dyDescent="0.25">
      <c r="A2974" s="822" t="s">
        <v>13029</v>
      </c>
      <c r="B2974" s="824" t="s">
        <v>13030</v>
      </c>
      <c r="C2974" s="820" t="b">
        <v>1</v>
      </c>
      <c r="D2974" s="820" t="b">
        <v>1</v>
      </c>
      <c r="E2974" s="820" t="b">
        <v>0</v>
      </c>
      <c r="F2974" s="820" t="b">
        <v>0</v>
      </c>
      <c r="G2974" s="820" t="b">
        <v>0</v>
      </c>
      <c r="H2974" s="820" t="b">
        <v>0</v>
      </c>
      <c r="I2974" s="820">
        <v>1</v>
      </c>
      <c r="J2974" s="820">
        <v>7</v>
      </c>
      <c r="K2974" s="820" t="s">
        <v>8454</v>
      </c>
      <c r="L2974" s="822" t="s">
        <v>20521</v>
      </c>
    </row>
    <row r="2975" spans="1:12" x14ac:dyDescent="0.25">
      <c r="A2975" s="822" t="s">
        <v>13031</v>
      </c>
      <c r="B2975" s="824" t="s">
        <v>13032</v>
      </c>
      <c r="C2975" s="820" t="b">
        <v>1</v>
      </c>
      <c r="D2975" s="820" t="b">
        <v>1</v>
      </c>
      <c r="E2975" s="820" t="b">
        <v>0</v>
      </c>
      <c r="F2975" s="820" t="b">
        <v>0</v>
      </c>
      <c r="G2975" s="820" t="b">
        <v>0</v>
      </c>
      <c r="H2975" s="820" t="b">
        <v>0</v>
      </c>
      <c r="I2975" s="820">
        <v>1</v>
      </c>
      <c r="J2975" s="820">
        <v>42</v>
      </c>
      <c r="K2975" s="820" t="s">
        <v>8454</v>
      </c>
      <c r="L2975" s="822" t="s">
        <v>20522</v>
      </c>
    </row>
    <row r="2976" spans="1:12" x14ac:dyDescent="0.25">
      <c r="A2976" s="822" t="s">
        <v>13033</v>
      </c>
      <c r="B2976" s="824" t="s">
        <v>13034</v>
      </c>
      <c r="C2976" s="820" t="b">
        <v>1</v>
      </c>
      <c r="D2976" s="820" t="b">
        <v>1</v>
      </c>
      <c r="E2976" s="820" t="b">
        <v>0</v>
      </c>
      <c r="F2976" s="820" t="b">
        <v>0</v>
      </c>
      <c r="G2976" s="820" t="b">
        <v>0</v>
      </c>
      <c r="H2976" s="820" t="b">
        <v>0</v>
      </c>
      <c r="I2976" s="820">
        <v>1</v>
      </c>
      <c r="J2976" s="820">
        <v>5</v>
      </c>
      <c r="K2976" s="820" t="s">
        <v>8454</v>
      </c>
      <c r="L2976" s="822" t="s">
        <v>20523</v>
      </c>
    </row>
    <row r="2977" spans="1:12" x14ac:dyDescent="0.25">
      <c r="A2977" s="822" t="s">
        <v>13035</v>
      </c>
      <c r="B2977" s="824" t="s">
        <v>13036</v>
      </c>
      <c r="C2977" s="820" t="b">
        <v>1</v>
      </c>
      <c r="D2977" s="820" t="b">
        <v>1</v>
      </c>
      <c r="E2977" s="820" t="b">
        <v>0</v>
      </c>
      <c r="F2977" s="820" t="b">
        <v>0</v>
      </c>
      <c r="G2977" s="820" t="b">
        <v>0</v>
      </c>
      <c r="H2977" s="820" t="b">
        <v>0</v>
      </c>
      <c r="I2977" s="820">
        <v>1</v>
      </c>
      <c r="J2977" s="820">
        <v>5</v>
      </c>
      <c r="K2977" s="820" t="s">
        <v>8454</v>
      </c>
      <c r="L2977" s="822" t="s">
        <v>20524</v>
      </c>
    </row>
    <row r="2978" spans="1:12" x14ac:dyDescent="0.25">
      <c r="A2978" s="822" t="s">
        <v>13037</v>
      </c>
      <c r="B2978" s="824" t="s">
        <v>13038</v>
      </c>
      <c r="C2978" s="820" t="b">
        <v>1</v>
      </c>
      <c r="D2978" s="820" t="b">
        <v>1</v>
      </c>
      <c r="E2978" s="820" t="b">
        <v>0</v>
      </c>
      <c r="F2978" s="820" t="b">
        <v>0</v>
      </c>
      <c r="G2978" s="820" t="b">
        <v>0</v>
      </c>
      <c r="H2978" s="820" t="b">
        <v>0</v>
      </c>
      <c r="I2978" s="820">
        <v>1</v>
      </c>
      <c r="J2978" s="820">
        <v>4</v>
      </c>
      <c r="K2978" s="820" t="s">
        <v>8454</v>
      </c>
      <c r="L2978" s="822" t="s">
        <v>20525</v>
      </c>
    </row>
    <row r="2979" spans="1:12" x14ac:dyDescent="0.25">
      <c r="A2979" s="822" t="s">
        <v>13039</v>
      </c>
      <c r="B2979" s="824" t="s">
        <v>13040</v>
      </c>
      <c r="C2979" s="820" t="b">
        <v>1</v>
      </c>
      <c r="D2979" s="820" t="b">
        <v>1</v>
      </c>
      <c r="E2979" s="820" t="b">
        <v>0</v>
      </c>
      <c r="F2979" s="820" t="b">
        <v>0</v>
      </c>
      <c r="G2979" s="820" t="b">
        <v>0</v>
      </c>
      <c r="H2979" s="820" t="b">
        <v>0</v>
      </c>
      <c r="I2979" s="820">
        <v>1</v>
      </c>
      <c r="J2979" s="820">
        <v>1</v>
      </c>
      <c r="K2979" s="820" t="s">
        <v>8454</v>
      </c>
      <c r="L2979" s="822" t="s">
        <v>20526</v>
      </c>
    </row>
    <row r="2980" spans="1:12" x14ac:dyDescent="0.25">
      <c r="A2980" s="822" t="s">
        <v>13041</v>
      </c>
      <c r="B2980" s="824" t="s">
        <v>13020</v>
      </c>
      <c r="C2980" s="820" t="b">
        <v>1</v>
      </c>
      <c r="D2980" s="820" t="b">
        <v>1</v>
      </c>
      <c r="E2980" s="820" t="b">
        <v>0</v>
      </c>
      <c r="F2980" s="820" t="b">
        <v>0</v>
      </c>
      <c r="G2980" s="820" t="b">
        <v>0</v>
      </c>
      <c r="H2980" s="820" t="b">
        <v>0</v>
      </c>
      <c r="I2980" s="820">
        <v>1</v>
      </c>
      <c r="J2980" s="820">
        <v>1</v>
      </c>
      <c r="K2980" s="820" t="s">
        <v>8454</v>
      </c>
      <c r="L2980" s="822" t="s">
        <v>20516</v>
      </c>
    </row>
    <row r="2981" spans="1:12" x14ac:dyDescent="0.25">
      <c r="A2981" s="822" t="s">
        <v>13042</v>
      </c>
      <c r="B2981" s="824" t="s">
        <v>13043</v>
      </c>
      <c r="C2981" s="820" t="b">
        <v>1</v>
      </c>
      <c r="D2981" s="820" t="b">
        <v>1</v>
      </c>
      <c r="E2981" s="820" t="b">
        <v>0</v>
      </c>
      <c r="F2981" s="820" t="b">
        <v>0</v>
      </c>
      <c r="G2981" s="820" t="b">
        <v>0</v>
      </c>
      <c r="H2981" s="820" t="b">
        <v>0</v>
      </c>
      <c r="I2981" s="820">
        <v>1</v>
      </c>
      <c r="J2981" s="820">
        <v>2</v>
      </c>
      <c r="K2981" s="820" t="s">
        <v>8454</v>
      </c>
      <c r="L2981" s="822" t="s">
        <v>20527</v>
      </c>
    </row>
    <row r="2982" spans="1:12" x14ac:dyDescent="0.25">
      <c r="A2982" s="822" t="s">
        <v>13044</v>
      </c>
      <c r="B2982" s="824" t="s">
        <v>13045</v>
      </c>
      <c r="C2982" s="820" t="b">
        <v>1</v>
      </c>
      <c r="D2982" s="820" t="b">
        <v>1</v>
      </c>
      <c r="E2982" s="820" t="b">
        <v>0</v>
      </c>
      <c r="F2982" s="820" t="b">
        <v>0</v>
      </c>
      <c r="G2982" s="820" t="b">
        <v>0</v>
      </c>
      <c r="H2982" s="820" t="b">
        <v>0</v>
      </c>
      <c r="I2982" s="820">
        <v>1</v>
      </c>
      <c r="J2982" s="820">
        <v>2</v>
      </c>
      <c r="K2982" s="820" t="s">
        <v>8454</v>
      </c>
      <c r="L2982" s="822" t="s">
        <v>20528</v>
      </c>
    </row>
    <row r="2983" spans="1:12" x14ac:dyDescent="0.25">
      <c r="A2983" s="822" t="s">
        <v>13046</v>
      </c>
      <c r="B2983" s="824" t="s">
        <v>13047</v>
      </c>
      <c r="C2983" s="820" t="b">
        <v>1</v>
      </c>
      <c r="D2983" s="820" t="b">
        <v>1</v>
      </c>
      <c r="E2983" s="820" t="b">
        <v>0</v>
      </c>
      <c r="F2983" s="820" t="b">
        <v>0</v>
      </c>
      <c r="G2983" s="820" t="b">
        <v>0</v>
      </c>
      <c r="H2983" s="820" t="b">
        <v>0</v>
      </c>
      <c r="I2983" s="820">
        <v>1</v>
      </c>
      <c r="J2983" s="820">
        <v>2</v>
      </c>
      <c r="K2983" s="820" t="s">
        <v>8454</v>
      </c>
      <c r="L2983" s="822" t="s">
        <v>20529</v>
      </c>
    </row>
    <row r="2984" spans="1:12" x14ac:dyDescent="0.25">
      <c r="A2984" s="822" t="s">
        <v>13048</v>
      </c>
      <c r="B2984" s="824" t="s">
        <v>13049</v>
      </c>
      <c r="C2984" s="820" t="b">
        <v>1</v>
      </c>
      <c r="D2984" s="820" t="b">
        <v>1</v>
      </c>
      <c r="E2984" s="820" t="b">
        <v>0</v>
      </c>
      <c r="F2984" s="820" t="b">
        <v>0</v>
      </c>
      <c r="G2984" s="820" t="b">
        <v>0</v>
      </c>
      <c r="H2984" s="820" t="b">
        <v>0</v>
      </c>
      <c r="I2984" s="820">
        <v>1</v>
      </c>
      <c r="J2984" s="820">
        <v>1</v>
      </c>
      <c r="K2984" s="820" t="s">
        <v>8454</v>
      </c>
      <c r="L2984" s="822" t="s">
        <v>20530</v>
      </c>
    </row>
    <row r="2985" spans="1:12" x14ac:dyDescent="0.25">
      <c r="A2985" s="822" t="s">
        <v>13050</v>
      </c>
      <c r="B2985" s="824" t="s">
        <v>13051</v>
      </c>
      <c r="C2985" s="820" t="b">
        <v>1</v>
      </c>
      <c r="D2985" s="820" t="b">
        <v>1</v>
      </c>
      <c r="E2985" s="820" t="b">
        <v>0</v>
      </c>
      <c r="F2985" s="820" t="b">
        <v>0</v>
      </c>
      <c r="G2985" s="820" t="b">
        <v>0</v>
      </c>
      <c r="H2985" s="820" t="b">
        <v>0</v>
      </c>
      <c r="I2985" s="820">
        <v>1</v>
      </c>
      <c r="J2985" s="820">
        <v>1</v>
      </c>
      <c r="K2985" s="820" t="s">
        <v>8454</v>
      </c>
      <c r="L2985" s="822" t="s">
        <v>20531</v>
      </c>
    </row>
    <row r="2986" spans="1:12" x14ac:dyDescent="0.25">
      <c r="A2986" s="822" t="s">
        <v>13052</v>
      </c>
      <c r="B2986" s="824" t="s">
        <v>13053</v>
      </c>
      <c r="C2986" s="820" t="b">
        <v>1</v>
      </c>
      <c r="D2986" s="820" t="b">
        <v>1</v>
      </c>
      <c r="E2986" s="820" t="b">
        <v>0</v>
      </c>
      <c r="F2986" s="820" t="b">
        <v>0</v>
      </c>
      <c r="G2986" s="820" t="b">
        <v>0</v>
      </c>
      <c r="H2986" s="820" t="b">
        <v>0</v>
      </c>
      <c r="I2986" s="820">
        <v>1</v>
      </c>
      <c r="J2986" s="820">
        <v>1</v>
      </c>
      <c r="K2986" s="820" t="s">
        <v>8454</v>
      </c>
      <c r="L2986" s="822" t="s">
        <v>20532</v>
      </c>
    </row>
    <row r="2987" spans="1:12" x14ac:dyDescent="0.25">
      <c r="A2987" s="822" t="s">
        <v>13054</v>
      </c>
      <c r="B2987" s="824" t="s">
        <v>13055</v>
      </c>
      <c r="C2987" s="820" t="b">
        <v>1</v>
      </c>
      <c r="D2987" s="820" t="b">
        <v>1</v>
      </c>
      <c r="E2987" s="820" t="b">
        <v>0</v>
      </c>
      <c r="F2987" s="820" t="b">
        <v>0</v>
      </c>
      <c r="G2987" s="820" t="b">
        <v>0</v>
      </c>
      <c r="H2987" s="820" t="b">
        <v>0</v>
      </c>
      <c r="I2987" s="820">
        <v>1</v>
      </c>
      <c r="J2987" s="820">
        <v>12</v>
      </c>
      <c r="K2987" s="820" t="s">
        <v>8454</v>
      </c>
      <c r="L2987" s="822" t="s">
        <v>20533</v>
      </c>
    </row>
    <row r="2988" spans="1:12" x14ac:dyDescent="0.25">
      <c r="A2988" s="822" t="s">
        <v>13056</v>
      </c>
      <c r="B2988" s="824" t="s">
        <v>13057</v>
      </c>
      <c r="C2988" s="820" t="b">
        <v>1</v>
      </c>
      <c r="D2988" s="820" t="b">
        <v>1</v>
      </c>
      <c r="E2988" s="820" t="b">
        <v>0</v>
      </c>
      <c r="F2988" s="820" t="b">
        <v>0</v>
      </c>
      <c r="G2988" s="820" t="b">
        <v>0</v>
      </c>
      <c r="H2988" s="820" t="b">
        <v>0</v>
      </c>
      <c r="I2988" s="820">
        <v>1</v>
      </c>
      <c r="J2988" s="820">
        <v>4</v>
      </c>
      <c r="K2988" s="820" t="s">
        <v>8454</v>
      </c>
      <c r="L2988" s="822" t="s">
        <v>20534</v>
      </c>
    </row>
    <row r="2989" spans="1:12" x14ac:dyDescent="0.25">
      <c r="A2989" s="822" t="s">
        <v>13058</v>
      </c>
      <c r="B2989" s="824" t="s">
        <v>13059</v>
      </c>
      <c r="C2989" s="820" t="b">
        <v>1</v>
      </c>
      <c r="D2989" s="820" t="b">
        <v>1</v>
      </c>
      <c r="E2989" s="820" t="b">
        <v>0</v>
      </c>
      <c r="F2989" s="820" t="b">
        <v>0</v>
      </c>
      <c r="G2989" s="820" t="b">
        <v>0</v>
      </c>
      <c r="H2989" s="820" t="b">
        <v>0</v>
      </c>
      <c r="I2989" s="820">
        <v>1</v>
      </c>
      <c r="J2989" s="820">
        <v>4</v>
      </c>
      <c r="K2989" s="820" t="s">
        <v>8454</v>
      </c>
      <c r="L2989" s="822" t="s">
        <v>20535</v>
      </c>
    </row>
    <row r="2990" spans="1:12" x14ac:dyDescent="0.25">
      <c r="A2990" s="822" t="s">
        <v>13060</v>
      </c>
      <c r="B2990" s="824" t="s">
        <v>13061</v>
      </c>
      <c r="C2990" s="820" t="b">
        <v>1</v>
      </c>
      <c r="D2990" s="820" t="b">
        <v>1</v>
      </c>
      <c r="E2990" s="820" t="b">
        <v>0</v>
      </c>
      <c r="F2990" s="820" t="b">
        <v>0</v>
      </c>
      <c r="G2990" s="820" t="b">
        <v>0</v>
      </c>
      <c r="H2990" s="820" t="b">
        <v>0</v>
      </c>
      <c r="I2990" s="820">
        <v>1</v>
      </c>
      <c r="J2990" s="820">
        <v>1</v>
      </c>
      <c r="K2990" s="820" t="s">
        <v>8454</v>
      </c>
      <c r="L2990" s="822" t="s">
        <v>20536</v>
      </c>
    </row>
    <row r="2991" spans="1:12" x14ac:dyDescent="0.25">
      <c r="A2991" s="822" t="s">
        <v>13062</v>
      </c>
      <c r="B2991" s="824" t="s">
        <v>13020</v>
      </c>
      <c r="C2991" s="820" t="b">
        <v>1</v>
      </c>
      <c r="D2991" s="820" t="b">
        <v>1</v>
      </c>
      <c r="E2991" s="820" t="b">
        <v>0</v>
      </c>
      <c r="F2991" s="820" t="b">
        <v>0</v>
      </c>
      <c r="G2991" s="820" t="b">
        <v>0</v>
      </c>
      <c r="H2991" s="820" t="b">
        <v>0</v>
      </c>
      <c r="I2991" s="820">
        <v>1</v>
      </c>
      <c r="J2991" s="820">
        <v>1</v>
      </c>
      <c r="K2991" s="820" t="s">
        <v>8454</v>
      </c>
      <c r="L2991" s="822" t="s">
        <v>20516</v>
      </c>
    </row>
    <row r="2992" spans="1:12" x14ac:dyDescent="0.25">
      <c r="A2992" s="822" t="s">
        <v>13063</v>
      </c>
      <c r="B2992" s="824" t="s">
        <v>13064</v>
      </c>
      <c r="C2992" s="820" t="b">
        <v>1</v>
      </c>
      <c r="D2992" s="820" t="b">
        <v>1</v>
      </c>
      <c r="E2992" s="820" t="b">
        <v>0</v>
      </c>
      <c r="F2992" s="820" t="b">
        <v>0</v>
      </c>
      <c r="G2992" s="820" t="b">
        <v>0</v>
      </c>
      <c r="H2992" s="820" t="b">
        <v>0</v>
      </c>
      <c r="I2992" s="820">
        <v>1</v>
      </c>
      <c r="J2992" s="820">
        <v>15</v>
      </c>
      <c r="K2992" s="820" t="s">
        <v>8454</v>
      </c>
      <c r="L2992" s="822" t="s">
        <v>20537</v>
      </c>
    </row>
    <row r="2993" spans="1:12" x14ac:dyDescent="0.25">
      <c r="A2993" s="822" t="s">
        <v>13065</v>
      </c>
      <c r="B2993" s="824" t="s">
        <v>13066</v>
      </c>
      <c r="C2993" s="820" t="b">
        <v>1</v>
      </c>
      <c r="D2993" s="820" t="b">
        <v>1</v>
      </c>
      <c r="E2993" s="820" t="b">
        <v>0</v>
      </c>
      <c r="F2993" s="820" t="b">
        <v>0</v>
      </c>
      <c r="G2993" s="820" t="b">
        <v>0</v>
      </c>
      <c r="H2993" s="820" t="b">
        <v>0</v>
      </c>
      <c r="I2993" s="820">
        <v>1</v>
      </c>
      <c r="J2993" s="820">
        <v>3</v>
      </c>
      <c r="K2993" s="820" t="s">
        <v>8454</v>
      </c>
      <c r="L2993" s="822" t="s">
        <v>20538</v>
      </c>
    </row>
    <row r="2994" spans="1:12" x14ac:dyDescent="0.25">
      <c r="A2994" s="822" t="s">
        <v>13067</v>
      </c>
      <c r="B2994" s="824" t="s">
        <v>13068</v>
      </c>
      <c r="C2994" s="820" t="b">
        <v>1</v>
      </c>
      <c r="D2994" s="820" t="b">
        <v>1</v>
      </c>
      <c r="E2994" s="820" t="b">
        <v>0</v>
      </c>
      <c r="F2994" s="820" t="b">
        <v>0</v>
      </c>
      <c r="G2994" s="820" t="b">
        <v>0</v>
      </c>
      <c r="H2994" s="820" t="b">
        <v>0</v>
      </c>
      <c r="I2994" s="820">
        <v>1</v>
      </c>
      <c r="J2994" s="820">
        <v>3</v>
      </c>
      <c r="K2994" s="820" t="s">
        <v>8454</v>
      </c>
      <c r="L2994" s="822" t="s">
        <v>20539</v>
      </c>
    </row>
    <row r="2995" spans="1:12" x14ac:dyDescent="0.25">
      <c r="A2995" s="822" t="s">
        <v>13069</v>
      </c>
      <c r="B2995" s="824" t="s">
        <v>13070</v>
      </c>
      <c r="C2995" s="820" t="b">
        <v>1</v>
      </c>
      <c r="D2995" s="820" t="b">
        <v>1</v>
      </c>
      <c r="E2995" s="820" t="b">
        <v>0</v>
      </c>
      <c r="F2995" s="820" t="b">
        <v>0</v>
      </c>
      <c r="G2995" s="820" t="b">
        <v>0</v>
      </c>
      <c r="H2995" s="820" t="b">
        <v>0</v>
      </c>
      <c r="I2995" s="820">
        <v>1</v>
      </c>
      <c r="J2995" s="820">
        <v>10</v>
      </c>
      <c r="K2995" s="820" t="s">
        <v>8454</v>
      </c>
      <c r="L2995" s="822" t="s">
        <v>20540</v>
      </c>
    </row>
    <row r="2996" spans="1:12" x14ac:dyDescent="0.25">
      <c r="A2996" s="822" t="s">
        <v>13071</v>
      </c>
      <c r="B2996" s="824" t="s">
        <v>13072</v>
      </c>
      <c r="C2996" s="820" t="b">
        <v>1</v>
      </c>
      <c r="D2996" s="820" t="b">
        <v>1</v>
      </c>
      <c r="E2996" s="820" t="b">
        <v>0</v>
      </c>
      <c r="F2996" s="820" t="b">
        <v>0</v>
      </c>
      <c r="G2996" s="820" t="b">
        <v>0</v>
      </c>
      <c r="H2996" s="820" t="b">
        <v>0</v>
      </c>
      <c r="I2996" s="820">
        <v>1</v>
      </c>
      <c r="J2996" s="820">
        <v>5</v>
      </c>
      <c r="K2996" s="820" t="s">
        <v>8454</v>
      </c>
      <c r="L2996" s="822" t="s">
        <v>20541</v>
      </c>
    </row>
    <row r="2997" spans="1:12" x14ac:dyDescent="0.25">
      <c r="A2997" s="822" t="s">
        <v>13073</v>
      </c>
      <c r="B2997" s="824" t="s">
        <v>13074</v>
      </c>
      <c r="C2997" s="820" t="b">
        <v>1</v>
      </c>
      <c r="D2997" s="820" t="b">
        <v>1</v>
      </c>
      <c r="E2997" s="820" t="b">
        <v>0</v>
      </c>
      <c r="F2997" s="820" t="b">
        <v>0</v>
      </c>
      <c r="G2997" s="820" t="b">
        <v>0</v>
      </c>
      <c r="H2997" s="820" t="b">
        <v>0</v>
      </c>
      <c r="I2997" s="820">
        <v>1</v>
      </c>
      <c r="J2997" s="820">
        <v>35</v>
      </c>
      <c r="K2997" s="820" t="s">
        <v>8454</v>
      </c>
      <c r="L2997" s="822" t="s">
        <v>20542</v>
      </c>
    </row>
    <row r="2998" spans="1:12" x14ac:dyDescent="0.25">
      <c r="A2998" s="822" t="s">
        <v>13075</v>
      </c>
      <c r="B2998" s="824" t="s">
        <v>13076</v>
      </c>
      <c r="C2998" s="820" t="b">
        <v>1</v>
      </c>
      <c r="D2998" s="820" t="b">
        <v>1</v>
      </c>
      <c r="E2998" s="820" t="b">
        <v>0</v>
      </c>
      <c r="F2998" s="820" t="b">
        <v>0</v>
      </c>
      <c r="G2998" s="820" t="b">
        <v>0</v>
      </c>
      <c r="H2998" s="820" t="b">
        <v>0</v>
      </c>
      <c r="I2998" s="820">
        <v>1</v>
      </c>
      <c r="J2998" s="820">
        <v>6</v>
      </c>
      <c r="K2998" s="820" t="s">
        <v>8454</v>
      </c>
      <c r="L2998" s="822" t="s">
        <v>20543</v>
      </c>
    </row>
    <row r="2999" spans="1:12" x14ac:dyDescent="0.25">
      <c r="A2999" s="822" t="s">
        <v>13077</v>
      </c>
      <c r="B2999" s="824" t="s">
        <v>13078</v>
      </c>
      <c r="C2999" s="820" t="b">
        <v>1</v>
      </c>
      <c r="D2999" s="820" t="b">
        <v>1</v>
      </c>
      <c r="E2999" s="820" t="b">
        <v>0</v>
      </c>
      <c r="F2999" s="820" t="b">
        <v>0</v>
      </c>
      <c r="G2999" s="820" t="b">
        <v>0</v>
      </c>
      <c r="H2999" s="820" t="b">
        <v>0</v>
      </c>
      <c r="I2999" s="820">
        <v>1</v>
      </c>
      <c r="J2999" s="820">
        <v>5</v>
      </c>
      <c r="K2999" s="820" t="s">
        <v>8454</v>
      </c>
      <c r="L2999" s="822" t="s">
        <v>20544</v>
      </c>
    </row>
    <row r="3000" spans="1:12" x14ac:dyDescent="0.25">
      <c r="A3000" s="822" t="s">
        <v>13079</v>
      </c>
      <c r="B3000" s="824" t="s">
        <v>13080</v>
      </c>
      <c r="C3000" s="820" t="b">
        <v>1</v>
      </c>
      <c r="D3000" s="820" t="b">
        <v>1</v>
      </c>
      <c r="E3000" s="820" t="b">
        <v>0</v>
      </c>
      <c r="F3000" s="820" t="b">
        <v>0</v>
      </c>
      <c r="G3000" s="820" t="b">
        <v>0</v>
      </c>
      <c r="H3000" s="820" t="b">
        <v>0</v>
      </c>
      <c r="I3000" s="820">
        <v>1</v>
      </c>
      <c r="J3000" s="820">
        <v>4</v>
      </c>
      <c r="K3000" s="820" t="s">
        <v>8454</v>
      </c>
      <c r="L3000" s="822" t="s">
        <v>20545</v>
      </c>
    </row>
    <row r="3001" spans="1:12" x14ac:dyDescent="0.25">
      <c r="A3001" s="822" t="s">
        <v>13081</v>
      </c>
      <c r="B3001" s="824" t="s">
        <v>13082</v>
      </c>
      <c r="C3001" s="820" t="b">
        <v>1</v>
      </c>
      <c r="D3001" s="820" t="b">
        <v>1</v>
      </c>
      <c r="E3001" s="820" t="b">
        <v>0</v>
      </c>
      <c r="F3001" s="820" t="b">
        <v>0</v>
      </c>
      <c r="G3001" s="820" t="b">
        <v>0</v>
      </c>
      <c r="H3001" s="820" t="b">
        <v>0</v>
      </c>
      <c r="I3001" s="820">
        <v>1</v>
      </c>
      <c r="J3001" s="820">
        <v>1</v>
      </c>
      <c r="K3001" s="820" t="s">
        <v>8454</v>
      </c>
      <c r="L3001" s="822" t="s">
        <v>20546</v>
      </c>
    </row>
    <row r="3002" spans="1:12" x14ac:dyDescent="0.25">
      <c r="A3002" s="822" t="s">
        <v>13083</v>
      </c>
      <c r="B3002" s="824" t="s">
        <v>13084</v>
      </c>
      <c r="C3002" s="820" t="b">
        <v>1</v>
      </c>
      <c r="D3002" s="820" t="b">
        <v>1</v>
      </c>
      <c r="E3002" s="820" t="b">
        <v>0</v>
      </c>
      <c r="F3002" s="820" t="b">
        <v>0</v>
      </c>
      <c r="G3002" s="820" t="b">
        <v>0</v>
      </c>
      <c r="H3002" s="820" t="b">
        <v>0</v>
      </c>
      <c r="I3002" s="820">
        <v>1</v>
      </c>
      <c r="J3002" s="820">
        <v>1</v>
      </c>
      <c r="K3002" s="820" t="s">
        <v>8454</v>
      </c>
      <c r="L3002" s="822" t="s">
        <v>20547</v>
      </c>
    </row>
    <row r="3003" spans="1:12" x14ac:dyDescent="0.25">
      <c r="A3003" s="822" t="s">
        <v>13085</v>
      </c>
      <c r="B3003" s="824" t="s">
        <v>13086</v>
      </c>
      <c r="C3003" s="820" t="b">
        <v>1</v>
      </c>
      <c r="D3003" s="820" t="b">
        <v>1</v>
      </c>
      <c r="E3003" s="820" t="b">
        <v>0</v>
      </c>
      <c r="F3003" s="820" t="b">
        <v>0</v>
      </c>
      <c r="G3003" s="820" t="b">
        <v>0</v>
      </c>
      <c r="H3003" s="820" t="b">
        <v>0</v>
      </c>
      <c r="I3003" s="820">
        <v>1</v>
      </c>
      <c r="J3003" s="820">
        <v>10</v>
      </c>
      <c r="K3003" s="820" t="s">
        <v>8454</v>
      </c>
      <c r="L3003" s="822" t="s">
        <v>20548</v>
      </c>
    </row>
    <row r="3004" spans="1:12" x14ac:dyDescent="0.25">
      <c r="A3004" s="822" t="s">
        <v>13087</v>
      </c>
      <c r="B3004" s="824" t="s">
        <v>13088</v>
      </c>
      <c r="C3004" s="820" t="b">
        <v>1</v>
      </c>
      <c r="D3004" s="820" t="b">
        <v>1</v>
      </c>
      <c r="E3004" s="820" t="b">
        <v>0</v>
      </c>
      <c r="F3004" s="820" t="b">
        <v>0</v>
      </c>
      <c r="G3004" s="820" t="b">
        <v>0</v>
      </c>
      <c r="H3004" s="820" t="b">
        <v>0</v>
      </c>
      <c r="I3004" s="820">
        <v>1</v>
      </c>
      <c r="J3004" s="820">
        <v>5</v>
      </c>
      <c r="K3004" s="820" t="s">
        <v>8454</v>
      </c>
      <c r="L3004" s="822" t="s">
        <v>20549</v>
      </c>
    </row>
    <row r="3005" spans="1:12" x14ac:dyDescent="0.25">
      <c r="A3005" s="822" t="s">
        <v>13089</v>
      </c>
      <c r="B3005" s="824" t="s">
        <v>13090</v>
      </c>
      <c r="C3005" s="820" t="b">
        <v>1</v>
      </c>
      <c r="D3005" s="820" t="b">
        <v>1</v>
      </c>
      <c r="E3005" s="820" t="b">
        <v>0</v>
      </c>
      <c r="F3005" s="820" t="b">
        <v>0</v>
      </c>
      <c r="G3005" s="820" t="b">
        <v>0</v>
      </c>
      <c r="H3005" s="820" t="b">
        <v>0</v>
      </c>
      <c r="I3005" s="820">
        <v>1</v>
      </c>
      <c r="J3005" s="820">
        <v>5</v>
      </c>
      <c r="K3005" s="820" t="s">
        <v>8454</v>
      </c>
      <c r="L3005" s="822" t="s">
        <v>20550</v>
      </c>
    </row>
    <row r="3006" spans="1:12" x14ac:dyDescent="0.25">
      <c r="A3006" s="822" t="s">
        <v>13091</v>
      </c>
      <c r="B3006" s="824" t="s">
        <v>13092</v>
      </c>
      <c r="C3006" s="820" t="b">
        <v>1</v>
      </c>
      <c r="D3006" s="820" t="b">
        <v>1</v>
      </c>
      <c r="E3006" s="820" t="b">
        <v>0</v>
      </c>
      <c r="F3006" s="820" t="b">
        <v>0</v>
      </c>
      <c r="G3006" s="820" t="b">
        <v>0</v>
      </c>
      <c r="H3006" s="820" t="b">
        <v>0</v>
      </c>
      <c r="I3006" s="820">
        <v>1</v>
      </c>
      <c r="J3006" s="820">
        <v>2</v>
      </c>
      <c r="K3006" s="820" t="s">
        <v>8454</v>
      </c>
      <c r="L3006" s="822" t="s">
        <v>20551</v>
      </c>
    </row>
    <row r="3007" spans="1:12" x14ac:dyDescent="0.25">
      <c r="A3007" s="822" t="s">
        <v>13093</v>
      </c>
      <c r="B3007" s="824" t="s">
        <v>13094</v>
      </c>
      <c r="C3007" s="820" t="b">
        <v>1</v>
      </c>
      <c r="D3007" s="820" t="b">
        <v>1</v>
      </c>
      <c r="E3007" s="820" t="b">
        <v>0</v>
      </c>
      <c r="F3007" s="820" t="b">
        <v>0</v>
      </c>
      <c r="G3007" s="820" t="b">
        <v>0</v>
      </c>
      <c r="H3007" s="820" t="b">
        <v>0</v>
      </c>
      <c r="I3007" s="820">
        <v>1</v>
      </c>
      <c r="J3007" s="820">
        <v>2</v>
      </c>
      <c r="K3007" s="820" t="s">
        <v>8454</v>
      </c>
      <c r="L3007" s="822" t="s">
        <v>20552</v>
      </c>
    </row>
    <row r="3008" spans="1:12" x14ac:dyDescent="0.25">
      <c r="A3008" s="822" t="s">
        <v>13095</v>
      </c>
      <c r="B3008" s="824" t="s">
        <v>13096</v>
      </c>
      <c r="C3008" s="820" t="b">
        <v>1</v>
      </c>
      <c r="D3008" s="820" t="b">
        <v>1</v>
      </c>
      <c r="E3008" s="820" t="b">
        <v>0</v>
      </c>
      <c r="F3008" s="820" t="b">
        <v>0</v>
      </c>
      <c r="G3008" s="820" t="b">
        <v>0</v>
      </c>
      <c r="H3008" s="820" t="b">
        <v>0</v>
      </c>
      <c r="I3008" s="820">
        <v>1</v>
      </c>
      <c r="J3008" s="820">
        <v>10</v>
      </c>
      <c r="K3008" s="820" t="s">
        <v>8454</v>
      </c>
      <c r="L3008" s="822" t="s">
        <v>20553</v>
      </c>
    </row>
    <row r="3009" spans="1:12" x14ac:dyDescent="0.25">
      <c r="A3009" s="822" t="s">
        <v>13097</v>
      </c>
      <c r="B3009" s="824" t="s">
        <v>13098</v>
      </c>
      <c r="C3009" s="820" t="b">
        <v>1</v>
      </c>
      <c r="D3009" s="820" t="b">
        <v>1</v>
      </c>
      <c r="E3009" s="820" t="b">
        <v>0</v>
      </c>
      <c r="F3009" s="820" t="b">
        <v>0</v>
      </c>
      <c r="G3009" s="820" t="b">
        <v>0</v>
      </c>
      <c r="H3009" s="820" t="b">
        <v>0</v>
      </c>
      <c r="I3009" s="820">
        <v>1</v>
      </c>
      <c r="J3009" s="820">
        <v>10</v>
      </c>
      <c r="K3009" s="820" t="s">
        <v>8454</v>
      </c>
      <c r="L3009" s="822" t="s">
        <v>20554</v>
      </c>
    </row>
    <row r="3010" spans="1:12" x14ac:dyDescent="0.25">
      <c r="A3010" s="822" t="s">
        <v>13099</v>
      </c>
      <c r="B3010" s="824" t="s">
        <v>13100</v>
      </c>
      <c r="C3010" s="820" t="b">
        <v>1</v>
      </c>
      <c r="D3010" s="820" t="b">
        <v>1</v>
      </c>
      <c r="E3010" s="820" t="b">
        <v>0</v>
      </c>
      <c r="F3010" s="820" t="b">
        <v>0</v>
      </c>
      <c r="G3010" s="820" t="b">
        <v>0</v>
      </c>
      <c r="H3010" s="820" t="b">
        <v>0</v>
      </c>
      <c r="I3010" s="820">
        <v>1</v>
      </c>
      <c r="J3010" s="820">
        <v>5</v>
      </c>
      <c r="K3010" s="820" t="s">
        <v>8454</v>
      </c>
      <c r="L3010" s="822" t="s">
        <v>20555</v>
      </c>
    </row>
    <row r="3011" spans="1:12" x14ac:dyDescent="0.25">
      <c r="A3011" s="822" t="s">
        <v>13101</v>
      </c>
      <c r="B3011" s="824" t="s">
        <v>13102</v>
      </c>
      <c r="C3011" s="820" t="b">
        <v>1</v>
      </c>
      <c r="D3011" s="820" t="b">
        <v>1</v>
      </c>
      <c r="E3011" s="820" t="b">
        <v>0</v>
      </c>
      <c r="F3011" s="820" t="b">
        <v>0</v>
      </c>
      <c r="G3011" s="820" t="b">
        <v>0</v>
      </c>
      <c r="H3011" s="820" t="b">
        <v>0</v>
      </c>
      <c r="I3011" s="820">
        <v>1</v>
      </c>
      <c r="J3011" s="820">
        <v>4</v>
      </c>
      <c r="K3011" s="820" t="s">
        <v>8454</v>
      </c>
      <c r="L3011" s="822" t="s">
        <v>20556</v>
      </c>
    </row>
    <row r="3012" spans="1:12" x14ac:dyDescent="0.25">
      <c r="A3012" s="822" t="s">
        <v>13103</v>
      </c>
      <c r="B3012" s="824" t="s">
        <v>13104</v>
      </c>
      <c r="C3012" s="820" t="b">
        <v>1</v>
      </c>
      <c r="D3012" s="820" t="b">
        <v>1</v>
      </c>
      <c r="E3012" s="820" t="b">
        <v>0</v>
      </c>
      <c r="F3012" s="820" t="b">
        <v>0</v>
      </c>
      <c r="G3012" s="820" t="b">
        <v>0</v>
      </c>
      <c r="H3012" s="820" t="b">
        <v>0</v>
      </c>
      <c r="I3012" s="820">
        <v>1</v>
      </c>
      <c r="J3012" s="820">
        <v>1</v>
      </c>
      <c r="K3012" s="820" t="s">
        <v>8454</v>
      </c>
      <c r="L3012" s="822" t="s">
        <v>20557</v>
      </c>
    </row>
    <row r="3013" spans="1:12" x14ac:dyDescent="0.25">
      <c r="A3013" s="822" t="s">
        <v>13105</v>
      </c>
      <c r="B3013" s="824" t="s">
        <v>13084</v>
      </c>
      <c r="C3013" s="820" t="b">
        <v>1</v>
      </c>
      <c r="D3013" s="820" t="b">
        <v>1</v>
      </c>
      <c r="E3013" s="820" t="b">
        <v>0</v>
      </c>
      <c r="F3013" s="820" t="b">
        <v>0</v>
      </c>
      <c r="G3013" s="820" t="b">
        <v>0</v>
      </c>
      <c r="H3013" s="820" t="b">
        <v>0</v>
      </c>
      <c r="I3013" s="820">
        <v>1</v>
      </c>
      <c r="J3013" s="820">
        <v>1</v>
      </c>
      <c r="K3013" s="820" t="s">
        <v>8454</v>
      </c>
      <c r="L3013" s="822" t="s">
        <v>20547</v>
      </c>
    </row>
    <row r="3014" spans="1:12" x14ac:dyDescent="0.25">
      <c r="A3014" s="822" t="s">
        <v>13106</v>
      </c>
      <c r="B3014" s="824" t="s">
        <v>13107</v>
      </c>
      <c r="C3014" s="820" t="b">
        <v>1</v>
      </c>
      <c r="D3014" s="820" t="b">
        <v>1</v>
      </c>
      <c r="E3014" s="820" t="b">
        <v>0</v>
      </c>
      <c r="F3014" s="820" t="b">
        <v>0</v>
      </c>
      <c r="G3014" s="820" t="b">
        <v>0</v>
      </c>
      <c r="H3014" s="820" t="b">
        <v>0</v>
      </c>
      <c r="I3014" s="820">
        <v>1</v>
      </c>
      <c r="J3014" s="820">
        <v>4</v>
      </c>
      <c r="K3014" s="820" t="s">
        <v>8454</v>
      </c>
      <c r="L3014" s="822" t="s">
        <v>20558</v>
      </c>
    </row>
    <row r="3015" spans="1:12" x14ac:dyDescent="0.25">
      <c r="A3015" s="822" t="s">
        <v>13108</v>
      </c>
      <c r="B3015" s="824" t="s">
        <v>13109</v>
      </c>
      <c r="C3015" s="820" t="b">
        <v>1</v>
      </c>
      <c r="D3015" s="820" t="b">
        <v>1</v>
      </c>
      <c r="E3015" s="820" t="b">
        <v>0</v>
      </c>
      <c r="F3015" s="820" t="b">
        <v>0</v>
      </c>
      <c r="G3015" s="820" t="b">
        <v>0</v>
      </c>
      <c r="H3015" s="820" t="b">
        <v>0</v>
      </c>
      <c r="I3015" s="820">
        <v>1</v>
      </c>
      <c r="J3015" s="820">
        <v>2</v>
      </c>
      <c r="K3015" s="820" t="s">
        <v>8454</v>
      </c>
      <c r="L3015" s="822" t="s">
        <v>20559</v>
      </c>
    </row>
    <row r="3016" spans="1:12" x14ac:dyDescent="0.25">
      <c r="A3016" s="822" t="s">
        <v>13110</v>
      </c>
      <c r="B3016" s="824" t="s">
        <v>13111</v>
      </c>
      <c r="C3016" s="820" t="b">
        <v>1</v>
      </c>
      <c r="D3016" s="820" t="b">
        <v>1</v>
      </c>
      <c r="E3016" s="820" t="b">
        <v>0</v>
      </c>
      <c r="F3016" s="820" t="b">
        <v>0</v>
      </c>
      <c r="G3016" s="820" t="b">
        <v>0</v>
      </c>
      <c r="H3016" s="820" t="b">
        <v>0</v>
      </c>
      <c r="I3016" s="820">
        <v>1</v>
      </c>
      <c r="J3016" s="820">
        <v>2</v>
      </c>
      <c r="K3016" s="820" t="s">
        <v>8454</v>
      </c>
      <c r="L3016" s="822" t="s">
        <v>20560</v>
      </c>
    </row>
    <row r="3017" spans="1:12" x14ac:dyDescent="0.25">
      <c r="A3017" s="822" t="s">
        <v>13112</v>
      </c>
      <c r="B3017" s="824" t="s">
        <v>13113</v>
      </c>
      <c r="C3017" s="820" t="b">
        <v>1</v>
      </c>
      <c r="D3017" s="820" t="b">
        <v>1</v>
      </c>
      <c r="E3017" s="820" t="b">
        <v>0</v>
      </c>
      <c r="F3017" s="820" t="b">
        <v>0</v>
      </c>
      <c r="G3017" s="820" t="b">
        <v>0</v>
      </c>
      <c r="H3017" s="820" t="b">
        <v>0</v>
      </c>
      <c r="I3017" s="820">
        <v>1</v>
      </c>
      <c r="J3017" s="820">
        <v>2</v>
      </c>
      <c r="K3017" s="820" t="s">
        <v>8454</v>
      </c>
      <c r="L3017" s="822" t="s">
        <v>20561</v>
      </c>
    </row>
    <row r="3018" spans="1:12" x14ac:dyDescent="0.25">
      <c r="A3018" s="822" t="s">
        <v>13114</v>
      </c>
      <c r="B3018" s="824" t="s">
        <v>13115</v>
      </c>
      <c r="C3018" s="820" t="b">
        <v>1</v>
      </c>
      <c r="D3018" s="820" t="b">
        <v>1</v>
      </c>
      <c r="E3018" s="820" t="b">
        <v>0</v>
      </c>
      <c r="F3018" s="820" t="b">
        <v>0</v>
      </c>
      <c r="G3018" s="820" t="b">
        <v>0</v>
      </c>
      <c r="H3018" s="820" t="b">
        <v>0</v>
      </c>
      <c r="I3018" s="820">
        <v>1</v>
      </c>
      <c r="J3018" s="820">
        <v>2</v>
      </c>
      <c r="K3018" s="820" t="s">
        <v>8454</v>
      </c>
      <c r="L3018" s="822" t="s">
        <v>20562</v>
      </c>
    </row>
    <row r="3019" spans="1:12" x14ac:dyDescent="0.25">
      <c r="A3019" s="822" t="s">
        <v>13116</v>
      </c>
      <c r="B3019" s="824" t="s">
        <v>13117</v>
      </c>
      <c r="C3019" s="820" t="b">
        <v>1</v>
      </c>
      <c r="D3019" s="820" t="b">
        <v>1</v>
      </c>
      <c r="E3019" s="820" t="b">
        <v>0</v>
      </c>
      <c r="F3019" s="820" t="b">
        <v>0</v>
      </c>
      <c r="G3019" s="820" t="b">
        <v>0</v>
      </c>
      <c r="H3019" s="820" t="b">
        <v>0</v>
      </c>
      <c r="I3019" s="820">
        <v>1</v>
      </c>
      <c r="J3019" s="820">
        <v>10</v>
      </c>
      <c r="K3019" s="820" t="s">
        <v>8454</v>
      </c>
      <c r="L3019" s="822" t="s">
        <v>20563</v>
      </c>
    </row>
    <row r="3020" spans="1:12" x14ac:dyDescent="0.25">
      <c r="A3020" s="822" t="s">
        <v>13118</v>
      </c>
      <c r="B3020" s="824" t="s">
        <v>13119</v>
      </c>
      <c r="C3020" s="820" t="b">
        <v>1</v>
      </c>
      <c r="D3020" s="820" t="b">
        <v>1</v>
      </c>
      <c r="E3020" s="820" t="b">
        <v>0</v>
      </c>
      <c r="F3020" s="820" t="b">
        <v>0</v>
      </c>
      <c r="G3020" s="820" t="b">
        <v>0</v>
      </c>
      <c r="H3020" s="820" t="b">
        <v>0</v>
      </c>
      <c r="I3020" s="820">
        <v>1</v>
      </c>
      <c r="J3020" s="820">
        <v>4</v>
      </c>
      <c r="K3020" s="820" t="s">
        <v>8454</v>
      </c>
      <c r="L3020" s="822" t="s">
        <v>20564</v>
      </c>
    </row>
    <row r="3021" spans="1:12" x14ac:dyDescent="0.25">
      <c r="A3021" s="822" t="s">
        <v>13120</v>
      </c>
      <c r="B3021" s="824" t="s">
        <v>13121</v>
      </c>
      <c r="C3021" s="820" t="b">
        <v>1</v>
      </c>
      <c r="D3021" s="820" t="b">
        <v>1</v>
      </c>
      <c r="E3021" s="820" t="b">
        <v>0</v>
      </c>
      <c r="F3021" s="820" t="b">
        <v>0</v>
      </c>
      <c r="G3021" s="820" t="b">
        <v>0</v>
      </c>
      <c r="H3021" s="820" t="b">
        <v>0</v>
      </c>
      <c r="I3021" s="820">
        <v>1</v>
      </c>
      <c r="J3021" s="820">
        <v>5</v>
      </c>
      <c r="K3021" s="820" t="s">
        <v>8454</v>
      </c>
      <c r="L3021" s="822" t="s">
        <v>20565</v>
      </c>
    </row>
    <row r="3022" spans="1:12" x14ac:dyDescent="0.25">
      <c r="A3022" s="822" t="s">
        <v>13122</v>
      </c>
      <c r="B3022" s="824" t="s">
        <v>13123</v>
      </c>
      <c r="C3022" s="820" t="b">
        <v>1</v>
      </c>
      <c r="D3022" s="820" t="b">
        <v>1</v>
      </c>
      <c r="E3022" s="820" t="b">
        <v>0</v>
      </c>
      <c r="F3022" s="820" t="b">
        <v>0</v>
      </c>
      <c r="G3022" s="820" t="b">
        <v>0</v>
      </c>
      <c r="H3022" s="820" t="b">
        <v>0</v>
      </c>
      <c r="I3022" s="820">
        <v>1</v>
      </c>
      <c r="J3022" s="820">
        <v>4</v>
      </c>
      <c r="K3022" s="820" t="s">
        <v>8454</v>
      </c>
      <c r="L3022" s="822" t="s">
        <v>20566</v>
      </c>
    </row>
    <row r="3023" spans="1:12" x14ac:dyDescent="0.25">
      <c r="A3023" s="822" t="s">
        <v>13124</v>
      </c>
      <c r="B3023" s="824" t="s">
        <v>13125</v>
      </c>
      <c r="C3023" s="820" t="b">
        <v>1</v>
      </c>
      <c r="D3023" s="820" t="b">
        <v>1</v>
      </c>
      <c r="E3023" s="820" t="b">
        <v>0</v>
      </c>
      <c r="F3023" s="820" t="b">
        <v>0</v>
      </c>
      <c r="G3023" s="820" t="b">
        <v>0</v>
      </c>
      <c r="H3023" s="820" t="b">
        <v>0</v>
      </c>
      <c r="I3023" s="820">
        <v>1</v>
      </c>
      <c r="J3023" s="820">
        <v>1</v>
      </c>
      <c r="K3023" s="820" t="s">
        <v>8454</v>
      </c>
      <c r="L3023" s="822" t="s">
        <v>20567</v>
      </c>
    </row>
    <row r="3024" spans="1:12" x14ac:dyDescent="0.25">
      <c r="A3024" s="822" t="s">
        <v>13126</v>
      </c>
      <c r="B3024" s="824" t="s">
        <v>13127</v>
      </c>
      <c r="C3024" s="820" t="b">
        <v>1</v>
      </c>
      <c r="D3024" s="820" t="b">
        <v>1</v>
      </c>
      <c r="E3024" s="820" t="b">
        <v>0</v>
      </c>
      <c r="F3024" s="820" t="b">
        <v>0</v>
      </c>
      <c r="G3024" s="820" t="b">
        <v>0</v>
      </c>
      <c r="H3024" s="820" t="b">
        <v>0</v>
      </c>
      <c r="I3024" s="820">
        <v>1</v>
      </c>
      <c r="J3024" s="820">
        <v>1</v>
      </c>
      <c r="K3024" s="820" t="s">
        <v>8454</v>
      </c>
      <c r="L3024" s="822" t="s">
        <v>20568</v>
      </c>
    </row>
    <row r="3025" spans="1:12" x14ac:dyDescent="0.25">
      <c r="A3025" s="822" t="s">
        <v>13128</v>
      </c>
      <c r="B3025" s="824" t="s">
        <v>13129</v>
      </c>
      <c r="C3025" s="820" t="b">
        <v>1</v>
      </c>
      <c r="D3025" s="820" t="b">
        <v>1</v>
      </c>
      <c r="E3025" s="820" t="b">
        <v>0</v>
      </c>
      <c r="F3025" s="820" t="b">
        <v>0</v>
      </c>
      <c r="G3025" s="820" t="b">
        <v>0</v>
      </c>
      <c r="H3025" s="820" t="b">
        <v>0</v>
      </c>
      <c r="I3025" s="820">
        <v>1</v>
      </c>
      <c r="J3025" s="820">
        <v>5</v>
      </c>
      <c r="K3025" s="820" t="s">
        <v>8454</v>
      </c>
      <c r="L3025" s="822" t="s">
        <v>20569</v>
      </c>
    </row>
    <row r="3026" spans="1:12" x14ac:dyDescent="0.25">
      <c r="A3026" s="822" t="s">
        <v>13130</v>
      </c>
      <c r="B3026" s="824" t="s">
        <v>13131</v>
      </c>
      <c r="C3026" s="820" t="b">
        <v>1</v>
      </c>
      <c r="D3026" s="820" t="b">
        <v>1</v>
      </c>
      <c r="E3026" s="820" t="b">
        <v>0</v>
      </c>
      <c r="F3026" s="820" t="b">
        <v>0</v>
      </c>
      <c r="G3026" s="820" t="b">
        <v>0</v>
      </c>
      <c r="H3026" s="820" t="b">
        <v>0</v>
      </c>
      <c r="I3026" s="820">
        <v>1</v>
      </c>
      <c r="J3026" s="820">
        <v>5</v>
      </c>
      <c r="K3026" s="820" t="s">
        <v>8454</v>
      </c>
      <c r="L3026" s="822" t="s">
        <v>20570</v>
      </c>
    </row>
    <row r="3027" spans="1:12" x14ac:dyDescent="0.25">
      <c r="A3027" s="822" t="s">
        <v>13132</v>
      </c>
      <c r="B3027" s="824" t="s">
        <v>13133</v>
      </c>
      <c r="C3027" s="820" t="b">
        <v>1</v>
      </c>
      <c r="D3027" s="820" t="b">
        <v>1</v>
      </c>
      <c r="E3027" s="820" t="b">
        <v>0</v>
      </c>
      <c r="F3027" s="820" t="b">
        <v>0</v>
      </c>
      <c r="G3027" s="820" t="b">
        <v>0</v>
      </c>
      <c r="H3027" s="820" t="b">
        <v>0</v>
      </c>
      <c r="I3027" s="820">
        <v>1</v>
      </c>
      <c r="J3027" s="820">
        <v>5</v>
      </c>
      <c r="K3027" s="820" t="s">
        <v>8454</v>
      </c>
      <c r="L3027" s="822" t="s">
        <v>20571</v>
      </c>
    </row>
    <row r="3028" spans="1:12" x14ac:dyDescent="0.25">
      <c r="A3028" s="822" t="s">
        <v>13134</v>
      </c>
      <c r="B3028" s="824" t="s">
        <v>13135</v>
      </c>
      <c r="C3028" s="820" t="b">
        <v>1</v>
      </c>
      <c r="D3028" s="820" t="b">
        <v>1</v>
      </c>
      <c r="E3028" s="820" t="b">
        <v>0</v>
      </c>
      <c r="F3028" s="820" t="b">
        <v>0</v>
      </c>
      <c r="G3028" s="820" t="b">
        <v>0</v>
      </c>
      <c r="H3028" s="820" t="b">
        <v>0</v>
      </c>
      <c r="I3028" s="820">
        <v>1</v>
      </c>
      <c r="J3028" s="820">
        <v>1</v>
      </c>
      <c r="K3028" s="820" t="s">
        <v>8454</v>
      </c>
      <c r="L3028" s="822" t="s">
        <v>20572</v>
      </c>
    </row>
    <row r="3029" spans="1:12" x14ac:dyDescent="0.25">
      <c r="A3029" s="822" t="s">
        <v>13136</v>
      </c>
      <c r="B3029" s="824" t="s">
        <v>13137</v>
      </c>
      <c r="C3029" s="820" t="b">
        <v>1</v>
      </c>
      <c r="D3029" s="820" t="b">
        <v>1</v>
      </c>
      <c r="E3029" s="820" t="b">
        <v>0</v>
      </c>
      <c r="F3029" s="820" t="b">
        <v>0</v>
      </c>
      <c r="G3029" s="820" t="b">
        <v>0</v>
      </c>
      <c r="H3029" s="820" t="b">
        <v>0</v>
      </c>
      <c r="I3029" s="820">
        <v>1</v>
      </c>
      <c r="J3029" s="820">
        <v>1</v>
      </c>
      <c r="K3029" s="820" t="s">
        <v>8454</v>
      </c>
      <c r="L3029" s="822" t="s">
        <v>20573</v>
      </c>
    </row>
    <row r="3030" spans="1:12" x14ac:dyDescent="0.25">
      <c r="A3030" s="822" t="s">
        <v>13138</v>
      </c>
      <c r="B3030" s="824" t="s">
        <v>13139</v>
      </c>
      <c r="C3030" s="820" t="b">
        <v>1</v>
      </c>
      <c r="D3030" s="820" t="b">
        <v>1</v>
      </c>
      <c r="E3030" s="820" t="b">
        <v>0</v>
      </c>
      <c r="F3030" s="820" t="b">
        <v>0</v>
      </c>
      <c r="G3030" s="820" t="b">
        <v>0</v>
      </c>
      <c r="H3030" s="820" t="b">
        <v>0</v>
      </c>
      <c r="I3030" s="820">
        <v>1</v>
      </c>
      <c r="J3030" s="820">
        <v>10</v>
      </c>
      <c r="K3030" s="820" t="s">
        <v>8454</v>
      </c>
      <c r="L3030" s="822" t="s">
        <v>20574</v>
      </c>
    </row>
    <row r="3031" spans="1:12" x14ac:dyDescent="0.25">
      <c r="A3031" s="822" t="s">
        <v>13140</v>
      </c>
      <c r="B3031" s="824" t="s">
        <v>13141</v>
      </c>
      <c r="C3031" s="820" t="b">
        <v>1</v>
      </c>
      <c r="D3031" s="820" t="b">
        <v>1</v>
      </c>
      <c r="E3031" s="820" t="b">
        <v>0</v>
      </c>
      <c r="F3031" s="820" t="b">
        <v>0</v>
      </c>
      <c r="G3031" s="820" t="b">
        <v>0</v>
      </c>
      <c r="H3031" s="820" t="b">
        <v>0</v>
      </c>
      <c r="I3031" s="820">
        <v>1</v>
      </c>
      <c r="J3031" s="820">
        <v>3</v>
      </c>
      <c r="K3031" s="820" t="s">
        <v>8454</v>
      </c>
      <c r="L3031" s="822" t="s">
        <v>20575</v>
      </c>
    </row>
    <row r="3032" spans="1:12" x14ac:dyDescent="0.25">
      <c r="A3032" s="822" t="s">
        <v>13142</v>
      </c>
      <c r="B3032" s="824" t="s">
        <v>13143</v>
      </c>
      <c r="C3032" s="820" t="b">
        <v>1</v>
      </c>
      <c r="D3032" s="820" t="b">
        <v>1</v>
      </c>
      <c r="E3032" s="820" t="b">
        <v>0</v>
      </c>
      <c r="F3032" s="820" t="b">
        <v>0</v>
      </c>
      <c r="G3032" s="820" t="b">
        <v>0</v>
      </c>
      <c r="H3032" s="820" t="b">
        <v>0</v>
      </c>
      <c r="I3032" s="820">
        <v>1</v>
      </c>
      <c r="J3032" s="820">
        <v>4</v>
      </c>
      <c r="K3032" s="820" t="s">
        <v>8454</v>
      </c>
      <c r="L3032" s="822" t="s">
        <v>20576</v>
      </c>
    </row>
    <row r="3033" spans="1:12" x14ac:dyDescent="0.25">
      <c r="A3033" s="822" t="s">
        <v>13144</v>
      </c>
      <c r="B3033" s="824" t="s">
        <v>13127</v>
      </c>
      <c r="C3033" s="820" t="b">
        <v>1</v>
      </c>
      <c r="D3033" s="820" t="b">
        <v>1</v>
      </c>
      <c r="E3033" s="820" t="b">
        <v>0</v>
      </c>
      <c r="F3033" s="820" t="b">
        <v>0</v>
      </c>
      <c r="G3033" s="820" t="b">
        <v>0</v>
      </c>
      <c r="H3033" s="820" t="b">
        <v>0</v>
      </c>
      <c r="I3033" s="820">
        <v>1</v>
      </c>
      <c r="J3033" s="820">
        <v>1</v>
      </c>
      <c r="K3033" s="820" t="s">
        <v>8454</v>
      </c>
      <c r="L3033" s="822" t="s">
        <v>20568</v>
      </c>
    </row>
    <row r="3034" spans="1:12" x14ac:dyDescent="0.25">
      <c r="A3034" s="822" t="s">
        <v>13145</v>
      </c>
      <c r="B3034" s="824" t="s">
        <v>13146</v>
      </c>
      <c r="C3034" s="820" t="b">
        <v>1</v>
      </c>
      <c r="D3034" s="820" t="b">
        <v>1</v>
      </c>
      <c r="E3034" s="820" t="b">
        <v>0</v>
      </c>
      <c r="F3034" s="820" t="b">
        <v>0</v>
      </c>
      <c r="G3034" s="820" t="b">
        <v>0</v>
      </c>
      <c r="H3034" s="820" t="b">
        <v>0</v>
      </c>
      <c r="I3034" s="820">
        <v>1</v>
      </c>
      <c r="J3034" s="820">
        <v>1</v>
      </c>
      <c r="K3034" s="820" t="s">
        <v>8454</v>
      </c>
      <c r="L3034" s="822" t="s">
        <v>20577</v>
      </c>
    </row>
    <row r="3035" spans="1:12" x14ac:dyDescent="0.25">
      <c r="A3035" s="822" t="s">
        <v>13147</v>
      </c>
      <c r="B3035" s="824" t="s">
        <v>13148</v>
      </c>
      <c r="C3035" s="820" t="b">
        <v>1</v>
      </c>
      <c r="D3035" s="820" t="b">
        <v>1</v>
      </c>
      <c r="E3035" s="820" t="b">
        <v>0</v>
      </c>
      <c r="F3035" s="820" t="b">
        <v>0</v>
      </c>
      <c r="G3035" s="820" t="b">
        <v>0</v>
      </c>
      <c r="H3035" s="820" t="b">
        <v>0</v>
      </c>
      <c r="I3035" s="820">
        <v>1</v>
      </c>
      <c r="J3035" s="820">
        <v>1</v>
      </c>
      <c r="K3035" s="820" t="s">
        <v>8454</v>
      </c>
      <c r="L3035" s="822" t="s">
        <v>20578</v>
      </c>
    </row>
    <row r="3036" spans="1:12" x14ac:dyDescent="0.25">
      <c r="A3036" s="822" t="s">
        <v>13149</v>
      </c>
      <c r="B3036" s="824" t="s">
        <v>12976</v>
      </c>
      <c r="C3036" s="820" t="b">
        <v>1</v>
      </c>
      <c r="D3036" s="820" t="b">
        <v>1</v>
      </c>
      <c r="E3036" s="820" t="b">
        <v>0</v>
      </c>
      <c r="F3036" s="820" t="b">
        <v>0</v>
      </c>
      <c r="G3036" s="820" t="b">
        <v>0</v>
      </c>
      <c r="H3036" s="820" t="b">
        <v>0</v>
      </c>
      <c r="I3036" s="820">
        <v>1</v>
      </c>
      <c r="J3036" s="820">
        <v>1</v>
      </c>
      <c r="K3036" s="820" t="s">
        <v>8454</v>
      </c>
      <c r="L3036" s="822" t="s">
        <v>20494</v>
      </c>
    </row>
    <row r="3037" spans="1:12" x14ac:dyDescent="0.25">
      <c r="A3037" s="822" t="s">
        <v>13150</v>
      </c>
      <c r="B3037" s="824" t="s">
        <v>12978</v>
      </c>
      <c r="C3037" s="820" t="b">
        <v>1</v>
      </c>
      <c r="D3037" s="820" t="b">
        <v>1</v>
      </c>
      <c r="E3037" s="820" t="b">
        <v>0</v>
      </c>
      <c r="F3037" s="820" t="b">
        <v>0</v>
      </c>
      <c r="G3037" s="820" t="b">
        <v>0</v>
      </c>
      <c r="H3037" s="820" t="b">
        <v>0</v>
      </c>
      <c r="I3037" s="820">
        <v>1</v>
      </c>
      <c r="J3037" s="820">
        <v>77</v>
      </c>
      <c r="K3037" s="820" t="s">
        <v>8454</v>
      </c>
      <c r="L3037" s="822" t="s">
        <v>20495</v>
      </c>
    </row>
    <row r="3038" spans="1:12" x14ac:dyDescent="0.25">
      <c r="A3038" s="822" t="s">
        <v>13151</v>
      </c>
      <c r="B3038" s="824" t="s">
        <v>12980</v>
      </c>
      <c r="C3038" s="820" t="b">
        <v>1</v>
      </c>
      <c r="D3038" s="820" t="b">
        <v>1</v>
      </c>
      <c r="E3038" s="820" t="b">
        <v>0</v>
      </c>
      <c r="F3038" s="820" t="b">
        <v>0</v>
      </c>
      <c r="G3038" s="820" t="b">
        <v>0</v>
      </c>
      <c r="H3038" s="820" t="b">
        <v>0</v>
      </c>
      <c r="I3038" s="820">
        <v>1</v>
      </c>
      <c r="J3038" s="820">
        <v>11</v>
      </c>
      <c r="K3038" s="820" t="s">
        <v>8454</v>
      </c>
      <c r="L3038" s="822" t="s">
        <v>20496</v>
      </c>
    </row>
    <row r="3039" spans="1:12" x14ac:dyDescent="0.25">
      <c r="A3039" s="822" t="s">
        <v>13152</v>
      </c>
      <c r="B3039" s="824" t="s">
        <v>12982</v>
      </c>
      <c r="C3039" s="820" t="b">
        <v>1</v>
      </c>
      <c r="D3039" s="820" t="b">
        <v>1</v>
      </c>
      <c r="E3039" s="820" t="b">
        <v>0</v>
      </c>
      <c r="F3039" s="820" t="b">
        <v>0</v>
      </c>
      <c r="G3039" s="820" t="b">
        <v>0</v>
      </c>
      <c r="H3039" s="820" t="b">
        <v>0</v>
      </c>
      <c r="I3039" s="820">
        <v>1</v>
      </c>
      <c r="J3039" s="820">
        <v>11</v>
      </c>
      <c r="K3039" s="820" t="s">
        <v>8454</v>
      </c>
      <c r="L3039" s="822" t="s">
        <v>20497</v>
      </c>
    </row>
    <row r="3040" spans="1:12" x14ac:dyDescent="0.25">
      <c r="A3040" s="822" t="s">
        <v>13153</v>
      </c>
      <c r="B3040" s="824" t="s">
        <v>12984</v>
      </c>
      <c r="C3040" s="820" t="b">
        <v>1</v>
      </c>
      <c r="D3040" s="820" t="b">
        <v>1</v>
      </c>
      <c r="E3040" s="820" t="b">
        <v>0</v>
      </c>
      <c r="F3040" s="820" t="b">
        <v>0</v>
      </c>
      <c r="G3040" s="820" t="b">
        <v>0</v>
      </c>
      <c r="H3040" s="820" t="b">
        <v>0</v>
      </c>
      <c r="I3040" s="820">
        <v>1</v>
      </c>
      <c r="J3040" s="820">
        <v>14</v>
      </c>
      <c r="K3040" s="820" t="s">
        <v>8454</v>
      </c>
      <c r="L3040" s="822" t="s">
        <v>20498</v>
      </c>
    </row>
    <row r="3041" spans="1:12" x14ac:dyDescent="0.25">
      <c r="A3041" s="822" t="s">
        <v>13154</v>
      </c>
      <c r="B3041" s="824" t="s">
        <v>12986</v>
      </c>
      <c r="C3041" s="820" t="b">
        <v>1</v>
      </c>
      <c r="D3041" s="820" t="b">
        <v>1</v>
      </c>
      <c r="E3041" s="820" t="b">
        <v>0</v>
      </c>
      <c r="F3041" s="820" t="b">
        <v>0</v>
      </c>
      <c r="G3041" s="820" t="b">
        <v>0</v>
      </c>
      <c r="H3041" s="820" t="b">
        <v>0</v>
      </c>
      <c r="I3041" s="820">
        <v>1</v>
      </c>
      <c r="J3041" s="820">
        <v>7</v>
      </c>
      <c r="K3041" s="820" t="s">
        <v>8454</v>
      </c>
      <c r="L3041" s="822" t="s">
        <v>20499</v>
      </c>
    </row>
    <row r="3042" spans="1:12" x14ac:dyDescent="0.25">
      <c r="A3042" s="822" t="s">
        <v>13155</v>
      </c>
      <c r="B3042" s="824" t="s">
        <v>12988</v>
      </c>
      <c r="C3042" s="820" t="b">
        <v>1</v>
      </c>
      <c r="D3042" s="820" t="b">
        <v>1</v>
      </c>
      <c r="E3042" s="820" t="b">
        <v>0</v>
      </c>
      <c r="F3042" s="820" t="b">
        <v>0</v>
      </c>
      <c r="G3042" s="820" t="b">
        <v>0</v>
      </c>
      <c r="H3042" s="820" t="b">
        <v>0</v>
      </c>
      <c r="I3042" s="820">
        <v>1</v>
      </c>
      <c r="J3042" s="820">
        <v>49</v>
      </c>
      <c r="K3042" s="820" t="s">
        <v>8454</v>
      </c>
      <c r="L3042" s="822" t="s">
        <v>20500</v>
      </c>
    </row>
    <row r="3043" spans="1:12" x14ac:dyDescent="0.25">
      <c r="A3043" s="822" t="s">
        <v>13156</v>
      </c>
      <c r="B3043" s="824" t="s">
        <v>12990</v>
      </c>
      <c r="C3043" s="820" t="b">
        <v>1</v>
      </c>
      <c r="D3043" s="820" t="b">
        <v>1</v>
      </c>
      <c r="E3043" s="820" t="b">
        <v>0</v>
      </c>
      <c r="F3043" s="820" t="b">
        <v>0</v>
      </c>
      <c r="G3043" s="820" t="b">
        <v>0</v>
      </c>
      <c r="H3043" s="820" t="b">
        <v>0</v>
      </c>
      <c r="I3043" s="820">
        <v>1</v>
      </c>
      <c r="J3043" s="820">
        <v>22</v>
      </c>
      <c r="K3043" s="820" t="s">
        <v>8454</v>
      </c>
      <c r="L3043" s="822" t="s">
        <v>20501</v>
      </c>
    </row>
    <row r="3044" spans="1:12" x14ac:dyDescent="0.25">
      <c r="A3044" s="822" t="s">
        <v>13157</v>
      </c>
      <c r="B3044" s="824" t="s">
        <v>13158</v>
      </c>
      <c r="C3044" s="820" t="b">
        <v>1</v>
      </c>
      <c r="D3044" s="820" t="b">
        <v>1</v>
      </c>
      <c r="E3044" s="820" t="b">
        <v>0</v>
      </c>
      <c r="F3044" s="820" t="b">
        <v>0</v>
      </c>
      <c r="G3044" s="820" t="b">
        <v>0</v>
      </c>
      <c r="H3044" s="820" t="b">
        <v>0</v>
      </c>
      <c r="I3044" s="820">
        <v>1</v>
      </c>
      <c r="J3044" s="820">
        <v>6</v>
      </c>
      <c r="K3044" s="820" t="s">
        <v>8454</v>
      </c>
      <c r="L3044" s="822" t="s">
        <v>20579</v>
      </c>
    </row>
    <row r="3045" spans="1:12" x14ac:dyDescent="0.25">
      <c r="A3045" s="822" t="s">
        <v>13159</v>
      </c>
      <c r="B3045" s="824" t="s">
        <v>13160</v>
      </c>
      <c r="C3045" s="820" t="b">
        <v>1</v>
      </c>
      <c r="D3045" s="820" t="b">
        <v>1</v>
      </c>
      <c r="E3045" s="820" t="b">
        <v>0</v>
      </c>
      <c r="F3045" s="820" t="b">
        <v>0</v>
      </c>
      <c r="G3045" s="820" t="b">
        <v>0</v>
      </c>
      <c r="H3045" s="820" t="b">
        <v>0</v>
      </c>
      <c r="I3045" s="820">
        <v>1</v>
      </c>
      <c r="J3045" s="820">
        <v>4</v>
      </c>
      <c r="K3045" s="820" t="s">
        <v>8454</v>
      </c>
      <c r="L3045" s="822" t="s">
        <v>20580</v>
      </c>
    </row>
    <row r="3046" spans="1:12" x14ac:dyDescent="0.25">
      <c r="A3046" s="822" t="s">
        <v>13161</v>
      </c>
      <c r="B3046" s="824" t="s">
        <v>13162</v>
      </c>
      <c r="C3046" s="820" t="b">
        <v>1</v>
      </c>
      <c r="D3046" s="820" t="b">
        <v>1</v>
      </c>
      <c r="E3046" s="820" t="b">
        <v>0</v>
      </c>
      <c r="F3046" s="820" t="b">
        <v>0</v>
      </c>
      <c r="G3046" s="820" t="b">
        <v>0</v>
      </c>
      <c r="H3046" s="820" t="b">
        <v>0</v>
      </c>
      <c r="I3046" s="820">
        <v>1</v>
      </c>
      <c r="J3046" s="820">
        <v>1</v>
      </c>
      <c r="K3046" s="820" t="s">
        <v>8454</v>
      </c>
      <c r="L3046" s="822" t="s">
        <v>20581</v>
      </c>
    </row>
    <row r="3047" spans="1:12" x14ac:dyDescent="0.25">
      <c r="A3047" s="822" t="s">
        <v>13163</v>
      </c>
      <c r="B3047" s="824" t="s">
        <v>12998</v>
      </c>
      <c r="C3047" s="820" t="b">
        <v>1</v>
      </c>
      <c r="D3047" s="820" t="b">
        <v>1</v>
      </c>
      <c r="E3047" s="820" t="b">
        <v>0</v>
      </c>
      <c r="F3047" s="820" t="b">
        <v>0</v>
      </c>
      <c r="G3047" s="820" t="b">
        <v>0</v>
      </c>
      <c r="H3047" s="820" t="b">
        <v>0</v>
      </c>
      <c r="I3047" s="820">
        <v>1</v>
      </c>
      <c r="J3047" s="820">
        <v>1</v>
      </c>
      <c r="K3047" s="820" t="s">
        <v>8454</v>
      </c>
      <c r="L3047" s="822" t="s">
        <v>20505</v>
      </c>
    </row>
    <row r="3048" spans="1:12" x14ac:dyDescent="0.25">
      <c r="A3048" s="822" t="s">
        <v>13164</v>
      </c>
      <c r="B3048" s="824" t="s">
        <v>13000</v>
      </c>
      <c r="C3048" s="820" t="b">
        <v>1</v>
      </c>
      <c r="D3048" s="820" t="b">
        <v>1</v>
      </c>
      <c r="E3048" s="820" t="b">
        <v>0</v>
      </c>
      <c r="F3048" s="820" t="b">
        <v>0</v>
      </c>
      <c r="G3048" s="820" t="b">
        <v>0</v>
      </c>
      <c r="H3048" s="820" t="b">
        <v>0</v>
      </c>
      <c r="I3048" s="820">
        <v>1</v>
      </c>
      <c r="J3048" s="820">
        <v>1</v>
      </c>
      <c r="K3048" s="820" t="s">
        <v>8454</v>
      </c>
      <c r="L3048" s="822" t="s">
        <v>20506</v>
      </c>
    </row>
    <row r="3049" spans="1:12" x14ac:dyDescent="0.25">
      <c r="A3049" s="822" t="s">
        <v>13165</v>
      </c>
      <c r="B3049" s="824" t="s">
        <v>13002</v>
      </c>
      <c r="C3049" s="820" t="b">
        <v>1</v>
      </c>
      <c r="D3049" s="820" t="b">
        <v>1</v>
      </c>
      <c r="E3049" s="820" t="b">
        <v>0</v>
      </c>
      <c r="F3049" s="820" t="b">
        <v>0</v>
      </c>
      <c r="G3049" s="820" t="b">
        <v>0</v>
      </c>
      <c r="H3049" s="820" t="b">
        <v>0</v>
      </c>
      <c r="I3049" s="820">
        <v>1</v>
      </c>
      <c r="J3049" s="820">
        <v>1</v>
      </c>
      <c r="K3049" s="820" t="s">
        <v>8454</v>
      </c>
      <c r="L3049" s="822" t="s">
        <v>20507</v>
      </c>
    </row>
    <row r="3050" spans="1:12" x14ac:dyDescent="0.25">
      <c r="A3050" s="822" t="s">
        <v>13166</v>
      </c>
      <c r="B3050" s="824" t="s">
        <v>13004</v>
      </c>
      <c r="C3050" s="820" t="b">
        <v>1</v>
      </c>
      <c r="D3050" s="820" t="b">
        <v>1</v>
      </c>
      <c r="E3050" s="820" t="b">
        <v>0</v>
      </c>
      <c r="F3050" s="820" t="b">
        <v>0</v>
      </c>
      <c r="G3050" s="820" t="b">
        <v>0</v>
      </c>
      <c r="H3050" s="820" t="b">
        <v>0</v>
      </c>
      <c r="I3050" s="820">
        <v>1</v>
      </c>
      <c r="J3050" s="820">
        <v>1</v>
      </c>
      <c r="K3050" s="820" t="s">
        <v>8454</v>
      </c>
      <c r="L3050" s="822" t="s">
        <v>20508</v>
      </c>
    </row>
    <row r="3051" spans="1:12" x14ac:dyDescent="0.25">
      <c r="A3051" s="822" t="s">
        <v>13167</v>
      </c>
      <c r="B3051" s="824" t="s">
        <v>13006</v>
      </c>
      <c r="C3051" s="820" t="b">
        <v>1</v>
      </c>
      <c r="D3051" s="820" t="b">
        <v>1</v>
      </c>
      <c r="E3051" s="820" t="b">
        <v>0</v>
      </c>
      <c r="F3051" s="820" t="b">
        <v>0</v>
      </c>
      <c r="G3051" s="820" t="b">
        <v>0</v>
      </c>
      <c r="H3051" s="820" t="b">
        <v>0</v>
      </c>
      <c r="I3051" s="820">
        <v>1</v>
      </c>
      <c r="J3051" s="820">
        <v>1</v>
      </c>
      <c r="K3051" s="820" t="s">
        <v>8454</v>
      </c>
      <c r="L3051" s="822" t="s">
        <v>20509</v>
      </c>
    </row>
    <row r="3052" spans="1:12" x14ac:dyDescent="0.25">
      <c r="A3052" s="822" t="s">
        <v>13168</v>
      </c>
      <c r="B3052" s="824" t="s">
        <v>13008</v>
      </c>
      <c r="C3052" s="820" t="b">
        <v>1</v>
      </c>
      <c r="D3052" s="820" t="b">
        <v>1</v>
      </c>
      <c r="E3052" s="820" t="b">
        <v>0</v>
      </c>
      <c r="F3052" s="820" t="b">
        <v>0</v>
      </c>
      <c r="G3052" s="820" t="b">
        <v>0</v>
      </c>
      <c r="H3052" s="820" t="b">
        <v>0</v>
      </c>
      <c r="I3052" s="820">
        <v>1</v>
      </c>
      <c r="J3052" s="820">
        <v>1</v>
      </c>
      <c r="K3052" s="820" t="s">
        <v>8454</v>
      </c>
      <c r="L3052" s="822" t="s">
        <v>20510</v>
      </c>
    </row>
    <row r="3053" spans="1:12" x14ac:dyDescent="0.25">
      <c r="A3053" s="822" t="s">
        <v>13169</v>
      </c>
      <c r="B3053" s="824" t="s">
        <v>13010</v>
      </c>
      <c r="C3053" s="820" t="b">
        <v>1</v>
      </c>
      <c r="D3053" s="820" t="b">
        <v>1</v>
      </c>
      <c r="E3053" s="820" t="b">
        <v>0</v>
      </c>
      <c r="F3053" s="820" t="b">
        <v>0</v>
      </c>
      <c r="G3053" s="820" t="b">
        <v>0</v>
      </c>
      <c r="H3053" s="820" t="b">
        <v>0</v>
      </c>
      <c r="I3053" s="820">
        <v>1</v>
      </c>
      <c r="J3053" s="820">
        <v>1</v>
      </c>
      <c r="K3053" s="820" t="s">
        <v>8454</v>
      </c>
      <c r="L3053" s="822" t="s">
        <v>20511</v>
      </c>
    </row>
    <row r="3054" spans="1:12" x14ac:dyDescent="0.25">
      <c r="A3054" s="822" t="s">
        <v>13170</v>
      </c>
      <c r="B3054" s="824" t="s">
        <v>13012</v>
      </c>
      <c r="C3054" s="820" t="b">
        <v>1</v>
      </c>
      <c r="D3054" s="820" t="b">
        <v>1</v>
      </c>
      <c r="E3054" s="820" t="b">
        <v>0</v>
      </c>
      <c r="F3054" s="820" t="b">
        <v>0</v>
      </c>
      <c r="G3054" s="820" t="b">
        <v>0</v>
      </c>
      <c r="H3054" s="820" t="b">
        <v>0</v>
      </c>
      <c r="I3054" s="820">
        <v>1</v>
      </c>
      <c r="J3054" s="820">
        <v>4</v>
      </c>
      <c r="K3054" s="820" t="s">
        <v>8454</v>
      </c>
      <c r="L3054" s="822" t="s">
        <v>20512</v>
      </c>
    </row>
    <row r="3055" spans="1:12" x14ac:dyDescent="0.25">
      <c r="A3055" s="822" t="s">
        <v>13171</v>
      </c>
      <c r="B3055" s="824" t="s">
        <v>13172</v>
      </c>
      <c r="C3055" s="820" t="b">
        <v>1</v>
      </c>
      <c r="D3055" s="820" t="b">
        <v>1</v>
      </c>
      <c r="E3055" s="820" t="b">
        <v>0</v>
      </c>
      <c r="F3055" s="820" t="b">
        <v>0</v>
      </c>
      <c r="G3055" s="820" t="b">
        <v>0</v>
      </c>
      <c r="H3055" s="820" t="b">
        <v>0</v>
      </c>
      <c r="I3055" s="820">
        <v>1</v>
      </c>
      <c r="J3055" s="820">
        <v>4</v>
      </c>
      <c r="K3055" s="820" t="s">
        <v>8454</v>
      </c>
      <c r="L3055" s="822" t="s">
        <v>20582</v>
      </c>
    </row>
    <row r="3056" spans="1:12" x14ac:dyDescent="0.25">
      <c r="A3056" s="822" t="s">
        <v>13173</v>
      </c>
      <c r="B3056" s="824" t="s">
        <v>13174</v>
      </c>
      <c r="C3056" s="820" t="b">
        <v>1</v>
      </c>
      <c r="D3056" s="820" t="b">
        <v>1</v>
      </c>
      <c r="E3056" s="820" t="b">
        <v>0</v>
      </c>
      <c r="F3056" s="820" t="b">
        <v>0</v>
      </c>
      <c r="G3056" s="820" t="b">
        <v>0</v>
      </c>
      <c r="H3056" s="820" t="b">
        <v>0</v>
      </c>
      <c r="I3056" s="820">
        <v>1</v>
      </c>
      <c r="J3056" s="820">
        <v>4</v>
      </c>
      <c r="K3056" s="820" t="s">
        <v>8454</v>
      </c>
      <c r="L3056" s="822" t="s">
        <v>20583</v>
      </c>
    </row>
    <row r="3057" spans="1:12" x14ac:dyDescent="0.25">
      <c r="A3057" s="822" t="s">
        <v>13175</v>
      </c>
      <c r="B3057" s="824" t="s">
        <v>13176</v>
      </c>
      <c r="C3057" s="820" t="b">
        <v>1</v>
      </c>
      <c r="D3057" s="820" t="b">
        <v>1</v>
      </c>
      <c r="E3057" s="820" t="b">
        <v>0</v>
      </c>
      <c r="F3057" s="820" t="b">
        <v>0</v>
      </c>
      <c r="G3057" s="820" t="b">
        <v>0</v>
      </c>
      <c r="H3057" s="820" t="b">
        <v>0</v>
      </c>
      <c r="I3057" s="820">
        <v>1</v>
      </c>
      <c r="J3057" s="820">
        <v>1</v>
      </c>
      <c r="K3057" s="820" t="s">
        <v>8454</v>
      </c>
      <c r="L3057" s="822" t="s">
        <v>20584</v>
      </c>
    </row>
    <row r="3058" spans="1:12" x14ac:dyDescent="0.25">
      <c r="A3058" s="822" t="s">
        <v>13177</v>
      </c>
      <c r="B3058" s="824" t="s">
        <v>13020</v>
      </c>
      <c r="C3058" s="820" t="b">
        <v>1</v>
      </c>
      <c r="D3058" s="820" t="b">
        <v>1</v>
      </c>
      <c r="E3058" s="820" t="b">
        <v>0</v>
      </c>
      <c r="F3058" s="820" t="b">
        <v>0</v>
      </c>
      <c r="G3058" s="820" t="b">
        <v>0</v>
      </c>
      <c r="H3058" s="820" t="b">
        <v>0</v>
      </c>
      <c r="I3058" s="820">
        <v>1</v>
      </c>
      <c r="J3058" s="820">
        <v>1</v>
      </c>
      <c r="K3058" s="820" t="s">
        <v>8454</v>
      </c>
      <c r="L3058" s="822" t="s">
        <v>20516</v>
      </c>
    </row>
    <row r="3059" spans="1:12" x14ac:dyDescent="0.25">
      <c r="A3059" s="822" t="s">
        <v>13178</v>
      </c>
      <c r="B3059" s="824" t="s">
        <v>13022</v>
      </c>
      <c r="C3059" s="820" t="b">
        <v>1</v>
      </c>
      <c r="D3059" s="820" t="b">
        <v>1</v>
      </c>
      <c r="E3059" s="820" t="b">
        <v>0</v>
      </c>
      <c r="F3059" s="820" t="b">
        <v>0</v>
      </c>
      <c r="G3059" s="820" t="b">
        <v>0</v>
      </c>
      <c r="H3059" s="820" t="b">
        <v>0</v>
      </c>
      <c r="I3059" s="820">
        <v>1</v>
      </c>
      <c r="J3059" s="820">
        <v>35</v>
      </c>
      <c r="K3059" s="820" t="s">
        <v>8454</v>
      </c>
      <c r="L3059" s="822" t="s">
        <v>20517</v>
      </c>
    </row>
    <row r="3060" spans="1:12" x14ac:dyDescent="0.25">
      <c r="A3060" s="822" t="s">
        <v>13179</v>
      </c>
      <c r="B3060" s="824" t="s">
        <v>13024</v>
      </c>
      <c r="C3060" s="820" t="b">
        <v>1</v>
      </c>
      <c r="D3060" s="820" t="b">
        <v>1</v>
      </c>
      <c r="E3060" s="820" t="b">
        <v>0</v>
      </c>
      <c r="F3060" s="820" t="b">
        <v>0</v>
      </c>
      <c r="G3060" s="820" t="b">
        <v>0</v>
      </c>
      <c r="H3060" s="820" t="b">
        <v>0</v>
      </c>
      <c r="I3060" s="820">
        <v>1</v>
      </c>
      <c r="J3060" s="820">
        <v>5</v>
      </c>
      <c r="K3060" s="820" t="s">
        <v>8454</v>
      </c>
      <c r="L3060" s="822" t="s">
        <v>20518</v>
      </c>
    </row>
    <row r="3061" spans="1:12" x14ac:dyDescent="0.25">
      <c r="A3061" s="822" t="s">
        <v>13180</v>
      </c>
      <c r="B3061" s="824" t="s">
        <v>13026</v>
      </c>
      <c r="C3061" s="820" t="b">
        <v>1</v>
      </c>
      <c r="D3061" s="820" t="b">
        <v>1</v>
      </c>
      <c r="E3061" s="820" t="b">
        <v>0</v>
      </c>
      <c r="F3061" s="820" t="b">
        <v>0</v>
      </c>
      <c r="G3061" s="820" t="b">
        <v>0</v>
      </c>
      <c r="H3061" s="820" t="b">
        <v>0</v>
      </c>
      <c r="I3061" s="820">
        <v>1</v>
      </c>
      <c r="J3061" s="820">
        <v>5</v>
      </c>
      <c r="K3061" s="820" t="s">
        <v>8454</v>
      </c>
      <c r="L3061" s="822" t="s">
        <v>20519</v>
      </c>
    </row>
    <row r="3062" spans="1:12" x14ac:dyDescent="0.25">
      <c r="A3062" s="822" t="s">
        <v>13181</v>
      </c>
      <c r="B3062" s="824" t="s">
        <v>13028</v>
      </c>
      <c r="C3062" s="820" t="b">
        <v>1</v>
      </c>
      <c r="D3062" s="820" t="b">
        <v>1</v>
      </c>
      <c r="E3062" s="820" t="b">
        <v>0</v>
      </c>
      <c r="F3062" s="820" t="b">
        <v>0</v>
      </c>
      <c r="G3062" s="820" t="b">
        <v>0</v>
      </c>
      <c r="H3062" s="820" t="b">
        <v>0</v>
      </c>
      <c r="I3062" s="820">
        <v>1</v>
      </c>
      <c r="J3062" s="820">
        <v>14</v>
      </c>
      <c r="K3062" s="820" t="s">
        <v>8454</v>
      </c>
      <c r="L3062" s="822" t="s">
        <v>20520</v>
      </c>
    </row>
    <row r="3063" spans="1:12" x14ac:dyDescent="0.25">
      <c r="A3063" s="822" t="s">
        <v>13182</v>
      </c>
      <c r="B3063" s="824" t="s">
        <v>13030</v>
      </c>
      <c r="C3063" s="820" t="b">
        <v>1</v>
      </c>
      <c r="D3063" s="820" t="b">
        <v>1</v>
      </c>
      <c r="E3063" s="820" t="b">
        <v>0</v>
      </c>
      <c r="F3063" s="820" t="b">
        <v>0</v>
      </c>
      <c r="G3063" s="820" t="b">
        <v>0</v>
      </c>
      <c r="H3063" s="820" t="b">
        <v>0</v>
      </c>
      <c r="I3063" s="820">
        <v>1</v>
      </c>
      <c r="J3063" s="820">
        <v>7</v>
      </c>
      <c r="K3063" s="820" t="s">
        <v>8454</v>
      </c>
      <c r="L3063" s="822" t="s">
        <v>20521</v>
      </c>
    </row>
    <row r="3064" spans="1:12" x14ac:dyDescent="0.25">
      <c r="A3064" s="822" t="s">
        <v>13183</v>
      </c>
      <c r="B3064" s="824" t="s">
        <v>13032</v>
      </c>
      <c r="C3064" s="820" t="b">
        <v>1</v>
      </c>
      <c r="D3064" s="820" t="b">
        <v>1</v>
      </c>
      <c r="E3064" s="820" t="b">
        <v>0</v>
      </c>
      <c r="F3064" s="820" t="b">
        <v>0</v>
      </c>
      <c r="G3064" s="820" t="b">
        <v>0</v>
      </c>
      <c r="H3064" s="820" t="b">
        <v>0</v>
      </c>
      <c r="I3064" s="820">
        <v>1</v>
      </c>
      <c r="J3064" s="820">
        <v>42</v>
      </c>
      <c r="K3064" s="820" t="s">
        <v>8454</v>
      </c>
      <c r="L3064" s="822" t="s">
        <v>20522</v>
      </c>
    </row>
    <row r="3065" spans="1:12" x14ac:dyDescent="0.25">
      <c r="A3065" s="822" t="s">
        <v>13184</v>
      </c>
      <c r="B3065" s="824" t="s">
        <v>13034</v>
      </c>
      <c r="C3065" s="820" t="b">
        <v>1</v>
      </c>
      <c r="D3065" s="820" t="b">
        <v>1</v>
      </c>
      <c r="E3065" s="820" t="b">
        <v>0</v>
      </c>
      <c r="F3065" s="820" t="b">
        <v>0</v>
      </c>
      <c r="G3065" s="820" t="b">
        <v>0</v>
      </c>
      <c r="H3065" s="820" t="b">
        <v>0</v>
      </c>
      <c r="I3065" s="820">
        <v>1</v>
      </c>
      <c r="J3065" s="820">
        <v>5</v>
      </c>
      <c r="K3065" s="820" t="s">
        <v>8454</v>
      </c>
      <c r="L3065" s="822" t="s">
        <v>20523</v>
      </c>
    </row>
    <row r="3066" spans="1:12" x14ac:dyDescent="0.25">
      <c r="A3066" s="822" t="s">
        <v>13185</v>
      </c>
      <c r="B3066" s="824" t="s">
        <v>13186</v>
      </c>
      <c r="C3066" s="820" t="b">
        <v>1</v>
      </c>
      <c r="D3066" s="820" t="b">
        <v>1</v>
      </c>
      <c r="E3066" s="820" t="b">
        <v>0</v>
      </c>
      <c r="F3066" s="820" t="b">
        <v>0</v>
      </c>
      <c r="G3066" s="820" t="b">
        <v>0</v>
      </c>
      <c r="H3066" s="820" t="b">
        <v>0</v>
      </c>
      <c r="I3066" s="820">
        <v>1</v>
      </c>
      <c r="J3066" s="820">
        <v>6</v>
      </c>
      <c r="K3066" s="820" t="s">
        <v>8454</v>
      </c>
      <c r="L3066" s="822" t="s">
        <v>20585</v>
      </c>
    </row>
    <row r="3067" spans="1:12" x14ac:dyDescent="0.25">
      <c r="A3067" s="822" t="s">
        <v>13187</v>
      </c>
      <c r="B3067" s="824" t="s">
        <v>13188</v>
      </c>
      <c r="C3067" s="820" t="b">
        <v>1</v>
      </c>
      <c r="D3067" s="820" t="b">
        <v>1</v>
      </c>
      <c r="E3067" s="820" t="b">
        <v>0</v>
      </c>
      <c r="F3067" s="820" t="b">
        <v>0</v>
      </c>
      <c r="G3067" s="820" t="b">
        <v>0</v>
      </c>
      <c r="H3067" s="820" t="b">
        <v>0</v>
      </c>
      <c r="I3067" s="820">
        <v>1</v>
      </c>
      <c r="J3067" s="820">
        <v>4</v>
      </c>
      <c r="K3067" s="820" t="s">
        <v>8454</v>
      </c>
      <c r="L3067" s="822" t="s">
        <v>20586</v>
      </c>
    </row>
    <row r="3068" spans="1:12" x14ac:dyDescent="0.25">
      <c r="A3068" s="822" t="s">
        <v>13189</v>
      </c>
      <c r="B3068" s="824" t="s">
        <v>13190</v>
      </c>
      <c r="C3068" s="820" t="b">
        <v>1</v>
      </c>
      <c r="D3068" s="820" t="b">
        <v>1</v>
      </c>
      <c r="E3068" s="820" t="b">
        <v>0</v>
      </c>
      <c r="F3068" s="820" t="b">
        <v>0</v>
      </c>
      <c r="G3068" s="820" t="b">
        <v>0</v>
      </c>
      <c r="H3068" s="820" t="b">
        <v>0</v>
      </c>
      <c r="I3068" s="820">
        <v>1</v>
      </c>
      <c r="J3068" s="820">
        <v>1</v>
      </c>
      <c r="K3068" s="820" t="s">
        <v>8454</v>
      </c>
      <c r="L3068" s="822" t="s">
        <v>20587</v>
      </c>
    </row>
    <row r="3069" spans="1:12" x14ac:dyDescent="0.25">
      <c r="A3069" s="822" t="s">
        <v>13191</v>
      </c>
      <c r="B3069" s="824" t="s">
        <v>13020</v>
      </c>
      <c r="C3069" s="820" t="b">
        <v>1</v>
      </c>
      <c r="D3069" s="820" t="b">
        <v>1</v>
      </c>
      <c r="E3069" s="820" t="b">
        <v>0</v>
      </c>
      <c r="F3069" s="820" t="b">
        <v>0</v>
      </c>
      <c r="G3069" s="820" t="b">
        <v>0</v>
      </c>
      <c r="H3069" s="820" t="b">
        <v>0</v>
      </c>
      <c r="I3069" s="820">
        <v>1</v>
      </c>
      <c r="J3069" s="820">
        <v>1</v>
      </c>
      <c r="K3069" s="820" t="s">
        <v>8454</v>
      </c>
      <c r="L3069" s="822" t="s">
        <v>20516</v>
      </c>
    </row>
    <row r="3070" spans="1:12" x14ac:dyDescent="0.25">
      <c r="A3070" s="822" t="s">
        <v>13192</v>
      </c>
      <c r="B3070" s="824" t="s">
        <v>13043</v>
      </c>
      <c r="C3070" s="820" t="b">
        <v>1</v>
      </c>
      <c r="D3070" s="820" t="b">
        <v>1</v>
      </c>
      <c r="E3070" s="820" t="b">
        <v>0</v>
      </c>
      <c r="F3070" s="820" t="b">
        <v>0</v>
      </c>
      <c r="G3070" s="820" t="b">
        <v>0</v>
      </c>
      <c r="H3070" s="820" t="b">
        <v>0</v>
      </c>
      <c r="I3070" s="820">
        <v>1</v>
      </c>
      <c r="J3070" s="820">
        <v>2</v>
      </c>
      <c r="K3070" s="820" t="s">
        <v>8454</v>
      </c>
      <c r="L3070" s="822" t="s">
        <v>20527</v>
      </c>
    </row>
    <row r="3071" spans="1:12" x14ac:dyDescent="0.25">
      <c r="A3071" s="822" t="s">
        <v>13193</v>
      </c>
      <c r="B3071" s="824" t="s">
        <v>13045</v>
      </c>
      <c r="C3071" s="820" t="b">
        <v>1</v>
      </c>
      <c r="D3071" s="820" t="b">
        <v>1</v>
      </c>
      <c r="E3071" s="820" t="b">
        <v>0</v>
      </c>
      <c r="F3071" s="820" t="b">
        <v>0</v>
      </c>
      <c r="G3071" s="820" t="b">
        <v>0</v>
      </c>
      <c r="H3071" s="820" t="b">
        <v>0</v>
      </c>
      <c r="I3071" s="820">
        <v>1</v>
      </c>
      <c r="J3071" s="820">
        <v>2</v>
      </c>
      <c r="K3071" s="820" t="s">
        <v>8454</v>
      </c>
      <c r="L3071" s="822" t="s">
        <v>20528</v>
      </c>
    </row>
    <row r="3072" spans="1:12" x14ac:dyDescent="0.25">
      <c r="A3072" s="822" t="s">
        <v>13194</v>
      </c>
      <c r="B3072" s="824" t="s">
        <v>13047</v>
      </c>
      <c r="C3072" s="820" t="b">
        <v>1</v>
      </c>
      <c r="D3072" s="820" t="b">
        <v>1</v>
      </c>
      <c r="E3072" s="820" t="b">
        <v>0</v>
      </c>
      <c r="F3072" s="820" t="b">
        <v>0</v>
      </c>
      <c r="G3072" s="820" t="b">
        <v>0</v>
      </c>
      <c r="H3072" s="820" t="b">
        <v>0</v>
      </c>
      <c r="I3072" s="820">
        <v>1</v>
      </c>
      <c r="J3072" s="820">
        <v>2</v>
      </c>
      <c r="K3072" s="820" t="s">
        <v>8454</v>
      </c>
      <c r="L3072" s="822" t="s">
        <v>20529</v>
      </c>
    </row>
    <row r="3073" spans="1:12" x14ac:dyDescent="0.25">
      <c r="A3073" s="822" t="s">
        <v>13195</v>
      </c>
      <c r="B3073" s="824" t="s">
        <v>13049</v>
      </c>
      <c r="C3073" s="820" t="b">
        <v>1</v>
      </c>
      <c r="D3073" s="820" t="b">
        <v>1</v>
      </c>
      <c r="E3073" s="820" t="b">
        <v>0</v>
      </c>
      <c r="F3073" s="820" t="b">
        <v>0</v>
      </c>
      <c r="G3073" s="820" t="b">
        <v>0</v>
      </c>
      <c r="H3073" s="820" t="b">
        <v>0</v>
      </c>
      <c r="I3073" s="820">
        <v>1</v>
      </c>
      <c r="J3073" s="820">
        <v>1</v>
      </c>
      <c r="K3073" s="820" t="s">
        <v>8454</v>
      </c>
      <c r="L3073" s="822" t="s">
        <v>20530</v>
      </c>
    </row>
    <row r="3074" spans="1:12" x14ac:dyDescent="0.25">
      <c r="A3074" s="822" t="s">
        <v>13196</v>
      </c>
      <c r="B3074" s="824" t="s">
        <v>13051</v>
      </c>
      <c r="C3074" s="820" t="b">
        <v>1</v>
      </c>
      <c r="D3074" s="820" t="b">
        <v>1</v>
      </c>
      <c r="E3074" s="820" t="b">
        <v>0</v>
      </c>
      <c r="F3074" s="820" t="b">
        <v>0</v>
      </c>
      <c r="G3074" s="820" t="b">
        <v>0</v>
      </c>
      <c r="H3074" s="820" t="b">
        <v>0</v>
      </c>
      <c r="I3074" s="820">
        <v>1</v>
      </c>
      <c r="J3074" s="820">
        <v>1</v>
      </c>
      <c r="K3074" s="820" t="s">
        <v>8454</v>
      </c>
      <c r="L3074" s="822" t="s">
        <v>20531</v>
      </c>
    </row>
    <row r="3075" spans="1:12" x14ac:dyDescent="0.25">
      <c r="A3075" s="822" t="s">
        <v>13197</v>
      </c>
      <c r="B3075" s="824" t="s">
        <v>13053</v>
      </c>
      <c r="C3075" s="820" t="b">
        <v>1</v>
      </c>
      <c r="D3075" s="820" t="b">
        <v>1</v>
      </c>
      <c r="E3075" s="820" t="b">
        <v>0</v>
      </c>
      <c r="F3075" s="820" t="b">
        <v>0</v>
      </c>
      <c r="G3075" s="820" t="b">
        <v>0</v>
      </c>
      <c r="H3075" s="820" t="b">
        <v>0</v>
      </c>
      <c r="I3075" s="820">
        <v>1</v>
      </c>
      <c r="J3075" s="820">
        <v>1</v>
      </c>
      <c r="K3075" s="820" t="s">
        <v>8454</v>
      </c>
      <c r="L3075" s="822" t="s">
        <v>20532</v>
      </c>
    </row>
    <row r="3076" spans="1:12" x14ac:dyDescent="0.25">
      <c r="A3076" s="822" t="s">
        <v>13198</v>
      </c>
      <c r="B3076" s="824" t="s">
        <v>13055</v>
      </c>
      <c r="C3076" s="820" t="b">
        <v>1</v>
      </c>
      <c r="D3076" s="820" t="b">
        <v>1</v>
      </c>
      <c r="E3076" s="820" t="b">
        <v>0</v>
      </c>
      <c r="F3076" s="820" t="b">
        <v>0</v>
      </c>
      <c r="G3076" s="820" t="b">
        <v>0</v>
      </c>
      <c r="H3076" s="820" t="b">
        <v>0</v>
      </c>
      <c r="I3076" s="820">
        <v>1</v>
      </c>
      <c r="J3076" s="820">
        <v>12</v>
      </c>
      <c r="K3076" s="820" t="s">
        <v>8454</v>
      </c>
      <c r="L3076" s="822" t="s">
        <v>20533</v>
      </c>
    </row>
    <row r="3077" spans="1:12" x14ac:dyDescent="0.25">
      <c r="A3077" s="822" t="s">
        <v>13199</v>
      </c>
      <c r="B3077" s="824" t="s">
        <v>13200</v>
      </c>
      <c r="C3077" s="820" t="b">
        <v>1</v>
      </c>
      <c r="D3077" s="820" t="b">
        <v>1</v>
      </c>
      <c r="E3077" s="820" t="b">
        <v>0</v>
      </c>
      <c r="F3077" s="820" t="b">
        <v>0</v>
      </c>
      <c r="G3077" s="820" t="b">
        <v>0</v>
      </c>
      <c r="H3077" s="820" t="b">
        <v>0</v>
      </c>
      <c r="I3077" s="820">
        <v>1</v>
      </c>
      <c r="J3077" s="820">
        <v>5</v>
      </c>
      <c r="K3077" s="820" t="s">
        <v>8454</v>
      </c>
      <c r="L3077" s="822" t="s">
        <v>20588</v>
      </c>
    </row>
    <row r="3078" spans="1:12" x14ac:dyDescent="0.25">
      <c r="A3078" s="822" t="s">
        <v>13201</v>
      </c>
      <c r="B3078" s="824" t="s">
        <v>13202</v>
      </c>
      <c r="C3078" s="820" t="b">
        <v>1</v>
      </c>
      <c r="D3078" s="820" t="b">
        <v>1</v>
      </c>
      <c r="E3078" s="820" t="b">
        <v>0</v>
      </c>
      <c r="F3078" s="820" t="b">
        <v>0</v>
      </c>
      <c r="G3078" s="820" t="b">
        <v>0</v>
      </c>
      <c r="H3078" s="820" t="b">
        <v>0</v>
      </c>
      <c r="I3078" s="820">
        <v>1</v>
      </c>
      <c r="J3078" s="820">
        <v>4</v>
      </c>
      <c r="K3078" s="820" t="s">
        <v>8454</v>
      </c>
      <c r="L3078" s="822" t="s">
        <v>20589</v>
      </c>
    </row>
    <row r="3079" spans="1:12" x14ac:dyDescent="0.25">
      <c r="A3079" s="822" t="s">
        <v>13203</v>
      </c>
      <c r="B3079" s="824" t="s">
        <v>13204</v>
      </c>
      <c r="C3079" s="820" t="b">
        <v>1</v>
      </c>
      <c r="D3079" s="820" t="b">
        <v>1</v>
      </c>
      <c r="E3079" s="820" t="b">
        <v>0</v>
      </c>
      <c r="F3079" s="820" t="b">
        <v>0</v>
      </c>
      <c r="G3079" s="820" t="b">
        <v>0</v>
      </c>
      <c r="H3079" s="820" t="b">
        <v>0</v>
      </c>
      <c r="I3079" s="820">
        <v>1</v>
      </c>
      <c r="J3079" s="820">
        <v>1</v>
      </c>
      <c r="K3079" s="820" t="s">
        <v>8454</v>
      </c>
      <c r="L3079" s="822" t="s">
        <v>20590</v>
      </c>
    </row>
    <row r="3080" spans="1:12" x14ac:dyDescent="0.25">
      <c r="A3080" s="822" t="s">
        <v>13205</v>
      </c>
      <c r="B3080" s="824" t="s">
        <v>13020</v>
      </c>
      <c r="C3080" s="820" t="b">
        <v>1</v>
      </c>
      <c r="D3080" s="820" t="b">
        <v>1</v>
      </c>
      <c r="E3080" s="820" t="b">
        <v>0</v>
      </c>
      <c r="F3080" s="820" t="b">
        <v>0</v>
      </c>
      <c r="G3080" s="820" t="b">
        <v>0</v>
      </c>
      <c r="H3080" s="820" t="b">
        <v>0</v>
      </c>
      <c r="I3080" s="820">
        <v>1</v>
      </c>
      <c r="J3080" s="820">
        <v>1</v>
      </c>
      <c r="K3080" s="820" t="s">
        <v>8454</v>
      </c>
      <c r="L3080" s="822" t="s">
        <v>20516</v>
      </c>
    </row>
    <row r="3081" spans="1:12" x14ac:dyDescent="0.25">
      <c r="A3081" s="822" t="s">
        <v>13206</v>
      </c>
      <c r="B3081" s="824" t="s">
        <v>13064</v>
      </c>
      <c r="C3081" s="820" t="b">
        <v>1</v>
      </c>
      <c r="D3081" s="820" t="b">
        <v>1</v>
      </c>
      <c r="E3081" s="820" t="b">
        <v>0</v>
      </c>
      <c r="F3081" s="820" t="b">
        <v>0</v>
      </c>
      <c r="G3081" s="820" t="b">
        <v>0</v>
      </c>
      <c r="H3081" s="820" t="b">
        <v>0</v>
      </c>
      <c r="I3081" s="820">
        <v>1</v>
      </c>
      <c r="J3081" s="820">
        <v>15</v>
      </c>
      <c r="K3081" s="820" t="s">
        <v>8454</v>
      </c>
      <c r="L3081" s="822" t="s">
        <v>20537</v>
      </c>
    </row>
    <row r="3082" spans="1:12" x14ac:dyDescent="0.25">
      <c r="A3082" s="822" t="s">
        <v>13207</v>
      </c>
      <c r="B3082" s="824" t="s">
        <v>13066</v>
      </c>
      <c r="C3082" s="820" t="b">
        <v>1</v>
      </c>
      <c r="D3082" s="820" t="b">
        <v>1</v>
      </c>
      <c r="E3082" s="820" t="b">
        <v>0</v>
      </c>
      <c r="F3082" s="820" t="b">
        <v>0</v>
      </c>
      <c r="G3082" s="820" t="b">
        <v>0</v>
      </c>
      <c r="H3082" s="820" t="b">
        <v>0</v>
      </c>
      <c r="I3082" s="820">
        <v>1</v>
      </c>
      <c r="J3082" s="820">
        <v>3</v>
      </c>
      <c r="K3082" s="820" t="s">
        <v>8454</v>
      </c>
      <c r="L3082" s="822" t="s">
        <v>20538</v>
      </c>
    </row>
    <row r="3083" spans="1:12" x14ac:dyDescent="0.25">
      <c r="A3083" s="822" t="s">
        <v>13208</v>
      </c>
      <c r="B3083" s="824" t="s">
        <v>13068</v>
      </c>
      <c r="C3083" s="820" t="b">
        <v>1</v>
      </c>
      <c r="D3083" s="820" t="b">
        <v>1</v>
      </c>
      <c r="E3083" s="820" t="b">
        <v>0</v>
      </c>
      <c r="F3083" s="820" t="b">
        <v>0</v>
      </c>
      <c r="G3083" s="820" t="b">
        <v>0</v>
      </c>
      <c r="H3083" s="820" t="b">
        <v>0</v>
      </c>
      <c r="I3083" s="820">
        <v>1</v>
      </c>
      <c r="J3083" s="820">
        <v>3</v>
      </c>
      <c r="K3083" s="820" t="s">
        <v>8454</v>
      </c>
      <c r="L3083" s="822" t="s">
        <v>20539</v>
      </c>
    </row>
    <row r="3084" spans="1:12" x14ac:dyDescent="0.25">
      <c r="A3084" s="822" t="s">
        <v>13209</v>
      </c>
      <c r="B3084" s="824" t="s">
        <v>13070</v>
      </c>
      <c r="C3084" s="820" t="b">
        <v>1</v>
      </c>
      <c r="D3084" s="820" t="b">
        <v>1</v>
      </c>
      <c r="E3084" s="820" t="b">
        <v>0</v>
      </c>
      <c r="F3084" s="820" t="b">
        <v>0</v>
      </c>
      <c r="G3084" s="820" t="b">
        <v>0</v>
      </c>
      <c r="H3084" s="820" t="b">
        <v>0</v>
      </c>
      <c r="I3084" s="820">
        <v>1</v>
      </c>
      <c r="J3084" s="820">
        <v>10</v>
      </c>
      <c r="K3084" s="820" t="s">
        <v>8454</v>
      </c>
      <c r="L3084" s="822" t="s">
        <v>20540</v>
      </c>
    </row>
    <row r="3085" spans="1:12" x14ac:dyDescent="0.25">
      <c r="A3085" s="822" t="s">
        <v>13210</v>
      </c>
      <c r="B3085" s="824" t="s">
        <v>13072</v>
      </c>
      <c r="C3085" s="820" t="b">
        <v>1</v>
      </c>
      <c r="D3085" s="820" t="b">
        <v>1</v>
      </c>
      <c r="E3085" s="820" t="b">
        <v>0</v>
      </c>
      <c r="F3085" s="820" t="b">
        <v>0</v>
      </c>
      <c r="G3085" s="820" t="b">
        <v>0</v>
      </c>
      <c r="H3085" s="820" t="b">
        <v>0</v>
      </c>
      <c r="I3085" s="820">
        <v>1</v>
      </c>
      <c r="J3085" s="820">
        <v>5</v>
      </c>
      <c r="K3085" s="820" t="s">
        <v>8454</v>
      </c>
      <c r="L3085" s="822" t="s">
        <v>20541</v>
      </c>
    </row>
    <row r="3086" spans="1:12" x14ac:dyDescent="0.25">
      <c r="A3086" s="822" t="s">
        <v>13211</v>
      </c>
      <c r="B3086" s="824" t="s">
        <v>13074</v>
      </c>
      <c r="C3086" s="820" t="b">
        <v>1</v>
      </c>
      <c r="D3086" s="820" t="b">
        <v>1</v>
      </c>
      <c r="E3086" s="820" t="b">
        <v>0</v>
      </c>
      <c r="F3086" s="820" t="b">
        <v>0</v>
      </c>
      <c r="G3086" s="820" t="b">
        <v>0</v>
      </c>
      <c r="H3086" s="820" t="b">
        <v>0</v>
      </c>
      <c r="I3086" s="820">
        <v>1</v>
      </c>
      <c r="J3086" s="820">
        <v>35</v>
      </c>
      <c r="K3086" s="820" t="s">
        <v>8454</v>
      </c>
      <c r="L3086" s="822" t="s">
        <v>20542</v>
      </c>
    </row>
    <row r="3087" spans="1:12" x14ac:dyDescent="0.25">
      <c r="A3087" s="822" t="s">
        <v>13212</v>
      </c>
      <c r="B3087" s="824" t="s">
        <v>13076</v>
      </c>
      <c r="C3087" s="820" t="b">
        <v>1</v>
      </c>
      <c r="D3087" s="820" t="b">
        <v>1</v>
      </c>
      <c r="E3087" s="820" t="b">
        <v>0</v>
      </c>
      <c r="F3087" s="820" t="b">
        <v>0</v>
      </c>
      <c r="G3087" s="820" t="b">
        <v>0</v>
      </c>
      <c r="H3087" s="820" t="b">
        <v>0</v>
      </c>
      <c r="I3087" s="820">
        <v>1</v>
      </c>
      <c r="J3087" s="820">
        <v>6</v>
      </c>
      <c r="K3087" s="820" t="s">
        <v>8454</v>
      </c>
      <c r="L3087" s="822" t="s">
        <v>20543</v>
      </c>
    </row>
    <row r="3088" spans="1:12" x14ac:dyDescent="0.25">
      <c r="A3088" s="822" t="s">
        <v>13213</v>
      </c>
      <c r="B3088" s="824" t="s">
        <v>13214</v>
      </c>
      <c r="C3088" s="820" t="b">
        <v>1</v>
      </c>
      <c r="D3088" s="820" t="b">
        <v>1</v>
      </c>
      <c r="E3088" s="820" t="b">
        <v>0</v>
      </c>
      <c r="F3088" s="820" t="b">
        <v>0</v>
      </c>
      <c r="G3088" s="820" t="b">
        <v>0</v>
      </c>
      <c r="H3088" s="820" t="b">
        <v>0</v>
      </c>
      <c r="I3088" s="820">
        <v>1</v>
      </c>
      <c r="J3088" s="820">
        <v>6</v>
      </c>
      <c r="K3088" s="820" t="s">
        <v>8454</v>
      </c>
      <c r="L3088" s="822" t="s">
        <v>20591</v>
      </c>
    </row>
    <row r="3089" spans="1:12" x14ac:dyDescent="0.25">
      <c r="A3089" s="822" t="s">
        <v>13215</v>
      </c>
      <c r="B3089" s="824" t="s">
        <v>13216</v>
      </c>
      <c r="C3089" s="820" t="b">
        <v>1</v>
      </c>
      <c r="D3089" s="820" t="b">
        <v>1</v>
      </c>
      <c r="E3089" s="820" t="b">
        <v>0</v>
      </c>
      <c r="F3089" s="820" t="b">
        <v>0</v>
      </c>
      <c r="G3089" s="820" t="b">
        <v>0</v>
      </c>
      <c r="H3089" s="820" t="b">
        <v>0</v>
      </c>
      <c r="I3089" s="820">
        <v>1</v>
      </c>
      <c r="J3089" s="820">
        <v>4</v>
      </c>
      <c r="K3089" s="820" t="s">
        <v>8454</v>
      </c>
      <c r="L3089" s="822" t="s">
        <v>20592</v>
      </c>
    </row>
    <row r="3090" spans="1:12" x14ac:dyDescent="0.25">
      <c r="A3090" s="822" t="s">
        <v>13217</v>
      </c>
      <c r="B3090" s="824" t="s">
        <v>13218</v>
      </c>
      <c r="C3090" s="820" t="b">
        <v>1</v>
      </c>
      <c r="D3090" s="820" t="b">
        <v>1</v>
      </c>
      <c r="E3090" s="820" t="b">
        <v>0</v>
      </c>
      <c r="F3090" s="820" t="b">
        <v>0</v>
      </c>
      <c r="G3090" s="820" t="b">
        <v>0</v>
      </c>
      <c r="H3090" s="820" t="b">
        <v>0</v>
      </c>
      <c r="I3090" s="820">
        <v>1</v>
      </c>
      <c r="J3090" s="820">
        <v>1</v>
      </c>
      <c r="K3090" s="820" t="s">
        <v>8454</v>
      </c>
      <c r="L3090" s="822" t="s">
        <v>20593</v>
      </c>
    </row>
    <row r="3091" spans="1:12" x14ac:dyDescent="0.25">
      <c r="A3091" s="822" t="s">
        <v>13219</v>
      </c>
      <c r="B3091" s="824" t="s">
        <v>13084</v>
      </c>
      <c r="C3091" s="820" t="b">
        <v>1</v>
      </c>
      <c r="D3091" s="820" t="b">
        <v>1</v>
      </c>
      <c r="E3091" s="820" t="b">
        <v>0</v>
      </c>
      <c r="F3091" s="820" t="b">
        <v>0</v>
      </c>
      <c r="G3091" s="820" t="b">
        <v>0</v>
      </c>
      <c r="H3091" s="820" t="b">
        <v>0</v>
      </c>
      <c r="I3091" s="820">
        <v>1</v>
      </c>
      <c r="J3091" s="820">
        <v>1</v>
      </c>
      <c r="K3091" s="820" t="s">
        <v>8454</v>
      </c>
      <c r="L3091" s="822" t="s">
        <v>20547</v>
      </c>
    </row>
    <row r="3092" spans="1:12" x14ac:dyDescent="0.25">
      <c r="A3092" s="822" t="s">
        <v>13220</v>
      </c>
      <c r="B3092" s="824" t="s">
        <v>13086</v>
      </c>
      <c r="C3092" s="820" t="b">
        <v>1</v>
      </c>
      <c r="D3092" s="820" t="b">
        <v>1</v>
      </c>
      <c r="E3092" s="820" t="b">
        <v>0</v>
      </c>
      <c r="F3092" s="820" t="b">
        <v>0</v>
      </c>
      <c r="G3092" s="820" t="b">
        <v>0</v>
      </c>
      <c r="H3092" s="820" t="b">
        <v>0</v>
      </c>
      <c r="I3092" s="820">
        <v>1</v>
      </c>
      <c r="J3092" s="820">
        <v>10</v>
      </c>
      <c r="K3092" s="820" t="s">
        <v>8454</v>
      </c>
      <c r="L3092" s="822" t="s">
        <v>20548</v>
      </c>
    </row>
    <row r="3093" spans="1:12" x14ac:dyDescent="0.25">
      <c r="A3093" s="822" t="s">
        <v>13221</v>
      </c>
      <c r="B3093" s="824" t="s">
        <v>13088</v>
      </c>
      <c r="C3093" s="820" t="b">
        <v>1</v>
      </c>
      <c r="D3093" s="820" t="b">
        <v>1</v>
      </c>
      <c r="E3093" s="820" t="b">
        <v>0</v>
      </c>
      <c r="F3093" s="820" t="b">
        <v>0</v>
      </c>
      <c r="G3093" s="820" t="b">
        <v>0</v>
      </c>
      <c r="H3093" s="820" t="b">
        <v>0</v>
      </c>
      <c r="I3093" s="820">
        <v>1</v>
      </c>
      <c r="J3093" s="820">
        <v>5</v>
      </c>
      <c r="K3093" s="820" t="s">
        <v>8454</v>
      </c>
      <c r="L3093" s="822" t="s">
        <v>20549</v>
      </c>
    </row>
    <row r="3094" spans="1:12" x14ac:dyDescent="0.25">
      <c r="A3094" s="822" t="s">
        <v>13222</v>
      </c>
      <c r="B3094" s="824" t="s">
        <v>13090</v>
      </c>
      <c r="C3094" s="820" t="b">
        <v>1</v>
      </c>
      <c r="D3094" s="820" t="b">
        <v>1</v>
      </c>
      <c r="E3094" s="820" t="b">
        <v>0</v>
      </c>
      <c r="F3094" s="820" t="b">
        <v>0</v>
      </c>
      <c r="G3094" s="820" t="b">
        <v>0</v>
      </c>
      <c r="H3094" s="820" t="b">
        <v>0</v>
      </c>
      <c r="I3094" s="820">
        <v>1</v>
      </c>
      <c r="J3094" s="820">
        <v>5</v>
      </c>
      <c r="K3094" s="820" t="s">
        <v>8454</v>
      </c>
      <c r="L3094" s="822" t="s">
        <v>20550</v>
      </c>
    </row>
    <row r="3095" spans="1:12" x14ac:dyDescent="0.25">
      <c r="A3095" s="822" t="s">
        <v>13223</v>
      </c>
      <c r="B3095" s="824" t="s">
        <v>13092</v>
      </c>
      <c r="C3095" s="820" t="b">
        <v>1</v>
      </c>
      <c r="D3095" s="820" t="b">
        <v>1</v>
      </c>
      <c r="E3095" s="820" t="b">
        <v>0</v>
      </c>
      <c r="F3095" s="820" t="b">
        <v>0</v>
      </c>
      <c r="G3095" s="820" t="b">
        <v>0</v>
      </c>
      <c r="H3095" s="820" t="b">
        <v>0</v>
      </c>
      <c r="I3095" s="820">
        <v>1</v>
      </c>
      <c r="J3095" s="820">
        <v>2</v>
      </c>
      <c r="K3095" s="820" t="s">
        <v>8454</v>
      </c>
      <c r="L3095" s="822" t="s">
        <v>20551</v>
      </c>
    </row>
    <row r="3096" spans="1:12" x14ac:dyDescent="0.25">
      <c r="A3096" s="822" t="s">
        <v>13224</v>
      </c>
      <c r="B3096" s="824" t="s">
        <v>13094</v>
      </c>
      <c r="C3096" s="820" t="b">
        <v>1</v>
      </c>
      <c r="D3096" s="820" t="b">
        <v>1</v>
      </c>
      <c r="E3096" s="820" t="b">
        <v>0</v>
      </c>
      <c r="F3096" s="820" t="b">
        <v>0</v>
      </c>
      <c r="G3096" s="820" t="b">
        <v>0</v>
      </c>
      <c r="H3096" s="820" t="b">
        <v>0</v>
      </c>
      <c r="I3096" s="820">
        <v>1</v>
      </c>
      <c r="J3096" s="820">
        <v>2</v>
      </c>
      <c r="K3096" s="820" t="s">
        <v>8454</v>
      </c>
      <c r="L3096" s="822" t="s">
        <v>20552</v>
      </c>
    </row>
    <row r="3097" spans="1:12" x14ac:dyDescent="0.25">
      <c r="A3097" s="822" t="s">
        <v>13225</v>
      </c>
      <c r="B3097" s="824" t="s">
        <v>13096</v>
      </c>
      <c r="C3097" s="820" t="b">
        <v>1</v>
      </c>
      <c r="D3097" s="820" t="b">
        <v>1</v>
      </c>
      <c r="E3097" s="820" t="b">
        <v>0</v>
      </c>
      <c r="F3097" s="820" t="b">
        <v>0</v>
      </c>
      <c r="G3097" s="820" t="b">
        <v>0</v>
      </c>
      <c r="H3097" s="820" t="b">
        <v>0</v>
      </c>
      <c r="I3097" s="820">
        <v>1</v>
      </c>
      <c r="J3097" s="820">
        <v>10</v>
      </c>
      <c r="K3097" s="820" t="s">
        <v>8454</v>
      </c>
      <c r="L3097" s="822" t="s">
        <v>20553</v>
      </c>
    </row>
    <row r="3098" spans="1:12" x14ac:dyDescent="0.25">
      <c r="A3098" s="822" t="s">
        <v>13226</v>
      </c>
      <c r="B3098" s="824" t="s">
        <v>13098</v>
      </c>
      <c r="C3098" s="820" t="b">
        <v>1</v>
      </c>
      <c r="D3098" s="820" t="b">
        <v>1</v>
      </c>
      <c r="E3098" s="820" t="b">
        <v>0</v>
      </c>
      <c r="F3098" s="820" t="b">
        <v>0</v>
      </c>
      <c r="G3098" s="820" t="b">
        <v>0</v>
      </c>
      <c r="H3098" s="820" t="b">
        <v>0</v>
      </c>
      <c r="I3098" s="820">
        <v>1</v>
      </c>
      <c r="J3098" s="820">
        <v>10</v>
      </c>
      <c r="K3098" s="820" t="s">
        <v>8454</v>
      </c>
      <c r="L3098" s="822" t="s">
        <v>20554</v>
      </c>
    </row>
    <row r="3099" spans="1:12" x14ac:dyDescent="0.25">
      <c r="A3099" s="822" t="s">
        <v>13227</v>
      </c>
      <c r="B3099" s="824" t="s">
        <v>13228</v>
      </c>
      <c r="C3099" s="820" t="b">
        <v>1</v>
      </c>
      <c r="D3099" s="820" t="b">
        <v>1</v>
      </c>
      <c r="E3099" s="820" t="b">
        <v>0</v>
      </c>
      <c r="F3099" s="820" t="b">
        <v>0</v>
      </c>
      <c r="G3099" s="820" t="b">
        <v>0</v>
      </c>
      <c r="H3099" s="820" t="b">
        <v>0</v>
      </c>
      <c r="I3099" s="820">
        <v>1</v>
      </c>
      <c r="J3099" s="820">
        <v>6</v>
      </c>
      <c r="K3099" s="820" t="s">
        <v>8454</v>
      </c>
      <c r="L3099" s="822" t="s">
        <v>20594</v>
      </c>
    </row>
    <row r="3100" spans="1:12" x14ac:dyDescent="0.25">
      <c r="A3100" s="822" t="s">
        <v>13229</v>
      </c>
      <c r="B3100" s="824" t="s">
        <v>13230</v>
      </c>
      <c r="C3100" s="820" t="b">
        <v>1</v>
      </c>
      <c r="D3100" s="820" t="b">
        <v>1</v>
      </c>
      <c r="E3100" s="820" t="b">
        <v>0</v>
      </c>
      <c r="F3100" s="820" t="b">
        <v>0</v>
      </c>
      <c r="G3100" s="820" t="b">
        <v>0</v>
      </c>
      <c r="H3100" s="820" t="b">
        <v>0</v>
      </c>
      <c r="I3100" s="820">
        <v>1</v>
      </c>
      <c r="J3100" s="820">
        <v>4</v>
      </c>
      <c r="K3100" s="820" t="s">
        <v>8454</v>
      </c>
      <c r="L3100" s="822" t="s">
        <v>20595</v>
      </c>
    </row>
    <row r="3101" spans="1:12" x14ac:dyDescent="0.25">
      <c r="A3101" s="822" t="s">
        <v>13231</v>
      </c>
      <c r="B3101" s="824" t="s">
        <v>13232</v>
      </c>
      <c r="C3101" s="820" t="b">
        <v>1</v>
      </c>
      <c r="D3101" s="820" t="b">
        <v>1</v>
      </c>
      <c r="E3101" s="820" t="b">
        <v>0</v>
      </c>
      <c r="F3101" s="820" t="b">
        <v>0</v>
      </c>
      <c r="G3101" s="820" t="b">
        <v>0</v>
      </c>
      <c r="H3101" s="820" t="b">
        <v>0</v>
      </c>
      <c r="I3101" s="820">
        <v>1</v>
      </c>
      <c r="J3101" s="820">
        <v>1</v>
      </c>
      <c r="K3101" s="820" t="s">
        <v>8454</v>
      </c>
      <c r="L3101" s="822" t="s">
        <v>20596</v>
      </c>
    </row>
    <row r="3102" spans="1:12" x14ac:dyDescent="0.25">
      <c r="A3102" s="822" t="s">
        <v>13233</v>
      </c>
      <c r="B3102" s="824" t="s">
        <v>13084</v>
      </c>
      <c r="C3102" s="820" t="b">
        <v>1</v>
      </c>
      <c r="D3102" s="820" t="b">
        <v>1</v>
      </c>
      <c r="E3102" s="820" t="b">
        <v>0</v>
      </c>
      <c r="F3102" s="820" t="b">
        <v>0</v>
      </c>
      <c r="G3102" s="820" t="b">
        <v>0</v>
      </c>
      <c r="H3102" s="820" t="b">
        <v>0</v>
      </c>
      <c r="I3102" s="820">
        <v>1</v>
      </c>
      <c r="J3102" s="820">
        <v>1</v>
      </c>
      <c r="K3102" s="820" t="s">
        <v>8454</v>
      </c>
      <c r="L3102" s="822" t="s">
        <v>20547</v>
      </c>
    </row>
    <row r="3103" spans="1:12" x14ac:dyDescent="0.25">
      <c r="A3103" s="822" t="s">
        <v>13234</v>
      </c>
      <c r="B3103" s="824" t="s">
        <v>13107</v>
      </c>
      <c r="C3103" s="820" t="b">
        <v>1</v>
      </c>
      <c r="D3103" s="820" t="b">
        <v>1</v>
      </c>
      <c r="E3103" s="820" t="b">
        <v>0</v>
      </c>
      <c r="F3103" s="820" t="b">
        <v>0</v>
      </c>
      <c r="G3103" s="820" t="b">
        <v>0</v>
      </c>
      <c r="H3103" s="820" t="b">
        <v>0</v>
      </c>
      <c r="I3103" s="820">
        <v>1</v>
      </c>
      <c r="J3103" s="820">
        <v>4</v>
      </c>
      <c r="K3103" s="820" t="s">
        <v>8454</v>
      </c>
      <c r="L3103" s="822" t="s">
        <v>20558</v>
      </c>
    </row>
    <row r="3104" spans="1:12" x14ac:dyDescent="0.25">
      <c r="A3104" s="822" t="s">
        <v>13235</v>
      </c>
      <c r="B3104" s="824" t="s">
        <v>13109</v>
      </c>
      <c r="C3104" s="820" t="b">
        <v>1</v>
      </c>
      <c r="D3104" s="820" t="b">
        <v>1</v>
      </c>
      <c r="E3104" s="820" t="b">
        <v>0</v>
      </c>
      <c r="F3104" s="820" t="b">
        <v>0</v>
      </c>
      <c r="G3104" s="820" t="b">
        <v>0</v>
      </c>
      <c r="H3104" s="820" t="b">
        <v>0</v>
      </c>
      <c r="I3104" s="820">
        <v>1</v>
      </c>
      <c r="J3104" s="820">
        <v>2</v>
      </c>
      <c r="K3104" s="820" t="s">
        <v>8454</v>
      </c>
      <c r="L3104" s="822" t="s">
        <v>20559</v>
      </c>
    </row>
    <row r="3105" spans="1:12" x14ac:dyDescent="0.25">
      <c r="A3105" s="822" t="s">
        <v>13236</v>
      </c>
      <c r="B3105" s="824" t="s">
        <v>13111</v>
      </c>
      <c r="C3105" s="820" t="b">
        <v>1</v>
      </c>
      <c r="D3105" s="820" t="b">
        <v>1</v>
      </c>
      <c r="E3105" s="820" t="b">
        <v>0</v>
      </c>
      <c r="F3105" s="820" t="b">
        <v>0</v>
      </c>
      <c r="G3105" s="820" t="b">
        <v>0</v>
      </c>
      <c r="H3105" s="820" t="b">
        <v>0</v>
      </c>
      <c r="I3105" s="820">
        <v>1</v>
      </c>
      <c r="J3105" s="820">
        <v>2</v>
      </c>
      <c r="K3105" s="820" t="s">
        <v>8454</v>
      </c>
      <c r="L3105" s="822" t="s">
        <v>20560</v>
      </c>
    </row>
    <row r="3106" spans="1:12" x14ac:dyDescent="0.25">
      <c r="A3106" s="822" t="s">
        <v>13237</v>
      </c>
      <c r="B3106" s="824" t="s">
        <v>13113</v>
      </c>
      <c r="C3106" s="820" t="b">
        <v>1</v>
      </c>
      <c r="D3106" s="820" t="b">
        <v>1</v>
      </c>
      <c r="E3106" s="820" t="b">
        <v>0</v>
      </c>
      <c r="F3106" s="820" t="b">
        <v>0</v>
      </c>
      <c r="G3106" s="820" t="b">
        <v>0</v>
      </c>
      <c r="H3106" s="820" t="b">
        <v>0</v>
      </c>
      <c r="I3106" s="820">
        <v>1</v>
      </c>
      <c r="J3106" s="820">
        <v>2</v>
      </c>
      <c r="K3106" s="820" t="s">
        <v>8454</v>
      </c>
      <c r="L3106" s="822" t="s">
        <v>20561</v>
      </c>
    </row>
    <row r="3107" spans="1:12" x14ac:dyDescent="0.25">
      <c r="A3107" s="822" t="s">
        <v>13238</v>
      </c>
      <c r="B3107" s="824" t="s">
        <v>13115</v>
      </c>
      <c r="C3107" s="820" t="b">
        <v>1</v>
      </c>
      <c r="D3107" s="820" t="b">
        <v>1</v>
      </c>
      <c r="E3107" s="820" t="b">
        <v>0</v>
      </c>
      <c r="F3107" s="820" t="b">
        <v>0</v>
      </c>
      <c r="G3107" s="820" t="b">
        <v>0</v>
      </c>
      <c r="H3107" s="820" t="b">
        <v>0</v>
      </c>
      <c r="I3107" s="820">
        <v>1</v>
      </c>
      <c r="J3107" s="820">
        <v>2</v>
      </c>
      <c r="K3107" s="820" t="s">
        <v>8454</v>
      </c>
      <c r="L3107" s="822" t="s">
        <v>20562</v>
      </c>
    </row>
    <row r="3108" spans="1:12" x14ac:dyDescent="0.25">
      <c r="A3108" s="822" t="s">
        <v>13239</v>
      </c>
      <c r="B3108" s="824" t="s">
        <v>13117</v>
      </c>
      <c r="C3108" s="820" t="b">
        <v>1</v>
      </c>
      <c r="D3108" s="820" t="b">
        <v>1</v>
      </c>
      <c r="E3108" s="820" t="b">
        <v>0</v>
      </c>
      <c r="F3108" s="820" t="b">
        <v>0</v>
      </c>
      <c r="G3108" s="820" t="b">
        <v>0</v>
      </c>
      <c r="H3108" s="820" t="b">
        <v>0</v>
      </c>
      <c r="I3108" s="820">
        <v>1</v>
      </c>
      <c r="J3108" s="820">
        <v>10</v>
      </c>
      <c r="K3108" s="820" t="s">
        <v>8454</v>
      </c>
      <c r="L3108" s="822" t="s">
        <v>20563</v>
      </c>
    </row>
    <row r="3109" spans="1:12" x14ac:dyDescent="0.25">
      <c r="A3109" s="822" t="s">
        <v>13240</v>
      </c>
      <c r="B3109" s="824" t="s">
        <v>13119</v>
      </c>
      <c r="C3109" s="820" t="b">
        <v>1</v>
      </c>
      <c r="D3109" s="820" t="b">
        <v>1</v>
      </c>
      <c r="E3109" s="820" t="b">
        <v>0</v>
      </c>
      <c r="F3109" s="820" t="b">
        <v>0</v>
      </c>
      <c r="G3109" s="820" t="b">
        <v>0</v>
      </c>
      <c r="H3109" s="820" t="b">
        <v>0</v>
      </c>
      <c r="I3109" s="820">
        <v>1</v>
      </c>
      <c r="J3109" s="820">
        <v>4</v>
      </c>
      <c r="K3109" s="820" t="s">
        <v>8454</v>
      </c>
      <c r="L3109" s="822" t="s">
        <v>20564</v>
      </c>
    </row>
    <row r="3110" spans="1:12" x14ac:dyDescent="0.25">
      <c r="A3110" s="822" t="s">
        <v>13241</v>
      </c>
      <c r="B3110" s="824" t="s">
        <v>13242</v>
      </c>
      <c r="C3110" s="820" t="b">
        <v>1</v>
      </c>
      <c r="D3110" s="820" t="b">
        <v>1</v>
      </c>
      <c r="E3110" s="820" t="b">
        <v>0</v>
      </c>
      <c r="F3110" s="820" t="b">
        <v>0</v>
      </c>
      <c r="G3110" s="820" t="b">
        <v>0</v>
      </c>
      <c r="H3110" s="820" t="b">
        <v>0</v>
      </c>
      <c r="I3110" s="820">
        <v>1</v>
      </c>
      <c r="J3110" s="820">
        <v>6</v>
      </c>
      <c r="K3110" s="820" t="s">
        <v>8454</v>
      </c>
      <c r="L3110" s="822" t="s">
        <v>20597</v>
      </c>
    </row>
    <row r="3111" spans="1:12" x14ac:dyDescent="0.25">
      <c r="A3111" s="822" t="s">
        <v>13243</v>
      </c>
      <c r="B3111" s="824" t="s">
        <v>13244</v>
      </c>
      <c r="C3111" s="820" t="b">
        <v>1</v>
      </c>
      <c r="D3111" s="820" t="b">
        <v>1</v>
      </c>
      <c r="E3111" s="820" t="b">
        <v>0</v>
      </c>
      <c r="F3111" s="820" t="b">
        <v>0</v>
      </c>
      <c r="G3111" s="820" t="b">
        <v>0</v>
      </c>
      <c r="H3111" s="820" t="b">
        <v>0</v>
      </c>
      <c r="I3111" s="820">
        <v>1</v>
      </c>
      <c r="J3111" s="820">
        <v>4</v>
      </c>
      <c r="K3111" s="820" t="s">
        <v>8454</v>
      </c>
      <c r="L3111" s="822" t="s">
        <v>20598</v>
      </c>
    </row>
    <row r="3112" spans="1:12" x14ac:dyDescent="0.25">
      <c r="A3112" s="822" t="s">
        <v>13245</v>
      </c>
      <c r="B3112" s="824" t="s">
        <v>13246</v>
      </c>
      <c r="C3112" s="820" t="b">
        <v>1</v>
      </c>
      <c r="D3112" s="820" t="b">
        <v>1</v>
      </c>
      <c r="E3112" s="820" t="b">
        <v>0</v>
      </c>
      <c r="F3112" s="820" t="b">
        <v>0</v>
      </c>
      <c r="G3112" s="820" t="b">
        <v>0</v>
      </c>
      <c r="H3112" s="820" t="b">
        <v>0</v>
      </c>
      <c r="I3112" s="820">
        <v>1</v>
      </c>
      <c r="J3112" s="820">
        <v>1</v>
      </c>
      <c r="K3112" s="820" t="s">
        <v>8454</v>
      </c>
      <c r="L3112" s="822" t="s">
        <v>20599</v>
      </c>
    </row>
    <row r="3113" spans="1:12" x14ac:dyDescent="0.25">
      <c r="A3113" s="822" t="s">
        <v>13247</v>
      </c>
      <c r="B3113" s="824" t="s">
        <v>13127</v>
      </c>
      <c r="C3113" s="820" t="b">
        <v>1</v>
      </c>
      <c r="D3113" s="820" t="b">
        <v>1</v>
      </c>
      <c r="E3113" s="820" t="b">
        <v>0</v>
      </c>
      <c r="F3113" s="820" t="b">
        <v>0</v>
      </c>
      <c r="G3113" s="820" t="b">
        <v>0</v>
      </c>
      <c r="H3113" s="820" t="b">
        <v>0</v>
      </c>
      <c r="I3113" s="820">
        <v>1</v>
      </c>
      <c r="J3113" s="820">
        <v>1</v>
      </c>
      <c r="K3113" s="820" t="s">
        <v>8454</v>
      </c>
      <c r="L3113" s="822" t="s">
        <v>20568</v>
      </c>
    </row>
    <row r="3114" spans="1:12" x14ac:dyDescent="0.25">
      <c r="A3114" s="822" t="s">
        <v>13248</v>
      </c>
      <c r="B3114" s="824" t="s">
        <v>13129</v>
      </c>
      <c r="C3114" s="820" t="b">
        <v>1</v>
      </c>
      <c r="D3114" s="820" t="b">
        <v>1</v>
      </c>
      <c r="E3114" s="820" t="b">
        <v>0</v>
      </c>
      <c r="F3114" s="820" t="b">
        <v>0</v>
      </c>
      <c r="G3114" s="820" t="b">
        <v>0</v>
      </c>
      <c r="H3114" s="820" t="b">
        <v>0</v>
      </c>
      <c r="I3114" s="820">
        <v>1</v>
      </c>
      <c r="J3114" s="820">
        <v>5</v>
      </c>
      <c r="K3114" s="820" t="s">
        <v>8454</v>
      </c>
      <c r="L3114" s="822" t="s">
        <v>20569</v>
      </c>
    </row>
    <row r="3115" spans="1:12" x14ac:dyDescent="0.25">
      <c r="A3115" s="822" t="s">
        <v>13249</v>
      </c>
      <c r="B3115" s="824" t="s">
        <v>13131</v>
      </c>
      <c r="C3115" s="820" t="b">
        <v>1</v>
      </c>
      <c r="D3115" s="820" t="b">
        <v>1</v>
      </c>
      <c r="E3115" s="820" t="b">
        <v>0</v>
      </c>
      <c r="F3115" s="820" t="b">
        <v>0</v>
      </c>
      <c r="G3115" s="820" t="b">
        <v>0</v>
      </c>
      <c r="H3115" s="820" t="b">
        <v>0</v>
      </c>
      <c r="I3115" s="820">
        <v>1</v>
      </c>
      <c r="J3115" s="820">
        <v>5</v>
      </c>
      <c r="K3115" s="820" t="s">
        <v>8454</v>
      </c>
      <c r="L3115" s="822" t="s">
        <v>20570</v>
      </c>
    </row>
    <row r="3116" spans="1:12" x14ac:dyDescent="0.25">
      <c r="A3116" s="822" t="s">
        <v>13250</v>
      </c>
      <c r="B3116" s="824" t="s">
        <v>13133</v>
      </c>
      <c r="C3116" s="820" t="b">
        <v>1</v>
      </c>
      <c r="D3116" s="820" t="b">
        <v>1</v>
      </c>
      <c r="E3116" s="820" t="b">
        <v>0</v>
      </c>
      <c r="F3116" s="820" t="b">
        <v>0</v>
      </c>
      <c r="G3116" s="820" t="b">
        <v>0</v>
      </c>
      <c r="H3116" s="820" t="b">
        <v>0</v>
      </c>
      <c r="I3116" s="820">
        <v>1</v>
      </c>
      <c r="J3116" s="820">
        <v>5</v>
      </c>
      <c r="K3116" s="820" t="s">
        <v>8454</v>
      </c>
      <c r="L3116" s="822" t="s">
        <v>20571</v>
      </c>
    </row>
    <row r="3117" spans="1:12" x14ac:dyDescent="0.25">
      <c r="A3117" s="822" t="s">
        <v>13251</v>
      </c>
      <c r="B3117" s="824" t="s">
        <v>13135</v>
      </c>
      <c r="C3117" s="820" t="b">
        <v>1</v>
      </c>
      <c r="D3117" s="820" t="b">
        <v>1</v>
      </c>
      <c r="E3117" s="820" t="b">
        <v>0</v>
      </c>
      <c r="F3117" s="820" t="b">
        <v>0</v>
      </c>
      <c r="G3117" s="820" t="b">
        <v>0</v>
      </c>
      <c r="H3117" s="820" t="b">
        <v>0</v>
      </c>
      <c r="I3117" s="820">
        <v>1</v>
      </c>
      <c r="J3117" s="820">
        <v>1</v>
      </c>
      <c r="K3117" s="820" t="s">
        <v>8454</v>
      </c>
      <c r="L3117" s="822" t="s">
        <v>20572</v>
      </c>
    </row>
    <row r="3118" spans="1:12" x14ac:dyDescent="0.25">
      <c r="A3118" s="822" t="s">
        <v>13252</v>
      </c>
      <c r="B3118" s="824" t="s">
        <v>13137</v>
      </c>
      <c r="C3118" s="820" t="b">
        <v>1</v>
      </c>
      <c r="D3118" s="820" t="b">
        <v>1</v>
      </c>
      <c r="E3118" s="820" t="b">
        <v>0</v>
      </c>
      <c r="F3118" s="820" t="b">
        <v>0</v>
      </c>
      <c r="G3118" s="820" t="b">
        <v>0</v>
      </c>
      <c r="H3118" s="820" t="b">
        <v>0</v>
      </c>
      <c r="I3118" s="820">
        <v>1</v>
      </c>
      <c r="J3118" s="820">
        <v>1</v>
      </c>
      <c r="K3118" s="820" t="s">
        <v>8454</v>
      </c>
      <c r="L3118" s="822" t="s">
        <v>20573</v>
      </c>
    </row>
    <row r="3119" spans="1:12" x14ac:dyDescent="0.25">
      <c r="A3119" s="822" t="s">
        <v>13253</v>
      </c>
      <c r="B3119" s="824" t="s">
        <v>13139</v>
      </c>
      <c r="C3119" s="820" t="b">
        <v>1</v>
      </c>
      <c r="D3119" s="820" t="b">
        <v>1</v>
      </c>
      <c r="E3119" s="820" t="b">
        <v>0</v>
      </c>
      <c r="F3119" s="820" t="b">
        <v>0</v>
      </c>
      <c r="G3119" s="820" t="b">
        <v>0</v>
      </c>
      <c r="H3119" s="820" t="b">
        <v>0</v>
      </c>
      <c r="I3119" s="820">
        <v>1</v>
      </c>
      <c r="J3119" s="820">
        <v>10</v>
      </c>
      <c r="K3119" s="820" t="s">
        <v>8454</v>
      </c>
      <c r="L3119" s="822" t="s">
        <v>20574</v>
      </c>
    </row>
    <row r="3120" spans="1:12" x14ac:dyDescent="0.25">
      <c r="A3120" s="822" t="s">
        <v>13254</v>
      </c>
      <c r="B3120" s="824" t="s">
        <v>13255</v>
      </c>
      <c r="C3120" s="820" t="b">
        <v>1</v>
      </c>
      <c r="D3120" s="820" t="b">
        <v>1</v>
      </c>
      <c r="E3120" s="820" t="b">
        <v>0</v>
      </c>
      <c r="F3120" s="820" t="b">
        <v>0</v>
      </c>
      <c r="G3120" s="820" t="b">
        <v>0</v>
      </c>
      <c r="H3120" s="820" t="b">
        <v>0</v>
      </c>
      <c r="I3120" s="820">
        <v>1</v>
      </c>
      <c r="J3120" s="820">
        <v>4</v>
      </c>
      <c r="K3120" s="820" t="s">
        <v>8454</v>
      </c>
      <c r="L3120" s="822" t="s">
        <v>20600</v>
      </c>
    </row>
    <row r="3121" spans="1:12" x14ac:dyDescent="0.25">
      <c r="A3121" s="822" t="s">
        <v>13256</v>
      </c>
      <c r="B3121" s="824" t="s">
        <v>13257</v>
      </c>
      <c r="C3121" s="820" t="b">
        <v>1</v>
      </c>
      <c r="D3121" s="820" t="b">
        <v>1</v>
      </c>
      <c r="E3121" s="820" t="b">
        <v>0</v>
      </c>
      <c r="F3121" s="820" t="b">
        <v>0</v>
      </c>
      <c r="G3121" s="820" t="b">
        <v>0</v>
      </c>
      <c r="H3121" s="820" t="b">
        <v>0</v>
      </c>
      <c r="I3121" s="820">
        <v>1</v>
      </c>
      <c r="J3121" s="820">
        <v>4</v>
      </c>
      <c r="K3121" s="820" t="s">
        <v>8454</v>
      </c>
      <c r="L3121" s="822" t="s">
        <v>20601</v>
      </c>
    </row>
    <row r="3122" spans="1:12" x14ac:dyDescent="0.25">
      <c r="A3122" s="822" t="s">
        <v>13258</v>
      </c>
      <c r="B3122" s="824" t="s">
        <v>13127</v>
      </c>
      <c r="C3122" s="820" t="b">
        <v>1</v>
      </c>
      <c r="D3122" s="820" t="b">
        <v>1</v>
      </c>
      <c r="E3122" s="820" t="b">
        <v>0</v>
      </c>
      <c r="F3122" s="820" t="b">
        <v>0</v>
      </c>
      <c r="G3122" s="820" t="b">
        <v>0</v>
      </c>
      <c r="H3122" s="820" t="b">
        <v>0</v>
      </c>
      <c r="I3122" s="820">
        <v>1</v>
      </c>
      <c r="J3122" s="820">
        <v>1</v>
      </c>
      <c r="K3122" s="820" t="s">
        <v>8454</v>
      </c>
      <c r="L3122" s="822" t="s">
        <v>20568</v>
      </c>
    </row>
    <row r="3123" spans="1:12" x14ac:dyDescent="0.25">
      <c r="A3123" s="822" t="s">
        <v>13259</v>
      </c>
      <c r="B3123" s="824" t="s">
        <v>13260</v>
      </c>
      <c r="C3123" s="820" t="b">
        <v>1</v>
      </c>
      <c r="D3123" s="820" t="b">
        <v>1</v>
      </c>
      <c r="E3123" s="820" t="b">
        <v>0</v>
      </c>
      <c r="F3123" s="820" t="b">
        <v>0</v>
      </c>
      <c r="G3123" s="820" t="b">
        <v>0</v>
      </c>
      <c r="H3123" s="820" t="b">
        <v>0</v>
      </c>
      <c r="I3123" s="820">
        <v>1</v>
      </c>
      <c r="J3123" s="820">
        <v>1</v>
      </c>
      <c r="K3123" s="820" t="s">
        <v>8454</v>
      </c>
      <c r="L3123" s="822" t="s">
        <v>20602</v>
      </c>
    </row>
    <row r="3124" spans="1:12" x14ac:dyDescent="0.25">
      <c r="A3124" s="822" t="s">
        <v>13261</v>
      </c>
      <c r="B3124" s="824" t="s">
        <v>13262</v>
      </c>
      <c r="C3124" s="820" t="b">
        <v>1</v>
      </c>
      <c r="D3124" s="820" t="b">
        <v>1</v>
      </c>
      <c r="E3124" s="820" t="b">
        <v>0</v>
      </c>
      <c r="F3124" s="820" t="b">
        <v>0</v>
      </c>
      <c r="G3124" s="820" t="b">
        <v>0</v>
      </c>
      <c r="H3124" s="820" t="b">
        <v>0</v>
      </c>
      <c r="I3124" s="820">
        <v>1</v>
      </c>
      <c r="J3124" s="820">
        <v>1</v>
      </c>
      <c r="K3124" s="820" t="s">
        <v>8454</v>
      </c>
      <c r="L3124" s="822" t="s">
        <v>20603</v>
      </c>
    </row>
    <row r="3125" spans="1:12" x14ac:dyDescent="0.25">
      <c r="A3125" s="822" t="s">
        <v>13263</v>
      </c>
      <c r="B3125" s="824" t="s">
        <v>12976</v>
      </c>
      <c r="C3125" s="820" t="b">
        <v>1</v>
      </c>
      <c r="D3125" s="820" t="b">
        <v>1</v>
      </c>
      <c r="E3125" s="820" t="b">
        <v>0</v>
      </c>
      <c r="F3125" s="820" t="b">
        <v>0</v>
      </c>
      <c r="G3125" s="820" t="b">
        <v>0</v>
      </c>
      <c r="H3125" s="820" t="b">
        <v>0</v>
      </c>
      <c r="I3125" s="820">
        <v>1</v>
      </c>
      <c r="J3125" s="820">
        <v>1</v>
      </c>
      <c r="K3125" s="820" t="s">
        <v>8454</v>
      </c>
      <c r="L3125" s="822" t="s">
        <v>20494</v>
      </c>
    </row>
    <row r="3126" spans="1:12" x14ac:dyDescent="0.25">
      <c r="A3126" s="822" t="s">
        <v>13264</v>
      </c>
      <c r="B3126" s="824" t="s">
        <v>12978</v>
      </c>
      <c r="C3126" s="820" t="b">
        <v>1</v>
      </c>
      <c r="D3126" s="820" t="b">
        <v>1</v>
      </c>
      <c r="E3126" s="820" t="b">
        <v>0</v>
      </c>
      <c r="F3126" s="820" t="b">
        <v>0</v>
      </c>
      <c r="G3126" s="820" t="b">
        <v>0</v>
      </c>
      <c r="H3126" s="820" t="b">
        <v>0</v>
      </c>
      <c r="I3126" s="820">
        <v>1</v>
      </c>
      <c r="J3126" s="820">
        <v>77</v>
      </c>
      <c r="K3126" s="820" t="s">
        <v>8454</v>
      </c>
      <c r="L3126" s="822" t="s">
        <v>20495</v>
      </c>
    </row>
    <row r="3127" spans="1:12" x14ac:dyDescent="0.25">
      <c r="A3127" s="822" t="s">
        <v>13265</v>
      </c>
      <c r="B3127" s="824" t="s">
        <v>12980</v>
      </c>
      <c r="C3127" s="820" t="b">
        <v>1</v>
      </c>
      <c r="D3127" s="820" t="b">
        <v>1</v>
      </c>
      <c r="E3127" s="820" t="b">
        <v>0</v>
      </c>
      <c r="F3127" s="820" t="b">
        <v>0</v>
      </c>
      <c r="G3127" s="820" t="b">
        <v>0</v>
      </c>
      <c r="H3127" s="820" t="b">
        <v>0</v>
      </c>
      <c r="I3127" s="820">
        <v>1</v>
      </c>
      <c r="J3127" s="820">
        <v>11</v>
      </c>
      <c r="K3127" s="820" t="s">
        <v>8454</v>
      </c>
      <c r="L3127" s="822" t="s">
        <v>20496</v>
      </c>
    </row>
    <row r="3128" spans="1:12" x14ac:dyDescent="0.25">
      <c r="A3128" s="822" t="s">
        <v>13266</v>
      </c>
      <c r="B3128" s="824" t="s">
        <v>12982</v>
      </c>
      <c r="C3128" s="820" t="b">
        <v>1</v>
      </c>
      <c r="D3128" s="820" t="b">
        <v>1</v>
      </c>
      <c r="E3128" s="820" t="b">
        <v>0</v>
      </c>
      <c r="F3128" s="820" t="b">
        <v>0</v>
      </c>
      <c r="G3128" s="820" t="b">
        <v>0</v>
      </c>
      <c r="H3128" s="820" t="b">
        <v>0</v>
      </c>
      <c r="I3128" s="820">
        <v>1</v>
      </c>
      <c r="J3128" s="820">
        <v>11</v>
      </c>
      <c r="K3128" s="820" t="s">
        <v>8454</v>
      </c>
      <c r="L3128" s="822" t="s">
        <v>20497</v>
      </c>
    </row>
    <row r="3129" spans="1:12" x14ac:dyDescent="0.25">
      <c r="A3129" s="822" t="s">
        <v>13267</v>
      </c>
      <c r="B3129" s="824" t="s">
        <v>12984</v>
      </c>
      <c r="C3129" s="820" t="b">
        <v>1</v>
      </c>
      <c r="D3129" s="820" t="b">
        <v>1</v>
      </c>
      <c r="E3129" s="820" t="b">
        <v>0</v>
      </c>
      <c r="F3129" s="820" t="b">
        <v>0</v>
      </c>
      <c r="G3129" s="820" t="b">
        <v>0</v>
      </c>
      <c r="H3129" s="820" t="b">
        <v>0</v>
      </c>
      <c r="I3129" s="820">
        <v>1</v>
      </c>
      <c r="J3129" s="820">
        <v>14</v>
      </c>
      <c r="K3129" s="820" t="s">
        <v>8454</v>
      </c>
      <c r="L3129" s="822" t="s">
        <v>20498</v>
      </c>
    </row>
    <row r="3130" spans="1:12" x14ac:dyDescent="0.25">
      <c r="A3130" s="822" t="s">
        <v>13268</v>
      </c>
      <c r="B3130" s="824" t="s">
        <v>12986</v>
      </c>
      <c r="C3130" s="820" t="b">
        <v>1</v>
      </c>
      <c r="D3130" s="820" t="b">
        <v>1</v>
      </c>
      <c r="E3130" s="820" t="b">
        <v>0</v>
      </c>
      <c r="F3130" s="820" t="b">
        <v>0</v>
      </c>
      <c r="G3130" s="820" t="b">
        <v>0</v>
      </c>
      <c r="H3130" s="820" t="b">
        <v>0</v>
      </c>
      <c r="I3130" s="820">
        <v>1</v>
      </c>
      <c r="J3130" s="820">
        <v>7</v>
      </c>
      <c r="K3130" s="820" t="s">
        <v>8454</v>
      </c>
      <c r="L3130" s="822" t="s">
        <v>20499</v>
      </c>
    </row>
    <row r="3131" spans="1:12" x14ac:dyDescent="0.25">
      <c r="A3131" s="822" t="s">
        <v>13269</v>
      </c>
      <c r="B3131" s="824" t="s">
        <v>12988</v>
      </c>
      <c r="C3131" s="820" t="b">
        <v>1</v>
      </c>
      <c r="D3131" s="820" t="b">
        <v>1</v>
      </c>
      <c r="E3131" s="820" t="b">
        <v>0</v>
      </c>
      <c r="F3131" s="820" t="b">
        <v>0</v>
      </c>
      <c r="G3131" s="820" t="b">
        <v>0</v>
      </c>
      <c r="H3131" s="820" t="b">
        <v>0</v>
      </c>
      <c r="I3131" s="820">
        <v>1</v>
      </c>
      <c r="J3131" s="820">
        <v>49</v>
      </c>
      <c r="K3131" s="820" t="s">
        <v>8454</v>
      </c>
      <c r="L3131" s="822" t="s">
        <v>20500</v>
      </c>
    </row>
    <row r="3132" spans="1:12" x14ac:dyDescent="0.25">
      <c r="A3132" s="822" t="s">
        <v>13270</v>
      </c>
      <c r="B3132" s="824" t="s">
        <v>12990</v>
      </c>
      <c r="C3132" s="820" t="b">
        <v>1</v>
      </c>
      <c r="D3132" s="820" t="b">
        <v>1</v>
      </c>
      <c r="E3132" s="820" t="b">
        <v>0</v>
      </c>
      <c r="F3132" s="820" t="b">
        <v>0</v>
      </c>
      <c r="G3132" s="820" t="b">
        <v>0</v>
      </c>
      <c r="H3132" s="820" t="b">
        <v>0</v>
      </c>
      <c r="I3132" s="820">
        <v>1</v>
      </c>
      <c r="J3132" s="820">
        <v>22</v>
      </c>
      <c r="K3132" s="820" t="s">
        <v>8454</v>
      </c>
      <c r="L3132" s="822" t="s">
        <v>20501</v>
      </c>
    </row>
    <row r="3133" spans="1:12" x14ac:dyDescent="0.25">
      <c r="A3133" s="822" t="s">
        <v>13271</v>
      </c>
      <c r="B3133" s="824" t="s">
        <v>13272</v>
      </c>
      <c r="C3133" s="820" t="b">
        <v>1</v>
      </c>
      <c r="D3133" s="820" t="b">
        <v>1</v>
      </c>
      <c r="E3133" s="820" t="b">
        <v>0</v>
      </c>
      <c r="F3133" s="820" t="b">
        <v>0</v>
      </c>
      <c r="G3133" s="820" t="b">
        <v>0</v>
      </c>
      <c r="H3133" s="820" t="b">
        <v>0</v>
      </c>
      <c r="I3133" s="820">
        <v>1</v>
      </c>
      <c r="J3133" s="820">
        <v>6</v>
      </c>
      <c r="K3133" s="820" t="s">
        <v>8454</v>
      </c>
      <c r="L3133" s="822" t="s">
        <v>20604</v>
      </c>
    </row>
    <row r="3134" spans="1:12" x14ac:dyDescent="0.25">
      <c r="A3134" s="822" t="s">
        <v>13273</v>
      </c>
      <c r="B3134" s="824" t="s">
        <v>13274</v>
      </c>
      <c r="C3134" s="820" t="b">
        <v>1</v>
      </c>
      <c r="D3134" s="820" t="b">
        <v>1</v>
      </c>
      <c r="E3134" s="820" t="b">
        <v>0</v>
      </c>
      <c r="F3134" s="820" t="b">
        <v>0</v>
      </c>
      <c r="G3134" s="820" t="b">
        <v>0</v>
      </c>
      <c r="H3134" s="820" t="b">
        <v>0</v>
      </c>
      <c r="I3134" s="820">
        <v>1</v>
      </c>
      <c r="J3134" s="820">
        <v>8</v>
      </c>
      <c r="K3134" s="820" t="s">
        <v>8454</v>
      </c>
      <c r="L3134" s="822" t="s">
        <v>20605</v>
      </c>
    </row>
    <row r="3135" spans="1:12" x14ac:dyDescent="0.25">
      <c r="A3135" s="822" t="s">
        <v>13275</v>
      </c>
      <c r="B3135" s="824" t="s">
        <v>13276</v>
      </c>
      <c r="C3135" s="820" t="b">
        <v>1</v>
      </c>
      <c r="D3135" s="820" t="b">
        <v>1</v>
      </c>
      <c r="E3135" s="820" t="b">
        <v>0</v>
      </c>
      <c r="F3135" s="820" t="b">
        <v>0</v>
      </c>
      <c r="G3135" s="820" t="b">
        <v>0</v>
      </c>
      <c r="H3135" s="820" t="b">
        <v>0</v>
      </c>
      <c r="I3135" s="820">
        <v>1</v>
      </c>
      <c r="J3135" s="820">
        <v>1</v>
      </c>
      <c r="K3135" s="820" t="s">
        <v>8454</v>
      </c>
      <c r="L3135" s="822" t="s">
        <v>20606</v>
      </c>
    </row>
    <row r="3136" spans="1:12" x14ac:dyDescent="0.25">
      <c r="A3136" s="822" t="s">
        <v>13277</v>
      </c>
      <c r="B3136" s="824" t="s">
        <v>12998</v>
      </c>
      <c r="C3136" s="820" t="b">
        <v>1</v>
      </c>
      <c r="D3136" s="820" t="b">
        <v>1</v>
      </c>
      <c r="E3136" s="820" t="b">
        <v>0</v>
      </c>
      <c r="F3136" s="820" t="b">
        <v>0</v>
      </c>
      <c r="G3136" s="820" t="b">
        <v>0</v>
      </c>
      <c r="H3136" s="820" t="b">
        <v>0</v>
      </c>
      <c r="I3136" s="820">
        <v>1</v>
      </c>
      <c r="J3136" s="820">
        <v>1</v>
      </c>
      <c r="K3136" s="820" t="s">
        <v>8454</v>
      </c>
      <c r="L3136" s="822" t="s">
        <v>20505</v>
      </c>
    </row>
    <row r="3137" spans="1:12" x14ac:dyDescent="0.25">
      <c r="A3137" s="822" t="s">
        <v>13278</v>
      </c>
      <c r="B3137" s="824" t="s">
        <v>13000</v>
      </c>
      <c r="C3137" s="820" t="b">
        <v>1</v>
      </c>
      <c r="D3137" s="820" t="b">
        <v>1</v>
      </c>
      <c r="E3137" s="820" t="b">
        <v>0</v>
      </c>
      <c r="F3137" s="820" t="b">
        <v>0</v>
      </c>
      <c r="G3137" s="820" t="b">
        <v>0</v>
      </c>
      <c r="H3137" s="820" t="b">
        <v>0</v>
      </c>
      <c r="I3137" s="820">
        <v>1</v>
      </c>
      <c r="J3137" s="820">
        <v>1</v>
      </c>
      <c r="K3137" s="820" t="s">
        <v>8454</v>
      </c>
      <c r="L3137" s="822" t="s">
        <v>20506</v>
      </c>
    </row>
    <row r="3138" spans="1:12" x14ac:dyDescent="0.25">
      <c r="A3138" s="822" t="s">
        <v>13279</v>
      </c>
      <c r="B3138" s="824" t="s">
        <v>13002</v>
      </c>
      <c r="C3138" s="820" t="b">
        <v>1</v>
      </c>
      <c r="D3138" s="820" t="b">
        <v>1</v>
      </c>
      <c r="E3138" s="820" t="b">
        <v>0</v>
      </c>
      <c r="F3138" s="820" t="b">
        <v>0</v>
      </c>
      <c r="G3138" s="820" t="b">
        <v>0</v>
      </c>
      <c r="H3138" s="820" t="b">
        <v>0</v>
      </c>
      <c r="I3138" s="820">
        <v>1</v>
      </c>
      <c r="J3138" s="820">
        <v>1</v>
      </c>
      <c r="K3138" s="820" t="s">
        <v>8454</v>
      </c>
      <c r="L3138" s="822" t="s">
        <v>20507</v>
      </c>
    </row>
    <row r="3139" spans="1:12" x14ac:dyDescent="0.25">
      <c r="A3139" s="822" t="s">
        <v>13280</v>
      </c>
      <c r="B3139" s="824" t="s">
        <v>13004</v>
      </c>
      <c r="C3139" s="820" t="b">
        <v>1</v>
      </c>
      <c r="D3139" s="820" t="b">
        <v>1</v>
      </c>
      <c r="E3139" s="820" t="b">
        <v>0</v>
      </c>
      <c r="F3139" s="820" t="b">
        <v>0</v>
      </c>
      <c r="G3139" s="820" t="b">
        <v>0</v>
      </c>
      <c r="H3139" s="820" t="b">
        <v>0</v>
      </c>
      <c r="I3139" s="820">
        <v>1</v>
      </c>
      <c r="J3139" s="820">
        <v>1</v>
      </c>
      <c r="K3139" s="820" t="s">
        <v>8454</v>
      </c>
      <c r="L3139" s="822" t="s">
        <v>20508</v>
      </c>
    </row>
    <row r="3140" spans="1:12" x14ac:dyDescent="0.25">
      <c r="A3140" s="822" t="s">
        <v>13281</v>
      </c>
      <c r="B3140" s="824" t="s">
        <v>13006</v>
      </c>
      <c r="C3140" s="820" t="b">
        <v>1</v>
      </c>
      <c r="D3140" s="820" t="b">
        <v>1</v>
      </c>
      <c r="E3140" s="820" t="b">
        <v>0</v>
      </c>
      <c r="F3140" s="820" t="b">
        <v>0</v>
      </c>
      <c r="G3140" s="820" t="b">
        <v>0</v>
      </c>
      <c r="H3140" s="820" t="b">
        <v>0</v>
      </c>
      <c r="I3140" s="820">
        <v>1</v>
      </c>
      <c r="J3140" s="820">
        <v>1</v>
      </c>
      <c r="K3140" s="820" t="s">
        <v>8454</v>
      </c>
      <c r="L3140" s="822" t="s">
        <v>20509</v>
      </c>
    </row>
    <row r="3141" spans="1:12" x14ac:dyDescent="0.25">
      <c r="A3141" s="822" t="s">
        <v>13282</v>
      </c>
      <c r="B3141" s="824" t="s">
        <v>13008</v>
      </c>
      <c r="C3141" s="820" t="b">
        <v>1</v>
      </c>
      <c r="D3141" s="820" t="b">
        <v>1</v>
      </c>
      <c r="E3141" s="820" t="b">
        <v>0</v>
      </c>
      <c r="F3141" s="820" t="b">
        <v>0</v>
      </c>
      <c r="G3141" s="820" t="b">
        <v>0</v>
      </c>
      <c r="H3141" s="820" t="b">
        <v>0</v>
      </c>
      <c r="I3141" s="820">
        <v>1</v>
      </c>
      <c r="J3141" s="820">
        <v>1</v>
      </c>
      <c r="K3141" s="820" t="s">
        <v>8454</v>
      </c>
      <c r="L3141" s="822" t="s">
        <v>20510</v>
      </c>
    </row>
    <row r="3142" spans="1:12" x14ac:dyDescent="0.25">
      <c r="A3142" s="822" t="s">
        <v>13283</v>
      </c>
      <c r="B3142" s="824" t="s">
        <v>13010</v>
      </c>
      <c r="C3142" s="820" t="b">
        <v>1</v>
      </c>
      <c r="D3142" s="820" t="b">
        <v>1</v>
      </c>
      <c r="E3142" s="820" t="b">
        <v>0</v>
      </c>
      <c r="F3142" s="820" t="b">
        <v>0</v>
      </c>
      <c r="G3142" s="820" t="b">
        <v>0</v>
      </c>
      <c r="H3142" s="820" t="b">
        <v>0</v>
      </c>
      <c r="I3142" s="820">
        <v>1</v>
      </c>
      <c r="J3142" s="820">
        <v>1</v>
      </c>
      <c r="K3142" s="820" t="s">
        <v>8454</v>
      </c>
      <c r="L3142" s="822" t="s">
        <v>20511</v>
      </c>
    </row>
    <row r="3143" spans="1:12" x14ac:dyDescent="0.25">
      <c r="A3143" s="822" t="s">
        <v>13284</v>
      </c>
      <c r="B3143" s="824" t="s">
        <v>13012</v>
      </c>
      <c r="C3143" s="820" t="b">
        <v>1</v>
      </c>
      <c r="D3143" s="820" t="b">
        <v>1</v>
      </c>
      <c r="E3143" s="820" t="b">
        <v>0</v>
      </c>
      <c r="F3143" s="820" t="b">
        <v>0</v>
      </c>
      <c r="G3143" s="820" t="b">
        <v>0</v>
      </c>
      <c r="H3143" s="820" t="b">
        <v>0</v>
      </c>
      <c r="I3143" s="820">
        <v>1</v>
      </c>
      <c r="J3143" s="820">
        <v>4</v>
      </c>
      <c r="K3143" s="820" t="s">
        <v>8454</v>
      </c>
      <c r="L3143" s="822" t="s">
        <v>20512</v>
      </c>
    </row>
    <row r="3144" spans="1:12" x14ac:dyDescent="0.25">
      <c r="A3144" s="822" t="s">
        <v>13285</v>
      </c>
      <c r="B3144" s="824" t="s">
        <v>13286</v>
      </c>
      <c r="C3144" s="820" t="b">
        <v>1</v>
      </c>
      <c r="D3144" s="820" t="b">
        <v>1</v>
      </c>
      <c r="E3144" s="820" t="b">
        <v>0</v>
      </c>
      <c r="F3144" s="820" t="b">
        <v>0</v>
      </c>
      <c r="G3144" s="820" t="b">
        <v>0</v>
      </c>
      <c r="H3144" s="820" t="b">
        <v>0</v>
      </c>
      <c r="I3144" s="820">
        <v>1</v>
      </c>
      <c r="J3144" s="820">
        <v>5</v>
      </c>
      <c r="K3144" s="820" t="s">
        <v>8454</v>
      </c>
      <c r="L3144" s="822" t="s">
        <v>20607</v>
      </c>
    </row>
    <row r="3145" spans="1:12" x14ac:dyDescent="0.25">
      <c r="A3145" s="822" t="s">
        <v>13287</v>
      </c>
      <c r="B3145" s="824" t="s">
        <v>13288</v>
      </c>
      <c r="C3145" s="820" t="b">
        <v>1</v>
      </c>
      <c r="D3145" s="820" t="b">
        <v>1</v>
      </c>
      <c r="E3145" s="820" t="b">
        <v>0</v>
      </c>
      <c r="F3145" s="820" t="b">
        <v>0</v>
      </c>
      <c r="G3145" s="820" t="b">
        <v>0</v>
      </c>
      <c r="H3145" s="820" t="b">
        <v>0</v>
      </c>
      <c r="I3145" s="820">
        <v>1</v>
      </c>
      <c r="J3145" s="820">
        <v>8</v>
      </c>
      <c r="K3145" s="820" t="s">
        <v>8454</v>
      </c>
      <c r="L3145" s="822" t="s">
        <v>20608</v>
      </c>
    </row>
    <row r="3146" spans="1:12" x14ac:dyDescent="0.25">
      <c r="A3146" s="822" t="s">
        <v>13289</v>
      </c>
      <c r="B3146" s="824" t="s">
        <v>13290</v>
      </c>
      <c r="C3146" s="820" t="b">
        <v>1</v>
      </c>
      <c r="D3146" s="820" t="b">
        <v>1</v>
      </c>
      <c r="E3146" s="820" t="b">
        <v>0</v>
      </c>
      <c r="F3146" s="820" t="b">
        <v>0</v>
      </c>
      <c r="G3146" s="820" t="b">
        <v>0</v>
      </c>
      <c r="H3146" s="820" t="b">
        <v>0</v>
      </c>
      <c r="I3146" s="820">
        <v>1</v>
      </c>
      <c r="J3146" s="820">
        <v>1</v>
      </c>
      <c r="K3146" s="820" t="s">
        <v>8454</v>
      </c>
      <c r="L3146" s="822" t="s">
        <v>20609</v>
      </c>
    </row>
    <row r="3147" spans="1:12" x14ac:dyDescent="0.25">
      <c r="A3147" s="822" t="s">
        <v>13291</v>
      </c>
      <c r="B3147" s="824" t="s">
        <v>13020</v>
      </c>
      <c r="C3147" s="820" t="b">
        <v>1</v>
      </c>
      <c r="D3147" s="820" t="b">
        <v>1</v>
      </c>
      <c r="E3147" s="820" t="b">
        <v>0</v>
      </c>
      <c r="F3147" s="820" t="b">
        <v>0</v>
      </c>
      <c r="G3147" s="820" t="b">
        <v>0</v>
      </c>
      <c r="H3147" s="820" t="b">
        <v>0</v>
      </c>
      <c r="I3147" s="820">
        <v>1</v>
      </c>
      <c r="J3147" s="820">
        <v>1</v>
      </c>
      <c r="K3147" s="820" t="s">
        <v>8454</v>
      </c>
      <c r="L3147" s="822" t="s">
        <v>20516</v>
      </c>
    </row>
    <row r="3148" spans="1:12" x14ac:dyDescent="0.25">
      <c r="A3148" s="822" t="s">
        <v>13292</v>
      </c>
      <c r="B3148" s="824" t="s">
        <v>13022</v>
      </c>
      <c r="C3148" s="820" t="b">
        <v>1</v>
      </c>
      <c r="D3148" s="820" t="b">
        <v>1</v>
      </c>
      <c r="E3148" s="820" t="b">
        <v>0</v>
      </c>
      <c r="F3148" s="820" t="b">
        <v>0</v>
      </c>
      <c r="G3148" s="820" t="b">
        <v>0</v>
      </c>
      <c r="H3148" s="820" t="b">
        <v>0</v>
      </c>
      <c r="I3148" s="820">
        <v>1</v>
      </c>
      <c r="J3148" s="820">
        <v>35</v>
      </c>
      <c r="K3148" s="820" t="s">
        <v>8454</v>
      </c>
      <c r="L3148" s="822" t="s">
        <v>20517</v>
      </c>
    </row>
    <row r="3149" spans="1:12" x14ac:dyDescent="0.25">
      <c r="A3149" s="822" t="s">
        <v>13293</v>
      </c>
      <c r="B3149" s="824" t="s">
        <v>13024</v>
      </c>
      <c r="C3149" s="820" t="b">
        <v>1</v>
      </c>
      <c r="D3149" s="820" t="b">
        <v>1</v>
      </c>
      <c r="E3149" s="820" t="b">
        <v>0</v>
      </c>
      <c r="F3149" s="820" t="b">
        <v>0</v>
      </c>
      <c r="G3149" s="820" t="b">
        <v>0</v>
      </c>
      <c r="H3149" s="820" t="b">
        <v>0</v>
      </c>
      <c r="I3149" s="820">
        <v>1</v>
      </c>
      <c r="J3149" s="820">
        <v>5</v>
      </c>
      <c r="K3149" s="820" t="s">
        <v>8454</v>
      </c>
      <c r="L3149" s="822" t="s">
        <v>20518</v>
      </c>
    </row>
    <row r="3150" spans="1:12" x14ac:dyDescent="0.25">
      <c r="A3150" s="822" t="s">
        <v>13294</v>
      </c>
      <c r="B3150" s="824" t="s">
        <v>13026</v>
      </c>
      <c r="C3150" s="820" t="b">
        <v>1</v>
      </c>
      <c r="D3150" s="820" t="b">
        <v>1</v>
      </c>
      <c r="E3150" s="820" t="b">
        <v>0</v>
      </c>
      <c r="F3150" s="820" t="b">
        <v>0</v>
      </c>
      <c r="G3150" s="820" t="b">
        <v>0</v>
      </c>
      <c r="H3150" s="820" t="b">
        <v>0</v>
      </c>
      <c r="I3150" s="820">
        <v>1</v>
      </c>
      <c r="J3150" s="820">
        <v>5</v>
      </c>
      <c r="K3150" s="820" t="s">
        <v>8454</v>
      </c>
      <c r="L3150" s="822" t="s">
        <v>20519</v>
      </c>
    </row>
    <row r="3151" spans="1:12" x14ac:dyDescent="0.25">
      <c r="A3151" s="822" t="s">
        <v>13295</v>
      </c>
      <c r="B3151" s="824" t="s">
        <v>13028</v>
      </c>
      <c r="C3151" s="820" t="b">
        <v>1</v>
      </c>
      <c r="D3151" s="820" t="b">
        <v>1</v>
      </c>
      <c r="E3151" s="820" t="b">
        <v>0</v>
      </c>
      <c r="F3151" s="820" t="b">
        <v>0</v>
      </c>
      <c r="G3151" s="820" t="b">
        <v>0</v>
      </c>
      <c r="H3151" s="820" t="b">
        <v>0</v>
      </c>
      <c r="I3151" s="820">
        <v>1</v>
      </c>
      <c r="J3151" s="820">
        <v>14</v>
      </c>
      <c r="K3151" s="820" t="s">
        <v>8454</v>
      </c>
      <c r="L3151" s="822" t="s">
        <v>20520</v>
      </c>
    </row>
    <row r="3152" spans="1:12" x14ac:dyDescent="0.25">
      <c r="A3152" s="822" t="s">
        <v>13296</v>
      </c>
      <c r="B3152" s="824" t="s">
        <v>13030</v>
      </c>
      <c r="C3152" s="820" t="b">
        <v>1</v>
      </c>
      <c r="D3152" s="820" t="b">
        <v>1</v>
      </c>
      <c r="E3152" s="820" t="b">
        <v>0</v>
      </c>
      <c r="F3152" s="820" t="b">
        <v>0</v>
      </c>
      <c r="G3152" s="820" t="b">
        <v>0</v>
      </c>
      <c r="H3152" s="820" t="b">
        <v>0</v>
      </c>
      <c r="I3152" s="820">
        <v>1</v>
      </c>
      <c r="J3152" s="820">
        <v>7</v>
      </c>
      <c r="K3152" s="820" t="s">
        <v>8454</v>
      </c>
      <c r="L3152" s="822" t="s">
        <v>20521</v>
      </c>
    </row>
    <row r="3153" spans="1:12" x14ac:dyDescent="0.25">
      <c r="A3153" s="822" t="s">
        <v>13297</v>
      </c>
      <c r="B3153" s="824" t="s">
        <v>13032</v>
      </c>
      <c r="C3153" s="820" t="b">
        <v>1</v>
      </c>
      <c r="D3153" s="820" t="b">
        <v>1</v>
      </c>
      <c r="E3153" s="820" t="b">
        <v>0</v>
      </c>
      <c r="F3153" s="820" t="b">
        <v>0</v>
      </c>
      <c r="G3153" s="820" t="b">
        <v>0</v>
      </c>
      <c r="H3153" s="820" t="b">
        <v>0</v>
      </c>
      <c r="I3153" s="820">
        <v>1</v>
      </c>
      <c r="J3153" s="820">
        <v>42</v>
      </c>
      <c r="K3153" s="820" t="s">
        <v>8454</v>
      </c>
      <c r="L3153" s="822" t="s">
        <v>20522</v>
      </c>
    </row>
    <row r="3154" spans="1:12" x14ac:dyDescent="0.25">
      <c r="A3154" s="822" t="s">
        <v>13298</v>
      </c>
      <c r="B3154" s="824" t="s">
        <v>13034</v>
      </c>
      <c r="C3154" s="820" t="b">
        <v>1</v>
      </c>
      <c r="D3154" s="820" t="b">
        <v>1</v>
      </c>
      <c r="E3154" s="820" t="b">
        <v>0</v>
      </c>
      <c r="F3154" s="820" t="b">
        <v>0</v>
      </c>
      <c r="G3154" s="820" t="b">
        <v>0</v>
      </c>
      <c r="H3154" s="820" t="b">
        <v>0</v>
      </c>
      <c r="I3154" s="820">
        <v>1</v>
      </c>
      <c r="J3154" s="820">
        <v>5</v>
      </c>
      <c r="K3154" s="820" t="s">
        <v>8454</v>
      </c>
      <c r="L3154" s="822" t="s">
        <v>20523</v>
      </c>
    </row>
    <row r="3155" spans="1:12" x14ac:dyDescent="0.25">
      <c r="A3155" s="822" t="s">
        <v>13299</v>
      </c>
      <c r="B3155" s="824" t="s">
        <v>13300</v>
      </c>
      <c r="C3155" s="820" t="b">
        <v>1</v>
      </c>
      <c r="D3155" s="820" t="b">
        <v>1</v>
      </c>
      <c r="E3155" s="820" t="b">
        <v>0</v>
      </c>
      <c r="F3155" s="820" t="b">
        <v>0</v>
      </c>
      <c r="G3155" s="820" t="b">
        <v>0</v>
      </c>
      <c r="H3155" s="820" t="b">
        <v>0</v>
      </c>
      <c r="I3155" s="820">
        <v>1</v>
      </c>
      <c r="J3155" s="820">
        <v>6</v>
      </c>
      <c r="K3155" s="820" t="s">
        <v>8454</v>
      </c>
      <c r="L3155" s="822" t="s">
        <v>20610</v>
      </c>
    </row>
    <row r="3156" spans="1:12" x14ac:dyDescent="0.25">
      <c r="A3156" s="822" t="s">
        <v>13301</v>
      </c>
      <c r="B3156" s="824" t="s">
        <v>13302</v>
      </c>
      <c r="C3156" s="820" t="b">
        <v>1</v>
      </c>
      <c r="D3156" s="820" t="b">
        <v>1</v>
      </c>
      <c r="E3156" s="820" t="b">
        <v>0</v>
      </c>
      <c r="F3156" s="820" t="b">
        <v>0</v>
      </c>
      <c r="G3156" s="820" t="b">
        <v>0</v>
      </c>
      <c r="H3156" s="820" t="b">
        <v>0</v>
      </c>
      <c r="I3156" s="820">
        <v>1</v>
      </c>
      <c r="J3156" s="820">
        <v>8</v>
      </c>
      <c r="K3156" s="820" t="s">
        <v>8454</v>
      </c>
      <c r="L3156" s="822" t="s">
        <v>20611</v>
      </c>
    </row>
    <row r="3157" spans="1:12" x14ac:dyDescent="0.25">
      <c r="A3157" s="822" t="s">
        <v>13303</v>
      </c>
      <c r="B3157" s="824" t="s">
        <v>13304</v>
      </c>
      <c r="C3157" s="820" t="b">
        <v>1</v>
      </c>
      <c r="D3157" s="820" t="b">
        <v>1</v>
      </c>
      <c r="E3157" s="820" t="b">
        <v>0</v>
      </c>
      <c r="F3157" s="820" t="b">
        <v>0</v>
      </c>
      <c r="G3157" s="820" t="b">
        <v>0</v>
      </c>
      <c r="H3157" s="820" t="b">
        <v>0</v>
      </c>
      <c r="I3157" s="820">
        <v>1</v>
      </c>
      <c r="J3157" s="820">
        <v>1</v>
      </c>
      <c r="K3157" s="820" t="s">
        <v>8454</v>
      </c>
      <c r="L3157" s="822" t="s">
        <v>20612</v>
      </c>
    </row>
    <row r="3158" spans="1:12" x14ac:dyDescent="0.25">
      <c r="A3158" s="822" t="s">
        <v>13305</v>
      </c>
      <c r="B3158" s="824" t="s">
        <v>13020</v>
      </c>
      <c r="C3158" s="820" t="b">
        <v>1</v>
      </c>
      <c r="D3158" s="820" t="b">
        <v>1</v>
      </c>
      <c r="E3158" s="820" t="b">
        <v>0</v>
      </c>
      <c r="F3158" s="820" t="b">
        <v>0</v>
      </c>
      <c r="G3158" s="820" t="b">
        <v>0</v>
      </c>
      <c r="H3158" s="820" t="b">
        <v>0</v>
      </c>
      <c r="I3158" s="820">
        <v>1</v>
      </c>
      <c r="J3158" s="820">
        <v>1</v>
      </c>
      <c r="K3158" s="820" t="s">
        <v>8454</v>
      </c>
      <c r="L3158" s="822" t="s">
        <v>20516</v>
      </c>
    </row>
    <row r="3159" spans="1:12" x14ac:dyDescent="0.25">
      <c r="A3159" s="822" t="s">
        <v>13306</v>
      </c>
      <c r="B3159" s="824" t="s">
        <v>13043</v>
      </c>
      <c r="C3159" s="820" t="b">
        <v>1</v>
      </c>
      <c r="D3159" s="820" t="b">
        <v>1</v>
      </c>
      <c r="E3159" s="820" t="b">
        <v>0</v>
      </c>
      <c r="F3159" s="820" t="b">
        <v>0</v>
      </c>
      <c r="G3159" s="820" t="b">
        <v>0</v>
      </c>
      <c r="H3159" s="820" t="b">
        <v>0</v>
      </c>
      <c r="I3159" s="820">
        <v>1</v>
      </c>
      <c r="J3159" s="820">
        <v>2</v>
      </c>
      <c r="K3159" s="820" t="s">
        <v>8454</v>
      </c>
      <c r="L3159" s="822" t="s">
        <v>20527</v>
      </c>
    </row>
    <row r="3160" spans="1:12" x14ac:dyDescent="0.25">
      <c r="A3160" s="822" t="s">
        <v>13307</v>
      </c>
      <c r="B3160" s="824" t="s">
        <v>13045</v>
      </c>
      <c r="C3160" s="820" t="b">
        <v>1</v>
      </c>
      <c r="D3160" s="820" t="b">
        <v>1</v>
      </c>
      <c r="E3160" s="820" t="b">
        <v>0</v>
      </c>
      <c r="F3160" s="820" t="b">
        <v>0</v>
      </c>
      <c r="G3160" s="820" t="b">
        <v>0</v>
      </c>
      <c r="H3160" s="820" t="b">
        <v>0</v>
      </c>
      <c r="I3160" s="820">
        <v>1</v>
      </c>
      <c r="J3160" s="820">
        <v>2</v>
      </c>
      <c r="K3160" s="820" t="s">
        <v>8454</v>
      </c>
      <c r="L3160" s="822" t="s">
        <v>20528</v>
      </c>
    </row>
    <row r="3161" spans="1:12" x14ac:dyDescent="0.25">
      <c r="A3161" s="822" t="s">
        <v>13308</v>
      </c>
      <c r="B3161" s="824" t="s">
        <v>13047</v>
      </c>
      <c r="C3161" s="820" t="b">
        <v>1</v>
      </c>
      <c r="D3161" s="820" t="b">
        <v>1</v>
      </c>
      <c r="E3161" s="820" t="b">
        <v>0</v>
      </c>
      <c r="F3161" s="820" t="b">
        <v>0</v>
      </c>
      <c r="G3161" s="820" t="b">
        <v>0</v>
      </c>
      <c r="H3161" s="820" t="b">
        <v>0</v>
      </c>
      <c r="I3161" s="820">
        <v>1</v>
      </c>
      <c r="J3161" s="820">
        <v>2</v>
      </c>
      <c r="K3161" s="820" t="s">
        <v>8454</v>
      </c>
      <c r="L3161" s="822" t="s">
        <v>20529</v>
      </c>
    </row>
    <row r="3162" spans="1:12" x14ac:dyDescent="0.25">
      <c r="A3162" s="822" t="s">
        <v>13309</v>
      </c>
      <c r="B3162" s="824" t="s">
        <v>13049</v>
      </c>
      <c r="C3162" s="820" t="b">
        <v>1</v>
      </c>
      <c r="D3162" s="820" t="b">
        <v>1</v>
      </c>
      <c r="E3162" s="820" t="b">
        <v>0</v>
      </c>
      <c r="F3162" s="820" t="b">
        <v>0</v>
      </c>
      <c r="G3162" s="820" t="b">
        <v>0</v>
      </c>
      <c r="H3162" s="820" t="b">
        <v>0</v>
      </c>
      <c r="I3162" s="820">
        <v>1</v>
      </c>
      <c r="J3162" s="820">
        <v>1</v>
      </c>
      <c r="K3162" s="820" t="s">
        <v>8454</v>
      </c>
      <c r="L3162" s="822" t="s">
        <v>20530</v>
      </c>
    </row>
    <row r="3163" spans="1:12" x14ac:dyDescent="0.25">
      <c r="A3163" s="822" t="s">
        <v>13310</v>
      </c>
      <c r="B3163" s="824" t="s">
        <v>13051</v>
      </c>
      <c r="C3163" s="820" t="b">
        <v>1</v>
      </c>
      <c r="D3163" s="820" t="b">
        <v>1</v>
      </c>
      <c r="E3163" s="820" t="b">
        <v>0</v>
      </c>
      <c r="F3163" s="820" t="b">
        <v>0</v>
      </c>
      <c r="G3163" s="820" t="b">
        <v>0</v>
      </c>
      <c r="H3163" s="820" t="b">
        <v>0</v>
      </c>
      <c r="I3163" s="820">
        <v>1</v>
      </c>
      <c r="J3163" s="820">
        <v>1</v>
      </c>
      <c r="K3163" s="820" t="s">
        <v>8454</v>
      </c>
      <c r="L3163" s="822" t="s">
        <v>20531</v>
      </c>
    </row>
    <row r="3164" spans="1:12" x14ac:dyDescent="0.25">
      <c r="A3164" s="822" t="s">
        <v>13311</v>
      </c>
      <c r="B3164" s="824" t="s">
        <v>13053</v>
      </c>
      <c r="C3164" s="820" t="b">
        <v>1</v>
      </c>
      <c r="D3164" s="820" t="b">
        <v>1</v>
      </c>
      <c r="E3164" s="820" t="b">
        <v>0</v>
      </c>
      <c r="F3164" s="820" t="b">
        <v>0</v>
      </c>
      <c r="G3164" s="820" t="b">
        <v>0</v>
      </c>
      <c r="H3164" s="820" t="b">
        <v>0</v>
      </c>
      <c r="I3164" s="820">
        <v>1</v>
      </c>
      <c r="J3164" s="820">
        <v>1</v>
      </c>
      <c r="K3164" s="820" t="s">
        <v>8454</v>
      </c>
      <c r="L3164" s="822" t="s">
        <v>20532</v>
      </c>
    </row>
    <row r="3165" spans="1:12" x14ac:dyDescent="0.25">
      <c r="A3165" s="822" t="s">
        <v>13312</v>
      </c>
      <c r="B3165" s="824" t="s">
        <v>13055</v>
      </c>
      <c r="C3165" s="820" t="b">
        <v>1</v>
      </c>
      <c r="D3165" s="820" t="b">
        <v>1</v>
      </c>
      <c r="E3165" s="820" t="b">
        <v>0</v>
      </c>
      <c r="F3165" s="820" t="b">
        <v>0</v>
      </c>
      <c r="G3165" s="820" t="b">
        <v>0</v>
      </c>
      <c r="H3165" s="820" t="b">
        <v>0</v>
      </c>
      <c r="I3165" s="820">
        <v>1</v>
      </c>
      <c r="J3165" s="820">
        <v>12</v>
      </c>
      <c r="K3165" s="820" t="s">
        <v>8454</v>
      </c>
      <c r="L3165" s="822" t="s">
        <v>20533</v>
      </c>
    </row>
    <row r="3166" spans="1:12" x14ac:dyDescent="0.25">
      <c r="A3166" s="822" t="s">
        <v>13313</v>
      </c>
      <c r="B3166" s="824" t="s">
        <v>13314</v>
      </c>
      <c r="C3166" s="820" t="b">
        <v>1</v>
      </c>
      <c r="D3166" s="820" t="b">
        <v>1</v>
      </c>
      <c r="E3166" s="820" t="b">
        <v>0</v>
      </c>
      <c r="F3166" s="820" t="b">
        <v>0</v>
      </c>
      <c r="G3166" s="820" t="b">
        <v>0</v>
      </c>
      <c r="H3166" s="820" t="b">
        <v>0</v>
      </c>
      <c r="I3166" s="820">
        <v>1</v>
      </c>
      <c r="J3166" s="820">
        <v>5</v>
      </c>
      <c r="K3166" s="820" t="s">
        <v>8454</v>
      </c>
      <c r="L3166" s="822" t="s">
        <v>20613</v>
      </c>
    </row>
    <row r="3167" spans="1:12" x14ac:dyDescent="0.25">
      <c r="A3167" s="822" t="s">
        <v>13315</v>
      </c>
      <c r="B3167" s="824" t="s">
        <v>13316</v>
      </c>
      <c r="C3167" s="820" t="b">
        <v>1</v>
      </c>
      <c r="D3167" s="820" t="b">
        <v>1</v>
      </c>
      <c r="E3167" s="820" t="b">
        <v>0</v>
      </c>
      <c r="F3167" s="820" t="b">
        <v>0</v>
      </c>
      <c r="G3167" s="820" t="b">
        <v>0</v>
      </c>
      <c r="H3167" s="820" t="b">
        <v>0</v>
      </c>
      <c r="I3167" s="820">
        <v>1</v>
      </c>
      <c r="J3167" s="820">
        <v>8</v>
      </c>
      <c r="K3167" s="820" t="s">
        <v>8454</v>
      </c>
      <c r="L3167" s="822" t="s">
        <v>20614</v>
      </c>
    </row>
    <row r="3168" spans="1:12" x14ac:dyDescent="0.25">
      <c r="A3168" s="822" t="s">
        <v>13317</v>
      </c>
      <c r="B3168" s="824" t="s">
        <v>13318</v>
      </c>
      <c r="C3168" s="820" t="b">
        <v>1</v>
      </c>
      <c r="D3168" s="820" t="b">
        <v>1</v>
      </c>
      <c r="E3168" s="820" t="b">
        <v>0</v>
      </c>
      <c r="F3168" s="820" t="b">
        <v>0</v>
      </c>
      <c r="G3168" s="820" t="b">
        <v>0</v>
      </c>
      <c r="H3168" s="820" t="b">
        <v>0</v>
      </c>
      <c r="I3168" s="820">
        <v>1</v>
      </c>
      <c r="J3168" s="820">
        <v>1</v>
      </c>
      <c r="K3168" s="820" t="s">
        <v>8454</v>
      </c>
      <c r="L3168" s="822" t="s">
        <v>20615</v>
      </c>
    </row>
    <row r="3169" spans="1:12" x14ac:dyDescent="0.25">
      <c r="A3169" s="822" t="s">
        <v>13319</v>
      </c>
      <c r="B3169" s="824" t="s">
        <v>13020</v>
      </c>
      <c r="C3169" s="820" t="b">
        <v>1</v>
      </c>
      <c r="D3169" s="820" t="b">
        <v>1</v>
      </c>
      <c r="E3169" s="820" t="b">
        <v>0</v>
      </c>
      <c r="F3169" s="820" t="b">
        <v>0</v>
      </c>
      <c r="G3169" s="820" t="b">
        <v>0</v>
      </c>
      <c r="H3169" s="820" t="b">
        <v>0</v>
      </c>
      <c r="I3169" s="820">
        <v>1</v>
      </c>
      <c r="J3169" s="820">
        <v>1</v>
      </c>
      <c r="K3169" s="820" t="s">
        <v>8454</v>
      </c>
      <c r="L3169" s="822" t="s">
        <v>20516</v>
      </c>
    </row>
    <row r="3170" spans="1:12" x14ac:dyDescent="0.25">
      <c r="A3170" s="822" t="s">
        <v>13320</v>
      </c>
      <c r="B3170" s="824" t="s">
        <v>13064</v>
      </c>
      <c r="C3170" s="820" t="b">
        <v>1</v>
      </c>
      <c r="D3170" s="820" t="b">
        <v>1</v>
      </c>
      <c r="E3170" s="820" t="b">
        <v>0</v>
      </c>
      <c r="F3170" s="820" t="b">
        <v>0</v>
      </c>
      <c r="G3170" s="820" t="b">
        <v>0</v>
      </c>
      <c r="H3170" s="820" t="b">
        <v>0</v>
      </c>
      <c r="I3170" s="820">
        <v>1</v>
      </c>
      <c r="J3170" s="820">
        <v>15</v>
      </c>
      <c r="K3170" s="820" t="s">
        <v>8454</v>
      </c>
      <c r="L3170" s="822" t="s">
        <v>20537</v>
      </c>
    </row>
    <row r="3171" spans="1:12" x14ac:dyDescent="0.25">
      <c r="A3171" s="822" t="s">
        <v>13321</v>
      </c>
      <c r="B3171" s="824" t="s">
        <v>13066</v>
      </c>
      <c r="C3171" s="820" t="b">
        <v>1</v>
      </c>
      <c r="D3171" s="820" t="b">
        <v>1</v>
      </c>
      <c r="E3171" s="820" t="b">
        <v>0</v>
      </c>
      <c r="F3171" s="820" t="b">
        <v>0</v>
      </c>
      <c r="G3171" s="820" t="b">
        <v>0</v>
      </c>
      <c r="H3171" s="820" t="b">
        <v>0</v>
      </c>
      <c r="I3171" s="820">
        <v>1</v>
      </c>
      <c r="J3171" s="820">
        <v>3</v>
      </c>
      <c r="K3171" s="820" t="s">
        <v>8454</v>
      </c>
      <c r="L3171" s="822" t="s">
        <v>20538</v>
      </c>
    </row>
    <row r="3172" spans="1:12" x14ac:dyDescent="0.25">
      <c r="A3172" s="822" t="s">
        <v>13322</v>
      </c>
      <c r="B3172" s="824" t="s">
        <v>13068</v>
      </c>
      <c r="C3172" s="820" t="b">
        <v>1</v>
      </c>
      <c r="D3172" s="820" t="b">
        <v>1</v>
      </c>
      <c r="E3172" s="820" t="b">
        <v>0</v>
      </c>
      <c r="F3172" s="820" t="b">
        <v>0</v>
      </c>
      <c r="G3172" s="820" t="b">
        <v>0</v>
      </c>
      <c r="H3172" s="820" t="b">
        <v>0</v>
      </c>
      <c r="I3172" s="820">
        <v>1</v>
      </c>
      <c r="J3172" s="820">
        <v>3</v>
      </c>
      <c r="K3172" s="820" t="s">
        <v>8454</v>
      </c>
      <c r="L3172" s="822" t="s">
        <v>20539</v>
      </c>
    </row>
    <row r="3173" spans="1:12" x14ac:dyDescent="0.25">
      <c r="A3173" s="822" t="s">
        <v>13323</v>
      </c>
      <c r="B3173" s="824" t="s">
        <v>13070</v>
      </c>
      <c r="C3173" s="820" t="b">
        <v>1</v>
      </c>
      <c r="D3173" s="820" t="b">
        <v>1</v>
      </c>
      <c r="E3173" s="820" t="b">
        <v>0</v>
      </c>
      <c r="F3173" s="820" t="b">
        <v>0</v>
      </c>
      <c r="G3173" s="820" t="b">
        <v>0</v>
      </c>
      <c r="H3173" s="820" t="b">
        <v>0</v>
      </c>
      <c r="I3173" s="820">
        <v>1</v>
      </c>
      <c r="J3173" s="820">
        <v>10</v>
      </c>
      <c r="K3173" s="820" t="s">
        <v>8454</v>
      </c>
      <c r="L3173" s="822" t="s">
        <v>20540</v>
      </c>
    </row>
    <row r="3174" spans="1:12" x14ac:dyDescent="0.25">
      <c r="A3174" s="822" t="s">
        <v>13324</v>
      </c>
      <c r="B3174" s="824" t="s">
        <v>13072</v>
      </c>
      <c r="C3174" s="820" t="b">
        <v>1</v>
      </c>
      <c r="D3174" s="820" t="b">
        <v>1</v>
      </c>
      <c r="E3174" s="820" t="b">
        <v>0</v>
      </c>
      <c r="F3174" s="820" t="b">
        <v>0</v>
      </c>
      <c r="G3174" s="820" t="b">
        <v>0</v>
      </c>
      <c r="H3174" s="820" t="b">
        <v>0</v>
      </c>
      <c r="I3174" s="820">
        <v>1</v>
      </c>
      <c r="J3174" s="820">
        <v>5</v>
      </c>
      <c r="K3174" s="820" t="s">
        <v>8454</v>
      </c>
      <c r="L3174" s="822" t="s">
        <v>20541</v>
      </c>
    </row>
    <row r="3175" spans="1:12" x14ac:dyDescent="0.25">
      <c r="A3175" s="822" t="s">
        <v>13325</v>
      </c>
      <c r="B3175" s="824" t="s">
        <v>13074</v>
      </c>
      <c r="C3175" s="820" t="b">
        <v>1</v>
      </c>
      <c r="D3175" s="820" t="b">
        <v>1</v>
      </c>
      <c r="E3175" s="820" t="b">
        <v>0</v>
      </c>
      <c r="F3175" s="820" t="b">
        <v>0</v>
      </c>
      <c r="G3175" s="820" t="b">
        <v>0</v>
      </c>
      <c r="H3175" s="820" t="b">
        <v>0</v>
      </c>
      <c r="I3175" s="820">
        <v>1</v>
      </c>
      <c r="J3175" s="820">
        <v>35</v>
      </c>
      <c r="K3175" s="820" t="s">
        <v>8454</v>
      </c>
      <c r="L3175" s="822" t="s">
        <v>20542</v>
      </c>
    </row>
    <row r="3176" spans="1:12" x14ac:dyDescent="0.25">
      <c r="A3176" s="822" t="s">
        <v>13326</v>
      </c>
      <c r="B3176" s="824" t="s">
        <v>13076</v>
      </c>
      <c r="C3176" s="820" t="b">
        <v>1</v>
      </c>
      <c r="D3176" s="820" t="b">
        <v>1</v>
      </c>
      <c r="E3176" s="820" t="b">
        <v>0</v>
      </c>
      <c r="F3176" s="820" t="b">
        <v>0</v>
      </c>
      <c r="G3176" s="820" t="b">
        <v>0</v>
      </c>
      <c r="H3176" s="820" t="b">
        <v>0</v>
      </c>
      <c r="I3176" s="820">
        <v>1</v>
      </c>
      <c r="J3176" s="820">
        <v>6</v>
      </c>
      <c r="K3176" s="820" t="s">
        <v>8454</v>
      </c>
      <c r="L3176" s="822" t="s">
        <v>20543</v>
      </c>
    </row>
    <row r="3177" spans="1:12" x14ac:dyDescent="0.25">
      <c r="A3177" s="822" t="s">
        <v>13327</v>
      </c>
      <c r="B3177" s="824" t="s">
        <v>13328</v>
      </c>
      <c r="C3177" s="820" t="b">
        <v>1</v>
      </c>
      <c r="D3177" s="820" t="b">
        <v>1</v>
      </c>
      <c r="E3177" s="820" t="b">
        <v>0</v>
      </c>
      <c r="F3177" s="820" t="b">
        <v>0</v>
      </c>
      <c r="G3177" s="820" t="b">
        <v>0</v>
      </c>
      <c r="H3177" s="820" t="b">
        <v>0</v>
      </c>
      <c r="I3177" s="820">
        <v>1</v>
      </c>
      <c r="J3177" s="820">
        <v>6</v>
      </c>
      <c r="K3177" s="820" t="s">
        <v>8454</v>
      </c>
      <c r="L3177" s="822" t="s">
        <v>20616</v>
      </c>
    </row>
    <row r="3178" spans="1:12" x14ac:dyDescent="0.25">
      <c r="A3178" s="822" t="s">
        <v>13329</v>
      </c>
      <c r="B3178" s="824" t="s">
        <v>13330</v>
      </c>
      <c r="C3178" s="820" t="b">
        <v>1</v>
      </c>
      <c r="D3178" s="820" t="b">
        <v>1</v>
      </c>
      <c r="E3178" s="820" t="b">
        <v>0</v>
      </c>
      <c r="F3178" s="820" t="b">
        <v>0</v>
      </c>
      <c r="G3178" s="820" t="b">
        <v>0</v>
      </c>
      <c r="H3178" s="820" t="b">
        <v>0</v>
      </c>
      <c r="I3178" s="820">
        <v>1</v>
      </c>
      <c r="J3178" s="820">
        <v>8</v>
      </c>
      <c r="K3178" s="820" t="s">
        <v>8454</v>
      </c>
      <c r="L3178" s="822" t="s">
        <v>20617</v>
      </c>
    </row>
    <row r="3179" spans="1:12" x14ac:dyDescent="0.25">
      <c r="A3179" s="822" t="s">
        <v>13331</v>
      </c>
      <c r="B3179" s="824" t="s">
        <v>13332</v>
      </c>
      <c r="C3179" s="820" t="b">
        <v>1</v>
      </c>
      <c r="D3179" s="820" t="b">
        <v>1</v>
      </c>
      <c r="E3179" s="820" t="b">
        <v>0</v>
      </c>
      <c r="F3179" s="820" t="b">
        <v>0</v>
      </c>
      <c r="G3179" s="820" t="b">
        <v>0</v>
      </c>
      <c r="H3179" s="820" t="b">
        <v>0</v>
      </c>
      <c r="I3179" s="820">
        <v>1</v>
      </c>
      <c r="J3179" s="820">
        <v>1</v>
      </c>
      <c r="K3179" s="820" t="s">
        <v>8454</v>
      </c>
      <c r="L3179" s="822" t="s">
        <v>20618</v>
      </c>
    </row>
    <row r="3180" spans="1:12" x14ac:dyDescent="0.25">
      <c r="A3180" s="822" t="s">
        <v>13333</v>
      </c>
      <c r="B3180" s="824" t="s">
        <v>13084</v>
      </c>
      <c r="C3180" s="820" t="b">
        <v>1</v>
      </c>
      <c r="D3180" s="820" t="b">
        <v>1</v>
      </c>
      <c r="E3180" s="820" t="b">
        <v>0</v>
      </c>
      <c r="F3180" s="820" t="b">
        <v>0</v>
      </c>
      <c r="G3180" s="820" t="b">
        <v>0</v>
      </c>
      <c r="H3180" s="820" t="b">
        <v>0</v>
      </c>
      <c r="I3180" s="820">
        <v>1</v>
      </c>
      <c r="J3180" s="820">
        <v>1</v>
      </c>
      <c r="K3180" s="820" t="s">
        <v>8454</v>
      </c>
      <c r="L3180" s="822" t="s">
        <v>20547</v>
      </c>
    </row>
    <row r="3181" spans="1:12" x14ac:dyDescent="0.25">
      <c r="A3181" s="822" t="s">
        <v>13334</v>
      </c>
      <c r="B3181" s="824" t="s">
        <v>13086</v>
      </c>
      <c r="C3181" s="820" t="b">
        <v>1</v>
      </c>
      <c r="D3181" s="820" t="b">
        <v>1</v>
      </c>
      <c r="E3181" s="820" t="b">
        <v>0</v>
      </c>
      <c r="F3181" s="820" t="b">
        <v>0</v>
      </c>
      <c r="G3181" s="820" t="b">
        <v>0</v>
      </c>
      <c r="H3181" s="820" t="b">
        <v>0</v>
      </c>
      <c r="I3181" s="820">
        <v>1</v>
      </c>
      <c r="J3181" s="820">
        <v>10</v>
      </c>
      <c r="K3181" s="820" t="s">
        <v>8454</v>
      </c>
      <c r="L3181" s="822" t="s">
        <v>20548</v>
      </c>
    </row>
    <row r="3182" spans="1:12" x14ac:dyDescent="0.25">
      <c r="A3182" s="822" t="s">
        <v>13335</v>
      </c>
      <c r="B3182" s="824" t="s">
        <v>13088</v>
      </c>
      <c r="C3182" s="820" t="b">
        <v>1</v>
      </c>
      <c r="D3182" s="820" t="b">
        <v>1</v>
      </c>
      <c r="E3182" s="820" t="b">
        <v>0</v>
      </c>
      <c r="F3182" s="820" t="b">
        <v>0</v>
      </c>
      <c r="G3182" s="820" t="b">
        <v>0</v>
      </c>
      <c r="H3182" s="820" t="b">
        <v>0</v>
      </c>
      <c r="I3182" s="820">
        <v>1</v>
      </c>
      <c r="J3182" s="820">
        <v>5</v>
      </c>
      <c r="K3182" s="820" t="s">
        <v>8454</v>
      </c>
      <c r="L3182" s="822" t="s">
        <v>20549</v>
      </c>
    </row>
    <row r="3183" spans="1:12" x14ac:dyDescent="0.25">
      <c r="A3183" s="822" t="s">
        <v>13336</v>
      </c>
      <c r="B3183" s="824" t="s">
        <v>13090</v>
      </c>
      <c r="C3183" s="820" t="b">
        <v>1</v>
      </c>
      <c r="D3183" s="820" t="b">
        <v>1</v>
      </c>
      <c r="E3183" s="820" t="b">
        <v>0</v>
      </c>
      <c r="F3183" s="820" t="b">
        <v>0</v>
      </c>
      <c r="G3183" s="820" t="b">
        <v>0</v>
      </c>
      <c r="H3183" s="820" t="b">
        <v>0</v>
      </c>
      <c r="I3183" s="820">
        <v>1</v>
      </c>
      <c r="J3183" s="820">
        <v>5</v>
      </c>
      <c r="K3183" s="820" t="s">
        <v>8454</v>
      </c>
      <c r="L3183" s="822" t="s">
        <v>20550</v>
      </c>
    </row>
    <row r="3184" spans="1:12" x14ac:dyDescent="0.25">
      <c r="A3184" s="822" t="s">
        <v>13337</v>
      </c>
      <c r="B3184" s="824" t="s">
        <v>13092</v>
      </c>
      <c r="C3184" s="820" t="b">
        <v>1</v>
      </c>
      <c r="D3184" s="820" t="b">
        <v>1</v>
      </c>
      <c r="E3184" s="820" t="b">
        <v>0</v>
      </c>
      <c r="F3184" s="820" t="b">
        <v>0</v>
      </c>
      <c r="G3184" s="820" t="b">
        <v>0</v>
      </c>
      <c r="H3184" s="820" t="b">
        <v>0</v>
      </c>
      <c r="I3184" s="820">
        <v>1</v>
      </c>
      <c r="J3184" s="820">
        <v>2</v>
      </c>
      <c r="K3184" s="820" t="s">
        <v>8454</v>
      </c>
      <c r="L3184" s="822" t="s">
        <v>20551</v>
      </c>
    </row>
    <row r="3185" spans="1:12" x14ac:dyDescent="0.25">
      <c r="A3185" s="822" t="s">
        <v>13338</v>
      </c>
      <c r="B3185" s="824" t="s">
        <v>13094</v>
      </c>
      <c r="C3185" s="820" t="b">
        <v>1</v>
      </c>
      <c r="D3185" s="820" t="b">
        <v>1</v>
      </c>
      <c r="E3185" s="820" t="b">
        <v>0</v>
      </c>
      <c r="F3185" s="820" t="b">
        <v>0</v>
      </c>
      <c r="G3185" s="820" t="b">
        <v>0</v>
      </c>
      <c r="H3185" s="820" t="b">
        <v>0</v>
      </c>
      <c r="I3185" s="820">
        <v>1</v>
      </c>
      <c r="J3185" s="820">
        <v>2</v>
      </c>
      <c r="K3185" s="820" t="s">
        <v>8454</v>
      </c>
      <c r="L3185" s="822" t="s">
        <v>20552</v>
      </c>
    </row>
    <row r="3186" spans="1:12" x14ac:dyDescent="0.25">
      <c r="A3186" s="822" t="s">
        <v>13339</v>
      </c>
      <c r="B3186" s="824" t="s">
        <v>13096</v>
      </c>
      <c r="C3186" s="820" t="b">
        <v>1</v>
      </c>
      <c r="D3186" s="820" t="b">
        <v>1</v>
      </c>
      <c r="E3186" s="820" t="b">
        <v>0</v>
      </c>
      <c r="F3186" s="820" t="b">
        <v>0</v>
      </c>
      <c r="G3186" s="820" t="b">
        <v>0</v>
      </c>
      <c r="H3186" s="820" t="b">
        <v>0</v>
      </c>
      <c r="I3186" s="820">
        <v>1</v>
      </c>
      <c r="J3186" s="820">
        <v>10</v>
      </c>
      <c r="K3186" s="820" t="s">
        <v>8454</v>
      </c>
      <c r="L3186" s="822" t="s">
        <v>20553</v>
      </c>
    </row>
    <row r="3187" spans="1:12" x14ac:dyDescent="0.25">
      <c r="A3187" s="822" t="s">
        <v>13340</v>
      </c>
      <c r="B3187" s="824" t="s">
        <v>13098</v>
      </c>
      <c r="C3187" s="820" t="b">
        <v>1</v>
      </c>
      <c r="D3187" s="820" t="b">
        <v>1</v>
      </c>
      <c r="E3187" s="820" t="b">
        <v>0</v>
      </c>
      <c r="F3187" s="820" t="b">
        <v>0</v>
      </c>
      <c r="G3187" s="820" t="b">
        <v>0</v>
      </c>
      <c r="H3187" s="820" t="b">
        <v>0</v>
      </c>
      <c r="I3187" s="820">
        <v>1</v>
      </c>
      <c r="J3187" s="820">
        <v>10</v>
      </c>
      <c r="K3187" s="820" t="s">
        <v>8454</v>
      </c>
      <c r="L3187" s="822" t="s">
        <v>20554</v>
      </c>
    </row>
    <row r="3188" spans="1:12" x14ac:dyDescent="0.25">
      <c r="A3188" s="822" t="s">
        <v>13341</v>
      </c>
      <c r="B3188" s="824" t="s">
        <v>13342</v>
      </c>
      <c r="C3188" s="820" t="b">
        <v>1</v>
      </c>
      <c r="D3188" s="820" t="b">
        <v>1</v>
      </c>
      <c r="E3188" s="820" t="b">
        <v>0</v>
      </c>
      <c r="F3188" s="820" t="b">
        <v>0</v>
      </c>
      <c r="G3188" s="820" t="b">
        <v>0</v>
      </c>
      <c r="H3188" s="820" t="b">
        <v>0</v>
      </c>
      <c r="I3188" s="820">
        <v>1</v>
      </c>
      <c r="J3188" s="820">
        <v>6</v>
      </c>
      <c r="K3188" s="820" t="s">
        <v>8454</v>
      </c>
      <c r="L3188" s="822" t="s">
        <v>20619</v>
      </c>
    </row>
    <row r="3189" spans="1:12" x14ac:dyDescent="0.25">
      <c r="A3189" s="822" t="s">
        <v>13343</v>
      </c>
      <c r="B3189" s="824" t="s">
        <v>13344</v>
      </c>
      <c r="C3189" s="820" t="b">
        <v>1</v>
      </c>
      <c r="D3189" s="820" t="b">
        <v>1</v>
      </c>
      <c r="E3189" s="820" t="b">
        <v>0</v>
      </c>
      <c r="F3189" s="820" t="b">
        <v>0</v>
      </c>
      <c r="G3189" s="820" t="b">
        <v>0</v>
      </c>
      <c r="H3189" s="820" t="b">
        <v>0</v>
      </c>
      <c r="I3189" s="820">
        <v>1</v>
      </c>
      <c r="J3189" s="820">
        <v>8</v>
      </c>
      <c r="K3189" s="820" t="s">
        <v>8454</v>
      </c>
      <c r="L3189" s="822" t="s">
        <v>20620</v>
      </c>
    </row>
    <row r="3190" spans="1:12" x14ac:dyDescent="0.25">
      <c r="A3190" s="822" t="s">
        <v>13345</v>
      </c>
      <c r="B3190" s="824" t="s">
        <v>13346</v>
      </c>
      <c r="C3190" s="820" t="b">
        <v>1</v>
      </c>
      <c r="D3190" s="820" t="b">
        <v>1</v>
      </c>
      <c r="E3190" s="820" t="b">
        <v>0</v>
      </c>
      <c r="F3190" s="820" t="b">
        <v>0</v>
      </c>
      <c r="G3190" s="820" t="b">
        <v>0</v>
      </c>
      <c r="H3190" s="820" t="b">
        <v>0</v>
      </c>
      <c r="I3190" s="820">
        <v>1</v>
      </c>
      <c r="J3190" s="820">
        <v>1</v>
      </c>
      <c r="K3190" s="820" t="s">
        <v>8454</v>
      </c>
      <c r="L3190" s="822" t="s">
        <v>20621</v>
      </c>
    </row>
    <row r="3191" spans="1:12" x14ac:dyDescent="0.25">
      <c r="A3191" s="822" t="s">
        <v>13347</v>
      </c>
      <c r="B3191" s="824" t="s">
        <v>13084</v>
      </c>
      <c r="C3191" s="820" t="b">
        <v>1</v>
      </c>
      <c r="D3191" s="820" t="b">
        <v>1</v>
      </c>
      <c r="E3191" s="820" t="b">
        <v>0</v>
      </c>
      <c r="F3191" s="820" t="b">
        <v>0</v>
      </c>
      <c r="G3191" s="820" t="b">
        <v>0</v>
      </c>
      <c r="H3191" s="820" t="b">
        <v>0</v>
      </c>
      <c r="I3191" s="820">
        <v>1</v>
      </c>
      <c r="J3191" s="820">
        <v>1</v>
      </c>
      <c r="K3191" s="820" t="s">
        <v>8454</v>
      </c>
      <c r="L3191" s="822" t="s">
        <v>20547</v>
      </c>
    </row>
    <row r="3192" spans="1:12" x14ac:dyDescent="0.25">
      <c r="A3192" s="822" t="s">
        <v>13348</v>
      </c>
      <c r="B3192" s="824" t="s">
        <v>13107</v>
      </c>
      <c r="C3192" s="820" t="b">
        <v>1</v>
      </c>
      <c r="D3192" s="820" t="b">
        <v>1</v>
      </c>
      <c r="E3192" s="820" t="b">
        <v>0</v>
      </c>
      <c r="F3192" s="820" t="b">
        <v>0</v>
      </c>
      <c r="G3192" s="820" t="b">
        <v>0</v>
      </c>
      <c r="H3192" s="820" t="b">
        <v>0</v>
      </c>
      <c r="I3192" s="820">
        <v>1</v>
      </c>
      <c r="J3192" s="820">
        <v>4</v>
      </c>
      <c r="K3192" s="820" t="s">
        <v>8454</v>
      </c>
      <c r="L3192" s="822" t="s">
        <v>20558</v>
      </c>
    </row>
    <row r="3193" spans="1:12" x14ac:dyDescent="0.25">
      <c r="A3193" s="822" t="s">
        <v>13349</v>
      </c>
      <c r="B3193" s="824" t="s">
        <v>13109</v>
      </c>
      <c r="C3193" s="820" t="b">
        <v>1</v>
      </c>
      <c r="D3193" s="820" t="b">
        <v>1</v>
      </c>
      <c r="E3193" s="820" t="b">
        <v>0</v>
      </c>
      <c r="F3193" s="820" t="b">
        <v>0</v>
      </c>
      <c r="G3193" s="820" t="b">
        <v>0</v>
      </c>
      <c r="H3193" s="820" t="b">
        <v>0</v>
      </c>
      <c r="I3193" s="820">
        <v>1</v>
      </c>
      <c r="J3193" s="820">
        <v>2</v>
      </c>
      <c r="K3193" s="820" t="s">
        <v>8454</v>
      </c>
      <c r="L3193" s="822" t="s">
        <v>20559</v>
      </c>
    </row>
    <row r="3194" spans="1:12" x14ac:dyDescent="0.25">
      <c r="A3194" s="822" t="s">
        <v>13350</v>
      </c>
      <c r="B3194" s="824" t="s">
        <v>13111</v>
      </c>
      <c r="C3194" s="820" t="b">
        <v>1</v>
      </c>
      <c r="D3194" s="820" t="b">
        <v>1</v>
      </c>
      <c r="E3194" s="820" t="b">
        <v>0</v>
      </c>
      <c r="F3194" s="820" t="b">
        <v>0</v>
      </c>
      <c r="G3194" s="820" t="b">
        <v>0</v>
      </c>
      <c r="H3194" s="820" t="b">
        <v>0</v>
      </c>
      <c r="I3194" s="820">
        <v>1</v>
      </c>
      <c r="J3194" s="820">
        <v>2</v>
      </c>
      <c r="K3194" s="820" t="s">
        <v>8454</v>
      </c>
      <c r="L3194" s="822" t="s">
        <v>20560</v>
      </c>
    </row>
    <row r="3195" spans="1:12" x14ac:dyDescent="0.25">
      <c r="A3195" s="822" t="s">
        <v>13351</v>
      </c>
      <c r="B3195" s="824" t="s">
        <v>13113</v>
      </c>
      <c r="C3195" s="820" t="b">
        <v>1</v>
      </c>
      <c r="D3195" s="820" t="b">
        <v>1</v>
      </c>
      <c r="E3195" s="820" t="b">
        <v>0</v>
      </c>
      <c r="F3195" s="820" t="b">
        <v>0</v>
      </c>
      <c r="G3195" s="820" t="b">
        <v>0</v>
      </c>
      <c r="H3195" s="820" t="b">
        <v>0</v>
      </c>
      <c r="I3195" s="820">
        <v>1</v>
      </c>
      <c r="J3195" s="820">
        <v>2</v>
      </c>
      <c r="K3195" s="820" t="s">
        <v>8454</v>
      </c>
      <c r="L3195" s="822" t="s">
        <v>20561</v>
      </c>
    </row>
    <row r="3196" spans="1:12" x14ac:dyDescent="0.25">
      <c r="A3196" s="822" t="s">
        <v>13352</v>
      </c>
      <c r="B3196" s="824" t="s">
        <v>13115</v>
      </c>
      <c r="C3196" s="820" t="b">
        <v>1</v>
      </c>
      <c r="D3196" s="820" t="b">
        <v>1</v>
      </c>
      <c r="E3196" s="820" t="b">
        <v>0</v>
      </c>
      <c r="F3196" s="820" t="b">
        <v>0</v>
      </c>
      <c r="G3196" s="820" t="b">
        <v>0</v>
      </c>
      <c r="H3196" s="820" t="b">
        <v>0</v>
      </c>
      <c r="I3196" s="820">
        <v>1</v>
      </c>
      <c r="J3196" s="820">
        <v>2</v>
      </c>
      <c r="K3196" s="820" t="s">
        <v>8454</v>
      </c>
      <c r="L3196" s="822" t="s">
        <v>20562</v>
      </c>
    </row>
    <row r="3197" spans="1:12" x14ac:dyDescent="0.25">
      <c r="A3197" s="822" t="s">
        <v>13353</v>
      </c>
      <c r="B3197" s="824" t="s">
        <v>13117</v>
      </c>
      <c r="C3197" s="820" t="b">
        <v>1</v>
      </c>
      <c r="D3197" s="820" t="b">
        <v>1</v>
      </c>
      <c r="E3197" s="820" t="b">
        <v>0</v>
      </c>
      <c r="F3197" s="820" t="b">
        <v>0</v>
      </c>
      <c r="G3197" s="820" t="b">
        <v>0</v>
      </c>
      <c r="H3197" s="820" t="b">
        <v>0</v>
      </c>
      <c r="I3197" s="820">
        <v>1</v>
      </c>
      <c r="J3197" s="820">
        <v>10</v>
      </c>
      <c r="K3197" s="820" t="s">
        <v>8454</v>
      </c>
      <c r="L3197" s="822" t="s">
        <v>20563</v>
      </c>
    </row>
    <row r="3198" spans="1:12" x14ac:dyDescent="0.25">
      <c r="A3198" s="822" t="s">
        <v>13354</v>
      </c>
      <c r="B3198" s="824" t="s">
        <v>13119</v>
      </c>
      <c r="C3198" s="820" t="b">
        <v>1</v>
      </c>
      <c r="D3198" s="820" t="b">
        <v>1</v>
      </c>
      <c r="E3198" s="820" t="b">
        <v>0</v>
      </c>
      <c r="F3198" s="820" t="b">
        <v>0</v>
      </c>
      <c r="G3198" s="820" t="b">
        <v>0</v>
      </c>
      <c r="H3198" s="820" t="b">
        <v>0</v>
      </c>
      <c r="I3198" s="820">
        <v>1</v>
      </c>
      <c r="J3198" s="820">
        <v>4</v>
      </c>
      <c r="K3198" s="820" t="s">
        <v>8454</v>
      </c>
      <c r="L3198" s="822" t="s">
        <v>20564</v>
      </c>
    </row>
    <row r="3199" spans="1:12" x14ac:dyDescent="0.25">
      <c r="A3199" s="822" t="s">
        <v>13355</v>
      </c>
      <c r="B3199" s="824" t="s">
        <v>13356</v>
      </c>
      <c r="C3199" s="820" t="b">
        <v>1</v>
      </c>
      <c r="D3199" s="820" t="b">
        <v>1</v>
      </c>
      <c r="E3199" s="820" t="b">
        <v>0</v>
      </c>
      <c r="F3199" s="820" t="b">
        <v>0</v>
      </c>
      <c r="G3199" s="820" t="b">
        <v>0</v>
      </c>
      <c r="H3199" s="820" t="b">
        <v>0</v>
      </c>
      <c r="I3199" s="820">
        <v>1</v>
      </c>
      <c r="J3199" s="820">
        <v>6</v>
      </c>
      <c r="K3199" s="820" t="s">
        <v>8454</v>
      </c>
      <c r="L3199" s="822" t="s">
        <v>20622</v>
      </c>
    </row>
    <row r="3200" spans="1:12" x14ac:dyDescent="0.25">
      <c r="A3200" s="822" t="s">
        <v>13357</v>
      </c>
      <c r="B3200" s="824" t="s">
        <v>13358</v>
      </c>
      <c r="C3200" s="820" t="b">
        <v>1</v>
      </c>
      <c r="D3200" s="820" t="b">
        <v>1</v>
      </c>
      <c r="E3200" s="820" t="b">
        <v>0</v>
      </c>
      <c r="F3200" s="820" t="b">
        <v>0</v>
      </c>
      <c r="G3200" s="820" t="b">
        <v>0</v>
      </c>
      <c r="H3200" s="820" t="b">
        <v>0</v>
      </c>
      <c r="I3200" s="820">
        <v>1</v>
      </c>
      <c r="J3200" s="820">
        <v>8</v>
      </c>
      <c r="K3200" s="820" t="s">
        <v>8454</v>
      </c>
      <c r="L3200" s="822" t="s">
        <v>20623</v>
      </c>
    </row>
    <row r="3201" spans="1:12" x14ac:dyDescent="0.25">
      <c r="A3201" s="822" t="s">
        <v>13359</v>
      </c>
      <c r="B3201" s="824" t="s">
        <v>13360</v>
      </c>
      <c r="C3201" s="820" t="b">
        <v>1</v>
      </c>
      <c r="D3201" s="820" t="b">
        <v>1</v>
      </c>
      <c r="E3201" s="820" t="b">
        <v>0</v>
      </c>
      <c r="F3201" s="820" t="b">
        <v>0</v>
      </c>
      <c r="G3201" s="820" t="b">
        <v>0</v>
      </c>
      <c r="H3201" s="820" t="b">
        <v>0</v>
      </c>
      <c r="I3201" s="820">
        <v>1</v>
      </c>
      <c r="J3201" s="820">
        <v>1</v>
      </c>
      <c r="K3201" s="820" t="s">
        <v>8454</v>
      </c>
      <c r="L3201" s="822" t="s">
        <v>20624</v>
      </c>
    </row>
    <row r="3202" spans="1:12" x14ac:dyDescent="0.25">
      <c r="A3202" s="822" t="s">
        <v>13361</v>
      </c>
      <c r="B3202" s="824" t="s">
        <v>13127</v>
      </c>
      <c r="C3202" s="820" t="b">
        <v>1</v>
      </c>
      <c r="D3202" s="820" t="b">
        <v>1</v>
      </c>
      <c r="E3202" s="820" t="b">
        <v>0</v>
      </c>
      <c r="F3202" s="820" t="b">
        <v>0</v>
      </c>
      <c r="G3202" s="820" t="b">
        <v>0</v>
      </c>
      <c r="H3202" s="820" t="b">
        <v>0</v>
      </c>
      <c r="I3202" s="820">
        <v>1</v>
      </c>
      <c r="J3202" s="820">
        <v>1</v>
      </c>
      <c r="K3202" s="820" t="s">
        <v>8454</v>
      </c>
      <c r="L3202" s="822" t="s">
        <v>20568</v>
      </c>
    </row>
    <row r="3203" spans="1:12" x14ac:dyDescent="0.25">
      <c r="A3203" s="822" t="s">
        <v>13362</v>
      </c>
      <c r="B3203" s="824" t="s">
        <v>13129</v>
      </c>
      <c r="C3203" s="820" t="b">
        <v>1</v>
      </c>
      <c r="D3203" s="820" t="b">
        <v>1</v>
      </c>
      <c r="E3203" s="820" t="b">
        <v>0</v>
      </c>
      <c r="F3203" s="820" t="b">
        <v>0</v>
      </c>
      <c r="G3203" s="820" t="b">
        <v>0</v>
      </c>
      <c r="H3203" s="820" t="b">
        <v>0</v>
      </c>
      <c r="I3203" s="820">
        <v>1</v>
      </c>
      <c r="J3203" s="820">
        <v>5</v>
      </c>
      <c r="K3203" s="820" t="s">
        <v>8454</v>
      </c>
      <c r="L3203" s="822" t="s">
        <v>20569</v>
      </c>
    </row>
    <row r="3204" spans="1:12" x14ac:dyDescent="0.25">
      <c r="A3204" s="822" t="s">
        <v>13363</v>
      </c>
      <c r="B3204" s="824" t="s">
        <v>13131</v>
      </c>
      <c r="C3204" s="820" t="b">
        <v>1</v>
      </c>
      <c r="D3204" s="820" t="b">
        <v>1</v>
      </c>
      <c r="E3204" s="820" t="b">
        <v>0</v>
      </c>
      <c r="F3204" s="820" t="b">
        <v>0</v>
      </c>
      <c r="G3204" s="820" t="b">
        <v>0</v>
      </c>
      <c r="H3204" s="820" t="b">
        <v>0</v>
      </c>
      <c r="I3204" s="820">
        <v>1</v>
      </c>
      <c r="J3204" s="820">
        <v>5</v>
      </c>
      <c r="K3204" s="820" t="s">
        <v>8454</v>
      </c>
      <c r="L3204" s="822" t="s">
        <v>20570</v>
      </c>
    </row>
    <row r="3205" spans="1:12" x14ac:dyDescent="0.25">
      <c r="A3205" s="822" t="s">
        <v>13364</v>
      </c>
      <c r="B3205" s="824" t="s">
        <v>13133</v>
      </c>
      <c r="C3205" s="820" t="b">
        <v>1</v>
      </c>
      <c r="D3205" s="820" t="b">
        <v>1</v>
      </c>
      <c r="E3205" s="820" t="b">
        <v>0</v>
      </c>
      <c r="F3205" s="820" t="b">
        <v>0</v>
      </c>
      <c r="G3205" s="820" t="b">
        <v>0</v>
      </c>
      <c r="H3205" s="820" t="b">
        <v>0</v>
      </c>
      <c r="I3205" s="820">
        <v>1</v>
      </c>
      <c r="J3205" s="820">
        <v>5</v>
      </c>
      <c r="K3205" s="820" t="s">
        <v>8454</v>
      </c>
      <c r="L3205" s="822" t="s">
        <v>20571</v>
      </c>
    </row>
    <row r="3206" spans="1:12" x14ac:dyDescent="0.25">
      <c r="A3206" s="822" t="s">
        <v>13365</v>
      </c>
      <c r="B3206" s="824" t="s">
        <v>13135</v>
      </c>
      <c r="C3206" s="820" t="b">
        <v>1</v>
      </c>
      <c r="D3206" s="820" t="b">
        <v>1</v>
      </c>
      <c r="E3206" s="820" t="b">
        <v>0</v>
      </c>
      <c r="F3206" s="820" t="b">
        <v>0</v>
      </c>
      <c r="G3206" s="820" t="b">
        <v>0</v>
      </c>
      <c r="H3206" s="820" t="b">
        <v>0</v>
      </c>
      <c r="I3206" s="820">
        <v>1</v>
      </c>
      <c r="J3206" s="820">
        <v>1</v>
      </c>
      <c r="K3206" s="820" t="s">
        <v>8454</v>
      </c>
      <c r="L3206" s="822" t="s">
        <v>20572</v>
      </c>
    </row>
    <row r="3207" spans="1:12" x14ac:dyDescent="0.25">
      <c r="A3207" s="822" t="s">
        <v>13366</v>
      </c>
      <c r="B3207" s="824" t="s">
        <v>13137</v>
      </c>
      <c r="C3207" s="820" t="b">
        <v>1</v>
      </c>
      <c r="D3207" s="820" t="b">
        <v>1</v>
      </c>
      <c r="E3207" s="820" t="b">
        <v>0</v>
      </c>
      <c r="F3207" s="820" t="b">
        <v>0</v>
      </c>
      <c r="G3207" s="820" t="b">
        <v>0</v>
      </c>
      <c r="H3207" s="820" t="b">
        <v>0</v>
      </c>
      <c r="I3207" s="820">
        <v>1</v>
      </c>
      <c r="J3207" s="820">
        <v>1</v>
      </c>
      <c r="K3207" s="820" t="s">
        <v>8454</v>
      </c>
      <c r="L3207" s="822" t="s">
        <v>20573</v>
      </c>
    </row>
    <row r="3208" spans="1:12" x14ac:dyDescent="0.25">
      <c r="A3208" s="822" t="s">
        <v>13367</v>
      </c>
      <c r="B3208" s="824" t="s">
        <v>13139</v>
      </c>
      <c r="C3208" s="820" t="b">
        <v>1</v>
      </c>
      <c r="D3208" s="820" t="b">
        <v>1</v>
      </c>
      <c r="E3208" s="820" t="b">
        <v>0</v>
      </c>
      <c r="F3208" s="820" t="b">
        <v>0</v>
      </c>
      <c r="G3208" s="820" t="b">
        <v>0</v>
      </c>
      <c r="H3208" s="820" t="b">
        <v>0</v>
      </c>
      <c r="I3208" s="820">
        <v>1</v>
      </c>
      <c r="J3208" s="820">
        <v>10</v>
      </c>
      <c r="K3208" s="820" t="s">
        <v>8454</v>
      </c>
      <c r="L3208" s="822" t="s">
        <v>20574</v>
      </c>
    </row>
    <row r="3209" spans="1:12" x14ac:dyDescent="0.25">
      <c r="A3209" s="822" t="s">
        <v>13368</v>
      </c>
      <c r="B3209" s="824" t="s">
        <v>13369</v>
      </c>
      <c r="C3209" s="820" t="b">
        <v>1</v>
      </c>
      <c r="D3209" s="820" t="b">
        <v>1</v>
      </c>
      <c r="E3209" s="820" t="b">
        <v>0</v>
      </c>
      <c r="F3209" s="820" t="b">
        <v>0</v>
      </c>
      <c r="G3209" s="820" t="b">
        <v>0</v>
      </c>
      <c r="H3209" s="820" t="b">
        <v>0</v>
      </c>
      <c r="I3209" s="820">
        <v>1</v>
      </c>
      <c r="J3209" s="820">
        <v>5</v>
      </c>
      <c r="K3209" s="820" t="s">
        <v>8454</v>
      </c>
      <c r="L3209" s="822" t="s">
        <v>20625</v>
      </c>
    </row>
    <row r="3210" spans="1:12" x14ac:dyDescent="0.25">
      <c r="A3210" s="822" t="s">
        <v>13370</v>
      </c>
      <c r="B3210" s="824" t="s">
        <v>13371</v>
      </c>
      <c r="C3210" s="820" t="b">
        <v>1</v>
      </c>
      <c r="D3210" s="820" t="b">
        <v>1</v>
      </c>
      <c r="E3210" s="820" t="b">
        <v>0</v>
      </c>
      <c r="F3210" s="820" t="b">
        <v>0</v>
      </c>
      <c r="G3210" s="820" t="b">
        <v>0</v>
      </c>
      <c r="H3210" s="820" t="b">
        <v>0</v>
      </c>
      <c r="I3210" s="820">
        <v>1</v>
      </c>
      <c r="J3210" s="820">
        <v>8</v>
      </c>
      <c r="K3210" s="820" t="s">
        <v>8454</v>
      </c>
      <c r="L3210" s="822" t="s">
        <v>20626</v>
      </c>
    </row>
    <row r="3211" spans="1:12" x14ac:dyDescent="0.25">
      <c r="A3211" s="822" t="s">
        <v>13372</v>
      </c>
      <c r="B3211" s="824" t="s">
        <v>13127</v>
      </c>
      <c r="C3211" s="820" t="b">
        <v>1</v>
      </c>
      <c r="D3211" s="820" t="b">
        <v>1</v>
      </c>
      <c r="E3211" s="820" t="b">
        <v>0</v>
      </c>
      <c r="F3211" s="820" t="b">
        <v>0</v>
      </c>
      <c r="G3211" s="820" t="b">
        <v>0</v>
      </c>
      <c r="H3211" s="820" t="b">
        <v>0</v>
      </c>
      <c r="I3211" s="820">
        <v>1</v>
      </c>
      <c r="J3211" s="820">
        <v>1</v>
      </c>
      <c r="K3211" s="820" t="s">
        <v>8454</v>
      </c>
      <c r="L3211" s="822" t="s">
        <v>20568</v>
      </c>
    </row>
    <row r="3212" spans="1:12" x14ac:dyDescent="0.25">
      <c r="A3212" s="822" t="s">
        <v>13373</v>
      </c>
      <c r="B3212" s="824" t="s">
        <v>13374</v>
      </c>
      <c r="C3212" s="820" t="b">
        <v>1</v>
      </c>
      <c r="D3212" s="820" t="b">
        <v>1</v>
      </c>
      <c r="E3212" s="820" t="b">
        <v>0</v>
      </c>
      <c r="F3212" s="820" t="b">
        <v>0</v>
      </c>
      <c r="G3212" s="820" t="b">
        <v>0</v>
      </c>
      <c r="H3212" s="820" t="b">
        <v>0</v>
      </c>
      <c r="I3212" s="820">
        <v>1</v>
      </c>
      <c r="J3212" s="820">
        <v>1</v>
      </c>
      <c r="K3212" s="820" t="s">
        <v>8454</v>
      </c>
      <c r="L3212" s="822" t="s">
        <v>20627</v>
      </c>
    </row>
    <row r="3213" spans="1:12" x14ac:dyDescent="0.25">
      <c r="A3213" s="822" t="s">
        <v>13375</v>
      </c>
      <c r="B3213" s="824" t="s">
        <v>13376</v>
      </c>
      <c r="C3213" s="820" t="b">
        <v>1</v>
      </c>
      <c r="D3213" s="820" t="b">
        <v>1</v>
      </c>
      <c r="E3213" s="820" t="b">
        <v>0</v>
      </c>
      <c r="F3213" s="820" t="b">
        <v>0</v>
      </c>
      <c r="G3213" s="820" t="b">
        <v>0</v>
      </c>
      <c r="H3213" s="820" t="b">
        <v>0</v>
      </c>
      <c r="I3213" s="820">
        <v>1</v>
      </c>
      <c r="J3213" s="820">
        <v>1</v>
      </c>
      <c r="K3213" s="820" t="s">
        <v>8454</v>
      </c>
      <c r="L3213" s="822" t="s">
        <v>20628</v>
      </c>
    </row>
    <row r="3214" spans="1:12" x14ac:dyDescent="0.25">
      <c r="A3214" s="822" t="s">
        <v>13377</v>
      </c>
      <c r="B3214" s="824" t="s">
        <v>12976</v>
      </c>
      <c r="C3214" s="820" t="b">
        <v>1</v>
      </c>
      <c r="D3214" s="820" t="b">
        <v>1</v>
      </c>
      <c r="E3214" s="820" t="b">
        <v>0</v>
      </c>
      <c r="F3214" s="820" t="b">
        <v>0</v>
      </c>
      <c r="G3214" s="820" t="b">
        <v>0</v>
      </c>
      <c r="H3214" s="820" t="b">
        <v>0</v>
      </c>
      <c r="I3214" s="820">
        <v>1</v>
      </c>
      <c r="J3214" s="820">
        <v>1</v>
      </c>
      <c r="K3214" s="820" t="s">
        <v>8454</v>
      </c>
      <c r="L3214" s="822" t="s">
        <v>20494</v>
      </c>
    </row>
    <row r="3215" spans="1:12" x14ac:dyDescent="0.25">
      <c r="A3215" s="822" t="s">
        <v>13378</v>
      </c>
      <c r="B3215" s="824" t="s">
        <v>12978</v>
      </c>
      <c r="C3215" s="820" t="b">
        <v>1</v>
      </c>
      <c r="D3215" s="820" t="b">
        <v>1</v>
      </c>
      <c r="E3215" s="820" t="b">
        <v>0</v>
      </c>
      <c r="F3215" s="820" t="b">
        <v>0</v>
      </c>
      <c r="G3215" s="820" t="b">
        <v>0</v>
      </c>
      <c r="H3215" s="820" t="b">
        <v>0</v>
      </c>
      <c r="I3215" s="820">
        <v>1</v>
      </c>
      <c r="J3215" s="820">
        <v>77</v>
      </c>
      <c r="K3215" s="820" t="s">
        <v>8454</v>
      </c>
      <c r="L3215" s="822" t="s">
        <v>20495</v>
      </c>
    </row>
    <row r="3216" spans="1:12" x14ac:dyDescent="0.25">
      <c r="A3216" s="822" t="s">
        <v>13379</v>
      </c>
      <c r="B3216" s="824" t="s">
        <v>12980</v>
      </c>
      <c r="C3216" s="820" t="b">
        <v>1</v>
      </c>
      <c r="D3216" s="820" t="b">
        <v>1</v>
      </c>
      <c r="E3216" s="820" t="b">
        <v>0</v>
      </c>
      <c r="F3216" s="820" t="b">
        <v>0</v>
      </c>
      <c r="G3216" s="820" t="b">
        <v>0</v>
      </c>
      <c r="H3216" s="820" t="b">
        <v>0</v>
      </c>
      <c r="I3216" s="820">
        <v>1</v>
      </c>
      <c r="J3216" s="820">
        <v>11</v>
      </c>
      <c r="K3216" s="820" t="s">
        <v>8454</v>
      </c>
      <c r="L3216" s="822" t="s">
        <v>20496</v>
      </c>
    </row>
    <row r="3217" spans="1:12" x14ac:dyDescent="0.25">
      <c r="A3217" s="822" t="s">
        <v>13380</v>
      </c>
      <c r="B3217" s="824" t="s">
        <v>12982</v>
      </c>
      <c r="C3217" s="820" t="b">
        <v>1</v>
      </c>
      <c r="D3217" s="820" t="b">
        <v>1</v>
      </c>
      <c r="E3217" s="820" t="b">
        <v>0</v>
      </c>
      <c r="F3217" s="820" t="b">
        <v>0</v>
      </c>
      <c r="G3217" s="820" t="b">
        <v>0</v>
      </c>
      <c r="H3217" s="820" t="b">
        <v>0</v>
      </c>
      <c r="I3217" s="820">
        <v>1</v>
      </c>
      <c r="J3217" s="820">
        <v>11</v>
      </c>
      <c r="K3217" s="820" t="s">
        <v>8454</v>
      </c>
      <c r="L3217" s="822" t="s">
        <v>20497</v>
      </c>
    </row>
    <row r="3218" spans="1:12" x14ac:dyDescent="0.25">
      <c r="A3218" s="822" t="s">
        <v>13381</v>
      </c>
      <c r="B3218" s="824" t="s">
        <v>12984</v>
      </c>
      <c r="C3218" s="820" t="b">
        <v>1</v>
      </c>
      <c r="D3218" s="820" t="b">
        <v>1</v>
      </c>
      <c r="E3218" s="820" t="b">
        <v>0</v>
      </c>
      <c r="F3218" s="820" t="b">
        <v>0</v>
      </c>
      <c r="G3218" s="820" t="b">
        <v>0</v>
      </c>
      <c r="H3218" s="820" t="b">
        <v>0</v>
      </c>
      <c r="I3218" s="820">
        <v>1</v>
      </c>
      <c r="J3218" s="820">
        <v>14</v>
      </c>
      <c r="K3218" s="820" t="s">
        <v>8454</v>
      </c>
      <c r="L3218" s="822" t="s">
        <v>20498</v>
      </c>
    </row>
    <row r="3219" spans="1:12" x14ac:dyDescent="0.25">
      <c r="A3219" s="822" t="s">
        <v>13382</v>
      </c>
      <c r="B3219" s="824" t="s">
        <v>12986</v>
      </c>
      <c r="C3219" s="820" t="b">
        <v>1</v>
      </c>
      <c r="D3219" s="820" t="b">
        <v>1</v>
      </c>
      <c r="E3219" s="820" t="b">
        <v>0</v>
      </c>
      <c r="F3219" s="820" t="b">
        <v>0</v>
      </c>
      <c r="G3219" s="820" t="b">
        <v>0</v>
      </c>
      <c r="H3219" s="820" t="b">
        <v>0</v>
      </c>
      <c r="I3219" s="820">
        <v>1</v>
      </c>
      <c r="J3219" s="820">
        <v>7</v>
      </c>
      <c r="K3219" s="820" t="s">
        <v>8454</v>
      </c>
      <c r="L3219" s="822" t="s">
        <v>20499</v>
      </c>
    </row>
    <row r="3220" spans="1:12" x14ac:dyDescent="0.25">
      <c r="A3220" s="822" t="s">
        <v>13383</v>
      </c>
      <c r="B3220" s="824" t="s">
        <v>12988</v>
      </c>
      <c r="C3220" s="820" t="b">
        <v>1</v>
      </c>
      <c r="D3220" s="820" t="b">
        <v>1</v>
      </c>
      <c r="E3220" s="820" t="b">
        <v>0</v>
      </c>
      <c r="F3220" s="820" t="b">
        <v>0</v>
      </c>
      <c r="G3220" s="820" t="b">
        <v>0</v>
      </c>
      <c r="H3220" s="820" t="b">
        <v>0</v>
      </c>
      <c r="I3220" s="820">
        <v>1</v>
      </c>
      <c r="J3220" s="820">
        <v>49</v>
      </c>
      <c r="K3220" s="820" t="s">
        <v>8454</v>
      </c>
      <c r="L3220" s="822" t="s">
        <v>20500</v>
      </c>
    </row>
    <row r="3221" spans="1:12" x14ac:dyDescent="0.25">
      <c r="A3221" s="822" t="s">
        <v>13384</v>
      </c>
      <c r="B3221" s="824" t="s">
        <v>12990</v>
      </c>
      <c r="C3221" s="820" t="b">
        <v>1</v>
      </c>
      <c r="D3221" s="820" t="b">
        <v>1</v>
      </c>
      <c r="E3221" s="820" t="b">
        <v>0</v>
      </c>
      <c r="F3221" s="820" t="b">
        <v>0</v>
      </c>
      <c r="G3221" s="820" t="b">
        <v>0</v>
      </c>
      <c r="H3221" s="820" t="b">
        <v>0</v>
      </c>
      <c r="I3221" s="820">
        <v>1</v>
      </c>
      <c r="J3221" s="820">
        <v>22</v>
      </c>
      <c r="K3221" s="820" t="s">
        <v>8454</v>
      </c>
      <c r="L3221" s="822" t="s">
        <v>20501</v>
      </c>
    </row>
    <row r="3222" spans="1:12" x14ac:dyDescent="0.25">
      <c r="A3222" s="822" t="s">
        <v>13385</v>
      </c>
      <c r="B3222" s="824" t="s">
        <v>13386</v>
      </c>
      <c r="C3222" s="820" t="b">
        <v>1</v>
      </c>
      <c r="D3222" s="820" t="b">
        <v>1</v>
      </c>
      <c r="E3222" s="820" t="b">
        <v>0</v>
      </c>
      <c r="F3222" s="820" t="b">
        <v>0</v>
      </c>
      <c r="G3222" s="820" t="b">
        <v>0</v>
      </c>
      <c r="H3222" s="820" t="b">
        <v>0</v>
      </c>
      <c r="I3222" s="820">
        <v>1</v>
      </c>
      <c r="J3222" s="820">
        <v>7</v>
      </c>
      <c r="K3222" s="820" t="s">
        <v>8454</v>
      </c>
      <c r="L3222" s="822" t="s">
        <v>20629</v>
      </c>
    </row>
    <row r="3223" spans="1:12" x14ac:dyDescent="0.25">
      <c r="A3223" s="822" t="s">
        <v>13387</v>
      </c>
      <c r="B3223" s="824" t="s">
        <v>13388</v>
      </c>
      <c r="C3223" s="820" t="b">
        <v>1</v>
      </c>
      <c r="D3223" s="820" t="b">
        <v>1</v>
      </c>
      <c r="E3223" s="820" t="b">
        <v>0</v>
      </c>
      <c r="F3223" s="820" t="b">
        <v>0</v>
      </c>
      <c r="G3223" s="820" t="b">
        <v>0</v>
      </c>
      <c r="H3223" s="820" t="b">
        <v>0</v>
      </c>
      <c r="I3223" s="820">
        <v>1</v>
      </c>
      <c r="J3223" s="820">
        <v>8</v>
      </c>
      <c r="K3223" s="820" t="s">
        <v>8454</v>
      </c>
      <c r="L3223" s="822" t="s">
        <v>20630</v>
      </c>
    </row>
    <row r="3224" spans="1:12" x14ac:dyDescent="0.25">
      <c r="A3224" s="822" t="s">
        <v>13389</v>
      </c>
      <c r="B3224" s="824" t="s">
        <v>13390</v>
      </c>
      <c r="C3224" s="820" t="b">
        <v>1</v>
      </c>
      <c r="D3224" s="820" t="b">
        <v>1</v>
      </c>
      <c r="E3224" s="820" t="b">
        <v>0</v>
      </c>
      <c r="F3224" s="820" t="b">
        <v>0</v>
      </c>
      <c r="G3224" s="820" t="b">
        <v>0</v>
      </c>
      <c r="H3224" s="820" t="b">
        <v>0</v>
      </c>
      <c r="I3224" s="820">
        <v>1</v>
      </c>
      <c r="J3224" s="820">
        <v>1</v>
      </c>
      <c r="K3224" s="820" t="s">
        <v>8454</v>
      </c>
      <c r="L3224" s="822" t="s">
        <v>20631</v>
      </c>
    </row>
    <row r="3225" spans="1:12" x14ac:dyDescent="0.25">
      <c r="A3225" s="822" t="s">
        <v>13391</v>
      </c>
      <c r="B3225" s="824" t="s">
        <v>12998</v>
      </c>
      <c r="C3225" s="820" t="b">
        <v>1</v>
      </c>
      <c r="D3225" s="820" t="b">
        <v>1</v>
      </c>
      <c r="E3225" s="820" t="b">
        <v>0</v>
      </c>
      <c r="F3225" s="820" t="b">
        <v>0</v>
      </c>
      <c r="G3225" s="820" t="b">
        <v>0</v>
      </c>
      <c r="H3225" s="820" t="b">
        <v>0</v>
      </c>
      <c r="I3225" s="820">
        <v>1</v>
      </c>
      <c r="J3225" s="820">
        <v>1</v>
      </c>
      <c r="K3225" s="820" t="s">
        <v>8454</v>
      </c>
      <c r="L3225" s="822" t="s">
        <v>20505</v>
      </c>
    </row>
    <row r="3226" spans="1:12" x14ac:dyDescent="0.25">
      <c r="A3226" s="822" t="s">
        <v>13392</v>
      </c>
      <c r="B3226" s="824" t="s">
        <v>13000</v>
      </c>
      <c r="C3226" s="820" t="b">
        <v>1</v>
      </c>
      <c r="D3226" s="820" t="b">
        <v>1</v>
      </c>
      <c r="E3226" s="820" t="b">
        <v>0</v>
      </c>
      <c r="F3226" s="820" t="b">
        <v>0</v>
      </c>
      <c r="G3226" s="820" t="b">
        <v>0</v>
      </c>
      <c r="H3226" s="820" t="b">
        <v>0</v>
      </c>
      <c r="I3226" s="820">
        <v>1</v>
      </c>
      <c r="J3226" s="820">
        <v>1</v>
      </c>
      <c r="K3226" s="820" t="s">
        <v>8454</v>
      </c>
      <c r="L3226" s="822" t="s">
        <v>20506</v>
      </c>
    </row>
    <row r="3227" spans="1:12" x14ac:dyDescent="0.25">
      <c r="A3227" s="822" t="s">
        <v>13393</v>
      </c>
      <c r="B3227" s="824" t="s">
        <v>13002</v>
      </c>
      <c r="C3227" s="820" t="b">
        <v>1</v>
      </c>
      <c r="D3227" s="820" t="b">
        <v>1</v>
      </c>
      <c r="E3227" s="820" t="b">
        <v>0</v>
      </c>
      <c r="F3227" s="820" t="b">
        <v>0</v>
      </c>
      <c r="G3227" s="820" t="b">
        <v>0</v>
      </c>
      <c r="H3227" s="820" t="b">
        <v>0</v>
      </c>
      <c r="I3227" s="820">
        <v>1</v>
      </c>
      <c r="J3227" s="820">
        <v>1</v>
      </c>
      <c r="K3227" s="820" t="s">
        <v>8454</v>
      </c>
      <c r="L3227" s="822" t="s">
        <v>20507</v>
      </c>
    </row>
    <row r="3228" spans="1:12" x14ac:dyDescent="0.25">
      <c r="A3228" s="822" t="s">
        <v>13394</v>
      </c>
      <c r="B3228" s="824" t="s">
        <v>13004</v>
      </c>
      <c r="C3228" s="820" t="b">
        <v>1</v>
      </c>
      <c r="D3228" s="820" t="b">
        <v>1</v>
      </c>
      <c r="E3228" s="820" t="b">
        <v>0</v>
      </c>
      <c r="F3228" s="820" t="b">
        <v>0</v>
      </c>
      <c r="G3228" s="820" t="b">
        <v>0</v>
      </c>
      <c r="H3228" s="820" t="b">
        <v>0</v>
      </c>
      <c r="I3228" s="820">
        <v>1</v>
      </c>
      <c r="J3228" s="820">
        <v>1</v>
      </c>
      <c r="K3228" s="820" t="s">
        <v>8454</v>
      </c>
      <c r="L3228" s="822" t="s">
        <v>20508</v>
      </c>
    </row>
    <row r="3229" spans="1:12" x14ac:dyDescent="0.25">
      <c r="A3229" s="822" t="s">
        <v>13395</v>
      </c>
      <c r="B3229" s="824" t="s">
        <v>13006</v>
      </c>
      <c r="C3229" s="820" t="b">
        <v>1</v>
      </c>
      <c r="D3229" s="820" t="b">
        <v>1</v>
      </c>
      <c r="E3229" s="820" t="b">
        <v>0</v>
      </c>
      <c r="F3229" s="820" t="b">
        <v>0</v>
      </c>
      <c r="G3229" s="820" t="b">
        <v>0</v>
      </c>
      <c r="H3229" s="820" t="b">
        <v>0</v>
      </c>
      <c r="I3229" s="820">
        <v>1</v>
      </c>
      <c r="J3229" s="820">
        <v>1</v>
      </c>
      <c r="K3229" s="820" t="s">
        <v>8454</v>
      </c>
      <c r="L3229" s="822" t="s">
        <v>20509</v>
      </c>
    </row>
    <row r="3230" spans="1:12" x14ac:dyDescent="0.25">
      <c r="A3230" s="822" t="s">
        <v>13396</v>
      </c>
      <c r="B3230" s="824" t="s">
        <v>13008</v>
      </c>
      <c r="C3230" s="820" t="b">
        <v>1</v>
      </c>
      <c r="D3230" s="820" t="b">
        <v>1</v>
      </c>
      <c r="E3230" s="820" t="b">
        <v>0</v>
      </c>
      <c r="F3230" s="820" t="b">
        <v>0</v>
      </c>
      <c r="G3230" s="820" t="b">
        <v>0</v>
      </c>
      <c r="H3230" s="820" t="b">
        <v>0</v>
      </c>
      <c r="I3230" s="820">
        <v>1</v>
      </c>
      <c r="J3230" s="820">
        <v>1</v>
      </c>
      <c r="K3230" s="820" t="s">
        <v>8454</v>
      </c>
      <c r="L3230" s="822" t="s">
        <v>20510</v>
      </c>
    </row>
    <row r="3231" spans="1:12" x14ac:dyDescent="0.25">
      <c r="A3231" s="822" t="s">
        <v>13397</v>
      </c>
      <c r="B3231" s="824" t="s">
        <v>13010</v>
      </c>
      <c r="C3231" s="820" t="b">
        <v>1</v>
      </c>
      <c r="D3231" s="820" t="b">
        <v>1</v>
      </c>
      <c r="E3231" s="820" t="b">
        <v>0</v>
      </c>
      <c r="F3231" s="820" t="b">
        <v>0</v>
      </c>
      <c r="G3231" s="820" t="b">
        <v>0</v>
      </c>
      <c r="H3231" s="820" t="b">
        <v>0</v>
      </c>
      <c r="I3231" s="820">
        <v>1</v>
      </c>
      <c r="J3231" s="820">
        <v>1</v>
      </c>
      <c r="K3231" s="820" t="s">
        <v>8454</v>
      </c>
      <c r="L3231" s="822" t="s">
        <v>20511</v>
      </c>
    </row>
    <row r="3232" spans="1:12" x14ac:dyDescent="0.25">
      <c r="A3232" s="822" t="s">
        <v>13398</v>
      </c>
      <c r="B3232" s="824" t="s">
        <v>13012</v>
      </c>
      <c r="C3232" s="820" t="b">
        <v>1</v>
      </c>
      <c r="D3232" s="820" t="b">
        <v>1</v>
      </c>
      <c r="E3232" s="820" t="b">
        <v>0</v>
      </c>
      <c r="F3232" s="820" t="b">
        <v>0</v>
      </c>
      <c r="G3232" s="820" t="b">
        <v>0</v>
      </c>
      <c r="H3232" s="820" t="b">
        <v>0</v>
      </c>
      <c r="I3232" s="820">
        <v>1</v>
      </c>
      <c r="J3232" s="820">
        <v>4</v>
      </c>
      <c r="K3232" s="820" t="s">
        <v>8454</v>
      </c>
      <c r="L3232" s="822" t="s">
        <v>20512</v>
      </c>
    </row>
    <row r="3233" spans="1:12" x14ac:dyDescent="0.25">
      <c r="A3233" s="822" t="s">
        <v>13399</v>
      </c>
      <c r="B3233" s="824" t="s">
        <v>13400</v>
      </c>
      <c r="C3233" s="820" t="b">
        <v>1</v>
      </c>
      <c r="D3233" s="820" t="b">
        <v>1</v>
      </c>
      <c r="E3233" s="820" t="b">
        <v>0</v>
      </c>
      <c r="F3233" s="820" t="b">
        <v>0</v>
      </c>
      <c r="G3233" s="820" t="b">
        <v>0</v>
      </c>
      <c r="H3233" s="820" t="b">
        <v>0</v>
      </c>
      <c r="I3233" s="820">
        <v>1</v>
      </c>
      <c r="J3233" s="820">
        <v>6</v>
      </c>
      <c r="K3233" s="820" t="s">
        <v>8454</v>
      </c>
      <c r="L3233" s="822" t="s">
        <v>20632</v>
      </c>
    </row>
    <row r="3234" spans="1:12" x14ac:dyDescent="0.25">
      <c r="A3234" s="822" t="s">
        <v>13401</v>
      </c>
      <c r="B3234" s="824" t="s">
        <v>13402</v>
      </c>
      <c r="C3234" s="820" t="b">
        <v>1</v>
      </c>
      <c r="D3234" s="820" t="b">
        <v>1</v>
      </c>
      <c r="E3234" s="820" t="b">
        <v>0</v>
      </c>
      <c r="F3234" s="820" t="b">
        <v>0</v>
      </c>
      <c r="G3234" s="820" t="b">
        <v>0</v>
      </c>
      <c r="H3234" s="820" t="b">
        <v>0</v>
      </c>
      <c r="I3234" s="820">
        <v>1</v>
      </c>
      <c r="J3234" s="820">
        <v>8</v>
      </c>
      <c r="K3234" s="820" t="s">
        <v>8454</v>
      </c>
      <c r="L3234" s="822" t="s">
        <v>20633</v>
      </c>
    </row>
    <row r="3235" spans="1:12" x14ac:dyDescent="0.25">
      <c r="A3235" s="822" t="s">
        <v>13403</v>
      </c>
      <c r="B3235" s="824" t="s">
        <v>13404</v>
      </c>
      <c r="C3235" s="820" t="b">
        <v>1</v>
      </c>
      <c r="D3235" s="820" t="b">
        <v>1</v>
      </c>
      <c r="E3235" s="820" t="b">
        <v>0</v>
      </c>
      <c r="F3235" s="820" t="b">
        <v>0</v>
      </c>
      <c r="G3235" s="820" t="b">
        <v>0</v>
      </c>
      <c r="H3235" s="820" t="b">
        <v>0</v>
      </c>
      <c r="I3235" s="820">
        <v>1</v>
      </c>
      <c r="J3235" s="820">
        <v>1</v>
      </c>
      <c r="K3235" s="820" t="s">
        <v>8454</v>
      </c>
      <c r="L3235" s="822" t="s">
        <v>20634</v>
      </c>
    </row>
    <row r="3236" spans="1:12" x14ac:dyDescent="0.25">
      <c r="A3236" s="822" t="s">
        <v>13405</v>
      </c>
      <c r="B3236" s="824" t="s">
        <v>13020</v>
      </c>
      <c r="C3236" s="820" t="b">
        <v>1</v>
      </c>
      <c r="D3236" s="820" t="b">
        <v>1</v>
      </c>
      <c r="E3236" s="820" t="b">
        <v>0</v>
      </c>
      <c r="F3236" s="820" t="b">
        <v>0</v>
      </c>
      <c r="G3236" s="820" t="b">
        <v>0</v>
      </c>
      <c r="H3236" s="820" t="b">
        <v>0</v>
      </c>
      <c r="I3236" s="820">
        <v>1</v>
      </c>
      <c r="J3236" s="820">
        <v>1</v>
      </c>
      <c r="K3236" s="820" t="s">
        <v>8454</v>
      </c>
      <c r="L3236" s="822" t="s">
        <v>20516</v>
      </c>
    </row>
    <row r="3237" spans="1:12" x14ac:dyDescent="0.25">
      <c r="A3237" s="822" t="s">
        <v>13406</v>
      </c>
      <c r="B3237" s="824" t="s">
        <v>13022</v>
      </c>
      <c r="C3237" s="820" t="b">
        <v>1</v>
      </c>
      <c r="D3237" s="820" t="b">
        <v>1</v>
      </c>
      <c r="E3237" s="820" t="b">
        <v>0</v>
      </c>
      <c r="F3237" s="820" t="b">
        <v>0</v>
      </c>
      <c r="G3237" s="820" t="b">
        <v>0</v>
      </c>
      <c r="H3237" s="820" t="b">
        <v>0</v>
      </c>
      <c r="I3237" s="820">
        <v>1</v>
      </c>
      <c r="J3237" s="820">
        <v>35</v>
      </c>
      <c r="K3237" s="820" t="s">
        <v>8454</v>
      </c>
      <c r="L3237" s="822" t="s">
        <v>20517</v>
      </c>
    </row>
    <row r="3238" spans="1:12" x14ac:dyDescent="0.25">
      <c r="A3238" s="822" t="s">
        <v>13407</v>
      </c>
      <c r="B3238" s="824" t="s">
        <v>13024</v>
      </c>
      <c r="C3238" s="820" t="b">
        <v>1</v>
      </c>
      <c r="D3238" s="820" t="b">
        <v>1</v>
      </c>
      <c r="E3238" s="820" t="b">
        <v>0</v>
      </c>
      <c r="F3238" s="820" t="b">
        <v>0</v>
      </c>
      <c r="G3238" s="820" t="b">
        <v>0</v>
      </c>
      <c r="H3238" s="820" t="b">
        <v>0</v>
      </c>
      <c r="I3238" s="820">
        <v>1</v>
      </c>
      <c r="J3238" s="820">
        <v>5</v>
      </c>
      <c r="K3238" s="820" t="s">
        <v>8454</v>
      </c>
      <c r="L3238" s="822" t="s">
        <v>20518</v>
      </c>
    </row>
    <row r="3239" spans="1:12" x14ac:dyDescent="0.25">
      <c r="A3239" s="822" t="s">
        <v>13408</v>
      </c>
      <c r="B3239" s="824" t="s">
        <v>13026</v>
      </c>
      <c r="C3239" s="820" t="b">
        <v>1</v>
      </c>
      <c r="D3239" s="820" t="b">
        <v>1</v>
      </c>
      <c r="E3239" s="820" t="b">
        <v>0</v>
      </c>
      <c r="F3239" s="820" t="b">
        <v>0</v>
      </c>
      <c r="G3239" s="820" t="b">
        <v>0</v>
      </c>
      <c r="H3239" s="820" t="b">
        <v>0</v>
      </c>
      <c r="I3239" s="820">
        <v>1</v>
      </c>
      <c r="J3239" s="820">
        <v>5</v>
      </c>
      <c r="K3239" s="820" t="s">
        <v>8454</v>
      </c>
      <c r="L3239" s="822" t="s">
        <v>20519</v>
      </c>
    </row>
    <row r="3240" spans="1:12" x14ac:dyDescent="0.25">
      <c r="A3240" s="822" t="s">
        <v>13409</v>
      </c>
      <c r="B3240" s="824" t="s">
        <v>13028</v>
      </c>
      <c r="C3240" s="820" t="b">
        <v>1</v>
      </c>
      <c r="D3240" s="820" t="b">
        <v>1</v>
      </c>
      <c r="E3240" s="820" t="b">
        <v>0</v>
      </c>
      <c r="F3240" s="820" t="b">
        <v>0</v>
      </c>
      <c r="G3240" s="820" t="b">
        <v>0</v>
      </c>
      <c r="H3240" s="820" t="b">
        <v>0</v>
      </c>
      <c r="I3240" s="820">
        <v>1</v>
      </c>
      <c r="J3240" s="820">
        <v>14</v>
      </c>
      <c r="K3240" s="820" t="s">
        <v>8454</v>
      </c>
      <c r="L3240" s="822" t="s">
        <v>20520</v>
      </c>
    </row>
    <row r="3241" spans="1:12" x14ac:dyDescent="0.25">
      <c r="A3241" s="822" t="s">
        <v>13410</v>
      </c>
      <c r="B3241" s="824" t="s">
        <v>13030</v>
      </c>
      <c r="C3241" s="820" t="b">
        <v>1</v>
      </c>
      <c r="D3241" s="820" t="b">
        <v>1</v>
      </c>
      <c r="E3241" s="820" t="b">
        <v>0</v>
      </c>
      <c r="F3241" s="820" t="b">
        <v>0</v>
      </c>
      <c r="G3241" s="820" t="b">
        <v>0</v>
      </c>
      <c r="H3241" s="820" t="b">
        <v>0</v>
      </c>
      <c r="I3241" s="820">
        <v>1</v>
      </c>
      <c r="J3241" s="820">
        <v>7</v>
      </c>
      <c r="K3241" s="820" t="s">
        <v>8454</v>
      </c>
      <c r="L3241" s="822" t="s">
        <v>20521</v>
      </c>
    </row>
    <row r="3242" spans="1:12" x14ac:dyDescent="0.25">
      <c r="A3242" s="822" t="s">
        <v>13411</v>
      </c>
      <c r="B3242" s="824" t="s">
        <v>13032</v>
      </c>
      <c r="C3242" s="820" t="b">
        <v>1</v>
      </c>
      <c r="D3242" s="820" t="b">
        <v>1</v>
      </c>
      <c r="E3242" s="820" t="b">
        <v>0</v>
      </c>
      <c r="F3242" s="820" t="b">
        <v>0</v>
      </c>
      <c r="G3242" s="820" t="b">
        <v>0</v>
      </c>
      <c r="H3242" s="820" t="b">
        <v>0</v>
      </c>
      <c r="I3242" s="820">
        <v>1</v>
      </c>
      <c r="J3242" s="820">
        <v>42</v>
      </c>
      <c r="K3242" s="820" t="s">
        <v>8454</v>
      </c>
      <c r="L3242" s="822" t="s">
        <v>20522</v>
      </c>
    </row>
    <row r="3243" spans="1:12" x14ac:dyDescent="0.25">
      <c r="A3243" s="822" t="s">
        <v>13412</v>
      </c>
      <c r="B3243" s="824" t="s">
        <v>13034</v>
      </c>
      <c r="C3243" s="820" t="b">
        <v>1</v>
      </c>
      <c r="D3243" s="820" t="b">
        <v>1</v>
      </c>
      <c r="E3243" s="820" t="b">
        <v>0</v>
      </c>
      <c r="F3243" s="820" t="b">
        <v>0</v>
      </c>
      <c r="G3243" s="820" t="b">
        <v>0</v>
      </c>
      <c r="H3243" s="820" t="b">
        <v>0</v>
      </c>
      <c r="I3243" s="820">
        <v>1</v>
      </c>
      <c r="J3243" s="820">
        <v>5</v>
      </c>
      <c r="K3243" s="820" t="s">
        <v>8454</v>
      </c>
      <c r="L3243" s="822" t="s">
        <v>20523</v>
      </c>
    </row>
    <row r="3244" spans="1:12" x14ac:dyDescent="0.25">
      <c r="A3244" s="822" t="s">
        <v>13413</v>
      </c>
      <c r="B3244" s="824" t="s">
        <v>13414</v>
      </c>
      <c r="C3244" s="820" t="b">
        <v>1</v>
      </c>
      <c r="D3244" s="820" t="b">
        <v>1</v>
      </c>
      <c r="E3244" s="820" t="b">
        <v>0</v>
      </c>
      <c r="F3244" s="820" t="b">
        <v>0</v>
      </c>
      <c r="G3244" s="820" t="b">
        <v>0</v>
      </c>
      <c r="H3244" s="820" t="b">
        <v>0</v>
      </c>
      <c r="I3244" s="820">
        <v>1</v>
      </c>
      <c r="J3244" s="820">
        <v>7</v>
      </c>
      <c r="K3244" s="820" t="s">
        <v>8454</v>
      </c>
      <c r="L3244" s="822" t="s">
        <v>20635</v>
      </c>
    </row>
    <row r="3245" spans="1:12" x14ac:dyDescent="0.25">
      <c r="A3245" s="822" t="s">
        <v>13415</v>
      </c>
      <c r="B3245" s="824" t="s">
        <v>13416</v>
      </c>
      <c r="C3245" s="820" t="b">
        <v>1</v>
      </c>
      <c r="D3245" s="820" t="b">
        <v>1</v>
      </c>
      <c r="E3245" s="820" t="b">
        <v>0</v>
      </c>
      <c r="F3245" s="820" t="b">
        <v>0</v>
      </c>
      <c r="G3245" s="820" t="b">
        <v>0</v>
      </c>
      <c r="H3245" s="820" t="b">
        <v>0</v>
      </c>
      <c r="I3245" s="820">
        <v>1</v>
      </c>
      <c r="J3245" s="820">
        <v>8</v>
      </c>
      <c r="K3245" s="820" t="s">
        <v>8454</v>
      </c>
      <c r="L3245" s="822" t="s">
        <v>20636</v>
      </c>
    </row>
    <row r="3246" spans="1:12" x14ac:dyDescent="0.25">
      <c r="A3246" s="822" t="s">
        <v>13417</v>
      </c>
      <c r="B3246" s="824" t="s">
        <v>13418</v>
      </c>
      <c r="C3246" s="820" t="b">
        <v>1</v>
      </c>
      <c r="D3246" s="820" t="b">
        <v>1</v>
      </c>
      <c r="E3246" s="820" t="b">
        <v>0</v>
      </c>
      <c r="F3246" s="820" t="b">
        <v>0</v>
      </c>
      <c r="G3246" s="820" t="b">
        <v>0</v>
      </c>
      <c r="H3246" s="820" t="b">
        <v>0</v>
      </c>
      <c r="I3246" s="820">
        <v>1</v>
      </c>
      <c r="J3246" s="820">
        <v>1</v>
      </c>
      <c r="K3246" s="820" t="s">
        <v>8454</v>
      </c>
      <c r="L3246" s="822" t="s">
        <v>20637</v>
      </c>
    </row>
    <row r="3247" spans="1:12" x14ac:dyDescent="0.25">
      <c r="A3247" s="822" t="s">
        <v>13419</v>
      </c>
      <c r="B3247" s="824" t="s">
        <v>13020</v>
      </c>
      <c r="C3247" s="820" t="b">
        <v>1</v>
      </c>
      <c r="D3247" s="820" t="b">
        <v>1</v>
      </c>
      <c r="E3247" s="820" t="b">
        <v>0</v>
      </c>
      <c r="F3247" s="820" t="b">
        <v>0</v>
      </c>
      <c r="G3247" s="820" t="b">
        <v>0</v>
      </c>
      <c r="H3247" s="820" t="b">
        <v>0</v>
      </c>
      <c r="I3247" s="820">
        <v>1</v>
      </c>
      <c r="J3247" s="820">
        <v>1</v>
      </c>
      <c r="K3247" s="820" t="s">
        <v>8454</v>
      </c>
      <c r="L3247" s="822" t="s">
        <v>20516</v>
      </c>
    </row>
    <row r="3248" spans="1:12" x14ac:dyDescent="0.25">
      <c r="A3248" s="822" t="s">
        <v>13420</v>
      </c>
      <c r="B3248" s="824" t="s">
        <v>13043</v>
      </c>
      <c r="C3248" s="820" t="b">
        <v>1</v>
      </c>
      <c r="D3248" s="820" t="b">
        <v>1</v>
      </c>
      <c r="E3248" s="820" t="b">
        <v>0</v>
      </c>
      <c r="F3248" s="820" t="b">
        <v>0</v>
      </c>
      <c r="G3248" s="820" t="b">
        <v>0</v>
      </c>
      <c r="H3248" s="820" t="b">
        <v>0</v>
      </c>
      <c r="I3248" s="820">
        <v>1</v>
      </c>
      <c r="J3248" s="820">
        <v>2</v>
      </c>
      <c r="K3248" s="820" t="s">
        <v>8454</v>
      </c>
      <c r="L3248" s="822" t="s">
        <v>20527</v>
      </c>
    </row>
    <row r="3249" spans="1:12" x14ac:dyDescent="0.25">
      <c r="A3249" s="822" t="s">
        <v>13421</v>
      </c>
      <c r="B3249" s="824" t="s">
        <v>13045</v>
      </c>
      <c r="C3249" s="820" t="b">
        <v>1</v>
      </c>
      <c r="D3249" s="820" t="b">
        <v>1</v>
      </c>
      <c r="E3249" s="820" t="b">
        <v>0</v>
      </c>
      <c r="F3249" s="820" t="b">
        <v>0</v>
      </c>
      <c r="G3249" s="820" t="b">
        <v>0</v>
      </c>
      <c r="H3249" s="820" t="b">
        <v>0</v>
      </c>
      <c r="I3249" s="820">
        <v>1</v>
      </c>
      <c r="J3249" s="820">
        <v>2</v>
      </c>
      <c r="K3249" s="820" t="s">
        <v>8454</v>
      </c>
      <c r="L3249" s="822" t="s">
        <v>20528</v>
      </c>
    </row>
    <row r="3250" spans="1:12" x14ac:dyDescent="0.25">
      <c r="A3250" s="822" t="s">
        <v>13422</v>
      </c>
      <c r="B3250" s="824" t="s">
        <v>13047</v>
      </c>
      <c r="C3250" s="820" t="b">
        <v>1</v>
      </c>
      <c r="D3250" s="820" t="b">
        <v>1</v>
      </c>
      <c r="E3250" s="820" t="b">
        <v>0</v>
      </c>
      <c r="F3250" s="820" t="b">
        <v>0</v>
      </c>
      <c r="G3250" s="820" t="b">
        <v>0</v>
      </c>
      <c r="H3250" s="820" t="b">
        <v>0</v>
      </c>
      <c r="I3250" s="820">
        <v>1</v>
      </c>
      <c r="J3250" s="820">
        <v>2</v>
      </c>
      <c r="K3250" s="820" t="s">
        <v>8454</v>
      </c>
      <c r="L3250" s="822" t="s">
        <v>20529</v>
      </c>
    </row>
    <row r="3251" spans="1:12" x14ac:dyDescent="0.25">
      <c r="A3251" s="822" t="s">
        <v>13423</v>
      </c>
      <c r="B3251" s="824" t="s">
        <v>13049</v>
      </c>
      <c r="C3251" s="820" t="b">
        <v>1</v>
      </c>
      <c r="D3251" s="820" t="b">
        <v>1</v>
      </c>
      <c r="E3251" s="820" t="b">
        <v>0</v>
      </c>
      <c r="F3251" s="820" t="b">
        <v>0</v>
      </c>
      <c r="G3251" s="820" t="b">
        <v>0</v>
      </c>
      <c r="H3251" s="820" t="b">
        <v>0</v>
      </c>
      <c r="I3251" s="820">
        <v>1</v>
      </c>
      <c r="J3251" s="820">
        <v>1</v>
      </c>
      <c r="K3251" s="820" t="s">
        <v>8454</v>
      </c>
      <c r="L3251" s="822" t="s">
        <v>20530</v>
      </c>
    </row>
    <row r="3252" spans="1:12" x14ac:dyDescent="0.25">
      <c r="A3252" s="822" t="s">
        <v>13424</v>
      </c>
      <c r="B3252" s="824" t="s">
        <v>13051</v>
      </c>
      <c r="C3252" s="820" t="b">
        <v>1</v>
      </c>
      <c r="D3252" s="820" t="b">
        <v>1</v>
      </c>
      <c r="E3252" s="820" t="b">
        <v>0</v>
      </c>
      <c r="F3252" s="820" t="b">
        <v>0</v>
      </c>
      <c r="G3252" s="820" t="b">
        <v>0</v>
      </c>
      <c r="H3252" s="820" t="b">
        <v>0</v>
      </c>
      <c r="I3252" s="820">
        <v>1</v>
      </c>
      <c r="J3252" s="820">
        <v>1</v>
      </c>
      <c r="K3252" s="820" t="s">
        <v>8454</v>
      </c>
      <c r="L3252" s="822" t="s">
        <v>20531</v>
      </c>
    </row>
    <row r="3253" spans="1:12" x14ac:dyDescent="0.25">
      <c r="A3253" s="822" t="s">
        <v>13425</v>
      </c>
      <c r="B3253" s="824" t="s">
        <v>13053</v>
      </c>
      <c r="C3253" s="820" t="b">
        <v>1</v>
      </c>
      <c r="D3253" s="820" t="b">
        <v>1</v>
      </c>
      <c r="E3253" s="820" t="b">
        <v>0</v>
      </c>
      <c r="F3253" s="820" t="b">
        <v>0</v>
      </c>
      <c r="G3253" s="820" t="b">
        <v>0</v>
      </c>
      <c r="H3253" s="820" t="b">
        <v>0</v>
      </c>
      <c r="I3253" s="820">
        <v>1</v>
      </c>
      <c r="J3253" s="820">
        <v>1</v>
      </c>
      <c r="K3253" s="820" t="s">
        <v>8454</v>
      </c>
      <c r="L3253" s="822" t="s">
        <v>20532</v>
      </c>
    </row>
    <row r="3254" spans="1:12" x14ac:dyDescent="0.25">
      <c r="A3254" s="822" t="s">
        <v>13426</v>
      </c>
      <c r="B3254" s="824" t="s">
        <v>13055</v>
      </c>
      <c r="C3254" s="820" t="b">
        <v>1</v>
      </c>
      <c r="D3254" s="820" t="b">
        <v>1</v>
      </c>
      <c r="E3254" s="820" t="b">
        <v>0</v>
      </c>
      <c r="F3254" s="820" t="b">
        <v>0</v>
      </c>
      <c r="G3254" s="820" t="b">
        <v>0</v>
      </c>
      <c r="H3254" s="820" t="b">
        <v>0</v>
      </c>
      <c r="I3254" s="820">
        <v>1</v>
      </c>
      <c r="J3254" s="820">
        <v>12</v>
      </c>
      <c r="K3254" s="820" t="s">
        <v>8454</v>
      </c>
      <c r="L3254" s="822" t="s">
        <v>20533</v>
      </c>
    </row>
    <row r="3255" spans="1:12" x14ac:dyDescent="0.25">
      <c r="A3255" s="822" t="s">
        <v>13427</v>
      </c>
      <c r="B3255" s="824" t="s">
        <v>13428</v>
      </c>
      <c r="C3255" s="820" t="b">
        <v>1</v>
      </c>
      <c r="D3255" s="820" t="b">
        <v>1</v>
      </c>
      <c r="E3255" s="820" t="b">
        <v>0</v>
      </c>
      <c r="F3255" s="820" t="b">
        <v>0</v>
      </c>
      <c r="G3255" s="820" t="b">
        <v>0</v>
      </c>
      <c r="H3255" s="820" t="b">
        <v>0</v>
      </c>
      <c r="I3255" s="820">
        <v>1</v>
      </c>
      <c r="J3255" s="820">
        <v>6</v>
      </c>
      <c r="K3255" s="820" t="s">
        <v>8454</v>
      </c>
      <c r="L3255" s="822" t="s">
        <v>20638</v>
      </c>
    </row>
    <row r="3256" spans="1:12" x14ac:dyDescent="0.25">
      <c r="A3256" s="822" t="s">
        <v>13429</v>
      </c>
      <c r="B3256" s="824" t="s">
        <v>13430</v>
      </c>
      <c r="C3256" s="820" t="b">
        <v>1</v>
      </c>
      <c r="D3256" s="820" t="b">
        <v>1</v>
      </c>
      <c r="E3256" s="820" t="b">
        <v>0</v>
      </c>
      <c r="F3256" s="820" t="b">
        <v>0</v>
      </c>
      <c r="G3256" s="820" t="b">
        <v>0</v>
      </c>
      <c r="H3256" s="820" t="b">
        <v>0</v>
      </c>
      <c r="I3256" s="820">
        <v>1</v>
      </c>
      <c r="J3256" s="820">
        <v>8</v>
      </c>
      <c r="K3256" s="820" t="s">
        <v>8454</v>
      </c>
      <c r="L3256" s="822" t="s">
        <v>20639</v>
      </c>
    </row>
    <row r="3257" spans="1:12" x14ac:dyDescent="0.25">
      <c r="A3257" s="822" t="s">
        <v>13431</v>
      </c>
      <c r="B3257" s="824" t="s">
        <v>13432</v>
      </c>
      <c r="C3257" s="820" t="b">
        <v>1</v>
      </c>
      <c r="D3257" s="820" t="b">
        <v>1</v>
      </c>
      <c r="E3257" s="820" t="b">
        <v>0</v>
      </c>
      <c r="F3257" s="820" t="b">
        <v>0</v>
      </c>
      <c r="G3257" s="820" t="b">
        <v>0</v>
      </c>
      <c r="H3257" s="820" t="b">
        <v>0</v>
      </c>
      <c r="I3257" s="820">
        <v>1</v>
      </c>
      <c r="J3257" s="820">
        <v>1</v>
      </c>
      <c r="K3257" s="820" t="s">
        <v>8454</v>
      </c>
      <c r="L3257" s="822" t="s">
        <v>20640</v>
      </c>
    </row>
    <row r="3258" spans="1:12" x14ac:dyDescent="0.25">
      <c r="A3258" s="822" t="s">
        <v>13433</v>
      </c>
      <c r="B3258" s="824" t="s">
        <v>13020</v>
      </c>
      <c r="C3258" s="820" t="b">
        <v>1</v>
      </c>
      <c r="D3258" s="820" t="b">
        <v>1</v>
      </c>
      <c r="E3258" s="820" t="b">
        <v>0</v>
      </c>
      <c r="F3258" s="820" t="b">
        <v>0</v>
      </c>
      <c r="G3258" s="820" t="b">
        <v>0</v>
      </c>
      <c r="H3258" s="820" t="b">
        <v>0</v>
      </c>
      <c r="I3258" s="820">
        <v>1</v>
      </c>
      <c r="J3258" s="820">
        <v>1</v>
      </c>
      <c r="K3258" s="820" t="s">
        <v>8454</v>
      </c>
      <c r="L3258" s="822" t="s">
        <v>20516</v>
      </c>
    </row>
    <row r="3259" spans="1:12" x14ac:dyDescent="0.25">
      <c r="A3259" s="822" t="s">
        <v>13434</v>
      </c>
      <c r="B3259" s="824" t="s">
        <v>13064</v>
      </c>
      <c r="C3259" s="820" t="b">
        <v>1</v>
      </c>
      <c r="D3259" s="820" t="b">
        <v>1</v>
      </c>
      <c r="E3259" s="820" t="b">
        <v>0</v>
      </c>
      <c r="F3259" s="820" t="b">
        <v>0</v>
      </c>
      <c r="G3259" s="820" t="b">
        <v>0</v>
      </c>
      <c r="H3259" s="820" t="b">
        <v>0</v>
      </c>
      <c r="I3259" s="820">
        <v>1</v>
      </c>
      <c r="J3259" s="820">
        <v>15</v>
      </c>
      <c r="K3259" s="820" t="s">
        <v>8454</v>
      </c>
      <c r="L3259" s="822" t="s">
        <v>20537</v>
      </c>
    </row>
    <row r="3260" spans="1:12" x14ac:dyDescent="0.25">
      <c r="A3260" s="822" t="s">
        <v>13435</v>
      </c>
      <c r="B3260" s="824" t="s">
        <v>13066</v>
      </c>
      <c r="C3260" s="820" t="b">
        <v>1</v>
      </c>
      <c r="D3260" s="820" t="b">
        <v>1</v>
      </c>
      <c r="E3260" s="820" t="b">
        <v>0</v>
      </c>
      <c r="F3260" s="820" t="b">
        <v>0</v>
      </c>
      <c r="G3260" s="820" t="b">
        <v>0</v>
      </c>
      <c r="H3260" s="820" t="b">
        <v>0</v>
      </c>
      <c r="I3260" s="820">
        <v>1</v>
      </c>
      <c r="J3260" s="820">
        <v>3</v>
      </c>
      <c r="K3260" s="820" t="s">
        <v>8454</v>
      </c>
      <c r="L3260" s="822" t="s">
        <v>20538</v>
      </c>
    </row>
    <row r="3261" spans="1:12" x14ac:dyDescent="0.25">
      <c r="A3261" s="822" t="s">
        <v>13436</v>
      </c>
      <c r="B3261" s="824" t="s">
        <v>13068</v>
      </c>
      <c r="C3261" s="820" t="b">
        <v>1</v>
      </c>
      <c r="D3261" s="820" t="b">
        <v>1</v>
      </c>
      <c r="E3261" s="820" t="b">
        <v>0</v>
      </c>
      <c r="F3261" s="820" t="b">
        <v>0</v>
      </c>
      <c r="G3261" s="820" t="b">
        <v>0</v>
      </c>
      <c r="H3261" s="820" t="b">
        <v>0</v>
      </c>
      <c r="I3261" s="820">
        <v>1</v>
      </c>
      <c r="J3261" s="820">
        <v>3</v>
      </c>
      <c r="K3261" s="820" t="s">
        <v>8454</v>
      </c>
      <c r="L3261" s="822" t="s">
        <v>20539</v>
      </c>
    </row>
    <row r="3262" spans="1:12" x14ac:dyDescent="0.25">
      <c r="A3262" s="822" t="s">
        <v>13437</v>
      </c>
      <c r="B3262" s="824" t="s">
        <v>13070</v>
      </c>
      <c r="C3262" s="820" t="b">
        <v>1</v>
      </c>
      <c r="D3262" s="820" t="b">
        <v>1</v>
      </c>
      <c r="E3262" s="820" t="b">
        <v>0</v>
      </c>
      <c r="F3262" s="820" t="b">
        <v>0</v>
      </c>
      <c r="G3262" s="820" t="b">
        <v>0</v>
      </c>
      <c r="H3262" s="820" t="b">
        <v>0</v>
      </c>
      <c r="I3262" s="820">
        <v>1</v>
      </c>
      <c r="J3262" s="820">
        <v>10</v>
      </c>
      <c r="K3262" s="820" t="s">
        <v>8454</v>
      </c>
      <c r="L3262" s="822" t="s">
        <v>20540</v>
      </c>
    </row>
    <row r="3263" spans="1:12" x14ac:dyDescent="0.25">
      <c r="A3263" s="822" t="s">
        <v>13438</v>
      </c>
      <c r="B3263" s="824" t="s">
        <v>13072</v>
      </c>
      <c r="C3263" s="820" t="b">
        <v>1</v>
      </c>
      <c r="D3263" s="820" t="b">
        <v>1</v>
      </c>
      <c r="E3263" s="820" t="b">
        <v>0</v>
      </c>
      <c r="F3263" s="820" t="b">
        <v>0</v>
      </c>
      <c r="G3263" s="820" t="b">
        <v>0</v>
      </c>
      <c r="H3263" s="820" t="b">
        <v>0</v>
      </c>
      <c r="I3263" s="820">
        <v>1</v>
      </c>
      <c r="J3263" s="820">
        <v>5</v>
      </c>
      <c r="K3263" s="820" t="s">
        <v>8454</v>
      </c>
      <c r="L3263" s="822" t="s">
        <v>20541</v>
      </c>
    </row>
    <row r="3264" spans="1:12" x14ac:dyDescent="0.25">
      <c r="A3264" s="822" t="s">
        <v>13439</v>
      </c>
      <c r="B3264" s="824" t="s">
        <v>13074</v>
      </c>
      <c r="C3264" s="820" t="b">
        <v>1</v>
      </c>
      <c r="D3264" s="820" t="b">
        <v>1</v>
      </c>
      <c r="E3264" s="820" t="b">
        <v>0</v>
      </c>
      <c r="F3264" s="820" t="b">
        <v>0</v>
      </c>
      <c r="G3264" s="820" t="b">
        <v>0</v>
      </c>
      <c r="H3264" s="820" t="b">
        <v>0</v>
      </c>
      <c r="I3264" s="820">
        <v>1</v>
      </c>
      <c r="J3264" s="820">
        <v>35</v>
      </c>
      <c r="K3264" s="820" t="s">
        <v>8454</v>
      </c>
      <c r="L3264" s="822" t="s">
        <v>20542</v>
      </c>
    </row>
    <row r="3265" spans="1:12" x14ac:dyDescent="0.25">
      <c r="A3265" s="822" t="s">
        <v>13440</v>
      </c>
      <c r="B3265" s="824" t="s">
        <v>13076</v>
      </c>
      <c r="C3265" s="820" t="b">
        <v>1</v>
      </c>
      <c r="D3265" s="820" t="b">
        <v>1</v>
      </c>
      <c r="E3265" s="820" t="b">
        <v>0</v>
      </c>
      <c r="F3265" s="820" t="b">
        <v>0</v>
      </c>
      <c r="G3265" s="820" t="b">
        <v>0</v>
      </c>
      <c r="H3265" s="820" t="b">
        <v>0</v>
      </c>
      <c r="I3265" s="820">
        <v>1</v>
      </c>
      <c r="J3265" s="820">
        <v>6</v>
      </c>
      <c r="K3265" s="820" t="s">
        <v>8454</v>
      </c>
      <c r="L3265" s="822" t="s">
        <v>20543</v>
      </c>
    </row>
    <row r="3266" spans="1:12" x14ac:dyDescent="0.25">
      <c r="A3266" s="822" t="s">
        <v>13441</v>
      </c>
      <c r="B3266" s="824" t="s">
        <v>13442</v>
      </c>
      <c r="C3266" s="820" t="b">
        <v>1</v>
      </c>
      <c r="D3266" s="820" t="b">
        <v>1</v>
      </c>
      <c r="E3266" s="820" t="b">
        <v>0</v>
      </c>
      <c r="F3266" s="820" t="b">
        <v>0</v>
      </c>
      <c r="G3266" s="820" t="b">
        <v>0</v>
      </c>
      <c r="H3266" s="820" t="b">
        <v>0</v>
      </c>
      <c r="I3266" s="820">
        <v>1</v>
      </c>
      <c r="J3266" s="820">
        <v>7</v>
      </c>
      <c r="K3266" s="820" t="s">
        <v>8454</v>
      </c>
      <c r="L3266" s="822" t="s">
        <v>20641</v>
      </c>
    </row>
    <row r="3267" spans="1:12" x14ac:dyDescent="0.25">
      <c r="A3267" s="822" t="s">
        <v>13443</v>
      </c>
      <c r="B3267" s="824" t="s">
        <v>13444</v>
      </c>
      <c r="C3267" s="820" t="b">
        <v>1</v>
      </c>
      <c r="D3267" s="820" t="b">
        <v>1</v>
      </c>
      <c r="E3267" s="820" t="b">
        <v>0</v>
      </c>
      <c r="F3267" s="820" t="b">
        <v>0</v>
      </c>
      <c r="G3267" s="820" t="b">
        <v>0</v>
      </c>
      <c r="H3267" s="820" t="b">
        <v>0</v>
      </c>
      <c r="I3267" s="820">
        <v>1</v>
      </c>
      <c r="J3267" s="820">
        <v>8</v>
      </c>
      <c r="K3267" s="820" t="s">
        <v>8454</v>
      </c>
      <c r="L3267" s="822" t="s">
        <v>20642</v>
      </c>
    </row>
    <row r="3268" spans="1:12" x14ac:dyDescent="0.25">
      <c r="A3268" s="822" t="s">
        <v>13445</v>
      </c>
      <c r="B3268" s="824" t="s">
        <v>13446</v>
      </c>
      <c r="C3268" s="820" t="b">
        <v>1</v>
      </c>
      <c r="D3268" s="820" t="b">
        <v>1</v>
      </c>
      <c r="E3268" s="820" t="b">
        <v>0</v>
      </c>
      <c r="F3268" s="820" t="b">
        <v>0</v>
      </c>
      <c r="G3268" s="820" t="b">
        <v>0</v>
      </c>
      <c r="H3268" s="820" t="b">
        <v>0</v>
      </c>
      <c r="I3268" s="820">
        <v>1</v>
      </c>
      <c r="J3268" s="820">
        <v>1</v>
      </c>
      <c r="K3268" s="820" t="s">
        <v>8454</v>
      </c>
      <c r="L3268" s="822" t="s">
        <v>20643</v>
      </c>
    </row>
    <row r="3269" spans="1:12" x14ac:dyDescent="0.25">
      <c r="A3269" s="822" t="s">
        <v>13447</v>
      </c>
      <c r="B3269" s="824" t="s">
        <v>13084</v>
      </c>
      <c r="C3269" s="820" t="b">
        <v>1</v>
      </c>
      <c r="D3269" s="820" t="b">
        <v>1</v>
      </c>
      <c r="E3269" s="820" t="b">
        <v>0</v>
      </c>
      <c r="F3269" s="820" t="b">
        <v>0</v>
      </c>
      <c r="G3269" s="820" t="b">
        <v>0</v>
      </c>
      <c r="H3269" s="820" t="b">
        <v>0</v>
      </c>
      <c r="I3269" s="820">
        <v>1</v>
      </c>
      <c r="J3269" s="820">
        <v>1</v>
      </c>
      <c r="K3269" s="820" t="s">
        <v>8454</v>
      </c>
      <c r="L3269" s="822" t="s">
        <v>20547</v>
      </c>
    </row>
    <row r="3270" spans="1:12" x14ac:dyDescent="0.25">
      <c r="A3270" s="822" t="s">
        <v>13448</v>
      </c>
      <c r="B3270" s="824" t="s">
        <v>13086</v>
      </c>
      <c r="C3270" s="820" t="b">
        <v>1</v>
      </c>
      <c r="D3270" s="820" t="b">
        <v>1</v>
      </c>
      <c r="E3270" s="820" t="b">
        <v>0</v>
      </c>
      <c r="F3270" s="820" t="b">
        <v>0</v>
      </c>
      <c r="G3270" s="820" t="b">
        <v>0</v>
      </c>
      <c r="H3270" s="820" t="b">
        <v>0</v>
      </c>
      <c r="I3270" s="820">
        <v>1</v>
      </c>
      <c r="J3270" s="820">
        <v>10</v>
      </c>
      <c r="K3270" s="820" t="s">
        <v>8454</v>
      </c>
      <c r="L3270" s="822" t="s">
        <v>20548</v>
      </c>
    </row>
    <row r="3271" spans="1:12" x14ac:dyDescent="0.25">
      <c r="A3271" s="822" t="s">
        <v>13449</v>
      </c>
      <c r="B3271" s="824" t="s">
        <v>13088</v>
      </c>
      <c r="C3271" s="820" t="b">
        <v>1</v>
      </c>
      <c r="D3271" s="820" t="b">
        <v>1</v>
      </c>
      <c r="E3271" s="820" t="b">
        <v>0</v>
      </c>
      <c r="F3271" s="820" t="b">
        <v>0</v>
      </c>
      <c r="G3271" s="820" t="b">
        <v>0</v>
      </c>
      <c r="H3271" s="820" t="b">
        <v>0</v>
      </c>
      <c r="I3271" s="820">
        <v>1</v>
      </c>
      <c r="J3271" s="820">
        <v>5</v>
      </c>
      <c r="K3271" s="820" t="s">
        <v>8454</v>
      </c>
      <c r="L3271" s="822" t="s">
        <v>20549</v>
      </c>
    </row>
    <row r="3272" spans="1:12" x14ac:dyDescent="0.25">
      <c r="A3272" s="822" t="s">
        <v>13450</v>
      </c>
      <c r="B3272" s="824" t="s">
        <v>13090</v>
      </c>
      <c r="C3272" s="820" t="b">
        <v>1</v>
      </c>
      <c r="D3272" s="820" t="b">
        <v>1</v>
      </c>
      <c r="E3272" s="820" t="b">
        <v>0</v>
      </c>
      <c r="F3272" s="820" t="b">
        <v>0</v>
      </c>
      <c r="G3272" s="820" t="b">
        <v>0</v>
      </c>
      <c r="H3272" s="820" t="b">
        <v>0</v>
      </c>
      <c r="I3272" s="820">
        <v>1</v>
      </c>
      <c r="J3272" s="820">
        <v>5</v>
      </c>
      <c r="K3272" s="820" t="s">
        <v>8454</v>
      </c>
      <c r="L3272" s="822" t="s">
        <v>20550</v>
      </c>
    </row>
    <row r="3273" spans="1:12" x14ac:dyDescent="0.25">
      <c r="A3273" s="822" t="s">
        <v>13451</v>
      </c>
      <c r="B3273" s="824" t="s">
        <v>13092</v>
      </c>
      <c r="C3273" s="820" t="b">
        <v>1</v>
      </c>
      <c r="D3273" s="820" t="b">
        <v>1</v>
      </c>
      <c r="E3273" s="820" t="b">
        <v>0</v>
      </c>
      <c r="F3273" s="820" t="b">
        <v>0</v>
      </c>
      <c r="G3273" s="820" t="b">
        <v>0</v>
      </c>
      <c r="H3273" s="820" t="b">
        <v>0</v>
      </c>
      <c r="I3273" s="820">
        <v>1</v>
      </c>
      <c r="J3273" s="820">
        <v>2</v>
      </c>
      <c r="K3273" s="820" t="s">
        <v>8454</v>
      </c>
      <c r="L3273" s="822" t="s">
        <v>20551</v>
      </c>
    </row>
    <row r="3274" spans="1:12" x14ac:dyDescent="0.25">
      <c r="A3274" s="822" t="s">
        <v>13452</v>
      </c>
      <c r="B3274" s="824" t="s">
        <v>13094</v>
      </c>
      <c r="C3274" s="820" t="b">
        <v>1</v>
      </c>
      <c r="D3274" s="820" t="b">
        <v>1</v>
      </c>
      <c r="E3274" s="820" t="b">
        <v>0</v>
      </c>
      <c r="F3274" s="820" t="b">
        <v>0</v>
      </c>
      <c r="G3274" s="820" t="b">
        <v>0</v>
      </c>
      <c r="H3274" s="820" t="b">
        <v>0</v>
      </c>
      <c r="I3274" s="820">
        <v>1</v>
      </c>
      <c r="J3274" s="820">
        <v>2</v>
      </c>
      <c r="K3274" s="820" t="s">
        <v>8454</v>
      </c>
      <c r="L3274" s="822" t="s">
        <v>20552</v>
      </c>
    </row>
    <row r="3275" spans="1:12" x14ac:dyDescent="0.25">
      <c r="A3275" s="822" t="s">
        <v>13453</v>
      </c>
      <c r="B3275" s="824" t="s">
        <v>13096</v>
      </c>
      <c r="C3275" s="820" t="b">
        <v>1</v>
      </c>
      <c r="D3275" s="820" t="b">
        <v>1</v>
      </c>
      <c r="E3275" s="820" t="b">
        <v>0</v>
      </c>
      <c r="F3275" s="820" t="b">
        <v>0</v>
      </c>
      <c r="G3275" s="820" t="b">
        <v>0</v>
      </c>
      <c r="H3275" s="820" t="b">
        <v>0</v>
      </c>
      <c r="I3275" s="820">
        <v>1</v>
      </c>
      <c r="J3275" s="820">
        <v>10</v>
      </c>
      <c r="K3275" s="820" t="s">
        <v>8454</v>
      </c>
      <c r="L3275" s="822" t="s">
        <v>20553</v>
      </c>
    </row>
    <row r="3276" spans="1:12" x14ac:dyDescent="0.25">
      <c r="A3276" s="822" t="s">
        <v>13454</v>
      </c>
      <c r="B3276" s="824" t="s">
        <v>13098</v>
      </c>
      <c r="C3276" s="820" t="b">
        <v>1</v>
      </c>
      <c r="D3276" s="820" t="b">
        <v>1</v>
      </c>
      <c r="E3276" s="820" t="b">
        <v>0</v>
      </c>
      <c r="F3276" s="820" t="b">
        <v>0</v>
      </c>
      <c r="G3276" s="820" t="b">
        <v>0</v>
      </c>
      <c r="H3276" s="820" t="b">
        <v>0</v>
      </c>
      <c r="I3276" s="820">
        <v>1</v>
      </c>
      <c r="J3276" s="820">
        <v>10</v>
      </c>
      <c r="K3276" s="820" t="s">
        <v>8454</v>
      </c>
      <c r="L3276" s="822" t="s">
        <v>20554</v>
      </c>
    </row>
    <row r="3277" spans="1:12" x14ac:dyDescent="0.25">
      <c r="A3277" s="822" t="s">
        <v>13455</v>
      </c>
      <c r="B3277" s="824" t="s">
        <v>13456</v>
      </c>
      <c r="C3277" s="820" t="b">
        <v>1</v>
      </c>
      <c r="D3277" s="820" t="b">
        <v>1</v>
      </c>
      <c r="E3277" s="820" t="b">
        <v>0</v>
      </c>
      <c r="F3277" s="820" t="b">
        <v>0</v>
      </c>
      <c r="G3277" s="820" t="b">
        <v>0</v>
      </c>
      <c r="H3277" s="820" t="b">
        <v>0</v>
      </c>
      <c r="I3277" s="820">
        <v>1</v>
      </c>
      <c r="J3277" s="820">
        <v>7</v>
      </c>
      <c r="K3277" s="820" t="s">
        <v>8454</v>
      </c>
      <c r="L3277" s="822" t="s">
        <v>20644</v>
      </c>
    </row>
    <row r="3278" spans="1:12" x14ac:dyDescent="0.25">
      <c r="A3278" s="822" t="s">
        <v>13457</v>
      </c>
      <c r="B3278" s="824" t="s">
        <v>13458</v>
      </c>
      <c r="C3278" s="820" t="b">
        <v>1</v>
      </c>
      <c r="D3278" s="820" t="b">
        <v>1</v>
      </c>
      <c r="E3278" s="820" t="b">
        <v>0</v>
      </c>
      <c r="F3278" s="820" t="b">
        <v>0</v>
      </c>
      <c r="G3278" s="820" t="b">
        <v>0</v>
      </c>
      <c r="H3278" s="820" t="b">
        <v>0</v>
      </c>
      <c r="I3278" s="820">
        <v>1</v>
      </c>
      <c r="J3278" s="820">
        <v>8</v>
      </c>
      <c r="K3278" s="820" t="s">
        <v>8454</v>
      </c>
      <c r="L3278" s="822" t="s">
        <v>20645</v>
      </c>
    </row>
    <row r="3279" spans="1:12" x14ac:dyDescent="0.25">
      <c r="A3279" s="822" t="s">
        <v>13459</v>
      </c>
      <c r="B3279" s="824" t="s">
        <v>13460</v>
      </c>
      <c r="C3279" s="820" t="b">
        <v>1</v>
      </c>
      <c r="D3279" s="820" t="b">
        <v>1</v>
      </c>
      <c r="E3279" s="820" t="b">
        <v>0</v>
      </c>
      <c r="F3279" s="820" t="b">
        <v>0</v>
      </c>
      <c r="G3279" s="820" t="b">
        <v>0</v>
      </c>
      <c r="H3279" s="820" t="b">
        <v>0</v>
      </c>
      <c r="I3279" s="820">
        <v>1</v>
      </c>
      <c r="J3279" s="820">
        <v>1</v>
      </c>
      <c r="K3279" s="820" t="s">
        <v>8454</v>
      </c>
      <c r="L3279" s="822" t="s">
        <v>20646</v>
      </c>
    </row>
    <row r="3280" spans="1:12" x14ac:dyDescent="0.25">
      <c r="A3280" s="822" t="s">
        <v>13461</v>
      </c>
      <c r="B3280" s="824" t="s">
        <v>13084</v>
      </c>
      <c r="C3280" s="820" t="b">
        <v>1</v>
      </c>
      <c r="D3280" s="820" t="b">
        <v>1</v>
      </c>
      <c r="E3280" s="820" t="b">
        <v>0</v>
      </c>
      <c r="F3280" s="820" t="b">
        <v>0</v>
      </c>
      <c r="G3280" s="820" t="b">
        <v>0</v>
      </c>
      <c r="H3280" s="820" t="b">
        <v>0</v>
      </c>
      <c r="I3280" s="820">
        <v>1</v>
      </c>
      <c r="J3280" s="820">
        <v>1</v>
      </c>
      <c r="K3280" s="820" t="s">
        <v>8454</v>
      </c>
      <c r="L3280" s="822" t="s">
        <v>20547</v>
      </c>
    </row>
    <row r="3281" spans="1:12" x14ac:dyDescent="0.25">
      <c r="A3281" s="822" t="s">
        <v>13462</v>
      </c>
      <c r="B3281" s="824" t="s">
        <v>13107</v>
      </c>
      <c r="C3281" s="820" t="b">
        <v>1</v>
      </c>
      <c r="D3281" s="820" t="b">
        <v>1</v>
      </c>
      <c r="E3281" s="820" t="b">
        <v>0</v>
      </c>
      <c r="F3281" s="820" t="b">
        <v>0</v>
      </c>
      <c r="G3281" s="820" t="b">
        <v>0</v>
      </c>
      <c r="H3281" s="820" t="b">
        <v>0</v>
      </c>
      <c r="I3281" s="820">
        <v>1</v>
      </c>
      <c r="J3281" s="820">
        <v>4</v>
      </c>
      <c r="K3281" s="820" t="s">
        <v>8454</v>
      </c>
      <c r="L3281" s="822" t="s">
        <v>20558</v>
      </c>
    </row>
    <row r="3282" spans="1:12" x14ac:dyDescent="0.25">
      <c r="A3282" s="822" t="s">
        <v>13463</v>
      </c>
      <c r="B3282" s="824" t="s">
        <v>13109</v>
      </c>
      <c r="C3282" s="820" t="b">
        <v>1</v>
      </c>
      <c r="D3282" s="820" t="b">
        <v>1</v>
      </c>
      <c r="E3282" s="820" t="b">
        <v>0</v>
      </c>
      <c r="F3282" s="820" t="b">
        <v>0</v>
      </c>
      <c r="G3282" s="820" t="b">
        <v>0</v>
      </c>
      <c r="H3282" s="820" t="b">
        <v>0</v>
      </c>
      <c r="I3282" s="820">
        <v>1</v>
      </c>
      <c r="J3282" s="820">
        <v>2</v>
      </c>
      <c r="K3282" s="820" t="s">
        <v>8454</v>
      </c>
      <c r="L3282" s="822" t="s">
        <v>20559</v>
      </c>
    </row>
    <row r="3283" spans="1:12" x14ac:dyDescent="0.25">
      <c r="A3283" s="822" t="s">
        <v>13464</v>
      </c>
      <c r="B3283" s="824" t="s">
        <v>13111</v>
      </c>
      <c r="C3283" s="820" t="b">
        <v>1</v>
      </c>
      <c r="D3283" s="820" t="b">
        <v>1</v>
      </c>
      <c r="E3283" s="820" t="b">
        <v>0</v>
      </c>
      <c r="F3283" s="820" t="b">
        <v>0</v>
      </c>
      <c r="G3283" s="820" t="b">
        <v>0</v>
      </c>
      <c r="H3283" s="820" t="b">
        <v>0</v>
      </c>
      <c r="I3283" s="820">
        <v>1</v>
      </c>
      <c r="J3283" s="820">
        <v>2</v>
      </c>
      <c r="K3283" s="820" t="s">
        <v>8454</v>
      </c>
      <c r="L3283" s="822" t="s">
        <v>20560</v>
      </c>
    </row>
    <row r="3284" spans="1:12" x14ac:dyDescent="0.25">
      <c r="A3284" s="822" t="s">
        <v>13465</v>
      </c>
      <c r="B3284" s="824" t="s">
        <v>13113</v>
      </c>
      <c r="C3284" s="820" t="b">
        <v>1</v>
      </c>
      <c r="D3284" s="820" t="b">
        <v>1</v>
      </c>
      <c r="E3284" s="820" t="b">
        <v>0</v>
      </c>
      <c r="F3284" s="820" t="b">
        <v>0</v>
      </c>
      <c r="G3284" s="820" t="b">
        <v>0</v>
      </c>
      <c r="H3284" s="820" t="b">
        <v>0</v>
      </c>
      <c r="I3284" s="820">
        <v>1</v>
      </c>
      <c r="J3284" s="820">
        <v>2</v>
      </c>
      <c r="K3284" s="820" t="s">
        <v>8454</v>
      </c>
      <c r="L3284" s="822" t="s">
        <v>20561</v>
      </c>
    </row>
    <row r="3285" spans="1:12" x14ac:dyDescent="0.25">
      <c r="A3285" s="822" t="s">
        <v>13466</v>
      </c>
      <c r="B3285" s="824" t="s">
        <v>13115</v>
      </c>
      <c r="C3285" s="820" t="b">
        <v>1</v>
      </c>
      <c r="D3285" s="820" t="b">
        <v>1</v>
      </c>
      <c r="E3285" s="820" t="b">
        <v>0</v>
      </c>
      <c r="F3285" s="820" t="b">
        <v>0</v>
      </c>
      <c r="G3285" s="820" t="b">
        <v>0</v>
      </c>
      <c r="H3285" s="820" t="b">
        <v>0</v>
      </c>
      <c r="I3285" s="820">
        <v>1</v>
      </c>
      <c r="J3285" s="820">
        <v>2</v>
      </c>
      <c r="K3285" s="820" t="s">
        <v>8454</v>
      </c>
      <c r="L3285" s="822" t="s">
        <v>20562</v>
      </c>
    </row>
    <row r="3286" spans="1:12" x14ac:dyDescent="0.25">
      <c r="A3286" s="822" t="s">
        <v>13467</v>
      </c>
      <c r="B3286" s="824" t="s">
        <v>13117</v>
      </c>
      <c r="C3286" s="820" t="b">
        <v>1</v>
      </c>
      <c r="D3286" s="820" t="b">
        <v>1</v>
      </c>
      <c r="E3286" s="820" t="b">
        <v>0</v>
      </c>
      <c r="F3286" s="820" t="b">
        <v>0</v>
      </c>
      <c r="G3286" s="820" t="b">
        <v>0</v>
      </c>
      <c r="H3286" s="820" t="b">
        <v>0</v>
      </c>
      <c r="I3286" s="820">
        <v>1</v>
      </c>
      <c r="J3286" s="820">
        <v>10</v>
      </c>
      <c r="K3286" s="820" t="s">
        <v>8454</v>
      </c>
      <c r="L3286" s="822" t="s">
        <v>20563</v>
      </c>
    </row>
    <row r="3287" spans="1:12" x14ac:dyDescent="0.25">
      <c r="A3287" s="822" t="s">
        <v>13468</v>
      </c>
      <c r="B3287" s="824" t="s">
        <v>13119</v>
      </c>
      <c r="C3287" s="820" t="b">
        <v>1</v>
      </c>
      <c r="D3287" s="820" t="b">
        <v>1</v>
      </c>
      <c r="E3287" s="820" t="b">
        <v>0</v>
      </c>
      <c r="F3287" s="820" t="b">
        <v>0</v>
      </c>
      <c r="G3287" s="820" t="b">
        <v>0</v>
      </c>
      <c r="H3287" s="820" t="b">
        <v>0</v>
      </c>
      <c r="I3287" s="820">
        <v>1</v>
      </c>
      <c r="J3287" s="820">
        <v>4</v>
      </c>
      <c r="K3287" s="820" t="s">
        <v>8454</v>
      </c>
      <c r="L3287" s="822" t="s">
        <v>20564</v>
      </c>
    </row>
    <row r="3288" spans="1:12" x14ac:dyDescent="0.25">
      <c r="A3288" s="822" t="s">
        <v>13469</v>
      </c>
      <c r="B3288" s="824" t="s">
        <v>13470</v>
      </c>
      <c r="C3288" s="820" t="b">
        <v>1</v>
      </c>
      <c r="D3288" s="820" t="b">
        <v>1</v>
      </c>
      <c r="E3288" s="820" t="b">
        <v>0</v>
      </c>
      <c r="F3288" s="820" t="b">
        <v>0</v>
      </c>
      <c r="G3288" s="820" t="b">
        <v>0</v>
      </c>
      <c r="H3288" s="820" t="b">
        <v>0</v>
      </c>
      <c r="I3288" s="820">
        <v>1</v>
      </c>
      <c r="J3288" s="820">
        <v>7</v>
      </c>
      <c r="K3288" s="820" t="s">
        <v>8454</v>
      </c>
      <c r="L3288" s="822" t="s">
        <v>20647</v>
      </c>
    </row>
    <row r="3289" spans="1:12" x14ac:dyDescent="0.25">
      <c r="A3289" s="822" t="s">
        <v>13471</v>
      </c>
      <c r="B3289" s="824" t="s">
        <v>13472</v>
      </c>
      <c r="C3289" s="820" t="b">
        <v>1</v>
      </c>
      <c r="D3289" s="820" t="b">
        <v>1</v>
      </c>
      <c r="E3289" s="820" t="b">
        <v>0</v>
      </c>
      <c r="F3289" s="820" t="b">
        <v>0</v>
      </c>
      <c r="G3289" s="820" t="b">
        <v>0</v>
      </c>
      <c r="H3289" s="820" t="b">
        <v>0</v>
      </c>
      <c r="I3289" s="820">
        <v>1</v>
      </c>
      <c r="J3289" s="820">
        <v>8</v>
      </c>
      <c r="K3289" s="820" t="s">
        <v>8454</v>
      </c>
      <c r="L3289" s="822" t="s">
        <v>20648</v>
      </c>
    </row>
    <row r="3290" spans="1:12" x14ac:dyDescent="0.25">
      <c r="A3290" s="822" t="s">
        <v>13473</v>
      </c>
      <c r="B3290" s="824" t="s">
        <v>13474</v>
      </c>
      <c r="C3290" s="820" t="b">
        <v>1</v>
      </c>
      <c r="D3290" s="820" t="b">
        <v>1</v>
      </c>
      <c r="E3290" s="820" t="b">
        <v>0</v>
      </c>
      <c r="F3290" s="820" t="b">
        <v>0</v>
      </c>
      <c r="G3290" s="820" t="b">
        <v>0</v>
      </c>
      <c r="H3290" s="820" t="b">
        <v>0</v>
      </c>
      <c r="I3290" s="820">
        <v>1</v>
      </c>
      <c r="J3290" s="820">
        <v>1</v>
      </c>
      <c r="K3290" s="820" t="s">
        <v>8454</v>
      </c>
      <c r="L3290" s="822" t="s">
        <v>20649</v>
      </c>
    </row>
    <row r="3291" spans="1:12" x14ac:dyDescent="0.25">
      <c r="A3291" s="822" t="s">
        <v>13475</v>
      </c>
      <c r="B3291" s="824" t="s">
        <v>13127</v>
      </c>
      <c r="C3291" s="820" t="b">
        <v>1</v>
      </c>
      <c r="D3291" s="820" t="b">
        <v>1</v>
      </c>
      <c r="E3291" s="820" t="b">
        <v>0</v>
      </c>
      <c r="F3291" s="820" t="b">
        <v>0</v>
      </c>
      <c r="G3291" s="820" t="b">
        <v>0</v>
      </c>
      <c r="H3291" s="820" t="b">
        <v>0</v>
      </c>
      <c r="I3291" s="820">
        <v>1</v>
      </c>
      <c r="J3291" s="820">
        <v>1</v>
      </c>
      <c r="K3291" s="820" t="s">
        <v>8454</v>
      </c>
      <c r="L3291" s="822" t="s">
        <v>20568</v>
      </c>
    </row>
    <row r="3292" spans="1:12" x14ac:dyDescent="0.25">
      <c r="A3292" s="822" t="s">
        <v>13476</v>
      </c>
      <c r="B3292" s="824" t="s">
        <v>13129</v>
      </c>
      <c r="C3292" s="820" t="b">
        <v>1</v>
      </c>
      <c r="D3292" s="820" t="b">
        <v>1</v>
      </c>
      <c r="E3292" s="820" t="b">
        <v>0</v>
      </c>
      <c r="F3292" s="820" t="b">
        <v>0</v>
      </c>
      <c r="G3292" s="820" t="b">
        <v>0</v>
      </c>
      <c r="H3292" s="820" t="b">
        <v>0</v>
      </c>
      <c r="I3292" s="820">
        <v>1</v>
      </c>
      <c r="J3292" s="820">
        <v>5</v>
      </c>
      <c r="K3292" s="820" t="s">
        <v>8454</v>
      </c>
      <c r="L3292" s="822" t="s">
        <v>20569</v>
      </c>
    </row>
    <row r="3293" spans="1:12" x14ac:dyDescent="0.25">
      <c r="A3293" s="822" t="s">
        <v>13477</v>
      </c>
      <c r="B3293" s="824" t="s">
        <v>13131</v>
      </c>
      <c r="C3293" s="820" t="b">
        <v>1</v>
      </c>
      <c r="D3293" s="820" t="b">
        <v>1</v>
      </c>
      <c r="E3293" s="820" t="b">
        <v>0</v>
      </c>
      <c r="F3293" s="820" t="b">
        <v>0</v>
      </c>
      <c r="G3293" s="820" t="b">
        <v>0</v>
      </c>
      <c r="H3293" s="820" t="b">
        <v>0</v>
      </c>
      <c r="I3293" s="820">
        <v>1</v>
      </c>
      <c r="J3293" s="820">
        <v>5</v>
      </c>
      <c r="K3293" s="820" t="s">
        <v>8454</v>
      </c>
      <c r="L3293" s="822" t="s">
        <v>20570</v>
      </c>
    </row>
    <row r="3294" spans="1:12" x14ac:dyDescent="0.25">
      <c r="A3294" s="822" t="s">
        <v>13478</v>
      </c>
      <c r="B3294" s="824" t="s">
        <v>13133</v>
      </c>
      <c r="C3294" s="820" t="b">
        <v>1</v>
      </c>
      <c r="D3294" s="820" t="b">
        <v>1</v>
      </c>
      <c r="E3294" s="820" t="b">
        <v>0</v>
      </c>
      <c r="F3294" s="820" t="b">
        <v>0</v>
      </c>
      <c r="G3294" s="820" t="b">
        <v>0</v>
      </c>
      <c r="H3294" s="820" t="b">
        <v>0</v>
      </c>
      <c r="I3294" s="820">
        <v>1</v>
      </c>
      <c r="J3294" s="820">
        <v>5</v>
      </c>
      <c r="K3294" s="820" t="s">
        <v>8454</v>
      </c>
      <c r="L3294" s="822" t="s">
        <v>20571</v>
      </c>
    </row>
    <row r="3295" spans="1:12" x14ac:dyDescent="0.25">
      <c r="A3295" s="822" t="s">
        <v>13479</v>
      </c>
      <c r="B3295" s="824" t="s">
        <v>13135</v>
      </c>
      <c r="C3295" s="820" t="b">
        <v>1</v>
      </c>
      <c r="D3295" s="820" t="b">
        <v>1</v>
      </c>
      <c r="E3295" s="820" t="b">
        <v>0</v>
      </c>
      <c r="F3295" s="820" t="b">
        <v>0</v>
      </c>
      <c r="G3295" s="820" t="b">
        <v>0</v>
      </c>
      <c r="H3295" s="820" t="b">
        <v>0</v>
      </c>
      <c r="I3295" s="820">
        <v>1</v>
      </c>
      <c r="J3295" s="820">
        <v>1</v>
      </c>
      <c r="K3295" s="820" t="s">
        <v>8454</v>
      </c>
      <c r="L3295" s="822" t="s">
        <v>20572</v>
      </c>
    </row>
    <row r="3296" spans="1:12" x14ac:dyDescent="0.25">
      <c r="A3296" s="822" t="s">
        <v>13480</v>
      </c>
      <c r="B3296" s="824" t="s">
        <v>13137</v>
      </c>
      <c r="C3296" s="820" t="b">
        <v>1</v>
      </c>
      <c r="D3296" s="820" t="b">
        <v>1</v>
      </c>
      <c r="E3296" s="820" t="b">
        <v>0</v>
      </c>
      <c r="F3296" s="820" t="b">
        <v>0</v>
      </c>
      <c r="G3296" s="820" t="b">
        <v>0</v>
      </c>
      <c r="H3296" s="820" t="b">
        <v>0</v>
      </c>
      <c r="I3296" s="820">
        <v>1</v>
      </c>
      <c r="J3296" s="820">
        <v>1</v>
      </c>
      <c r="K3296" s="820" t="s">
        <v>8454</v>
      </c>
      <c r="L3296" s="822" t="s">
        <v>20573</v>
      </c>
    </row>
    <row r="3297" spans="1:12" x14ac:dyDescent="0.25">
      <c r="A3297" s="822" t="s">
        <v>13481</v>
      </c>
      <c r="B3297" s="824" t="s">
        <v>13139</v>
      </c>
      <c r="C3297" s="820" t="b">
        <v>1</v>
      </c>
      <c r="D3297" s="820" t="b">
        <v>1</v>
      </c>
      <c r="E3297" s="820" t="b">
        <v>0</v>
      </c>
      <c r="F3297" s="820" t="b">
        <v>0</v>
      </c>
      <c r="G3297" s="820" t="b">
        <v>0</v>
      </c>
      <c r="H3297" s="820" t="b">
        <v>0</v>
      </c>
      <c r="I3297" s="820">
        <v>1</v>
      </c>
      <c r="J3297" s="820">
        <v>10</v>
      </c>
      <c r="K3297" s="820" t="s">
        <v>8454</v>
      </c>
      <c r="L3297" s="822" t="s">
        <v>20574</v>
      </c>
    </row>
    <row r="3298" spans="1:12" x14ac:dyDescent="0.25">
      <c r="A3298" s="822" t="s">
        <v>13482</v>
      </c>
      <c r="B3298" s="824" t="s">
        <v>13483</v>
      </c>
      <c r="C3298" s="820" t="b">
        <v>1</v>
      </c>
      <c r="D3298" s="820" t="b">
        <v>1</v>
      </c>
      <c r="E3298" s="820" t="b">
        <v>0</v>
      </c>
      <c r="F3298" s="820" t="b">
        <v>0</v>
      </c>
      <c r="G3298" s="820" t="b">
        <v>0</v>
      </c>
      <c r="H3298" s="820" t="b">
        <v>0</v>
      </c>
      <c r="I3298" s="820">
        <v>1</v>
      </c>
      <c r="J3298" s="820">
        <v>6</v>
      </c>
      <c r="K3298" s="820" t="s">
        <v>8454</v>
      </c>
      <c r="L3298" s="822" t="s">
        <v>20650</v>
      </c>
    </row>
    <row r="3299" spans="1:12" x14ac:dyDescent="0.25">
      <c r="A3299" s="822" t="s">
        <v>13484</v>
      </c>
      <c r="B3299" s="824" t="s">
        <v>13485</v>
      </c>
      <c r="C3299" s="820" t="b">
        <v>1</v>
      </c>
      <c r="D3299" s="820" t="b">
        <v>1</v>
      </c>
      <c r="E3299" s="820" t="b">
        <v>0</v>
      </c>
      <c r="F3299" s="820" t="b">
        <v>0</v>
      </c>
      <c r="G3299" s="820" t="b">
        <v>0</v>
      </c>
      <c r="H3299" s="820" t="b">
        <v>0</v>
      </c>
      <c r="I3299" s="820">
        <v>1</v>
      </c>
      <c r="J3299" s="820">
        <v>8</v>
      </c>
      <c r="K3299" s="820" t="s">
        <v>8454</v>
      </c>
      <c r="L3299" s="822" t="s">
        <v>20651</v>
      </c>
    </row>
    <row r="3300" spans="1:12" x14ac:dyDescent="0.25">
      <c r="A3300" s="822" t="s">
        <v>13486</v>
      </c>
      <c r="B3300" s="824" t="s">
        <v>13127</v>
      </c>
      <c r="C3300" s="820" t="b">
        <v>1</v>
      </c>
      <c r="D3300" s="820" t="b">
        <v>1</v>
      </c>
      <c r="E3300" s="820" t="b">
        <v>0</v>
      </c>
      <c r="F3300" s="820" t="b">
        <v>0</v>
      </c>
      <c r="G3300" s="820" t="b">
        <v>0</v>
      </c>
      <c r="H3300" s="820" t="b">
        <v>0</v>
      </c>
      <c r="I3300" s="820">
        <v>1</v>
      </c>
      <c r="J3300" s="820">
        <v>1</v>
      </c>
      <c r="K3300" s="820" t="s">
        <v>8454</v>
      </c>
      <c r="L3300" s="822" t="s">
        <v>20568</v>
      </c>
    </row>
    <row r="3301" spans="1:12" x14ac:dyDescent="0.25">
      <c r="A3301" s="822" t="s">
        <v>13487</v>
      </c>
      <c r="B3301" s="824" t="s">
        <v>13488</v>
      </c>
      <c r="C3301" s="820" t="b">
        <v>1</v>
      </c>
      <c r="D3301" s="820" t="b">
        <v>1</v>
      </c>
      <c r="E3301" s="820" t="b">
        <v>0</v>
      </c>
      <c r="F3301" s="820" t="b">
        <v>0</v>
      </c>
      <c r="G3301" s="820" t="b">
        <v>0</v>
      </c>
      <c r="H3301" s="820" t="b">
        <v>0</v>
      </c>
      <c r="I3301" s="820">
        <v>1</v>
      </c>
      <c r="J3301" s="820">
        <v>1</v>
      </c>
      <c r="K3301" s="820" t="s">
        <v>8454</v>
      </c>
      <c r="L3301" s="822" t="s">
        <v>20652</v>
      </c>
    </row>
    <row r="3302" spans="1:12" x14ac:dyDescent="0.25">
      <c r="A3302" s="822" t="s">
        <v>13489</v>
      </c>
      <c r="B3302" s="824" t="s">
        <v>13490</v>
      </c>
      <c r="C3302" s="820" t="b">
        <v>1</v>
      </c>
      <c r="D3302" s="820" t="b">
        <v>1</v>
      </c>
      <c r="E3302" s="820" t="b">
        <v>0</v>
      </c>
      <c r="F3302" s="820" t="b">
        <v>0</v>
      </c>
      <c r="G3302" s="820" t="b">
        <v>0</v>
      </c>
      <c r="H3302" s="820" t="b">
        <v>0</v>
      </c>
      <c r="I3302" s="820">
        <v>1</v>
      </c>
      <c r="J3302" s="820">
        <v>1</v>
      </c>
      <c r="K3302" s="820" t="s">
        <v>8454</v>
      </c>
      <c r="L3302" s="822" t="s">
        <v>20653</v>
      </c>
    </row>
    <row r="3303" spans="1:12" x14ac:dyDescent="0.25">
      <c r="A3303" s="822" t="s">
        <v>13491</v>
      </c>
      <c r="B3303" s="824" t="s">
        <v>12976</v>
      </c>
      <c r="C3303" s="820" t="b">
        <v>1</v>
      </c>
      <c r="D3303" s="820" t="b">
        <v>1</v>
      </c>
      <c r="E3303" s="820" t="b">
        <v>0</v>
      </c>
      <c r="F3303" s="820" t="b">
        <v>0</v>
      </c>
      <c r="G3303" s="820" t="b">
        <v>0</v>
      </c>
      <c r="H3303" s="820" t="b">
        <v>0</v>
      </c>
      <c r="I3303" s="820">
        <v>1</v>
      </c>
      <c r="J3303" s="820">
        <v>1</v>
      </c>
      <c r="K3303" s="820" t="s">
        <v>8454</v>
      </c>
      <c r="L3303" s="822" t="s">
        <v>20494</v>
      </c>
    </row>
    <row r="3304" spans="1:12" x14ac:dyDescent="0.25">
      <c r="A3304" s="822" t="s">
        <v>13492</v>
      </c>
      <c r="B3304" s="824" t="s">
        <v>12978</v>
      </c>
      <c r="C3304" s="820" t="b">
        <v>1</v>
      </c>
      <c r="D3304" s="820" t="b">
        <v>1</v>
      </c>
      <c r="E3304" s="820" t="b">
        <v>0</v>
      </c>
      <c r="F3304" s="820" t="b">
        <v>0</v>
      </c>
      <c r="G3304" s="820" t="b">
        <v>0</v>
      </c>
      <c r="H3304" s="820" t="b">
        <v>0</v>
      </c>
      <c r="I3304" s="820">
        <v>1</v>
      </c>
      <c r="J3304" s="820">
        <v>77</v>
      </c>
      <c r="K3304" s="820" t="s">
        <v>8454</v>
      </c>
      <c r="L3304" s="822" t="s">
        <v>20495</v>
      </c>
    </row>
    <row r="3305" spans="1:12" x14ac:dyDescent="0.25">
      <c r="A3305" s="822" t="s">
        <v>13493</v>
      </c>
      <c r="B3305" s="824" t="s">
        <v>12980</v>
      </c>
      <c r="C3305" s="820" t="b">
        <v>1</v>
      </c>
      <c r="D3305" s="820" t="b">
        <v>1</v>
      </c>
      <c r="E3305" s="820" t="b">
        <v>0</v>
      </c>
      <c r="F3305" s="820" t="b">
        <v>0</v>
      </c>
      <c r="G3305" s="820" t="b">
        <v>0</v>
      </c>
      <c r="H3305" s="820" t="b">
        <v>0</v>
      </c>
      <c r="I3305" s="820">
        <v>1</v>
      </c>
      <c r="J3305" s="820">
        <v>11</v>
      </c>
      <c r="K3305" s="820" t="s">
        <v>8454</v>
      </c>
      <c r="L3305" s="822" t="s">
        <v>20496</v>
      </c>
    </row>
    <row r="3306" spans="1:12" x14ac:dyDescent="0.25">
      <c r="A3306" s="822" t="s">
        <v>13494</v>
      </c>
      <c r="B3306" s="824" t="s">
        <v>12982</v>
      </c>
      <c r="C3306" s="820" t="b">
        <v>1</v>
      </c>
      <c r="D3306" s="820" t="b">
        <v>1</v>
      </c>
      <c r="E3306" s="820" t="b">
        <v>0</v>
      </c>
      <c r="F3306" s="820" t="b">
        <v>0</v>
      </c>
      <c r="G3306" s="820" t="b">
        <v>0</v>
      </c>
      <c r="H3306" s="820" t="b">
        <v>0</v>
      </c>
      <c r="I3306" s="820">
        <v>1</v>
      </c>
      <c r="J3306" s="820">
        <v>11</v>
      </c>
      <c r="K3306" s="820" t="s">
        <v>8454</v>
      </c>
      <c r="L3306" s="822" t="s">
        <v>20497</v>
      </c>
    </row>
    <row r="3307" spans="1:12" x14ac:dyDescent="0.25">
      <c r="A3307" s="822" t="s">
        <v>13495</v>
      </c>
      <c r="B3307" s="824" t="s">
        <v>12984</v>
      </c>
      <c r="C3307" s="820" t="b">
        <v>1</v>
      </c>
      <c r="D3307" s="820" t="b">
        <v>1</v>
      </c>
      <c r="E3307" s="820" t="b">
        <v>0</v>
      </c>
      <c r="F3307" s="820" t="b">
        <v>0</v>
      </c>
      <c r="G3307" s="820" t="b">
        <v>0</v>
      </c>
      <c r="H3307" s="820" t="b">
        <v>0</v>
      </c>
      <c r="I3307" s="820">
        <v>1</v>
      </c>
      <c r="J3307" s="820">
        <v>14</v>
      </c>
      <c r="K3307" s="820" t="s">
        <v>8454</v>
      </c>
      <c r="L3307" s="822" t="s">
        <v>20498</v>
      </c>
    </row>
    <row r="3308" spans="1:12" x14ac:dyDescent="0.25">
      <c r="A3308" s="822" t="s">
        <v>13496</v>
      </c>
      <c r="B3308" s="824" t="s">
        <v>12986</v>
      </c>
      <c r="C3308" s="820" t="b">
        <v>1</v>
      </c>
      <c r="D3308" s="820" t="b">
        <v>1</v>
      </c>
      <c r="E3308" s="820" t="b">
        <v>0</v>
      </c>
      <c r="F3308" s="820" t="b">
        <v>0</v>
      </c>
      <c r="G3308" s="820" t="b">
        <v>0</v>
      </c>
      <c r="H3308" s="820" t="b">
        <v>0</v>
      </c>
      <c r="I3308" s="820">
        <v>1</v>
      </c>
      <c r="J3308" s="820">
        <v>7</v>
      </c>
      <c r="K3308" s="820" t="s">
        <v>8454</v>
      </c>
      <c r="L3308" s="822" t="s">
        <v>20499</v>
      </c>
    </row>
    <row r="3309" spans="1:12" x14ac:dyDescent="0.25">
      <c r="A3309" s="822" t="s">
        <v>13497</v>
      </c>
      <c r="B3309" s="824" t="s">
        <v>12988</v>
      </c>
      <c r="C3309" s="820" t="b">
        <v>1</v>
      </c>
      <c r="D3309" s="820" t="b">
        <v>1</v>
      </c>
      <c r="E3309" s="820" t="b">
        <v>0</v>
      </c>
      <c r="F3309" s="820" t="b">
        <v>0</v>
      </c>
      <c r="G3309" s="820" t="b">
        <v>0</v>
      </c>
      <c r="H3309" s="820" t="b">
        <v>0</v>
      </c>
      <c r="I3309" s="820">
        <v>1</v>
      </c>
      <c r="J3309" s="820">
        <v>49</v>
      </c>
      <c r="K3309" s="820" t="s">
        <v>8454</v>
      </c>
      <c r="L3309" s="822" t="s">
        <v>20500</v>
      </c>
    </row>
    <row r="3310" spans="1:12" x14ac:dyDescent="0.25">
      <c r="A3310" s="822" t="s">
        <v>13498</v>
      </c>
      <c r="B3310" s="824" t="s">
        <v>12990</v>
      </c>
      <c r="C3310" s="820" t="b">
        <v>1</v>
      </c>
      <c r="D3310" s="820" t="b">
        <v>1</v>
      </c>
      <c r="E3310" s="820" t="b">
        <v>0</v>
      </c>
      <c r="F3310" s="820" t="b">
        <v>0</v>
      </c>
      <c r="G3310" s="820" t="b">
        <v>0</v>
      </c>
      <c r="H3310" s="820" t="b">
        <v>0</v>
      </c>
      <c r="I3310" s="820">
        <v>1</v>
      </c>
      <c r="J3310" s="820">
        <v>22</v>
      </c>
      <c r="K3310" s="820" t="s">
        <v>8454</v>
      </c>
      <c r="L3310" s="822" t="s">
        <v>20501</v>
      </c>
    </row>
    <row r="3311" spans="1:12" x14ac:dyDescent="0.25">
      <c r="A3311" s="822" t="s">
        <v>13499</v>
      </c>
      <c r="B3311" s="824" t="s">
        <v>13500</v>
      </c>
      <c r="C3311" s="820" t="b">
        <v>1</v>
      </c>
      <c r="D3311" s="820" t="b">
        <v>1</v>
      </c>
      <c r="E3311" s="820" t="b">
        <v>0</v>
      </c>
      <c r="F3311" s="820" t="b">
        <v>0</v>
      </c>
      <c r="G3311" s="820" t="b">
        <v>0</v>
      </c>
      <c r="H3311" s="820" t="b">
        <v>0</v>
      </c>
      <c r="I3311" s="820">
        <v>1</v>
      </c>
      <c r="J3311" s="820">
        <v>5</v>
      </c>
      <c r="K3311" s="820" t="s">
        <v>8454</v>
      </c>
      <c r="L3311" s="822" t="s">
        <v>20654</v>
      </c>
    </row>
    <row r="3312" spans="1:12" x14ac:dyDescent="0.25">
      <c r="A3312" s="822" t="s">
        <v>13501</v>
      </c>
      <c r="B3312" s="824" t="s">
        <v>13502</v>
      </c>
      <c r="C3312" s="820" t="b">
        <v>1</v>
      </c>
      <c r="D3312" s="820" t="b">
        <v>1</v>
      </c>
      <c r="E3312" s="820" t="b">
        <v>0</v>
      </c>
      <c r="F3312" s="820" t="b">
        <v>0</v>
      </c>
      <c r="G3312" s="820" t="b">
        <v>0</v>
      </c>
      <c r="H3312" s="820" t="b">
        <v>0</v>
      </c>
      <c r="I3312" s="820">
        <v>1</v>
      </c>
      <c r="J3312" s="820">
        <v>4</v>
      </c>
      <c r="K3312" s="820" t="s">
        <v>8454</v>
      </c>
      <c r="L3312" s="822" t="s">
        <v>20655</v>
      </c>
    </row>
    <row r="3313" spans="1:12" x14ac:dyDescent="0.25">
      <c r="A3313" s="822" t="s">
        <v>13503</v>
      </c>
      <c r="B3313" s="824" t="s">
        <v>13504</v>
      </c>
      <c r="C3313" s="820" t="b">
        <v>1</v>
      </c>
      <c r="D3313" s="820" t="b">
        <v>1</v>
      </c>
      <c r="E3313" s="820" t="b">
        <v>0</v>
      </c>
      <c r="F3313" s="820" t="b">
        <v>0</v>
      </c>
      <c r="G3313" s="820" t="b">
        <v>0</v>
      </c>
      <c r="H3313" s="820" t="b">
        <v>0</v>
      </c>
      <c r="I3313" s="820">
        <v>1</v>
      </c>
      <c r="J3313" s="820">
        <v>1</v>
      </c>
      <c r="K3313" s="820" t="s">
        <v>8454</v>
      </c>
      <c r="L3313" s="822" t="s">
        <v>20656</v>
      </c>
    </row>
    <row r="3314" spans="1:12" x14ac:dyDescent="0.25">
      <c r="A3314" s="822" t="s">
        <v>13505</v>
      </c>
      <c r="B3314" s="824" t="s">
        <v>12998</v>
      </c>
      <c r="C3314" s="820" t="b">
        <v>1</v>
      </c>
      <c r="D3314" s="820" t="b">
        <v>1</v>
      </c>
      <c r="E3314" s="820" t="b">
        <v>0</v>
      </c>
      <c r="F3314" s="820" t="b">
        <v>0</v>
      </c>
      <c r="G3314" s="820" t="b">
        <v>0</v>
      </c>
      <c r="H3314" s="820" t="b">
        <v>0</v>
      </c>
      <c r="I3314" s="820">
        <v>1</v>
      </c>
      <c r="J3314" s="820">
        <v>1</v>
      </c>
      <c r="K3314" s="820" t="s">
        <v>8454</v>
      </c>
      <c r="L3314" s="822" t="s">
        <v>20505</v>
      </c>
    </row>
    <row r="3315" spans="1:12" x14ac:dyDescent="0.25">
      <c r="A3315" s="822" t="s">
        <v>13506</v>
      </c>
      <c r="B3315" s="824" t="s">
        <v>13000</v>
      </c>
      <c r="C3315" s="820" t="b">
        <v>1</v>
      </c>
      <c r="D3315" s="820" t="b">
        <v>1</v>
      </c>
      <c r="E3315" s="820" t="b">
        <v>0</v>
      </c>
      <c r="F3315" s="820" t="b">
        <v>0</v>
      </c>
      <c r="G3315" s="820" t="b">
        <v>0</v>
      </c>
      <c r="H3315" s="820" t="b">
        <v>0</v>
      </c>
      <c r="I3315" s="820">
        <v>1</v>
      </c>
      <c r="J3315" s="820">
        <v>1</v>
      </c>
      <c r="K3315" s="820" t="s">
        <v>8454</v>
      </c>
      <c r="L3315" s="822" t="s">
        <v>20506</v>
      </c>
    </row>
    <row r="3316" spans="1:12" x14ac:dyDescent="0.25">
      <c r="A3316" s="822" t="s">
        <v>13507</v>
      </c>
      <c r="B3316" s="824" t="s">
        <v>13002</v>
      </c>
      <c r="C3316" s="820" t="b">
        <v>1</v>
      </c>
      <c r="D3316" s="820" t="b">
        <v>1</v>
      </c>
      <c r="E3316" s="820" t="b">
        <v>0</v>
      </c>
      <c r="F3316" s="820" t="b">
        <v>0</v>
      </c>
      <c r="G3316" s="820" t="b">
        <v>0</v>
      </c>
      <c r="H3316" s="820" t="b">
        <v>0</v>
      </c>
      <c r="I3316" s="820">
        <v>1</v>
      </c>
      <c r="J3316" s="820">
        <v>1</v>
      </c>
      <c r="K3316" s="820" t="s">
        <v>8454</v>
      </c>
      <c r="L3316" s="822" t="s">
        <v>20507</v>
      </c>
    </row>
    <row r="3317" spans="1:12" x14ac:dyDescent="0.25">
      <c r="A3317" s="822" t="s">
        <v>13508</v>
      </c>
      <c r="B3317" s="824" t="s">
        <v>13004</v>
      </c>
      <c r="C3317" s="820" t="b">
        <v>1</v>
      </c>
      <c r="D3317" s="820" t="b">
        <v>1</v>
      </c>
      <c r="E3317" s="820" t="b">
        <v>0</v>
      </c>
      <c r="F3317" s="820" t="b">
        <v>0</v>
      </c>
      <c r="G3317" s="820" t="b">
        <v>0</v>
      </c>
      <c r="H3317" s="820" t="b">
        <v>0</v>
      </c>
      <c r="I3317" s="820">
        <v>1</v>
      </c>
      <c r="J3317" s="820">
        <v>1</v>
      </c>
      <c r="K3317" s="820" t="s">
        <v>8454</v>
      </c>
      <c r="L3317" s="822" t="s">
        <v>20508</v>
      </c>
    </row>
    <row r="3318" spans="1:12" x14ac:dyDescent="0.25">
      <c r="A3318" s="822" t="s">
        <v>13509</v>
      </c>
      <c r="B3318" s="824" t="s">
        <v>13006</v>
      </c>
      <c r="C3318" s="820" t="b">
        <v>1</v>
      </c>
      <c r="D3318" s="820" t="b">
        <v>1</v>
      </c>
      <c r="E3318" s="820" t="b">
        <v>0</v>
      </c>
      <c r="F3318" s="820" t="b">
        <v>0</v>
      </c>
      <c r="G3318" s="820" t="b">
        <v>0</v>
      </c>
      <c r="H3318" s="820" t="b">
        <v>0</v>
      </c>
      <c r="I3318" s="820">
        <v>1</v>
      </c>
      <c r="J3318" s="820">
        <v>1</v>
      </c>
      <c r="K3318" s="820" t="s">
        <v>8454</v>
      </c>
      <c r="L3318" s="822" t="s">
        <v>20509</v>
      </c>
    </row>
    <row r="3319" spans="1:12" x14ac:dyDescent="0.25">
      <c r="A3319" s="822" t="s">
        <v>13510</v>
      </c>
      <c r="B3319" s="824" t="s">
        <v>13008</v>
      </c>
      <c r="C3319" s="820" t="b">
        <v>1</v>
      </c>
      <c r="D3319" s="820" t="b">
        <v>1</v>
      </c>
      <c r="E3319" s="820" t="b">
        <v>0</v>
      </c>
      <c r="F3319" s="820" t="b">
        <v>0</v>
      </c>
      <c r="G3319" s="820" t="b">
        <v>0</v>
      </c>
      <c r="H3319" s="820" t="b">
        <v>0</v>
      </c>
      <c r="I3319" s="820">
        <v>1</v>
      </c>
      <c r="J3319" s="820">
        <v>1</v>
      </c>
      <c r="K3319" s="820" t="s">
        <v>8454</v>
      </c>
      <c r="L3319" s="822" t="s">
        <v>20510</v>
      </c>
    </row>
    <row r="3320" spans="1:12" x14ac:dyDescent="0.25">
      <c r="A3320" s="822" t="s">
        <v>13511</v>
      </c>
      <c r="B3320" s="824" t="s">
        <v>13010</v>
      </c>
      <c r="C3320" s="820" t="b">
        <v>1</v>
      </c>
      <c r="D3320" s="820" t="b">
        <v>1</v>
      </c>
      <c r="E3320" s="820" t="b">
        <v>0</v>
      </c>
      <c r="F3320" s="820" t="b">
        <v>0</v>
      </c>
      <c r="G3320" s="820" t="b">
        <v>0</v>
      </c>
      <c r="H3320" s="820" t="b">
        <v>0</v>
      </c>
      <c r="I3320" s="820">
        <v>1</v>
      </c>
      <c r="J3320" s="820">
        <v>1</v>
      </c>
      <c r="K3320" s="820" t="s">
        <v>8454</v>
      </c>
      <c r="L3320" s="822" t="s">
        <v>20511</v>
      </c>
    </row>
    <row r="3321" spans="1:12" x14ac:dyDescent="0.25">
      <c r="A3321" s="822" t="s">
        <v>13512</v>
      </c>
      <c r="B3321" s="824" t="s">
        <v>13012</v>
      </c>
      <c r="C3321" s="820" t="b">
        <v>1</v>
      </c>
      <c r="D3321" s="820" t="b">
        <v>1</v>
      </c>
      <c r="E3321" s="820" t="b">
        <v>0</v>
      </c>
      <c r="F3321" s="820" t="b">
        <v>0</v>
      </c>
      <c r="G3321" s="820" t="b">
        <v>0</v>
      </c>
      <c r="H3321" s="820" t="b">
        <v>0</v>
      </c>
      <c r="I3321" s="820">
        <v>1</v>
      </c>
      <c r="J3321" s="820">
        <v>4</v>
      </c>
      <c r="K3321" s="820" t="s">
        <v>8454</v>
      </c>
      <c r="L3321" s="822" t="s">
        <v>20512</v>
      </c>
    </row>
    <row r="3322" spans="1:12" x14ac:dyDescent="0.25">
      <c r="A3322" s="822" t="s">
        <v>13513</v>
      </c>
      <c r="B3322" s="824" t="s">
        <v>13514</v>
      </c>
      <c r="C3322" s="820" t="b">
        <v>1</v>
      </c>
      <c r="D3322" s="820" t="b">
        <v>1</v>
      </c>
      <c r="E3322" s="820" t="b">
        <v>0</v>
      </c>
      <c r="F3322" s="820" t="b">
        <v>0</v>
      </c>
      <c r="G3322" s="820" t="b">
        <v>0</v>
      </c>
      <c r="H3322" s="820" t="b">
        <v>0</v>
      </c>
      <c r="I3322" s="820">
        <v>1</v>
      </c>
      <c r="J3322" s="820">
        <v>4</v>
      </c>
      <c r="K3322" s="820" t="s">
        <v>8454</v>
      </c>
      <c r="L3322" s="822" t="s">
        <v>20657</v>
      </c>
    </row>
    <row r="3323" spans="1:12" x14ac:dyDescent="0.25">
      <c r="A3323" s="822" t="s">
        <v>13515</v>
      </c>
      <c r="B3323" s="824" t="s">
        <v>13516</v>
      </c>
      <c r="C3323" s="820" t="b">
        <v>1</v>
      </c>
      <c r="D3323" s="820" t="b">
        <v>1</v>
      </c>
      <c r="E3323" s="820" t="b">
        <v>0</v>
      </c>
      <c r="F3323" s="820" t="b">
        <v>0</v>
      </c>
      <c r="G3323" s="820" t="b">
        <v>0</v>
      </c>
      <c r="H3323" s="820" t="b">
        <v>0</v>
      </c>
      <c r="I3323" s="820">
        <v>1</v>
      </c>
      <c r="J3323" s="820">
        <v>4</v>
      </c>
      <c r="K3323" s="820" t="s">
        <v>8454</v>
      </c>
      <c r="L3323" s="822" t="s">
        <v>20658</v>
      </c>
    </row>
    <row r="3324" spans="1:12" x14ac:dyDescent="0.25">
      <c r="A3324" s="822" t="s">
        <v>13517</v>
      </c>
      <c r="B3324" s="824" t="s">
        <v>13518</v>
      </c>
      <c r="C3324" s="820" t="b">
        <v>1</v>
      </c>
      <c r="D3324" s="820" t="b">
        <v>1</v>
      </c>
      <c r="E3324" s="820" t="b">
        <v>0</v>
      </c>
      <c r="F3324" s="820" t="b">
        <v>0</v>
      </c>
      <c r="G3324" s="820" t="b">
        <v>0</v>
      </c>
      <c r="H3324" s="820" t="b">
        <v>0</v>
      </c>
      <c r="I3324" s="820">
        <v>1</v>
      </c>
      <c r="J3324" s="820">
        <v>1</v>
      </c>
      <c r="K3324" s="820" t="s">
        <v>8454</v>
      </c>
      <c r="L3324" s="822" t="s">
        <v>20659</v>
      </c>
    </row>
    <row r="3325" spans="1:12" x14ac:dyDescent="0.25">
      <c r="A3325" s="822" t="s">
        <v>13519</v>
      </c>
      <c r="B3325" s="824" t="s">
        <v>13020</v>
      </c>
      <c r="C3325" s="820" t="b">
        <v>1</v>
      </c>
      <c r="D3325" s="820" t="b">
        <v>1</v>
      </c>
      <c r="E3325" s="820" t="b">
        <v>0</v>
      </c>
      <c r="F3325" s="820" t="b">
        <v>0</v>
      </c>
      <c r="G3325" s="820" t="b">
        <v>0</v>
      </c>
      <c r="H3325" s="820" t="b">
        <v>0</v>
      </c>
      <c r="I3325" s="820">
        <v>1</v>
      </c>
      <c r="J3325" s="820">
        <v>1</v>
      </c>
      <c r="K3325" s="820" t="s">
        <v>8454</v>
      </c>
      <c r="L3325" s="822" t="s">
        <v>20516</v>
      </c>
    </row>
    <row r="3326" spans="1:12" x14ac:dyDescent="0.25">
      <c r="A3326" s="822" t="s">
        <v>13520</v>
      </c>
      <c r="B3326" s="824" t="s">
        <v>13022</v>
      </c>
      <c r="C3326" s="820" t="b">
        <v>1</v>
      </c>
      <c r="D3326" s="820" t="b">
        <v>1</v>
      </c>
      <c r="E3326" s="820" t="b">
        <v>0</v>
      </c>
      <c r="F3326" s="820" t="b">
        <v>0</v>
      </c>
      <c r="G3326" s="820" t="b">
        <v>0</v>
      </c>
      <c r="H3326" s="820" t="b">
        <v>0</v>
      </c>
      <c r="I3326" s="820">
        <v>1</v>
      </c>
      <c r="J3326" s="820">
        <v>35</v>
      </c>
      <c r="K3326" s="820" t="s">
        <v>8454</v>
      </c>
      <c r="L3326" s="822" t="s">
        <v>20517</v>
      </c>
    </row>
    <row r="3327" spans="1:12" x14ac:dyDescent="0.25">
      <c r="A3327" s="822" t="s">
        <v>13521</v>
      </c>
      <c r="B3327" s="824" t="s">
        <v>13024</v>
      </c>
      <c r="C3327" s="820" t="b">
        <v>1</v>
      </c>
      <c r="D3327" s="820" t="b">
        <v>1</v>
      </c>
      <c r="E3327" s="820" t="b">
        <v>0</v>
      </c>
      <c r="F3327" s="820" t="b">
        <v>0</v>
      </c>
      <c r="G3327" s="820" t="b">
        <v>0</v>
      </c>
      <c r="H3327" s="820" t="b">
        <v>0</v>
      </c>
      <c r="I3327" s="820">
        <v>1</v>
      </c>
      <c r="J3327" s="820">
        <v>5</v>
      </c>
      <c r="K3327" s="820" t="s">
        <v>8454</v>
      </c>
      <c r="L3327" s="822" t="s">
        <v>20518</v>
      </c>
    </row>
    <row r="3328" spans="1:12" x14ac:dyDescent="0.25">
      <c r="A3328" s="822" t="s">
        <v>13522</v>
      </c>
      <c r="B3328" s="824" t="s">
        <v>13026</v>
      </c>
      <c r="C3328" s="820" t="b">
        <v>1</v>
      </c>
      <c r="D3328" s="820" t="b">
        <v>1</v>
      </c>
      <c r="E3328" s="820" t="b">
        <v>0</v>
      </c>
      <c r="F3328" s="820" t="b">
        <v>0</v>
      </c>
      <c r="G3328" s="820" t="b">
        <v>0</v>
      </c>
      <c r="H3328" s="820" t="b">
        <v>0</v>
      </c>
      <c r="I3328" s="820">
        <v>1</v>
      </c>
      <c r="J3328" s="820">
        <v>5</v>
      </c>
      <c r="K3328" s="820" t="s">
        <v>8454</v>
      </c>
      <c r="L3328" s="822" t="s">
        <v>20519</v>
      </c>
    </row>
    <row r="3329" spans="1:12" x14ac:dyDescent="0.25">
      <c r="A3329" s="822" t="s">
        <v>13523</v>
      </c>
      <c r="B3329" s="824" t="s">
        <v>13028</v>
      </c>
      <c r="C3329" s="820" t="b">
        <v>1</v>
      </c>
      <c r="D3329" s="820" t="b">
        <v>1</v>
      </c>
      <c r="E3329" s="820" t="b">
        <v>0</v>
      </c>
      <c r="F3329" s="820" t="b">
        <v>0</v>
      </c>
      <c r="G3329" s="820" t="b">
        <v>0</v>
      </c>
      <c r="H3329" s="820" t="b">
        <v>0</v>
      </c>
      <c r="I3329" s="820">
        <v>1</v>
      </c>
      <c r="J3329" s="820">
        <v>14</v>
      </c>
      <c r="K3329" s="820" t="s">
        <v>8454</v>
      </c>
      <c r="L3329" s="822" t="s">
        <v>20520</v>
      </c>
    </row>
    <row r="3330" spans="1:12" x14ac:dyDescent="0.25">
      <c r="A3330" s="822" t="s">
        <v>13524</v>
      </c>
      <c r="B3330" s="824" t="s">
        <v>13030</v>
      </c>
      <c r="C3330" s="820" t="b">
        <v>1</v>
      </c>
      <c r="D3330" s="820" t="b">
        <v>1</v>
      </c>
      <c r="E3330" s="820" t="b">
        <v>0</v>
      </c>
      <c r="F3330" s="820" t="b">
        <v>0</v>
      </c>
      <c r="G3330" s="820" t="b">
        <v>0</v>
      </c>
      <c r="H3330" s="820" t="b">
        <v>0</v>
      </c>
      <c r="I3330" s="820">
        <v>1</v>
      </c>
      <c r="J3330" s="820">
        <v>7</v>
      </c>
      <c r="K3330" s="820" t="s">
        <v>8454</v>
      </c>
      <c r="L3330" s="822" t="s">
        <v>20521</v>
      </c>
    </row>
    <row r="3331" spans="1:12" x14ac:dyDescent="0.25">
      <c r="A3331" s="822" t="s">
        <v>13525</v>
      </c>
      <c r="B3331" s="824" t="s">
        <v>13032</v>
      </c>
      <c r="C3331" s="820" t="b">
        <v>1</v>
      </c>
      <c r="D3331" s="820" t="b">
        <v>1</v>
      </c>
      <c r="E3331" s="820" t="b">
        <v>0</v>
      </c>
      <c r="F3331" s="820" t="b">
        <v>0</v>
      </c>
      <c r="G3331" s="820" t="b">
        <v>0</v>
      </c>
      <c r="H3331" s="820" t="b">
        <v>0</v>
      </c>
      <c r="I3331" s="820">
        <v>1</v>
      </c>
      <c r="J3331" s="820">
        <v>42</v>
      </c>
      <c r="K3331" s="820" t="s">
        <v>8454</v>
      </c>
      <c r="L3331" s="822" t="s">
        <v>20522</v>
      </c>
    </row>
    <row r="3332" spans="1:12" x14ac:dyDescent="0.25">
      <c r="A3332" s="822" t="s">
        <v>13526</v>
      </c>
      <c r="B3332" s="824" t="s">
        <v>13034</v>
      </c>
      <c r="C3332" s="820" t="b">
        <v>1</v>
      </c>
      <c r="D3332" s="820" t="b">
        <v>1</v>
      </c>
      <c r="E3332" s="820" t="b">
        <v>0</v>
      </c>
      <c r="F3332" s="820" t="b">
        <v>0</v>
      </c>
      <c r="G3332" s="820" t="b">
        <v>0</v>
      </c>
      <c r="H3332" s="820" t="b">
        <v>0</v>
      </c>
      <c r="I3332" s="820">
        <v>1</v>
      </c>
      <c r="J3332" s="820">
        <v>5</v>
      </c>
      <c r="K3332" s="820" t="s">
        <v>8454</v>
      </c>
      <c r="L3332" s="822" t="s">
        <v>20523</v>
      </c>
    </row>
    <row r="3333" spans="1:12" x14ac:dyDescent="0.25">
      <c r="A3333" s="822" t="s">
        <v>13527</v>
      </c>
      <c r="B3333" s="824" t="s">
        <v>13528</v>
      </c>
      <c r="C3333" s="820" t="b">
        <v>1</v>
      </c>
      <c r="D3333" s="820" t="b">
        <v>1</v>
      </c>
      <c r="E3333" s="820" t="b">
        <v>0</v>
      </c>
      <c r="F3333" s="820" t="b">
        <v>0</v>
      </c>
      <c r="G3333" s="820" t="b">
        <v>0</v>
      </c>
      <c r="H3333" s="820" t="b">
        <v>0</v>
      </c>
      <c r="I3333" s="820">
        <v>1</v>
      </c>
      <c r="J3333" s="820">
        <v>5</v>
      </c>
      <c r="K3333" s="820" t="s">
        <v>8454</v>
      </c>
      <c r="L3333" s="822" t="s">
        <v>20660</v>
      </c>
    </row>
    <row r="3334" spans="1:12" x14ac:dyDescent="0.25">
      <c r="A3334" s="822" t="s">
        <v>13529</v>
      </c>
      <c r="B3334" s="824" t="s">
        <v>13530</v>
      </c>
      <c r="C3334" s="820" t="b">
        <v>1</v>
      </c>
      <c r="D3334" s="820" t="b">
        <v>1</v>
      </c>
      <c r="E3334" s="820" t="b">
        <v>0</v>
      </c>
      <c r="F3334" s="820" t="b">
        <v>0</v>
      </c>
      <c r="G3334" s="820" t="b">
        <v>0</v>
      </c>
      <c r="H3334" s="820" t="b">
        <v>0</v>
      </c>
      <c r="I3334" s="820">
        <v>1</v>
      </c>
      <c r="J3334" s="820">
        <v>4</v>
      </c>
      <c r="K3334" s="820" t="s">
        <v>8454</v>
      </c>
      <c r="L3334" s="822" t="s">
        <v>20661</v>
      </c>
    </row>
    <row r="3335" spans="1:12" x14ac:dyDescent="0.25">
      <c r="A3335" s="822" t="s">
        <v>13531</v>
      </c>
      <c r="B3335" s="824" t="s">
        <v>13532</v>
      </c>
      <c r="C3335" s="820" t="b">
        <v>1</v>
      </c>
      <c r="D3335" s="820" t="b">
        <v>1</v>
      </c>
      <c r="E3335" s="820" t="b">
        <v>0</v>
      </c>
      <c r="F3335" s="820" t="b">
        <v>0</v>
      </c>
      <c r="G3335" s="820" t="b">
        <v>0</v>
      </c>
      <c r="H3335" s="820" t="b">
        <v>0</v>
      </c>
      <c r="I3335" s="820">
        <v>1</v>
      </c>
      <c r="J3335" s="820">
        <v>1</v>
      </c>
      <c r="K3335" s="820" t="s">
        <v>8454</v>
      </c>
      <c r="L3335" s="822" t="s">
        <v>20662</v>
      </c>
    </row>
    <row r="3336" spans="1:12" x14ac:dyDescent="0.25">
      <c r="A3336" s="822" t="s">
        <v>13533</v>
      </c>
      <c r="B3336" s="824" t="s">
        <v>13020</v>
      </c>
      <c r="C3336" s="820" t="b">
        <v>1</v>
      </c>
      <c r="D3336" s="820" t="b">
        <v>1</v>
      </c>
      <c r="E3336" s="820" t="b">
        <v>0</v>
      </c>
      <c r="F3336" s="820" t="b">
        <v>0</v>
      </c>
      <c r="G3336" s="820" t="b">
        <v>0</v>
      </c>
      <c r="H3336" s="820" t="b">
        <v>0</v>
      </c>
      <c r="I3336" s="820">
        <v>1</v>
      </c>
      <c r="J3336" s="820">
        <v>1</v>
      </c>
      <c r="K3336" s="820" t="s">
        <v>8454</v>
      </c>
      <c r="L3336" s="822" t="s">
        <v>20516</v>
      </c>
    </row>
    <row r="3337" spans="1:12" x14ac:dyDescent="0.25">
      <c r="A3337" s="822" t="s">
        <v>13534</v>
      </c>
      <c r="B3337" s="824" t="s">
        <v>13043</v>
      </c>
      <c r="C3337" s="820" t="b">
        <v>1</v>
      </c>
      <c r="D3337" s="820" t="b">
        <v>1</v>
      </c>
      <c r="E3337" s="820" t="b">
        <v>0</v>
      </c>
      <c r="F3337" s="820" t="b">
        <v>0</v>
      </c>
      <c r="G3337" s="820" t="b">
        <v>0</v>
      </c>
      <c r="H3337" s="820" t="b">
        <v>0</v>
      </c>
      <c r="I3337" s="820">
        <v>1</v>
      </c>
      <c r="J3337" s="820">
        <v>2</v>
      </c>
      <c r="K3337" s="820" t="s">
        <v>8454</v>
      </c>
      <c r="L3337" s="822" t="s">
        <v>20527</v>
      </c>
    </row>
    <row r="3338" spans="1:12" x14ac:dyDescent="0.25">
      <c r="A3338" s="822" t="s">
        <v>13535</v>
      </c>
      <c r="B3338" s="824" t="s">
        <v>13045</v>
      </c>
      <c r="C3338" s="820" t="b">
        <v>1</v>
      </c>
      <c r="D3338" s="820" t="b">
        <v>1</v>
      </c>
      <c r="E3338" s="820" t="b">
        <v>0</v>
      </c>
      <c r="F3338" s="820" t="b">
        <v>0</v>
      </c>
      <c r="G3338" s="820" t="b">
        <v>0</v>
      </c>
      <c r="H3338" s="820" t="b">
        <v>0</v>
      </c>
      <c r="I3338" s="820">
        <v>1</v>
      </c>
      <c r="J3338" s="820">
        <v>2</v>
      </c>
      <c r="K3338" s="820" t="s">
        <v>8454</v>
      </c>
      <c r="L3338" s="822" t="s">
        <v>20528</v>
      </c>
    </row>
    <row r="3339" spans="1:12" x14ac:dyDescent="0.25">
      <c r="A3339" s="822" t="s">
        <v>13536</v>
      </c>
      <c r="B3339" s="824" t="s">
        <v>13047</v>
      </c>
      <c r="C3339" s="820" t="b">
        <v>1</v>
      </c>
      <c r="D3339" s="820" t="b">
        <v>1</v>
      </c>
      <c r="E3339" s="820" t="b">
        <v>0</v>
      </c>
      <c r="F3339" s="820" t="b">
        <v>0</v>
      </c>
      <c r="G3339" s="820" t="b">
        <v>0</v>
      </c>
      <c r="H3339" s="820" t="b">
        <v>0</v>
      </c>
      <c r="I3339" s="820">
        <v>1</v>
      </c>
      <c r="J3339" s="820">
        <v>2</v>
      </c>
      <c r="K3339" s="820" t="s">
        <v>8454</v>
      </c>
      <c r="L3339" s="822" t="s">
        <v>20529</v>
      </c>
    </row>
    <row r="3340" spans="1:12" x14ac:dyDescent="0.25">
      <c r="A3340" s="822" t="s">
        <v>13537</v>
      </c>
      <c r="B3340" s="824" t="s">
        <v>13049</v>
      </c>
      <c r="C3340" s="820" t="b">
        <v>1</v>
      </c>
      <c r="D3340" s="820" t="b">
        <v>1</v>
      </c>
      <c r="E3340" s="820" t="b">
        <v>0</v>
      </c>
      <c r="F3340" s="820" t="b">
        <v>0</v>
      </c>
      <c r="G3340" s="820" t="b">
        <v>0</v>
      </c>
      <c r="H3340" s="820" t="b">
        <v>0</v>
      </c>
      <c r="I3340" s="820">
        <v>1</v>
      </c>
      <c r="J3340" s="820">
        <v>1</v>
      </c>
      <c r="K3340" s="820" t="s">
        <v>8454</v>
      </c>
      <c r="L3340" s="822" t="s">
        <v>20530</v>
      </c>
    </row>
    <row r="3341" spans="1:12" x14ac:dyDescent="0.25">
      <c r="A3341" s="822" t="s">
        <v>13538</v>
      </c>
      <c r="B3341" s="824" t="s">
        <v>13051</v>
      </c>
      <c r="C3341" s="820" t="b">
        <v>1</v>
      </c>
      <c r="D3341" s="820" t="b">
        <v>1</v>
      </c>
      <c r="E3341" s="820" t="b">
        <v>0</v>
      </c>
      <c r="F3341" s="820" t="b">
        <v>0</v>
      </c>
      <c r="G3341" s="820" t="b">
        <v>0</v>
      </c>
      <c r="H3341" s="820" t="b">
        <v>0</v>
      </c>
      <c r="I3341" s="820">
        <v>1</v>
      </c>
      <c r="J3341" s="820">
        <v>1</v>
      </c>
      <c r="K3341" s="820" t="s">
        <v>8454</v>
      </c>
      <c r="L3341" s="822" t="s">
        <v>20531</v>
      </c>
    </row>
    <row r="3342" spans="1:12" x14ac:dyDescent="0.25">
      <c r="A3342" s="822" t="s">
        <v>13539</v>
      </c>
      <c r="B3342" s="824" t="s">
        <v>13053</v>
      </c>
      <c r="C3342" s="820" t="b">
        <v>1</v>
      </c>
      <c r="D3342" s="820" t="b">
        <v>1</v>
      </c>
      <c r="E3342" s="820" t="b">
        <v>0</v>
      </c>
      <c r="F3342" s="820" t="b">
        <v>0</v>
      </c>
      <c r="G3342" s="820" t="b">
        <v>0</v>
      </c>
      <c r="H3342" s="820" t="b">
        <v>0</v>
      </c>
      <c r="I3342" s="820">
        <v>1</v>
      </c>
      <c r="J3342" s="820">
        <v>1</v>
      </c>
      <c r="K3342" s="820" t="s">
        <v>8454</v>
      </c>
      <c r="L3342" s="822" t="s">
        <v>20532</v>
      </c>
    </row>
    <row r="3343" spans="1:12" x14ac:dyDescent="0.25">
      <c r="A3343" s="822" t="s">
        <v>13540</v>
      </c>
      <c r="B3343" s="824" t="s">
        <v>13055</v>
      </c>
      <c r="C3343" s="820" t="b">
        <v>1</v>
      </c>
      <c r="D3343" s="820" t="b">
        <v>1</v>
      </c>
      <c r="E3343" s="820" t="b">
        <v>0</v>
      </c>
      <c r="F3343" s="820" t="b">
        <v>0</v>
      </c>
      <c r="G3343" s="820" t="b">
        <v>0</v>
      </c>
      <c r="H3343" s="820" t="b">
        <v>0</v>
      </c>
      <c r="I3343" s="820">
        <v>1</v>
      </c>
      <c r="J3343" s="820">
        <v>12</v>
      </c>
      <c r="K3343" s="820" t="s">
        <v>8454</v>
      </c>
      <c r="L3343" s="822" t="s">
        <v>20533</v>
      </c>
    </row>
    <row r="3344" spans="1:12" x14ac:dyDescent="0.25">
      <c r="A3344" s="822" t="s">
        <v>13541</v>
      </c>
      <c r="B3344" s="824" t="s">
        <v>13542</v>
      </c>
      <c r="C3344" s="820" t="b">
        <v>1</v>
      </c>
      <c r="D3344" s="820" t="b">
        <v>1</v>
      </c>
      <c r="E3344" s="820" t="b">
        <v>0</v>
      </c>
      <c r="F3344" s="820" t="b">
        <v>0</v>
      </c>
      <c r="G3344" s="820" t="b">
        <v>0</v>
      </c>
      <c r="H3344" s="820" t="b">
        <v>0</v>
      </c>
      <c r="I3344" s="820">
        <v>1</v>
      </c>
      <c r="J3344" s="820">
        <v>4</v>
      </c>
      <c r="K3344" s="820" t="s">
        <v>8454</v>
      </c>
      <c r="L3344" s="822" t="s">
        <v>20663</v>
      </c>
    </row>
    <row r="3345" spans="1:12" x14ac:dyDescent="0.25">
      <c r="A3345" s="822" t="s">
        <v>13543</v>
      </c>
      <c r="B3345" s="824" t="s">
        <v>13544</v>
      </c>
      <c r="C3345" s="820" t="b">
        <v>1</v>
      </c>
      <c r="D3345" s="820" t="b">
        <v>1</v>
      </c>
      <c r="E3345" s="820" t="b">
        <v>0</v>
      </c>
      <c r="F3345" s="820" t="b">
        <v>0</v>
      </c>
      <c r="G3345" s="820" t="b">
        <v>0</v>
      </c>
      <c r="H3345" s="820" t="b">
        <v>0</v>
      </c>
      <c r="I3345" s="820">
        <v>1</v>
      </c>
      <c r="J3345" s="820">
        <v>4</v>
      </c>
      <c r="K3345" s="820" t="s">
        <v>8454</v>
      </c>
      <c r="L3345" s="822" t="s">
        <v>20664</v>
      </c>
    </row>
    <row r="3346" spans="1:12" x14ac:dyDescent="0.25">
      <c r="A3346" s="822" t="s">
        <v>13545</v>
      </c>
      <c r="B3346" s="824" t="s">
        <v>13546</v>
      </c>
      <c r="C3346" s="820" t="b">
        <v>1</v>
      </c>
      <c r="D3346" s="820" t="b">
        <v>1</v>
      </c>
      <c r="E3346" s="820" t="b">
        <v>0</v>
      </c>
      <c r="F3346" s="820" t="b">
        <v>0</v>
      </c>
      <c r="G3346" s="820" t="b">
        <v>0</v>
      </c>
      <c r="H3346" s="820" t="b">
        <v>0</v>
      </c>
      <c r="I3346" s="820">
        <v>1</v>
      </c>
      <c r="J3346" s="820">
        <v>1</v>
      </c>
      <c r="K3346" s="820" t="s">
        <v>8454</v>
      </c>
      <c r="L3346" s="822" t="s">
        <v>20665</v>
      </c>
    </row>
    <row r="3347" spans="1:12" x14ac:dyDescent="0.25">
      <c r="A3347" s="822" t="s">
        <v>13547</v>
      </c>
      <c r="B3347" s="824" t="s">
        <v>13020</v>
      </c>
      <c r="C3347" s="820" t="b">
        <v>1</v>
      </c>
      <c r="D3347" s="820" t="b">
        <v>1</v>
      </c>
      <c r="E3347" s="820" t="b">
        <v>0</v>
      </c>
      <c r="F3347" s="820" t="b">
        <v>0</v>
      </c>
      <c r="G3347" s="820" t="b">
        <v>0</v>
      </c>
      <c r="H3347" s="820" t="b">
        <v>0</v>
      </c>
      <c r="I3347" s="820">
        <v>1</v>
      </c>
      <c r="J3347" s="820">
        <v>1</v>
      </c>
      <c r="K3347" s="820" t="s">
        <v>8454</v>
      </c>
      <c r="L3347" s="822" t="s">
        <v>20516</v>
      </c>
    </row>
    <row r="3348" spans="1:12" x14ac:dyDescent="0.25">
      <c r="A3348" s="822" t="s">
        <v>13548</v>
      </c>
      <c r="B3348" s="824" t="s">
        <v>13064</v>
      </c>
      <c r="C3348" s="820" t="b">
        <v>1</v>
      </c>
      <c r="D3348" s="820" t="b">
        <v>1</v>
      </c>
      <c r="E3348" s="820" t="b">
        <v>0</v>
      </c>
      <c r="F3348" s="820" t="b">
        <v>0</v>
      </c>
      <c r="G3348" s="820" t="b">
        <v>0</v>
      </c>
      <c r="H3348" s="820" t="b">
        <v>0</v>
      </c>
      <c r="I3348" s="820">
        <v>1</v>
      </c>
      <c r="J3348" s="820">
        <v>15</v>
      </c>
      <c r="K3348" s="820" t="s">
        <v>8454</v>
      </c>
      <c r="L3348" s="822" t="s">
        <v>20537</v>
      </c>
    </row>
    <row r="3349" spans="1:12" x14ac:dyDescent="0.25">
      <c r="A3349" s="822" t="s">
        <v>13549</v>
      </c>
      <c r="B3349" s="824" t="s">
        <v>13066</v>
      </c>
      <c r="C3349" s="820" t="b">
        <v>1</v>
      </c>
      <c r="D3349" s="820" t="b">
        <v>1</v>
      </c>
      <c r="E3349" s="820" t="b">
        <v>0</v>
      </c>
      <c r="F3349" s="820" t="b">
        <v>0</v>
      </c>
      <c r="G3349" s="820" t="b">
        <v>0</v>
      </c>
      <c r="H3349" s="820" t="b">
        <v>0</v>
      </c>
      <c r="I3349" s="820">
        <v>1</v>
      </c>
      <c r="J3349" s="820">
        <v>3</v>
      </c>
      <c r="K3349" s="820" t="s">
        <v>8454</v>
      </c>
      <c r="L3349" s="822" t="s">
        <v>20538</v>
      </c>
    </row>
    <row r="3350" spans="1:12" x14ac:dyDescent="0.25">
      <c r="A3350" s="822" t="s">
        <v>13550</v>
      </c>
      <c r="B3350" s="824" t="s">
        <v>13068</v>
      </c>
      <c r="C3350" s="820" t="b">
        <v>1</v>
      </c>
      <c r="D3350" s="820" t="b">
        <v>1</v>
      </c>
      <c r="E3350" s="820" t="b">
        <v>0</v>
      </c>
      <c r="F3350" s="820" t="b">
        <v>0</v>
      </c>
      <c r="G3350" s="820" t="b">
        <v>0</v>
      </c>
      <c r="H3350" s="820" t="b">
        <v>0</v>
      </c>
      <c r="I3350" s="820">
        <v>1</v>
      </c>
      <c r="J3350" s="820">
        <v>3</v>
      </c>
      <c r="K3350" s="820" t="s">
        <v>8454</v>
      </c>
      <c r="L3350" s="822" t="s">
        <v>20539</v>
      </c>
    </row>
    <row r="3351" spans="1:12" x14ac:dyDescent="0.25">
      <c r="A3351" s="822" t="s">
        <v>13551</v>
      </c>
      <c r="B3351" s="824" t="s">
        <v>13070</v>
      </c>
      <c r="C3351" s="820" t="b">
        <v>1</v>
      </c>
      <c r="D3351" s="820" t="b">
        <v>1</v>
      </c>
      <c r="E3351" s="820" t="b">
        <v>0</v>
      </c>
      <c r="F3351" s="820" t="b">
        <v>0</v>
      </c>
      <c r="G3351" s="820" t="b">
        <v>0</v>
      </c>
      <c r="H3351" s="820" t="b">
        <v>0</v>
      </c>
      <c r="I3351" s="820">
        <v>1</v>
      </c>
      <c r="J3351" s="820">
        <v>10</v>
      </c>
      <c r="K3351" s="820" t="s">
        <v>8454</v>
      </c>
      <c r="L3351" s="822" t="s">
        <v>20540</v>
      </c>
    </row>
    <row r="3352" spans="1:12" x14ac:dyDescent="0.25">
      <c r="A3352" s="822" t="s">
        <v>13552</v>
      </c>
      <c r="B3352" s="824" t="s">
        <v>13072</v>
      </c>
      <c r="C3352" s="820" t="b">
        <v>1</v>
      </c>
      <c r="D3352" s="820" t="b">
        <v>1</v>
      </c>
      <c r="E3352" s="820" t="b">
        <v>0</v>
      </c>
      <c r="F3352" s="820" t="b">
        <v>0</v>
      </c>
      <c r="G3352" s="820" t="b">
        <v>0</v>
      </c>
      <c r="H3352" s="820" t="b">
        <v>0</v>
      </c>
      <c r="I3352" s="820">
        <v>1</v>
      </c>
      <c r="J3352" s="820">
        <v>5</v>
      </c>
      <c r="K3352" s="820" t="s">
        <v>8454</v>
      </c>
      <c r="L3352" s="822" t="s">
        <v>20541</v>
      </c>
    </row>
    <row r="3353" spans="1:12" x14ac:dyDescent="0.25">
      <c r="A3353" s="822" t="s">
        <v>13553</v>
      </c>
      <c r="B3353" s="824" t="s">
        <v>13074</v>
      </c>
      <c r="C3353" s="820" t="b">
        <v>1</v>
      </c>
      <c r="D3353" s="820" t="b">
        <v>1</v>
      </c>
      <c r="E3353" s="820" t="b">
        <v>0</v>
      </c>
      <c r="F3353" s="820" t="b">
        <v>0</v>
      </c>
      <c r="G3353" s="820" t="b">
        <v>0</v>
      </c>
      <c r="H3353" s="820" t="b">
        <v>0</v>
      </c>
      <c r="I3353" s="820">
        <v>1</v>
      </c>
      <c r="J3353" s="820">
        <v>35</v>
      </c>
      <c r="K3353" s="820" t="s">
        <v>8454</v>
      </c>
      <c r="L3353" s="822" t="s">
        <v>20542</v>
      </c>
    </row>
    <row r="3354" spans="1:12" x14ac:dyDescent="0.25">
      <c r="A3354" s="822" t="s">
        <v>13554</v>
      </c>
      <c r="B3354" s="824" t="s">
        <v>13076</v>
      </c>
      <c r="C3354" s="820" t="b">
        <v>1</v>
      </c>
      <c r="D3354" s="820" t="b">
        <v>1</v>
      </c>
      <c r="E3354" s="820" t="b">
        <v>0</v>
      </c>
      <c r="F3354" s="820" t="b">
        <v>0</v>
      </c>
      <c r="G3354" s="820" t="b">
        <v>0</v>
      </c>
      <c r="H3354" s="820" t="b">
        <v>0</v>
      </c>
      <c r="I3354" s="820">
        <v>1</v>
      </c>
      <c r="J3354" s="820">
        <v>6</v>
      </c>
      <c r="K3354" s="820" t="s">
        <v>8454</v>
      </c>
      <c r="L3354" s="822" t="s">
        <v>20543</v>
      </c>
    </row>
    <row r="3355" spans="1:12" x14ac:dyDescent="0.25">
      <c r="A3355" s="822" t="s">
        <v>13555</v>
      </c>
      <c r="B3355" s="824" t="s">
        <v>13556</v>
      </c>
      <c r="C3355" s="820" t="b">
        <v>1</v>
      </c>
      <c r="D3355" s="820" t="b">
        <v>1</v>
      </c>
      <c r="E3355" s="820" t="b">
        <v>0</v>
      </c>
      <c r="F3355" s="820" t="b">
        <v>0</v>
      </c>
      <c r="G3355" s="820" t="b">
        <v>0</v>
      </c>
      <c r="H3355" s="820" t="b">
        <v>0</v>
      </c>
      <c r="I3355" s="820">
        <v>1</v>
      </c>
      <c r="J3355" s="820">
        <v>5</v>
      </c>
      <c r="K3355" s="820" t="s">
        <v>8454</v>
      </c>
      <c r="L3355" s="822" t="s">
        <v>20666</v>
      </c>
    </row>
    <row r="3356" spans="1:12" x14ac:dyDescent="0.25">
      <c r="A3356" s="822" t="s">
        <v>13557</v>
      </c>
      <c r="B3356" s="824" t="s">
        <v>13558</v>
      </c>
      <c r="C3356" s="820" t="b">
        <v>1</v>
      </c>
      <c r="D3356" s="820" t="b">
        <v>1</v>
      </c>
      <c r="E3356" s="820" t="b">
        <v>0</v>
      </c>
      <c r="F3356" s="820" t="b">
        <v>0</v>
      </c>
      <c r="G3356" s="820" t="b">
        <v>0</v>
      </c>
      <c r="H3356" s="820" t="b">
        <v>0</v>
      </c>
      <c r="I3356" s="820">
        <v>1</v>
      </c>
      <c r="J3356" s="820">
        <v>4</v>
      </c>
      <c r="K3356" s="820" t="s">
        <v>8454</v>
      </c>
      <c r="L3356" s="822" t="s">
        <v>20667</v>
      </c>
    </row>
    <row r="3357" spans="1:12" x14ac:dyDescent="0.25">
      <c r="A3357" s="822" t="s">
        <v>13559</v>
      </c>
      <c r="B3357" s="824" t="s">
        <v>13560</v>
      </c>
      <c r="C3357" s="820" t="b">
        <v>1</v>
      </c>
      <c r="D3357" s="820" t="b">
        <v>1</v>
      </c>
      <c r="E3357" s="820" t="b">
        <v>0</v>
      </c>
      <c r="F3357" s="820" t="b">
        <v>0</v>
      </c>
      <c r="G3357" s="820" t="b">
        <v>0</v>
      </c>
      <c r="H3357" s="820" t="b">
        <v>0</v>
      </c>
      <c r="I3357" s="820">
        <v>1</v>
      </c>
      <c r="J3357" s="820">
        <v>1</v>
      </c>
      <c r="K3357" s="820" t="s">
        <v>8454</v>
      </c>
      <c r="L3357" s="822" t="s">
        <v>20668</v>
      </c>
    </row>
    <row r="3358" spans="1:12" x14ac:dyDescent="0.25">
      <c r="A3358" s="822" t="s">
        <v>13561</v>
      </c>
      <c r="B3358" s="824" t="s">
        <v>13084</v>
      </c>
      <c r="C3358" s="820" t="b">
        <v>1</v>
      </c>
      <c r="D3358" s="820" t="b">
        <v>1</v>
      </c>
      <c r="E3358" s="820" t="b">
        <v>0</v>
      </c>
      <c r="F3358" s="820" t="b">
        <v>0</v>
      </c>
      <c r="G3358" s="820" t="b">
        <v>0</v>
      </c>
      <c r="H3358" s="820" t="b">
        <v>0</v>
      </c>
      <c r="I3358" s="820">
        <v>1</v>
      </c>
      <c r="J3358" s="820">
        <v>1</v>
      </c>
      <c r="K3358" s="820" t="s">
        <v>8454</v>
      </c>
      <c r="L3358" s="822" t="s">
        <v>20547</v>
      </c>
    </row>
    <row r="3359" spans="1:12" x14ac:dyDescent="0.25">
      <c r="A3359" s="822" t="s">
        <v>13562</v>
      </c>
      <c r="B3359" s="824" t="s">
        <v>13086</v>
      </c>
      <c r="C3359" s="820" t="b">
        <v>1</v>
      </c>
      <c r="D3359" s="820" t="b">
        <v>1</v>
      </c>
      <c r="E3359" s="820" t="b">
        <v>0</v>
      </c>
      <c r="F3359" s="820" t="b">
        <v>0</v>
      </c>
      <c r="G3359" s="820" t="b">
        <v>0</v>
      </c>
      <c r="H3359" s="820" t="b">
        <v>0</v>
      </c>
      <c r="I3359" s="820">
        <v>1</v>
      </c>
      <c r="J3359" s="820">
        <v>10</v>
      </c>
      <c r="K3359" s="820" t="s">
        <v>8454</v>
      </c>
      <c r="L3359" s="822" t="s">
        <v>20548</v>
      </c>
    </row>
    <row r="3360" spans="1:12" x14ac:dyDescent="0.25">
      <c r="A3360" s="822" t="s">
        <v>13563</v>
      </c>
      <c r="B3360" s="824" t="s">
        <v>13088</v>
      </c>
      <c r="C3360" s="820" t="b">
        <v>1</v>
      </c>
      <c r="D3360" s="820" t="b">
        <v>1</v>
      </c>
      <c r="E3360" s="820" t="b">
        <v>0</v>
      </c>
      <c r="F3360" s="820" t="b">
        <v>0</v>
      </c>
      <c r="G3360" s="820" t="b">
        <v>0</v>
      </c>
      <c r="H3360" s="820" t="b">
        <v>0</v>
      </c>
      <c r="I3360" s="820">
        <v>1</v>
      </c>
      <c r="J3360" s="820">
        <v>5</v>
      </c>
      <c r="K3360" s="820" t="s">
        <v>8454</v>
      </c>
      <c r="L3360" s="822" t="s">
        <v>20549</v>
      </c>
    </row>
    <row r="3361" spans="1:12" x14ac:dyDescent="0.25">
      <c r="A3361" s="822" t="s">
        <v>13564</v>
      </c>
      <c r="B3361" s="824" t="s">
        <v>13090</v>
      </c>
      <c r="C3361" s="820" t="b">
        <v>1</v>
      </c>
      <c r="D3361" s="820" t="b">
        <v>1</v>
      </c>
      <c r="E3361" s="820" t="b">
        <v>0</v>
      </c>
      <c r="F3361" s="820" t="b">
        <v>0</v>
      </c>
      <c r="G3361" s="820" t="b">
        <v>0</v>
      </c>
      <c r="H3361" s="820" t="b">
        <v>0</v>
      </c>
      <c r="I3361" s="820">
        <v>1</v>
      </c>
      <c r="J3361" s="820">
        <v>5</v>
      </c>
      <c r="K3361" s="820" t="s">
        <v>8454</v>
      </c>
      <c r="L3361" s="822" t="s">
        <v>20550</v>
      </c>
    </row>
    <row r="3362" spans="1:12" x14ac:dyDescent="0.25">
      <c r="A3362" s="822" t="s">
        <v>13565</v>
      </c>
      <c r="B3362" s="824" t="s">
        <v>13092</v>
      </c>
      <c r="C3362" s="820" t="b">
        <v>1</v>
      </c>
      <c r="D3362" s="820" t="b">
        <v>1</v>
      </c>
      <c r="E3362" s="820" t="b">
        <v>0</v>
      </c>
      <c r="F3362" s="820" t="b">
        <v>0</v>
      </c>
      <c r="G3362" s="820" t="b">
        <v>0</v>
      </c>
      <c r="H3362" s="820" t="b">
        <v>0</v>
      </c>
      <c r="I3362" s="820">
        <v>1</v>
      </c>
      <c r="J3362" s="820">
        <v>2</v>
      </c>
      <c r="K3362" s="820" t="s">
        <v>8454</v>
      </c>
      <c r="L3362" s="822" t="s">
        <v>20551</v>
      </c>
    </row>
    <row r="3363" spans="1:12" x14ac:dyDescent="0.25">
      <c r="A3363" s="822" t="s">
        <v>13566</v>
      </c>
      <c r="B3363" s="824" t="s">
        <v>13094</v>
      </c>
      <c r="C3363" s="820" t="b">
        <v>1</v>
      </c>
      <c r="D3363" s="820" t="b">
        <v>1</v>
      </c>
      <c r="E3363" s="820" t="b">
        <v>0</v>
      </c>
      <c r="F3363" s="820" t="b">
        <v>0</v>
      </c>
      <c r="G3363" s="820" t="b">
        <v>0</v>
      </c>
      <c r="H3363" s="820" t="b">
        <v>0</v>
      </c>
      <c r="I3363" s="820">
        <v>1</v>
      </c>
      <c r="J3363" s="820">
        <v>2</v>
      </c>
      <c r="K3363" s="820" t="s">
        <v>8454</v>
      </c>
      <c r="L3363" s="822" t="s">
        <v>20552</v>
      </c>
    </row>
    <row r="3364" spans="1:12" x14ac:dyDescent="0.25">
      <c r="A3364" s="822" t="s">
        <v>13567</v>
      </c>
      <c r="B3364" s="824" t="s">
        <v>13096</v>
      </c>
      <c r="C3364" s="820" t="b">
        <v>1</v>
      </c>
      <c r="D3364" s="820" t="b">
        <v>1</v>
      </c>
      <c r="E3364" s="820" t="b">
        <v>0</v>
      </c>
      <c r="F3364" s="820" t="b">
        <v>0</v>
      </c>
      <c r="G3364" s="820" t="b">
        <v>0</v>
      </c>
      <c r="H3364" s="820" t="b">
        <v>0</v>
      </c>
      <c r="I3364" s="820">
        <v>1</v>
      </c>
      <c r="J3364" s="820">
        <v>10</v>
      </c>
      <c r="K3364" s="820" t="s">
        <v>8454</v>
      </c>
      <c r="L3364" s="822" t="s">
        <v>20553</v>
      </c>
    </row>
    <row r="3365" spans="1:12" x14ac:dyDescent="0.25">
      <c r="A3365" s="822" t="s">
        <v>13568</v>
      </c>
      <c r="B3365" s="824" t="s">
        <v>13098</v>
      </c>
      <c r="C3365" s="820" t="b">
        <v>1</v>
      </c>
      <c r="D3365" s="820" t="b">
        <v>1</v>
      </c>
      <c r="E3365" s="820" t="b">
        <v>0</v>
      </c>
      <c r="F3365" s="820" t="b">
        <v>0</v>
      </c>
      <c r="G3365" s="820" t="b">
        <v>0</v>
      </c>
      <c r="H3365" s="820" t="b">
        <v>0</v>
      </c>
      <c r="I3365" s="820">
        <v>1</v>
      </c>
      <c r="J3365" s="820">
        <v>10</v>
      </c>
      <c r="K3365" s="820" t="s">
        <v>8454</v>
      </c>
      <c r="L3365" s="822" t="s">
        <v>20554</v>
      </c>
    </row>
    <row r="3366" spans="1:12" x14ac:dyDescent="0.25">
      <c r="A3366" s="822" t="s">
        <v>13569</v>
      </c>
      <c r="B3366" s="824" t="s">
        <v>13570</v>
      </c>
      <c r="C3366" s="820" t="b">
        <v>1</v>
      </c>
      <c r="D3366" s="820" t="b">
        <v>1</v>
      </c>
      <c r="E3366" s="820" t="b">
        <v>0</v>
      </c>
      <c r="F3366" s="820" t="b">
        <v>0</v>
      </c>
      <c r="G3366" s="820" t="b">
        <v>0</v>
      </c>
      <c r="H3366" s="820" t="b">
        <v>0</v>
      </c>
      <c r="I3366" s="820">
        <v>1</v>
      </c>
      <c r="J3366" s="820">
        <v>5</v>
      </c>
      <c r="K3366" s="820" t="s">
        <v>8454</v>
      </c>
      <c r="L3366" s="822" t="s">
        <v>20669</v>
      </c>
    </row>
    <row r="3367" spans="1:12" x14ac:dyDescent="0.25">
      <c r="A3367" s="822" t="s">
        <v>13571</v>
      </c>
      <c r="B3367" s="824" t="s">
        <v>13572</v>
      </c>
      <c r="C3367" s="820" t="b">
        <v>1</v>
      </c>
      <c r="D3367" s="820" t="b">
        <v>1</v>
      </c>
      <c r="E3367" s="820" t="b">
        <v>0</v>
      </c>
      <c r="F3367" s="820" t="b">
        <v>0</v>
      </c>
      <c r="G3367" s="820" t="b">
        <v>0</v>
      </c>
      <c r="H3367" s="820" t="b">
        <v>0</v>
      </c>
      <c r="I3367" s="820">
        <v>1</v>
      </c>
      <c r="J3367" s="820">
        <v>4</v>
      </c>
      <c r="K3367" s="820" t="s">
        <v>8454</v>
      </c>
      <c r="L3367" s="822" t="s">
        <v>20670</v>
      </c>
    </row>
    <row r="3368" spans="1:12" x14ac:dyDescent="0.25">
      <c r="A3368" s="822" t="s">
        <v>13573</v>
      </c>
      <c r="B3368" s="824" t="s">
        <v>13574</v>
      </c>
      <c r="C3368" s="820" t="b">
        <v>1</v>
      </c>
      <c r="D3368" s="820" t="b">
        <v>1</v>
      </c>
      <c r="E3368" s="820" t="b">
        <v>0</v>
      </c>
      <c r="F3368" s="820" t="b">
        <v>0</v>
      </c>
      <c r="G3368" s="820" t="b">
        <v>0</v>
      </c>
      <c r="H3368" s="820" t="b">
        <v>0</v>
      </c>
      <c r="I3368" s="820">
        <v>1</v>
      </c>
      <c r="J3368" s="820">
        <v>1</v>
      </c>
      <c r="K3368" s="820" t="s">
        <v>8454</v>
      </c>
      <c r="L3368" s="822" t="s">
        <v>20671</v>
      </c>
    </row>
    <row r="3369" spans="1:12" x14ac:dyDescent="0.25">
      <c r="A3369" s="822" t="s">
        <v>13575</v>
      </c>
      <c r="B3369" s="824" t="s">
        <v>13084</v>
      </c>
      <c r="C3369" s="820" t="b">
        <v>1</v>
      </c>
      <c r="D3369" s="820" t="b">
        <v>1</v>
      </c>
      <c r="E3369" s="820" t="b">
        <v>0</v>
      </c>
      <c r="F3369" s="820" t="b">
        <v>0</v>
      </c>
      <c r="G3369" s="820" t="b">
        <v>0</v>
      </c>
      <c r="H3369" s="820" t="b">
        <v>0</v>
      </c>
      <c r="I3369" s="820">
        <v>1</v>
      </c>
      <c r="J3369" s="820">
        <v>1</v>
      </c>
      <c r="K3369" s="820" t="s">
        <v>8454</v>
      </c>
      <c r="L3369" s="822" t="s">
        <v>20547</v>
      </c>
    </row>
    <row r="3370" spans="1:12" x14ac:dyDescent="0.25">
      <c r="A3370" s="822" t="s">
        <v>13576</v>
      </c>
      <c r="B3370" s="824" t="s">
        <v>13107</v>
      </c>
      <c r="C3370" s="820" t="b">
        <v>1</v>
      </c>
      <c r="D3370" s="820" t="b">
        <v>1</v>
      </c>
      <c r="E3370" s="820" t="b">
        <v>0</v>
      </c>
      <c r="F3370" s="820" t="b">
        <v>0</v>
      </c>
      <c r="G3370" s="820" t="b">
        <v>0</v>
      </c>
      <c r="H3370" s="820" t="b">
        <v>0</v>
      </c>
      <c r="I3370" s="820">
        <v>1</v>
      </c>
      <c r="J3370" s="820">
        <v>4</v>
      </c>
      <c r="K3370" s="820" t="s">
        <v>8454</v>
      </c>
      <c r="L3370" s="822" t="s">
        <v>20558</v>
      </c>
    </row>
    <row r="3371" spans="1:12" x14ac:dyDescent="0.25">
      <c r="A3371" s="822" t="s">
        <v>13577</v>
      </c>
      <c r="B3371" s="824" t="s">
        <v>13109</v>
      </c>
      <c r="C3371" s="820" t="b">
        <v>1</v>
      </c>
      <c r="D3371" s="820" t="b">
        <v>1</v>
      </c>
      <c r="E3371" s="820" t="b">
        <v>0</v>
      </c>
      <c r="F3371" s="820" t="b">
        <v>0</v>
      </c>
      <c r="G3371" s="820" t="b">
        <v>0</v>
      </c>
      <c r="H3371" s="820" t="b">
        <v>0</v>
      </c>
      <c r="I3371" s="820">
        <v>1</v>
      </c>
      <c r="J3371" s="820">
        <v>2</v>
      </c>
      <c r="K3371" s="820" t="s">
        <v>8454</v>
      </c>
      <c r="L3371" s="822" t="s">
        <v>20559</v>
      </c>
    </row>
    <row r="3372" spans="1:12" x14ac:dyDescent="0.25">
      <c r="A3372" s="822" t="s">
        <v>13578</v>
      </c>
      <c r="B3372" s="824" t="s">
        <v>13111</v>
      </c>
      <c r="C3372" s="820" t="b">
        <v>1</v>
      </c>
      <c r="D3372" s="820" t="b">
        <v>1</v>
      </c>
      <c r="E3372" s="820" t="b">
        <v>0</v>
      </c>
      <c r="F3372" s="820" t="b">
        <v>0</v>
      </c>
      <c r="G3372" s="820" t="b">
        <v>0</v>
      </c>
      <c r="H3372" s="820" t="b">
        <v>0</v>
      </c>
      <c r="I3372" s="820">
        <v>1</v>
      </c>
      <c r="J3372" s="820">
        <v>2</v>
      </c>
      <c r="K3372" s="820" t="s">
        <v>8454</v>
      </c>
      <c r="L3372" s="822" t="s">
        <v>20560</v>
      </c>
    </row>
    <row r="3373" spans="1:12" x14ac:dyDescent="0.25">
      <c r="A3373" s="822" t="s">
        <v>13579</v>
      </c>
      <c r="B3373" s="824" t="s">
        <v>13113</v>
      </c>
      <c r="C3373" s="820" t="b">
        <v>1</v>
      </c>
      <c r="D3373" s="820" t="b">
        <v>1</v>
      </c>
      <c r="E3373" s="820" t="b">
        <v>0</v>
      </c>
      <c r="F3373" s="820" t="b">
        <v>0</v>
      </c>
      <c r="G3373" s="820" t="b">
        <v>0</v>
      </c>
      <c r="H3373" s="820" t="b">
        <v>0</v>
      </c>
      <c r="I3373" s="820">
        <v>1</v>
      </c>
      <c r="J3373" s="820">
        <v>2</v>
      </c>
      <c r="K3373" s="820" t="s">
        <v>8454</v>
      </c>
      <c r="L3373" s="822" t="s">
        <v>20561</v>
      </c>
    </row>
    <row r="3374" spans="1:12" x14ac:dyDescent="0.25">
      <c r="A3374" s="822" t="s">
        <v>13580</v>
      </c>
      <c r="B3374" s="824" t="s">
        <v>13115</v>
      </c>
      <c r="C3374" s="820" t="b">
        <v>1</v>
      </c>
      <c r="D3374" s="820" t="b">
        <v>1</v>
      </c>
      <c r="E3374" s="820" t="b">
        <v>0</v>
      </c>
      <c r="F3374" s="820" t="b">
        <v>0</v>
      </c>
      <c r="G3374" s="820" t="b">
        <v>0</v>
      </c>
      <c r="H3374" s="820" t="b">
        <v>0</v>
      </c>
      <c r="I3374" s="820">
        <v>1</v>
      </c>
      <c r="J3374" s="820">
        <v>2</v>
      </c>
      <c r="K3374" s="820" t="s">
        <v>8454</v>
      </c>
      <c r="L3374" s="822" t="s">
        <v>20562</v>
      </c>
    </row>
    <row r="3375" spans="1:12" x14ac:dyDescent="0.25">
      <c r="A3375" s="822" t="s">
        <v>13581</v>
      </c>
      <c r="B3375" s="824" t="s">
        <v>13117</v>
      </c>
      <c r="C3375" s="820" t="b">
        <v>1</v>
      </c>
      <c r="D3375" s="820" t="b">
        <v>1</v>
      </c>
      <c r="E3375" s="820" t="b">
        <v>0</v>
      </c>
      <c r="F3375" s="820" t="b">
        <v>0</v>
      </c>
      <c r="G3375" s="820" t="b">
        <v>0</v>
      </c>
      <c r="H3375" s="820" t="b">
        <v>0</v>
      </c>
      <c r="I3375" s="820">
        <v>1</v>
      </c>
      <c r="J3375" s="820">
        <v>10</v>
      </c>
      <c r="K3375" s="820" t="s">
        <v>8454</v>
      </c>
      <c r="L3375" s="822" t="s">
        <v>20563</v>
      </c>
    </row>
    <row r="3376" spans="1:12" x14ac:dyDescent="0.25">
      <c r="A3376" s="822" t="s">
        <v>13582</v>
      </c>
      <c r="B3376" s="824" t="s">
        <v>13119</v>
      </c>
      <c r="C3376" s="820" t="b">
        <v>1</v>
      </c>
      <c r="D3376" s="820" t="b">
        <v>1</v>
      </c>
      <c r="E3376" s="820" t="b">
        <v>0</v>
      </c>
      <c r="F3376" s="820" t="b">
        <v>0</v>
      </c>
      <c r="G3376" s="820" t="b">
        <v>0</v>
      </c>
      <c r="H3376" s="820" t="b">
        <v>0</v>
      </c>
      <c r="I3376" s="820">
        <v>1</v>
      </c>
      <c r="J3376" s="820">
        <v>4</v>
      </c>
      <c r="K3376" s="820" t="s">
        <v>8454</v>
      </c>
      <c r="L3376" s="822" t="s">
        <v>20564</v>
      </c>
    </row>
    <row r="3377" spans="1:12" x14ac:dyDescent="0.25">
      <c r="A3377" s="822" t="s">
        <v>13583</v>
      </c>
      <c r="B3377" s="824" t="s">
        <v>13584</v>
      </c>
      <c r="C3377" s="820" t="b">
        <v>1</v>
      </c>
      <c r="D3377" s="820" t="b">
        <v>1</v>
      </c>
      <c r="E3377" s="820" t="b">
        <v>0</v>
      </c>
      <c r="F3377" s="820" t="b">
        <v>0</v>
      </c>
      <c r="G3377" s="820" t="b">
        <v>0</v>
      </c>
      <c r="H3377" s="820" t="b">
        <v>0</v>
      </c>
      <c r="I3377" s="820">
        <v>1</v>
      </c>
      <c r="J3377" s="820">
        <v>5</v>
      </c>
      <c r="K3377" s="820" t="s">
        <v>8454</v>
      </c>
      <c r="L3377" s="822" t="s">
        <v>20672</v>
      </c>
    </row>
    <row r="3378" spans="1:12" x14ac:dyDescent="0.25">
      <c r="A3378" s="822" t="s">
        <v>13585</v>
      </c>
      <c r="B3378" s="824" t="s">
        <v>13586</v>
      </c>
      <c r="C3378" s="820" t="b">
        <v>1</v>
      </c>
      <c r="D3378" s="820" t="b">
        <v>1</v>
      </c>
      <c r="E3378" s="820" t="b">
        <v>0</v>
      </c>
      <c r="F3378" s="820" t="b">
        <v>0</v>
      </c>
      <c r="G3378" s="820" t="b">
        <v>0</v>
      </c>
      <c r="H3378" s="820" t="b">
        <v>0</v>
      </c>
      <c r="I3378" s="820">
        <v>1</v>
      </c>
      <c r="J3378" s="820">
        <v>4</v>
      </c>
      <c r="K3378" s="820" t="s">
        <v>8454</v>
      </c>
      <c r="L3378" s="822" t="s">
        <v>20673</v>
      </c>
    </row>
    <row r="3379" spans="1:12" x14ac:dyDescent="0.25">
      <c r="A3379" s="822" t="s">
        <v>13587</v>
      </c>
      <c r="B3379" s="824" t="s">
        <v>13588</v>
      </c>
      <c r="C3379" s="820" t="b">
        <v>1</v>
      </c>
      <c r="D3379" s="820" t="b">
        <v>1</v>
      </c>
      <c r="E3379" s="820" t="b">
        <v>0</v>
      </c>
      <c r="F3379" s="820" t="b">
        <v>0</v>
      </c>
      <c r="G3379" s="820" t="b">
        <v>0</v>
      </c>
      <c r="H3379" s="820" t="b">
        <v>0</v>
      </c>
      <c r="I3379" s="820">
        <v>1</v>
      </c>
      <c r="J3379" s="820">
        <v>1</v>
      </c>
      <c r="K3379" s="820" t="s">
        <v>8454</v>
      </c>
      <c r="L3379" s="822" t="s">
        <v>20674</v>
      </c>
    </row>
    <row r="3380" spans="1:12" x14ac:dyDescent="0.25">
      <c r="A3380" s="822" t="s">
        <v>13589</v>
      </c>
      <c r="B3380" s="824" t="s">
        <v>13127</v>
      </c>
      <c r="C3380" s="820" t="b">
        <v>1</v>
      </c>
      <c r="D3380" s="820" t="b">
        <v>1</v>
      </c>
      <c r="E3380" s="820" t="b">
        <v>0</v>
      </c>
      <c r="F3380" s="820" t="b">
        <v>0</v>
      </c>
      <c r="G3380" s="820" t="b">
        <v>0</v>
      </c>
      <c r="H3380" s="820" t="b">
        <v>0</v>
      </c>
      <c r="I3380" s="820">
        <v>1</v>
      </c>
      <c r="J3380" s="820">
        <v>1</v>
      </c>
      <c r="K3380" s="820" t="s">
        <v>8454</v>
      </c>
      <c r="L3380" s="822" t="s">
        <v>20568</v>
      </c>
    </row>
    <row r="3381" spans="1:12" x14ac:dyDescent="0.25">
      <c r="A3381" s="822" t="s">
        <v>13590</v>
      </c>
      <c r="B3381" s="824" t="s">
        <v>13129</v>
      </c>
      <c r="C3381" s="820" t="b">
        <v>1</v>
      </c>
      <c r="D3381" s="820" t="b">
        <v>1</v>
      </c>
      <c r="E3381" s="820" t="b">
        <v>0</v>
      </c>
      <c r="F3381" s="820" t="b">
        <v>0</v>
      </c>
      <c r="G3381" s="820" t="b">
        <v>0</v>
      </c>
      <c r="H3381" s="820" t="b">
        <v>0</v>
      </c>
      <c r="I3381" s="820">
        <v>1</v>
      </c>
      <c r="J3381" s="820">
        <v>5</v>
      </c>
      <c r="K3381" s="820" t="s">
        <v>8454</v>
      </c>
      <c r="L3381" s="822" t="s">
        <v>20569</v>
      </c>
    </row>
    <row r="3382" spans="1:12" x14ac:dyDescent="0.25">
      <c r="A3382" s="822" t="s">
        <v>13591</v>
      </c>
      <c r="B3382" s="824" t="s">
        <v>13131</v>
      </c>
      <c r="C3382" s="820" t="b">
        <v>1</v>
      </c>
      <c r="D3382" s="820" t="b">
        <v>1</v>
      </c>
      <c r="E3382" s="820" t="b">
        <v>0</v>
      </c>
      <c r="F3382" s="820" t="b">
        <v>0</v>
      </c>
      <c r="G3382" s="820" t="b">
        <v>0</v>
      </c>
      <c r="H3382" s="820" t="b">
        <v>0</v>
      </c>
      <c r="I3382" s="820">
        <v>1</v>
      </c>
      <c r="J3382" s="820">
        <v>5</v>
      </c>
      <c r="K3382" s="820" t="s">
        <v>8454</v>
      </c>
      <c r="L3382" s="822" t="s">
        <v>20570</v>
      </c>
    </row>
    <row r="3383" spans="1:12" x14ac:dyDescent="0.25">
      <c r="A3383" s="822" t="s">
        <v>13592</v>
      </c>
      <c r="B3383" s="824" t="s">
        <v>13133</v>
      </c>
      <c r="C3383" s="820" t="b">
        <v>1</v>
      </c>
      <c r="D3383" s="820" t="b">
        <v>1</v>
      </c>
      <c r="E3383" s="820" t="b">
        <v>0</v>
      </c>
      <c r="F3383" s="820" t="b">
        <v>0</v>
      </c>
      <c r="G3383" s="820" t="b">
        <v>0</v>
      </c>
      <c r="H3383" s="820" t="b">
        <v>0</v>
      </c>
      <c r="I3383" s="820">
        <v>1</v>
      </c>
      <c r="J3383" s="820">
        <v>5</v>
      </c>
      <c r="K3383" s="820" t="s">
        <v>8454</v>
      </c>
      <c r="L3383" s="822" t="s">
        <v>20571</v>
      </c>
    </row>
    <row r="3384" spans="1:12" x14ac:dyDescent="0.25">
      <c r="A3384" s="822" t="s">
        <v>13593</v>
      </c>
      <c r="B3384" s="824" t="s">
        <v>13135</v>
      </c>
      <c r="C3384" s="820" t="b">
        <v>1</v>
      </c>
      <c r="D3384" s="820" t="b">
        <v>1</v>
      </c>
      <c r="E3384" s="820" t="b">
        <v>0</v>
      </c>
      <c r="F3384" s="820" t="b">
        <v>0</v>
      </c>
      <c r="G3384" s="820" t="b">
        <v>0</v>
      </c>
      <c r="H3384" s="820" t="b">
        <v>0</v>
      </c>
      <c r="I3384" s="820">
        <v>1</v>
      </c>
      <c r="J3384" s="820">
        <v>1</v>
      </c>
      <c r="K3384" s="820" t="s">
        <v>8454</v>
      </c>
      <c r="L3384" s="822" t="s">
        <v>20572</v>
      </c>
    </row>
    <row r="3385" spans="1:12" x14ac:dyDescent="0.25">
      <c r="A3385" s="822" t="s">
        <v>13594</v>
      </c>
      <c r="B3385" s="824" t="s">
        <v>13137</v>
      </c>
      <c r="C3385" s="820" t="b">
        <v>1</v>
      </c>
      <c r="D3385" s="820" t="b">
        <v>1</v>
      </c>
      <c r="E3385" s="820" t="b">
        <v>0</v>
      </c>
      <c r="F3385" s="820" t="b">
        <v>0</v>
      </c>
      <c r="G3385" s="820" t="b">
        <v>0</v>
      </c>
      <c r="H3385" s="820" t="b">
        <v>0</v>
      </c>
      <c r="I3385" s="820">
        <v>1</v>
      </c>
      <c r="J3385" s="820">
        <v>1</v>
      </c>
      <c r="K3385" s="820" t="s">
        <v>8454</v>
      </c>
      <c r="L3385" s="822" t="s">
        <v>20573</v>
      </c>
    </row>
    <row r="3386" spans="1:12" x14ac:dyDescent="0.25">
      <c r="A3386" s="822" t="s">
        <v>13595</v>
      </c>
      <c r="B3386" s="824" t="s">
        <v>13139</v>
      </c>
      <c r="C3386" s="820" t="b">
        <v>1</v>
      </c>
      <c r="D3386" s="820" t="b">
        <v>1</v>
      </c>
      <c r="E3386" s="820" t="b">
        <v>0</v>
      </c>
      <c r="F3386" s="820" t="b">
        <v>0</v>
      </c>
      <c r="G3386" s="820" t="b">
        <v>0</v>
      </c>
      <c r="H3386" s="820" t="b">
        <v>0</v>
      </c>
      <c r="I3386" s="820">
        <v>1</v>
      </c>
      <c r="J3386" s="820">
        <v>10</v>
      </c>
      <c r="K3386" s="820" t="s">
        <v>8454</v>
      </c>
      <c r="L3386" s="822" t="s">
        <v>20574</v>
      </c>
    </row>
    <row r="3387" spans="1:12" x14ac:dyDescent="0.25">
      <c r="A3387" s="822" t="s">
        <v>13596</v>
      </c>
      <c r="B3387" s="824" t="s">
        <v>13597</v>
      </c>
      <c r="C3387" s="820" t="b">
        <v>1</v>
      </c>
      <c r="D3387" s="820" t="b">
        <v>1</v>
      </c>
      <c r="E3387" s="820" t="b">
        <v>0</v>
      </c>
      <c r="F3387" s="820" t="b">
        <v>0</v>
      </c>
      <c r="G3387" s="820" t="b">
        <v>0</v>
      </c>
      <c r="H3387" s="820" t="b">
        <v>0</v>
      </c>
      <c r="I3387" s="820">
        <v>1</v>
      </c>
      <c r="J3387" s="820">
        <v>4</v>
      </c>
      <c r="K3387" s="820" t="s">
        <v>8454</v>
      </c>
      <c r="L3387" s="822" t="s">
        <v>20675</v>
      </c>
    </row>
    <row r="3388" spans="1:12" x14ac:dyDescent="0.25">
      <c r="A3388" s="822" t="s">
        <v>13598</v>
      </c>
      <c r="B3388" s="824" t="s">
        <v>13599</v>
      </c>
      <c r="C3388" s="820" t="b">
        <v>1</v>
      </c>
      <c r="D3388" s="820" t="b">
        <v>1</v>
      </c>
      <c r="E3388" s="820" t="b">
        <v>0</v>
      </c>
      <c r="F3388" s="820" t="b">
        <v>0</v>
      </c>
      <c r="G3388" s="820" t="b">
        <v>0</v>
      </c>
      <c r="H3388" s="820" t="b">
        <v>0</v>
      </c>
      <c r="I3388" s="820">
        <v>1</v>
      </c>
      <c r="J3388" s="820">
        <v>4</v>
      </c>
      <c r="K3388" s="820" t="s">
        <v>8454</v>
      </c>
      <c r="L3388" s="822" t="s">
        <v>20676</v>
      </c>
    </row>
    <row r="3389" spans="1:12" x14ac:dyDescent="0.25">
      <c r="A3389" s="822" t="s">
        <v>13600</v>
      </c>
      <c r="B3389" s="824" t="s">
        <v>13127</v>
      </c>
      <c r="C3389" s="820" t="b">
        <v>1</v>
      </c>
      <c r="D3389" s="820" t="b">
        <v>1</v>
      </c>
      <c r="E3389" s="820" t="b">
        <v>0</v>
      </c>
      <c r="F3389" s="820" t="b">
        <v>0</v>
      </c>
      <c r="G3389" s="820" t="b">
        <v>0</v>
      </c>
      <c r="H3389" s="820" t="b">
        <v>0</v>
      </c>
      <c r="I3389" s="820">
        <v>1</v>
      </c>
      <c r="J3389" s="820">
        <v>1</v>
      </c>
      <c r="K3389" s="820" t="s">
        <v>8454</v>
      </c>
      <c r="L3389" s="822" t="s">
        <v>20568</v>
      </c>
    </row>
    <row r="3390" spans="1:12" x14ac:dyDescent="0.25">
      <c r="A3390" s="822" t="s">
        <v>13601</v>
      </c>
      <c r="B3390" s="824" t="s">
        <v>13602</v>
      </c>
      <c r="C3390" s="820" t="b">
        <v>1</v>
      </c>
      <c r="D3390" s="820" t="b">
        <v>1</v>
      </c>
      <c r="E3390" s="820" t="b">
        <v>0</v>
      </c>
      <c r="F3390" s="820" t="b">
        <v>0</v>
      </c>
      <c r="G3390" s="820" t="b">
        <v>0</v>
      </c>
      <c r="H3390" s="820" t="b">
        <v>0</v>
      </c>
      <c r="I3390" s="820">
        <v>1</v>
      </c>
      <c r="J3390" s="820">
        <v>1</v>
      </c>
      <c r="K3390" s="820" t="s">
        <v>8454</v>
      </c>
      <c r="L3390" s="822" t="s">
        <v>20677</v>
      </c>
    </row>
    <row r="3391" spans="1:12" x14ac:dyDescent="0.25">
      <c r="A3391" s="822" t="s">
        <v>13603</v>
      </c>
      <c r="B3391" s="824" t="s">
        <v>13604</v>
      </c>
      <c r="C3391" s="820" t="b">
        <v>1</v>
      </c>
      <c r="D3391" s="820" t="b">
        <v>1</v>
      </c>
      <c r="E3391" s="820" t="b">
        <v>0</v>
      </c>
      <c r="F3391" s="820" t="b">
        <v>0</v>
      </c>
      <c r="G3391" s="820" t="b">
        <v>0</v>
      </c>
      <c r="H3391" s="820" t="b">
        <v>0</v>
      </c>
      <c r="I3391" s="820">
        <v>1</v>
      </c>
      <c r="J3391" s="820">
        <v>1</v>
      </c>
      <c r="K3391" s="820" t="s">
        <v>8454</v>
      </c>
      <c r="L3391" s="822" t="s">
        <v>20678</v>
      </c>
    </row>
    <row r="3392" spans="1:12" x14ac:dyDescent="0.25">
      <c r="A3392" s="822" t="s">
        <v>13605</v>
      </c>
      <c r="B3392" s="824" t="s">
        <v>12976</v>
      </c>
      <c r="C3392" s="820" t="b">
        <v>1</v>
      </c>
      <c r="D3392" s="820" t="b">
        <v>1</v>
      </c>
      <c r="E3392" s="820" t="b">
        <v>0</v>
      </c>
      <c r="F3392" s="820" t="b">
        <v>0</v>
      </c>
      <c r="G3392" s="820" t="b">
        <v>0</v>
      </c>
      <c r="H3392" s="820" t="b">
        <v>0</v>
      </c>
      <c r="I3392" s="820">
        <v>1</v>
      </c>
      <c r="J3392" s="820">
        <v>1</v>
      </c>
      <c r="K3392" s="820" t="s">
        <v>8454</v>
      </c>
      <c r="L3392" s="822" t="s">
        <v>20494</v>
      </c>
    </row>
    <row r="3393" spans="1:12" x14ac:dyDescent="0.25">
      <c r="A3393" s="822" t="s">
        <v>13606</v>
      </c>
      <c r="B3393" s="824" t="s">
        <v>12978</v>
      </c>
      <c r="C3393" s="820" t="b">
        <v>1</v>
      </c>
      <c r="D3393" s="820" t="b">
        <v>1</v>
      </c>
      <c r="E3393" s="820" t="b">
        <v>0</v>
      </c>
      <c r="F3393" s="820" t="b">
        <v>0</v>
      </c>
      <c r="G3393" s="820" t="b">
        <v>0</v>
      </c>
      <c r="H3393" s="820" t="b">
        <v>0</v>
      </c>
      <c r="I3393" s="820">
        <v>1</v>
      </c>
      <c r="J3393" s="820">
        <v>77</v>
      </c>
      <c r="K3393" s="820" t="s">
        <v>8454</v>
      </c>
      <c r="L3393" s="822" t="s">
        <v>20495</v>
      </c>
    </row>
    <row r="3394" spans="1:12" x14ac:dyDescent="0.25">
      <c r="A3394" s="822" t="s">
        <v>13607</v>
      </c>
      <c r="B3394" s="824" t="s">
        <v>12980</v>
      </c>
      <c r="C3394" s="820" t="b">
        <v>1</v>
      </c>
      <c r="D3394" s="820" t="b">
        <v>1</v>
      </c>
      <c r="E3394" s="820" t="b">
        <v>0</v>
      </c>
      <c r="F3394" s="820" t="b">
        <v>0</v>
      </c>
      <c r="G3394" s="820" t="b">
        <v>0</v>
      </c>
      <c r="H3394" s="820" t="b">
        <v>0</v>
      </c>
      <c r="I3394" s="820">
        <v>1</v>
      </c>
      <c r="J3394" s="820">
        <v>11</v>
      </c>
      <c r="K3394" s="820" t="s">
        <v>8454</v>
      </c>
      <c r="L3394" s="822" t="s">
        <v>20496</v>
      </c>
    </row>
    <row r="3395" spans="1:12" x14ac:dyDescent="0.25">
      <c r="A3395" s="822" t="s">
        <v>13608</v>
      </c>
      <c r="B3395" s="824" t="s">
        <v>12982</v>
      </c>
      <c r="C3395" s="820" t="b">
        <v>1</v>
      </c>
      <c r="D3395" s="820" t="b">
        <v>1</v>
      </c>
      <c r="E3395" s="820" t="b">
        <v>0</v>
      </c>
      <c r="F3395" s="820" t="b">
        <v>0</v>
      </c>
      <c r="G3395" s="820" t="b">
        <v>0</v>
      </c>
      <c r="H3395" s="820" t="b">
        <v>0</v>
      </c>
      <c r="I3395" s="820">
        <v>1</v>
      </c>
      <c r="J3395" s="820">
        <v>11</v>
      </c>
      <c r="K3395" s="820" t="s">
        <v>8454</v>
      </c>
      <c r="L3395" s="822" t="s">
        <v>20497</v>
      </c>
    </row>
    <row r="3396" spans="1:12" x14ac:dyDescent="0.25">
      <c r="A3396" s="822" t="s">
        <v>13609</v>
      </c>
      <c r="B3396" s="824" t="s">
        <v>12984</v>
      </c>
      <c r="C3396" s="820" t="b">
        <v>1</v>
      </c>
      <c r="D3396" s="820" t="b">
        <v>1</v>
      </c>
      <c r="E3396" s="820" t="b">
        <v>0</v>
      </c>
      <c r="F3396" s="820" t="b">
        <v>0</v>
      </c>
      <c r="G3396" s="820" t="b">
        <v>0</v>
      </c>
      <c r="H3396" s="820" t="b">
        <v>0</v>
      </c>
      <c r="I3396" s="820">
        <v>1</v>
      </c>
      <c r="J3396" s="820">
        <v>14</v>
      </c>
      <c r="K3396" s="820" t="s">
        <v>8454</v>
      </c>
      <c r="L3396" s="822" t="s">
        <v>20498</v>
      </c>
    </row>
    <row r="3397" spans="1:12" x14ac:dyDescent="0.25">
      <c r="A3397" s="822" t="s">
        <v>13610</v>
      </c>
      <c r="B3397" s="824" t="s">
        <v>12986</v>
      </c>
      <c r="C3397" s="820" t="b">
        <v>1</v>
      </c>
      <c r="D3397" s="820" t="b">
        <v>1</v>
      </c>
      <c r="E3397" s="820" t="b">
        <v>0</v>
      </c>
      <c r="F3397" s="820" t="b">
        <v>0</v>
      </c>
      <c r="G3397" s="820" t="b">
        <v>0</v>
      </c>
      <c r="H3397" s="820" t="b">
        <v>0</v>
      </c>
      <c r="I3397" s="820">
        <v>1</v>
      </c>
      <c r="J3397" s="820">
        <v>7</v>
      </c>
      <c r="K3397" s="820" t="s">
        <v>8454</v>
      </c>
      <c r="L3397" s="822" t="s">
        <v>20499</v>
      </c>
    </row>
    <row r="3398" spans="1:12" x14ac:dyDescent="0.25">
      <c r="A3398" s="822" t="s">
        <v>13611</v>
      </c>
      <c r="B3398" s="824" t="s">
        <v>12988</v>
      </c>
      <c r="C3398" s="820" t="b">
        <v>1</v>
      </c>
      <c r="D3398" s="820" t="b">
        <v>1</v>
      </c>
      <c r="E3398" s="820" t="b">
        <v>0</v>
      </c>
      <c r="F3398" s="820" t="b">
        <v>0</v>
      </c>
      <c r="G3398" s="820" t="b">
        <v>0</v>
      </c>
      <c r="H3398" s="820" t="b">
        <v>0</v>
      </c>
      <c r="I3398" s="820">
        <v>1</v>
      </c>
      <c r="J3398" s="820">
        <v>49</v>
      </c>
      <c r="K3398" s="820" t="s">
        <v>8454</v>
      </c>
      <c r="L3398" s="822" t="s">
        <v>20500</v>
      </c>
    </row>
    <row r="3399" spans="1:12" x14ac:dyDescent="0.25">
      <c r="A3399" s="822" t="s">
        <v>13612</v>
      </c>
      <c r="B3399" s="824" t="s">
        <v>12990</v>
      </c>
      <c r="C3399" s="820" t="b">
        <v>1</v>
      </c>
      <c r="D3399" s="820" t="b">
        <v>1</v>
      </c>
      <c r="E3399" s="820" t="b">
        <v>0</v>
      </c>
      <c r="F3399" s="820" t="b">
        <v>0</v>
      </c>
      <c r="G3399" s="820" t="b">
        <v>0</v>
      </c>
      <c r="H3399" s="820" t="b">
        <v>0</v>
      </c>
      <c r="I3399" s="820">
        <v>1</v>
      </c>
      <c r="J3399" s="820">
        <v>22</v>
      </c>
      <c r="K3399" s="820" t="s">
        <v>8454</v>
      </c>
      <c r="L3399" s="822" t="s">
        <v>20501</v>
      </c>
    </row>
    <row r="3400" spans="1:12" x14ac:dyDescent="0.25">
      <c r="A3400" s="822" t="s">
        <v>13613</v>
      </c>
      <c r="B3400" s="824" t="s">
        <v>13614</v>
      </c>
      <c r="C3400" s="820" t="b">
        <v>1</v>
      </c>
      <c r="D3400" s="820" t="b">
        <v>1</v>
      </c>
      <c r="E3400" s="820" t="b">
        <v>0</v>
      </c>
      <c r="F3400" s="820" t="b">
        <v>0</v>
      </c>
      <c r="G3400" s="820" t="b">
        <v>0</v>
      </c>
      <c r="H3400" s="820" t="b">
        <v>0</v>
      </c>
      <c r="I3400" s="820">
        <v>1</v>
      </c>
      <c r="J3400" s="820">
        <v>6</v>
      </c>
      <c r="K3400" s="820" t="s">
        <v>8454</v>
      </c>
      <c r="L3400" s="822" t="s">
        <v>20679</v>
      </c>
    </row>
    <row r="3401" spans="1:12" x14ac:dyDescent="0.25">
      <c r="A3401" s="822" t="s">
        <v>13615</v>
      </c>
      <c r="B3401" s="824" t="s">
        <v>13616</v>
      </c>
      <c r="C3401" s="820" t="b">
        <v>1</v>
      </c>
      <c r="D3401" s="820" t="b">
        <v>1</v>
      </c>
      <c r="E3401" s="820" t="b">
        <v>0</v>
      </c>
      <c r="F3401" s="820" t="b">
        <v>0</v>
      </c>
      <c r="G3401" s="820" t="b">
        <v>0</v>
      </c>
      <c r="H3401" s="820" t="b">
        <v>0</v>
      </c>
      <c r="I3401" s="820">
        <v>1</v>
      </c>
      <c r="J3401" s="820">
        <v>4</v>
      </c>
      <c r="K3401" s="820" t="s">
        <v>8454</v>
      </c>
      <c r="L3401" s="822" t="s">
        <v>20680</v>
      </c>
    </row>
    <row r="3402" spans="1:12" x14ac:dyDescent="0.25">
      <c r="A3402" s="822" t="s">
        <v>13617</v>
      </c>
      <c r="B3402" s="824" t="s">
        <v>13618</v>
      </c>
      <c r="C3402" s="820" t="b">
        <v>1</v>
      </c>
      <c r="D3402" s="820" t="b">
        <v>1</v>
      </c>
      <c r="E3402" s="820" t="b">
        <v>0</v>
      </c>
      <c r="F3402" s="820" t="b">
        <v>0</v>
      </c>
      <c r="G3402" s="820" t="b">
        <v>0</v>
      </c>
      <c r="H3402" s="820" t="b">
        <v>0</v>
      </c>
      <c r="I3402" s="820">
        <v>1</v>
      </c>
      <c r="J3402" s="820">
        <v>1</v>
      </c>
      <c r="K3402" s="820" t="s">
        <v>8454</v>
      </c>
      <c r="L3402" s="822" t="s">
        <v>20681</v>
      </c>
    </row>
    <row r="3403" spans="1:12" x14ac:dyDescent="0.25">
      <c r="A3403" s="822" t="s">
        <v>13619</v>
      </c>
      <c r="B3403" s="824" t="s">
        <v>12998</v>
      </c>
      <c r="C3403" s="820" t="b">
        <v>1</v>
      </c>
      <c r="D3403" s="820" t="b">
        <v>1</v>
      </c>
      <c r="E3403" s="820" t="b">
        <v>0</v>
      </c>
      <c r="F3403" s="820" t="b">
        <v>0</v>
      </c>
      <c r="G3403" s="820" t="b">
        <v>0</v>
      </c>
      <c r="H3403" s="820" t="b">
        <v>0</v>
      </c>
      <c r="I3403" s="820">
        <v>1</v>
      </c>
      <c r="J3403" s="820">
        <v>1</v>
      </c>
      <c r="K3403" s="820" t="s">
        <v>8454</v>
      </c>
      <c r="L3403" s="822" t="s">
        <v>20505</v>
      </c>
    </row>
    <row r="3404" spans="1:12" x14ac:dyDescent="0.25">
      <c r="A3404" s="822" t="s">
        <v>13620</v>
      </c>
      <c r="B3404" s="824" t="s">
        <v>13000</v>
      </c>
      <c r="C3404" s="820" t="b">
        <v>1</v>
      </c>
      <c r="D3404" s="820" t="b">
        <v>1</v>
      </c>
      <c r="E3404" s="820" t="b">
        <v>0</v>
      </c>
      <c r="F3404" s="820" t="b">
        <v>0</v>
      </c>
      <c r="G3404" s="820" t="b">
        <v>0</v>
      </c>
      <c r="H3404" s="820" t="b">
        <v>0</v>
      </c>
      <c r="I3404" s="820">
        <v>1</v>
      </c>
      <c r="J3404" s="820">
        <v>1</v>
      </c>
      <c r="K3404" s="820" t="s">
        <v>8454</v>
      </c>
      <c r="L3404" s="822" t="s">
        <v>20506</v>
      </c>
    </row>
    <row r="3405" spans="1:12" x14ac:dyDescent="0.25">
      <c r="A3405" s="822" t="s">
        <v>13621</v>
      </c>
      <c r="B3405" s="824" t="s">
        <v>13002</v>
      </c>
      <c r="C3405" s="820" t="b">
        <v>1</v>
      </c>
      <c r="D3405" s="820" t="b">
        <v>1</v>
      </c>
      <c r="E3405" s="820" t="b">
        <v>0</v>
      </c>
      <c r="F3405" s="820" t="b">
        <v>0</v>
      </c>
      <c r="G3405" s="820" t="b">
        <v>0</v>
      </c>
      <c r="H3405" s="820" t="b">
        <v>0</v>
      </c>
      <c r="I3405" s="820">
        <v>1</v>
      </c>
      <c r="J3405" s="820">
        <v>1</v>
      </c>
      <c r="K3405" s="820" t="s">
        <v>8454</v>
      </c>
      <c r="L3405" s="822" t="s">
        <v>20507</v>
      </c>
    </row>
    <row r="3406" spans="1:12" x14ac:dyDescent="0.25">
      <c r="A3406" s="822" t="s">
        <v>13622</v>
      </c>
      <c r="B3406" s="824" t="s">
        <v>13004</v>
      </c>
      <c r="C3406" s="820" t="b">
        <v>1</v>
      </c>
      <c r="D3406" s="820" t="b">
        <v>1</v>
      </c>
      <c r="E3406" s="820" t="b">
        <v>0</v>
      </c>
      <c r="F3406" s="820" t="b">
        <v>0</v>
      </c>
      <c r="G3406" s="820" t="b">
        <v>0</v>
      </c>
      <c r="H3406" s="820" t="b">
        <v>0</v>
      </c>
      <c r="I3406" s="820">
        <v>1</v>
      </c>
      <c r="J3406" s="820">
        <v>1</v>
      </c>
      <c r="K3406" s="820" t="s">
        <v>8454</v>
      </c>
      <c r="L3406" s="822" t="s">
        <v>20508</v>
      </c>
    </row>
    <row r="3407" spans="1:12" x14ac:dyDescent="0.25">
      <c r="A3407" s="822" t="s">
        <v>13623</v>
      </c>
      <c r="B3407" s="824" t="s">
        <v>13006</v>
      </c>
      <c r="C3407" s="820" t="b">
        <v>1</v>
      </c>
      <c r="D3407" s="820" t="b">
        <v>1</v>
      </c>
      <c r="E3407" s="820" t="b">
        <v>0</v>
      </c>
      <c r="F3407" s="820" t="b">
        <v>0</v>
      </c>
      <c r="G3407" s="820" t="b">
        <v>0</v>
      </c>
      <c r="H3407" s="820" t="b">
        <v>0</v>
      </c>
      <c r="I3407" s="820">
        <v>1</v>
      </c>
      <c r="J3407" s="820">
        <v>1</v>
      </c>
      <c r="K3407" s="820" t="s">
        <v>8454</v>
      </c>
      <c r="L3407" s="822" t="s">
        <v>20509</v>
      </c>
    </row>
    <row r="3408" spans="1:12" x14ac:dyDescent="0.25">
      <c r="A3408" s="822" t="s">
        <v>13624</v>
      </c>
      <c r="B3408" s="824" t="s">
        <v>13008</v>
      </c>
      <c r="C3408" s="820" t="b">
        <v>1</v>
      </c>
      <c r="D3408" s="820" t="b">
        <v>1</v>
      </c>
      <c r="E3408" s="820" t="b">
        <v>0</v>
      </c>
      <c r="F3408" s="820" t="b">
        <v>0</v>
      </c>
      <c r="G3408" s="820" t="b">
        <v>0</v>
      </c>
      <c r="H3408" s="820" t="b">
        <v>0</v>
      </c>
      <c r="I3408" s="820">
        <v>1</v>
      </c>
      <c r="J3408" s="820">
        <v>1</v>
      </c>
      <c r="K3408" s="820" t="s">
        <v>8454</v>
      </c>
      <c r="L3408" s="822" t="s">
        <v>20510</v>
      </c>
    </row>
    <row r="3409" spans="1:12" x14ac:dyDescent="0.25">
      <c r="A3409" s="822" t="s">
        <v>13625</v>
      </c>
      <c r="B3409" s="824" t="s">
        <v>13010</v>
      </c>
      <c r="C3409" s="820" t="b">
        <v>1</v>
      </c>
      <c r="D3409" s="820" t="b">
        <v>1</v>
      </c>
      <c r="E3409" s="820" t="b">
        <v>0</v>
      </c>
      <c r="F3409" s="820" t="b">
        <v>0</v>
      </c>
      <c r="G3409" s="820" t="b">
        <v>0</v>
      </c>
      <c r="H3409" s="820" t="b">
        <v>0</v>
      </c>
      <c r="I3409" s="820">
        <v>1</v>
      </c>
      <c r="J3409" s="820">
        <v>1</v>
      </c>
      <c r="K3409" s="820" t="s">
        <v>8454</v>
      </c>
      <c r="L3409" s="822" t="s">
        <v>20511</v>
      </c>
    </row>
    <row r="3410" spans="1:12" x14ac:dyDescent="0.25">
      <c r="A3410" s="822" t="s">
        <v>13626</v>
      </c>
      <c r="B3410" s="824" t="s">
        <v>13012</v>
      </c>
      <c r="C3410" s="820" t="b">
        <v>1</v>
      </c>
      <c r="D3410" s="820" t="b">
        <v>1</v>
      </c>
      <c r="E3410" s="820" t="b">
        <v>0</v>
      </c>
      <c r="F3410" s="820" t="b">
        <v>0</v>
      </c>
      <c r="G3410" s="820" t="b">
        <v>0</v>
      </c>
      <c r="H3410" s="820" t="b">
        <v>0</v>
      </c>
      <c r="I3410" s="820">
        <v>1</v>
      </c>
      <c r="J3410" s="820">
        <v>4</v>
      </c>
      <c r="K3410" s="820" t="s">
        <v>8454</v>
      </c>
      <c r="L3410" s="822" t="s">
        <v>20512</v>
      </c>
    </row>
    <row r="3411" spans="1:12" x14ac:dyDescent="0.25">
      <c r="A3411" s="822" t="s">
        <v>13627</v>
      </c>
      <c r="B3411" s="824" t="s">
        <v>13628</v>
      </c>
      <c r="C3411" s="820" t="b">
        <v>1</v>
      </c>
      <c r="D3411" s="820" t="b">
        <v>1</v>
      </c>
      <c r="E3411" s="820" t="b">
        <v>0</v>
      </c>
      <c r="F3411" s="820" t="b">
        <v>0</v>
      </c>
      <c r="G3411" s="820" t="b">
        <v>0</v>
      </c>
      <c r="H3411" s="820" t="b">
        <v>0</v>
      </c>
      <c r="I3411" s="820">
        <v>1</v>
      </c>
      <c r="J3411" s="820">
        <v>5</v>
      </c>
      <c r="K3411" s="820" t="s">
        <v>8454</v>
      </c>
      <c r="L3411" s="822" t="s">
        <v>20682</v>
      </c>
    </row>
    <row r="3412" spans="1:12" x14ac:dyDescent="0.25">
      <c r="A3412" s="822" t="s">
        <v>13629</v>
      </c>
      <c r="B3412" s="824" t="s">
        <v>13630</v>
      </c>
      <c r="C3412" s="820" t="b">
        <v>1</v>
      </c>
      <c r="D3412" s="820" t="b">
        <v>1</v>
      </c>
      <c r="E3412" s="820" t="b">
        <v>0</v>
      </c>
      <c r="F3412" s="820" t="b">
        <v>0</v>
      </c>
      <c r="G3412" s="820" t="b">
        <v>0</v>
      </c>
      <c r="H3412" s="820" t="b">
        <v>0</v>
      </c>
      <c r="I3412" s="820">
        <v>1</v>
      </c>
      <c r="J3412" s="820">
        <v>4</v>
      </c>
      <c r="K3412" s="820" t="s">
        <v>8454</v>
      </c>
      <c r="L3412" s="822" t="s">
        <v>20683</v>
      </c>
    </row>
    <row r="3413" spans="1:12" x14ac:dyDescent="0.25">
      <c r="A3413" s="822" t="s">
        <v>13631</v>
      </c>
      <c r="B3413" s="824" t="s">
        <v>13632</v>
      </c>
      <c r="C3413" s="820" t="b">
        <v>1</v>
      </c>
      <c r="D3413" s="820" t="b">
        <v>1</v>
      </c>
      <c r="E3413" s="820" t="b">
        <v>0</v>
      </c>
      <c r="F3413" s="820" t="b">
        <v>0</v>
      </c>
      <c r="G3413" s="820" t="b">
        <v>0</v>
      </c>
      <c r="H3413" s="820" t="b">
        <v>0</v>
      </c>
      <c r="I3413" s="820">
        <v>1</v>
      </c>
      <c r="J3413" s="820">
        <v>1</v>
      </c>
      <c r="K3413" s="820" t="s">
        <v>8454</v>
      </c>
      <c r="L3413" s="822" t="s">
        <v>20684</v>
      </c>
    </row>
    <row r="3414" spans="1:12" x14ac:dyDescent="0.25">
      <c r="A3414" s="822" t="s">
        <v>13633</v>
      </c>
      <c r="B3414" s="824" t="s">
        <v>13020</v>
      </c>
      <c r="C3414" s="820" t="b">
        <v>1</v>
      </c>
      <c r="D3414" s="820" t="b">
        <v>1</v>
      </c>
      <c r="E3414" s="820" t="b">
        <v>0</v>
      </c>
      <c r="F3414" s="820" t="b">
        <v>0</v>
      </c>
      <c r="G3414" s="820" t="b">
        <v>0</v>
      </c>
      <c r="H3414" s="820" t="b">
        <v>0</v>
      </c>
      <c r="I3414" s="820">
        <v>1</v>
      </c>
      <c r="J3414" s="820">
        <v>1</v>
      </c>
      <c r="K3414" s="820" t="s">
        <v>8454</v>
      </c>
      <c r="L3414" s="822" t="s">
        <v>20516</v>
      </c>
    </row>
    <row r="3415" spans="1:12" x14ac:dyDescent="0.25">
      <c r="A3415" s="822" t="s">
        <v>13634</v>
      </c>
      <c r="B3415" s="824" t="s">
        <v>13022</v>
      </c>
      <c r="C3415" s="820" t="b">
        <v>1</v>
      </c>
      <c r="D3415" s="820" t="b">
        <v>1</v>
      </c>
      <c r="E3415" s="820" t="b">
        <v>0</v>
      </c>
      <c r="F3415" s="820" t="b">
        <v>0</v>
      </c>
      <c r="G3415" s="820" t="b">
        <v>0</v>
      </c>
      <c r="H3415" s="820" t="b">
        <v>0</v>
      </c>
      <c r="I3415" s="820">
        <v>1</v>
      </c>
      <c r="J3415" s="820">
        <v>35</v>
      </c>
      <c r="K3415" s="820" t="s">
        <v>8454</v>
      </c>
      <c r="L3415" s="822" t="s">
        <v>20517</v>
      </c>
    </row>
    <row r="3416" spans="1:12" x14ac:dyDescent="0.25">
      <c r="A3416" s="822" t="s">
        <v>13635</v>
      </c>
      <c r="B3416" s="824" t="s">
        <v>13024</v>
      </c>
      <c r="C3416" s="820" t="b">
        <v>1</v>
      </c>
      <c r="D3416" s="820" t="b">
        <v>1</v>
      </c>
      <c r="E3416" s="820" t="b">
        <v>0</v>
      </c>
      <c r="F3416" s="820" t="b">
        <v>0</v>
      </c>
      <c r="G3416" s="820" t="b">
        <v>0</v>
      </c>
      <c r="H3416" s="820" t="b">
        <v>0</v>
      </c>
      <c r="I3416" s="820">
        <v>1</v>
      </c>
      <c r="J3416" s="820">
        <v>5</v>
      </c>
      <c r="K3416" s="820" t="s">
        <v>8454</v>
      </c>
      <c r="L3416" s="822" t="s">
        <v>20518</v>
      </c>
    </row>
    <row r="3417" spans="1:12" x14ac:dyDescent="0.25">
      <c r="A3417" s="822" t="s">
        <v>13636</v>
      </c>
      <c r="B3417" s="824" t="s">
        <v>13026</v>
      </c>
      <c r="C3417" s="820" t="b">
        <v>1</v>
      </c>
      <c r="D3417" s="820" t="b">
        <v>1</v>
      </c>
      <c r="E3417" s="820" t="b">
        <v>0</v>
      </c>
      <c r="F3417" s="820" t="b">
        <v>0</v>
      </c>
      <c r="G3417" s="820" t="b">
        <v>0</v>
      </c>
      <c r="H3417" s="820" t="b">
        <v>0</v>
      </c>
      <c r="I3417" s="820">
        <v>1</v>
      </c>
      <c r="J3417" s="820">
        <v>5</v>
      </c>
      <c r="K3417" s="820" t="s">
        <v>8454</v>
      </c>
      <c r="L3417" s="822" t="s">
        <v>20519</v>
      </c>
    </row>
    <row r="3418" spans="1:12" x14ac:dyDescent="0.25">
      <c r="A3418" s="822" t="s">
        <v>13637</v>
      </c>
      <c r="B3418" s="824" t="s">
        <v>13028</v>
      </c>
      <c r="C3418" s="820" t="b">
        <v>1</v>
      </c>
      <c r="D3418" s="820" t="b">
        <v>1</v>
      </c>
      <c r="E3418" s="820" t="b">
        <v>0</v>
      </c>
      <c r="F3418" s="820" t="b">
        <v>0</v>
      </c>
      <c r="G3418" s="820" t="b">
        <v>0</v>
      </c>
      <c r="H3418" s="820" t="b">
        <v>0</v>
      </c>
      <c r="I3418" s="820">
        <v>1</v>
      </c>
      <c r="J3418" s="820">
        <v>14</v>
      </c>
      <c r="K3418" s="820" t="s">
        <v>8454</v>
      </c>
      <c r="L3418" s="822" t="s">
        <v>20520</v>
      </c>
    </row>
    <row r="3419" spans="1:12" x14ac:dyDescent="0.25">
      <c r="A3419" s="822" t="s">
        <v>13638</v>
      </c>
      <c r="B3419" s="824" t="s">
        <v>13030</v>
      </c>
      <c r="C3419" s="820" t="b">
        <v>1</v>
      </c>
      <c r="D3419" s="820" t="b">
        <v>1</v>
      </c>
      <c r="E3419" s="820" t="b">
        <v>0</v>
      </c>
      <c r="F3419" s="820" t="b">
        <v>0</v>
      </c>
      <c r="G3419" s="820" t="b">
        <v>0</v>
      </c>
      <c r="H3419" s="820" t="b">
        <v>0</v>
      </c>
      <c r="I3419" s="820">
        <v>1</v>
      </c>
      <c r="J3419" s="820">
        <v>7</v>
      </c>
      <c r="K3419" s="820" t="s">
        <v>8454</v>
      </c>
      <c r="L3419" s="822" t="s">
        <v>20521</v>
      </c>
    </row>
    <row r="3420" spans="1:12" x14ac:dyDescent="0.25">
      <c r="A3420" s="822" t="s">
        <v>13639</v>
      </c>
      <c r="B3420" s="824" t="s">
        <v>13032</v>
      </c>
      <c r="C3420" s="820" t="b">
        <v>1</v>
      </c>
      <c r="D3420" s="820" t="b">
        <v>1</v>
      </c>
      <c r="E3420" s="820" t="b">
        <v>0</v>
      </c>
      <c r="F3420" s="820" t="b">
        <v>0</v>
      </c>
      <c r="G3420" s="820" t="b">
        <v>0</v>
      </c>
      <c r="H3420" s="820" t="b">
        <v>0</v>
      </c>
      <c r="I3420" s="820">
        <v>1</v>
      </c>
      <c r="J3420" s="820">
        <v>42</v>
      </c>
      <c r="K3420" s="820" t="s">
        <v>8454</v>
      </c>
      <c r="L3420" s="822" t="s">
        <v>20522</v>
      </c>
    </row>
    <row r="3421" spans="1:12" x14ac:dyDescent="0.25">
      <c r="A3421" s="822" t="s">
        <v>13640</v>
      </c>
      <c r="B3421" s="824" t="s">
        <v>13034</v>
      </c>
      <c r="C3421" s="820" t="b">
        <v>1</v>
      </c>
      <c r="D3421" s="820" t="b">
        <v>1</v>
      </c>
      <c r="E3421" s="820" t="b">
        <v>0</v>
      </c>
      <c r="F3421" s="820" t="b">
        <v>0</v>
      </c>
      <c r="G3421" s="820" t="b">
        <v>0</v>
      </c>
      <c r="H3421" s="820" t="b">
        <v>0</v>
      </c>
      <c r="I3421" s="820">
        <v>1</v>
      </c>
      <c r="J3421" s="820">
        <v>5</v>
      </c>
      <c r="K3421" s="820" t="s">
        <v>8454</v>
      </c>
      <c r="L3421" s="822" t="s">
        <v>20523</v>
      </c>
    </row>
    <row r="3422" spans="1:12" x14ac:dyDescent="0.25">
      <c r="A3422" s="822" t="s">
        <v>13641</v>
      </c>
      <c r="B3422" s="824" t="s">
        <v>13642</v>
      </c>
      <c r="C3422" s="820" t="b">
        <v>1</v>
      </c>
      <c r="D3422" s="820" t="b">
        <v>1</v>
      </c>
      <c r="E3422" s="820" t="b">
        <v>0</v>
      </c>
      <c r="F3422" s="820" t="b">
        <v>0</v>
      </c>
      <c r="G3422" s="820" t="b">
        <v>0</v>
      </c>
      <c r="H3422" s="820" t="b">
        <v>0</v>
      </c>
      <c r="I3422" s="820">
        <v>1</v>
      </c>
      <c r="J3422" s="820">
        <v>6</v>
      </c>
      <c r="K3422" s="820" t="s">
        <v>8454</v>
      </c>
      <c r="L3422" s="822" t="s">
        <v>20685</v>
      </c>
    </row>
    <row r="3423" spans="1:12" x14ac:dyDescent="0.25">
      <c r="A3423" s="822" t="s">
        <v>13643</v>
      </c>
      <c r="B3423" s="824" t="s">
        <v>13644</v>
      </c>
      <c r="C3423" s="820" t="b">
        <v>1</v>
      </c>
      <c r="D3423" s="820" t="b">
        <v>1</v>
      </c>
      <c r="E3423" s="820" t="b">
        <v>0</v>
      </c>
      <c r="F3423" s="820" t="b">
        <v>0</v>
      </c>
      <c r="G3423" s="820" t="b">
        <v>0</v>
      </c>
      <c r="H3423" s="820" t="b">
        <v>0</v>
      </c>
      <c r="I3423" s="820">
        <v>1</v>
      </c>
      <c r="J3423" s="820">
        <v>4</v>
      </c>
      <c r="K3423" s="820" t="s">
        <v>8454</v>
      </c>
      <c r="L3423" s="822" t="s">
        <v>20686</v>
      </c>
    </row>
    <row r="3424" spans="1:12" x14ac:dyDescent="0.25">
      <c r="A3424" s="822" t="s">
        <v>13645</v>
      </c>
      <c r="B3424" s="824" t="s">
        <v>13646</v>
      </c>
      <c r="C3424" s="820" t="b">
        <v>1</v>
      </c>
      <c r="D3424" s="820" t="b">
        <v>1</v>
      </c>
      <c r="E3424" s="820" t="b">
        <v>0</v>
      </c>
      <c r="F3424" s="820" t="b">
        <v>0</v>
      </c>
      <c r="G3424" s="820" t="b">
        <v>0</v>
      </c>
      <c r="H3424" s="820" t="b">
        <v>0</v>
      </c>
      <c r="I3424" s="820">
        <v>1</v>
      </c>
      <c r="J3424" s="820">
        <v>1</v>
      </c>
      <c r="K3424" s="820" t="s">
        <v>8454</v>
      </c>
      <c r="L3424" s="822" t="s">
        <v>20687</v>
      </c>
    </row>
    <row r="3425" spans="1:12" x14ac:dyDescent="0.25">
      <c r="A3425" s="822" t="s">
        <v>13647</v>
      </c>
      <c r="B3425" s="824" t="s">
        <v>13020</v>
      </c>
      <c r="C3425" s="820" t="b">
        <v>1</v>
      </c>
      <c r="D3425" s="820" t="b">
        <v>1</v>
      </c>
      <c r="E3425" s="820" t="b">
        <v>0</v>
      </c>
      <c r="F3425" s="820" t="b">
        <v>0</v>
      </c>
      <c r="G3425" s="820" t="b">
        <v>0</v>
      </c>
      <c r="H3425" s="820" t="b">
        <v>0</v>
      </c>
      <c r="I3425" s="820">
        <v>1</v>
      </c>
      <c r="J3425" s="820">
        <v>1</v>
      </c>
      <c r="K3425" s="820" t="s">
        <v>8454</v>
      </c>
      <c r="L3425" s="822" t="s">
        <v>20516</v>
      </c>
    </row>
    <row r="3426" spans="1:12" x14ac:dyDescent="0.25">
      <c r="A3426" s="822" t="s">
        <v>13648</v>
      </c>
      <c r="B3426" s="824" t="s">
        <v>13043</v>
      </c>
      <c r="C3426" s="820" t="b">
        <v>1</v>
      </c>
      <c r="D3426" s="820" t="b">
        <v>1</v>
      </c>
      <c r="E3426" s="820" t="b">
        <v>0</v>
      </c>
      <c r="F3426" s="820" t="b">
        <v>0</v>
      </c>
      <c r="G3426" s="820" t="b">
        <v>0</v>
      </c>
      <c r="H3426" s="820" t="b">
        <v>0</v>
      </c>
      <c r="I3426" s="820">
        <v>1</v>
      </c>
      <c r="J3426" s="820">
        <v>2</v>
      </c>
      <c r="K3426" s="820" t="s">
        <v>8454</v>
      </c>
      <c r="L3426" s="822" t="s">
        <v>20527</v>
      </c>
    </row>
    <row r="3427" spans="1:12" x14ac:dyDescent="0.25">
      <c r="A3427" s="822" t="s">
        <v>13649</v>
      </c>
      <c r="B3427" s="824" t="s">
        <v>13045</v>
      </c>
      <c r="C3427" s="820" t="b">
        <v>1</v>
      </c>
      <c r="D3427" s="820" t="b">
        <v>1</v>
      </c>
      <c r="E3427" s="820" t="b">
        <v>0</v>
      </c>
      <c r="F3427" s="820" t="b">
        <v>0</v>
      </c>
      <c r="G3427" s="820" t="b">
        <v>0</v>
      </c>
      <c r="H3427" s="820" t="b">
        <v>0</v>
      </c>
      <c r="I3427" s="820">
        <v>1</v>
      </c>
      <c r="J3427" s="820">
        <v>2</v>
      </c>
      <c r="K3427" s="820" t="s">
        <v>8454</v>
      </c>
      <c r="L3427" s="822" t="s">
        <v>20528</v>
      </c>
    </row>
    <row r="3428" spans="1:12" x14ac:dyDescent="0.25">
      <c r="A3428" s="822" t="s">
        <v>13650</v>
      </c>
      <c r="B3428" s="824" t="s">
        <v>13047</v>
      </c>
      <c r="C3428" s="820" t="b">
        <v>1</v>
      </c>
      <c r="D3428" s="820" t="b">
        <v>1</v>
      </c>
      <c r="E3428" s="820" t="b">
        <v>0</v>
      </c>
      <c r="F3428" s="820" t="b">
        <v>0</v>
      </c>
      <c r="G3428" s="820" t="b">
        <v>0</v>
      </c>
      <c r="H3428" s="820" t="b">
        <v>0</v>
      </c>
      <c r="I3428" s="820">
        <v>1</v>
      </c>
      <c r="J3428" s="820">
        <v>2</v>
      </c>
      <c r="K3428" s="820" t="s">
        <v>8454</v>
      </c>
      <c r="L3428" s="822" t="s">
        <v>20529</v>
      </c>
    </row>
    <row r="3429" spans="1:12" x14ac:dyDescent="0.25">
      <c r="A3429" s="822" t="s">
        <v>13651</v>
      </c>
      <c r="B3429" s="824" t="s">
        <v>13049</v>
      </c>
      <c r="C3429" s="820" t="b">
        <v>1</v>
      </c>
      <c r="D3429" s="820" t="b">
        <v>1</v>
      </c>
      <c r="E3429" s="820" t="b">
        <v>0</v>
      </c>
      <c r="F3429" s="820" t="b">
        <v>0</v>
      </c>
      <c r="G3429" s="820" t="b">
        <v>0</v>
      </c>
      <c r="H3429" s="820" t="b">
        <v>0</v>
      </c>
      <c r="I3429" s="820">
        <v>1</v>
      </c>
      <c r="J3429" s="820">
        <v>1</v>
      </c>
      <c r="K3429" s="820" t="s">
        <v>8454</v>
      </c>
      <c r="L3429" s="822" t="s">
        <v>20530</v>
      </c>
    </row>
    <row r="3430" spans="1:12" x14ac:dyDescent="0.25">
      <c r="A3430" s="822" t="s">
        <v>13652</v>
      </c>
      <c r="B3430" s="824" t="s">
        <v>13051</v>
      </c>
      <c r="C3430" s="820" t="b">
        <v>1</v>
      </c>
      <c r="D3430" s="820" t="b">
        <v>1</v>
      </c>
      <c r="E3430" s="820" t="b">
        <v>0</v>
      </c>
      <c r="F3430" s="820" t="b">
        <v>0</v>
      </c>
      <c r="G3430" s="820" t="b">
        <v>0</v>
      </c>
      <c r="H3430" s="820" t="b">
        <v>0</v>
      </c>
      <c r="I3430" s="820">
        <v>1</v>
      </c>
      <c r="J3430" s="820">
        <v>1</v>
      </c>
      <c r="K3430" s="820" t="s">
        <v>8454</v>
      </c>
      <c r="L3430" s="822" t="s">
        <v>20531</v>
      </c>
    </row>
    <row r="3431" spans="1:12" x14ac:dyDescent="0.25">
      <c r="A3431" s="822" t="s">
        <v>13653</v>
      </c>
      <c r="B3431" s="824" t="s">
        <v>13053</v>
      </c>
      <c r="C3431" s="820" t="b">
        <v>1</v>
      </c>
      <c r="D3431" s="820" t="b">
        <v>1</v>
      </c>
      <c r="E3431" s="820" t="b">
        <v>0</v>
      </c>
      <c r="F3431" s="820" t="b">
        <v>0</v>
      </c>
      <c r="G3431" s="820" t="b">
        <v>0</v>
      </c>
      <c r="H3431" s="820" t="b">
        <v>0</v>
      </c>
      <c r="I3431" s="820">
        <v>1</v>
      </c>
      <c r="J3431" s="820">
        <v>1</v>
      </c>
      <c r="K3431" s="820" t="s">
        <v>8454</v>
      </c>
      <c r="L3431" s="822" t="s">
        <v>20532</v>
      </c>
    </row>
    <row r="3432" spans="1:12" x14ac:dyDescent="0.25">
      <c r="A3432" s="822" t="s">
        <v>13654</v>
      </c>
      <c r="B3432" s="824" t="s">
        <v>13055</v>
      </c>
      <c r="C3432" s="820" t="b">
        <v>1</v>
      </c>
      <c r="D3432" s="820" t="b">
        <v>1</v>
      </c>
      <c r="E3432" s="820" t="b">
        <v>0</v>
      </c>
      <c r="F3432" s="820" t="b">
        <v>0</v>
      </c>
      <c r="G3432" s="820" t="b">
        <v>0</v>
      </c>
      <c r="H3432" s="820" t="b">
        <v>0</v>
      </c>
      <c r="I3432" s="820">
        <v>1</v>
      </c>
      <c r="J3432" s="820">
        <v>12</v>
      </c>
      <c r="K3432" s="820" t="s">
        <v>8454</v>
      </c>
      <c r="L3432" s="822" t="s">
        <v>20533</v>
      </c>
    </row>
    <row r="3433" spans="1:12" x14ac:dyDescent="0.25">
      <c r="A3433" s="822" t="s">
        <v>13655</v>
      </c>
      <c r="B3433" s="824" t="s">
        <v>13656</v>
      </c>
      <c r="C3433" s="820" t="b">
        <v>1</v>
      </c>
      <c r="D3433" s="820" t="b">
        <v>1</v>
      </c>
      <c r="E3433" s="820" t="b">
        <v>0</v>
      </c>
      <c r="F3433" s="820" t="b">
        <v>0</v>
      </c>
      <c r="G3433" s="820" t="b">
        <v>0</v>
      </c>
      <c r="H3433" s="820" t="b">
        <v>0</v>
      </c>
      <c r="I3433" s="820">
        <v>1</v>
      </c>
      <c r="J3433" s="820">
        <v>5</v>
      </c>
      <c r="K3433" s="820" t="s">
        <v>8454</v>
      </c>
      <c r="L3433" s="822" t="s">
        <v>20688</v>
      </c>
    </row>
    <row r="3434" spans="1:12" x14ac:dyDescent="0.25">
      <c r="A3434" s="822" t="s">
        <v>13657</v>
      </c>
      <c r="B3434" s="824" t="s">
        <v>13658</v>
      </c>
      <c r="C3434" s="820" t="b">
        <v>1</v>
      </c>
      <c r="D3434" s="820" t="b">
        <v>1</v>
      </c>
      <c r="E3434" s="820" t="b">
        <v>0</v>
      </c>
      <c r="F3434" s="820" t="b">
        <v>0</v>
      </c>
      <c r="G3434" s="820" t="b">
        <v>0</v>
      </c>
      <c r="H3434" s="820" t="b">
        <v>0</v>
      </c>
      <c r="I3434" s="820">
        <v>1</v>
      </c>
      <c r="J3434" s="820">
        <v>4</v>
      </c>
      <c r="K3434" s="820" t="s">
        <v>8454</v>
      </c>
      <c r="L3434" s="822" t="s">
        <v>20689</v>
      </c>
    </row>
    <row r="3435" spans="1:12" x14ac:dyDescent="0.25">
      <c r="A3435" s="822" t="s">
        <v>13659</v>
      </c>
      <c r="B3435" s="824" t="s">
        <v>13660</v>
      </c>
      <c r="C3435" s="820" t="b">
        <v>1</v>
      </c>
      <c r="D3435" s="820" t="b">
        <v>1</v>
      </c>
      <c r="E3435" s="820" t="b">
        <v>0</v>
      </c>
      <c r="F3435" s="820" t="b">
        <v>0</v>
      </c>
      <c r="G3435" s="820" t="b">
        <v>0</v>
      </c>
      <c r="H3435" s="820" t="b">
        <v>0</v>
      </c>
      <c r="I3435" s="820">
        <v>1</v>
      </c>
      <c r="J3435" s="820">
        <v>1</v>
      </c>
      <c r="K3435" s="820" t="s">
        <v>8454</v>
      </c>
      <c r="L3435" s="822" t="s">
        <v>20690</v>
      </c>
    </row>
    <row r="3436" spans="1:12" x14ac:dyDescent="0.25">
      <c r="A3436" s="822" t="s">
        <v>13661</v>
      </c>
      <c r="B3436" s="824" t="s">
        <v>13020</v>
      </c>
      <c r="C3436" s="820" t="b">
        <v>1</v>
      </c>
      <c r="D3436" s="820" t="b">
        <v>1</v>
      </c>
      <c r="E3436" s="820" t="b">
        <v>0</v>
      </c>
      <c r="F3436" s="820" t="b">
        <v>0</v>
      </c>
      <c r="G3436" s="820" t="b">
        <v>0</v>
      </c>
      <c r="H3436" s="820" t="b">
        <v>0</v>
      </c>
      <c r="I3436" s="820">
        <v>1</v>
      </c>
      <c r="J3436" s="820">
        <v>1</v>
      </c>
      <c r="K3436" s="820" t="s">
        <v>8454</v>
      </c>
      <c r="L3436" s="822" t="s">
        <v>20516</v>
      </c>
    </row>
    <row r="3437" spans="1:12" x14ac:dyDescent="0.25">
      <c r="A3437" s="822" t="s">
        <v>13662</v>
      </c>
      <c r="B3437" s="824" t="s">
        <v>13064</v>
      </c>
      <c r="C3437" s="820" t="b">
        <v>1</v>
      </c>
      <c r="D3437" s="820" t="b">
        <v>1</v>
      </c>
      <c r="E3437" s="820" t="b">
        <v>0</v>
      </c>
      <c r="F3437" s="820" t="b">
        <v>0</v>
      </c>
      <c r="G3437" s="820" t="b">
        <v>0</v>
      </c>
      <c r="H3437" s="820" t="b">
        <v>0</v>
      </c>
      <c r="I3437" s="820">
        <v>1</v>
      </c>
      <c r="J3437" s="820">
        <v>15</v>
      </c>
      <c r="K3437" s="820" t="s">
        <v>8454</v>
      </c>
      <c r="L3437" s="822" t="s">
        <v>20537</v>
      </c>
    </row>
    <row r="3438" spans="1:12" x14ac:dyDescent="0.25">
      <c r="A3438" s="822" t="s">
        <v>13663</v>
      </c>
      <c r="B3438" s="824" t="s">
        <v>13066</v>
      </c>
      <c r="C3438" s="820" t="b">
        <v>1</v>
      </c>
      <c r="D3438" s="820" t="b">
        <v>1</v>
      </c>
      <c r="E3438" s="820" t="b">
        <v>0</v>
      </c>
      <c r="F3438" s="820" t="b">
        <v>0</v>
      </c>
      <c r="G3438" s="820" t="b">
        <v>0</v>
      </c>
      <c r="H3438" s="820" t="b">
        <v>0</v>
      </c>
      <c r="I3438" s="820">
        <v>1</v>
      </c>
      <c r="J3438" s="820">
        <v>3</v>
      </c>
      <c r="K3438" s="820" t="s">
        <v>8454</v>
      </c>
      <c r="L3438" s="822" t="s">
        <v>20538</v>
      </c>
    </row>
    <row r="3439" spans="1:12" x14ac:dyDescent="0.25">
      <c r="A3439" s="822" t="s">
        <v>13664</v>
      </c>
      <c r="B3439" s="824" t="s">
        <v>13068</v>
      </c>
      <c r="C3439" s="820" t="b">
        <v>1</v>
      </c>
      <c r="D3439" s="820" t="b">
        <v>1</v>
      </c>
      <c r="E3439" s="820" t="b">
        <v>0</v>
      </c>
      <c r="F3439" s="820" t="b">
        <v>0</v>
      </c>
      <c r="G3439" s="820" t="b">
        <v>0</v>
      </c>
      <c r="H3439" s="820" t="b">
        <v>0</v>
      </c>
      <c r="I3439" s="820">
        <v>1</v>
      </c>
      <c r="J3439" s="820">
        <v>3</v>
      </c>
      <c r="K3439" s="820" t="s">
        <v>8454</v>
      </c>
      <c r="L3439" s="822" t="s">
        <v>20539</v>
      </c>
    </row>
    <row r="3440" spans="1:12" x14ac:dyDescent="0.25">
      <c r="A3440" s="822" t="s">
        <v>13665</v>
      </c>
      <c r="B3440" s="824" t="s">
        <v>13070</v>
      </c>
      <c r="C3440" s="820" t="b">
        <v>1</v>
      </c>
      <c r="D3440" s="820" t="b">
        <v>1</v>
      </c>
      <c r="E3440" s="820" t="b">
        <v>0</v>
      </c>
      <c r="F3440" s="820" t="b">
        <v>0</v>
      </c>
      <c r="G3440" s="820" t="b">
        <v>0</v>
      </c>
      <c r="H3440" s="820" t="b">
        <v>0</v>
      </c>
      <c r="I3440" s="820">
        <v>1</v>
      </c>
      <c r="J3440" s="820">
        <v>10</v>
      </c>
      <c r="K3440" s="820" t="s">
        <v>8454</v>
      </c>
      <c r="L3440" s="822" t="s">
        <v>20540</v>
      </c>
    </row>
    <row r="3441" spans="1:12" x14ac:dyDescent="0.25">
      <c r="A3441" s="822" t="s">
        <v>13666</v>
      </c>
      <c r="B3441" s="824" t="s">
        <v>13072</v>
      </c>
      <c r="C3441" s="820" t="b">
        <v>1</v>
      </c>
      <c r="D3441" s="820" t="b">
        <v>1</v>
      </c>
      <c r="E3441" s="820" t="b">
        <v>0</v>
      </c>
      <c r="F3441" s="820" t="b">
        <v>0</v>
      </c>
      <c r="G3441" s="820" t="b">
        <v>0</v>
      </c>
      <c r="H3441" s="820" t="b">
        <v>0</v>
      </c>
      <c r="I3441" s="820">
        <v>1</v>
      </c>
      <c r="J3441" s="820">
        <v>5</v>
      </c>
      <c r="K3441" s="820" t="s">
        <v>8454</v>
      </c>
      <c r="L3441" s="822" t="s">
        <v>20541</v>
      </c>
    </row>
    <row r="3442" spans="1:12" x14ac:dyDescent="0.25">
      <c r="A3442" s="822" t="s">
        <v>13667</v>
      </c>
      <c r="B3442" s="824" t="s">
        <v>13074</v>
      </c>
      <c r="C3442" s="820" t="b">
        <v>1</v>
      </c>
      <c r="D3442" s="820" t="b">
        <v>1</v>
      </c>
      <c r="E3442" s="820" t="b">
        <v>0</v>
      </c>
      <c r="F3442" s="820" t="b">
        <v>0</v>
      </c>
      <c r="G3442" s="820" t="b">
        <v>0</v>
      </c>
      <c r="H3442" s="820" t="b">
        <v>0</v>
      </c>
      <c r="I3442" s="820">
        <v>1</v>
      </c>
      <c r="J3442" s="820">
        <v>35</v>
      </c>
      <c r="K3442" s="820" t="s">
        <v>8454</v>
      </c>
      <c r="L3442" s="822" t="s">
        <v>20542</v>
      </c>
    </row>
    <row r="3443" spans="1:12" x14ac:dyDescent="0.25">
      <c r="A3443" s="822" t="s">
        <v>13668</v>
      </c>
      <c r="B3443" s="824" t="s">
        <v>13076</v>
      </c>
      <c r="C3443" s="820" t="b">
        <v>1</v>
      </c>
      <c r="D3443" s="820" t="b">
        <v>1</v>
      </c>
      <c r="E3443" s="820" t="b">
        <v>0</v>
      </c>
      <c r="F3443" s="820" t="b">
        <v>0</v>
      </c>
      <c r="G3443" s="820" t="b">
        <v>0</v>
      </c>
      <c r="H3443" s="820" t="b">
        <v>0</v>
      </c>
      <c r="I3443" s="820">
        <v>1</v>
      </c>
      <c r="J3443" s="820">
        <v>6</v>
      </c>
      <c r="K3443" s="820" t="s">
        <v>8454</v>
      </c>
      <c r="L3443" s="822" t="s">
        <v>20543</v>
      </c>
    </row>
    <row r="3444" spans="1:12" x14ac:dyDescent="0.25">
      <c r="A3444" s="822" t="s">
        <v>13669</v>
      </c>
      <c r="B3444" s="824" t="s">
        <v>13670</v>
      </c>
      <c r="C3444" s="820" t="b">
        <v>1</v>
      </c>
      <c r="D3444" s="820" t="b">
        <v>1</v>
      </c>
      <c r="E3444" s="820" t="b">
        <v>0</v>
      </c>
      <c r="F3444" s="820" t="b">
        <v>0</v>
      </c>
      <c r="G3444" s="820" t="b">
        <v>0</v>
      </c>
      <c r="H3444" s="820" t="b">
        <v>0</v>
      </c>
      <c r="I3444" s="820">
        <v>1</v>
      </c>
      <c r="J3444" s="820">
        <v>6</v>
      </c>
      <c r="K3444" s="820" t="s">
        <v>8454</v>
      </c>
      <c r="L3444" s="822" t="s">
        <v>20691</v>
      </c>
    </row>
    <row r="3445" spans="1:12" x14ac:dyDescent="0.25">
      <c r="A3445" s="822" t="s">
        <v>13671</v>
      </c>
      <c r="B3445" s="824" t="s">
        <v>13672</v>
      </c>
      <c r="C3445" s="820" t="b">
        <v>1</v>
      </c>
      <c r="D3445" s="820" t="b">
        <v>1</v>
      </c>
      <c r="E3445" s="820" t="b">
        <v>0</v>
      </c>
      <c r="F3445" s="820" t="b">
        <v>0</v>
      </c>
      <c r="G3445" s="820" t="b">
        <v>0</v>
      </c>
      <c r="H3445" s="820" t="b">
        <v>0</v>
      </c>
      <c r="I3445" s="820">
        <v>1</v>
      </c>
      <c r="J3445" s="820">
        <v>4</v>
      </c>
      <c r="K3445" s="820" t="s">
        <v>8454</v>
      </c>
      <c r="L3445" s="822" t="s">
        <v>20692</v>
      </c>
    </row>
    <row r="3446" spans="1:12" x14ac:dyDescent="0.25">
      <c r="A3446" s="822" t="s">
        <v>13673</v>
      </c>
      <c r="B3446" s="824" t="s">
        <v>13674</v>
      </c>
      <c r="C3446" s="820" t="b">
        <v>1</v>
      </c>
      <c r="D3446" s="820" t="b">
        <v>1</v>
      </c>
      <c r="E3446" s="820" t="b">
        <v>0</v>
      </c>
      <c r="F3446" s="820" t="b">
        <v>0</v>
      </c>
      <c r="G3446" s="820" t="b">
        <v>0</v>
      </c>
      <c r="H3446" s="820" t="b">
        <v>0</v>
      </c>
      <c r="I3446" s="820">
        <v>1</v>
      </c>
      <c r="J3446" s="820">
        <v>1</v>
      </c>
      <c r="K3446" s="820" t="s">
        <v>8454</v>
      </c>
      <c r="L3446" s="822" t="s">
        <v>20693</v>
      </c>
    </row>
    <row r="3447" spans="1:12" x14ac:dyDescent="0.25">
      <c r="A3447" s="822" t="s">
        <v>13675</v>
      </c>
      <c r="B3447" s="824" t="s">
        <v>13084</v>
      </c>
      <c r="C3447" s="820" t="b">
        <v>1</v>
      </c>
      <c r="D3447" s="820" t="b">
        <v>1</v>
      </c>
      <c r="E3447" s="820" t="b">
        <v>0</v>
      </c>
      <c r="F3447" s="820" t="b">
        <v>0</v>
      </c>
      <c r="G3447" s="820" t="b">
        <v>0</v>
      </c>
      <c r="H3447" s="820" t="b">
        <v>0</v>
      </c>
      <c r="I3447" s="820">
        <v>1</v>
      </c>
      <c r="J3447" s="820">
        <v>1</v>
      </c>
      <c r="K3447" s="820" t="s">
        <v>8454</v>
      </c>
      <c r="L3447" s="822" t="s">
        <v>20547</v>
      </c>
    </row>
    <row r="3448" spans="1:12" x14ac:dyDescent="0.25">
      <c r="A3448" s="822" t="s">
        <v>13676</v>
      </c>
      <c r="B3448" s="824" t="s">
        <v>13086</v>
      </c>
      <c r="C3448" s="820" t="b">
        <v>1</v>
      </c>
      <c r="D3448" s="820" t="b">
        <v>1</v>
      </c>
      <c r="E3448" s="820" t="b">
        <v>0</v>
      </c>
      <c r="F3448" s="820" t="b">
        <v>0</v>
      </c>
      <c r="G3448" s="820" t="b">
        <v>0</v>
      </c>
      <c r="H3448" s="820" t="b">
        <v>0</v>
      </c>
      <c r="I3448" s="820">
        <v>1</v>
      </c>
      <c r="J3448" s="820">
        <v>10</v>
      </c>
      <c r="K3448" s="820" t="s">
        <v>8454</v>
      </c>
      <c r="L3448" s="822" t="s">
        <v>20548</v>
      </c>
    </row>
    <row r="3449" spans="1:12" x14ac:dyDescent="0.25">
      <c r="A3449" s="822" t="s">
        <v>13677</v>
      </c>
      <c r="B3449" s="824" t="s">
        <v>13088</v>
      </c>
      <c r="C3449" s="820" t="b">
        <v>1</v>
      </c>
      <c r="D3449" s="820" t="b">
        <v>1</v>
      </c>
      <c r="E3449" s="820" t="b">
        <v>0</v>
      </c>
      <c r="F3449" s="820" t="b">
        <v>0</v>
      </c>
      <c r="G3449" s="820" t="b">
        <v>0</v>
      </c>
      <c r="H3449" s="820" t="b">
        <v>0</v>
      </c>
      <c r="I3449" s="820">
        <v>1</v>
      </c>
      <c r="J3449" s="820">
        <v>5</v>
      </c>
      <c r="K3449" s="820" t="s">
        <v>8454</v>
      </c>
      <c r="L3449" s="822" t="s">
        <v>20549</v>
      </c>
    </row>
    <row r="3450" spans="1:12" x14ac:dyDescent="0.25">
      <c r="A3450" s="822" t="s">
        <v>13678</v>
      </c>
      <c r="B3450" s="824" t="s">
        <v>13090</v>
      </c>
      <c r="C3450" s="820" t="b">
        <v>1</v>
      </c>
      <c r="D3450" s="820" t="b">
        <v>1</v>
      </c>
      <c r="E3450" s="820" t="b">
        <v>0</v>
      </c>
      <c r="F3450" s="820" t="b">
        <v>0</v>
      </c>
      <c r="G3450" s="820" t="b">
        <v>0</v>
      </c>
      <c r="H3450" s="820" t="b">
        <v>0</v>
      </c>
      <c r="I3450" s="820">
        <v>1</v>
      </c>
      <c r="J3450" s="820">
        <v>5</v>
      </c>
      <c r="K3450" s="820" t="s">
        <v>8454</v>
      </c>
      <c r="L3450" s="822" t="s">
        <v>20550</v>
      </c>
    </row>
    <row r="3451" spans="1:12" x14ac:dyDescent="0.25">
      <c r="A3451" s="822" t="s">
        <v>13679</v>
      </c>
      <c r="B3451" s="824" t="s">
        <v>13092</v>
      </c>
      <c r="C3451" s="820" t="b">
        <v>1</v>
      </c>
      <c r="D3451" s="820" t="b">
        <v>1</v>
      </c>
      <c r="E3451" s="820" t="b">
        <v>0</v>
      </c>
      <c r="F3451" s="820" t="b">
        <v>0</v>
      </c>
      <c r="G3451" s="820" t="b">
        <v>0</v>
      </c>
      <c r="H3451" s="820" t="b">
        <v>0</v>
      </c>
      <c r="I3451" s="820">
        <v>1</v>
      </c>
      <c r="J3451" s="820">
        <v>2</v>
      </c>
      <c r="K3451" s="820" t="s">
        <v>8454</v>
      </c>
      <c r="L3451" s="822" t="s">
        <v>20551</v>
      </c>
    </row>
    <row r="3452" spans="1:12" x14ac:dyDescent="0.25">
      <c r="A3452" s="822" t="s">
        <v>13680</v>
      </c>
      <c r="B3452" s="824" t="s">
        <v>13094</v>
      </c>
      <c r="C3452" s="820" t="b">
        <v>1</v>
      </c>
      <c r="D3452" s="820" t="b">
        <v>1</v>
      </c>
      <c r="E3452" s="820" t="b">
        <v>0</v>
      </c>
      <c r="F3452" s="820" t="b">
        <v>0</v>
      </c>
      <c r="G3452" s="820" t="b">
        <v>0</v>
      </c>
      <c r="H3452" s="820" t="b">
        <v>0</v>
      </c>
      <c r="I3452" s="820">
        <v>1</v>
      </c>
      <c r="J3452" s="820">
        <v>2</v>
      </c>
      <c r="K3452" s="820" t="s">
        <v>8454</v>
      </c>
      <c r="L3452" s="822" t="s">
        <v>20552</v>
      </c>
    </row>
    <row r="3453" spans="1:12" x14ac:dyDescent="0.25">
      <c r="A3453" s="822" t="s">
        <v>13681</v>
      </c>
      <c r="B3453" s="824" t="s">
        <v>13096</v>
      </c>
      <c r="C3453" s="820" t="b">
        <v>1</v>
      </c>
      <c r="D3453" s="820" t="b">
        <v>1</v>
      </c>
      <c r="E3453" s="820" t="b">
        <v>0</v>
      </c>
      <c r="F3453" s="820" t="b">
        <v>0</v>
      </c>
      <c r="G3453" s="820" t="b">
        <v>0</v>
      </c>
      <c r="H3453" s="820" t="b">
        <v>0</v>
      </c>
      <c r="I3453" s="820">
        <v>1</v>
      </c>
      <c r="J3453" s="820">
        <v>10</v>
      </c>
      <c r="K3453" s="820" t="s">
        <v>8454</v>
      </c>
      <c r="L3453" s="822" t="s">
        <v>20553</v>
      </c>
    </row>
    <row r="3454" spans="1:12" x14ac:dyDescent="0.25">
      <c r="A3454" s="822" t="s">
        <v>13682</v>
      </c>
      <c r="B3454" s="824" t="s">
        <v>13098</v>
      </c>
      <c r="C3454" s="820" t="b">
        <v>1</v>
      </c>
      <c r="D3454" s="820" t="b">
        <v>1</v>
      </c>
      <c r="E3454" s="820" t="b">
        <v>0</v>
      </c>
      <c r="F3454" s="820" t="b">
        <v>0</v>
      </c>
      <c r="G3454" s="820" t="b">
        <v>0</v>
      </c>
      <c r="H3454" s="820" t="b">
        <v>0</v>
      </c>
      <c r="I3454" s="820">
        <v>1</v>
      </c>
      <c r="J3454" s="820">
        <v>10</v>
      </c>
      <c r="K3454" s="820" t="s">
        <v>8454</v>
      </c>
      <c r="L3454" s="822" t="s">
        <v>20554</v>
      </c>
    </row>
    <row r="3455" spans="1:12" x14ac:dyDescent="0.25">
      <c r="A3455" s="822" t="s">
        <v>13683</v>
      </c>
      <c r="B3455" s="824" t="s">
        <v>13684</v>
      </c>
      <c r="C3455" s="820" t="b">
        <v>1</v>
      </c>
      <c r="D3455" s="820" t="b">
        <v>1</v>
      </c>
      <c r="E3455" s="820" t="b">
        <v>0</v>
      </c>
      <c r="F3455" s="820" t="b">
        <v>0</v>
      </c>
      <c r="G3455" s="820" t="b">
        <v>0</v>
      </c>
      <c r="H3455" s="820" t="b">
        <v>0</v>
      </c>
      <c r="I3455" s="820">
        <v>1</v>
      </c>
      <c r="J3455" s="820">
        <v>6</v>
      </c>
      <c r="K3455" s="820" t="s">
        <v>8454</v>
      </c>
      <c r="L3455" s="822" t="s">
        <v>20694</v>
      </c>
    </row>
    <row r="3456" spans="1:12" x14ac:dyDescent="0.25">
      <c r="A3456" s="822" t="s">
        <v>13685</v>
      </c>
      <c r="B3456" s="824" t="s">
        <v>13686</v>
      </c>
      <c r="C3456" s="820" t="b">
        <v>1</v>
      </c>
      <c r="D3456" s="820" t="b">
        <v>1</v>
      </c>
      <c r="E3456" s="820" t="b">
        <v>0</v>
      </c>
      <c r="F3456" s="820" t="b">
        <v>0</v>
      </c>
      <c r="G3456" s="820" t="b">
        <v>0</v>
      </c>
      <c r="H3456" s="820" t="b">
        <v>0</v>
      </c>
      <c r="I3456" s="820">
        <v>1</v>
      </c>
      <c r="J3456" s="820">
        <v>4</v>
      </c>
      <c r="K3456" s="820" t="s">
        <v>8454</v>
      </c>
      <c r="L3456" s="822" t="s">
        <v>20695</v>
      </c>
    </row>
    <row r="3457" spans="1:12" x14ac:dyDescent="0.25">
      <c r="A3457" s="822" t="s">
        <v>13687</v>
      </c>
      <c r="B3457" s="824" t="s">
        <v>13688</v>
      </c>
      <c r="C3457" s="820" t="b">
        <v>1</v>
      </c>
      <c r="D3457" s="820" t="b">
        <v>1</v>
      </c>
      <c r="E3457" s="820" t="b">
        <v>0</v>
      </c>
      <c r="F3457" s="820" t="b">
        <v>0</v>
      </c>
      <c r="G3457" s="820" t="b">
        <v>0</v>
      </c>
      <c r="H3457" s="820" t="b">
        <v>0</v>
      </c>
      <c r="I3457" s="820">
        <v>1</v>
      </c>
      <c r="J3457" s="820">
        <v>1</v>
      </c>
      <c r="K3457" s="820" t="s">
        <v>8454</v>
      </c>
      <c r="L3457" s="822" t="s">
        <v>20696</v>
      </c>
    </row>
    <row r="3458" spans="1:12" x14ac:dyDescent="0.25">
      <c r="A3458" s="822" t="s">
        <v>13689</v>
      </c>
      <c r="B3458" s="824" t="s">
        <v>13084</v>
      </c>
      <c r="C3458" s="820" t="b">
        <v>1</v>
      </c>
      <c r="D3458" s="820" t="b">
        <v>1</v>
      </c>
      <c r="E3458" s="820" t="b">
        <v>0</v>
      </c>
      <c r="F3458" s="820" t="b">
        <v>0</v>
      </c>
      <c r="G3458" s="820" t="b">
        <v>0</v>
      </c>
      <c r="H3458" s="820" t="b">
        <v>0</v>
      </c>
      <c r="I3458" s="820">
        <v>1</v>
      </c>
      <c r="J3458" s="820">
        <v>1</v>
      </c>
      <c r="K3458" s="820" t="s">
        <v>8454</v>
      </c>
      <c r="L3458" s="822" t="s">
        <v>20547</v>
      </c>
    </row>
    <row r="3459" spans="1:12" x14ac:dyDescent="0.25">
      <c r="A3459" s="822" t="s">
        <v>13690</v>
      </c>
      <c r="B3459" s="824" t="s">
        <v>13107</v>
      </c>
      <c r="C3459" s="820" t="b">
        <v>1</v>
      </c>
      <c r="D3459" s="820" t="b">
        <v>1</v>
      </c>
      <c r="E3459" s="820" t="b">
        <v>0</v>
      </c>
      <c r="F3459" s="820" t="b">
        <v>0</v>
      </c>
      <c r="G3459" s="820" t="b">
        <v>0</v>
      </c>
      <c r="H3459" s="820" t="b">
        <v>0</v>
      </c>
      <c r="I3459" s="820">
        <v>1</v>
      </c>
      <c r="J3459" s="820">
        <v>4</v>
      </c>
      <c r="K3459" s="820" t="s">
        <v>8454</v>
      </c>
      <c r="L3459" s="822" t="s">
        <v>20558</v>
      </c>
    </row>
    <row r="3460" spans="1:12" x14ac:dyDescent="0.25">
      <c r="A3460" s="822" t="s">
        <v>13691</v>
      </c>
      <c r="B3460" s="824" t="s">
        <v>13109</v>
      </c>
      <c r="C3460" s="820" t="b">
        <v>1</v>
      </c>
      <c r="D3460" s="820" t="b">
        <v>1</v>
      </c>
      <c r="E3460" s="820" t="b">
        <v>0</v>
      </c>
      <c r="F3460" s="820" t="b">
        <v>0</v>
      </c>
      <c r="G3460" s="820" t="b">
        <v>0</v>
      </c>
      <c r="H3460" s="820" t="b">
        <v>0</v>
      </c>
      <c r="I3460" s="820">
        <v>1</v>
      </c>
      <c r="J3460" s="820">
        <v>2</v>
      </c>
      <c r="K3460" s="820" t="s">
        <v>8454</v>
      </c>
      <c r="L3460" s="822" t="s">
        <v>20559</v>
      </c>
    </row>
    <row r="3461" spans="1:12" x14ac:dyDescent="0.25">
      <c r="A3461" s="822" t="s">
        <v>13692</v>
      </c>
      <c r="B3461" s="824" t="s">
        <v>13111</v>
      </c>
      <c r="C3461" s="820" t="b">
        <v>1</v>
      </c>
      <c r="D3461" s="820" t="b">
        <v>1</v>
      </c>
      <c r="E3461" s="820" t="b">
        <v>0</v>
      </c>
      <c r="F3461" s="820" t="b">
        <v>0</v>
      </c>
      <c r="G3461" s="820" t="b">
        <v>0</v>
      </c>
      <c r="H3461" s="820" t="b">
        <v>0</v>
      </c>
      <c r="I3461" s="820">
        <v>1</v>
      </c>
      <c r="J3461" s="820">
        <v>2</v>
      </c>
      <c r="K3461" s="820" t="s">
        <v>8454</v>
      </c>
      <c r="L3461" s="822" t="s">
        <v>20560</v>
      </c>
    </row>
    <row r="3462" spans="1:12" x14ac:dyDescent="0.25">
      <c r="A3462" s="822" t="s">
        <v>13693</v>
      </c>
      <c r="B3462" s="824" t="s">
        <v>13113</v>
      </c>
      <c r="C3462" s="820" t="b">
        <v>1</v>
      </c>
      <c r="D3462" s="820" t="b">
        <v>1</v>
      </c>
      <c r="E3462" s="820" t="b">
        <v>0</v>
      </c>
      <c r="F3462" s="820" t="b">
        <v>0</v>
      </c>
      <c r="G3462" s="820" t="b">
        <v>0</v>
      </c>
      <c r="H3462" s="820" t="b">
        <v>0</v>
      </c>
      <c r="I3462" s="820">
        <v>1</v>
      </c>
      <c r="J3462" s="820">
        <v>2</v>
      </c>
      <c r="K3462" s="820" t="s">
        <v>8454</v>
      </c>
      <c r="L3462" s="822" t="s">
        <v>20561</v>
      </c>
    </row>
    <row r="3463" spans="1:12" x14ac:dyDescent="0.25">
      <c r="A3463" s="822" t="s">
        <v>13694</v>
      </c>
      <c r="B3463" s="824" t="s">
        <v>13115</v>
      </c>
      <c r="C3463" s="820" t="b">
        <v>1</v>
      </c>
      <c r="D3463" s="820" t="b">
        <v>1</v>
      </c>
      <c r="E3463" s="820" t="b">
        <v>0</v>
      </c>
      <c r="F3463" s="820" t="b">
        <v>0</v>
      </c>
      <c r="G3463" s="820" t="b">
        <v>0</v>
      </c>
      <c r="H3463" s="820" t="b">
        <v>0</v>
      </c>
      <c r="I3463" s="820">
        <v>1</v>
      </c>
      <c r="J3463" s="820">
        <v>2</v>
      </c>
      <c r="K3463" s="820" t="s">
        <v>8454</v>
      </c>
      <c r="L3463" s="822" t="s">
        <v>20562</v>
      </c>
    </row>
    <row r="3464" spans="1:12" x14ac:dyDescent="0.25">
      <c r="A3464" s="822" t="s">
        <v>13695</v>
      </c>
      <c r="B3464" s="824" t="s">
        <v>13117</v>
      </c>
      <c r="C3464" s="820" t="b">
        <v>1</v>
      </c>
      <c r="D3464" s="820" t="b">
        <v>1</v>
      </c>
      <c r="E3464" s="820" t="b">
        <v>0</v>
      </c>
      <c r="F3464" s="820" t="b">
        <v>0</v>
      </c>
      <c r="G3464" s="820" t="b">
        <v>0</v>
      </c>
      <c r="H3464" s="820" t="b">
        <v>0</v>
      </c>
      <c r="I3464" s="820">
        <v>1</v>
      </c>
      <c r="J3464" s="820">
        <v>10</v>
      </c>
      <c r="K3464" s="820" t="s">
        <v>8454</v>
      </c>
      <c r="L3464" s="822" t="s">
        <v>20563</v>
      </c>
    </row>
    <row r="3465" spans="1:12" x14ac:dyDescent="0.25">
      <c r="A3465" s="822" t="s">
        <v>13696</v>
      </c>
      <c r="B3465" s="824" t="s">
        <v>13119</v>
      </c>
      <c r="C3465" s="820" t="b">
        <v>1</v>
      </c>
      <c r="D3465" s="820" t="b">
        <v>1</v>
      </c>
      <c r="E3465" s="820" t="b">
        <v>0</v>
      </c>
      <c r="F3465" s="820" t="b">
        <v>0</v>
      </c>
      <c r="G3465" s="820" t="b">
        <v>0</v>
      </c>
      <c r="H3465" s="820" t="b">
        <v>0</v>
      </c>
      <c r="I3465" s="820">
        <v>1</v>
      </c>
      <c r="J3465" s="820">
        <v>4</v>
      </c>
      <c r="K3465" s="820" t="s">
        <v>8454</v>
      </c>
      <c r="L3465" s="822" t="s">
        <v>20564</v>
      </c>
    </row>
    <row r="3466" spans="1:12" x14ac:dyDescent="0.25">
      <c r="A3466" s="822" t="s">
        <v>13697</v>
      </c>
      <c r="B3466" s="824" t="s">
        <v>13698</v>
      </c>
      <c r="C3466" s="820" t="b">
        <v>1</v>
      </c>
      <c r="D3466" s="820" t="b">
        <v>1</v>
      </c>
      <c r="E3466" s="820" t="b">
        <v>0</v>
      </c>
      <c r="F3466" s="820" t="b">
        <v>0</v>
      </c>
      <c r="G3466" s="820" t="b">
        <v>0</v>
      </c>
      <c r="H3466" s="820" t="b">
        <v>0</v>
      </c>
      <c r="I3466" s="820">
        <v>1</v>
      </c>
      <c r="J3466" s="820">
        <v>6</v>
      </c>
      <c r="K3466" s="820" t="s">
        <v>8454</v>
      </c>
      <c r="L3466" s="822" t="s">
        <v>20697</v>
      </c>
    </row>
    <row r="3467" spans="1:12" x14ac:dyDescent="0.25">
      <c r="A3467" s="822" t="s">
        <v>13699</v>
      </c>
      <c r="B3467" s="824" t="s">
        <v>13700</v>
      </c>
      <c r="C3467" s="820" t="b">
        <v>1</v>
      </c>
      <c r="D3467" s="820" t="b">
        <v>1</v>
      </c>
      <c r="E3467" s="820" t="b">
        <v>0</v>
      </c>
      <c r="F3467" s="820" t="b">
        <v>0</v>
      </c>
      <c r="G3467" s="820" t="b">
        <v>0</v>
      </c>
      <c r="H3467" s="820" t="b">
        <v>0</v>
      </c>
      <c r="I3467" s="820">
        <v>1</v>
      </c>
      <c r="J3467" s="820">
        <v>4</v>
      </c>
      <c r="K3467" s="820" t="s">
        <v>8454</v>
      </c>
      <c r="L3467" s="822" t="s">
        <v>20698</v>
      </c>
    </row>
    <row r="3468" spans="1:12" x14ac:dyDescent="0.25">
      <c r="A3468" s="822" t="s">
        <v>13701</v>
      </c>
      <c r="B3468" s="824" t="s">
        <v>13702</v>
      </c>
      <c r="C3468" s="820" t="b">
        <v>1</v>
      </c>
      <c r="D3468" s="820" t="b">
        <v>1</v>
      </c>
      <c r="E3468" s="820" t="b">
        <v>0</v>
      </c>
      <c r="F3468" s="820" t="b">
        <v>0</v>
      </c>
      <c r="G3468" s="820" t="b">
        <v>0</v>
      </c>
      <c r="H3468" s="820" t="b">
        <v>0</v>
      </c>
      <c r="I3468" s="820">
        <v>1</v>
      </c>
      <c r="J3468" s="820">
        <v>1</v>
      </c>
      <c r="K3468" s="820" t="s">
        <v>8454</v>
      </c>
      <c r="L3468" s="822" t="s">
        <v>20699</v>
      </c>
    </row>
    <row r="3469" spans="1:12" x14ac:dyDescent="0.25">
      <c r="A3469" s="822" t="s">
        <v>13703</v>
      </c>
      <c r="B3469" s="824" t="s">
        <v>13127</v>
      </c>
      <c r="C3469" s="820" t="b">
        <v>1</v>
      </c>
      <c r="D3469" s="820" t="b">
        <v>1</v>
      </c>
      <c r="E3469" s="820" t="b">
        <v>0</v>
      </c>
      <c r="F3469" s="820" t="b">
        <v>0</v>
      </c>
      <c r="G3469" s="820" t="b">
        <v>0</v>
      </c>
      <c r="H3469" s="820" t="b">
        <v>0</v>
      </c>
      <c r="I3469" s="820">
        <v>1</v>
      </c>
      <c r="J3469" s="820">
        <v>1</v>
      </c>
      <c r="K3469" s="820" t="s">
        <v>8454</v>
      </c>
      <c r="L3469" s="822" t="s">
        <v>20568</v>
      </c>
    </row>
    <row r="3470" spans="1:12" x14ac:dyDescent="0.25">
      <c r="A3470" s="822" t="s">
        <v>13704</v>
      </c>
      <c r="B3470" s="824" t="s">
        <v>13129</v>
      </c>
      <c r="C3470" s="820" t="b">
        <v>1</v>
      </c>
      <c r="D3470" s="820" t="b">
        <v>1</v>
      </c>
      <c r="E3470" s="820" t="b">
        <v>0</v>
      </c>
      <c r="F3470" s="820" t="b">
        <v>0</v>
      </c>
      <c r="G3470" s="820" t="b">
        <v>0</v>
      </c>
      <c r="H3470" s="820" t="b">
        <v>0</v>
      </c>
      <c r="I3470" s="820">
        <v>1</v>
      </c>
      <c r="J3470" s="820">
        <v>5</v>
      </c>
      <c r="K3470" s="820" t="s">
        <v>8454</v>
      </c>
      <c r="L3470" s="822" t="s">
        <v>20569</v>
      </c>
    </row>
    <row r="3471" spans="1:12" x14ac:dyDescent="0.25">
      <c r="A3471" s="822" t="s">
        <v>13705</v>
      </c>
      <c r="B3471" s="824" t="s">
        <v>13131</v>
      </c>
      <c r="C3471" s="820" t="b">
        <v>1</v>
      </c>
      <c r="D3471" s="820" t="b">
        <v>1</v>
      </c>
      <c r="E3471" s="820" t="b">
        <v>0</v>
      </c>
      <c r="F3471" s="820" t="b">
        <v>0</v>
      </c>
      <c r="G3471" s="820" t="b">
        <v>0</v>
      </c>
      <c r="H3471" s="820" t="b">
        <v>0</v>
      </c>
      <c r="I3471" s="820">
        <v>1</v>
      </c>
      <c r="J3471" s="820">
        <v>5</v>
      </c>
      <c r="K3471" s="820" t="s">
        <v>8454</v>
      </c>
      <c r="L3471" s="822" t="s">
        <v>20570</v>
      </c>
    </row>
    <row r="3472" spans="1:12" x14ac:dyDescent="0.25">
      <c r="A3472" s="822" t="s">
        <v>13706</v>
      </c>
      <c r="B3472" s="824" t="s">
        <v>13133</v>
      </c>
      <c r="C3472" s="820" t="b">
        <v>1</v>
      </c>
      <c r="D3472" s="820" t="b">
        <v>1</v>
      </c>
      <c r="E3472" s="820" t="b">
        <v>0</v>
      </c>
      <c r="F3472" s="820" t="b">
        <v>0</v>
      </c>
      <c r="G3472" s="820" t="b">
        <v>0</v>
      </c>
      <c r="H3472" s="820" t="b">
        <v>0</v>
      </c>
      <c r="I3472" s="820">
        <v>1</v>
      </c>
      <c r="J3472" s="820">
        <v>5</v>
      </c>
      <c r="K3472" s="820" t="s">
        <v>8454</v>
      </c>
      <c r="L3472" s="822" t="s">
        <v>20571</v>
      </c>
    </row>
    <row r="3473" spans="1:12" x14ac:dyDescent="0.25">
      <c r="A3473" s="822" t="s">
        <v>13707</v>
      </c>
      <c r="B3473" s="824" t="s">
        <v>13135</v>
      </c>
      <c r="C3473" s="820" t="b">
        <v>1</v>
      </c>
      <c r="D3473" s="820" t="b">
        <v>1</v>
      </c>
      <c r="E3473" s="820" t="b">
        <v>0</v>
      </c>
      <c r="F3473" s="820" t="b">
        <v>0</v>
      </c>
      <c r="G3473" s="820" t="b">
        <v>0</v>
      </c>
      <c r="H3473" s="820" t="b">
        <v>0</v>
      </c>
      <c r="I3473" s="820">
        <v>1</v>
      </c>
      <c r="J3473" s="820">
        <v>1</v>
      </c>
      <c r="K3473" s="820" t="s">
        <v>8454</v>
      </c>
      <c r="L3473" s="822" t="s">
        <v>20572</v>
      </c>
    </row>
    <row r="3474" spans="1:12" x14ac:dyDescent="0.25">
      <c r="A3474" s="822" t="s">
        <v>13708</v>
      </c>
      <c r="B3474" s="824" t="s">
        <v>13137</v>
      </c>
      <c r="C3474" s="820" t="b">
        <v>1</v>
      </c>
      <c r="D3474" s="820" t="b">
        <v>1</v>
      </c>
      <c r="E3474" s="820" t="b">
        <v>0</v>
      </c>
      <c r="F3474" s="820" t="b">
        <v>0</v>
      </c>
      <c r="G3474" s="820" t="b">
        <v>0</v>
      </c>
      <c r="H3474" s="820" t="b">
        <v>0</v>
      </c>
      <c r="I3474" s="820">
        <v>1</v>
      </c>
      <c r="J3474" s="820">
        <v>1</v>
      </c>
      <c r="K3474" s="820" t="s">
        <v>8454</v>
      </c>
      <c r="L3474" s="822" t="s">
        <v>20573</v>
      </c>
    </row>
    <row r="3475" spans="1:12" x14ac:dyDescent="0.25">
      <c r="A3475" s="822" t="s">
        <v>13709</v>
      </c>
      <c r="B3475" s="824" t="s">
        <v>13139</v>
      </c>
      <c r="C3475" s="820" t="b">
        <v>1</v>
      </c>
      <c r="D3475" s="820" t="b">
        <v>1</v>
      </c>
      <c r="E3475" s="820" t="b">
        <v>0</v>
      </c>
      <c r="F3475" s="820" t="b">
        <v>0</v>
      </c>
      <c r="G3475" s="820" t="b">
        <v>0</v>
      </c>
      <c r="H3475" s="820" t="b">
        <v>0</v>
      </c>
      <c r="I3475" s="820">
        <v>1</v>
      </c>
      <c r="J3475" s="820">
        <v>10</v>
      </c>
      <c r="K3475" s="820" t="s">
        <v>8454</v>
      </c>
      <c r="L3475" s="822" t="s">
        <v>20574</v>
      </c>
    </row>
    <row r="3476" spans="1:12" x14ac:dyDescent="0.25">
      <c r="A3476" s="822" t="s">
        <v>13710</v>
      </c>
      <c r="B3476" s="824" t="s">
        <v>13711</v>
      </c>
      <c r="C3476" s="820" t="b">
        <v>1</v>
      </c>
      <c r="D3476" s="820" t="b">
        <v>1</v>
      </c>
      <c r="E3476" s="820" t="b">
        <v>0</v>
      </c>
      <c r="F3476" s="820" t="b">
        <v>0</v>
      </c>
      <c r="G3476" s="820" t="b">
        <v>0</v>
      </c>
      <c r="H3476" s="820" t="b">
        <v>0</v>
      </c>
      <c r="I3476" s="820">
        <v>1</v>
      </c>
      <c r="J3476" s="820">
        <v>5</v>
      </c>
      <c r="K3476" s="820" t="s">
        <v>8454</v>
      </c>
      <c r="L3476" s="822" t="s">
        <v>20700</v>
      </c>
    </row>
    <row r="3477" spans="1:12" x14ac:dyDescent="0.25">
      <c r="A3477" s="822" t="s">
        <v>13712</v>
      </c>
      <c r="B3477" s="824" t="s">
        <v>13713</v>
      </c>
      <c r="C3477" s="820" t="b">
        <v>1</v>
      </c>
      <c r="D3477" s="820" t="b">
        <v>1</v>
      </c>
      <c r="E3477" s="820" t="b">
        <v>0</v>
      </c>
      <c r="F3477" s="820" t="b">
        <v>0</v>
      </c>
      <c r="G3477" s="820" t="b">
        <v>0</v>
      </c>
      <c r="H3477" s="820" t="b">
        <v>0</v>
      </c>
      <c r="I3477" s="820">
        <v>1</v>
      </c>
      <c r="J3477" s="820">
        <v>4</v>
      </c>
      <c r="K3477" s="820" t="s">
        <v>8454</v>
      </c>
      <c r="L3477" s="822" t="s">
        <v>20701</v>
      </c>
    </row>
    <row r="3478" spans="1:12" x14ac:dyDescent="0.25">
      <c r="A3478" s="822" t="s">
        <v>13714</v>
      </c>
      <c r="B3478" s="824" t="s">
        <v>13127</v>
      </c>
      <c r="C3478" s="820" t="b">
        <v>1</v>
      </c>
      <c r="D3478" s="820" t="b">
        <v>1</v>
      </c>
      <c r="E3478" s="820" t="b">
        <v>0</v>
      </c>
      <c r="F3478" s="820" t="b">
        <v>0</v>
      </c>
      <c r="G3478" s="820" t="b">
        <v>0</v>
      </c>
      <c r="H3478" s="820" t="b">
        <v>0</v>
      </c>
      <c r="I3478" s="820">
        <v>1</v>
      </c>
      <c r="J3478" s="820">
        <v>1</v>
      </c>
      <c r="K3478" s="820" t="s">
        <v>8454</v>
      </c>
      <c r="L3478" s="822" t="s">
        <v>20568</v>
      </c>
    </row>
    <row r="3479" spans="1:12" x14ac:dyDescent="0.25">
      <c r="A3479" s="822" t="s">
        <v>13715</v>
      </c>
      <c r="B3479" s="824" t="s">
        <v>13716</v>
      </c>
      <c r="C3479" s="820" t="b">
        <v>1</v>
      </c>
      <c r="D3479" s="820" t="b">
        <v>1</v>
      </c>
      <c r="E3479" s="820" t="b">
        <v>0</v>
      </c>
      <c r="F3479" s="820" t="b">
        <v>0</v>
      </c>
      <c r="G3479" s="820" t="b">
        <v>0</v>
      </c>
      <c r="H3479" s="820" t="b">
        <v>0</v>
      </c>
      <c r="I3479" s="820">
        <v>1</v>
      </c>
      <c r="J3479" s="820">
        <v>1</v>
      </c>
      <c r="K3479" s="820" t="s">
        <v>8454</v>
      </c>
      <c r="L3479" s="822" t="s">
        <v>20702</v>
      </c>
    </row>
    <row r="3480" spans="1:12" x14ac:dyDescent="0.25">
      <c r="A3480" s="822" t="s">
        <v>13717</v>
      </c>
      <c r="B3480" s="824" t="s">
        <v>13718</v>
      </c>
      <c r="C3480" s="820" t="b">
        <v>1</v>
      </c>
      <c r="D3480" s="820" t="b">
        <v>1</v>
      </c>
      <c r="E3480" s="820" t="b">
        <v>0</v>
      </c>
      <c r="F3480" s="820" t="b">
        <v>0</v>
      </c>
      <c r="G3480" s="820" t="b">
        <v>0</v>
      </c>
      <c r="H3480" s="820" t="b">
        <v>0</v>
      </c>
      <c r="I3480" s="820">
        <v>1</v>
      </c>
      <c r="J3480" s="820">
        <v>1</v>
      </c>
      <c r="K3480" s="820" t="s">
        <v>8454</v>
      </c>
      <c r="L3480" s="822" t="s">
        <v>20703</v>
      </c>
    </row>
    <row r="3481" spans="1:12" x14ac:dyDescent="0.25">
      <c r="A3481" s="822" t="s">
        <v>13719</v>
      </c>
      <c r="B3481" s="824" t="s">
        <v>13720</v>
      </c>
      <c r="C3481" s="820" t="b">
        <v>1</v>
      </c>
      <c r="D3481" s="820" t="b">
        <v>1</v>
      </c>
      <c r="E3481" s="820" t="b">
        <v>0</v>
      </c>
      <c r="F3481" s="820" t="b">
        <v>0</v>
      </c>
      <c r="G3481" s="820" t="b">
        <v>0</v>
      </c>
      <c r="H3481" s="820" t="b">
        <v>0</v>
      </c>
      <c r="I3481" s="820">
        <v>1</v>
      </c>
      <c r="J3481" s="820">
        <v>2</v>
      </c>
      <c r="K3481" s="820" t="s">
        <v>8454</v>
      </c>
      <c r="L3481" s="822" t="s">
        <v>20704</v>
      </c>
    </row>
    <row r="3482" spans="1:12" x14ac:dyDescent="0.25">
      <c r="A3482" s="822" t="s">
        <v>13721</v>
      </c>
      <c r="B3482" s="824" t="s">
        <v>13722</v>
      </c>
      <c r="C3482" s="820" t="b">
        <v>1</v>
      </c>
      <c r="D3482" s="820" t="b">
        <v>1</v>
      </c>
      <c r="E3482" s="820" t="b">
        <v>0</v>
      </c>
      <c r="F3482" s="820" t="b">
        <v>0</v>
      </c>
      <c r="G3482" s="820" t="b">
        <v>0</v>
      </c>
      <c r="H3482" s="820" t="b">
        <v>0</v>
      </c>
      <c r="I3482" s="820">
        <v>1</v>
      </c>
      <c r="J3482" s="820">
        <v>91</v>
      </c>
      <c r="K3482" s="820" t="s">
        <v>8454</v>
      </c>
      <c r="L3482" s="822" t="s">
        <v>20705</v>
      </c>
    </row>
    <row r="3483" spans="1:12" x14ac:dyDescent="0.25">
      <c r="A3483" s="822" t="s">
        <v>13723</v>
      </c>
      <c r="B3483" s="824" t="s">
        <v>13724</v>
      </c>
      <c r="C3483" s="820" t="b">
        <v>1</v>
      </c>
      <c r="D3483" s="820" t="b">
        <v>1</v>
      </c>
      <c r="E3483" s="820" t="b">
        <v>0</v>
      </c>
      <c r="F3483" s="820" t="b">
        <v>0</v>
      </c>
      <c r="G3483" s="820" t="b">
        <v>0</v>
      </c>
      <c r="H3483" s="820" t="b">
        <v>0</v>
      </c>
      <c r="I3483" s="820">
        <v>1</v>
      </c>
      <c r="J3483" s="820">
        <v>13</v>
      </c>
      <c r="K3483" s="820" t="s">
        <v>8454</v>
      </c>
      <c r="L3483" s="822" t="s">
        <v>20706</v>
      </c>
    </row>
    <row r="3484" spans="1:12" x14ac:dyDescent="0.25">
      <c r="A3484" s="822" t="s">
        <v>13725</v>
      </c>
      <c r="B3484" s="824" t="s">
        <v>13726</v>
      </c>
      <c r="C3484" s="820" t="b">
        <v>1</v>
      </c>
      <c r="D3484" s="820" t="b">
        <v>1</v>
      </c>
      <c r="E3484" s="820" t="b">
        <v>0</v>
      </c>
      <c r="F3484" s="820" t="b">
        <v>0</v>
      </c>
      <c r="G3484" s="820" t="b">
        <v>0</v>
      </c>
      <c r="H3484" s="820" t="b">
        <v>0</v>
      </c>
      <c r="I3484" s="820">
        <v>1</v>
      </c>
      <c r="J3484" s="820">
        <v>13</v>
      </c>
      <c r="K3484" s="820" t="s">
        <v>8454</v>
      </c>
      <c r="L3484" s="822" t="s">
        <v>20707</v>
      </c>
    </row>
    <row r="3485" spans="1:12" x14ac:dyDescent="0.25">
      <c r="A3485" s="822" t="s">
        <v>13727</v>
      </c>
      <c r="B3485" s="824" t="s">
        <v>13728</v>
      </c>
      <c r="C3485" s="820" t="b">
        <v>1</v>
      </c>
      <c r="D3485" s="820" t="b">
        <v>1</v>
      </c>
      <c r="E3485" s="820" t="b">
        <v>0</v>
      </c>
      <c r="F3485" s="820" t="b">
        <v>0</v>
      </c>
      <c r="G3485" s="820" t="b">
        <v>0</v>
      </c>
      <c r="H3485" s="820" t="b">
        <v>0</v>
      </c>
      <c r="I3485" s="820">
        <v>1</v>
      </c>
      <c r="J3485" s="820">
        <v>14</v>
      </c>
      <c r="K3485" s="820" t="s">
        <v>8454</v>
      </c>
      <c r="L3485" s="822" t="s">
        <v>20708</v>
      </c>
    </row>
    <row r="3486" spans="1:12" x14ac:dyDescent="0.25">
      <c r="A3486" s="822" t="s">
        <v>13729</v>
      </c>
      <c r="B3486" s="824" t="s">
        <v>13730</v>
      </c>
      <c r="C3486" s="820" t="b">
        <v>1</v>
      </c>
      <c r="D3486" s="820" t="b">
        <v>1</v>
      </c>
      <c r="E3486" s="820" t="b">
        <v>0</v>
      </c>
      <c r="F3486" s="820" t="b">
        <v>0</v>
      </c>
      <c r="G3486" s="820" t="b">
        <v>0</v>
      </c>
      <c r="H3486" s="820" t="b">
        <v>0</v>
      </c>
      <c r="I3486" s="820">
        <v>1</v>
      </c>
      <c r="J3486" s="820">
        <v>7</v>
      </c>
      <c r="K3486" s="820" t="s">
        <v>8454</v>
      </c>
      <c r="L3486" s="822" t="s">
        <v>20709</v>
      </c>
    </row>
    <row r="3487" spans="1:12" x14ac:dyDescent="0.25">
      <c r="A3487" s="822" t="s">
        <v>13731</v>
      </c>
      <c r="B3487" s="824" t="s">
        <v>13732</v>
      </c>
      <c r="C3487" s="820" t="b">
        <v>1</v>
      </c>
      <c r="D3487" s="820" t="b">
        <v>1</v>
      </c>
      <c r="E3487" s="820" t="b">
        <v>0</v>
      </c>
      <c r="F3487" s="820" t="b">
        <v>0</v>
      </c>
      <c r="G3487" s="820" t="b">
        <v>0</v>
      </c>
      <c r="H3487" s="820" t="b">
        <v>0</v>
      </c>
      <c r="I3487" s="820">
        <v>1</v>
      </c>
      <c r="J3487" s="820">
        <v>42</v>
      </c>
      <c r="K3487" s="820" t="s">
        <v>8454</v>
      </c>
      <c r="L3487" s="822" t="s">
        <v>20710</v>
      </c>
    </row>
    <row r="3488" spans="1:12" x14ac:dyDescent="0.25">
      <c r="A3488" s="822" t="s">
        <v>13733</v>
      </c>
      <c r="B3488" s="824" t="s">
        <v>13734</v>
      </c>
      <c r="C3488" s="820" t="b">
        <v>1</v>
      </c>
      <c r="D3488" s="820" t="b">
        <v>1</v>
      </c>
      <c r="E3488" s="820" t="b">
        <v>0</v>
      </c>
      <c r="F3488" s="820" t="b">
        <v>0</v>
      </c>
      <c r="G3488" s="820" t="b">
        <v>0</v>
      </c>
      <c r="H3488" s="820" t="b">
        <v>0</v>
      </c>
      <c r="I3488" s="820">
        <v>1</v>
      </c>
      <c r="J3488" s="820">
        <v>13</v>
      </c>
      <c r="K3488" s="820" t="s">
        <v>8454</v>
      </c>
      <c r="L3488" s="822" t="s">
        <v>20711</v>
      </c>
    </row>
    <row r="3489" spans="1:12" x14ac:dyDescent="0.25">
      <c r="A3489" s="822" t="s">
        <v>13735</v>
      </c>
      <c r="B3489" s="824" t="s">
        <v>13736</v>
      </c>
      <c r="C3489" s="820" t="b">
        <v>1</v>
      </c>
      <c r="D3489" s="820" t="b">
        <v>1</v>
      </c>
      <c r="E3489" s="820" t="b">
        <v>0</v>
      </c>
      <c r="F3489" s="820" t="b">
        <v>0</v>
      </c>
      <c r="G3489" s="820" t="b">
        <v>0</v>
      </c>
      <c r="H3489" s="820" t="b">
        <v>0</v>
      </c>
      <c r="I3489" s="820">
        <v>1</v>
      </c>
      <c r="J3489" s="820">
        <v>5</v>
      </c>
      <c r="K3489" s="820" t="s">
        <v>8454</v>
      </c>
      <c r="L3489" s="822" t="s">
        <v>20712</v>
      </c>
    </row>
    <row r="3490" spans="1:12" x14ac:dyDescent="0.25">
      <c r="A3490" s="822" t="s">
        <v>13737</v>
      </c>
      <c r="B3490" s="824" t="s">
        <v>13738</v>
      </c>
      <c r="C3490" s="820" t="b">
        <v>1</v>
      </c>
      <c r="D3490" s="820" t="b">
        <v>1</v>
      </c>
      <c r="E3490" s="820" t="b">
        <v>0</v>
      </c>
      <c r="F3490" s="820" t="b">
        <v>0</v>
      </c>
      <c r="G3490" s="820" t="b">
        <v>0</v>
      </c>
      <c r="H3490" s="820" t="b">
        <v>0</v>
      </c>
      <c r="I3490" s="820">
        <v>1</v>
      </c>
      <c r="J3490" s="820">
        <v>4</v>
      </c>
      <c r="K3490" s="820" t="s">
        <v>8454</v>
      </c>
      <c r="L3490" s="822" t="s">
        <v>20713</v>
      </c>
    </row>
    <row r="3491" spans="1:12" x14ac:dyDescent="0.25">
      <c r="A3491" s="822" t="s">
        <v>13739</v>
      </c>
      <c r="B3491" s="824" t="s">
        <v>13740</v>
      </c>
      <c r="C3491" s="820" t="b">
        <v>1</v>
      </c>
      <c r="D3491" s="820" t="b">
        <v>1</v>
      </c>
      <c r="E3491" s="820" t="b">
        <v>0</v>
      </c>
      <c r="F3491" s="820" t="b">
        <v>0</v>
      </c>
      <c r="G3491" s="820" t="b">
        <v>0</v>
      </c>
      <c r="H3491" s="820" t="b">
        <v>0</v>
      </c>
      <c r="I3491" s="820">
        <v>1</v>
      </c>
      <c r="J3491" s="820">
        <v>1</v>
      </c>
      <c r="K3491" s="820" t="s">
        <v>8454</v>
      </c>
      <c r="L3491" s="822" t="s">
        <v>20714</v>
      </c>
    </row>
    <row r="3492" spans="1:12" x14ac:dyDescent="0.25">
      <c r="A3492" s="822" t="s">
        <v>13741</v>
      </c>
      <c r="B3492" s="824" t="s">
        <v>13742</v>
      </c>
      <c r="C3492" s="820" t="b">
        <v>1</v>
      </c>
      <c r="D3492" s="820" t="b">
        <v>1</v>
      </c>
      <c r="E3492" s="820" t="b">
        <v>0</v>
      </c>
      <c r="F3492" s="820" t="b">
        <v>0</v>
      </c>
      <c r="G3492" s="820" t="b">
        <v>0</v>
      </c>
      <c r="H3492" s="820" t="b">
        <v>0</v>
      </c>
      <c r="I3492" s="820">
        <v>1</v>
      </c>
      <c r="J3492" s="820">
        <v>2</v>
      </c>
      <c r="K3492" s="820" t="s">
        <v>8454</v>
      </c>
      <c r="L3492" s="822" t="s">
        <v>20715</v>
      </c>
    </row>
    <row r="3493" spans="1:12" x14ac:dyDescent="0.25">
      <c r="A3493" s="822" t="s">
        <v>13743</v>
      </c>
      <c r="B3493" s="824" t="s">
        <v>13744</v>
      </c>
      <c r="C3493" s="820" t="b">
        <v>1</v>
      </c>
      <c r="D3493" s="820" t="b">
        <v>1</v>
      </c>
      <c r="E3493" s="820" t="b">
        <v>0</v>
      </c>
      <c r="F3493" s="820" t="b">
        <v>0</v>
      </c>
      <c r="G3493" s="820" t="b">
        <v>0</v>
      </c>
      <c r="H3493" s="820" t="b">
        <v>0</v>
      </c>
      <c r="I3493" s="820">
        <v>1</v>
      </c>
      <c r="J3493" s="820">
        <v>2</v>
      </c>
      <c r="K3493" s="820" t="s">
        <v>8454</v>
      </c>
      <c r="L3493" s="822" t="s">
        <v>20716</v>
      </c>
    </row>
    <row r="3494" spans="1:12" x14ac:dyDescent="0.25">
      <c r="A3494" s="822" t="s">
        <v>13745</v>
      </c>
      <c r="B3494" s="824" t="s">
        <v>13746</v>
      </c>
      <c r="C3494" s="820" t="b">
        <v>1</v>
      </c>
      <c r="D3494" s="820" t="b">
        <v>1</v>
      </c>
      <c r="E3494" s="820" t="b">
        <v>0</v>
      </c>
      <c r="F3494" s="820" t="b">
        <v>0</v>
      </c>
      <c r="G3494" s="820" t="b">
        <v>0</v>
      </c>
      <c r="H3494" s="820" t="b">
        <v>0</v>
      </c>
      <c r="I3494" s="820">
        <v>1</v>
      </c>
      <c r="J3494" s="820">
        <v>2</v>
      </c>
      <c r="K3494" s="820" t="s">
        <v>8454</v>
      </c>
      <c r="L3494" s="822" t="s">
        <v>20717</v>
      </c>
    </row>
    <row r="3495" spans="1:12" x14ac:dyDescent="0.25">
      <c r="A3495" s="822" t="s">
        <v>13747</v>
      </c>
      <c r="B3495" s="824" t="s">
        <v>13748</v>
      </c>
      <c r="C3495" s="820" t="b">
        <v>1</v>
      </c>
      <c r="D3495" s="820" t="b">
        <v>1</v>
      </c>
      <c r="E3495" s="820" t="b">
        <v>0</v>
      </c>
      <c r="F3495" s="820" t="b">
        <v>0</v>
      </c>
      <c r="G3495" s="820" t="b">
        <v>0</v>
      </c>
      <c r="H3495" s="820" t="b">
        <v>0</v>
      </c>
      <c r="I3495" s="820">
        <v>1</v>
      </c>
      <c r="J3495" s="820">
        <v>1</v>
      </c>
      <c r="K3495" s="820" t="s">
        <v>8454</v>
      </c>
      <c r="L3495" s="822" t="s">
        <v>20718</v>
      </c>
    </row>
    <row r="3496" spans="1:12" x14ac:dyDescent="0.25">
      <c r="A3496" s="822" t="s">
        <v>13749</v>
      </c>
      <c r="B3496" s="824" t="s">
        <v>13750</v>
      </c>
      <c r="C3496" s="820" t="b">
        <v>1</v>
      </c>
      <c r="D3496" s="820" t="b">
        <v>1</v>
      </c>
      <c r="E3496" s="820" t="b">
        <v>0</v>
      </c>
      <c r="F3496" s="820" t="b">
        <v>0</v>
      </c>
      <c r="G3496" s="820" t="b">
        <v>0</v>
      </c>
      <c r="H3496" s="820" t="b">
        <v>0</v>
      </c>
      <c r="I3496" s="820">
        <v>1</v>
      </c>
      <c r="J3496" s="820">
        <v>1</v>
      </c>
      <c r="K3496" s="820" t="s">
        <v>8454</v>
      </c>
      <c r="L3496" s="822" t="s">
        <v>20719</v>
      </c>
    </row>
    <row r="3497" spans="1:12" x14ac:dyDescent="0.25">
      <c r="A3497" s="822" t="s">
        <v>13751</v>
      </c>
      <c r="B3497" s="824" t="s">
        <v>13752</v>
      </c>
      <c r="C3497" s="820" t="b">
        <v>1</v>
      </c>
      <c r="D3497" s="820" t="b">
        <v>1</v>
      </c>
      <c r="E3497" s="820" t="b">
        <v>0</v>
      </c>
      <c r="F3497" s="820" t="b">
        <v>0</v>
      </c>
      <c r="G3497" s="820" t="b">
        <v>0</v>
      </c>
      <c r="H3497" s="820" t="b">
        <v>0</v>
      </c>
      <c r="I3497" s="820">
        <v>1</v>
      </c>
      <c r="J3497" s="820">
        <v>1</v>
      </c>
      <c r="K3497" s="820" t="s">
        <v>8454</v>
      </c>
      <c r="L3497" s="822" t="s">
        <v>20720</v>
      </c>
    </row>
    <row r="3498" spans="1:12" x14ac:dyDescent="0.25">
      <c r="A3498" s="822" t="s">
        <v>13753</v>
      </c>
      <c r="B3498" s="824" t="s">
        <v>13754</v>
      </c>
      <c r="C3498" s="820" t="b">
        <v>1</v>
      </c>
      <c r="D3498" s="820" t="b">
        <v>1</v>
      </c>
      <c r="E3498" s="820" t="b">
        <v>0</v>
      </c>
      <c r="F3498" s="820" t="b">
        <v>0</v>
      </c>
      <c r="G3498" s="820" t="b">
        <v>0</v>
      </c>
      <c r="H3498" s="820" t="b">
        <v>0</v>
      </c>
      <c r="I3498" s="820">
        <v>1</v>
      </c>
      <c r="J3498" s="820">
        <v>12</v>
      </c>
      <c r="K3498" s="820" t="s">
        <v>8454</v>
      </c>
      <c r="L3498" s="822" t="s">
        <v>20721</v>
      </c>
    </row>
    <row r="3499" spans="1:12" x14ac:dyDescent="0.25">
      <c r="A3499" s="822" t="s">
        <v>13755</v>
      </c>
      <c r="B3499" s="824" t="s">
        <v>13756</v>
      </c>
      <c r="C3499" s="820" t="b">
        <v>1</v>
      </c>
      <c r="D3499" s="820" t="b">
        <v>1</v>
      </c>
      <c r="E3499" s="820" t="b">
        <v>0</v>
      </c>
      <c r="F3499" s="820" t="b">
        <v>0</v>
      </c>
      <c r="G3499" s="820" t="b">
        <v>0</v>
      </c>
      <c r="H3499" s="820" t="b">
        <v>0</v>
      </c>
      <c r="I3499" s="820">
        <v>1</v>
      </c>
      <c r="J3499" s="820">
        <v>4</v>
      </c>
      <c r="K3499" s="820" t="s">
        <v>8454</v>
      </c>
      <c r="L3499" s="822" t="s">
        <v>20722</v>
      </c>
    </row>
    <row r="3500" spans="1:12" x14ac:dyDescent="0.25">
      <c r="A3500" s="822" t="s">
        <v>13757</v>
      </c>
      <c r="B3500" s="824" t="s">
        <v>13758</v>
      </c>
      <c r="C3500" s="820" t="b">
        <v>1</v>
      </c>
      <c r="D3500" s="820" t="b">
        <v>1</v>
      </c>
      <c r="E3500" s="820" t="b">
        <v>0</v>
      </c>
      <c r="F3500" s="820" t="b">
        <v>0</v>
      </c>
      <c r="G3500" s="820" t="b">
        <v>0</v>
      </c>
      <c r="H3500" s="820" t="b">
        <v>0</v>
      </c>
      <c r="I3500" s="820">
        <v>1</v>
      </c>
      <c r="J3500" s="820">
        <v>4</v>
      </c>
      <c r="K3500" s="820" t="s">
        <v>8454</v>
      </c>
      <c r="L3500" s="822" t="s">
        <v>20723</v>
      </c>
    </row>
    <row r="3501" spans="1:12" x14ac:dyDescent="0.25">
      <c r="A3501" s="822" t="s">
        <v>13759</v>
      </c>
      <c r="B3501" s="824" t="s">
        <v>13760</v>
      </c>
      <c r="C3501" s="820" t="b">
        <v>1</v>
      </c>
      <c r="D3501" s="820" t="b">
        <v>1</v>
      </c>
      <c r="E3501" s="820" t="b">
        <v>0</v>
      </c>
      <c r="F3501" s="820" t="b">
        <v>0</v>
      </c>
      <c r="G3501" s="820" t="b">
        <v>0</v>
      </c>
      <c r="H3501" s="820" t="b">
        <v>0</v>
      </c>
      <c r="I3501" s="820">
        <v>1</v>
      </c>
      <c r="J3501" s="820">
        <v>1</v>
      </c>
      <c r="K3501" s="820" t="s">
        <v>8454</v>
      </c>
      <c r="L3501" s="822" t="s">
        <v>20724</v>
      </c>
    </row>
    <row r="3502" spans="1:12" x14ac:dyDescent="0.25">
      <c r="A3502" s="822" t="s">
        <v>13761</v>
      </c>
      <c r="B3502" s="824" t="s">
        <v>13762</v>
      </c>
      <c r="C3502" s="820" t="b">
        <v>1</v>
      </c>
      <c r="D3502" s="820" t="b">
        <v>1</v>
      </c>
      <c r="E3502" s="820" t="b">
        <v>0</v>
      </c>
      <c r="F3502" s="820" t="b">
        <v>0</v>
      </c>
      <c r="G3502" s="820" t="b">
        <v>0</v>
      </c>
      <c r="H3502" s="820" t="b">
        <v>0</v>
      </c>
      <c r="I3502" s="820">
        <v>1</v>
      </c>
      <c r="J3502" s="820">
        <v>5</v>
      </c>
      <c r="K3502" s="820" t="s">
        <v>8454</v>
      </c>
      <c r="L3502" s="822" t="s">
        <v>20725</v>
      </c>
    </row>
    <row r="3503" spans="1:12" x14ac:dyDescent="0.25">
      <c r="A3503" s="822" t="s">
        <v>13763</v>
      </c>
      <c r="B3503" s="824" t="s">
        <v>13764</v>
      </c>
      <c r="C3503" s="820" t="b">
        <v>1</v>
      </c>
      <c r="D3503" s="820" t="b">
        <v>1</v>
      </c>
      <c r="E3503" s="820" t="b">
        <v>0</v>
      </c>
      <c r="F3503" s="820" t="b">
        <v>0</v>
      </c>
      <c r="G3503" s="820" t="b">
        <v>0</v>
      </c>
      <c r="H3503" s="820" t="b">
        <v>0</v>
      </c>
      <c r="I3503" s="820">
        <v>1</v>
      </c>
      <c r="J3503" s="820">
        <v>1</v>
      </c>
      <c r="K3503" s="820" t="s">
        <v>8454</v>
      </c>
      <c r="L3503" s="822" t="s">
        <v>20726</v>
      </c>
    </row>
    <row r="3504" spans="1:12" x14ac:dyDescent="0.25">
      <c r="A3504" s="822" t="s">
        <v>13765</v>
      </c>
      <c r="B3504" s="824" t="s">
        <v>13766</v>
      </c>
      <c r="C3504" s="820" t="b">
        <v>1</v>
      </c>
      <c r="D3504" s="820" t="b">
        <v>1</v>
      </c>
      <c r="E3504" s="820" t="b">
        <v>0</v>
      </c>
      <c r="F3504" s="820" t="b">
        <v>0</v>
      </c>
      <c r="G3504" s="820" t="b">
        <v>0</v>
      </c>
      <c r="H3504" s="820" t="b">
        <v>0</v>
      </c>
      <c r="I3504" s="820">
        <v>1</v>
      </c>
      <c r="J3504" s="820">
        <v>1</v>
      </c>
      <c r="K3504" s="820" t="s">
        <v>8454</v>
      </c>
      <c r="L3504" s="822" t="s">
        <v>20727</v>
      </c>
    </row>
    <row r="3505" spans="1:12" x14ac:dyDescent="0.25">
      <c r="A3505" s="822" t="s">
        <v>13767</v>
      </c>
      <c r="B3505" s="824" t="s">
        <v>13768</v>
      </c>
      <c r="C3505" s="820" t="b">
        <v>1</v>
      </c>
      <c r="D3505" s="820" t="b">
        <v>1</v>
      </c>
      <c r="E3505" s="820" t="b">
        <v>0</v>
      </c>
      <c r="F3505" s="820" t="b">
        <v>0</v>
      </c>
      <c r="G3505" s="820" t="b">
        <v>0</v>
      </c>
      <c r="H3505" s="820" t="b">
        <v>0</v>
      </c>
      <c r="I3505" s="820">
        <v>1</v>
      </c>
      <c r="J3505" s="820">
        <v>10</v>
      </c>
      <c r="K3505" s="820" t="s">
        <v>8454</v>
      </c>
      <c r="L3505" s="822" t="s">
        <v>20728</v>
      </c>
    </row>
    <row r="3506" spans="1:12" x14ac:dyDescent="0.25">
      <c r="A3506" s="822" t="s">
        <v>13769</v>
      </c>
      <c r="B3506" s="824" t="s">
        <v>13770</v>
      </c>
      <c r="C3506" s="820" t="b">
        <v>1</v>
      </c>
      <c r="D3506" s="820" t="b">
        <v>1</v>
      </c>
      <c r="E3506" s="820" t="b">
        <v>0</v>
      </c>
      <c r="F3506" s="820" t="b">
        <v>0</v>
      </c>
      <c r="G3506" s="820" t="b">
        <v>0</v>
      </c>
      <c r="H3506" s="820" t="b">
        <v>0</v>
      </c>
      <c r="I3506" s="820">
        <v>1</v>
      </c>
      <c r="J3506" s="820">
        <v>5</v>
      </c>
      <c r="K3506" s="820" t="s">
        <v>8454</v>
      </c>
      <c r="L3506" s="822" t="s">
        <v>20729</v>
      </c>
    </row>
    <row r="3507" spans="1:12" x14ac:dyDescent="0.25">
      <c r="A3507" s="822" t="s">
        <v>13771</v>
      </c>
      <c r="B3507" s="824" t="s">
        <v>13772</v>
      </c>
      <c r="C3507" s="820" t="b">
        <v>1</v>
      </c>
      <c r="D3507" s="820" t="b">
        <v>1</v>
      </c>
      <c r="E3507" s="820" t="b">
        <v>0</v>
      </c>
      <c r="F3507" s="820" t="b">
        <v>0</v>
      </c>
      <c r="G3507" s="820" t="b">
        <v>0</v>
      </c>
      <c r="H3507" s="820" t="b">
        <v>0</v>
      </c>
      <c r="I3507" s="820">
        <v>1</v>
      </c>
      <c r="J3507" s="820">
        <v>35</v>
      </c>
      <c r="K3507" s="820" t="s">
        <v>8454</v>
      </c>
      <c r="L3507" s="822" t="s">
        <v>20730</v>
      </c>
    </row>
    <row r="3508" spans="1:12" x14ac:dyDescent="0.25">
      <c r="A3508" s="822" t="s">
        <v>13773</v>
      </c>
      <c r="B3508" s="824" t="s">
        <v>13774</v>
      </c>
      <c r="C3508" s="820" t="b">
        <v>1</v>
      </c>
      <c r="D3508" s="820" t="b">
        <v>1</v>
      </c>
      <c r="E3508" s="820" t="b">
        <v>0</v>
      </c>
      <c r="F3508" s="820" t="b">
        <v>0</v>
      </c>
      <c r="G3508" s="820" t="b">
        <v>0</v>
      </c>
      <c r="H3508" s="820" t="b">
        <v>0</v>
      </c>
      <c r="I3508" s="820">
        <v>1</v>
      </c>
      <c r="J3508" s="820">
        <v>1</v>
      </c>
      <c r="K3508" s="820" t="s">
        <v>8454</v>
      </c>
      <c r="L3508" s="822" t="s">
        <v>20731</v>
      </c>
    </row>
    <row r="3509" spans="1:12" x14ac:dyDescent="0.25">
      <c r="A3509" s="822" t="s">
        <v>13775</v>
      </c>
      <c r="B3509" s="824" t="s">
        <v>13776</v>
      </c>
      <c r="C3509" s="820" t="b">
        <v>1</v>
      </c>
      <c r="D3509" s="820" t="b">
        <v>1</v>
      </c>
      <c r="E3509" s="820" t="b">
        <v>0</v>
      </c>
      <c r="F3509" s="820" t="b">
        <v>0</v>
      </c>
      <c r="G3509" s="820" t="b">
        <v>0</v>
      </c>
      <c r="H3509" s="820" t="b">
        <v>0</v>
      </c>
      <c r="I3509" s="820">
        <v>1</v>
      </c>
      <c r="J3509" s="820">
        <v>5</v>
      </c>
      <c r="K3509" s="820" t="s">
        <v>8454</v>
      </c>
      <c r="L3509" s="822" t="s">
        <v>20732</v>
      </c>
    </row>
    <row r="3510" spans="1:12" x14ac:dyDescent="0.25">
      <c r="A3510" s="822" t="s">
        <v>13777</v>
      </c>
      <c r="B3510" s="824" t="s">
        <v>13778</v>
      </c>
      <c r="C3510" s="820" t="b">
        <v>1</v>
      </c>
      <c r="D3510" s="820" t="b">
        <v>1</v>
      </c>
      <c r="E3510" s="820" t="b">
        <v>0</v>
      </c>
      <c r="F3510" s="820" t="b">
        <v>0</v>
      </c>
      <c r="G3510" s="820" t="b">
        <v>0</v>
      </c>
      <c r="H3510" s="820" t="b">
        <v>0</v>
      </c>
      <c r="I3510" s="820">
        <v>1</v>
      </c>
      <c r="J3510" s="820">
        <v>4</v>
      </c>
      <c r="K3510" s="820" t="s">
        <v>8454</v>
      </c>
      <c r="L3510" s="822" t="s">
        <v>20733</v>
      </c>
    </row>
    <row r="3511" spans="1:12" x14ac:dyDescent="0.25">
      <c r="A3511" s="822" t="s">
        <v>13779</v>
      </c>
      <c r="B3511" s="824" t="s">
        <v>13780</v>
      </c>
      <c r="C3511" s="820" t="b">
        <v>1</v>
      </c>
      <c r="D3511" s="820" t="b">
        <v>1</v>
      </c>
      <c r="E3511" s="820" t="b">
        <v>0</v>
      </c>
      <c r="F3511" s="820" t="b">
        <v>0</v>
      </c>
      <c r="G3511" s="820" t="b">
        <v>0</v>
      </c>
      <c r="H3511" s="820" t="b">
        <v>0</v>
      </c>
      <c r="I3511" s="820">
        <v>1</v>
      </c>
      <c r="J3511" s="820">
        <v>1</v>
      </c>
      <c r="K3511" s="820" t="s">
        <v>8454</v>
      </c>
      <c r="L3511" s="822" t="s">
        <v>20734</v>
      </c>
    </row>
    <row r="3512" spans="1:12" x14ac:dyDescent="0.25">
      <c r="A3512" s="822" t="s">
        <v>13781</v>
      </c>
      <c r="B3512" s="824" t="s">
        <v>13782</v>
      </c>
      <c r="C3512" s="820" t="b">
        <v>1</v>
      </c>
      <c r="D3512" s="820" t="b">
        <v>1</v>
      </c>
      <c r="E3512" s="820" t="b">
        <v>0</v>
      </c>
      <c r="F3512" s="820" t="b">
        <v>0</v>
      </c>
      <c r="G3512" s="820" t="b">
        <v>0</v>
      </c>
      <c r="H3512" s="820" t="b">
        <v>0</v>
      </c>
      <c r="I3512" s="820">
        <v>1</v>
      </c>
      <c r="J3512" s="820">
        <v>3</v>
      </c>
      <c r="K3512" s="820" t="s">
        <v>8454</v>
      </c>
      <c r="L3512" s="822" t="s">
        <v>20735</v>
      </c>
    </row>
    <row r="3513" spans="1:12" x14ac:dyDescent="0.25">
      <c r="A3513" s="822" t="s">
        <v>13783</v>
      </c>
      <c r="B3513" s="824" t="s">
        <v>13784</v>
      </c>
      <c r="C3513" s="820" t="b">
        <v>1</v>
      </c>
      <c r="D3513" s="820" t="b">
        <v>1</v>
      </c>
      <c r="E3513" s="820" t="b">
        <v>0</v>
      </c>
      <c r="F3513" s="820" t="b">
        <v>0</v>
      </c>
      <c r="G3513" s="820" t="b">
        <v>0</v>
      </c>
      <c r="H3513" s="820" t="b">
        <v>0</v>
      </c>
      <c r="I3513" s="820">
        <v>1</v>
      </c>
      <c r="J3513" s="820">
        <v>3</v>
      </c>
      <c r="K3513" s="820" t="s">
        <v>8454</v>
      </c>
      <c r="L3513" s="822" t="s">
        <v>20736</v>
      </c>
    </row>
    <row r="3514" spans="1:12" x14ac:dyDescent="0.25">
      <c r="A3514" s="822" t="s">
        <v>13785</v>
      </c>
      <c r="B3514" s="824" t="s">
        <v>13786</v>
      </c>
      <c r="C3514" s="820" t="b">
        <v>1</v>
      </c>
      <c r="D3514" s="820" t="b">
        <v>1</v>
      </c>
      <c r="E3514" s="820" t="b">
        <v>0</v>
      </c>
      <c r="F3514" s="820" t="b">
        <v>0</v>
      </c>
      <c r="G3514" s="820" t="b">
        <v>0</v>
      </c>
      <c r="H3514" s="820" t="b">
        <v>0</v>
      </c>
      <c r="I3514" s="820">
        <v>1</v>
      </c>
      <c r="J3514" s="820">
        <v>3</v>
      </c>
      <c r="K3514" s="820" t="s">
        <v>8454</v>
      </c>
      <c r="L3514" s="822" t="s">
        <v>20737</v>
      </c>
    </row>
    <row r="3515" spans="1:12" x14ac:dyDescent="0.25">
      <c r="A3515" s="822" t="s">
        <v>13787</v>
      </c>
      <c r="B3515" s="824" t="s">
        <v>13788</v>
      </c>
      <c r="C3515" s="820" t="b">
        <v>1</v>
      </c>
      <c r="D3515" s="820" t="b">
        <v>1</v>
      </c>
      <c r="E3515" s="820" t="b">
        <v>0</v>
      </c>
      <c r="F3515" s="820" t="b">
        <v>0</v>
      </c>
      <c r="G3515" s="820" t="b">
        <v>0</v>
      </c>
      <c r="H3515" s="820" t="b">
        <v>0</v>
      </c>
      <c r="I3515" s="820">
        <v>1</v>
      </c>
      <c r="J3515" s="820">
        <v>1</v>
      </c>
      <c r="K3515" s="820" t="s">
        <v>8454</v>
      </c>
      <c r="L3515" s="822" t="s">
        <v>20738</v>
      </c>
    </row>
    <row r="3516" spans="1:12" x14ac:dyDescent="0.25">
      <c r="A3516" s="822" t="s">
        <v>13789</v>
      </c>
      <c r="B3516" s="824" t="s">
        <v>13790</v>
      </c>
      <c r="C3516" s="820" t="b">
        <v>1</v>
      </c>
      <c r="D3516" s="820" t="b">
        <v>1</v>
      </c>
      <c r="E3516" s="820" t="b">
        <v>0</v>
      </c>
      <c r="F3516" s="820" t="b">
        <v>0</v>
      </c>
      <c r="G3516" s="820" t="b">
        <v>0</v>
      </c>
      <c r="H3516" s="820" t="b">
        <v>0</v>
      </c>
      <c r="I3516" s="820">
        <v>1</v>
      </c>
      <c r="J3516" s="820">
        <v>1</v>
      </c>
      <c r="K3516" s="820" t="s">
        <v>8454</v>
      </c>
      <c r="L3516" s="822" t="s">
        <v>20739</v>
      </c>
    </row>
    <row r="3517" spans="1:12" x14ac:dyDescent="0.25">
      <c r="A3517" s="822" t="s">
        <v>13791</v>
      </c>
      <c r="B3517" s="824" t="s">
        <v>13792</v>
      </c>
      <c r="C3517" s="820" t="b">
        <v>1</v>
      </c>
      <c r="D3517" s="820" t="b">
        <v>1</v>
      </c>
      <c r="E3517" s="820" t="b">
        <v>0</v>
      </c>
      <c r="F3517" s="820" t="b">
        <v>0</v>
      </c>
      <c r="G3517" s="820" t="b">
        <v>0</v>
      </c>
      <c r="H3517" s="820" t="b">
        <v>0</v>
      </c>
      <c r="I3517" s="820">
        <v>1</v>
      </c>
      <c r="J3517" s="820">
        <v>1</v>
      </c>
      <c r="K3517" s="820" t="s">
        <v>8454</v>
      </c>
      <c r="L3517" s="822" t="s">
        <v>20740</v>
      </c>
    </row>
    <row r="3518" spans="1:12" x14ac:dyDescent="0.25">
      <c r="A3518" s="822" t="s">
        <v>13793</v>
      </c>
      <c r="B3518" s="824" t="s">
        <v>13794</v>
      </c>
      <c r="C3518" s="820" t="b">
        <v>1</v>
      </c>
      <c r="D3518" s="820" t="b">
        <v>1</v>
      </c>
      <c r="E3518" s="820" t="b">
        <v>0</v>
      </c>
      <c r="F3518" s="820" t="b">
        <v>0</v>
      </c>
      <c r="G3518" s="820" t="b">
        <v>0</v>
      </c>
      <c r="H3518" s="820" t="b">
        <v>0</v>
      </c>
      <c r="I3518" s="820">
        <v>1</v>
      </c>
      <c r="J3518" s="820">
        <v>18</v>
      </c>
      <c r="K3518" s="820" t="s">
        <v>8454</v>
      </c>
      <c r="L3518" s="822" t="s">
        <v>20741</v>
      </c>
    </row>
    <row r="3519" spans="1:12" x14ac:dyDescent="0.25">
      <c r="A3519" s="822" t="s">
        <v>13795</v>
      </c>
      <c r="B3519" s="824" t="s">
        <v>13796</v>
      </c>
      <c r="C3519" s="820" t="b">
        <v>1</v>
      </c>
      <c r="D3519" s="820" t="b">
        <v>1</v>
      </c>
      <c r="E3519" s="820" t="b">
        <v>0</v>
      </c>
      <c r="F3519" s="820" t="b">
        <v>0</v>
      </c>
      <c r="G3519" s="820" t="b">
        <v>0</v>
      </c>
      <c r="H3519" s="820" t="b">
        <v>0</v>
      </c>
      <c r="I3519" s="820">
        <v>1</v>
      </c>
      <c r="J3519" s="820">
        <v>4</v>
      </c>
      <c r="K3519" s="820" t="s">
        <v>8454</v>
      </c>
      <c r="L3519" s="822" t="s">
        <v>20742</v>
      </c>
    </row>
    <row r="3520" spans="1:12" x14ac:dyDescent="0.25">
      <c r="A3520" s="822" t="s">
        <v>13797</v>
      </c>
      <c r="B3520" s="824" t="s">
        <v>13798</v>
      </c>
      <c r="C3520" s="820" t="b">
        <v>1</v>
      </c>
      <c r="D3520" s="820" t="b">
        <v>1</v>
      </c>
      <c r="E3520" s="820" t="b">
        <v>0</v>
      </c>
      <c r="F3520" s="820" t="b">
        <v>0</v>
      </c>
      <c r="G3520" s="820" t="b">
        <v>0</v>
      </c>
      <c r="H3520" s="820" t="b">
        <v>0</v>
      </c>
      <c r="I3520" s="820">
        <v>1</v>
      </c>
      <c r="J3520" s="820">
        <v>4</v>
      </c>
      <c r="K3520" s="820" t="s">
        <v>8454</v>
      </c>
      <c r="L3520" s="822" t="s">
        <v>20743</v>
      </c>
    </row>
    <row r="3521" spans="1:12" x14ac:dyDescent="0.25">
      <c r="A3521" s="822" t="s">
        <v>13799</v>
      </c>
      <c r="B3521" s="824" t="s">
        <v>13800</v>
      </c>
      <c r="C3521" s="820" t="b">
        <v>1</v>
      </c>
      <c r="D3521" s="820" t="b">
        <v>1</v>
      </c>
      <c r="E3521" s="820" t="b">
        <v>0</v>
      </c>
      <c r="F3521" s="820" t="b">
        <v>0</v>
      </c>
      <c r="G3521" s="820" t="b">
        <v>0</v>
      </c>
      <c r="H3521" s="820" t="b">
        <v>0</v>
      </c>
      <c r="I3521" s="820">
        <v>1</v>
      </c>
      <c r="J3521" s="820">
        <v>1</v>
      </c>
      <c r="K3521" s="820" t="s">
        <v>8454</v>
      </c>
      <c r="L3521" s="822" t="s">
        <v>20744</v>
      </c>
    </row>
    <row r="3522" spans="1:12" x14ac:dyDescent="0.25">
      <c r="A3522" s="822" t="s">
        <v>13801</v>
      </c>
      <c r="B3522" s="824" t="s">
        <v>13802</v>
      </c>
      <c r="C3522" s="820" t="b">
        <v>1</v>
      </c>
      <c r="D3522" s="820" t="b">
        <v>1</v>
      </c>
      <c r="E3522" s="820" t="b">
        <v>0</v>
      </c>
      <c r="F3522" s="820" t="b">
        <v>0</v>
      </c>
      <c r="G3522" s="820" t="b">
        <v>0</v>
      </c>
      <c r="H3522" s="820" t="b">
        <v>0</v>
      </c>
      <c r="I3522" s="820">
        <v>1</v>
      </c>
      <c r="J3522" s="820">
        <v>1</v>
      </c>
      <c r="K3522" s="820" t="s">
        <v>8454</v>
      </c>
      <c r="L3522" s="822" t="s">
        <v>20745</v>
      </c>
    </row>
    <row r="3523" spans="1:12" x14ac:dyDescent="0.25">
      <c r="A3523" s="822" t="s">
        <v>13803</v>
      </c>
      <c r="B3523" s="824" t="s">
        <v>13804</v>
      </c>
      <c r="C3523" s="820" t="b">
        <v>1</v>
      </c>
      <c r="D3523" s="820" t="b">
        <v>1</v>
      </c>
      <c r="E3523" s="820" t="b">
        <v>0</v>
      </c>
      <c r="F3523" s="820" t="b">
        <v>0</v>
      </c>
      <c r="G3523" s="820" t="b">
        <v>0</v>
      </c>
      <c r="H3523" s="820" t="b">
        <v>0</v>
      </c>
      <c r="I3523" s="820">
        <v>1</v>
      </c>
      <c r="J3523" s="820">
        <v>1</v>
      </c>
      <c r="K3523" s="820" t="s">
        <v>8454</v>
      </c>
      <c r="L3523" s="822" t="s">
        <v>20746</v>
      </c>
    </row>
    <row r="3524" spans="1:12" x14ac:dyDescent="0.25">
      <c r="A3524" s="822" t="s">
        <v>13805</v>
      </c>
      <c r="B3524" s="824" t="s">
        <v>13806</v>
      </c>
      <c r="C3524" s="820" t="b">
        <v>1</v>
      </c>
      <c r="D3524" s="820" t="b">
        <v>1</v>
      </c>
      <c r="E3524" s="820" t="b">
        <v>0</v>
      </c>
      <c r="F3524" s="820" t="b">
        <v>0</v>
      </c>
      <c r="G3524" s="820" t="b">
        <v>0</v>
      </c>
      <c r="H3524" s="820" t="b">
        <v>0</v>
      </c>
      <c r="I3524" s="820">
        <v>1</v>
      </c>
      <c r="J3524" s="820">
        <v>1</v>
      </c>
      <c r="K3524" s="820" t="s">
        <v>8454</v>
      </c>
      <c r="L3524" s="822" t="s">
        <v>20747</v>
      </c>
    </row>
    <row r="3525" spans="1:12" x14ac:dyDescent="0.25">
      <c r="A3525" s="822" t="s">
        <v>13807</v>
      </c>
      <c r="B3525" s="824" t="s">
        <v>13808</v>
      </c>
      <c r="C3525" s="820" t="b">
        <v>1</v>
      </c>
      <c r="D3525" s="820" t="b">
        <v>1</v>
      </c>
      <c r="E3525" s="820" t="b">
        <v>0</v>
      </c>
      <c r="F3525" s="820" t="b">
        <v>0</v>
      </c>
      <c r="G3525" s="820" t="b">
        <v>0</v>
      </c>
      <c r="H3525" s="820" t="b">
        <v>0</v>
      </c>
      <c r="I3525" s="820">
        <v>1</v>
      </c>
      <c r="J3525" s="820">
        <v>1</v>
      </c>
      <c r="K3525" s="820" t="s">
        <v>8454</v>
      </c>
      <c r="L3525" s="822" t="s">
        <v>20748</v>
      </c>
    </row>
    <row r="3526" spans="1:12" x14ac:dyDescent="0.25">
      <c r="A3526" s="822" t="s">
        <v>13809</v>
      </c>
      <c r="B3526" s="824" t="s">
        <v>13810</v>
      </c>
      <c r="C3526" s="820" t="b">
        <v>1</v>
      </c>
      <c r="D3526" s="820" t="b">
        <v>1</v>
      </c>
      <c r="E3526" s="820" t="b">
        <v>0</v>
      </c>
      <c r="F3526" s="820" t="b">
        <v>0</v>
      </c>
      <c r="G3526" s="820" t="b">
        <v>0</v>
      </c>
      <c r="H3526" s="820" t="b">
        <v>0</v>
      </c>
      <c r="I3526" s="820">
        <v>1</v>
      </c>
      <c r="J3526" s="820">
        <v>1</v>
      </c>
      <c r="K3526" s="820" t="s">
        <v>8454</v>
      </c>
      <c r="L3526" s="822" t="s">
        <v>20749</v>
      </c>
    </row>
    <row r="3527" spans="1:12" x14ac:dyDescent="0.25">
      <c r="A3527" s="822" t="s">
        <v>13811</v>
      </c>
      <c r="B3527" s="824" t="s">
        <v>13812</v>
      </c>
      <c r="C3527" s="820" t="b">
        <v>1</v>
      </c>
      <c r="D3527" s="820" t="b">
        <v>1</v>
      </c>
      <c r="E3527" s="820" t="b">
        <v>0</v>
      </c>
      <c r="F3527" s="820" t="b">
        <v>0</v>
      </c>
      <c r="G3527" s="820" t="b">
        <v>0</v>
      </c>
      <c r="H3527" s="820" t="b">
        <v>0</v>
      </c>
      <c r="I3527" s="820">
        <v>1</v>
      </c>
      <c r="J3527" s="820">
        <v>2</v>
      </c>
      <c r="K3527" s="820" t="s">
        <v>8454</v>
      </c>
      <c r="L3527" s="822" t="s">
        <v>20750</v>
      </c>
    </row>
    <row r="3528" spans="1:12" x14ac:dyDescent="0.25">
      <c r="A3528" s="822" t="s">
        <v>13813</v>
      </c>
      <c r="B3528" s="824" t="s">
        <v>13814</v>
      </c>
      <c r="C3528" s="820" t="b">
        <v>1</v>
      </c>
      <c r="D3528" s="820" t="b">
        <v>1</v>
      </c>
      <c r="E3528" s="820" t="b">
        <v>0</v>
      </c>
      <c r="F3528" s="820" t="b">
        <v>0</v>
      </c>
      <c r="G3528" s="820" t="b">
        <v>0</v>
      </c>
      <c r="H3528" s="820" t="b">
        <v>0</v>
      </c>
      <c r="I3528" s="820">
        <v>1</v>
      </c>
      <c r="J3528" s="820">
        <v>3</v>
      </c>
      <c r="K3528" s="820" t="s">
        <v>8454</v>
      </c>
      <c r="L3528" s="822" t="s">
        <v>20751</v>
      </c>
    </row>
    <row r="3529" spans="1:12" x14ac:dyDescent="0.25">
      <c r="A3529" s="822" t="s">
        <v>13815</v>
      </c>
      <c r="B3529" s="824" t="s">
        <v>13816</v>
      </c>
      <c r="C3529" s="820" t="b">
        <v>1</v>
      </c>
      <c r="D3529" s="820" t="b">
        <v>1</v>
      </c>
      <c r="E3529" s="820" t="b">
        <v>0</v>
      </c>
      <c r="F3529" s="820" t="b">
        <v>0</v>
      </c>
      <c r="G3529" s="820" t="b">
        <v>0</v>
      </c>
      <c r="H3529" s="820" t="b">
        <v>0</v>
      </c>
      <c r="I3529" s="820">
        <v>1</v>
      </c>
      <c r="J3529" s="820">
        <v>4</v>
      </c>
      <c r="K3529" s="820" t="s">
        <v>8454</v>
      </c>
      <c r="L3529" s="822" t="s">
        <v>20752</v>
      </c>
    </row>
    <row r="3530" spans="1:12" x14ac:dyDescent="0.25">
      <c r="A3530" s="822" t="s">
        <v>13817</v>
      </c>
      <c r="B3530" s="824" t="s">
        <v>13818</v>
      </c>
      <c r="C3530" s="820" t="b">
        <v>1</v>
      </c>
      <c r="D3530" s="820" t="b">
        <v>1</v>
      </c>
      <c r="E3530" s="820" t="b">
        <v>0</v>
      </c>
      <c r="F3530" s="820" t="b">
        <v>0</v>
      </c>
      <c r="G3530" s="820" t="b">
        <v>0</v>
      </c>
      <c r="H3530" s="820" t="b">
        <v>0</v>
      </c>
      <c r="I3530" s="820">
        <v>1</v>
      </c>
      <c r="J3530" s="820">
        <v>1</v>
      </c>
      <c r="K3530" s="820" t="s">
        <v>8454</v>
      </c>
      <c r="L3530" s="822" t="s">
        <v>20753</v>
      </c>
    </row>
    <row r="3531" spans="1:12" x14ac:dyDescent="0.25">
      <c r="A3531" s="822" t="s">
        <v>13819</v>
      </c>
      <c r="B3531" s="824" t="s">
        <v>13820</v>
      </c>
      <c r="C3531" s="820" t="b">
        <v>1</v>
      </c>
      <c r="D3531" s="820" t="b">
        <v>1</v>
      </c>
      <c r="E3531" s="820" t="b">
        <v>0</v>
      </c>
      <c r="F3531" s="820" t="b">
        <v>0</v>
      </c>
      <c r="G3531" s="820" t="b">
        <v>0</v>
      </c>
      <c r="H3531" s="820" t="b">
        <v>0</v>
      </c>
      <c r="I3531" s="820">
        <v>1</v>
      </c>
      <c r="J3531" s="820">
        <v>1</v>
      </c>
      <c r="K3531" s="820" t="s">
        <v>8454</v>
      </c>
      <c r="L3531" s="822" t="s">
        <v>20754</v>
      </c>
    </row>
    <row r="3532" spans="1:12" x14ac:dyDescent="0.25">
      <c r="A3532" s="822" t="s">
        <v>13821</v>
      </c>
      <c r="B3532" s="824" t="s">
        <v>13822</v>
      </c>
      <c r="C3532" s="820" t="b">
        <v>1</v>
      </c>
      <c r="D3532" s="820" t="b">
        <v>1</v>
      </c>
      <c r="E3532" s="820" t="b">
        <v>0</v>
      </c>
      <c r="F3532" s="820" t="b">
        <v>0</v>
      </c>
      <c r="G3532" s="820" t="b">
        <v>0</v>
      </c>
      <c r="H3532" s="820" t="b">
        <v>0</v>
      </c>
      <c r="I3532" s="820">
        <v>1</v>
      </c>
      <c r="J3532" s="820">
        <v>1</v>
      </c>
      <c r="K3532" s="820" t="s">
        <v>8454</v>
      </c>
      <c r="L3532" s="822" t="s">
        <v>20755</v>
      </c>
    </row>
    <row r="3533" spans="1:12" x14ac:dyDescent="0.25">
      <c r="A3533" s="822" t="s">
        <v>13823</v>
      </c>
      <c r="B3533" s="824" t="s">
        <v>13720</v>
      </c>
      <c r="C3533" s="820" t="b">
        <v>1</v>
      </c>
      <c r="D3533" s="820" t="b">
        <v>1</v>
      </c>
      <c r="E3533" s="820" t="b">
        <v>0</v>
      </c>
      <c r="F3533" s="820" t="b">
        <v>0</v>
      </c>
      <c r="G3533" s="820" t="b">
        <v>0</v>
      </c>
      <c r="H3533" s="820" t="b">
        <v>0</v>
      </c>
      <c r="I3533" s="820">
        <v>1</v>
      </c>
      <c r="J3533" s="820">
        <v>2</v>
      </c>
      <c r="K3533" s="820" t="s">
        <v>8454</v>
      </c>
      <c r="L3533" s="822" t="s">
        <v>20704</v>
      </c>
    </row>
    <row r="3534" spans="1:12" x14ac:dyDescent="0.25">
      <c r="A3534" s="822" t="s">
        <v>13824</v>
      </c>
      <c r="B3534" s="824" t="s">
        <v>13722</v>
      </c>
      <c r="C3534" s="820" t="b">
        <v>1</v>
      </c>
      <c r="D3534" s="820" t="b">
        <v>1</v>
      </c>
      <c r="E3534" s="820" t="b">
        <v>0</v>
      </c>
      <c r="F3534" s="820" t="b">
        <v>0</v>
      </c>
      <c r="G3534" s="820" t="b">
        <v>0</v>
      </c>
      <c r="H3534" s="820" t="b">
        <v>0</v>
      </c>
      <c r="I3534" s="820">
        <v>1</v>
      </c>
      <c r="J3534" s="820">
        <v>91</v>
      </c>
      <c r="K3534" s="820" t="s">
        <v>8454</v>
      </c>
      <c r="L3534" s="822" t="s">
        <v>20705</v>
      </c>
    </row>
    <row r="3535" spans="1:12" x14ac:dyDescent="0.25">
      <c r="A3535" s="822" t="s">
        <v>13825</v>
      </c>
      <c r="B3535" s="824" t="s">
        <v>13724</v>
      </c>
      <c r="C3535" s="820" t="b">
        <v>1</v>
      </c>
      <c r="D3535" s="820" t="b">
        <v>1</v>
      </c>
      <c r="E3535" s="820" t="b">
        <v>0</v>
      </c>
      <c r="F3535" s="820" t="b">
        <v>0</v>
      </c>
      <c r="G3535" s="820" t="b">
        <v>0</v>
      </c>
      <c r="H3535" s="820" t="b">
        <v>0</v>
      </c>
      <c r="I3535" s="820">
        <v>1</v>
      </c>
      <c r="J3535" s="820">
        <v>13</v>
      </c>
      <c r="K3535" s="820" t="s">
        <v>8454</v>
      </c>
      <c r="L3535" s="822" t="s">
        <v>20706</v>
      </c>
    </row>
    <row r="3536" spans="1:12" x14ac:dyDescent="0.25">
      <c r="A3536" s="822" t="s">
        <v>13826</v>
      </c>
      <c r="B3536" s="824" t="s">
        <v>13726</v>
      </c>
      <c r="C3536" s="820" t="b">
        <v>1</v>
      </c>
      <c r="D3536" s="820" t="b">
        <v>1</v>
      </c>
      <c r="E3536" s="820" t="b">
        <v>0</v>
      </c>
      <c r="F3536" s="820" t="b">
        <v>0</v>
      </c>
      <c r="G3536" s="820" t="b">
        <v>0</v>
      </c>
      <c r="H3536" s="820" t="b">
        <v>0</v>
      </c>
      <c r="I3536" s="820">
        <v>1</v>
      </c>
      <c r="J3536" s="820">
        <v>13</v>
      </c>
      <c r="K3536" s="820" t="s">
        <v>8454</v>
      </c>
      <c r="L3536" s="822" t="s">
        <v>20707</v>
      </c>
    </row>
    <row r="3537" spans="1:12" x14ac:dyDescent="0.25">
      <c r="A3537" s="822" t="s">
        <v>13827</v>
      </c>
      <c r="B3537" s="824" t="s">
        <v>13728</v>
      </c>
      <c r="C3537" s="820" t="b">
        <v>1</v>
      </c>
      <c r="D3537" s="820" t="b">
        <v>1</v>
      </c>
      <c r="E3537" s="820" t="b">
        <v>0</v>
      </c>
      <c r="F3537" s="820" t="b">
        <v>0</v>
      </c>
      <c r="G3537" s="820" t="b">
        <v>0</v>
      </c>
      <c r="H3537" s="820" t="b">
        <v>0</v>
      </c>
      <c r="I3537" s="820">
        <v>1</v>
      </c>
      <c r="J3537" s="820">
        <v>14</v>
      </c>
      <c r="K3537" s="820" t="s">
        <v>8454</v>
      </c>
      <c r="L3537" s="822" t="s">
        <v>20708</v>
      </c>
    </row>
    <row r="3538" spans="1:12" x14ac:dyDescent="0.25">
      <c r="A3538" s="822" t="s">
        <v>13828</v>
      </c>
      <c r="B3538" s="824" t="s">
        <v>13730</v>
      </c>
      <c r="C3538" s="820" t="b">
        <v>1</v>
      </c>
      <c r="D3538" s="820" t="b">
        <v>1</v>
      </c>
      <c r="E3538" s="820" t="b">
        <v>0</v>
      </c>
      <c r="F3538" s="820" t="b">
        <v>0</v>
      </c>
      <c r="G3538" s="820" t="b">
        <v>0</v>
      </c>
      <c r="H3538" s="820" t="b">
        <v>0</v>
      </c>
      <c r="I3538" s="820">
        <v>1</v>
      </c>
      <c r="J3538" s="820">
        <v>7</v>
      </c>
      <c r="K3538" s="820" t="s">
        <v>8454</v>
      </c>
      <c r="L3538" s="822" t="s">
        <v>20709</v>
      </c>
    </row>
    <row r="3539" spans="1:12" x14ac:dyDescent="0.25">
      <c r="A3539" s="822" t="s">
        <v>13829</v>
      </c>
      <c r="B3539" s="824" t="s">
        <v>13732</v>
      </c>
      <c r="C3539" s="820" t="b">
        <v>1</v>
      </c>
      <c r="D3539" s="820" t="b">
        <v>1</v>
      </c>
      <c r="E3539" s="820" t="b">
        <v>0</v>
      </c>
      <c r="F3539" s="820" t="b">
        <v>0</v>
      </c>
      <c r="G3539" s="820" t="b">
        <v>0</v>
      </c>
      <c r="H3539" s="820" t="b">
        <v>0</v>
      </c>
      <c r="I3539" s="820">
        <v>1</v>
      </c>
      <c r="J3539" s="820">
        <v>42</v>
      </c>
      <c r="K3539" s="820" t="s">
        <v>8454</v>
      </c>
      <c r="L3539" s="822" t="s">
        <v>20710</v>
      </c>
    </row>
    <row r="3540" spans="1:12" x14ac:dyDescent="0.25">
      <c r="A3540" s="822" t="s">
        <v>13830</v>
      </c>
      <c r="B3540" s="824" t="s">
        <v>13734</v>
      </c>
      <c r="C3540" s="820" t="b">
        <v>1</v>
      </c>
      <c r="D3540" s="820" t="b">
        <v>1</v>
      </c>
      <c r="E3540" s="820" t="b">
        <v>0</v>
      </c>
      <c r="F3540" s="820" t="b">
        <v>0</v>
      </c>
      <c r="G3540" s="820" t="b">
        <v>0</v>
      </c>
      <c r="H3540" s="820" t="b">
        <v>0</v>
      </c>
      <c r="I3540" s="820">
        <v>1</v>
      </c>
      <c r="J3540" s="820">
        <v>13</v>
      </c>
      <c r="K3540" s="820" t="s">
        <v>8454</v>
      </c>
      <c r="L3540" s="822" t="s">
        <v>20711</v>
      </c>
    </row>
    <row r="3541" spans="1:12" x14ac:dyDescent="0.25">
      <c r="A3541" s="822" t="s">
        <v>13831</v>
      </c>
      <c r="B3541" s="824" t="s">
        <v>13832</v>
      </c>
      <c r="C3541" s="820" t="b">
        <v>1</v>
      </c>
      <c r="D3541" s="820" t="b">
        <v>1</v>
      </c>
      <c r="E3541" s="820" t="b">
        <v>0</v>
      </c>
      <c r="F3541" s="820" t="b">
        <v>0</v>
      </c>
      <c r="G3541" s="820" t="b">
        <v>0</v>
      </c>
      <c r="H3541" s="820" t="b">
        <v>0</v>
      </c>
      <c r="I3541" s="820">
        <v>1</v>
      </c>
      <c r="J3541" s="820">
        <v>6</v>
      </c>
      <c r="K3541" s="820" t="s">
        <v>8454</v>
      </c>
      <c r="L3541" s="822" t="s">
        <v>20756</v>
      </c>
    </row>
    <row r="3542" spans="1:12" x14ac:dyDescent="0.25">
      <c r="A3542" s="822" t="s">
        <v>13833</v>
      </c>
      <c r="B3542" s="824" t="s">
        <v>13834</v>
      </c>
      <c r="C3542" s="820" t="b">
        <v>1</v>
      </c>
      <c r="D3542" s="820" t="b">
        <v>1</v>
      </c>
      <c r="E3542" s="820" t="b">
        <v>0</v>
      </c>
      <c r="F3542" s="820" t="b">
        <v>0</v>
      </c>
      <c r="G3542" s="820" t="b">
        <v>0</v>
      </c>
      <c r="H3542" s="820" t="b">
        <v>0</v>
      </c>
      <c r="I3542" s="820">
        <v>1</v>
      </c>
      <c r="J3542" s="820">
        <v>4</v>
      </c>
      <c r="K3542" s="820" t="s">
        <v>8454</v>
      </c>
      <c r="L3542" s="822" t="s">
        <v>20757</v>
      </c>
    </row>
    <row r="3543" spans="1:12" x14ac:dyDescent="0.25">
      <c r="A3543" s="822" t="s">
        <v>13835</v>
      </c>
      <c r="B3543" s="824" t="s">
        <v>13836</v>
      </c>
      <c r="C3543" s="820" t="b">
        <v>1</v>
      </c>
      <c r="D3543" s="820" t="b">
        <v>1</v>
      </c>
      <c r="E3543" s="820" t="b">
        <v>0</v>
      </c>
      <c r="F3543" s="820" t="b">
        <v>0</v>
      </c>
      <c r="G3543" s="820" t="b">
        <v>0</v>
      </c>
      <c r="H3543" s="820" t="b">
        <v>0</v>
      </c>
      <c r="I3543" s="820">
        <v>1</v>
      </c>
      <c r="J3543" s="820">
        <v>1</v>
      </c>
      <c r="K3543" s="820" t="s">
        <v>8454</v>
      </c>
      <c r="L3543" s="822" t="s">
        <v>20758</v>
      </c>
    </row>
    <row r="3544" spans="1:12" x14ac:dyDescent="0.25">
      <c r="A3544" s="822" t="s">
        <v>13837</v>
      </c>
      <c r="B3544" s="824" t="s">
        <v>13742</v>
      </c>
      <c r="C3544" s="820" t="b">
        <v>1</v>
      </c>
      <c r="D3544" s="820" t="b">
        <v>1</v>
      </c>
      <c r="E3544" s="820" t="b">
        <v>0</v>
      </c>
      <c r="F3544" s="820" t="b">
        <v>0</v>
      </c>
      <c r="G3544" s="820" t="b">
        <v>0</v>
      </c>
      <c r="H3544" s="820" t="b">
        <v>0</v>
      </c>
      <c r="I3544" s="820">
        <v>1</v>
      </c>
      <c r="J3544" s="820">
        <v>2</v>
      </c>
      <c r="K3544" s="820" t="s">
        <v>8454</v>
      </c>
      <c r="L3544" s="822" t="s">
        <v>20715</v>
      </c>
    </row>
    <row r="3545" spans="1:12" x14ac:dyDescent="0.25">
      <c r="A3545" s="822" t="s">
        <v>13838</v>
      </c>
      <c r="B3545" s="824" t="s">
        <v>13744</v>
      </c>
      <c r="C3545" s="820" t="b">
        <v>1</v>
      </c>
      <c r="D3545" s="820" t="b">
        <v>1</v>
      </c>
      <c r="E3545" s="820" t="b">
        <v>0</v>
      </c>
      <c r="F3545" s="820" t="b">
        <v>0</v>
      </c>
      <c r="G3545" s="820" t="b">
        <v>0</v>
      </c>
      <c r="H3545" s="820" t="b">
        <v>0</v>
      </c>
      <c r="I3545" s="820">
        <v>1</v>
      </c>
      <c r="J3545" s="820">
        <v>2</v>
      </c>
      <c r="K3545" s="820" t="s">
        <v>8454</v>
      </c>
      <c r="L3545" s="822" t="s">
        <v>20716</v>
      </c>
    </row>
    <row r="3546" spans="1:12" x14ac:dyDescent="0.25">
      <c r="A3546" s="822" t="s">
        <v>13839</v>
      </c>
      <c r="B3546" s="824" t="s">
        <v>13746</v>
      </c>
      <c r="C3546" s="820" t="b">
        <v>1</v>
      </c>
      <c r="D3546" s="820" t="b">
        <v>1</v>
      </c>
      <c r="E3546" s="820" t="b">
        <v>0</v>
      </c>
      <c r="F3546" s="820" t="b">
        <v>0</v>
      </c>
      <c r="G3546" s="820" t="b">
        <v>0</v>
      </c>
      <c r="H3546" s="820" t="b">
        <v>0</v>
      </c>
      <c r="I3546" s="820">
        <v>1</v>
      </c>
      <c r="J3546" s="820">
        <v>2</v>
      </c>
      <c r="K3546" s="820" t="s">
        <v>8454</v>
      </c>
      <c r="L3546" s="822" t="s">
        <v>20717</v>
      </c>
    </row>
    <row r="3547" spans="1:12" x14ac:dyDescent="0.25">
      <c r="A3547" s="822" t="s">
        <v>13840</v>
      </c>
      <c r="B3547" s="824" t="s">
        <v>13748</v>
      </c>
      <c r="C3547" s="820" t="b">
        <v>1</v>
      </c>
      <c r="D3547" s="820" t="b">
        <v>1</v>
      </c>
      <c r="E3547" s="820" t="b">
        <v>0</v>
      </c>
      <c r="F3547" s="820" t="b">
        <v>0</v>
      </c>
      <c r="G3547" s="820" t="b">
        <v>0</v>
      </c>
      <c r="H3547" s="820" t="b">
        <v>0</v>
      </c>
      <c r="I3547" s="820">
        <v>1</v>
      </c>
      <c r="J3547" s="820">
        <v>1</v>
      </c>
      <c r="K3547" s="820" t="s">
        <v>8454</v>
      </c>
      <c r="L3547" s="822" t="s">
        <v>20718</v>
      </c>
    </row>
    <row r="3548" spans="1:12" x14ac:dyDescent="0.25">
      <c r="A3548" s="822" t="s">
        <v>13841</v>
      </c>
      <c r="B3548" s="824" t="s">
        <v>13750</v>
      </c>
      <c r="C3548" s="820" t="b">
        <v>1</v>
      </c>
      <c r="D3548" s="820" t="b">
        <v>1</v>
      </c>
      <c r="E3548" s="820" t="b">
        <v>0</v>
      </c>
      <c r="F3548" s="820" t="b">
        <v>0</v>
      </c>
      <c r="G3548" s="820" t="b">
        <v>0</v>
      </c>
      <c r="H3548" s="820" t="b">
        <v>0</v>
      </c>
      <c r="I3548" s="820">
        <v>1</v>
      </c>
      <c r="J3548" s="820">
        <v>1</v>
      </c>
      <c r="K3548" s="820" t="s">
        <v>8454</v>
      </c>
      <c r="L3548" s="822" t="s">
        <v>20719</v>
      </c>
    </row>
    <row r="3549" spans="1:12" x14ac:dyDescent="0.25">
      <c r="A3549" s="822" t="s">
        <v>13842</v>
      </c>
      <c r="B3549" s="824" t="s">
        <v>13752</v>
      </c>
      <c r="C3549" s="820" t="b">
        <v>1</v>
      </c>
      <c r="D3549" s="820" t="b">
        <v>1</v>
      </c>
      <c r="E3549" s="820" t="b">
        <v>0</v>
      </c>
      <c r="F3549" s="820" t="b">
        <v>0</v>
      </c>
      <c r="G3549" s="820" t="b">
        <v>0</v>
      </c>
      <c r="H3549" s="820" t="b">
        <v>0</v>
      </c>
      <c r="I3549" s="820">
        <v>1</v>
      </c>
      <c r="J3549" s="820">
        <v>1</v>
      </c>
      <c r="K3549" s="820" t="s">
        <v>8454</v>
      </c>
      <c r="L3549" s="822" t="s">
        <v>20720</v>
      </c>
    </row>
    <row r="3550" spans="1:12" x14ac:dyDescent="0.25">
      <c r="A3550" s="822" t="s">
        <v>13843</v>
      </c>
      <c r="B3550" s="824" t="s">
        <v>13754</v>
      </c>
      <c r="C3550" s="820" t="b">
        <v>1</v>
      </c>
      <c r="D3550" s="820" t="b">
        <v>1</v>
      </c>
      <c r="E3550" s="820" t="b">
        <v>0</v>
      </c>
      <c r="F3550" s="820" t="b">
        <v>0</v>
      </c>
      <c r="G3550" s="820" t="b">
        <v>0</v>
      </c>
      <c r="H3550" s="820" t="b">
        <v>0</v>
      </c>
      <c r="I3550" s="820">
        <v>1</v>
      </c>
      <c r="J3550" s="820">
        <v>12</v>
      </c>
      <c r="K3550" s="820" t="s">
        <v>8454</v>
      </c>
      <c r="L3550" s="822" t="s">
        <v>20721</v>
      </c>
    </row>
    <row r="3551" spans="1:12" x14ac:dyDescent="0.25">
      <c r="A3551" s="822" t="s">
        <v>13844</v>
      </c>
      <c r="B3551" s="824" t="s">
        <v>13845</v>
      </c>
      <c r="C3551" s="820" t="b">
        <v>1</v>
      </c>
      <c r="D3551" s="820" t="b">
        <v>1</v>
      </c>
      <c r="E3551" s="820" t="b">
        <v>0</v>
      </c>
      <c r="F3551" s="820" t="b">
        <v>0</v>
      </c>
      <c r="G3551" s="820" t="b">
        <v>0</v>
      </c>
      <c r="H3551" s="820" t="b">
        <v>0</v>
      </c>
      <c r="I3551" s="820">
        <v>1</v>
      </c>
      <c r="J3551" s="820">
        <v>5</v>
      </c>
      <c r="K3551" s="820" t="s">
        <v>8454</v>
      </c>
      <c r="L3551" s="822" t="s">
        <v>20759</v>
      </c>
    </row>
    <row r="3552" spans="1:12" x14ac:dyDescent="0.25">
      <c r="A3552" s="822" t="s">
        <v>13846</v>
      </c>
      <c r="B3552" s="824" t="s">
        <v>13847</v>
      </c>
      <c r="C3552" s="820" t="b">
        <v>1</v>
      </c>
      <c r="D3552" s="820" t="b">
        <v>1</v>
      </c>
      <c r="E3552" s="820" t="b">
        <v>0</v>
      </c>
      <c r="F3552" s="820" t="b">
        <v>0</v>
      </c>
      <c r="G3552" s="820" t="b">
        <v>0</v>
      </c>
      <c r="H3552" s="820" t="b">
        <v>0</v>
      </c>
      <c r="I3552" s="820">
        <v>1</v>
      </c>
      <c r="J3552" s="820">
        <v>4</v>
      </c>
      <c r="K3552" s="820" t="s">
        <v>8454</v>
      </c>
      <c r="L3552" s="822" t="s">
        <v>20760</v>
      </c>
    </row>
    <row r="3553" spans="1:12" x14ac:dyDescent="0.25">
      <c r="A3553" s="822" t="s">
        <v>13848</v>
      </c>
      <c r="B3553" s="824" t="s">
        <v>13849</v>
      </c>
      <c r="C3553" s="820" t="b">
        <v>1</v>
      </c>
      <c r="D3553" s="820" t="b">
        <v>1</v>
      </c>
      <c r="E3553" s="820" t="b">
        <v>0</v>
      </c>
      <c r="F3553" s="820" t="b">
        <v>0</v>
      </c>
      <c r="G3553" s="820" t="b">
        <v>0</v>
      </c>
      <c r="H3553" s="820" t="b">
        <v>0</v>
      </c>
      <c r="I3553" s="820">
        <v>1</v>
      </c>
      <c r="J3553" s="820">
        <v>1</v>
      </c>
      <c r="K3553" s="820" t="s">
        <v>8454</v>
      </c>
      <c r="L3553" s="822" t="s">
        <v>20761</v>
      </c>
    </row>
    <row r="3554" spans="1:12" x14ac:dyDescent="0.25">
      <c r="A3554" s="822" t="s">
        <v>13850</v>
      </c>
      <c r="B3554" s="824" t="s">
        <v>13762</v>
      </c>
      <c r="C3554" s="820" t="b">
        <v>1</v>
      </c>
      <c r="D3554" s="820" t="b">
        <v>1</v>
      </c>
      <c r="E3554" s="820" t="b">
        <v>0</v>
      </c>
      <c r="F3554" s="820" t="b">
        <v>0</v>
      </c>
      <c r="G3554" s="820" t="b">
        <v>0</v>
      </c>
      <c r="H3554" s="820" t="b">
        <v>0</v>
      </c>
      <c r="I3554" s="820">
        <v>1</v>
      </c>
      <c r="J3554" s="820">
        <v>5</v>
      </c>
      <c r="K3554" s="820" t="s">
        <v>8454</v>
      </c>
      <c r="L3554" s="822" t="s">
        <v>20725</v>
      </c>
    </row>
    <row r="3555" spans="1:12" x14ac:dyDescent="0.25">
      <c r="A3555" s="822" t="s">
        <v>13851</v>
      </c>
      <c r="B3555" s="824" t="s">
        <v>13764</v>
      </c>
      <c r="C3555" s="820" t="b">
        <v>1</v>
      </c>
      <c r="D3555" s="820" t="b">
        <v>1</v>
      </c>
      <c r="E3555" s="820" t="b">
        <v>0</v>
      </c>
      <c r="F3555" s="820" t="b">
        <v>0</v>
      </c>
      <c r="G3555" s="820" t="b">
        <v>0</v>
      </c>
      <c r="H3555" s="820" t="b">
        <v>0</v>
      </c>
      <c r="I3555" s="820">
        <v>1</v>
      </c>
      <c r="J3555" s="820">
        <v>1</v>
      </c>
      <c r="K3555" s="820" t="s">
        <v>8454</v>
      </c>
      <c r="L3555" s="822" t="s">
        <v>20726</v>
      </c>
    </row>
    <row r="3556" spans="1:12" x14ac:dyDescent="0.25">
      <c r="A3556" s="822" t="s">
        <v>13852</v>
      </c>
      <c r="B3556" s="824" t="s">
        <v>13766</v>
      </c>
      <c r="C3556" s="820" t="b">
        <v>1</v>
      </c>
      <c r="D3556" s="820" t="b">
        <v>1</v>
      </c>
      <c r="E3556" s="820" t="b">
        <v>0</v>
      </c>
      <c r="F3556" s="820" t="b">
        <v>0</v>
      </c>
      <c r="G3556" s="820" t="b">
        <v>0</v>
      </c>
      <c r="H3556" s="820" t="b">
        <v>0</v>
      </c>
      <c r="I3556" s="820">
        <v>1</v>
      </c>
      <c r="J3556" s="820">
        <v>1</v>
      </c>
      <c r="K3556" s="820" t="s">
        <v>8454</v>
      </c>
      <c r="L3556" s="822" t="s">
        <v>20727</v>
      </c>
    </row>
    <row r="3557" spans="1:12" x14ac:dyDescent="0.25">
      <c r="A3557" s="822" t="s">
        <v>13853</v>
      </c>
      <c r="B3557" s="824" t="s">
        <v>13768</v>
      </c>
      <c r="C3557" s="820" t="b">
        <v>1</v>
      </c>
      <c r="D3557" s="820" t="b">
        <v>1</v>
      </c>
      <c r="E3557" s="820" t="b">
        <v>0</v>
      </c>
      <c r="F3557" s="820" t="b">
        <v>0</v>
      </c>
      <c r="G3557" s="820" t="b">
        <v>0</v>
      </c>
      <c r="H3557" s="820" t="b">
        <v>0</v>
      </c>
      <c r="I3557" s="820">
        <v>1</v>
      </c>
      <c r="J3557" s="820">
        <v>10</v>
      </c>
      <c r="K3557" s="820" t="s">
        <v>8454</v>
      </c>
      <c r="L3557" s="822" t="s">
        <v>20728</v>
      </c>
    </row>
    <row r="3558" spans="1:12" x14ac:dyDescent="0.25">
      <c r="A3558" s="822" t="s">
        <v>13854</v>
      </c>
      <c r="B3558" s="824" t="s">
        <v>13770</v>
      </c>
      <c r="C3558" s="820" t="b">
        <v>1</v>
      </c>
      <c r="D3558" s="820" t="b">
        <v>1</v>
      </c>
      <c r="E3558" s="820" t="b">
        <v>0</v>
      </c>
      <c r="F3558" s="820" t="b">
        <v>0</v>
      </c>
      <c r="G3558" s="820" t="b">
        <v>0</v>
      </c>
      <c r="H3558" s="820" t="b">
        <v>0</v>
      </c>
      <c r="I3558" s="820">
        <v>1</v>
      </c>
      <c r="J3558" s="820">
        <v>5</v>
      </c>
      <c r="K3558" s="820" t="s">
        <v>8454</v>
      </c>
      <c r="L3558" s="822" t="s">
        <v>20729</v>
      </c>
    </row>
    <row r="3559" spans="1:12" x14ac:dyDescent="0.25">
      <c r="A3559" s="822" t="s">
        <v>13855</v>
      </c>
      <c r="B3559" s="824" t="s">
        <v>13772</v>
      </c>
      <c r="C3559" s="820" t="b">
        <v>1</v>
      </c>
      <c r="D3559" s="820" t="b">
        <v>1</v>
      </c>
      <c r="E3559" s="820" t="b">
        <v>0</v>
      </c>
      <c r="F3559" s="820" t="b">
        <v>0</v>
      </c>
      <c r="G3559" s="820" t="b">
        <v>0</v>
      </c>
      <c r="H3559" s="820" t="b">
        <v>0</v>
      </c>
      <c r="I3559" s="820">
        <v>1</v>
      </c>
      <c r="J3559" s="820">
        <v>35</v>
      </c>
      <c r="K3559" s="820" t="s">
        <v>8454</v>
      </c>
      <c r="L3559" s="822" t="s">
        <v>20730</v>
      </c>
    </row>
    <row r="3560" spans="1:12" x14ac:dyDescent="0.25">
      <c r="A3560" s="822" t="s">
        <v>13856</v>
      </c>
      <c r="B3560" s="824" t="s">
        <v>13774</v>
      </c>
      <c r="C3560" s="820" t="b">
        <v>1</v>
      </c>
      <c r="D3560" s="820" t="b">
        <v>1</v>
      </c>
      <c r="E3560" s="820" t="b">
        <v>0</v>
      </c>
      <c r="F3560" s="820" t="b">
        <v>0</v>
      </c>
      <c r="G3560" s="820" t="b">
        <v>0</v>
      </c>
      <c r="H3560" s="820" t="b">
        <v>0</v>
      </c>
      <c r="I3560" s="820">
        <v>1</v>
      </c>
      <c r="J3560" s="820">
        <v>1</v>
      </c>
      <c r="K3560" s="820" t="s">
        <v>8454</v>
      </c>
      <c r="L3560" s="822" t="s">
        <v>20731</v>
      </c>
    </row>
    <row r="3561" spans="1:12" x14ac:dyDescent="0.25">
      <c r="A3561" s="822" t="s">
        <v>13857</v>
      </c>
      <c r="B3561" s="824" t="s">
        <v>13858</v>
      </c>
      <c r="C3561" s="820" t="b">
        <v>1</v>
      </c>
      <c r="D3561" s="820" t="b">
        <v>1</v>
      </c>
      <c r="E3561" s="820" t="b">
        <v>0</v>
      </c>
      <c r="F3561" s="820" t="b">
        <v>0</v>
      </c>
      <c r="G3561" s="820" t="b">
        <v>0</v>
      </c>
      <c r="H3561" s="820" t="b">
        <v>0</v>
      </c>
      <c r="I3561" s="820">
        <v>1</v>
      </c>
      <c r="J3561" s="820">
        <v>6</v>
      </c>
      <c r="K3561" s="820" t="s">
        <v>8454</v>
      </c>
      <c r="L3561" s="822" t="s">
        <v>20762</v>
      </c>
    </row>
    <row r="3562" spans="1:12" x14ac:dyDescent="0.25">
      <c r="A3562" s="822" t="s">
        <v>13859</v>
      </c>
      <c r="B3562" s="824" t="s">
        <v>13860</v>
      </c>
      <c r="C3562" s="820" t="b">
        <v>1</v>
      </c>
      <c r="D3562" s="820" t="b">
        <v>1</v>
      </c>
      <c r="E3562" s="820" t="b">
        <v>0</v>
      </c>
      <c r="F3562" s="820" t="b">
        <v>0</v>
      </c>
      <c r="G3562" s="820" t="b">
        <v>0</v>
      </c>
      <c r="H3562" s="820" t="b">
        <v>0</v>
      </c>
      <c r="I3562" s="820">
        <v>1</v>
      </c>
      <c r="J3562" s="820">
        <v>4</v>
      </c>
      <c r="K3562" s="820" t="s">
        <v>8454</v>
      </c>
      <c r="L3562" s="822" t="s">
        <v>20763</v>
      </c>
    </row>
    <row r="3563" spans="1:12" x14ac:dyDescent="0.25">
      <c r="A3563" s="822" t="s">
        <v>13861</v>
      </c>
      <c r="B3563" s="824" t="s">
        <v>13862</v>
      </c>
      <c r="C3563" s="820" t="b">
        <v>1</v>
      </c>
      <c r="D3563" s="820" t="b">
        <v>1</v>
      </c>
      <c r="E3563" s="820" t="b">
        <v>0</v>
      </c>
      <c r="F3563" s="820" t="b">
        <v>0</v>
      </c>
      <c r="G3563" s="820" t="b">
        <v>0</v>
      </c>
      <c r="H3563" s="820" t="b">
        <v>0</v>
      </c>
      <c r="I3563" s="820">
        <v>1</v>
      </c>
      <c r="J3563" s="820">
        <v>1</v>
      </c>
      <c r="K3563" s="820" t="s">
        <v>8454</v>
      </c>
      <c r="L3563" s="822" t="s">
        <v>20764</v>
      </c>
    </row>
    <row r="3564" spans="1:12" x14ac:dyDescent="0.25">
      <c r="A3564" s="822" t="s">
        <v>13863</v>
      </c>
      <c r="B3564" s="824" t="s">
        <v>13782</v>
      </c>
      <c r="C3564" s="820" t="b">
        <v>1</v>
      </c>
      <c r="D3564" s="820" t="b">
        <v>1</v>
      </c>
      <c r="E3564" s="820" t="b">
        <v>0</v>
      </c>
      <c r="F3564" s="820" t="b">
        <v>0</v>
      </c>
      <c r="G3564" s="820" t="b">
        <v>0</v>
      </c>
      <c r="H3564" s="820" t="b">
        <v>0</v>
      </c>
      <c r="I3564" s="820">
        <v>1</v>
      </c>
      <c r="J3564" s="820">
        <v>3</v>
      </c>
      <c r="K3564" s="820" t="s">
        <v>8454</v>
      </c>
      <c r="L3564" s="822" t="s">
        <v>20735</v>
      </c>
    </row>
    <row r="3565" spans="1:12" x14ac:dyDescent="0.25">
      <c r="A3565" s="822" t="s">
        <v>13864</v>
      </c>
      <c r="B3565" s="824" t="s">
        <v>13784</v>
      </c>
      <c r="C3565" s="820" t="b">
        <v>1</v>
      </c>
      <c r="D3565" s="820" t="b">
        <v>1</v>
      </c>
      <c r="E3565" s="820" t="b">
        <v>0</v>
      </c>
      <c r="F3565" s="820" t="b">
        <v>0</v>
      </c>
      <c r="G3565" s="820" t="b">
        <v>0</v>
      </c>
      <c r="H3565" s="820" t="b">
        <v>0</v>
      </c>
      <c r="I3565" s="820">
        <v>1</v>
      </c>
      <c r="J3565" s="820">
        <v>3</v>
      </c>
      <c r="K3565" s="820" t="s">
        <v>8454</v>
      </c>
      <c r="L3565" s="822" t="s">
        <v>20736</v>
      </c>
    </row>
    <row r="3566" spans="1:12" x14ac:dyDescent="0.25">
      <c r="A3566" s="822" t="s">
        <v>13865</v>
      </c>
      <c r="B3566" s="824" t="s">
        <v>13786</v>
      </c>
      <c r="C3566" s="820" t="b">
        <v>1</v>
      </c>
      <c r="D3566" s="820" t="b">
        <v>1</v>
      </c>
      <c r="E3566" s="820" t="b">
        <v>0</v>
      </c>
      <c r="F3566" s="820" t="b">
        <v>0</v>
      </c>
      <c r="G3566" s="820" t="b">
        <v>0</v>
      </c>
      <c r="H3566" s="820" t="b">
        <v>0</v>
      </c>
      <c r="I3566" s="820">
        <v>1</v>
      </c>
      <c r="J3566" s="820">
        <v>3</v>
      </c>
      <c r="K3566" s="820" t="s">
        <v>8454</v>
      </c>
      <c r="L3566" s="822" t="s">
        <v>20737</v>
      </c>
    </row>
    <row r="3567" spans="1:12" x14ac:dyDescent="0.25">
      <c r="A3567" s="822" t="s">
        <v>13866</v>
      </c>
      <c r="B3567" s="824" t="s">
        <v>13788</v>
      </c>
      <c r="C3567" s="820" t="b">
        <v>1</v>
      </c>
      <c r="D3567" s="820" t="b">
        <v>1</v>
      </c>
      <c r="E3567" s="820" t="b">
        <v>0</v>
      </c>
      <c r="F3567" s="820" t="b">
        <v>0</v>
      </c>
      <c r="G3567" s="820" t="b">
        <v>0</v>
      </c>
      <c r="H3567" s="820" t="b">
        <v>0</v>
      </c>
      <c r="I3567" s="820">
        <v>1</v>
      </c>
      <c r="J3567" s="820">
        <v>1</v>
      </c>
      <c r="K3567" s="820" t="s">
        <v>8454</v>
      </c>
      <c r="L3567" s="822" t="s">
        <v>20738</v>
      </c>
    </row>
    <row r="3568" spans="1:12" x14ac:dyDescent="0.25">
      <c r="A3568" s="822" t="s">
        <v>13867</v>
      </c>
      <c r="B3568" s="824" t="s">
        <v>13790</v>
      </c>
      <c r="C3568" s="820" t="b">
        <v>1</v>
      </c>
      <c r="D3568" s="820" t="b">
        <v>1</v>
      </c>
      <c r="E3568" s="820" t="b">
        <v>0</v>
      </c>
      <c r="F3568" s="820" t="b">
        <v>0</v>
      </c>
      <c r="G3568" s="820" t="b">
        <v>0</v>
      </c>
      <c r="H3568" s="820" t="b">
        <v>0</v>
      </c>
      <c r="I3568" s="820">
        <v>1</v>
      </c>
      <c r="J3568" s="820">
        <v>1</v>
      </c>
      <c r="K3568" s="820" t="s">
        <v>8454</v>
      </c>
      <c r="L3568" s="822" t="s">
        <v>20739</v>
      </c>
    </row>
    <row r="3569" spans="1:12" x14ac:dyDescent="0.25">
      <c r="A3569" s="822" t="s">
        <v>13868</v>
      </c>
      <c r="B3569" s="824" t="s">
        <v>13792</v>
      </c>
      <c r="C3569" s="820" t="b">
        <v>1</v>
      </c>
      <c r="D3569" s="820" t="b">
        <v>1</v>
      </c>
      <c r="E3569" s="820" t="b">
        <v>0</v>
      </c>
      <c r="F3569" s="820" t="b">
        <v>0</v>
      </c>
      <c r="G3569" s="820" t="b">
        <v>0</v>
      </c>
      <c r="H3569" s="820" t="b">
        <v>0</v>
      </c>
      <c r="I3569" s="820">
        <v>1</v>
      </c>
      <c r="J3569" s="820">
        <v>1</v>
      </c>
      <c r="K3569" s="820" t="s">
        <v>8454</v>
      </c>
      <c r="L3569" s="822" t="s">
        <v>20740</v>
      </c>
    </row>
    <row r="3570" spans="1:12" x14ac:dyDescent="0.25">
      <c r="A3570" s="822" t="s">
        <v>13869</v>
      </c>
      <c r="B3570" s="824" t="s">
        <v>13794</v>
      </c>
      <c r="C3570" s="820" t="b">
        <v>1</v>
      </c>
      <c r="D3570" s="820" t="b">
        <v>1</v>
      </c>
      <c r="E3570" s="820" t="b">
        <v>0</v>
      </c>
      <c r="F3570" s="820" t="b">
        <v>0</v>
      </c>
      <c r="G3570" s="820" t="b">
        <v>0</v>
      </c>
      <c r="H3570" s="820" t="b">
        <v>0</v>
      </c>
      <c r="I3570" s="820">
        <v>1</v>
      </c>
      <c r="J3570" s="820">
        <v>18</v>
      </c>
      <c r="K3570" s="820" t="s">
        <v>8454</v>
      </c>
      <c r="L3570" s="822" t="s">
        <v>20741</v>
      </c>
    </row>
    <row r="3571" spans="1:12" x14ac:dyDescent="0.25">
      <c r="A3571" s="822" t="s">
        <v>13870</v>
      </c>
      <c r="B3571" s="824" t="s">
        <v>13871</v>
      </c>
      <c r="C3571" s="820" t="b">
        <v>1</v>
      </c>
      <c r="D3571" s="820" t="b">
        <v>1</v>
      </c>
      <c r="E3571" s="820" t="b">
        <v>0</v>
      </c>
      <c r="F3571" s="820" t="b">
        <v>0</v>
      </c>
      <c r="G3571" s="820" t="b">
        <v>0</v>
      </c>
      <c r="H3571" s="820" t="b">
        <v>0</v>
      </c>
      <c r="I3571" s="820">
        <v>1</v>
      </c>
      <c r="J3571" s="820">
        <v>5</v>
      </c>
      <c r="K3571" s="820" t="s">
        <v>8454</v>
      </c>
      <c r="L3571" s="822" t="s">
        <v>20765</v>
      </c>
    </row>
    <row r="3572" spans="1:12" x14ac:dyDescent="0.25">
      <c r="A3572" s="822" t="s">
        <v>13872</v>
      </c>
      <c r="B3572" s="824" t="s">
        <v>13873</v>
      </c>
      <c r="C3572" s="820" t="b">
        <v>1</v>
      </c>
      <c r="D3572" s="820" t="b">
        <v>1</v>
      </c>
      <c r="E3572" s="820" t="b">
        <v>0</v>
      </c>
      <c r="F3572" s="820" t="b">
        <v>0</v>
      </c>
      <c r="G3572" s="820" t="b">
        <v>0</v>
      </c>
      <c r="H3572" s="820" t="b">
        <v>0</v>
      </c>
      <c r="I3572" s="820">
        <v>1</v>
      </c>
      <c r="J3572" s="820">
        <v>4</v>
      </c>
      <c r="K3572" s="820" t="s">
        <v>8454</v>
      </c>
      <c r="L3572" s="822" t="s">
        <v>20766</v>
      </c>
    </row>
    <row r="3573" spans="1:12" x14ac:dyDescent="0.25">
      <c r="A3573" s="822" t="s">
        <v>13874</v>
      </c>
      <c r="B3573" s="824" t="s">
        <v>13875</v>
      </c>
      <c r="C3573" s="820" t="b">
        <v>1</v>
      </c>
      <c r="D3573" s="820" t="b">
        <v>1</v>
      </c>
      <c r="E3573" s="820" t="b">
        <v>0</v>
      </c>
      <c r="F3573" s="820" t="b">
        <v>0</v>
      </c>
      <c r="G3573" s="820" t="b">
        <v>0</v>
      </c>
      <c r="H3573" s="820" t="b">
        <v>0</v>
      </c>
      <c r="I3573" s="820">
        <v>1</v>
      </c>
      <c r="J3573" s="820">
        <v>1</v>
      </c>
      <c r="K3573" s="820" t="s">
        <v>8454</v>
      </c>
      <c r="L3573" s="822" t="s">
        <v>20767</v>
      </c>
    </row>
    <row r="3574" spans="1:12" x14ac:dyDescent="0.25">
      <c r="A3574" s="822" t="s">
        <v>13876</v>
      </c>
      <c r="B3574" s="824" t="s">
        <v>13802</v>
      </c>
      <c r="C3574" s="820" t="b">
        <v>1</v>
      </c>
      <c r="D3574" s="820" t="b">
        <v>1</v>
      </c>
      <c r="E3574" s="820" t="b">
        <v>0</v>
      </c>
      <c r="F3574" s="820" t="b">
        <v>0</v>
      </c>
      <c r="G3574" s="820" t="b">
        <v>0</v>
      </c>
      <c r="H3574" s="820" t="b">
        <v>0</v>
      </c>
      <c r="I3574" s="820">
        <v>1</v>
      </c>
      <c r="J3574" s="820">
        <v>1</v>
      </c>
      <c r="K3574" s="820" t="s">
        <v>8454</v>
      </c>
      <c r="L3574" s="822" t="s">
        <v>20745</v>
      </c>
    </row>
    <row r="3575" spans="1:12" x14ac:dyDescent="0.25">
      <c r="A3575" s="822" t="s">
        <v>13877</v>
      </c>
      <c r="B3575" s="824" t="s">
        <v>13804</v>
      </c>
      <c r="C3575" s="820" t="b">
        <v>1</v>
      </c>
      <c r="D3575" s="820" t="b">
        <v>1</v>
      </c>
      <c r="E3575" s="820" t="b">
        <v>0</v>
      </c>
      <c r="F3575" s="820" t="b">
        <v>0</v>
      </c>
      <c r="G3575" s="820" t="b">
        <v>0</v>
      </c>
      <c r="H3575" s="820" t="b">
        <v>0</v>
      </c>
      <c r="I3575" s="820">
        <v>1</v>
      </c>
      <c r="J3575" s="820">
        <v>1</v>
      </c>
      <c r="K3575" s="820" t="s">
        <v>8454</v>
      </c>
      <c r="L3575" s="822" t="s">
        <v>20746</v>
      </c>
    </row>
    <row r="3576" spans="1:12" x14ac:dyDescent="0.25">
      <c r="A3576" s="822" t="s">
        <v>13878</v>
      </c>
      <c r="B3576" s="824" t="s">
        <v>13806</v>
      </c>
      <c r="C3576" s="820" t="b">
        <v>1</v>
      </c>
      <c r="D3576" s="820" t="b">
        <v>1</v>
      </c>
      <c r="E3576" s="820" t="b">
        <v>0</v>
      </c>
      <c r="F3576" s="820" t="b">
        <v>0</v>
      </c>
      <c r="G3576" s="820" t="b">
        <v>0</v>
      </c>
      <c r="H3576" s="820" t="b">
        <v>0</v>
      </c>
      <c r="I3576" s="820">
        <v>1</v>
      </c>
      <c r="J3576" s="820">
        <v>1</v>
      </c>
      <c r="K3576" s="820" t="s">
        <v>8454</v>
      </c>
      <c r="L3576" s="822" t="s">
        <v>20747</v>
      </c>
    </row>
    <row r="3577" spans="1:12" x14ac:dyDescent="0.25">
      <c r="A3577" s="822" t="s">
        <v>13879</v>
      </c>
      <c r="B3577" s="824" t="s">
        <v>13808</v>
      </c>
      <c r="C3577" s="820" t="b">
        <v>1</v>
      </c>
      <c r="D3577" s="820" t="b">
        <v>1</v>
      </c>
      <c r="E3577" s="820" t="b">
        <v>0</v>
      </c>
      <c r="F3577" s="820" t="b">
        <v>0</v>
      </c>
      <c r="G3577" s="820" t="b">
        <v>0</v>
      </c>
      <c r="H3577" s="820" t="b">
        <v>0</v>
      </c>
      <c r="I3577" s="820">
        <v>1</v>
      </c>
      <c r="J3577" s="820">
        <v>1</v>
      </c>
      <c r="K3577" s="820" t="s">
        <v>8454</v>
      </c>
      <c r="L3577" s="822" t="s">
        <v>20748</v>
      </c>
    </row>
    <row r="3578" spans="1:12" x14ac:dyDescent="0.25">
      <c r="A3578" s="822" t="s">
        <v>13880</v>
      </c>
      <c r="B3578" s="824" t="s">
        <v>13810</v>
      </c>
      <c r="C3578" s="820" t="b">
        <v>1</v>
      </c>
      <c r="D3578" s="820" t="b">
        <v>1</v>
      </c>
      <c r="E3578" s="820" t="b">
        <v>0</v>
      </c>
      <c r="F3578" s="820" t="b">
        <v>0</v>
      </c>
      <c r="G3578" s="820" t="b">
        <v>0</v>
      </c>
      <c r="H3578" s="820" t="b">
        <v>0</v>
      </c>
      <c r="I3578" s="820">
        <v>1</v>
      </c>
      <c r="J3578" s="820">
        <v>1</v>
      </c>
      <c r="K3578" s="820" t="s">
        <v>8454</v>
      </c>
      <c r="L3578" s="822" t="s">
        <v>20749</v>
      </c>
    </row>
    <row r="3579" spans="1:12" x14ac:dyDescent="0.25">
      <c r="A3579" s="822" t="s">
        <v>13881</v>
      </c>
      <c r="B3579" s="824" t="s">
        <v>13812</v>
      </c>
      <c r="C3579" s="820" t="b">
        <v>1</v>
      </c>
      <c r="D3579" s="820" t="b">
        <v>1</v>
      </c>
      <c r="E3579" s="820" t="b">
        <v>0</v>
      </c>
      <c r="F3579" s="820" t="b">
        <v>0</v>
      </c>
      <c r="G3579" s="820" t="b">
        <v>0</v>
      </c>
      <c r="H3579" s="820" t="b">
        <v>0</v>
      </c>
      <c r="I3579" s="820">
        <v>1</v>
      </c>
      <c r="J3579" s="820">
        <v>2</v>
      </c>
      <c r="K3579" s="820" t="s">
        <v>8454</v>
      </c>
      <c r="L3579" s="822" t="s">
        <v>20750</v>
      </c>
    </row>
    <row r="3580" spans="1:12" x14ac:dyDescent="0.25">
      <c r="A3580" s="822" t="s">
        <v>13882</v>
      </c>
      <c r="B3580" s="824" t="s">
        <v>13883</v>
      </c>
      <c r="C3580" s="820" t="b">
        <v>1</v>
      </c>
      <c r="D3580" s="820" t="b">
        <v>1</v>
      </c>
      <c r="E3580" s="820" t="b">
        <v>0</v>
      </c>
      <c r="F3580" s="820" t="b">
        <v>0</v>
      </c>
      <c r="G3580" s="820" t="b">
        <v>0</v>
      </c>
      <c r="H3580" s="820" t="b">
        <v>0</v>
      </c>
      <c r="I3580" s="820">
        <v>1</v>
      </c>
      <c r="J3580" s="820">
        <v>4</v>
      </c>
      <c r="K3580" s="820" t="s">
        <v>8454</v>
      </c>
      <c r="L3580" s="822" t="s">
        <v>20768</v>
      </c>
    </row>
    <row r="3581" spans="1:12" x14ac:dyDescent="0.25">
      <c r="A3581" s="822" t="s">
        <v>13884</v>
      </c>
      <c r="B3581" s="824" t="s">
        <v>13885</v>
      </c>
      <c r="C3581" s="820" t="b">
        <v>1</v>
      </c>
      <c r="D3581" s="820" t="b">
        <v>1</v>
      </c>
      <c r="E3581" s="820" t="b">
        <v>0</v>
      </c>
      <c r="F3581" s="820" t="b">
        <v>0</v>
      </c>
      <c r="G3581" s="820" t="b">
        <v>0</v>
      </c>
      <c r="H3581" s="820" t="b">
        <v>0</v>
      </c>
      <c r="I3581" s="820">
        <v>1</v>
      </c>
      <c r="J3581" s="820">
        <v>4</v>
      </c>
      <c r="K3581" s="820" t="s">
        <v>8454</v>
      </c>
      <c r="L3581" s="822" t="s">
        <v>20769</v>
      </c>
    </row>
    <row r="3582" spans="1:12" x14ac:dyDescent="0.25">
      <c r="A3582" s="822" t="s">
        <v>13886</v>
      </c>
      <c r="B3582" s="824" t="s">
        <v>13818</v>
      </c>
      <c r="C3582" s="820" t="b">
        <v>1</v>
      </c>
      <c r="D3582" s="820" t="b">
        <v>1</v>
      </c>
      <c r="E3582" s="820" t="b">
        <v>0</v>
      </c>
      <c r="F3582" s="820" t="b">
        <v>0</v>
      </c>
      <c r="G3582" s="820" t="b">
        <v>0</v>
      </c>
      <c r="H3582" s="820" t="b">
        <v>0</v>
      </c>
      <c r="I3582" s="820">
        <v>1</v>
      </c>
      <c r="J3582" s="820">
        <v>1</v>
      </c>
      <c r="K3582" s="820" t="s">
        <v>8454</v>
      </c>
      <c r="L3582" s="822" t="s">
        <v>20753</v>
      </c>
    </row>
    <row r="3583" spans="1:12" x14ac:dyDescent="0.25">
      <c r="A3583" s="822" t="s">
        <v>13887</v>
      </c>
      <c r="B3583" s="824" t="s">
        <v>13888</v>
      </c>
      <c r="C3583" s="820" t="b">
        <v>1</v>
      </c>
      <c r="D3583" s="820" t="b">
        <v>1</v>
      </c>
      <c r="E3583" s="820" t="b">
        <v>0</v>
      </c>
      <c r="F3583" s="820" t="b">
        <v>0</v>
      </c>
      <c r="G3583" s="820" t="b">
        <v>0</v>
      </c>
      <c r="H3583" s="820" t="b">
        <v>0</v>
      </c>
      <c r="I3583" s="820">
        <v>1</v>
      </c>
      <c r="J3583" s="820">
        <v>1</v>
      </c>
      <c r="K3583" s="820" t="s">
        <v>8454</v>
      </c>
      <c r="L3583" s="822" t="s">
        <v>20770</v>
      </c>
    </row>
    <row r="3584" spans="1:12" x14ac:dyDescent="0.25">
      <c r="A3584" s="822" t="s">
        <v>13889</v>
      </c>
      <c r="B3584" s="824" t="s">
        <v>13890</v>
      </c>
      <c r="C3584" s="820" t="b">
        <v>1</v>
      </c>
      <c r="D3584" s="820" t="b">
        <v>1</v>
      </c>
      <c r="E3584" s="820" t="b">
        <v>0</v>
      </c>
      <c r="F3584" s="820" t="b">
        <v>0</v>
      </c>
      <c r="G3584" s="820" t="b">
        <v>0</v>
      </c>
      <c r="H3584" s="820" t="b">
        <v>0</v>
      </c>
      <c r="I3584" s="820">
        <v>1</v>
      </c>
      <c r="J3584" s="820">
        <v>1</v>
      </c>
      <c r="K3584" s="820" t="s">
        <v>8454</v>
      </c>
      <c r="L3584" s="822" t="s">
        <v>20771</v>
      </c>
    </row>
    <row r="3585" spans="1:12" x14ac:dyDescent="0.25">
      <c r="A3585" s="822" t="s">
        <v>13891</v>
      </c>
      <c r="B3585" s="824" t="s">
        <v>13720</v>
      </c>
      <c r="C3585" s="820" t="b">
        <v>1</v>
      </c>
      <c r="D3585" s="820" t="b">
        <v>1</v>
      </c>
      <c r="E3585" s="820" t="b">
        <v>0</v>
      </c>
      <c r="F3585" s="820" t="b">
        <v>0</v>
      </c>
      <c r="G3585" s="820" t="b">
        <v>0</v>
      </c>
      <c r="H3585" s="820" t="b">
        <v>0</v>
      </c>
      <c r="I3585" s="820">
        <v>1</v>
      </c>
      <c r="J3585" s="820">
        <v>2</v>
      </c>
      <c r="K3585" s="820" t="s">
        <v>8454</v>
      </c>
      <c r="L3585" s="822" t="s">
        <v>20704</v>
      </c>
    </row>
    <row r="3586" spans="1:12" x14ac:dyDescent="0.25">
      <c r="A3586" s="822" t="s">
        <v>13892</v>
      </c>
      <c r="B3586" s="824" t="s">
        <v>13722</v>
      </c>
      <c r="C3586" s="820" t="b">
        <v>1</v>
      </c>
      <c r="D3586" s="820" t="b">
        <v>1</v>
      </c>
      <c r="E3586" s="820" t="b">
        <v>0</v>
      </c>
      <c r="F3586" s="820" t="b">
        <v>0</v>
      </c>
      <c r="G3586" s="820" t="b">
        <v>0</v>
      </c>
      <c r="H3586" s="820" t="b">
        <v>0</v>
      </c>
      <c r="I3586" s="820">
        <v>1</v>
      </c>
      <c r="J3586" s="820">
        <v>91</v>
      </c>
      <c r="K3586" s="820" t="s">
        <v>8454</v>
      </c>
      <c r="L3586" s="822" t="s">
        <v>20705</v>
      </c>
    </row>
    <row r="3587" spans="1:12" x14ac:dyDescent="0.25">
      <c r="A3587" s="822" t="s">
        <v>13893</v>
      </c>
      <c r="B3587" s="824" t="s">
        <v>13724</v>
      </c>
      <c r="C3587" s="820" t="b">
        <v>1</v>
      </c>
      <c r="D3587" s="820" t="b">
        <v>1</v>
      </c>
      <c r="E3587" s="820" t="b">
        <v>0</v>
      </c>
      <c r="F3587" s="820" t="b">
        <v>0</v>
      </c>
      <c r="G3587" s="820" t="b">
        <v>0</v>
      </c>
      <c r="H3587" s="820" t="b">
        <v>0</v>
      </c>
      <c r="I3587" s="820">
        <v>1</v>
      </c>
      <c r="J3587" s="820">
        <v>13</v>
      </c>
      <c r="K3587" s="820" t="s">
        <v>8454</v>
      </c>
      <c r="L3587" s="822" t="s">
        <v>20706</v>
      </c>
    </row>
    <row r="3588" spans="1:12" x14ac:dyDescent="0.25">
      <c r="A3588" s="822" t="s">
        <v>13894</v>
      </c>
      <c r="B3588" s="824" t="s">
        <v>13726</v>
      </c>
      <c r="C3588" s="820" t="b">
        <v>1</v>
      </c>
      <c r="D3588" s="820" t="b">
        <v>1</v>
      </c>
      <c r="E3588" s="820" t="b">
        <v>0</v>
      </c>
      <c r="F3588" s="820" t="b">
        <v>0</v>
      </c>
      <c r="G3588" s="820" t="b">
        <v>0</v>
      </c>
      <c r="H3588" s="820" t="b">
        <v>0</v>
      </c>
      <c r="I3588" s="820">
        <v>1</v>
      </c>
      <c r="J3588" s="820">
        <v>13</v>
      </c>
      <c r="K3588" s="820" t="s">
        <v>8454</v>
      </c>
      <c r="L3588" s="822" t="s">
        <v>20707</v>
      </c>
    </row>
    <row r="3589" spans="1:12" x14ac:dyDescent="0.25">
      <c r="A3589" s="822" t="s">
        <v>13895</v>
      </c>
      <c r="B3589" s="824" t="s">
        <v>13728</v>
      </c>
      <c r="C3589" s="820" t="b">
        <v>1</v>
      </c>
      <c r="D3589" s="820" t="b">
        <v>1</v>
      </c>
      <c r="E3589" s="820" t="b">
        <v>0</v>
      </c>
      <c r="F3589" s="820" t="b">
        <v>0</v>
      </c>
      <c r="G3589" s="820" t="b">
        <v>0</v>
      </c>
      <c r="H3589" s="820" t="b">
        <v>0</v>
      </c>
      <c r="I3589" s="820">
        <v>1</v>
      </c>
      <c r="J3589" s="820">
        <v>14</v>
      </c>
      <c r="K3589" s="820" t="s">
        <v>8454</v>
      </c>
      <c r="L3589" s="822" t="s">
        <v>20708</v>
      </c>
    </row>
    <row r="3590" spans="1:12" x14ac:dyDescent="0.25">
      <c r="A3590" s="822" t="s">
        <v>13896</v>
      </c>
      <c r="B3590" s="824" t="s">
        <v>13730</v>
      </c>
      <c r="C3590" s="820" t="b">
        <v>1</v>
      </c>
      <c r="D3590" s="820" t="b">
        <v>1</v>
      </c>
      <c r="E3590" s="820" t="b">
        <v>0</v>
      </c>
      <c r="F3590" s="820" t="b">
        <v>0</v>
      </c>
      <c r="G3590" s="820" t="b">
        <v>0</v>
      </c>
      <c r="H3590" s="820" t="b">
        <v>0</v>
      </c>
      <c r="I3590" s="820">
        <v>1</v>
      </c>
      <c r="J3590" s="820">
        <v>7</v>
      </c>
      <c r="K3590" s="820" t="s">
        <v>8454</v>
      </c>
      <c r="L3590" s="822" t="s">
        <v>20709</v>
      </c>
    </row>
    <row r="3591" spans="1:12" x14ac:dyDescent="0.25">
      <c r="A3591" s="822" t="s">
        <v>13897</v>
      </c>
      <c r="B3591" s="824" t="s">
        <v>13732</v>
      </c>
      <c r="C3591" s="820" t="b">
        <v>1</v>
      </c>
      <c r="D3591" s="820" t="b">
        <v>1</v>
      </c>
      <c r="E3591" s="820" t="b">
        <v>0</v>
      </c>
      <c r="F3591" s="820" t="b">
        <v>0</v>
      </c>
      <c r="G3591" s="820" t="b">
        <v>0</v>
      </c>
      <c r="H3591" s="820" t="b">
        <v>0</v>
      </c>
      <c r="I3591" s="820">
        <v>1</v>
      </c>
      <c r="J3591" s="820">
        <v>42</v>
      </c>
      <c r="K3591" s="820" t="s">
        <v>8454</v>
      </c>
      <c r="L3591" s="822" t="s">
        <v>20710</v>
      </c>
    </row>
    <row r="3592" spans="1:12" x14ac:dyDescent="0.25">
      <c r="A3592" s="822" t="s">
        <v>13898</v>
      </c>
      <c r="B3592" s="824" t="s">
        <v>13734</v>
      </c>
      <c r="C3592" s="820" t="b">
        <v>1</v>
      </c>
      <c r="D3592" s="820" t="b">
        <v>1</v>
      </c>
      <c r="E3592" s="820" t="b">
        <v>0</v>
      </c>
      <c r="F3592" s="820" t="b">
        <v>0</v>
      </c>
      <c r="G3592" s="820" t="b">
        <v>0</v>
      </c>
      <c r="H3592" s="820" t="b">
        <v>0</v>
      </c>
      <c r="I3592" s="820">
        <v>1</v>
      </c>
      <c r="J3592" s="820">
        <v>13</v>
      </c>
      <c r="K3592" s="820" t="s">
        <v>8454</v>
      </c>
      <c r="L3592" s="822" t="s">
        <v>20711</v>
      </c>
    </row>
    <row r="3593" spans="1:12" x14ac:dyDescent="0.25">
      <c r="A3593" s="822" t="s">
        <v>13899</v>
      </c>
      <c r="B3593" s="824" t="s">
        <v>13900</v>
      </c>
      <c r="C3593" s="820" t="b">
        <v>1</v>
      </c>
      <c r="D3593" s="820" t="b">
        <v>1</v>
      </c>
      <c r="E3593" s="820" t="b">
        <v>0</v>
      </c>
      <c r="F3593" s="820" t="b">
        <v>0</v>
      </c>
      <c r="G3593" s="820" t="b">
        <v>0</v>
      </c>
      <c r="H3593" s="820" t="b">
        <v>0</v>
      </c>
      <c r="I3593" s="820">
        <v>1</v>
      </c>
      <c r="J3593" s="820">
        <v>6</v>
      </c>
      <c r="K3593" s="820" t="s">
        <v>8454</v>
      </c>
      <c r="L3593" s="822" t="s">
        <v>20772</v>
      </c>
    </row>
    <row r="3594" spans="1:12" x14ac:dyDescent="0.25">
      <c r="A3594" s="822" t="s">
        <v>13901</v>
      </c>
      <c r="B3594" s="824" t="s">
        <v>13902</v>
      </c>
      <c r="C3594" s="820" t="b">
        <v>1</v>
      </c>
      <c r="D3594" s="820" t="b">
        <v>1</v>
      </c>
      <c r="E3594" s="820" t="b">
        <v>0</v>
      </c>
      <c r="F3594" s="820" t="b">
        <v>0</v>
      </c>
      <c r="G3594" s="820" t="b">
        <v>0</v>
      </c>
      <c r="H3594" s="820" t="b">
        <v>0</v>
      </c>
      <c r="I3594" s="820">
        <v>1</v>
      </c>
      <c r="J3594" s="820">
        <v>8</v>
      </c>
      <c r="K3594" s="820" t="s">
        <v>8454</v>
      </c>
      <c r="L3594" s="822" t="s">
        <v>20773</v>
      </c>
    </row>
    <row r="3595" spans="1:12" x14ac:dyDescent="0.25">
      <c r="A3595" s="822" t="s">
        <v>13903</v>
      </c>
      <c r="B3595" s="824" t="s">
        <v>13904</v>
      </c>
      <c r="C3595" s="820" t="b">
        <v>1</v>
      </c>
      <c r="D3595" s="820" t="b">
        <v>1</v>
      </c>
      <c r="E3595" s="820" t="b">
        <v>0</v>
      </c>
      <c r="F3595" s="820" t="b">
        <v>0</v>
      </c>
      <c r="G3595" s="820" t="b">
        <v>0</v>
      </c>
      <c r="H3595" s="820" t="b">
        <v>0</v>
      </c>
      <c r="I3595" s="820">
        <v>1</v>
      </c>
      <c r="J3595" s="820">
        <v>1</v>
      </c>
      <c r="K3595" s="820" t="s">
        <v>8454</v>
      </c>
      <c r="L3595" s="822" t="s">
        <v>20774</v>
      </c>
    </row>
    <row r="3596" spans="1:12" x14ac:dyDescent="0.25">
      <c r="A3596" s="822" t="s">
        <v>13905</v>
      </c>
      <c r="B3596" s="824" t="s">
        <v>13742</v>
      </c>
      <c r="C3596" s="820" t="b">
        <v>1</v>
      </c>
      <c r="D3596" s="820" t="b">
        <v>1</v>
      </c>
      <c r="E3596" s="820" t="b">
        <v>0</v>
      </c>
      <c r="F3596" s="820" t="b">
        <v>0</v>
      </c>
      <c r="G3596" s="820" t="b">
        <v>0</v>
      </c>
      <c r="H3596" s="820" t="b">
        <v>0</v>
      </c>
      <c r="I3596" s="820">
        <v>1</v>
      </c>
      <c r="J3596" s="820">
        <v>2</v>
      </c>
      <c r="K3596" s="820" t="s">
        <v>8454</v>
      </c>
      <c r="L3596" s="822" t="s">
        <v>20715</v>
      </c>
    </row>
    <row r="3597" spans="1:12" x14ac:dyDescent="0.25">
      <c r="A3597" s="822" t="s">
        <v>13906</v>
      </c>
      <c r="B3597" s="824" t="s">
        <v>13744</v>
      </c>
      <c r="C3597" s="820" t="b">
        <v>1</v>
      </c>
      <c r="D3597" s="820" t="b">
        <v>1</v>
      </c>
      <c r="E3597" s="820" t="b">
        <v>0</v>
      </c>
      <c r="F3597" s="820" t="b">
        <v>0</v>
      </c>
      <c r="G3597" s="820" t="b">
        <v>0</v>
      </c>
      <c r="H3597" s="820" t="b">
        <v>0</v>
      </c>
      <c r="I3597" s="820">
        <v>1</v>
      </c>
      <c r="J3597" s="820">
        <v>2</v>
      </c>
      <c r="K3597" s="820" t="s">
        <v>8454</v>
      </c>
      <c r="L3597" s="822" t="s">
        <v>20716</v>
      </c>
    </row>
    <row r="3598" spans="1:12" x14ac:dyDescent="0.25">
      <c r="A3598" s="822" t="s">
        <v>13907</v>
      </c>
      <c r="B3598" s="824" t="s">
        <v>13746</v>
      </c>
      <c r="C3598" s="820" t="b">
        <v>1</v>
      </c>
      <c r="D3598" s="820" t="b">
        <v>1</v>
      </c>
      <c r="E3598" s="820" t="b">
        <v>0</v>
      </c>
      <c r="F3598" s="820" t="b">
        <v>0</v>
      </c>
      <c r="G3598" s="820" t="b">
        <v>0</v>
      </c>
      <c r="H3598" s="820" t="b">
        <v>0</v>
      </c>
      <c r="I3598" s="820">
        <v>1</v>
      </c>
      <c r="J3598" s="820">
        <v>2</v>
      </c>
      <c r="K3598" s="820" t="s">
        <v>8454</v>
      </c>
      <c r="L3598" s="822" t="s">
        <v>20717</v>
      </c>
    </row>
    <row r="3599" spans="1:12" x14ac:dyDescent="0.25">
      <c r="A3599" s="822" t="s">
        <v>13908</v>
      </c>
      <c r="B3599" s="824" t="s">
        <v>13748</v>
      </c>
      <c r="C3599" s="820" t="b">
        <v>1</v>
      </c>
      <c r="D3599" s="820" t="b">
        <v>1</v>
      </c>
      <c r="E3599" s="820" t="b">
        <v>0</v>
      </c>
      <c r="F3599" s="820" t="b">
        <v>0</v>
      </c>
      <c r="G3599" s="820" t="b">
        <v>0</v>
      </c>
      <c r="H3599" s="820" t="b">
        <v>0</v>
      </c>
      <c r="I3599" s="820">
        <v>1</v>
      </c>
      <c r="J3599" s="820">
        <v>1</v>
      </c>
      <c r="K3599" s="820" t="s">
        <v>8454</v>
      </c>
      <c r="L3599" s="822" t="s">
        <v>20718</v>
      </c>
    </row>
    <row r="3600" spans="1:12" x14ac:dyDescent="0.25">
      <c r="A3600" s="822" t="s">
        <v>13909</v>
      </c>
      <c r="B3600" s="824" t="s">
        <v>13750</v>
      </c>
      <c r="C3600" s="820" t="b">
        <v>1</v>
      </c>
      <c r="D3600" s="820" t="b">
        <v>1</v>
      </c>
      <c r="E3600" s="820" t="b">
        <v>0</v>
      </c>
      <c r="F3600" s="820" t="b">
        <v>0</v>
      </c>
      <c r="G3600" s="820" t="b">
        <v>0</v>
      </c>
      <c r="H3600" s="820" t="b">
        <v>0</v>
      </c>
      <c r="I3600" s="820">
        <v>1</v>
      </c>
      <c r="J3600" s="820">
        <v>1</v>
      </c>
      <c r="K3600" s="820" t="s">
        <v>8454</v>
      </c>
      <c r="L3600" s="822" t="s">
        <v>20719</v>
      </c>
    </row>
    <row r="3601" spans="1:12" x14ac:dyDescent="0.25">
      <c r="A3601" s="822" t="s">
        <v>13910</v>
      </c>
      <c r="B3601" s="824" t="s">
        <v>13752</v>
      </c>
      <c r="C3601" s="820" t="b">
        <v>1</v>
      </c>
      <c r="D3601" s="820" t="b">
        <v>1</v>
      </c>
      <c r="E3601" s="820" t="b">
        <v>0</v>
      </c>
      <c r="F3601" s="820" t="b">
        <v>0</v>
      </c>
      <c r="G3601" s="820" t="b">
        <v>0</v>
      </c>
      <c r="H3601" s="820" t="b">
        <v>0</v>
      </c>
      <c r="I3601" s="820">
        <v>1</v>
      </c>
      <c r="J3601" s="820">
        <v>1</v>
      </c>
      <c r="K3601" s="820" t="s">
        <v>8454</v>
      </c>
      <c r="L3601" s="822" t="s">
        <v>20720</v>
      </c>
    </row>
    <row r="3602" spans="1:12" x14ac:dyDescent="0.25">
      <c r="A3602" s="822" t="s">
        <v>13911</v>
      </c>
      <c r="B3602" s="824" t="s">
        <v>13754</v>
      </c>
      <c r="C3602" s="820" t="b">
        <v>1</v>
      </c>
      <c r="D3602" s="820" t="b">
        <v>1</v>
      </c>
      <c r="E3602" s="820" t="b">
        <v>0</v>
      </c>
      <c r="F3602" s="820" t="b">
        <v>0</v>
      </c>
      <c r="G3602" s="820" t="b">
        <v>0</v>
      </c>
      <c r="H3602" s="820" t="b">
        <v>0</v>
      </c>
      <c r="I3602" s="820">
        <v>1</v>
      </c>
      <c r="J3602" s="820">
        <v>12</v>
      </c>
      <c r="K3602" s="820" t="s">
        <v>8454</v>
      </c>
      <c r="L3602" s="822" t="s">
        <v>20721</v>
      </c>
    </row>
    <row r="3603" spans="1:12" x14ac:dyDescent="0.25">
      <c r="A3603" s="822" t="s">
        <v>13912</v>
      </c>
      <c r="B3603" s="824" t="s">
        <v>13913</v>
      </c>
      <c r="C3603" s="820" t="b">
        <v>1</v>
      </c>
      <c r="D3603" s="820" t="b">
        <v>1</v>
      </c>
      <c r="E3603" s="820" t="b">
        <v>0</v>
      </c>
      <c r="F3603" s="820" t="b">
        <v>0</v>
      </c>
      <c r="G3603" s="820" t="b">
        <v>0</v>
      </c>
      <c r="H3603" s="820" t="b">
        <v>0</v>
      </c>
      <c r="I3603" s="820">
        <v>1</v>
      </c>
      <c r="J3603" s="820">
        <v>5</v>
      </c>
      <c r="K3603" s="820" t="s">
        <v>8454</v>
      </c>
      <c r="L3603" s="822" t="s">
        <v>20775</v>
      </c>
    </row>
    <row r="3604" spans="1:12" x14ac:dyDescent="0.25">
      <c r="A3604" s="822" t="s">
        <v>13914</v>
      </c>
      <c r="B3604" s="824" t="s">
        <v>13915</v>
      </c>
      <c r="C3604" s="820" t="b">
        <v>1</v>
      </c>
      <c r="D3604" s="820" t="b">
        <v>1</v>
      </c>
      <c r="E3604" s="820" t="b">
        <v>0</v>
      </c>
      <c r="F3604" s="820" t="b">
        <v>0</v>
      </c>
      <c r="G3604" s="820" t="b">
        <v>0</v>
      </c>
      <c r="H3604" s="820" t="b">
        <v>0</v>
      </c>
      <c r="I3604" s="820">
        <v>1</v>
      </c>
      <c r="J3604" s="820">
        <v>8</v>
      </c>
      <c r="K3604" s="820" t="s">
        <v>8454</v>
      </c>
      <c r="L3604" s="822" t="s">
        <v>20776</v>
      </c>
    </row>
    <row r="3605" spans="1:12" x14ac:dyDescent="0.25">
      <c r="A3605" s="822" t="s">
        <v>13916</v>
      </c>
      <c r="B3605" s="824" t="s">
        <v>13917</v>
      </c>
      <c r="C3605" s="820" t="b">
        <v>1</v>
      </c>
      <c r="D3605" s="820" t="b">
        <v>1</v>
      </c>
      <c r="E3605" s="820" t="b">
        <v>0</v>
      </c>
      <c r="F3605" s="820" t="b">
        <v>0</v>
      </c>
      <c r="G3605" s="820" t="b">
        <v>0</v>
      </c>
      <c r="H3605" s="820" t="b">
        <v>0</v>
      </c>
      <c r="I3605" s="820">
        <v>1</v>
      </c>
      <c r="J3605" s="820">
        <v>1</v>
      </c>
      <c r="K3605" s="820" t="s">
        <v>8454</v>
      </c>
      <c r="L3605" s="822" t="s">
        <v>20777</v>
      </c>
    </row>
    <row r="3606" spans="1:12" x14ac:dyDescent="0.25">
      <c r="A3606" s="822" t="s">
        <v>13918</v>
      </c>
      <c r="B3606" s="824" t="s">
        <v>13762</v>
      </c>
      <c r="C3606" s="820" t="b">
        <v>1</v>
      </c>
      <c r="D3606" s="820" t="b">
        <v>1</v>
      </c>
      <c r="E3606" s="820" t="b">
        <v>0</v>
      </c>
      <c r="F3606" s="820" t="b">
        <v>0</v>
      </c>
      <c r="G3606" s="820" t="b">
        <v>0</v>
      </c>
      <c r="H3606" s="820" t="b">
        <v>0</v>
      </c>
      <c r="I3606" s="820">
        <v>1</v>
      </c>
      <c r="J3606" s="820">
        <v>5</v>
      </c>
      <c r="K3606" s="820" t="s">
        <v>8454</v>
      </c>
      <c r="L3606" s="822" t="s">
        <v>20725</v>
      </c>
    </row>
    <row r="3607" spans="1:12" x14ac:dyDescent="0.25">
      <c r="A3607" s="822" t="s">
        <v>13919</v>
      </c>
      <c r="B3607" s="824" t="s">
        <v>13764</v>
      </c>
      <c r="C3607" s="820" t="b">
        <v>1</v>
      </c>
      <c r="D3607" s="820" t="b">
        <v>1</v>
      </c>
      <c r="E3607" s="820" t="b">
        <v>0</v>
      </c>
      <c r="F3607" s="820" t="b">
        <v>0</v>
      </c>
      <c r="G3607" s="820" t="b">
        <v>0</v>
      </c>
      <c r="H3607" s="820" t="b">
        <v>0</v>
      </c>
      <c r="I3607" s="820">
        <v>1</v>
      </c>
      <c r="J3607" s="820">
        <v>1</v>
      </c>
      <c r="K3607" s="820" t="s">
        <v>8454</v>
      </c>
      <c r="L3607" s="822" t="s">
        <v>20726</v>
      </c>
    </row>
    <row r="3608" spans="1:12" x14ac:dyDescent="0.25">
      <c r="A3608" s="822" t="s">
        <v>13920</v>
      </c>
      <c r="B3608" s="824" t="s">
        <v>13766</v>
      </c>
      <c r="C3608" s="820" t="b">
        <v>1</v>
      </c>
      <c r="D3608" s="820" t="b">
        <v>1</v>
      </c>
      <c r="E3608" s="820" t="b">
        <v>0</v>
      </c>
      <c r="F3608" s="820" t="b">
        <v>0</v>
      </c>
      <c r="G3608" s="820" t="b">
        <v>0</v>
      </c>
      <c r="H3608" s="820" t="b">
        <v>0</v>
      </c>
      <c r="I3608" s="820">
        <v>1</v>
      </c>
      <c r="J3608" s="820">
        <v>1</v>
      </c>
      <c r="K3608" s="820" t="s">
        <v>8454</v>
      </c>
      <c r="L3608" s="822" t="s">
        <v>20727</v>
      </c>
    </row>
    <row r="3609" spans="1:12" x14ac:dyDescent="0.25">
      <c r="A3609" s="822" t="s">
        <v>13921</v>
      </c>
      <c r="B3609" s="824" t="s">
        <v>13768</v>
      </c>
      <c r="C3609" s="820" t="b">
        <v>1</v>
      </c>
      <c r="D3609" s="820" t="b">
        <v>1</v>
      </c>
      <c r="E3609" s="820" t="b">
        <v>0</v>
      </c>
      <c r="F3609" s="820" t="b">
        <v>0</v>
      </c>
      <c r="G3609" s="820" t="b">
        <v>0</v>
      </c>
      <c r="H3609" s="820" t="b">
        <v>0</v>
      </c>
      <c r="I3609" s="820">
        <v>1</v>
      </c>
      <c r="J3609" s="820">
        <v>10</v>
      </c>
      <c r="K3609" s="820" t="s">
        <v>8454</v>
      </c>
      <c r="L3609" s="822" t="s">
        <v>20728</v>
      </c>
    </row>
    <row r="3610" spans="1:12" x14ac:dyDescent="0.25">
      <c r="A3610" s="822" t="s">
        <v>13922</v>
      </c>
      <c r="B3610" s="824" t="s">
        <v>13770</v>
      </c>
      <c r="C3610" s="820" t="b">
        <v>1</v>
      </c>
      <c r="D3610" s="820" t="b">
        <v>1</v>
      </c>
      <c r="E3610" s="820" t="b">
        <v>0</v>
      </c>
      <c r="F3610" s="820" t="b">
        <v>0</v>
      </c>
      <c r="G3610" s="820" t="b">
        <v>0</v>
      </c>
      <c r="H3610" s="820" t="b">
        <v>0</v>
      </c>
      <c r="I3610" s="820">
        <v>1</v>
      </c>
      <c r="J3610" s="820">
        <v>5</v>
      </c>
      <c r="K3610" s="820" t="s">
        <v>8454</v>
      </c>
      <c r="L3610" s="822" t="s">
        <v>20729</v>
      </c>
    </row>
    <row r="3611" spans="1:12" x14ac:dyDescent="0.25">
      <c r="A3611" s="822" t="s">
        <v>13923</v>
      </c>
      <c r="B3611" s="824" t="s">
        <v>13772</v>
      </c>
      <c r="C3611" s="820" t="b">
        <v>1</v>
      </c>
      <c r="D3611" s="820" t="b">
        <v>1</v>
      </c>
      <c r="E3611" s="820" t="b">
        <v>0</v>
      </c>
      <c r="F3611" s="820" t="b">
        <v>0</v>
      </c>
      <c r="G3611" s="820" t="b">
        <v>0</v>
      </c>
      <c r="H3611" s="820" t="b">
        <v>0</v>
      </c>
      <c r="I3611" s="820">
        <v>1</v>
      </c>
      <c r="J3611" s="820">
        <v>35</v>
      </c>
      <c r="K3611" s="820" t="s">
        <v>8454</v>
      </c>
      <c r="L3611" s="822" t="s">
        <v>20730</v>
      </c>
    </row>
    <row r="3612" spans="1:12" x14ac:dyDescent="0.25">
      <c r="A3612" s="822" t="s">
        <v>13924</v>
      </c>
      <c r="B3612" s="824" t="s">
        <v>13774</v>
      </c>
      <c r="C3612" s="820" t="b">
        <v>1</v>
      </c>
      <c r="D3612" s="820" t="b">
        <v>1</v>
      </c>
      <c r="E3612" s="820" t="b">
        <v>0</v>
      </c>
      <c r="F3612" s="820" t="b">
        <v>0</v>
      </c>
      <c r="G3612" s="820" t="b">
        <v>0</v>
      </c>
      <c r="H3612" s="820" t="b">
        <v>0</v>
      </c>
      <c r="I3612" s="820">
        <v>1</v>
      </c>
      <c r="J3612" s="820">
        <v>1</v>
      </c>
      <c r="K3612" s="820" t="s">
        <v>8454</v>
      </c>
      <c r="L3612" s="822" t="s">
        <v>20731</v>
      </c>
    </row>
    <row r="3613" spans="1:12" x14ac:dyDescent="0.25">
      <c r="A3613" s="822" t="s">
        <v>13925</v>
      </c>
      <c r="B3613" s="824" t="s">
        <v>13926</v>
      </c>
      <c r="C3613" s="820" t="b">
        <v>1</v>
      </c>
      <c r="D3613" s="820" t="b">
        <v>1</v>
      </c>
      <c r="E3613" s="820" t="b">
        <v>0</v>
      </c>
      <c r="F3613" s="820" t="b">
        <v>0</v>
      </c>
      <c r="G3613" s="820" t="b">
        <v>0</v>
      </c>
      <c r="H3613" s="820" t="b">
        <v>0</v>
      </c>
      <c r="I3613" s="820">
        <v>1</v>
      </c>
      <c r="J3613" s="820">
        <v>6</v>
      </c>
      <c r="K3613" s="820" t="s">
        <v>8454</v>
      </c>
      <c r="L3613" s="822" t="s">
        <v>20778</v>
      </c>
    </row>
    <row r="3614" spans="1:12" x14ac:dyDescent="0.25">
      <c r="A3614" s="822" t="s">
        <v>13927</v>
      </c>
      <c r="B3614" s="824" t="s">
        <v>13928</v>
      </c>
      <c r="C3614" s="820" t="b">
        <v>1</v>
      </c>
      <c r="D3614" s="820" t="b">
        <v>1</v>
      </c>
      <c r="E3614" s="820" t="b">
        <v>0</v>
      </c>
      <c r="F3614" s="820" t="b">
        <v>0</v>
      </c>
      <c r="G3614" s="820" t="b">
        <v>0</v>
      </c>
      <c r="H3614" s="820" t="b">
        <v>0</v>
      </c>
      <c r="I3614" s="820">
        <v>1</v>
      </c>
      <c r="J3614" s="820">
        <v>8</v>
      </c>
      <c r="K3614" s="820" t="s">
        <v>8454</v>
      </c>
      <c r="L3614" s="822" t="s">
        <v>20779</v>
      </c>
    </row>
    <row r="3615" spans="1:12" x14ac:dyDescent="0.25">
      <c r="A3615" s="822" t="s">
        <v>13929</v>
      </c>
      <c r="B3615" s="824" t="s">
        <v>13930</v>
      </c>
      <c r="C3615" s="820" t="b">
        <v>1</v>
      </c>
      <c r="D3615" s="820" t="b">
        <v>1</v>
      </c>
      <c r="E3615" s="820" t="b">
        <v>0</v>
      </c>
      <c r="F3615" s="820" t="b">
        <v>0</v>
      </c>
      <c r="G3615" s="820" t="b">
        <v>0</v>
      </c>
      <c r="H3615" s="820" t="b">
        <v>0</v>
      </c>
      <c r="I3615" s="820">
        <v>1</v>
      </c>
      <c r="J3615" s="820">
        <v>1</v>
      </c>
      <c r="K3615" s="820" t="s">
        <v>8454</v>
      </c>
      <c r="L3615" s="822" t="s">
        <v>20780</v>
      </c>
    </row>
    <row r="3616" spans="1:12" x14ac:dyDescent="0.25">
      <c r="A3616" s="822" t="s">
        <v>13931</v>
      </c>
      <c r="B3616" s="824" t="s">
        <v>13782</v>
      </c>
      <c r="C3616" s="820" t="b">
        <v>1</v>
      </c>
      <c r="D3616" s="820" t="b">
        <v>1</v>
      </c>
      <c r="E3616" s="820" t="b">
        <v>0</v>
      </c>
      <c r="F3616" s="820" t="b">
        <v>0</v>
      </c>
      <c r="G3616" s="820" t="b">
        <v>0</v>
      </c>
      <c r="H3616" s="820" t="b">
        <v>0</v>
      </c>
      <c r="I3616" s="820">
        <v>1</v>
      </c>
      <c r="J3616" s="820">
        <v>3</v>
      </c>
      <c r="K3616" s="820" t="s">
        <v>8454</v>
      </c>
      <c r="L3616" s="822" t="s">
        <v>20735</v>
      </c>
    </row>
    <row r="3617" spans="1:12" x14ac:dyDescent="0.25">
      <c r="A3617" s="822" t="s">
        <v>13932</v>
      </c>
      <c r="B3617" s="824" t="s">
        <v>13784</v>
      </c>
      <c r="C3617" s="820" t="b">
        <v>1</v>
      </c>
      <c r="D3617" s="820" t="b">
        <v>1</v>
      </c>
      <c r="E3617" s="820" t="b">
        <v>0</v>
      </c>
      <c r="F3617" s="820" t="b">
        <v>0</v>
      </c>
      <c r="G3617" s="820" t="b">
        <v>0</v>
      </c>
      <c r="H3617" s="820" t="b">
        <v>0</v>
      </c>
      <c r="I3617" s="820">
        <v>1</v>
      </c>
      <c r="J3617" s="820">
        <v>3</v>
      </c>
      <c r="K3617" s="820" t="s">
        <v>8454</v>
      </c>
      <c r="L3617" s="822" t="s">
        <v>20736</v>
      </c>
    </row>
    <row r="3618" spans="1:12" x14ac:dyDescent="0.25">
      <c r="A3618" s="822" t="s">
        <v>13933</v>
      </c>
      <c r="B3618" s="824" t="s">
        <v>13786</v>
      </c>
      <c r="C3618" s="820" t="b">
        <v>1</v>
      </c>
      <c r="D3618" s="820" t="b">
        <v>1</v>
      </c>
      <c r="E3618" s="820" t="b">
        <v>0</v>
      </c>
      <c r="F3618" s="820" t="b">
        <v>0</v>
      </c>
      <c r="G3618" s="820" t="b">
        <v>0</v>
      </c>
      <c r="H3618" s="820" t="b">
        <v>0</v>
      </c>
      <c r="I3618" s="820">
        <v>1</v>
      </c>
      <c r="J3618" s="820">
        <v>3</v>
      </c>
      <c r="K3618" s="820" t="s">
        <v>8454</v>
      </c>
      <c r="L3618" s="822" t="s">
        <v>20737</v>
      </c>
    </row>
    <row r="3619" spans="1:12" x14ac:dyDescent="0.25">
      <c r="A3619" s="822" t="s">
        <v>13934</v>
      </c>
      <c r="B3619" s="824" t="s">
        <v>13788</v>
      </c>
      <c r="C3619" s="820" t="b">
        <v>1</v>
      </c>
      <c r="D3619" s="820" t="b">
        <v>1</v>
      </c>
      <c r="E3619" s="820" t="b">
        <v>0</v>
      </c>
      <c r="F3619" s="820" t="b">
        <v>0</v>
      </c>
      <c r="G3619" s="820" t="b">
        <v>0</v>
      </c>
      <c r="H3619" s="820" t="b">
        <v>0</v>
      </c>
      <c r="I3619" s="820">
        <v>1</v>
      </c>
      <c r="J3619" s="820">
        <v>1</v>
      </c>
      <c r="K3619" s="820" t="s">
        <v>8454</v>
      </c>
      <c r="L3619" s="822" t="s">
        <v>20738</v>
      </c>
    </row>
    <row r="3620" spans="1:12" x14ac:dyDescent="0.25">
      <c r="A3620" s="822" t="s">
        <v>13935</v>
      </c>
      <c r="B3620" s="824" t="s">
        <v>13790</v>
      </c>
      <c r="C3620" s="820" t="b">
        <v>1</v>
      </c>
      <c r="D3620" s="820" t="b">
        <v>1</v>
      </c>
      <c r="E3620" s="820" t="b">
        <v>0</v>
      </c>
      <c r="F3620" s="820" t="b">
        <v>0</v>
      </c>
      <c r="G3620" s="820" t="b">
        <v>0</v>
      </c>
      <c r="H3620" s="820" t="b">
        <v>0</v>
      </c>
      <c r="I3620" s="820">
        <v>1</v>
      </c>
      <c r="J3620" s="820">
        <v>1</v>
      </c>
      <c r="K3620" s="820" t="s">
        <v>8454</v>
      </c>
      <c r="L3620" s="822" t="s">
        <v>20739</v>
      </c>
    </row>
    <row r="3621" spans="1:12" x14ac:dyDescent="0.25">
      <c r="A3621" s="822" t="s">
        <v>13936</v>
      </c>
      <c r="B3621" s="824" t="s">
        <v>13792</v>
      </c>
      <c r="C3621" s="820" t="b">
        <v>1</v>
      </c>
      <c r="D3621" s="820" t="b">
        <v>1</v>
      </c>
      <c r="E3621" s="820" t="b">
        <v>0</v>
      </c>
      <c r="F3621" s="820" t="b">
        <v>0</v>
      </c>
      <c r="G3621" s="820" t="b">
        <v>0</v>
      </c>
      <c r="H3621" s="820" t="b">
        <v>0</v>
      </c>
      <c r="I3621" s="820">
        <v>1</v>
      </c>
      <c r="J3621" s="820">
        <v>1</v>
      </c>
      <c r="K3621" s="820" t="s">
        <v>8454</v>
      </c>
      <c r="L3621" s="822" t="s">
        <v>20740</v>
      </c>
    </row>
    <row r="3622" spans="1:12" x14ac:dyDescent="0.25">
      <c r="A3622" s="822" t="s">
        <v>13937</v>
      </c>
      <c r="B3622" s="824" t="s">
        <v>13794</v>
      </c>
      <c r="C3622" s="820" t="b">
        <v>1</v>
      </c>
      <c r="D3622" s="820" t="b">
        <v>1</v>
      </c>
      <c r="E3622" s="820" t="b">
        <v>0</v>
      </c>
      <c r="F3622" s="820" t="b">
        <v>0</v>
      </c>
      <c r="G3622" s="820" t="b">
        <v>0</v>
      </c>
      <c r="H3622" s="820" t="b">
        <v>0</v>
      </c>
      <c r="I3622" s="820">
        <v>1</v>
      </c>
      <c r="J3622" s="820">
        <v>18</v>
      </c>
      <c r="K3622" s="820" t="s">
        <v>8454</v>
      </c>
      <c r="L3622" s="822" t="s">
        <v>20741</v>
      </c>
    </row>
    <row r="3623" spans="1:12" x14ac:dyDescent="0.25">
      <c r="A3623" s="822" t="s">
        <v>13938</v>
      </c>
      <c r="B3623" s="824" t="s">
        <v>13939</v>
      </c>
      <c r="C3623" s="820" t="b">
        <v>1</v>
      </c>
      <c r="D3623" s="820" t="b">
        <v>1</v>
      </c>
      <c r="E3623" s="820" t="b">
        <v>0</v>
      </c>
      <c r="F3623" s="820" t="b">
        <v>0</v>
      </c>
      <c r="G3623" s="820" t="b">
        <v>0</v>
      </c>
      <c r="H3623" s="820" t="b">
        <v>0</v>
      </c>
      <c r="I3623" s="820">
        <v>1</v>
      </c>
      <c r="J3623" s="820">
        <v>5</v>
      </c>
      <c r="K3623" s="820" t="s">
        <v>8454</v>
      </c>
      <c r="L3623" s="822" t="s">
        <v>20781</v>
      </c>
    </row>
    <row r="3624" spans="1:12" x14ac:dyDescent="0.25">
      <c r="A3624" s="822" t="s">
        <v>13940</v>
      </c>
      <c r="B3624" s="824" t="s">
        <v>13941</v>
      </c>
      <c r="C3624" s="820" t="b">
        <v>1</v>
      </c>
      <c r="D3624" s="820" t="b">
        <v>1</v>
      </c>
      <c r="E3624" s="820" t="b">
        <v>0</v>
      </c>
      <c r="F3624" s="820" t="b">
        <v>0</v>
      </c>
      <c r="G3624" s="820" t="b">
        <v>0</v>
      </c>
      <c r="H3624" s="820" t="b">
        <v>0</v>
      </c>
      <c r="I3624" s="820">
        <v>1</v>
      </c>
      <c r="J3624" s="820">
        <v>8</v>
      </c>
      <c r="K3624" s="820" t="s">
        <v>8454</v>
      </c>
      <c r="L3624" s="822" t="s">
        <v>20782</v>
      </c>
    </row>
    <row r="3625" spans="1:12" x14ac:dyDescent="0.25">
      <c r="A3625" s="822" t="s">
        <v>13942</v>
      </c>
      <c r="B3625" s="824" t="s">
        <v>13943</v>
      </c>
      <c r="C3625" s="820" t="b">
        <v>1</v>
      </c>
      <c r="D3625" s="820" t="b">
        <v>1</v>
      </c>
      <c r="E3625" s="820" t="b">
        <v>0</v>
      </c>
      <c r="F3625" s="820" t="b">
        <v>0</v>
      </c>
      <c r="G3625" s="820" t="b">
        <v>0</v>
      </c>
      <c r="H3625" s="820" t="b">
        <v>0</v>
      </c>
      <c r="I3625" s="820">
        <v>1</v>
      </c>
      <c r="J3625" s="820">
        <v>1</v>
      </c>
      <c r="K3625" s="820" t="s">
        <v>8454</v>
      </c>
      <c r="L3625" s="822" t="s">
        <v>20783</v>
      </c>
    </row>
    <row r="3626" spans="1:12" x14ac:dyDescent="0.25">
      <c r="A3626" s="822" t="s">
        <v>13944</v>
      </c>
      <c r="B3626" s="824" t="s">
        <v>13802</v>
      </c>
      <c r="C3626" s="820" t="b">
        <v>1</v>
      </c>
      <c r="D3626" s="820" t="b">
        <v>1</v>
      </c>
      <c r="E3626" s="820" t="b">
        <v>0</v>
      </c>
      <c r="F3626" s="820" t="b">
        <v>0</v>
      </c>
      <c r="G3626" s="820" t="b">
        <v>0</v>
      </c>
      <c r="H3626" s="820" t="b">
        <v>0</v>
      </c>
      <c r="I3626" s="820">
        <v>1</v>
      </c>
      <c r="J3626" s="820">
        <v>1</v>
      </c>
      <c r="K3626" s="820" t="s">
        <v>8454</v>
      </c>
      <c r="L3626" s="822" t="s">
        <v>20745</v>
      </c>
    </row>
    <row r="3627" spans="1:12" x14ac:dyDescent="0.25">
      <c r="A3627" s="822" t="s">
        <v>13945</v>
      </c>
      <c r="B3627" s="824" t="s">
        <v>13804</v>
      </c>
      <c r="C3627" s="820" t="b">
        <v>1</v>
      </c>
      <c r="D3627" s="820" t="b">
        <v>1</v>
      </c>
      <c r="E3627" s="820" t="b">
        <v>0</v>
      </c>
      <c r="F3627" s="820" t="b">
        <v>0</v>
      </c>
      <c r="G3627" s="820" t="b">
        <v>0</v>
      </c>
      <c r="H3627" s="820" t="b">
        <v>0</v>
      </c>
      <c r="I3627" s="820">
        <v>1</v>
      </c>
      <c r="J3627" s="820">
        <v>1</v>
      </c>
      <c r="K3627" s="820" t="s">
        <v>8454</v>
      </c>
      <c r="L3627" s="822" t="s">
        <v>20746</v>
      </c>
    </row>
    <row r="3628" spans="1:12" x14ac:dyDescent="0.25">
      <c r="A3628" s="822" t="s">
        <v>13946</v>
      </c>
      <c r="B3628" s="824" t="s">
        <v>13806</v>
      </c>
      <c r="C3628" s="820" t="b">
        <v>1</v>
      </c>
      <c r="D3628" s="820" t="b">
        <v>1</v>
      </c>
      <c r="E3628" s="820" t="b">
        <v>0</v>
      </c>
      <c r="F3628" s="820" t="b">
        <v>0</v>
      </c>
      <c r="G3628" s="820" t="b">
        <v>0</v>
      </c>
      <c r="H3628" s="820" t="b">
        <v>0</v>
      </c>
      <c r="I3628" s="820">
        <v>1</v>
      </c>
      <c r="J3628" s="820">
        <v>1</v>
      </c>
      <c r="K3628" s="820" t="s">
        <v>8454</v>
      </c>
      <c r="L3628" s="822" t="s">
        <v>20747</v>
      </c>
    </row>
    <row r="3629" spans="1:12" x14ac:dyDescent="0.25">
      <c r="A3629" s="822" t="s">
        <v>13947</v>
      </c>
      <c r="B3629" s="824" t="s">
        <v>13808</v>
      </c>
      <c r="C3629" s="820" t="b">
        <v>1</v>
      </c>
      <c r="D3629" s="820" t="b">
        <v>1</v>
      </c>
      <c r="E3629" s="820" t="b">
        <v>0</v>
      </c>
      <c r="F3629" s="820" t="b">
        <v>0</v>
      </c>
      <c r="G3629" s="820" t="b">
        <v>0</v>
      </c>
      <c r="H3629" s="820" t="b">
        <v>0</v>
      </c>
      <c r="I3629" s="820">
        <v>1</v>
      </c>
      <c r="J3629" s="820">
        <v>1</v>
      </c>
      <c r="K3629" s="820" t="s">
        <v>8454</v>
      </c>
      <c r="L3629" s="822" t="s">
        <v>20748</v>
      </c>
    </row>
    <row r="3630" spans="1:12" x14ac:dyDescent="0.25">
      <c r="A3630" s="822" t="s">
        <v>13948</v>
      </c>
      <c r="B3630" s="824" t="s">
        <v>13810</v>
      </c>
      <c r="C3630" s="820" t="b">
        <v>1</v>
      </c>
      <c r="D3630" s="820" t="b">
        <v>1</v>
      </c>
      <c r="E3630" s="820" t="b">
        <v>0</v>
      </c>
      <c r="F3630" s="820" t="b">
        <v>0</v>
      </c>
      <c r="G3630" s="820" t="b">
        <v>0</v>
      </c>
      <c r="H3630" s="820" t="b">
        <v>0</v>
      </c>
      <c r="I3630" s="820">
        <v>1</v>
      </c>
      <c r="J3630" s="820">
        <v>1</v>
      </c>
      <c r="K3630" s="820" t="s">
        <v>8454</v>
      </c>
      <c r="L3630" s="822" t="s">
        <v>20749</v>
      </c>
    </row>
    <row r="3631" spans="1:12" x14ac:dyDescent="0.25">
      <c r="A3631" s="822" t="s">
        <v>13949</v>
      </c>
      <c r="B3631" s="824" t="s">
        <v>13812</v>
      </c>
      <c r="C3631" s="820" t="b">
        <v>1</v>
      </c>
      <c r="D3631" s="820" t="b">
        <v>1</v>
      </c>
      <c r="E3631" s="820" t="b">
        <v>0</v>
      </c>
      <c r="F3631" s="820" t="b">
        <v>0</v>
      </c>
      <c r="G3631" s="820" t="b">
        <v>0</v>
      </c>
      <c r="H3631" s="820" t="b">
        <v>0</v>
      </c>
      <c r="I3631" s="820">
        <v>1</v>
      </c>
      <c r="J3631" s="820">
        <v>2</v>
      </c>
      <c r="K3631" s="820" t="s">
        <v>8454</v>
      </c>
      <c r="L3631" s="822" t="s">
        <v>20750</v>
      </c>
    </row>
    <row r="3632" spans="1:12" x14ac:dyDescent="0.25">
      <c r="A3632" s="822" t="s">
        <v>13950</v>
      </c>
      <c r="B3632" s="824" t="s">
        <v>13951</v>
      </c>
      <c r="C3632" s="820" t="b">
        <v>1</v>
      </c>
      <c r="D3632" s="820" t="b">
        <v>1</v>
      </c>
      <c r="E3632" s="820" t="b">
        <v>0</v>
      </c>
      <c r="F3632" s="820" t="b">
        <v>0</v>
      </c>
      <c r="G3632" s="820" t="b">
        <v>0</v>
      </c>
      <c r="H3632" s="820" t="b">
        <v>0</v>
      </c>
      <c r="I3632" s="820">
        <v>1</v>
      </c>
      <c r="J3632" s="820">
        <v>5</v>
      </c>
      <c r="K3632" s="820" t="s">
        <v>8454</v>
      </c>
      <c r="L3632" s="822" t="s">
        <v>20784</v>
      </c>
    </row>
    <row r="3633" spans="1:12" x14ac:dyDescent="0.25">
      <c r="A3633" s="822" t="s">
        <v>13952</v>
      </c>
      <c r="B3633" s="824" t="s">
        <v>13953</v>
      </c>
      <c r="C3633" s="820" t="b">
        <v>1</v>
      </c>
      <c r="D3633" s="820" t="b">
        <v>1</v>
      </c>
      <c r="E3633" s="820" t="b">
        <v>0</v>
      </c>
      <c r="F3633" s="820" t="b">
        <v>0</v>
      </c>
      <c r="G3633" s="820" t="b">
        <v>0</v>
      </c>
      <c r="H3633" s="820" t="b">
        <v>0</v>
      </c>
      <c r="I3633" s="820">
        <v>1</v>
      </c>
      <c r="J3633" s="820">
        <v>8</v>
      </c>
      <c r="K3633" s="820" t="s">
        <v>8454</v>
      </c>
      <c r="L3633" s="822" t="s">
        <v>20785</v>
      </c>
    </row>
    <row r="3634" spans="1:12" x14ac:dyDescent="0.25">
      <c r="A3634" s="822" t="s">
        <v>13954</v>
      </c>
      <c r="B3634" s="824" t="s">
        <v>13818</v>
      </c>
      <c r="C3634" s="820" t="b">
        <v>1</v>
      </c>
      <c r="D3634" s="820" t="b">
        <v>1</v>
      </c>
      <c r="E3634" s="820" t="b">
        <v>0</v>
      </c>
      <c r="F3634" s="820" t="b">
        <v>0</v>
      </c>
      <c r="G3634" s="820" t="b">
        <v>0</v>
      </c>
      <c r="H3634" s="820" t="b">
        <v>0</v>
      </c>
      <c r="I3634" s="820">
        <v>1</v>
      </c>
      <c r="J3634" s="820">
        <v>1</v>
      </c>
      <c r="K3634" s="820" t="s">
        <v>8454</v>
      </c>
      <c r="L3634" s="822" t="s">
        <v>20753</v>
      </c>
    </row>
    <row r="3635" spans="1:12" x14ac:dyDescent="0.25">
      <c r="A3635" s="822" t="s">
        <v>13955</v>
      </c>
      <c r="B3635" s="824" t="s">
        <v>13956</v>
      </c>
      <c r="C3635" s="820" t="b">
        <v>1</v>
      </c>
      <c r="D3635" s="820" t="b">
        <v>1</v>
      </c>
      <c r="E3635" s="820" t="b">
        <v>0</v>
      </c>
      <c r="F3635" s="820" t="b">
        <v>0</v>
      </c>
      <c r="G3635" s="820" t="b">
        <v>0</v>
      </c>
      <c r="H3635" s="820" t="b">
        <v>0</v>
      </c>
      <c r="I3635" s="820">
        <v>1</v>
      </c>
      <c r="J3635" s="820">
        <v>1</v>
      </c>
      <c r="K3635" s="820" t="s">
        <v>8454</v>
      </c>
      <c r="L3635" s="822" t="s">
        <v>20786</v>
      </c>
    </row>
    <row r="3636" spans="1:12" x14ac:dyDescent="0.25">
      <c r="A3636" s="822" t="s">
        <v>13957</v>
      </c>
      <c r="B3636" s="824" t="s">
        <v>13958</v>
      </c>
      <c r="C3636" s="820" t="b">
        <v>1</v>
      </c>
      <c r="D3636" s="820" t="b">
        <v>1</v>
      </c>
      <c r="E3636" s="820" t="b">
        <v>0</v>
      </c>
      <c r="F3636" s="820" t="b">
        <v>0</v>
      </c>
      <c r="G3636" s="820" t="b">
        <v>0</v>
      </c>
      <c r="H3636" s="820" t="b">
        <v>0</v>
      </c>
      <c r="I3636" s="820">
        <v>1</v>
      </c>
      <c r="J3636" s="820">
        <v>1</v>
      </c>
      <c r="K3636" s="820" t="s">
        <v>8454</v>
      </c>
      <c r="L3636" s="822" t="s">
        <v>20787</v>
      </c>
    </row>
    <row r="3637" spans="1:12" x14ac:dyDescent="0.25">
      <c r="A3637" s="822" t="s">
        <v>13959</v>
      </c>
      <c r="B3637" s="824" t="s">
        <v>13720</v>
      </c>
      <c r="C3637" s="820" t="b">
        <v>1</v>
      </c>
      <c r="D3637" s="820" t="b">
        <v>1</v>
      </c>
      <c r="E3637" s="820" t="b">
        <v>0</v>
      </c>
      <c r="F3637" s="820" t="b">
        <v>0</v>
      </c>
      <c r="G3637" s="820" t="b">
        <v>0</v>
      </c>
      <c r="H3637" s="820" t="b">
        <v>0</v>
      </c>
      <c r="I3637" s="820">
        <v>1</v>
      </c>
      <c r="J3637" s="820">
        <v>2</v>
      </c>
      <c r="K3637" s="820" t="s">
        <v>8454</v>
      </c>
      <c r="L3637" s="822" t="s">
        <v>20704</v>
      </c>
    </row>
    <row r="3638" spans="1:12" x14ac:dyDescent="0.25">
      <c r="A3638" s="822" t="s">
        <v>13960</v>
      </c>
      <c r="B3638" s="824" t="s">
        <v>13722</v>
      </c>
      <c r="C3638" s="820" t="b">
        <v>1</v>
      </c>
      <c r="D3638" s="820" t="b">
        <v>1</v>
      </c>
      <c r="E3638" s="820" t="b">
        <v>0</v>
      </c>
      <c r="F3638" s="820" t="b">
        <v>0</v>
      </c>
      <c r="G3638" s="820" t="b">
        <v>0</v>
      </c>
      <c r="H3638" s="820" t="b">
        <v>0</v>
      </c>
      <c r="I3638" s="820">
        <v>1</v>
      </c>
      <c r="J3638" s="820">
        <v>91</v>
      </c>
      <c r="K3638" s="820" t="s">
        <v>8454</v>
      </c>
      <c r="L3638" s="822" t="s">
        <v>20705</v>
      </c>
    </row>
    <row r="3639" spans="1:12" x14ac:dyDescent="0.25">
      <c r="A3639" s="822" t="s">
        <v>13961</v>
      </c>
      <c r="B3639" s="824" t="s">
        <v>13724</v>
      </c>
      <c r="C3639" s="820" t="b">
        <v>1</v>
      </c>
      <c r="D3639" s="820" t="b">
        <v>1</v>
      </c>
      <c r="E3639" s="820" t="b">
        <v>0</v>
      </c>
      <c r="F3639" s="820" t="b">
        <v>0</v>
      </c>
      <c r="G3639" s="820" t="b">
        <v>0</v>
      </c>
      <c r="H3639" s="820" t="b">
        <v>0</v>
      </c>
      <c r="I3639" s="820">
        <v>1</v>
      </c>
      <c r="J3639" s="820">
        <v>13</v>
      </c>
      <c r="K3639" s="820" t="s">
        <v>8454</v>
      </c>
      <c r="L3639" s="822" t="s">
        <v>20706</v>
      </c>
    </row>
    <row r="3640" spans="1:12" x14ac:dyDescent="0.25">
      <c r="A3640" s="822" t="s">
        <v>13962</v>
      </c>
      <c r="B3640" s="824" t="s">
        <v>13726</v>
      </c>
      <c r="C3640" s="820" t="b">
        <v>1</v>
      </c>
      <c r="D3640" s="820" t="b">
        <v>1</v>
      </c>
      <c r="E3640" s="820" t="b">
        <v>0</v>
      </c>
      <c r="F3640" s="820" t="b">
        <v>0</v>
      </c>
      <c r="G3640" s="820" t="b">
        <v>0</v>
      </c>
      <c r="H3640" s="820" t="b">
        <v>0</v>
      </c>
      <c r="I3640" s="820">
        <v>1</v>
      </c>
      <c r="J3640" s="820">
        <v>13</v>
      </c>
      <c r="K3640" s="820" t="s">
        <v>8454</v>
      </c>
      <c r="L3640" s="822" t="s">
        <v>20707</v>
      </c>
    </row>
    <row r="3641" spans="1:12" x14ac:dyDescent="0.25">
      <c r="A3641" s="822" t="s">
        <v>13963</v>
      </c>
      <c r="B3641" s="824" t="s">
        <v>13728</v>
      </c>
      <c r="C3641" s="820" t="b">
        <v>1</v>
      </c>
      <c r="D3641" s="820" t="b">
        <v>1</v>
      </c>
      <c r="E3641" s="820" t="b">
        <v>0</v>
      </c>
      <c r="F3641" s="820" t="b">
        <v>0</v>
      </c>
      <c r="G3641" s="820" t="b">
        <v>0</v>
      </c>
      <c r="H3641" s="820" t="b">
        <v>0</v>
      </c>
      <c r="I3641" s="820">
        <v>1</v>
      </c>
      <c r="J3641" s="820">
        <v>14</v>
      </c>
      <c r="K3641" s="820" t="s">
        <v>8454</v>
      </c>
      <c r="L3641" s="822" t="s">
        <v>20708</v>
      </c>
    </row>
    <row r="3642" spans="1:12" x14ac:dyDescent="0.25">
      <c r="A3642" s="822" t="s">
        <v>13964</v>
      </c>
      <c r="B3642" s="824" t="s">
        <v>13730</v>
      </c>
      <c r="C3642" s="820" t="b">
        <v>1</v>
      </c>
      <c r="D3642" s="820" t="b">
        <v>1</v>
      </c>
      <c r="E3642" s="820" t="b">
        <v>0</v>
      </c>
      <c r="F3642" s="820" t="b">
        <v>0</v>
      </c>
      <c r="G3642" s="820" t="b">
        <v>0</v>
      </c>
      <c r="H3642" s="820" t="b">
        <v>0</v>
      </c>
      <c r="I3642" s="820">
        <v>1</v>
      </c>
      <c r="J3642" s="820">
        <v>7</v>
      </c>
      <c r="K3642" s="820" t="s">
        <v>8454</v>
      </c>
      <c r="L3642" s="822" t="s">
        <v>20709</v>
      </c>
    </row>
    <row r="3643" spans="1:12" x14ac:dyDescent="0.25">
      <c r="A3643" s="822" t="s">
        <v>13965</v>
      </c>
      <c r="B3643" s="824" t="s">
        <v>13732</v>
      </c>
      <c r="C3643" s="820" t="b">
        <v>1</v>
      </c>
      <c r="D3643" s="820" t="b">
        <v>1</v>
      </c>
      <c r="E3643" s="820" t="b">
        <v>0</v>
      </c>
      <c r="F3643" s="820" t="b">
        <v>0</v>
      </c>
      <c r="G3643" s="820" t="b">
        <v>0</v>
      </c>
      <c r="H3643" s="820" t="b">
        <v>0</v>
      </c>
      <c r="I3643" s="820">
        <v>1</v>
      </c>
      <c r="J3643" s="820">
        <v>42</v>
      </c>
      <c r="K3643" s="820" t="s">
        <v>8454</v>
      </c>
      <c r="L3643" s="822" t="s">
        <v>20710</v>
      </c>
    </row>
    <row r="3644" spans="1:12" x14ac:dyDescent="0.25">
      <c r="A3644" s="822" t="s">
        <v>13966</v>
      </c>
      <c r="B3644" s="824" t="s">
        <v>13734</v>
      </c>
      <c r="C3644" s="820" t="b">
        <v>1</v>
      </c>
      <c r="D3644" s="820" t="b">
        <v>1</v>
      </c>
      <c r="E3644" s="820" t="b">
        <v>0</v>
      </c>
      <c r="F3644" s="820" t="b">
        <v>0</v>
      </c>
      <c r="G3644" s="820" t="b">
        <v>0</v>
      </c>
      <c r="H3644" s="820" t="b">
        <v>0</v>
      </c>
      <c r="I3644" s="820">
        <v>1</v>
      </c>
      <c r="J3644" s="820">
        <v>13</v>
      </c>
      <c r="K3644" s="820" t="s">
        <v>8454</v>
      </c>
      <c r="L3644" s="822" t="s">
        <v>20711</v>
      </c>
    </row>
    <row r="3645" spans="1:12" x14ac:dyDescent="0.25">
      <c r="A3645" s="822" t="s">
        <v>13967</v>
      </c>
      <c r="B3645" s="824" t="s">
        <v>13968</v>
      </c>
      <c r="C3645" s="820" t="b">
        <v>1</v>
      </c>
      <c r="D3645" s="820" t="b">
        <v>1</v>
      </c>
      <c r="E3645" s="820" t="b">
        <v>0</v>
      </c>
      <c r="F3645" s="820" t="b">
        <v>0</v>
      </c>
      <c r="G3645" s="820" t="b">
        <v>0</v>
      </c>
      <c r="H3645" s="820" t="b">
        <v>0</v>
      </c>
      <c r="I3645" s="820">
        <v>1</v>
      </c>
      <c r="J3645" s="820">
        <v>7</v>
      </c>
      <c r="K3645" s="820" t="s">
        <v>8454</v>
      </c>
      <c r="L3645" s="822" t="s">
        <v>20788</v>
      </c>
    </row>
    <row r="3646" spans="1:12" x14ac:dyDescent="0.25">
      <c r="A3646" s="822" t="s">
        <v>13969</v>
      </c>
      <c r="B3646" s="824" t="s">
        <v>13970</v>
      </c>
      <c r="C3646" s="820" t="b">
        <v>1</v>
      </c>
      <c r="D3646" s="820" t="b">
        <v>1</v>
      </c>
      <c r="E3646" s="820" t="b">
        <v>0</v>
      </c>
      <c r="F3646" s="820" t="b">
        <v>0</v>
      </c>
      <c r="G3646" s="820" t="b">
        <v>0</v>
      </c>
      <c r="H3646" s="820" t="b">
        <v>0</v>
      </c>
      <c r="I3646" s="820">
        <v>1</v>
      </c>
      <c r="J3646" s="820">
        <v>8</v>
      </c>
      <c r="K3646" s="820" t="s">
        <v>8454</v>
      </c>
      <c r="L3646" s="822" t="s">
        <v>20789</v>
      </c>
    </row>
    <row r="3647" spans="1:12" x14ac:dyDescent="0.25">
      <c r="A3647" s="822" t="s">
        <v>13971</v>
      </c>
      <c r="B3647" s="824" t="s">
        <v>13972</v>
      </c>
      <c r="C3647" s="820" t="b">
        <v>1</v>
      </c>
      <c r="D3647" s="820" t="b">
        <v>1</v>
      </c>
      <c r="E3647" s="820" t="b">
        <v>0</v>
      </c>
      <c r="F3647" s="820" t="b">
        <v>0</v>
      </c>
      <c r="G3647" s="820" t="b">
        <v>0</v>
      </c>
      <c r="H3647" s="820" t="b">
        <v>0</v>
      </c>
      <c r="I3647" s="820">
        <v>1</v>
      </c>
      <c r="J3647" s="820">
        <v>1</v>
      </c>
      <c r="K3647" s="820" t="s">
        <v>8454</v>
      </c>
      <c r="L3647" s="822" t="s">
        <v>20790</v>
      </c>
    </row>
    <row r="3648" spans="1:12" x14ac:dyDescent="0.25">
      <c r="A3648" s="822" t="s">
        <v>13973</v>
      </c>
      <c r="B3648" s="824" t="s">
        <v>13742</v>
      </c>
      <c r="C3648" s="820" t="b">
        <v>1</v>
      </c>
      <c r="D3648" s="820" t="b">
        <v>1</v>
      </c>
      <c r="E3648" s="820" t="b">
        <v>0</v>
      </c>
      <c r="F3648" s="820" t="b">
        <v>0</v>
      </c>
      <c r="G3648" s="820" t="b">
        <v>0</v>
      </c>
      <c r="H3648" s="820" t="b">
        <v>0</v>
      </c>
      <c r="I3648" s="820">
        <v>1</v>
      </c>
      <c r="J3648" s="820">
        <v>2</v>
      </c>
      <c r="K3648" s="820" t="s">
        <v>8454</v>
      </c>
      <c r="L3648" s="822" t="s">
        <v>20715</v>
      </c>
    </row>
    <row r="3649" spans="1:12" x14ac:dyDescent="0.25">
      <c r="A3649" s="822" t="s">
        <v>13974</v>
      </c>
      <c r="B3649" s="824" t="s">
        <v>13744</v>
      </c>
      <c r="C3649" s="820" t="b">
        <v>1</v>
      </c>
      <c r="D3649" s="820" t="b">
        <v>1</v>
      </c>
      <c r="E3649" s="820" t="b">
        <v>0</v>
      </c>
      <c r="F3649" s="820" t="b">
        <v>0</v>
      </c>
      <c r="G3649" s="820" t="b">
        <v>0</v>
      </c>
      <c r="H3649" s="820" t="b">
        <v>0</v>
      </c>
      <c r="I3649" s="820">
        <v>1</v>
      </c>
      <c r="J3649" s="820">
        <v>2</v>
      </c>
      <c r="K3649" s="820" t="s">
        <v>8454</v>
      </c>
      <c r="L3649" s="822" t="s">
        <v>20716</v>
      </c>
    </row>
    <row r="3650" spans="1:12" x14ac:dyDescent="0.25">
      <c r="A3650" s="822" t="s">
        <v>13975</v>
      </c>
      <c r="B3650" s="824" t="s">
        <v>13746</v>
      </c>
      <c r="C3650" s="820" t="b">
        <v>1</v>
      </c>
      <c r="D3650" s="820" t="b">
        <v>1</v>
      </c>
      <c r="E3650" s="820" t="b">
        <v>0</v>
      </c>
      <c r="F3650" s="820" t="b">
        <v>0</v>
      </c>
      <c r="G3650" s="820" t="b">
        <v>0</v>
      </c>
      <c r="H3650" s="820" t="b">
        <v>0</v>
      </c>
      <c r="I3650" s="820">
        <v>1</v>
      </c>
      <c r="J3650" s="820">
        <v>2</v>
      </c>
      <c r="K3650" s="820" t="s">
        <v>8454</v>
      </c>
      <c r="L3650" s="822" t="s">
        <v>20717</v>
      </c>
    </row>
    <row r="3651" spans="1:12" x14ac:dyDescent="0.25">
      <c r="A3651" s="822" t="s">
        <v>13976</v>
      </c>
      <c r="B3651" s="824" t="s">
        <v>13748</v>
      </c>
      <c r="C3651" s="820" t="b">
        <v>1</v>
      </c>
      <c r="D3651" s="820" t="b">
        <v>1</v>
      </c>
      <c r="E3651" s="820" t="b">
        <v>0</v>
      </c>
      <c r="F3651" s="820" t="b">
        <v>0</v>
      </c>
      <c r="G3651" s="820" t="b">
        <v>0</v>
      </c>
      <c r="H3651" s="820" t="b">
        <v>0</v>
      </c>
      <c r="I3651" s="820">
        <v>1</v>
      </c>
      <c r="J3651" s="820">
        <v>1</v>
      </c>
      <c r="K3651" s="820" t="s">
        <v>8454</v>
      </c>
      <c r="L3651" s="822" t="s">
        <v>20718</v>
      </c>
    </row>
    <row r="3652" spans="1:12" x14ac:dyDescent="0.25">
      <c r="A3652" s="822" t="s">
        <v>13977</v>
      </c>
      <c r="B3652" s="824" t="s">
        <v>13750</v>
      </c>
      <c r="C3652" s="820" t="b">
        <v>1</v>
      </c>
      <c r="D3652" s="820" t="b">
        <v>1</v>
      </c>
      <c r="E3652" s="820" t="b">
        <v>0</v>
      </c>
      <c r="F3652" s="820" t="b">
        <v>0</v>
      </c>
      <c r="G3652" s="820" t="b">
        <v>0</v>
      </c>
      <c r="H3652" s="820" t="b">
        <v>0</v>
      </c>
      <c r="I3652" s="820">
        <v>1</v>
      </c>
      <c r="J3652" s="820">
        <v>1</v>
      </c>
      <c r="K3652" s="820" t="s">
        <v>8454</v>
      </c>
      <c r="L3652" s="822" t="s">
        <v>20719</v>
      </c>
    </row>
    <row r="3653" spans="1:12" x14ac:dyDescent="0.25">
      <c r="A3653" s="822" t="s">
        <v>13978</v>
      </c>
      <c r="B3653" s="824" t="s">
        <v>13752</v>
      </c>
      <c r="C3653" s="820" t="b">
        <v>1</v>
      </c>
      <c r="D3653" s="820" t="b">
        <v>1</v>
      </c>
      <c r="E3653" s="820" t="b">
        <v>0</v>
      </c>
      <c r="F3653" s="820" t="b">
        <v>0</v>
      </c>
      <c r="G3653" s="820" t="b">
        <v>0</v>
      </c>
      <c r="H3653" s="820" t="b">
        <v>0</v>
      </c>
      <c r="I3653" s="820">
        <v>1</v>
      </c>
      <c r="J3653" s="820">
        <v>1</v>
      </c>
      <c r="K3653" s="820" t="s">
        <v>8454</v>
      </c>
      <c r="L3653" s="822" t="s">
        <v>20720</v>
      </c>
    </row>
    <row r="3654" spans="1:12" x14ac:dyDescent="0.25">
      <c r="A3654" s="822" t="s">
        <v>13979</v>
      </c>
      <c r="B3654" s="824" t="s">
        <v>13754</v>
      </c>
      <c r="C3654" s="820" t="b">
        <v>1</v>
      </c>
      <c r="D3654" s="820" t="b">
        <v>1</v>
      </c>
      <c r="E3654" s="820" t="b">
        <v>0</v>
      </c>
      <c r="F3654" s="820" t="b">
        <v>0</v>
      </c>
      <c r="G3654" s="820" t="b">
        <v>0</v>
      </c>
      <c r="H3654" s="820" t="b">
        <v>0</v>
      </c>
      <c r="I3654" s="820">
        <v>1</v>
      </c>
      <c r="J3654" s="820">
        <v>12</v>
      </c>
      <c r="K3654" s="820" t="s">
        <v>8454</v>
      </c>
      <c r="L3654" s="822" t="s">
        <v>20721</v>
      </c>
    </row>
    <row r="3655" spans="1:12" x14ac:dyDescent="0.25">
      <c r="A3655" s="822" t="s">
        <v>13980</v>
      </c>
      <c r="B3655" s="824" t="s">
        <v>13981</v>
      </c>
      <c r="C3655" s="820" t="b">
        <v>1</v>
      </c>
      <c r="D3655" s="820" t="b">
        <v>1</v>
      </c>
      <c r="E3655" s="820" t="b">
        <v>0</v>
      </c>
      <c r="F3655" s="820" t="b">
        <v>0</v>
      </c>
      <c r="G3655" s="820" t="b">
        <v>0</v>
      </c>
      <c r="H3655" s="820" t="b">
        <v>0</v>
      </c>
      <c r="I3655" s="820">
        <v>1</v>
      </c>
      <c r="J3655" s="820">
        <v>6</v>
      </c>
      <c r="K3655" s="820" t="s">
        <v>8454</v>
      </c>
      <c r="L3655" s="822" t="s">
        <v>20791</v>
      </c>
    </row>
    <row r="3656" spans="1:12" x14ac:dyDescent="0.25">
      <c r="A3656" s="822" t="s">
        <v>13982</v>
      </c>
      <c r="B3656" s="824" t="s">
        <v>13983</v>
      </c>
      <c r="C3656" s="820" t="b">
        <v>1</v>
      </c>
      <c r="D3656" s="820" t="b">
        <v>1</v>
      </c>
      <c r="E3656" s="820" t="b">
        <v>0</v>
      </c>
      <c r="F3656" s="820" t="b">
        <v>0</v>
      </c>
      <c r="G3656" s="820" t="b">
        <v>0</v>
      </c>
      <c r="H3656" s="820" t="b">
        <v>0</v>
      </c>
      <c r="I3656" s="820">
        <v>1</v>
      </c>
      <c r="J3656" s="820">
        <v>8</v>
      </c>
      <c r="K3656" s="820" t="s">
        <v>8454</v>
      </c>
      <c r="L3656" s="822" t="s">
        <v>20792</v>
      </c>
    </row>
    <row r="3657" spans="1:12" x14ac:dyDescent="0.25">
      <c r="A3657" s="822" t="s">
        <v>13984</v>
      </c>
      <c r="B3657" s="824" t="s">
        <v>13985</v>
      </c>
      <c r="C3657" s="820" t="b">
        <v>1</v>
      </c>
      <c r="D3657" s="820" t="b">
        <v>1</v>
      </c>
      <c r="E3657" s="820" t="b">
        <v>0</v>
      </c>
      <c r="F3657" s="820" t="b">
        <v>0</v>
      </c>
      <c r="G3657" s="820" t="b">
        <v>0</v>
      </c>
      <c r="H3657" s="820" t="b">
        <v>0</v>
      </c>
      <c r="I3657" s="820">
        <v>1</v>
      </c>
      <c r="J3657" s="820">
        <v>1</v>
      </c>
      <c r="K3657" s="820" t="s">
        <v>8454</v>
      </c>
      <c r="L3657" s="822" t="s">
        <v>20793</v>
      </c>
    </row>
    <row r="3658" spans="1:12" x14ac:dyDescent="0.25">
      <c r="A3658" s="822" t="s">
        <v>13986</v>
      </c>
      <c r="B3658" s="824" t="s">
        <v>13762</v>
      </c>
      <c r="C3658" s="820" t="b">
        <v>1</v>
      </c>
      <c r="D3658" s="820" t="b">
        <v>1</v>
      </c>
      <c r="E3658" s="820" t="b">
        <v>0</v>
      </c>
      <c r="F3658" s="820" t="b">
        <v>0</v>
      </c>
      <c r="G3658" s="820" t="b">
        <v>0</v>
      </c>
      <c r="H3658" s="820" t="b">
        <v>0</v>
      </c>
      <c r="I3658" s="820">
        <v>1</v>
      </c>
      <c r="J3658" s="820">
        <v>5</v>
      </c>
      <c r="K3658" s="820" t="s">
        <v>8454</v>
      </c>
      <c r="L3658" s="822" t="s">
        <v>20725</v>
      </c>
    </row>
    <row r="3659" spans="1:12" x14ac:dyDescent="0.25">
      <c r="A3659" s="822" t="s">
        <v>13987</v>
      </c>
      <c r="B3659" s="824" t="s">
        <v>13764</v>
      </c>
      <c r="C3659" s="820" t="b">
        <v>1</v>
      </c>
      <c r="D3659" s="820" t="b">
        <v>1</v>
      </c>
      <c r="E3659" s="820" t="b">
        <v>0</v>
      </c>
      <c r="F3659" s="820" t="b">
        <v>0</v>
      </c>
      <c r="G3659" s="820" t="b">
        <v>0</v>
      </c>
      <c r="H3659" s="820" t="b">
        <v>0</v>
      </c>
      <c r="I3659" s="820">
        <v>1</v>
      </c>
      <c r="J3659" s="820">
        <v>1</v>
      </c>
      <c r="K3659" s="820" t="s">
        <v>8454</v>
      </c>
      <c r="L3659" s="822" t="s">
        <v>20726</v>
      </c>
    </row>
    <row r="3660" spans="1:12" x14ac:dyDescent="0.25">
      <c r="A3660" s="822" t="s">
        <v>13988</v>
      </c>
      <c r="B3660" s="824" t="s">
        <v>13766</v>
      </c>
      <c r="C3660" s="820" t="b">
        <v>1</v>
      </c>
      <c r="D3660" s="820" t="b">
        <v>1</v>
      </c>
      <c r="E3660" s="820" t="b">
        <v>0</v>
      </c>
      <c r="F3660" s="820" t="b">
        <v>0</v>
      </c>
      <c r="G3660" s="820" t="b">
        <v>0</v>
      </c>
      <c r="H3660" s="820" t="b">
        <v>0</v>
      </c>
      <c r="I3660" s="820">
        <v>1</v>
      </c>
      <c r="J3660" s="820">
        <v>1</v>
      </c>
      <c r="K3660" s="820" t="s">
        <v>8454</v>
      </c>
      <c r="L3660" s="822" t="s">
        <v>20727</v>
      </c>
    </row>
    <row r="3661" spans="1:12" x14ac:dyDescent="0.25">
      <c r="A3661" s="822" t="s">
        <v>13989</v>
      </c>
      <c r="B3661" s="824" t="s">
        <v>13768</v>
      </c>
      <c r="C3661" s="820" t="b">
        <v>1</v>
      </c>
      <c r="D3661" s="820" t="b">
        <v>1</v>
      </c>
      <c r="E3661" s="820" t="b">
        <v>0</v>
      </c>
      <c r="F3661" s="820" t="b">
        <v>0</v>
      </c>
      <c r="G3661" s="820" t="b">
        <v>0</v>
      </c>
      <c r="H3661" s="820" t="b">
        <v>0</v>
      </c>
      <c r="I3661" s="820">
        <v>1</v>
      </c>
      <c r="J3661" s="820">
        <v>10</v>
      </c>
      <c r="K3661" s="820" t="s">
        <v>8454</v>
      </c>
      <c r="L3661" s="822" t="s">
        <v>20728</v>
      </c>
    </row>
    <row r="3662" spans="1:12" x14ac:dyDescent="0.25">
      <c r="A3662" s="822" t="s">
        <v>13990</v>
      </c>
      <c r="B3662" s="824" t="s">
        <v>13770</v>
      </c>
      <c r="C3662" s="820" t="b">
        <v>1</v>
      </c>
      <c r="D3662" s="820" t="b">
        <v>1</v>
      </c>
      <c r="E3662" s="820" t="b">
        <v>0</v>
      </c>
      <c r="F3662" s="820" t="b">
        <v>0</v>
      </c>
      <c r="G3662" s="820" t="b">
        <v>0</v>
      </c>
      <c r="H3662" s="820" t="b">
        <v>0</v>
      </c>
      <c r="I3662" s="820">
        <v>1</v>
      </c>
      <c r="J3662" s="820">
        <v>5</v>
      </c>
      <c r="K3662" s="820" t="s">
        <v>8454</v>
      </c>
      <c r="L3662" s="822" t="s">
        <v>20729</v>
      </c>
    </row>
    <row r="3663" spans="1:12" x14ac:dyDescent="0.25">
      <c r="A3663" s="822" t="s">
        <v>13991</v>
      </c>
      <c r="B3663" s="824" t="s">
        <v>13772</v>
      </c>
      <c r="C3663" s="820" t="b">
        <v>1</v>
      </c>
      <c r="D3663" s="820" t="b">
        <v>1</v>
      </c>
      <c r="E3663" s="820" t="b">
        <v>0</v>
      </c>
      <c r="F3663" s="820" t="b">
        <v>0</v>
      </c>
      <c r="G3663" s="820" t="b">
        <v>0</v>
      </c>
      <c r="H3663" s="820" t="b">
        <v>0</v>
      </c>
      <c r="I3663" s="820">
        <v>1</v>
      </c>
      <c r="J3663" s="820">
        <v>35</v>
      </c>
      <c r="K3663" s="820" t="s">
        <v>8454</v>
      </c>
      <c r="L3663" s="822" t="s">
        <v>20730</v>
      </c>
    </row>
    <row r="3664" spans="1:12" x14ac:dyDescent="0.25">
      <c r="A3664" s="822" t="s">
        <v>13992</v>
      </c>
      <c r="B3664" s="824" t="s">
        <v>13774</v>
      </c>
      <c r="C3664" s="820" t="b">
        <v>1</v>
      </c>
      <c r="D3664" s="820" t="b">
        <v>1</v>
      </c>
      <c r="E3664" s="820" t="b">
        <v>0</v>
      </c>
      <c r="F3664" s="820" t="b">
        <v>0</v>
      </c>
      <c r="G3664" s="820" t="b">
        <v>0</v>
      </c>
      <c r="H3664" s="820" t="b">
        <v>0</v>
      </c>
      <c r="I3664" s="820">
        <v>1</v>
      </c>
      <c r="J3664" s="820">
        <v>1</v>
      </c>
      <c r="K3664" s="820" t="s">
        <v>8454</v>
      </c>
      <c r="L3664" s="822" t="s">
        <v>20731</v>
      </c>
    </row>
    <row r="3665" spans="1:12" x14ac:dyDescent="0.25">
      <c r="A3665" s="822" t="s">
        <v>13993</v>
      </c>
      <c r="B3665" s="824" t="s">
        <v>13994</v>
      </c>
      <c r="C3665" s="820" t="b">
        <v>1</v>
      </c>
      <c r="D3665" s="820" t="b">
        <v>1</v>
      </c>
      <c r="E3665" s="820" t="b">
        <v>0</v>
      </c>
      <c r="F3665" s="820" t="b">
        <v>0</v>
      </c>
      <c r="G3665" s="820" t="b">
        <v>0</v>
      </c>
      <c r="H3665" s="820" t="b">
        <v>0</v>
      </c>
      <c r="I3665" s="820">
        <v>1</v>
      </c>
      <c r="J3665" s="820">
        <v>7</v>
      </c>
      <c r="K3665" s="820" t="s">
        <v>8454</v>
      </c>
      <c r="L3665" s="822" t="s">
        <v>20794</v>
      </c>
    </row>
    <row r="3666" spans="1:12" x14ac:dyDescent="0.25">
      <c r="A3666" s="822" t="s">
        <v>13995</v>
      </c>
      <c r="B3666" s="824" t="s">
        <v>13996</v>
      </c>
      <c r="C3666" s="820" t="b">
        <v>1</v>
      </c>
      <c r="D3666" s="820" t="b">
        <v>1</v>
      </c>
      <c r="E3666" s="820" t="b">
        <v>0</v>
      </c>
      <c r="F3666" s="820" t="b">
        <v>0</v>
      </c>
      <c r="G3666" s="820" t="b">
        <v>0</v>
      </c>
      <c r="H3666" s="820" t="b">
        <v>0</v>
      </c>
      <c r="I3666" s="820">
        <v>1</v>
      </c>
      <c r="J3666" s="820">
        <v>8</v>
      </c>
      <c r="K3666" s="820" t="s">
        <v>8454</v>
      </c>
      <c r="L3666" s="822" t="s">
        <v>20795</v>
      </c>
    </row>
    <row r="3667" spans="1:12" x14ac:dyDescent="0.25">
      <c r="A3667" s="822" t="s">
        <v>13997</v>
      </c>
      <c r="B3667" s="824" t="s">
        <v>13998</v>
      </c>
      <c r="C3667" s="820" t="b">
        <v>1</v>
      </c>
      <c r="D3667" s="820" t="b">
        <v>1</v>
      </c>
      <c r="E3667" s="820" t="b">
        <v>0</v>
      </c>
      <c r="F3667" s="820" t="b">
        <v>0</v>
      </c>
      <c r="G3667" s="820" t="b">
        <v>0</v>
      </c>
      <c r="H3667" s="820" t="b">
        <v>0</v>
      </c>
      <c r="I3667" s="820">
        <v>1</v>
      </c>
      <c r="J3667" s="820">
        <v>1</v>
      </c>
      <c r="K3667" s="820" t="s">
        <v>8454</v>
      </c>
      <c r="L3667" s="822" t="s">
        <v>20796</v>
      </c>
    </row>
    <row r="3668" spans="1:12" x14ac:dyDescent="0.25">
      <c r="A3668" s="822" t="s">
        <v>13999</v>
      </c>
      <c r="B3668" s="824" t="s">
        <v>13782</v>
      </c>
      <c r="C3668" s="820" t="b">
        <v>1</v>
      </c>
      <c r="D3668" s="820" t="b">
        <v>1</v>
      </c>
      <c r="E3668" s="820" t="b">
        <v>0</v>
      </c>
      <c r="F3668" s="820" t="b">
        <v>0</v>
      </c>
      <c r="G3668" s="820" t="b">
        <v>0</v>
      </c>
      <c r="H3668" s="820" t="b">
        <v>0</v>
      </c>
      <c r="I3668" s="820">
        <v>1</v>
      </c>
      <c r="J3668" s="820">
        <v>3</v>
      </c>
      <c r="K3668" s="820" t="s">
        <v>8454</v>
      </c>
      <c r="L3668" s="822" t="s">
        <v>20735</v>
      </c>
    </row>
    <row r="3669" spans="1:12" x14ac:dyDescent="0.25">
      <c r="A3669" s="822" t="s">
        <v>14000</v>
      </c>
      <c r="B3669" s="824" t="s">
        <v>13784</v>
      </c>
      <c r="C3669" s="820" t="b">
        <v>1</v>
      </c>
      <c r="D3669" s="820" t="b">
        <v>1</v>
      </c>
      <c r="E3669" s="820" t="b">
        <v>0</v>
      </c>
      <c r="F3669" s="820" t="b">
        <v>0</v>
      </c>
      <c r="G3669" s="820" t="b">
        <v>0</v>
      </c>
      <c r="H3669" s="820" t="b">
        <v>0</v>
      </c>
      <c r="I3669" s="820">
        <v>1</v>
      </c>
      <c r="J3669" s="820">
        <v>3</v>
      </c>
      <c r="K3669" s="820" t="s">
        <v>8454</v>
      </c>
      <c r="L3669" s="822" t="s">
        <v>20736</v>
      </c>
    </row>
    <row r="3670" spans="1:12" x14ac:dyDescent="0.25">
      <c r="A3670" s="822" t="s">
        <v>14001</v>
      </c>
      <c r="B3670" s="824" t="s">
        <v>13786</v>
      </c>
      <c r="C3670" s="820" t="b">
        <v>1</v>
      </c>
      <c r="D3670" s="820" t="b">
        <v>1</v>
      </c>
      <c r="E3670" s="820" t="b">
        <v>0</v>
      </c>
      <c r="F3670" s="820" t="b">
        <v>0</v>
      </c>
      <c r="G3670" s="820" t="b">
        <v>0</v>
      </c>
      <c r="H3670" s="820" t="b">
        <v>0</v>
      </c>
      <c r="I3670" s="820">
        <v>1</v>
      </c>
      <c r="J3670" s="820">
        <v>3</v>
      </c>
      <c r="K3670" s="820" t="s">
        <v>8454</v>
      </c>
      <c r="L3670" s="822" t="s">
        <v>20737</v>
      </c>
    </row>
    <row r="3671" spans="1:12" x14ac:dyDescent="0.25">
      <c r="A3671" s="822" t="s">
        <v>14002</v>
      </c>
      <c r="B3671" s="824" t="s">
        <v>13788</v>
      </c>
      <c r="C3671" s="820" t="b">
        <v>1</v>
      </c>
      <c r="D3671" s="820" t="b">
        <v>1</v>
      </c>
      <c r="E3671" s="820" t="b">
        <v>0</v>
      </c>
      <c r="F3671" s="820" t="b">
        <v>0</v>
      </c>
      <c r="G3671" s="820" t="b">
        <v>0</v>
      </c>
      <c r="H3671" s="820" t="b">
        <v>0</v>
      </c>
      <c r="I3671" s="820">
        <v>1</v>
      </c>
      <c r="J3671" s="820">
        <v>1</v>
      </c>
      <c r="K3671" s="820" t="s">
        <v>8454</v>
      </c>
      <c r="L3671" s="822" t="s">
        <v>20738</v>
      </c>
    </row>
    <row r="3672" spans="1:12" x14ac:dyDescent="0.25">
      <c r="A3672" s="822" t="s">
        <v>14003</v>
      </c>
      <c r="B3672" s="824" t="s">
        <v>13790</v>
      </c>
      <c r="C3672" s="820" t="b">
        <v>1</v>
      </c>
      <c r="D3672" s="820" t="b">
        <v>1</v>
      </c>
      <c r="E3672" s="820" t="b">
        <v>0</v>
      </c>
      <c r="F3672" s="820" t="b">
        <v>0</v>
      </c>
      <c r="G3672" s="820" t="b">
        <v>0</v>
      </c>
      <c r="H3672" s="820" t="b">
        <v>0</v>
      </c>
      <c r="I3672" s="820">
        <v>1</v>
      </c>
      <c r="J3672" s="820">
        <v>1</v>
      </c>
      <c r="K3672" s="820" t="s">
        <v>8454</v>
      </c>
      <c r="L3672" s="822" t="s">
        <v>20739</v>
      </c>
    </row>
    <row r="3673" spans="1:12" x14ac:dyDescent="0.25">
      <c r="A3673" s="822" t="s">
        <v>14004</v>
      </c>
      <c r="B3673" s="824" t="s">
        <v>13792</v>
      </c>
      <c r="C3673" s="820" t="b">
        <v>1</v>
      </c>
      <c r="D3673" s="820" t="b">
        <v>1</v>
      </c>
      <c r="E3673" s="820" t="b">
        <v>0</v>
      </c>
      <c r="F3673" s="820" t="b">
        <v>0</v>
      </c>
      <c r="G3673" s="820" t="b">
        <v>0</v>
      </c>
      <c r="H3673" s="820" t="b">
        <v>0</v>
      </c>
      <c r="I3673" s="820">
        <v>1</v>
      </c>
      <c r="J3673" s="820">
        <v>1</v>
      </c>
      <c r="K3673" s="820" t="s">
        <v>8454</v>
      </c>
      <c r="L3673" s="822" t="s">
        <v>20740</v>
      </c>
    </row>
    <row r="3674" spans="1:12" x14ac:dyDescent="0.25">
      <c r="A3674" s="822" t="s">
        <v>14005</v>
      </c>
      <c r="B3674" s="824" t="s">
        <v>13794</v>
      </c>
      <c r="C3674" s="820" t="b">
        <v>1</v>
      </c>
      <c r="D3674" s="820" t="b">
        <v>1</v>
      </c>
      <c r="E3674" s="820" t="b">
        <v>0</v>
      </c>
      <c r="F3674" s="820" t="b">
        <v>0</v>
      </c>
      <c r="G3674" s="820" t="b">
        <v>0</v>
      </c>
      <c r="H3674" s="820" t="b">
        <v>0</v>
      </c>
      <c r="I3674" s="820">
        <v>1</v>
      </c>
      <c r="J3674" s="820">
        <v>18</v>
      </c>
      <c r="K3674" s="820" t="s">
        <v>8454</v>
      </c>
      <c r="L3674" s="822" t="s">
        <v>20741</v>
      </c>
    </row>
    <row r="3675" spans="1:12" x14ac:dyDescent="0.25">
      <c r="A3675" s="822" t="s">
        <v>14006</v>
      </c>
      <c r="B3675" s="824" t="s">
        <v>14007</v>
      </c>
      <c r="C3675" s="820" t="b">
        <v>1</v>
      </c>
      <c r="D3675" s="820" t="b">
        <v>1</v>
      </c>
      <c r="E3675" s="820" t="b">
        <v>0</v>
      </c>
      <c r="F3675" s="820" t="b">
        <v>0</v>
      </c>
      <c r="G3675" s="820" t="b">
        <v>0</v>
      </c>
      <c r="H3675" s="820" t="b">
        <v>0</v>
      </c>
      <c r="I3675" s="820">
        <v>1</v>
      </c>
      <c r="J3675" s="820">
        <v>6</v>
      </c>
      <c r="K3675" s="820" t="s">
        <v>8454</v>
      </c>
      <c r="L3675" s="822" t="s">
        <v>20797</v>
      </c>
    </row>
    <row r="3676" spans="1:12" x14ac:dyDescent="0.25">
      <c r="A3676" s="822" t="s">
        <v>14008</v>
      </c>
      <c r="B3676" s="824" t="s">
        <v>14009</v>
      </c>
      <c r="C3676" s="820" t="b">
        <v>1</v>
      </c>
      <c r="D3676" s="820" t="b">
        <v>1</v>
      </c>
      <c r="E3676" s="820" t="b">
        <v>0</v>
      </c>
      <c r="F3676" s="820" t="b">
        <v>0</v>
      </c>
      <c r="G3676" s="820" t="b">
        <v>0</v>
      </c>
      <c r="H3676" s="820" t="b">
        <v>0</v>
      </c>
      <c r="I3676" s="820">
        <v>1</v>
      </c>
      <c r="J3676" s="820">
        <v>8</v>
      </c>
      <c r="K3676" s="820" t="s">
        <v>8454</v>
      </c>
      <c r="L3676" s="822" t="s">
        <v>20798</v>
      </c>
    </row>
    <row r="3677" spans="1:12" x14ac:dyDescent="0.25">
      <c r="A3677" s="822" t="s">
        <v>14010</v>
      </c>
      <c r="B3677" s="824" t="s">
        <v>14011</v>
      </c>
      <c r="C3677" s="820" t="b">
        <v>1</v>
      </c>
      <c r="D3677" s="820" t="b">
        <v>1</v>
      </c>
      <c r="E3677" s="820" t="b">
        <v>0</v>
      </c>
      <c r="F3677" s="820" t="b">
        <v>0</v>
      </c>
      <c r="G3677" s="820" t="b">
        <v>0</v>
      </c>
      <c r="H3677" s="820" t="b">
        <v>0</v>
      </c>
      <c r="I3677" s="820">
        <v>1</v>
      </c>
      <c r="J3677" s="820">
        <v>1</v>
      </c>
      <c r="K3677" s="820" t="s">
        <v>8454</v>
      </c>
      <c r="L3677" s="822" t="s">
        <v>20799</v>
      </c>
    </row>
    <row r="3678" spans="1:12" x14ac:dyDescent="0.25">
      <c r="A3678" s="822" t="s">
        <v>14012</v>
      </c>
      <c r="B3678" s="824" t="s">
        <v>13802</v>
      </c>
      <c r="C3678" s="820" t="b">
        <v>1</v>
      </c>
      <c r="D3678" s="820" t="b">
        <v>1</v>
      </c>
      <c r="E3678" s="820" t="b">
        <v>0</v>
      </c>
      <c r="F3678" s="820" t="b">
        <v>0</v>
      </c>
      <c r="G3678" s="820" t="b">
        <v>0</v>
      </c>
      <c r="H3678" s="820" t="b">
        <v>0</v>
      </c>
      <c r="I3678" s="820">
        <v>1</v>
      </c>
      <c r="J3678" s="820">
        <v>1</v>
      </c>
      <c r="K3678" s="820" t="s">
        <v>8454</v>
      </c>
      <c r="L3678" s="822" t="s">
        <v>20745</v>
      </c>
    </row>
    <row r="3679" spans="1:12" x14ac:dyDescent="0.25">
      <c r="A3679" s="822" t="s">
        <v>14013</v>
      </c>
      <c r="B3679" s="824" t="s">
        <v>13804</v>
      </c>
      <c r="C3679" s="820" t="b">
        <v>1</v>
      </c>
      <c r="D3679" s="820" t="b">
        <v>1</v>
      </c>
      <c r="E3679" s="820" t="b">
        <v>0</v>
      </c>
      <c r="F3679" s="820" t="b">
        <v>0</v>
      </c>
      <c r="G3679" s="820" t="b">
        <v>0</v>
      </c>
      <c r="H3679" s="820" t="b">
        <v>0</v>
      </c>
      <c r="I3679" s="820">
        <v>1</v>
      </c>
      <c r="J3679" s="820">
        <v>1</v>
      </c>
      <c r="K3679" s="820" t="s">
        <v>8454</v>
      </c>
      <c r="L3679" s="822" t="s">
        <v>20746</v>
      </c>
    </row>
    <row r="3680" spans="1:12" x14ac:dyDescent="0.25">
      <c r="A3680" s="822" t="s">
        <v>14014</v>
      </c>
      <c r="B3680" s="824" t="s">
        <v>13806</v>
      </c>
      <c r="C3680" s="820" t="b">
        <v>1</v>
      </c>
      <c r="D3680" s="820" t="b">
        <v>1</v>
      </c>
      <c r="E3680" s="820" t="b">
        <v>0</v>
      </c>
      <c r="F3680" s="820" t="b">
        <v>0</v>
      </c>
      <c r="G3680" s="820" t="b">
        <v>0</v>
      </c>
      <c r="H3680" s="820" t="b">
        <v>0</v>
      </c>
      <c r="I3680" s="820">
        <v>1</v>
      </c>
      <c r="J3680" s="820">
        <v>1</v>
      </c>
      <c r="K3680" s="820" t="s">
        <v>8454</v>
      </c>
      <c r="L3680" s="822" t="s">
        <v>20747</v>
      </c>
    </row>
    <row r="3681" spans="1:12" x14ac:dyDescent="0.25">
      <c r="A3681" s="822" t="s">
        <v>14015</v>
      </c>
      <c r="B3681" s="824" t="s">
        <v>13808</v>
      </c>
      <c r="C3681" s="820" t="b">
        <v>1</v>
      </c>
      <c r="D3681" s="820" t="b">
        <v>1</v>
      </c>
      <c r="E3681" s="820" t="b">
        <v>0</v>
      </c>
      <c r="F3681" s="820" t="b">
        <v>0</v>
      </c>
      <c r="G3681" s="820" t="b">
        <v>0</v>
      </c>
      <c r="H3681" s="820" t="b">
        <v>0</v>
      </c>
      <c r="I3681" s="820">
        <v>1</v>
      </c>
      <c r="J3681" s="820">
        <v>1</v>
      </c>
      <c r="K3681" s="820" t="s">
        <v>8454</v>
      </c>
      <c r="L3681" s="822" t="s">
        <v>20748</v>
      </c>
    </row>
    <row r="3682" spans="1:12" x14ac:dyDescent="0.25">
      <c r="A3682" s="822" t="s">
        <v>14016</v>
      </c>
      <c r="B3682" s="824" t="s">
        <v>13810</v>
      </c>
      <c r="C3682" s="820" t="b">
        <v>1</v>
      </c>
      <c r="D3682" s="820" t="b">
        <v>1</v>
      </c>
      <c r="E3682" s="820" t="b">
        <v>0</v>
      </c>
      <c r="F3682" s="820" t="b">
        <v>0</v>
      </c>
      <c r="G3682" s="820" t="b">
        <v>0</v>
      </c>
      <c r="H3682" s="820" t="b">
        <v>0</v>
      </c>
      <c r="I3682" s="820">
        <v>1</v>
      </c>
      <c r="J3682" s="820">
        <v>1</v>
      </c>
      <c r="K3682" s="820" t="s">
        <v>8454</v>
      </c>
      <c r="L3682" s="822" t="s">
        <v>20749</v>
      </c>
    </row>
    <row r="3683" spans="1:12" x14ac:dyDescent="0.25">
      <c r="A3683" s="822" t="s">
        <v>14017</v>
      </c>
      <c r="B3683" s="824" t="s">
        <v>13812</v>
      </c>
      <c r="C3683" s="820" t="b">
        <v>1</v>
      </c>
      <c r="D3683" s="820" t="b">
        <v>1</v>
      </c>
      <c r="E3683" s="820" t="b">
        <v>0</v>
      </c>
      <c r="F3683" s="820" t="b">
        <v>0</v>
      </c>
      <c r="G3683" s="820" t="b">
        <v>0</v>
      </c>
      <c r="H3683" s="820" t="b">
        <v>0</v>
      </c>
      <c r="I3683" s="820">
        <v>1</v>
      </c>
      <c r="J3683" s="820">
        <v>2</v>
      </c>
      <c r="K3683" s="820" t="s">
        <v>8454</v>
      </c>
      <c r="L3683" s="822" t="s">
        <v>20750</v>
      </c>
    </row>
    <row r="3684" spans="1:12" x14ac:dyDescent="0.25">
      <c r="A3684" s="822" t="s">
        <v>14018</v>
      </c>
      <c r="B3684" s="824" t="s">
        <v>14019</v>
      </c>
      <c r="C3684" s="820" t="b">
        <v>1</v>
      </c>
      <c r="D3684" s="820" t="b">
        <v>1</v>
      </c>
      <c r="E3684" s="820" t="b">
        <v>0</v>
      </c>
      <c r="F3684" s="820" t="b">
        <v>0</v>
      </c>
      <c r="G3684" s="820" t="b">
        <v>0</v>
      </c>
      <c r="H3684" s="820" t="b">
        <v>0</v>
      </c>
      <c r="I3684" s="820">
        <v>1</v>
      </c>
      <c r="J3684" s="820">
        <v>6</v>
      </c>
      <c r="K3684" s="820" t="s">
        <v>8454</v>
      </c>
      <c r="L3684" s="822" t="s">
        <v>20800</v>
      </c>
    </row>
    <row r="3685" spans="1:12" x14ac:dyDescent="0.25">
      <c r="A3685" s="822" t="s">
        <v>14020</v>
      </c>
      <c r="B3685" s="824" t="s">
        <v>14021</v>
      </c>
      <c r="C3685" s="820" t="b">
        <v>1</v>
      </c>
      <c r="D3685" s="820" t="b">
        <v>1</v>
      </c>
      <c r="E3685" s="820" t="b">
        <v>0</v>
      </c>
      <c r="F3685" s="820" t="b">
        <v>0</v>
      </c>
      <c r="G3685" s="820" t="b">
        <v>0</v>
      </c>
      <c r="H3685" s="820" t="b">
        <v>0</v>
      </c>
      <c r="I3685" s="820">
        <v>1</v>
      </c>
      <c r="J3685" s="820">
        <v>8</v>
      </c>
      <c r="K3685" s="820" t="s">
        <v>8454</v>
      </c>
      <c r="L3685" s="822" t="s">
        <v>20801</v>
      </c>
    </row>
    <row r="3686" spans="1:12" x14ac:dyDescent="0.25">
      <c r="A3686" s="822" t="s">
        <v>14022</v>
      </c>
      <c r="B3686" s="824" t="s">
        <v>13818</v>
      </c>
      <c r="C3686" s="820" t="b">
        <v>1</v>
      </c>
      <c r="D3686" s="820" t="b">
        <v>1</v>
      </c>
      <c r="E3686" s="820" t="b">
        <v>0</v>
      </c>
      <c r="F3686" s="820" t="b">
        <v>0</v>
      </c>
      <c r="G3686" s="820" t="b">
        <v>0</v>
      </c>
      <c r="H3686" s="820" t="b">
        <v>0</v>
      </c>
      <c r="I3686" s="820">
        <v>1</v>
      </c>
      <c r="J3686" s="820">
        <v>1</v>
      </c>
      <c r="K3686" s="820" t="s">
        <v>8454</v>
      </c>
      <c r="L3686" s="822" t="s">
        <v>20753</v>
      </c>
    </row>
    <row r="3687" spans="1:12" x14ac:dyDescent="0.25">
      <c r="A3687" s="822" t="s">
        <v>14023</v>
      </c>
      <c r="B3687" s="824" t="s">
        <v>14024</v>
      </c>
      <c r="C3687" s="820" t="b">
        <v>1</v>
      </c>
      <c r="D3687" s="820" t="b">
        <v>1</v>
      </c>
      <c r="E3687" s="820" t="b">
        <v>0</v>
      </c>
      <c r="F3687" s="820" t="b">
        <v>0</v>
      </c>
      <c r="G3687" s="820" t="b">
        <v>0</v>
      </c>
      <c r="H3687" s="820" t="b">
        <v>0</v>
      </c>
      <c r="I3687" s="820">
        <v>1</v>
      </c>
      <c r="J3687" s="820">
        <v>1</v>
      </c>
      <c r="K3687" s="820" t="s">
        <v>8454</v>
      </c>
      <c r="L3687" s="822" t="s">
        <v>20802</v>
      </c>
    </row>
    <row r="3688" spans="1:12" x14ac:dyDescent="0.25">
      <c r="A3688" s="822" t="s">
        <v>14025</v>
      </c>
      <c r="B3688" s="824" t="s">
        <v>14026</v>
      </c>
      <c r="C3688" s="820" t="b">
        <v>1</v>
      </c>
      <c r="D3688" s="820" t="b">
        <v>1</v>
      </c>
      <c r="E3688" s="820" t="b">
        <v>0</v>
      </c>
      <c r="F3688" s="820" t="b">
        <v>0</v>
      </c>
      <c r="G3688" s="820" t="b">
        <v>0</v>
      </c>
      <c r="H3688" s="820" t="b">
        <v>0</v>
      </c>
      <c r="I3688" s="820">
        <v>1</v>
      </c>
      <c r="J3688" s="820">
        <v>1</v>
      </c>
      <c r="K3688" s="820" t="s">
        <v>8454</v>
      </c>
      <c r="L3688" s="822" t="s">
        <v>20803</v>
      </c>
    </row>
    <row r="3689" spans="1:12" x14ac:dyDescent="0.25">
      <c r="A3689" s="822" t="s">
        <v>14027</v>
      </c>
      <c r="B3689" s="824" t="s">
        <v>13720</v>
      </c>
      <c r="C3689" s="820" t="b">
        <v>1</v>
      </c>
      <c r="D3689" s="820" t="b">
        <v>1</v>
      </c>
      <c r="E3689" s="820" t="b">
        <v>0</v>
      </c>
      <c r="F3689" s="820" t="b">
        <v>0</v>
      </c>
      <c r="G3689" s="820" t="b">
        <v>0</v>
      </c>
      <c r="H3689" s="820" t="b">
        <v>0</v>
      </c>
      <c r="I3689" s="820">
        <v>1</v>
      </c>
      <c r="J3689" s="820">
        <v>2</v>
      </c>
      <c r="K3689" s="820" t="s">
        <v>8454</v>
      </c>
      <c r="L3689" s="822" t="s">
        <v>20704</v>
      </c>
    </row>
    <row r="3690" spans="1:12" x14ac:dyDescent="0.25">
      <c r="A3690" s="822" t="s">
        <v>14028</v>
      </c>
      <c r="B3690" s="824" t="s">
        <v>13722</v>
      </c>
      <c r="C3690" s="820" t="b">
        <v>1</v>
      </c>
      <c r="D3690" s="820" t="b">
        <v>1</v>
      </c>
      <c r="E3690" s="820" t="b">
        <v>0</v>
      </c>
      <c r="F3690" s="820" t="b">
        <v>0</v>
      </c>
      <c r="G3690" s="820" t="b">
        <v>0</v>
      </c>
      <c r="H3690" s="820" t="b">
        <v>0</v>
      </c>
      <c r="I3690" s="820">
        <v>1</v>
      </c>
      <c r="J3690" s="820">
        <v>91</v>
      </c>
      <c r="K3690" s="820" t="s">
        <v>8454</v>
      </c>
      <c r="L3690" s="822" t="s">
        <v>20705</v>
      </c>
    </row>
    <row r="3691" spans="1:12" x14ac:dyDescent="0.25">
      <c r="A3691" s="822" t="s">
        <v>14029</v>
      </c>
      <c r="B3691" s="824" t="s">
        <v>13724</v>
      </c>
      <c r="C3691" s="820" t="b">
        <v>1</v>
      </c>
      <c r="D3691" s="820" t="b">
        <v>1</v>
      </c>
      <c r="E3691" s="820" t="b">
        <v>0</v>
      </c>
      <c r="F3691" s="820" t="b">
        <v>0</v>
      </c>
      <c r="G3691" s="820" t="b">
        <v>0</v>
      </c>
      <c r="H3691" s="820" t="b">
        <v>0</v>
      </c>
      <c r="I3691" s="820">
        <v>1</v>
      </c>
      <c r="J3691" s="820">
        <v>13</v>
      </c>
      <c r="K3691" s="820" t="s">
        <v>8454</v>
      </c>
      <c r="L3691" s="822" t="s">
        <v>20706</v>
      </c>
    </row>
    <row r="3692" spans="1:12" x14ac:dyDescent="0.25">
      <c r="A3692" s="822" t="s">
        <v>14030</v>
      </c>
      <c r="B3692" s="824" t="s">
        <v>13726</v>
      </c>
      <c r="C3692" s="820" t="b">
        <v>1</v>
      </c>
      <c r="D3692" s="820" t="b">
        <v>1</v>
      </c>
      <c r="E3692" s="820" t="b">
        <v>0</v>
      </c>
      <c r="F3692" s="820" t="b">
        <v>0</v>
      </c>
      <c r="G3692" s="820" t="b">
        <v>0</v>
      </c>
      <c r="H3692" s="820" t="b">
        <v>0</v>
      </c>
      <c r="I3692" s="820">
        <v>1</v>
      </c>
      <c r="J3692" s="820">
        <v>13</v>
      </c>
      <c r="K3692" s="820" t="s">
        <v>8454</v>
      </c>
      <c r="L3692" s="822" t="s">
        <v>20707</v>
      </c>
    </row>
    <row r="3693" spans="1:12" x14ac:dyDescent="0.25">
      <c r="A3693" s="822" t="s">
        <v>14031</v>
      </c>
      <c r="B3693" s="824" t="s">
        <v>13728</v>
      </c>
      <c r="C3693" s="820" t="b">
        <v>1</v>
      </c>
      <c r="D3693" s="820" t="b">
        <v>1</v>
      </c>
      <c r="E3693" s="820" t="b">
        <v>0</v>
      </c>
      <c r="F3693" s="820" t="b">
        <v>0</v>
      </c>
      <c r="G3693" s="820" t="b">
        <v>0</v>
      </c>
      <c r="H3693" s="820" t="b">
        <v>0</v>
      </c>
      <c r="I3693" s="820">
        <v>1</v>
      </c>
      <c r="J3693" s="820">
        <v>14</v>
      </c>
      <c r="K3693" s="820" t="s">
        <v>8454</v>
      </c>
      <c r="L3693" s="822" t="s">
        <v>20708</v>
      </c>
    </row>
    <row r="3694" spans="1:12" x14ac:dyDescent="0.25">
      <c r="A3694" s="822" t="s">
        <v>14032</v>
      </c>
      <c r="B3694" s="824" t="s">
        <v>13730</v>
      </c>
      <c r="C3694" s="820" t="b">
        <v>1</v>
      </c>
      <c r="D3694" s="820" t="b">
        <v>1</v>
      </c>
      <c r="E3694" s="820" t="b">
        <v>0</v>
      </c>
      <c r="F3694" s="820" t="b">
        <v>0</v>
      </c>
      <c r="G3694" s="820" t="b">
        <v>0</v>
      </c>
      <c r="H3694" s="820" t="b">
        <v>0</v>
      </c>
      <c r="I3694" s="820">
        <v>1</v>
      </c>
      <c r="J3694" s="820">
        <v>7</v>
      </c>
      <c r="K3694" s="820" t="s">
        <v>8454</v>
      </c>
      <c r="L3694" s="822" t="s">
        <v>20709</v>
      </c>
    </row>
    <row r="3695" spans="1:12" x14ac:dyDescent="0.25">
      <c r="A3695" s="822" t="s">
        <v>14033</v>
      </c>
      <c r="B3695" s="824" t="s">
        <v>13732</v>
      </c>
      <c r="C3695" s="820" t="b">
        <v>1</v>
      </c>
      <c r="D3695" s="820" t="b">
        <v>1</v>
      </c>
      <c r="E3695" s="820" t="b">
        <v>0</v>
      </c>
      <c r="F3695" s="820" t="b">
        <v>0</v>
      </c>
      <c r="G3695" s="820" t="b">
        <v>0</v>
      </c>
      <c r="H3695" s="820" t="b">
        <v>0</v>
      </c>
      <c r="I3695" s="820">
        <v>1</v>
      </c>
      <c r="J3695" s="820">
        <v>42</v>
      </c>
      <c r="K3695" s="820" t="s">
        <v>8454</v>
      </c>
      <c r="L3695" s="822" t="s">
        <v>20710</v>
      </c>
    </row>
    <row r="3696" spans="1:12" x14ac:dyDescent="0.25">
      <c r="A3696" s="822" t="s">
        <v>14034</v>
      </c>
      <c r="B3696" s="824" t="s">
        <v>13734</v>
      </c>
      <c r="C3696" s="820" t="b">
        <v>1</v>
      </c>
      <c r="D3696" s="820" t="b">
        <v>1</v>
      </c>
      <c r="E3696" s="820" t="b">
        <v>0</v>
      </c>
      <c r="F3696" s="820" t="b">
        <v>0</v>
      </c>
      <c r="G3696" s="820" t="b">
        <v>0</v>
      </c>
      <c r="H3696" s="820" t="b">
        <v>0</v>
      </c>
      <c r="I3696" s="820">
        <v>1</v>
      </c>
      <c r="J3696" s="820">
        <v>13</v>
      </c>
      <c r="K3696" s="820" t="s">
        <v>8454</v>
      </c>
      <c r="L3696" s="822" t="s">
        <v>20711</v>
      </c>
    </row>
    <row r="3697" spans="1:12" x14ac:dyDescent="0.25">
      <c r="A3697" s="822" t="s">
        <v>14035</v>
      </c>
      <c r="B3697" s="824" t="s">
        <v>14036</v>
      </c>
      <c r="C3697" s="820" t="b">
        <v>1</v>
      </c>
      <c r="D3697" s="820" t="b">
        <v>1</v>
      </c>
      <c r="E3697" s="820" t="b">
        <v>0</v>
      </c>
      <c r="F3697" s="820" t="b">
        <v>0</v>
      </c>
      <c r="G3697" s="820" t="b">
        <v>0</v>
      </c>
      <c r="H3697" s="820" t="b">
        <v>0</v>
      </c>
      <c r="I3697" s="820">
        <v>1</v>
      </c>
      <c r="J3697" s="820">
        <v>5</v>
      </c>
      <c r="K3697" s="820" t="s">
        <v>8454</v>
      </c>
      <c r="L3697" s="822" t="s">
        <v>20804</v>
      </c>
    </row>
    <row r="3698" spans="1:12" x14ac:dyDescent="0.25">
      <c r="A3698" s="822" t="s">
        <v>14037</v>
      </c>
      <c r="B3698" s="824" t="s">
        <v>14038</v>
      </c>
      <c r="C3698" s="820" t="b">
        <v>1</v>
      </c>
      <c r="D3698" s="820" t="b">
        <v>1</v>
      </c>
      <c r="E3698" s="820" t="b">
        <v>0</v>
      </c>
      <c r="F3698" s="820" t="b">
        <v>0</v>
      </c>
      <c r="G3698" s="820" t="b">
        <v>0</v>
      </c>
      <c r="H3698" s="820" t="b">
        <v>0</v>
      </c>
      <c r="I3698" s="820">
        <v>1</v>
      </c>
      <c r="J3698" s="820">
        <v>4</v>
      </c>
      <c r="K3698" s="820" t="s">
        <v>8454</v>
      </c>
      <c r="L3698" s="822" t="s">
        <v>20805</v>
      </c>
    </row>
    <row r="3699" spans="1:12" x14ac:dyDescent="0.25">
      <c r="A3699" s="822" t="s">
        <v>14039</v>
      </c>
      <c r="B3699" s="824" t="s">
        <v>14040</v>
      </c>
      <c r="C3699" s="820" t="b">
        <v>1</v>
      </c>
      <c r="D3699" s="820" t="b">
        <v>1</v>
      </c>
      <c r="E3699" s="820" t="b">
        <v>0</v>
      </c>
      <c r="F3699" s="820" t="b">
        <v>0</v>
      </c>
      <c r="G3699" s="820" t="b">
        <v>0</v>
      </c>
      <c r="H3699" s="820" t="b">
        <v>0</v>
      </c>
      <c r="I3699" s="820">
        <v>1</v>
      </c>
      <c r="J3699" s="820">
        <v>1</v>
      </c>
      <c r="K3699" s="820" t="s">
        <v>8454</v>
      </c>
      <c r="L3699" s="822" t="s">
        <v>20806</v>
      </c>
    </row>
    <row r="3700" spans="1:12" x14ac:dyDescent="0.25">
      <c r="A3700" s="822" t="s">
        <v>14041</v>
      </c>
      <c r="B3700" s="824" t="s">
        <v>13742</v>
      </c>
      <c r="C3700" s="820" t="b">
        <v>1</v>
      </c>
      <c r="D3700" s="820" t="b">
        <v>1</v>
      </c>
      <c r="E3700" s="820" t="b">
        <v>0</v>
      </c>
      <c r="F3700" s="820" t="b">
        <v>0</v>
      </c>
      <c r="G3700" s="820" t="b">
        <v>0</v>
      </c>
      <c r="H3700" s="820" t="b">
        <v>0</v>
      </c>
      <c r="I3700" s="820">
        <v>1</v>
      </c>
      <c r="J3700" s="820">
        <v>2</v>
      </c>
      <c r="K3700" s="820" t="s">
        <v>8454</v>
      </c>
      <c r="L3700" s="822" t="s">
        <v>20715</v>
      </c>
    </row>
    <row r="3701" spans="1:12" x14ac:dyDescent="0.25">
      <c r="A3701" s="822" t="s">
        <v>14042</v>
      </c>
      <c r="B3701" s="824" t="s">
        <v>13744</v>
      </c>
      <c r="C3701" s="820" t="b">
        <v>1</v>
      </c>
      <c r="D3701" s="820" t="b">
        <v>1</v>
      </c>
      <c r="E3701" s="820" t="b">
        <v>0</v>
      </c>
      <c r="F3701" s="820" t="b">
        <v>0</v>
      </c>
      <c r="G3701" s="820" t="b">
        <v>0</v>
      </c>
      <c r="H3701" s="820" t="b">
        <v>0</v>
      </c>
      <c r="I3701" s="820">
        <v>1</v>
      </c>
      <c r="J3701" s="820">
        <v>2</v>
      </c>
      <c r="K3701" s="820" t="s">
        <v>8454</v>
      </c>
      <c r="L3701" s="822" t="s">
        <v>20716</v>
      </c>
    </row>
    <row r="3702" spans="1:12" x14ac:dyDescent="0.25">
      <c r="A3702" s="822" t="s">
        <v>14043</v>
      </c>
      <c r="B3702" s="824" t="s">
        <v>13746</v>
      </c>
      <c r="C3702" s="820" t="b">
        <v>1</v>
      </c>
      <c r="D3702" s="820" t="b">
        <v>1</v>
      </c>
      <c r="E3702" s="820" t="b">
        <v>0</v>
      </c>
      <c r="F3702" s="820" t="b">
        <v>0</v>
      </c>
      <c r="G3702" s="820" t="b">
        <v>0</v>
      </c>
      <c r="H3702" s="820" t="b">
        <v>0</v>
      </c>
      <c r="I3702" s="820">
        <v>1</v>
      </c>
      <c r="J3702" s="820">
        <v>2</v>
      </c>
      <c r="K3702" s="820" t="s">
        <v>8454</v>
      </c>
      <c r="L3702" s="822" t="s">
        <v>20717</v>
      </c>
    </row>
    <row r="3703" spans="1:12" x14ac:dyDescent="0.25">
      <c r="A3703" s="822" t="s">
        <v>14044</v>
      </c>
      <c r="B3703" s="824" t="s">
        <v>13748</v>
      </c>
      <c r="C3703" s="820" t="b">
        <v>1</v>
      </c>
      <c r="D3703" s="820" t="b">
        <v>1</v>
      </c>
      <c r="E3703" s="820" t="b">
        <v>0</v>
      </c>
      <c r="F3703" s="820" t="b">
        <v>0</v>
      </c>
      <c r="G3703" s="820" t="b">
        <v>0</v>
      </c>
      <c r="H3703" s="820" t="b">
        <v>0</v>
      </c>
      <c r="I3703" s="820">
        <v>1</v>
      </c>
      <c r="J3703" s="820">
        <v>1</v>
      </c>
      <c r="K3703" s="820" t="s">
        <v>8454</v>
      </c>
      <c r="L3703" s="822" t="s">
        <v>20718</v>
      </c>
    </row>
    <row r="3704" spans="1:12" x14ac:dyDescent="0.25">
      <c r="A3704" s="822" t="s">
        <v>14045</v>
      </c>
      <c r="B3704" s="824" t="s">
        <v>13750</v>
      </c>
      <c r="C3704" s="820" t="b">
        <v>1</v>
      </c>
      <c r="D3704" s="820" t="b">
        <v>1</v>
      </c>
      <c r="E3704" s="820" t="b">
        <v>0</v>
      </c>
      <c r="F3704" s="820" t="b">
        <v>0</v>
      </c>
      <c r="G3704" s="820" t="b">
        <v>0</v>
      </c>
      <c r="H3704" s="820" t="b">
        <v>0</v>
      </c>
      <c r="I3704" s="820">
        <v>1</v>
      </c>
      <c r="J3704" s="820">
        <v>1</v>
      </c>
      <c r="K3704" s="820" t="s">
        <v>8454</v>
      </c>
      <c r="L3704" s="822" t="s">
        <v>20719</v>
      </c>
    </row>
    <row r="3705" spans="1:12" x14ac:dyDescent="0.25">
      <c r="A3705" s="822" t="s">
        <v>14046</v>
      </c>
      <c r="B3705" s="824" t="s">
        <v>13752</v>
      </c>
      <c r="C3705" s="820" t="b">
        <v>1</v>
      </c>
      <c r="D3705" s="820" t="b">
        <v>1</v>
      </c>
      <c r="E3705" s="820" t="b">
        <v>0</v>
      </c>
      <c r="F3705" s="820" t="b">
        <v>0</v>
      </c>
      <c r="G3705" s="820" t="b">
        <v>0</v>
      </c>
      <c r="H3705" s="820" t="b">
        <v>0</v>
      </c>
      <c r="I3705" s="820">
        <v>1</v>
      </c>
      <c r="J3705" s="820">
        <v>1</v>
      </c>
      <c r="K3705" s="820" t="s">
        <v>8454</v>
      </c>
      <c r="L3705" s="822" t="s">
        <v>20720</v>
      </c>
    </row>
    <row r="3706" spans="1:12" x14ac:dyDescent="0.25">
      <c r="A3706" s="822" t="s">
        <v>14047</v>
      </c>
      <c r="B3706" s="824" t="s">
        <v>13754</v>
      </c>
      <c r="C3706" s="820" t="b">
        <v>1</v>
      </c>
      <c r="D3706" s="820" t="b">
        <v>1</v>
      </c>
      <c r="E3706" s="820" t="b">
        <v>0</v>
      </c>
      <c r="F3706" s="820" t="b">
        <v>0</v>
      </c>
      <c r="G3706" s="820" t="b">
        <v>0</v>
      </c>
      <c r="H3706" s="820" t="b">
        <v>0</v>
      </c>
      <c r="I3706" s="820">
        <v>1</v>
      </c>
      <c r="J3706" s="820">
        <v>12</v>
      </c>
      <c r="K3706" s="820" t="s">
        <v>8454</v>
      </c>
      <c r="L3706" s="822" t="s">
        <v>20721</v>
      </c>
    </row>
    <row r="3707" spans="1:12" x14ac:dyDescent="0.25">
      <c r="A3707" s="822" t="s">
        <v>14048</v>
      </c>
      <c r="B3707" s="824" t="s">
        <v>14049</v>
      </c>
      <c r="C3707" s="820" t="b">
        <v>1</v>
      </c>
      <c r="D3707" s="820" t="b">
        <v>1</v>
      </c>
      <c r="E3707" s="820" t="b">
        <v>0</v>
      </c>
      <c r="F3707" s="820" t="b">
        <v>0</v>
      </c>
      <c r="G3707" s="820" t="b">
        <v>0</v>
      </c>
      <c r="H3707" s="820" t="b">
        <v>0</v>
      </c>
      <c r="I3707" s="820">
        <v>1</v>
      </c>
      <c r="J3707" s="820">
        <v>4</v>
      </c>
      <c r="K3707" s="820" t="s">
        <v>8454</v>
      </c>
      <c r="L3707" s="822" t="s">
        <v>20807</v>
      </c>
    </row>
    <row r="3708" spans="1:12" x14ac:dyDescent="0.25">
      <c r="A3708" s="822" t="s">
        <v>14050</v>
      </c>
      <c r="B3708" s="824" t="s">
        <v>14051</v>
      </c>
      <c r="C3708" s="820" t="b">
        <v>1</v>
      </c>
      <c r="D3708" s="820" t="b">
        <v>1</v>
      </c>
      <c r="E3708" s="820" t="b">
        <v>0</v>
      </c>
      <c r="F3708" s="820" t="b">
        <v>0</v>
      </c>
      <c r="G3708" s="820" t="b">
        <v>0</v>
      </c>
      <c r="H3708" s="820" t="b">
        <v>0</v>
      </c>
      <c r="I3708" s="820">
        <v>1</v>
      </c>
      <c r="J3708" s="820">
        <v>4</v>
      </c>
      <c r="K3708" s="820" t="s">
        <v>8454</v>
      </c>
      <c r="L3708" s="822" t="s">
        <v>20808</v>
      </c>
    </row>
    <row r="3709" spans="1:12" x14ac:dyDescent="0.25">
      <c r="A3709" s="822" t="s">
        <v>14052</v>
      </c>
      <c r="B3709" s="824" t="s">
        <v>14053</v>
      </c>
      <c r="C3709" s="820" t="b">
        <v>1</v>
      </c>
      <c r="D3709" s="820" t="b">
        <v>1</v>
      </c>
      <c r="E3709" s="820" t="b">
        <v>0</v>
      </c>
      <c r="F3709" s="820" t="b">
        <v>0</v>
      </c>
      <c r="G3709" s="820" t="b">
        <v>0</v>
      </c>
      <c r="H3709" s="820" t="b">
        <v>0</v>
      </c>
      <c r="I3709" s="820">
        <v>1</v>
      </c>
      <c r="J3709" s="820">
        <v>1</v>
      </c>
      <c r="K3709" s="820" t="s">
        <v>8454</v>
      </c>
      <c r="L3709" s="822" t="s">
        <v>20809</v>
      </c>
    </row>
    <row r="3710" spans="1:12" x14ac:dyDescent="0.25">
      <c r="A3710" s="822" t="s">
        <v>14054</v>
      </c>
      <c r="B3710" s="824" t="s">
        <v>13762</v>
      </c>
      <c r="C3710" s="820" t="b">
        <v>1</v>
      </c>
      <c r="D3710" s="820" t="b">
        <v>1</v>
      </c>
      <c r="E3710" s="820" t="b">
        <v>0</v>
      </c>
      <c r="F3710" s="820" t="b">
        <v>0</v>
      </c>
      <c r="G3710" s="820" t="b">
        <v>0</v>
      </c>
      <c r="H3710" s="820" t="b">
        <v>0</v>
      </c>
      <c r="I3710" s="820">
        <v>1</v>
      </c>
      <c r="J3710" s="820">
        <v>5</v>
      </c>
      <c r="K3710" s="820" t="s">
        <v>8454</v>
      </c>
      <c r="L3710" s="822" t="s">
        <v>20725</v>
      </c>
    </row>
    <row r="3711" spans="1:12" x14ac:dyDescent="0.25">
      <c r="A3711" s="822" t="s">
        <v>14055</v>
      </c>
      <c r="B3711" s="824" t="s">
        <v>13764</v>
      </c>
      <c r="C3711" s="820" t="b">
        <v>1</v>
      </c>
      <c r="D3711" s="820" t="b">
        <v>1</v>
      </c>
      <c r="E3711" s="820" t="b">
        <v>0</v>
      </c>
      <c r="F3711" s="820" t="b">
        <v>0</v>
      </c>
      <c r="G3711" s="820" t="b">
        <v>0</v>
      </c>
      <c r="H3711" s="820" t="b">
        <v>0</v>
      </c>
      <c r="I3711" s="820">
        <v>1</v>
      </c>
      <c r="J3711" s="820">
        <v>1</v>
      </c>
      <c r="K3711" s="820" t="s">
        <v>8454</v>
      </c>
      <c r="L3711" s="822" t="s">
        <v>20726</v>
      </c>
    </row>
    <row r="3712" spans="1:12" x14ac:dyDescent="0.25">
      <c r="A3712" s="822" t="s">
        <v>14056</v>
      </c>
      <c r="B3712" s="824" t="s">
        <v>13766</v>
      </c>
      <c r="C3712" s="820" t="b">
        <v>1</v>
      </c>
      <c r="D3712" s="820" t="b">
        <v>1</v>
      </c>
      <c r="E3712" s="820" t="b">
        <v>0</v>
      </c>
      <c r="F3712" s="820" t="b">
        <v>0</v>
      </c>
      <c r="G3712" s="820" t="b">
        <v>0</v>
      </c>
      <c r="H3712" s="820" t="b">
        <v>0</v>
      </c>
      <c r="I3712" s="820">
        <v>1</v>
      </c>
      <c r="J3712" s="820">
        <v>1</v>
      </c>
      <c r="K3712" s="820" t="s">
        <v>8454</v>
      </c>
      <c r="L3712" s="822" t="s">
        <v>20727</v>
      </c>
    </row>
    <row r="3713" spans="1:12" x14ac:dyDescent="0.25">
      <c r="A3713" s="822" t="s">
        <v>14057</v>
      </c>
      <c r="B3713" s="824" t="s">
        <v>13768</v>
      </c>
      <c r="C3713" s="820" t="b">
        <v>1</v>
      </c>
      <c r="D3713" s="820" t="b">
        <v>1</v>
      </c>
      <c r="E3713" s="820" t="b">
        <v>0</v>
      </c>
      <c r="F3713" s="820" t="b">
        <v>0</v>
      </c>
      <c r="G3713" s="820" t="b">
        <v>0</v>
      </c>
      <c r="H3713" s="820" t="b">
        <v>0</v>
      </c>
      <c r="I3713" s="820">
        <v>1</v>
      </c>
      <c r="J3713" s="820">
        <v>10</v>
      </c>
      <c r="K3713" s="820" t="s">
        <v>8454</v>
      </c>
      <c r="L3713" s="822" t="s">
        <v>20728</v>
      </c>
    </row>
    <row r="3714" spans="1:12" x14ac:dyDescent="0.25">
      <c r="A3714" s="822" t="s">
        <v>14058</v>
      </c>
      <c r="B3714" s="824" t="s">
        <v>13770</v>
      </c>
      <c r="C3714" s="820" t="b">
        <v>1</v>
      </c>
      <c r="D3714" s="820" t="b">
        <v>1</v>
      </c>
      <c r="E3714" s="820" t="b">
        <v>0</v>
      </c>
      <c r="F3714" s="820" t="b">
        <v>0</v>
      </c>
      <c r="G3714" s="820" t="b">
        <v>0</v>
      </c>
      <c r="H3714" s="820" t="b">
        <v>0</v>
      </c>
      <c r="I3714" s="820">
        <v>1</v>
      </c>
      <c r="J3714" s="820">
        <v>5</v>
      </c>
      <c r="K3714" s="820" t="s">
        <v>8454</v>
      </c>
      <c r="L3714" s="822" t="s">
        <v>20729</v>
      </c>
    </row>
    <row r="3715" spans="1:12" x14ac:dyDescent="0.25">
      <c r="A3715" s="822" t="s">
        <v>14059</v>
      </c>
      <c r="B3715" s="824" t="s">
        <v>13772</v>
      </c>
      <c r="C3715" s="820" t="b">
        <v>1</v>
      </c>
      <c r="D3715" s="820" t="b">
        <v>1</v>
      </c>
      <c r="E3715" s="820" t="b">
        <v>0</v>
      </c>
      <c r="F3715" s="820" t="b">
        <v>0</v>
      </c>
      <c r="G3715" s="820" t="b">
        <v>0</v>
      </c>
      <c r="H3715" s="820" t="b">
        <v>0</v>
      </c>
      <c r="I3715" s="820">
        <v>1</v>
      </c>
      <c r="J3715" s="820">
        <v>35</v>
      </c>
      <c r="K3715" s="820" t="s">
        <v>8454</v>
      </c>
      <c r="L3715" s="822" t="s">
        <v>20730</v>
      </c>
    </row>
    <row r="3716" spans="1:12" x14ac:dyDescent="0.25">
      <c r="A3716" s="822" t="s">
        <v>14060</v>
      </c>
      <c r="B3716" s="824" t="s">
        <v>13774</v>
      </c>
      <c r="C3716" s="820" t="b">
        <v>1</v>
      </c>
      <c r="D3716" s="820" t="b">
        <v>1</v>
      </c>
      <c r="E3716" s="820" t="b">
        <v>0</v>
      </c>
      <c r="F3716" s="820" t="b">
        <v>0</v>
      </c>
      <c r="G3716" s="820" t="b">
        <v>0</v>
      </c>
      <c r="H3716" s="820" t="b">
        <v>0</v>
      </c>
      <c r="I3716" s="820">
        <v>1</v>
      </c>
      <c r="J3716" s="820">
        <v>1</v>
      </c>
      <c r="K3716" s="820" t="s">
        <v>8454</v>
      </c>
      <c r="L3716" s="822" t="s">
        <v>20731</v>
      </c>
    </row>
    <row r="3717" spans="1:12" x14ac:dyDescent="0.25">
      <c r="A3717" s="822" t="s">
        <v>14061</v>
      </c>
      <c r="B3717" s="824" t="s">
        <v>14062</v>
      </c>
      <c r="C3717" s="820" t="b">
        <v>1</v>
      </c>
      <c r="D3717" s="820" t="b">
        <v>1</v>
      </c>
      <c r="E3717" s="820" t="b">
        <v>0</v>
      </c>
      <c r="F3717" s="820" t="b">
        <v>0</v>
      </c>
      <c r="G3717" s="820" t="b">
        <v>0</v>
      </c>
      <c r="H3717" s="820" t="b">
        <v>0</v>
      </c>
      <c r="I3717" s="820">
        <v>1</v>
      </c>
      <c r="J3717" s="820">
        <v>5</v>
      </c>
      <c r="K3717" s="820" t="s">
        <v>8454</v>
      </c>
      <c r="L3717" s="822" t="s">
        <v>20810</v>
      </c>
    </row>
    <row r="3718" spans="1:12" x14ac:dyDescent="0.25">
      <c r="A3718" s="822" t="s">
        <v>14063</v>
      </c>
      <c r="B3718" s="824" t="s">
        <v>14064</v>
      </c>
      <c r="C3718" s="820" t="b">
        <v>1</v>
      </c>
      <c r="D3718" s="820" t="b">
        <v>1</v>
      </c>
      <c r="E3718" s="820" t="b">
        <v>0</v>
      </c>
      <c r="F3718" s="820" t="b">
        <v>0</v>
      </c>
      <c r="G3718" s="820" t="b">
        <v>0</v>
      </c>
      <c r="H3718" s="820" t="b">
        <v>0</v>
      </c>
      <c r="I3718" s="820">
        <v>1</v>
      </c>
      <c r="J3718" s="820">
        <v>4</v>
      </c>
      <c r="K3718" s="820" t="s">
        <v>8454</v>
      </c>
      <c r="L3718" s="822" t="s">
        <v>20811</v>
      </c>
    </row>
    <row r="3719" spans="1:12" x14ac:dyDescent="0.25">
      <c r="A3719" s="822" t="s">
        <v>14065</v>
      </c>
      <c r="B3719" s="824" t="s">
        <v>14066</v>
      </c>
      <c r="C3719" s="820" t="b">
        <v>1</v>
      </c>
      <c r="D3719" s="820" t="b">
        <v>1</v>
      </c>
      <c r="E3719" s="820" t="b">
        <v>0</v>
      </c>
      <c r="F3719" s="820" t="b">
        <v>0</v>
      </c>
      <c r="G3719" s="820" t="b">
        <v>0</v>
      </c>
      <c r="H3719" s="820" t="b">
        <v>0</v>
      </c>
      <c r="I3719" s="820">
        <v>1</v>
      </c>
      <c r="J3719" s="820">
        <v>1</v>
      </c>
      <c r="K3719" s="820" t="s">
        <v>8454</v>
      </c>
      <c r="L3719" s="822" t="s">
        <v>20812</v>
      </c>
    </row>
    <row r="3720" spans="1:12" x14ac:dyDescent="0.25">
      <c r="A3720" s="822" t="s">
        <v>14067</v>
      </c>
      <c r="B3720" s="824" t="s">
        <v>13782</v>
      </c>
      <c r="C3720" s="820" t="b">
        <v>1</v>
      </c>
      <c r="D3720" s="820" t="b">
        <v>1</v>
      </c>
      <c r="E3720" s="820" t="b">
        <v>0</v>
      </c>
      <c r="F3720" s="820" t="b">
        <v>0</v>
      </c>
      <c r="G3720" s="820" t="b">
        <v>0</v>
      </c>
      <c r="H3720" s="820" t="b">
        <v>0</v>
      </c>
      <c r="I3720" s="820">
        <v>1</v>
      </c>
      <c r="J3720" s="820">
        <v>3</v>
      </c>
      <c r="K3720" s="820" t="s">
        <v>8454</v>
      </c>
      <c r="L3720" s="822" t="s">
        <v>20735</v>
      </c>
    </row>
    <row r="3721" spans="1:12" x14ac:dyDescent="0.25">
      <c r="A3721" s="822" t="s">
        <v>14068</v>
      </c>
      <c r="B3721" s="824" t="s">
        <v>13784</v>
      </c>
      <c r="C3721" s="820" t="b">
        <v>1</v>
      </c>
      <c r="D3721" s="820" t="b">
        <v>1</v>
      </c>
      <c r="E3721" s="820" t="b">
        <v>0</v>
      </c>
      <c r="F3721" s="820" t="b">
        <v>0</v>
      </c>
      <c r="G3721" s="820" t="b">
        <v>0</v>
      </c>
      <c r="H3721" s="820" t="b">
        <v>0</v>
      </c>
      <c r="I3721" s="820">
        <v>1</v>
      </c>
      <c r="J3721" s="820">
        <v>3</v>
      </c>
      <c r="K3721" s="820" t="s">
        <v>8454</v>
      </c>
      <c r="L3721" s="822" t="s">
        <v>20736</v>
      </c>
    </row>
    <row r="3722" spans="1:12" x14ac:dyDescent="0.25">
      <c r="A3722" s="822" t="s">
        <v>14069</v>
      </c>
      <c r="B3722" s="824" t="s">
        <v>13786</v>
      </c>
      <c r="C3722" s="820" t="b">
        <v>1</v>
      </c>
      <c r="D3722" s="820" t="b">
        <v>1</v>
      </c>
      <c r="E3722" s="820" t="b">
        <v>0</v>
      </c>
      <c r="F3722" s="820" t="b">
        <v>0</v>
      </c>
      <c r="G3722" s="820" t="b">
        <v>0</v>
      </c>
      <c r="H3722" s="820" t="b">
        <v>0</v>
      </c>
      <c r="I3722" s="820">
        <v>1</v>
      </c>
      <c r="J3722" s="820">
        <v>3</v>
      </c>
      <c r="K3722" s="820" t="s">
        <v>8454</v>
      </c>
      <c r="L3722" s="822" t="s">
        <v>20737</v>
      </c>
    </row>
    <row r="3723" spans="1:12" x14ac:dyDescent="0.25">
      <c r="A3723" s="822" t="s">
        <v>14070</v>
      </c>
      <c r="B3723" s="824" t="s">
        <v>13788</v>
      </c>
      <c r="C3723" s="820" t="b">
        <v>1</v>
      </c>
      <c r="D3723" s="820" t="b">
        <v>1</v>
      </c>
      <c r="E3723" s="820" t="b">
        <v>0</v>
      </c>
      <c r="F3723" s="820" t="b">
        <v>0</v>
      </c>
      <c r="G3723" s="820" t="b">
        <v>0</v>
      </c>
      <c r="H3723" s="820" t="b">
        <v>0</v>
      </c>
      <c r="I3723" s="820">
        <v>1</v>
      </c>
      <c r="J3723" s="820">
        <v>1</v>
      </c>
      <c r="K3723" s="820" t="s">
        <v>8454</v>
      </c>
      <c r="L3723" s="822" t="s">
        <v>20738</v>
      </c>
    </row>
    <row r="3724" spans="1:12" x14ac:dyDescent="0.25">
      <c r="A3724" s="822" t="s">
        <v>14071</v>
      </c>
      <c r="B3724" s="824" t="s">
        <v>13790</v>
      </c>
      <c r="C3724" s="820" t="b">
        <v>1</v>
      </c>
      <c r="D3724" s="820" t="b">
        <v>1</v>
      </c>
      <c r="E3724" s="820" t="b">
        <v>0</v>
      </c>
      <c r="F3724" s="820" t="b">
        <v>0</v>
      </c>
      <c r="G3724" s="820" t="b">
        <v>0</v>
      </c>
      <c r="H3724" s="820" t="b">
        <v>0</v>
      </c>
      <c r="I3724" s="820">
        <v>1</v>
      </c>
      <c r="J3724" s="820">
        <v>1</v>
      </c>
      <c r="K3724" s="820" t="s">
        <v>8454</v>
      </c>
      <c r="L3724" s="822" t="s">
        <v>20739</v>
      </c>
    </row>
    <row r="3725" spans="1:12" x14ac:dyDescent="0.25">
      <c r="A3725" s="822" t="s">
        <v>14072</v>
      </c>
      <c r="B3725" s="824" t="s">
        <v>13792</v>
      </c>
      <c r="C3725" s="820" t="b">
        <v>1</v>
      </c>
      <c r="D3725" s="820" t="b">
        <v>1</v>
      </c>
      <c r="E3725" s="820" t="b">
        <v>0</v>
      </c>
      <c r="F3725" s="820" t="b">
        <v>0</v>
      </c>
      <c r="G3725" s="820" t="b">
        <v>0</v>
      </c>
      <c r="H3725" s="820" t="b">
        <v>0</v>
      </c>
      <c r="I3725" s="820">
        <v>1</v>
      </c>
      <c r="J3725" s="820">
        <v>1</v>
      </c>
      <c r="K3725" s="820" t="s">
        <v>8454</v>
      </c>
      <c r="L3725" s="822" t="s">
        <v>20740</v>
      </c>
    </row>
    <row r="3726" spans="1:12" x14ac:dyDescent="0.25">
      <c r="A3726" s="822" t="s">
        <v>14073</v>
      </c>
      <c r="B3726" s="824" t="s">
        <v>13794</v>
      </c>
      <c r="C3726" s="820" t="b">
        <v>1</v>
      </c>
      <c r="D3726" s="820" t="b">
        <v>1</v>
      </c>
      <c r="E3726" s="820" t="b">
        <v>0</v>
      </c>
      <c r="F3726" s="820" t="b">
        <v>0</v>
      </c>
      <c r="G3726" s="820" t="b">
        <v>0</v>
      </c>
      <c r="H3726" s="820" t="b">
        <v>0</v>
      </c>
      <c r="I3726" s="820">
        <v>1</v>
      </c>
      <c r="J3726" s="820">
        <v>18</v>
      </c>
      <c r="K3726" s="820" t="s">
        <v>8454</v>
      </c>
      <c r="L3726" s="822" t="s">
        <v>20741</v>
      </c>
    </row>
    <row r="3727" spans="1:12" x14ac:dyDescent="0.25">
      <c r="A3727" s="822" t="s">
        <v>14074</v>
      </c>
      <c r="B3727" s="824" t="s">
        <v>14075</v>
      </c>
      <c r="C3727" s="820" t="b">
        <v>1</v>
      </c>
      <c r="D3727" s="820" t="b">
        <v>1</v>
      </c>
      <c r="E3727" s="820" t="b">
        <v>0</v>
      </c>
      <c r="F3727" s="820" t="b">
        <v>0</v>
      </c>
      <c r="G3727" s="820" t="b">
        <v>0</v>
      </c>
      <c r="H3727" s="820" t="b">
        <v>0</v>
      </c>
      <c r="I3727" s="820">
        <v>1</v>
      </c>
      <c r="J3727" s="820">
        <v>4</v>
      </c>
      <c r="K3727" s="820" t="s">
        <v>8454</v>
      </c>
      <c r="L3727" s="822" t="s">
        <v>20813</v>
      </c>
    </row>
    <row r="3728" spans="1:12" x14ac:dyDescent="0.25">
      <c r="A3728" s="822" t="s">
        <v>14076</v>
      </c>
      <c r="B3728" s="824" t="s">
        <v>14077</v>
      </c>
      <c r="C3728" s="820" t="b">
        <v>1</v>
      </c>
      <c r="D3728" s="820" t="b">
        <v>1</v>
      </c>
      <c r="E3728" s="820" t="b">
        <v>0</v>
      </c>
      <c r="F3728" s="820" t="b">
        <v>0</v>
      </c>
      <c r="G3728" s="820" t="b">
        <v>0</v>
      </c>
      <c r="H3728" s="820" t="b">
        <v>0</v>
      </c>
      <c r="I3728" s="820">
        <v>1</v>
      </c>
      <c r="J3728" s="820">
        <v>4</v>
      </c>
      <c r="K3728" s="820" t="s">
        <v>8454</v>
      </c>
      <c r="L3728" s="822" t="s">
        <v>20814</v>
      </c>
    </row>
    <row r="3729" spans="1:12" x14ac:dyDescent="0.25">
      <c r="A3729" s="822" t="s">
        <v>14078</v>
      </c>
      <c r="B3729" s="824" t="s">
        <v>14079</v>
      </c>
      <c r="C3729" s="820" t="b">
        <v>1</v>
      </c>
      <c r="D3729" s="820" t="b">
        <v>1</v>
      </c>
      <c r="E3729" s="820" t="b">
        <v>0</v>
      </c>
      <c r="F3729" s="820" t="b">
        <v>0</v>
      </c>
      <c r="G3729" s="820" t="b">
        <v>0</v>
      </c>
      <c r="H3729" s="820" t="b">
        <v>0</v>
      </c>
      <c r="I3729" s="820">
        <v>1</v>
      </c>
      <c r="J3729" s="820">
        <v>1</v>
      </c>
      <c r="K3729" s="820" t="s">
        <v>8454</v>
      </c>
      <c r="L3729" s="822" t="s">
        <v>20815</v>
      </c>
    </row>
    <row r="3730" spans="1:12" x14ac:dyDescent="0.25">
      <c r="A3730" s="822" t="s">
        <v>14080</v>
      </c>
      <c r="B3730" s="824" t="s">
        <v>13802</v>
      </c>
      <c r="C3730" s="820" t="b">
        <v>1</v>
      </c>
      <c r="D3730" s="820" t="b">
        <v>1</v>
      </c>
      <c r="E3730" s="820" t="b">
        <v>0</v>
      </c>
      <c r="F3730" s="820" t="b">
        <v>0</v>
      </c>
      <c r="G3730" s="820" t="b">
        <v>0</v>
      </c>
      <c r="H3730" s="820" t="b">
        <v>0</v>
      </c>
      <c r="I3730" s="820">
        <v>1</v>
      </c>
      <c r="J3730" s="820">
        <v>1</v>
      </c>
      <c r="K3730" s="820" t="s">
        <v>8454</v>
      </c>
      <c r="L3730" s="822" t="s">
        <v>20745</v>
      </c>
    </row>
    <row r="3731" spans="1:12" x14ac:dyDescent="0.25">
      <c r="A3731" s="822" t="s">
        <v>14081</v>
      </c>
      <c r="B3731" s="824" t="s">
        <v>13804</v>
      </c>
      <c r="C3731" s="820" t="b">
        <v>1</v>
      </c>
      <c r="D3731" s="820" t="b">
        <v>1</v>
      </c>
      <c r="E3731" s="820" t="b">
        <v>0</v>
      </c>
      <c r="F3731" s="820" t="b">
        <v>0</v>
      </c>
      <c r="G3731" s="820" t="b">
        <v>0</v>
      </c>
      <c r="H3731" s="820" t="b">
        <v>0</v>
      </c>
      <c r="I3731" s="820">
        <v>1</v>
      </c>
      <c r="J3731" s="820">
        <v>1</v>
      </c>
      <c r="K3731" s="820" t="s">
        <v>8454</v>
      </c>
      <c r="L3731" s="822" t="s">
        <v>20746</v>
      </c>
    </row>
    <row r="3732" spans="1:12" x14ac:dyDescent="0.25">
      <c r="A3732" s="822" t="s">
        <v>14082</v>
      </c>
      <c r="B3732" s="824" t="s">
        <v>13806</v>
      </c>
      <c r="C3732" s="820" t="b">
        <v>1</v>
      </c>
      <c r="D3732" s="820" t="b">
        <v>1</v>
      </c>
      <c r="E3732" s="820" t="b">
        <v>0</v>
      </c>
      <c r="F3732" s="820" t="b">
        <v>0</v>
      </c>
      <c r="G3732" s="820" t="b">
        <v>0</v>
      </c>
      <c r="H3732" s="820" t="b">
        <v>0</v>
      </c>
      <c r="I3732" s="820">
        <v>1</v>
      </c>
      <c r="J3732" s="820">
        <v>1</v>
      </c>
      <c r="K3732" s="820" t="s">
        <v>8454</v>
      </c>
      <c r="L3732" s="822" t="s">
        <v>20747</v>
      </c>
    </row>
    <row r="3733" spans="1:12" x14ac:dyDescent="0.25">
      <c r="A3733" s="822" t="s">
        <v>14083</v>
      </c>
      <c r="B3733" s="824" t="s">
        <v>13808</v>
      </c>
      <c r="C3733" s="820" t="b">
        <v>1</v>
      </c>
      <c r="D3733" s="820" t="b">
        <v>1</v>
      </c>
      <c r="E3733" s="820" t="b">
        <v>0</v>
      </c>
      <c r="F3733" s="820" t="b">
        <v>0</v>
      </c>
      <c r="G3733" s="820" t="b">
        <v>0</v>
      </c>
      <c r="H3733" s="820" t="b">
        <v>0</v>
      </c>
      <c r="I3733" s="820">
        <v>1</v>
      </c>
      <c r="J3733" s="820">
        <v>1</v>
      </c>
      <c r="K3733" s="820" t="s">
        <v>8454</v>
      </c>
      <c r="L3733" s="822" t="s">
        <v>20748</v>
      </c>
    </row>
    <row r="3734" spans="1:12" x14ac:dyDescent="0.25">
      <c r="A3734" s="822" t="s">
        <v>14084</v>
      </c>
      <c r="B3734" s="824" t="s">
        <v>13810</v>
      </c>
      <c r="C3734" s="820" t="b">
        <v>1</v>
      </c>
      <c r="D3734" s="820" t="b">
        <v>1</v>
      </c>
      <c r="E3734" s="820" t="b">
        <v>0</v>
      </c>
      <c r="F3734" s="820" t="b">
        <v>0</v>
      </c>
      <c r="G3734" s="820" t="b">
        <v>0</v>
      </c>
      <c r="H3734" s="820" t="b">
        <v>0</v>
      </c>
      <c r="I3734" s="820">
        <v>1</v>
      </c>
      <c r="J3734" s="820">
        <v>1</v>
      </c>
      <c r="K3734" s="820" t="s">
        <v>8454</v>
      </c>
      <c r="L3734" s="822" t="s">
        <v>20749</v>
      </c>
    </row>
    <row r="3735" spans="1:12" x14ac:dyDescent="0.25">
      <c r="A3735" s="822" t="s">
        <v>14085</v>
      </c>
      <c r="B3735" s="824" t="s">
        <v>13812</v>
      </c>
      <c r="C3735" s="820" t="b">
        <v>1</v>
      </c>
      <c r="D3735" s="820" t="b">
        <v>1</v>
      </c>
      <c r="E3735" s="820" t="b">
        <v>0</v>
      </c>
      <c r="F3735" s="820" t="b">
        <v>0</v>
      </c>
      <c r="G3735" s="820" t="b">
        <v>0</v>
      </c>
      <c r="H3735" s="820" t="b">
        <v>0</v>
      </c>
      <c r="I3735" s="820">
        <v>1</v>
      </c>
      <c r="J3735" s="820">
        <v>2</v>
      </c>
      <c r="K3735" s="820" t="s">
        <v>8454</v>
      </c>
      <c r="L3735" s="822" t="s">
        <v>20750</v>
      </c>
    </row>
    <row r="3736" spans="1:12" x14ac:dyDescent="0.25">
      <c r="A3736" s="822" t="s">
        <v>14086</v>
      </c>
      <c r="B3736" s="824" t="s">
        <v>14087</v>
      </c>
      <c r="C3736" s="820" t="b">
        <v>1</v>
      </c>
      <c r="D3736" s="820" t="b">
        <v>1</v>
      </c>
      <c r="E3736" s="820" t="b">
        <v>0</v>
      </c>
      <c r="F3736" s="820" t="b">
        <v>0</v>
      </c>
      <c r="G3736" s="820" t="b">
        <v>0</v>
      </c>
      <c r="H3736" s="820" t="b">
        <v>0</v>
      </c>
      <c r="I3736" s="820">
        <v>1</v>
      </c>
      <c r="J3736" s="820">
        <v>4</v>
      </c>
      <c r="K3736" s="820" t="s">
        <v>8454</v>
      </c>
      <c r="L3736" s="822" t="s">
        <v>20816</v>
      </c>
    </row>
    <row r="3737" spans="1:12" x14ac:dyDescent="0.25">
      <c r="A3737" s="822" t="s">
        <v>14088</v>
      </c>
      <c r="B3737" s="824" t="s">
        <v>14089</v>
      </c>
      <c r="C3737" s="820" t="b">
        <v>1</v>
      </c>
      <c r="D3737" s="820" t="b">
        <v>1</v>
      </c>
      <c r="E3737" s="820" t="b">
        <v>0</v>
      </c>
      <c r="F3737" s="820" t="b">
        <v>0</v>
      </c>
      <c r="G3737" s="820" t="b">
        <v>0</v>
      </c>
      <c r="H3737" s="820" t="b">
        <v>0</v>
      </c>
      <c r="I3737" s="820">
        <v>1</v>
      </c>
      <c r="J3737" s="820">
        <v>4</v>
      </c>
      <c r="K3737" s="820" t="s">
        <v>8454</v>
      </c>
      <c r="L3737" s="822" t="s">
        <v>20817</v>
      </c>
    </row>
    <row r="3738" spans="1:12" x14ac:dyDescent="0.25">
      <c r="A3738" s="822" t="s">
        <v>14090</v>
      </c>
      <c r="B3738" s="824" t="s">
        <v>13818</v>
      </c>
      <c r="C3738" s="820" t="b">
        <v>1</v>
      </c>
      <c r="D3738" s="820" t="b">
        <v>1</v>
      </c>
      <c r="E3738" s="820" t="b">
        <v>0</v>
      </c>
      <c r="F3738" s="820" t="b">
        <v>0</v>
      </c>
      <c r="G3738" s="820" t="b">
        <v>0</v>
      </c>
      <c r="H3738" s="820" t="b">
        <v>0</v>
      </c>
      <c r="I3738" s="820">
        <v>1</v>
      </c>
      <c r="J3738" s="820">
        <v>1</v>
      </c>
      <c r="K3738" s="820" t="s">
        <v>8454</v>
      </c>
      <c r="L3738" s="822" t="s">
        <v>20753</v>
      </c>
    </row>
    <row r="3739" spans="1:12" x14ac:dyDescent="0.25">
      <c r="A3739" s="822" t="s">
        <v>14091</v>
      </c>
      <c r="B3739" s="824" t="s">
        <v>14092</v>
      </c>
      <c r="C3739" s="820" t="b">
        <v>1</v>
      </c>
      <c r="D3739" s="820" t="b">
        <v>1</v>
      </c>
      <c r="E3739" s="820" t="b">
        <v>0</v>
      </c>
      <c r="F3739" s="820" t="b">
        <v>0</v>
      </c>
      <c r="G3739" s="820" t="b">
        <v>0</v>
      </c>
      <c r="H3739" s="820" t="b">
        <v>0</v>
      </c>
      <c r="I3739" s="820">
        <v>1</v>
      </c>
      <c r="J3739" s="820">
        <v>1</v>
      </c>
      <c r="K3739" s="820" t="s">
        <v>8454</v>
      </c>
      <c r="L3739" s="822" t="s">
        <v>20818</v>
      </c>
    </row>
    <row r="3740" spans="1:12" x14ac:dyDescent="0.25">
      <c r="A3740" s="822" t="s">
        <v>14093</v>
      </c>
      <c r="B3740" s="824" t="s">
        <v>14094</v>
      </c>
      <c r="C3740" s="820" t="b">
        <v>1</v>
      </c>
      <c r="D3740" s="820" t="b">
        <v>1</v>
      </c>
      <c r="E3740" s="820" t="b">
        <v>0</v>
      </c>
      <c r="F3740" s="820" t="b">
        <v>0</v>
      </c>
      <c r="G3740" s="820" t="b">
        <v>0</v>
      </c>
      <c r="H3740" s="820" t="b">
        <v>0</v>
      </c>
      <c r="I3740" s="820">
        <v>1</v>
      </c>
      <c r="J3740" s="820">
        <v>1</v>
      </c>
      <c r="K3740" s="820" t="s">
        <v>8454</v>
      </c>
      <c r="L3740" s="822" t="s">
        <v>20819</v>
      </c>
    </row>
    <row r="3741" spans="1:12" x14ac:dyDescent="0.25">
      <c r="A3741" s="822" t="s">
        <v>14095</v>
      </c>
      <c r="B3741" s="824" t="s">
        <v>13720</v>
      </c>
      <c r="C3741" s="820" t="b">
        <v>1</v>
      </c>
      <c r="D3741" s="820" t="b">
        <v>1</v>
      </c>
      <c r="E3741" s="820" t="b">
        <v>0</v>
      </c>
      <c r="F3741" s="820" t="b">
        <v>0</v>
      </c>
      <c r="G3741" s="820" t="b">
        <v>0</v>
      </c>
      <c r="H3741" s="820" t="b">
        <v>0</v>
      </c>
      <c r="I3741" s="820">
        <v>1</v>
      </c>
      <c r="J3741" s="820">
        <v>2</v>
      </c>
      <c r="K3741" s="820" t="s">
        <v>8454</v>
      </c>
      <c r="L3741" s="822" t="s">
        <v>20704</v>
      </c>
    </row>
    <row r="3742" spans="1:12" x14ac:dyDescent="0.25">
      <c r="A3742" s="822" t="s">
        <v>14096</v>
      </c>
      <c r="B3742" s="824" t="s">
        <v>13722</v>
      </c>
      <c r="C3742" s="820" t="b">
        <v>1</v>
      </c>
      <c r="D3742" s="820" t="b">
        <v>1</v>
      </c>
      <c r="E3742" s="820" t="b">
        <v>0</v>
      </c>
      <c r="F3742" s="820" t="b">
        <v>0</v>
      </c>
      <c r="G3742" s="820" t="b">
        <v>0</v>
      </c>
      <c r="H3742" s="820" t="b">
        <v>0</v>
      </c>
      <c r="I3742" s="820">
        <v>1</v>
      </c>
      <c r="J3742" s="820">
        <v>91</v>
      </c>
      <c r="K3742" s="820" t="s">
        <v>8454</v>
      </c>
      <c r="L3742" s="822" t="s">
        <v>20705</v>
      </c>
    </row>
    <row r="3743" spans="1:12" x14ac:dyDescent="0.25">
      <c r="A3743" s="822" t="s">
        <v>14097</v>
      </c>
      <c r="B3743" s="824" t="s">
        <v>13724</v>
      </c>
      <c r="C3743" s="820" t="b">
        <v>1</v>
      </c>
      <c r="D3743" s="820" t="b">
        <v>1</v>
      </c>
      <c r="E3743" s="820" t="b">
        <v>0</v>
      </c>
      <c r="F3743" s="820" t="b">
        <v>0</v>
      </c>
      <c r="G3743" s="820" t="b">
        <v>0</v>
      </c>
      <c r="H3743" s="820" t="b">
        <v>0</v>
      </c>
      <c r="I3743" s="820">
        <v>1</v>
      </c>
      <c r="J3743" s="820">
        <v>13</v>
      </c>
      <c r="K3743" s="820" t="s">
        <v>8454</v>
      </c>
      <c r="L3743" s="822" t="s">
        <v>20706</v>
      </c>
    </row>
    <row r="3744" spans="1:12" x14ac:dyDescent="0.25">
      <c r="A3744" s="822" t="s">
        <v>14098</v>
      </c>
      <c r="B3744" s="824" t="s">
        <v>13726</v>
      </c>
      <c r="C3744" s="820" t="b">
        <v>1</v>
      </c>
      <c r="D3744" s="820" t="b">
        <v>1</v>
      </c>
      <c r="E3744" s="820" t="b">
        <v>0</v>
      </c>
      <c r="F3744" s="820" t="b">
        <v>0</v>
      </c>
      <c r="G3744" s="820" t="b">
        <v>0</v>
      </c>
      <c r="H3744" s="820" t="b">
        <v>0</v>
      </c>
      <c r="I3744" s="820">
        <v>1</v>
      </c>
      <c r="J3744" s="820">
        <v>13</v>
      </c>
      <c r="K3744" s="820" t="s">
        <v>8454</v>
      </c>
      <c r="L3744" s="822" t="s">
        <v>20707</v>
      </c>
    </row>
    <row r="3745" spans="1:12" x14ac:dyDescent="0.25">
      <c r="A3745" s="822" t="s">
        <v>14099</v>
      </c>
      <c r="B3745" s="824" t="s">
        <v>13728</v>
      </c>
      <c r="C3745" s="820" t="b">
        <v>1</v>
      </c>
      <c r="D3745" s="820" t="b">
        <v>1</v>
      </c>
      <c r="E3745" s="820" t="b">
        <v>0</v>
      </c>
      <c r="F3745" s="820" t="b">
        <v>0</v>
      </c>
      <c r="G3745" s="820" t="b">
        <v>0</v>
      </c>
      <c r="H3745" s="820" t="b">
        <v>0</v>
      </c>
      <c r="I3745" s="820">
        <v>1</v>
      </c>
      <c r="J3745" s="820">
        <v>14</v>
      </c>
      <c r="K3745" s="820" t="s">
        <v>8454</v>
      </c>
      <c r="L3745" s="822" t="s">
        <v>20708</v>
      </c>
    </row>
    <row r="3746" spans="1:12" x14ac:dyDescent="0.25">
      <c r="A3746" s="822" t="s">
        <v>14100</v>
      </c>
      <c r="B3746" s="824" t="s">
        <v>13730</v>
      </c>
      <c r="C3746" s="820" t="b">
        <v>1</v>
      </c>
      <c r="D3746" s="820" t="b">
        <v>1</v>
      </c>
      <c r="E3746" s="820" t="b">
        <v>0</v>
      </c>
      <c r="F3746" s="820" t="b">
        <v>0</v>
      </c>
      <c r="G3746" s="820" t="b">
        <v>0</v>
      </c>
      <c r="H3746" s="820" t="b">
        <v>0</v>
      </c>
      <c r="I3746" s="820">
        <v>1</v>
      </c>
      <c r="J3746" s="820">
        <v>7</v>
      </c>
      <c r="K3746" s="820" t="s">
        <v>8454</v>
      </c>
      <c r="L3746" s="822" t="s">
        <v>20709</v>
      </c>
    </row>
    <row r="3747" spans="1:12" x14ac:dyDescent="0.25">
      <c r="A3747" s="822" t="s">
        <v>14101</v>
      </c>
      <c r="B3747" s="824" t="s">
        <v>13732</v>
      </c>
      <c r="C3747" s="820" t="b">
        <v>1</v>
      </c>
      <c r="D3747" s="820" t="b">
        <v>1</v>
      </c>
      <c r="E3747" s="820" t="b">
        <v>0</v>
      </c>
      <c r="F3747" s="820" t="b">
        <v>0</v>
      </c>
      <c r="G3747" s="820" t="b">
        <v>0</v>
      </c>
      <c r="H3747" s="820" t="b">
        <v>0</v>
      </c>
      <c r="I3747" s="820">
        <v>1</v>
      </c>
      <c r="J3747" s="820">
        <v>42</v>
      </c>
      <c r="K3747" s="820" t="s">
        <v>8454</v>
      </c>
      <c r="L3747" s="822" t="s">
        <v>20710</v>
      </c>
    </row>
    <row r="3748" spans="1:12" x14ac:dyDescent="0.25">
      <c r="A3748" s="822" t="s">
        <v>14102</v>
      </c>
      <c r="B3748" s="824" t="s">
        <v>13734</v>
      </c>
      <c r="C3748" s="820" t="b">
        <v>1</v>
      </c>
      <c r="D3748" s="820" t="b">
        <v>1</v>
      </c>
      <c r="E3748" s="820" t="b">
        <v>0</v>
      </c>
      <c r="F3748" s="820" t="b">
        <v>0</v>
      </c>
      <c r="G3748" s="820" t="b">
        <v>0</v>
      </c>
      <c r="H3748" s="820" t="b">
        <v>0</v>
      </c>
      <c r="I3748" s="820">
        <v>1</v>
      </c>
      <c r="J3748" s="820">
        <v>13</v>
      </c>
      <c r="K3748" s="820" t="s">
        <v>8454</v>
      </c>
      <c r="L3748" s="822" t="s">
        <v>20711</v>
      </c>
    </row>
    <row r="3749" spans="1:12" x14ac:dyDescent="0.25">
      <c r="A3749" s="822" t="s">
        <v>14103</v>
      </c>
      <c r="B3749" s="824" t="s">
        <v>14104</v>
      </c>
      <c r="C3749" s="820" t="b">
        <v>1</v>
      </c>
      <c r="D3749" s="820" t="b">
        <v>1</v>
      </c>
      <c r="E3749" s="820" t="b">
        <v>0</v>
      </c>
      <c r="F3749" s="820" t="b">
        <v>0</v>
      </c>
      <c r="G3749" s="820" t="b">
        <v>0</v>
      </c>
      <c r="H3749" s="820" t="b">
        <v>0</v>
      </c>
      <c r="I3749" s="820">
        <v>1</v>
      </c>
      <c r="J3749" s="820">
        <v>6</v>
      </c>
      <c r="K3749" s="820" t="s">
        <v>8454</v>
      </c>
      <c r="L3749" s="822" t="s">
        <v>20820</v>
      </c>
    </row>
    <row r="3750" spans="1:12" x14ac:dyDescent="0.25">
      <c r="A3750" s="822" t="s">
        <v>14105</v>
      </c>
      <c r="B3750" s="824" t="s">
        <v>14106</v>
      </c>
      <c r="C3750" s="820" t="b">
        <v>1</v>
      </c>
      <c r="D3750" s="820" t="b">
        <v>1</v>
      </c>
      <c r="E3750" s="820" t="b">
        <v>0</v>
      </c>
      <c r="F3750" s="820" t="b">
        <v>0</v>
      </c>
      <c r="G3750" s="820" t="b">
        <v>0</v>
      </c>
      <c r="H3750" s="820" t="b">
        <v>0</v>
      </c>
      <c r="I3750" s="820">
        <v>1</v>
      </c>
      <c r="J3750" s="820">
        <v>4</v>
      </c>
      <c r="K3750" s="820" t="s">
        <v>8454</v>
      </c>
      <c r="L3750" s="822" t="s">
        <v>20821</v>
      </c>
    </row>
    <row r="3751" spans="1:12" x14ac:dyDescent="0.25">
      <c r="A3751" s="822" t="s">
        <v>14107</v>
      </c>
      <c r="B3751" s="824" t="s">
        <v>14108</v>
      </c>
      <c r="C3751" s="820" t="b">
        <v>1</v>
      </c>
      <c r="D3751" s="820" t="b">
        <v>1</v>
      </c>
      <c r="E3751" s="820" t="b">
        <v>0</v>
      </c>
      <c r="F3751" s="820" t="b">
        <v>0</v>
      </c>
      <c r="G3751" s="820" t="b">
        <v>0</v>
      </c>
      <c r="H3751" s="820" t="b">
        <v>0</v>
      </c>
      <c r="I3751" s="820">
        <v>1</v>
      </c>
      <c r="J3751" s="820">
        <v>1</v>
      </c>
      <c r="K3751" s="820" t="s">
        <v>8454</v>
      </c>
      <c r="L3751" s="822" t="s">
        <v>20822</v>
      </c>
    </row>
    <row r="3752" spans="1:12" x14ac:dyDescent="0.25">
      <c r="A3752" s="822" t="s">
        <v>14109</v>
      </c>
      <c r="B3752" s="824" t="s">
        <v>13742</v>
      </c>
      <c r="C3752" s="820" t="b">
        <v>1</v>
      </c>
      <c r="D3752" s="820" t="b">
        <v>1</v>
      </c>
      <c r="E3752" s="820" t="b">
        <v>0</v>
      </c>
      <c r="F3752" s="820" t="b">
        <v>0</v>
      </c>
      <c r="G3752" s="820" t="b">
        <v>0</v>
      </c>
      <c r="H3752" s="820" t="b">
        <v>0</v>
      </c>
      <c r="I3752" s="820">
        <v>1</v>
      </c>
      <c r="J3752" s="820">
        <v>2</v>
      </c>
      <c r="K3752" s="820" t="s">
        <v>8454</v>
      </c>
      <c r="L3752" s="822" t="s">
        <v>20715</v>
      </c>
    </row>
    <row r="3753" spans="1:12" x14ac:dyDescent="0.25">
      <c r="A3753" s="822" t="s">
        <v>14110</v>
      </c>
      <c r="B3753" s="824" t="s">
        <v>13744</v>
      </c>
      <c r="C3753" s="820" t="b">
        <v>1</v>
      </c>
      <c r="D3753" s="820" t="b">
        <v>1</v>
      </c>
      <c r="E3753" s="820" t="b">
        <v>0</v>
      </c>
      <c r="F3753" s="820" t="b">
        <v>0</v>
      </c>
      <c r="G3753" s="820" t="b">
        <v>0</v>
      </c>
      <c r="H3753" s="820" t="b">
        <v>0</v>
      </c>
      <c r="I3753" s="820">
        <v>1</v>
      </c>
      <c r="J3753" s="820">
        <v>2</v>
      </c>
      <c r="K3753" s="820" t="s">
        <v>8454</v>
      </c>
      <c r="L3753" s="822" t="s">
        <v>20716</v>
      </c>
    </row>
    <row r="3754" spans="1:12" x14ac:dyDescent="0.25">
      <c r="A3754" s="822" t="s">
        <v>14111</v>
      </c>
      <c r="B3754" s="824" t="s">
        <v>13746</v>
      </c>
      <c r="C3754" s="820" t="b">
        <v>1</v>
      </c>
      <c r="D3754" s="820" t="b">
        <v>1</v>
      </c>
      <c r="E3754" s="820" t="b">
        <v>0</v>
      </c>
      <c r="F3754" s="820" t="b">
        <v>0</v>
      </c>
      <c r="G3754" s="820" t="b">
        <v>0</v>
      </c>
      <c r="H3754" s="820" t="b">
        <v>0</v>
      </c>
      <c r="I3754" s="820">
        <v>1</v>
      </c>
      <c r="J3754" s="820">
        <v>2</v>
      </c>
      <c r="K3754" s="820" t="s">
        <v>8454</v>
      </c>
      <c r="L3754" s="822" t="s">
        <v>20717</v>
      </c>
    </row>
    <row r="3755" spans="1:12" x14ac:dyDescent="0.25">
      <c r="A3755" s="822" t="s">
        <v>14112</v>
      </c>
      <c r="B3755" s="824" t="s">
        <v>13748</v>
      </c>
      <c r="C3755" s="820" t="b">
        <v>1</v>
      </c>
      <c r="D3755" s="820" t="b">
        <v>1</v>
      </c>
      <c r="E3755" s="820" t="b">
        <v>0</v>
      </c>
      <c r="F3755" s="820" t="b">
        <v>0</v>
      </c>
      <c r="G3755" s="820" t="b">
        <v>0</v>
      </c>
      <c r="H3755" s="820" t="b">
        <v>0</v>
      </c>
      <c r="I3755" s="820">
        <v>1</v>
      </c>
      <c r="J3755" s="820">
        <v>1</v>
      </c>
      <c r="K3755" s="820" t="s">
        <v>8454</v>
      </c>
      <c r="L3755" s="822" t="s">
        <v>20718</v>
      </c>
    </row>
    <row r="3756" spans="1:12" x14ac:dyDescent="0.25">
      <c r="A3756" s="822" t="s">
        <v>14113</v>
      </c>
      <c r="B3756" s="824" t="s">
        <v>13750</v>
      </c>
      <c r="C3756" s="820" t="b">
        <v>1</v>
      </c>
      <c r="D3756" s="820" t="b">
        <v>1</v>
      </c>
      <c r="E3756" s="820" t="b">
        <v>0</v>
      </c>
      <c r="F3756" s="820" t="b">
        <v>0</v>
      </c>
      <c r="G3756" s="820" t="b">
        <v>0</v>
      </c>
      <c r="H3756" s="820" t="b">
        <v>0</v>
      </c>
      <c r="I3756" s="820">
        <v>1</v>
      </c>
      <c r="J3756" s="820">
        <v>1</v>
      </c>
      <c r="K3756" s="820" t="s">
        <v>8454</v>
      </c>
      <c r="L3756" s="822" t="s">
        <v>20719</v>
      </c>
    </row>
    <row r="3757" spans="1:12" x14ac:dyDescent="0.25">
      <c r="A3757" s="822" t="s">
        <v>14114</v>
      </c>
      <c r="B3757" s="824" t="s">
        <v>13752</v>
      </c>
      <c r="C3757" s="820" t="b">
        <v>1</v>
      </c>
      <c r="D3757" s="820" t="b">
        <v>1</v>
      </c>
      <c r="E3757" s="820" t="b">
        <v>0</v>
      </c>
      <c r="F3757" s="820" t="b">
        <v>0</v>
      </c>
      <c r="G3757" s="820" t="b">
        <v>0</v>
      </c>
      <c r="H3757" s="820" t="b">
        <v>0</v>
      </c>
      <c r="I3757" s="820">
        <v>1</v>
      </c>
      <c r="J3757" s="820">
        <v>1</v>
      </c>
      <c r="K3757" s="820" t="s">
        <v>8454</v>
      </c>
      <c r="L3757" s="822" t="s">
        <v>20720</v>
      </c>
    </row>
    <row r="3758" spans="1:12" x14ac:dyDescent="0.25">
      <c r="A3758" s="822" t="s">
        <v>14115</v>
      </c>
      <c r="B3758" s="824" t="s">
        <v>13754</v>
      </c>
      <c r="C3758" s="820" t="b">
        <v>1</v>
      </c>
      <c r="D3758" s="820" t="b">
        <v>1</v>
      </c>
      <c r="E3758" s="820" t="b">
        <v>0</v>
      </c>
      <c r="F3758" s="820" t="b">
        <v>0</v>
      </c>
      <c r="G3758" s="820" t="b">
        <v>0</v>
      </c>
      <c r="H3758" s="820" t="b">
        <v>0</v>
      </c>
      <c r="I3758" s="820">
        <v>1</v>
      </c>
      <c r="J3758" s="820">
        <v>12</v>
      </c>
      <c r="K3758" s="820" t="s">
        <v>8454</v>
      </c>
      <c r="L3758" s="822" t="s">
        <v>20721</v>
      </c>
    </row>
    <row r="3759" spans="1:12" x14ac:dyDescent="0.25">
      <c r="A3759" s="822" t="s">
        <v>14116</v>
      </c>
      <c r="B3759" s="824" t="s">
        <v>14117</v>
      </c>
      <c r="C3759" s="820" t="b">
        <v>1</v>
      </c>
      <c r="D3759" s="820" t="b">
        <v>1</v>
      </c>
      <c r="E3759" s="820" t="b">
        <v>0</v>
      </c>
      <c r="F3759" s="820" t="b">
        <v>0</v>
      </c>
      <c r="G3759" s="820" t="b">
        <v>0</v>
      </c>
      <c r="H3759" s="820" t="b">
        <v>0</v>
      </c>
      <c r="I3759" s="820">
        <v>1</v>
      </c>
      <c r="J3759" s="820">
        <v>5</v>
      </c>
      <c r="K3759" s="820" t="s">
        <v>8454</v>
      </c>
      <c r="L3759" s="822" t="s">
        <v>20823</v>
      </c>
    </row>
    <row r="3760" spans="1:12" x14ac:dyDescent="0.25">
      <c r="A3760" s="822" t="s">
        <v>14118</v>
      </c>
      <c r="B3760" s="824" t="s">
        <v>14119</v>
      </c>
      <c r="C3760" s="820" t="b">
        <v>1</v>
      </c>
      <c r="D3760" s="820" t="b">
        <v>1</v>
      </c>
      <c r="E3760" s="820" t="b">
        <v>0</v>
      </c>
      <c r="F3760" s="820" t="b">
        <v>0</v>
      </c>
      <c r="G3760" s="820" t="b">
        <v>0</v>
      </c>
      <c r="H3760" s="820" t="b">
        <v>0</v>
      </c>
      <c r="I3760" s="820">
        <v>1</v>
      </c>
      <c r="J3760" s="820">
        <v>4</v>
      </c>
      <c r="K3760" s="820" t="s">
        <v>8454</v>
      </c>
      <c r="L3760" s="822" t="s">
        <v>20824</v>
      </c>
    </row>
    <row r="3761" spans="1:12" x14ac:dyDescent="0.25">
      <c r="A3761" s="822" t="s">
        <v>14120</v>
      </c>
      <c r="B3761" s="824" t="s">
        <v>14121</v>
      </c>
      <c r="C3761" s="820" t="b">
        <v>1</v>
      </c>
      <c r="D3761" s="820" t="b">
        <v>1</v>
      </c>
      <c r="E3761" s="820" t="b">
        <v>0</v>
      </c>
      <c r="F3761" s="820" t="b">
        <v>0</v>
      </c>
      <c r="G3761" s="820" t="b">
        <v>0</v>
      </c>
      <c r="H3761" s="820" t="b">
        <v>0</v>
      </c>
      <c r="I3761" s="820">
        <v>1</v>
      </c>
      <c r="J3761" s="820">
        <v>1</v>
      </c>
      <c r="K3761" s="820" t="s">
        <v>8454</v>
      </c>
      <c r="L3761" s="822" t="s">
        <v>20825</v>
      </c>
    </row>
    <row r="3762" spans="1:12" x14ac:dyDescent="0.25">
      <c r="A3762" s="822" t="s">
        <v>14122</v>
      </c>
      <c r="B3762" s="824" t="s">
        <v>13762</v>
      </c>
      <c r="C3762" s="820" t="b">
        <v>1</v>
      </c>
      <c r="D3762" s="820" t="b">
        <v>1</v>
      </c>
      <c r="E3762" s="820" t="b">
        <v>0</v>
      </c>
      <c r="F3762" s="820" t="b">
        <v>0</v>
      </c>
      <c r="G3762" s="820" t="b">
        <v>0</v>
      </c>
      <c r="H3762" s="820" t="b">
        <v>0</v>
      </c>
      <c r="I3762" s="820">
        <v>1</v>
      </c>
      <c r="J3762" s="820">
        <v>5</v>
      </c>
      <c r="K3762" s="820" t="s">
        <v>8454</v>
      </c>
      <c r="L3762" s="822" t="s">
        <v>20725</v>
      </c>
    </row>
    <row r="3763" spans="1:12" x14ac:dyDescent="0.25">
      <c r="A3763" s="822" t="s">
        <v>14123</v>
      </c>
      <c r="B3763" s="824" t="s">
        <v>13764</v>
      </c>
      <c r="C3763" s="820" t="b">
        <v>1</v>
      </c>
      <c r="D3763" s="820" t="b">
        <v>1</v>
      </c>
      <c r="E3763" s="820" t="b">
        <v>0</v>
      </c>
      <c r="F3763" s="820" t="b">
        <v>0</v>
      </c>
      <c r="G3763" s="820" t="b">
        <v>0</v>
      </c>
      <c r="H3763" s="820" t="b">
        <v>0</v>
      </c>
      <c r="I3763" s="820">
        <v>1</v>
      </c>
      <c r="J3763" s="820">
        <v>1</v>
      </c>
      <c r="K3763" s="820" t="s">
        <v>8454</v>
      </c>
      <c r="L3763" s="822" t="s">
        <v>20726</v>
      </c>
    </row>
    <row r="3764" spans="1:12" x14ac:dyDescent="0.25">
      <c r="A3764" s="822" t="s">
        <v>14124</v>
      </c>
      <c r="B3764" s="824" t="s">
        <v>13766</v>
      </c>
      <c r="C3764" s="820" t="b">
        <v>1</v>
      </c>
      <c r="D3764" s="820" t="b">
        <v>1</v>
      </c>
      <c r="E3764" s="820" t="b">
        <v>0</v>
      </c>
      <c r="F3764" s="820" t="b">
        <v>0</v>
      </c>
      <c r="G3764" s="820" t="b">
        <v>0</v>
      </c>
      <c r="H3764" s="820" t="b">
        <v>0</v>
      </c>
      <c r="I3764" s="820">
        <v>1</v>
      </c>
      <c r="J3764" s="820">
        <v>1</v>
      </c>
      <c r="K3764" s="820" t="s">
        <v>8454</v>
      </c>
      <c r="L3764" s="822" t="s">
        <v>20727</v>
      </c>
    </row>
    <row r="3765" spans="1:12" x14ac:dyDescent="0.25">
      <c r="A3765" s="822" t="s">
        <v>14125</v>
      </c>
      <c r="B3765" s="824" t="s">
        <v>13768</v>
      </c>
      <c r="C3765" s="820" t="b">
        <v>1</v>
      </c>
      <c r="D3765" s="820" t="b">
        <v>1</v>
      </c>
      <c r="E3765" s="820" t="b">
        <v>0</v>
      </c>
      <c r="F3765" s="820" t="b">
        <v>0</v>
      </c>
      <c r="G3765" s="820" t="b">
        <v>0</v>
      </c>
      <c r="H3765" s="820" t="b">
        <v>0</v>
      </c>
      <c r="I3765" s="820">
        <v>1</v>
      </c>
      <c r="J3765" s="820">
        <v>10</v>
      </c>
      <c r="K3765" s="820" t="s">
        <v>8454</v>
      </c>
      <c r="L3765" s="822" t="s">
        <v>20728</v>
      </c>
    </row>
    <row r="3766" spans="1:12" x14ac:dyDescent="0.25">
      <c r="A3766" s="822" t="s">
        <v>14126</v>
      </c>
      <c r="B3766" s="824" t="s">
        <v>13770</v>
      </c>
      <c r="C3766" s="820" t="b">
        <v>1</v>
      </c>
      <c r="D3766" s="820" t="b">
        <v>1</v>
      </c>
      <c r="E3766" s="820" t="b">
        <v>0</v>
      </c>
      <c r="F3766" s="820" t="b">
        <v>0</v>
      </c>
      <c r="G3766" s="820" t="b">
        <v>0</v>
      </c>
      <c r="H3766" s="820" t="b">
        <v>0</v>
      </c>
      <c r="I3766" s="820">
        <v>1</v>
      </c>
      <c r="J3766" s="820">
        <v>5</v>
      </c>
      <c r="K3766" s="820" t="s">
        <v>8454</v>
      </c>
      <c r="L3766" s="822" t="s">
        <v>20729</v>
      </c>
    </row>
    <row r="3767" spans="1:12" x14ac:dyDescent="0.25">
      <c r="A3767" s="822" t="s">
        <v>14127</v>
      </c>
      <c r="B3767" s="824" t="s">
        <v>13772</v>
      </c>
      <c r="C3767" s="820" t="b">
        <v>1</v>
      </c>
      <c r="D3767" s="820" t="b">
        <v>1</v>
      </c>
      <c r="E3767" s="820" t="b">
        <v>0</v>
      </c>
      <c r="F3767" s="820" t="b">
        <v>0</v>
      </c>
      <c r="G3767" s="820" t="b">
        <v>0</v>
      </c>
      <c r="H3767" s="820" t="b">
        <v>0</v>
      </c>
      <c r="I3767" s="820">
        <v>1</v>
      </c>
      <c r="J3767" s="820">
        <v>35</v>
      </c>
      <c r="K3767" s="820" t="s">
        <v>8454</v>
      </c>
      <c r="L3767" s="822" t="s">
        <v>20730</v>
      </c>
    </row>
    <row r="3768" spans="1:12" x14ac:dyDescent="0.25">
      <c r="A3768" s="822" t="s">
        <v>14128</v>
      </c>
      <c r="B3768" s="824" t="s">
        <v>13774</v>
      </c>
      <c r="C3768" s="820" t="b">
        <v>1</v>
      </c>
      <c r="D3768" s="820" t="b">
        <v>1</v>
      </c>
      <c r="E3768" s="820" t="b">
        <v>0</v>
      </c>
      <c r="F3768" s="820" t="b">
        <v>0</v>
      </c>
      <c r="G3768" s="820" t="b">
        <v>0</v>
      </c>
      <c r="H3768" s="820" t="b">
        <v>0</v>
      </c>
      <c r="I3768" s="820">
        <v>1</v>
      </c>
      <c r="J3768" s="820">
        <v>1</v>
      </c>
      <c r="K3768" s="820" t="s">
        <v>8454</v>
      </c>
      <c r="L3768" s="822" t="s">
        <v>20731</v>
      </c>
    </row>
    <row r="3769" spans="1:12" x14ac:dyDescent="0.25">
      <c r="A3769" s="822" t="s">
        <v>14129</v>
      </c>
      <c r="B3769" s="824" t="s">
        <v>14130</v>
      </c>
      <c r="C3769" s="820" t="b">
        <v>1</v>
      </c>
      <c r="D3769" s="820" t="b">
        <v>1</v>
      </c>
      <c r="E3769" s="820" t="b">
        <v>0</v>
      </c>
      <c r="F3769" s="820" t="b">
        <v>0</v>
      </c>
      <c r="G3769" s="820" t="b">
        <v>0</v>
      </c>
      <c r="H3769" s="820" t="b">
        <v>0</v>
      </c>
      <c r="I3769" s="820">
        <v>1</v>
      </c>
      <c r="J3769" s="820">
        <v>6</v>
      </c>
      <c r="K3769" s="820" t="s">
        <v>8454</v>
      </c>
      <c r="L3769" s="822" t="s">
        <v>20826</v>
      </c>
    </row>
    <row r="3770" spans="1:12" x14ac:dyDescent="0.25">
      <c r="A3770" s="822" t="s">
        <v>14131</v>
      </c>
      <c r="B3770" s="824" t="s">
        <v>14132</v>
      </c>
      <c r="C3770" s="820" t="b">
        <v>1</v>
      </c>
      <c r="D3770" s="820" t="b">
        <v>1</v>
      </c>
      <c r="E3770" s="820" t="b">
        <v>0</v>
      </c>
      <c r="F3770" s="820" t="b">
        <v>0</v>
      </c>
      <c r="G3770" s="820" t="b">
        <v>0</v>
      </c>
      <c r="H3770" s="820" t="b">
        <v>0</v>
      </c>
      <c r="I3770" s="820">
        <v>1</v>
      </c>
      <c r="J3770" s="820">
        <v>4</v>
      </c>
      <c r="K3770" s="820" t="s">
        <v>8454</v>
      </c>
      <c r="L3770" s="822" t="s">
        <v>20827</v>
      </c>
    </row>
    <row r="3771" spans="1:12" x14ac:dyDescent="0.25">
      <c r="A3771" s="822" t="s">
        <v>14133</v>
      </c>
      <c r="B3771" s="824" t="s">
        <v>14134</v>
      </c>
      <c r="C3771" s="820" t="b">
        <v>1</v>
      </c>
      <c r="D3771" s="820" t="b">
        <v>1</v>
      </c>
      <c r="E3771" s="820" t="b">
        <v>0</v>
      </c>
      <c r="F3771" s="820" t="b">
        <v>0</v>
      </c>
      <c r="G3771" s="820" t="b">
        <v>0</v>
      </c>
      <c r="H3771" s="820" t="b">
        <v>0</v>
      </c>
      <c r="I3771" s="820">
        <v>1</v>
      </c>
      <c r="J3771" s="820">
        <v>1</v>
      </c>
      <c r="K3771" s="820" t="s">
        <v>8454</v>
      </c>
      <c r="L3771" s="822" t="s">
        <v>20828</v>
      </c>
    </row>
    <row r="3772" spans="1:12" x14ac:dyDescent="0.25">
      <c r="A3772" s="822" t="s">
        <v>14135</v>
      </c>
      <c r="B3772" s="824" t="s">
        <v>13782</v>
      </c>
      <c r="C3772" s="820" t="b">
        <v>1</v>
      </c>
      <c r="D3772" s="820" t="b">
        <v>1</v>
      </c>
      <c r="E3772" s="820" t="b">
        <v>0</v>
      </c>
      <c r="F3772" s="820" t="b">
        <v>0</v>
      </c>
      <c r="G3772" s="820" t="b">
        <v>0</v>
      </c>
      <c r="H3772" s="820" t="b">
        <v>0</v>
      </c>
      <c r="I3772" s="820">
        <v>1</v>
      </c>
      <c r="J3772" s="820">
        <v>3</v>
      </c>
      <c r="K3772" s="820" t="s">
        <v>8454</v>
      </c>
      <c r="L3772" s="822" t="s">
        <v>20735</v>
      </c>
    </row>
    <row r="3773" spans="1:12" x14ac:dyDescent="0.25">
      <c r="A3773" s="822" t="s">
        <v>14136</v>
      </c>
      <c r="B3773" s="824" t="s">
        <v>13784</v>
      </c>
      <c r="C3773" s="820" t="b">
        <v>1</v>
      </c>
      <c r="D3773" s="820" t="b">
        <v>1</v>
      </c>
      <c r="E3773" s="820" t="b">
        <v>0</v>
      </c>
      <c r="F3773" s="820" t="b">
        <v>0</v>
      </c>
      <c r="G3773" s="820" t="b">
        <v>0</v>
      </c>
      <c r="H3773" s="820" t="b">
        <v>0</v>
      </c>
      <c r="I3773" s="820">
        <v>1</v>
      </c>
      <c r="J3773" s="820">
        <v>3</v>
      </c>
      <c r="K3773" s="820" t="s">
        <v>8454</v>
      </c>
      <c r="L3773" s="822" t="s">
        <v>20736</v>
      </c>
    </row>
    <row r="3774" spans="1:12" x14ac:dyDescent="0.25">
      <c r="A3774" s="822" t="s">
        <v>14137</v>
      </c>
      <c r="B3774" s="824" t="s">
        <v>13786</v>
      </c>
      <c r="C3774" s="820" t="b">
        <v>1</v>
      </c>
      <c r="D3774" s="820" t="b">
        <v>1</v>
      </c>
      <c r="E3774" s="820" t="b">
        <v>0</v>
      </c>
      <c r="F3774" s="820" t="b">
        <v>0</v>
      </c>
      <c r="G3774" s="820" t="b">
        <v>0</v>
      </c>
      <c r="H3774" s="820" t="b">
        <v>0</v>
      </c>
      <c r="I3774" s="820">
        <v>1</v>
      </c>
      <c r="J3774" s="820">
        <v>3</v>
      </c>
      <c r="K3774" s="820" t="s">
        <v>8454</v>
      </c>
      <c r="L3774" s="822" t="s">
        <v>20737</v>
      </c>
    </row>
    <row r="3775" spans="1:12" x14ac:dyDescent="0.25">
      <c r="A3775" s="822" t="s">
        <v>14138</v>
      </c>
      <c r="B3775" s="824" t="s">
        <v>13788</v>
      </c>
      <c r="C3775" s="820" t="b">
        <v>1</v>
      </c>
      <c r="D3775" s="820" t="b">
        <v>1</v>
      </c>
      <c r="E3775" s="820" t="b">
        <v>0</v>
      </c>
      <c r="F3775" s="820" t="b">
        <v>0</v>
      </c>
      <c r="G3775" s="820" t="b">
        <v>0</v>
      </c>
      <c r="H3775" s="820" t="b">
        <v>0</v>
      </c>
      <c r="I3775" s="820">
        <v>1</v>
      </c>
      <c r="J3775" s="820">
        <v>1</v>
      </c>
      <c r="K3775" s="820" t="s">
        <v>8454</v>
      </c>
      <c r="L3775" s="822" t="s">
        <v>20738</v>
      </c>
    </row>
    <row r="3776" spans="1:12" x14ac:dyDescent="0.25">
      <c r="A3776" s="822" t="s">
        <v>14139</v>
      </c>
      <c r="B3776" s="824" t="s">
        <v>13790</v>
      </c>
      <c r="C3776" s="820" t="b">
        <v>1</v>
      </c>
      <c r="D3776" s="820" t="b">
        <v>1</v>
      </c>
      <c r="E3776" s="820" t="b">
        <v>0</v>
      </c>
      <c r="F3776" s="820" t="b">
        <v>0</v>
      </c>
      <c r="G3776" s="820" t="b">
        <v>0</v>
      </c>
      <c r="H3776" s="820" t="b">
        <v>0</v>
      </c>
      <c r="I3776" s="820">
        <v>1</v>
      </c>
      <c r="J3776" s="820">
        <v>1</v>
      </c>
      <c r="K3776" s="820" t="s">
        <v>8454</v>
      </c>
      <c r="L3776" s="822" t="s">
        <v>20739</v>
      </c>
    </row>
    <row r="3777" spans="1:12" x14ac:dyDescent="0.25">
      <c r="A3777" s="822" t="s">
        <v>14140</v>
      </c>
      <c r="B3777" s="824" t="s">
        <v>13792</v>
      </c>
      <c r="C3777" s="820" t="b">
        <v>1</v>
      </c>
      <c r="D3777" s="820" t="b">
        <v>1</v>
      </c>
      <c r="E3777" s="820" t="b">
        <v>0</v>
      </c>
      <c r="F3777" s="820" t="b">
        <v>0</v>
      </c>
      <c r="G3777" s="820" t="b">
        <v>0</v>
      </c>
      <c r="H3777" s="820" t="b">
        <v>0</v>
      </c>
      <c r="I3777" s="820">
        <v>1</v>
      </c>
      <c r="J3777" s="820">
        <v>1</v>
      </c>
      <c r="K3777" s="820" t="s">
        <v>8454</v>
      </c>
      <c r="L3777" s="822" t="s">
        <v>20740</v>
      </c>
    </row>
    <row r="3778" spans="1:12" x14ac:dyDescent="0.25">
      <c r="A3778" s="822" t="s">
        <v>14141</v>
      </c>
      <c r="B3778" s="824" t="s">
        <v>13794</v>
      </c>
      <c r="C3778" s="820" t="b">
        <v>1</v>
      </c>
      <c r="D3778" s="820" t="b">
        <v>1</v>
      </c>
      <c r="E3778" s="820" t="b">
        <v>0</v>
      </c>
      <c r="F3778" s="820" t="b">
        <v>0</v>
      </c>
      <c r="G3778" s="820" t="b">
        <v>0</v>
      </c>
      <c r="H3778" s="820" t="b">
        <v>0</v>
      </c>
      <c r="I3778" s="820">
        <v>1</v>
      </c>
      <c r="J3778" s="820">
        <v>18</v>
      </c>
      <c r="K3778" s="820" t="s">
        <v>8454</v>
      </c>
      <c r="L3778" s="822" t="s">
        <v>20741</v>
      </c>
    </row>
    <row r="3779" spans="1:12" x14ac:dyDescent="0.25">
      <c r="A3779" s="822" t="s">
        <v>14142</v>
      </c>
      <c r="B3779" s="824" t="s">
        <v>14143</v>
      </c>
      <c r="C3779" s="820" t="b">
        <v>1</v>
      </c>
      <c r="D3779" s="820" t="b">
        <v>1</v>
      </c>
      <c r="E3779" s="820" t="b">
        <v>0</v>
      </c>
      <c r="F3779" s="820" t="b">
        <v>0</v>
      </c>
      <c r="G3779" s="820" t="b">
        <v>0</v>
      </c>
      <c r="H3779" s="820" t="b">
        <v>0</v>
      </c>
      <c r="I3779" s="820">
        <v>1</v>
      </c>
      <c r="J3779" s="820">
        <v>5</v>
      </c>
      <c r="K3779" s="820" t="s">
        <v>8454</v>
      </c>
      <c r="L3779" s="822" t="s">
        <v>20829</v>
      </c>
    </row>
    <row r="3780" spans="1:12" x14ac:dyDescent="0.25">
      <c r="A3780" s="822" t="s">
        <v>14144</v>
      </c>
      <c r="B3780" s="824" t="s">
        <v>14145</v>
      </c>
      <c r="C3780" s="820" t="b">
        <v>1</v>
      </c>
      <c r="D3780" s="820" t="b">
        <v>1</v>
      </c>
      <c r="E3780" s="820" t="b">
        <v>0</v>
      </c>
      <c r="F3780" s="820" t="b">
        <v>0</v>
      </c>
      <c r="G3780" s="820" t="b">
        <v>0</v>
      </c>
      <c r="H3780" s="820" t="b">
        <v>0</v>
      </c>
      <c r="I3780" s="820">
        <v>1</v>
      </c>
      <c r="J3780" s="820">
        <v>4</v>
      </c>
      <c r="K3780" s="820" t="s">
        <v>8454</v>
      </c>
      <c r="L3780" s="822" t="s">
        <v>20830</v>
      </c>
    </row>
    <row r="3781" spans="1:12" x14ac:dyDescent="0.25">
      <c r="A3781" s="822" t="s">
        <v>14146</v>
      </c>
      <c r="B3781" s="824" t="s">
        <v>14147</v>
      </c>
      <c r="C3781" s="820" t="b">
        <v>1</v>
      </c>
      <c r="D3781" s="820" t="b">
        <v>1</v>
      </c>
      <c r="E3781" s="820" t="b">
        <v>0</v>
      </c>
      <c r="F3781" s="820" t="b">
        <v>0</v>
      </c>
      <c r="G3781" s="820" t="b">
        <v>0</v>
      </c>
      <c r="H3781" s="820" t="b">
        <v>0</v>
      </c>
      <c r="I3781" s="820">
        <v>1</v>
      </c>
      <c r="J3781" s="820">
        <v>1</v>
      </c>
      <c r="K3781" s="820" t="s">
        <v>8454</v>
      </c>
      <c r="L3781" s="822" t="s">
        <v>20831</v>
      </c>
    </row>
    <row r="3782" spans="1:12" x14ac:dyDescent="0.25">
      <c r="A3782" s="822" t="s">
        <v>14148</v>
      </c>
      <c r="B3782" s="824" t="s">
        <v>13802</v>
      </c>
      <c r="C3782" s="820" t="b">
        <v>1</v>
      </c>
      <c r="D3782" s="820" t="b">
        <v>1</v>
      </c>
      <c r="E3782" s="820" t="b">
        <v>0</v>
      </c>
      <c r="F3782" s="820" t="b">
        <v>0</v>
      </c>
      <c r="G3782" s="820" t="b">
        <v>0</v>
      </c>
      <c r="H3782" s="820" t="b">
        <v>0</v>
      </c>
      <c r="I3782" s="820">
        <v>1</v>
      </c>
      <c r="J3782" s="820">
        <v>1</v>
      </c>
      <c r="K3782" s="820" t="s">
        <v>8454</v>
      </c>
      <c r="L3782" s="822" t="s">
        <v>20745</v>
      </c>
    </row>
    <row r="3783" spans="1:12" x14ac:dyDescent="0.25">
      <c r="A3783" s="822" t="s">
        <v>14149</v>
      </c>
      <c r="B3783" s="824" t="s">
        <v>13804</v>
      </c>
      <c r="C3783" s="820" t="b">
        <v>1</v>
      </c>
      <c r="D3783" s="820" t="b">
        <v>1</v>
      </c>
      <c r="E3783" s="820" t="b">
        <v>0</v>
      </c>
      <c r="F3783" s="820" t="b">
        <v>0</v>
      </c>
      <c r="G3783" s="820" t="b">
        <v>0</v>
      </c>
      <c r="H3783" s="820" t="b">
        <v>0</v>
      </c>
      <c r="I3783" s="820">
        <v>1</v>
      </c>
      <c r="J3783" s="820">
        <v>1</v>
      </c>
      <c r="K3783" s="820" t="s">
        <v>8454</v>
      </c>
      <c r="L3783" s="822" t="s">
        <v>20746</v>
      </c>
    </row>
    <row r="3784" spans="1:12" x14ac:dyDescent="0.25">
      <c r="A3784" s="822" t="s">
        <v>14150</v>
      </c>
      <c r="B3784" s="824" t="s">
        <v>13806</v>
      </c>
      <c r="C3784" s="820" t="b">
        <v>1</v>
      </c>
      <c r="D3784" s="820" t="b">
        <v>1</v>
      </c>
      <c r="E3784" s="820" t="b">
        <v>0</v>
      </c>
      <c r="F3784" s="820" t="b">
        <v>0</v>
      </c>
      <c r="G3784" s="820" t="b">
        <v>0</v>
      </c>
      <c r="H3784" s="820" t="b">
        <v>0</v>
      </c>
      <c r="I3784" s="820">
        <v>1</v>
      </c>
      <c r="J3784" s="820">
        <v>1</v>
      </c>
      <c r="K3784" s="820" t="s">
        <v>8454</v>
      </c>
      <c r="L3784" s="822" t="s">
        <v>20747</v>
      </c>
    </row>
    <row r="3785" spans="1:12" x14ac:dyDescent="0.25">
      <c r="A3785" s="822" t="s">
        <v>14151</v>
      </c>
      <c r="B3785" s="824" t="s">
        <v>13808</v>
      </c>
      <c r="C3785" s="820" t="b">
        <v>1</v>
      </c>
      <c r="D3785" s="820" t="b">
        <v>1</v>
      </c>
      <c r="E3785" s="820" t="b">
        <v>0</v>
      </c>
      <c r="F3785" s="820" t="b">
        <v>0</v>
      </c>
      <c r="G3785" s="820" t="b">
        <v>0</v>
      </c>
      <c r="H3785" s="820" t="b">
        <v>0</v>
      </c>
      <c r="I3785" s="820">
        <v>1</v>
      </c>
      <c r="J3785" s="820">
        <v>1</v>
      </c>
      <c r="K3785" s="820" t="s">
        <v>8454</v>
      </c>
      <c r="L3785" s="822" t="s">
        <v>20748</v>
      </c>
    </row>
    <row r="3786" spans="1:12" x14ac:dyDescent="0.25">
      <c r="A3786" s="822" t="s">
        <v>14152</v>
      </c>
      <c r="B3786" s="824" t="s">
        <v>13810</v>
      </c>
      <c r="C3786" s="820" t="b">
        <v>1</v>
      </c>
      <c r="D3786" s="820" t="b">
        <v>1</v>
      </c>
      <c r="E3786" s="820" t="b">
        <v>0</v>
      </c>
      <c r="F3786" s="820" t="b">
        <v>0</v>
      </c>
      <c r="G3786" s="820" t="b">
        <v>0</v>
      </c>
      <c r="H3786" s="820" t="b">
        <v>0</v>
      </c>
      <c r="I3786" s="820">
        <v>1</v>
      </c>
      <c r="J3786" s="820">
        <v>1</v>
      </c>
      <c r="K3786" s="820" t="s">
        <v>8454</v>
      </c>
      <c r="L3786" s="822" t="s">
        <v>20749</v>
      </c>
    </row>
    <row r="3787" spans="1:12" x14ac:dyDescent="0.25">
      <c r="A3787" s="822" t="s">
        <v>14153</v>
      </c>
      <c r="B3787" s="824" t="s">
        <v>13812</v>
      </c>
      <c r="C3787" s="820" t="b">
        <v>1</v>
      </c>
      <c r="D3787" s="820" t="b">
        <v>1</v>
      </c>
      <c r="E3787" s="820" t="b">
        <v>0</v>
      </c>
      <c r="F3787" s="820" t="b">
        <v>0</v>
      </c>
      <c r="G3787" s="820" t="b">
        <v>0</v>
      </c>
      <c r="H3787" s="820" t="b">
        <v>0</v>
      </c>
      <c r="I3787" s="820">
        <v>1</v>
      </c>
      <c r="J3787" s="820">
        <v>2</v>
      </c>
      <c r="K3787" s="820" t="s">
        <v>8454</v>
      </c>
      <c r="L3787" s="822" t="s">
        <v>20750</v>
      </c>
    </row>
    <row r="3788" spans="1:12" x14ac:dyDescent="0.25">
      <c r="A3788" s="822" t="s">
        <v>14154</v>
      </c>
      <c r="B3788" s="824" t="s">
        <v>14155</v>
      </c>
      <c r="C3788" s="820" t="b">
        <v>1</v>
      </c>
      <c r="D3788" s="820" t="b">
        <v>1</v>
      </c>
      <c r="E3788" s="820" t="b">
        <v>0</v>
      </c>
      <c r="F3788" s="820" t="b">
        <v>0</v>
      </c>
      <c r="G3788" s="820" t="b">
        <v>0</v>
      </c>
      <c r="H3788" s="820" t="b">
        <v>0</v>
      </c>
      <c r="I3788" s="820">
        <v>1</v>
      </c>
      <c r="J3788" s="820">
        <v>5</v>
      </c>
      <c r="K3788" s="820" t="s">
        <v>8454</v>
      </c>
      <c r="L3788" s="822" t="s">
        <v>20832</v>
      </c>
    </row>
    <row r="3789" spans="1:12" x14ac:dyDescent="0.25">
      <c r="A3789" s="822" t="s">
        <v>14156</v>
      </c>
      <c r="B3789" s="824" t="s">
        <v>14157</v>
      </c>
      <c r="C3789" s="820" t="b">
        <v>1</v>
      </c>
      <c r="D3789" s="820" t="b">
        <v>1</v>
      </c>
      <c r="E3789" s="820" t="b">
        <v>0</v>
      </c>
      <c r="F3789" s="820" t="b">
        <v>0</v>
      </c>
      <c r="G3789" s="820" t="b">
        <v>0</v>
      </c>
      <c r="H3789" s="820" t="b">
        <v>0</v>
      </c>
      <c r="I3789" s="820">
        <v>1</v>
      </c>
      <c r="J3789" s="820">
        <v>4</v>
      </c>
      <c r="K3789" s="820" t="s">
        <v>8454</v>
      </c>
      <c r="L3789" s="822" t="s">
        <v>20833</v>
      </c>
    </row>
    <row r="3790" spans="1:12" x14ac:dyDescent="0.25">
      <c r="A3790" s="822" t="s">
        <v>14158</v>
      </c>
      <c r="B3790" s="824" t="s">
        <v>13818</v>
      </c>
      <c r="C3790" s="820" t="b">
        <v>1</v>
      </c>
      <c r="D3790" s="820" t="b">
        <v>1</v>
      </c>
      <c r="E3790" s="820" t="b">
        <v>0</v>
      </c>
      <c r="F3790" s="820" t="b">
        <v>0</v>
      </c>
      <c r="G3790" s="820" t="b">
        <v>0</v>
      </c>
      <c r="H3790" s="820" t="b">
        <v>0</v>
      </c>
      <c r="I3790" s="820">
        <v>1</v>
      </c>
      <c r="J3790" s="820">
        <v>1</v>
      </c>
      <c r="K3790" s="820" t="s">
        <v>8454</v>
      </c>
      <c r="L3790" s="822" t="s">
        <v>20753</v>
      </c>
    </row>
    <row r="3791" spans="1:12" x14ac:dyDescent="0.25">
      <c r="A3791" s="822" t="s">
        <v>14159</v>
      </c>
      <c r="B3791" s="824" t="s">
        <v>14160</v>
      </c>
      <c r="C3791" s="820" t="b">
        <v>1</v>
      </c>
      <c r="D3791" s="820" t="b">
        <v>1</v>
      </c>
      <c r="E3791" s="820" t="b">
        <v>0</v>
      </c>
      <c r="F3791" s="820" t="b">
        <v>0</v>
      </c>
      <c r="G3791" s="820" t="b">
        <v>0</v>
      </c>
      <c r="H3791" s="820" t="b">
        <v>0</v>
      </c>
      <c r="I3791" s="820">
        <v>1</v>
      </c>
      <c r="J3791" s="820">
        <v>1</v>
      </c>
      <c r="K3791" s="820" t="s">
        <v>8454</v>
      </c>
      <c r="L3791" s="822" t="s">
        <v>20834</v>
      </c>
    </row>
    <row r="3792" spans="1:12" x14ac:dyDescent="0.25">
      <c r="A3792" s="822" t="s">
        <v>14161</v>
      </c>
      <c r="B3792" s="824" t="s">
        <v>14162</v>
      </c>
      <c r="C3792" s="820" t="b">
        <v>1</v>
      </c>
      <c r="D3792" s="820" t="b">
        <v>1</v>
      </c>
      <c r="E3792" s="820" t="b">
        <v>0</v>
      </c>
      <c r="F3792" s="820" t="b">
        <v>0</v>
      </c>
      <c r="G3792" s="820" t="b">
        <v>0</v>
      </c>
      <c r="H3792" s="820" t="b">
        <v>0</v>
      </c>
      <c r="I3792" s="820">
        <v>1</v>
      </c>
      <c r="J3792" s="820">
        <v>1</v>
      </c>
      <c r="K3792" s="820" t="s">
        <v>8454</v>
      </c>
      <c r="L3792" s="822" t="s">
        <v>20835</v>
      </c>
    </row>
    <row r="3793" spans="1:12" x14ac:dyDescent="0.25">
      <c r="A3793" s="822" t="s">
        <v>14163</v>
      </c>
      <c r="B3793" s="824" t="s">
        <v>14164</v>
      </c>
      <c r="C3793" s="820" t="b">
        <v>1</v>
      </c>
      <c r="D3793" s="820" t="b">
        <v>1</v>
      </c>
      <c r="E3793" s="820" t="b">
        <v>0</v>
      </c>
      <c r="F3793" s="820" t="b">
        <v>0</v>
      </c>
      <c r="G3793" s="820" t="b">
        <v>0</v>
      </c>
      <c r="H3793" s="820" t="b">
        <v>0</v>
      </c>
      <c r="I3793" s="820">
        <v>1</v>
      </c>
      <c r="J3793" s="820">
        <v>1</v>
      </c>
      <c r="K3793" s="820" t="s">
        <v>8454</v>
      </c>
      <c r="L3793" s="822" t="s">
        <v>20836</v>
      </c>
    </row>
    <row r="3794" spans="1:12" x14ac:dyDescent="0.25">
      <c r="A3794" s="822" t="s">
        <v>14165</v>
      </c>
      <c r="B3794" s="824" t="s">
        <v>14166</v>
      </c>
      <c r="C3794" s="820" t="b">
        <v>1</v>
      </c>
      <c r="D3794" s="820" t="b">
        <v>1</v>
      </c>
      <c r="E3794" s="820" t="b">
        <v>0</v>
      </c>
      <c r="F3794" s="820" t="b">
        <v>0</v>
      </c>
      <c r="G3794" s="820" t="b">
        <v>0</v>
      </c>
      <c r="H3794" s="820" t="b">
        <v>0</v>
      </c>
      <c r="I3794" s="820">
        <v>1</v>
      </c>
      <c r="J3794" s="820">
        <v>16</v>
      </c>
      <c r="K3794" s="820" t="s">
        <v>8454</v>
      </c>
      <c r="L3794" s="822" t="s">
        <v>20837</v>
      </c>
    </row>
    <row r="3795" spans="1:12" x14ac:dyDescent="0.25">
      <c r="A3795" s="822" t="s">
        <v>14167</v>
      </c>
      <c r="B3795" s="824" t="s">
        <v>14168</v>
      </c>
      <c r="C3795" s="820" t="b">
        <v>1</v>
      </c>
      <c r="D3795" s="820" t="b">
        <v>1</v>
      </c>
      <c r="E3795" s="820" t="b">
        <v>0</v>
      </c>
      <c r="F3795" s="820" t="b">
        <v>0</v>
      </c>
      <c r="G3795" s="820" t="b">
        <v>0</v>
      </c>
      <c r="H3795" s="820" t="b">
        <v>0</v>
      </c>
      <c r="I3795" s="820">
        <v>1</v>
      </c>
      <c r="J3795" s="820">
        <v>16</v>
      </c>
      <c r="K3795" s="820" t="s">
        <v>8454</v>
      </c>
      <c r="L3795" s="822" t="s">
        <v>20838</v>
      </c>
    </row>
    <row r="3796" spans="1:12" x14ac:dyDescent="0.25">
      <c r="A3796" s="822" t="s">
        <v>14169</v>
      </c>
      <c r="B3796" s="824" t="s">
        <v>14170</v>
      </c>
      <c r="C3796" s="820" t="b">
        <v>1</v>
      </c>
      <c r="D3796" s="820" t="b">
        <v>1</v>
      </c>
      <c r="E3796" s="820" t="b">
        <v>0</v>
      </c>
      <c r="F3796" s="820" t="b">
        <v>0</v>
      </c>
      <c r="G3796" s="820" t="b">
        <v>0</v>
      </c>
      <c r="H3796" s="820" t="b">
        <v>0</v>
      </c>
      <c r="I3796" s="820">
        <v>1</v>
      </c>
      <c r="J3796" s="820">
        <v>16</v>
      </c>
      <c r="K3796" s="820" t="s">
        <v>8454</v>
      </c>
      <c r="L3796" s="822" t="s">
        <v>20839</v>
      </c>
    </row>
    <row r="3797" spans="1:12" x14ac:dyDescent="0.25">
      <c r="A3797" s="822" t="s">
        <v>14171</v>
      </c>
      <c r="B3797" s="824" t="s">
        <v>14172</v>
      </c>
      <c r="C3797" s="820" t="b">
        <v>1</v>
      </c>
      <c r="D3797" s="820" t="b">
        <v>1</v>
      </c>
      <c r="E3797" s="820" t="b">
        <v>0</v>
      </c>
      <c r="F3797" s="820" t="b">
        <v>0</v>
      </c>
      <c r="G3797" s="820" t="b">
        <v>0</v>
      </c>
      <c r="H3797" s="820" t="b">
        <v>0</v>
      </c>
      <c r="I3797" s="820">
        <v>1</v>
      </c>
      <c r="J3797" s="820">
        <v>1</v>
      </c>
      <c r="K3797" s="820" t="s">
        <v>8454</v>
      </c>
      <c r="L3797" s="822" t="s">
        <v>20840</v>
      </c>
    </row>
    <row r="3798" spans="1:12" x14ac:dyDescent="0.25">
      <c r="A3798" s="822" t="s">
        <v>14173</v>
      </c>
      <c r="B3798" s="824" t="s">
        <v>14174</v>
      </c>
      <c r="C3798" s="820" t="b">
        <v>1</v>
      </c>
      <c r="D3798" s="820" t="b">
        <v>1</v>
      </c>
      <c r="E3798" s="820" t="b">
        <v>0</v>
      </c>
      <c r="F3798" s="820" t="b">
        <v>0</v>
      </c>
      <c r="G3798" s="820" t="b">
        <v>0</v>
      </c>
      <c r="H3798" s="820" t="b">
        <v>0</v>
      </c>
      <c r="I3798" s="820">
        <v>1</v>
      </c>
      <c r="J3798" s="820">
        <v>1</v>
      </c>
      <c r="K3798" s="820" t="s">
        <v>8454</v>
      </c>
      <c r="L3798" s="822" t="s">
        <v>20841</v>
      </c>
    </row>
    <row r="3799" spans="1:12" x14ac:dyDescent="0.25">
      <c r="A3799" s="822" t="s">
        <v>14175</v>
      </c>
      <c r="B3799" s="824" t="s">
        <v>14176</v>
      </c>
      <c r="C3799" s="820" t="b">
        <v>1</v>
      </c>
      <c r="D3799" s="820" t="b">
        <v>1</v>
      </c>
      <c r="E3799" s="820" t="b">
        <v>0</v>
      </c>
      <c r="F3799" s="820" t="b">
        <v>0</v>
      </c>
      <c r="G3799" s="820" t="b">
        <v>0</v>
      </c>
      <c r="H3799" s="820" t="b">
        <v>0</v>
      </c>
      <c r="I3799" s="820">
        <v>1</v>
      </c>
      <c r="J3799" s="820">
        <v>2</v>
      </c>
      <c r="K3799" s="820" t="s">
        <v>8454</v>
      </c>
      <c r="L3799" s="822" t="s">
        <v>20842</v>
      </c>
    </row>
    <row r="3800" spans="1:12" x14ac:dyDescent="0.25">
      <c r="A3800" s="822" t="s">
        <v>14177</v>
      </c>
      <c r="B3800" s="824" t="s">
        <v>14178</v>
      </c>
      <c r="C3800" s="820" t="b">
        <v>1</v>
      </c>
      <c r="D3800" s="820" t="b">
        <v>1</v>
      </c>
      <c r="E3800" s="820" t="b">
        <v>0</v>
      </c>
      <c r="F3800" s="820" t="b">
        <v>0</v>
      </c>
      <c r="G3800" s="820" t="b">
        <v>0</v>
      </c>
      <c r="H3800" s="820" t="b">
        <v>0</v>
      </c>
      <c r="I3800" s="820">
        <v>1</v>
      </c>
      <c r="J3800" s="820">
        <v>112</v>
      </c>
      <c r="K3800" s="820" t="s">
        <v>8454</v>
      </c>
      <c r="L3800" s="822" t="s">
        <v>20843</v>
      </c>
    </row>
    <row r="3801" spans="1:12" x14ac:dyDescent="0.25">
      <c r="A3801" s="822" t="s">
        <v>14179</v>
      </c>
      <c r="B3801" s="824" t="s">
        <v>14180</v>
      </c>
      <c r="C3801" s="820" t="b">
        <v>1</v>
      </c>
      <c r="D3801" s="820" t="b">
        <v>1</v>
      </c>
      <c r="E3801" s="820" t="b">
        <v>0</v>
      </c>
      <c r="F3801" s="820" t="b">
        <v>0</v>
      </c>
      <c r="G3801" s="820" t="b">
        <v>0</v>
      </c>
      <c r="H3801" s="820" t="b">
        <v>0</v>
      </c>
      <c r="I3801" s="820">
        <v>1</v>
      </c>
      <c r="J3801" s="820">
        <v>4</v>
      </c>
      <c r="K3801" s="820" t="s">
        <v>8454</v>
      </c>
      <c r="L3801" s="822" t="s">
        <v>20844</v>
      </c>
    </row>
    <row r="3802" spans="1:12" x14ac:dyDescent="0.25">
      <c r="A3802" s="822" t="s">
        <v>14181</v>
      </c>
      <c r="B3802" s="824" t="s">
        <v>14182</v>
      </c>
      <c r="C3802" s="820" t="b">
        <v>1</v>
      </c>
      <c r="D3802" s="820" t="b">
        <v>1</v>
      </c>
      <c r="E3802" s="820" t="b">
        <v>0</v>
      </c>
      <c r="F3802" s="820" t="b">
        <v>0</v>
      </c>
      <c r="G3802" s="820" t="b">
        <v>0</v>
      </c>
      <c r="H3802" s="820" t="b">
        <v>0</v>
      </c>
      <c r="I3802" s="820">
        <v>1</v>
      </c>
      <c r="J3802" s="820">
        <v>4</v>
      </c>
      <c r="K3802" s="820" t="s">
        <v>8454</v>
      </c>
      <c r="L3802" s="822" t="s">
        <v>20845</v>
      </c>
    </row>
    <row r="3803" spans="1:12" x14ac:dyDescent="0.25">
      <c r="A3803" s="822" t="s">
        <v>14183</v>
      </c>
      <c r="B3803" s="824" t="s">
        <v>14184</v>
      </c>
      <c r="C3803" s="820" t="b">
        <v>1</v>
      </c>
      <c r="D3803" s="820" t="b">
        <v>1</v>
      </c>
      <c r="E3803" s="820" t="b">
        <v>0</v>
      </c>
      <c r="F3803" s="820" t="b">
        <v>0</v>
      </c>
      <c r="G3803" s="820" t="b">
        <v>0</v>
      </c>
      <c r="H3803" s="820" t="b">
        <v>0</v>
      </c>
      <c r="I3803" s="820">
        <v>1</v>
      </c>
      <c r="J3803" s="820">
        <v>1</v>
      </c>
      <c r="K3803" s="820" t="s">
        <v>8454</v>
      </c>
      <c r="L3803" s="822" t="s">
        <v>20846</v>
      </c>
    </row>
    <row r="3804" spans="1:12" x14ac:dyDescent="0.25">
      <c r="A3804" s="822" t="s">
        <v>14185</v>
      </c>
      <c r="B3804" s="824" t="s">
        <v>14186</v>
      </c>
      <c r="C3804" s="820" t="b">
        <v>1</v>
      </c>
      <c r="D3804" s="820" t="b">
        <v>1</v>
      </c>
      <c r="E3804" s="820" t="b">
        <v>0</v>
      </c>
      <c r="F3804" s="820" t="b">
        <v>0</v>
      </c>
      <c r="G3804" s="820" t="b">
        <v>0</v>
      </c>
      <c r="H3804" s="820" t="b">
        <v>0</v>
      </c>
      <c r="I3804" s="820">
        <v>1</v>
      </c>
      <c r="J3804" s="820">
        <v>1</v>
      </c>
      <c r="K3804" s="820" t="s">
        <v>8454</v>
      </c>
      <c r="L3804" s="822" t="s">
        <v>20847</v>
      </c>
    </row>
    <row r="3805" spans="1:12" x14ac:dyDescent="0.25">
      <c r="A3805" s="822" t="s">
        <v>14187</v>
      </c>
      <c r="B3805" s="824" t="s">
        <v>14188</v>
      </c>
      <c r="C3805" s="820" t="b">
        <v>1</v>
      </c>
      <c r="D3805" s="820" t="b">
        <v>1</v>
      </c>
      <c r="E3805" s="820" t="b">
        <v>0</v>
      </c>
      <c r="F3805" s="820" t="b">
        <v>0</v>
      </c>
      <c r="G3805" s="820" t="b">
        <v>0</v>
      </c>
      <c r="H3805" s="820" t="b">
        <v>0</v>
      </c>
      <c r="I3805" s="820">
        <v>1</v>
      </c>
      <c r="J3805" s="820">
        <v>1</v>
      </c>
      <c r="K3805" s="820" t="s">
        <v>8454</v>
      </c>
      <c r="L3805" s="822" t="s">
        <v>20848</v>
      </c>
    </row>
    <row r="3806" spans="1:12" x14ac:dyDescent="0.25">
      <c r="A3806" s="822" t="s">
        <v>14189</v>
      </c>
      <c r="B3806" s="824" t="s">
        <v>14164</v>
      </c>
      <c r="C3806" s="820" t="b">
        <v>1</v>
      </c>
      <c r="D3806" s="820" t="b">
        <v>1</v>
      </c>
      <c r="E3806" s="820" t="b">
        <v>0</v>
      </c>
      <c r="F3806" s="820" t="b">
        <v>0</v>
      </c>
      <c r="G3806" s="820" t="b">
        <v>0</v>
      </c>
      <c r="H3806" s="820" t="b">
        <v>0</v>
      </c>
      <c r="I3806" s="820">
        <v>1</v>
      </c>
      <c r="J3806" s="820">
        <v>1</v>
      </c>
      <c r="K3806" s="820" t="s">
        <v>8454</v>
      </c>
      <c r="L3806" s="822" t="s">
        <v>20836</v>
      </c>
    </row>
    <row r="3807" spans="1:12" x14ac:dyDescent="0.25">
      <c r="A3807" s="822" t="s">
        <v>14190</v>
      </c>
      <c r="B3807" s="824" t="s">
        <v>14166</v>
      </c>
      <c r="C3807" s="820" t="b">
        <v>1</v>
      </c>
      <c r="D3807" s="820" t="b">
        <v>1</v>
      </c>
      <c r="E3807" s="820" t="b">
        <v>0</v>
      </c>
      <c r="F3807" s="820" t="b">
        <v>0</v>
      </c>
      <c r="G3807" s="820" t="b">
        <v>0</v>
      </c>
      <c r="H3807" s="820" t="b">
        <v>0</v>
      </c>
      <c r="I3807" s="820">
        <v>1</v>
      </c>
      <c r="J3807" s="820">
        <v>16</v>
      </c>
      <c r="K3807" s="820" t="s">
        <v>8454</v>
      </c>
      <c r="L3807" s="822" t="s">
        <v>20837</v>
      </c>
    </row>
    <row r="3808" spans="1:12" x14ac:dyDescent="0.25">
      <c r="A3808" s="822" t="s">
        <v>14191</v>
      </c>
      <c r="B3808" s="824" t="s">
        <v>14168</v>
      </c>
      <c r="C3808" s="820" t="b">
        <v>1</v>
      </c>
      <c r="D3808" s="820" t="b">
        <v>1</v>
      </c>
      <c r="E3808" s="820" t="b">
        <v>0</v>
      </c>
      <c r="F3808" s="820" t="b">
        <v>0</v>
      </c>
      <c r="G3808" s="820" t="b">
        <v>0</v>
      </c>
      <c r="H3808" s="820" t="b">
        <v>0</v>
      </c>
      <c r="I3808" s="820">
        <v>1</v>
      </c>
      <c r="J3808" s="820">
        <v>16</v>
      </c>
      <c r="K3808" s="820" t="s">
        <v>8454</v>
      </c>
      <c r="L3808" s="822" t="s">
        <v>20838</v>
      </c>
    </row>
    <row r="3809" spans="1:12" x14ac:dyDescent="0.25">
      <c r="A3809" s="822" t="s">
        <v>14192</v>
      </c>
      <c r="B3809" s="824" t="s">
        <v>14170</v>
      </c>
      <c r="C3809" s="820" t="b">
        <v>1</v>
      </c>
      <c r="D3809" s="820" t="b">
        <v>1</v>
      </c>
      <c r="E3809" s="820" t="b">
        <v>0</v>
      </c>
      <c r="F3809" s="820" t="b">
        <v>0</v>
      </c>
      <c r="G3809" s="820" t="b">
        <v>0</v>
      </c>
      <c r="H3809" s="820" t="b">
        <v>0</v>
      </c>
      <c r="I3809" s="820">
        <v>1</v>
      </c>
      <c r="J3809" s="820">
        <v>16</v>
      </c>
      <c r="K3809" s="820" t="s">
        <v>8454</v>
      </c>
      <c r="L3809" s="822" t="s">
        <v>20839</v>
      </c>
    </row>
    <row r="3810" spans="1:12" x14ac:dyDescent="0.25">
      <c r="A3810" s="822" t="s">
        <v>14193</v>
      </c>
      <c r="B3810" s="824" t="s">
        <v>14172</v>
      </c>
      <c r="C3810" s="820" t="b">
        <v>1</v>
      </c>
      <c r="D3810" s="820" t="b">
        <v>1</v>
      </c>
      <c r="E3810" s="820" t="b">
        <v>0</v>
      </c>
      <c r="F3810" s="820" t="b">
        <v>0</v>
      </c>
      <c r="G3810" s="820" t="b">
        <v>0</v>
      </c>
      <c r="H3810" s="820" t="b">
        <v>0</v>
      </c>
      <c r="I3810" s="820">
        <v>1</v>
      </c>
      <c r="J3810" s="820">
        <v>1</v>
      </c>
      <c r="K3810" s="820" t="s">
        <v>8454</v>
      </c>
      <c r="L3810" s="822" t="s">
        <v>20840</v>
      </c>
    </row>
    <row r="3811" spans="1:12" x14ac:dyDescent="0.25">
      <c r="A3811" s="822" t="s">
        <v>14194</v>
      </c>
      <c r="B3811" s="824" t="s">
        <v>14174</v>
      </c>
      <c r="C3811" s="820" t="b">
        <v>1</v>
      </c>
      <c r="D3811" s="820" t="b">
        <v>1</v>
      </c>
      <c r="E3811" s="820" t="b">
        <v>0</v>
      </c>
      <c r="F3811" s="820" t="b">
        <v>0</v>
      </c>
      <c r="G3811" s="820" t="b">
        <v>0</v>
      </c>
      <c r="H3811" s="820" t="b">
        <v>0</v>
      </c>
      <c r="I3811" s="820">
        <v>1</v>
      </c>
      <c r="J3811" s="820">
        <v>1</v>
      </c>
      <c r="K3811" s="820" t="s">
        <v>8454</v>
      </c>
      <c r="L3811" s="822" t="s">
        <v>20841</v>
      </c>
    </row>
    <row r="3812" spans="1:12" x14ac:dyDescent="0.25">
      <c r="A3812" s="822" t="s">
        <v>14195</v>
      </c>
      <c r="B3812" s="824" t="s">
        <v>14176</v>
      </c>
      <c r="C3812" s="820" t="b">
        <v>1</v>
      </c>
      <c r="D3812" s="820" t="b">
        <v>1</v>
      </c>
      <c r="E3812" s="820" t="b">
        <v>0</v>
      </c>
      <c r="F3812" s="820" t="b">
        <v>0</v>
      </c>
      <c r="G3812" s="820" t="b">
        <v>0</v>
      </c>
      <c r="H3812" s="820" t="b">
        <v>0</v>
      </c>
      <c r="I3812" s="820">
        <v>1</v>
      </c>
      <c r="J3812" s="820">
        <v>2</v>
      </c>
      <c r="K3812" s="820" t="s">
        <v>8454</v>
      </c>
      <c r="L3812" s="822" t="s">
        <v>20842</v>
      </c>
    </row>
    <row r="3813" spans="1:12" x14ac:dyDescent="0.25">
      <c r="A3813" s="822" t="s">
        <v>14196</v>
      </c>
      <c r="B3813" s="824" t="s">
        <v>14178</v>
      </c>
      <c r="C3813" s="820" t="b">
        <v>1</v>
      </c>
      <c r="D3813" s="820" t="b">
        <v>1</v>
      </c>
      <c r="E3813" s="820" t="b">
        <v>0</v>
      </c>
      <c r="F3813" s="820" t="b">
        <v>0</v>
      </c>
      <c r="G3813" s="820" t="b">
        <v>0</v>
      </c>
      <c r="H3813" s="820" t="b">
        <v>0</v>
      </c>
      <c r="I3813" s="820">
        <v>1</v>
      </c>
      <c r="J3813" s="820">
        <v>112</v>
      </c>
      <c r="K3813" s="820" t="s">
        <v>8454</v>
      </c>
      <c r="L3813" s="822" t="s">
        <v>20843</v>
      </c>
    </row>
    <row r="3814" spans="1:12" x14ac:dyDescent="0.25">
      <c r="A3814" s="822" t="s">
        <v>14197</v>
      </c>
      <c r="B3814" s="824" t="s">
        <v>14198</v>
      </c>
      <c r="C3814" s="820" t="b">
        <v>1</v>
      </c>
      <c r="D3814" s="820" t="b">
        <v>1</v>
      </c>
      <c r="E3814" s="820" t="b">
        <v>0</v>
      </c>
      <c r="F3814" s="820" t="b">
        <v>0</v>
      </c>
      <c r="G3814" s="820" t="b">
        <v>0</v>
      </c>
      <c r="H3814" s="820" t="b">
        <v>0</v>
      </c>
      <c r="I3814" s="820">
        <v>1</v>
      </c>
      <c r="J3814" s="820">
        <v>5</v>
      </c>
      <c r="K3814" s="820" t="s">
        <v>8454</v>
      </c>
      <c r="L3814" s="822" t="s">
        <v>20849</v>
      </c>
    </row>
    <row r="3815" spans="1:12" x14ac:dyDescent="0.25">
      <c r="A3815" s="822" t="s">
        <v>14199</v>
      </c>
      <c r="B3815" s="824" t="s">
        <v>14200</v>
      </c>
      <c r="C3815" s="820" t="b">
        <v>1</v>
      </c>
      <c r="D3815" s="820" t="b">
        <v>1</v>
      </c>
      <c r="E3815" s="820" t="b">
        <v>0</v>
      </c>
      <c r="F3815" s="820" t="b">
        <v>0</v>
      </c>
      <c r="G3815" s="820" t="b">
        <v>0</v>
      </c>
      <c r="H3815" s="820" t="b">
        <v>0</v>
      </c>
      <c r="I3815" s="820">
        <v>1</v>
      </c>
      <c r="J3815" s="820">
        <v>4</v>
      </c>
      <c r="K3815" s="820" t="s">
        <v>8454</v>
      </c>
      <c r="L3815" s="822" t="s">
        <v>20850</v>
      </c>
    </row>
    <row r="3816" spans="1:12" x14ac:dyDescent="0.25">
      <c r="A3816" s="822" t="s">
        <v>14201</v>
      </c>
      <c r="B3816" s="824" t="s">
        <v>14184</v>
      </c>
      <c r="C3816" s="820" t="b">
        <v>1</v>
      </c>
      <c r="D3816" s="820" t="b">
        <v>1</v>
      </c>
      <c r="E3816" s="820" t="b">
        <v>0</v>
      </c>
      <c r="F3816" s="820" t="b">
        <v>0</v>
      </c>
      <c r="G3816" s="820" t="b">
        <v>0</v>
      </c>
      <c r="H3816" s="820" t="b">
        <v>0</v>
      </c>
      <c r="I3816" s="820">
        <v>1</v>
      </c>
      <c r="J3816" s="820">
        <v>1</v>
      </c>
      <c r="K3816" s="820" t="s">
        <v>8454</v>
      </c>
      <c r="L3816" s="822" t="s">
        <v>20846</v>
      </c>
    </row>
    <row r="3817" spans="1:12" x14ac:dyDescent="0.25">
      <c r="A3817" s="822" t="s">
        <v>14202</v>
      </c>
      <c r="B3817" s="824" t="s">
        <v>14203</v>
      </c>
      <c r="C3817" s="820" t="b">
        <v>1</v>
      </c>
      <c r="D3817" s="820" t="b">
        <v>1</v>
      </c>
      <c r="E3817" s="820" t="b">
        <v>0</v>
      </c>
      <c r="F3817" s="820" t="b">
        <v>0</v>
      </c>
      <c r="G3817" s="820" t="b">
        <v>0</v>
      </c>
      <c r="H3817" s="820" t="b">
        <v>0</v>
      </c>
      <c r="I3817" s="820">
        <v>1</v>
      </c>
      <c r="J3817" s="820">
        <v>1</v>
      </c>
      <c r="K3817" s="820" t="s">
        <v>8454</v>
      </c>
      <c r="L3817" s="822" t="s">
        <v>20851</v>
      </c>
    </row>
    <row r="3818" spans="1:12" x14ac:dyDescent="0.25">
      <c r="A3818" s="822" t="s">
        <v>14204</v>
      </c>
      <c r="B3818" s="824" t="s">
        <v>14205</v>
      </c>
      <c r="C3818" s="820" t="b">
        <v>1</v>
      </c>
      <c r="D3818" s="820" t="b">
        <v>1</v>
      </c>
      <c r="E3818" s="820" t="b">
        <v>0</v>
      </c>
      <c r="F3818" s="820" t="b">
        <v>0</v>
      </c>
      <c r="G3818" s="820" t="b">
        <v>0</v>
      </c>
      <c r="H3818" s="820" t="b">
        <v>0</v>
      </c>
      <c r="I3818" s="820">
        <v>1</v>
      </c>
      <c r="J3818" s="820">
        <v>1</v>
      </c>
      <c r="K3818" s="820" t="s">
        <v>8454</v>
      </c>
      <c r="L3818" s="822" t="s">
        <v>20852</v>
      </c>
    </row>
    <row r="3819" spans="1:12" x14ac:dyDescent="0.25">
      <c r="A3819" s="822" t="s">
        <v>14206</v>
      </c>
      <c r="B3819" s="824" t="s">
        <v>14164</v>
      </c>
      <c r="C3819" s="820" t="b">
        <v>1</v>
      </c>
      <c r="D3819" s="820" t="b">
        <v>1</v>
      </c>
      <c r="E3819" s="820" t="b">
        <v>0</v>
      </c>
      <c r="F3819" s="820" t="b">
        <v>0</v>
      </c>
      <c r="G3819" s="820" t="b">
        <v>0</v>
      </c>
      <c r="H3819" s="820" t="b">
        <v>0</v>
      </c>
      <c r="I3819" s="820">
        <v>1</v>
      </c>
      <c r="J3819" s="820">
        <v>1</v>
      </c>
      <c r="K3819" s="820" t="s">
        <v>8454</v>
      </c>
      <c r="L3819" s="822" t="s">
        <v>20836</v>
      </c>
    </row>
    <row r="3820" spans="1:12" x14ac:dyDescent="0.25">
      <c r="A3820" s="822" t="s">
        <v>14207</v>
      </c>
      <c r="B3820" s="824" t="s">
        <v>14166</v>
      </c>
      <c r="C3820" s="820" t="b">
        <v>1</v>
      </c>
      <c r="D3820" s="820" t="b">
        <v>1</v>
      </c>
      <c r="E3820" s="820" t="b">
        <v>0</v>
      </c>
      <c r="F3820" s="820" t="b">
        <v>0</v>
      </c>
      <c r="G3820" s="820" t="b">
        <v>0</v>
      </c>
      <c r="H3820" s="820" t="b">
        <v>0</v>
      </c>
      <c r="I3820" s="820">
        <v>1</v>
      </c>
      <c r="J3820" s="820">
        <v>16</v>
      </c>
      <c r="K3820" s="820" t="s">
        <v>8454</v>
      </c>
      <c r="L3820" s="822" t="s">
        <v>20837</v>
      </c>
    </row>
    <row r="3821" spans="1:12" x14ac:dyDescent="0.25">
      <c r="A3821" s="822" t="s">
        <v>14208</v>
      </c>
      <c r="B3821" s="824" t="s">
        <v>14168</v>
      </c>
      <c r="C3821" s="820" t="b">
        <v>1</v>
      </c>
      <c r="D3821" s="820" t="b">
        <v>1</v>
      </c>
      <c r="E3821" s="820" t="b">
        <v>0</v>
      </c>
      <c r="F3821" s="820" t="b">
        <v>0</v>
      </c>
      <c r="G3821" s="820" t="b">
        <v>0</v>
      </c>
      <c r="H3821" s="820" t="b">
        <v>0</v>
      </c>
      <c r="I3821" s="820">
        <v>1</v>
      </c>
      <c r="J3821" s="820">
        <v>16</v>
      </c>
      <c r="K3821" s="820" t="s">
        <v>8454</v>
      </c>
      <c r="L3821" s="822" t="s">
        <v>20838</v>
      </c>
    </row>
    <row r="3822" spans="1:12" x14ac:dyDescent="0.25">
      <c r="A3822" s="822" t="s">
        <v>14209</v>
      </c>
      <c r="B3822" s="824" t="s">
        <v>14170</v>
      </c>
      <c r="C3822" s="820" t="b">
        <v>1</v>
      </c>
      <c r="D3822" s="820" t="b">
        <v>1</v>
      </c>
      <c r="E3822" s="820" t="b">
        <v>0</v>
      </c>
      <c r="F3822" s="820" t="b">
        <v>0</v>
      </c>
      <c r="G3822" s="820" t="b">
        <v>0</v>
      </c>
      <c r="H3822" s="820" t="b">
        <v>0</v>
      </c>
      <c r="I3822" s="820">
        <v>1</v>
      </c>
      <c r="J3822" s="820">
        <v>16</v>
      </c>
      <c r="K3822" s="820" t="s">
        <v>8454</v>
      </c>
      <c r="L3822" s="822" t="s">
        <v>20839</v>
      </c>
    </row>
    <row r="3823" spans="1:12" x14ac:dyDescent="0.25">
      <c r="A3823" s="822" t="s">
        <v>14210</v>
      </c>
      <c r="B3823" s="824" t="s">
        <v>14172</v>
      </c>
      <c r="C3823" s="820" t="b">
        <v>1</v>
      </c>
      <c r="D3823" s="820" t="b">
        <v>1</v>
      </c>
      <c r="E3823" s="820" t="b">
        <v>0</v>
      </c>
      <c r="F3823" s="820" t="b">
        <v>0</v>
      </c>
      <c r="G3823" s="820" t="b">
        <v>0</v>
      </c>
      <c r="H3823" s="820" t="b">
        <v>0</v>
      </c>
      <c r="I3823" s="820">
        <v>1</v>
      </c>
      <c r="J3823" s="820">
        <v>1</v>
      </c>
      <c r="K3823" s="820" t="s">
        <v>8454</v>
      </c>
      <c r="L3823" s="822" t="s">
        <v>20840</v>
      </c>
    </row>
    <row r="3824" spans="1:12" x14ac:dyDescent="0.25">
      <c r="A3824" s="822" t="s">
        <v>14211</v>
      </c>
      <c r="B3824" s="824" t="s">
        <v>14174</v>
      </c>
      <c r="C3824" s="820" t="b">
        <v>1</v>
      </c>
      <c r="D3824" s="820" t="b">
        <v>1</v>
      </c>
      <c r="E3824" s="820" t="b">
        <v>0</v>
      </c>
      <c r="F3824" s="820" t="b">
        <v>0</v>
      </c>
      <c r="G3824" s="820" t="b">
        <v>0</v>
      </c>
      <c r="H3824" s="820" t="b">
        <v>0</v>
      </c>
      <c r="I3824" s="820">
        <v>1</v>
      </c>
      <c r="J3824" s="820">
        <v>1</v>
      </c>
      <c r="K3824" s="820" t="s">
        <v>8454</v>
      </c>
      <c r="L3824" s="822" t="s">
        <v>20841</v>
      </c>
    </row>
    <row r="3825" spans="1:12" x14ac:dyDescent="0.25">
      <c r="A3825" s="822" t="s">
        <v>14212</v>
      </c>
      <c r="B3825" s="824" t="s">
        <v>14176</v>
      </c>
      <c r="C3825" s="820" t="b">
        <v>1</v>
      </c>
      <c r="D3825" s="820" t="b">
        <v>1</v>
      </c>
      <c r="E3825" s="820" t="b">
        <v>0</v>
      </c>
      <c r="F3825" s="820" t="b">
        <v>0</v>
      </c>
      <c r="G3825" s="820" t="b">
        <v>0</v>
      </c>
      <c r="H3825" s="820" t="b">
        <v>0</v>
      </c>
      <c r="I3825" s="820">
        <v>1</v>
      </c>
      <c r="J3825" s="820">
        <v>2</v>
      </c>
      <c r="K3825" s="820" t="s">
        <v>8454</v>
      </c>
      <c r="L3825" s="822" t="s">
        <v>20842</v>
      </c>
    </row>
    <row r="3826" spans="1:12" x14ac:dyDescent="0.25">
      <c r="A3826" s="822" t="s">
        <v>14213</v>
      </c>
      <c r="B3826" s="824" t="s">
        <v>14178</v>
      </c>
      <c r="C3826" s="820" t="b">
        <v>1</v>
      </c>
      <c r="D3826" s="820" t="b">
        <v>1</v>
      </c>
      <c r="E3826" s="820" t="b">
        <v>0</v>
      </c>
      <c r="F3826" s="820" t="b">
        <v>0</v>
      </c>
      <c r="G3826" s="820" t="b">
        <v>0</v>
      </c>
      <c r="H3826" s="820" t="b">
        <v>0</v>
      </c>
      <c r="I3826" s="820">
        <v>1</v>
      </c>
      <c r="J3826" s="820">
        <v>112</v>
      </c>
      <c r="K3826" s="820" t="s">
        <v>8454</v>
      </c>
      <c r="L3826" s="822" t="s">
        <v>20843</v>
      </c>
    </row>
    <row r="3827" spans="1:12" x14ac:dyDescent="0.25">
      <c r="A3827" s="822" t="s">
        <v>14214</v>
      </c>
      <c r="B3827" s="824" t="s">
        <v>14215</v>
      </c>
      <c r="C3827" s="820" t="b">
        <v>1</v>
      </c>
      <c r="D3827" s="820" t="b">
        <v>1</v>
      </c>
      <c r="E3827" s="820" t="b">
        <v>0</v>
      </c>
      <c r="F3827" s="820" t="b">
        <v>0</v>
      </c>
      <c r="G3827" s="820" t="b">
        <v>0</v>
      </c>
      <c r="H3827" s="820" t="b">
        <v>0</v>
      </c>
      <c r="I3827" s="820">
        <v>1</v>
      </c>
      <c r="J3827" s="820">
        <v>5</v>
      </c>
      <c r="K3827" s="820" t="s">
        <v>8454</v>
      </c>
      <c r="L3827" s="822" t="s">
        <v>20853</v>
      </c>
    </row>
    <row r="3828" spans="1:12" x14ac:dyDescent="0.25">
      <c r="A3828" s="822" t="s">
        <v>14216</v>
      </c>
      <c r="B3828" s="824" t="s">
        <v>14217</v>
      </c>
      <c r="C3828" s="820" t="b">
        <v>1</v>
      </c>
      <c r="D3828" s="820" t="b">
        <v>1</v>
      </c>
      <c r="E3828" s="820" t="b">
        <v>0</v>
      </c>
      <c r="F3828" s="820" t="b">
        <v>0</v>
      </c>
      <c r="G3828" s="820" t="b">
        <v>0</v>
      </c>
      <c r="H3828" s="820" t="b">
        <v>0</v>
      </c>
      <c r="I3828" s="820">
        <v>1</v>
      </c>
      <c r="J3828" s="820">
        <v>8</v>
      </c>
      <c r="K3828" s="820" t="s">
        <v>8454</v>
      </c>
      <c r="L3828" s="822" t="s">
        <v>20854</v>
      </c>
    </row>
    <row r="3829" spans="1:12" x14ac:dyDescent="0.25">
      <c r="A3829" s="822" t="s">
        <v>14218</v>
      </c>
      <c r="B3829" s="824" t="s">
        <v>14184</v>
      </c>
      <c r="C3829" s="820" t="b">
        <v>1</v>
      </c>
      <c r="D3829" s="820" t="b">
        <v>1</v>
      </c>
      <c r="E3829" s="820" t="b">
        <v>0</v>
      </c>
      <c r="F3829" s="820" t="b">
        <v>0</v>
      </c>
      <c r="G3829" s="820" t="b">
        <v>0</v>
      </c>
      <c r="H3829" s="820" t="b">
        <v>0</v>
      </c>
      <c r="I3829" s="820">
        <v>1</v>
      </c>
      <c r="J3829" s="820">
        <v>1</v>
      </c>
      <c r="K3829" s="820" t="s">
        <v>8454</v>
      </c>
      <c r="L3829" s="822" t="s">
        <v>20846</v>
      </c>
    </row>
    <row r="3830" spans="1:12" x14ac:dyDescent="0.25">
      <c r="A3830" s="822" t="s">
        <v>14219</v>
      </c>
      <c r="B3830" s="824" t="s">
        <v>14220</v>
      </c>
      <c r="C3830" s="820" t="b">
        <v>1</v>
      </c>
      <c r="D3830" s="820" t="b">
        <v>1</v>
      </c>
      <c r="E3830" s="820" t="b">
        <v>0</v>
      </c>
      <c r="F3830" s="820" t="b">
        <v>0</v>
      </c>
      <c r="G3830" s="820" t="b">
        <v>0</v>
      </c>
      <c r="H3830" s="820" t="b">
        <v>0</v>
      </c>
      <c r="I3830" s="820">
        <v>1</v>
      </c>
      <c r="J3830" s="820">
        <v>1</v>
      </c>
      <c r="K3830" s="820" t="s">
        <v>8454</v>
      </c>
      <c r="L3830" s="822" t="s">
        <v>20855</v>
      </c>
    </row>
    <row r="3831" spans="1:12" x14ac:dyDescent="0.25">
      <c r="A3831" s="822" t="s">
        <v>14221</v>
      </c>
      <c r="B3831" s="824" t="s">
        <v>14222</v>
      </c>
      <c r="C3831" s="820" t="b">
        <v>1</v>
      </c>
      <c r="D3831" s="820" t="b">
        <v>1</v>
      </c>
      <c r="E3831" s="820" t="b">
        <v>0</v>
      </c>
      <c r="F3831" s="820" t="b">
        <v>0</v>
      </c>
      <c r="G3831" s="820" t="b">
        <v>0</v>
      </c>
      <c r="H3831" s="820" t="b">
        <v>0</v>
      </c>
      <c r="I3831" s="820">
        <v>1</v>
      </c>
      <c r="J3831" s="820">
        <v>1</v>
      </c>
      <c r="K3831" s="820" t="s">
        <v>8454</v>
      </c>
      <c r="L3831" s="822" t="s">
        <v>20856</v>
      </c>
    </row>
    <row r="3832" spans="1:12" x14ac:dyDescent="0.25">
      <c r="A3832" s="822" t="s">
        <v>14223</v>
      </c>
      <c r="B3832" s="824" t="s">
        <v>14164</v>
      </c>
      <c r="C3832" s="820" t="b">
        <v>1</v>
      </c>
      <c r="D3832" s="820" t="b">
        <v>1</v>
      </c>
      <c r="E3832" s="820" t="b">
        <v>0</v>
      </c>
      <c r="F3832" s="820" t="b">
        <v>0</v>
      </c>
      <c r="G3832" s="820" t="b">
        <v>0</v>
      </c>
      <c r="H3832" s="820" t="b">
        <v>0</v>
      </c>
      <c r="I3832" s="820">
        <v>1</v>
      </c>
      <c r="J3832" s="820">
        <v>1</v>
      </c>
      <c r="K3832" s="820" t="s">
        <v>8454</v>
      </c>
      <c r="L3832" s="822" t="s">
        <v>20836</v>
      </c>
    </row>
    <row r="3833" spans="1:12" x14ac:dyDescent="0.25">
      <c r="A3833" s="822" t="s">
        <v>14224</v>
      </c>
      <c r="B3833" s="824" t="s">
        <v>14166</v>
      </c>
      <c r="C3833" s="820" t="b">
        <v>1</v>
      </c>
      <c r="D3833" s="820" t="b">
        <v>1</v>
      </c>
      <c r="E3833" s="820" t="b">
        <v>0</v>
      </c>
      <c r="F3833" s="820" t="b">
        <v>0</v>
      </c>
      <c r="G3833" s="820" t="b">
        <v>0</v>
      </c>
      <c r="H3833" s="820" t="b">
        <v>0</v>
      </c>
      <c r="I3833" s="820">
        <v>1</v>
      </c>
      <c r="J3833" s="820">
        <v>16</v>
      </c>
      <c r="K3833" s="820" t="s">
        <v>8454</v>
      </c>
      <c r="L3833" s="822" t="s">
        <v>20837</v>
      </c>
    </row>
    <row r="3834" spans="1:12" x14ac:dyDescent="0.25">
      <c r="A3834" s="822" t="s">
        <v>14225</v>
      </c>
      <c r="B3834" s="824" t="s">
        <v>14168</v>
      </c>
      <c r="C3834" s="820" t="b">
        <v>1</v>
      </c>
      <c r="D3834" s="820" t="b">
        <v>1</v>
      </c>
      <c r="E3834" s="820" t="b">
        <v>0</v>
      </c>
      <c r="F3834" s="820" t="b">
        <v>0</v>
      </c>
      <c r="G3834" s="820" t="b">
        <v>0</v>
      </c>
      <c r="H3834" s="820" t="b">
        <v>0</v>
      </c>
      <c r="I3834" s="820">
        <v>1</v>
      </c>
      <c r="J3834" s="820">
        <v>16</v>
      </c>
      <c r="K3834" s="820" t="s">
        <v>8454</v>
      </c>
      <c r="L3834" s="822" t="s">
        <v>20838</v>
      </c>
    </row>
    <row r="3835" spans="1:12" x14ac:dyDescent="0.25">
      <c r="A3835" s="822" t="s">
        <v>14226</v>
      </c>
      <c r="B3835" s="824" t="s">
        <v>14170</v>
      </c>
      <c r="C3835" s="820" t="b">
        <v>1</v>
      </c>
      <c r="D3835" s="820" t="b">
        <v>1</v>
      </c>
      <c r="E3835" s="820" t="b">
        <v>0</v>
      </c>
      <c r="F3835" s="820" t="b">
        <v>0</v>
      </c>
      <c r="G3835" s="820" t="b">
        <v>0</v>
      </c>
      <c r="H3835" s="820" t="b">
        <v>0</v>
      </c>
      <c r="I3835" s="820">
        <v>1</v>
      </c>
      <c r="J3835" s="820">
        <v>16</v>
      </c>
      <c r="K3835" s="820" t="s">
        <v>8454</v>
      </c>
      <c r="L3835" s="822" t="s">
        <v>20839</v>
      </c>
    </row>
    <row r="3836" spans="1:12" x14ac:dyDescent="0.25">
      <c r="A3836" s="822" t="s">
        <v>14227</v>
      </c>
      <c r="B3836" s="824" t="s">
        <v>14172</v>
      </c>
      <c r="C3836" s="820" t="b">
        <v>1</v>
      </c>
      <c r="D3836" s="820" t="b">
        <v>1</v>
      </c>
      <c r="E3836" s="820" t="b">
        <v>0</v>
      </c>
      <c r="F3836" s="820" t="b">
        <v>0</v>
      </c>
      <c r="G3836" s="820" t="b">
        <v>0</v>
      </c>
      <c r="H3836" s="820" t="b">
        <v>0</v>
      </c>
      <c r="I3836" s="820">
        <v>1</v>
      </c>
      <c r="J3836" s="820">
        <v>1</v>
      </c>
      <c r="K3836" s="820" t="s">
        <v>8454</v>
      </c>
      <c r="L3836" s="822" t="s">
        <v>20840</v>
      </c>
    </row>
    <row r="3837" spans="1:12" x14ac:dyDescent="0.25">
      <c r="A3837" s="822" t="s">
        <v>14228</v>
      </c>
      <c r="B3837" s="824" t="s">
        <v>14174</v>
      </c>
      <c r="C3837" s="820" t="b">
        <v>1</v>
      </c>
      <c r="D3837" s="820" t="b">
        <v>1</v>
      </c>
      <c r="E3837" s="820" t="b">
        <v>0</v>
      </c>
      <c r="F3837" s="820" t="b">
        <v>0</v>
      </c>
      <c r="G3837" s="820" t="b">
        <v>0</v>
      </c>
      <c r="H3837" s="820" t="b">
        <v>0</v>
      </c>
      <c r="I3837" s="820">
        <v>1</v>
      </c>
      <c r="J3837" s="820">
        <v>1</v>
      </c>
      <c r="K3837" s="820" t="s">
        <v>8454</v>
      </c>
      <c r="L3837" s="822" t="s">
        <v>20841</v>
      </c>
    </row>
    <row r="3838" spans="1:12" x14ac:dyDescent="0.25">
      <c r="A3838" s="822" t="s">
        <v>14229</v>
      </c>
      <c r="B3838" s="824" t="s">
        <v>14176</v>
      </c>
      <c r="C3838" s="820" t="b">
        <v>1</v>
      </c>
      <c r="D3838" s="820" t="b">
        <v>1</v>
      </c>
      <c r="E3838" s="820" t="b">
        <v>0</v>
      </c>
      <c r="F3838" s="820" t="b">
        <v>0</v>
      </c>
      <c r="G3838" s="820" t="b">
        <v>0</v>
      </c>
      <c r="H3838" s="820" t="b">
        <v>0</v>
      </c>
      <c r="I3838" s="820">
        <v>1</v>
      </c>
      <c r="J3838" s="820">
        <v>2</v>
      </c>
      <c r="K3838" s="820" t="s">
        <v>8454</v>
      </c>
      <c r="L3838" s="822" t="s">
        <v>20842</v>
      </c>
    </row>
    <row r="3839" spans="1:12" x14ac:dyDescent="0.25">
      <c r="A3839" s="822" t="s">
        <v>14230</v>
      </c>
      <c r="B3839" s="824" t="s">
        <v>14178</v>
      </c>
      <c r="C3839" s="820" t="b">
        <v>1</v>
      </c>
      <c r="D3839" s="820" t="b">
        <v>1</v>
      </c>
      <c r="E3839" s="820" t="b">
        <v>0</v>
      </c>
      <c r="F3839" s="820" t="b">
        <v>0</v>
      </c>
      <c r="G3839" s="820" t="b">
        <v>0</v>
      </c>
      <c r="H3839" s="820" t="b">
        <v>0</v>
      </c>
      <c r="I3839" s="820">
        <v>1</v>
      </c>
      <c r="J3839" s="820">
        <v>112</v>
      </c>
      <c r="K3839" s="820" t="s">
        <v>8454</v>
      </c>
      <c r="L3839" s="822" t="s">
        <v>20843</v>
      </c>
    </row>
    <row r="3840" spans="1:12" x14ac:dyDescent="0.25">
      <c r="A3840" s="822" t="s">
        <v>14231</v>
      </c>
      <c r="B3840" s="824" t="s">
        <v>14232</v>
      </c>
      <c r="C3840" s="820" t="b">
        <v>1</v>
      </c>
      <c r="D3840" s="820" t="b">
        <v>1</v>
      </c>
      <c r="E3840" s="820" t="b">
        <v>0</v>
      </c>
      <c r="F3840" s="820" t="b">
        <v>0</v>
      </c>
      <c r="G3840" s="820" t="b">
        <v>0</v>
      </c>
      <c r="H3840" s="820" t="b">
        <v>0</v>
      </c>
      <c r="I3840" s="820">
        <v>1</v>
      </c>
      <c r="J3840" s="820">
        <v>6</v>
      </c>
      <c r="K3840" s="820" t="s">
        <v>8454</v>
      </c>
      <c r="L3840" s="822" t="s">
        <v>20857</v>
      </c>
    </row>
    <row r="3841" spans="1:12" x14ac:dyDescent="0.25">
      <c r="A3841" s="822" t="s">
        <v>14233</v>
      </c>
      <c r="B3841" s="824" t="s">
        <v>14234</v>
      </c>
      <c r="C3841" s="820" t="b">
        <v>1</v>
      </c>
      <c r="D3841" s="820" t="b">
        <v>1</v>
      </c>
      <c r="E3841" s="820" t="b">
        <v>0</v>
      </c>
      <c r="F3841" s="820" t="b">
        <v>0</v>
      </c>
      <c r="G3841" s="820" t="b">
        <v>0</v>
      </c>
      <c r="H3841" s="820" t="b">
        <v>0</v>
      </c>
      <c r="I3841" s="820">
        <v>1</v>
      </c>
      <c r="J3841" s="820">
        <v>8</v>
      </c>
      <c r="K3841" s="820" t="s">
        <v>8454</v>
      </c>
      <c r="L3841" s="822" t="s">
        <v>20858</v>
      </c>
    </row>
    <row r="3842" spans="1:12" x14ac:dyDescent="0.25">
      <c r="A3842" s="822" t="s">
        <v>14235</v>
      </c>
      <c r="B3842" s="824" t="s">
        <v>14184</v>
      </c>
      <c r="C3842" s="820" t="b">
        <v>1</v>
      </c>
      <c r="D3842" s="820" t="b">
        <v>1</v>
      </c>
      <c r="E3842" s="820" t="b">
        <v>0</v>
      </c>
      <c r="F3842" s="820" t="b">
        <v>0</v>
      </c>
      <c r="G3842" s="820" t="b">
        <v>0</v>
      </c>
      <c r="H3842" s="820" t="b">
        <v>0</v>
      </c>
      <c r="I3842" s="820">
        <v>1</v>
      </c>
      <c r="J3842" s="820">
        <v>1</v>
      </c>
      <c r="K3842" s="820" t="s">
        <v>8454</v>
      </c>
      <c r="L3842" s="822" t="s">
        <v>20846</v>
      </c>
    </row>
    <row r="3843" spans="1:12" x14ac:dyDescent="0.25">
      <c r="A3843" s="822" t="s">
        <v>14236</v>
      </c>
      <c r="B3843" s="824" t="s">
        <v>14237</v>
      </c>
      <c r="C3843" s="820" t="b">
        <v>1</v>
      </c>
      <c r="D3843" s="820" t="b">
        <v>1</v>
      </c>
      <c r="E3843" s="820" t="b">
        <v>0</v>
      </c>
      <c r="F3843" s="820" t="b">
        <v>0</v>
      </c>
      <c r="G3843" s="820" t="b">
        <v>0</v>
      </c>
      <c r="H3843" s="820" t="b">
        <v>0</v>
      </c>
      <c r="I3843" s="820">
        <v>1</v>
      </c>
      <c r="J3843" s="820">
        <v>1</v>
      </c>
      <c r="K3843" s="820" t="s">
        <v>8454</v>
      </c>
      <c r="L3843" s="822" t="s">
        <v>20859</v>
      </c>
    </row>
    <row r="3844" spans="1:12" x14ac:dyDescent="0.25">
      <c r="A3844" s="822" t="s">
        <v>14238</v>
      </c>
      <c r="B3844" s="824" t="s">
        <v>14239</v>
      </c>
      <c r="C3844" s="820" t="b">
        <v>1</v>
      </c>
      <c r="D3844" s="820" t="b">
        <v>1</v>
      </c>
      <c r="E3844" s="820" t="b">
        <v>0</v>
      </c>
      <c r="F3844" s="820" t="b">
        <v>0</v>
      </c>
      <c r="G3844" s="820" t="b">
        <v>0</v>
      </c>
      <c r="H3844" s="820" t="b">
        <v>0</v>
      </c>
      <c r="I3844" s="820">
        <v>1</v>
      </c>
      <c r="J3844" s="820">
        <v>1</v>
      </c>
      <c r="K3844" s="820" t="s">
        <v>8454</v>
      </c>
      <c r="L3844" s="822" t="s">
        <v>20860</v>
      </c>
    </row>
    <row r="3845" spans="1:12" x14ac:dyDescent="0.25">
      <c r="A3845" s="822" t="s">
        <v>14240</v>
      </c>
      <c r="B3845" s="824" t="s">
        <v>14164</v>
      </c>
      <c r="C3845" s="820" t="b">
        <v>1</v>
      </c>
      <c r="D3845" s="820" t="b">
        <v>1</v>
      </c>
      <c r="E3845" s="820" t="b">
        <v>0</v>
      </c>
      <c r="F3845" s="820" t="b">
        <v>0</v>
      </c>
      <c r="G3845" s="820" t="b">
        <v>0</v>
      </c>
      <c r="H3845" s="820" t="b">
        <v>0</v>
      </c>
      <c r="I3845" s="820">
        <v>1</v>
      </c>
      <c r="J3845" s="820">
        <v>1</v>
      </c>
      <c r="K3845" s="820" t="s">
        <v>8454</v>
      </c>
      <c r="L3845" s="822" t="s">
        <v>20836</v>
      </c>
    </row>
    <row r="3846" spans="1:12" x14ac:dyDescent="0.25">
      <c r="A3846" s="822" t="s">
        <v>14241</v>
      </c>
      <c r="B3846" s="824" t="s">
        <v>14166</v>
      </c>
      <c r="C3846" s="820" t="b">
        <v>1</v>
      </c>
      <c r="D3846" s="820" t="b">
        <v>1</v>
      </c>
      <c r="E3846" s="820" t="b">
        <v>0</v>
      </c>
      <c r="F3846" s="820" t="b">
        <v>0</v>
      </c>
      <c r="G3846" s="820" t="b">
        <v>0</v>
      </c>
      <c r="H3846" s="820" t="b">
        <v>0</v>
      </c>
      <c r="I3846" s="820">
        <v>1</v>
      </c>
      <c r="J3846" s="820">
        <v>16</v>
      </c>
      <c r="K3846" s="820" t="s">
        <v>8454</v>
      </c>
      <c r="L3846" s="822" t="s">
        <v>20837</v>
      </c>
    </row>
    <row r="3847" spans="1:12" x14ac:dyDescent="0.25">
      <c r="A3847" s="822" t="s">
        <v>14242</v>
      </c>
      <c r="B3847" s="824" t="s">
        <v>14168</v>
      </c>
      <c r="C3847" s="820" t="b">
        <v>1</v>
      </c>
      <c r="D3847" s="820" t="b">
        <v>1</v>
      </c>
      <c r="E3847" s="820" t="b">
        <v>0</v>
      </c>
      <c r="F3847" s="820" t="b">
        <v>0</v>
      </c>
      <c r="G3847" s="820" t="b">
        <v>0</v>
      </c>
      <c r="H3847" s="820" t="b">
        <v>0</v>
      </c>
      <c r="I3847" s="820">
        <v>1</v>
      </c>
      <c r="J3847" s="820">
        <v>16</v>
      </c>
      <c r="K3847" s="820" t="s">
        <v>8454</v>
      </c>
      <c r="L3847" s="822" t="s">
        <v>20838</v>
      </c>
    </row>
    <row r="3848" spans="1:12" x14ac:dyDescent="0.25">
      <c r="A3848" s="822" t="s">
        <v>14243</v>
      </c>
      <c r="B3848" s="824" t="s">
        <v>14170</v>
      </c>
      <c r="C3848" s="820" t="b">
        <v>1</v>
      </c>
      <c r="D3848" s="820" t="b">
        <v>1</v>
      </c>
      <c r="E3848" s="820" t="b">
        <v>0</v>
      </c>
      <c r="F3848" s="820" t="b">
        <v>0</v>
      </c>
      <c r="G3848" s="820" t="b">
        <v>0</v>
      </c>
      <c r="H3848" s="820" t="b">
        <v>0</v>
      </c>
      <c r="I3848" s="820">
        <v>1</v>
      </c>
      <c r="J3848" s="820">
        <v>16</v>
      </c>
      <c r="K3848" s="820" t="s">
        <v>8454</v>
      </c>
      <c r="L3848" s="822" t="s">
        <v>20839</v>
      </c>
    </row>
    <row r="3849" spans="1:12" x14ac:dyDescent="0.25">
      <c r="A3849" s="822" t="s">
        <v>14244</v>
      </c>
      <c r="B3849" s="824" t="s">
        <v>14172</v>
      </c>
      <c r="C3849" s="820" t="b">
        <v>1</v>
      </c>
      <c r="D3849" s="820" t="b">
        <v>1</v>
      </c>
      <c r="E3849" s="820" t="b">
        <v>0</v>
      </c>
      <c r="F3849" s="820" t="b">
        <v>0</v>
      </c>
      <c r="G3849" s="820" t="b">
        <v>0</v>
      </c>
      <c r="H3849" s="820" t="b">
        <v>0</v>
      </c>
      <c r="I3849" s="820">
        <v>1</v>
      </c>
      <c r="J3849" s="820">
        <v>1</v>
      </c>
      <c r="K3849" s="820" t="s">
        <v>8454</v>
      </c>
      <c r="L3849" s="822" t="s">
        <v>20840</v>
      </c>
    </row>
    <row r="3850" spans="1:12" x14ac:dyDescent="0.25">
      <c r="A3850" s="822" t="s">
        <v>14245</v>
      </c>
      <c r="B3850" s="824" t="s">
        <v>14174</v>
      </c>
      <c r="C3850" s="820" t="b">
        <v>1</v>
      </c>
      <c r="D3850" s="820" t="b">
        <v>1</v>
      </c>
      <c r="E3850" s="820" t="b">
        <v>0</v>
      </c>
      <c r="F3850" s="820" t="b">
        <v>0</v>
      </c>
      <c r="G3850" s="820" t="b">
        <v>0</v>
      </c>
      <c r="H3850" s="820" t="b">
        <v>0</v>
      </c>
      <c r="I3850" s="820">
        <v>1</v>
      </c>
      <c r="J3850" s="820">
        <v>1</v>
      </c>
      <c r="K3850" s="820" t="s">
        <v>8454</v>
      </c>
      <c r="L3850" s="822" t="s">
        <v>20841</v>
      </c>
    </row>
    <row r="3851" spans="1:12" x14ac:dyDescent="0.25">
      <c r="A3851" s="822" t="s">
        <v>14246</v>
      </c>
      <c r="B3851" s="824" t="s">
        <v>14176</v>
      </c>
      <c r="C3851" s="820" t="b">
        <v>1</v>
      </c>
      <c r="D3851" s="820" t="b">
        <v>1</v>
      </c>
      <c r="E3851" s="820" t="b">
        <v>0</v>
      </c>
      <c r="F3851" s="820" t="b">
        <v>0</v>
      </c>
      <c r="G3851" s="820" t="b">
        <v>0</v>
      </c>
      <c r="H3851" s="820" t="b">
        <v>0</v>
      </c>
      <c r="I3851" s="820">
        <v>1</v>
      </c>
      <c r="J3851" s="820">
        <v>2</v>
      </c>
      <c r="K3851" s="820" t="s">
        <v>8454</v>
      </c>
      <c r="L3851" s="822" t="s">
        <v>20842</v>
      </c>
    </row>
    <row r="3852" spans="1:12" x14ac:dyDescent="0.25">
      <c r="A3852" s="822" t="s">
        <v>14247</v>
      </c>
      <c r="B3852" s="824" t="s">
        <v>14178</v>
      </c>
      <c r="C3852" s="820" t="b">
        <v>1</v>
      </c>
      <c r="D3852" s="820" t="b">
        <v>1</v>
      </c>
      <c r="E3852" s="820" t="b">
        <v>0</v>
      </c>
      <c r="F3852" s="820" t="b">
        <v>0</v>
      </c>
      <c r="G3852" s="820" t="b">
        <v>0</v>
      </c>
      <c r="H3852" s="820" t="b">
        <v>0</v>
      </c>
      <c r="I3852" s="820">
        <v>1</v>
      </c>
      <c r="J3852" s="820">
        <v>112</v>
      </c>
      <c r="K3852" s="820" t="s">
        <v>8454</v>
      </c>
      <c r="L3852" s="822" t="s">
        <v>20843</v>
      </c>
    </row>
    <row r="3853" spans="1:12" x14ac:dyDescent="0.25">
      <c r="A3853" s="822" t="s">
        <v>14248</v>
      </c>
      <c r="B3853" s="824" t="s">
        <v>14249</v>
      </c>
      <c r="C3853" s="820" t="b">
        <v>1</v>
      </c>
      <c r="D3853" s="820" t="b">
        <v>1</v>
      </c>
      <c r="E3853" s="820" t="b">
        <v>0</v>
      </c>
      <c r="F3853" s="820" t="b">
        <v>0</v>
      </c>
      <c r="G3853" s="820" t="b">
        <v>0</v>
      </c>
      <c r="H3853" s="820" t="b">
        <v>0</v>
      </c>
      <c r="I3853" s="820">
        <v>1</v>
      </c>
      <c r="J3853" s="820">
        <v>4</v>
      </c>
      <c r="K3853" s="820" t="s">
        <v>8454</v>
      </c>
      <c r="L3853" s="822" t="s">
        <v>20861</v>
      </c>
    </row>
    <row r="3854" spans="1:12" x14ac:dyDescent="0.25">
      <c r="A3854" s="822" t="s">
        <v>14250</v>
      </c>
      <c r="B3854" s="824" t="s">
        <v>14251</v>
      </c>
      <c r="C3854" s="820" t="b">
        <v>1</v>
      </c>
      <c r="D3854" s="820" t="b">
        <v>1</v>
      </c>
      <c r="E3854" s="820" t="b">
        <v>0</v>
      </c>
      <c r="F3854" s="820" t="b">
        <v>0</v>
      </c>
      <c r="G3854" s="820" t="b">
        <v>0</v>
      </c>
      <c r="H3854" s="820" t="b">
        <v>0</v>
      </c>
      <c r="I3854" s="820">
        <v>1</v>
      </c>
      <c r="J3854" s="820">
        <v>4</v>
      </c>
      <c r="K3854" s="820" t="s">
        <v>8454</v>
      </c>
      <c r="L3854" s="822" t="s">
        <v>20862</v>
      </c>
    </row>
    <row r="3855" spans="1:12" x14ac:dyDescent="0.25">
      <c r="A3855" s="822" t="s">
        <v>14252</v>
      </c>
      <c r="B3855" s="824" t="s">
        <v>14184</v>
      </c>
      <c r="C3855" s="820" t="b">
        <v>1</v>
      </c>
      <c r="D3855" s="820" t="b">
        <v>1</v>
      </c>
      <c r="E3855" s="820" t="b">
        <v>0</v>
      </c>
      <c r="F3855" s="820" t="b">
        <v>0</v>
      </c>
      <c r="G3855" s="820" t="b">
        <v>0</v>
      </c>
      <c r="H3855" s="820" t="b">
        <v>0</v>
      </c>
      <c r="I3855" s="820">
        <v>1</v>
      </c>
      <c r="J3855" s="820">
        <v>1</v>
      </c>
      <c r="K3855" s="820" t="s">
        <v>8454</v>
      </c>
      <c r="L3855" s="822" t="s">
        <v>20846</v>
      </c>
    </row>
    <row r="3856" spans="1:12" x14ac:dyDescent="0.25">
      <c r="A3856" s="822" t="s">
        <v>14253</v>
      </c>
      <c r="B3856" s="824" t="s">
        <v>14254</v>
      </c>
      <c r="C3856" s="820" t="b">
        <v>1</v>
      </c>
      <c r="D3856" s="820" t="b">
        <v>1</v>
      </c>
      <c r="E3856" s="820" t="b">
        <v>0</v>
      </c>
      <c r="F3856" s="820" t="b">
        <v>0</v>
      </c>
      <c r="G3856" s="820" t="b">
        <v>0</v>
      </c>
      <c r="H3856" s="820" t="b">
        <v>0</v>
      </c>
      <c r="I3856" s="820">
        <v>1</v>
      </c>
      <c r="J3856" s="820">
        <v>1</v>
      </c>
      <c r="K3856" s="820" t="s">
        <v>8454</v>
      </c>
      <c r="L3856" s="822" t="s">
        <v>20863</v>
      </c>
    </row>
    <row r="3857" spans="1:12" x14ac:dyDescent="0.25">
      <c r="A3857" s="822" t="s">
        <v>14255</v>
      </c>
      <c r="B3857" s="824" t="s">
        <v>14256</v>
      </c>
      <c r="C3857" s="820" t="b">
        <v>1</v>
      </c>
      <c r="D3857" s="820" t="b">
        <v>1</v>
      </c>
      <c r="E3857" s="820" t="b">
        <v>0</v>
      </c>
      <c r="F3857" s="820" t="b">
        <v>0</v>
      </c>
      <c r="G3857" s="820" t="b">
        <v>0</v>
      </c>
      <c r="H3857" s="820" t="b">
        <v>0</v>
      </c>
      <c r="I3857" s="820">
        <v>1</v>
      </c>
      <c r="J3857" s="820">
        <v>1</v>
      </c>
      <c r="K3857" s="820" t="s">
        <v>8454</v>
      </c>
      <c r="L3857" s="822" t="s">
        <v>20864</v>
      </c>
    </row>
    <row r="3858" spans="1:12" x14ac:dyDescent="0.25">
      <c r="A3858" s="822" t="s">
        <v>14257</v>
      </c>
      <c r="B3858" s="824" t="s">
        <v>14164</v>
      </c>
      <c r="C3858" s="820" t="b">
        <v>1</v>
      </c>
      <c r="D3858" s="820" t="b">
        <v>1</v>
      </c>
      <c r="E3858" s="820" t="b">
        <v>0</v>
      </c>
      <c r="F3858" s="820" t="b">
        <v>0</v>
      </c>
      <c r="G3858" s="820" t="b">
        <v>0</v>
      </c>
      <c r="H3858" s="820" t="b">
        <v>0</v>
      </c>
      <c r="I3858" s="820">
        <v>1</v>
      </c>
      <c r="J3858" s="820">
        <v>1</v>
      </c>
      <c r="K3858" s="820" t="s">
        <v>8454</v>
      </c>
      <c r="L3858" s="822" t="s">
        <v>20836</v>
      </c>
    </row>
    <row r="3859" spans="1:12" x14ac:dyDescent="0.25">
      <c r="A3859" s="822" t="s">
        <v>14258</v>
      </c>
      <c r="B3859" s="824" t="s">
        <v>14166</v>
      </c>
      <c r="C3859" s="820" t="b">
        <v>1</v>
      </c>
      <c r="D3859" s="820" t="b">
        <v>1</v>
      </c>
      <c r="E3859" s="820" t="b">
        <v>0</v>
      </c>
      <c r="F3859" s="820" t="b">
        <v>0</v>
      </c>
      <c r="G3859" s="820" t="b">
        <v>0</v>
      </c>
      <c r="H3859" s="820" t="b">
        <v>0</v>
      </c>
      <c r="I3859" s="820">
        <v>1</v>
      </c>
      <c r="J3859" s="820">
        <v>16</v>
      </c>
      <c r="K3859" s="820" t="s">
        <v>8454</v>
      </c>
      <c r="L3859" s="822" t="s">
        <v>20837</v>
      </c>
    </row>
    <row r="3860" spans="1:12" x14ac:dyDescent="0.25">
      <c r="A3860" s="822" t="s">
        <v>14259</v>
      </c>
      <c r="B3860" s="824" t="s">
        <v>14168</v>
      </c>
      <c r="C3860" s="820" t="b">
        <v>1</v>
      </c>
      <c r="D3860" s="820" t="b">
        <v>1</v>
      </c>
      <c r="E3860" s="820" t="b">
        <v>0</v>
      </c>
      <c r="F3860" s="820" t="b">
        <v>0</v>
      </c>
      <c r="G3860" s="820" t="b">
        <v>0</v>
      </c>
      <c r="H3860" s="820" t="b">
        <v>0</v>
      </c>
      <c r="I3860" s="820">
        <v>1</v>
      </c>
      <c r="J3860" s="820">
        <v>16</v>
      </c>
      <c r="K3860" s="820" t="s">
        <v>8454</v>
      </c>
      <c r="L3860" s="822" t="s">
        <v>20838</v>
      </c>
    </row>
    <row r="3861" spans="1:12" x14ac:dyDescent="0.25">
      <c r="A3861" s="822" t="s">
        <v>14260</v>
      </c>
      <c r="B3861" s="824" t="s">
        <v>14170</v>
      </c>
      <c r="C3861" s="820" t="b">
        <v>1</v>
      </c>
      <c r="D3861" s="820" t="b">
        <v>1</v>
      </c>
      <c r="E3861" s="820" t="b">
        <v>0</v>
      </c>
      <c r="F3861" s="820" t="b">
        <v>0</v>
      </c>
      <c r="G3861" s="820" t="b">
        <v>0</v>
      </c>
      <c r="H3861" s="820" t="b">
        <v>0</v>
      </c>
      <c r="I3861" s="820">
        <v>1</v>
      </c>
      <c r="J3861" s="820">
        <v>16</v>
      </c>
      <c r="K3861" s="820" t="s">
        <v>8454</v>
      </c>
      <c r="L3861" s="822" t="s">
        <v>20839</v>
      </c>
    </row>
    <row r="3862" spans="1:12" x14ac:dyDescent="0.25">
      <c r="A3862" s="822" t="s">
        <v>14261</v>
      </c>
      <c r="B3862" s="824" t="s">
        <v>14172</v>
      </c>
      <c r="C3862" s="820" t="b">
        <v>1</v>
      </c>
      <c r="D3862" s="820" t="b">
        <v>1</v>
      </c>
      <c r="E3862" s="820" t="b">
        <v>0</v>
      </c>
      <c r="F3862" s="820" t="b">
        <v>0</v>
      </c>
      <c r="G3862" s="820" t="b">
        <v>0</v>
      </c>
      <c r="H3862" s="820" t="b">
        <v>0</v>
      </c>
      <c r="I3862" s="820">
        <v>1</v>
      </c>
      <c r="J3862" s="820">
        <v>1</v>
      </c>
      <c r="K3862" s="820" t="s">
        <v>8454</v>
      </c>
      <c r="L3862" s="822" t="s">
        <v>20840</v>
      </c>
    </row>
    <row r="3863" spans="1:12" x14ac:dyDescent="0.25">
      <c r="A3863" s="822" t="s">
        <v>14262</v>
      </c>
      <c r="B3863" s="824" t="s">
        <v>14174</v>
      </c>
      <c r="C3863" s="820" t="b">
        <v>1</v>
      </c>
      <c r="D3863" s="820" t="b">
        <v>1</v>
      </c>
      <c r="E3863" s="820" t="b">
        <v>0</v>
      </c>
      <c r="F3863" s="820" t="b">
        <v>0</v>
      </c>
      <c r="G3863" s="820" t="b">
        <v>0</v>
      </c>
      <c r="H3863" s="820" t="b">
        <v>0</v>
      </c>
      <c r="I3863" s="820">
        <v>1</v>
      </c>
      <c r="J3863" s="820">
        <v>1</v>
      </c>
      <c r="K3863" s="820" t="s">
        <v>8454</v>
      </c>
      <c r="L3863" s="822" t="s">
        <v>20841</v>
      </c>
    </row>
    <row r="3864" spans="1:12" x14ac:dyDescent="0.25">
      <c r="A3864" s="822" t="s">
        <v>14263</v>
      </c>
      <c r="B3864" s="824" t="s">
        <v>14176</v>
      </c>
      <c r="C3864" s="820" t="b">
        <v>1</v>
      </c>
      <c r="D3864" s="820" t="b">
        <v>1</v>
      </c>
      <c r="E3864" s="820" t="b">
        <v>0</v>
      </c>
      <c r="F3864" s="820" t="b">
        <v>0</v>
      </c>
      <c r="G3864" s="820" t="b">
        <v>0</v>
      </c>
      <c r="H3864" s="820" t="b">
        <v>0</v>
      </c>
      <c r="I3864" s="820">
        <v>1</v>
      </c>
      <c r="J3864" s="820">
        <v>2</v>
      </c>
      <c r="K3864" s="820" t="s">
        <v>8454</v>
      </c>
      <c r="L3864" s="822" t="s">
        <v>20842</v>
      </c>
    </row>
    <row r="3865" spans="1:12" x14ac:dyDescent="0.25">
      <c r="A3865" s="822" t="s">
        <v>14264</v>
      </c>
      <c r="B3865" s="824" t="s">
        <v>14178</v>
      </c>
      <c r="C3865" s="820" t="b">
        <v>1</v>
      </c>
      <c r="D3865" s="820" t="b">
        <v>1</v>
      </c>
      <c r="E3865" s="820" t="b">
        <v>0</v>
      </c>
      <c r="F3865" s="820" t="b">
        <v>0</v>
      </c>
      <c r="G3865" s="820" t="b">
        <v>0</v>
      </c>
      <c r="H3865" s="820" t="b">
        <v>0</v>
      </c>
      <c r="I3865" s="820">
        <v>1</v>
      </c>
      <c r="J3865" s="820">
        <v>112</v>
      </c>
      <c r="K3865" s="820" t="s">
        <v>8454</v>
      </c>
      <c r="L3865" s="822" t="s">
        <v>20843</v>
      </c>
    </row>
    <row r="3866" spans="1:12" x14ac:dyDescent="0.25">
      <c r="A3866" s="822" t="s">
        <v>14265</v>
      </c>
      <c r="B3866" s="824" t="s">
        <v>14266</v>
      </c>
      <c r="C3866" s="820" t="b">
        <v>1</v>
      </c>
      <c r="D3866" s="820" t="b">
        <v>1</v>
      </c>
      <c r="E3866" s="820" t="b">
        <v>0</v>
      </c>
      <c r="F3866" s="820" t="b">
        <v>0</v>
      </c>
      <c r="G3866" s="820" t="b">
        <v>0</v>
      </c>
      <c r="H3866" s="820" t="b">
        <v>0</v>
      </c>
      <c r="I3866" s="820">
        <v>1</v>
      </c>
      <c r="J3866" s="820">
        <v>5</v>
      </c>
      <c r="K3866" s="820" t="s">
        <v>8454</v>
      </c>
      <c r="L3866" s="822" t="s">
        <v>20865</v>
      </c>
    </row>
    <row r="3867" spans="1:12" x14ac:dyDescent="0.25">
      <c r="A3867" s="822" t="s">
        <v>14267</v>
      </c>
      <c r="B3867" s="824" t="s">
        <v>14268</v>
      </c>
      <c r="C3867" s="820" t="b">
        <v>1</v>
      </c>
      <c r="D3867" s="820" t="b">
        <v>1</v>
      </c>
      <c r="E3867" s="820" t="b">
        <v>0</v>
      </c>
      <c r="F3867" s="820" t="b">
        <v>0</v>
      </c>
      <c r="G3867" s="820" t="b">
        <v>0</v>
      </c>
      <c r="H3867" s="820" t="b">
        <v>0</v>
      </c>
      <c r="I3867" s="820">
        <v>1</v>
      </c>
      <c r="J3867" s="820">
        <v>4</v>
      </c>
      <c r="K3867" s="820" t="s">
        <v>8454</v>
      </c>
      <c r="L3867" s="822" t="s">
        <v>20866</v>
      </c>
    </row>
    <row r="3868" spans="1:12" x14ac:dyDescent="0.25">
      <c r="A3868" s="822" t="s">
        <v>14269</v>
      </c>
      <c r="B3868" s="824" t="s">
        <v>14184</v>
      </c>
      <c r="C3868" s="820" t="b">
        <v>1</v>
      </c>
      <c r="D3868" s="820" t="b">
        <v>1</v>
      </c>
      <c r="E3868" s="820" t="b">
        <v>0</v>
      </c>
      <c r="F3868" s="820" t="b">
        <v>0</v>
      </c>
      <c r="G3868" s="820" t="b">
        <v>0</v>
      </c>
      <c r="H3868" s="820" t="b">
        <v>0</v>
      </c>
      <c r="I3868" s="820">
        <v>1</v>
      </c>
      <c r="J3868" s="820">
        <v>1</v>
      </c>
      <c r="K3868" s="820" t="s">
        <v>8454</v>
      </c>
      <c r="L3868" s="822" t="s">
        <v>20846</v>
      </c>
    </row>
    <row r="3869" spans="1:12" x14ac:dyDescent="0.25">
      <c r="A3869" s="822" t="s">
        <v>14270</v>
      </c>
      <c r="B3869" s="824" t="s">
        <v>14271</v>
      </c>
      <c r="C3869" s="820" t="b">
        <v>1</v>
      </c>
      <c r="D3869" s="820" t="b">
        <v>1</v>
      </c>
      <c r="E3869" s="820" t="b">
        <v>0</v>
      </c>
      <c r="F3869" s="820" t="b">
        <v>0</v>
      </c>
      <c r="G3869" s="820" t="b">
        <v>0</v>
      </c>
      <c r="H3869" s="820" t="b">
        <v>0</v>
      </c>
      <c r="I3869" s="820">
        <v>1</v>
      </c>
      <c r="J3869" s="820">
        <v>1</v>
      </c>
      <c r="K3869" s="820" t="s">
        <v>8454</v>
      </c>
      <c r="L3869" s="822" t="s">
        <v>20867</v>
      </c>
    </row>
    <row r="3870" spans="1:12" x14ac:dyDescent="0.25">
      <c r="A3870" s="822" t="s">
        <v>14272</v>
      </c>
      <c r="B3870" s="824" t="s">
        <v>14273</v>
      </c>
      <c r="C3870" s="820" t="b">
        <v>1</v>
      </c>
      <c r="D3870" s="820" t="b">
        <v>1</v>
      </c>
      <c r="E3870" s="820" t="b">
        <v>0</v>
      </c>
      <c r="F3870" s="820" t="b">
        <v>0</v>
      </c>
      <c r="G3870" s="820" t="b">
        <v>0</v>
      </c>
      <c r="H3870" s="820" t="b">
        <v>0</v>
      </c>
      <c r="I3870" s="820">
        <v>1</v>
      </c>
      <c r="J3870" s="820">
        <v>1</v>
      </c>
      <c r="K3870" s="820" t="s">
        <v>8454</v>
      </c>
      <c r="L3870" s="822" t="s">
        <v>20868</v>
      </c>
    </row>
    <row r="3871" spans="1:12" x14ac:dyDescent="0.25">
      <c r="A3871" s="822" t="s">
        <v>14274</v>
      </c>
      <c r="B3871" s="824" t="s">
        <v>14275</v>
      </c>
      <c r="C3871" s="820" t="b">
        <v>1</v>
      </c>
      <c r="D3871" s="820" t="b">
        <v>1</v>
      </c>
      <c r="E3871" s="820" t="b">
        <v>0</v>
      </c>
      <c r="F3871" s="820" t="b">
        <v>0</v>
      </c>
      <c r="G3871" s="820" t="b">
        <v>0</v>
      </c>
      <c r="H3871" s="820" t="b">
        <v>0</v>
      </c>
      <c r="I3871" s="820">
        <v>1</v>
      </c>
      <c r="J3871" s="820">
        <v>84</v>
      </c>
      <c r="K3871" s="820" t="s">
        <v>8454</v>
      </c>
      <c r="L3871" s="822" t="s">
        <v>20869</v>
      </c>
    </row>
    <row r="3872" spans="1:12" x14ac:dyDescent="0.25">
      <c r="A3872" s="822" t="s">
        <v>14276</v>
      </c>
      <c r="B3872" s="824" t="s">
        <v>14277</v>
      </c>
      <c r="C3872" s="820" t="b">
        <v>1</v>
      </c>
      <c r="D3872" s="820" t="b">
        <v>1</v>
      </c>
      <c r="E3872" s="820" t="b">
        <v>0</v>
      </c>
      <c r="F3872" s="820" t="b">
        <v>0</v>
      </c>
      <c r="G3872" s="820" t="b">
        <v>0</v>
      </c>
      <c r="H3872" s="820" t="b">
        <v>0</v>
      </c>
      <c r="I3872" s="820">
        <v>1</v>
      </c>
      <c r="J3872" s="820">
        <v>28</v>
      </c>
      <c r="K3872" s="820" t="s">
        <v>8454</v>
      </c>
      <c r="L3872" s="822" t="s">
        <v>20870</v>
      </c>
    </row>
    <row r="3873" spans="1:12" x14ac:dyDescent="0.25">
      <c r="A3873" s="822" t="s">
        <v>14278</v>
      </c>
      <c r="B3873" s="824" t="s">
        <v>14279</v>
      </c>
      <c r="C3873" s="820" t="b">
        <v>1</v>
      </c>
      <c r="D3873" s="820" t="b">
        <v>1</v>
      </c>
      <c r="E3873" s="820" t="b">
        <v>0</v>
      </c>
      <c r="F3873" s="820" t="b">
        <v>0</v>
      </c>
      <c r="G3873" s="820" t="b">
        <v>0</v>
      </c>
      <c r="H3873" s="820" t="b">
        <v>0</v>
      </c>
      <c r="I3873" s="820">
        <v>1</v>
      </c>
      <c r="J3873" s="820">
        <v>28</v>
      </c>
      <c r="K3873" s="820" t="s">
        <v>8454</v>
      </c>
      <c r="L3873" s="822" t="s">
        <v>20871</v>
      </c>
    </row>
    <row r="3874" spans="1:12" x14ac:dyDescent="0.25">
      <c r="A3874" s="822" t="s">
        <v>14280</v>
      </c>
      <c r="B3874" s="824" t="s">
        <v>14281</v>
      </c>
      <c r="C3874" s="820" t="b">
        <v>1</v>
      </c>
      <c r="D3874" s="820" t="b">
        <v>1</v>
      </c>
      <c r="E3874" s="820" t="b">
        <v>0</v>
      </c>
      <c r="F3874" s="820" t="b">
        <v>0</v>
      </c>
      <c r="G3874" s="820" t="b">
        <v>0</v>
      </c>
      <c r="H3874" s="820" t="b">
        <v>0</v>
      </c>
      <c r="I3874" s="820">
        <v>1</v>
      </c>
      <c r="J3874" s="820">
        <v>3</v>
      </c>
      <c r="K3874" s="820" t="s">
        <v>8454</v>
      </c>
      <c r="L3874" s="822" t="s">
        <v>20872</v>
      </c>
    </row>
    <row r="3875" spans="1:12" x14ac:dyDescent="0.25">
      <c r="A3875" s="822" t="s">
        <v>14282</v>
      </c>
      <c r="B3875" s="824" t="s">
        <v>14283</v>
      </c>
      <c r="C3875" s="820" t="b">
        <v>1</v>
      </c>
      <c r="D3875" s="820" t="b">
        <v>1</v>
      </c>
      <c r="E3875" s="820" t="b">
        <v>0</v>
      </c>
      <c r="F3875" s="820" t="b">
        <v>0</v>
      </c>
      <c r="G3875" s="820" t="b">
        <v>0</v>
      </c>
      <c r="H3875" s="820" t="b">
        <v>0</v>
      </c>
      <c r="I3875" s="820">
        <v>1</v>
      </c>
      <c r="J3875" s="820">
        <v>3</v>
      </c>
      <c r="K3875" s="820" t="s">
        <v>8454</v>
      </c>
      <c r="L3875" s="822" t="s">
        <v>20873</v>
      </c>
    </row>
    <row r="3876" spans="1:12" x14ac:dyDescent="0.25">
      <c r="A3876" s="822" t="s">
        <v>14284</v>
      </c>
      <c r="B3876" s="824" t="s">
        <v>14285</v>
      </c>
      <c r="C3876" s="820" t="b">
        <v>1</v>
      </c>
      <c r="D3876" s="820" t="b">
        <v>1</v>
      </c>
      <c r="E3876" s="820" t="b">
        <v>0</v>
      </c>
      <c r="F3876" s="820" t="b">
        <v>0</v>
      </c>
      <c r="G3876" s="820" t="b">
        <v>0</v>
      </c>
      <c r="H3876" s="820" t="b">
        <v>0</v>
      </c>
      <c r="I3876" s="820">
        <v>1</v>
      </c>
      <c r="J3876" s="820">
        <v>15</v>
      </c>
      <c r="K3876" s="820" t="s">
        <v>8454</v>
      </c>
      <c r="L3876" s="822" t="s">
        <v>20874</v>
      </c>
    </row>
    <row r="3877" spans="1:12" x14ac:dyDescent="0.25">
      <c r="A3877" s="822" t="s">
        <v>14286</v>
      </c>
      <c r="B3877" s="824" t="s">
        <v>14287</v>
      </c>
      <c r="C3877" s="820" t="b">
        <v>1</v>
      </c>
      <c r="D3877" s="820" t="b">
        <v>1</v>
      </c>
      <c r="E3877" s="820" t="b">
        <v>0</v>
      </c>
      <c r="F3877" s="820" t="b">
        <v>0</v>
      </c>
      <c r="G3877" s="820" t="b">
        <v>0</v>
      </c>
      <c r="H3877" s="820" t="b">
        <v>0</v>
      </c>
      <c r="I3877" s="820">
        <v>1</v>
      </c>
      <c r="J3877" s="820">
        <v>56</v>
      </c>
      <c r="K3877" s="820" t="s">
        <v>8454</v>
      </c>
      <c r="L3877" s="822" t="s">
        <v>20875</v>
      </c>
    </row>
    <row r="3878" spans="1:12" x14ac:dyDescent="0.25">
      <c r="A3878" s="822" t="s">
        <v>14288</v>
      </c>
      <c r="B3878" s="824" t="s">
        <v>14289</v>
      </c>
      <c r="C3878" s="820" t="b">
        <v>1</v>
      </c>
      <c r="D3878" s="820" t="b">
        <v>1</v>
      </c>
      <c r="E3878" s="820" t="b">
        <v>0</v>
      </c>
      <c r="F3878" s="820" t="b">
        <v>0</v>
      </c>
      <c r="G3878" s="820" t="b">
        <v>0</v>
      </c>
      <c r="H3878" s="820" t="b">
        <v>0</v>
      </c>
      <c r="I3878" s="820">
        <v>1</v>
      </c>
      <c r="J3878" s="820">
        <v>5</v>
      </c>
      <c r="K3878" s="820" t="s">
        <v>8454</v>
      </c>
      <c r="L3878" s="822" t="s">
        <v>20876</v>
      </c>
    </row>
    <row r="3879" spans="1:12" x14ac:dyDescent="0.25">
      <c r="A3879" s="822" t="s">
        <v>14290</v>
      </c>
      <c r="B3879" s="824" t="s">
        <v>14291</v>
      </c>
      <c r="C3879" s="820" t="b">
        <v>1</v>
      </c>
      <c r="D3879" s="820" t="b">
        <v>1</v>
      </c>
      <c r="E3879" s="820" t="b">
        <v>0</v>
      </c>
      <c r="F3879" s="820" t="b">
        <v>0</v>
      </c>
      <c r="G3879" s="820" t="b">
        <v>0</v>
      </c>
      <c r="H3879" s="820" t="b">
        <v>0</v>
      </c>
      <c r="I3879" s="820">
        <v>1</v>
      </c>
      <c r="J3879" s="820">
        <v>4</v>
      </c>
      <c r="K3879" s="820" t="s">
        <v>8454</v>
      </c>
      <c r="L3879" s="822" t="s">
        <v>20877</v>
      </c>
    </row>
    <row r="3880" spans="1:12" x14ac:dyDescent="0.25">
      <c r="A3880" s="822" t="s">
        <v>14292</v>
      </c>
      <c r="B3880" s="824" t="s">
        <v>14293</v>
      </c>
      <c r="C3880" s="820" t="b">
        <v>1</v>
      </c>
      <c r="D3880" s="820" t="b">
        <v>1</v>
      </c>
      <c r="E3880" s="820" t="b">
        <v>0</v>
      </c>
      <c r="F3880" s="820" t="b">
        <v>0</v>
      </c>
      <c r="G3880" s="820" t="b">
        <v>0</v>
      </c>
      <c r="H3880" s="820" t="b">
        <v>0</v>
      </c>
      <c r="I3880" s="820">
        <v>1</v>
      </c>
      <c r="J3880" s="820">
        <v>1</v>
      </c>
      <c r="K3880" s="820" t="s">
        <v>8454</v>
      </c>
      <c r="L3880" s="822" t="s">
        <v>20878</v>
      </c>
    </row>
    <row r="3881" spans="1:12" x14ac:dyDescent="0.25">
      <c r="A3881" s="822" t="s">
        <v>14294</v>
      </c>
      <c r="B3881" s="824" t="s">
        <v>14295</v>
      </c>
      <c r="C3881" s="820" t="b">
        <v>1</v>
      </c>
      <c r="D3881" s="820" t="b">
        <v>1</v>
      </c>
      <c r="E3881" s="820" t="b">
        <v>0</v>
      </c>
      <c r="F3881" s="820" t="b">
        <v>0</v>
      </c>
      <c r="G3881" s="820" t="b">
        <v>0</v>
      </c>
      <c r="H3881" s="820" t="b">
        <v>0</v>
      </c>
      <c r="I3881" s="820">
        <v>1</v>
      </c>
      <c r="J3881" s="820">
        <v>1</v>
      </c>
      <c r="K3881" s="820" t="s">
        <v>8454</v>
      </c>
      <c r="L3881" s="822" t="s">
        <v>20879</v>
      </c>
    </row>
    <row r="3882" spans="1:12" x14ac:dyDescent="0.25">
      <c r="A3882" s="822" t="s">
        <v>14296</v>
      </c>
      <c r="B3882" s="824" t="s">
        <v>14297</v>
      </c>
      <c r="C3882" s="820" t="b">
        <v>1</v>
      </c>
      <c r="D3882" s="820" t="b">
        <v>1</v>
      </c>
      <c r="E3882" s="820" t="b">
        <v>0</v>
      </c>
      <c r="F3882" s="820" t="b">
        <v>0</v>
      </c>
      <c r="G3882" s="820" t="b">
        <v>0</v>
      </c>
      <c r="H3882" s="820" t="b">
        <v>0</v>
      </c>
      <c r="I3882" s="820">
        <v>1</v>
      </c>
      <c r="J3882" s="820">
        <v>351</v>
      </c>
      <c r="K3882" s="820" t="s">
        <v>8454</v>
      </c>
      <c r="L3882" s="822" t="s">
        <v>20880</v>
      </c>
    </row>
    <row r="3883" spans="1:12" x14ac:dyDescent="0.25">
      <c r="A3883" s="822" t="s">
        <v>14298</v>
      </c>
      <c r="B3883" s="824" t="s">
        <v>14299</v>
      </c>
      <c r="C3883" s="820" t="b">
        <v>1</v>
      </c>
      <c r="D3883" s="820" t="b">
        <v>1</v>
      </c>
      <c r="E3883" s="820" t="b">
        <v>0</v>
      </c>
      <c r="F3883" s="820" t="b">
        <v>0</v>
      </c>
      <c r="G3883" s="820" t="b">
        <v>0</v>
      </c>
      <c r="H3883" s="820" t="b">
        <v>0</v>
      </c>
      <c r="I3883" s="820">
        <v>1</v>
      </c>
      <c r="J3883" s="820">
        <v>39</v>
      </c>
      <c r="K3883" s="820" t="s">
        <v>8454</v>
      </c>
      <c r="L3883" s="822" t="s">
        <v>20881</v>
      </c>
    </row>
    <row r="3884" spans="1:12" x14ac:dyDescent="0.25">
      <c r="A3884" s="822" t="s">
        <v>14300</v>
      </c>
      <c r="B3884" s="824" t="s">
        <v>14301</v>
      </c>
      <c r="C3884" s="820" t="b">
        <v>1</v>
      </c>
      <c r="D3884" s="820" t="b">
        <v>1</v>
      </c>
      <c r="E3884" s="820" t="b">
        <v>0</v>
      </c>
      <c r="F3884" s="820" t="b">
        <v>0</v>
      </c>
      <c r="G3884" s="820" t="b">
        <v>0</v>
      </c>
      <c r="H3884" s="820" t="b">
        <v>0</v>
      </c>
      <c r="I3884" s="820">
        <v>1</v>
      </c>
      <c r="J3884" s="820">
        <v>39</v>
      </c>
      <c r="K3884" s="820" t="s">
        <v>8454</v>
      </c>
      <c r="L3884" s="822" t="s">
        <v>20882</v>
      </c>
    </row>
    <row r="3885" spans="1:12" x14ac:dyDescent="0.25">
      <c r="A3885" s="822" t="s">
        <v>14302</v>
      </c>
      <c r="B3885" s="824" t="s">
        <v>14303</v>
      </c>
      <c r="C3885" s="820" t="b">
        <v>1</v>
      </c>
      <c r="D3885" s="820" t="b">
        <v>1</v>
      </c>
      <c r="E3885" s="820" t="b">
        <v>0</v>
      </c>
      <c r="F3885" s="820" t="b">
        <v>0</v>
      </c>
      <c r="G3885" s="820" t="b">
        <v>0</v>
      </c>
      <c r="H3885" s="820" t="b">
        <v>0</v>
      </c>
      <c r="I3885" s="820">
        <v>1</v>
      </c>
      <c r="J3885" s="820">
        <v>9</v>
      </c>
      <c r="K3885" s="820" t="s">
        <v>8454</v>
      </c>
      <c r="L3885" s="822" t="s">
        <v>20883</v>
      </c>
    </row>
    <row r="3886" spans="1:12" x14ac:dyDescent="0.25">
      <c r="A3886" s="822" t="s">
        <v>14304</v>
      </c>
      <c r="B3886" s="824" t="s">
        <v>14305</v>
      </c>
      <c r="C3886" s="820" t="b">
        <v>1</v>
      </c>
      <c r="D3886" s="820" t="b">
        <v>1</v>
      </c>
      <c r="E3886" s="820" t="b">
        <v>0</v>
      </c>
      <c r="F3886" s="820" t="b">
        <v>0</v>
      </c>
      <c r="G3886" s="820" t="b">
        <v>0</v>
      </c>
      <c r="H3886" s="820" t="b">
        <v>0</v>
      </c>
      <c r="I3886" s="820">
        <v>1</v>
      </c>
      <c r="J3886" s="820">
        <v>9</v>
      </c>
      <c r="K3886" s="820" t="s">
        <v>8454</v>
      </c>
      <c r="L3886" s="822" t="s">
        <v>20884</v>
      </c>
    </row>
    <row r="3887" spans="1:12" x14ac:dyDescent="0.25">
      <c r="A3887" s="822" t="s">
        <v>14306</v>
      </c>
      <c r="B3887" s="824" t="s">
        <v>14307</v>
      </c>
      <c r="C3887" s="820" t="b">
        <v>1</v>
      </c>
      <c r="D3887" s="820" t="b">
        <v>1</v>
      </c>
      <c r="E3887" s="820" t="b">
        <v>0</v>
      </c>
      <c r="F3887" s="820" t="b">
        <v>0</v>
      </c>
      <c r="G3887" s="820" t="b">
        <v>0</v>
      </c>
      <c r="H3887" s="820" t="b">
        <v>0</v>
      </c>
      <c r="I3887" s="820">
        <v>1</v>
      </c>
      <c r="J3887" s="820">
        <v>63</v>
      </c>
      <c r="K3887" s="820" t="s">
        <v>8454</v>
      </c>
      <c r="L3887" s="822" t="s">
        <v>20885</v>
      </c>
    </row>
    <row r="3888" spans="1:12" x14ac:dyDescent="0.25">
      <c r="A3888" s="822" t="s">
        <v>14308</v>
      </c>
      <c r="B3888" s="824" t="s">
        <v>14309</v>
      </c>
      <c r="C3888" s="820" t="b">
        <v>1</v>
      </c>
      <c r="D3888" s="820" t="b">
        <v>1</v>
      </c>
      <c r="E3888" s="820" t="b">
        <v>0</v>
      </c>
      <c r="F3888" s="820" t="b">
        <v>0</v>
      </c>
      <c r="G3888" s="820" t="b">
        <v>0</v>
      </c>
      <c r="H3888" s="820" t="b">
        <v>0</v>
      </c>
      <c r="I3888" s="820">
        <v>1</v>
      </c>
      <c r="J3888" s="820">
        <v>78</v>
      </c>
      <c r="K3888" s="820" t="s">
        <v>8454</v>
      </c>
      <c r="L3888" s="822" t="s">
        <v>20886</v>
      </c>
    </row>
    <row r="3889" spans="1:12" x14ac:dyDescent="0.25">
      <c r="A3889" s="822" t="s">
        <v>14310</v>
      </c>
      <c r="B3889" s="824" t="s">
        <v>14311</v>
      </c>
      <c r="C3889" s="820" t="b">
        <v>1</v>
      </c>
      <c r="D3889" s="820" t="b">
        <v>1</v>
      </c>
      <c r="E3889" s="820" t="b">
        <v>0</v>
      </c>
      <c r="F3889" s="820" t="b">
        <v>0</v>
      </c>
      <c r="G3889" s="820" t="b">
        <v>0</v>
      </c>
      <c r="H3889" s="820" t="b">
        <v>0</v>
      </c>
      <c r="I3889" s="820">
        <v>1</v>
      </c>
      <c r="J3889" s="820">
        <v>6</v>
      </c>
      <c r="K3889" s="820" t="s">
        <v>8454</v>
      </c>
      <c r="L3889" s="822" t="s">
        <v>20887</v>
      </c>
    </row>
    <row r="3890" spans="1:12" x14ac:dyDescent="0.25">
      <c r="A3890" s="822" t="s">
        <v>14312</v>
      </c>
      <c r="B3890" s="824" t="s">
        <v>14313</v>
      </c>
      <c r="C3890" s="820" t="b">
        <v>1</v>
      </c>
      <c r="D3890" s="820" t="b">
        <v>1</v>
      </c>
      <c r="E3890" s="820" t="b">
        <v>0</v>
      </c>
      <c r="F3890" s="820" t="b">
        <v>0</v>
      </c>
      <c r="G3890" s="820" t="b">
        <v>0</v>
      </c>
      <c r="H3890" s="820" t="b">
        <v>0</v>
      </c>
      <c r="I3890" s="820">
        <v>1</v>
      </c>
      <c r="J3890" s="820">
        <v>4</v>
      </c>
      <c r="K3890" s="820" t="s">
        <v>8454</v>
      </c>
      <c r="L3890" s="822" t="s">
        <v>20888</v>
      </c>
    </row>
    <row r="3891" spans="1:12" x14ac:dyDescent="0.25">
      <c r="A3891" s="822" t="s">
        <v>14314</v>
      </c>
      <c r="B3891" s="824" t="s">
        <v>14315</v>
      </c>
      <c r="C3891" s="820" t="b">
        <v>1</v>
      </c>
      <c r="D3891" s="820" t="b">
        <v>1</v>
      </c>
      <c r="E3891" s="820" t="b">
        <v>0</v>
      </c>
      <c r="F3891" s="820" t="b">
        <v>0</v>
      </c>
      <c r="G3891" s="820" t="b">
        <v>0</v>
      </c>
      <c r="H3891" s="820" t="b">
        <v>0</v>
      </c>
      <c r="I3891" s="820">
        <v>1</v>
      </c>
      <c r="J3891" s="820">
        <v>1</v>
      </c>
      <c r="K3891" s="820" t="s">
        <v>8454</v>
      </c>
      <c r="L3891" s="822" t="s">
        <v>20889</v>
      </c>
    </row>
    <row r="3892" spans="1:12" x14ac:dyDescent="0.25">
      <c r="A3892" s="822" t="s">
        <v>14316</v>
      </c>
      <c r="B3892" s="824" t="s">
        <v>14317</v>
      </c>
      <c r="C3892" s="820" t="b">
        <v>1</v>
      </c>
      <c r="D3892" s="820" t="b">
        <v>1</v>
      </c>
      <c r="E3892" s="820" t="b">
        <v>0</v>
      </c>
      <c r="F3892" s="820" t="b">
        <v>0</v>
      </c>
      <c r="G3892" s="820" t="b">
        <v>0</v>
      </c>
      <c r="H3892" s="820" t="b">
        <v>0</v>
      </c>
      <c r="I3892" s="820">
        <v>1</v>
      </c>
      <c r="J3892" s="820">
        <v>1</v>
      </c>
      <c r="K3892" s="820" t="s">
        <v>8454</v>
      </c>
      <c r="L3892" s="822" t="s">
        <v>20890</v>
      </c>
    </row>
    <row r="3893" spans="1:12" x14ac:dyDescent="0.25">
      <c r="A3893" s="822" t="s">
        <v>14318</v>
      </c>
      <c r="B3893" s="824" t="s">
        <v>14319</v>
      </c>
      <c r="C3893" s="820" t="b">
        <v>1</v>
      </c>
      <c r="D3893" s="820" t="b">
        <v>1</v>
      </c>
      <c r="E3893" s="820" t="b">
        <v>0</v>
      </c>
      <c r="F3893" s="820" t="b">
        <v>0</v>
      </c>
      <c r="G3893" s="820" t="b">
        <v>0</v>
      </c>
      <c r="H3893" s="820" t="b">
        <v>0</v>
      </c>
      <c r="I3893" s="820">
        <v>1</v>
      </c>
      <c r="J3893" s="820">
        <v>312</v>
      </c>
      <c r="K3893" s="820" t="s">
        <v>8454</v>
      </c>
      <c r="L3893" s="822" t="s">
        <v>20891</v>
      </c>
    </row>
    <row r="3894" spans="1:12" x14ac:dyDescent="0.25">
      <c r="A3894" s="822" t="s">
        <v>14320</v>
      </c>
      <c r="B3894" s="824" t="s">
        <v>14321</v>
      </c>
      <c r="C3894" s="820" t="b">
        <v>1</v>
      </c>
      <c r="D3894" s="820" t="b">
        <v>1</v>
      </c>
      <c r="E3894" s="820" t="b">
        <v>0</v>
      </c>
      <c r="F3894" s="820" t="b">
        <v>0</v>
      </c>
      <c r="G3894" s="820" t="b">
        <v>0</v>
      </c>
      <c r="H3894" s="820" t="b">
        <v>0</v>
      </c>
      <c r="I3894" s="820">
        <v>1</v>
      </c>
      <c r="J3894" s="820">
        <v>39</v>
      </c>
      <c r="K3894" s="820" t="s">
        <v>8454</v>
      </c>
      <c r="L3894" s="822" t="s">
        <v>20892</v>
      </c>
    </row>
    <row r="3895" spans="1:12" x14ac:dyDescent="0.25">
      <c r="A3895" s="822" t="s">
        <v>14322</v>
      </c>
      <c r="B3895" s="824" t="s">
        <v>14323</v>
      </c>
      <c r="C3895" s="820" t="b">
        <v>1</v>
      </c>
      <c r="D3895" s="820" t="b">
        <v>1</v>
      </c>
      <c r="E3895" s="820" t="b">
        <v>0</v>
      </c>
      <c r="F3895" s="820" t="b">
        <v>0</v>
      </c>
      <c r="G3895" s="820" t="b">
        <v>0</v>
      </c>
      <c r="H3895" s="820" t="b">
        <v>0</v>
      </c>
      <c r="I3895" s="820">
        <v>1</v>
      </c>
      <c r="J3895" s="820">
        <v>39</v>
      </c>
      <c r="K3895" s="820" t="s">
        <v>8454</v>
      </c>
      <c r="L3895" s="822" t="s">
        <v>20893</v>
      </c>
    </row>
    <row r="3896" spans="1:12" x14ac:dyDescent="0.25">
      <c r="A3896" s="822" t="s">
        <v>14324</v>
      </c>
      <c r="B3896" s="824" t="s">
        <v>14325</v>
      </c>
      <c r="C3896" s="820" t="b">
        <v>1</v>
      </c>
      <c r="D3896" s="820" t="b">
        <v>1</v>
      </c>
      <c r="E3896" s="820" t="b">
        <v>0</v>
      </c>
      <c r="F3896" s="820" t="b">
        <v>0</v>
      </c>
      <c r="G3896" s="820" t="b">
        <v>0</v>
      </c>
      <c r="H3896" s="820" t="b">
        <v>0</v>
      </c>
      <c r="I3896" s="820">
        <v>1</v>
      </c>
      <c r="J3896" s="820">
        <v>8</v>
      </c>
      <c r="K3896" s="820" t="s">
        <v>8454</v>
      </c>
      <c r="L3896" s="822" t="s">
        <v>20894</v>
      </c>
    </row>
    <row r="3897" spans="1:12" x14ac:dyDescent="0.25">
      <c r="A3897" s="822" t="s">
        <v>14326</v>
      </c>
      <c r="B3897" s="824" t="s">
        <v>14327</v>
      </c>
      <c r="C3897" s="820" t="b">
        <v>1</v>
      </c>
      <c r="D3897" s="820" t="b">
        <v>1</v>
      </c>
      <c r="E3897" s="820" t="b">
        <v>0</v>
      </c>
      <c r="F3897" s="820" t="b">
        <v>0</v>
      </c>
      <c r="G3897" s="820" t="b">
        <v>0</v>
      </c>
      <c r="H3897" s="820" t="b">
        <v>0</v>
      </c>
      <c r="I3897" s="820">
        <v>1</v>
      </c>
      <c r="J3897" s="820">
        <v>8</v>
      </c>
      <c r="K3897" s="820" t="s">
        <v>8454</v>
      </c>
      <c r="L3897" s="822" t="s">
        <v>20895</v>
      </c>
    </row>
    <row r="3898" spans="1:12" x14ac:dyDescent="0.25">
      <c r="A3898" s="822" t="s">
        <v>14328</v>
      </c>
      <c r="B3898" s="824" t="s">
        <v>14329</v>
      </c>
      <c r="C3898" s="820" t="b">
        <v>1</v>
      </c>
      <c r="D3898" s="820" t="b">
        <v>1</v>
      </c>
      <c r="E3898" s="820" t="b">
        <v>0</v>
      </c>
      <c r="F3898" s="820" t="b">
        <v>0</v>
      </c>
      <c r="G3898" s="820" t="b">
        <v>0</v>
      </c>
      <c r="H3898" s="820" t="b">
        <v>0</v>
      </c>
      <c r="I3898" s="820">
        <v>1</v>
      </c>
      <c r="J3898" s="820">
        <v>48</v>
      </c>
      <c r="K3898" s="820" t="s">
        <v>8454</v>
      </c>
      <c r="L3898" s="822" t="s">
        <v>20896</v>
      </c>
    </row>
    <row r="3899" spans="1:12" x14ac:dyDescent="0.25">
      <c r="A3899" s="822" t="s">
        <v>14330</v>
      </c>
      <c r="B3899" s="824" t="s">
        <v>14331</v>
      </c>
      <c r="C3899" s="820" t="b">
        <v>1</v>
      </c>
      <c r="D3899" s="820" t="b">
        <v>1</v>
      </c>
      <c r="E3899" s="820" t="b">
        <v>0</v>
      </c>
      <c r="F3899" s="820" t="b">
        <v>0</v>
      </c>
      <c r="G3899" s="820" t="b">
        <v>0</v>
      </c>
      <c r="H3899" s="820" t="b">
        <v>0</v>
      </c>
      <c r="I3899" s="820">
        <v>1</v>
      </c>
      <c r="J3899" s="820">
        <v>78</v>
      </c>
      <c r="K3899" s="820" t="s">
        <v>8454</v>
      </c>
      <c r="L3899" s="822" t="s">
        <v>20897</v>
      </c>
    </row>
    <row r="3900" spans="1:12" x14ac:dyDescent="0.25">
      <c r="A3900" s="822" t="s">
        <v>14332</v>
      </c>
      <c r="B3900" s="824" t="s">
        <v>14333</v>
      </c>
      <c r="C3900" s="820" t="b">
        <v>1</v>
      </c>
      <c r="D3900" s="820" t="b">
        <v>1</v>
      </c>
      <c r="E3900" s="820" t="b">
        <v>0</v>
      </c>
      <c r="F3900" s="820" t="b">
        <v>0</v>
      </c>
      <c r="G3900" s="820" t="b">
        <v>0</v>
      </c>
      <c r="H3900" s="820" t="b">
        <v>0</v>
      </c>
      <c r="I3900" s="820">
        <v>1</v>
      </c>
      <c r="J3900" s="820">
        <v>6</v>
      </c>
      <c r="K3900" s="820" t="s">
        <v>8454</v>
      </c>
      <c r="L3900" s="822" t="s">
        <v>20898</v>
      </c>
    </row>
    <row r="3901" spans="1:12" x14ac:dyDescent="0.25">
      <c r="A3901" s="822" t="s">
        <v>14334</v>
      </c>
      <c r="B3901" s="824" t="s">
        <v>14335</v>
      </c>
      <c r="C3901" s="820" t="b">
        <v>1</v>
      </c>
      <c r="D3901" s="820" t="b">
        <v>1</v>
      </c>
      <c r="E3901" s="820" t="b">
        <v>0</v>
      </c>
      <c r="F3901" s="820" t="b">
        <v>0</v>
      </c>
      <c r="G3901" s="820" t="b">
        <v>0</v>
      </c>
      <c r="H3901" s="820" t="b">
        <v>0</v>
      </c>
      <c r="I3901" s="820">
        <v>1</v>
      </c>
      <c r="J3901" s="820">
        <v>4</v>
      </c>
      <c r="K3901" s="820" t="s">
        <v>8454</v>
      </c>
      <c r="L3901" s="822" t="s">
        <v>20899</v>
      </c>
    </row>
    <row r="3902" spans="1:12" x14ac:dyDescent="0.25">
      <c r="A3902" s="822" t="s">
        <v>14336</v>
      </c>
      <c r="B3902" s="824" t="s">
        <v>14337</v>
      </c>
      <c r="C3902" s="820" t="b">
        <v>1</v>
      </c>
      <c r="D3902" s="820" t="b">
        <v>1</v>
      </c>
      <c r="E3902" s="820" t="b">
        <v>0</v>
      </c>
      <c r="F3902" s="820" t="b">
        <v>0</v>
      </c>
      <c r="G3902" s="820" t="b">
        <v>0</v>
      </c>
      <c r="H3902" s="820" t="b">
        <v>0</v>
      </c>
      <c r="I3902" s="820">
        <v>1</v>
      </c>
      <c r="J3902" s="820">
        <v>1</v>
      </c>
      <c r="K3902" s="820" t="s">
        <v>8454</v>
      </c>
      <c r="L3902" s="822" t="s">
        <v>20900</v>
      </c>
    </row>
    <row r="3903" spans="1:12" x14ac:dyDescent="0.25">
      <c r="A3903" s="822" t="s">
        <v>14338</v>
      </c>
      <c r="B3903" s="824" t="s">
        <v>14339</v>
      </c>
      <c r="C3903" s="820" t="b">
        <v>1</v>
      </c>
      <c r="D3903" s="820" t="b">
        <v>1</v>
      </c>
      <c r="E3903" s="820" t="b">
        <v>0</v>
      </c>
      <c r="F3903" s="820" t="b">
        <v>0</v>
      </c>
      <c r="G3903" s="820" t="b">
        <v>0</v>
      </c>
      <c r="H3903" s="820" t="b">
        <v>0</v>
      </c>
      <c r="I3903" s="820">
        <v>1</v>
      </c>
      <c r="J3903" s="820">
        <v>1</v>
      </c>
      <c r="K3903" s="820" t="s">
        <v>8454</v>
      </c>
      <c r="L3903" s="822" t="s">
        <v>20901</v>
      </c>
    </row>
    <row r="3904" spans="1:12" x14ac:dyDescent="0.25">
      <c r="A3904" s="822" t="s">
        <v>14340</v>
      </c>
      <c r="B3904" s="824" t="s">
        <v>14341</v>
      </c>
      <c r="C3904" s="820" t="b">
        <v>1</v>
      </c>
      <c r="D3904" s="820" t="b">
        <v>1</v>
      </c>
      <c r="E3904" s="820" t="b">
        <v>0</v>
      </c>
      <c r="F3904" s="820" t="b">
        <v>0</v>
      </c>
      <c r="G3904" s="820" t="b">
        <v>0</v>
      </c>
      <c r="H3904" s="820" t="b">
        <v>0</v>
      </c>
      <c r="I3904" s="820">
        <v>1</v>
      </c>
      <c r="J3904" s="820">
        <v>297</v>
      </c>
      <c r="K3904" s="820" t="s">
        <v>8454</v>
      </c>
      <c r="L3904" s="822" t="s">
        <v>20902</v>
      </c>
    </row>
    <row r="3905" spans="1:12" x14ac:dyDescent="0.25">
      <c r="A3905" s="822" t="s">
        <v>14342</v>
      </c>
      <c r="B3905" s="824" t="s">
        <v>14343</v>
      </c>
      <c r="C3905" s="820" t="b">
        <v>1</v>
      </c>
      <c r="D3905" s="820" t="b">
        <v>1</v>
      </c>
      <c r="E3905" s="820" t="b">
        <v>0</v>
      </c>
      <c r="F3905" s="820" t="b">
        <v>0</v>
      </c>
      <c r="G3905" s="820" t="b">
        <v>0</v>
      </c>
      <c r="H3905" s="820" t="b">
        <v>0</v>
      </c>
      <c r="I3905" s="820">
        <v>1</v>
      </c>
      <c r="J3905" s="820">
        <v>33</v>
      </c>
      <c r="K3905" s="820" t="s">
        <v>8454</v>
      </c>
      <c r="L3905" s="822" t="s">
        <v>20903</v>
      </c>
    </row>
    <row r="3906" spans="1:12" x14ac:dyDescent="0.25">
      <c r="A3906" s="822" t="s">
        <v>14344</v>
      </c>
      <c r="B3906" s="824" t="s">
        <v>14345</v>
      </c>
      <c r="C3906" s="820" t="b">
        <v>1</v>
      </c>
      <c r="D3906" s="820" t="b">
        <v>1</v>
      </c>
      <c r="E3906" s="820" t="b">
        <v>0</v>
      </c>
      <c r="F3906" s="820" t="b">
        <v>0</v>
      </c>
      <c r="G3906" s="820" t="b">
        <v>0</v>
      </c>
      <c r="H3906" s="820" t="b">
        <v>0</v>
      </c>
      <c r="I3906" s="820">
        <v>1</v>
      </c>
      <c r="J3906" s="820">
        <v>33</v>
      </c>
      <c r="K3906" s="820" t="s">
        <v>8454</v>
      </c>
      <c r="L3906" s="822" t="s">
        <v>20904</v>
      </c>
    </row>
    <row r="3907" spans="1:12" x14ac:dyDescent="0.25">
      <c r="A3907" s="822" t="s">
        <v>14346</v>
      </c>
      <c r="B3907" s="824" t="s">
        <v>14347</v>
      </c>
      <c r="C3907" s="820" t="b">
        <v>1</v>
      </c>
      <c r="D3907" s="820" t="b">
        <v>1</v>
      </c>
      <c r="E3907" s="820" t="b">
        <v>0</v>
      </c>
      <c r="F3907" s="820" t="b">
        <v>0</v>
      </c>
      <c r="G3907" s="820" t="b">
        <v>0</v>
      </c>
      <c r="H3907" s="820" t="b">
        <v>0</v>
      </c>
      <c r="I3907" s="820">
        <v>1</v>
      </c>
      <c r="J3907" s="820">
        <v>9</v>
      </c>
      <c r="K3907" s="820" t="s">
        <v>8454</v>
      </c>
      <c r="L3907" s="822" t="s">
        <v>20905</v>
      </c>
    </row>
    <row r="3908" spans="1:12" x14ac:dyDescent="0.25">
      <c r="A3908" s="822" t="s">
        <v>14348</v>
      </c>
      <c r="B3908" s="824" t="s">
        <v>14349</v>
      </c>
      <c r="C3908" s="820" t="b">
        <v>1</v>
      </c>
      <c r="D3908" s="820" t="b">
        <v>1</v>
      </c>
      <c r="E3908" s="820" t="b">
        <v>0</v>
      </c>
      <c r="F3908" s="820" t="b">
        <v>0</v>
      </c>
      <c r="G3908" s="820" t="b">
        <v>0</v>
      </c>
      <c r="H3908" s="820" t="b">
        <v>0</v>
      </c>
      <c r="I3908" s="820">
        <v>1</v>
      </c>
      <c r="J3908" s="820">
        <v>9</v>
      </c>
      <c r="K3908" s="820" t="s">
        <v>8454</v>
      </c>
      <c r="L3908" s="822" t="s">
        <v>20906</v>
      </c>
    </row>
    <row r="3909" spans="1:12" x14ac:dyDescent="0.25">
      <c r="A3909" s="822" t="s">
        <v>14350</v>
      </c>
      <c r="B3909" s="824" t="s">
        <v>14351</v>
      </c>
      <c r="C3909" s="820" t="b">
        <v>1</v>
      </c>
      <c r="D3909" s="820" t="b">
        <v>1</v>
      </c>
      <c r="E3909" s="820" t="b">
        <v>0</v>
      </c>
      <c r="F3909" s="820" t="b">
        <v>0</v>
      </c>
      <c r="G3909" s="820" t="b">
        <v>0</v>
      </c>
      <c r="H3909" s="820" t="b">
        <v>0</v>
      </c>
      <c r="I3909" s="820">
        <v>1</v>
      </c>
      <c r="J3909" s="820">
        <v>63</v>
      </c>
      <c r="K3909" s="820" t="s">
        <v>8454</v>
      </c>
      <c r="L3909" s="822" t="s">
        <v>20907</v>
      </c>
    </row>
    <row r="3910" spans="1:12" x14ac:dyDescent="0.25">
      <c r="A3910" s="822" t="s">
        <v>14352</v>
      </c>
      <c r="B3910" s="824" t="s">
        <v>14353</v>
      </c>
      <c r="C3910" s="820" t="b">
        <v>1</v>
      </c>
      <c r="D3910" s="820" t="b">
        <v>1</v>
      </c>
      <c r="E3910" s="820" t="b">
        <v>0</v>
      </c>
      <c r="F3910" s="820" t="b">
        <v>0</v>
      </c>
      <c r="G3910" s="820" t="b">
        <v>0</v>
      </c>
      <c r="H3910" s="820" t="b">
        <v>0</v>
      </c>
      <c r="I3910" s="820">
        <v>1</v>
      </c>
      <c r="J3910" s="820">
        <v>66</v>
      </c>
      <c r="K3910" s="820" t="s">
        <v>8454</v>
      </c>
      <c r="L3910" s="822" t="s">
        <v>20908</v>
      </c>
    </row>
    <row r="3911" spans="1:12" x14ac:dyDescent="0.25">
      <c r="A3911" s="822" t="s">
        <v>14354</v>
      </c>
      <c r="B3911" s="824" t="s">
        <v>14355</v>
      </c>
      <c r="C3911" s="820" t="b">
        <v>1</v>
      </c>
      <c r="D3911" s="820" t="b">
        <v>1</v>
      </c>
      <c r="E3911" s="820" t="b">
        <v>0</v>
      </c>
      <c r="F3911" s="820" t="b">
        <v>0</v>
      </c>
      <c r="G3911" s="820" t="b">
        <v>0</v>
      </c>
      <c r="H3911" s="820" t="b">
        <v>0</v>
      </c>
      <c r="I3911" s="820">
        <v>1</v>
      </c>
      <c r="J3911" s="820">
        <v>6</v>
      </c>
      <c r="K3911" s="820" t="s">
        <v>8454</v>
      </c>
      <c r="L3911" s="822" t="s">
        <v>20909</v>
      </c>
    </row>
    <row r="3912" spans="1:12" x14ac:dyDescent="0.25">
      <c r="A3912" s="822" t="s">
        <v>14356</v>
      </c>
      <c r="B3912" s="824" t="s">
        <v>14357</v>
      </c>
      <c r="C3912" s="820" t="b">
        <v>1</v>
      </c>
      <c r="D3912" s="820" t="b">
        <v>1</v>
      </c>
      <c r="E3912" s="820" t="b">
        <v>0</v>
      </c>
      <c r="F3912" s="820" t="b">
        <v>0</v>
      </c>
      <c r="G3912" s="820" t="b">
        <v>0</v>
      </c>
      <c r="H3912" s="820" t="b">
        <v>0</v>
      </c>
      <c r="I3912" s="820">
        <v>1</v>
      </c>
      <c r="J3912" s="820">
        <v>4</v>
      </c>
      <c r="K3912" s="820" t="s">
        <v>8454</v>
      </c>
      <c r="L3912" s="822" t="s">
        <v>20910</v>
      </c>
    </row>
    <row r="3913" spans="1:12" x14ac:dyDescent="0.25">
      <c r="A3913" s="822" t="s">
        <v>14358</v>
      </c>
      <c r="B3913" s="824" t="s">
        <v>14359</v>
      </c>
      <c r="C3913" s="820" t="b">
        <v>1</v>
      </c>
      <c r="D3913" s="820" t="b">
        <v>1</v>
      </c>
      <c r="E3913" s="820" t="b">
        <v>0</v>
      </c>
      <c r="F3913" s="820" t="b">
        <v>0</v>
      </c>
      <c r="G3913" s="820" t="b">
        <v>0</v>
      </c>
      <c r="H3913" s="820" t="b">
        <v>0</v>
      </c>
      <c r="I3913" s="820">
        <v>1</v>
      </c>
      <c r="J3913" s="820">
        <v>1</v>
      </c>
      <c r="K3913" s="820" t="s">
        <v>8454</v>
      </c>
      <c r="L3913" s="822" t="s">
        <v>20911</v>
      </c>
    </row>
    <row r="3914" spans="1:12" x14ac:dyDescent="0.25">
      <c r="A3914" s="822" t="s">
        <v>14360</v>
      </c>
      <c r="B3914" s="824" t="s">
        <v>14361</v>
      </c>
      <c r="C3914" s="820" t="b">
        <v>1</v>
      </c>
      <c r="D3914" s="820" t="b">
        <v>1</v>
      </c>
      <c r="E3914" s="820" t="b">
        <v>0</v>
      </c>
      <c r="F3914" s="820" t="b">
        <v>0</v>
      </c>
      <c r="G3914" s="820" t="b">
        <v>0</v>
      </c>
      <c r="H3914" s="820" t="b">
        <v>0</v>
      </c>
      <c r="I3914" s="820">
        <v>1</v>
      </c>
      <c r="J3914" s="820">
        <v>1</v>
      </c>
      <c r="K3914" s="820" t="s">
        <v>8454</v>
      </c>
      <c r="L3914" s="822" t="s">
        <v>20912</v>
      </c>
    </row>
    <row r="3915" spans="1:12" x14ac:dyDescent="0.25">
      <c r="A3915" s="822" t="s">
        <v>14362</v>
      </c>
      <c r="B3915" s="824" t="s">
        <v>14363</v>
      </c>
      <c r="C3915" s="820" t="b">
        <v>1</v>
      </c>
      <c r="D3915" s="820" t="b">
        <v>1</v>
      </c>
      <c r="E3915" s="820" t="b">
        <v>0</v>
      </c>
      <c r="F3915" s="820" t="b">
        <v>0</v>
      </c>
      <c r="G3915" s="820" t="b">
        <v>0</v>
      </c>
      <c r="H3915" s="820" t="b">
        <v>0</v>
      </c>
      <c r="I3915" s="820">
        <v>1</v>
      </c>
      <c r="J3915" s="820">
        <v>252</v>
      </c>
      <c r="K3915" s="820" t="s">
        <v>8454</v>
      </c>
      <c r="L3915" s="822" t="s">
        <v>20913</v>
      </c>
    </row>
    <row r="3916" spans="1:12" x14ac:dyDescent="0.25">
      <c r="A3916" s="822" t="s">
        <v>14364</v>
      </c>
      <c r="B3916" s="824" t="s">
        <v>14365</v>
      </c>
      <c r="C3916" s="820" t="b">
        <v>1</v>
      </c>
      <c r="D3916" s="820" t="b">
        <v>1</v>
      </c>
      <c r="E3916" s="820" t="b">
        <v>0</v>
      </c>
      <c r="F3916" s="820" t="b">
        <v>0</v>
      </c>
      <c r="G3916" s="820" t="b">
        <v>0</v>
      </c>
      <c r="H3916" s="820" t="b">
        <v>0</v>
      </c>
      <c r="I3916" s="820">
        <v>1</v>
      </c>
      <c r="J3916" s="820">
        <v>28</v>
      </c>
      <c r="K3916" s="820" t="s">
        <v>8454</v>
      </c>
      <c r="L3916" s="822" t="s">
        <v>20914</v>
      </c>
    </row>
    <row r="3917" spans="1:12" x14ac:dyDescent="0.25">
      <c r="A3917" s="822" t="s">
        <v>14366</v>
      </c>
      <c r="B3917" s="824" t="s">
        <v>14367</v>
      </c>
      <c r="C3917" s="820" t="b">
        <v>1</v>
      </c>
      <c r="D3917" s="820" t="b">
        <v>1</v>
      </c>
      <c r="E3917" s="820" t="b">
        <v>0</v>
      </c>
      <c r="F3917" s="820" t="b">
        <v>0</v>
      </c>
      <c r="G3917" s="820" t="b">
        <v>0</v>
      </c>
      <c r="H3917" s="820" t="b">
        <v>0</v>
      </c>
      <c r="I3917" s="820">
        <v>1</v>
      </c>
      <c r="J3917" s="820">
        <v>28</v>
      </c>
      <c r="K3917" s="820" t="s">
        <v>8454</v>
      </c>
      <c r="L3917" s="822" t="s">
        <v>20915</v>
      </c>
    </row>
    <row r="3918" spans="1:12" x14ac:dyDescent="0.25">
      <c r="A3918" s="822" t="s">
        <v>14368</v>
      </c>
      <c r="B3918" s="824" t="s">
        <v>14369</v>
      </c>
      <c r="C3918" s="820" t="b">
        <v>1</v>
      </c>
      <c r="D3918" s="820" t="b">
        <v>1</v>
      </c>
      <c r="E3918" s="820" t="b">
        <v>0</v>
      </c>
      <c r="F3918" s="820" t="b">
        <v>0</v>
      </c>
      <c r="G3918" s="820" t="b">
        <v>0</v>
      </c>
      <c r="H3918" s="820" t="b">
        <v>0</v>
      </c>
      <c r="I3918" s="820">
        <v>1</v>
      </c>
      <c r="J3918" s="820">
        <v>9</v>
      </c>
      <c r="K3918" s="820" t="s">
        <v>8454</v>
      </c>
      <c r="L3918" s="822" t="s">
        <v>20916</v>
      </c>
    </row>
    <row r="3919" spans="1:12" x14ac:dyDescent="0.25">
      <c r="A3919" s="822" t="s">
        <v>14370</v>
      </c>
      <c r="B3919" s="824" t="s">
        <v>14371</v>
      </c>
      <c r="C3919" s="820" t="b">
        <v>1</v>
      </c>
      <c r="D3919" s="820" t="b">
        <v>1</v>
      </c>
      <c r="E3919" s="820" t="b">
        <v>0</v>
      </c>
      <c r="F3919" s="820" t="b">
        <v>0</v>
      </c>
      <c r="G3919" s="820" t="b">
        <v>0</v>
      </c>
      <c r="H3919" s="820" t="b">
        <v>0</v>
      </c>
      <c r="I3919" s="820">
        <v>1</v>
      </c>
      <c r="J3919" s="820">
        <v>9</v>
      </c>
      <c r="K3919" s="820" t="s">
        <v>8454</v>
      </c>
      <c r="L3919" s="822" t="s">
        <v>20917</v>
      </c>
    </row>
    <row r="3920" spans="1:12" x14ac:dyDescent="0.25">
      <c r="A3920" s="822" t="s">
        <v>14372</v>
      </c>
      <c r="B3920" s="824" t="s">
        <v>14373</v>
      </c>
      <c r="C3920" s="820" t="b">
        <v>1</v>
      </c>
      <c r="D3920" s="820" t="b">
        <v>1</v>
      </c>
      <c r="E3920" s="820" t="b">
        <v>0</v>
      </c>
      <c r="F3920" s="820" t="b">
        <v>0</v>
      </c>
      <c r="G3920" s="820" t="b">
        <v>0</v>
      </c>
      <c r="H3920" s="820" t="b">
        <v>0</v>
      </c>
      <c r="I3920" s="820">
        <v>1</v>
      </c>
      <c r="J3920" s="820">
        <v>63</v>
      </c>
      <c r="K3920" s="820" t="s">
        <v>8454</v>
      </c>
      <c r="L3920" s="822" t="s">
        <v>20918</v>
      </c>
    </row>
    <row r="3921" spans="1:12" x14ac:dyDescent="0.25">
      <c r="A3921" s="822" t="s">
        <v>14374</v>
      </c>
      <c r="B3921" s="824" t="s">
        <v>14375</v>
      </c>
      <c r="C3921" s="820" t="b">
        <v>1</v>
      </c>
      <c r="D3921" s="820" t="b">
        <v>1</v>
      </c>
      <c r="E3921" s="820" t="b">
        <v>0</v>
      </c>
      <c r="F3921" s="820" t="b">
        <v>0</v>
      </c>
      <c r="G3921" s="820" t="b">
        <v>0</v>
      </c>
      <c r="H3921" s="820" t="b">
        <v>0</v>
      </c>
      <c r="I3921" s="820">
        <v>1</v>
      </c>
      <c r="J3921" s="820">
        <v>56</v>
      </c>
      <c r="K3921" s="820" t="s">
        <v>8454</v>
      </c>
      <c r="L3921" s="822" t="s">
        <v>20919</v>
      </c>
    </row>
    <row r="3922" spans="1:12" x14ac:dyDescent="0.25">
      <c r="A3922" s="822" t="s">
        <v>14376</v>
      </c>
      <c r="B3922" s="824" t="s">
        <v>14377</v>
      </c>
      <c r="C3922" s="820" t="b">
        <v>1</v>
      </c>
      <c r="D3922" s="820" t="b">
        <v>1</v>
      </c>
      <c r="E3922" s="820" t="b">
        <v>0</v>
      </c>
      <c r="F3922" s="820" t="b">
        <v>0</v>
      </c>
      <c r="G3922" s="820" t="b">
        <v>0</v>
      </c>
      <c r="H3922" s="820" t="b">
        <v>0</v>
      </c>
      <c r="I3922" s="820">
        <v>1</v>
      </c>
      <c r="J3922" s="820">
        <v>6</v>
      </c>
      <c r="K3922" s="820" t="s">
        <v>8454</v>
      </c>
      <c r="L3922" s="822" t="s">
        <v>20920</v>
      </c>
    </row>
    <row r="3923" spans="1:12" x14ac:dyDescent="0.25">
      <c r="A3923" s="822" t="s">
        <v>14378</v>
      </c>
      <c r="B3923" s="824" t="s">
        <v>14379</v>
      </c>
      <c r="C3923" s="820" t="b">
        <v>1</v>
      </c>
      <c r="D3923" s="820" t="b">
        <v>1</v>
      </c>
      <c r="E3923" s="820" t="b">
        <v>0</v>
      </c>
      <c r="F3923" s="820" t="b">
        <v>0</v>
      </c>
      <c r="G3923" s="820" t="b">
        <v>0</v>
      </c>
      <c r="H3923" s="820" t="b">
        <v>0</v>
      </c>
      <c r="I3923" s="820">
        <v>1</v>
      </c>
      <c r="J3923" s="820">
        <v>4</v>
      </c>
      <c r="K3923" s="820" t="s">
        <v>8454</v>
      </c>
      <c r="L3923" s="822" t="s">
        <v>20921</v>
      </c>
    </row>
    <row r="3924" spans="1:12" x14ac:dyDescent="0.25">
      <c r="A3924" s="822" t="s">
        <v>14380</v>
      </c>
      <c r="B3924" s="824" t="s">
        <v>14381</v>
      </c>
      <c r="C3924" s="820" t="b">
        <v>1</v>
      </c>
      <c r="D3924" s="820" t="b">
        <v>1</v>
      </c>
      <c r="E3924" s="820" t="b">
        <v>0</v>
      </c>
      <c r="F3924" s="820" t="b">
        <v>0</v>
      </c>
      <c r="G3924" s="820" t="b">
        <v>0</v>
      </c>
      <c r="H3924" s="820" t="b">
        <v>0</v>
      </c>
      <c r="I3924" s="820">
        <v>1</v>
      </c>
      <c r="J3924" s="820">
        <v>1</v>
      </c>
      <c r="K3924" s="820" t="s">
        <v>8454</v>
      </c>
      <c r="L3924" s="822" t="s">
        <v>20922</v>
      </c>
    </row>
    <row r="3925" spans="1:12" x14ac:dyDescent="0.25">
      <c r="A3925" s="822" t="s">
        <v>14382</v>
      </c>
      <c r="B3925" s="824" t="s">
        <v>14383</v>
      </c>
      <c r="C3925" s="820" t="b">
        <v>1</v>
      </c>
      <c r="D3925" s="820" t="b">
        <v>1</v>
      </c>
      <c r="E3925" s="820" t="b">
        <v>0</v>
      </c>
      <c r="F3925" s="820" t="b">
        <v>0</v>
      </c>
      <c r="G3925" s="820" t="b">
        <v>0</v>
      </c>
      <c r="H3925" s="820" t="b">
        <v>0</v>
      </c>
      <c r="I3925" s="820">
        <v>1</v>
      </c>
      <c r="J3925" s="820">
        <v>1</v>
      </c>
      <c r="K3925" s="820" t="s">
        <v>8454</v>
      </c>
      <c r="L3925" s="822" t="s">
        <v>20923</v>
      </c>
    </row>
    <row r="3926" spans="1:12" x14ac:dyDescent="0.25">
      <c r="A3926" s="822" t="s">
        <v>14384</v>
      </c>
      <c r="B3926" s="824" t="s">
        <v>14385</v>
      </c>
      <c r="C3926" s="820" t="b">
        <v>1</v>
      </c>
      <c r="D3926" s="820" t="b">
        <v>1</v>
      </c>
      <c r="E3926" s="820" t="b">
        <v>0</v>
      </c>
      <c r="F3926" s="820" t="b">
        <v>0</v>
      </c>
      <c r="G3926" s="820" t="b">
        <v>0</v>
      </c>
      <c r="H3926" s="820" t="b">
        <v>0</v>
      </c>
      <c r="I3926" s="820">
        <v>1</v>
      </c>
      <c r="J3926" s="820">
        <v>24</v>
      </c>
      <c r="K3926" s="820" t="s">
        <v>8454</v>
      </c>
      <c r="L3926" s="822" t="s">
        <v>20924</v>
      </c>
    </row>
    <row r="3927" spans="1:12" x14ac:dyDescent="0.25">
      <c r="A3927" s="822" t="s">
        <v>14386</v>
      </c>
      <c r="B3927" s="824" t="s">
        <v>14387</v>
      </c>
      <c r="C3927" s="820" t="b">
        <v>1</v>
      </c>
      <c r="D3927" s="820" t="b">
        <v>1</v>
      </c>
      <c r="E3927" s="820" t="b">
        <v>0</v>
      </c>
      <c r="F3927" s="820" t="b">
        <v>0</v>
      </c>
      <c r="G3927" s="820" t="b">
        <v>0</v>
      </c>
      <c r="H3927" s="820" t="b">
        <v>0</v>
      </c>
      <c r="I3927" s="820">
        <v>1</v>
      </c>
      <c r="J3927" s="820">
        <v>3</v>
      </c>
      <c r="K3927" s="820" t="s">
        <v>8454</v>
      </c>
      <c r="L3927" s="822" t="s">
        <v>20925</v>
      </c>
    </row>
    <row r="3928" spans="1:12" x14ac:dyDescent="0.25">
      <c r="A3928" s="822" t="s">
        <v>14388</v>
      </c>
      <c r="B3928" s="824" t="s">
        <v>14389</v>
      </c>
      <c r="C3928" s="820" t="b">
        <v>1</v>
      </c>
      <c r="D3928" s="820" t="b">
        <v>1</v>
      </c>
      <c r="E3928" s="820" t="b">
        <v>0</v>
      </c>
      <c r="F3928" s="820" t="b">
        <v>0</v>
      </c>
      <c r="G3928" s="820" t="b">
        <v>0</v>
      </c>
      <c r="H3928" s="820" t="b">
        <v>0</v>
      </c>
      <c r="I3928" s="820">
        <v>1</v>
      </c>
      <c r="J3928" s="820">
        <v>3</v>
      </c>
      <c r="K3928" s="820" t="s">
        <v>8454</v>
      </c>
      <c r="L3928" s="822" t="s">
        <v>20926</v>
      </c>
    </row>
    <row r="3929" spans="1:12" x14ac:dyDescent="0.25">
      <c r="A3929" s="822" t="s">
        <v>14390</v>
      </c>
      <c r="B3929" s="824" t="s">
        <v>14391</v>
      </c>
      <c r="C3929" s="820" t="b">
        <v>1</v>
      </c>
      <c r="D3929" s="820" t="b">
        <v>1</v>
      </c>
      <c r="E3929" s="820" t="b">
        <v>0</v>
      </c>
      <c r="F3929" s="820" t="b">
        <v>0</v>
      </c>
      <c r="G3929" s="820" t="b">
        <v>0</v>
      </c>
      <c r="H3929" s="820" t="b">
        <v>0</v>
      </c>
      <c r="I3929" s="820">
        <v>1</v>
      </c>
      <c r="J3929" s="820">
        <v>8</v>
      </c>
      <c r="K3929" s="820" t="s">
        <v>8454</v>
      </c>
      <c r="L3929" s="822" t="s">
        <v>20927</v>
      </c>
    </row>
    <row r="3930" spans="1:12" x14ac:dyDescent="0.25">
      <c r="A3930" s="822" t="s">
        <v>14392</v>
      </c>
      <c r="B3930" s="824" t="s">
        <v>14393</v>
      </c>
      <c r="C3930" s="820" t="b">
        <v>1</v>
      </c>
      <c r="D3930" s="820" t="b">
        <v>1</v>
      </c>
      <c r="E3930" s="820" t="b">
        <v>0</v>
      </c>
      <c r="F3930" s="820" t="b">
        <v>0</v>
      </c>
      <c r="G3930" s="820" t="b">
        <v>0</v>
      </c>
      <c r="H3930" s="820" t="b">
        <v>0</v>
      </c>
      <c r="I3930" s="820">
        <v>1</v>
      </c>
      <c r="J3930" s="820">
        <v>8</v>
      </c>
      <c r="K3930" s="820" t="s">
        <v>8454</v>
      </c>
      <c r="L3930" s="822" t="s">
        <v>20928</v>
      </c>
    </row>
    <row r="3931" spans="1:12" x14ac:dyDescent="0.25">
      <c r="A3931" s="822" t="s">
        <v>14394</v>
      </c>
      <c r="B3931" s="824" t="s">
        <v>14395</v>
      </c>
      <c r="C3931" s="820" t="b">
        <v>1</v>
      </c>
      <c r="D3931" s="820" t="b">
        <v>1</v>
      </c>
      <c r="E3931" s="820" t="b">
        <v>0</v>
      </c>
      <c r="F3931" s="820" t="b">
        <v>0</v>
      </c>
      <c r="G3931" s="820" t="b">
        <v>0</v>
      </c>
      <c r="H3931" s="820" t="b">
        <v>0</v>
      </c>
      <c r="I3931" s="820">
        <v>1</v>
      </c>
      <c r="J3931" s="820">
        <v>48</v>
      </c>
      <c r="K3931" s="820" t="s">
        <v>8454</v>
      </c>
      <c r="L3931" s="822" t="s">
        <v>20929</v>
      </c>
    </row>
    <row r="3932" spans="1:12" x14ac:dyDescent="0.25">
      <c r="A3932" s="822" t="s">
        <v>14396</v>
      </c>
      <c r="B3932" s="824" t="s">
        <v>14397</v>
      </c>
      <c r="C3932" s="820" t="b">
        <v>1</v>
      </c>
      <c r="D3932" s="820" t="b">
        <v>1</v>
      </c>
      <c r="E3932" s="820" t="b">
        <v>0</v>
      </c>
      <c r="F3932" s="820" t="b">
        <v>0</v>
      </c>
      <c r="G3932" s="820" t="b">
        <v>0</v>
      </c>
      <c r="H3932" s="820" t="b">
        <v>0</v>
      </c>
      <c r="I3932" s="820">
        <v>1</v>
      </c>
      <c r="J3932" s="820">
        <v>3</v>
      </c>
      <c r="K3932" s="820" t="s">
        <v>8454</v>
      </c>
      <c r="L3932" s="822" t="s">
        <v>20930</v>
      </c>
    </row>
    <row r="3933" spans="1:12" x14ac:dyDescent="0.25">
      <c r="A3933" s="822" t="s">
        <v>14398</v>
      </c>
      <c r="B3933" s="824" t="s">
        <v>14399</v>
      </c>
      <c r="C3933" s="820" t="b">
        <v>1</v>
      </c>
      <c r="D3933" s="820" t="b">
        <v>1</v>
      </c>
      <c r="E3933" s="820" t="b">
        <v>0</v>
      </c>
      <c r="F3933" s="820" t="b">
        <v>0</v>
      </c>
      <c r="G3933" s="820" t="b">
        <v>0</v>
      </c>
      <c r="H3933" s="820" t="b">
        <v>0</v>
      </c>
      <c r="I3933" s="820">
        <v>1</v>
      </c>
      <c r="J3933" s="820">
        <v>6</v>
      </c>
      <c r="K3933" s="820" t="s">
        <v>8454</v>
      </c>
      <c r="L3933" s="822" t="s">
        <v>20931</v>
      </c>
    </row>
    <row r="3934" spans="1:12" x14ac:dyDescent="0.25">
      <c r="A3934" s="822" t="s">
        <v>14400</v>
      </c>
      <c r="B3934" s="824" t="s">
        <v>14401</v>
      </c>
      <c r="C3934" s="820" t="b">
        <v>1</v>
      </c>
      <c r="D3934" s="820" t="b">
        <v>1</v>
      </c>
      <c r="E3934" s="820" t="b">
        <v>0</v>
      </c>
      <c r="F3934" s="820" t="b">
        <v>0</v>
      </c>
      <c r="G3934" s="820" t="b">
        <v>0</v>
      </c>
      <c r="H3934" s="820" t="b">
        <v>0</v>
      </c>
      <c r="I3934" s="820">
        <v>1</v>
      </c>
      <c r="J3934" s="820">
        <v>4</v>
      </c>
      <c r="K3934" s="820" t="s">
        <v>8454</v>
      </c>
      <c r="L3934" s="822" t="s">
        <v>20932</v>
      </c>
    </row>
    <row r="3935" spans="1:12" x14ac:dyDescent="0.25">
      <c r="A3935" s="822" t="s">
        <v>14402</v>
      </c>
      <c r="B3935" s="824" t="s">
        <v>14403</v>
      </c>
      <c r="C3935" s="820" t="b">
        <v>1</v>
      </c>
      <c r="D3935" s="820" t="b">
        <v>1</v>
      </c>
      <c r="E3935" s="820" t="b">
        <v>0</v>
      </c>
      <c r="F3935" s="820" t="b">
        <v>0</v>
      </c>
      <c r="G3935" s="820" t="b">
        <v>0</v>
      </c>
      <c r="H3935" s="820" t="b">
        <v>0</v>
      </c>
      <c r="I3935" s="820">
        <v>1</v>
      </c>
      <c r="J3935" s="820">
        <v>1</v>
      </c>
      <c r="K3935" s="820" t="s">
        <v>8454</v>
      </c>
      <c r="L3935" s="822" t="s">
        <v>20933</v>
      </c>
    </row>
    <row r="3936" spans="1:12" x14ac:dyDescent="0.25">
      <c r="A3936" s="822" t="s">
        <v>14404</v>
      </c>
      <c r="B3936" s="824" t="s">
        <v>14405</v>
      </c>
      <c r="C3936" s="820" t="b">
        <v>1</v>
      </c>
      <c r="D3936" s="820" t="b">
        <v>1</v>
      </c>
      <c r="E3936" s="820" t="b">
        <v>0</v>
      </c>
      <c r="F3936" s="820" t="b">
        <v>0</v>
      </c>
      <c r="G3936" s="820" t="b">
        <v>0</v>
      </c>
      <c r="H3936" s="820" t="b">
        <v>0</v>
      </c>
      <c r="I3936" s="820">
        <v>1</v>
      </c>
      <c r="J3936" s="820">
        <v>1</v>
      </c>
      <c r="K3936" s="820" t="s">
        <v>8454</v>
      </c>
      <c r="L3936" s="822" t="s">
        <v>20934</v>
      </c>
    </row>
    <row r="3937" spans="1:12" x14ac:dyDescent="0.25">
      <c r="A3937" s="822" t="s">
        <v>14406</v>
      </c>
      <c r="B3937" s="824" t="s">
        <v>14407</v>
      </c>
      <c r="C3937" s="820" t="b">
        <v>1</v>
      </c>
      <c r="D3937" s="820" t="b">
        <v>1</v>
      </c>
      <c r="E3937" s="820" t="b">
        <v>0</v>
      </c>
      <c r="F3937" s="820" t="b">
        <v>0</v>
      </c>
      <c r="G3937" s="820" t="b">
        <v>0</v>
      </c>
      <c r="H3937" s="820" t="b">
        <v>0</v>
      </c>
      <c r="I3937" s="820">
        <v>1</v>
      </c>
      <c r="J3937" s="820">
        <v>5</v>
      </c>
      <c r="K3937" s="820" t="s">
        <v>8454</v>
      </c>
      <c r="L3937" s="822" t="s">
        <v>20935</v>
      </c>
    </row>
    <row r="3938" spans="1:12" x14ac:dyDescent="0.25">
      <c r="A3938" s="822" t="s">
        <v>14408</v>
      </c>
      <c r="B3938" s="824" t="s">
        <v>14409</v>
      </c>
      <c r="C3938" s="820" t="b">
        <v>1</v>
      </c>
      <c r="D3938" s="820" t="b">
        <v>1</v>
      </c>
      <c r="E3938" s="820" t="b">
        <v>0</v>
      </c>
      <c r="F3938" s="820" t="b">
        <v>0</v>
      </c>
      <c r="G3938" s="820" t="b">
        <v>0</v>
      </c>
      <c r="H3938" s="820" t="b">
        <v>0</v>
      </c>
      <c r="I3938" s="820">
        <v>1</v>
      </c>
      <c r="J3938" s="820">
        <v>1</v>
      </c>
      <c r="K3938" s="820" t="s">
        <v>8454</v>
      </c>
      <c r="L3938" s="822" t="s">
        <v>20936</v>
      </c>
    </row>
    <row r="3939" spans="1:12" x14ac:dyDescent="0.25">
      <c r="A3939" s="822" t="s">
        <v>14410</v>
      </c>
      <c r="B3939" s="824" t="s">
        <v>14411</v>
      </c>
      <c r="C3939" s="820" t="b">
        <v>1</v>
      </c>
      <c r="D3939" s="820" t="b">
        <v>1</v>
      </c>
      <c r="E3939" s="820" t="b">
        <v>0</v>
      </c>
      <c r="F3939" s="820" t="b">
        <v>0</v>
      </c>
      <c r="G3939" s="820" t="b">
        <v>0</v>
      </c>
      <c r="H3939" s="820" t="b">
        <v>0</v>
      </c>
      <c r="I3939" s="820">
        <v>1</v>
      </c>
      <c r="J3939" s="820">
        <v>1</v>
      </c>
      <c r="K3939" s="820" t="s">
        <v>8454</v>
      </c>
      <c r="L3939" s="822" t="s">
        <v>20937</v>
      </c>
    </row>
    <row r="3940" spans="1:12" x14ac:dyDescent="0.25">
      <c r="A3940" s="822" t="s">
        <v>14412</v>
      </c>
      <c r="B3940" s="824" t="s">
        <v>14413</v>
      </c>
      <c r="C3940" s="820" t="b">
        <v>1</v>
      </c>
      <c r="D3940" s="820" t="b">
        <v>1</v>
      </c>
      <c r="E3940" s="820" t="b">
        <v>0</v>
      </c>
      <c r="F3940" s="820" t="b">
        <v>0</v>
      </c>
      <c r="G3940" s="820" t="b">
        <v>0</v>
      </c>
      <c r="H3940" s="820" t="b">
        <v>0</v>
      </c>
      <c r="I3940" s="820">
        <v>1</v>
      </c>
      <c r="J3940" s="820">
        <v>5</v>
      </c>
      <c r="K3940" s="820" t="s">
        <v>8454</v>
      </c>
      <c r="L3940" s="822" t="s">
        <v>20938</v>
      </c>
    </row>
    <row r="3941" spans="1:12" x14ac:dyDescent="0.25">
      <c r="A3941" s="822" t="s">
        <v>14414</v>
      </c>
      <c r="B3941" s="824" t="s">
        <v>14415</v>
      </c>
      <c r="C3941" s="820" t="b">
        <v>1</v>
      </c>
      <c r="D3941" s="820" t="b">
        <v>1</v>
      </c>
      <c r="E3941" s="820" t="b">
        <v>0</v>
      </c>
      <c r="F3941" s="820" t="b">
        <v>0</v>
      </c>
      <c r="G3941" s="820" t="b">
        <v>0</v>
      </c>
      <c r="H3941" s="820" t="b">
        <v>0</v>
      </c>
      <c r="I3941" s="820">
        <v>1</v>
      </c>
      <c r="J3941" s="820">
        <v>5</v>
      </c>
      <c r="K3941" s="820" t="s">
        <v>8454</v>
      </c>
      <c r="L3941" s="822" t="s">
        <v>20939</v>
      </c>
    </row>
    <row r="3942" spans="1:12" x14ac:dyDescent="0.25">
      <c r="A3942" s="822" t="s">
        <v>14416</v>
      </c>
      <c r="B3942" s="824" t="s">
        <v>14417</v>
      </c>
      <c r="C3942" s="820" t="b">
        <v>1</v>
      </c>
      <c r="D3942" s="820" t="b">
        <v>1</v>
      </c>
      <c r="E3942" s="820" t="b">
        <v>0</v>
      </c>
      <c r="F3942" s="820" t="b">
        <v>0</v>
      </c>
      <c r="G3942" s="820" t="b">
        <v>0</v>
      </c>
      <c r="H3942" s="820" t="b">
        <v>0</v>
      </c>
      <c r="I3942" s="820">
        <v>1</v>
      </c>
      <c r="J3942" s="820">
        <v>30</v>
      </c>
      <c r="K3942" s="820" t="s">
        <v>8454</v>
      </c>
      <c r="L3942" s="822" t="s">
        <v>20940</v>
      </c>
    </row>
    <row r="3943" spans="1:12" x14ac:dyDescent="0.25">
      <c r="A3943" s="822" t="s">
        <v>14418</v>
      </c>
      <c r="B3943" s="824" t="s">
        <v>14419</v>
      </c>
      <c r="C3943" s="820" t="b">
        <v>1</v>
      </c>
      <c r="D3943" s="820" t="b">
        <v>1</v>
      </c>
      <c r="E3943" s="820" t="b">
        <v>0</v>
      </c>
      <c r="F3943" s="820" t="b">
        <v>0</v>
      </c>
      <c r="G3943" s="820" t="b">
        <v>0</v>
      </c>
      <c r="H3943" s="820" t="b">
        <v>0</v>
      </c>
      <c r="I3943" s="820">
        <v>1</v>
      </c>
      <c r="J3943" s="820">
        <v>1</v>
      </c>
      <c r="K3943" s="820" t="s">
        <v>8454</v>
      </c>
      <c r="L3943" s="822" t="s">
        <v>20941</v>
      </c>
    </row>
    <row r="3944" spans="1:12" x14ac:dyDescent="0.25">
      <c r="A3944" s="822" t="s">
        <v>14420</v>
      </c>
      <c r="B3944" s="824" t="s">
        <v>14421</v>
      </c>
      <c r="C3944" s="820" t="b">
        <v>1</v>
      </c>
      <c r="D3944" s="820" t="b">
        <v>1</v>
      </c>
      <c r="E3944" s="820" t="b">
        <v>0</v>
      </c>
      <c r="F3944" s="820" t="b">
        <v>0</v>
      </c>
      <c r="G3944" s="820" t="b">
        <v>0</v>
      </c>
      <c r="H3944" s="820" t="b">
        <v>0</v>
      </c>
      <c r="I3944" s="820">
        <v>1</v>
      </c>
      <c r="J3944" s="820">
        <v>5</v>
      </c>
      <c r="K3944" s="820" t="s">
        <v>8454</v>
      </c>
      <c r="L3944" s="822" t="s">
        <v>20942</v>
      </c>
    </row>
    <row r="3945" spans="1:12" x14ac:dyDescent="0.25">
      <c r="A3945" s="822" t="s">
        <v>14422</v>
      </c>
      <c r="B3945" s="824" t="s">
        <v>14423</v>
      </c>
      <c r="C3945" s="820" t="b">
        <v>1</v>
      </c>
      <c r="D3945" s="820" t="b">
        <v>1</v>
      </c>
      <c r="E3945" s="820" t="b">
        <v>0</v>
      </c>
      <c r="F3945" s="820" t="b">
        <v>0</v>
      </c>
      <c r="G3945" s="820" t="b">
        <v>0</v>
      </c>
      <c r="H3945" s="820" t="b">
        <v>0</v>
      </c>
      <c r="I3945" s="820">
        <v>1</v>
      </c>
      <c r="J3945" s="820">
        <v>4</v>
      </c>
      <c r="K3945" s="820" t="s">
        <v>8454</v>
      </c>
      <c r="L3945" s="822" t="s">
        <v>20943</v>
      </c>
    </row>
    <row r="3946" spans="1:12" x14ac:dyDescent="0.25">
      <c r="A3946" s="822" t="s">
        <v>14424</v>
      </c>
      <c r="B3946" s="824" t="s">
        <v>14425</v>
      </c>
      <c r="C3946" s="820" t="b">
        <v>1</v>
      </c>
      <c r="D3946" s="820" t="b">
        <v>1</v>
      </c>
      <c r="E3946" s="820" t="b">
        <v>0</v>
      </c>
      <c r="F3946" s="820" t="b">
        <v>0</v>
      </c>
      <c r="G3946" s="820" t="b">
        <v>0</v>
      </c>
      <c r="H3946" s="820" t="b">
        <v>0</v>
      </c>
      <c r="I3946" s="820">
        <v>1</v>
      </c>
      <c r="J3946" s="820">
        <v>1</v>
      </c>
      <c r="K3946" s="820" t="s">
        <v>8454</v>
      </c>
      <c r="L3946" s="822" t="s">
        <v>20944</v>
      </c>
    </row>
    <row r="3947" spans="1:12" x14ac:dyDescent="0.25">
      <c r="A3947" s="822" t="s">
        <v>14426</v>
      </c>
      <c r="B3947" s="824" t="s">
        <v>14427</v>
      </c>
      <c r="C3947" s="820" t="b">
        <v>1</v>
      </c>
      <c r="D3947" s="820" t="b">
        <v>1</v>
      </c>
      <c r="E3947" s="820" t="b">
        <v>0</v>
      </c>
      <c r="F3947" s="820" t="b">
        <v>0</v>
      </c>
      <c r="G3947" s="820" t="b">
        <v>0</v>
      </c>
      <c r="H3947" s="820" t="b">
        <v>0</v>
      </c>
      <c r="I3947" s="820">
        <v>1</v>
      </c>
      <c r="J3947" s="820">
        <v>1</v>
      </c>
      <c r="K3947" s="820" t="s">
        <v>8454</v>
      </c>
      <c r="L3947" s="822" t="s">
        <v>20945</v>
      </c>
    </row>
    <row r="3948" spans="1:12" x14ac:dyDescent="0.25">
      <c r="A3948" s="822" t="s">
        <v>14428</v>
      </c>
      <c r="B3948" s="824" t="s">
        <v>14429</v>
      </c>
      <c r="C3948" s="820" t="b">
        <v>1</v>
      </c>
      <c r="D3948" s="820" t="b">
        <v>1</v>
      </c>
      <c r="E3948" s="820" t="b">
        <v>0</v>
      </c>
      <c r="F3948" s="820" t="b">
        <v>0</v>
      </c>
      <c r="G3948" s="820" t="b">
        <v>0</v>
      </c>
      <c r="H3948" s="820" t="b">
        <v>0</v>
      </c>
      <c r="I3948" s="820">
        <v>1</v>
      </c>
      <c r="J3948" s="820">
        <v>6</v>
      </c>
      <c r="K3948" s="820" t="s">
        <v>8454</v>
      </c>
      <c r="L3948" s="822" t="s">
        <v>20946</v>
      </c>
    </row>
    <row r="3949" spans="1:12" x14ac:dyDescent="0.25">
      <c r="A3949" s="822" t="s">
        <v>14430</v>
      </c>
      <c r="B3949" s="824" t="s">
        <v>14431</v>
      </c>
      <c r="C3949" s="820" t="b">
        <v>1</v>
      </c>
      <c r="D3949" s="820" t="b">
        <v>1</v>
      </c>
      <c r="E3949" s="820" t="b">
        <v>0</v>
      </c>
      <c r="F3949" s="820" t="b">
        <v>0</v>
      </c>
      <c r="G3949" s="820" t="b">
        <v>0</v>
      </c>
      <c r="H3949" s="820" t="b">
        <v>0</v>
      </c>
      <c r="I3949" s="820">
        <v>1</v>
      </c>
      <c r="J3949" s="820">
        <v>1</v>
      </c>
      <c r="K3949" s="820" t="s">
        <v>8454</v>
      </c>
      <c r="L3949" s="822" t="s">
        <v>20947</v>
      </c>
    </row>
    <row r="3950" spans="1:12" x14ac:dyDescent="0.25">
      <c r="A3950" s="822" t="s">
        <v>14432</v>
      </c>
      <c r="B3950" s="824" t="s">
        <v>14433</v>
      </c>
      <c r="C3950" s="820" t="b">
        <v>1</v>
      </c>
      <c r="D3950" s="820" t="b">
        <v>1</v>
      </c>
      <c r="E3950" s="820" t="b">
        <v>0</v>
      </c>
      <c r="F3950" s="820" t="b">
        <v>0</v>
      </c>
      <c r="G3950" s="820" t="b">
        <v>0</v>
      </c>
      <c r="H3950" s="820" t="b">
        <v>0</v>
      </c>
      <c r="I3950" s="820">
        <v>1</v>
      </c>
      <c r="J3950" s="820">
        <v>1</v>
      </c>
      <c r="K3950" s="820" t="s">
        <v>8454</v>
      </c>
      <c r="L3950" s="822" t="s">
        <v>20948</v>
      </c>
    </row>
    <row r="3951" spans="1:12" x14ac:dyDescent="0.25">
      <c r="A3951" s="822" t="s">
        <v>14434</v>
      </c>
      <c r="B3951" s="824" t="s">
        <v>14435</v>
      </c>
      <c r="C3951" s="820" t="b">
        <v>1</v>
      </c>
      <c r="D3951" s="820" t="b">
        <v>1</v>
      </c>
      <c r="E3951" s="820" t="b">
        <v>0</v>
      </c>
      <c r="F3951" s="820" t="b">
        <v>0</v>
      </c>
      <c r="G3951" s="820" t="b">
        <v>0</v>
      </c>
      <c r="H3951" s="820" t="b">
        <v>0</v>
      </c>
      <c r="I3951" s="820">
        <v>1</v>
      </c>
      <c r="J3951" s="820">
        <v>6</v>
      </c>
      <c r="K3951" s="820" t="s">
        <v>8454</v>
      </c>
      <c r="L3951" s="822" t="s">
        <v>20949</v>
      </c>
    </row>
    <row r="3952" spans="1:12" x14ac:dyDescent="0.25">
      <c r="A3952" s="822" t="s">
        <v>14436</v>
      </c>
      <c r="B3952" s="824" t="s">
        <v>14437</v>
      </c>
      <c r="C3952" s="820" t="b">
        <v>1</v>
      </c>
      <c r="D3952" s="820" t="b">
        <v>1</v>
      </c>
      <c r="E3952" s="820" t="b">
        <v>0</v>
      </c>
      <c r="F3952" s="820" t="b">
        <v>0</v>
      </c>
      <c r="G3952" s="820" t="b">
        <v>0</v>
      </c>
      <c r="H3952" s="820" t="b">
        <v>0</v>
      </c>
      <c r="I3952" s="820">
        <v>1</v>
      </c>
      <c r="J3952" s="820">
        <v>6</v>
      </c>
      <c r="K3952" s="820" t="s">
        <v>8454</v>
      </c>
      <c r="L3952" s="822" t="s">
        <v>20950</v>
      </c>
    </row>
    <row r="3953" spans="1:12" x14ac:dyDescent="0.25">
      <c r="A3953" s="822" t="s">
        <v>14438</v>
      </c>
      <c r="B3953" s="824" t="s">
        <v>14439</v>
      </c>
      <c r="C3953" s="820" t="b">
        <v>1</v>
      </c>
      <c r="D3953" s="820" t="b">
        <v>1</v>
      </c>
      <c r="E3953" s="820" t="b">
        <v>0</v>
      </c>
      <c r="F3953" s="820" t="b">
        <v>0</v>
      </c>
      <c r="G3953" s="820" t="b">
        <v>0</v>
      </c>
      <c r="H3953" s="820" t="b">
        <v>0</v>
      </c>
      <c r="I3953" s="820">
        <v>1</v>
      </c>
      <c r="J3953" s="820">
        <v>30</v>
      </c>
      <c r="K3953" s="820" t="s">
        <v>8454</v>
      </c>
      <c r="L3953" s="822" t="s">
        <v>20951</v>
      </c>
    </row>
    <row r="3954" spans="1:12" x14ac:dyDescent="0.25">
      <c r="A3954" s="822" t="s">
        <v>14440</v>
      </c>
      <c r="B3954" s="824" t="s">
        <v>14441</v>
      </c>
      <c r="C3954" s="820" t="b">
        <v>1</v>
      </c>
      <c r="D3954" s="820" t="b">
        <v>1</v>
      </c>
      <c r="E3954" s="820" t="b">
        <v>0</v>
      </c>
      <c r="F3954" s="820" t="b">
        <v>0</v>
      </c>
      <c r="G3954" s="820" t="b">
        <v>0</v>
      </c>
      <c r="H3954" s="820" t="b">
        <v>0</v>
      </c>
      <c r="I3954" s="820">
        <v>1</v>
      </c>
      <c r="J3954" s="820">
        <v>1</v>
      </c>
      <c r="K3954" s="820" t="s">
        <v>8454</v>
      </c>
      <c r="L3954" s="822" t="s">
        <v>20952</v>
      </c>
    </row>
    <row r="3955" spans="1:12" x14ac:dyDescent="0.25">
      <c r="A3955" s="822" t="s">
        <v>14442</v>
      </c>
      <c r="B3955" s="824" t="s">
        <v>14443</v>
      </c>
      <c r="C3955" s="820" t="b">
        <v>1</v>
      </c>
      <c r="D3955" s="820" t="b">
        <v>1</v>
      </c>
      <c r="E3955" s="820" t="b">
        <v>0</v>
      </c>
      <c r="F3955" s="820" t="b">
        <v>0</v>
      </c>
      <c r="G3955" s="820" t="b">
        <v>0</v>
      </c>
      <c r="H3955" s="820" t="b">
        <v>0</v>
      </c>
      <c r="I3955" s="820">
        <v>1</v>
      </c>
      <c r="J3955" s="820">
        <v>5</v>
      </c>
      <c r="K3955" s="820" t="s">
        <v>8454</v>
      </c>
      <c r="L3955" s="822" t="s">
        <v>20953</v>
      </c>
    </row>
    <row r="3956" spans="1:12" x14ac:dyDescent="0.25">
      <c r="A3956" s="822" t="s">
        <v>14444</v>
      </c>
      <c r="B3956" s="824" t="s">
        <v>14445</v>
      </c>
      <c r="C3956" s="820" t="b">
        <v>1</v>
      </c>
      <c r="D3956" s="820" t="b">
        <v>1</v>
      </c>
      <c r="E3956" s="820" t="b">
        <v>0</v>
      </c>
      <c r="F3956" s="820" t="b">
        <v>0</v>
      </c>
      <c r="G3956" s="820" t="b">
        <v>0</v>
      </c>
      <c r="H3956" s="820" t="b">
        <v>0</v>
      </c>
      <c r="I3956" s="820">
        <v>1</v>
      </c>
      <c r="J3956" s="820">
        <v>4</v>
      </c>
      <c r="K3956" s="820" t="s">
        <v>8454</v>
      </c>
      <c r="L3956" s="822" t="s">
        <v>20954</v>
      </c>
    </row>
    <row r="3957" spans="1:12" x14ac:dyDescent="0.25">
      <c r="A3957" s="822" t="s">
        <v>14446</v>
      </c>
      <c r="B3957" s="824" t="s">
        <v>14447</v>
      </c>
      <c r="C3957" s="820" t="b">
        <v>1</v>
      </c>
      <c r="D3957" s="820" t="b">
        <v>1</v>
      </c>
      <c r="E3957" s="820" t="b">
        <v>0</v>
      </c>
      <c r="F3957" s="820" t="b">
        <v>0</v>
      </c>
      <c r="G3957" s="820" t="b">
        <v>0</v>
      </c>
      <c r="H3957" s="820" t="b">
        <v>0</v>
      </c>
      <c r="I3957" s="820">
        <v>1</v>
      </c>
      <c r="J3957" s="820">
        <v>1</v>
      </c>
      <c r="K3957" s="820" t="s">
        <v>8454</v>
      </c>
      <c r="L3957" s="822" t="s">
        <v>20955</v>
      </c>
    </row>
    <row r="3958" spans="1:12" x14ac:dyDescent="0.25">
      <c r="A3958" s="822" t="s">
        <v>14448</v>
      </c>
      <c r="B3958" s="824" t="s">
        <v>14449</v>
      </c>
      <c r="C3958" s="820" t="b">
        <v>1</v>
      </c>
      <c r="D3958" s="820" t="b">
        <v>1</v>
      </c>
      <c r="E3958" s="820" t="b">
        <v>0</v>
      </c>
      <c r="F3958" s="820" t="b">
        <v>0</v>
      </c>
      <c r="G3958" s="820" t="b">
        <v>0</v>
      </c>
      <c r="H3958" s="820" t="b">
        <v>0</v>
      </c>
      <c r="I3958" s="820">
        <v>1</v>
      </c>
      <c r="J3958" s="820">
        <v>1</v>
      </c>
      <c r="K3958" s="820" t="s">
        <v>8454</v>
      </c>
      <c r="L3958" s="822" t="s">
        <v>20956</v>
      </c>
    </row>
    <row r="3959" spans="1:12" x14ac:dyDescent="0.25">
      <c r="A3959" s="822" t="s">
        <v>14450</v>
      </c>
      <c r="B3959" s="824" t="s">
        <v>14451</v>
      </c>
      <c r="C3959" s="820" t="b">
        <v>1</v>
      </c>
      <c r="D3959" s="820" t="b">
        <v>1</v>
      </c>
      <c r="E3959" s="820" t="b">
        <v>0</v>
      </c>
      <c r="F3959" s="820" t="b">
        <v>0</v>
      </c>
      <c r="G3959" s="820" t="b">
        <v>0</v>
      </c>
      <c r="H3959" s="820" t="b">
        <v>0</v>
      </c>
      <c r="I3959" s="820">
        <v>1</v>
      </c>
      <c r="J3959" s="820">
        <v>7</v>
      </c>
      <c r="K3959" s="820" t="s">
        <v>8454</v>
      </c>
      <c r="L3959" s="822" t="s">
        <v>20957</v>
      </c>
    </row>
    <row r="3960" spans="1:12" x14ac:dyDescent="0.25">
      <c r="A3960" s="822" t="s">
        <v>14452</v>
      </c>
      <c r="B3960" s="824" t="s">
        <v>14453</v>
      </c>
      <c r="C3960" s="820" t="b">
        <v>1</v>
      </c>
      <c r="D3960" s="820" t="b">
        <v>1</v>
      </c>
      <c r="E3960" s="820" t="b">
        <v>0</v>
      </c>
      <c r="F3960" s="820" t="b">
        <v>0</v>
      </c>
      <c r="G3960" s="820" t="b">
        <v>0</v>
      </c>
      <c r="H3960" s="820" t="b">
        <v>0</v>
      </c>
      <c r="I3960" s="820">
        <v>1</v>
      </c>
      <c r="J3960" s="820">
        <v>1</v>
      </c>
      <c r="K3960" s="820" t="s">
        <v>8454</v>
      </c>
      <c r="L3960" s="822" t="s">
        <v>20958</v>
      </c>
    </row>
    <row r="3961" spans="1:12" x14ac:dyDescent="0.25">
      <c r="A3961" s="822" t="s">
        <v>14454</v>
      </c>
      <c r="B3961" s="824" t="s">
        <v>14455</v>
      </c>
      <c r="C3961" s="820" t="b">
        <v>1</v>
      </c>
      <c r="D3961" s="820" t="b">
        <v>1</v>
      </c>
      <c r="E3961" s="820" t="b">
        <v>0</v>
      </c>
      <c r="F3961" s="820" t="b">
        <v>0</v>
      </c>
      <c r="G3961" s="820" t="b">
        <v>0</v>
      </c>
      <c r="H3961" s="820" t="b">
        <v>0</v>
      </c>
      <c r="I3961" s="820">
        <v>1</v>
      </c>
      <c r="J3961" s="820">
        <v>1</v>
      </c>
      <c r="K3961" s="820" t="s">
        <v>8454</v>
      </c>
      <c r="L3961" s="822" t="s">
        <v>20959</v>
      </c>
    </row>
    <row r="3962" spans="1:12" x14ac:dyDescent="0.25">
      <c r="A3962" s="822" t="s">
        <v>14456</v>
      </c>
      <c r="B3962" s="824" t="s">
        <v>14457</v>
      </c>
      <c r="C3962" s="820" t="b">
        <v>1</v>
      </c>
      <c r="D3962" s="820" t="b">
        <v>1</v>
      </c>
      <c r="E3962" s="820" t="b">
        <v>0</v>
      </c>
      <c r="F3962" s="820" t="b">
        <v>0</v>
      </c>
      <c r="G3962" s="820" t="b">
        <v>0</v>
      </c>
      <c r="H3962" s="820" t="b">
        <v>0</v>
      </c>
      <c r="I3962" s="820">
        <v>1</v>
      </c>
      <c r="J3962" s="820">
        <v>7</v>
      </c>
      <c r="K3962" s="820" t="s">
        <v>8454</v>
      </c>
      <c r="L3962" s="822" t="s">
        <v>20960</v>
      </c>
    </row>
    <row r="3963" spans="1:12" x14ac:dyDescent="0.25">
      <c r="A3963" s="822" t="s">
        <v>14458</v>
      </c>
      <c r="B3963" s="824" t="s">
        <v>14459</v>
      </c>
      <c r="C3963" s="820" t="b">
        <v>1</v>
      </c>
      <c r="D3963" s="820" t="b">
        <v>1</v>
      </c>
      <c r="E3963" s="820" t="b">
        <v>0</v>
      </c>
      <c r="F3963" s="820" t="b">
        <v>0</v>
      </c>
      <c r="G3963" s="820" t="b">
        <v>0</v>
      </c>
      <c r="H3963" s="820" t="b">
        <v>0</v>
      </c>
      <c r="I3963" s="820">
        <v>1</v>
      </c>
      <c r="J3963" s="820">
        <v>7</v>
      </c>
      <c r="K3963" s="820" t="s">
        <v>8454</v>
      </c>
      <c r="L3963" s="822" t="s">
        <v>20961</v>
      </c>
    </row>
    <row r="3964" spans="1:12" x14ac:dyDescent="0.25">
      <c r="A3964" s="822" t="s">
        <v>14460</v>
      </c>
      <c r="B3964" s="824" t="s">
        <v>14461</v>
      </c>
      <c r="C3964" s="820" t="b">
        <v>1</v>
      </c>
      <c r="D3964" s="820" t="b">
        <v>1</v>
      </c>
      <c r="E3964" s="820" t="b">
        <v>0</v>
      </c>
      <c r="F3964" s="820" t="b">
        <v>0</v>
      </c>
      <c r="G3964" s="820" t="b">
        <v>0</v>
      </c>
      <c r="H3964" s="820" t="b">
        <v>0</v>
      </c>
      <c r="I3964" s="820">
        <v>1</v>
      </c>
      <c r="J3964" s="820">
        <v>42</v>
      </c>
      <c r="K3964" s="820" t="s">
        <v>8454</v>
      </c>
      <c r="L3964" s="822" t="s">
        <v>20962</v>
      </c>
    </row>
    <row r="3965" spans="1:12" x14ac:dyDescent="0.25">
      <c r="A3965" s="822" t="s">
        <v>14462</v>
      </c>
      <c r="B3965" s="824" t="s">
        <v>14463</v>
      </c>
      <c r="C3965" s="820" t="b">
        <v>1</v>
      </c>
      <c r="D3965" s="820" t="b">
        <v>1</v>
      </c>
      <c r="E3965" s="820" t="b">
        <v>0</v>
      </c>
      <c r="F3965" s="820" t="b">
        <v>0</v>
      </c>
      <c r="G3965" s="820" t="b">
        <v>0</v>
      </c>
      <c r="H3965" s="820" t="b">
        <v>0</v>
      </c>
      <c r="I3965" s="820">
        <v>1</v>
      </c>
      <c r="J3965" s="820">
        <v>2</v>
      </c>
      <c r="K3965" s="820" t="s">
        <v>8454</v>
      </c>
      <c r="L3965" s="822" t="s">
        <v>20963</v>
      </c>
    </row>
    <row r="3966" spans="1:12" x14ac:dyDescent="0.25">
      <c r="A3966" s="822" t="s">
        <v>14464</v>
      </c>
      <c r="B3966" s="824" t="s">
        <v>14465</v>
      </c>
      <c r="C3966" s="820" t="b">
        <v>1</v>
      </c>
      <c r="D3966" s="820" t="b">
        <v>1</v>
      </c>
      <c r="E3966" s="820" t="b">
        <v>0</v>
      </c>
      <c r="F3966" s="820" t="b">
        <v>0</v>
      </c>
      <c r="G3966" s="820" t="b">
        <v>0</v>
      </c>
      <c r="H3966" s="820" t="b">
        <v>0</v>
      </c>
      <c r="I3966" s="820">
        <v>1</v>
      </c>
      <c r="J3966" s="820">
        <v>5</v>
      </c>
      <c r="K3966" s="820" t="s">
        <v>8454</v>
      </c>
      <c r="L3966" s="822" t="s">
        <v>20964</v>
      </c>
    </row>
    <row r="3967" spans="1:12" x14ac:dyDescent="0.25">
      <c r="A3967" s="822" t="s">
        <v>14466</v>
      </c>
      <c r="B3967" s="824" t="s">
        <v>14467</v>
      </c>
      <c r="C3967" s="820" t="b">
        <v>1</v>
      </c>
      <c r="D3967" s="820" t="b">
        <v>1</v>
      </c>
      <c r="E3967" s="820" t="b">
        <v>0</v>
      </c>
      <c r="F3967" s="820" t="b">
        <v>0</v>
      </c>
      <c r="G3967" s="820" t="b">
        <v>0</v>
      </c>
      <c r="H3967" s="820" t="b">
        <v>0</v>
      </c>
      <c r="I3967" s="820">
        <v>1</v>
      </c>
      <c r="J3967" s="820">
        <v>4</v>
      </c>
      <c r="K3967" s="820" t="s">
        <v>8454</v>
      </c>
      <c r="L3967" s="822" t="s">
        <v>20965</v>
      </c>
    </row>
    <row r="3968" spans="1:12" x14ac:dyDescent="0.25">
      <c r="A3968" s="822" t="s">
        <v>14468</v>
      </c>
      <c r="B3968" s="824" t="s">
        <v>14469</v>
      </c>
      <c r="C3968" s="820" t="b">
        <v>1</v>
      </c>
      <c r="D3968" s="820" t="b">
        <v>1</v>
      </c>
      <c r="E3968" s="820" t="b">
        <v>0</v>
      </c>
      <c r="F3968" s="820" t="b">
        <v>0</v>
      </c>
      <c r="G3968" s="820" t="b">
        <v>0</v>
      </c>
      <c r="H3968" s="820" t="b">
        <v>0</v>
      </c>
      <c r="I3968" s="820">
        <v>1</v>
      </c>
      <c r="J3968" s="820">
        <v>1</v>
      </c>
      <c r="K3968" s="820" t="s">
        <v>8454</v>
      </c>
      <c r="L3968" s="822" t="s">
        <v>20966</v>
      </c>
    </row>
    <row r="3969" spans="1:12" x14ac:dyDescent="0.25">
      <c r="A3969" s="822" t="s">
        <v>14470</v>
      </c>
      <c r="B3969" s="824" t="s">
        <v>14471</v>
      </c>
      <c r="C3969" s="820" t="b">
        <v>1</v>
      </c>
      <c r="D3969" s="820" t="b">
        <v>1</v>
      </c>
      <c r="E3969" s="820" t="b">
        <v>0</v>
      </c>
      <c r="F3969" s="820" t="b">
        <v>0</v>
      </c>
      <c r="G3969" s="820" t="b">
        <v>0</v>
      </c>
      <c r="H3969" s="820" t="b">
        <v>0</v>
      </c>
      <c r="I3969" s="820">
        <v>1</v>
      </c>
      <c r="J3969" s="820">
        <v>1</v>
      </c>
      <c r="K3969" s="820" t="s">
        <v>8454</v>
      </c>
      <c r="L3969" s="822" t="s">
        <v>20967</v>
      </c>
    </row>
    <row r="3970" spans="1:12" x14ac:dyDescent="0.25">
      <c r="A3970" s="822" t="s">
        <v>14472</v>
      </c>
      <c r="B3970" s="824" t="s">
        <v>14473</v>
      </c>
      <c r="C3970" s="820" t="b">
        <v>1</v>
      </c>
      <c r="D3970" s="820" t="b">
        <v>1</v>
      </c>
      <c r="E3970" s="820" t="b">
        <v>0</v>
      </c>
      <c r="F3970" s="820" t="b">
        <v>0</v>
      </c>
      <c r="G3970" s="820" t="b">
        <v>0</v>
      </c>
      <c r="H3970" s="820" t="b">
        <v>0</v>
      </c>
      <c r="I3970" s="820">
        <v>1</v>
      </c>
      <c r="J3970" s="820">
        <v>9</v>
      </c>
      <c r="K3970" s="820" t="s">
        <v>8454</v>
      </c>
      <c r="L3970" s="822" t="s">
        <v>20968</v>
      </c>
    </row>
    <row r="3971" spans="1:12" x14ac:dyDescent="0.25">
      <c r="A3971" s="822" t="s">
        <v>14474</v>
      </c>
      <c r="B3971" s="824" t="s">
        <v>14475</v>
      </c>
      <c r="C3971" s="820" t="b">
        <v>1</v>
      </c>
      <c r="D3971" s="820" t="b">
        <v>1</v>
      </c>
      <c r="E3971" s="820" t="b">
        <v>0</v>
      </c>
      <c r="F3971" s="820" t="b">
        <v>0</v>
      </c>
      <c r="G3971" s="820" t="b">
        <v>0</v>
      </c>
      <c r="H3971" s="820" t="b">
        <v>0</v>
      </c>
      <c r="I3971" s="820">
        <v>1</v>
      </c>
      <c r="J3971" s="820">
        <v>1</v>
      </c>
      <c r="K3971" s="820" t="s">
        <v>8454</v>
      </c>
      <c r="L3971" s="822" t="s">
        <v>20969</v>
      </c>
    </row>
    <row r="3972" spans="1:12" x14ac:dyDescent="0.25">
      <c r="A3972" s="822" t="s">
        <v>14476</v>
      </c>
      <c r="B3972" s="824" t="s">
        <v>14477</v>
      </c>
      <c r="C3972" s="820" t="b">
        <v>1</v>
      </c>
      <c r="D3972" s="820" t="b">
        <v>1</v>
      </c>
      <c r="E3972" s="820" t="b">
        <v>0</v>
      </c>
      <c r="F3972" s="820" t="b">
        <v>0</v>
      </c>
      <c r="G3972" s="820" t="b">
        <v>0</v>
      </c>
      <c r="H3972" s="820" t="b">
        <v>0</v>
      </c>
      <c r="I3972" s="820">
        <v>1</v>
      </c>
      <c r="J3972" s="820">
        <v>1</v>
      </c>
      <c r="K3972" s="820" t="s">
        <v>8454</v>
      </c>
      <c r="L3972" s="822" t="s">
        <v>20970</v>
      </c>
    </row>
    <row r="3973" spans="1:12" x14ac:dyDescent="0.25">
      <c r="A3973" s="822" t="s">
        <v>14478</v>
      </c>
      <c r="B3973" s="824" t="s">
        <v>14479</v>
      </c>
      <c r="C3973" s="820" t="b">
        <v>1</v>
      </c>
      <c r="D3973" s="820" t="b">
        <v>1</v>
      </c>
      <c r="E3973" s="820" t="b">
        <v>0</v>
      </c>
      <c r="F3973" s="820" t="b">
        <v>0</v>
      </c>
      <c r="G3973" s="820" t="b">
        <v>0</v>
      </c>
      <c r="H3973" s="820" t="b">
        <v>0</v>
      </c>
      <c r="I3973" s="820">
        <v>1</v>
      </c>
      <c r="J3973" s="820">
        <v>9</v>
      </c>
      <c r="K3973" s="820" t="s">
        <v>8454</v>
      </c>
      <c r="L3973" s="822" t="s">
        <v>20971</v>
      </c>
    </row>
    <row r="3974" spans="1:12" x14ac:dyDescent="0.25">
      <c r="A3974" s="822" t="s">
        <v>14480</v>
      </c>
      <c r="B3974" s="824" t="s">
        <v>14481</v>
      </c>
      <c r="C3974" s="820" t="b">
        <v>1</v>
      </c>
      <c r="D3974" s="820" t="b">
        <v>1</v>
      </c>
      <c r="E3974" s="820" t="b">
        <v>0</v>
      </c>
      <c r="F3974" s="820" t="b">
        <v>0</v>
      </c>
      <c r="G3974" s="820" t="b">
        <v>0</v>
      </c>
      <c r="H3974" s="820" t="b">
        <v>0</v>
      </c>
      <c r="I3974" s="820">
        <v>1</v>
      </c>
      <c r="J3974" s="820">
        <v>9</v>
      </c>
      <c r="K3974" s="820" t="s">
        <v>8454</v>
      </c>
      <c r="L3974" s="822" t="s">
        <v>20972</v>
      </c>
    </row>
    <row r="3975" spans="1:12" x14ac:dyDescent="0.25">
      <c r="A3975" s="822" t="s">
        <v>14482</v>
      </c>
      <c r="B3975" s="824" t="s">
        <v>14483</v>
      </c>
      <c r="C3975" s="820" t="b">
        <v>1</v>
      </c>
      <c r="D3975" s="820" t="b">
        <v>1</v>
      </c>
      <c r="E3975" s="820" t="b">
        <v>0</v>
      </c>
      <c r="F3975" s="820" t="b">
        <v>0</v>
      </c>
      <c r="G3975" s="820" t="b">
        <v>0</v>
      </c>
      <c r="H3975" s="820" t="b">
        <v>0</v>
      </c>
      <c r="I3975" s="820">
        <v>1</v>
      </c>
      <c r="J3975" s="820">
        <v>54</v>
      </c>
      <c r="K3975" s="820" t="s">
        <v>8454</v>
      </c>
      <c r="L3975" s="822" t="s">
        <v>20973</v>
      </c>
    </row>
    <row r="3976" spans="1:12" x14ac:dyDescent="0.25">
      <c r="A3976" s="822" t="s">
        <v>14484</v>
      </c>
      <c r="B3976" s="824" t="s">
        <v>14485</v>
      </c>
      <c r="C3976" s="820" t="b">
        <v>1</v>
      </c>
      <c r="D3976" s="820" t="b">
        <v>1</v>
      </c>
      <c r="E3976" s="820" t="b">
        <v>0</v>
      </c>
      <c r="F3976" s="820" t="b">
        <v>0</v>
      </c>
      <c r="G3976" s="820" t="b">
        <v>0</v>
      </c>
      <c r="H3976" s="820" t="b">
        <v>0</v>
      </c>
      <c r="I3976" s="820">
        <v>1</v>
      </c>
      <c r="J3976" s="820">
        <v>2</v>
      </c>
      <c r="K3976" s="820" t="s">
        <v>8454</v>
      </c>
      <c r="L3976" s="822" t="s">
        <v>20974</v>
      </c>
    </row>
    <row r="3977" spans="1:12" x14ac:dyDescent="0.25">
      <c r="A3977" s="822" t="s">
        <v>14486</v>
      </c>
      <c r="B3977" s="824" t="s">
        <v>14487</v>
      </c>
      <c r="C3977" s="820" t="b">
        <v>1</v>
      </c>
      <c r="D3977" s="820" t="b">
        <v>1</v>
      </c>
      <c r="E3977" s="820" t="b">
        <v>0</v>
      </c>
      <c r="F3977" s="820" t="b">
        <v>0</v>
      </c>
      <c r="G3977" s="820" t="b">
        <v>0</v>
      </c>
      <c r="H3977" s="820" t="b">
        <v>0</v>
      </c>
      <c r="I3977" s="820">
        <v>1</v>
      </c>
      <c r="J3977" s="820">
        <v>5</v>
      </c>
      <c r="K3977" s="820" t="s">
        <v>8454</v>
      </c>
      <c r="L3977" s="822" t="s">
        <v>20975</v>
      </c>
    </row>
    <row r="3978" spans="1:12" x14ac:dyDescent="0.25">
      <c r="A3978" s="822" t="s">
        <v>14488</v>
      </c>
      <c r="B3978" s="824" t="s">
        <v>14489</v>
      </c>
      <c r="C3978" s="820" t="b">
        <v>1</v>
      </c>
      <c r="D3978" s="820" t="b">
        <v>1</v>
      </c>
      <c r="E3978" s="820" t="b">
        <v>0</v>
      </c>
      <c r="F3978" s="820" t="b">
        <v>0</v>
      </c>
      <c r="G3978" s="820" t="b">
        <v>0</v>
      </c>
      <c r="H3978" s="820" t="b">
        <v>0</v>
      </c>
      <c r="I3978" s="820">
        <v>1</v>
      </c>
      <c r="J3978" s="820">
        <v>4</v>
      </c>
      <c r="K3978" s="820" t="s">
        <v>8454</v>
      </c>
      <c r="L3978" s="822" t="s">
        <v>20976</v>
      </c>
    </row>
    <row r="3979" spans="1:12" x14ac:dyDescent="0.25">
      <c r="A3979" s="822" t="s">
        <v>14490</v>
      </c>
      <c r="B3979" s="824" t="s">
        <v>14491</v>
      </c>
      <c r="C3979" s="820" t="b">
        <v>1</v>
      </c>
      <c r="D3979" s="820" t="b">
        <v>1</v>
      </c>
      <c r="E3979" s="820" t="b">
        <v>0</v>
      </c>
      <c r="F3979" s="820" t="b">
        <v>0</v>
      </c>
      <c r="G3979" s="820" t="b">
        <v>0</v>
      </c>
      <c r="H3979" s="820" t="b">
        <v>0</v>
      </c>
      <c r="I3979" s="820">
        <v>1</v>
      </c>
      <c r="J3979" s="820">
        <v>1</v>
      </c>
      <c r="K3979" s="820" t="s">
        <v>8454</v>
      </c>
      <c r="L3979" s="822" t="s">
        <v>20977</v>
      </c>
    </row>
    <row r="3980" spans="1:12" x14ac:dyDescent="0.25">
      <c r="A3980" s="822" t="s">
        <v>14492</v>
      </c>
      <c r="B3980" s="824" t="s">
        <v>14493</v>
      </c>
      <c r="C3980" s="820" t="b">
        <v>1</v>
      </c>
      <c r="D3980" s="820" t="b">
        <v>1</v>
      </c>
      <c r="E3980" s="820" t="b">
        <v>0</v>
      </c>
      <c r="F3980" s="820" t="b">
        <v>0</v>
      </c>
      <c r="G3980" s="820" t="b">
        <v>0</v>
      </c>
      <c r="H3980" s="820" t="b">
        <v>0</v>
      </c>
      <c r="I3980" s="820">
        <v>1</v>
      </c>
      <c r="J3980" s="820">
        <v>1</v>
      </c>
      <c r="K3980" s="820" t="s">
        <v>8454</v>
      </c>
      <c r="L3980" s="822" t="s">
        <v>20978</v>
      </c>
    </row>
    <row r="3981" spans="1:12" x14ac:dyDescent="0.25">
      <c r="A3981" s="822" t="s">
        <v>14494</v>
      </c>
      <c r="B3981" s="824" t="s">
        <v>14495</v>
      </c>
      <c r="C3981" s="820" t="b">
        <v>1</v>
      </c>
      <c r="D3981" s="820" t="b">
        <v>1</v>
      </c>
      <c r="E3981" s="820" t="b">
        <v>0</v>
      </c>
      <c r="F3981" s="820" t="b">
        <v>0</v>
      </c>
      <c r="G3981" s="820" t="b">
        <v>0</v>
      </c>
      <c r="H3981" s="820" t="b">
        <v>0</v>
      </c>
      <c r="I3981" s="820">
        <v>1</v>
      </c>
      <c r="J3981" s="820">
        <v>9</v>
      </c>
      <c r="K3981" s="820" t="s">
        <v>8454</v>
      </c>
      <c r="L3981" s="822" t="s">
        <v>20979</v>
      </c>
    </row>
    <row r="3982" spans="1:12" x14ac:dyDescent="0.25">
      <c r="A3982" s="822" t="s">
        <v>14496</v>
      </c>
      <c r="B3982" s="824" t="s">
        <v>14497</v>
      </c>
      <c r="C3982" s="820" t="b">
        <v>1</v>
      </c>
      <c r="D3982" s="820" t="b">
        <v>1</v>
      </c>
      <c r="E3982" s="820" t="b">
        <v>0</v>
      </c>
      <c r="F3982" s="820" t="b">
        <v>0</v>
      </c>
      <c r="G3982" s="820" t="b">
        <v>0</v>
      </c>
      <c r="H3982" s="820" t="b">
        <v>0</v>
      </c>
      <c r="I3982" s="820">
        <v>1</v>
      </c>
      <c r="J3982" s="820">
        <v>3</v>
      </c>
      <c r="K3982" s="820" t="s">
        <v>8454</v>
      </c>
      <c r="L3982" s="822" t="s">
        <v>20980</v>
      </c>
    </row>
    <row r="3983" spans="1:12" x14ac:dyDescent="0.25">
      <c r="A3983" s="822" t="s">
        <v>14498</v>
      </c>
      <c r="B3983" s="824" t="s">
        <v>14499</v>
      </c>
      <c r="C3983" s="820" t="b">
        <v>1</v>
      </c>
      <c r="D3983" s="820" t="b">
        <v>1</v>
      </c>
      <c r="E3983" s="820" t="b">
        <v>0</v>
      </c>
      <c r="F3983" s="820" t="b">
        <v>0</v>
      </c>
      <c r="G3983" s="820" t="b">
        <v>0</v>
      </c>
      <c r="H3983" s="820" t="b">
        <v>0</v>
      </c>
      <c r="I3983" s="820">
        <v>1</v>
      </c>
      <c r="J3983" s="820">
        <v>3</v>
      </c>
      <c r="K3983" s="820" t="s">
        <v>8454</v>
      </c>
      <c r="L3983" s="822" t="s">
        <v>20981</v>
      </c>
    </row>
    <row r="3984" spans="1:12" x14ac:dyDescent="0.25">
      <c r="A3984" s="822" t="s">
        <v>14500</v>
      </c>
      <c r="B3984" s="824" t="s">
        <v>14501</v>
      </c>
      <c r="C3984" s="820" t="b">
        <v>1</v>
      </c>
      <c r="D3984" s="820" t="b">
        <v>1</v>
      </c>
      <c r="E3984" s="820" t="b">
        <v>0</v>
      </c>
      <c r="F3984" s="820" t="b">
        <v>0</v>
      </c>
      <c r="G3984" s="820" t="b">
        <v>0</v>
      </c>
      <c r="H3984" s="820" t="b">
        <v>0</v>
      </c>
      <c r="I3984" s="820">
        <v>1</v>
      </c>
      <c r="J3984" s="820">
        <v>3</v>
      </c>
      <c r="K3984" s="820" t="s">
        <v>8454</v>
      </c>
      <c r="L3984" s="822" t="s">
        <v>20982</v>
      </c>
    </row>
    <row r="3985" spans="1:12" x14ac:dyDescent="0.25">
      <c r="A3985" s="822" t="s">
        <v>14502</v>
      </c>
      <c r="B3985" s="824" t="s">
        <v>14503</v>
      </c>
      <c r="C3985" s="820" t="b">
        <v>1</v>
      </c>
      <c r="D3985" s="820" t="b">
        <v>1</v>
      </c>
      <c r="E3985" s="820" t="b">
        <v>0</v>
      </c>
      <c r="F3985" s="820" t="b">
        <v>0</v>
      </c>
      <c r="G3985" s="820" t="b">
        <v>0</v>
      </c>
      <c r="H3985" s="820" t="b">
        <v>0</v>
      </c>
      <c r="I3985" s="820">
        <v>1</v>
      </c>
      <c r="J3985" s="820">
        <v>3</v>
      </c>
      <c r="K3985" s="820" t="s">
        <v>8454</v>
      </c>
      <c r="L3985" s="822" t="s">
        <v>20983</v>
      </c>
    </row>
    <row r="3986" spans="1:12" x14ac:dyDescent="0.25">
      <c r="A3986" s="822" t="s">
        <v>14504</v>
      </c>
      <c r="B3986" s="824" t="s">
        <v>14505</v>
      </c>
      <c r="C3986" s="820" t="b">
        <v>1</v>
      </c>
      <c r="D3986" s="820" t="b">
        <v>1</v>
      </c>
      <c r="E3986" s="820" t="b">
        <v>0</v>
      </c>
      <c r="F3986" s="820" t="b">
        <v>0</v>
      </c>
      <c r="G3986" s="820" t="b">
        <v>0</v>
      </c>
      <c r="H3986" s="820" t="b">
        <v>0</v>
      </c>
      <c r="I3986" s="820">
        <v>1</v>
      </c>
      <c r="J3986" s="820">
        <v>18</v>
      </c>
      <c r="K3986" s="820" t="s">
        <v>8454</v>
      </c>
      <c r="L3986" s="822" t="s">
        <v>20984</v>
      </c>
    </row>
    <row r="3987" spans="1:12" x14ac:dyDescent="0.25">
      <c r="A3987" s="822" t="s">
        <v>14506</v>
      </c>
      <c r="B3987" s="824" t="s">
        <v>14507</v>
      </c>
      <c r="C3987" s="820" t="b">
        <v>1</v>
      </c>
      <c r="D3987" s="820" t="b">
        <v>1</v>
      </c>
      <c r="E3987" s="820" t="b">
        <v>0</v>
      </c>
      <c r="F3987" s="820" t="b">
        <v>0</v>
      </c>
      <c r="G3987" s="820" t="b">
        <v>0</v>
      </c>
      <c r="H3987" s="820" t="b">
        <v>0</v>
      </c>
      <c r="I3987" s="820">
        <v>1</v>
      </c>
      <c r="J3987" s="820">
        <v>3</v>
      </c>
      <c r="K3987" s="820" t="s">
        <v>8454</v>
      </c>
      <c r="L3987" s="822" t="s">
        <v>20985</v>
      </c>
    </row>
    <row r="3988" spans="1:12" x14ac:dyDescent="0.25">
      <c r="A3988" s="822" t="s">
        <v>14508</v>
      </c>
      <c r="B3988" s="824" t="s">
        <v>14509</v>
      </c>
      <c r="C3988" s="820" t="b">
        <v>1</v>
      </c>
      <c r="D3988" s="820" t="b">
        <v>1</v>
      </c>
      <c r="E3988" s="820" t="b">
        <v>0</v>
      </c>
      <c r="F3988" s="820" t="b">
        <v>0</v>
      </c>
      <c r="G3988" s="820" t="b">
        <v>0</v>
      </c>
      <c r="H3988" s="820" t="b">
        <v>0</v>
      </c>
      <c r="I3988" s="820">
        <v>1</v>
      </c>
      <c r="J3988" s="820">
        <v>5</v>
      </c>
      <c r="K3988" s="820" t="s">
        <v>8454</v>
      </c>
      <c r="L3988" s="822" t="s">
        <v>20986</v>
      </c>
    </row>
    <row r="3989" spans="1:12" x14ac:dyDescent="0.25">
      <c r="A3989" s="822" t="s">
        <v>14510</v>
      </c>
      <c r="B3989" s="824" t="s">
        <v>14511</v>
      </c>
      <c r="C3989" s="820" t="b">
        <v>1</v>
      </c>
      <c r="D3989" s="820" t="b">
        <v>1</v>
      </c>
      <c r="E3989" s="820" t="b">
        <v>0</v>
      </c>
      <c r="F3989" s="820" t="b">
        <v>0</v>
      </c>
      <c r="G3989" s="820" t="b">
        <v>0</v>
      </c>
      <c r="H3989" s="820" t="b">
        <v>0</v>
      </c>
      <c r="I3989" s="820">
        <v>1</v>
      </c>
      <c r="J3989" s="820">
        <v>4</v>
      </c>
      <c r="K3989" s="820" t="s">
        <v>8454</v>
      </c>
      <c r="L3989" s="822" t="s">
        <v>20987</v>
      </c>
    </row>
    <row r="3990" spans="1:12" x14ac:dyDescent="0.25">
      <c r="A3990" s="822" t="s">
        <v>14512</v>
      </c>
      <c r="B3990" s="824" t="s">
        <v>14513</v>
      </c>
      <c r="C3990" s="820" t="b">
        <v>1</v>
      </c>
      <c r="D3990" s="820" t="b">
        <v>1</v>
      </c>
      <c r="E3990" s="820" t="b">
        <v>0</v>
      </c>
      <c r="F3990" s="820" t="b">
        <v>0</v>
      </c>
      <c r="G3990" s="820" t="b">
        <v>0</v>
      </c>
      <c r="H3990" s="820" t="b">
        <v>0</v>
      </c>
      <c r="I3990" s="820">
        <v>1</v>
      </c>
      <c r="J3990" s="820">
        <v>1</v>
      </c>
      <c r="K3990" s="820" t="s">
        <v>8454</v>
      </c>
      <c r="L3990" s="822" t="s">
        <v>20988</v>
      </c>
    </row>
    <row r="3991" spans="1:12" x14ac:dyDescent="0.25">
      <c r="A3991" s="822" t="s">
        <v>14514</v>
      </c>
      <c r="B3991" s="824" t="s">
        <v>14515</v>
      </c>
      <c r="C3991" s="820" t="b">
        <v>1</v>
      </c>
      <c r="D3991" s="820" t="b">
        <v>1</v>
      </c>
      <c r="E3991" s="820" t="b">
        <v>0</v>
      </c>
      <c r="F3991" s="820" t="b">
        <v>0</v>
      </c>
      <c r="G3991" s="820" t="b">
        <v>0</v>
      </c>
      <c r="H3991" s="820" t="b">
        <v>0</v>
      </c>
      <c r="I3991" s="820">
        <v>1</v>
      </c>
      <c r="J3991" s="820">
        <v>1</v>
      </c>
      <c r="K3991" s="820" t="s">
        <v>8454</v>
      </c>
      <c r="L3991" s="822" t="s">
        <v>20989</v>
      </c>
    </row>
    <row r="3992" spans="1:12" x14ac:dyDescent="0.25">
      <c r="A3992" s="822" t="s">
        <v>14516</v>
      </c>
      <c r="B3992" s="824" t="s">
        <v>14517</v>
      </c>
      <c r="C3992" s="820" t="b">
        <v>1</v>
      </c>
      <c r="D3992" s="820" t="b">
        <v>1</v>
      </c>
      <c r="E3992" s="820" t="b">
        <v>0</v>
      </c>
      <c r="F3992" s="820" t="b">
        <v>0</v>
      </c>
      <c r="G3992" s="820" t="b">
        <v>0</v>
      </c>
      <c r="H3992" s="820" t="b">
        <v>0</v>
      </c>
      <c r="I3992" s="820">
        <v>1</v>
      </c>
      <c r="J3992" s="820">
        <v>6</v>
      </c>
      <c r="K3992" s="820" t="s">
        <v>8454</v>
      </c>
      <c r="L3992" s="822" t="s">
        <v>20990</v>
      </c>
    </row>
    <row r="3993" spans="1:12" x14ac:dyDescent="0.25">
      <c r="A3993" s="822" t="s">
        <v>14518</v>
      </c>
      <c r="B3993" s="824" t="s">
        <v>14519</v>
      </c>
      <c r="C3993" s="820" t="b">
        <v>1</v>
      </c>
      <c r="D3993" s="820" t="b">
        <v>1</v>
      </c>
      <c r="E3993" s="820" t="b">
        <v>0</v>
      </c>
      <c r="F3993" s="820" t="b">
        <v>0</v>
      </c>
      <c r="G3993" s="820" t="b">
        <v>0</v>
      </c>
      <c r="H3993" s="820" t="b">
        <v>0</v>
      </c>
      <c r="I3993" s="820">
        <v>1</v>
      </c>
      <c r="J3993" s="820">
        <v>1</v>
      </c>
      <c r="K3993" s="820" t="s">
        <v>8454</v>
      </c>
      <c r="L3993" s="822" t="s">
        <v>20991</v>
      </c>
    </row>
    <row r="3994" spans="1:12" x14ac:dyDescent="0.25">
      <c r="A3994" s="822" t="s">
        <v>14520</v>
      </c>
      <c r="B3994" s="824" t="s">
        <v>14521</v>
      </c>
      <c r="C3994" s="820" t="b">
        <v>1</v>
      </c>
      <c r="D3994" s="820" t="b">
        <v>1</v>
      </c>
      <c r="E3994" s="820" t="b">
        <v>0</v>
      </c>
      <c r="F3994" s="820" t="b">
        <v>0</v>
      </c>
      <c r="G3994" s="820" t="b">
        <v>0</v>
      </c>
      <c r="H3994" s="820" t="b">
        <v>0</v>
      </c>
      <c r="I3994" s="820">
        <v>1</v>
      </c>
      <c r="J3994" s="820">
        <v>1</v>
      </c>
      <c r="K3994" s="820" t="s">
        <v>8454</v>
      </c>
      <c r="L3994" s="822" t="s">
        <v>20992</v>
      </c>
    </row>
    <row r="3995" spans="1:12" x14ac:dyDescent="0.25">
      <c r="A3995" s="822" t="s">
        <v>14522</v>
      </c>
      <c r="B3995" s="824" t="s">
        <v>14523</v>
      </c>
      <c r="C3995" s="820" t="b">
        <v>1</v>
      </c>
      <c r="D3995" s="820" t="b">
        <v>1</v>
      </c>
      <c r="E3995" s="820" t="b">
        <v>0</v>
      </c>
      <c r="F3995" s="820" t="b">
        <v>0</v>
      </c>
      <c r="G3995" s="820" t="b">
        <v>0</v>
      </c>
      <c r="H3995" s="820" t="b">
        <v>0</v>
      </c>
      <c r="I3995" s="820">
        <v>1</v>
      </c>
      <c r="J3995" s="820">
        <v>6</v>
      </c>
      <c r="K3995" s="820" t="s">
        <v>8454</v>
      </c>
      <c r="L3995" s="822" t="s">
        <v>20993</v>
      </c>
    </row>
    <row r="3996" spans="1:12" x14ac:dyDescent="0.25">
      <c r="A3996" s="822" t="s">
        <v>14524</v>
      </c>
      <c r="B3996" s="824" t="s">
        <v>14525</v>
      </c>
      <c r="C3996" s="820" t="b">
        <v>1</v>
      </c>
      <c r="D3996" s="820" t="b">
        <v>1</v>
      </c>
      <c r="E3996" s="820" t="b">
        <v>0</v>
      </c>
      <c r="F3996" s="820" t="b">
        <v>0</v>
      </c>
      <c r="G3996" s="820" t="b">
        <v>0</v>
      </c>
      <c r="H3996" s="820" t="b">
        <v>0</v>
      </c>
      <c r="I3996" s="820">
        <v>1</v>
      </c>
      <c r="J3996" s="820">
        <v>6</v>
      </c>
      <c r="K3996" s="820" t="s">
        <v>8454</v>
      </c>
      <c r="L3996" s="822" t="s">
        <v>20994</v>
      </c>
    </row>
    <row r="3997" spans="1:12" x14ac:dyDescent="0.25">
      <c r="A3997" s="822" t="s">
        <v>14526</v>
      </c>
      <c r="B3997" s="824" t="s">
        <v>14527</v>
      </c>
      <c r="C3997" s="820" t="b">
        <v>1</v>
      </c>
      <c r="D3997" s="820" t="b">
        <v>1</v>
      </c>
      <c r="E3997" s="820" t="b">
        <v>0</v>
      </c>
      <c r="F3997" s="820" t="b">
        <v>0</v>
      </c>
      <c r="G3997" s="820" t="b">
        <v>0</v>
      </c>
      <c r="H3997" s="820" t="b">
        <v>0</v>
      </c>
      <c r="I3997" s="820">
        <v>1</v>
      </c>
      <c r="J3997" s="820">
        <v>36</v>
      </c>
      <c r="K3997" s="820" t="s">
        <v>8454</v>
      </c>
      <c r="L3997" s="822" t="s">
        <v>20995</v>
      </c>
    </row>
    <row r="3998" spans="1:12" x14ac:dyDescent="0.25">
      <c r="A3998" s="822" t="s">
        <v>14528</v>
      </c>
      <c r="B3998" s="824" t="s">
        <v>14529</v>
      </c>
      <c r="C3998" s="820" t="b">
        <v>1</v>
      </c>
      <c r="D3998" s="820" t="b">
        <v>1</v>
      </c>
      <c r="E3998" s="820" t="b">
        <v>0</v>
      </c>
      <c r="F3998" s="820" t="b">
        <v>0</v>
      </c>
      <c r="G3998" s="820" t="b">
        <v>0</v>
      </c>
      <c r="H3998" s="820" t="b">
        <v>0</v>
      </c>
      <c r="I3998" s="820">
        <v>1</v>
      </c>
      <c r="J3998" s="820">
        <v>5</v>
      </c>
      <c r="K3998" s="820" t="s">
        <v>8454</v>
      </c>
      <c r="L3998" s="822" t="s">
        <v>20996</v>
      </c>
    </row>
    <row r="3999" spans="1:12" x14ac:dyDescent="0.25">
      <c r="A3999" s="822" t="s">
        <v>14530</v>
      </c>
      <c r="B3999" s="824" t="s">
        <v>14531</v>
      </c>
      <c r="C3999" s="820" t="b">
        <v>1</v>
      </c>
      <c r="D3999" s="820" t="b">
        <v>1</v>
      </c>
      <c r="E3999" s="820" t="b">
        <v>0</v>
      </c>
      <c r="F3999" s="820" t="b">
        <v>0</v>
      </c>
      <c r="G3999" s="820" t="b">
        <v>0</v>
      </c>
      <c r="H3999" s="820" t="b">
        <v>0</v>
      </c>
      <c r="I3999" s="820">
        <v>1</v>
      </c>
      <c r="J3999" s="820">
        <v>4</v>
      </c>
      <c r="K3999" s="820" t="s">
        <v>8454</v>
      </c>
      <c r="L3999" s="822" t="s">
        <v>20997</v>
      </c>
    </row>
    <row r="4000" spans="1:12" x14ac:dyDescent="0.25">
      <c r="A4000" s="822" t="s">
        <v>14532</v>
      </c>
      <c r="B4000" s="824" t="s">
        <v>14533</v>
      </c>
      <c r="C4000" s="820" t="b">
        <v>1</v>
      </c>
      <c r="D4000" s="820" t="b">
        <v>1</v>
      </c>
      <c r="E4000" s="820" t="b">
        <v>0</v>
      </c>
      <c r="F4000" s="820" t="b">
        <v>0</v>
      </c>
      <c r="G4000" s="820" t="b">
        <v>0</v>
      </c>
      <c r="H4000" s="820" t="b">
        <v>0</v>
      </c>
      <c r="I4000" s="820">
        <v>1</v>
      </c>
      <c r="J4000" s="820">
        <v>1</v>
      </c>
      <c r="K4000" s="820" t="s">
        <v>8454</v>
      </c>
      <c r="L4000" s="822" t="s">
        <v>20998</v>
      </c>
    </row>
    <row r="4001" spans="1:12" x14ac:dyDescent="0.25">
      <c r="A4001" s="822" t="s">
        <v>14534</v>
      </c>
      <c r="B4001" s="824" t="s">
        <v>14535</v>
      </c>
      <c r="C4001" s="820" t="b">
        <v>1</v>
      </c>
      <c r="D4001" s="820" t="b">
        <v>1</v>
      </c>
      <c r="E4001" s="820" t="b">
        <v>0</v>
      </c>
      <c r="F4001" s="820" t="b">
        <v>0</v>
      </c>
      <c r="G4001" s="820" t="b">
        <v>0</v>
      </c>
      <c r="H4001" s="820" t="b">
        <v>0</v>
      </c>
      <c r="I4001" s="820">
        <v>1</v>
      </c>
      <c r="J4001" s="820">
        <v>1</v>
      </c>
      <c r="K4001" s="820" t="s">
        <v>8454</v>
      </c>
      <c r="L4001" s="822" t="s">
        <v>20999</v>
      </c>
    </row>
    <row r="4002" spans="1:12" x14ac:dyDescent="0.25">
      <c r="A4002" s="822" t="s">
        <v>14536</v>
      </c>
      <c r="B4002" s="824" t="s">
        <v>14537</v>
      </c>
      <c r="C4002" s="820" t="b">
        <v>1</v>
      </c>
      <c r="D4002" s="820" t="b">
        <v>1</v>
      </c>
      <c r="E4002" s="820" t="b">
        <v>0</v>
      </c>
      <c r="F4002" s="820" t="b">
        <v>0</v>
      </c>
      <c r="G4002" s="820" t="b">
        <v>0</v>
      </c>
      <c r="H4002" s="820" t="b">
        <v>0</v>
      </c>
      <c r="I4002" s="820">
        <v>1</v>
      </c>
      <c r="J4002" s="820">
        <v>4</v>
      </c>
      <c r="K4002" s="820" t="s">
        <v>8454</v>
      </c>
      <c r="L4002" s="822" t="s">
        <v>21000</v>
      </c>
    </row>
    <row r="4003" spans="1:12" x14ac:dyDescent="0.25">
      <c r="A4003" s="822" t="s">
        <v>14538</v>
      </c>
      <c r="B4003" s="824" t="s">
        <v>14539</v>
      </c>
      <c r="C4003" s="820" t="b">
        <v>1</v>
      </c>
      <c r="D4003" s="820" t="b">
        <v>1</v>
      </c>
      <c r="E4003" s="820" t="b">
        <v>0</v>
      </c>
      <c r="F4003" s="820" t="b">
        <v>0</v>
      </c>
      <c r="G4003" s="820" t="b">
        <v>0</v>
      </c>
      <c r="H4003" s="820" t="b">
        <v>0</v>
      </c>
      <c r="I4003" s="820">
        <v>1</v>
      </c>
      <c r="J4003" s="820">
        <v>1</v>
      </c>
      <c r="K4003" s="820" t="s">
        <v>8454</v>
      </c>
      <c r="L4003" s="822" t="s">
        <v>21001</v>
      </c>
    </row>
    <row r="4004" spans="1:12" x14ac:dyDescent="0.25">
      <c r="A4004" s="822" t="s">
        <v>14540</v>
      </c>
      <c r="B4004" s="824" t="s">
        <v>14541</v>
      </c>
      <c r="C4004" s="820" t="b">
        <v>1</v>
      </c>
      <c r="D4004" s="820" t="b">
        <v>1</v>
      </c>
      <c r="E4004" s="820" t="b">
        <v>0</v>
      </c>
      <c r="F4004" s="820" t="b">
        <v>0</v>
      </c>
      <c r="G4004" s="820" t="b">
        <v>0</v>
      </c>
      <c r="H4004" s="820" t="b">
        <v>0</v>
      </c>
      <c r="I4004" s="820">
        <v>1</v>
      </c>
      <c r="J4004" s="820">
        <v>1</v>
      </c>
      <c r="K4004" s="820" t="s">
        <v>8454</v>
      </c>
      <c r="L4004" s="822" t="s">
        <v>21002</v>
      </c>
    </row>
    <row r="4005" spans="1:12" x14ac:dyDescent="0.25">
      <c r="A4005" s="822" t="s">
        <v>14542</v>
      </c>
      <c r="B4005" s="824" t="s">
        <v>14543</v>
      </c>
      <c r="C4005" s="820" t="b">
        <v>1</v>
      </c>
      <c r="D4005" s="820" t="b">
        <v>1</v>
      </c>
      <c r="E4005" s="820" t="b">
        <v>0</v>
      </c>
      <c r="F4005" s="820" t="b">
        <v>0</v>
      </c>
      <c r="G4005" s="820" t="b">
        <v>0</v>
      </c>
      <c r="H4005" s="820" t="b">
        <v>0</v>
      </c>
      <c r="I4005" s="820">
        <v>1</v>
      </c>
      <c r="J4005" s="820">
        <v>4</v>
      </c>
      <c r="K4005" s="820" t="s">
        <v>8454</v>
      </c>
      <c r="L4005" s="822" t="s">
        <v>21003</v>
      </c>
    </row>
    <row r="4006" spans="1:12" x14ac:dyDescent="0.25">
      <c r="A4006" s="822" t="s">
        <v>14544</v>
      </c>
      <c r="B4006" s="824" t="s">
        <v>14545</v>
      </c>
      <c r="C4006" s="820" t="b">
        <v>1</v>
      </c>
      <c r="D4006" s="820" t="b">
        <v>1</v>
      </c>
      <c r="E4006" s="820" t="b">
        <v>0</v>
      </c>
      <c r="F4006" s="820" t="b">
        <v>0</v>
      </c>
      <c r="G4006" s="820" t="b">
        <v>0</v>
      </c>
      <c r="H4006" s="820" t="b">
        <v>0</v>
      </c>
      <c r="I4006" s="820">
        <v>1</v>
      </c>
      <c r="J4006" s="820">
        <v>4</v>
      </c>
      <c r="K4006" s="820" t="s">
        <v>8454</v>
      </c>
      <c r="L4006" s="822" t="s">
        <v>21004</v>
      </c>
    </row>
    <row r="4007" spans="1:12" x14ac:dyDescent="0.25">
      <c r="A4007" s="822" t="s">
        <v>14546</v>
      </c>
      <c r="B4007" s="824" t="s">
        <v>14547</v>
      </c>
      <c r="C4007" s="820" t="b">
        <v>1</v>
      </c>
      <c r="D4007" s="820" t="b">
        <v>1</v>
      </c>
      <c r="E4007" s="820" t="b">
        <v>0</v>
      </c>
      <c r="F4007" s="820" t="b">
        <v>0</v>
      </c>
      <c r="G4007" s="820" t="b">
        <v>0</v>
      </c>
      <c r="H4007" s="820" t="b">
        <v>0</v>
      </c>
      <c r="I4007" s="820">
        <v>1</v>
      </c>
      <c r="J4007" s="820">
        <v>16</v>
      </c>
      <c r="K4007" s="820" t="s">
        <v>8454</v>
      </c>
      <c r="L4007" s="822" t="s">
        <v>21005</v>
      </c>
    </row>
    <row r="4008" spans="1:12" x14ac:dyDescent="0.25">
      <c r="A4008" s="822" t="s">
        <v>14548</v>
      </c>
      <c r="B4008" s="824" t="s">
        <v>14549</v>
      </c>
      <c r="C4008" s="820" t="b">
        <v>1</v>
      </c>
      <c r="D4008" s="820" t="b">
        <v>1</v>
      </c>
      <c r="E4008" s="820" t="b">
        <v>0</v>
      </c>
      <c r="F4008" s="820" t="b">
        <v>0</v>
      </c>
      <c r="G4008" s="820" t="b">
        <v>0</v>
      </c>
      <c r="H4008" s="820" t="b">
        <v>0</v>
      </c>
      <c r="I4008" s="820">
        <v>1</v>
      </c>
      <c r="J4008" s="820">
        <v>1</v>
      </c>
      <c r="K4008" s="820" t="s">
        <v>8454</v>
      </c>
      <c r="L4008" s="822" t="s">
        <v>21006</v>
      </c>
    </row>
    <row r="4009" spans="1:12" x14ac:dyDescent="0.25">
      <c r="A4009" s="822" t="s">
        <v>14550</v>
      </c>
      <c r="B4009" s="824" t="s">
        <v>14551</v>
      </c>
      <c r="C4009" s="820" t="b">
        <v>1</v>
      </c>
      <c r="D4009" s="820" t="b">
        <v>1</v>
      </c>
      <c r="E4009" s="820" t="b">
        <v>0</v>
      </c>
      <c r="F4009" s="820" t="b">
        <v>0</v>
      </c>
      <c r="G4009" s="820" t="b">
        <v>0</v>
      </c>
      <c r="H4009" s="820" t="b">
        <v>0</v>
      </c>
      <c r="I4009" s="820">
        <v>1</v>
      </c>
      <c r="J4009" s="820">
        <v>6</v>
      </c>
      <c r="K4009" s="820" t="s">
        <v>8454</v>
      </c>
      <c r="L4009" s="822" t="s">
        <v>21007</v>
      </c>
    </row>
    <row r="4010" spans="1:12" x14ac:dyDescent="0.25">
      <c r="A4010" s="822" t="s">
        <v>14552</v>
      </c>
      <c r="B4010" s="824" t="s">
        <v>14553</v>
      </c>
      <c r="C4010" s="820" t="b">
        <v>1</v>
      </c>
      <c r="D4010" s="820" t="b">
        <v>1</v>
      </c>
      <c r="E4010" s="820" t="b">
        <v>0</v>
      </c>
      <c r="F4010" s="820" t="b">
        <v>0</v>
      </c>
      <c r="G4010" s="820" t="b">
        <v>0</v>
      </c>
      <c r="H4010" s="820" t="b">
        <v>0</v>
      </c>
      <c r="I4010" s="820">
        <v>1</v>
      </c>
      <c r="J4010" s="820">
        <v>4</v>
      </c>
      <c r="K4010" s="820" t="s">
        <v>8454</v>
      </c>
      <c r="L4010" s="822" t="s">
        <v>21008</v>
      </c>
    </row>
    <row r="4011" spans="1:12" x14ac:dyDescent="0.25">
      <c r="A4011" s="822" t="s">
        <v>14554</v>
      </c>
      <c r="B4011" s="824" t="s">
        <v>22095</v>
      </c>
      <c r="C4011" s="820" t="b">
        <v>1</v>
      </c>
      <c r="D4011" s="820" t="b">
        <v>1</v>
      </c>
      <c r="E4011" s="820" t="b">
        <v>0</v>
      </c>
      <c r="F4011" s="820" t="b">
        <v>0</v>
      </c>
      <c r="G4011" s="820" t="b">
        <v>0</v>
      </c>
      <c r="H4011" s="820" t="b">
        <v>0</v>
      </c>
      <c r="I4011" s="820">
        <v>1</v>
      </c>
      <c r="J4011" s="820">
        <v>1</v>
      </c>
      <c r="K4011" s="820" t="s">
        <v>8454</v>
      </c>
      <c r="L4011" s="822" t="s">
        <v>22096</v>
      </c>
    </row>
    <row r="4012" spans="1:12" x14ac:dyDescent="0.25">
      <c r="A4012" s="822" t="s">
        <v>14556</v>
      </c>
      <c r="B4012" s="824" t="s">
        <v>14555</v>
      </c>
      <c r="C4012" s="820" t="b">
        <v>1</v>
      </c>
      <c r="D4012" s="820" t="b">
        <v>1</v>
      </c>
      <c r="E4012" s="820" t="b">
        <v>0</v>
      </c>
      <c r="F4012" s="820" t="b">
        <v>0</v>
      </c>
      <c r="G4012" s="820" t="b">
        <v>0</v>
      </c>
      <c r="H4012" s="820" t="b">
        <v>0</v>
      </c>
      <c r="I4012" s="820">
        <v>1</v>
      </c>
      <c r="J4012" s="820">
        <v>1</v>
      </c>
      <c r="K4012" s="820" t="s">
        <v>8454</v>
      </c>
      <c r="L4012" s="822" t="s">
        <v>21009</v>
      </c>
    </row>
    <row r="4013" spans="1:12" x14ac:dyDescent="0.25">
      <c r="A4013" s="822" t="s">
        <v>14557</v>
      </c>
      <c r="B4013" s="824" t="s">
        <v>22097</v>
      </c>
      <c r="C4013" s="820" t="b">
        <v>1</v>
      </c>
      <c r="D4013" s="820" t="b">
        <v>1</v>
      </c>
      <c r="E4013" s="820" t="b">
        <v>0</v>
      </c>
      <c r="F4013" s="820" t="b">
        <v>0</v>
      </c>
      <c r="G4013" s="820" t="b">
        <v>0</v>
      </c>
      <c r="H4013" s="820" t="b">
        <v>0</v>
      </c>
      <c r="I4013" s="820">
        <v>1</v>
      </c>
      <c r="J4013" s="820">
        <v>42</v>
      </c>
      <c r="K4013" s="820" t="s">
        <v>8454</v>
      </c>
      <c r="L4013" s="822" t="s">
        <v>22098</v>
      </c>
    </row>
    <row r="4014" spans="1:12" x14ac:dyDescent="0.25">
      <c r="A4014" s="822" t="s">
        <v>14558</v>
      </c>
      <c r="B4014" s="824" t="s">
        <v>22099</v>
      </c>
      <c r="C4014" s="820" t="b">
        <v>1</v>
      </c>
      <c r="D4014" s="820" t="b">
        <v>1</v>
      </c>
      <c r="E4014" s="820" t="b">
        <v>0</v>
      </c>
      <c r="F4014" s="820" t="b">
        <v>0</v>
      </c>
      <c r="G4014" s="820" t="b">
        <v>0</v>
      </c>
      <c r="H4014" s="820" t="b">
        <v>0</v>
      </c>
      <c r="I4014" s="820">
        <v>1</v>
      </c>
      <c r="J4014" s="820">
        <v>6</v>
      </c>
      <c r="K4014" s="820" t="s">
        <v>8454</v>
      </c>
      <c r="L4014" s="822" t="s">
        <v>22100</v>
      </c>
    </row>
    <row r="4015" spans="1:12" x14ac:dyDescent="0.25">
      <c r="A4015" s="822" t="s">
        <v>14559</v>
      </c>
      <c r="B4015" s="824" t="s">
        <v>22101</v>
      </c>
      <c r="C4015" s="820" t="b">
        <v>1</v>
      </c>
      <c r="D4015" s="820" t="b">
        <v>1</v>
      </c>
      <c r="E4015" s="820" t="b">
        <v>0</v>
      </c>
      <c r="F4015" s="820" t="b">
        <v>0</v>
      </c>
      <c r="G4015" s="820" t="b">
        <v>0</v>
      </c>
      <c r="H4015" s="820" t="b">
        <v>0</v>
      </c>
      <c r="I4015" s="820">
        <v>1</v>
      </c>
      <c r="J4015" s="820">
        <v>6</v>
      </c>
      <c r="K4015" s="820" t="s">
        <v>8454</v>
      </c>
      <c r="L4015" s="822" t="s">
        <v>22102</v>
      </c>
    </row>
    <row r="4016" spans="1:12" x14ac:dyDescent="0.25">
      <c r="A4016" s="822" t="s">
        <v>14560</v>
      </c>
      <c r="B4016" s="824" t="s">
        <v>22103</v>
      </c>
      <c r="C4016" s="820" t="b">
        <v>1</v>
      </c>
      <c r="D4016" s="820" t="b">
        <v>1</v>
      </c>
      <c r="E4016" s="820" t="b">
        <v>0</v>
      </c>
      <c r="F4016" s="820" t="b">
        <v>0</v>
      </c>
      <c r="G4016" s="820" t="b">
        <v>0</v>
      </c>
      <c r="H4016" s="820" t="b">
        <v>0</v>
      </c>
      <c r="I4016" s="820">
        <v>1</v>
      </c>
      <c r="J4016" s="820">
        <v>7</v>
      </c>
      <c r="K4016" s="820" t="s">
        <v>8454</v>
      </c>
      <c r="L4016" s="822" t="s">
        <v>22104</v>
      </c>
    </row>
    <row r="4017" spans="1:12" x14ac:dyDescent="0.25">
      <c r="A4017" s="822" t="s">
        <v>14562</v>
      </c>
      <c r="B4017" s="824" t="s">
        <v>14561</v>
      </c>
      <c r="C4017" s="820" t="b">
        <v>1</v>
      </c>
      <c r="D4017" s="820" t="b">
        <v>1</v>
      </c>
      <c r="E4017" s="820" t="b">
        <v>0</v>
      </c>
      <c r="F4017" s="820" t="b">
        <v>0</v>
      </c>
      <c r="G4017" s="820" t="b">
        <v>0</v>
      </c>
      <c r="H4017" s="820" t="b">
        <v>0</v>
      </c>
      <c r="I4017" s="820">
        <v>1</v>
      </c>
      <c r="J4017" s="820">
        <v>7</v>
      </c>
      <c r="K4017" s="820" t="s">
        <v>8454</v>
      </c>
      <c r="L4017" s="822" t="s">
        <v>21010</v>
      </c>
    </row>
    <row r="4018" spans="1:12" x14ac:dyDescent="0.25">
      <c r="A4018" s="822" t="s">
        <v>14563</v>
      </c>
      <c r="B4018" s="824" t="s">
        <v>22105</v>
      </c>
      <c r="C4018" s="820" t="b">
        <v>1</v>
      </c>
      <c r="D4018" s="820" t="b">
        <v>1</v>
      </c>
      <c r="E4018" s="820" t="b">
        <v>0</v>
      </c>
      <c r="F4018" s="820" t="b">
        <v>0</v>
      </c>
      <c r="G4018" s="820" t="b">
        <v>0</v>
      </c>
      <c r="H4018" s="820" t="b">
        <v>0</v>
      </c>
      <c r="I4018" s="820">
        <v>1</v>
      </c>
      <c r="J4018" s="820">
        <v>42</v>
      </c>
      <c r="K4018" s="820" t="s">
        <v>8454</v>
      </c>
      <c r="L4018" s="822" t="s">
        <v>22106</v>
      </c>
    </row>
    <row r="4019" spans="1:12" x14ac:dyDescent="0.25">
      <c r="A4019" s="822" t="s">
        <v>14564</v>
      </c>
      <c r="B4019" s="824" t="s">
        <v>22107</v>
      </c>
      <c r="C4019" s="820" t="b">
        <v>1</v>
      </c>
      <c r="D4019" s="820" t="b">
        <v>1</v>
      </c>
      <c r="E4019" s="820" t="b">
        <v>0</v>
      </c>
      <c r="F4019" s="820" t="b">
        <v>0</v>
      </c>
      <c r="G4019" s="820" t="b">
        <v>0</v>
      </c>
      <c r="H4019" s="820" t="b">
        <v>0</v>
      </c>
      <c r="I4019" s="820">
        <v>1</v>
      </c>
      <c r="J4019" s="820">
        <v>12</v>
      </c>
      <c r="K4019" s="820" t="s">
        <v>8454</v>
      </c>
      <c r="L4019" s="822" t="s">
        <v>22108</v>
      </c>
    </row>
    <row r="4020" spans="1:12" x14ac:dyDescent="0.25">
      <c r="A4020" s="822" t="s">
        <v>14565</v>
      </c>
      <c r="B4020" s="824" t="s">
        <v>14566</v>
      </c>
      <c r="C4020" s="820" t="b">
        <v>1</v>
      </c>
      <c r="D4020" s="820" t="b">
        <v>1</v>
      </c>
      <c r="E4020" s="820" t="b">
        <v>0</v>
      </c>
      <c r="F4020" s="820" t="b">
        <v>0</v>
      </c>
      <c r="G4020" s="820" t="b">
        <v>0</v>
      </c>
      <c r="H4020" s="820" t="b">
        <v>0</v>
      </c>
      <c r="I4020" s="820">
        <v>1</v>
      </c>
      <c r="J4020" s="820">
        <v>5</v>
      </c>
      <c r="K4020" s="820" t="s">
        <v>8454</v>
      </c>
      <c r="L4020" s="822" t="s">
        <v>21011</v>
      </c>
    </row>
    <row r="4021" spans="1:12" x14ac:dyDescent="0.25">
      <c r="A4021" s="822" t="s">
        <v>14567</v>
      </c>
      <c r="B4021" s="824" t="s">
        <v>14568</v>
      </c>
      <c r="C4021" s="820" t="b">
        <v>1</v>
      </c>
      <c r="D4021" s="820" t="b">
        <v>1</v>
      </c>
      <c r="E4021" s="820" t="b">
        <v>0</v>
      </c>
      <c r="F4021" s="820" t="b">
        <v>0</v>
      </c>
      <c r="G4021" s="820" t="b">
        <v>0</v>
      </c>
      <c r="H4021" s="820" t="b">
        <v>0</v>
      </c>
      <c r="I4021" s="820">
        <v>1</v>
      </c>
      <c r="J4021" s="820">
        <v>4</v>
      </c>
      <c r="K4021" s="820" t="s">
        <v>8454</v>
      </c>
      <c r="L4021" s="822" t="s">
        <v>21012</v>
      </c>
    </row>
    <row r="4022" spans="1:12" x14ac:dyDescent="0.25">
      <c r="A4022" s="822" t="s">
        <v>14569</v>
      </c>
      <c r="B4022" s="824" t="s">
        <v>22109</v>
      </c>
      <c r="C4022" s="820" t="b">
        <v>1</v>
      </c>
      <c r="D4022" s="820" t="b">
        <v>1</v>
      </c>
      <c r="E4022" s="820" t="b">
        <v>0</v>
      </c>
      <c r="F4022" s="820" t="b">
        <v>0</v>
      </c>
      <c r="G4022" s="820" t="b">
        <v>0</v>
      </c>
      <c r="H4022" s="820" t="b">
        <v>0</v>
      </c>
      <c r="I4022" s="820">
        <v>1</v>
      </c>
      <c r="J4022" s="820">
        <v>1</v>
      </c>
      <c r="K4022" s="820" t="s">
        <v>8454</v>
      </c>
      <c r="L4022" s="822" t="s">
        <v>22110</v>
      </c>
    </row>
    <row r="4023" spans="1:12" x14ac:dyDescent="0.25">
      <c r="A4023" s="822" t="s">
        <v>14570</v>
      </c>
      <c r="B4023" s="824" t="s">
        <v>22111</v>
      </c>
      <c r="C4023" s="820" t="b">
        <v>1</v>
      </c>
      <c r="D4023" s="820" t="b">
        <v>1</v>
      </c>
      <c r="E4023" s="820" t="b">
        <v>0</v>
      </c>
      <c r="F4023" s="820" t="b">
        <v>0</v>
      </c>
      <c r="G4023" s="820" t="b">
        <v>0</v>
      </c>
      <c r="H4023" s="820" t="b">
        <v>0</v>
      </c>
      <c r="I4023" s="820">
        <v>1</v>
      </c>
      <c r="J4023" s="820">
        <v>1</v>
      </c>
      <c r="K4023" s="820" t="s">
        <v>8454</v>
      </c>
      <c r="L4023" s="822" t="s">
        <v>22112</v>
      </c>
    </row>
    <row r="4024" spans="1:12" x14ac:dyDescent="0.25">
      <c r="A4024" s="822" t="s">
        <v>14571</v>
      </c>
      <c r="B4024" s="824" t="s">
        <v>22113</v>
      </c>
      <c r="C4024" s="820" t="b">
        <v>1</v>
      </c>
      <c r="D4024" s="820" t="b">
        <v>1</v>
      </c>
      <c r="E4024" s="820" t="b">
        <v>0</v>
      </c>
      <c r="F4024" s="820" t="b">
        <v>0</v>
      </c>
      <c r="G4024" s="820" t="b">
        <v>0</v>
      </c>
      <c r="H4024" s="820" t="b">
        <v>0</v>
      </c>
      <c r="I4024" s="820">
        <v>1</v>
      </c>
      <c r="J4024" s="820">
        <v>9</v>
      </c>
      <c r="K4024" s="820" t="s">
        <v>8454</v>
      </c>
      <c r="L4024" s="822" t="s">
        <v>22114</v>
      </c>
    </row>
    <row r="4025" spans="1:12" x14ac:dyDescent="0.25">
      <c r="A4025" s="822" t="s">
        <v>14572</v>
      </c>
      <c r="B4025" s="824" t="s">
        <v>22115</v>
      </c>
      <c r="C4025" s="820" t="b">
        <v>1</v>
      </c>
      <c r="D4025" s="820" t="b">
        <v>1</v>
      </c>
      <c r="E4025" s="820" t="b">
        <v>0</v>
      </c>
      <c r="F4025" s="820" t="b">
        <v>0</v>
      </c>
      <c r="G4025" s="820" t="b">
        <v>0</v>
      </c>
      <c r="H4025" s="820" t="b">
        <v>0</v>
      </c>
      <c r="I4025" s="820">
        <v>1</v>
      </c>
      <c r="J4025" s="820">
        <v>3</v>
      </c>
      <c r="K4025" s="820" t="s">
        <v>8454</v>
      </c>
      <c r="L4025" s="822" t="s">
        <v>22116</v>
      </c>
    </row>
    <row r="4026" spans="1:12" x14ac:dyDescent="0.25">
      <c r="A4026" s="822" t="s">
        <v>14573</v>
      </c>
      <c r="B4026" s="824" t="s">
        <v>22117</v>
      </c>
      <c r="C4026" s="820" t="b">
        <v>1</v>
      </c>
      <c r="D4026" s="820" t="b">
        <v>1</v>
      </c>
      <c r="E4026" s="820" t="b">
        <v>0</v>
      </c>
      <c r="F4026" s="820" t="b">
        <v>0</v>
      </c>
      <c r="G4026" s="820" t="b">
        <v>0</v>
      </c>
      <c r="H4026" s="820" t="b">
        <v>0</v>
      </c>
      <c r="I4026" s="820">
        <v>1</v>
      </c>
      <c r="J4026" s="820">
        <v>3</v>
      </c>
      <c r="K4026" s="820" t="s">
        <v>8454</v>
      </c>
      <c r="L4026" s="822" t="s">
        <v>22118</v>
      </c>
    </row>
    <row r="4027" spans="1:12" x14ac:dyDescent="0.25">
      <c r="A4027" s="822" t="s">
        <v>14574</v>
      </c>
      <c r="B4027" s="824" t="s">
        <v>22119</v>
      </c>
      <c r="C4027" s="820" t="b">
        <v>1</v>
      </c>
      <c r="D4027" s="820" t="b">
        <v>1</v>
      </c>
      <c r="E4027" s="820" t="b">
        <v>0</v>
      </c>
      <c r="F4027" s="820" t="b">
        <v>0</v>
      </c>
      <c r="G4027" s="820" t="b">
        <v>0</v>
      </c>
      <c r="H4027" s="820" t="b">
        <v>0</v>
      </c>
      <c r="I4027" s="820">
        <v>1</v>
      </c>
      <c r="J4027" s="820">
        <v>3</v>
      </c>
      <c r="K4027" s="820" t="s">
        <v>8454</v>
      </c>
      <c r="L4027" s="822" t="s">
        <v>22120</v>
      </c>
    </row>
    <row r="4028" spans="1:12" x14ac:dyDescent="0.25">
      <c r="A4028" s="822" t="s">
        <v>14576</v>
      </c>
      <c r="B4028" s="824" t="s">
        <v>14575</v>
      </c>
      <c r="C4028" s="820" t="b">
        <v>1</v>
      </c>
      <c r="D4028" s="820" t="b">
        <v>1</v>
      </c>
      <c r="E4028" s="820" t="b">
        <v>0</v>
      </c>
      <c r="F4028" s="820" t="b">
        <v>0</v>
      </c>
      <c r="G4028" s="820" t="b">
        <v>0</v>
      </c>
      <c r="H4028" s="820" t="b">
        <v>0</v>
      </c>
      <c r="I4028" s="820">
        <v>1</v>
      </c>
      <c r="J4028" s="820">
        <v>3</v>
      </c>
      <c r="K4028" s="820" t="s">
        <v>8454</v>
      </c>
      <c r="L4028" s="822" t="s">
        <v>21013</v>
      </c>
    </row>
    <row r="4029" spans="1:12" x14ac:dyDescent="0.25">
      <c r="A4029" s="822" t="s">
        <v>14577</v>
      </c>
      <c r="B4029" s="824" t="s">
        <v>22121</v>
      </c>
      <c r="C4029" s="820" t="b">
        <v>1</v>
      </c>
      <c r="D4029" s="820" t="b">
        <v>1</v>
      </c>
      <c r="E4029" s="820" t="b">
        <v>0</v>
      </c>
      <c r="F4029" s="820" t="b">
        <v>0</v>
      </c>
      <c r="G4029" s="820" t="b">
        <v>0</v>
      </c>
      <c r="H4029" s="820" t="b">
        <v>0</v>
      </c>
      <c r="I4029" s="820">
        <v>1</v>
      </c>
      <c r="J4029" s="820">
        <v>12</v>
      </c>
      <c r="K4029" s="820" t="s">
        <v>8454</v>
      </c>
      <c r="L4029" s="822" t="s">
        <v>22122</v>
      </c>
    </row>
    <row r="4030" spans="1:12" x14ac:dyDescent="0.25">
      <c r="A4030" s="822" t="s">
        <v>14578</v>
      </c>
      <c r="B4030" s="824" t="s">
        <v>22123</v>
      </c>
      <c r="C4030" s="820" t="b">
        <v>1</v>
      </c>
      <c r="D4030" s="820" t="b">
        <v>1</v>
      </c>
      <c r="E4030" s="820" t="b">
        <v>0</v>
      </c>
      <c r="F4030" s="820" t="b">
        <v>0</v>
      </c>
      <c r="G4030" s="820" t="b">
        <v>0</v>
      </c>
      <c r="H4030" s="820" t="b">
        <v>0</v>
      </c>
      <c r="I4030" s="820">
        <v>1</v>
      </c>
      <c r="J4030" s="820">
        <v>3</v>
      </c>
      <c r="K4030" s="820" t="s">
        <v>8454</v>
      </c>
      <c r="L4030" s="822" t="s">
        <v>22124</v>
      </c>
    </row>
    <row r="4031" spans="1:12" x14ac:dyDescent="0.25">
      <c r="A4031" s="822" t="s">
        <v>14579</v>
      </c>
      <c r="B4031" s="824" t="s">
        <v>22125</v>
      </c>
      <c r="C4031" s="820" t="b">
        <v>1</v>
      </c>
      <c r="D4031" s="820" t="b">
        <v>1</v>
      </c>
      <c r="E4031" s="820" t="b">
        <v>0</v>
      </c>
      <c r="F4031" s="820" t="b">
        <v>0</v>
      </c>
      <c r="G4031" s="820" t="b">
        <v>0</v>
      </c>
      <c r="H4031" s="820" t="b">
        <v>0</v>
      </c>
      <c r="I4031" s="820">
        <v>1</v>
      </c>
      <c r="J4031" s="820">
        <v>7</v>
      </c>
      <c r="K4031" s="820" t="s">
        <v>8454</v>
      </c>
      <c r="L4031" s="822" t="s">
        <v>22126</v>
      </c>
    </row>
    <row r="4032" spans="1:12" x14ac:dyDescent="0.25">
      <c r="A4032" s="822" t="s">
        <v>14580</v>
      </c>
      <c r="B4032" s="824" t="s">
        <v>22127</v>
      </c>
      <c r="C4032" s="820" t="b">
        <v>1</v>
      </c>
      <c r="D4032" s="820" t="b">
        <v>1</v>
      </c>
      <c r="E4032" s="820" t="b">
        <v>0</v>
      </c>
      <c r="F4032" s="820" t="b">
        <v>0</v>
      </c>
      <c r="G4032" s="820" t="b">
        <v>0</v>
      </c>
      <c r="H4032" s="820" t="b">
        <v>0</v>
      </c>
      <c r="I4032" s="820">
        <v>1</v>
      </c>
      <c r="J4032" s="820">
        <v>4</v>
      </c>
      <c r="K4032" s="820" t="s">
        <v>8454</v>
      </c>
      <c r="L4032" s="822" t="s">
        <v>22128</v>
      </c>
    </row>
    <row r="4033" spans="1:12" x14ac:dyDescent="0.25">
      <c r="A4033" s="822" t="s">
        <v>14581</v>
      </c>
      <c r="B4033" s="824" t="s">
        <v>22129</v>
      </c>
      <c r="C4033" s="820" t="b">
        <v>1</v>
      </c>
      <c r="D4033" s="820" t="b">
        <v>1</v>
      </c>
      <c r="E4033" s="820" t="b">
        <v>0</v>
      </c>
      <c r="F4033" s="820" t="b">
        <v>0</v>
      </c>
      <c r="G4033" s="820" t="b">
        <v>0</v>
      </c>
      <c r="H4033" s="820" t="b">
        <v>0</v>
      </c>
      <c r="I4033" s="820">
        <v>1</v>
      </c>
      <c r="J4033" s="820">
        <v>1</v>
      </c>
      <c r="K4033" s="820" t="s">
        <v>8454</v>
      </c>
      <c r="L4033" s="822" t="s">
        <v>22130</v>
      </c>
    </row>
    <row r="4034" spans="1:12" x14ac:dyDescent="0.25">
      <c r="A4034" s="822" t="s">
        <v>14582</v>
      </c>
      <c r="B4034" s="824" t="s">
        <v>22131</v>
      </c>
      <c r="C4034" s="820" t="b">
        <v>1</v>
      </c>
      <c r="D4034" s="820" t="b">
        <v>1</v>
      </c>
      <c r="E4034" s="820" t="b">
        <v>0</v>
      </c>
      <c r="F4034" s="820" t="b">
        <v>0</v>
      </c>
      <c r="G4034" s="820" t="b">
        <v>0</v>
      </c>
      <c r="H4034" s="820" t="b">
        <v>0</v>
      </c>
      <c r="I4034" s="820">
        <v>1</v>
      </c>
      <c r="J4034" s="820">
        <v>1</v>
      </c>
      <c r="K4034" s="820" t="s">
        <v>8454</v>
      </c>
      <c r="L4034" s="822" t="s">
        <v>22132</v>
      </c>
    </row>
    <row r="4035" spans="1:12" x14ac:dyDescent="0.25">
      <c r="A4035" s="822" t="s">
        <v>14583</v>
      </c>
      <c r="B4035" s="824" t="s">
        <v>22133</v>
      </c>
      <c r="C4035" s="820" t="b">
        <v>1</v>
      </c>
      <c r="D4035" s="820" t="b">
        <v>1</v>
      </c>
      <c r="E4035" s="820" t="b">
        <v>0</v>
      </c>
      <c r="F4035" s="820" t="b">
        <v>0</v>
      </c>
      <c r="G4035" s="820" t="b">
        <v>0</v>
      </c>
      <c r="H4035" s="820" t="b">
        <v>0</v>
      </c>
      <c r="I4035" s="820">
        <v>1</v>
      </c>
      <c r="J4035" s="820">
        <v>18</v>
      </c>
      <c r="K4035" s="820" t="s">
        <v>8454</v>
      </c>
      <c r="L4035" s="822" t="s">
        <v>22134</v>
      </c>
    </row>
    <row r="4036" spans="1:12" x14ac:dyDescent="0.25">
      <c r="A4036" s="822" t="s">
        <v>14584</v>
      </c>
      <c r="B4036" s="824" t="s">
        <v>22135</v>
      </c>
      <c r="C4036" s="820" t="b">
        <v>1</v>
      </c>
      <c r="D4036" s="820" t="b">
        <v>1</v>
      </c>
      <c r="E4036" s="820" t="b">
        <v>0</v>
      </c>
      <c r="F4036" s="820" t="b">
        <v>0</v>
      </c>
      <c r="G4036" s="820" t="b">
        <v>0</v>
      </c>
      <c r="H4036" s="820" t="b">
        <v>0</v>
      </c>
      <c r="I4036" s="820">
        <v>1</v>
      </c>
      <c r="J4036" s="820">
        <v>3</v>
      </c>
      <c r="K4036" s="820" t="s">
        <v>8454</v>
      </c>
      <c r="L4036" s="822" t="s">
        <v>22136</v>
      </c>
    </row>
    <row r="4037" spans="1:12" x14ac:dyDescent="0.25">
      <c r="A4037" s="822" t="s">
        <v>14585</v>
      </c>
      <c r="B4037" s="824" t="s">
        <v>22137</v>
      </c>
      <c r="C4037" s="820" t="b">
        <v>1</v>
      </c>
      <c r="D4037" s="820" t="b">
        <v>1</v>
      </c>
      <c r="E4037" s="820" t="b">
        <v>0</v>
      </c>
      <c r="F4037" s="820" t="b">
        <v>0</v>
      </c>
      <c r="G4037" s="820" t="b">
        <v>0</v>
      </c>
      <c r="H4037" s="820" t="b">
        <v>0</v>
      </c>
      <c r="I4037" s="820">
        <v>1</v>
      </c>
      <c r="J4037" s="820">
        <v>3</v>
      </c>
      <c r="K4037" s="820" t="s">
        <v>8454</v>
      </c>
      <c r="L4037" s="822" t="s">
        <v>22138</v>
      </c>
    </row>
    <row r="4038" spans="1:12" x14ac:dyDescent="0.25">
      <c r="A4038" s="822" t="s">
        <v>14586</v>
      </c>
      <c r="B4038" s="824" t="s">
        <v>22139</v>
      </c>
      <c r="C4038" s="820" t="b">
        <v>1</v>
      </c>
      <c r="D4038" s="820" t="b">
        <v>1</v>
      </c>
      <c r="E4038" s="820" t="b">
        <v>0</v>
      </c>
      <c r="F4038" s="820" t="b">
        <v>0</v>
      </c>
      <c r="G4038" s="820" t="b">
        <v>0</v>
      </c>
      <c r="H4038" s="820" t="b">
        <v>0</v>
      </c>
      <c r="I4038" s="820">
        <v>1</v>
      </c>
      <c r="J4038" s="820">
        <v>6</v>
      </c>
      <c r="K4038" s="820" t="s">
        <v>8454</v>
      </c>
      <c r="L4038" s="822" t="s">
        <v>22140</v>
      </c>
    </row>
    <row r="4039" spans="1:12" x14ac:dyDescent="0.25">
      <c r="A4039" s="822" t="s">
        <v>14588</v>
      </c>
      <c r="B4039" s="824" t="s">
        <v>14587</v>
      </c>
      <c r="C4039" s="820" t="b">
        <v>1</v>
      </c>
      <c r="D4039" s="820" t="b">
        <v>1</v>
      </c>
      <c r="E4039" s="820" t="b">
        <v>0</v>
      </c>
      <c r="F4039" s="820" t="b">
        <v>0</v>
      </c>
      <c r="G4039" s="820" t="b">
        <v>0</v>
      </c>
      <c r="H4039" s="820" t="b">
        <v>0</v>
      </c>
      <c r="I4039" s="820">
        <v>1</v>
      </c>
      <c r="J4039" s="820">
        <v>6</v>
      </c>
      <c r="K4039" s="820" t="s">
        <v>8454</v>
      </c>
      <c r="L4039" s="822" t="s">
        <v>21014</v>
      </c>
    </row>
    <row r="4040" spans="1:12" x14ac:dyDescent="0.25">
      <c r="A4040" s="822" t="s">
        <v>14589</v>
      </c>
      <c r="B4040" s="824" t="s">
        <v>22141</v>
      </c>
      <c r="C4040" s="820" t="b">
        <v>1</v>
      </c>
      <c r="D4040" s="820" t="b">
        <v>1</v>
      </c>
      <c r="E4040" s="820" t="b">
        <v>0</v>
      </c>
      <c r="F4040" s="820" t="b">
        <v>0</v>
      </c>
      <c r="G4040" s="820" t="b">
        <v>0</v>
      </c>
      <c r="H4040" s="820" t="b">
        <v>0</v>
      </c>
      <c r="I4040" s="820">
        <v>1</v>
      </c>
      <c r="J4040" s="820">
        <v>30</v>
      </c>
      <c r="K4040" s="820" t="s">
        <v>8454</v>
      </c>
      <c r="L4040" s="822" t="s">
        <v>22142</v>
      </c>
    </row>
    <row r="4041" spans="1:12" x14ac:dyDescent="0.25">
      <c r="A4041" s="822" t="s">
        <v>14590</v>
      </c>
      <c r="B4041" s="824" t="s">
        <v>22143</v>
      </c>
      <c r="C4041" s="820" t="b">
        <v>1</v>
      </c>
      <c r="D4041" s="820" t="b">
        <v>1</v>
      </c>
      <c r="E4041" s="820" t="b">
        <v>0</v>
      </c>
      <c r="F4041" s="820" t="b">
        <v>0</v>
      </c>
      <c r="G4041" s="820" t="b">
        <v>0</v>
      </c>
      <c r="H4041" s="820" t="b">
        <v>0</v>
      </c>
      <c r="I4041" s="820">
        <v>1</v>
      </c>
      <c r="J4041" s="820">
        <v>3</v>
      </c>
      <c r="K4041" s="820" t="s">
        <v>8454</v>
      </c>
      <c r="L4041" s="822" t="s">
        <v>22144</v>
      </c>
    </row>
    <row r="4042" spans="1:12" x14ac:dyDescent="0.25">
      <c r="A4042" s="822" t="s">
        <v>14591</v>
      </c>
      <c r="B4042" s="824" t="s">
        <v>22145</v>
      </c>
      <c r="C4042" s="820" t="b">
        <v>1</v>
      </c>
      <c r="D4042" s="820" t="b">
        <v>1</v>
      </c>
      <c r="E4042" s="820" t="b">
        <v>0</v>
      </c>
      <c r="F4042" s="820" t="b">
        <v>0</v>
      </c>
      <c r="G4042" s="820" t="b">
        <v>0</v>
      </c>
      <c r="H4042" s="820" t="b">
        <v>0</v>
      </c>
      <c r="I4042" s="820">
        <v>1</v>
      </c>
      <c r="J4042" s="820">
        <v>5</v>
      </c>
      <c r="K4042" s="820" t="s">
        <v>8454</v>
      </c>
      <c r="L4042" s="822" t="s">
        <v>22146</v>
      </c>
    </row>
    <row r="4043" spans="1:12" x14ac:dyDescent="0.25">
      <c r="A4043" s="822" t="s">
        <v>14592</v>
      </c>
      <c r="B4043" s="824" t="s">
        <v>22147</v>
      </c>
      <c r="C4043" s="820" t="b">
        <v>1</v>
      </c>
      <c r="D4043" s="820" t="b">
        <v>1</v>
      </c>
      <c r="E4043" s="820" t="b">
        <v>0</v>
      </c>
      <c r="F4043" s="820" t="b">
        <v>0</v>
      </c>
      <c r="G4043" s="820" t="b">
        <v>0</v>
      </c>
      <c r="H4043" s="820" t="b">
        <v>0</v>
      </c>
      <c r="I4043" s="820">
        <v>1</v>
      </c>
      <c r="J4043" s="820">
        <v>4</v>
      </c>
      <c r="K4043" s="820" t="s">
        <v>8454</v>
      </c>
      <c r="L4043" s="822" t="s">
        <v>22148</v>
      </c>
    </row>
    <row r="4044" spans="1:12" x14ac:dyDescent="0.25">
      <c r="A4044" s="822" t="s">
        <v>14593</v>
      </c>
      <c r="B4044" s="824" t="s">
        <v>22149</v>
      </c>
      <c r="C4044" s="820" t="b">
        <v>1</v>
      </c>
      <c r="D4044" s="820" t="b">
        <v>1</v>
      </c>
      <c r="E4044" s="820" t="b">
        <v>0</v>
      </c>
      <c r="F4044" s="820" t="b">
        <v>0</v>
      </c>
      <c r="G4044" s="820" t="b">
        <v>0</v>
      </c>
      <c r="H4044" s="820" t="b">
        <v>0</v>
      </c>
      <c r="I4044" s="820">
        <v>1</v>
      </c>
      <c r="J4044" s="820">
        <v>1</v>
      </c>
      <c r="K4044" s="820" t="s">
        <v>8454</v>
      </c>
      <c r="L4044" s="822" t="s">
        <v>22150</v>
      </c>
    </row>
    <row r="4045" spans="1:12" x14ac:dyDescent="0.25">
      <c r="A4045" s="822" t="s">
        <v>14594</v>
      </c>
      <c r="B4045" s="824" t="s">
        <v>22151</v>
      </c>
      <c r="C4045" s="820" t="b">
        <v>1</v>
      </c>
      <c r="D4045" s="820" t="b">
        <v>1</v>
      </c>
      <c r="E4045" s="820" t="b">
        <v>0</v>
      </c>
      <c r="F4045" s="820" t="b">
        <v>0</v>
      </c>
      <c r="G4045" s="820" t="b">
        <v>0</v>
      </c>
      <c r="H4045" s="820" t="b">
        <v>0</v>
      </c>
      <c r="I4045" s="820">
        <v>1</v>
      </c>
      <c r="J4045" s="820">
        <v>1</v>
      </c>
      <c r="K4045" s="820" t="s">
        <v>8454</v>
      </c>
      <c r="L4045" s="822" t="s">
        <v>22152</v>
      </c>
    </row>
    <row r="4046" spans="1:12" x14ac:dyDescent="0.25">
      <c r="A4046" s="822" t="s">
        <v>14595</v>
      </c>
      <c r="B4046" s="824" t="s">
        <v>14601</v>
      </c>
      <c r="C4046" s="820" t="b">
        <v>1</v>
      </c>
      <c r="D4046" s="820" t="b">
        <v>1</v>
      </c>
      <c r="E4046" s="820" t="b">
        <v>0</v>
      </c>
      <c r="F4046" s="820" t="b">
        <v>0</v>
      </c>
      <c r="G4046" s="820" t="b">
        <v>0</v>
      </c>
      <c r="H4046" s="820" t="b">
        <v>0</v>
      </c>
      <c r="I4046" s="820">
        <v>1</v>
      </c>
      <c r="J4046" s="820">
        <v>5</v>
      </c>
      <c r="K4046" s="820" t="s">
        <v>8454</v>
      </c>
      <c r="L4046" s="822" t="s">
        <v>21016</v>
      </c>
    </row>
    <row r="4047" spans="1:12" x14ac:dyDescent="0.25">
      <c r="A4047" s="822" t="s">
        <v>14596</v>
      </c>
      <c r="B4047" s="824" t="s">
        <v>22153</v>
      </c>
      <c r="C4047" s="820" t="b">
        <v>1</v>
      </c>
      <c r="D4047" s="820" t="b">
        <v>1</v>
      </c>
      <c r="E4047" s="820" t="b">
        <v>0</v>
      </c>
      <c r="F4047" s="820" t="b">
        <v>0</v>
      </c>
      <c r="G4047" s="820" t="b">
        <v>0</v>
      </c>
      <c r="H4047" s="820" t="b">
        <v>0</v>
      </c>
      <c r="I4047" s="820">
        <v>1</v>
      </c>
      <c r="J4047" s="820">
        <v>1</v>
      </c>
      <c r="K4047" s="820" t="s">
        <v>8454</v>
      </c>
      <c r="L4047" s="822" t="s">
        <v>22154</v>
      </c>
    </row>
    <row r="4048" spans="1:12" x14ac:dyDescent="0.25">
      <c r="A4048" s="822" t="s">
        <v>14597</v>
      </c>
      <c r="B4048" s="824" t="s">
        <v>22155</v>
      </c>
      <c r="C4048" s="820" t="b">
        <v>1</v>
      </c>
      <c r="D4048" s="820" t="b">
        <v>1</v>
      </c>
      <c r="E4048" s="820" t="b">
        <v>0</v>
      </c>
      <c r="F4048" s="820" t="b">
        <v>0</v>
      </c>
      <c r="G4048" s="820" t="b">
        <v>0</v>
      </c>
      <c r="H4048" s="820" t="b">
        <v>0</v>
      </c>
      <c r="I4048" s="820">
        <v>1</v>
      </c>
      <c r="J4048" s="820">
        <v>1</v>
      </c>
      <c r="K4048" s="820" t="s">
        <v>8454</v>
      </c>
      <c r="L4048" s="822" t="s">
        <v>22156</v>
      </c>
    </row>
    <row r="4049" spans="1:12" x14ac:dyDescent="0.25">
      <c r="A4049" s="822" t="s">
        <v>14598</v>
      </c>
      <c r="B4049" s="824" t="s">
        <v>22157</v>
      </c>
      <c r="C4049" s="820" t="b">
        <v>1</v>
      </c>
      <c r="D4049" s="820" t="b">
        <v>1</v>
      </c>
      <c r="E4049" s="820" t="b">
        <v>0</v>
      </c>
      <c r="F4049" s="820" t="b">
        <v>0</v>
      </c>
      <c r="G4049" s="820" t="b">
        <v>0</v>
      </c>
      <c r="H4049" s="820" t="b">
        <v>0</v>
      </c>
      <c r="I4049" s="820">
        <v>1</v>
      </c>
      <c r="J4049" s="820">
        <v>5</v>
      </c>
      <c r="K4049" s="820" t="s">
        <v>8454</v>
      </c>
      <c r="L4049" s="822" t="s">
        <v>22158</v>
      </c>
    </row>
    <row r="4050" spans="1:12" x14ac:dyDescent="0.25">
      <c r="A4050" s="822" t="s">
        <v>14600</v>
      </c>
      <c r="B4050" s="824" t="s">
        <v>14599</v>
      </c>
      <c r="C4050" s="820" t="b">
        <v>1</v>
      </c>
      <c r="D4050" s="820" t="b">
        <v>1</v>
      </c>
      <c r="E4050" s="820" t="b">
        <v>0</v>
      </c>
      <c r="F4050" s="820" t="b">
        <v>0</v>
      </c>
      <c r="G4050" s="820" t="b">
        <v>0</v>
      </c>
      <c r="H4050" s="820" t="b">
        <v>0</v>
      </c>
      <c r="I4050" s="820">
        <v>1</v>
      </c>
      <c r="J4050" s="820">
        <v>5</v>
      </c>
      <c r="K4050" s="820" t="s">
        <v>8454</v>
      </c>
      <c r="L4050" s="822" t="s">
        <v>21015</v>
      </c>
    </row>
    <row r="4051" spans="1:12" x14ac:dyDescent="0.25">
      <c r="A4051" s="822" t="s">
        <v>14602</v>
      </c>
      <c r="B4051" s="824" t="s">
        <v>22159</v>
      </c>
      <c r="C4051" s="820" t="b">
        <v>1</v>
      </c>
      <c r="D4051" s="820" t="b">
        <v>1</v>
      </c>
      <c r="E4051" s="820" t="b">
        <v>0</v>
      </c>
      <c r="F4051" s="820" t="b">
        <v>0</v>
      </c>
      <c r="G4051" s="820" t="b">
        <v>0</v>
      </c>
      <c r="H4051" s="820" t="b">
        <v>0</v>
      </c>
      <c r="I4051" s="820">
        <v>1</v>
      </c>
      <c r="J4051" s="820">
        <v>30</v>
      </c>
      <c r="K4051" s="820" t="s">
        <v>8454</v>
      </c>
      <c r="L4051" s="822" t="s">
        <v>22160</v>
      </c>
    </row>
    <row r="4052" spans="1:12" x14ac:dyDescent="0.25">
      <c r="A4052" s="822" t="s">
        <v>14603</v>
      </c>
      <c r="B4052" s="824" t="s">
        <v>22161</v>
      </c>
      <c r="C4052" s="820" t="b">
        <v>1</v>
      </c>
      <c r="D4052" s="820" t="b">
        <v>1</v>
      </c>
      <c r="E4052" s="820" t="b">
        <v>0</v>
      </c>
      <c r="F4052" s="820" t="b">
        <v>0</v>
      </c>
      <c r="G4052" s="820" t="b">
        <v>0</v>
      </c>
      <c r="H4052" s="820" t="b">
        <v>0</v>
      </c>
      <c r="I4052" s="820">
        <v>1</v>
      </c>
      <c r="J4052" s="820">
        <v>6</v>
      </c>
      <c r="K4052" s="820" t="s">
        <v>8454</v>
      </c>
      <c r="L4052" s="822" t="s">
        <v>22162</v>
      </c>
    </row>
    <row r="4053" spans="1:12" x14ac:dyDescent="0.25">
      <c r="A4053" s="822" t="s">
        <v>14604</v>
      </c>
      <c r="B4053" s="824" t="s">
        <v>22163</v>
      </c>
      <c r="C4053" s="820" t="b">
        <v>1</v>
      </c>
      <c r="D4053" s="820" t="b">
        <v>1</v>
      </c>
      <c r="E4053" s="820" t="b">
        <v>0</v>
      </c>
      <c r="F4053" s="820" t="b">
        <v>0</v>
      </c>
      <c r="G4053" s="820" t="b">
        <v>0</v>
      </c>
      <c r="H4053" s="820" t="b">
        <v>0</v>
      </c>
      <c r="I4053" s="820">
        <v>1</v>
      </c>
      <c r="J4053" s="820">
        <v>4</v>
      </c>
      <c r="K4053" s="820" t="s">
        <v>8454</v>
      </c>
      <c r="L4053" s="822" t="s">
        <v>22164</v>
      </c>
    </row>
    <row r="4054" spans="1:12" x14ac:dyDescent="0.25">
      <c r="A4054" s="822" t="s">
        <v>14605</v>
      </c>
      <c r="B4054" s="824" t="s">
        <v>22165</v>
      </c>
      <c r="C4054" s="820" t="b">
        <v>1</v>
      </c>
      <c r="D4054" s="820" t="b">
        <v>1</v>
      </c>
      <c r="E4054" s="820" t="b">
        <v>0</v>
      </c>
      <c r="F4054" s="820" t="b">
        <v>0</v>
      </c>
      <c r="G4054" s="820" t="b">
        <v>0</v>
      </c>
      <c r="H4054" s="820" t="b">
        <v>0</v>
      </c>
      <c r="I4054" s="820">
        <v>1</v>
      </c>
      <c r="J4054" s="820">
        <v>1</v>
      </c>
      <c r="K4054" s="820" t="s">
        <v>8454</v>
      </c>
      <c r="L4054" s="822" t="s">
        <v>22166</v>
      </c>
    </row>
    <row r="4055" spans="1:12" x14ac:dyDescent="0.25">
      <c r="A4055" s="822" t="s">
        <v>14606</v>
      </c>
      <c r="B4055" s="824" t="s">
        <v>22167</v>
      </c>
      <c r="C4055" s="820" t="b">
        <v>1</v>
      </c>
      <c r="D4055" s="820" t="b">
        <v>1</v>
      </c>
      <c r="E4055" s="820" t="b">
        <v>0</v>
      </c>
      <c r="F4055" s="820" t="b">
        <v>0</v>
      </c>
      <c r="G4055" s="820" t="b">
        <v>0</v>
      </c>
      <c r="H4055" s="820" t="b">
        <v>0</v>
      </c>
      <c r="I4055" s="820">
        <v>1</v>
      </c>
      <c r="J4055" s="820">
        <v>1</v>
      </c>
      <c r="K4055" s="820" t="s">
        <v>8454</v>
      </c>
      <c r="L4055" s="822" t="s">
        <v>22168</v>
      </c>
    </row>
    <row r="4056" spans="1:12" x14ac:dyDescent="0.25">
      <c r="A4056" s="822" t="s">
        <v>14607</v>
      </c>
      <c r="B4056" s="824" t="s">
        <v>22169</v>
      </c>
      <c r="C4056" s="820" t="b">
        <v>1</v>
      </c>
      <c r="D4056" s="820" t="b">
        <v>1</v>
      </c>
      <c r="E4056" s="820" t="b">
        <v>0</v>
      </c>
      <c r="F4056" s="820" t="b">
        <v>0</v>
      </c>
      <c r="G4056" s="820" t="b">
        <v>0</v>
      </c>
      <c r="H4056" s="820" t="b">
        <v>0</v>
      </c>
      <c r="I4056" s="820">
        <v>1</v>
      </c>
      <c r="J4056" s="820">
        <v>9</v>
      </c>
      <c r="K4056" s="820" t="s">
        <v>8454</v>
      </c>
      <c r="L4056" s="822" t="s">
        <v>22170</v>
      </c>
    </row>
    <row r="4057" spans="1:12" x14ac:dyDescent="0.25">
      <c r="A4057" s="822" t="s">
        <v>14608</v>
      </c>
      <c r="B4057" s="824" t="s">
        <v>22171</v>
      </c>
      <c r="C4057" s="820" t="b">
        <v>1</v>
      </c>
      <c r="D4057" s="820" t="b">
        <v>1</v>
      </c>
      <c r="E4057" s="820" t="b">
        <v>0</v>
      </c>
      <c r="F4057" s="820" t="b">
        <v>0</v>
      </c>
      <c r="G4057" s="820" t="b">
        <v>0</v>
      </c>
      <c r="H4057" s="820" t="b">
        <v>0</v>
      </c>
      <c r="I4057" s="820">
        <v>1</v>
      </c>
      <c r="J4057" s="820">
        <v>3</v>
      </c>
      <c r="K4057" s="820" t="s">
        <v>8454</v>
      </c>
      <c r="L4057" s="822" t="s">
        <v>22172</v>
      </c>
    </row>
    <row r="4058" spans="1:12" x14ac:dyDescent="0.25">
      <c r="A4058" s="822" t="s">
        <v>14609</v>
      </c>
      <c r="B4058" s="824" t="s">
        <v>22173</v>
      </c>
      <c r="C4058" s="820" t="b">
        <v>1</v>
      </c>
      <c r="D4058" s="820" t="b">
        <v>1</v>
      </c>
      <c r="E4058" s="820" t="b">
        <v>0</v>
      </c>
      <c r="F4058" s="820" t="b">
        <v>0</v>
      </c>
      <c r="G4058" s="820" t="b">
        <v>0</v>
      </c>
      <c r="H4058" s="820" t="b">
        <v>0</v>
      </c>
      <c r="I4058" s="820">
        <v>1</v>
      </c>
      <c r="J4058" s="820">
        <v>3</v>
      </c>
      <c r="K4058" s="820" t="s">
        <v>8454</v>
      </c>
      <c r="L4058" s="822" t="s">
        <v>22174</v>
      </c>
    </row>
    <row r="4059" spans="1:12" x14ac:dyDescent="0.25">
      <c r="A4059" s="822" t="s">
        <v>14610</v>
      </c>
      <c r="B4059" s="824" t="s">
        <v>22175</v>
      </c>
      <c r="C4059" s="820" t="b">
        <v>1</v>
      </c>
      <c r="D4059" s="820" t="b">
        <v>1</v>
      </c>
      <c r="E4059" s="820" t="b">
        <v>0</v>
      </c>
      <c r="F4059" s="820" t="b">
        <v>0</v>
      </c>
      <c r="G4059" s="820" t="b">
        <v>0</v>
      </c>
      <c r="H4059" s="820" t="b">
        <v>0</v>
      </c>
      <c r="I4059" s="820">
        <v>1</v>
      </c>
      <c r="J4059" s="820">
        <v>3</v>
      </c>
      <c r="K4059" s="820" t="s">
        <v>8454</v>
      </c>
      <c r="L4059" s="822" t="s">
        <v>22176</v>
      </c>
    </row>
    <row r="4060" spans="1:12" x14ac:dyDescent="0.25">
      <c r="A4060" s="822" t="s">
        <v>14612</v>
      </c>
      <c r="B4060" s="824" t="s">
        <v>14611</v>
      </c>
      <c r="C4060" s="820" t="b">
        <v>1</v>
      </c>
      <c r="D4060" s="820" t="b">
        <v>1</v>
      </c>
      <c r="E4060" s="820" t="b">
        <v>0</v>
      </c>
      <c r="F4060" s="820" t="b">
        <v>0</v>
      </c>
      <c r="G4060" s="820" t="b">
        <v>0</v>
      </c>
      <c r="H4060" s="820" t="b">
        <v>0</v>
      </c>
      <c r="I4060" s="820">
        <v>1</v>
      </c>
      <c r="J4060" s="820">
        <v>3</v>
      </c>
      <c r="K4060" s="820" t="s">
        <v>8454</v>
      </c>
      <c r="L4060" s="822" t="s">
        <v>21017</v>
      </c>
    </row>
    <row r="4061" spans="1:12" x14ac:dyDescent="0.25">
      <c r="A4061" s="822" t="s">
        <v>14613</v>
      </c>
      <c r="B4061" s="824" t="s">
        <v>22177</v>
      </c>
      <c r="C4061" s="820" t="b">
        <v>1</v>
      </c>
      <c r="D4061" s="820" t="b">
        <v>1</v>
      </c>
      <c r="E4061" s="820" t="b">
        <v>0</v>
      </c>
      <c r="F4061" s="820" t="b">
        <v>0</v>
      </c>
      <c r="G4061" s="820" t="b">
        <v>0</v>
      </c>
      <c r="H4061" s="820" t="b">
        <v>0</v>
      </c>
      <c r="I4061" s="820">
        <v>1</v>
      </c>
      <c r="J4061" s="820">
        <v>12</v>
      </c>
      <c r="K4061" s="820" t="s">
        <v>8454</v>
      </c>
      <c r="L4061" s="822" t="s">
        <v>22178</v>
      </c>
    </row>
    <row r="4062" spans="1:12" x14ac:dyDescent="0.25">
      <c r="A4062" s="822" t="s">
        <v>14614</v>
      </c>
      <c r="B4062" s="824" t="s">
        <v>22179</v>
      </c>
      <c r="C4062" s="820" t="b">
        <v>1</v>
      </c>
      <c r="D4062" s="820" t="b">
        <v>1</v>
      </c>
      <c r="E4062" s="820" t="b">
        <v>0</v>
      </c>
      <c r="F4062" s="820" t="b">
        <v>0</v>
      </c>
      <c r="G4062" s="820" t="b">
        <v>0</v>
      </c>
      <c r="H4062" s="820" t="b">
        <v>0</v>
      </c>
      <c r="I4062" s="820">
        <v>1</v>
      </c>
      <c r="J4062" s="820">
        <v>3</v>
      </c>
      <c r="K4062" s="820" t="s">
        <v>8454</v>
      </c>
      <c r="L4062" s="822" t="s">
        <v>22180</v>
      </c>
    </row>
    <row r="4063" spans="1:12" x14ac:dyDescent="0.25">
      <c r="A4063" s="822" t="s">
        <v>14615</v>
      </c>
      <c r="B4063" s="824" t="s">
        <v>22181</v>
      </c>
      <c r="C4063" s="820" t="b">
        <v>1</v>
      </c>
      <c r="D4063" s="820" t="b">
        <v>1</v>
      </c>
      <c r="E4063" s="820" t="b">
        <v>0</v>
      </c>
      <c r="F4063" s="820" t="b">
        <v>0</v>
      </c>
      <c r="G4063" s="820" t="b">
        <v>0</v>
      </c>
      <c r="H4063" s="820" t="b">
        <v>0</v>
      </c>
      <c r="I4063" s="820">
        <v>1</v>
      </c>
      <c r="J4063" s="820">
        <v>7</v>
      </c>
      <c r="K4063" s="820" t="s">
        <v>8454</v>
      </c>
      <c r="L4063" s="822" t="s">
        <v>22182</v>
      </c>
    </row>
    <row r="4064" spans="1:12" x14ac:dyDescent="0.25">
      <c r="A4064" s="822" t="s">
        <v>14616</v>
      </c>
      <c r="B4064" s="824" t="s">
        <v>22183</v>
      </c>
      <c r="C4064" s="820" t="b">
        <v>1</v>
      </c>
      <c r="D4064" s="820" t="b">
        <v>1</v>
      </c>
      <c r="E4064" s="820" t="b">
        <v>0</v>
      </c>
      <c r="F4064" s="820" t="b">
        <v>0</v>
      </c>
      <c r="G4064" s="820" t="b">
        <v>0</v>
      </c>
      <c r="H4064" s="820" t="b">
        <v>0</v>
      </c>
      <c r="I4064" s="820">
        <v>1</v>
      </c>
      <c r="J4064" s="820">
        <v>4</v>
      </c>
      <c r="K4064" s="820" t="s">
        <v>8454</v>
      </c>
      <c r="L4064" s="822" t="s">
        <v>22184</v>
      </c>
    </row>
    <row r="4065" spans="1:12" x14ac:dyDescent="0.25">
      <c r="A4065" s="822" t="s">
        <v>14617</v>
      </c>
      <c r="B4065" s="824" t="s">
        <v>22185</v>
      </c>
      <c r="C4065" s="820" t="b">
        <v>1</v>
      </c>
      <c r="D4065" s="820" t="b">
        <v>1</v>
      </c>
      <c r="E4065" s="820" t="b">
        <v>0</v>
      </c>
      <c r="F4065" s="820" t="b">
        <v>0</v>
      </c>
      <c r="G4065" s="820" t="b">
        <v>0</v>
      </c>
      <c r="H4065" s="820" t="b">
        <v>0</v>
      </c>
      <c r="I4065" s="820">
        <v>1</v>
      </c>
      <c r="J4065" s="820">
        <v>1</v>
      </c>
      <c r="K4065" s="820" t="s">
        <v>8454</v>
      </c>
      <c r="L4065" s="822" t="s">
        <v>22186</v>
      </c>
    </row>
    <row r="4066" spans="1:12" x14ac:dyDescent="0.25">
      <c r="A4066" s="822" t="s">
        <v>14618</v>
      </c>
      <c r="B4066" s="824" t="s">
        <v>22187</v>
      </c>
      <c r="C4066" s="820" t="b">
        <v>1</v>
      </c>
      <c r="D4066" s="820" t="b">
        <v>1</v>
      </c>
      <c r="E4066" s="820" t="b">
        <v>0</v>
      </c>
      <c r="F4066" s="820" t="b">
        <v>0</v>
      </c>
      <c r="G4066" s="820" t="b">
        <v>0</v>
      </c>
      <c r="H4066" s="820" t="b">
        <v>0</v>
      </c>
      <c r="I4066" s="820">
        <v>1</v>
      </c>
      <c r="J4066" s="820">
        <v>1</v>
      </c>
      <c r="K4066" s="820" t="s">
        <v>8454</v>
      </c>
      <c r="L4066" s="822" t="s">
        <v>22188</v>
      </c>
    </row>
    <row r="4067" spans="1:12" x14ac:dyDescent="0.25">
      <c r="A4067" s="822" t="s">
        <v>14619</v>
      </c>
      <c r="B4067" s="824" t="s">
        <v>22189</v>
      </c>
      <c r="C4067" s="820" t="b">
        <v>1</v>
      </c>
      <c r="D4067" s="820" t="b">
        <v>1</v>
      </c>
      <c r="E4067" s="820" t="b">
        <v>0</v>
      </c>
      <c r="F4067" s="820" t="b">
        <v>0</v>
      </c>
      <c r="G4067" s="820" t="b">
        <v>0</v>
      </c>
      <c r="H4067" s="820" t="b">
        <v>0</v>
      </c>
      <c r="I4067" s="820">
        <v>1</v>
      </c>
      <c r="J4067" s="820">
        <v>32</v>
      </c>
      <c r="K4067" s="820" t="s">
        <v>8454</v>
      </c>
      <c r="L4067" s="822" t="s">
        <v>22190</v>
      </c>
    </row>
    <row r="4068" spans="1:12" x14ac:dyDescent="0.25">
      <c r="A4068" s="822" t="s">
        <v>14620</v>
      </c>
      <c r="B4068" s="824" t="s">
        <v>22191</v>
      </c>
      <c r="C4068" s="820" t="b">
        <v>1</v>
      </c>
      <c r="D4068" s="820" t="b">
        <v>1</v>
      </c>
      <c r="E4068" s="820" t="b">
        <v>0</v>
      </c>
      <c r="F4068" s="820" t="b">
        <v>0</v>
      </c>
      <c r="G4068" s="820" t="b">
        <v>0</v>
      </c>
      <c r="H4068" s="820" t="b">
        <v>0</v>
      </c>
      <c r="I4068" s="820">
        <v>1</v>
      </c>
      <c r="J4068" s="820">
        <v>8</v>
      </c>
      <c r="K4068" s="820" t="s">
        <v>8454</v>
      </c>
      <c r="L4068" s="822" t="s">
        <v>22192</v>
      </c>
    </row>
    <row r="4069" spans="1:12" x14ac:dyDescent="0.25">
      <c r="A4069" s="822" t="s">
        <v>14621</v>
      </c>
      <c r="B4069" s="824" t="s">
        <v>22193</v>
      </c>
      <c r="C4069" s="820" t="b">
        <v>1</v>
      </c>
      <c r="D4069" s="820" t="b">
        <v>1</v>
      </c>
      <c r="E4069" s="820" t="b">
        <v>0</v>
      </c>
      <c r="F4069" s="820" t="b">
        <v>0</v>
      </c>
      <c r="G4069" s="820" t="b">
        <v>0</v>
      </c>
      <c r="H4069" s="820" t="b">
        <v>0</v>
      </c>
      <c r="I4069" s="820">
        <v>1</v>
      </c>
      <c r="J4069" s="820">
        <v>8</v>
      </c>
      <c r="K4069" s="820" t="s">
        <v>8454</v>
      </c>
      <c r="L4069" s="822" t="s">
        <v>22194</v>
      </c>
    </row>
    <row r="4070" spans="1:12" x14ac:dyDescent="0.25">
      <c r="A4070" s="822" t="s">
        <v>14622</v>
      </c>
      <c r="B4070" s="824" t="s">
        <v>22195</v>
      </c>
      <c r="C4070" s="820" t="b">
        <v>1</v>
      </c>
      <c r="D4070" s="820" t="b">
        <v>1</v>
      </c>
      <c r="E4070" s="820" t="b">
        <v>0</v>
      </c>
      <c r="F4070" s="820" t="b">
        <v>0</v>
      </c>
      <c r="G4070" s="820" t="b">
        <v>0</v>
      </c>
      <c r="H4070" s="820" t="b">
        <v>0</v>
      </c>
      <c r="I4070" s="820">
        <v>1</v>
      </c>
      <c r="J4070" s="820">
        <v>4</v>
      </c>
      <c r="K4070" s="820" t="s">
        <v>8454</v>
      </c>
      <c r="L4070" s="822" t="s">
        <v>22196</v>
      </c>
    </row>
    <row r="4071" spans="1:12" x14ac:dyDescent="0.25">
      <c r="A4071" s="822" t="s">
        <v>14624</v>
      </c>
      <c r="B4071" s="824" t="s">
        <v>14623</v>
      </c>
      <c r="C4071" s="820" t="b">
        <v>1</v>
      </c>
      <c r="D4071" s="820" t="b">
        <v>1</v>
      </c>
      <c r="E4071" s="820" t="b">
        <v>0</v>
      </c>
      <c r="F4071" s="820" t="b">
        <v>0</v>
      </c>
      <c r="G4071" s="820" t="b">
        <v>0</v>
      </c>
      <c r="H4071" s="820" t="b">
        <v>0</v>
      </c>
      <c r="I4071" s="820">
        <v>1</v>
      </c>
      <c r="J4071" s="820">
        <v>4</v>
      </c>
      <c r="K4071" s="820" t="s">
        <v>8454</v>
      </c>
      <c r="L4071" s="822" t="s">
        <v>21018</v>
      </c>
    </row>
    <row r="4072" spans="1:12" x14ac:dyDescent="0.25">
      <c r="A4072" s="822" t="s">
        <v>14625</v>
      </c>
      <c r="B4072" s="824" t="s">
        <v>22197</v>
      </c>
      <c r="C4072" s="820" t="b">
        <v>1</v>
      </c>
      <c r="D4072" s="820" t="b">
        <v>1</v>
      </c>
      <c r="E4072" s="820" t="b">
        <v>0</v>
      </c>
      <c r="F4072" s="820" t="b">
        <v>0</v>
      </c>
      <c r="G4072" s="820" t="b">
        <v>0</v>
      </c>
      <c r="H4072" s="820" t="b">
        <v>0</v>
      </c>
      <c r="I4072" s="820">
        <v>1</v>
      </c>
      <c r="J4072" s="820">
        <v>20</v>
      </c>
      <c r="K4072" s="820" t="s">
        <v>8454</v>
      </c>
      <c r="L4072" s="822" t="s">
        <v>22198</v>
      </c>
    </row>
    <row r="4073" spans="1:12" x14ac:dyDescent="0.25">
      <c r="A4073" s="822" t="s">
        <v>14626</v>
      </c>
      <c r="B4073" s="824" t="s">
        <v>22199</v>
      </c>
      <c r="C4073" s="820" t="b">
        <v>1</v>
      </c>
      <c r="D4073" s="820" t="b">
        <v>1</v>
      </c>
      <c r="E4073" s="820" t="b">
        <v>0</v>
      </c>
      <c r="F4073" s="820" t="b">
        <v>0</v>
      </c>
      <c r="G4073" s="820" t="b">
        <v>0</v>
      </c>
      <c r="H4073" s="820" t="b">
        <v>0</v>
      </c>
      <c r="I4073" s="820">
        <v>1</v>
      </c>
      <c r="J4073" s="820">
        <v>16</v>
      </c>
      <c r="K4073" s="820" t="s">
        <v>8454</v>
      </c>
      <c r="L4073" s="822" t="s">
        <v>22200</v>
      </c>
    </row>
    <row r="4074" spans="1:12" x14ac:dyDescent="0.25">
      <c r="A4074" s="822" t="s">
        <v>14627</v>
      </c>
      <c r="B4074" s="824" t="s">
        <v>22201</v>
      </c>
      <c r="C4074" s="820" t="b">
        <v>1</v>
      </c>
      <c r="D4074" s="820" t="b">
        <v>1</v>
      </c>
      <c r="E4074" s="820" t="b">
        <v>0</v>
      </c>
      <c r="F4074" s="820" t="b">
        <v>0</v>
      </c>
      <c r="G4074" s="820" t="b">
        <v>0</v>
      </c>
      <c r="H4074" s="820" t="b">
        <v>0</v>
      </c>
      <c r="I4074" s="820">
        <v>1</v>
      </c>
      <c r="J4074" s="820">
        <v>5</v>
      </c>
      <c r="K4074" s="820" t="s">
        <v>8454</v>
      </c>
      <c r="L4074" s="822" t="s">
        <v>22202</v>
      </c>
    </row>
    <row r="4075" spans="1:12" x14ac:dyDescent="0.25">
      <c r="A4075" s="822" t="s">
        <v>14628</v>
      </c>
      <c r="B4075" s="824" t="s">
        <v>22203</v>
      </c>
      <c r="C4075" s="820" t="b">
        <v>1</v>
      </c>
      <c r="D4075" s="820" t="b">
        <v>1</v>
      </c>
      <c r="E4075" s="820" t="b">
        <v>0</v>
      </c>
      <c r="F4075" s="820" t="b">
        <v>0</v>
      </c>
      <c r="G4075" s="820" t="b">
        <v>0</v>
      </c>
      <c r="H4075" s="820" t="b">
        <v>0</v>
      </c>
      <c r="I4075" s="820">
        <v>1</v>
      </c>
      <c r="J4075" s="820">
        <v>4</v>
      </c>
      <c r="K4075" s="820" t="s">
        <v>8454</v>
      </c>
      <c r="L4075" s="822" t="s">
        <v>22204</v>
      </c>
    </row>
    <row r="4076" spans="1:12" x14ac:dyDescent="0.25">
      <c r="A4076" s="822" t="s">
        <v>14629</v>
      </c>
      <c r="B4076" s="824" t="s">
        <v>22205</v>
      </c>
      <c r="C4076" s="820" t="b">
        <v>1</v>
      </c>
      <c r="D4076" s="820" t="b">
        <v>1</v>
      </c>
      <c r="E4076" s="820" t="b">
        <v>0</v>
      </c>
      <c r="F4076" s="820" t="b">
        <v>0</v>
      </c>
      <c r="G4076" s="820" t="b">
        <v>0</v>
      </c>
      <c r="H4076" s="820" t="b">
        <v>0</v>
      </c>
      <c r="I4076" s="820">
        <v>1</v>
      </c>
      <c r="J4076" s="820">
        <v>1</v>
      </c>
      <c r="K4076" s="820" t="s">
        <v>8454</v>
      </c>
      <c r="L4076" s="822" t="s">
        <v>22206</v>
      </c>
    </row>
    <row r="4077" spans="1:12" x14ac:dyDescent="0.25">
      <c r="A4077" s="822" t="s">
        <v>14630</v>
      </c>
      <c r="B4077" s="824" t="s">
        <v>22207</v>
      </c>
      <c r="C4077" s="820" t="b">
        <v>1</v>
      </c>
      <c r="D4077" s="820" t="b">
        <v>1</v>
      </c>
      <c r="E4077" s="820" t="b">
        <v>0</v>
      </c>
      <c r="F4077" s="820" t="b">
        <v>0</v>
      </c>
      <c r="G4077" s="820" t="b">
        <v>0</v>
      </c>
      <c r="H4077" s="820" t="b">
        <v>0</v>
      </c>
      <c r="I4077" s="820">
        <v>1</v>
      </c>
      <c r="J4077" s="820">
        <v>1</v>
      </c>
      <c r="K4077" s="820" t="s">
        <v>8454</v>
      </c>
      <c r="L4077" s="822" t="s">
        <v>22208</v>
      </c>
    </row>
    <row r="4078" spans="1:12" x14ac:dyDescent="0.25">
      <c r="A4078" s="822" t="s">
        <v>14631</v>
      </c>
      <c r="B4078" s="824" t="s">
        <v>22209</v>
      </c>
      <c r="C4078" s="820" t="b">
        <v>1</v>
      </c>
      <c r="D4078" s="820" t="b">
        <v>1</v>
      </c>
      <c r="E4078" s="820" t="b">
        <v>0</v>
      </c>
      <c r="F4078" s="820" t="b">
        <v>0</v>
      </c>
      <c r="G4078" s="820" t="b">
        <v>0</v>
      </c>
      <c r="H4078" s="820" t="b">
        <v>0</v>
      </c>
      <c r="I4078" s="820">
        <v>1</v>
      </c>
      <c r="J4078" s="820">
        <v>476</v>
      </c>
      <c r="K4078" s="820" t="s">
        <v>8454</v>
      </c>
      <c r="L4078" s="822" t="s">
        <v>22210</v>
      </c>
    </row>
    <row r="4079" spans="1:12" x14ac:dyDescent="0.25">
      <c r="A4079" s="822" t="s">
        <v>14632</v>
      </c>
      <c r="B4079" s="824" t="s">
        <v>22211</v>
      </c>
      <c r="C4079" s="820" t="b">
        <v>1</v>
      </c>
      <c r="D4079" s="820" t="b">
        <v>1</v>
      </c>
      <c r="E4079" s="820" t="b">
        <v>0</v>
      </c>
      <c r="F4079" s="820" t="b">
        <v>0</v>
      </c>
      <c r="G4079" s="820" t="b">
        <v>0</v>
      </c>
      <c r="H4079" s="820" t="b">
        <v>0</v>
      </c>
      <c r="I4079" s="820">
        <v>1</v>
      </c>
      <c r="J4079" s="820">
        <v>34</v>
      </c>
      <c r="K4079" s="820" t="s">
        <v>8454</v>
      </c>
      <c r="L4079" s="822" t="s">
        <v>22212</v>
      </c>
    </row>
    <row r="4080" spans="1:12" x14ac:dyDescent="0.25">
      <c r="A4080" s="822" t="s">
        <v>14633</v>
      </c>
      <c r="B4080" s="824" t="s">
        <v>22213</v>
      </c>
      <c r="C4080" s="820" t="b">
        <v>1</v>
      </c>
      <c r="D4080" s="820" t="b">
        <v>1</v>
      </c>
      <c r="E4080" s="820" t="b">
        <v>0</v>
      </c>
      <c r="F4080" s="820" t="b">
        <v>0</v>
      </c>
      <c r="G4080" s="820" t="b">
        <v>0</v>
      </c>
      <c r="H4080" s="820" t="b">
        <v>0</v>
      </c>
      <c r="I4080" s="820">
        <v>1</v>
      </c>
      <c r="J4080" s="820">
        <v>34</v>
      </c>
      <c r="K4080" s="820" t="s">
        <v>8454</v>
      </c>
      <c r="L4080" s="822" t="s">
        <v>22214</v>
      </c>
    </row>
    <row r="4081" spans="1:12" x14ac:dyDescent="0.25">
      <c r="A4081" s="822" t="s">
        <v>14634</v>
      </c>
      <c r="B4081" s="824" t="s">
        <v>22215</v>
      </c>
      <c r="C4081" s="820" t="b">
        <v>1</v>
      </c>
      <c r="D4081" s="820" t="b">
        <v>1</v>
      </c>
      <c r="E4081" s="820" t="b">
        <v>0</v>
      </c>
      <c r="F4081" s="820" t="b">
        <v>0</v>
      </c>
      <c r="G4081" s="820" t="b">
        <v>0</v>
      </c>
      <c r="H4081" s="820" t="b">
        <v>0</v>
      </c>
      <c r="I4081" s="820">
        <v>1</v>
      </c>
      <c r="J4081" s="820">
        <v>28</v>
      </c>
      <c r="K4081" s="820" t="s">
        <v>8454</v>
      </c>
      <c r="L4081" s="822" t="s">
        <v>22216</v>
      </c>
    </row>
    <row r="4082" spans="1:12" x14ac:dyDescent="0.25">
      <c r="A4082" s="822" t="s">
        <v>14635</v>
      </c>
      <c r="B4082" s="824" t="s">
        <v>22217</v>
      </c>
      <c r="C4082" s="820" t="b">
        <v>1</v>
      </c>
      <c r="D4082" s="820" t="b">
        <v>1</v>
      </c>
      <c r="E4082" s="820" t="b">
        <v>0</v>
      </c>
      <c r="F4082" s="820" t="b">
        <v>0</v>
      </c>
      <c r="G4082" s="820" t="b">
        <v>0</v>
      </c>
      <c r="H4082" s="820" t="b">
        <v>0</v>
      </c>
      <c r="I4082" s="820">
        <v>1</v>
      </c>
      <c r="J4082" s="820">
        <v>14</v>
      </c>
      <c r="K4082" s="820" t="s">
        <v>8454</v>
      </c>
      <c r="L4082" s="822" t="s">
        <v>22218</v>
      </c>
    </row>
    <row r="4083" spans="1:12" x14ac:dyDescent="0.25">
      <c r="A4083" s="822" t="s">
        <v>14636</v>
      </c>
      <c r="B4083" s="824" t="s">
        <v>22219</v>
      </c>
      <c r="C4083" s="820" t="b">
        <v>1</v>
      </c>
      <c r="D4083" s="820" t="b">
        <v>1</v>
      </c>
      <c r="E4083" s="820" t="b">
        <v>0</v>
      </c>
      <c r="F4083" s="820" t="b">
        <v>0</v>
      </c>
      <c r="G4083" s="820" t="b">
        <v>0</v>
      </c>
      <c r="H4083" s="820" t="b">
        <v>0</v>
      </c>
      <c r="I4083" s="820">
        <v>1</v>
      </c>
      <c r="J4083" s="820">
        <v>84</v>
      </c>
      <c r="K4083" s="820" t="s">
        <v>8454</v>
      </c>
      <c r="L4083" s="822" t="s">
        <v>22220</v>
      </c>
    </row>
    <row r="4084" spans="1:12" x14ac:dyDescent="0.25">
      <c r="A4084" s="822" t="s">
        <v>14637</v>
      </c>
      <c r="B4084" s="824" t="s">
        <v>22221</v>
      </c>
      <c r="C4084" s="820" t="b">
        <v>1</v>
      </c>
      <c r="D4084" s="820" t="b">
        <v>1</v>
      </c>
      <c r="E4084" s="820" t="b">
        <v>0</v>
      </c>
      <c r="F4084" s="820" t="b">
        <v>0</v>
      </c>
      <c r="G4084" s="820" t="b">
        <v>0</v>
      </c>
      <c r="H4084" s="820" t="b">
        <v>0</v>
      </c>
      <c r="I4084" s="820">
        <v>1</v>
      </c>
      <c r="J4084" s="820">
        <v>34</v>
      </c>
      <c r="K4084" s="820" t="s">
        <v>8454</v>
      </c>
      <c r="L4084" s="822" t="s">
        <v>22222</v>
      </c>
    </row>
    <row r="4085" spans="1:12" x14ac:dyDescent="0.25">
      <c r="A4085" s="822" t="s">
        <v>14638</v>
      </c>
      <c r="B4085" s="824" t="s">
        <v>22223</v>
      </c>
      <c r="C4085" s="820" t="b">
        <v>1</v>
      </c>
      <c r="D4085" s="820" t="b">
        <v>1</v>
      </c>
      <c r="E4085" s="820" t="b">
        <v>0</v>
      </c>
      <c r="F4085" s="820" t="b">
        <v>0</v>
      </c>
      <c r="G4085" s="820" t="b">
        <v>0</v>
      </c>
      <c r="H4085" s="820" t="b">
        <v>0</v>
      </c>
      <c r="I4085" s="820">
        <v>1</v>
      </c>
      <c r="J4085" s="820">
        <v>5</v>
      </c>
      <c r="K4085" s="820" t="s">
        <v>8454</v>
      </c>
      <c r="L4085" s="822" t="s">
        <v>22224</v>
      </c>
    </row>
    <row r="4086" spans="1:12" x14ac:dyDescent="0.25">
      <c r="A4086" s="822" t="s">
        <v>14639</v>
      </c>
      <c r="B4086" s="824" t="s">
        <v>22225</v>
      </c>
      <c r="C4086" s="820" t="b">
        <v>1</v>
      </c>
      <c r="D4086" s="820" t="b">
        <v>1</v>
      </c>
      <c r="E4086" s="820" t="b">
        <v>0</v>
      </c>
      <c r="F4086" s="820" t="b">
        <v>0</v>
      </c>
      <c r="G4086" s="820" t="b">
        <v>0</v>
      </c>
      <c r="H4086" s="820" t="b">
        <v>0</v>
      </c>
      <c r="I4086" s="820">
        <v>1</v>
      </c>
      <c r="J4086" s="820">
        <v>4</v>
      </c>
      <c r="K4086" s="820" t="s">
        <v>8454</v>
      </c>
      <c r="L4086" s="822" t="s">
        <v>22226</v>
      </c>
    </row>
    <row r="4087" spans="1:12" x14ac:dyDescent="0.25">
      <c r="A4087" s="822" t="s">
        <v>14640</v>
      </c>
      <c r="B4087" s="824" t="s">
        <v>22227</v>
      </c>
      <c r="C4087" s="820" t="b">
        <v>1</v>
      </c>
      <c r="D4087" s="820" t="b">
        <v>1</v>
      </c>
      <c r="E4087" s="820" t="b">
        <v>0</v>
      </c>
      <c r="F4087" s="820" t="b">
        <v>0</v>
      </c>
      <c r="G4087" s="820" t="b">
        <v>0</v>
      </c>
      <c r="H4087" s="820" t="b">
        <v>0</v>
      </c>
      <c r="I4087" s="820">
        <v>1</v>
      </c>
      <c r="J4087" s="820">
        <v>1</v>
      </c>
      <c r="K4087" s="820" t="s">
        <v>8454</v>
      </c>
      <c r="L4087" s="822" t="s">
        <v>22228</v>
      </c>
    </row>
    <row r="4088" spans="1:12" x14ac:dyDescent="0.25">
      <c r="A4088" s="822" t="s">
        <v>14641</v>
      </c>
      <c r="B4088" s="824" t="s">
        <v>22229</v>
      </c>
      <c r="C4088" s="820" t="b">
        <v>1</v>
      </c>
      <c r="D4088" s="820" t="b">
        <v>1</v>
      </c>
      <c r="E4088" s="820" t="b">
        <v>0</v>
      </c>
      <c r="F4088" s="820" t="b">
        <v>0</v>
      </c>
      <c r="G4088" s="820" t="b">
        <v>0</v>
      </c>
      <c r="H4088" s="820" t="b">
        <v>0</v>
      </c>
      <c r="I4088" s="820">
        <v>1</v>
      </c>
      <c r="J4088" s="820">
        <v>1</v>
      </c>
      <c r="K4088" s="820" t="s">
        <v>8454</v>
      </c>
      <c r="L4088" s="822" t="s">
        <v>22230</v>
      </c>
    </row>
    <row r="4089" spans="1:12" x14ac:dyDescent="0.25">
      <c r="A4089" s="822" t="s">
        <v>14642</v>
      </c>
      <c r="B4089" s="824" t="s">
        <v>22231</v>
      </c>
      <c r="C4089" s="820" t="b">
        <v>1</v>
      </c>
      <c r="D4089" s="820" t="b">
        <v>1</v>
      </c>
      <c r="E4089" s="820" t="b">
        <v>0</v>
      </c>
      <c r="F4089" s="820" t="b">
        <v>0</v>
      </c>
      <c r="G4089" s="820" t="b">
        <v>0</v>
      </c>
      <c r="H4089" s="820" t="b">
        <v>0</v>
      </c>
      <c r="I4089" s="820">
        <v>1</v>
      </c>
      <c r="J4089" s="820">
        <v>340</v>
      </c>
      <c r="K4089" s="820" t="s">
        <v>8454</v>
      </c>
      <c r="L4089" s="822" t="s">
        <v>22232</v>
      </c>
    </row>
    <row r="4090" spans="1:12" x14ac:dyDescent="0.25">
      <c r="A4090" s="822" t="s">
        <v>14643</v>
      </c>
      <c r="B4090" s="824" t="s">
        <v>22233</v>
      </c>
      <c r="C4090" s="820" t="b">
        <v>1</v>
      </c>
      <c r="D4090" s="820" t="b">
        <v>1</v>
      </c>
      <c r="E4090" s="820" t="b">
        <v>0</v>
      </c>
      <c r="F4090" s="820" t="b">
        <v>0</v>
      </c>
      <c r="G4090" s="820" t="b">
        <v>0</v>
      </c>
      <c r="H4090" s="820" t="b">
        <v>0</v>
      </c>
      <c r="I4090" s="820">
        <v>1</v>
      </c>
      <c r="J4090" s="820">
        <v>34</v>
      </c>
      <c r="K4090" s="820" t="s">
        <v>8454</v>
      </c>
      <c r="L4090" s="822" t="s">
        <v>22234</v>
      </c>
    </row>
    <row r="4091" spans="1:12" x14ac:dyDescent="0.25">
      <c r="A4091" s="822" t="s">
        <v>14644</v>
      </c>
      <c r="B4091" s="824" t="s">
        <v>22235</v>
      </c>
      <c r="C4091" s="820" t="b">
        <v>1</v>
      </c>
      <c r="D4091" s="820" t="b">
        <v>1</v>
      </c>
      <c r="E4091" s="820" t="b">
        <v>0</v>
      </c>
      <c r="F4091" s="820" t="b">
        <v>0</v>
      </c>
      <c r="G4091" s="820" t="b">
        <v>0</v>
      </c>
      <c r="H4091" s="820" t="b">
        <v>0</v>
      </c>
      <c r="I4091" s="820">
        <v>1</v>
      </c>
      <c r="J4091" s="820">
        <v>34</v>
      </c>
      <c r="K4091" s="820" t="s">
        <v>8454</v>
      </c>
      <c r="L4091" s="822" t="s">
        <v>22236</v>
      </c>
    </row>
    <row r="4092" spans="1:12" x14ac:dyDescent="0.25">
      <c r="A4092" s="822" t="s">
        <v>14645</v>
      </c>
      <c r="B4092" s="824" t="s">
        <v>22237</v>
      </c>
      <c r="C4092" s="820" t="b">
        <v>1</v>
      </c>
      <c r="D4092" s="820" t="b">
        <v>1</v>
      </c>
      <c r="E4092" s="820" t="b">
        <v>0</v>
      </c>
      <c r="F4092" s="820" t="b">
        <v>0</v>
      </c>
      <c r="G4092" s="820" t="b">
        <v>0</v>
      </c>
      <c r="H4092" s="820" t="b">
        <v>0</v>
      </c>
      <c r="I4092" s="820">
        <v>1</v>
      </c>
      <c r="J4092" s="820">
        <v>20</v>
      </c>
      <c r="K4092" s="820" t="s">
        <v>8454</v>
      </c>
      <c r="L4092" s="822" t="s">
        <v>22238</v>
      </c>
    </row>
    <row r="4093" spans="1:12" x14ac:dyDescent="0.25">
      <c r="A4093" s="822" t="s">
        <v>14646</v>
      </c>
      <c r="B4093" s="824" t="s">
        <v>22239</v>
      </c>
      <c r="C4093" s="820" t="b">
        <v>1</v>
      </c>
      <c r="D4093" s="820" t="b">
        <v>1</v>
      </c>
      <c r="E4093" s="820" t="b">
        <v>0</v>
      </c>
      <c r="F4093" s="820" t="b">
        <v>0</v>
      </c>
      <c r="G4093" s="820" t="b">
        <v>0</v>
      </c>
      <c r="H4093" s="820" t="b">
        <v>0</v>
      </c>
      <c r="I4093" s="820">
        <v>1</v>
      </c>
      <c r="J4093" s="820">
        <v>10</v>
      </c>
      <c r="K4093" s="820" t="s">
        <v>8454</v>
      </c>
      <c r="L4093" s="822" t="s">
        <v>22240</v>
      </c>
    </row>
    <row r="4094" spans="1:12" x14ac:dyDescent="0.25">
      <c r="A4094" s="822" t="s">
        <v>14647</v>
      </c>
      <c r="B4094" s="824" t="s">
        <v>22241</v>
      </c>
      <c r="C4094" s="820" t="b">
        <v>1</v>
      </c>
      <c r="D4094" s="820" t="b">
        <v>1</v>
      </c>
      <c r="E4094" s="820" t="b">
        <v>0</v>
      </c>
      <c r="F4094" s="820" t="b">
        <v>0</v>
      </c>
      <c r="G4094" s="820" t="b">
        <v>0</v>
      </c>
      <c r="H4094" s="820" t="b">
        <v>0</v>
      </c>
      <c r="I4094" s="820">
        <v>1</v>
      </c>
      <c r="J4094" s="820">
        <v>60</v>
      </c>
      <c r="K4094" s="820" t="s">
        <v>8454</v>
      </c>
      <c r="L4094" s="822" t="s">
        <v>22242</v>
      </c>
    </row>
    <row r="4095" spans="1:12" x14ac:dyDescent="0.25">
      <c r="A4095" s="822" t="s">
        <v>14648</v>
      </c>
      <c r="B4095" s="824" t="s">
        <v>22243</v>
      </c>
      <c r="C4095" s="820" t="b">
        <v>1</v>
      </c>
      <c r="D4095" s="820" t="b">
        <v>1</v>
      </c>
      <c r="E4095" s="820" t="b">
        <v>0</v>
      </c>
      <c r="F4095" s="820" t="b">
        <v>0</v>
      </c>
      <c r="G4095" s="820" t="b">
        <v>0</v>
      </c>
      <c r="H4095" s="820" t="b">
        <v>0</v>
      </c>
      <c r="I4095" s="820">
        <v>1</v>
      </c>
      <c r="J4095" s="820">
        <v>34</v>
      </c>
      <c r="K4095" s="820" t="s">
        <v>8454</v>
      </c>
      <c r="L4095" s="822" t="s">
        <v>22244</v>
      </c>
    </row>
    <row r="4096" spans="1:12" x14ac:dyDescent="0.25">
      <c r="A4096" s="822" t="s">
        <v>14649</v>
      </c>
      <c r="B4096" s="824" t="s">
        <v>22245</v>
      </c>
      <c r="C4096" s="820" t="b">
        <v>1</v>
      </c>
      <c r="D4096" s="820" t="b">
        <v>1</v>
      </c>
      <c r="E4096" s="820" t="b">
        <v>0</v>
      </c>
      <c r="F4096" s="820" t="b">
        <v>0</v>
      </c>
      <c r="G4096" s="820" t="b">
        <v>0</v>
      </c>
      <c r="H4096" s="820" t="b">
        <v>0</v>
      </c>
      <c r="I4096" s="820">
        <v>1</v>
      </c>
      <c r="J4096" s="820">
        <v>5</v>
      </c>
      <c r="K4096" s="820" t="s">
        <v>8454</v>
      </c>
      <c r="L4096" s="822" t="s">
        <v>22246</v>
      </c>
    </row>
    <row r="4097" spans="1:12" x14ac:dyDescent="0.25">
      <c r="A4097" s="822" t="s">
        <v>14650</v>
      </c>
      <c r="B4097" s="824" t="s">
        <v>22247</v>
      </c>
      <c r="C4097" s="820" t="b">
        <v>1</v>
      </c>
      <c r="D4097" s="820" t="b">
        <v>1</v>
      </c>
      <c r="E4097" s="820" t="b">
        <v>0</v>
      </c>
      <c r="F4097" s="820" t="b">
        <v>0</v>
      </c>
      <c r="G4097" s="820" t="b">
        <v>0</v>
      </c>
      <c r="H4097" s="820" t="b">
        <v>0</v>
      </c>
      <c r="I4097" s="820">
        <v>1</v>
      </c>
      <c r="J4097" s="820">
        <v>4</v>
      </c>
      <c r="K4097" s="820" t="s">
        <v>8454</v>
      </c>
      <c r="L4097" s="822" t="s">
        <v>22248</v>
      </c>
    </row>
    <row r="4098" spans="1:12" x14ac:dyDescent="0.25">
      <c r="A4098" s="822" t="s">
        <v>14651</v>
      </c>
      <c r="B4098" s="824" t="s">
        <v>22249</v>
      </c>
      <c r="C4098" s="820" t="b">
        <v>1</v>
      </c>
      <c r="D4098" s="820" t="b">
        <v>1</v>
      </c>
      <c r="E4098" s="820" t="b">
        <v>0</v>
      </c>
      <c r="F4098" s="820" t="b">
        <v>0</v>
      </c>
      <c r="G4098" s="820" t="b">
        <v>0</v>
      </c>
      <c r="H4098" s="820" t="b">
        <v>0</v>
      </c>
      <c r="I4098" s="820">
        <v>1</v>
      </c>
      <c r="J4098" s="820">
        <v>1</v>
      </c>
      <c r="K4098" s="820" t="s">
        <v>8454</v>
      </c>
      <c r="L4098" s="822" t="s">
        <v>22250</v>
      </c>
    </row>
    <row r="4099" spans="1:12" x14ac:dyDescent="0.25">
      <c r="A4099" s="822" t="s">
        <v>14652</v>
      </c>
      <c r="B4099" s="824" t="s">
        <v>22251</v>
      </c>
      <c r="C4099" s="820" t="b">
        <v>1</v>
      </c>
      <c r="D4099" s="820" t="b">
        <v>1</v>
      </c>
      <c r="E4099" s="820" t="b">
        <v>0</v>
      </c>
      <c r="F4099" s="820" t="b">
        <v>0</v>
      </c>
      <c r="G4099" s="820" t="b">
        <v>0</v>
      </c>
      <c r="H4099" s="820" t="b">
        <v>0</v>
      </c>
      <c r="I4099" s="820">
        <v>1</v>
      </c>
      <c r="J4099" s="820">
        <v>1</v>
      </c>
      <c r="K4099" s="820" t="s">
        <v>8454</v>
      </c>
      <c r="L4099" s="822" t="s">
        <v>22252</v>
      </c>
    </row>
    <row r="4100" spans="1:12" x14ac:dyDescent="0.25">
      <c r="A4100" s="822" t="s">
        <v>14653</v>
      </c>
      <c r="B4100" s="824" t="s">
        <v>22253</v>
      </c>
      <c r="C4100" s="820" t="b">
        <v>1</v>
      </c>
      <c r="D4100" s="820" t="b">
        <v>1</v>
      </c>
      <c r="E4100" s="820" t="b">
        <v>0</v>
      </c>
      <c r="F4100" s="820" t="b">
        <v>0</v>
      </c>
      <c r="G4100" s="820" t="b">
        <v>0</v>
      </c>
      <c r="H4100" s="820" t="b">
        <v>0</v>
      </c>
      <c r="I4100" s="820">
        <v>1</v>
      </c>
      <c r="J4100" s="820">
        <v>480</v>
      </c>
      <c r="K4100" s="820" t="s">
        <v>8454</v>
      </c>
      <c r="L4100" s="822" t="s">
        <v>22254</v>
      </c>
    </row>
    <row r="4101" spans="1:12" x14ac:dyDescent="0.25">
      <c r="A4101" s="822" t="s">
        <v>14654</v>
      </c>
      <c r="B4101" s="824" t="s">
        <v>22255</v>
      </c>
      <c r="C4101" s="820" t="b">
        <v>1</v>
      </c>
      <c r="D4101" s="820" t="b">
        <v>1</v>
      </c>
      <c r="E4101" s="820" t="b">
        <v>0</v>
      </c>
      <c r="F4101" s="820" t="b">
        <v>0</v>
      </c>
      <c r="G4101" s="820" t="b">
        <v>0</v>
      </c>
      <c r="H4101" s="820" t="b">
        <v>0</v>
      </c>
      <c r="I4101" s="820">
        <v>1</v>
      </c>
      <c r="J4101" s="820">
        <v>32</v>
      </c>
      <c r="K4101" s="820" t="s">
        <v>8454</v>
      </c>
      <c r="L4101" s="822" t="s">
        <v>22256</v>
      </c>
    </row>
    <row r="4102" spans="1:12" x14ac:dyDescent="0.25">
      <c r="A4102" s="822" t="s">
        <v>14655</v>
      </c>
      <c r="B4102" s="824" t="s">
        <v>22257</v>
      </c>
      <c r="C4102" s="820" t="b">
        <v>1</v>
      </c>
      <c r="D4102" s="820" t="b">
        <v>1</v>
      </c>
      <c r="E4102" s="820" t="b">
        <v>0</v>
      </c>
      <c r="F4102" s="820" t="b">
        <v>0</v>
      </c>
      <c r="G4102" s="820" t="b">
        <v>0</v>
      </c>
      <c r="H4102" s="820" t="b">
        <v>0</v>
      </c>
      <c r="I4102" s="820">
        <v>1</v>
      </c>
      <c r="J4102" s="820">
        <v>32</v>
      </c>
      <c r="K4102" s="820" t="s">
        <v>8454</v>
      </c>
      <c r="L4102" s="822" t="s">
        <v>22258</v>
      </c>
    </row>
    <row r="4103" spans="1:12" x14ac:dyDescent="0.25">
      <c r="A4103" s="822" t="s">
        <v>14656</v>
      </c>
      <c r="B4103" s="824" t="s">
        <v>22259</v>
      </c>
      <c r="C4103" s="820" t="b">
        <v>1</v>
      </c>
      <c r="D4103" s="820" t="b">
        <v>1</v>
      </c>
      <c r="E4103" s="820" t="b">
        <v>0</v>
      </c>
      <c r="F4103" s="820" t="b">
        <v>0</v>
      </c>
      <c r="G4103" s="820" t="b">
        <v>0</v>
      </c>
      <c r="H4103" s="820" t="b">
        <v>0</v>
      </c>
      <c r="I4103" s="820">
        <v>1</v>
      </c>
      <c r="J4103" s="820">
        <v>30</v>
      </c>
      <c r="K4103" s="820" t="s">
        <v>8454</v>
      </c>
      <c r="L4103" s="822" t="s">
        <v>22260</v>
      </c>
    </row>
    <row r="4104" spans="1:12" x14ac:dyDescent="0.25">
      <c r="A4104" s="822" t="s">
        <v>14657</v>
      </c>
      <c r="B4104" s="824" t="s">
        <v>22261</v>
      </c>
      <c r="C4104" s="820" t="b">
        <v>1</v>
      </c>
      <c r="D4104" s="820" t="b">
        <v>1</v>
      </c>
      <c r="E4104" s="820" t="b">
        <v>0</v>
      </c>
      <c r="F4104" s="820" t="b">
        <v>0</v>
      </c>
      <c r="G4104" s="820" t="b">
        <v>0</v>
      </c>
      <c r="H4104" s="820" t="b">
        <v>0</v>
      </c>
      <c r="I4104" s="820">
        <v>1</v>
      </c>
      <c r="J4104" s="820">
        <v>15</v>
      </c>
      <c r="K4104" s="820" t="s">
        <v>8454</v>
      </c>
      <c r="L4104" s="822" t="s">
        <v>22262</v>
      </c>
    </row>
    <row r="4105" spans="1:12" x14ac:dyDescent="0.25">
      <c r="A4105" s="822" t="s">
        <v>14658</v>
      </c>
      <c r="B4105" s="824" t="s">
        <v>22263</v>
      </c>
      <c r="C4105" s="820" t="b">
        <v>1</v>
      </c>
      <c r="D4105" s="820" t="b">
        <v>1</v>
      </c>
      <c r="E4105" s="820" t="b">
        <v>0</v>
      </c>
      <c r="F4105" s="820" t="b">
        <v>0</v>
      </c>
      <c r="G4105" s="820" t="b">
        <v>0</v>
      </c>
      <c r="H4105" s="820" t="b">
        <v>0</v>
      </c>
      <c r="I4105" s="820">
        <v>1</v>
      </c>
      <c r="J4105" s="820">
        <v>90</v>
      </c>
      <c r="K4105" s="820" t="s">
        <v>8454</v>
      </c>
      <c r="L4105" s="822" t="s">
        <v>22264</v>
      </c>
    </row>
    <row r="4106" spans="1:12" x14ac:dyDescent="0.25">
      <c r="A4106" s="822" t="s">
        <v>14659</v>
      </c>
      <c r="B4106" s="824" t="s">
        <v>22265</v>
      </c>
      <c r="C4106" s="820" t="b">
        <v>1</v>
      </c>
      <c r="D4106" s="820" t="b">
        <v>1</v>
      </c>
      <c r="E4106" s="820" t="b">
        <v>0</v>
      </c>
      <c r="F4106" s="820" t="b">
        <v>0</v>
      </c>
      <c r="G4106" s="820" t="b">
        <v>0</v>
      </c>
      <c r="H4106" s="820" t="b">
        <v>0</v>
      </c>
      <c r="I4106" s="820">
        <v>1</v>
      </c>
      <c r="J4106" s="820">
        <v>32</v>
      </c>
      <c r="K4106" s="820" t="s">
        <v>8454</v>
      </c>
      <c r="L4106" s="822" t="s">
        <v>22266</v>
      </c>
    </row>
    <row r="4107" spans="1:12" x14ac:dyDescent="0.25">
      <c r="A4107" s="822" t="s">
        <v>14660</v>
      </c>
      <c r="B4107" s="824" t="s">
        <v>22267</v>
      </c>
      <c r="C4107" s="820" t="b">
        <v>1</v>
      </c>
      <c r="D4107" s="820" t="b">
        <v>1</v>
      </c>
      <c r="E4107" s="820" t="b">
        <v>0</v>
      </c>
      <c r="F4107" s="820" t="b">
        <v>0</v>
      </c>
      <c r="G4107" s="820" t="b">
        <v>0</v>
      </c>
      <c r="H4107" s="820" t="b">
        <v>0</v>
      </c>
      <c r="I4107" s="820">
        <v>1</v>
      </c>
      <c r="J4107" s="820">
        <v>5</v>
      </c>
      <c r="K4107" s="820" t="s">
        <v>8454</v>
      </c>
      <c r="L4107" s="822" t="s">
        <v>22268</v>
      </c>
    </row>
    <row r="4108" spans="1:12" x14ac:dyDescent="0.25">
      <c r="A4108" s="822" t="s">
        <v>14661</v>
      </c>
      <c r="B4108" s="824" t="s">
        <v>22269</v>
      </c>
      <c r="C4108" s="820" t="b">
        <v>1</v>
      </c>
      <c r="D4108" s="820" t="b">
        <v>1</v>
      </c>
      <c r="E4108" s="820" t="b">
        <v>0</v>
      </c>
      <c r="F4108" s="820" t="b">
        <v>0</v>
      </c>
      <c r="G4108" s="820" t="b">
        <v>0</v>
      </c>
      <c r="H4108" s="820" t="b">
        <v>0</v>
      </c>
      <c r="I4108" s="820">
        <v>1</v>
      </c>
      <c r="J4108" s="820">
        <v>4</v>
      </c>
      <c r="K4108" s="820" t="s">
        <v>8454</v>
      </c>
      <c r="L4108" s="822" t="s">
        <v>22270</v>
      </c>
    </row>
    <row r="4109" spans="1:12" x14ac:dyDescent="0.25">
      <c r="A4109" s="822" t="s">
        <v>14662</v>
      </c>
      <c r="B4109" s="824" t="s">
        <v>14663</v>
      </c>
      <c r="C4109" s="820" t="b">
        <v>1</v>
      </c>
      <c r="D4109" s="820" t="b">
        <v>1</v>
      </c>
      <c r="E4109" s="820" t="b">
        <v>0</v>
      </c>
      <c r="F4109" s="820" t="b">
        <v>0</v>
      </c>
      <c r="G4109" s="820" t="b">
        <v>0</v>
      </c>
      <c r="H4109" s="820" t="b">
        <v>0</v>
      </c>
      <c r="I4109" s="820">
        <v>1</v>
      </c>
      <c r="J4109" s="820">
        <v>1</v>
      </c>
      <c r="K4109" s="820" t="s">
        <v>8454</v>
      </c>
      <c r="L4109" s="822" t="s">
        <v>21019</v>
      </c>
    </row>
    <row r="4110" spans="1:12" x14ac:dyDescent="0.25">
      <c r="A4110" s="822" t="s">
        <v>14664</v>
      </c>
      <c r="B4110" s="824" t="s">
        <v>14665</v>
      </c>
      <c r="C4110" s="820" t="b">
        <v>1</v>
      </c>
      <c r="D4110" s="820" t="b">
        <v>1</v>
      </c>
      <c r="E4110" s="820" t="b">
        <v>0</v>
      </c>
      <c r="F4110" s="820" t="b">
        <v>0</v>
      </c>
      <c r="G4110" s="820" t="b">
        <v>0</v>
      </c>
      <c r="H4110" s="820" t="b">
        <v>0</v>
      </c>
      <c r="I4110" s="820">
        <v>1</v>
      </c>
      <c r="J4110" s="820">
        <v>1</v>
      </c>
      <c r="K4110" s="820" t="s">
        <v>8454</v>
      </c>
      <c r="L4110" s="822" t="s">
        <v>21020</v>
      </c>
    </row>
    <row r="4111" spans="1:12" x14ac:dyDescent="0.25">
      <c r="A4111" s="822" t="s">
        <v>14666</v>
      </c>
      <c r="B4111" s="824" t="s">
        <v>14667</v>
      </c>
      <c r="C4111" s="820" t="b">
        <v>1</v>
      </c>
      <c r="D4111" s="820" t="b">
        <v>1</v>
      </c>
      <c r="E4111" s="820" t="b">
        <v>0</v>
      </c>
      <c r="F4111" s="820" t="b">
        <v>0</v>
      </c>
      <c r="G4111" s="820" t="b">
        <v>0</v>
      </c>
      <c r="H4111" s="820" t="b">
        <v>0</v>
      </c>
      <c r="I4111" s="820">
        <v>1</v>
      </c>
      <c r="J4111" s="820">
        <v>1</v>
      </c>
      <c r="K4111" s="820" t="s">
        <v>8454</v>
      </c>
      <c r="L4111" s="822" t="s">
        <v>21021</v>
      </c>
    </row>
    <row r="4112" spans="1:12" x14ac:dyDescent="0.25">
      <c r="A4112" s="822" t="s">
        <v>14668</v>
      </c>
      <c r="B4112" s="824" t="s">
        <v>14275</v>
      </c>
      <c r="C4112" s="820" t="b">
        <v>1</v>
      </c>
      <c r="D4112" s="820" t="b">
        <v>1</v>
      </c>
      <c r="E4112" s="820" t="b">
        <v>0</v>
      </c>
      <c r="F4112" s="820" t="b">
        <v>0</v>
      </c>
      <c r="G4112" s="820" t="b">
        <v>0</v>
      </c>
      <c r="H4112" s="820" t="b">
        <v>0</v>
      </c>
      <c r="I4112" s="820">
        <v>1</v>
      </c>
      <c r="J4112" s="820">
        <v>84</v>
      </c>
      <c r="K4112" s="820" t="s">
        <v>8454</v>
      </c>
      <c r="L4112" s="822" t="s">
        <v>20869</v>
      </c>
    </row>
    <row r="4113" spans="1:12" x14ac:dyDescent="0.25">
      <c r="A4113" s="822" t="s">
        <v>14669</v>
      </c>
      <c r="B4113" s="824" t="s">
        <v>14277</v>
      </c>
      <c r="C4113" s="820" t="b">
        <v>1</v>
      </c>
      <c r="D4113" s="820" t="b">
        <v>1</v>
      </c>
      <c r="E4113" s="820" t="b">
        <v>0</v>
      </c>
      <c r="F4113" s="820" t="b">
        <v>0</v>
      </c>
      <c r="G4113" s="820" t="b">
        <v>0</v>
      </c>
      <c r="H4113" s="820" t="b">
        <v>0</v>
      </c>
      <c r="I4113" s="820">
        <v>1</v>
      </c>
      <c r="J4113" s="820">
        <v>28</v>
      </c>
      <c r="K4113" s="820" t="s">
        <v>8454</v>
      </c>
      <c r="L4113" s="822" t="s">
        <v>20870</v>
      </c>
    </row>
    <row r="4114" spans="1:12" x14ac:dyDescent="0.25">
      <c r="A4114" s="822" t="s">
        <v>14670</v>
      </c>
      <c r="B4114" s="824" t="s">
        <v>14279</v>
      </c>
      <c r="C4114" s="820" t="b">
        <v>1</v>
      </c>
      <c r="D4114" s="820" t="b">
        <v>1</v>
      </c>
      <c r="E4114" s="820" t="b">
        <v>0</v>
      </c>
      <c r="F4114" s="820" t="b">
        <v>0</v>
      </c>
      <c r="G4114" s="820" t="b">
        <v>0</v>
      </c>
      <c r="H4114" s="820" t="b">
        <v>0</v>
      </c>
      <c r="I4114" s="820">
        <v>1</v>
      </c>
      <c r="J4114" s="820">
        <v>28</v>
      </c>
      <c r="K4114" s="820" t="s">
        <v>8454</v>
      </c>
      <c r="L4114" s="822" t="s">
        <v>20871</v>
      </c>
    </row>
    <row r="4115" spans="1:12" x14ac:dyDescent="0.25">
      <c r="A4115" s="822" t="s">
        <v>14671</v>
      </c>
      <c r="B4115" s="824" t="s">
        <v>14281</v>
      </c>
      <c r="C4115" s="820" t="b">
        <v>1</v>
      </c>
      <c r="D4115" s="820" t="b">
        <v>1</v>
      </c>
      <c r="E4115" s="820" t="b">
        <v>0</v>
      </c>
      <c r="F4115" s="820" t="b">
        <v>0</v>
      </c>
      <c r="G4115" s="820" t="b">
        <v>0</v>
      </c>
      <c r="H4115" s="820" t="b">
        <v>0</v>
      </c>
      <c r="I4115" s="820">
        <v>1</v>
      </c>
      <c r="J4115" s="820">
        <v>3</v>
      </c>
      <c r="K4115" s="820" t="s">
        <v>8454</v>
      </c>
      <c r="L4115" s="822" t="s">
        <v>20872</v>
      </c>
    </row>
    <row r="4116" spans="1:12" x14ac:dyDescent="0.25">
      <c r="A4116" s="822" t="s">
        <v>14672</v>
      </c>
      <c r="B4116" s="824" t="s">
        <v>14283</v>
      </c>
      <c r="C4116" s="820" t="b">
        <v>1</v>
      </c>
      <c r="D4116" s="820" t="b">
        <v>1</v>
      </c>
      <c r="E4116" s="820" t="b">
        <v>0</v>
      </c>
      <c r="F4116" s="820" t="b">
        <v>0</v>
      </c>
      <c r="G4116" s="820" t="b">
        <v>0</v>
      </c>
      <c r="H4116" s="820" t="b">
        <v>0</v>
      </c>
      <c r="I4116" s="820">
        <v>1</v>
      </c>
      <c r="J4116" s="820">
        <v>3</v>
      </c>
      <c r="K4116" s="820" t="s">
        <v>8454</v>
      </c>
      <c r="L4116" s="822" t="s">
        <v>20873</v>
      </c>
    </row>
    <row r="4117" spans="1:12" x14ac:dyDescent="0.25">
      <c r="A4117" s="822" t="s">
        <v>14673</v>
      </c>
      <c r="B4117" s="824" t="s">
        <v>14285</v>
      </c>
      <c r="C4117" s="820" t="b">
        <v>1</v>
      </c>
      <c r="D4117" s="820" t="b">
        <v>1</v>
      </c>
      <c r="E4117" s="820" t="b">
        <v>0</v>
      </c>
      <c r="F4117" s="820" t="b">
        <v>0</v>
      </c>
      <c r="G4117" s="820" t="b">
        <v>0</v>
      </c>
      <c r="H4117" s="820" t="b">
        <v>0</v>
      </c>
      <c r="I4117" s="820">
        <v>1</v>
      </c>
      <c r="J4117" s="820">
        <v>15</v>
      </c>
      <c r="K4117" s="820" t="s">
        <v>8454</v>
      </c>
      <c r="L4117" s="822" t="s">
        <v>20874</v>
      </c>
    </row>
    <row r="4118" spans="1:12" x14ac:dyDescent="0.25">
      <c r="A4118" s="822" t="s">
        <v>14674</v>
      </c>
      <c r="B4118" s="824" t="s">
        <v>14287</v>
      </c>
      <c r="C4118" s="820" t="b">
        <v>1</v>
      </c>
      <c r="D4118" s="820" t="b">
        <v>1</v>
      </c>
      <c r="E4118" s="820" t="b">
        <v>0</v>
      </c>
      <c r="F4118" s="820" t="b">
        <v>0</v>
      </c>
      <c r="G4118" s="820" t="b">
        <v>0</v>
      </c>
      <c r="H4118" s="820" t="b">
        <v>0</v>
      </c>
      <c r="I4118" s="820">
        <v>1</v>
      </c>
      <c r="J4118" s="820">
        <v>56</v>
      </c>
      <c r="K4118" s="820" t="s">
        <v>8454</v>
      </c>
      <c r="L4118" s="822" t="s">
        <v>20875</v>
      </c>
    </row>
    <row r="4119" spans="1:12" x14ac:dyDescent="0.25">
      <c r="A4119" s="822" t="s">
        <v>14675</v>
      </c>
      <c r="B4119" s="824" t="s">
        <v>14676</v>
      </c>
      <c r="C4119" s="820" t="b">
        <v>1</v>
      </c>
      <c r="D4119" s="820" t="b">
        <v>1</v>
      </c>
      <c r="E4119" s="820" t="b">
        <v>0</v>
      </c>
      <c r="F4119" s="820" t="b">
        <v>0</v>
      </c>
      <c r="G4119" s="820" t="b">
        <v>0</v>
      </c>
      <c r="H4119" s="820" t="b">
        <v>0</v>
      </c>
      <c r="I4119" s="820">
        <v>1</v>
      </c>
      <c r="J4119" s="820">
        <v>6</v>
      </c>
      <c r="K4119" s="820" t="s">
        <v>8454</v>
      </c>
      <c r="L4119" s="822" t="s">
        <v>21022</v>
      </c>
    </row>
    <row r="4120" spans="1:12" x14ac:dyDescent="0.25">
      <c r="A4120" s="822" t="s">
        <v>14677</v>
      </c>
      <c r="B4120" s="824" t="s">
        <v>14678</v>
      </c>
      <c r="C4120" s="820" t="b">
        <v>1</v>
      </c>
      <c r="D4120" s="820" t="b">
        <v>1</v>
      </c>
      <c r="E4120" s="820" t="b">
        <v>0</v>
      </c>
      <c r="F4120" s="820" t="b">
        <v>0</v>
      </c>
      <c r="G4120" s="820" t="b">
        <v>0</v>
      </c>
      <c r="H4120" s="820" t="b">
        <v>0</v>
      </c>
      <c r="I4120" s="820">
        <v>1</v>
      </c>
      <c r="J4120" s="820">
        <v>4</v>
      </c>
      <c r="K4120" s="820" t="s">
        <v>8454</v>
      </c>
      <c r="L4120" s="822" t="s">
        <v>21023</v>
      </c>
    </row>
    <row r="4121" spans="1:12" x14ac:dyDescent="0.25">
      <c r="A4121" s="822" t="s">
        <v>14679</v>
      </c>
      <c r="B4121" s="824" t="s">
        <v>14680</v>
      </c>
      <c r="C4121" s="820" t="b">
        <v>1</v>
      </c>
      <c r="D4121" s="820" t="b">
        <v>1</v>
      </c>
      <c r="E4121" s="820" t="b">
        <v>0</v>
      </c>
      <c r="F4121" s="820" t="b">
        <v>0</v>
      </c>
      <c r="G4121" s="820" t="b">
        <v>0</v>
      </c>
      <c r="H4121" s="820" t="b">
        <v>0</v>
      </c>
      <c r="I4121" s="820">
        <v>1</v>
      </c>
      <c r="J4121" s="820">
        <v>1</v>
      </c>
      <c r="K4121" s="820" t="s">
        <v>8454</v>
      </c>
      <c r="L4121" s="822" t="s">
        <v>21024</v>
      </c>
    </row>
    <row r="4122" spans="1:12" x14ac:dyDescent="0.25">
      <c r="A4122" s="822" t="s">
        <v>14681</v>
      </c>
      <c r="B4122" s="824" t="s">
        <v>14295</v>
      </c>
      <c r="C4122" s="820" t="b">
        <v>1</v>
      </c>
      <c r="D4122" s="820" t="b">
        <v>1</v>
      </c>
      <c r="E4122" s="820" t="b">
        <v>0</v>
      </c>
      <c r="F4122" s="820" t="b">
        <v>0</v>
      </c>
      <c r="G4122" s="820" t="b">
        <v>0</v>
      </c>
      <c r="H4122" s="820" t="b">
        <v>0</v>
      </c>
      <c r="I4122" s="820">
        <v>1</v>
      </c>
      <c r="J4122" s="820">
        <v>1</v>
      </c>
      <c r="K4122" s="820" t="s">
        <v>8454</v>
      </c>
      <c r="L4122" s="822" t="s">
        <v>20879</v>
      </c>
    </row>
    <row r="4123" spans="1:12" x14ac:dyDescent="0.25">
      <c r="A4123" s="822" t="s">
        <v>14682</v>
      </c>
      <c r="B4123" s="824" t="s">
        <v>14297</v>
      </c>
      <c r="C4123" s="820" t="b">
        <v>1</v>
      </c>
      <c r="D4123" s="820" t="b">
        <v>1</v>
      </c>
      <c r="E4123" s="820" t="b">
        <v>0</v>
      </c>
      <c r="F4123" s="820" t="b">
        <v>0</v>
      </c>
      <c r="G4123" s="820" t="b">
        <v>0</v>
      </c>
      <c r="H4123" s="820" t="b">
        <v>0</v>
      </c>
      <c r="I4123" s="820">
        <v>1</v>
      </c>
      <c r="J4123" s="820">
        <v>351</v>
      </c>
      <c r="K4123" s="820" t="s">
        <v>8454</v>
      </c>
      <c r="L4123" s="822" t="s">
        <v>20880</v>
      </c>
    </row>
    <row r="4124" spans="1:12" x14ac:dyDescent="0.25">
      <c r="A4124" s="822" t="s">
        <v>14683</v>
      </c>
      <c r="B4124" s="824" t="s">
        <v>14299</v>
      </c>
      <c r="C4124" s="820" t="b">
        <v>1</v>
      </c>
      <c r="D4124" s="820" t="b">
        <v>1</v>
      </c>
      <c r="E4124" s="820" t="b">
        <v>0</v>
      </c>
      <c r="F4124" s="820" t="b">
        <v>0</v>
      </c>
      <c r="G4124" s="820" t="b">
        <v>0</v>
      </c>
      <c r="H4124" s="820" t="b">
        <v>0</v>
      </c>
      <c r="I4124" s="820">
        <v>1</v>
      </c>
      <c r="J4124" s="820">
        <v>39</v>
      </c>
      <c r="K4124" s="820" t="s">
        <v>8454</v>
      </c>
      <c r="L4124" s="822" t="s">
        <v>20881</v>
      </c>
    </row>
    <row r="4125" spans="1:12" x14ac:dyDescent="0.25">
      <c r="A4125" s="822" t="s">
        <v>14684</v>
      </c>
      <c r="B4125" s="824" t="s">
        <v>14301</v>
      </c>
      <c r="C4125" s="820" t="b">
        <v>1</v>
      </c>
      <c r="D4125" s="820" t="b">
        <v>1</v>
      </c>
      <c r="E4125" s="820" t="b">
        <v>0</v>
      </c>
      <c r="F4125" s="820" t="b">
        <v>0</v>
      </c>
      <c r="G4125" s="820" t="b">
        <v>0</v>
      </c>
      <c r="H4125" s="820" t="b">
        <v>0</v>
      </c>
      <c r="I4125" s="820">
        <v>1</v>
      </c>
      <c r="J4125" s="820">
        <v>39</v>
      </c>
      <c r="K4125" s="820" t="s">
        <v>8454</v>
      </c>
      <c r="L4125" s="822" t="s">
        <v>20882</v>
      </c>
    </row>
    <row r="4126" spans="1:12" x14ac:dyDescent="0.25">
      <c r="A4126" s="822" t="s">
        <v>14685</v>
      </c>
      <c r="B4126" s="824" t="s">
        <v>14303</v>
      </c>
      <c r="C4126" s="820" t="b">
        <v>1</v>
      </c>
      <c r="D4126" s="820" t="b">
        <v>1</v>
      </c>
      <c r="E4126" s="820" t="b">
        <v>0</v>
      </c>
      <c r="F4126" s="820" t="b">
        <v>0</v>
      </c>
      <c r="G4126" s="820" t="b">
        <v>0</v>
      </c>
      <c r="H4126" s="820" t="b">
        <v>0</v>
      </c>
      <c r="I4126" s="820">
        <v>1</v>
      </c>
      <c r="J4126" s="820">
        <v>9</v>
      </c>
      <c r="K4126" s="820" t="s">
        <v>8454</v>
      </c>
      <c r="L4126" s="822" t="s">
        <v>20883</v>
      </c>
    </row>
    <row r="4127" spans="1:12" x14ac:dyDescent="0.25">
      <c r="A4127" s="822" t="s">
        <v>14686</v>
      </c>
      <c r="B4127" s="824" t="s">
        <v>14305</v>
      </c>
      <c r="C4127" s="820" t="b">
        <v>1</v>
      </c>
      <c r="D4127" s="820" t="b">
        <v>1</v>
      </c>
      <c r="E4127" s="820" t="b">
        <v>0</v>
      </c>
      <c r="F4127" s="820" t="b">
        <v>0</v>
      </c>
      <c r="G4127" s="820" t="b">
        <v>0</v>
      </c>
      <c r="H4127" s="820" t="b">
        <v>0</v>
      </c>
      <c r="I4127" s="820">
        <v>1</v>
      </c>
      <c r="J4127" s="820">
        <v>9</v>
      </c>
      <c r="K4127" s="820" t="s">
        <v>8454</v>
      </c>
      <c r="L4127" s="822" t="s">
        <v>20884</v>
      </c>
    </row>
    <row r="4128" spans="1:12" x14ac:dyDescent="0.25">
      <c r="A4128" s="822" t="s">
        <v>14687</v>
      </c>
      <c r="B4128" s="824" t="s">
        <v>14307</v>
      </c>
      <c r="C4128" s="820" t="b">
        <v>1</v>
      </c>
      <c r="D4128" s="820" t="b">
        <v>1</v>
      </c>
      <c r="E4128" s="820" t="b">
        <v>0</v>
      </c>
      <c r="F4128" s="820" t="b">
        <v>0</v>
      </c>
      <c r="G4128" s="820" t="b">
        <v>0</v>
      </c>
      <c r="H4128" s="820" t="b">
        <v>0</v>
      </c>
      <c r="I4128" s="820">
        <v>1</v>
      </c>
      <c r="J4128" s="820">
        <v>63</v>
      </c>
      <c r="K4128" s="820" t="s">
        <v>8454</v>
      </c>
      <c r="L4128" s="822" t="s">
        <v>20885</v>
      </c>
    </row>
    <row r="4129" spans="1:12" x14ac:dyDescent="0.25">
      <c r="A4129" s="822" t="s">
        <v>14688</v>
      </c>
      <c r="B4129" s="824" t="s">
        <v>14309</v>
      </c>
      <c r="C4129" s="820" t="b">
        <v>1</v>
      </c>
      <c r="D4129" s="820" t="b">
        <v>1</v>
      </c>
      <c r="E4129" s="820" t="b">
        <v>0</v>
      </c>
      <c r="F4129" s="820" t="b">
        <v>0</v>
      </c>
      <c r="G4129" s="820" t="b">
        <v>0</v>
      </c>
      <c r="H4129" s="820" t="b">
        <v>0</v>
      </c>
      <c r="I4129" s="820">
        <v>1</v>
      </c>
      <c r="J4129" s="820">
        <v>78</v>
      </c>
      <c r="K4129" s="820" t="s">
        <v>8454</v>
      </c>
      <c r="L4129" s="822" t="s">
        <v>20886</v>
      </c>
    </row>
    <row r="4130" spans="1:12" x14ac:dyDescent="0.25">
      <c r="A4130" s="822" t="s">
        <v>14689</v>
      </c>
      <c r="B4130" s="824" t="s">
        <v>14690</v>
      </c>
      <c r="C4130" s="820" t="b">
        <v>1</v>
      </c>
      <c r="D4130" s="820" t="b">
        <v>1</v>
      </c>
      <c r="E4130" s="820" t="b">
        <v>0</v>
      </c>
      <c r="F4130" s="820" t="b">
        <v>0</v>
      </c>
      <c r="G4130" s="820" t="b">
        <v>0</v>
      </c>
      <c r="H4130" s="820" t="b">
        <v>0</v>
      </c>
      <c r="I4130" s="820">
        <v>1</v>
      </c>
      <c r="J4130" s="820">
        <v>7</v>
      </c>
      <c r="K4130" s="820" t="s">
        <v>8454</v>
      </c>
      <c r="L4130" s="822" t="s">
        <v>21025</v>
      </c>
    </row>
    <row r="4131" spans="1:12" x14ac:dyDescent="0.25">
      <c r="A4131" s="822" t="s">
        <v>14691</v>
      </c>
      <c r="B4131" s="824" t="s">
        <v>14692</v>
      </c>
      <c r="C4131" s="820" t="b">
        <v>1</v>
      </c>
      <c r="D4131" s="820" t="b">
        <v>1</v>
      </c>
      <c r="E4131" s="820" t="b">
        <v>0</v>
      </c>
      <c r="F4131" s="820" t="b">
        <v>0</v>
      </c>
      <c r="G4131" s="820" t="b">
        <v>0</v>
      </c>
      <c r="H4131" s="820" t="b">
        <v>0</v>
      </c>
      <c r="I4131" s="820">
        <v>1</v>
      </c>
      <c r="J4131" s="820">
        <v>4</v>
      </c>
      <c r="K4131" s="820" t="s">
        <v>8454</v>
      </c>
      <c r="L4131" s="822" t="s">
        <v>21026</v>
      </c>
    </row>
    <row r="4132" spans="1:12" x14ac:dyDescent="0.25">
      <c r="A4132" s="822" t="s">
        <v>14693</v>
      </c>
      <c r="B4132" s="824" t="s">
        <v>14694</v>
      </c>
      <c r="C4132" s="820" t="b">
        <v>1</v>
      </c>
      <c r="D4132" s="820" t="b">
        <v>1</v>
      </c>
      <c r="E4132" s="820" t="b">
        <v>0</v>
      </c>
      <c r="F4132" s="820" t="b">
        <v>0</v>
      </c>
      <c r="G4132" s="820" t="b">
        <v>0</v>
      </c>
      <c r="H4132" s="820" t="b">
        <v>0</v>
      </c>
      <c r="I4132" s="820">
        <v>1</v>
      </c>
      <c r="J4132" s="820">
        <v>1</v>
      </c>
      <c r="K4132" s="820" t="s">
        <v>8454</v>
      </c>
      <c r="L4132" s="822" t="s">
        <v>21027</v>
      </c>
    </row>
    <row r="4133" spans="1:12" x14ac:dyDescent="0.25">
      <c r="A4133" s="822" t="s">
        <v>14695</v>
      </c>
      <c r="B4133" s="824" t="s">
        <v>14317</v>
      </c>
      <c r="C4133" s="820" t="b">
        <v>1</v>
      </c>
      <c r="D4133" s="820" t="b">
        <v>1</v>
      </c>
      <c r="E4133" s="820" t="b">
        <v>0</v>
      </c>
      <c r="F4133" s="820" t="b">
        <v>0</v>
      </c>
      <c r="G4133" s="820" t="b">
        <v>0</v>
      </c>
      <c r="H4133" s="820" t="b">
        <v>0</v>
      </c>
      <c r="I4133" s="820">
        <v>1</v>
      </c>
      <c r="J4133" s="820">
        <v>1</v>
      </c>
      <c r="K4133" s="820" t="s">
        <v>8454</v>
      </c>
      <c r="L4133" s="822" t="s">
        <v>20890</v>
      </c>
    </row>
    <row r="4134" spans="1:12" x14ac:dyDescent="0.25">
      <c r="A4134" s="822" t="s">
        <v>14696</v>
      </c>
      <c r="B4134" s="824" t="s">
        <v>14319</v>
      </c>
      <c r="C4134" s="820" t="b">
        <v>1</v>
      </c>
      <c r="D4134" s="820" t="b">
        <v>1</v>
      </c>
      <c r="E4134" s="820" t="b">
        <v>0</v>
      </c>
      <c r="F4134" s="820" t="b">
        <v>0</v>
      </c>
      <c r="G4134" s="820" t="b">
        <v>0</v>
      </c>
      <c r="H4134" s="820" t="b">
        <v>0</v>
      </c>
      <c r="I4134" s="820">
        <v>1</v>
      </c>
      <c r="J4134" s="820">
        <v>312</v>
      </c>
      <c r="K4134" s="820" t="s">
        <v>8454</v>
      </c>
      <c r="L4134" s="822" t="s">
        <v>20891</v>
      </c>
    </row>
    <row r="4135" spans="1:12" x14ac:dyDescent="0.25">
      <c r="A4135" s="822" t="s">
        <v>14697</v>
      </c>
      <c r="B4135" s="824" t="s">
        <v>14321</v>
      </c>
      <c r="C4135" s="820" t="b">
        <v>1</v>
      </c>
      <c r="D4135" s="820" t="b">
        <v>1</v>
      </c>
      <c r="E4135" s="820" t="b">
        <v>0</v>
      </c>
      <c r="F4135" s="820" t="b">
        <v>0</v>
      </c>
      <c r="G4135" s="820" t="b">
        <v>0</v>
      </c>
      <c r="H4135" s="820" t="b">
        <v>0</v>
      </c>
      <c r="I4135" s="820">
        <v>1</v>
      </c>
      <c r="J4135" s="820">
        <v>39</v>
      </c>
      <c r="K4135" s="820" t="s">
        <v>8454</v>
      </c>
      <c r="L4135" s="822" t="s">
        <v>20892</v>
      </c>
    </row>
    <row r="4136" spans="1:12" x14ac:dyDescent="0.25">
      <c r="A4136" s="822" t="s">
        <v>14698</v>
      </c>
      <c r="B4136" s="824" t="s">
        <v>14323</v>
      </c>
      <c r="C4136" s="820" t="b">
        <v>1</v>
      </c>
      <c r="D4136" s="820" t="b">
        <v>1</v>
      </c>
      <c r="E4136" s="820" t="b">
        <v>0</v>
      </c>
      <c r="F4136" s="820" t="b">
        <v>0</v>
      </c>
      <c r="G4136" s="820" t="b">
        <v>0</v>
      </c>
      <c r="H4136" s="820" t="b">
        <v>0</v>
      </c>
      <c r="I4136" s="820">
        <v>1</v>
      </c>
      <c r="J4136" s="820">
        <v>39</v>
      </c>
      <c r="K4136" s="820" t="s">
        <v>8454</v>
      </c>
      <c r="L4136" s="822" t="s">
        <v>20893</v>
      </c>
    </row>
    <row r="4137" spans="1:12" x14ac:dyDescent="0.25">
      <c r="A4137" s="822" t="s">
        <v>14699</v>
      </c>
      <c r="B4137" s="824" t="s">
        <v>14325</v>
      </c>
      <c r="C4137" s="820" t="b">
        <v>1</v>
      </c>
      <c r="D4137" s="820" t="b">
        <v>1</v>
      </c>
      <c r="E4137" s="820" t="b">
        <v>0</v>
      </c>
      <c r="F4137" s="820" t="b">
        <v>0</v>
      </c>
      <c r="G4137" s="820" t="b">
        <v>0</v>
      </c>
      <c r="H4137" s="820" t="b">
        <v>0</v>
      </c>
      <c r="I4137" s="820">
        <v>1</v>
      </c>
      <c r="J4137" s="820">
        <v>8</v>
      </c>
      <c r="K4137" s="820" t="s">
        <v>8454</v>
      </c>
      <c r="L4137" s="822" t="s">
        <v>20894</v>
      </c>
    </row>
    <row r="4138" spans="1:12" x14ac:dyDescent="0.25">
      <c r="A4138" s="822" t="s">
        <v>14700</v>
      </c>
      <c r="B4138" s="824" t="s">
        <v>14327</v>
      </c>
      <c r="C4138" s="820" t="b">
        <v>1</v>
      </c>
      <c r="D4138" s="820" t="b">
        <v>1</v>
      </c>
      <c r="E4138" s="820" t="b">
        <v>0</v>
      </c>
      <c r="F4138" s="820" t="b">
        <v>0</v>
      </c>
      <c r="G4138" s="820" t="b">
        <v>0</v>
      </c>
      <c r="H4138" s="820" t="b">
        <v>0</v>
      </c>
      <c r="I4138" s="820">
        <v>1</v>
      </c>
      <c r="J4138" s="820">
        <v>8</v>
      </c>
      <c r="K4138" s="820" t="s">
        <v>8454</v>
      </c>
      <c r="L4138" s="822" t="s">
        <v>20895</v>
      </c>
    </row>
    <row r="4139" spans="1:12" x14ac:dyDescent="0.25">
      <c r="A4139" s="822" t="s">
        <v>14701</v>
      </c>
      <c r="B4139" s="824" t="s">
        <v>14329</v>
      </c>
      <c r="C4139" s="820" t="b">
        <v>1</v>
      </c>
      <c r="D4139" s="820" t="b">
        <v>1</v>
      </c>
      <c r="E4139" s="820" t="b">
        <v>0</v>
      </c>
      <c r="F4139" s="820" t="b">
        <v>0</v>
      </c>
      <c r="G4139" s="820" t="b">
        <v>0</v>
      </c>
      <c r="H4139" s="820" t="b">
        <v>0</v>
      </c>
      <c r="I4139" s="820">
        <v>1</v>
      </c>
      <c r="J4139" s="820">
        <v>48</v>
      </c>
      <c r="K4139" s="820" t="s">
        <v>8454</v>
      </c>
      <c r="L4139" s="822" t="s">
        <v>20896</v>
      </c>
    </row>
    <row r="4140" spans="1:12" x14ac:dyDescent="0.25">
      <c r="A4140" s="822" t="s">
        <v>14702</v>
      </c>
      <c r="B4140" s="824" t="s">
        <v>14331</v>
      </c>
      <c r="C4140" s="820" t="b">
        <v>1</v>
      </c>
      <c r="D4140" s="820" t="b">
        <v>1</v>
      </c>
      <c r="E4140" s="820" t="b">
        <v>0</v>
      </c>
      <c r="F4140" s="820" t="b">
        <v>0</v>
      </c>
      <c r="G4140" s="820" t="b">
        <v>0</v>
      </c>
      <c r="H4140" s="820" t="b">
        <v>0</v>
      </c>
      <c r="I4140" s="820">
        <v>1</v>
      </c>
      <c r="J4140" s="820">
        <v>78</v>
      </c>
      <c r="K4140" s="820" t="s">
        <v>8454</v>
      </c>
      <c r="L4140" s="822" t="s">
        <v>20897</v>
      </c>
    </row>
    <row r="4141" spans="1:12" x14ac:dyDescent="0.25">
      <c r="A4141" s="822" t="s">
        <v>14703</v>
      </c>
      <c r="B4141" s="824" t="s">
        <v>14704</v>
      </c>
      <c r="C4141" s="820" t="b">
        <v>1</v>
      </c>
      <c r="D4141" s="820" t="b">
        <v>1</v>
      </c>
      <c r="E4141" s="820" t="b">
        <v>0</v>
      </c>
      <c r="F4141" s="820" t="b">
        <v>0</v>
      </c>
      <c r="G4141" s="820" t="b">
        <v>0</v>
      </c>
      <c r="H4141" s="820" t="b">
        <v>0</v>
      </c>
      <c r="I4141" s="820">
        <v>1</v>
      </c>
      <c r="J4141" s="820">
        <v>7</v>
      </c>
      <c r="K4141" s="820" t="s">
        <v>8454</v>
      </c>
      <c r="L4141" s="822" t="s">
        <v>21028</v>
      </c>
    </row>
    <row r="4142" spans="1:12" x14ac:dyDescent="0.25">
      <c r="A4142" s="822" t="s">
        <v>14705</v>
      </c>
      <c r="B4142" s="824" t="s">
        <v>14706</v>
      </c>
      <c r="C4142" s="820" t="b">
        <v>1</v>
      </c>
      <c r="D4142" s="820" t="b">
        <v>1</v>
      </c>
      <c r="E4142" s="820" t="b">
        <v>0</v>
      </c>
      <c r="F4142" s="820" t="b">
        <v>0</v>
      </c>
      <c r="G4142" s="820" t="b">
        <v>0</v>
      </c>
      <c r="H4142" s="820" t="b">
        <v>0</v>
      </c>
      <c r="I4142" s="820">
        <v>1</v>
      </c>
      <c r="J4142" s="820">
        <v>4</v>
      </c>
      <c r="K4142" s="820" t="s">
        <v>8454</v>
      </c>
      <c r="L4142" s="822" t="s">
        <v>21029</v>
      </c>
    </row>
    <row r="4143" spans="1:12" x14ac:dyDescent="0.25">
      <c r="A4143" s="822" t="s">
        <v>14707</v>
      </c>
      <c r="B4143" s="824" t="s">
        <v>14708</v>
      </c>
      <c r="C4143" s="820" t="b">
        <v>1</v>
      </c>
      <c r="D4143" s="820" t="b">
        <v>1</v>
      </c>
      <c r="E4143" s="820" t="b">
        <v>0</v>
      </c>
      <c r="F4143" s="820" t="b">
        <v>0</v>
      </c>
      <c r="G4143" s="820" t="b">
        <v>0</v>
      </c>
      <c r="H4143" s="820" t="b">
        <v>0</v>
      </c>
      <c r="I4143" s="820">
        <v>1</v>
      </c>
      <c r="J4143" s="820">
        <v>1</v>
      </c>
      <c r="K4143" s="820" t="s">
        <v>8454</v>
      </c>
      <c r="L4143" s="822" t="s">
        <v>21030</v>
      </c>
    </row>
    <row r="4144" spans="1:12" x14ac:dyDescent="0.25">
      <c r="A4144" s="822" t="s">
        <v>14709</v>
      </c>
      <c r="B4144" s="824" t="s">
        <v>14339</v>
      </c>
      <c r="C4144" s="820" t="b">
        <v>1</v>
      </c>
      <c r="D4144" s="820" t="b">
        <v>1</v>
      </c>
      <c r="E4144" s="820" t="b">
        <v>0</v>
      </c>
      <c r="F4144" s="820" t="b">
        <v>0</v>
      </c>
      <c r="G4144" s="820" t="b">
        <v>0</v>
      </c>
      <c r="H4144" s="820" t="b">
        <v>0</v>
      </c>
      <c r="I4144" s="820">
        <v>1</v>
      </c>
      <c r="J4144" s="820">
        <v>1</v>
      </c>
      <c r="K4144" s="820" t="s">
        <v>8454</v>
      </c>
      <c r="L4144" s="822" t="s">
        <v>20901</v>
      </c>
    </row>
    <row r="4145" spans="1:12" x14ac:dyDescent="0.25">
      <c r="A4145" s="822" t="s">
        <v>14710</v>
      </c>
      <c r="B4145" s="824" t="s">
        <v>14341</v>
      </c>
      <c r="C4145" s="820" t="b">
        <v>1</v>
      </c>
      <c r="D4145" s="820" t="b">
        <v>1</v>
      </c>
      <c r="E4145" s="820" t="b">
        <v>0</v>
      </c>
      <c r="F4145" s="820" t="b">
        <v>0</v>
      </c>
      <c r="G4145" s="820" t="b">
        <v>0</v>
      </c>
      <c r="H4145" s="820" t="b">
        <v>0</v>
      </c>
      <c r="I4145" s="820">
        <v>1</v>
      </c>
      <c r="J4145" s="820">
        <v>297</v>
      </c>
      <c r="K4145" s="820" t="s">
        <v>8454</v>
      </c>
      <c r="L4145" s="822" t="s">
        <v>20902</v>
      </c>
    </row>
    <row r="4146" spans="1:12" x14ac:dyDescent="0.25">
      <c r="A4146" s="822" t="s">
        <v>14711</v>
      </c>
      <c r="B4146" s="824" t="s">
        <v>14343</v>
      </c>
      <c r="C4146" s="820" t="b">
        <v>1</v>
      </c>
      <c r="D4146" s="820" t="b">
        <v>1</v>
      </c>
      <c r="E4146" s="820" t="b">
        <v>0</v>
      </c>
      <c r="F4146" s="820" t="b">
        <v>0</v>
      </c>
      <c r="G4146" s="820" t="b">
        <v>0</v>
      </c>
      <c r="H4146" s="820" t="b">
        <v>0</v>
      </c>
      <c r="I4146" s="820">
        <v>1</v>
      </c>
      <c r="J4146" s="820">
        <v>33</v>
      </c>
      <c r="K4146" s="820" t="s">
        <v>8454</v>
      </c>
      <c r="L4146" s="822" t="s">
        <v>20903</v>
      </c>
    </row>
    <row r="4147" spans="1:12" x14ac:dyDescent="0.25">
      <c r="A4147" s="822" t="s">
        <v>14712</v>
      </c>
      <c r="B4147" s="824" t="s">
        <v>14345</v>
      </c>
      <c r="C4147" s="820" t="b">
        <v>1</v>
      </c>
      <c r="D4147" s="820" t="b">
        <v>1</v>
      </c>
      <c r="E4147" s="820" t="b">
        <v>0</v>
      </c>
      <c r="F4147" s="820" t="b">
        <v>0</v>
      </c>
      <c r="G4147" s="820" t="b">
        <v>0</v>
      </c>
      <c r="H4147" s="820" t="b">
        <v>0</v>
      </c>
      <c r="I4147" s="820">
        <v>1</v>
      </c>
      <c r="J4147" s="820">
        <v>33</v>
      </c>
      <c r="K4147" s="820" t="s">
        <v>8454</v>
      </c>
      <c r="L4147" s="822" t="s">
        <v>20904</v>
      </c>
    </row>
    <row r="4148" spans="1:12" x14ac:dyDescent="0.25">
      <c r="A4148" s="822" t="s">
        <v>14713</v>
      </c>
      <c r="B4148" s="824" t="s">
        <v>14347</v>
      </c>
      <c r="C4148" s="820" t="b">
        <v>1</v>
      </c>
      <c r="D4148" s="820" t="b">
        <v>1</v>
      </c>
      <c r="E4148" s="820" t="b">
        <v>0</v>
      </c>
      <c r="F4148" s="820" t="b">
        <v>0</v>
      </c>
      <c r="G4148" s="820" t="b">
        <v>0</v>
      </c>
      <c r="H4148" s="820" t="b">
        <v>0</v>
      </c>
      <c r="I4148" s="820">
        <v>1</v>
      </c>
      <c r="J4148" s="820">
        <v>9</v>
      </c>
      <c r="K4148" s="820" t="s">
        <v>8454</v>
      </c>
      <c r="L4148" s="822" t="s">
        <v>20905</v>
      </c>
    </row>
    <row r="4149" spans="1:12" x14ac:dyDescent="0.25">
      <c r="A4149" s="822" t="s">
        <v>14714</v>
      </c>
      <c r="B4149" s="824" t="s">
        <v>14349</v>
      </c>
      <c r="C4149" s="820" t="b">
        <v>1</v>
      </c>
      <c r="D4149" s="820" t="b">
        <v>1</v>
      </c>
      <c r="E4149" s="820" t="b">
        <v>0</v>
      </c>
      <c r="F4149" s="820" t="b">
        <v>0</v>
      </c>
      <c r="G4149" s="820" t="b">
        <v>0</v>
      </c>
      <c r="H4149" s="820" t="b">
        <v>0</v>
      </c>
      <c r="I4149" s="820">
        <v>1</v>
      </c>
      <c r="J4149" s="820">
        <v>9</v>
      </c>
      <c r="K4149" s="820" t="s">
        <v>8454</v>
      </c>
      <c r="L4149" s="822" t="s">
        <v>20906</v>
      </c>
    </row>
    <row r="4150" spans="1:12" x14ac:dyDescent="0.25">
      <c r="A4150" s="822" t="s">
        <v>14715</v>
      </c>
      <c r="B4150" s="824" t="s">
        <v>14351</v>
      </c>
      <c r="C4150" s="820" t="b">
        <v>1</v>
      </c>
      <c r="D4150" s="820" t="b">
        <v>1</v>
      </c>
      <c r="E4150" s="820" t="b">
        <v>0</v>
      </c>
      <c r="F4150" s="820" t="b">
        <v>0</v>
      </c>
      <c r="G4150" s="820" t="b">
        <v>0</v>
      </c>
      <c r="H4150" s="820" t="b">
        <v>0</v>
      </c>
      <c r="I4150" s="820">
        <v>1</v>
      </c>
      <c r="J4150" s="820">
        <v>63</v>
      </c>
      <c r="K4150" s="820" t="s">
        <v>8454</v>
      </c>
      <c r="L4150" s="822" t="s">
        <v>20907</v>
      </c>
    </row>
    <row r="4151" spans="1:12" x14ac:dyDescent="0.25">
      <c r="A4151" s="822" t="s">
        <v>14716</v>
      </c>
      <c r="B4151" s="824" t="s">
        <v>14353</v>
      </c>
      <c r="C4151" s="820" t="b">
        <v>1</v>
      </c>
      <c r="D4151" s="820" t="b">
        <v>1</v>
      </c>
      <c r="E4151" s="820" t="b">
        <v>0</v>
      </c>
      <c r="F4151" s="820" t="b">
        <v>0</v>
      </c>
      <c r="G4151" s="820" t="b">
        <v>0</v>
      </c>
      <c r="H4151" s="820" t="b">
        <v>0</v>
      </c>
      <c r="I4151" s="820">
        <v>1</v>
      </c>
      <c r="J4151" s="820">
        <v>66</v>
      </c>
      <c r="K4151" s="820" t="s">
        <v>8454</v>
      </c>
      <c r="L4151" s="822" t="s">
        <v>20908</v>
      </c>
    </row>
    <row r="4152" spans="1:12" x14ac:dyDescent="0.25">
      <c r="A4152" s="822" t="s">
        <v>14717</v>
      </c>
      <c r="B4152" s="824" t="s">
        <v>14718</v>
      </c>
      <c r="C4152" s="820" t="b">
        <v>1</v>
      </c>
      <c r="D4152" s="820" t="b">
        <v>1</v>
      </c>
      <c r="E4152" s="820" t="b">
        <v>0</v>
      </c>
      <c r="F4152" s="820" t="b">
        <v>0</v>
      </c>
      <c r="G4152" s="820" t="b">
        <v>0</v>
      </c>
      <c r="H4152" s="820" t="b">
        <v>0</v>
      </c>
      <c r="I4152" s="820">
        <v>1</v>
      </c>
      <c r="J4152" s="820">
        <v>7</v>
      </c>
      <c r="K4152" s="820" t="s">
        <v>8454</v>
      </c>
      <c r="L4152" s="822" t="s">
        <v>21031</v>
      </c>
    </row>
    <row r="4153" spans="1:12" x14ac:dyDescent="0.25">
      <c r="A4153" s="822" t="s">
        <v>14719</v>
      </c>
      <c r="B4153" s="824" t="s">
        <v>14720</v>
      </c>
      <c r="C4153" s="820" t="b">
        <v>1</v>
      </c>
      <c r="D4153" s="820" t="b">
        <v>1</v>
      </c>
      <c r="E4153" s="820" t="b">
        <v>0</v>
      </c>
      <c r="F4153" s="820" t="b">
        <v>0</v>
      </c>
      <c r="G4153" s="820" t="b">
        <v>0</v>
      </c>
      <c r="H4153" s="820" t="b">
        <v>0</v>
      </c>
      <c r="I4153" s="820">
        <v>1</v>
      </c>
      <c r="J4153" s="820">
        <v>4</v>
      </c>
      <c r="K4153" s="820" t="s">
        <v>8454</v>
      </c>
      <c r="L4153" s="822" t="s">
        <v>21032</v>
      </c>
    </row>
    <row r="4154" spans="1:12" x14ac:dyDescent="0.25">
      <c r="A4154" s="822" t="s">
        <v>14721</v>
      </c>
      <c r="B4154" s="824" t="s">
        <v>14722</v>
      </c>
      <c r="C4154" s="820" t="b">
        <v>1</v>
      </c>
      <c r="D4154" s="820" t="b">
        <v>1</v>
      </c>
      <c r="E4154" s="820" t="b">
        <v>0</v>
      </c>
      <c r="F4154" s="820" t="b">
        <v>0</v>
      </c>
      <c r="G4154" s="820" t="b">
        <v>0</v>
      </c>
      <c r="H4154" s="820" t="b">
        <v>0</v>
      </c>
      <c r="I4154" s="820">
        <v>1</v>
      </c>
      <c r="J4154" s="820">
        <v>1</v>
      </c>
      <c r="K4154" s="820" t="s">
        <v>8454</v>
      </c>
      <c r="L4154" s="822" t="s">
        <v>21033</v>
      </c>
    </row>
    <row r="4155" spans="1:12" x14ac:dyDescent="0.25">
      <c r="A4155" s="822" t="s">
        <v>14723</v>
      </c>
      <c r="B4155" s="824" t="s">
        <v>14361</v>
      </c>
      <c r="C4155" s="820" t="b">
        <v>1</v>
      </c>
      <c r="D4155" s="820" t="b">
        <v>1</v>
      </c>
      <c r="E4155" s="820" t="b">
        <v>0</v>
      </c>
      <c r="F4155" s="820" t="b">
        <v>0</v>
      </c>
      <c r="G4155" s="820" t="b">
        <v>0</v>
      </c>
      <c r="H4155" s="820" t="b">
        <v>0</v>
      </c>
      <c r="I4155" s="820">
        <v>1</v>
      </c>
      <c r="J4155" s="820">
        <v>1</v>
      </c>
      <c r="K4155" s="820" t="s">
        <v>8454</v>
      </c>
      <c r="L4155" s="822" t="s">
        <v>20912</v>
      </c>
    </row>
    <row r="4156" spans="1:12" x14ac:dyDescent="0.25">
      <c r="A4156" s="822" t="s">
        <v>14724</v>
      </c>
      <c r="B4156" s="824" t="s">
        <v>14363</v>
      </c>
      <c r="C4156" s="820" t="b">
        <v>1</v>
      </c>
      <c r="D4156" s="820" t="b">
        <v>1</v>
      </c>
      <c r="E4156" s="820" t="b">
        <v>0</v>
      </c>
      <c r="F4156" s="820" t="b">
        <v>0</v>
      </c>
      <c r="G4156" s="820" t="b">
        <v>0</v>
      </c>
      <c r="H4156" s="820" t="b">
        <v>0</v>
      </c>
      <c r="I4156" s="820">
        <v>1</v>
      </c>
      <c r="J4156" s="820">
        <v>252</v>
      </c>
      <c r="K4156" s="820" t="s">
        <v>8454</v>
      </c>
      <c r="L4156" s="822" t="s">
        <v>20913</v>
      </c>
    </row>
    <row r="4157" spans="1:12" x14ac:dyDescent="0.25">
      <c r="A4157" s="822" t="s">
        <v>14725</v>
      </c>
      <c r="B4157" s="824" t="s">
        <v>14365</v>
      </c>
      <c r="C4157" s="820" t="b">
        <v>1</v>
      </c>
      <c r="D4157" s="820" t="b">
        <v>1</v>
      </c>
      <c r="E4157" s="820" t="b">
        <v>0</v>
      </c>
      <c r="F4157" s="820" t="b">
        <v>0</v>
      </c>
      <c r="G4157" s="820" t="b">
        <v>0</v>
      </c>
      <c r="H4157" s="820" t="b">
        <v>0</v>
      </c>
      <c r="I4157" s="820">
        <v>1</v>
      </c>
      <c r="J4157" s="820">
        <v>28</v>
      </c>
      <c r="K4157" s="820" t="s">
        <v>8454</v>
      </c>
      <c r="L4157" s="822" t="s">
        <v>20914</v>
      </c>
    </row>
    <row r="4158" spans="1:12" x14ac:dyDescent="0.25">
      <c r="A4158" s="822" t="s">
        <v>14726</v>
      </c>
      <c r="B4158" s="824" t="s">
        <v>14367</v>
      </c>
      <c r="C4158" s="820" t="b">
        <v>1</v>
      </c>
      <c r="D4158" s="820" t="b">
        <v>1</v>
      </c>
      <c r="E4158" s="820" t="b">
        <v>0</v>
      </c>
      <c r="F4158" s="820" t="b">
        <v>0</v>
      </c>
      <c r="G4158" s="820" t="b">
        <v>0</v>
      </c>
      <c r="H4158" s="820" t="b">
        <v>0</v>
      </c>
      <c r="I4158" s="820">
        <v>1</v>
      </c>
      <c r="J4158" s="820">
        <v>28</v>
      </c>
      <c r="K4158" s="820" t="s">
        <v>8454</v>
      </c>
      <c r="L4158" s="822" t="s">
        <v>20915</v>
      </c>
    </row>
    <row r="4159" spans="1:12" x14ac:dyDescent="0.25">
      <c r="A4159" s="822" t="s">
        <v>14727</v>
      </c>
      <c r="B4159" s="824" t="s">
        <v>14369</v>
      </c>
      <c r="C4159" s="820" t="b">
        <v>1</v>
      </c>
      <c r="D4159" s="820" t="b">
        <v>1</v>
      </c>
      <c r="E4159" s="820" t="b">
        <v>0</v>
      </c>
      <c r="F4159" s="820" t="b">
        <v>0</v>
      </c>
      <c r="G4159" s="820" t="b">
        <v>0</v>
      </c>
      <c r="H4159" s="820" t="b">
        <v>0</v>
      </c>
      <c r="I4159" s="820">
        <v>1</v>
      </c>
      <c r="J4159" s="820">
        <v>9</v>
      </c>
      <c r="K4159" s="820" t="s">
        <v>8454</v>
      </c>
      <c r="L4159" s="822" t="s">
        <v>20916</v>
      </c>
    </row>
    <row r="4160" spans="1:12" x14ac:dyDescent="0.25">
      <c r="A4160" s="822" t="s">
        <v>14728</v>
      </c>
      <c r="B4160" s="824" t="s">
        <v>14371</v>
      </c>
      <c r="C4160" s="820" t="b">
        <v>1</v>
      </c>
      <c r="D4160" s="820" t="b">
        <v>1</v>
      </c>
      <c r="E4160" s="820" t="b">
        <v>0</v>
      </c>
      <c r="F4160" s="820" t="b">
        <v>0</v>
      </c>
      <c r="G4160" s="820" t="b">
        <v>0</v>
      </c>
      <c r="H4160" s="820" t="b">
        <v>0</v>
      </c>
      <c r="I4160" s="820">
        <v>1</v>
      </c>
      <c r="J4160" s="820">
        <v>9</v>
      </c>
      <c r="K4160" s="820" t="s">
        <v>8454</v>
      </c>
      <c r="L4160" s="822" t="s">
        <v>20917</v>
      </c>
    </row>
    <row r="4161" spans="1:12" x14ac:dyDescent="0.25">
      <c r="A4161" s="822" t="s">
        <v>14729</v>
      </c>
      <c r="B4161" s="824" t="s">
        <v>14373</v>
      </c>
      <c r="C4161" s="820" t="b">
        <v>1</v>
      </c>
      <c r="D4161" s="820" t="b">
        <v>1</v>
      </c>
      <c r="E4161" s="820" t="b">
        <v>0</v>
      </c>
      <c r="F4161" s="820" t="b">
        <v>0</v>
      </c>
      <c r="G4161" s="820" t="b">
        <v>0</v>
      </c>
      <c r="H4161" s="820" t="b">
        <v>0</v>
      </c>
      <c r="I4161" s="820">
        <v>1</v>
      </c>
      <c r="J4161" s="820">
        <v>63</v>
      </c>
      <c r="K4161" s="820" t="s">
        <v>8454</v>
      </c>
      <c r="L4161" s="822" t="s">
        <v>20918</v>
      </c>
    </row>
    <row r="4162" spans="1:12" x14ac:dyDescent="0.25">
      <c r="A4162" s="822" t="s">
        <v>14730</v>
      </c>
      <c r="B4162" s="824" t="s">
        <v>14375</v>
      </c>
      <c r="C4162" s="820" t="b">
        <v>1</v>
      </c>
      <c r="D4162" s="820" t="b">
        <v>1</v>
      </c>
      <c r="E4162" s="820" t="b">
        <v>0</v>
      </c>
      <c r="F4162" s="820" t="b">
        <v>0</v>
      </c>
      <c r="G4162" s="820" t="b">
        <v>0</v>
      </c>
      <c r="H4162" s="820" t="b">
        <v>0</v>
      </c>
      <c r="I4162" s="820">
        <v>1</v>
      </c>
      <c r="J4162" s="820">
        <v>56</v>
      </c>
      <c r="K4162" s="820" t="s">
        <v>8454</v>
      </c>
      <c r="L4162" s="822" t="s">
        <v>20919</v>
      </c>
    </row>
    <row r="4163" spans="1:12" x14ac:dyDescent="0.25">
      <c r="A4163" s="822" t="s">
        <v>14731</v>
      </c>
      <c r="B4163" s="824" t="s">
        <v>14732</v>
      </c>
      <c r="C4163" s="820" t="b">
        <v>1</v>
      </c>
      <c r="D4163" s="820" t="b">
        <v>1</v>
      </c>
      <c r="E4163" s="820" t="b">
        <v>0</v>
      </c>
      <c r="F4163" s="820" t="b">
        <v>0</v>
      </c>
      <c r="G4163" s="820" t="b">
        <v>0</v>
      </c>
      <c r="H4163" s="820" t="b">
        <v>0</v>
      </c>
      <c r="I4163" s="820">
        <v>1</v>
      </c>
      <c r="J4163" s="820">
        <v>7</v>
      </c>
      <c r="K4163" s="820" t="s">
        <v>8454</v>
      </c>
      <c r="L4163" s="822" t="s">
        <v>21034</v>
      </c>
    </row>
    <row r="4164" spans="1:12" x14ac:dyDescent="0.25">
      <c r="A4164" s="822" t="s">
        <v>14733</v>
      </c>
      <c r="B4164" s="824" t="s">
        <v>14734</v>
      </c>
      <c r="C4164" s="820" t="b">
        <v>1</v>
      </c>
      <c r="D4164" s="820" t="b">
        <v>1</v>
      </c>
      <c r="E4164" s="820" t="b">
        <v>0</v>
      </c>
      <c r="F4164" s="820" t="b">
        <v>0</v>
      </c>
      <c r="G4164" s="820" t="b">
        <v>0</v>
      </c>
      <c r="H4164" s="820" t="b">
        <v>0</v>
      </c>
      <c r="I4164" s="820">
        <v>1</v>
      </c>
      <c r="J4164" s="820">
        <v>4</v>
      </c>
      <c r="K4164" s="820" t="s">
        <v>8454</v>
      </c>
      <c r="L4164" s="822" t="s">
        <v>21035</v>
      </c>
    </row>
    <row r="4165" spans="1:12" x14ac:dyDescent="0.25">
      <c r="A4165" s="822" t="s">
        <v>14735</v>
      </c>
      <c r="B4165" s="824" t="s">
        <v>14736</v>
      </c>
      <c r="C4165" s="820" t="b">
        <v>1</v>
      </c>
      <c r="D4165" s="820" t="b">
        <v>1</v>
      </c>
      <c r="E4165" s="820" t="b">
        <v>0</v>
      </c>
      <c r="F4165" s="820" t="b">
        <v>0</v>
      </c>
      <c r="G4165" s="820" t="b">
        <v>0</v>
      </c>
      <c r="H4165" s="820" t="b">
        <v>0</v>
      </c>
      <c r="I4165" s="820">
        <v>1</v>
      </c>
      <c r="J4165" s="820">
        <v>1</v>
      </c>
      <c r="K4165" s="820" t="s">
        <v>8454</v>
      </c>
      <c r="L4165" s="822" t="s">
        <v>21036</v>
      </c>
    </row>
    <row r="4166" spans="1:12" x14ac:dyDescent="0.25">
      <c r="A4166" s="822" t="s">
        <v>14737</v>
      </c>
      <c r="B4166" s="824" t="s">
        <v>14383</v>
      </c>
      <c r="C4166" s="820" t="b">
        <v>1</v>
      </c>
      <c r="D4166" s="820" t="b">
        <v>1</v>
      </c>
      <c r="E4166" s="820" t="b">
        <v>0</v>
      </c>
      <c r="F4166" s="820" t="b">
        <v>0</v>
      </c>
      <c r="G4166" s="820" t="b">
        <v>0</v>
      </c>
      <c r="H4166" s="820" t="b">
        <v>0</v>
      </c>
      <c r="I4166" s="820">
        <v>1</v>
      </c>
      <c r="J4166" s="820">
        <v>1</v>
      </c>
      <c r="K4166" s="820" t="s">
        <v>8454</v>
      </c>
      <c r="L4166" s="822" t="s">
        <v>20923</v>
      </c>
    </row>
    <row r="4167" spans="1:12" x14ac:dyDescent="0.25">
      <c r="A4167" s="822" t="s">
        <v>14738</v>
      </c>
      <c r="B4167" s="824" t="s">
        <v>14385</v>
      </c>
      <c r="C4167" s="820" t="b">
        <v>1</v>
      </c>
      <c r="D4167" s="820" t="b">
        <v>1</v>
      </c>
      <c r="E4167" s="820" t="b">
        <v>0</v>
      </c>
      <c r="F4167" s="820" t="b">
        <v>0</v>
      </c>
      <c r="G4167" s="820" t="b">
        <v>0</v>
      </c>
      <c r="H4167" s="820" t="b">
        <v>0</v>
      </c>
      <c r="I4167" s="820">
        <v>1</v>
      </c>
      <c r="J4167" s="820">
        <v>24</v>
      </c>
      <c r="K4167" s="820" t="s">
        <v>8454</v>
      </c>
      <c r="L4167" s="822" t="s">
        <v>20924</v>
      </c>
    </row>
    <row r="4168" spans="1:12" x14ac:dyDescent="0.25">
      <c r="A4168" s="822" t="s">
        <v>14739</v>
      </c>
      <c r="B4168" s="824" t="s">
        <v>14387</v>
      </c>
      <c r="C4168" s="820" t="b">
        <v>1</v>
      </c>
      <c r="D4168" s="820" t="b">
        <v>1</v>
      </c>
      <c r="E4168" s="820" t="b">
        <v>0</v>
      </c>
      <c r="F4168" s="820" t="b">
        <v>0</v>
      </c>
      <c r="G4168" s="820" t="b">
        <v>0</v>
      </c>
      <c r="H4168" s="820" t="b">
        <v>0</v>
      </c>
      <c r="I4168" s="820">
        <v>1</v>
      </c>
      <c r="J4168" s="820">
        <v>3</v>
      </c>
      <c r="K4168" s="820" t="s">
        <v>8454</v>
      </c>
      <c r="L4168" s="822" t="s">
        <v>20925</v>
      </c>
    </row>
    <row r="4169" spans="1:12" x14ac:dyDescent="0.25">
      <c r="A4169" s="822" t="s">
        <v>14740</v>
      </c>
      <c r="B4169" s="824" t="s">
        <v>14389</v>
      </c>
      <c r="C4169" s="820" t="b">
        <v>1</v>
      </c>
      <c r="D4169" s="820" t="b">
        <v>1</v>
      </c>
      <c r="E4169" s="820" t="b">
        <v>0</v>
      </c>
      <c r="F4169" s="820" t="b">
        <v>0</v>
      </c>
      <c r="G4169" s="820" t="b">
        <v>0</v>
      </c>
      <c r="H4169" s="820" t="b">
        <v>0</v>
      </c>
      <c r="I4169" s="820">
        <v>1</v>
      </c>
      <c r="J4169" s="820">
        <v>3</v>
      </c>
      <c r="K4169" s="820" t="s">
        <v>8454</v>
      </c>
      <c r="L4169" s="822" t="s">
        <v>20926</v>
      </c>
    </row>
    <row r="4170" spans="1:12" x14ac:dyDescent="0.25">
      <c r="A4170" s="822" t="s">
        <v>14741</v>
      </c>
      <c r="B4170" s="824" t="s">
        <v>14391</v>
      </c>
      <c r="C4170" s="820" t="b">
        <v>1</v>
      </c>
      <c r="D4170" s="820" t="b">
        <v>1</v>
      </c>
      <c r="E4170" s="820" t="b">
        <v>0</v>
      </c>
      <c r="F4170" s="820" t="b">
        <v>0</v>
      </c>
      <c r="G4170" s="820" t="b">
        <v>0</v>
      </c>
      <c r="H4170" s="820" t="b">
        <v>0</v>
      </c>
      <c r="I4170" s="820">
        <v>1</v>
      </c>
      <c r="J4170" s="820">
        <v>8</v>
      </c>
      <c r="K4170" s="820" t="s">
        <v>8454</v>
      </c>
      <c r="L4170" s="822" t="s">
        <v>20927</v>
      </c>
    </row>
    <row r="4171" spans="1:12" x14ac:dyDescent="0.25">
      <c r="A4171" s="822" t="s">
        <v>14742</v>
      </c>
      <c r="B4171" s="824" t="s">
        <v>14393</v>
      </c>
      <c r="C4171" s="820" t="b">
        <v>1</v>
      </c>
      <c r="D4171" s="820" t="b">
        <v>1</v>
      </c>
      <c r="E4171" s="820" t="b">
        <v>0</v>
      </c>
      <c r="F4171" s="820" t="b">
        <v>0</v>
      </c>
      <c r="G4171" s="820" t="b">
        <v>0</v>
      </c>
      <c r="H4171" s="820" t="b">
        <v>0</v>
      </c>
      <c r="I4171" s="820">
        <v>1</v>
      </c>
      <c r="J4171" s="820">
        <v>8</v>
      </c>
      <c r="K4171" s="820" t="s">
        <v>8454</v>
      </c>
      <c r="L4171" s="822" t="s">
        <v>20928</v>
      </c>
    </row>
    <row r="4172" spans="1:12" x14ac:dyDescent="0.25">
      <c r="A4172" s="822" t="s">
        <v>14743</v>
      </c>
      <c r="B4172" s="824" t="s">
        <v>14395</v>
      </c>
      <c r="C4172" s="820" t="b">
        <v>1</v>
      </c>
      <c r="D4172" s="820" t="b">
        <v>1</v>
      </c>
      <c r="E4172" s="820" t="b">
        <v>0</v>
      </c>
      <c r="F4172" s="820" t="b">
        <v>0</v>
      </c>
      <c r="G4172" s="820" t="b">
        <v>0</v>
      </c>
      <c r="H4172" s="820" t="b">
        <v>0</v>
      </c>
      <c r="I4172" s="820">
        <v>1</v>
      </c>
      <c r="J4172" s="820">
        <v>48</v>
      </c>
      <c r="K4172" s="820" t="s">
        <v>8454</v>
      </c>
      <c r="L4172" s="822" t="s">
        <v>20929</v>
      </c>
    </row>
    <row r="4173" spans="1:12" x14ac:dyDescent="0.25">
      <c r="A4173" s="822" t="s">
        <v>14744</v>
      </c>
      <c r="B4173" s="824" t="s">
        <v>14397</v>
      </c>
      <c r="C4173" s="820" t="b">
        <v>1</v>
      </c>
      <c r="D4173" s="820" t="b">
        <v>1</v>
      </c>
      <c r="E4173" s="820" t="b">
        <v>0</v>
      </c>
      <c r="F4173" s="820" t="b">
        <v>0</v>
      </c>
      <c r="G4173" s="820" t="b">
        <v>0</v>
      </c>
      <c r="H4173" s="820" t="b">
        <v>0</v>
      </c>
      <c r="I4173" s="820">
        <v>1</v>
      </c>
      <c r="J4173" s="820">
        <v>3</v>
      </c>
      <c r="K4173" s="820" t="s">
        <v>8454</v>
      </c>
      <c r="L4173" s="822" t="s">
        <v>20930</v>
      </c>
    </row>
    <row r="4174" spans="1:12" x14ac:dyDescent="0.25">
      <c r="A4174" s="822" t="s">
        <v>14745</v>
      </c>
      <c r="B4174" s="824" t="s">
        <v>14746</v>
      </c>
      <c r="C4174" s="820" t="b">
        <v>1</v>
      </c>
      <c r="D4174" s="820" t="b">
        <v>1</v>
      </c>
      <c r="E4174" s="820" t="b">
        <v>0</v>
      </c>
      <c r="F4174" s="820" t="b">
        <v>0</v>
      </c>
      <c r="G4174" s="820" t="b">
        <v>0</v>
      </c>
      <c r="H4174" s="820" t="b">
        <v>0</v>
      </c>
      <c r="I4174" s="820">
        <v>1</v>
      </c>
      <c r="J4174" s="820">
        <v>7</v>
      </c>
      <c r="K4174" s="820" t="s">
        <v>8454</v>
      </c>
      <c r="L4174" s="822" t="s">
        <v>21037</v>
      </c>
    </row>
    <row r="4175" spans="1:12" x14ac:dyDescent="0.25">
      <c r="A4175" s="822" t="s">
        <v>14747</v>
      </c>
      <c r="B4175" s="824" t="s">
        <v>14748</v>
      </c>
      <c r="C4175" s="820" t="b">
        <v>1</v>
      </c>
      <c r="D4175" s="820" t="b">
        <v>1</v>
      </c>
      <c r="E4175" s="820" t="b">
        <v>0</v>
      </c>
      <c r="F4175" s="820" t="b">
        <v>0</v>
      </c>
      <c r="G4175" s="820" t="b">
        <v>0</v>
      </c>
      <c r="H4175" s="820" t="b">
        <v>0</v>
      </c>
      <c r="I4175" s="820">
        <v>1</v>
      </c>
      <c r="J4175" s="820">
        <v>4</v>
      </c>
      <c r="K4175" s="820" t="s">
        <v>8454</v>
      </c>
      <c r="L4175" s="822" t="s">
        <v>21038</v>
      </c>
    </row>
    <row r="4176" spans="1:12" x14ac:dyDescent="0.25">
      <c r="A4176" s="822" t="s">
        <v>14749</v>
      </c>
      <c r="B4176" s="824" t="s">
        <v>14750</v>
      </c>
      <c r="C4176" s="820" t="b">
        <v>1</v>
      </c>
      <c r="D4176" s="820" t="b">
        <v>1</v>
      </c>
      <c r="E4176" s="820" t="b">
        <v>0</v>
      </c>
      <c r="F4176" s="820" t="b">
        <v>0</v>
      </c>
      <c r="G4176" s="820" t="b">
        <v>0</v>
      </c>
      <c r="H4176" s="820" t="b">
        <v>0</v>
      </c>
      <c r="I4176" s="820">
        <v>1</v>
      </c>
      <c r="J4176" s="820">
        <v>1</v>
      </c>
      <c r="K4176" s="820" t="s">
        <v>8454</v>
      </c>
      <c r="L4176" s="822" t="s">
        <v>21039</v>
      </c>
    </row>
    <row r="4177" spans="1:12" x14ac:dyDescent="0.25">
      <c r="A4177" s="822" t="s">
        <v>14751</v>
      </c>
      <c r="B4177" s="824" t="s">
        <v>14405</v>
      </c>
      <c r="C4177" s="820" t="b">
        <v>1</v>
      </c>
      <c r="D4177" s="820" t="b">
        <v>1</v>
      </c>
      <c r="E4177" s="820" t="b">
        <v>0</v>
      </c>
      <c r="F4177" s="820" t="b">
        <v>0</v>
      </c>
      <c r="G4177" s="820" t="b">
        <v>0</v>
      </c>
      <c r="H4177" s="820" t="b">
        <v>0</v>
      </c>
      <c r="I4177" s="820">
        <v>1</v>
      </c>
      <c r="J4177" s="820">
        <v>1</v>
      </c>
      <c r="K4177" s="820" t="s">
        <v>8454</v>
      </c>
      <c r="L4177" s="822" t="s">
        <v>20934</v>
      </c>
    </row>
    <row r="4178" spans="1:12" x14ac:dyDescent="0.25">
      <c r="A4178" s="822" t="s">
        <v>14752</v>
      </c>
      <c r="B4178" s="824" t="s">
        <v>14407</v>
      </c>
      <c r="C4178" s="820" t="b">
        <v>1</v>
      </c>
      <c r="D4178" s="820" t="b">
        <v>1</v>
      </c>
      <c r="E4178" s="820" t="b">
        <v>0</v>
      </c>
      <c r="F4178" s="820" t="b">
        <v>0</v>
      </c>
      <c r="G4178" s="820" t="b">
        <v>0</v>
      </c>
      <c r="H4178" s="820" t="b">
        <v>0</v>
      </c>
      <c r="I4178" s="820">
        <v>1</v>
      </c>
      <c r="J4178" s="820">
        <v>5</v>
      </c>
      <c r="K4178" s="820" t="s">
        <v>8454</v>
      </c>
      <c r="L4178" s="822" t="s">
        <v>20935</v>
      </c>
    </row>
    <row r="4179" spans="1:12" x14ac:dyDescent="0.25">
      <c r="A4179" s="822" t="s">
        <v>14753</v>
      </c>
      <c r="B4179" s="824" t="s">
        <v>14409</v>
      </c>
      <c r="C4179" s="820" t="b">
        <v>1</v>
      </c>
      <c r="D4179" s="820" t="b">
        <v>1</v>
      </c>
      <c r="E4179" s="820" t="b">
        <v>0</v>
      </c>
      <c r="F4179" s="820" t="b">
        <v>0</v>
      </c>
      <c r="G4179" s="820" t="b">
        <v>0</v>
      </c>
      <c r="H4179" s="820" t="b">
        <v>0</v>
      </c>
      <c r="I4179" s="820">
        <v>1</v>
      </c>
      <c r="J4179" s="820">
        <v>1</v>
      </c>
      <c r="K4179" s="820" t="s">
        <v>8454</v>
      </c>
      <c r="L4179" s="822" t="s">
        <v>20936</v>
      </c>
    </row>
    <row r="4180" spans="1:12" x14ac:dyDescent="0.25">
      <c r="A4180" s="822" t="s">
        <v>14754</v>
      </c>
      <c r="B4180" s="824" t="s">
        <v>14411</v>
      </c>
      <c r="C4180" s="820" t="b">
        <v>1</v>
      </c>
      <c r="D4180" s="820" t="b">
        <v>1</v>
      </c>
      <c r="E4180" s="820" t="b">
        <v>0</v>
      </c>
      <c r="F4180" s="820" t="b">
        <v>0</v>
      </c>
      <c r="G4180" s="820" t="b">
        <v>0</v>
      </c>
      <c r="H4180" s="820" t="b">
        <v>0</v>
      </c>
      <c r="I4180" s="820">
        <v>1</v>
      </c>
      <c r="J4180" s="820">
        <v>1</v>
      </c>
      <c r="K4180" s="820" t="s">
        <v>8454</v>
      </c>
      <c r="L4180" s="822" t="s">
        <v>20937</v>
      </c>
    </row>
    <row r="4181" spans="1:12" x14ac:dyDescent="0.25">
      <c r="A4181" s="822" t="s">
        <v>14755</v>
      </c>
      <c r="B4181" s="824" t="s">
        <v>14413</v>
      </c>
      <c r="C4181" s="820" t="b">
        <v>1</v>
      </c>
      <c r="D4181" s="820" t="b">
        <v>1</v>
      </c>
      <c r="E4181" s="820" t="b">
        <v>0</v>
      </c>
      <c r="F4181" s="820" t="b">
        <v>0</v>
      </c>
      <c r="G4181" s="820" t="b">
        <v>0</v>
      </c>
      <c r="H4181" s="820" t="b">
        <v>0</v>
      </c>
      <c r="I4181" s="820">
        <v>1</v>
      </c>
      <c r="J4181" s="820">
        <v>5</v>
      </c>
      <c r="K4181" s="820" t="s">
        <v>8454</v>
      </c>
      <c r="L4181" s="822" t="s">
        <v>20938</v>
      </c>
    </row>
    <row r="4182" spans="1:12" x14ac:dyDescent="0.25">
      <c r="A4182" s="822" t="s">
        <v>14756</v>
      </c>
      <c r="B4182" s="824" t="s">
        <v>14415</v>
      </c>
      <c r="C4182" s="820" t="b">
        <v>1</v>
      </c>
      <c r="D4182" s="820" t="b">
        <v>1</v>
      </c>
      <c r="E4182" s="820" t="b">
        <v>0</v>
      </c>
      <c r="F4182" s="820" t="b">
        <v>0</v>
      </c>
      <c r="G4182" s="820" t="b">
        <v>0</v>
      </c>
      <c r="H4182" s="820" t="b">
        <v>0</v>
      </c>
      <c r="I4182" s="820">
        <v>1</v>
      </c>
      <c r="J4182" s="820">
        <v>5</v>
      </c>
      <c r="K4182" s="820" t="s">
        <v>8454</v>
      </c>
      <c r="L4182" s="822" t="s">
        <v>20939</v>
      </c>
    </row>
    <row r="4183" spans="1:12" x14ac:dyDescent="0.25">
      <c r="A4183" s="822" t="s">
        <v>14757</v>
      </c>
      <c r="B4183" s="824" t="s">
        <v>14417</v>
      </c>
      <c r="C4183" s="820" t="b">
        <v>1</v>
      </c>
      <c r="D4183" s="820" t="b">
        <v>1</v>
      </c>
      <c r="E4183" s="820" t="b">
        <v>0</v>
      </c>
      <c r="F4183" s="820" t="b">
        <v>0</v>
      </c>
      <c r="G4183" s="820" t="b">
        <v>0</v>
      </c>
      <c r="H4183" s="820" t="b">
        <v>0</v>
      </c>
      <c r="I4183" s="820">
        <v>1</v>
      </c>
      <c r="J4183" s="820">
        <v>30</v>
      </c>
      <c r="K4183" s="820" t="s">
        <v>8454</v>
      </c>
      <c r="L4183" s="822" t="s">
        <v>20940</v>
      </c>
    </row>
    <row r="4184" spans="1:12" x14ac:dyDescent="0.25">
      <c r="A4184" s="822" t="s">
        <v>14758</v>
      </c>
      <c r="B4184" s="824" t="s">
        <v>14419</v>
      </c>
      <c r="C4184" s="820" t="b">
        <v>1</v>
      </c>
      <c r="D4184" s="820" t="b">
        <v>1</v>
      </c>
      <c r="E4184" s="820" t="b">
        <v>0</v>
      </c>
      <c r="F4184" s="820" t="b">
        <v>0</v>
      </c>
      <c r="G4184" s="820" t="b">
        <v>0</v>
      </c>
      <c r="H4184" s="820" t="b">
        <v>0</v>
      </c>
      <c r="I4184" s="820">
        <v>1</v>
      </c>
      <c r="J4184" s="820">
        <v>1</v>
      </c>
      <c r="K4184" s="820" t="s">
        <v>8454</v>
      </c>
      <c r="L4184" s="822" t="s">
        <v>20941</v>
      </c>
    </row>
    <row r="4185" spans="1:12" x14ac:dyDescent="0.25">
      <c r="A4185" s="822" t="s">
        <v>14759</v>
      </c>
      <c r="B4185" s="824" t="s">
        <v>14760</v>
      </c>
      <c r="C4185" s="820" t="b">
        <v>1</v>
      </c>
      <c r="D4185" s="820" t="b">
        <v>1</v>
      </c>
      <c r="E4185" s="820" t="b">
        <v>0</v>
      </c>
      <c r="F4185" s="820" t="b">
        <v>0</v>
      </c>
      <c r="G4185" s="820" t="b">
        <v>0</v>
      </c>
      <c r="H4185" s="820" t="b">
        <v>0</v>
      </c>
      <c r="I4185" s="820">
        <v>1</v>
      </c>
      <c r="J4185" s="820">
        <v>6</v>
      </c>
      <c r="K4185" s="820" t="s">
        <v>8454</v>
      </c>
      <c r="L4185" s="822" t="s">
        <v>21040</v>
      </c>
    </row>
    <row r="4186" spans="1:12" x14ac:dyDescent="0.25">
      <c r="A4186" s="822" t="s">
        <v>14761</v>
      </c>
      <c r="B4186" s="824" t="s">
        <v>14762</v>
      </c>
      <c r="C4186" s="820" t="b">
        <v>1</v>
      </c>
      <c r="D4186" s="820" t="b">
        <v>1</v>
      </c>
      <c r="E4186" s="820" t="b">
        <v>0</v>
      </c>
      <c r="F4186" s="820" t="b">
        <v>0</v>
      </c>
      <c r="G4186" s="820" t="b">
        <v>0</v>
      </c>
      <c r="H4186" s="820" t="b">
        <v>0</v>
      </c>
      <c r="I4186" s="820">
        <v>1</v>
      </c>
      <c r="J4186" s="820">
        <v>4</v>
      </c>
      <c r="K4186" s="820" t="s">
        <v>8454</v>
      </c>
      <c r="L4186" s="822" t="s">
        <v>21041</v>
      </c>
    </row>
    <row r="4187" spans="1:12" x14ac:dyDescent="0.25">
      <c r="A4187" s="822" t="s">
        <v>14763</v>
      </c>
      <c r="B4187" s="824" t="s">
        <v>14764</v>
      </c>
      <c r="C4187" s="820" t="b">
        <v>1</v>
      </c>
      <c r="D4187" s="820" t="b">
        <v>1</v>
      </c>
      <c r="E4187" s="820" t="b">
        <v>0</v>
      </c>
      <c r="F4187" s="820" t="b">
        <v>0</v>
      </c>
      <c r="G4187" s="820" t="b">
        <v>0</v>
      </c>
      <c r="H4187" s="820" t="b">
        <v>0</v>
      </c>
      <c r="I4187" s="820">
        <v>1</v>
      </c>
      <c r="J4187" s="820">
        <v>1</v>
      </c>
      <c r="K4187" s="820" t="s">
        <v>8454</v>
      </c>
      <c r="L4187" s="822" t="s">
        <v>21042</v>
      </c>
    </row>
    <row r="4188" spans="1:12" x14ac:dyDescent="0.25">
      <c r="A4188" s="822" t="s">
        <v>14765</v>
      </c>
      <c r="B4188" s="824" t="s">
        <v>14427</v>
      </c>
      <c r="C4188" s="820" t="b">
        <v>1</v>
      </c>
      <c r="D4188" s="820" t="b">
        <v>1</v>
      </c>
      <c r="E4188" s="820" t="b">
        <v>0</v>
      </c>
      <c r="F4188" s="820" t="b">
        <v>0</v>
      </c>
      <c r="G4188" s="820" t="b">
        <v>0</v>
      </c>
      <c r="H4188" s="820" t="b">
        <v>0</v>
      </c>
      <c r="I4188" s="820">
        <v>1</v>
      </c>
      <c r="J4188" s="820">
        <v>1</v>
      </c>
      <c r="K4188" s="820" t="s">
        <v>8454</v>
      </c>
      <c r="L4188" s="822" t="s">
        <v>20945</v>
      </c>
    </row>
    <row r="4189" spans="1:12" x14ac:dyDescent="0.25">
      <c r="A4189" s="822" t="s">
        <v>14766</v>
      </c>
      <c r="B4189" s="824" t="s">
        <v>14429</v>
      </c>
      <c r="C4189" s="820" t="b">
        <v>1</v>
      </c>
      <c r="D4189" s="820" t="b">
        <v>1</v>
      </c>
      <c r="E4189" s="820" t="b">
        <v>0</v>
      </c>
      <c r="F4189" s="820" t="b">
        <v>0</v>
      </c>
      <c r="G4189" s="820" t="b">
        <v>0</v>
      </c>
      <c r="H4189" s="820" t="b">
        <v>0</v>
      </c>
      <c r="I4189" s="820">
        <v>1</v>
      </c>
      <c r="J4189" s="820">
        <v>6</v>
      </c>
      <c r="K4189" s="820" t="s">
        <v>8454</v>
      </c>
      <c r="L4189" s="822" t="s">
        <v>20946</v>
      </c>
    </row>
    <row r="4190" spans="1:12" x14ac:dyDescent="0.25">
      <c r="A4190" s="822" t="s">
        <v>14767</v>
      </c>
      <c r="B4190" s="824" t="s">
        <v>14431</v>
      </c>
      <c r="C4190" s="820" t="b">
        <v>1</v>
      </c>
      <c r="D4190" s="820" t="b">
        <v>1</v>
      </c>
      <c r="E4190" s="820" t="b">
        <v>0</v>
      </c>
      <c r="F4190" s="820" t="b">
        <v>0</v>
      </c>
      <c r="G4190" s="820" t="b">
        <v>0</v>
      </c>
      <c r="H4190" s="820" t="b">
        <v>0</v>
      </c>
      <c r="I4190" s="820">
        <v>1</v>
      </c>
      <c r="J4190" s="820">
        <v>1</v>
      </c>
      <c r="K4190" s="820" t="s">
        <v>8454</v>
      </c>
      <c r="L4190" s="822" t="s">
        <v>20947</v>
      </c>
    </row>
    <row r="4191" spans="1:12" x14ac:dyDescent="0.25">
      <c r="A4191" s="822" t="s">
        <v>14768</v>
      </c>
      <c r="B4191" s="824" t="s">
        <v>14433</v>
      </c>
      <c r="C4191" s="820" t="b">
        <v>1</v>
      </c>
      <c r="D4191" s="820" t="b">
        <v>1</v>
      </c>
      <c r="E4191" s="820" t="b">
        <v>0</v>
      </c>
      <c r="F4191" s="820" t="b">
        <v>0</v>
      </c>
      <c r="G4191" s="820" t="b">
        <v>0</v>
      </c>
      <c r="H4191" s="820" t="b">
        <v>0</v>
      </c>
      <c r="I4191" s="820">
        <v>1</v>
      </c>
      <c r="J4191" s="820">
        <v>1</v>
      </c>
      <c r="K4191" s="820" t="s">
        <v>8454</v>
      </c>
      <c r="L4191" s="822" t="s">
        <v>20948</v>
      </c>
    </row>
    <row r="4192" spans="1:12" x14ac:dyDescent="0.25">
      <c r="A4192" s="822" t="s">
        <v>14769</v>
      </c>
      <c r="B4192" s="824" t="s">
        <v>14435</v>
      </c>
      <c r="C4192" s="820" t="b">
        <v>1</v>
      </c>
      <c r="D4192" s="820" t="b">
        <v>1</v>
      </c>
      <c r="E4192" s="820" t="b">
        <v>0</v>
      </c>
      <c r="F4192" s="820" t="b">
        <v>0</v>
      </c>
      <c r="G4192" s="820" t="b">
        <v>0</v>
      </c>
      <c r="H4192" s="820" t="b">
        <v>0</v>
      </c>
      <c r="I4192" s="820">
        <v>1</v>
      </c>
      <c r="J4192" s="820">
        <v>6</v>
      </c>
      <c r="K4192" s="820" t="s">
        <v>8454</v>
      </c>
      <c r="L4192" s="822" t="s">
        <v>20949</v>
      </c>
    </row>
    <row r="4193" spans="1:12" x14ac:dyDescent="0.25">
      <c r="A4193" s="822" t="s">
        <v>14770</v>
      </c>
      <c r="B4193" s="824" t="s">
        <v>14437</v>
      </c>
      <c r="C4193" s="820" t="b">
        <v>1</v>
      </c>
      <c r="D4193" s="820" t="b">
        <v>1</v>
      </c>
      <c r="E4193" s="820" t="b">
        <v>0</v>
      </c>
      <c r="F4193" s="820" t="b">
        <v>0</v>
      </c>
      <c r="G4193" s="820" t="b">
        <v>0</v>
      </c>
      <c r="H4193" s="820" t="b">
        <v>0</v>
      </c>
      <c r="I4193" s="820">
        <v>1</v>
      </c>
      <c r="J4193" s="820">
        <v>6</v>
      </c>
      <c r="K4193" s="820" t="s">
        <v>8454</v>
      </c>
      <c r="L4193" s="822" t="s">
        <v>20950</v>
      </c>
    </row>
    <row r="4194" spans="1:12" x14ac:dyDescent="0.25">
      <c r="A4194" s="822" t="s">
        <v>14771</v>
      </c>
      <c r="B4194" s="824" t="s">
        <v>14439</v>
      </c>
      <c r="C4194" s="820" t="b">
        <v>1</v>
      </c>
      <c r="D4194" s="820" t="b">
        <v>1</v>
      </c>
      <c r="E4194" s="820" t="b">
        <v>0</v>
      </c>
      <c r="F4194" s="820" t="b">
        <v>0</v>
      </c>
      <c r="G4194" s="820" t="b">
        <v>0</v>
      </c>
      <c r="H4194" s="820" t="b">
        <v>0</v>
      </c>
      <c r="I4194" s="820">
        <v>1</v>
      </c>
      <c r="J4194" s="820">
        <v>30</v>
      </c>
      <c r="K4194" s="820" t="s">
        <v>8454</v>
      </c>
      <c r="L4194" s="822" t="s">
        <v>20951</v>
      </c>
    </row>
    <row r="4195" spans="1:12" x14ac:dyDescent="0.25">
      <c r="A4195" s="822" t="s">
        <v>14772</v>
      </c>
      <c r="B4195" s="824" t="s">
        <v>14441</v>
      </c>
      <c r="C4195" s="820" t="b">
        <v>1</v>
      </c>
      <c r="D4195" s="820" t="b">
        <v>1</v>
      </c>
      <c r="E4195" s="820" t="b">
        <v>0</v>
      </c>
      <c r="F4195" s="820" t="b">
        <v>0</v>
      </c>
      <c r="G4195" s="820" t="b">
        <v>0</v>
      </c>
      <c r="H4195" s="820" t="b">
        <v>0</v>
      </c>
      <c r="I4195" s="820">
        <v>1</v>
      </c>
      <c r="J4195" s="820">
        <v>1</v>
      </c>
      <c r="K4195" s="820" t="s">
        <v>8454</v>
      </c>
      <c r="L4195" s="822" t="s">
        <v>20952</v>
      </c>
    </row>
    <row r="4196" spans="1:12" x14ac:dyDescent="0.25">
      <c r="A4196" s="822" t="s">
        <v>14773</v>
      </c>
      <c r="B4196" s="824" t="s">
        <v>14774</v>
      </c>
      <c r="C4196" s="820" t="b">
        <v>1</v>
      </c>
      <c r="D4196" s="820" t="b">
        <v>1</v>
      </c>
      <c r="E4196" s="820" t="b">
        <v>0</v>
      </c>
      <c r="F4196" s="820" t="b">
        <v>0</v>
      </c>
      <c r="G4196" s="820" t="b">
        <v>0</v>
      </c>
      <c r="H4196" s="820" t="b">
        <v>0</v>
      </c>
      <c r="I4196" s="820">
        <v>1</v>
      </c>
      <c r="J4196" s="820">
        <v>6</v>
      </c>
      <c r="K4196" s="820" t="s">
        <v>8454</v>
      </c>
      <c r="L4196" s="822" t="s">
        <v>21043</v>
      </c>
    </row>
    <row r="4197" spans="1:12" x14ac:dyDescent="0.25">
      <c r="A4197" s="822" t="s">
        <v>14775</v>
      </c>
      <c r="B4197" s="824" t="s">
        <v>14776</v>
      </c>
      <c r="C4197" s="820" t="b">
        <v>1</v>
      </c>
      <c r="D4197" s="820" t="b">
        <v>1</v>
      </c>
      <c r="E4197" s="820" t="b">
        <v>0</v>
      </c>
      <c r="F4197" s="820" t="b">
        <v>0</v>
      </c>
      <c r="G4197" s="820" t="b">
        <v>0</v>
      </c>
      <c r="H4197" s="820" t="b">
        <v>0</v>
      </c>
      <c r="I4197" s="820">
        <v>1</v>
      </c>
      <c r="J4197" s="820">
        <v>4</v>
      </c>
      <c r="K4197" s="820" t="s">
        <v>8454</v>
      </c>
      <c r="L4197" s="822" t="s">
        <v>21044</v>
      </c>
    </row>
    <row r="4198" spans="1:12" x14ac:dyDescent="0.25">
      <c r="A4198" s="822" t="s">
        <v>14777</v>
      </c>
      <c r="B4198" s="824" t="s">
        <v>14778</v>
      </c>
      <c r="C4198" s="820" t="b">
        <v>1</v>
      </c>
      <c r="D4198" s="820" t="b">
        <v>1</v>
      </c>
      <c r="E4198" s="820" t="b">
        <v>0</v>
      </c>
      <c r="F4198" s="820" t="b">
        <v>0</v>
      </c>
      <c r="G4198" s="820" t="b">
        <v>0</v>
      </c>
      <c r="H4198" s="820" t="b">
        <v>0</v>
      </c>
      <c r="I4198" s="820">
        <v>1</v>
      </c>
      <c r="J4198" s="820">
        <v>1</v>
      </c>
      <c r="K4198" s="820" t="s">
        <v>8454</v>
      </c>
      <c r="L4198" s="822" t="s">
        <v>21045</v>
      </c>
    </row>
    <row r="4199" spans="1:12" x14ac:dyDescent="0.25">
      <c r="A4199" s="822" t="s">
        <v>14779</v>
      </c>
      <c r="B4199" s="824" t="s">
        <v>14449</v>
      </c>
      <c r="C4199" s="820" t="b">
        <v>1</v>
      </c>
      <c r="D4199" s="820" t="b">
        <v>1</v>
      </c>
      <c r="E4199" s="820" t="b">
        <v>0</v>
      </c>
      <c r="F4199" s="820" t="b">
        <v>0</v>
      </c>
      <c r="G4199" s="820" t="b">
        <v>0</v>
      </c>
      <c r="H4199" s="820" t="b">
        <v>0</v>
      </c>
      <c r="I4199" s="820">
        <v>1</v>
      </c>
      <c r="J4199" s="820">
        <v>1</v>
      </c>
      <c r="K4199" s="820" t="s">
        <v>8454</v>
      </c>
      <c r="L4199" s="822" t="s">
        <v>20956</v>
      </c>
    </row>
    <row r="4200" spans="1:12" x14ac:dyDescent="0.25">
      <c r="A4200" s="822" t="s">
        <v>14780</v>
      </c>
      <c r="B4200" s="824" t="s">
        <v>14451</v>
      </c>
      <c r="C4200" s="820" t="b">
        <v>1</v>
      </c>
      <c r="D4200" s="820" t="b">
        <v>1</v>
      </c>
      <c r="E4200" s="820" t="b">
        <v>0</v>
      </c>
      <c r="F4200" s="820" t="b">
        <v>0</v>
      </c>
      <c r="G4200" s="820" t="b">
        <v>0</v>
      </c>
      <c r="H4200" s="820" t="b">
        <v>0</v>
      </c>
      <c r="I4200" s="820">
        <v>1</v>
      </c>
      <c r="J4200" s="820">
        <v>7</v>
      </c>
      <c r="K4200" s="820" t="s">
        <v>8454</v>
      </c>
      <c r="L4200" s="822" t="s">
        <v>20957</v>
      </c>
    </row>
    <row r="4201" spans="1:12" x14ac:dyDescent="0.25">
      <c r="A4201" s="822" t="s">
        <v>14781</v>
      </c>
      <c r="B4201" s="824" t="s">
        <v>14453</v>
      </c>
      <c r="C4201" s="820" t="b">
        <v>1</v>
      </c>
      <c r="D4201" s="820" t="b">
        <v>1</v>
      </c>
      <c r="E4201" s="820" t="b">
        <v>0</v>
      </c>
      <c r="F4201" s="820" t="b">
        <v>0</v>
      </c>
      <c r="G4201" s="820" t="b">
        <v>0</v>
      </c>
      <c r="H4201" s="820" t="b">
        <v>0</v>
      </c>
      <c r="I4201" s="820">
        <v>1</v>
      </c>
      <c r="J4201" s="820">
        <v>1</v>
      </c>
      <c r="K4201" s="820" t="s">
        <v>8454</v>
      </c>
      <c r="L4201" s="822" t="s">
        <v>20958</v>
      </c>
    </row>
    <row r="4202" spans="1:12" x14ac:dyDescent="0.25">
      <c r="A4202" s="822" t="s">
        <v>14782</v>
      </c>
      <c r="B4202" s="824" t="s">
        <v>14455</v>
      </c>
      <c r="C4202" s="820" t="b">
        <v>1</v>
      </c>
      <c r="D4202" s="820" t="b">
        <v>1</v>
      </c>
      <c r="E4202" s="820" t="b">
        <v>0</v>
      </c>
      <c r="F4202" s="820" t="b">
        <v>0</v>
      </c>
      <c r="G4202" s="820" t="b">
        <v>0</v>
      </c>
      <c r="H4202" s="820" t="b">
        <v>0</v>
      </c>
      <c r="I4202" s="820">
        <v>1</v>
      </c>
      <c r="J4202" s="820">
        <v>1</v>
      </c>
      <c r="K4202" s="820" t="s">
        <v>8454</v>
      </c>
      <c r="L4202" s="822" t="s">
        <v>20959</v>
      </c>
    </row>
    <row r="4203" spans="1:12" x14ac:dyDescent="0.25">
      <c r="A4203" s="822" t="s">
        <v>14783</v>
      </c>
      <c r="B4203" s="824" t="s">
        <v>14457</v>
      </c>
      <c r="C4203" s="820" t="b">
        <v>1</v>
      </c>
      <c r="D4203" s="820" t="b">
        <v>1</v>
      </c>
      <c r="E4203" s="820" t="b">
        <v>0</v>
      </c>
      <c r="F4203" s="820" t="b">
        <v>0</v>
      </c>
      <c r="G4203" s="820" t="b">
        <v>0</v>
      </c>
      <c r="H4203" s="820" t="b">
        <v>0</v>
      </c>
      <c r="I4203" s="820">
        <v>1</v>
      </c>
      <c r="J4203" s="820">
        <v>7</v>
      </c>
      <c r="K4203" s="820" t="s">
        <v>8454</v>
      </c>
      <c r="L4203" s="822" t="s">
        <v>20960</v>
      </c>
    </row>
    <row r="4204" spans="1:12" x14ac:dyDescent="0.25">
      <c r="A4204" s="822" t="s">
        <v>14784</v>
      </c>
      <c r="B4204" s="824" t="s">
        <v>14459</v>
      </c>
      <c r="C4204" s="820" t="b">
        <v>1</v>
      </c>
      <c r="D4204" s="820" t="b">
        <v>1</v>
      </c>
      <c r="E4204" s="820" t="b">
        <v>0</v>
      </c>
      <c r="F4204" s="820" t="b">
        <v>0</v>
      </c>
      <c r="G4204" s="820" t="b">
        <v>0</v>
      </c>
      <c r="H4204" s="820" t="b">
        <v>0</v>
      </c>
      <c r="I4204" s="820">
        <v>1</v>
      </c>
      <c r="J4204" s="820">
        <v>7</v>
      </c>
      <c r="K4204" s="820" t="s">
        <v>8454</v>
      </c>
      <c r="L4204" s="822" t="s">
        <v>20961</v>
      </c>
    </row>
    <row r="4205" spans="1:12" x14ac:dyDescent="0.25">
      <c r="A4205" s="822" t="s">
        <v>14785</v>
      </c>
      <c r="B4205" s="824" t="s">
        <v>14461</v>
      </c>
      <c r="C4205" s="820" t="b">
        <v>1</v>
      </c>
      <c r="D4205" s="820" t="b">
        <v>1</v>
      </c>
      <c r="E4205" s="820" t="b">
        <v>0</v>
      </c>
      <c r="F4205" s="820" t="b">
        <v>0</v>
      </c>
      <c r="G4205" s="820" t="b">
        <v>0</v>
      </c>
      <c r="H4205" s="820" t="b">
        <v>0</v>
      </c>
      <c r="I4205" s="820">
        <v>1</v>
      </c>
      <c r="J4205" s="820">
        <v>42</v>
      </c>
      <c r="K4205" s="820" t="s">
        <v>8454</v>
      </c>
      <c r="L4205" s="822" t="s">
        <v>20962</v>
      </c>
    </row>
    <row r="4206" spans="1:12" x14ac:dyDescent="0.25">
      <c r="A4206" s="822" t="s">
        <v>14786</v>
      </c>
      <c r="B4206" s="824" t="s">
        <v>14463</v>
      </c>
      <c r="C4206" s="820" t="b">
        <v>1</v>
      </c>
      <c r="D4206" s="820" t="b">
        <v>1</v>
      </c>
      <c r="E4206" s="820" t="b">
        <v>0</v>
      </c>
      <c r="F4206" s="820" t="b">
        <v>0</v>
      </c>
      <c r="G4206" s="820" t="b">
        <v>0</v>
      </c>
      <c r="H4206" s="820" t="b">
        <v>0</v>
      </c>
      <c r="I4206" s="820">
        <v>1</v>
      </c>
      <c r="J4206" s="820">
        <v>2</v>
      </c>
      <c r="K4206" s="820" t="s">
        <v>8454</v>
      </c>
      <c r="L4206" s="822" t="s">
        <v>20963</v>
      </c>
    </row>
    <row r="4207" spans="1:12" x14ac:dyDescent="0.25">
      <c r="A4207" s="822" t="s">
        <v>14787</v>
      </c>
      <c r="B4207" s="824" t="s">
        <v>14788</v>
      </c>
      <c r="C4207" s="820" t="b">
        <v>1</v>
      </c>
      <c r="D4207" s="820" t="b">
        <v>1</v>
      </c>
      <c r="E4207" s="820" t="b">
        <v>0</v>
      </c>
      <c r="F4207" s="820" t="b">
        <v>0</v>
      </c>
      <c r="G4207" s="820" t="b">
        <v>0</v>
      </c>
      <c r="H4207" s="820" t="b">
        <v>0</v>
      </c>
      <c r="I4207" s="820">
        <v>1</v>
      </c>
      <c r="J4207" s="820">
        <v>6</v>
      </c>
      <c r="K4207" s="820" t="s">
        <v>8454</v>
      </c>
      <c r="L4207" s="822" t="s">
        <v>21046</v>
      </c>
    </row>
    <row r="4208" spans="1:12" x14ac:dyDescent="0.25">
      <c r="A4208" s="822" t="s">
        <v>14789</v>
      </c>
      <c r="B4208" s="824" t="s">
        <v>14790</v>
      </c>
      <c r="C4208" s="820" t="b">
        <v>1</v>
      </c>
      <c r="D4208" s="820" t="b">
        <v>1</v>
      </c>
      <c r="E4208" s="820" t="b">
        <v>0</v>
      </c>
      <c r="F4208" s="820" t="b">
        <v>0</v>
      </c>
      <c r="G4208" s="820" t="b">
        <v>0</v>
      </c>
      <c r="H4208" s="820" t="b">
        <v>0</v>
      </c>
      <c r="I4208" s="820">
        <v>1</v>
      </c>
      <c r="J4208" s="820">
        <v>4</v>
      </c>
      <c r="K4208" s="820" t="s">
        <v>8454</v>
      </c>
      <c r="L4208" s="822" t="s">
        <v>21047</v>
      </c>
    </row>
    <row r="4209" spans="1:12" x14ac:dyDescent="0.25">
      <c r="A4209" s="822" t="s">
        <v>14791</v>
      </c>
      <c r="B4209" s="824" t="s">
        <v>14792</v>
      </c>
      <c r="C4209" s="820" t="b">
        <v>1</v>
      </c>
      <c r="D4209" s="820" t="b">
        <v>1</v>
      </c>
      <c r="E4209" s="820" t="b">
        <v>0</v>
      </c>
      <c r="F4209" s="820" t="b">
        <v>0</v>
      </c>
      <c r="G4209" s="820" t="b">
        <v>0</v>
      </c>
      <c r="H4209" s="820" t="b">
        <v>0</v>
      </c>
      <c r="I4209" s="820">
        <v>1</v>
      </c>
      <c r="J4209" s="820">
        <v>1</v>
      </c>
      <c r="K4209" s="820" t="s">
        <v>8454</v>
      </c>
      <c r="L4209" s="822" t="s">
        <v>21048</v>
      </c>
    </row>
    <row r="4210" spans="1:12" x14ac:dyDescent="0.25">
      <c r="A4210" s="822" t="s">
        <v>14793</v>
      </c>
      <c r="B4210" s="824" t="s">
        <v>14471</v>
      </c>
      <c r="C4210" s="820" t="b">
        <v>1</v>
      </c>
      <c r="D4210" s="820" t="b">
        <v>1</v>
      </c>
      <c r="E4210" s="820" t="b">
        <v>0</v>
      </c>
      <c r="F4210" s="820" t="b">
        <v>0</v>
      </c>
      <c r="G4210" s="820" t="b">
        <v>0</v>
      </c>
      <c r="H4210" s="820" t="b">
        <v>0</v>
      </c>
      <c r="I4210" s="820">
        <v>1</v>
      </c>
      <c r="J4210" s="820">
        <v>1</v>
      </c>
      <c r="K4210" s="820" t="s">
        <v>8454</v>
      </c>
      <c r="L4210" s="822" t="s">
        <v>20967</v>
      </c>
    </row>
    <row r="4211" spans="1:12" x14ac:dyDescent="0.25">
      <c r="A4211" s="822" t="s">
        <v>14794</v>
      </c>
      <c r="B4211" s="824" t="s">
        <v>14473</v>
      </c>
      <c r="C4211" s="820" t="b">
        <v>1</v>
      </c>
      <c r="D4211" s="820" t="b">
        <v>1</v>
      </c>
      <c r="E4211" s="820" t="b">
        <v>0</v>
      </c>
      <c r="F4211" s="820" t="b">
        <v>0</v>
      </c>
      <c r="G4211" s="820" t="b">
        <v>0</v>
      </c>
      <c r="H4211" s="820" t="b">
        <v>0</v>
      </c>
      <c r="I4211" s="820">
        <v>1</v>
      </c>
      <c r="J4211" s="820">
        <v>9</v>
      </c>
      <c r="K4211" s="820" t="s">
        <v>8454</v>
      </c>
      <c r="L4211" s="822" t="s">
        <v>20968</v>
      </c>
    </row>
    <row r="4212" spans="1:12" x14ac:dyDescent="0.25">
      <c r="A4212" s="822" t="s">
        <v>14795</v>
      </c>
      <c r="B4212" s="824" t="s">
        <v>14475</v>
      </c>
      <c r="C4212" s="820" t="b">
        <v>1</v>
      </c>
      <c r="D4212" s="820" t="b">
        <v>1</v>
      </c>
      <c r="E4212" s="820" t="b">
        <v>0</v>
      </c>
      <c r="F4212" s="820" t="b">
        <v>0</v>
      </c>
      <c r="G4212" s="820" t="b">
        <v>0</v>
      </c>
      <c r="H4212" s="820" t="b">
        <v>0</v>
      </c>
      <c r="I4212" s="820">
        <v>1</v>
      </c>
      <c r="J4212" s="820">
        <v>1</v>
      </c>
      <c r="K4212" s="820" t="s">
        <v>8454</v>
      </c>
      <c r="L4212" s="822" t="s">
        <v>20969</v>
      </c>
    </row>
    <row r="4213" spans="1:12" x14ac:dyDescent="0.25">
      <c r="A4213" s="822" t="s">
        <v>14796</v>
      </c>
      <c r="B4213" s="824" t="s">
        <v>14477</v>
      </c>
      <c r="C4213" s="820" t="b">
        <v>1</v>
      </c>
      <c r="D4213" s="820" t="b">
        <v>1</v>
      </c>
      <c r="E4213" s="820" t="b">
        <v>0</v>
      </c>
      <c r="F4213" s="820" t="b">
        <v>0</v>
      </c>
      <c r="G4213" s="820" t="b">
        <v>0</v>
      </c>
      <c r="H4213" s="820" t="b">
        <v>0</v>
      </c>
      <c r="I4213" s="820">
        <v>1</v>
      </c>
      <c r="J4213" s="820">
        <v>1</v>
      </c>
      <c r="K4213" s="820" t="s">
        <v>8454</v>
      </c>
      <c r="L4213" s="822" t="s">
        <v>20970</v>
      </c>
    </row>
    <row r="4214" spans="1:12" x14ac:dyDescent="0.25">
      <c r="A4214" s="822" t="s">
        <v>14797</v>
      </c>
      <c r="B4214" s="824" t="s">
        <v>14479</v>
      </c>
      <c r="C4214" s="820" t="b">
        <v>1</v>
      </c>
      <c r="D4214" s="820" t="b">
        <v>1</v>
      </c>
      <c r="E4214" s="820" t="b">
        <v>0</v>
      </c>
      <c r="F4214" s="820" t="b">
        <v>0</v>
      </c>
      <c r="G4214" s="820" t="b">
        <v>0</v>
      </c>
      <c r="H4214" s="820" t="b">
        <v>0</v>
      </c>
      <c r="I4214" s="820">
        <v>1</v>
      </c>
      <c r="J4214" s="820">
        <v>9</v>
      </c>
      <c r="K4214" s="820" t="s">
        <v>8454</v>
      </c>
      <c r="L4214" s="822" t="s">
        <v>20971</v>
      </c>
    </row>
    <row r="4215" spans="1:12" x14ac:dyDescent="0.25">
      <c r="A4215" s="822" t="s">
        <v>14798</v>
      </c>
      <c r="B4215" s="824" t="s">
        <v>14481</v>
      </c>
      <c r="C4215" s="820" t="b">
        <v>1</v>
      </c>
      <c r="D4215" s="820" t="b">
        <v>1</v>
      </c>
      <c r="E4215" s="820" t="b">
        <v>0</v>
      </c>
      <c r="F4215" s="820" t="b">
        <v>0</v>
      </c>
      <c r="G4215" s="820" t="b">
        <v>0</v>
      </c>
      <c r="H4215" s="820" t="b">
        <v>0</v>
      </c>
      <c r="I4215" s="820">
        <v>1</v>
      </c>
      <c r="J4215" s="820">
        <v>9</v>
      </c>
      <c r="K4215" s="820" t="s">
        <v>8454</v>
      </c>
      <c r="L4215" s="822" t="s">
        <v>20972</v>
      </c>
    </row>
    <row r="4216" spans="1:12" x14ac:dyDescent="0.25">
      <c r="A4216" s="822" t="s">
        <v>14799</v>
      </c>
      <c r="B4216" s="824" t="s">
        <v>14483</v>
      </c>
      <c r="C4216" s="820" t="b">
        <v>1</v>
      </c>
      <c r="D4216" s="820" t="b">
        <v>1</v>
      </c>
      <c r="E4216" s="820" t="b">
        <v>0</v>
      </c>
      <c r="F4216" s="820" t="b">
        <v>0</v>
      </c>
      <c r="G4216" s="820" t="b">
        <v>0</v>
      </c>
      <c r="H4216" s="820" t="b">
        <v>0</v>
      </c>
      <c r="I4216" s="820">
        <v>1</v>
      </c>
      <c r="J4216" s="820">
        <v>54</v>
      </c>
      <c r="K4216" s="820" t="s">
        <v>8454</v>
      </c>
      <c r="L4216" s="822" t="s">
        <v>20973</v>
      </c>
    </row>
    <row r="4217" spans="1:12" x14ac:dyDescent="0.25">
      <c r="A4217" s="822" t="s">
        <v>14800</v>
      </c>
      <c r="B4217" s="824" t="s">
        <v>14485</v>
      </c>
      <c r="C4217" s="820" t="b">
        <v>1</v>
      </c>
      <c r="D4217" s="820" t="b">
        <v>1</v>
      </c>
      <c r="E4217" s="820" t="b">
        <v>0</v>
      </c>
      <c r="F4217" s="820" t="b">
        <v>0</v>
      </c>
      <c r="G4217" s="820" t="b">
        <v>0</v>
      </c>
      <c r="H4217" s="820" t="b">
        <v>0</v>
      </c>
      <c r="I4217" s="820">
        <v>1</v>
      </c>
      <c r="J4217" s="820">
        <v>2</v>
      </c>
      <c r="K4217" s="820" t="s">
        <v>8454</v>
      </c>
      <c r="L4217" s="822" t="s">
        <v>20974</v>
      </c>
    </row>
    <row r="4218" spans="1:12" x14ac:dyDescent="0.25">
      <c r="A4218" s="822" t="s">
        <v>14801</v>
      </c>
      <c r="B4218" s="824" t="s">
        <v>14802</v>
      </c>
      <c r="C4218" s="820" t="b">
        <v>1</v>
      </c>
      <c r="D4218" s="820" t="b">
        <v>1</v>
      </c>
      <c r="E4218" s="820" t="b">
        <v>0</v>
      </c>
      <c r="F4218" s="820" t="b">
        <v>0</v>
      </c>
      <c r="G4218" s="820" t="b">
        <v>0</v>
      </c>
      <c r="H4218" s="820" t="b">
        <v>0</v>
      </c>
      <c r="I4218" s="820">
        <v>1</v>
      </c>
      <c r="J4218" s="820">
        <v>6</v>
      </c>
      <c r="K4218" s="820" t="s">
        <v>8454</v>
      </c>
      <c r="L4218" s="822" t="s">
        <v>21049</v>
      </c>
    </row>
    <row r="4219" spans="1:12" x14ac:dyDescent="0.25">
      <c r="A4219" s="822" t="s">
        <v>14803</v>
      </c>
      <c r="B4219" s="824" t="s">
        <v>14804</v>
      </c>
      <c r="C4219" s="820" t="b">
        <v>1</v>
      </c>
      <c r="D4219" s="820" t="b">
        <v>1</v>
      </c>
      <c r="E4219" s="820" t="b">
        <v>0</v>
      </c>
      <c r="F4219" s="820" t="b">
        <v>0</v>
      </c>
      <c r="G4219" s="820" t="b">
        <v>0</v>
      </c>
      <c r="H4219" s="820" t="b">
        <v>0</v>
      </c>
      <c r="I4219" s="820">
        <v>1</v>
      </c>
      <c r="J4219" s="820">
        <v>4</v>
      </c>
      <c r="K4219" s="820" t="s">
        <v>8454</v>
      </c>
      <c r="L4219" s="822" t="s">
        <v>21050</v>
      </c>
    </row>
    <row r="4220" spans="1:12" x14ac:dyDescent="0.25">
      <c r="A4220" s="822" t="s">
        <v>14805</v>
      </c>
      <c r="B4220" s="824" t="s">
        <v>14806</v>
      </c>
      <c r="C4220" s="820" t="b">
        <v>1</v>
      </c>
      <c r="D4220" s="820" t="b">
        <v>1</v>
      </c>
      <c r="E4220" s="820" t="b">
        <v>0</v>
      </c>
      <c r="F4220" s="820" t="b">
        <v>0</v>
      </c>
      <c r="G4220" s="820" t="b">
        <v>0</v>
      </c>
      <c r="H4220" s="820" t="b">
        <v>0</v>
      </c>
      <c r="I4220" s="820">
        <v>1</v>
      </c>
      <c r="J4220" s="820">
        <v>1</v>
      </c>
      <c r="K4220" s="820" t="s">
        <v>8454</v>
      </c>
      <c r="L4220" s="822" t="s">
        <v>21051</v>
      </c>
    </row>
    <row r="4221" spans="1:12" x14ac:dyDescent="0.25">
      <c r="A4221" s="822" t="s">
        <v>14807</v>
      </c>
      <c r="B4221" s="824" t="s">
        <v>14493</v>
      </c>
      <c r="C4221" s="820" t="b">
        <v>1</v>
      </c>
      <c r="D4221" s="820" t="b">
        <v>1</v>
      </c>
      <c r="E4221" s="820" t="b">
        <v>0</v>
      </c>
      <c r="F4221" s="820" t="b">
        <v>0</v>
      </c>
      <c r="G4221" s="820" t="b">
        <v>0</v>
      </c>
      <c r="H4221" s="820" t="b">
        <v>0</v>
      </c>
      <c r="I4221" s="820">
        <v>1</v>
      </c>
      <c r="J4221" s="820">
        <v>1</v>
      </c>
      <c r="K4221" s="820" t="s">
        <v>8454</v>
      </c>
      <c r="L4221" s="822" t="s">
        <v>20978</v>
      </c>
    </row>
    <row r="4222" spans="1:12" x14ac:dyDescent="0.25">
      <c r="A4222" s="822" t="s">
        <v>14808</v>
      </c>
      <c r="B4222" s="824" t="s">
        <v>14495</v>
      </c>
      <c r="C4222" s="820" t="b">
        <v>1</v>
      </c>
      <c r="D4222" s="820" t="b">
        <v>1</v>
      </c>
      <c r="E4222" s="820" t="b">
        <v>0</v>
      </c>
      <c r="F4222" s="820" t="b">
        <v>0</v>
      </c>
      <c r="G4222" s="820" t="b">
        <v>0</v>
      </c>
      <c r="H4222" s="820" t="b">
        <v>0</v>
      </c>
      <c r="I4222" s="820">
        <v>1</v>
      </c>
      <c r="J4222" s="820">
        <v>9</v>
      </c>
      <c r="K4222" s="820" t="s">
        <v>8454</v>
      </c>
      <c r="L4222" s="822" t="s">
        <v>20979</v>
      </c>
    </row>
    <row r="4223" spans="1:12" x14ac:dyDescent="0.25">
      <c r="A4223" s="822" t="s">
        <v>14809</v>
      </c>
      <c r="B4223" s="824" t="s">
        <v>14497</v>
      </c>
      <c r="C4223" s="820" t="b">
        <v>1</v>
      </c>
      <c r="D4223" s="820" t="b">
        <v>1</v>
      </c>
      <c r="E4223" s="820" t="b">
        <v>0</v>
      </c>
      <c r="F4223" s="820" t="b">
        <v>0</v>
      </c>
      <c r="G4223" s="820" t="b">
        <v>0</v>
      </c>
      <c r="H4223" s="820" t="b">
        <v>0</v>
      </c>
      <c r="I4223" s="820">
        <v>1</v>
      </c>
      <c r="J4223" s="820">
        <v>3</v>
      </c>
      <c r="K4223" s="820" t="s">
        <v>8454</v>
      </c>
      <c r="L4223" s="822" t="s">
        <v>20980</v>
      </c>
    </row>
    <row r="4224" spans="1:12" x14ac:dyDescent="0.25">
      <c r="A4224" s="822" t="s">
        <v>14810</v>
      </c>
      <c r="B4224" s="824" t="s">
        <v>14499</v>
      </c>
      <c r="C4224" s="820" t="b">
        <v>1</v>
      </c>
      <c r="D4224" s="820" t="b">
        <v>1</v>
      </c>
      <c r="E4224" s="820" t="b">
        <v>0</v>
      </c>
      <c r="F4224" s="820" t="b">
        <v>0</v>
      </c>
      <c r="G4224" s="820" t="b">
        <v>0</v>
      </c>
      <c r="H4224" s="820" t="b">
        <v>0</v>
      </c>
      <c r="I4224" s="820">
        <v>1</v>
      </c>
      <c r="J4224" s="820">
        <v>3</v>
      </c>
      <c r="K4224" s="820" t="s">
        <v>8454</v>
      </c>
      <c r="L4224" s="822" t="s">
        <v>20981</v>
      </c>
    </row>
    <row r="4225" spans="1:12" x14ac:dyDescent="0.25">
      <c r="A4225" s="822" t="s">
        <v>14811</v>
      </c>
      <c r="B4225" s="824" t="s">
        <v>14501</v>
      </c>
      <c r="C4225" s="820" t="b">
        <v>1</v>
      </c>
      <c r="D4225" s="820" t="b">
        <v>1</v>
      </c>
      <c r="E4225" s="820" t="b">
        <v>0</v>
      </c>
      <c r="F4225" s="820" t="b">
        <v>0</v>
      </c>
      <c r="G4225" s="820" t="b">
        <v>0</v>
      </c>
      <c r="H4225" s="820" t="b">
        <v>0</v>
      </c>
      <c r="I4225" s="820">
        <v>1</v>
      </c>
      <c r="J4225" s="820">
        <v>3</v>
      </c>
      <c r="K4225" s="820" t="s">
        <v>8454</v>
      </c>
      <c r="L4225" s="822" t="s">
        <v>20982</v>
      </c>
    </row>
    <row r="4226" spans="1:12" x14ac:dyDescent="0.25">
      <c r="A4226" s="822" t="s">
        <v>14812</v>
      </c>
      <c r="B4226" s="824" t="s">
        <v>14503</v>
      </c>
      <c r="C4226" s="820" t="b">
        <v>1</v>
      </c>
      <c r="D4226" s="820" t="b">
        <v>1</v>
      </c>
      <c r="E4226" s="820" t="b">
        <v>0</v>
      </c>
      <c r="F4226" s="820" t="b">
        <v>0</v>
      </c>
      <c r="G4226" s="820" t="b">
        <v>0</v>
      </c>
      <c r="H4226" s="820" t="b">
        <v>0</v>
      </c>
      <c r="I4226" s="820">
        <v>1</v>
      </c>
      <c r="J4226" s="820">
        <v>3</v>
      </c>
      <c r="K4226" s="820" t="s">
        <v>8454</v>
      </c>
      <c r="L4226" s="822" t="s">
        <v>20983</v>
      </c>
    </row>
    <row r="4227" spans="1:12" x14ac:dyDescent="0.25">
      <c r="A4227" s="822" t="s">
        <v>14813</v>
      </c>
      <c r="B4227" s="824" t="s">
        <v>14505</v>
      </c>
      <c r="C4227" s="820" t="b">
        <v>1</v>
      </c>
      <c r="D4227" s="820" t="b">
        <v>1</v>
      </c>
      <c r="E4227" s="820" t="b">
        <v>0</v>
      </c>
      <c r="F4227" s="820" t="b">
        <v>0</v>
      </c>
      <c r="G4227" s="820" t="b">
        <v>0</v>
      </c>
      <c r="H4227" s="820" t="b">
        <v>0</v>
      </c>
      <c r="I4227" s="820">
        <v>1</v>
      </c>
      <c r="J4227" s="820">
        <v>18</v>
      </c>
      <c r="K4227" s="820" t="s">
        <v>8454</v>
      </c>
      <c r="L4227" s="822" t="s">
        <v>20984</v>
      </c>
    </row>
    <row r="4228" spans="1:12" x14ac:dyDescent="0.25">
      <c r="A4228" s="822" t="s">
        <v>14814</v>
      </c>
      <c r="B4228" s="824" t="s">
        <v>14507</v>
      </c>
      <c r="C4228" s="820" t="b">
        <v>1</v>
      </c>
      <c r="D4228" s="820" t="b">
        <v>1</v>
      </c>
      <c r="E4228" s="820" t="b">
        <v>0</v>
      </c>
      <c r="F4228" s="820" t="b">
        <v>0</v>
      </c>
      <c r="G4228" s="820" t="b">
        <v>0</v>
      </c>
      <c r="H4228" s="820" t="b">
        <v>0</v>
      </c>
      <c r="I4228" s="820">
        <v>1</v>
      </c>
      <c r="J4228" s="820">
        <v>3</v>
      </c>
      <c r="K4228" s="820" t="s">
        <v>8454</v>
      </c>
      <c r="L4228" s="822" t="s">
        <v>20985</v>
      </c>
    </row>
    <row r="4229" spans="1:12" x14ac:dyDescent="0.25">
      <c r="A4229" s="822" t="s">
        <v>14815</v>
      </c>
      <c r="B4229" s="824" t="s">
        <v>14816</v>
      </c>
      <c r="C4229" s="820" t="b">
        <v>1</v>
      </c>
      <c r="D4229" s="820" t="b">
        <v>1</v>
      </c>
      <c r="E4229" s="820" t="b">
        <v>0</v>
      </c>
      <c r="F4229" s="820" t="b">
        <v>0</v>
      </c>
      <c r="G4229" s="820" t="b">
        <v>0</v>
      </c>
      <c r="H4229" s="820" t="b">
        <v>0</v>
      </c>
      <c r="I4229" s="820">
        <v>1</v>
      </c>
      <c r="J4229" s="820">
        <v>6</v>
      </c>
      <c r="K4229" s="820" t="s">
        <v>8454</v>
      </c>
      <c r="L4229" s="822" t="s">
        <v>21052</v>
      </c>
    </row>
    <row r="4230" spans="1:12" x14ac:dyDescent="0.25">
      <c r="A4230" s="822" t="s">
        <v>14817</v>
      </c>
      <c r="B4230" s="824" t="s">
        <v>14818</v>
      </c>
      <c r="C4230" s="820" t="b">
        <v>1</v>
      </c>
      <c r="D4230" s="820" t="b">
        <v>1</v>
      </c>
      <c r="E4230" s="820" t="b">
        <v>0</v>
      </c>
      <c r="F4230" s="820" t="b">
        <v>0</v>
      </c>
      <c r="G4230" s="820" t="b">
        <v>0</v>
      </c>
      <c r="H4230" s="820" t="b">
        <v>0</v>
      </c>
      <c r="I4230" s="820">
        <v>1</v>
      </c>
      <c r="J4230" s="820">
        <v>4</v>
      </c>
      <c r="K4230" s="820" t="s">
        <v>8454</v>
      </c>
      <c r="L4230" s="822" t="s">
        <v>21053</v>
      </c>
    </row>
    <row r="4231" spans="1:12" x14ac:dyDescent="0.25">
      <c r="A4231" s="822" t="s">
        <v>14819</v>
      </c>
      <c r="B4231" s="824" t="s">
        <v>14820</v>
      </c>
      <c r="C4231" s="820" t="b">
        <v>1</v>
      </c>
      <c r="D4231" s="820" t="b">
        <v>1</v>
      </c>
      <c r="E4231" s="820" t="b">
        <v>0</v>
      </c>
      <c r="F4231" s="820" t="b">
        <v>0</v>
      </c>
      <c r="G4231" s="820" t="b">
        <v>0</v>
      </c>
      <c r="H4231" s="820" t="b">
        <v>0</v>
      </c>
      <c r="I4231" s="820">
        <v>1</v>
      </c>
      <c r="J4231" s="820">
        <v>1</v>
      </c>
      <c r="K4231" s="820" t="s">
        <v>8454</v>
      </c>
      <c r="L4231" s="822" t="s">
        <v>21054</v>
      </c>
    </row>
    <row r="4232" spans="1:12" x14ac:dyDescent="0.25">
      <c r="A4232" s="822" t="s">
        <v>14821</v>
      </c>
      <c r="B4232" s="824" t="s">
        <v>14515</v>
      </c>
      <c r="C4232" s="820" t="b">
        <v>1</v>
      </c>
      <c r="D4232" s="820" t="b">
        <v>1</v>
      </c>
      <c r="E4232" s="820" t="b">
        <v>0</v>
      </c>
      <c r="F4232" s="820" t="b">
        <v>0</v>
      </c>
      <c r="G4232" s="820" t="b">
        <v>0</v>
      </c>
      <c r="H4232" s="820" t="b">
        <v>0</v>
      </c>
      <c r="I4232" s="820">
        <v>1</v>
      </c>
      <c r="J4232" s="820">
        <v>1</v>
      </c>
      <c r="K4232" s="820" t="s">
        <v>8454</v>
      </c>
      <c r="L4232" s="822" t="s">
        <v>20989</v>
      </c>
    </row>
    <row r="4233" spans="1:12" x14ac:dyDescent="0.25">
      <c r="A4233" s="822" t="s">
        <v>14822</v>
      </c>
      <c r="B4233" s="824" t="s">
        <v>14517</v>
      </c>
      <c r="C4233" s="820" t="b">
        <v>1</v>
      </c>
      <c r="D4233" s="820" t="b">
        <v>1</v>
      </c>
      <c r="E4233" s="820" t="b">
        <v>0</v>
      </c>
      <c r="F4233" s="820" t="b">
        <v>0</v>
      </c>
      <c r="G4233" s="820" t="b">
        <v>0</v>
      </c>
      <c r="H4233" s="820" t="b">
        <v>0</v>
      </c>
      <c r="I4233" s="820">
        <v>1</v>
      </c>
      <c r="J4233" s="820">
        <v>6</v>
      </c>
      <c r="K4233" s="820" t="s">
        <v>8454</v>
      </c>
      <c r="L4233" s="822" t="s">
        <v>20990</v>
      </c>
    </row>
    <row r="4234" spans="1:12" x14ac:dyDescent="0.25">
      <c r="A4234" s="822" t="s">
        <v>14823</v>
      </c>
      <c r="B4234" s="824" t="s">
        <v>14519</v>
      </c>
      <c r="C4234" s="820" t="b">
        <v>1</v>
      </c>
      <c r="D4234" s="820" t="b">
        <v>1</v>
      </c>
      <c r="E4234" s="820" t="b">
        <v>0</v>
      </c>
      <c r="F4234" s="820" t="b">
        <v>0</v>
      </c>
      <c r="G4234" s="820" t="b">
        <v>0</v>
      </c>
      <c r="H4234" s="820" t="b">
        <v>0</v>
      </c>
      <c r="I4234" s="820">
        <v>1</v>
      </c>
      <c r="J4234" s="820">
        <v>1</v>
      </c>
      <c r="K4234" s="820" t="s">
        <v>8454</v>
      </c>
      <c r="L4234" s="822" t="s">
        <v>20991</v>
      </c>
    </row>
    <row r="4235" spans="1:12" x14ac:dyDescent="0.25">
      <c r="A4235" s="822" t="s">
        <v>14824</v>
      </c>
      <c r="B4235" s="824" t="s">
        <v>14521</v>
      </c>
      <c r="C4235" s="820" t="b">
        <v>1</v>
      </c>
      <c r="D4235" s="820" t="b">
        <v>1</v>
      </c>
      <c r="E4235" s="820" t="b">
        <v>0</v>
      </c>
      <c r="F4235" s="820" t="b">
        <v>0</v>
      </c>
      <c r="G4235" s="820" t="b">
        <v>0</v>
      </c>
      <c r="H4235" s="820" t="b">
        <v>0</v>
      </c>
      <c r="I4235" s="820">
        <v>1</v>
      </c>
      <c r="J4235" s="820">
        <v>1</v>
      </c>
      <c r="K4235" s="820" t="s">
        <v>8454</v>
      </c>
      <c r="L4235" s="822" t="s">
        <v>20992</v>
      </c>
    </row>
    <row r="4236" spans="1:12" x14ac:dyDescent="0.25">
      <c r="A4236" s="822" t="s">
        <v>14825</v>
      </c>
      <c r="B4236" s="824" t="s">
        <v>14523</v>
      </c>
      <c r="C4236" s="820" t="b">
        <v>1</v>
      </c>
      <c r="D4236" s="820" t="b">
        <v>1</v>
      </c>
      <c r="E4236" s="820" t="b">
        <v>0</v>
      </c>
      <c r="F4236" s="820" t="b">
        <v>0</v>
      </c>
      <c r="G4236" s="820" t="b">
        <v>0</v>
      </c>
      <c r="H4236" s="820" t="b">
        <v>0</v>
      </c>
      <c r="I4236" s="820">
        <v>1</v>
      </c>
      <c r="J4236" s="820">
        <v>6</v>
      </c>
      <c r="K4236" s="820" t="s">
        <v>8454</v>
      </c>
      <c r="L4236" s="822" t="s">
        <v>20993</v>
      </c>
    </row>
    <row r="4237" spans="1:12" x14ac:dyDescent="0.25">
      <c r="A4237" s="822" t="s">
        <v>14826</v>
      </c>
      <c r="B4237" s="824" t="s">
        <v>14525</v>
      </c>
      <c r="C4237" s="820" t="b">
        <v>1</v>
      </c>
      <c r="D4237" s="820" t="b">
        <v>1</v>
      </c>
      <c r="E4237" s="820" t="b">
        <v>0</v>
      </c>
      <c r="F4237" s="820" t="b">
        <v>0</v>
      </c>
      <c r="G4237" s="820" t="b">
        <v>0</v>
      </c>
      <c r="H4237" s="820" t="b">
        <v>0</v>
      </c>
      <c r="I4237" s="820">
        <v>1</v>
      </c>
      <c r="J4237" s="820">
        <v>6</v>
      </c>
      <c r="K4237" s="820" t="s">
        <v>8454</v>
      </c>
      <c r="L4237" s="822" t="s">
        <v>20994</v>
      </c>
    </row>
    <row r="4238" spans="1:12" x14ac:dyDescent="0.25">
      <c r="A4238" s="822" t="s">
        <v>14827</v>
      </c>
      <c r="B4238" s="824" t="s">
        <v>14527</v>
      </c>
      <c r="C4238" s="820" t="b">
        <v>1</v>
      </c>
      <c r="D4238" s="820" t="b">
        <v>1</v>
      </c>
      <c r="E4238" s="820" t="b">
        <v>0</v>
      </c>
      <c r="F4238" s="820" t="b">
        <v>0</v>
      </c>
      <c r="G4238" s="820" t="b">
        <v>0</v>
      </c>
      <c r="H4238" s="820" t="b">
        <v>0</v>
      </c>
      <c r="I4238" s="820">
        <v>1</v>
      </c>
      <c r="J4238" s="820">
        <v>36</v>
      </c>
      <c r="K4238" s="820" t="s">
        <v>8454</v>
      </c>
      <c r="L4238" s="822" t="s">
        <v>20995</v>
      </c>
    </row>
    <row r="4239" spans="1:12" x14ac:dyDescent="0.25">
      <c r="A4239" s="822" t="s">
        <v>14828</v>
      </c>
      <c r="B4239" s="824" t="s">
        <v>14829</v>
      </c>
      <c r="C4239" s="820" t="b">
        <v>1</v>
      </c>
      <c r="D4239" s="820" t="b">
        <v>1</v>
      </c>
      <c r="E4239" s="820" t="b">
        <v>0</v>
      </c>
      <c r="F4239" s="820" t="b">
        <v>0</v>
      </c>
      <c r="G4239" s="820" t="b">
        <v>0</v>
      </c>
      <c r="H4239" s="820" t="b">
        <v>0</v>
      </c>
      <c r="I4239" s="820">
        <v>1</v>
      </c>
      <c r="J4239" s="820">
        <v>6</v>
      </c>
      <c r="K4239" s="820" t="s">
        <v>8454</v>
      </c>
      <c r="L4239" s="822" t="s">
        <v>21055</v>
      </c>
    </row>
    <row r="4240" spans="1:12" x14ac:dyDescent="0.25">
      <c r="A4240" s="822" t="s">
        <v>14830</v>
      </c>
      <c r="B4240" s="824" t="s">
        <v>14831</v>
      </c>
      <c r="C4240" s="820" t="b">
        <v>1</v>
      </c>
      <c r="D4240" s="820" t="b">
        <v>1</v>
      </c>
      <c r="E4240" s="820" t="b">
        <v>0</v>
      </c>
      <c r="F4240" s="820" t="b">
        <v>0</v>
      </c>
      <c r="G4240" s="820" t="b">
        <v>0</v>
      </c>
      <c r="H4240" s="820" t="b">
        <v>0</v>
      </c>
      <c r="I4240" s="820">
        <v>1</v>
      </c>
      <c r="J4240" s="820">
        <v>4</v>
      </c>
      <c r="K4240" s="820" t="s">
        <v>8454</v>
      </c>
      <c r="L4240" s="822" t="s">
        <v>21056</v>
      </c>
    </row>
    <row r="4241" spans="1:12" x14ac:dyDescent="0.25">
      <c r="A4241" s="822" t="s">
        <v>14832</v>
      </c>
      <c r="B4241" s="824" t="s">
        <v>14833</v>
      </c>
      <c r="C4241" s="820" t="b">
        <v>1</v>
      </c>
      <c r="D4241" s="820" t="b">
        <v>1</v>
      </c>
      <c r="E4241" s="820" t="b">
        <v>0</v>
      </c>
      <c r="F4241" s="820" t="b">
        <v>0</v>
      </c>
      <c r="G4241" s="820" t="b">
        <v>0</v>
      </c>
      <c r="H4241" s="820" t="b">
        <v>0</v>
      </c>
      <c r="I4241" s="820">
        <v>1</v>
      </c>
      <c r="J4241" s="820">
        <v>1</v>
      </c>
      <c r="K4241" s="820" t="s">
        <v>8454</v>
      </c>
      <c r="L4241" s="822" t="s">
        <v>21057</v>
      </c>
    </row>
    <row r="4242" spans="1:12" x14ac:dyDescent="0.25">
      <c r="A4242" s="822" t="s">
        <v>14834</v>
      </c>
      <c r="B4242" s="824" t="s">
        <v>14535</v>
      </c>
      <c r="C4242" s="820" t="b">
        <v>1</v>
      </c>
      <c r="D4242" s="820" t="b">
        <v>1</v>
      </c>
      <c r="E4242" s="820" t="b">
        <v>0</v>
      </c>
      <c r="F4242" s="820" t="b">
        <v>0</v>
      </c>
      <c r="G4242" s="820" t="b">
        <v>0</v>
      </c>
      <c r="H4242" s="820" t="b">
        <v>0</v>
      </c>
      <c r="I4242" s="820">
        <v>1</v>
      </c>
      <c r="J4242" s="820">
        <v>1</v>
      </c>
      <c r="K4242" s="820" t="s">
        <v>8454</v>
      </c>
      <c r="L4242" s="822" t="s">
        <v>20999</v>
      </c>
    </row>
    <row r="4243" spans="1:12" x14ac:dyDescent="0.25">
      <c r="A4243" s="822" t="s">
        <v>14835</v>
      </c>
      <c r="B4243" s="824" t="s">
        <v>14537</v>
      </c>
      <c r="C4243" s="820" t="b">
        <v>1</v>
      </c>
      <c r="D4243" s="820" t="b">
        <v>1</v>
      </c>
      <c r="E4243" s="820" t="b">
        <v>0</v>
      </c>
      <c r="F4243" s="820" t="b">
        <v>0</v>
      </c>
      <c r="G4243" s="820" t="b">
        <v>0</v>
      </c>
      <c r="H4243" s="820" t="b">
        <v>0</v>
      </c>
      <c r="I4243" s="820">
        <v>1</v>
      </c>
      <c r="J4243" s="820">
        <v>4</v>
      </c>
      <c r="K4243" s="820" t="s">
        <v>8454</v>
      </c>
      <c r="L4243" s="822" t="s">
        <v>21000</v>
      </c>
    </row>
    <row r="4244" spans="1:12" x14ac:dyDescent="0.25">
      <c r="A4244" s="822" t="s">
        <v>14836</v>
      </c>
      <c r="B4244" s="824" t="s">
        <v>14539</v>
      </c>
      <c r="C4244" s="820" t="b">
        <v>1</v>
      </c>
      <c r="D4244" s="820" t="b">
        <v>1</v>
      </c>
      <c r="E4244" s="820" t="b">
        <v>0</v>
      </c>
      <c r="F4244" s="820" t="b">
        <v>0</v>
      </c>
      <c r="G4244" s="820" t="b">
        <v>0</v>
      </c>
      <c r="H4244" s="820" t="b">
        <v>0</v>
      </c>
      <c r="I4244" s="820">
        <v>1</v>
      </c>
      <c r="J4244" s="820">
        <v>1</v>
      </c>
      <c r="K4244" s="820" t="s">
        <v>8454</v>
      </c>
      <c r="L4244" s="822" t="s">
        <v>21001</v>
      </c>
    </row>
    <row r="4245" spans="1:12" x14ac:dyDescent="0.25">
      <c r="A4245" s="822" t="s">
        <v>14837</v>
      </c>
      <c r="B4245" s="824" t="s">
        <v>14541</v>
      </c>
      <c r="C4245" s="820" t="b">
        <v>1</v>
      </c>
      <c r="D4245" s="820" t="b">
        <v>1</v>
      </c>
      <c r="E4245" s="820" t="b">
        <v>0</v>
      </c>
      <c r="F4245" s="820" t="b">
        <v>0</v>
      </c>
      <c r="G4245" s="820" t="b">
        <v>0</v>
      </c>
      <c r="H4245" s="820" t="b">
        <v>0</v>
      </c>
      <c r="I4245" s="820">
        <v>1</v>
      </c>
      <c r="J4245" s="820">
        <v>1</v>
      </c>
      <c r="K4245" s="820" t="s">
        <v>8454</v>
      </c>
      <c r="L4245" s="822" t="s">
        <v>21002</v>
      </c>
    </row>
    <row r="4246" spans="1:12" x14ac:dyDescent="0.25">
      <c r="A4246" s="822" t="s">
        <v>14838</v>
      </c>
      <c r="B4246" s="824" t="s">
        <v>14543</v>
      </c>
      <c r="C4246" s="820" t="b">
        <v>1</v>
      </c>
      <c r="D4246" s="820" t="b">
        <v>1</v>
      </c>
      <c r="E4246" s="820" t="b">
        <v>0</v>
      </c>
      <c r="F4246" s="820" t="b">
        <v>0</v>
      </c>
      <c r="G4246" s="820" t="b">
        <v>0</v>
      </c>
      <c r="H4246" s="820" t="b">
        <v>0</v>
      </c>
      <c r="I4246" s="820">
        <v>1</v>
      </c>
      <c r="J4246" s="820">
        <v>4</v>
      </c>
      <c r="K4246" s="820" t="s">
        <v>8454</v>
      </c>
      <c r="L4246" s="822" t="s">
        <v>21003</v>
      </c>
    </row>
    <row r="4247" spans="1:12" x14ac:dyDescent="0.25">
      <c r="A4247" s="822" t="s">
        <v>14839</v>
      </c>
      <c r="B4247" s="824" t="s">
        <v>14545</v>
      </c>
      <c r="C4247" s="820" t="b">
        <v>1</v>
      </c>
      <c r="D4247" s="820" t="b">
        <v>1</v>
      </c>
      <c r="E4247" s="820" t="b">
        <v>0</v>
      </c>
      <c r="F4247" s="820" t="b">
        <v>0</v>
      </c>
      <c r="G4247" s="820" t="b">
        <v>0</v>
      </c>
      <c r="H4247" s="820" t="b">
        <v>0</v>
      </c>
      <c r="I4247" s="820">
        <v>1</v>
      </c>
      <c r="J4247" s="820">
        <v>4</v>
      </c>
      <c r="K4247" s="820" t="s">
        <v>8454</v>
      </c>
      <c r="L4247" s="822" t="s">
        <v>21004</v>
      </c>
    </row>
    <row r="4248" spans="1:12" x14ac:dyDescent="0.25">
      <c r="A4248" s="822" t="s">
        <v>14840</v>
      </c>
      <c r="B4248" s="824" t="s">
        <v>14547</v>
      </c>
      <c r="C4248" s="820" t="b">
        <v>1</v>
      </c>
      <c r="D4248" s="820" t="b">
        <v>1</v>
      </c>
      <c r="E4248" s="820" t="b">
        <v>0</v>
      </c>
      <c r="F4248" s="820" t="b">
        <v>0</v>
      </c>
      <c r="G4248" s="820" t="b">
        <v>0</v>
      </c>
      <c r="H4248" s="820" t="b">
        <v>0</v>
      </c>
      <c r="I4248" s="820">
        <v>1</v>
      </c>
      <c r="J4248" s="820">
        <v>16</v>
      </c>
      <c r="K4248" s="820" t="s">
        <v>8454</v>
      </c>
      <c r="L4248" s="822" t="s">
        <v>21005</v>
      </c>
    </row>
    <row r="4249" spans="1:12" x14ac:dyDescent="0.25">
      <c r="A4249" s="822" t="s">
        <v>14841</v>
      </c>
      <c r="B4249" s="824" t="s">
        <v>14549</v>
      </c>
      <c r="C4249" s="820" t="b">
        <v>1</v>
      </c>
      <c r="D4249" s="820" t="b">
        <v>1</v>
      </c>
      <c r="E4249" s="820" t="b">
        <v>0</v>
      </c>
      <c r="F4249" s="820" t="b">
        <v>0</v>
      </c>
      <c r="G4249" s="820" t="b">
        <v>0</v>
      </c>
      <c r="H4249" s="820" t="b">
        <v>0</v>
      </c>
      <c r="I4249" s="820">
        <v>1</v>
      </c>
      <c r="J4249" s="820">
        <v>1</v>
      </c>
      <c r="K4249" s="820" t="s">
        <v>8454</v>
      </c>
      <c r="L4249" s="822" t="s">
        <v>21006</v>
      </c>
    </row>
    <row r="4250" spans="1:12" x14ac:dyDescent="0.25">
      <c r="A4250" s="822" t="s">
        <v>14842</v>
      </c>
      <c r="B4250" s="824" t="s">
        <v>14843</v>
      </c>
      <c r="C4250" s="820" t="b">
        <v>1</v>
      </c>
      <c r="D4250" s="820" t="b">
        <v>1</v>
      </c>
      <c r="E4250" s="820" t="b">
        <v>0</v>
      </c>
      <c r="F4250" s="820" t="b">
        <v>0</v>
      </c>
      <c r="G4250" s="820" t="b">
        <v>0</v>
      </c>
      <c r="H4250" s="820" t="b">
        <v>0</v>
      </c>
      <c r="I4250" s="820">
        <v>1</v>
      </c>
      <c r="J4250" s="820">
        <v>7</v>
      </c>
      <c r="K4250" s="820" t="s">
        <v>8454</v>
      </c>
      <c r="L4250" s="822" t="s">
        <v>21058</v>
      </c>
    </row>
    <row r="4251" spans="1:12" x14ac:dyDescent="0.25">
      <c r="A4251" s="822" t="s">
        <v>14844</v>
      </c>
      <c r="B4251" s="824" t="s">
        <v>14845</v>
      </c>
      <c r="C4251" s="820" t="b">
        <v>1</v>
      </c>
      <c r="D4251" s="820" t="b">
        <v>1</v>
      </c>
      <c r="E4251" s="820" t="b">
        <v>0</v>
      </c>
      <c r="F4251" s="820" t="b">
        <v>0</v>
      </c>
      <c r="G4251" s="820" t="b">
        <v>0</v>
      </c>
      <c r="H4251" s="820" t="b">
        <v>0</v>
      </c>
      <c r="I4251" s="820">
        <v>1</v>
      </c>
      <c r="J4251" s="820">
        <v>4</v>
      </c>
      <c r="K4251" s="820" t="s">
        <v>8454</v>
      </c>
      <c r="L4251" s="822" t="s">
        <v>21059</v>
      </c>
    </row>
    <row r="4252" spans="1:12" x14ac:dyDescent="0.25">
      <c r="A4252" s="822" t="s">
        <v>14846</v>
      </c>
      <c r="B4252" s="824" t="s">
        <v>14847</v>
      </c>
      <c r="C4252" s="820" t="b">
        <v>1</v>
      </c>
      <c r="D4252" s="820" t="b">
        <v>1</v>
      </c>
      <c r="E4252" s="820" t="b">
        <v>0</v>
      </c>
      <c r="F4252" s="820" t="b">
        <v>0</v>
      </c>
      <c r="G4252" s="820" t="b">
        <v>0</v>
      </c>
      <c r="H4252" s="820" t="b">
        <v>0</v>
      </c>
      <c r="I4252" s="820">
        <v>1</v>
      </c>
      <c r="J4252" s="820">
        <v>1</v>
      </c>
      <c r="K4252" s="820" t="s">
        <v>8454</v>
      </c>
      <c r="L4252" s="822" t="s">
        <v>21060</v>
      </c>
    </row>
    <row r="4253" spans="1:12" x14ac:dyDescent="0.25">
      <c r="A4253" s="822" t="s">
        <v>14848</v>
      </c>
      <c r="B4253" s="824" t="s">
        <v>14555</v>
      </c>
      <c r="C4253" s="820" t="b">
        <v>1</v>
      </c>
      <c r="D4253" s="820" t="b">
        <v>1</v>
      </c>
      <c r="E4253" s="820" t="b">
        <v>0</v>
      </c>
      <c r="F4253" s="820" t="b">
        <v>0</v>
      </c>
      <c r="G4253" s="820" t="b">
        <v>0</v>
      </c>
      <c r="H4253" s="820" t="b">
        <v>0</v>
      </c>
      <c r="I4253" s="820">
        <v>1</v>
      </c>
      <c r="J4253" s="820">
        <v>1</v>
      </c>
      <c r="K4253" s="820" t="s">
        <v>8454</v>
      </c>
      <c r="L4253" s="822" t="s">
        <v>21009</v>
      </c>
    </row>
    <row r="4254" spans="1:12" x14ac:dyDescent="0.25">
      <c r="A4254" s="822" t="s">
        <v>14849</v>
      </c>
      <c r="B4254" s="824" t="s">
        <v>22097</v>
      </c>
      <c r="C4254" s="820" t="b">
        <v>1</v>
      </c>
      <c r="D4254" s="820" t="b">
        <v>1</v>
      </c>
      <c r="E4254" s="820" t="b">
        <v>0</v>
      </c>
      <c r="F4254" s="820" t="b">
        <v>0</v>
      </c>
      <c r="G4254" s="820" t="b">
        <v>0</v>
      </c>
      <c r="H4254" s="820" t="b">
        <v>0</v>
      </c>
      <c r="I4254" s="820">
        <v>1</v>
      </c>
      <c r="J4254" s="820">
        <v>42</v>
      </c>
      <c r="K4254" s="820" t="s">
        <v>8454</v>
      </c>
      <c r="L4254" s="822" t="s">
        <v>22098</v>
      </c>
    </row>
    <row r="4255" spans="1:12" x14ac:dyDescent="0.25">
      <c r="A4255" s="822" t="s">
        <v>14850</v>
      </c>
      <c r="B4255" s="824" t="s">
        <v>22099</v>
      </c>
      <c r="C4255" s="820" t="b">
        <v>1</v>
      </c>
      <c r="D4255" s="820" t="b">
        <v>1</v>
      </c>
      <c r="E4255" s="820" t="b">
        <v>0</v>
      </c>
      <c r="F4255" s="820" t="b">
        <v>0</v>
      </c>
      <c r="G4255" s="820" t="b">
        <v>0</v>
      </c>
      <c r="H4255" s="820" t="b">
        <v>0</v>
      </c>
      <c r="I4255" s="820">
        <v>1</v>
      </c>
      <c r="J4255" s="820">
        <v>6</v>
      </c>
      <c r="K4255" s="820" t="s">
        <v>8454</v>
      </c>
      <c r="L4255" s="822" t="s">
        <v>22100</v>
      </c>
    </row>
    <row r="4256" spans="1:12" x14ac:dyDescent="0.25">
      <c r="A4256" s="822" t="s">
        <v>14851</v>
      </c>
      <c r="B4256" s="824" t="s">
        <v>22101</v>
      </c>
      <c r="C4256" s="820" t="b">
        <v>1</v>
      </c>
      <c r="D4256" s="820" t="b">
        <v>1</v>
      </c>
      <c r="E4256" s="820" t="b">
        <v>0</v>
      </c>
      <c r="F4256" s="820" t="b">
        <v>0</v>
      </c>
      <c r="G4256" s="820" t="b">
        <v>0</v>
      </c>
      <c r="H4256" s="820" t="b">
        <v>0</v>
      </c>
      <c r="I4256" s="820">
        <v>1</v>
      </c>
      <c r="J4256" s="820">
        <v>6</v>
      </c>
      <c r="K4256" s="820" t="s">
        <v>8454</v>
      </c>
      <c r="L4256" s="822" t="s">
        <v>22102</v>
      </c>
    </row>
    <row r="4257" spans="1:12" x14ac:dyDescent="0.25">
      <c r="A4257" s="822" t="s">
        <v>14852</v>
      </c>
      <c r="B4257" s="824" t="s">
        <v>22103</v>
      </c>
      <c r="C4257" s="820" t="b">
        <v>1</v>
      </c>
      <c r="D4257" s="820" t="b">
        <v>1</v>
      </c>
      <c r="E4257" s="820" t="b">
        <v>0</v>
      </c>
      <c r="F4257" s="820" t="b">
        <v>0</v>
      </c>
      <c r="G4257" s="820" t="b">
        <v>0</v>
      </c>
      <c r="H4257" s="820" t="b">
        <v>0</v>
      </c>
      <c r="I4257" s="820">
        <v>1</v>
      </c>
      <c r="J4257" s="820">
        <v>7</v>
      </c>
      <c r="K4257" s="820" t="s">
        <v>8454</v>
      </c>
      <c r="L4257" s="822" t="s">
        <v>22104</v>
      </c>
    </row>
    <row r="4258" spans="1:12" x14ac:dyDescent="0.25">
      <c r="A4258" s="822" t="s">
        <v>14853</v>
      </c>
      <c r="B4258" s="824" t="s">
        <v>14561</v>
      </c>
      <c r="C4258" s="820" t="b">
        <v>1</v>
      </c>
      <c r="D4258" s="820" t="b">
        <v>1</v>
      </c>
      <c r="E4258" s="820" t="b">
        <v>0</v>
      </c>
      <c r="F4258" s="820" t="b">
        <v>0</v>
      </c>
      <c r="G4258" s="820" t="b">
        <v>0</v>
      </c>
      <c r="H4258" s="820" t="b">
        <v>0</v>
      </c>
      <c r="I4258" s="820">
        <v>1</v>
      </c>
      <c r="J4258" s="820">
        <v>7</v>
      </c>
      <c r="K4258" s="820" t="s">
        <v>8454</v>
      </c>
      <c r="L4258" s="822" t="s">
        <v>21010</v>
      </c>
    </row>
    <row r="4259" spans="1:12" x14ac:dyDescent="0.25">
      <c r="A4259" s="822" t="s">
        <v>14854</v>
      </c>
      <c r="B4259" s="824" t="s">
        <v>22105</v>
      </c>
      <c r="C4259" s="820" t="b">
        <v>1</v>
      </c>
      <c r="D4259" s="820" t="b">
        <v>1</v>
      </c>
      <c r="E4259" s="820" t="b">
        <v>0</v>
      </c>
      <c r="F4259" s="820" t="b">
        <v>0</v>
      </c>
      <c r="G4259" s="820" t="b">
        <v>0</v>
      </c>
      <c r="H4259" s="820" t="b">
        <v>0</v>
      </c>
      <c r="I4259" s="820">
        <v>1</v>
      </c>
      <c r="J4259" s="820">
        <v>42</v>
      </c>
      <c r="K4259" s="820" t="s">
        <v>8454</v>
      </c>
      <c r="L4259" s="822" t="s">
        <v>22106</v>
      </c>
    </row>
    <row r="4260" spans="1:12" x14ac:dyDescent="0.25">
      <c r="A4260" s="822" t="s">
        <v>14855</v>
      </c>
      <c r="B4260" s="824" t="s">
        <v>22107</v>
      </c>
      <c r="C4260" s="820" t="b">
        <v>1</v>
      </c>
      <c r="D4260" s="820" t="b">
        <v>1</v>
      </c>
      <c r="E4260" s="820" t="b">
        <v>0</v>
      </c>
      <c r="F4260" s="820" t="b">
        <v>0</v>
      </c>
      <c r="G4260" s="820" t="b">
        <v>0</v>
      </c>
      <c r="H4260" s="820" t="b">
        <v>0</v>
      </c>
      <c r="I4260" s="820">
        <v>1</v>
      </c>
      <c r="J4260" s="820">
        <v>12</v>
      </c>
      <c r="K4260" s="820" t="s">
        <v>8454</v>
      </c>
      <c r="L4260" s="822" t="s">
        <v>22108</v>
      </c>
    </row>
    <row r="4261" spans="1:12" x14ac:dyDescent="0.25">
      <c r="A4261" s="822" t="s">
        <v>14856</v>
      </c>
      <c r="B4261" s="824" t="s">
        <v>14857</v>
      </c>
      <c r="C4261" s="820" t="b">
        <v>1</v>
      </c>
      <c r="D4261" s="820" t="b">
        <v>1</v>
      </c>
      <c r="E4261" s="820" t="b">
        <v>0</v>
      </c>
      <c r="F4261" s="820" t="b">
        <v>0</v>
      </c>
      <c r="G4261" s="820" t="b">
        <v>0</v>
      </c>
      <c r="H4261" s="820" t="b">
        <v>0</v>
      </c>
      <c r="I4261" s="820">
        <v>1</v>
      </c>
      <c r="J4261" s="820">
        <v>6</v>
      </c>
      <c r="K4261" s="820" t="s">
        <v>8454</v>
      </c>
      <c r="L4261" s="822" t="s">
        <v>21061</v>
      </c>
    </row>
    <row r="4262" spans="1:12" x14ac:dyDescent="0.25">
      <c r="A4262" s="822" t="s">
        <v>14858</v>
      </c>
      <c r="B4262" s="824" t="s">
        <v>14859</v>
      </c>
      <c r="C4262" s="820" t="b">
        <v>1</v>
      </c>
      <c r="D4262" s="820" t="b">
        <v>1</v>
      </c>
      <c r="E4262" s="820" t="b">
        <v>0</v>
      </c>
      <c r="F4262" s="820" t="b">
        <v>0</v>
      </c>
      <c r="G4262" s="820" t="b">
        <v>0</v>
      </c>
      <c r="H4262" s="820" t="b">
        <v>0</v>
      </c>
      <c r="I4262" s="820">
        <v>1</v>
      </c>
      <c r="J4262" s="820">
        <v>4</v>
      </c>
      <c r="K4262" s="820" t="s">
        <v>8454</v>
      </c>
      <c r="L4262" s="822" t="s">
        <v>21062</v>
      </c>
    </row>
    <row r="4263" spans="1:12" x14ac:dyDescent="0.25">
      <c r="A4263" s="822" t="s">
        <v>14860</v>
      </c>
      <c r="B4263" s="824" t="s">
        <v>22271</v>
      </c>
      <c r="C4263" s="820" t="b">
        <v>1</v>
      </c>
      <c r="D4263" s="820" t="b">
        <v>1</v>
      </c>
      <c r="E4263" s="820" t="b">
        <v>0</v>
      </c>
      <c r="F4263" s="820" t="b">
        <v>0</v>
      </c>
      <c r="G4263" s="820" t="b">
        <v>0</v>
      </c>
      <c r="H4263" s="820" t="b">
        <v>0</v>
      </c>
      <c r="I4263" s="820">
        <v>1</v>
      </c>
      <c r="J4263" s="820">
        <v>1</v>
      </c>
      <c r="K4263" s="820" t="s">
        <v>8454</v>
      </c>
      <c r="L4263" s="822" t="s">
        <v>22272</v>
      </c>
    </row>
    <row r="4264" spans="1:12" x14ac:dyDescent="0.25">
      <c r="A4264" s="822" t="s">
        <v>14861</v>
      </c>
      <c r="B4264" s="824" t="s">
        <v>22111</v>
      </c>
      <c r="C4264" s="820" t="b">
        <v>1</v>
      </c>
      <c r="D4264" s="820" t="b">
        <v>1</v>
      </c>
      <c r="E4264" s="820" t="b">
        <v>0</v>
      </c>
      <c r="F4264" s="820" t="b">
        <v>0</v>
      </c>
      <c r="G4264" s="820" t="b">
        <v>0</v>
      </c>
      <c r="H4264" s="820" t="b">
        <v>0</v>
      </c>
      <c r="I4264" s="820">
        <v>1</v>
      </c>
      <c r="J4264" s="820">
        <v>1</v>
      </c>
      <c r="K4264" s="820" t="s">
        <v>8454</v>
      </c>
      <c r="L4264" s="822" t="s">
        <v>22112</v>
      </c>
    </row>
    <row r="4265" spans="1:12" x14ac:dyDescent="0.25">
      <c r="A4265" s="822" t="s">
        <v>14862</v>
      </c>
      <c r="B4265" s="824" t="s">
        <v>22113</v>
      </c>
      <c r="C4265" s="820" t="b">
        <v>1</v>
      </c>
      <c r="D4265" s="820" t="b">
        <v>1</v>
      </c>
      <c r="E4265" s="820" t="b">
        <v>0</v>
      </c>
      <c r="F4265" s="820" t="b">
        <v>0</v>
      </c>
      <c r="G4265" s="820" t="b">
        <v>0</v>
      </c>
      <c r="H4265" s="820" t="b">
        <v>0</v>
      </c>
      <c r="I4265" s="820">
        <v>1</v>
      </c>
      <c r="J4265" s="820">
        <v>9</v>
      </c>
      <c r="K4265" s="820" t="s">
        <v>8454</v>
      </c>
      <c r="L4265" s="822" t="s">
        <v>22114</v>
      </c>
    </row>
    <row r="4266" spans="1:12" x14ac:dyDescent="0.25">
      <c r="A4266" s="822" t="s">
        <v>14863</v>
      </c>
      <c r="B4266" s="824" t="s">
        <v>22115</v>
      </c>
      <c r="C4266" s="820" t="b">
        <v>1</v>
      </c>
      <c r="D4266" s="820" t="b">
        <v>1</v>
      </c>
      <c r="E4266" s="820" t="b">
        <v>0</v>
      </c>
      <c r="F4266" s="820" t="b">
        <v>0</v>
      </c>
      <c r="G4266" s="820" t="b">
        <v>0</v>
      </c>
      <c r="H4266" s="820" t="b">
        <v>0</v>
      </c>
      <c r="I4266" s="820">
        <v>1</v>
      </c>
      <c r="J4266" s="820">
        <v>3</v>
      </c>
      <c r="K4266" s="820" t="s">
        <v>8454</v>
      </c>
      <c r="L4266" s="822" t="s">
        <v>22116</v>
      </c>
    </row>
    <row r="4267" spans="1:12" x14ac:dyDescent="0.25">
      <c r="A4267" s="822" t="s">
        <v>14864</v>
      </c>
      <c r="B4267" s="824" t="s">
        <v>22117</v>
      </c>
      <c r="C4267" s="820" t="b">
        <v>1</v>
      </c>
      <c r="D4267" s="820" t="b">
        <v>1</v>
      </c>
      <c r="E4267" s="820" t="b">
        <v>0</v>
      </c>
      <c r="F4267" s="820" t="b">
        <v>0</v>
      </c>
      <c r="G4267" s="820" t="b">
        <v>0</v>
      </c>
      <c r="H4267" s="820" t="b">
        <v>0</v>
      </c>
      <c r="I4267" s="820">
        <v>1</v>
      </c>
      <c r="J4267" s="820">
        <v>3</v>
      </c>
      <c r="K4267" s="820" t="s">
        <v>8454</v>
      </c>
      <c r="L4267" s="822" t="s">
        <v>22118</v>
      </c>
    </row>
    <row r="4268" spans="1:12" x14ac:dyDescent="0.25">
      <c r="A4268" s="822" t="s">
        <v>14865</v>
      </c>
      <c r="B4268" s="824" t="s">
        <v>22119</v>
      </c>
      <c r="C4268" s="820" t="b">
        <v>1</v>
      </c>
      <c r="D4268" s="820" t="b">
        <v>1</v>
      </c>
      <c r="E4268" s="820" t="b">
        <v>0</v>
      </c>
      <c r="F4268" s="820" t="b">
        <v>0</v>
      </c>
      <c r="G4268" s="820" t="b">
        <v>0</v>
      </c>
      <c r="H4268" s="820" t="b">
        <v>0</v>
      </c>
      <c r="I4268" s="820">
        <v>1</v>
      </c>
      <c r="J4268" s="820">
        <v>3</v>
      </c>
      <c r="K4268" s="820" t="s">
        <v>8454</v>
      </c>
      <c r="L4268" s="822" t="s">
        <v>22120</v>
      </c>
    </row>
    <row r="4269" spans="1:12" x14ac:dyDescent="0.25">
      <c r="A4269" s="822" t="s">
        <v>14866</v>
      </c>
      <c r="B4269" s="824" t="s">
        <v>14575</v>
      </c>
      <c r="C4269" s="820" t="b">
        <v>1</v>
      </c>
      <c r="D4269" s="820" t="b">
        <v>1</v>
      </c>
      <c r="E4269" s="820" t="b">
        <v>0</v>
      </c>
      <c r="F4269" s="820" t="b">
        <v>0</v>
      </c>
      <c r="G4269" s="820" t="b">
        <v>0</v>
      </c>
      <c r="H4269" s="820" t="b">
        <v>0</v>
      </c>
      <c r="I4269" s="820">
        <v>1</v>
      </c>
      <c r="J4269" s="820">
        <v>3</v>
      </c>
      <c r="K4269" s="820" t="s">
        <v>8454</v>
      </c>
      <c r="L4269" s="822" t="s">
        <v>21013</v>
      </c>
    </row>
    <row r="4270" spans="1:12" x14ac:dyDescent="0.25">
      <c r="A4270" s="822" t="s">
        <v>14867</v>
      </c>
      <c r="B4270" s="824" t="s">
        <v>22121</v>
      </c>
      <c r="C4270" s="820" t="b">
        <v>1</v>
      </c>
      <c r="D4270" s="820" t="b">
        <v>1</v>
      </c>
      <c r="E4270" s="820" t="b">
        <v>0</v>
      </c>
      <c r="F4270" s="820" t="b">
        <v>0</v>
      </c>
      <c r="G4270" s="820" t="b">
        <v>0</v>
      </c>
      <c r="H4270" s="820" t="b">
        <v>0</v>
      </c>
      <c r="I4270" s="820">
        <v>1</v>
      </c>
      <c r="J4270" s="820">
        <v>12</v>
      </c>
      <c r="K4270" s="820" t="s">
        <v>8454</v>
      </c>
      <c r="L4270" s="822" t="s">
        <v>22122</v>
      </c>
    </row>
    <row r="4271" spans="1:12" x14ac:dyDescent="0.25">
      <c r="A4271" s="822" t="s">
        <v>14868</v>
      </c>
      <c r="B4271" s="824" t="s">
        <v>22123</v>
      </c>
      <c r="C4271" s="820" t="b">
        <v>1</v>
      </c>
      <c r="D4271" s="820" t="b">
        <v>1</v>
      </c>
      <c r="E4271" s="820" t="b">
        <v>0</v>
      </c>
      <c r="F4271" s="820" t="b">
        <v>0</v>
      </c>
      <c r="G4271" s="820" t="b">
        <v>0</v>
      </c>
      <c r="H4271" s="820" t="b">
        <v>0</v>
      </c>
      <c r="I4271" s="820">
        <v>1</v>
      </c>
      <c r="J4271" s="820">
        <v>3</v>
      </c>
      <c r="K4271" s="820" t="s">
        <v>8454</v>
      </c>
      <c r="L4271" s="822" t="s">
        <v>22124</v>
      </c>
    </row>
    <row r="4272" spans="1:12" x14ac:dyDescent="0.25">
      <c r="A4272" s="822" t="s">
        <v>14869</v>
      </c>
      <c r="B4272" s="824" t="s">
        <v>22273</v>
      </c>
      <c r="C4272" s="820" t="b">
        <v>1</v>
      </c>
      <c r="D4272" s="820" t="b">
        <v>1</v>
      </c>
      <c r="E4272" s="820" t="b">
        <v>0</v>
      </c>
      <c r="F4272" s="820" t="b">
        <v>0</v>
      </c>
      <c r="G4272" s="820" t="b">
        <v>0</v>
      </c>
      <c r="H4272" s="820" t="b">
        <v>0</v>
      </c>
      <c r="I4272" s="820">
        <v>1</v>
      </c>
      <c r="J4272" s="820">
        <v>8</v>
      </c>
      <c r="K4272" s="820" t="s">
        <v>8454</v>
      </c>
      <c r="L4272" s="822" t="s">
        <v>22274</v>
      </c>
    </row>
    <row r="4273" spans="1:12" x14ac:dyDescent="0.25">
      <c r="A4273" s="822" t="s">
        <v>14870</v>
      </c>
      <c r="B4273" s="824" t="s">
        <v>22275</v>
      </c>
      <c r="C4273" s="820" t="b">
        <v>1</v>
      </c>
      <c r="D4273" s="820" t="b">
        <v>1</v>
      </c>
      <c r="E4273" s="820" t="b">
        <v>0</v>
      </c>
      <c r="F4273" s="820" t="b">
        <v>0</v>
      </c>
      <c r="G4273" s="820" t="b">
        <v>0</v>
      </c>
      <c r="H4273" s="820" t="b">
        <v>0</v>
      </c>
      <c r="I4273" s="820">
        <v>1</v>
      </c>
      <c r="J4273" s="820">
        <v>4</v>
      </c>
      <c r="K4273" s="820" t="s">
        <v>8454</v>
      </c>
      <c r="L4273" s="822" t="s">
        <v>22276</v>
      </c>
    </row>
    <row r="4274" spans="1:12" x14ac:dyDescent="0.25">
      <c r="A4274" s="822" t="s">
        <v>14871</v>
      </c>
      <c r="B4274" s="824" t="s">
        <v>22277</v>
      </c>
      <c r="C4274" s="820" t="b">
        <v>1</v>
      </c>
      <c r="D4274" s="820" t="b">
        <v>1</v>
      </c>
      <c r="E4274" s="820" t="b">
        <v>0</v>
      </c>
      <c r="F4274" s="820" t="b">
        <v>0</v>
      </c>
      <c r="G4274" s="820" t="b">
        <v>0</v>
      </c>
      <c r="H4274" s="820" t="b">
        <v>0</v>
      </c>
      <c r="I4274" s="820">
        <v>1</v>
      </c>
      <c r="J4274" s="820">
        <v>1</v>
      </c>
      <c r="K4274" s="820" t="s">
        <v>8454</v>
      </c>
      <c r="L4274" s="822" t="s">
        <v>22278</v>
      </c>
    </row>
    <row r="4275" spans="1:12" x14ac:dyDescent="0.25">
      <c r="A4275" s="822" t="s">
        <v>14872</v>
      </c>
      <c r="B4275" s="824" t="s">
        <v>22131</v>
      </c>
      <c r="C4275" s="820" t="b">
        <v>1</v>
      </c>
      <c r="D4275" s="820" t="b">
        <v>1</v>
      </c>
      <c r="E4275" s="820" t="b">
        <v>0</v>
      </c>
      <c r="F4275" s="820" t="b">
        <v>0</v>
      </c>
      <c r="G4275" s="820" t="b">
        <v>0</v>
      </c>
      <c r="H4275" s="820" t="b">
        <v>0</v>
      </c>
      <c r="I4275" s="820">
        <v>1</v>
      </c>
      <c r="J4275" s="820">
        <v>1</v>
      </c>
      <c r="K4275" s="820" t="s">
        <v>8454</v>
      </c>
      <c r="L4275" s="822" t="s">
        <v>22132</v>
      </c>
    </row>
    <row r="4276" spans="1:12" x14ac:dyDescent="0.25">
      <c r="A4276" s="822" t="s">
        <v>14873</v>
      </c>
      <c r="B4276" s="824" t="s">
        <v>22133</v>
      </c>
      <c r="C4276" s="820" t="b">
        <v>1</v>
      </c>
      <c r="D4276" s="820" t="b">
        <v>1</v>
      </c>
      <c r="E4276" s="820" t="b">
        <v>0</v>
      </c>
      <c r="F4276" s="820" t="b">
        <v>0</v>
      </c>
      <c r="G4276" s="820" t="b">
        <v>0</v>
      </c>
      <c r="H4276" s="820" t="b">
        <v>0</v>
      </c>
      <c r="I4276" s="820">
        <v>1</v>
      </c>
      <c r="J4276" s="820">
        <v>18</v>
      </c>
      <c r="K4276" s="820" t="s">
        <v>8454</v>
      </c>
      <c r="L4276" s="822" t="s">
        <v>22134</v>
      </c>
    </row>
    <row r="4277" spans="1:12" x14ac:dyDescent="0.25">
      <c r="A4277" s="822" t="s">
        <v>14874</v>
      </c>
      <c r="B4277" s="824" t="s">
        <v>22135</v>
      </c>
      <c r="C4277" s="820" t="b">
        <v>1</v>
      </c>
      <c r="D4277" s="820" t="b">
        <v>1</v>
      </c>
      <c r="E4277" s="820" t="b">
        <v>0</v>
      </c>
      <c r="F4277" s="820" t="b">
        <v>0</v>
      </c>
      <c r="G4277" s="820" t="b">
        <v>0</v>
      </c>
      <c r="H4277" s="820" t="b">
        <v>0</v>
      </c>
      <c r="I4277" s="820">
        <v>1</v>
      </c>
      <c r="J4277" s="820">
        <v>3</v>
      </c>
      <c r="K4277" s="820" t="s">
        <v>8454</v>
      </c>
      <c r="L4277" s="822" t="s">
        <v>22136</v>
      </c>
    </row>
    <row r="4278" spans="1:12" x14ac:dyDescent="0.25">
      <c r="A4278" s="822" t="s">
        <v>14875</v>
      </c>
      <c r="B4278" s="824" t="s">
        <v>22137</v>
      </c>
      <c r="C4278" s="820" t="b">
        <v>1</v>
      </c>
      <c r="D4278" s="820" t="b">
        <v>1</v>
      </c>
      <c r="E4278" s="820" t="b">
        <v>0</v>
      </c>
      <c r="F4278" s="820" t="b">
        <v>0</v>
      </c>
      <c r="G4278" s="820" t="b">
        <v>0</v>
      </c>
      <c r="H4278" s="820" t="b">
        <v>0</v>
      </c>
      <c r="I4278" s="820">
        <v>1</v>
      </c>
      <c r="J4278" s="820">
        <v>3</v>
      </c>
      <c r="K4278" s="820" t="s">
        <v>8454</v>
      </c>
      <c r="L4278" s="822" t="s">
        <v>22138</v>
      </c>
    </row>
    <row r="4279" spans="1:12" x14ac:dyDescent="0.25">
      <c r="A4279" s="822" t="s">
        <v>14876</v>
      </c>
      <c r="B4279" s="824" t="s">
        <v>22139</v>
      </c>
      <c r="C4279" s="820" t="b">
        <v>1</v>
      </c>
      <c r="D4279" s="820" t="b">
        <v>1</v>
      </c>
      <c r="E4279" s="820" t="b">
        <v>0</v>
      </c>
      <c r="F4279" s="820" t="b">
        <v>0</v>
      </c>
      <c r="G4279" s="820" t="b">
        <v>0</v>
      </c>
      <c r="H4279" s="820" t="b">
        <v>0</v>
      </c>
      <c r="I4279" s="820">
        <v>1</v>
      </c>
      <c r="J4279" s="820">
        <v>6</v>
      </c>
      <c r="K4279" s="820" t="s">
        <v>8454</v>
      </c>
      <c r="L4279" s="822" t="s">
        <v>22140</v>
      </c>
    </row>
    <row r="4280" spans="1:12" x14ac:dyDescent="0.25">
      <c r="A4280" s="822" t="s">
        <v>14877</v>
      </c>
      <c r="B4280" s="824" t="s">
        <v>14587</v>
      </c>
      <c r="C4280" s="820" t="b">
        <v>1</v>
      </c>
      <c r="D4280" s="820" t="b">
        <v>1</v>
      </c>
      <c r="E4280" s="820" t="b">
        <v>0</v>
      </c>
      <c r="F4280" s="820" t="b">
        <v>0</v>
      </c>
      <c r="G4280" s="820" t="b">
        <v>0</v>
      </c>
      <c r="H4280" s="820" t="b">
        <v>0</v>
      </c>
      <c r="I4280" s="820">
        <v>1</v>
      </c>
      <c r="J4280" s="820">
        <v>6</v>
      </c>
      <c r="K4280" s="820" t="s">
        <v>8454</v>
      </c>
      <c r="L4280" s="822" t="s">
        <v>21014</v>
      </c>
    </row>
    <row r="4281" spans="1:12" x14ac:dyDescent="0.25">
      <c r="A4281" s="822" t="s">
        <v>14878</v>
      </c>
      <c r="B4281" s="824" t="s">
        <v>22141</v>
      </c>
      <c r="C4281" s="820" t="b">
        <v>1</v>
      </c>
      <c r="D4281" s="820" t="b">
        <v>1</v>
      </c>
      <c r="E4281" s="820" t="b">
        <v>0</v>
      </c>
      <c r="F4281" s="820" t="b">
        <v>0</v>
      </c>
      <c r="G4281" s="820" t="b">
        <v>0</v>
      </c>
      <c r="H4281" s="820" t="b">
        <v>0</v>
      </c>
      <c r="I4281" s="820">
        <v>1</v>
      </c>
      <c r="J4281" s="820">
        <v>30</v>
      </c>
      <c r="K4281" s="820" t="s">
        <v>8454</v>
      </c>
      <c r="L4281" s="822" t="s">
        <v>22142</v>
      </c>
    </row>
    <row r="4282" spans="1:12" x14ac:dyDescent="0.25">
      <c r="A4282" s="822" t="s">
        <v>14879</v>
      </c>
      <c r="B4282" s="824" t="s">
        <v>22143</v>
      </c>
      <c r="C4282" s="820" t="b">
        <v>1</v>
      </c>
      <c r="D4282" s="820" t="b">
        <v>1</v>
      </c>
      <c r="E4282" s="820" t="b">
        <v>0</v>
      </c>
      <c r="F4282" s="820" t="b">
        <v>0</v>
      </c>
      <c r="G4282" s="820" t="b">
        <v>0</v>
      </c>
      <c r="H4282" s="820" t="b">
        <v>0</v>
      </c>
      <c r="I4282" s="820">
        <v>1</v>
      </c>
      <c r="J4282" s="820">
        <v>3</v>
      </c>
      <c r="K4282" s="820" t="s">
        <v>8454</v>
      </c>
      <c r="L4282" s="822" t="s">
        <v>22144</v>
      </c>
    </row>
    <row r="4283" spans="1:12" x14ac:dyDescent="0.25">
      <c r="A4283" s="822" t="s">
        <v>14880</v>
      </c>
      <c r="B4283" s="824" t="s">
        <v>22279</v>
      </c>
      <c r="C4283" s="820" t="b">
        <v>1</v>
      </c>
      <c r="D4283" s="820" t="b">
        <v>1</v>
      </c>
      <c r="E4283" s="820" t="b">
        <v>0</v>
      </c>
      <c r="F4283" s="820" t="b">
        <v>0</v>
      </c>
      <c r="G4283" s="820" t="b">
        <v>0</v>
      </c>
      <c r="H4283" s="820" t="b">
        <v>0</v>
      </c>
      <c r="I4283" s="820">
        <v>1</v>
      </c>
      <c r="J4283" s="820">
        <v>6</v>
      </c>
      <c r="K4283" s="820" t="s">
        <v>8454</v>
      </c>
      <c r="L4283" s="822" t="s">
        <v>22280</v>
      </c>
    </row>
    <row r="4284" spans="1:12" x14ac:dyDescent="0.25">
      <c r="A4284" s="822" t="s">
        <v>14881</v>
      </c>
      <c r="B4284" s="824" t="s">
        <v>22281</v>
      </c>
      <c r="C4284" s="820" t="b">
        <v>1</v>
      </c>
      <c r="D4284" s="820" t="b">
        <v>1</v>
      </c>
      <c r="E4284" s="820" t="b">
        <v>0</v>
      </c>
      <c r="F4284" s="820" t="b">
        <v>0</v>
      </c>
      <c r="G4284" s="820" t="b">
        <v>0</v>
      </c>
      <c r="H4284" s="820" t="b">
        <v>0</v>
      </c>
      <c r="I4284" s="820">
        <v>1</v>
      </c>
      <c r="J4284" s="820">
        <v>4</v>
      </c>
      <c r="K4284" s="820" t="s">
        <v>8454</v>
      </c>
      <c r="L4284" s="822" t="s">
        <v>22282</v>
      </c>
    </row>
    <row r="4285" spans="1:12" x14ac:dyDescent="0.25">
      <c r="A4285" s="822" t="s">
        <v>14882</v>
      </c>
      <c r="B4285" s="824" t="s">
        <v>22283</v>
      </c>
      <c r="C4285" s="820" t="b">
        <v>1</v>
      </c>
      <c r="D4285" s="820" t="b">
        <v>1</v>
      </c>
      <c r="E4285" s="820" t="b">
        <v>0</v>
      </c>
      <c r="F4285" s="820" t="b">
        <v>0</v>
      </c>
      <c r="G4285" s="820" t="b">
        <v>0</v>
      </c>
      <c r="H4285" s="820" t="b">
        <v>0</v>
      </c>
      <c r="I4285" s="820">
        <v>1</v>
      </c>
      <c r="J4285" s="820">
        <v>1</v>
      </c>
      <c r="K4285" s="820" t="s">
        <v>8454</v>
      </c>
      <c r="L4285" s="822" t="s">
        <v>22284</v>
      </c>
    </row>
    <row r="4286" spans="1:12" x14ac:dyDescent="0.25">
      <c r="A4286" s="822" t="s">
        <v>14883</v>
      </c>
      <c r="B4286" s="824" t="s">
        <v>22151</v>
      </c>
      <c r="C4286" s="820" t="b">
        <v>1</v>
      </c>
      <c r="D4286" s="820" t="b">
        <v>1</v>
      </c>
      <c r="E4286" s="820" t="b">
        <v>0</v>
      </c>
      <c r="F4286" s="820" t="b">
        <v>0</v>
      </c>
      <c r="G4286" s="820" t="b">
        <v>0</v>
      </c>
      <c r="H4286" s="820" t="b">
        <v>0</v>
      </c>
      <c r="I4286" s="820">
        <v>1</v>
      </c>
      <c r="J4286" s="820">
        <v>1</v>
      </c>
      <c r="K4286" s="820" t="s">
        <v>8454</v>
      </c>
      <c r="L4286" s="822" t="s">
        <v>22152</v>
      </c>
    </row>
    <row r="4287" spans="1:12" x14ac:dyDescent="0.25">
      <c r="A4287" s="822" t="s">
        <v>14884</v>
      </c>
      <c r="B4287" s="824" t="s">
        <v>14601</v>
      </c>
      <c r="C4287" s="820" t="b">
        <v>1</v>
      </c>
      <c r="D4287" s="820" t="b">
        <v>1</v>
      </c>
      <c r="E4287" s="820" t="b">
        <v>0</v>
      </c>
      <c r="F4287" s="820" t="b">
        <v>0</v>
      </c>
      <c r="G4287" s="820" t="b">
        <v>0</v>
      </c>
      <c r="H4287" s="820" t="b">
        <v>0</v>
      </c>
      <c r="I4287" s="820">
        <v>1</v>
      </c>
      <c r="J4287" s="820">
        <v>5</v>
      </c>
      <c r="K4287" s="820" t="s">
        <v>8454</v>
      </c>
      <c r="L4287" s="822" t="s">
        <v>21016</v>
      </c>
    </row>
    <row r="4288" spans="1:12" x14ac:dyDescent="0.25">
      <c r="A4288" s="822" t="s">
        <v>14885</v>
      </c>
      <c r="B4288" s="824" t="s">
        <v>22153</v>
      </c>
      <c r="C4288" s="820" t="b">
        <v>1</v>
      </c>
      <c r="D4288" s="820" t="b">
        <v>1</v>
      </c>
      <c r="E4288" s="820" t="b">
        <v>0</v>
      </c>
      <c r="F4288" s="820" t="b">
        <v>0</v>
      </c>
      <c r="G4288" s="820" t="b">
        <v>0</v>
      </c>
      <c r="H4288" s="820" t="b">
        <v>0</v>
      </c>
      <c r="I4288" s="820">
        <v>1</v>
      </c>
      <c r="J4288" s="820">
        <v>1</v>
      </c>
      <c r="K4288" s="820" t="s">
        <v>8454</v>
      </c>
      <c r="L4288" s="822" t="s">
        <v>22154</v>
      </c>
    </row>
    <row r="4289" spans="1:12" x14ac:dyDescent="0.25">
      <c r="A4289" s="822" t="s">
        <v>14886</v>
      </c>
      <c r="B4289" s="824" t="s">
        <v>22155</v>
      </c>
      <c r="C4289" s="820" t="b">
        <v>1</v>
      </c>
      <c r="D4289" s="820" t="b">
        <v>1</v>
      </c>
      <c r="E4289" s="820" t="b">
        <v>0</v>
      </c>
      <c r="F4289" s="820" t="b">
        <v>0</v>
      </c>
      <c r="G4289" s="820" t="b">
        <v>0</v>
      </c>
      <c r="H4289" s="820" t="b">
        <v>0</v>
      </c>
      <c r="I4289" s="820">
        <v>1</v>
      </c>
      <c r="J4289" s="820">
        <v>1</v>
      </c>
      <c r="K4289" s="820" t="s">
        <v>8454</v>
      </c>
      <c r="L4289" s="822" t="s">
        <v>22156</v>
      </c>
    </row>
    <row r="4290" spans="1:12" x14ac:dyDescent="0.25">
      <c r="A4290" s="822" t="s">
        <v>14887</v>
      </c>
      <c r="B4290" s="824" t="s">
        <v>22157</v>
      </c>
      <c r="C4290" s="820" t="b">
        <v>1</v>
      </c>
      <c r="D4290" s="820" t="b">
        <v>1</v>
      </c>
      <c r="E4290" s="820" t="b">
        <v>0</v>
      </c>
      <c r="F4290" s="820" t="b">
        <v>0</v>
      </c>
      <c r="G4290" s="820" t="b">
        <v>0</v>
      </c>
      <c r="H4290" s="820" t="b">
        <v>0</v>
      </c>
      <c r="I4290" s="820">
        <v>1</v>
      </c>
      <c r="J4290" s="820">
        <v>5</v>
      </c>
      <c r="K4290" s="820" t="s">
        <v>8454</v>
      </c>
      <c r="L4290" s="822" t="s">
        <v>22158</v>
      </c>
    </row>
    <row r="4291" spans="1:12" x14ac:dyDescent="0.25">
      <c r="A4291" s="822" t="s">
        <v>14888</v>
      </c>
      <c r="B4291" s="824" t="s">
        <v>14599</v>
      </c>
      <c r="C4291" s="820" t="b">
        <v>1</v>
      </c>
      <c r="D4291" s="820" t="b">
        <v>1</v>
      </c>
      <c r="E4291" s="820" t="b">
        <v>0</v>
      </c>
      <c r="F4291" s="820" t="b">
        <v>0</v>
      </c>
      <c r="G4291" s="820" t="b">
        <v>0</v>
      </c>
      <c r="H4291" s="820" t="b">
        <v>0</v>
      </c>
      <c r="I4291" s="820">
        <v>1</v>
      </c>
      <c r="J4291" s="820">
        <v>5</v>
      </c>
      <c r="K4291" s="820" t="s">
        <v>8454</v>
      </c>
      <c r="L4291" s="822" t="s">
        <v>21015</v>
      </c>
    </row>
    <row r="4292" spans="1:12" x14ac:dyDescent="0.25">
      <c r="A4292" s="822" t="s">
        <v>14889</v>
      </c>
      <c r="B4292" s="824" t="s">
        <v>22159</v>
      </c>
      <c r="C4292" s="820" t="b">
        <v>1</v>
      </c>
      <c r="D4292" s="820" t="b">
        <v>1</v>
      </c>
      <c r="E4292" s="820" t="b">
        <v>0</v>
      </c>
      <c r="F4292" s="820" t="b">
        <v>0</v>
      </c>
      <c r="G4292" s="820" t="b">
        <v>0</v>
      </c>
      <c r="H4292" s="820" t="b">
        <v>0</v>
      </c>
      <c r="I4292" s="820">
        <v>1</v>
      </c>
      <c r="J4292" s="820">
        <v>30</v>
      </c>
      <c r="K4292" s="820" t="s">
        <v>8454</v>
      </c>
      <c r="L4292" s="822" t="s">
        <v>22160</v>
      </c>
    </row>
    <row r="4293" spans="1:12" x14ac:dyDescent="0.25">
      <c r="A4293" s="822" t="s">
        <v>14890</v>
      </c>
      <c r="B4293" s="824" t="s">
        <v>22285</v>
      </c>
      <c r="C4293" s="820" t="b">
        <v>1</v>
      </c>
      <c r="D4293" s="820" t="b">
        <v>1</v>
      </c>
      <c r="E4293" s="820" t="b">
        <v>0</v>
      </c>
      <c r="F4293" s="820" t="b">
        <v>0</v>
      </c>
      <c r="G4293" s="820" t="b">
        <v>0</v>
      </c>
      <c r="H4293" s="820" t="b">
        <v>0</v>
      </c>
      <c r="I4293" s="820">
        <v>1</v>
      </c>
      <c r="J4293" s="820">
        <v>7</v>
      </c>
      <c r="K4293" s="820" t="s">
        <v>8454</v>
      </c>
      <c r="L4293" s="822" t="s">
        <v>22286</v>
      </c>
    </row>
    <row r="4294" spans="1:12" x14ac:dyDescent="0.25">
      <c r="A4294" s="822" t="s">
        <v>14891</v>
      </c>
      <c r="B4294" s="824" t="s">
        <v>22287</v>
      </c>
      <c r="C4294" s="820" t="b">
        <v>1</v>
      </c>
      <c r="D4294" s="820" t="b">
        <v>1</v>
      </c>
      <c r="E4294" s="820" t="b">
        <v>0</v>
      </c>
      <c r="F4294" s="820" t="b">
        <v>0</v>
      </c>
      <c r="G4294" s="820" t="b">
        <v>0</v>
      </c>
      <c r="H4294" s="820" t="b">
        <v>0</v>
      </c>
      <c r="I4294" s="820">
        <v>1</v>
      </c>
      <c r="J4294" s="820">
        <v>4</v>
      </c>
      <c r="K4294" s="820" t="s">
        <v>8454</v>
      </c>
      <c r="L4294" s="822" t="s">
        <v>22288</v>
      </c>
    </row>
    <row r="4295" spans="1:12" x14ac:dyDescent="0.25">
      <c r="A4295" s="822" t="s">
        <v>14892</v>
      </c>
      <c r="B4295" s="824" t="s">
        <v>22289</v>
      </c>
      <c r="C4295" s="820" t="b">
        <v>1</v>
      </c>
      <c r="D4295" s="820" t="b">
        <v>1</v>
      </c>
      <c r="E4295" s="820" t="b">
        <v>0</v>
      </c>
      <c r="F4295" s="820" t="b">
        <v>0</v>
      </c>
      <c r="G4295" s="820" t="b">
        <v>0</v>
      </c>
      <c r="H4295" s="820" t="b">
        <v>0</v>
      </c>
      <c r="I4295" s="820">
        <v>1</v>
      </c>
      <c r="J4295" s="820">
        <v>1</v>
      </c>
      <c r="K4295" s="820" t="s">
        <v>8454</v>
      </c>
      <c r="L4295" s="822" t="s">
        <v>22290</v>
      </c>
    </row>
    <row r="4296" spans="1:12" x14ac:dyDescent="0.25">
      <c r="A4296" s="822" t="s">
        <v>14893</v>
      </c>
      <c r="B4296" s="824" t="s">
        <v>22167</v>
      </c>
      <c r="C4296" s="820" t="b">
        <v>1</v>
      </c>
      <c r="D4296" s="820" t="b">
        <v>1</v>
      </c>
      <c r="E4296" s="820" t="b">
        <v>0</v>
      </c>
      <c r="F4296" s="820" t="b">
        <v>0</v>
      </c>
      <c r="G4296" s="820" t="b">
        <v>0</v>
      </c>
      <c r="H4296" s="820" t="b">
        <v>0</v>
      </c>
      <c r="I4296" s="820">
        <v>1</v>
      </c>
      <c r="J4296" s="820">
        <v>1</v>
      </c>
      <c r="K4296" s="820" t="s">
        <v>8454</v>
      </c>
      <c r="L4296" s="822" t="s">
        <v>22168</v>
      </c>
    </row>
    <row r="4297" spans="1:12" x14ac:dyDescent="0.25">
      <c r="A4297" s="822" t="s">
        <v>14894</v>
      </c>
      <c r="B4297" s="824" t="s">
        <v>22169</v>
      </c>
      <c r="C4297" s="820" t="b">
        <v>1</v>
      </c>
      <c r="D4297" s="820" t="b">
        <v>1</v>
      </c>
      <c r="E4297" s="820" t="b">
        <v>0</v>
      </c>
      <c r="F4297" s="820" t="b">
        <v>0</v>
      </c>
      <c r="G4297" s="820" t="b">
        <v>0</v>
      </c>
      <c r="H4297" s="820" t="b">
        <v>0</v>
      </c>
      <c r="I4297" s="820">
        <v>1</v>
      </c>
      <c r="J4297" s="820">
        <v>9</v>
      </c>
      <c r="K4297" s="820" t="s">
        <v>8454</v>
      </c>
      <c r="L4297" s="822" t="s">
        <v>22170</v>
      </c>
    </row>
    <row r="4298" spans="1:12" x14ac:dyDescent="0.25">
      <c r="A4298" s="822" t="s">
        <v>14895</v>
      </c>
      <c r="B4298" s="824" t="s">
        <v>22171</v>
      </c>
      <c r="C4298" s="820" t="b">
        <v>1</v>
      </c>
      <c r="D4298" s="820" t="b">
        <v>1</v>
      </c>
      <c r="E4298" s="820" t="b">
        <v>0</v>
      </c>
      <c r="F4298" s="820" t="b">
        <v>0</v>
      </c>
      <c r="G4298" s="820" t="b">
        <v>0</v>
      </c>
      <c r="H4298" s="820" t="b">
        <v>0</v>
      </c>
      <c r="I4298" s="820">
        <v>1</v>
      </c>
      <c r="J4298" s="820">
        <v>3</v>
      </c>
      <c r="K4298" s="820" t="s">
        <v>8454</v>
      </c>
      <c r="L4298" s="822" t="s">
        <v>22172</v>
      </c>
    </row>
    <row r="4299" spans="1:12" x14ac:dyDescent="0.25">
      <c r="A4299" s="822" t="s">
        <v>14896</v>
      </c>
      <c r="B4299" s="824" t="s">
        <v>22173</v>
      </c>
      <c r="C4299" s="820" t="b">
        <v>1</v>
      </c>
      <c r="D4299" s="820" t="b">
        <v>1</v>
      </c>
      <c r="E4299" s="820" t="b">
        <v>0</v>
      </c>
      <c r="F4299" s="820" t="b">
        <v>0</v>
      </c>
      <c r="G4299" s="820" t="b">
        <v>0</v>
      </c>
      <c r="H4299" s="820" t="b">
        <v>0</v>
      </c>
      <c r="I4299" s="820">
        <v>1</v>
      </c>
      <c r="J4299" s="820">
        <v>3</v>
      </c>
      <c r="K4299" s="820" t="s">
        <v>8454</v>
      </c>
      <c r="L4299" s="822" t="s">
        <v>22174</v>
      </c>
    </row>
    <row r="4300" spans="1:12" x14ac:dyDescent="0.25">
      <c r="A4300" s="822" t="s">
        <v>14897</v>
      </c>
      <c r="B4300" s="824" t="s">
        <v>22175</v>
      </c>
      <c r="C4300" s="820" t="b">
        <v>1</v>
      </c>
      <c r="D4300" s="820" t="b">
        <v>1</v>
      </c>
      <c r="E4300" s="820" t="b">
        <v>0</v>
      </c>
      <c r="F4300" s="820" t="b">
        <v>0</v>
      </c>
      <c r="G4300" s="820" t="b">
        <v>0</v>
      </c>
      <c r="H4300" s="820" t="b">
        <v>0</v>
      </c>
      <c r="I4300" s="820">
        <v>1</v>
      </c>
      <c r="J4300" s="820">
        <v>3</v>
      </c>
      <c r="K4300" s="820" t="s">
        <v>8454</v>
      </c>
      <c r="L4300" s="822" t="s">
        <v>22176</v>
      </c>
    </row>
    <row r="4301" spans="1:12" x14ac:dyDescent="0.25">
      <c r="A4301" s="822" t="s">
        <v>14898</v>
      </c>
      <c r="B4301" s="824" t="s">
        <v>14611</v>
      </c>
      <c r="C4301" s="820" t="b">
        <v>1</v>
      </c>
      <c r="D4301" s="820" t="b">
        <v>1</v>
      </c>
      <c r="E4301" s="820" t="b">
        <v>0</v>
      </c>
      <c r="F4301" s="820" t="b">
        <v>0</v>
      </c>
      <c r="G4301" s="820" t="b">
        <v>0</v>
      </c>
      <c r="H4301" s="820" t="b">
        <v>0</v>
      </c>
      <c r="I4301" s="820">
        <v>1</v>
      </c>
      <c r="J4301" s="820">
        <v>3</v>
      </c>
      <c r="K4301" s="820" t="s">
        <v>8454</v>
      </c>
      <c r="L4301" s="822" t="s">
        <v>21017</v>
      </c>
    </row>
    <row r="4302" spans="1:12" x14ac:dyDescent="0.25">
      <c r="A4302" s="822" t="s">
        <v>14899</v>
      </c>
      <c r="B4302" s="824" t="s">
        <v>22177</v>
      </c>
      <c r="C4302" s="820" t="b">
        <v>1</v>
      </c>
      <c r="D4302" s="820" t="b">
        <v>1</v>
      </c>
      <c r="E4302" s="820" t="b">
        <v>0</v>
      </c>
      <c r="F4302" s="820" t="b">
        <v>0</v>
      </c>
      <c r="G4302" s="820" t="b">
        <v>0</v>
      </c>
      <c r="H4302" s="820" t="b">
        <v>0</v>
      </c>
      <c r="I4302" s="820">
        <v>1</v>
      </c>
      <c r="J4302" s="820">
        <v>12</v>
      </c>
      <c r="K4302" s="820" t="s">
        <v>8454</v>
      </c>
      <c r="L4302" s="822" t="s">
        <v>22178</v>
      </c>
    </row>
    <row r="4303" spans="1:12" x14ac:dyDescent="0.25">
      <c r="A4303" s="822" t="s">
        <v>14900</v>
      </c>
      <c r="B4303" s="824" t="s">
        <v>22179</v>
      </c>
      <c r="C4303" s="820" t="b">
        <v>1</v>
      </c>
      <c r="D4303" s="820" t="b">
        <v>1</v>
      </c>
      <c r="E4303" s="820" t="b">
        <v>0</v>
      </c>
      <c r="F4303" s="820" t="b">
        <v>0</v>
      </c>
      <c r="G4303" s="820" t="b">
        <v>0</v>
      </c>
      <c r="H4303" s="820" t="b">
        <v>0</v>
      </c>
      <c r="I4303" s="820">
        <v>1</v>
      </c>
      <c r="J4303" s="820">
        <v>3</v>
      </c>
      <c r="K4303" s="820" t="s">
        <v>8454</v>
      </c>
      <c r="L4303" s="822" t="s">
        <v>22180</v>
      </c>
    </row>
    <row r="4304" spans="1:12" x14ac:dyDescent="0.25">
      <c r="A4304" s="822" t="s">
        <v>14901</v>
      </c>
      <c r="B4304" s="824" t="s">
        <v>22291</v>
      </c>
      <c r="C4304" s="820" t="b">
        <v>1</v>
      </c>
      <c r="D4304" s="820" t="b">
        <v>1</v>
      </c>
      <c r="E4304" s="820" t="b">
        <v>0</v>
      </c>
      <c r="F4304" s="820" t="b">
        <v>0</v>
      </c>
      <c r="G4304" s="820" t="b">
        <v>0</v>
      </c>
      <c r="H4304" s="820" t="b">
        <v>0</v>
      </c>
      <c r="I4304" s="820">
        <v>1</v>
      </c>
      <c r="J4304" s="820">
        <v>8</v>
      </c>
      <c r="K4304" s="820" t="s">
        <v>8454</v>
      </c>
      <c r="L4304" s="822" t="s">
        <v>22292</v>
      </c>
    </row>
    <row r="4305" spans="1:12" x14ac:dyDescent="0.25">
      <c r="A4305" s="822" t="s">
        <v>14902</v>
      </c>
      <c r="B4305" s="824" t="s">
        <v>22293</v>
      </c>
      <c r="C4305" s="820" t="b">
        <v>1</v>
      </c>
      <c r="D4305" s="820" t="b">
        <v>1</v>
      </c>
      <c r="E4305" s="820" t="b">
        <v>0</v>
      </c>
      <c r="F4305" s="820" t="b">
        <v>0</v>
      </c>
      <c r="G4305" s="820" t="b">
        <v>0</v>
      </c>
      <c r="H4305" s="820" t="b">
        <v>0</v>
      </c>
      <c r="I4305" s="820">
        <v>1</v>
      </c>
      <c r="J4305" s="820">
        <v>4</v>
      </c>
      <c r="K4305" s="820" t="s">
        <v>8454</v>
      </c>
      <c r="L4305" s="822" t="s">
        <v>22294</v>
      </c>
    </row>
    <row r="4306" spans="1:12" x14ac:dyDescent="0.25">
      <c r="A4306" s="822" t="s">
        <v>14903</v>
      </c>
      <c r="B4306" s="824" t="s">
        <v>22295</v>
      </c>
      <c r="C4306" s="820" t="b">
        <v>1</v>
      </c>
      <c r="D4306" s="820" t="b">
        <v>1</v>
      </c>
      <c r="E4306" s="820" t="b">
        <v>0</v>
      </c>
      <c r="F4306" s="820" t="b">
        <v>0</v>
      </c>
      <c r="G4306" s="820" t="b">
        <v>0</v>
      </c>
      <c r="H4306" s="820" t="b">
        <v>0</v>
      </c>
      <c r="I4306" s="820">
        <v>1</v>
      </c>
      <c r="J4306" s="820">
        <v>1</v>
      </c>
      <c r="K4306" s="820" t="s">
        <v>8454</v>
      </c>
      <c r="L4306" s="822" t="s">
        <v>22296</v>
      </c>
    </row>
    <row r="4307" spans="1:12" x14ac:dyDescent="0.25">
      <c r="A4307" s="822" t="s">
        <v>14904</v>
      </c>
      <c r="B4307" s="824" t="s">
        <v>22187</v>
      </c>
      <c r="C4307" s="820" t="b">
        <v>1</v>
      </c>
      <c r="D4307" s="820" t="b">
        <v>1</v>
      </c>
      <c r="E4307" s="820" t="b">
        <v>0</v>
      </c>
      <c r="F4307" s="820" t="b">
        <v>0</v>
      </c>
      <c r="G4307" s="820" t="b">
        <v>0</v>
      </c>
      <c r="H4307" s="820" t="b">
        <v>0</v>
      </c>
      <c r="I4307" s="820">
        <v>1</v>
      </c>
      <c r="J4307" s="820">
        <v>1</v>
      </c>
      <c r="K4307" s="820" t="s">
        <v>8454</v>
      </c>
      <c r="L4307" s="822" t="s">
        <v>22188</v>
      </c>
    </row>
    <row r="4308" spans="1:12" x14ac:dyDescent="0.25">
      <c r="A4308" s="822" t="s">
        <v>14905</v>
      </c>
      <c r="B4308" s="824" t="s">
        <v>22189</v>
      </c>
      <c r="C4308" s="820" t="b">
        <v>1</v>
      </c>
      <c r="D4308" s="820" t="b">
        <v>1</v>
      </c>
      <c r="E4308" s="820" t="b">
        <v>0</v>
      </c>
      <c r="F4308" s="820" t="b">
        <v>0</v>
      </c>
      <c r="G4308" s="820" t="b">
        <v>0</v>
      </c>
      <c r="H4308" s="820" t="b">
        <v>0</v>
      </c>
      <c r="I4308" s="820">
        <v>1</v>
      </c>
      <c r="J4308" s="820">
        <v>32</v>
      </c>
      <c r="K4308" s="820" t="s">
        <v>8454</v>
      </c>
      <c r="L4308" s="822" t="s">
        <v>22190</v>
      </c>
    </row>
    <row r="4309" spans="1:12" x14ac:dyDescent="0.25">
      <c r="A4309" s="822" t="s">
        <v>14906</v>
      </c>
      <c r="B4309" s="824" t="s">
        <v>22191</v>
      </c>
      <c r="C4309" s="820" t="b">
        <v>1</v>
      </c>
      <c r="D4309" s="820" t="b">
        <v>1</v>
      </c>
      <c r="E4309" s="820" t="b">
        <v>0</v>
      </c>
      <c r="F4309" s="820" t="b">
        <v>0</v>
      </c>
      <c r="G4309" s="820" t="b">
        <v>0</v>
      </c>
      <c r="H4309" s="820" t="b">
        <v>0</v>
      </c>
      <c r="I4309" s="820">
        <v>1</v>
      </c>
      <c r="J4309" s="820">
        <v>8</v>
      </c>
      <c r="K4309" s="820" t="s">
        <v>8454</v>
      </c>
      <c r="L4309" s="822" t="s">
        <v>22192</v>
      </c>
    </row>
    <row r="4310" spans="1:12" x14ac:dyDescent="0.25">
      <c r="A4310" s="822" t="s">
        <v>14907</v>
      </c>
      <c r="B4310" s="824" t="s">
        <v>22193</v>
      </c>
      <c r="C4310" s="820" t="b">
        <v>1</v>
      </c>
      <c r="D4310" s="820" t="b">
        <v>1</v>
      </c>
      <c r="E4310" s="820" t="b">
        <v>0</v>
      </c>
      <c r="F4310" s="820" t="b">
        <v>0</v>
      </c>
      <c r="G4310" s="820" t="b">
        <v>0</v>
      </c>
      <c r="H4310" s="820" t="b">
        <v>0</v>
      </c>
      <c r="I4310" s="820">
        <v>1</v>
      </c>
      <c r="J4310" s="820">
        <v>8</v>
      </c>
      <c r="K4310" s="820" t="s">
        <v>8454</v>
      </c>
      <c r="L4310" s="822" t="s">
        <v>22194</v>
      </c>
    </row>
    <row r="4311" spans="1:12" x14ac:dyDescent="0.25">
      <c r="A4311" s="822" t="s">
        <v>14908</v>
      </c>
      <c r="B4311" s="824" t="s">
        <v>22195</v>
      </c>
      <c r="C4311" s="820" t="b">
        <v>1</v>
      </c>
      <c r="D4311" s="820" t="b">
        <v>1</v>
      </c>
      <c r="E4311" s="820" t="b">
        <v>0</v>
      </c>
      <c r="F4311" s="820" t="b">
        <v>0</v>
      </c>
      <c r="G4311" s="820" t="b">
        <v>0</v>
      </c>
      <c r="H4311" s="820" t="b">
        <v>0</v>
      </c>
      <c r="I4311" s="820">
        <v>1</v>
      </c>
      <c r="J4311" s="820">
        <v>4</v>
      </c>
      <c r="K4311" s="820" t="s">
        <v>8454</v>
      </c>
      <c r="L4311" s="822" t="s">
        <v>22196</v>
      </c>
    </row>
    <row r="4312" spans="1:12" x14ac:dyDescent="0.25">
      <c r="A4312" s="822" t="s">
        <v>14909</v>
      </c>
      <c r="B4312" s="824" t="s">
        <v>14623</v>
      </c>
      <c r="C4312" s="820" t="b">
        <v>1</v>
      </c>
      <c r="D4312" s="820" t="b">
        <v>1</v>
      </c>
      <c r="E4312" s="820" t="b">
        <v>0</v>
      </c>
      <c r="F4312" s="820" t="b">
        <v>0</v>
      </c>
      <c r="G4312" s="820" t="b">
        <v>0</v>
      </c>
      <c r="H4312" s="820" t="b">
        <v>0</v>
      </c>
      <c r="I4312" s="820">
        <v>1</v>
      </c>
      <c r="J4312" s="820">
        <v>4</v>
      </c>
      <c r="K4312" s="820" t="s">
        <v>8454</v>
      </c>
      <c r="L4312" s="822" t="s">
        <v>21018</v>
      </c>
    </row>
    <row r="4313" spans="1:12" x14ac:dyDescent="0.25">
      <c r="A4313" s="822" t="s">
        <v>14910</v>
      </c>
      <c r="B4313" s="824" t="s">
        <v>22197</v>
      </c>
      <c r="C4313" s="820" t="b">
        <v>1</v>
      </c>
      <c r="D4313" s="820" t="b">
        <v>1</v>
      </c>
      <c r="E4313" s="820" t="b">
        <v>0</v>
      </c>
      <c r="F4313" s="820" t="b">
        <v>0</v>
      </c>
      <c r="G4313" s="820" t="b">
        <v>0</v>
      </c>
      <c r="H4313" s="820" t="b">
        <v>0</v>
      </c>
      <c r="I4313" s="820">
        <v>1</v>
      </c>
      <c r="J4313" s="820">
        <v>20</v>
      </c>
      <c r="K4313" s="820" t="s">
        <v>8454</v>
      </c>
      <c r="L4313" s="822" t="s">
        <v>22198</v>
      </c>
    </row>
    <row r="4314" spans="1:12" x14ac:dyDescent="0.25">
      <c r="A4314" s="822" t="s">
        <v>14911</v>
      </c>
      <c r="B4314" s="824" t="s">
        <v>22199</v>
      </c>
      <c r="C4314" s="820" t="b">
        <v>1</v>
      </c>
      <c r="D4314" s="820" t="b">
        <v>1</v>
      </c>
      <c r="E4314" s="820" t="b">
        <v>0</v>
      </c>
      <c r="F4314" s="820" t="b">
        <v>0</v>
      </c>
      <c r="G4314" s="820" t="b">
        <v>0</v>
      </c>
      <c r="H4314" s="820" t="b">
        <v>0</v>
      </c>
      <c r="I4314" s="820">
        <v>1</v>
      </c>
      <c r="J4314" s="820">
        <v>16</v>
      </c>
      <c r="K4314" s="820" t="s">
        <v>8454</v>
      </c>
      <c r="L4314" s="822" t="s">
        <v>22200</v>
      </c>
    </row>
    <row r="4315" spans="1:12" x14ac:dyDescent="0.25">
      <c r="A4315" s="822" t="s">
        <v>14912</v>
      </c>
      <c r="B4315" s="824" t="s">
        <v>22297</v>
      </c>
      <c r="C4315" s="820" t="b">
        <v>1</v>
      </c>
      <c r="D4315" s="820" t="b">
        <v>1</v>
      </c>
      <c r="E4315" s="820" t="b">
        <v>0</v>
      </c>
      <c r="F4315" s="820" t="b">
        <v>0</v>
      </c>
      <c r="G4315" s="820" t="b">
        <v>0</v>
      </c>
      <c r="H4315" s="820" t="b">
        <v>0</v>
      </c>
      <c r="I4315" s="820">
        <v>1</v>
      </c>
      <c r="J4315" s="820">
        <v>6</v>
      </c>
      <c r="K4315" s="820" t="s">
        <v>8454</v>
      </c>
      <c r="L4315" s="822" t="s">
        <v>22298</v>
      </c>
    </row>
    <row r="4316" spans="1:12" x14ac:dyDescent="0.25">
      <c r="A4316" s="822" t="s">
        <v>14913</v>
      </c>
      <c r="B4316" s="824" t="s">
        <v>22299</v>
      </c>
      <c r="C4316" s="820" t="b">
        <v>1</v>
      </c>
      <c r="D4316" s="820" t="b">
        <v>1</v>
      </c>
      <c r="E4316" s="820" t="b">
        <v>0</v>
      </c>
      <c r="F4316" s="820" t="b">
        <v>0</v>
      </c>
      <c r="G4316" s="820" t="b">
        <v>0</v>
      </c>
      <c r="H4316" s="820" t="b">
        <v>0</v>
      </c>
      <c r="I4316" s="820">
        <v>1</v>
      </c>
      <c r="J4316" s="820">
        <v>4</v>
      </c>
      <c r="K4316" s="820" t="s">
        <v>8454</v>
      </c>
      <c r="L4316" s="822" t="s">
        <v>22300</v>
      </c>
    </row>
    <row r="4317" spans="1:12" x14ac:dyDescent="0.25">
      <c r="A4317" s="822" t="s">
        <v>14914</v>
      </c>
      <c r="B4317" s="824" t="s">
        <v>22301</v>
      </c>
      <c r="C4317" s="820" t="b">
        <v>1</v>
      </c>
      <c r="D4317" s="820" t="b">
        <v>1</v>
      </c>
      <c r="E4317" s="820" t="b">
        <v>0</v>
      </c>
      <c r="F4317" s="820" t="b">
        <v>0</v>
      </c>
      <c r="G4317" s="820" t="b">
        <v>0</v>
      </c>
      <c r="H4317" s="820" t="b">
        <v>0</v>
      </c>
      <c r="I4317" s="820">
        <v>1</v>
      </c>
      <c r="J4317" s="820">
        <v>1</v>
      </c>
      <c r="K4317" s="820" t="s">
        <v>8454</v>
      </c>
      <c r="L4317" s="822" t="s">
        <v>22302</v>
      </c>
    </row>
    <row r="4318" spans="1:12" x14ac:dyDescent="0.25">
      <c r="A4318" s="822" t="s">
        <v>14915</v>
      </c>
      <c r="B4318" s="824" t="s">
        <v>22207</v>
      </c>
      <c r="C4318" s="820" t="b">
        <v>1</v>
      </c>
      <c r="D4318" s="820" t="b">
        <v>1</v>
      </c>
      <c r="E4318" s="820" t="b">
        <v>0</v>
      </c>
      <c r="F4318" s="820" t="b">
        <v>0</v>
      </c>
      <c r="G4318" s="820" t="b">
        <v>0</v>
      </c>
      <c r="H4318" s="820" t="b">
        <v>0</v>
      </c>
      <c r="I4318" s="820">
        <v>1</v>
      </c>
      <c r="J4318" s="820">
        <v>1</v>
      </c>
      <c r="K4318" s="820" t="s">
        <v>8454</v>
      </c>
      <c r="L4318" s="822" t="s">
        <v>22208</v>
      </c>
    </row>
    <row r="4319" spans="1:12" x14ac:dyDescent="0.25">
      <c r="A4319" s="822" t="s">
        <v>14916</v>
      </c>
      <c r="B4319" s="824" t="s">
        <v>22209</v>
      </c>
      <c r="C4319" s="820" t="b">
        <v>1</v>
      </c>
      <c r="D4319" s="820" t="b">
        <v>1</v>
      </c>
      <c r="E4319" s="820" t="b">
        <v>0</v>
      </c>
      <c r="F4319" s="820" t="b">
        <v>0</v>
      </c>
      <c r="G4319" s="820" t="b">
        <v>0</v>
      </c>
      <c r="H4319" s="820" t="b">
        <v>0</v>
      </c>
      <c r="I4319" s="820">
        <v>1</v>
      </c>
      <c r="J4319" s="820">
        <v>476</v>
      </c>
      <c r="K4319" s="820" t="s">
        <v>8454</v>
      </c>
      <c r="L4319" s="822" t="s">
        <v>22210</v>
      </c>
    </row>
    <row r="4320" spans="1:12" x14ac:dyDescent="0.25">
      <c r="A4320" s="822" t="s">
        <v>14917</v>
      </c>
      <c r="B4320" s="824" t="s">
        <v>22211</v>
      </c>
      <c r="C4320" s="820" t="b">
        <v>1</v>
      </c>
      <c r="D4320" s="820" t="b">
        <v>1</v>
      </c>
      <c r="E4320" s="820" t="b">
        <v>0</v>
      </c>
      <c r="F4320" s="820" t="b">
        <v>0</v>
      </c>
      <c r="G4320" s="820" t="b">
        <v>0</v>
      </c>
      <c r="H4320" s="820" t="b">
        <v>0</v>
      </c>
      <c r="I4320" s="820">
        <v>1</v>
      </c>
      <c r="J4320" s="820">
        <v>34</v>
      </c>
      <c r="K4320" s="820" t="s">
        <v>8454</v>
      </c>
      <c r="L4320" s="822" t="s">
        <v>22212</v>
      </c>
    </row>
    <row r="4321" spans="1:12" x14ac:dyDescent="0.25">
      <c r="A4321" s="822" t="s">
        <v>14918</v>
      </c>
      <c r="B4321" s="824" t="s">
        <v>22213</v>
      </c>
      <c r="C4321" s="820" t="b">
        <v>1</v>
      </c>
      <c r="D4321" s="820" t="b">
        <v>1</v>
      </c>
      <c r="E4321" s="820" t="b">
        <v>0</v>
      </c>
      <c r="F4321" s="820" t="b">
        <v>0</v>
      </c>
      <c r="G4321" s="820" t="b">
        <v>0</v>
      </c>
      <c r="H4321" s="820" t="b">
        <v>0</v>
      </c>
      <c r="I4321" s="820">
        <v>1</v>
      </c>
      <c r="J4321" s="820">
        <v>34</v>
      </c>
      <c r="K4321" s="820" t="s">
        <v>8454</v>
      </c>
      <c r="L4321" s="822" t="s">
        <v>22214</v>
      </c>
    </row>
    <row r="4322" spans="1:12" x14ac:dyDescent="0.25">
      <c r="A4322" s="822" t="s">
        <v>14919</v>
      </c>
      <c r="B4322" s="824" t="s">
        <v>22215</v>
      </c>
      <c r="C4322" s="820" t="b">
        <v>1</v>
      </c>
      <c r="D4322" s="820" t="b">
        <v>1</v>
      </c>
      <c r="E4322" s="820" t="b">
        <v>0</v>
      </c>
      <c r="F4322" s="820" t="b">
        <v>0</v>
      </c>
      <c r="G4322" s="820" t="b">
        <v>0</v>
      </c>
      <c r="H4322" s="820" t="b">
        <v>0</v>
      </c>
      <c r="I4322" s="820">
        <v>1</v>
      </c>
      <c r="J4322" s="820">
        <v>28</v>
      </c>
      <c r="K4322" s="820" t="s">
        <v>8454</v>
      </c>
      <c r="L4322" s="822" t="s">
        <v>22216</v>
      </c>
    </row>
    <row r="4323" spans="1:12" x14ac:dyDescent="0.25">
      <c r="A4323" s="822" t="s">
        <v>14920</v>
      </c>
      <c r="B4323" s="824" t="s">
        <v>22217</v>
      </c>
      <c r="C4323" s="820" t="b">
        <v>1</v>
      </c>
      <c r="D4323" s="820" t="b">
        <v>1</v>
      </c>
      <c r="E4323" s="820" t="b">
        <v>0</v>
      </c>
      <c r="F4323" s="820" t="b">
        <v>0</v>
      </c>
      <c r="G4323" s="820" t="b">
        <v>0</v>
      </c>
      <c r="H4323" s="820" t="b">
        <v>0</v>
      </c>
      <c r="I4323" s="820">
        <v>1</v>
      </c>
      <c r="J4323" s="820">
        <v>14</v>
      </c>
      <c r="K4323" s="820" t="s">
        <v>8454</v>
      </c>
      <c r="L4323" s="822" t="s">
        <v>22218</v>
      </c>
    </row>
    <row r="4324" spans="1:12" x14ac:dyDescent="0.25">
      <c r="A4324" s="822" t="s">
        <v>14921</v>
      </c>
      <c r="B4324" s="824" t="s">
        <v>22219</v>
      </c>
      <c r="C4324" s="820" t="b">
        <v>1</v>
      </c>
      <c r="D4324" s="820" t="b">
        <v>1</v>
      </c>
      <c r="E4324" s="820" t="b">
        <v>0</v>
      </c>
      <c r="F4324" s="820" t="b">
        <v>0</v>
      </c>
      <c r="G4324" s="820" t="b">
        <v>0</v>
      </c>
      <c r="H4324" s="820" t="b">
        <v>0</v>
      </c>
      <c r="I4324" s="820">
        <v>1</v>
      </c>
      <c r="J4324" s="820">
        <v>84</v>
      </c>
      <c r="K4324" s="820" t="s">
        <v>8454</v>
      </c>
      <c r="L4324" s="822" t="s">
        <v>22220</v>
      </c>
    </row>
    <row r="4325" spans="1:12" x14ac:dyDescent="0.25">
      <c r="A4325" s="822" t="s">
        <v>14922</v>
      </c>
      <c r="B4325" s="824" t="s">
        <v>22221</v>
      </c>
      <c r="C4325" s="820" t="b">
        <v>1</v>
      </c>
      <c r="D4325" s="820" t="b">
        <v>1</v>
      </c>
      <c r="E4325" s="820" t="b">
        <v>0</v>
      </c>
      <c r="F4325" s="820" t="b">
        <v>0</v>
      </c>
      <c r="G4325" s="820" t="b">
        <v>0</v>
      </c>
      <c r="H4325" s="820" t="b">
        <v>0</v>
      </c>
      <c r="I4325" s="820">
        <v>1</v>
      </c>
      <c r="J4325" s="820">
        <v>34</v>
      </c>
      <c r="K4325" s="820" t="s">
        <v>8454</v>
      </c>
      <c r="L4325" s="822" t="s">
        <v>22222</v>
      </c>
    </row>
    <row r="4326" spans="1:12" x14ac:dyDescent="0.25">
      <c r="A4326" s="822" t="s">
        <v>14923</v>
      </c>
      <c r="B4326" s="824" t="s">
        <v>22303</v>
      </c>
      <c r="C4326" s="820" t="b">
        <v>1</v>
      </c>
      <c r="D4326" s="820" t="b">
        <v>1</v>
      </c>
      <c r="E4326" s="820" t="b">
        <v>0</v>
      </c>
      <c r="F4326" s="820" t="b">
        <v>0</v>
      </c>
      <c r="G4326" s="820" t="b">
        <v>0</v>
      </c>
      <c r="H4326" s="820" t="b">
        <v>0</v>
      </c>
      <c r="I4326" s="820">
        <v>1</v>
      </c>
      <c r="J4326" s="820">
        <v>6</v>
      </c>
      <c r="K4326" s="820" t="s">
        <v>8454</v>
      </c>
      <c r="L4326" s="822" t="s">
        <v>22304</v>
      </c>
    </row>
    <row r="4327" spans="1:12" x14ac:dyDescent="0.25">
      <c r="A4327" s="822" t="s">
        <v>14924</v>
      </c>
      <c r="B4327" s="824" t="s">
        <v>22305</v>
      </c>
      <c r="C4327" s="820" t="b">
        <v>1</v>
      </c>
      <c r="D4327" s="820" t="b">
        <v>1</v>
      </c>
      <c r="E4327" s="820" t="b">
        <v>0</v>
      </c>
      <c r="F4327" s="820" t="b">
        <v>0</v>
      </c>
      <c r="G4327" s="820" t="b">
        <v>0</v>
      </c>
      <c r="H4327" s="820" t="b">
        <v>0</v>
      </c>
      <c r="I4327" s="820">
        <v>1</v>
      </c>
      <c r="J4327" s="820">
        <v>4</v>
      </c>
      <c r="K4327" s="820" t="s">
        <v>8454</v>
      </c>
      <c r="L4327" s="822" t="s">
        <v>22306</v>
      </c>
    </row>
    <row r="4328" spans="1:12" x14ac:dyDescent="0.25">
      <c r="A4328" s="822" t="s">
        <v>14925</v>
      </c>
      <c r="B4328" s="824" t="s">
        <v>22307</v>
      </c>
      <c r="C4328" s="820" t="b">
        <v>1</v>
      </c>
      <c r="D4328" s="820" t="b">
        <v>1</v>
      </c>
      <c r="E4328" s="820" t="b">
        <v>0</v>
      </c>
      <c r="F4328" s="820" t="b">
        <v>0</v>
      </c>
      <c r="G4328" s="820" t="b">
        <v>0</v>
      </c>
      <c r="H4328" s="820" t="b">
        <v>0</v>
      </c>
      <c r="I4328" s="820">
        <v>1</v>
      </c>
      <c r="J4328" s="820">
        <v>1</v>
      </c>
      <c r="K4328" s="820" t="s">
        <v>8454</v>
      </c>
      <c r="L4328" s="822" t="s">
        <v>22308</v>
      </c>
    </row>
    <row r="4329" spans="1:12" x14ac:dyDescent="0.25">
      <c r="A4329" s="822" t="s">
        <v>14926</v>
      </c>
      <c r="B4329" s="824" t="s">
        <v>22229</v>
      </c>
      <c r="C4329" s="820" t="b">
        <v>1</v>
      </c>
      <c r="D4329" s="820" t="b">
        <v>1</v>
      </c>
      <c r="E4329" s="820" t="b">
        <v>0</v>
      </c>
      <c r="F4329" s="820" t="b">
        <v>0</v>
      </c>
      <c r="G4329" s="820" t="b">
        <v>0</v>
      </c>
      <c r="H4329" s="820" t="b">
        <v>0</v>
      </c>
      <c r="I4329" s="820">
        <v>1</v>
      </c>
      <c r="J4329" s="820">
        <v>1</v>
      </c>
      <c r="K4329" s="820" t="s">
        <v>8454</v>
      </c>
      <c r="L4329" s="822" t="s">
        <v>22230</v>
      </c>
    </row>
    <row r="4330" spans="1:12" x14ac:dyDescent="0.25">
      <c r="A4330" s="822" t="s">
        <v>14927</v>
      </c>
      <c r="B4330" s="824" t="s">
        <v>22231</v>
      </c>
      <c r="C4330" s="820" t="b">
        <v>1</v>
      </c>
      <c r="D4330" s="820" t="b">
        <v>1</v>
      </c>
      <c r="E4330" s="820" t="b">
        <v>0</v>
      </c>
      <c r="F4330" s="820" t="b">
        <v>0</v>
      </c>
      <c r="G4330" s="820" t="b">
        <v>0</v>
      </c>
      <c r="H4330" s="820" t="b">
        <v>0</v>
      </c>
      <c r="I4330" s="820">
        <v>1</v>
      </c>
      <c r="J4330" s="820">
        <v>340</v>
      </c>
      <c r="K4330" s="820" t="s">
        <v>8454</v>
      </c>
      <c r="L4330" s="822" t="s">
        <v>22232</v>
      </c>
    </row>
    <row r="4331" spans="1:12" x14ac:dyDescent="0.25">
      <c r="A4331" s="822" t="s">
        <v>14928</v>
      </c>
      <c r="B4331" s="824" t="s">
        <v>22233</v>
      </c>
      <c r="C4331" s="820" t="b">
        <v>1</v>
      </c>
      <c r="D4331" s="820" t="b">
        <v>1</v>
      </c>
      <c r="E4331" s="820" t="b">
        <v>0</v>
      </c>
      <c r="F4331" s="820" t="b">
        <v>0</v>
      </c>
      <c r="G4331" s="820" t="b">
        <v>0</v>
      </c>
      <c r="H4331" s="820" t="b">
        <v>0</v>
      </c>
      <c r="I4331" s="820">
        <v>1</v>
      </c>
      <c r="J4331" s="820">
        <v>34</v>
      </c>
      <c r="K4331" s="820" t="s">
        <v>8454</v>
      </c>
      <c r="L4331" s="822" t="s">
        <v>22234</v>
      </c>
    </row>
    <row r="4332" spans="1:12" x14ac:dyDescent="0.25">
      <c r="A4332" s="822" t="s">
        <v>14929</v>
      </c>
      <c r="B4332" s="824" t="s">
        <v>22235</v>
      </c>
      <c r="C4332" s="820" t="b">
        <v>1</v>
      </c>
      <c r="D4332" s="820" t="b">
        <v>1</v>
      </c>
      <c r="E4332" s="820" t="b">
        <v>0</v>
      </c>
      <c r="F4332" s="820" t="b">
        <v>0</v>
      </c>
      <c r="G4332" s="820" t="b">
        <v>0</v>
      </c>
      <c r="H4332" s="820" t="b">
        <v>0</v>
      </c>
      <c r="I4332" s="820">
        <v>1</v>
      </c>
      <c r="J4332" s="820">
        <v>34</v>
      </c>
      <c r="K4332" s="820" t="s">
        <v>8454</v>
      </c>
      <c r="L4332" s="822" t="s">
        <v>22236</v>
      </c>
    </row>
    <row r="4333" spans="1:12" x14ac:dyDescent="0.25">
      <c r="A4333" s="822" t="s">
        <v>14930</v>
      </c>
      <c r="B4333" s="824" t="s">
        <v>22237</v>
      </c>
      <c r="C4333" s="820" t="b">
        <v>1</v>
      </c>
      <c r="D4333" s="820" t="b">
        <v>1</v>
      </c>
      <c r="E4333" s="820" t="b">
        <v>0</v>
      </c>
      <c r="F4333" s="820" t="b">
        <v>0</v>
      </c>
      <c r="G4333" s="820" t="b">
        <v>0</v>
      </c>
      <c r="H4333" s="820" t="b">
        <v>0</v>
      </c>
      <c r="I4333" s="820">
        <v>1</v>
      </c>
      <c r="J4333" s="820">
        <v>20</v>
      </c>
      <c r="K4333" s="820" t="s">
        <v>8454</v>
      </c>
      <c r="L4333" s="822" t="s">
        <v>22238</v>
      </c>
    </row>
    <row r="4334" spans="1:12" x14ac:dyDescent="0.25">
      <c r="A4334" s="822" t="s">
        <v>14931</v>
      </c>
      <c r="B4334" s="824" t="s">
        <v>22239</v>
      </c>
      <c r="C4334" s="820" t="b">
        <v>1</v>
      </c>
      <c r="D4334" s="820" t="b">
        <v>1</v>
      </c>
      <c r="E4334" s="820" t="b">
        <v>0</v>
      </c>
      <c r="F4334" s="820" t="b">
        <v>0</v>
      </c>
      <c r="G4334" s="820" t="b">
        <v>0</v>
      </c>
      <c r="H4334" s="820" t="b">
        <v>0</v>
      </c>
      <c r="I4334" s="820">
        <v>1</v>
      </c>
      <c r="J4334" s="820">
        <v>10</v>
      </c>
      <c r="K4334" s="820" t="s">
        <v>8454</v>
      </c>
      <c r="L4334" s="822" t="s">
        <v>22240</v>
      </c>
    </row>
    <row r="4335" spans="1:12" x14ac:dyDescent="0.25">
      <c r="A4335" s="822" t="s">
        <v>14932</v>
      </c>
      <c r="B4335" s="824" t="s">
        <v>22241</v>
      </c>
      <c r="C4335" s="820" t="b">
        <v>1</v>
      </c>
      <c r="D4335" s="820" t="b">
        <v>1</v>
      </c>
      <c r="E4335" s="820" t="b">
        <v>0</v>
      </c>
      <c r="F4335" s="820" t="b">
        <v>0</v>
      </c>
      <c r="G4335" s="820" t="b">
        <v>0</v>
      </c>
      <c r="H4335" s="820" t="b">
        <v>0</v>
      </c>
      <c r="I4335" s="820">
        <v>1</v>
      </c>
      <c r="J4335" s="820">
        <v>60</v>
      </c>
      <c r="K4335" s="820" t="s">
        <v>8454</v>
      </c>
      <c r="L4335" s="822" t="s">
        <v>22242</v>
      </c>
    </row>
    <row r="4336" spans="1:12" x14ac:dyDescent="0.25">
      <c r="A4336" s="822" t="s">
        <v>14933</v>
      </c>
      <c r="B4336" s="824" t="s">
        <v>22243</v>
      </c>
      <c r="C4336" s="820" t="b">
        <v>1</v>
      </c>
      <c r="D4336" s="820" t="b">
        <v>1</v>
      </c>
      <c r="E4336" s="820" t="b">
        <v>0</v>
      </c>
      <c r="F4336" s="820" t="b">
        <v>0</v>
      </c>
      <c r="G4336" s="820" t="b">
        <v>0</v>
      </c>
      <c r="H4336" s="820" t="b">
        <v>0</v>
      </c>
      <c r="I4336" s="820">
        <v>1</v>
      </c>
      <c r="J4336" s="820">
        <v>34</v>
      </c>
      <c r="K4336" s="820" t="s">
        <v>8454</v>
      </c>
      <c r="L4336" s="822" t="s">
        <v>22244</v>
      </c>
    </row>
    <row r="4337" spans="1:12" x14ac:dyDescent="0.25">
      <c r="A4337" s="822" t="s">
        <v>14934</v>
      </c>
      <c r="B4337" s="824" t="s">
        <v>22309</v>
      </c>
      <c r="C4337" s="820" t="b">
        <v>1</v>
      </c>
      <c r="D4337" s="820" t="b">
        <v>1</v>
      </c>
      <c r="E4337" s="820" t="b">
        <v>0</v>
      </c>
      <c r="F4337" s="820" t="b">
        <v>0</v>
      </c>
      <c r="G4337" s="820" t="b">
        <v>0</v>
      </c>
      <c r="H4337" s="820" t="b">
        <v>0</v>
      </c>
      <c r="I4337" s="820">
        <v>1</v>
      </c>
      <c r="J4337" s="820">
        <v>6</v>
      </c>
      <c r="K4337" s="820" t="s">
        <v>8454</v>
      </c>
      <c r="L4337" s="822" t="s">
        <v>22310</v>
      </c>
    </row>
    <row r="4338" spans="1:12" x14ac:dyDescent="0.25">
      <c r="A4338" s="822" t="s">
        <v>14935</v>
      </c>
      <c r="B4338" s="824" t="s">
        <v>22311</v>
      </c>
      <c r="C4338" s="820" t="b">
        <v>1</v>
      </c>
      <c r="D4338" s="820" t="b">
        <v>1</v>
      </c>
      <c r="E4338" s="820" t="b">
        <v>0</v>
      </c>
      <c r="F4338" s="820" t="b">
        <v>0</v>
      </c>
      <c r="G4338" s="820" t="b">
        <v>0</v>
      </c>
      <c r="H4338" s="820" t="b">
        <v>0</v>
      </c>
      <c r="I4338" s="820">
        <v>1</v>
      </c>
      <c r="J4338" s="820">
        <v>4</v>
      </c>
      <c r="K4338" s="820" t="s">
        <v>8454</v>
      </c>
      <c r="L4338" s="822" t="s">
        <v>22312</v>
      </c>
    </row>
    <row r="4339" spans="1:12" x14ac:dyDescent="0.25">
      <c r="A4339" s="822" t="s">
        <v>14936</v>
      </c>
      <c r="B4339" s="824" t="s">
        <v>22313</v>
      </c>
      <c r="C4339" s="820" t="b">
        <v>1</v>
      </c>
      <c r="D4339" s="820" t="b">
        <v>1</v>
      </c>
      <c r="E4339" s="820" t="b">
        <v>0</v>
      </c>
      <c r="F4339" s="820" t="b">
        <v>0</v>
      </c>
      <c r="G4339" s="820" t="b">
        <v>0</v>
      </c>
      <c r="H4339" s="820" t="b">
        <v>0</v>
      </c>
      <c r="I4339" s="820">
        <v>1</v>
      </c>
      <c r="J4339" s="820">
        <v>1</v>
      </c>
      <c r="K4339" s="820" t="s">
        <v>8454</v>
      </c>
      <c r="L4339" s="822" t="s">
        <v>22314</v>
      </c>
    </row>
    <row r="4340" spans="1:12" x14ac:dyDescent="0.25">
      <c r="A4340" s="822" t="s">
        <v>14937</v>
      </c>
      <c r="B4340" s="824" t="s">
        <v>22251</v>
      </c>
      <c r="C4340" s="820" t="b">
        <v>1</v>
      </c>
      <c r="D4340" s="820" t="b">
        <v>1</v>
      </c>
      <c r="E4340" s="820" t="b">
        <v>0</v>
      </c>
      <c r="F4340" s="820" t="b">
        <v>0</v>
      </c>
      <c r="G4340" s="820" t="b">
        <v>0</v>
      </c>
      <c r="H4340" s="820" t="b">
        <v>0</v>
      </c>
      <c r="I4340" s="820">
        <v>1</v>
      </c>
      <c r="J4340" s="820">
        <v>1</v>
      </c>
      <c r="K4340" s="820" t="s">
        <v>8454</v>
      </c>
      <c r="L4340" s="822" t="s">
        <v>22252</v>
      </c>
    </row>
    <row r="4341" spans="1:12" x14ac:dyDescent="0.25">
      <c r="A4341" s="822" t="s">
        <v>14938</v>
      </c>
      <c r="B4341" s="824" t="s">
        <v>22253</v>
      </c>
      <c r="C4341" s="820" t="b">
        <v>1</v>
      </c>
      <c r="D4341" s="820" t="b">
        <v>1</v>
      </c>
      <c r="E4341" s="820" t="b">
        <v>0</v>
      </c>
      <c r="F4341" s="820" t="b">
        <v>0</v>
      </c>
      <c r="G4341" s="820" t="b">
        <v>0</v>
      </c>
      <c r="H4341" s="820" t="b">
        <v>0</v>
      </c>
      <c r="I4341" s="820">
        <v>1</v>
      </c>
      <c r="J4341" s="820">
        <v>480</v>
      </c>
      <c r="K4341" s="820" t="s">
        <v>8454</v>
      </c>
      <c r="L4341" s="822" t="s">
        <v>22254</v>
      </c>
    </row>
    <row r="4342" spans="1:12" x14ac:dyDescent="0.25">
      <c r="A4342" s="822" t="s">
        <v>14939</v>
      </c>
      <c r="B4342" s="824" t="s">
        <v>22255</v>
      </c>
      <c r="C4342" s="820" t="b">
        <v>1</v>
      </c>
      <c r="D4342" s="820" t="b">
        <v>1</v>
      </c>
      <c r="E4342" s="820" t="b">
        <v>0</v>
      </c>
      <c r="F4342" s="820" t="b">
        <v>0</v>
      </c>
      <c r="G4342" s="820" t="b">
        <v>0</v>
      </c>
      <c r="H4342" s="820" t="b">
        <v>0</v>
      </c>
      <c r="I4342" s="820">
        <v>1</v>
      </c>
      <c r="J4342" s="820">
        <v>32</v>
      </c>
      <c r="K4342" s="820" t="s">
        <v>8454</v>
      </c>
      <c r="L4342" s="822" t="s">
        <v>22256</v>
      </c>
    </row>
    <row r="4343" spans="1:12" x14ac:dyDescent="0.25">
      <c r="A4343" s="822" t="s">
        <v>14940</v>
      </c>
      <c r="B4343" s="824" t="s">
        <v>22257</v>
      </c>
      <c r="C4343" s="820" t="b">
        <v>1</v>
      </c>
      <c r="D4343" s="820" t="b">
        <v>1</v>
      </c>
      <c r="E4343" s="820" t="b">
        <v>0</v>
      </c>
      <c r="F4343" s="820" t="b">
        <v>0</v>
      </c>
      <c r="G4343" s="820" t="b">
        <v>0</v>
      </c>
      <c r="H4343" s="820" t="b">
        <v>0</v>
      </c>
      <c r="I4343" s="820">
        <v>1</v>
      </c>
      <c r="J4343" s="820">
        <v>32</v>
      </c>
      <c r="K4343" s="820" t="s">
        <v>8454</v>
      </c>
      <c r="L4343" s="822" t="s">
        <v>22258</v>
      </c>
    </row>
    <row r="4344" spans="1:12" x14ac:dyDescent="0.25">
      <c r="A4344" s="822" t="s">
        <v>14941</v>
      </c>
      <c r="B4344" s="824" t="s">
        <v>22259</v>
      </c>
      <c r="C4344" s="820" t="b">
        <v>1</v>
      </c>
      <c r="D4344" s="820" t="b">
        <v>1</v>
      </c>
      <c r="E4344" s="820" t="b">
        <v>0</v>
      </c>
      <c r="F4344" s="820" t="b">
        <v>0</v>
      </c>
      <c r="G4344" s="820" t="b">
        <v>0</v>
      </c>
      <c r="H4344" s="820" t="b">
        <v>0</v>
      </c>
      <c r="I4344" s="820">
        <v>1</v>
      </c>
      <c r="J4344" s="820">
        <v>30</v>
      </c>
      <c r="K4344" s="820" t="s">
        <v>8454</v>
      </c>
      <c r="L4344" s="822" t="s">
        <v>22260</v>
      </c>
    </row>
    <row r="4345" spans="1:12" x14ac:dyDescent="0.25">
      <c r="A4345" s="822" t="s">
        <v>14942</v>
      </c>
      <c r="B4345" s="824" t="s">
        <v>22261</v>
      </c>
      <c r="C4345" s="820" t="b">
        <v>1</v>
      </c>
      <c r="D4345" s="820" t="b">
        <v>1</v>
      </c>
      <c r="E4345" s="820" t="b">
        <v>0</v>
      </c>
      <c r="F4345" s="820" t="b">
        <v>0</v>
      </c>
      <c r="G4345" s="820" t="b">
        <v>0</v>
      </c>
      <c r="H4345" s="820" t="b">
        <v>0</v>
      </c>
      <c r="I4345" s="820">
        <v>1</v>
      </c>
      <c r="J4345" s="820">
        <v>15</v>
      </c>
      <c r="K4345" s="820" t="s">
        <v>8454</v>
      </c>
      <c r="L4345" s="822" t="s">
        <v>22262</v>
      </c>
    </row>
    <row r="4346" spans="1:12" x14ac:dyDescent="0.25">
      <c r="A4346" s="822" t="s">
        <v>14943</v>
      </c>
      <c r="B4346" s="824" t="s">
        <v>22263</v>
      </c>
      <c r="C4346" s="820" t="b">
        <v>1</v>
      </c>
      <c r="D4346" s="820" t="b">
        <v>1</v>
      </c>
      <c r="E4346" s="820" t="b">
        <v>0</v>
      </c>
      <c r="F4346" s="820" t="b">
        <v>0</v>
      </c>
      <c r="G4346" s="820" t="b">
        <v>0</v>
      </c>
      <c r="H4346" s="820" t="b">
        <v>0</v>
      </c>
      <c r="I4346" s="820">
        <v>1</v>
      </c>
      <c r="J4346" s="820">
        <v>90</v>
      </c>
      <c r="K4346" s="820" t="s">
        <v>8454</v>
      </c>
      <c r="L4346" s="822" t="s">
        <v>22264</v>
      </c>
    </row>
    <row r="4347" spans="1:12" x14ac:dyDescent="0.25">
      <c r="A4347" s="822" t="s">
        <v>14944</v>
      </c>
      <c r="B4347" s="824" t="s">
        <v>22265</v>
      </c>
      <c r="C4347" s="820" t="b">
        <v>1</v>
      </c>
      <c r="D4347" s="820" t="b">
        <v>1</v>
      </c>
      <c r="E4347" s="820" t="b">
        <v>0</v>
      </c>
      <c r="F4347" s="820" t="b">
        <v>0</v>
      </c>
      <c r="G4347" s="820" t="b">
        <v>0</v>
      </c>
      <c r="H4347" s="820" t="b">
        <v>0</v>
      </c>
      <c r="I4347" s="820">
        <v>1</v>
      </c>
      <c r="J4347" s="820">
        <v>32</v>
      </c>
      <c r="K4347" s="820" t="s">
        <v>8454</v>
      </c>
      <c r="L4347" s="822" t="s">
        <v>22266</v>
      </c>
    </row>
    <row r="4348" spans="1:12" x14ac:dyDescent="0.25">
      <c r="A4348" s="822" t="s">
        <v>14945</v>
      </c>
      <c r="B4348" s="824" t="s">
        <v>22315</v>
      </c>
      <c r="C4348" s="820" t="b">
        <v>1</v>
      </c>
      <c r="D4348" s="820" t="b">
        <v>1</v>
      </c>
      <c r="E4348" s="820" t="b">
        <v>0</v>
      </c>
      <c r="F4348" s="820" t="b">
        <v>0</v>
      </c>
      <c r="G4348" s="820" t="b">
        <v>0</v>
      </c>
      <c r="H4348" s="820" t="b">
        <v>0</v>
      </c>
      <c r="I4348" s="820">
        <v>1</v>
      </c>
      <c r="J4348" s="820">
        <v>6</v>
      </c>
      <c r="K4348" s="820" t="s">
        <v>8454</v>
      </c>
      <c r="L4348" s="822" t="s">
        <v>22316</v>
      </c>
    </row>
    <row r="4349" spans="1:12" x14ac:dyDescent="0.25">
      <c r="A4349" s="822" t="s">
        <v>14946</v>
      </c>
      <c r="B4349" s="824" t="s">
        <v>22317</v>
      </c>
      <c r="C4349" s="820" t="b">
        <v>1</v>
      </c>
      <c r="D4349" s="820" t="b">
        <v>1</v>
      </c>
      <c r="E4349" s="820" t="b">
        <v>0</v>
      </c>
      <c r="F4349" s="820" t="b">
        <v>0</v>
      </c>
      <c r="G4349" s="820" t="b">
        <v>0</v>
      </c>
      <c r="H4349" s="820" t="b">
        <v>0</v>
      </c>
      <c r="I4349" s="820">
        <v>1</v>
      </c>
      <c r="J4349" s="820">
        <v>4</v>
      </c>
      <c r="K4349" s="820" t="s">
        <v>8454</v>
      </c>
      <c r="L4349" s="822" t="s">
        <v>22318</v>
      </c>
    </row>
    <row r="4350" spans="1:12" x14ac:dyDescent="0.25">
      <c r="A4350" s="822" t="s">
        <v>14947</v>
      </c>
      <c r="B4350" s="824" t="s">
        <v>14663</v>
      </c>
      <c r="C4350" s="820" t="b">
        <v>1</v>
      </c>
      <c r="D4350" s="820" t="b">
        <v>1</v>
      </c>
      <c r="E4350" s="820" t="b">
        <v>0</v>
      </c>
      <c r="F4350" s="820" t="b">
        <v>0</v>
      </c>
      <c r="G4350" s="820" t="b">
        <v>0</v>
      </c>
      <c r="H4350" s="820" t="b">
        <v>0</v>
      </c>
      <c r="I4350" s="820">
        <v>1</v>
      </c>
      <c r="J4350" s="820">
        <v>1</v>
      </c>
      <c r="K4350" s="820" t="s">
        <v>8454</v>
      </c>
      <c r="L4350" s="822" t="s">
        <v>21019</v>
      </c>
    </row>
    <row r="4351" spans="1:12" x14ac:dyDescent="0.25">
      <c r="A4351" s="822" t="s">
        <v>14948</v>
      </c>
      <c r="B4351" s="824" t="s">
        <v>14949</v>
      </c>
      <c r="C4351" s="820" t="b">
        <v>1</v>
      </c>
      <c r="D4351" s="820" t="b">
        <v>1</v>
      </c>
      <c r="E4351" s="820" t="b">
        <v>0</v>
      </c>
      <c r="F4351" s="820" t="b">
        <v>0</v>
      </c>
      <c r="G4351" s="820" t="b">
        <v>0</v>
      </c>
      <c r="H4351" s="820" t="b">
        <v>0</v>
      </c>
      <c r="I4351" s="820">
        <v>1</v>
      </c>
      <c r="J4351" s="820">
        <v>1</v>
      </c>
      <c r="K4351" s="820" t="s">
        <v>8454</v>
      </c>
      <c r="L4351" s="822" t="s">
        <v>21063</v>
      </c>
    </row>
    <row r="4352" spans="1:12" x14ac:dyDescent="0.25">
      <c r="A4352" s="822" t="s">
        <v>14950</v>
      </c>
      <c r="B4352" s="824" t="s">
        <v>14951</v>
      </c>
      <c r="C4352" s="820" t="b">
        <v>1</v>
      </c>
      <c r="D4352" s="820" t="b">
        <v>1</v>
      </c>
      <c r="E4352" s="820" t="b">
        <v>0</v>
      </c>
      <c r="F4352" s="820" t="b">
        <v>0</v>
      </c>
      <c r="G4352" s="820" t="b">
        <v>0</v>
      </c>
      <c r="H4352" s="820" t="b">
        <v>0</v>
      </c>
      <c r="I4352" s="820">
        <v>1</v>
      </c>
      <c r="J4352" s="820">
        <v>1</v>
      </c>
      <c r="K4352" s="820" t="s">
        <v>8454</v>
      </c>
      <c r="L4352" s="822" t="s">
        <v>21064</v>
      </c>
    </row>
    <row r="4353" spans="1:12" x14ac:dyDescent="0.25">
      <c r="A4353" s="822" t="s">
        <v>14952</v>
      </c>
      <c r="B4353" s="824" t="s">
        <v>14275</v>
      </c>
      <c r="C4353" s="820" t="b">
        <v>1</v>
      </c>
      <c r="D4353" s="820" t="b">
        <v>1</v>
      </c>
      <c r="E4353" s="820" t="b">
        <v>0</v>
      </c>
      <c r="F4353" s="820" t="b">
        <v>0</v>
      </c>
      <c r="G4353" s="820" t="b">
        <v>0</v>
      </c>
      <c r="H4353" s="820" t="b">
        <v>0</v>
      </c>
      <c r="I4353" s="820">
        <v>1</v>
      </c>
      <c r="J4353" s="820">
        <v>84</v>
      </c>
      <c r="K4353" s="820" t="s">
        <v>8454</v>
      </c>
      <c r="L4353" s="822" t="s">
        <v>20869</v>
      </c>
    </row>
    <row r="4354" spans="1:12" x14ac:dyDescent="0.25">
      <c r="A4354" s="822" t="s">
        <v>14953</v>
      </c>
      <c r="B4354" s="824" t="s">
        <v>14277</v>
      </c>
      <c r="C4354" s="820" t="b">
        <v>1</v>
      </c>
      <c r="D4354" s="820" t="b">
        <v>1</v>
      </c>
      <c r="E4354" s="820" t="b">
        <v>0</v>
      </c>
      <c r="F4354" s="820" t="b">
        <v>0</v>
      </c>
      <c r="G4354" s="820" t="b">
        <v>0</v>
      </c>
      <c r="H4354" s="820" t="b">
        <v>0</v>
      </c>
      <c r="I4354" s="820">
        <v>1</v>
      </c>
      <c r="J4354" s="820">
        <v>28</v>
      </c>
      <c r="K4354" s="820" t="s">
        <v>8454</v>
      </c>
      <c r="L4354" s="822" t="s">
        <v>20870</v>
      </c>
    </row>
    <row r="4355" spans="1:12" x14ac:dyDescent="0.25">
      <c r="A4355" s="822" t="s">
        <v>14954</v>
      </c>
      <c r="B4355" s="824" t="s">
        <v>14279</v>
      </c>
      <c r="C4355" s="820" t="b">
        <v>1</v>
      </c>
      <c r="D4355" s="820" t="b">
        <v>1</v>
      </c>
      <c r="E4355" s="820" t="b">
        <v>0</v>
      </c>
      <c r="F4355" s="820" t="b">
        <v>0</v>
      </c>
      <c r="G4355" s="820" t="b">
        <v>0</v>
      </c>
      <c r="H4355" s="820" t="b">
        <v>0</v>
      </c>
      <c r="I4355" s="820">
        <v>1</v>
      </c>
      <c r="J4355" s="820">
        <v>28</v>
      </c>
      <c r="K4355" s="820" t="s">
        <v>8454</v>
      </c>
      <c r="L4355" s="822" t="s">
        <v>20871</v>
      </c>
    </row>
    <row r="4356" spans="1:12" x14ac:dyDescent="0.25">
      <c r="A4356" s="822" t="s">
        <v>14955</v>
      </c>
      <c r="B4356" s="824" t="s">
        <v>14281</v>
      </c>
      <c r="C4356" s="820" t="b">
        <v>1</v>
      </c>
      <c r="D4356" s="820" t="b">
        <v>1</v>
      </c>
      <c r="E4356" s="820" t="b">
        <v>0</v>
      </c>
      <c r="F4356" s="820" t="b">
        <v>0</v>
      </c>
      <c r="G4356" s="820" t="b">
        <v>0</v>
      </c>
      <c r="H4356" s="820" t="b">
        <v>0</v>
      </c>
      <c r="I4356" s="820">
        <v>1</v>
      </c>
      <c r="J4356" s="820">
        <v>3</v>
      </c>
      <c r="K4356" s="820" t="s">
        <v>8454</v>
      </c>
      <c r="L4356" s="822" t="s">
        <v>20872</v>
      </c>
    </row>
    <row r="4357" spans="1:12" x14ac:dyDescent="0.25">
      <c r="A4357" s="822" t="s">
        <v>14956</v>
      </c>
      <c r="B4357" s="824" t="s">
        <v>14283</v>
      </c>
      <c r="C4357" s="820" t="b">
        <v>1</v>
      </c>
      <c r="D4357" s="820" t="b">
        <v>1</v>
      </c>
      <c r="E4357" s="820" t="b">
        <v>0</v>
      </c>
      <c r="F4357" s="820" t="b">
        <v>0</v>
      </c>
      <c r="G4357" s="820" t="b">
        <v>0</v>
      </c>
      <c r="H4357" s="820" t="b">
        <v>0</v>
      </c>
      <c r="I4357" s="820">
        <v>1</v>
      </c>
      <c r="J4357" s="820">
        <v>3</v>
      </c>
      <c r="K4357" s="820" t="s">
        <v>8454</v>
      </c>
      <c r="L4357" s="822" t="s">
        <v>20873</v>
      </c>
    </row>
    <row r="4358" spans="1:12" x14ac:dyDescent="0.25">
      <c r="A4358" s="822" t="s">
        <v>14957</v>
      </c>
      <c r="B4358" s="824" t="s">
        <v>14285</v>
      </c>
      <c r="C4358" s="820" t="b">
        <v>1</v>
      </c>
      <c r="D4358" s="820" t="b">
        <v>1</v>
      </c>
      <c r="E4358" s="820" t="b">
        <v>0</v>
      </c>
      <c r="F4358" s="820" t="b">
        <v>0</v>
      </c>
      <c r="G4358" s="820" t="b">
        <v>0</v>
      </c>
      <c r="H4358" s="820" t="b">
        <v>0</v>
      </c>
      <c r="I4358" s="820">
        <v>1</v>
      </c>
      <c r="J4358" s="820">
        <v>15</v>
      </c>
      <c r="K4358" s="820" t="s">
        <v>8454</v>
      </c>
      <c r="L4358" s="822" t="s">
        <v>20874</v>
      </c>
    </row>
    <row r="4359" spans="1:12" x14ac:dyDescent="0.25">
      <c r="A4359" s="822" t="s">
        <v>14958</v>
      </c>
      <c r="B4359" s="824" t="s">
        <v>14287</v>
      </c>
      <c r="C4359" s="820" t="b">
        <v>1</v>
      </c>
      <c r="D4359" s="820" t="b">
        <v>1</v>
      </c>
      <c r="E4359" s="820" t="b">
        <v>0</v>
      </c>
      <c r="F4359" s="820" t="b">
        <v>0</v>
      </c>
      <c r="G4359" s="820" t="b">
        <v>0</v>
      </c>
      <c r="H4359" s="820" t="b">
        <v>0</v>
      </c>
      <c r="I4359" s="820">
        <v>1</v>
      </c>
      <c r="J4359" s="820">
        <v>56</v>
      </c>
      <c r="K4359" s="820" t="s">
        <v>8454</v>
      </c>
      <c r="L4359" s="822" t="s">
        <v>20875</v>
      </c>
    </row>
    <row r="4360" spans="1:12" x14ac:dyDescent="0.25">
      <c r="A4360" s="822" t="s">
        <v>14959</v>
      </c>
      <c r="B4360" s="824" t="s">
        <v>14960</v>
      </c>
      <c r="C4360" s="820" t="b">
        <v>1</v>
      </c>
      <c r="D4360" s="820" t="b">
        <v>1</v>
      </c>
      <c r="E4360" s="820" t="b">
        <v>0</v>
      </c>
      <c r="F4360" s="820" t="b">
        <v>0</v>
      </c>
      <c r="G4360" s="820" t="b">
        <v>0</v>
      </c>
      <c r="H4360" s="820" t="b">
        <v>0</v>
      </c>
      <c r="I4360" s="820">
        <v>1</v>
      </c>
      <c r="J4360" s="820">
        <v>6</v>
      </c>
      <c r="K4360" s="820" t="s">
        <v>8454</v>
      </c>
      <c r="L4360" s="822" t="s">
        <v>21065</v>
      </c>
    </row>
    <row r="4361" spans="1:12" x14ac:dyDescent="0.25">
      <c r="A4361" s="822" t="s">
        <v>14961</v>
      </c>
      <c r="B4361" s="824" t="s">
        <v>14962</v>
      </c>
      <c r="C4361" s="820" t="b">
        <v>1</v>
      </c>
      <c r="D4361" s="820" t="b">
        <v>1</v>
      </c>
      <c r="E4361" s="820" t="b">
        <v>0</v>
      </c>
      <c r="F4361" s="820" t="b">
        <v>0</v>
      </c>
      <c r="G4361" s="820" t="b">
        <v>0</v>
      </c>
      <c r="H4361" s="820" t="b">
        <v>0</v>
      </c>
      <c r="I4361" s="820">
        <v>1</v>
      </c>
      <c r="J4361" s="820">
        <v>8</v>
      </c>
      <c r="K4361" s="820" t="s">
        <v>8454</v>
      </c>
      <c r="L4361" s="822" t="s">
        <v>21066</v>
      </c>
    </row>
    <row r="4362" spans="1:12" x14ac:dyDescent="0.25">
      <c r="A4362" s="822" t="s">
        <v>14963</v>
      </c>
      <c r="B4362" s="824" t="s">
        <v>14964</v>
      </c>
      <c r="C4362" s="820" t="b">
        <v>1</v>
      </c>
      <c r="D4362" s="820" t="b">
        <v>1</v>
      </c>
      <c r="E4362" s="820" t="b">
        <v>0</v>
      </c>
      <c r="F4362" s="820" t="b">
        <v>0</v>
      </c>
      <c r="G4362" s="820" t="b">
        <v>0</v>
      </c>
      <c r="H4362" s="820" t="b">
        <v>0</v>
      </c>
      <c r="I4362" s="820">
        <v>1</v>
      </c>
      <c r="J4362" s="820">
        <v>1</v>
      </c>
      <c r="K4362" s="820" t="s">
        <v>8454</v>
      </c>
      <c r="L4362" s="822" t="s">
        <v>21067</v>
      </c>
    </row>
    <row r="4363" spans="1:12" x14ac:dyDescent="0.25">
      <c r="A4363" s="822" t="s">
        <v>14965</v>
      </c>
      <c r="B4363" s="824" t="s">
        <v>14295</v>
      </c>
      <c r="C4363" s="820" t="b">
        <v>1</v>
      </c>
      <c r="D4363" s="820" t="b">
        <v>1</v>
      </c>
      <c r="E4363" s="820" t="b">
        <v>0</v>
      </c>
      <c r="F4363" s="820" t="b">
        <v>0</v>
      </c>
      <c r="G4363" s="820" t="b">
        <v>0</v>
      </c>
      <c r="H4363" s="820" t="b">
        <v>0</v>
      </c>
      <c r="I4363" s="820">
        <v>1</v>
      </c>
      <c r="J4363" s="820">
        <v>1</v>
      </c>
      <c r="K4363" s="820" t="s">
        <v>8454</v>
      </c>
      <c r="L4363" s="822" t="s">
        <v>20879</v>
      </c>
    </row>
    <row r="4364" spans="1:12" x14ac:dyDescent="0.25">
      <c r="A4364" s="822" t="s">
        <v>14966</v>
      </c>
      <c r="B4364" s="824" t="s">
        <v>14297</v>
      </c>
      <c r="C4364" s="820" t="b">
        <v>1</v>
      </c>
      <c r="D4364" s="820" t="b">
        <v>1</v>
      </c>
      <c r="E4364" s="820" t="b">
        <v>0</v>
      </c>
      <c r="F4364" s="820" t="b">
        <v>0</v>
      </c>
      <c r="G4364" s="820" t="b">
        <v>0</v>
      </c>
      <c r="H4364" s="820" t="b">
        <v>0</v>
      </c>
      <c r="I4364" s="820">
        <v>1</v>
      </c>
      <c r="J4364" s="820">
        <v>351</v>
      </c>
      <c r="K4364" s="820" t="s">
        <v>8454</v>
      </c>
      <c r="L4364" s="822" t="s">
        <v>20880</v>
      </c>
    </row>
    <row r="4365" spans="1:12" x14ac:dyDescent="0.25">
      <c r="A4365" s="822" t="s">
        <v>14967</v>
      </c>
      <c r="B4365" s="824" t="s">
        <v>14299</v>
      </c>
      <c r="C4365" s="820" t="b">
        <v>1</v>
      </c>
      <c r="D4365" s="820" t="b">
        <v>1</v>
      </c>
      <c r="E4365" s="820" t="b">
        <v>0</v>
      </c>
      <c r="F4365" s="820" t="b">
        <v>0</v>
      </c>
      <c r="G4365" s="820" t="b">
        <v>0</v>
      </c>
      <c r="H4365" s="820" t="b">
        <v>0</v>
      </c>
      <c r="I4365" s="820">
        <v>1</v>
      </c>
      <c r="J4365" s="820">
        <v>39</v>
      </c>
      <c r="K4365" s="820" t="s">
        <v>8454</v>
      </c>
      <c r="L4365" s="822" t="s">
        <v>20881</v>
      </c>
    </row>
    <row r="4366" spans="1:12" x14ac:dyDescent="0.25">
      <c r="A4366" s="822" t="s">
        <v>14968</v>
      </c>
      <c r="B4366" s="824" t="s">
        <v>14301</v>
      </c>
      <c r="C4366" s="820" t="b">
        <v>1</v>
      </c>
      <c r="D4366" s="820" t="b">
        <v>1</v>
      </c>
      <c r="E4366" s="820" t="b">
        <v>0</v>
      </c>
      <c r="F4366" s="820" t="b">
        <v>0</v>
      </c>
      <c r="G4366" s="820" t="b">
        <v>0</v>
      </c>
      <c r="H4366" s="820" t="b">
        <v>0</v>
      </c>
      <c r="I4366" s="820">
        <v>1</v>
      </c>
      <c r="J4366" s="820">
        <v>39</v>
      </c>
      <c r="K4366" s="820" t="s">
        <v>8454</v>
      </c>
      <c r="L4366" s="822" t="s">
        <v>20882</v>
      </c>
    </row>
    <row r="4367" spans="1:12" x14ac:dyDescent="0.25">
      <c r="A4367" s="822" t="s">
        <v>14969</v>
      </c>
      <c r="B4367" s="824" t="s">
        <v>14303</v>
      </c>
      <c r="C4367" s="820" t="b">
        <v>1</v>
      </c>
      <c r="D4367" s="820" t="b">
        <v>1</v>
      </c>
      <c r="E4367" s="820" t="b">
        <v>0</v>
      </c>
      <c r="F4367" s="820" t="b">
        <v>0</v>
      </c>
      <c r="G4367" s="820" t="b">
        <v>0</v>
      </c>
      <c r="H4367" s="820" t="b">
        <v>0</v>
      </c>
      <c r="I4367" s="820">
        <v>1</v>
      </c>
      <c r="J4367" s="820">
        <v>9</v>
      </c>
      <c r="K4367" s="820" t="s">
        <v>8454</v>
      </c>
      <c r="L4367" s="822" t="s">
        <v>20883</v>
      </c>
    </row>
    <row r="4368" spans="1:12" x14ac:dyDescent="0.25">
      <c r="A4368" s="822" t="s">
        <v>14970</v>
      </c>
      <c r="B4368" s="824" t="s">
        <v>14305</v>
      </c>
      <c r="C4368" s="820" t="b">
        <v>1</v>
      </c>
      <c r="D4368" s="820" t="b">
        <v>1</v>
      </c>
      <c r="E4368" s="820" t="b">
        <v>0</v>
      </c>
      <c r="F4368" s="820" t="b">
        <v>0</v>
      </c>
      <c r="G4368" s="820" t="b">
        <v>0</v>
      </c>
      <c r="H4368" s="820" t="b">
        <v>0</v>
      </c>
      <c r="I4368" s="820">
        <v>1</v>
      </c>
      <c r="J4368" s="820">
        <v>9</v>
      </c>
      <c r="K4368" s="820" t="s">
        <v>8454</v>
      </c>
      <c r="L4368" s="822" t="s">
        <v>20884</v>
      </c>
    </row>
    <row r="4369" spans="1:12" x14ac:dyDescent="0.25">
      <c r="A4369" s="822" t="s">
        <v>14971</v>
      </c>
      <c r="B4369" s="824" t="s">
        <v>14307</v>
      </c>
      <c r="C4369" s="820" t="b">
        <v>1</v>
      </c>
      <c r="D4369" s="820" t="b">
        <v>1</v>
      </c>
      <c r="E4369" s="820" t="b">
        <v>0</v>
      </c>
      <c r="F4369" s="820" t="b">
        <v>0</v>
      </c>
      <c r="G4369" s="820" t="b">
        <v>0</v>
      </c>
      <c r="H4369" s="820" t="b">
        <v>0</v>
      </c>
      <c r="I4369" s="820">
        <v>1</v>
      </c>
      <c r="J4369" s="820">
        <v>63</v>
      </c>
      <c r="K4369" s="820" t="s">
        <v>8454</v>
      </c>
      <c r="L4369" s="822" t="s">
        <v>20885</v>
      </c>
    </row>
    <row r="4370" spans="1:12" x14ac:dyDescent="0.25">
      <c r="A4370" s="822" t="s">
        <v>14972</v>
      </c>
      <c r="B4370" s="824" t="s">
        <v>14309</v>
      </c>
      <c r="C4370" s="820" t="b">
        <v>1</v>
      </c>
      <c r="D4370" s="820" t="b">
        <v>1</v>
      </c>
      <c r="E4370" s="820" t="b">
        <v>0</v>
      </c>
      <c r="F4370" s="820" t="b">
        <v>0</v>
      </c>
      <c r="G4370" s="820" t="b">
        <v>0</v>
      </c>
      <c r="H4370" s="820" t="b">
        <v>0</v>
      </c>
      <c r="I4370" s="820">
        <v>1</v>
      </c>
      <c r="J4370" s="820">
        <v>78</v>
      </c>
      <c r="K4370" s="820" t="s">
        <v>8454</v>
      </c>
      <c r="L4370" s="822" t="s">
        <v>20886</v>
      </c>
    </row>
    <row r="4371" spans="1:12" x14ac:dyDescent="0.25">
      <c r="A4371" s="822" t="s">
        <v>14973</v>
      </c>
      <c r="B4371" s="824" t="s">
        <v>14974</v>
      </c>
      <c r="C4371" s="820" t="b">
        <v>1</v>
      </c>
      <c r="D4371" s="820" t="b">
        <v>1</v>
      </c>
      <c r="E4371" s="820" t="b">
        <v>0</v>
      </c>
      <c r="F4371" s="820" t="b">
        <v>0</v>
      </c>
      <c r="G4371" s="820" t="b">
        <v>0</v>
      </c>
      <c r="H4371" s="820" t="b">
        <v>0</v>
      </c>
      <c r="I4371" s="820">
        <v>1</v>
      </c>
      <c r="J4371" s="820">
        <v>7</v>
      </c>
      <c r="K4371" s="820" t="s">
        <v>8454</v>
      </c>
      <c r="L4371" s="822" t="s">
        <v>21068</v>
      </c>
    </row>
    <row r="4372" spans="1:12" x14ac:dyDescent="0.25">
      <c r="A4372" s="822" t="s">
        <v>14975</v>
      </c>
      <c r="B4372" s="824" t="s">
        <v>14976</v>
      </c>
      <c r="C4372" s="820" t="b">
        <v>1</v>
      </c>
      <c r="D4372" s="820" t="b">
        <v>1</v>
      </c>
      <c r="E4372" s="820" t="b">
        <v>0</v>
      </c>
      <c r="F4372" s="820" t="b">
        <v>0</v>
      </c>
      <c r="G4372" s="820" t="b">
        <v>0</v>
      </c>
      <c r="H4372" s="820" t="b">
        <v>0</v>
      </c>
      <c r="I4372" s="820">
        <v>1</v>
      </c>
      <c r="J4372" s="820">
        <v>8</v>
      </c>
      <c r="K4372" s="820" t="s">
        <v>8454</v>
      </c>
      <c r="L4372" s="822" t="s">
        <v>21069</v>
      </c>
    </row>
    <row r="4373" spans="1:12" x14ac:dyDescent="0.25">
      <c r="A4373" s="822" t="s">
        <v>14977</v>
      </c>
      <c r="B4373" s="824" t="s">
        <v>14978</v>
      </c>
      <c r="C4373" s="820" t="b">
        <v>1</v>
      </c>
      <c r="D4373" s="820" t="b">
        <v>1</v>
      </c>
      <c r="E4373" s="820" t="b">
        <v>0</v>
      </c>
      <c r="F4373" s="820" t="b">
        <v>0</v>
      </c>
      <c r="G4373" s="820" t="b">
        <v>0</v>
      </c>
      <c r="H4373" s="820" t="b">
        <v>0</v>
      </c>
      <c r="I4373" s="820">
        <v>1</v>
      </c>
      <c r="J4373" s="820">
        <v>1</v>
      </c>
      <c r="K4373" s="820" t="s">
        <v>8454</v>
      </c>
      <c r="L4373" s="822" t="s">
        <v>21070</v>
      </c>
    </row>
    <row r="4374" spans="1:12" x14ac:dyDescent="0.25">
      <c r="A4374" s="822" t="s">
        <v>14979</v>
      </c>
      <c r="B4374" s="824" t="s">
        <v>14317</v>
      </c>
      <c r="C4374" s="820" t="b">
        <v>1</v>
      </c>
      <c r="D4374" s="820" t="b">
        <v>1</v>
      </c>
      <c r="E4374" s="820" t="b">
        <v>0</v>
      </c>
      <c r="F4374" s="820" t="b">
        <v>0</v>
      </c>
      <c r="G4374" s="820" t="b">
        <v>0</v>
      </c>
      <c r="H4374" s="820" t="b">
        <v>0</v>
      </c>
      <c r="I4374" s="820">
        <v>1</v>
      </c>
      <c r="J4374" s="820">
        <v>1</v>
      </c>
      <c r="K4374" s="820" t="s">
        <v>8454</v>
      </c>
      <c r="L4374" s="822" t="s">
        <v>20890</v>
      </c>
    </row>
    <row r="4375" spans="1:12" x14ac:dyDescent="0.25">
      <c r="A4375" s="822" t="s">
        <v>14980</v>
      </c>
      <c r="B4375" s="824" t="s">
        <v>14319</v>
      </c>
      <c r="C4375" s="820" t="b">
        <v>1</v>
      </c>
      <c r="D4375" s="820" t="b">
        <v>1</v>
      </c>
      <c r="E4375" s="820" t="b">
        <v>0</v>
      </c>
      <c r="F4375" s="820" t="b">
        <v>0</v>
      </c>
      <c r="G4375" s="820" t="b">
        <v>0</v>
      </c>
      <c r="H4375" s="820" t="b">
        <v>0</v>
      </c>
      <c r="I4375" s="820">
        <v>1</v>
      </c>
      <c r="J4375" s="820">
        <v>312</v>
      </c>
      <c r="K4375" s="820" t="s">
        <v>8454</v>
      </c>
      <c r="L4375" s="822" t="s">
        <v>20891</v>
      </c>
    </row>
    <row r="4376" spans="1:12" x14ac:dyDescent="0.25">
      <c r="A4376" s="822" t="s">
        <v>14981</v>
      </c>
      <c r="B4376" s="824" t="s">
        <v>14321</v>
      </c>
      <c r="C4376" s="820" t="b">
        <v>1</v>
      </c>
      <c r="D4376" s="820" t="b">
        <v>1</v>
      </c>
      <c r="E4376" s="820" t="b">
        <v>0</v>
      </c>
      <c r="F4376" s="820" t="b">
        <v>0</v>
      </c>
      <c r="G4376" s="820" t="b">
        <v>0</v>
      </c>
      <c r="H4376" s="820" t="b">
        <v>0</v>
      </c>
      <c r="I4376" s="820">
        <v>1</v>
      </c>
      <c r="J4376" s="820">
        <v>39</v>
      </c>
      <c r="K4376" s="820" t="s">
        <v>8454</v>
      </c>
      <c r="L4376" s="822" t="s">
        <v>20892</v>
      </c>
    </row>
    <row r="4377" spans="1:12" x14ac:dyDescent="0.25">
      <c r="A4377" s="822" t="s">
        <v>14982</v>
      </c>
      <c r="B4377" s="824" t="s">
        <v>14323</v>
      </c>
      <c r="C4377" s="820" t="b">
        <v>1</v>
      </c>
      <c r="D4377" s="820" t="b">
        <v>1</v>
      </c>
      <c r="E4377" s="820" t="b">
        <v>0</v>
      </c>
      <c r="F4377" s="820" t="b">
        <v>0</v>
      </c>
      <c r="G4377" s="820" t="b">
        <v>0</v>
      </c>
      <c r="H4377" s="820" t="b">
        <v>0</v>
      </c>
      <c r="I4377" s="820">
        <v>1</v>
      </c>
      <c r="J4377" s="820">
        <v>39</v>
      </c>
      <c r="K4377" s="820" t="s">
        <v>8454</v>
      </c>
      <c r="L4377" s="822" t="s">
        <v>20893</v>
      </c>
    </row>
    <row r="4378" spans="1:12" x14ac:dyDescent="0.25">
      <c r="A4378" s="822" t="s">
        <v>14983</v>
      </c>
      <c r="B4378" s="824" t="s">
        <v>14325</v>
      </c>
      <c r="C4378" s="820" t="b">
        <v>1</v>
      </c>
      <c r="D4378" s="820" t="b">
        <v>1</v>
      </c>
      <c r="E4378" s="820" t="b">
        <v>0</v>
      </c>
      <c r="F4378" s="820" t="b">
        <v>0</v>
      </c>
      <c r="G4378" s="820" t="b">
        <v>0</v>
      </c>
      <c r="H4378" s="820" t="b">
        <v>0</v>
      </c>
      <c r="I4378" s="820">
        <v>1</v>
      </c>
      <c r="J4378" s="820">
        <v>8</v>
      </c>
      <c r="K4378" s="820" t="s">
        <v>8454</v>
      </c>
      <c r="L4378" s="822" t="s">
        <v>20894</v>
      </c>
    </row>
    <row r="4379" spans="1:12" x14ac:dyDescent="0.25">
      <c r="A4379" s="822" t="s">
        <v>14984</v>
      </c>
      <c r="B4379" s="824" t="s">
        <v>14327</v>
      </c>
      <c r="C4379" s="820" t="b">
        <v>1</v>
      </c>
      <c r="D4379" s="820" t="b">
        <v>1</v>
      </c>
      <c r="E4379" s="820" t="b">
        <v>0</v>
      </c>
      <c r="F4379" s="820" t="b">
        <v>0</v>
      </c>
      <c r="G4379" s="820" t="b">
        <v>0</v>
      </c>
      <c r="H4379" s="820" t="b">
        <v>0</v>
      </c>
      <c r="I4379" s="820">
        <v>1</v>
      </c>
      <c r="J4379" s="820">
        <v>8</v>
      </c>
      <c r="K4379" s="820" t="s">
        <v>8454</v>
      </c>
      <c r="L4379" s="822" t="s">
        <v>20895</v>
      </c>
    </row>
    <row r="4380" spans="1:12" x14ac:dyDescent="0.25">
      <c r="A4380" s="822" t="s">
        <v>14985</v>
      </c>
      <c r="B4380" s="824" t="s">
        <v>14329</v>
      </c>
      <c r="C4380" s="820" t="b">
        <v>1</v>
      </c>
      <c r="D4380" s="820" t="b">
        <v>1</v>
      </c>
      <c r="E4380" s="820" t="b">
        <v>0</v>
      </c>
      <c r="F4380" s="820" t="b">
        <v>0</v>
      </c>
      <c r="G4380" s="820" t="b">
        <v>0</v>
      </c>
      <c r="H4380" s="820" t="b">
        <v>0</v>
      </c>
      <c r="I4380" s="820">
        <v>1</v>
      </c>
      <c r="J4380" s="820">
        <v>48</v>
      </c>
      <c r="K4380" s="820" t="s">
        <v>8454</v>
      </c>
      <c r="L4380" s="822" t="s">
        <v>20896</v>
      </c>
    </row>
    <row r="4381" spans="1:12" x14ac:dyDescent="0.25">
      <c r="A4381" s="822" t="s">
        <v>14986</v>
      </c>
      <c r="B4381" s="824" t="s">
        <v>14331</v>
      </c>
      <c r="C4381" s="820" t="b">
        <v>1</v>
      </c>
      <c r="D4381" s="820" t="b">
        <v>1</v>
      </c>
      <c r="E4381" s="820" t="b">
        <v>0</v>
      </c>
      <c r="F4381" s="820" t="b">
        <v>0</v>
      </c>
      <c r="G4381" s="820" t="b">
        <v>0</v>
      </c>
      <c r="H4381" s="820" t="b">
        <v>0</v>
      </c>
      <c r="I4381" s="820">
        <v>1</v>
      </c>
      <c r="J4381" s="820">
        <v>78</v>
      </c>
      <c r="K4381" s="820" t="s">
        <v>8454</v>
      </c>
      <c r="L4381" s="822" t="s">
        <v>20897</v>
      </c>
    </row>
    <row r="4382" spans="1:12" x14ac:dyDescent="0.25">
      <c r="A4382" s="822" t="s">
        <v>14987</v>
      </c>
      <c r="B4382" s="824" t="s">
        <v>14988</v>
      </c>
      <c r="C4382" s="820" t="b">
        <v>1</v>
      </c>
      <c r="D4382" s="820" t="b">
        <v>1</v>
      </c>
      <c r="E4382" s="820" t="b">
        <v>0</v>
      </c>
      <c r="F4382" s="820" t="b">
        <v>0</v>
      </c>
      <c r="G4382" s="820" t="b">
        <v>0</v>
      </c>
      <c r="H4382" s="820" t="b">
        <v>0</v>
      </c>
      <c r="I4382" s="820">
        <v>1</v>
      </c>
      <c r="J4382" s="820">
        <v>7</v>
      </c>
      <c r="K4382" s="820" t="s">
        <v>8454</v>
      </c>
      <c r="L4382" s="822" t="s">
        <v>21071</v>
      </c>
    </row>
    <row r="4383" spans="1:12" x14ac:dyDescent="0.25">
      <c r="A4383" s="822" t="s">
        <v>14989</v>
      </c>
      <c r="B4383" s="824" t="s">
        <v>14990</v>
      </c>
      <c r="C4383" s="820" t="b">
        <v>1</v>
      </c>
      <c r="D4383" s="820" t="b">
        <v>1</v>
      </c>
      <c r="E4383" s="820" t="b">
        <v>0</v>
      </c>
      <c r="F4383" s="820" t="b">
        <v>0</v>
      </c>
      <c r="G4383" s="820" t="b">
        <v>0</v>
      </c>
      <c r="H4383" s="820" t="b">
        <v>0</v>
      </c>
      <c r="I4383" s="820">
        <v>1</v>
      </c>
      <c r="J4383" s="820">
        <v>8</v>
      </c>
      <c r="K4383" s="820" t="s">
        <v>8454</v>
      </c>
      <c r="L4383" s="822" t="s">
        <v>21072</v>
      </c>
    </row>
    <row r="4384" spans="1:12" x14ac:dyDescent="0.25">
      <c r="A4384" s="822" t="s">
        <v>14991</v>
      </c>
      <c r="B4384" s="824" t="s">
        <v>14992</v>
      </c>
      <c r="C4384" s="820" t="b">
        <v>1</v>
      </c>
      <c r="D4384" s="820" t="b">
        <v>1</v>
      </c>
      <c r="E4384" s="820" t="b">
        <v>0</v>
      </c>
      <c r="F4384" s="820" t="b">
        <v>0</v>
      </c>
      <c r="G4384" s="820" t="b">
        <v>0</v>
      </c>
      <c r="H4384" s="820" t="b">
        <v>0</v>
      </c>
      <c r="I4384" s="820">
        <v>1</v>
      </c>
      <c r="J4384" s="820">
        <v>1</v>
      </c>
      <c r="K4384" s="820" t="s">
        <v>8454</v>
      </c>
      <c r="L4384" s="822" t="s">
        <v>21073</v>
      </c>
    </row>
    <row r="4385" spans="1:12" x14ac:dyDescent="0.25">
      <c r="A4385" s="822" t="s">
        <v>14993</v>
      </c>
      <c r="B4385" s="824" t="s">
        <v>14339</v>
      </c>
      <c r="C4385" s="820" t="b">
        <v>1</v>
      </c>
      <c r="D4385" s="820" t="b">
        <v>1</v>
      </c>
      <c r="E4385" s="820" t="b">
        <v>0</v>
      </c>
      <c r="F4385" s="820" t="b">
        <v>0</v>
      </c>
      <c r="G4385" s="820" t="b">
        <v>0</v>
      </c>
      <c r="H4385" s="820" t="b">
        <v>0</v>
      </c>
      <c r="I4385" s="820">
        <v>1</v>
      </c>
      <c r="J4385" s="820">
        <v>1</v>
      </c>
      <c r="K4385" s="820" t="s">
        <v>8454</v>
      </c>
      <c r="L4385" s="822" t="s">
        <v>20901</v>
      </c>
    </row>
    <row r="4386" spans="1:12" x14ac:dyDescent="0.25">
      <c r="A4386" s="822" t="s">
        <v>14994</v>
      </c>
      <c r="B4386" s="824" t="s">
        <v>14341</v>
      </c>
      <c r="C4386" s="820" t="b">
        <v>1</v>
      </c>
      <c r="D4386" s="820" t="b">
        <v>1</v>
      </c>
      <c r="E4386" s="820" t="b">
        <v>0</v>
      </c>
      <c r="F4386" s="820" t="b">
        <v>0</v>
      </c>
      <c r="G4386" s="820" t="b">
        <v>0</v>
      </c>
      <c r="H4386" s="820" t="b">
        <v>0</v>
      </c>
      <c r="I4386" s="820">
        <v>1</v>
      </c>
      <c r="J4386" s="820">
        <v>297</v>
      </c>
      <c r="K4386" s="820" t="s">
        <v>8454</v>
      </c>
      <c r="L4386" s="822" t="s">
        <v>20902</v>
      </c>
    </row>
    <row r="4387" spans="1:12" x14ac:dyDescent="0.25">
      <c r="A4387" s="822" t="s">
        <v>14995</v>
      </c>
      <c r="B4387" s="824" t="s">
        <v>14343</v>
      </c>
      <c r="C4387" s="820" t="b">
        <v>1</v>
      </c>
      <c r="D4387" s="820" t="b">
        <v>1</v>
      </c>
      <c r="E4387" s="820" t="b">
        <v>0</v>
      </c>
      <c r="F4387" s="820" t="b">
        <v>0</v>
      </c>
      <c r="G4387" s="820" t="b">
        <v>0</v>
      </c>
      <c r="H4387" s="820" t="b">
        <v>0</v>
      </c>
      <c r="I4387" s="820">
        <v>1</v>
      </c>
      <c r="J4387" s="820">
        <v>33</v>
      </c>
      <c r="K4387" s="820" t="s">
        <v>8454</v>
      </c>
      <c r="L4387" s="822" t="s">
        <v>20903</v>
      </c>
    </row>
    <row r="4388" spans="1:12" x14ac:dyDescent="0.25">
      <c r="A4388" s="822" t="s">
        <v>14996</v>
      </c>
      <c r="B4388" s="824" t="s">
        <v>14345</v>
      </c>
      <c r="C4388" s="820" t="b">
        <v>1</v>
      </c>
      <c r="D4388" s="820" t="b">
        <v>1</v>
      </c>
      <c r="E4388" s="820" t="b">
        <v>0</v>
      </c>
      <c r="F4388" s="820" t="b">
        <v>0</v>
      </c>
      <c r="G4388" s="820" t="b">
        <v>0</v>
      </c>
      <c r="H4388" s="820" t="b">
        <v>0</v>
      </c>
      <c r="I4388" s="820">
        <v>1</v>
      </c>
      <c r="J4388" s="820">
        <v>33</v>
      </c>
      <c r="K4388" s="820" t="s">
        <v>8454</v>
      </c>
      <c r="L4388" s="822" t="s">
        <v>20904</v>
      </c>
    </row>
    <row r="4389" spans="1:12" x14ac:dyDescent="0.25">
      <c r="A4389" s="822" t="s">
        <v>14997</v>
      </c>
      <c r="B4389" s="824" t="s">
        <v>14347</v>
      </c>
      <c r="C4389" s="820" t="b">
        <v>1</v>
      </c>
      <c r="D4389" s="820" t="b">
        <v>1</v>
      </c>
      <c r="E4389" s="820" t="b">
        <v>0</v>
      </c>
      <c r="F4389" s="820" t="b">
        <v>0</v>
      </c>
      <c r="G4389" s="820" t="b">
        <v>0</v>
      </c>
      <c r="H4389" s="820" t="b">
        <v>0</v>
      </c>
      <c r="I4389" s="820">
        <v>1</v>
      </c>
      <c r="J4389" s="820">
        <v>9</v>
      </c>
      <c r="K4389" s="820" t="s">
        <v>8454</v>
      </c>
      <c r="L4389" s="822" t="s">
        <v>20905</v>
      </c>
    </row>
    <row r="4390" spans="1:12" x14ac:dyDescent="0.25">
      <c r="A4390" s="822" t="s">
        <v>14998</v>
      </c>
      <c r="B4390" s="824" t="s">
        <v>14349</v>
      </c>
      <c r="C4390" s="820" t="b">
        <v>1</v>
      </c>
      <c r="D4390" s="820" t="b">
        <v>1</v>
      </c>
      <c r="E4390" s="820" t="b">
        <v>0</v>
      </c>
      <c r="F4390" s="820" t="b">
        <v>0</v>
      </c>
      <c r="G4390" s="820" t="b">
        <v>0</v>
      </c>
      <c r="H4390" s="820" t="b">
        <v>0</v>
      </c>
      <c r="I4390" s="820">
        <v>1</v>
      </c>
      <c r="J4390" s="820">
        <v>9</v>
      </c>
      <c r="K4390" s="820" t="s">
        <v>8454</v>
      </c>
      <c r="L4390" s="822" t="s">
        <v>20906</v>
      </c>
    </row>
    <row r="4391" spans="1:12" x14ac:dyDescent="0.25">
      <c r="A4391" s="822" t="s">
        <v>14999</v>
      </c>
      <c r="B4391" s="824" t="s">
        <v>14351</v>
      </c>
      <c r="C4391" s="820" t="b">
        <v>1</v>
      </c>
      <c r="D4391" s="820" t="b">
        <v>1</v>
      </c>
      <c r="E4391" s="820" t="b">
        <v>0</v>
      </c>
      <c r="F4391" s="820" t="b">
        <v>0</v>
      </c>
      <c r="G4391" s="820" t="b">
        <v>0</v>
      </c>
      <c r="H4391" s="820" t="b">
        <v>0</v>
      </c>
      <c r="I4391" s="820">
        <v>1</v>
      </c>
      <c r="J4391" s="820">
        <v>63</v>
      </c>
      <c r="K4391" s="820" t="s">
        <v>8454</v>
      </c>
      <c r="L4391" s="822" t="s">
        <v>20907</v>
      </c>
    </row>
    <row r="4392" spans="1:12" x14ac:dyDescent="0.25">
      <c r="A4392" s="822" t="s">
        <v>15000</v>
      </c>
      <c r="B4392" s="824" t="s">
        <v>14353</v>
      </c>
      <c r="C4392" s="820" t="b">
        <v>1</v>
      </c>
      <c r="D4392" s="820" t="b">
        <v>1</v>
      </c>
      <c r="E4392" s="820" t="b">
        <v>0</v>
      </c>
      <c r="F4392" s="820" t="b">
        <v>0</v>
      </c>
      <c r="G4392" s="820" t="b">
        <v>0</v>
      </c>
      <c r="H4392" s="820" t="b">
        <v>0</v>
      </c>
      <c r="I4392" s="820">
        <v>1</v>
      </c>
      <c r="J4392" s="820">
        <v>66</v>
      </c>
      <c r="K4392" s="820" t="s">
        <v>8454</v>
      </c>
      <c r="L4392" s="822" t="s">
        <v>20908</v>
      </c>
    </row>
    <row r="4393" spans="1:12" x14ac:dyDescent="0.25">
      <c r="A4393" s="822" t="s">
        <v>15001</v>
      </c>
      <c r="B4393" s="824" t="s">
        <v>15002</v>
      </c>
      <c r="C4393" s="820" t="b">
        <v>1</v>
      </c>
      <c r="D4393" s="820" t="b">
        <v>1</v>
      </c>
      <c r="E4393" s="820" t="b">
        <v>0</v>
      </c>
      <c r="F4393" s="820" t="b">
        <v>0</v>
      </c>
      <c r="G4393" s="820" t="b">
        <v>0</v>
      </c>
      <c r="H4393" s="820" t="b">
        <v>0</v>
      </c>
      <c r="I4393" s="820">
        <v>1</v>
      </c>
      <c r="J4393" s="820">
        <v>7</v>
      </c>
      <c r="K4393" s="820" t="s">
        <v>8454</v>
      </c>
      <c r="L4393" s="822" t="s">
        <v>21074</v>
      </c>
    </row>
    <row r="4394" spans="1:12" x14ac:dyDescent="0.25">
      <c r="A4394" s="822" t="s">
        <v>15003</v>
      </c>
      <c r="B4394" s="824" t="s">
        <v>15004</v>
      </c>
      <c r="C4394" s="820" t="b">
        <v>1</v>
      </c>
      <c r="D4394" s="820" t="b">
        <v>1</v>
      </c>
      <c r="E4394" s="820" t="b">
        <v>0</v>
      </c>
      <c r="F4394" s="820" t="b">
        <v>0</v>
      </c>
      <c r="G4394" s="820" t="b">
        <v>0</v>
      </c>
      <c r="H4394" s="820" t="b">
        <v>0</v>
      </c>
      <c r="I4394" s="820">
        <v>1</v>
      </c>
      <c r="J4394" s="820">
        <v>8</v>
      </c>
      <c r="K4394" s="820" t="s">
        <v>8454</v>
      </c>
      <c r="L4394" s="822" t="s">
        <v>21075</v>
      </c>
    </row>
    <row r="4395" spans="1:12" x14ac:dyDescent="0.25">
      <c r="A4395" s="822" t="s">
        <v>15005</v>
      </c>
      <c r="B4395" s="824" t="s">
        <v>15006</v>
      </c>
      <c r="C4395" s="820" t="b">
        <v>1</v>
      </c>
      <c r="D4395" s="820" t="b">
        <v>1</v>
      </c>
      <c r="E4395" s="820" t="b">
        <v>0</v>
      </c>
      <c r="F4395" s="820" t="b">
        <v>0</v>
      </c>
      <c r="G4395" s="820" t="b">
        <v>0</v>
      </c>
      <c r="H4395" s="820" t="b">
        <v>0</v>
      </c>
      <c r="I4395" s="820">
        <v>1</v>
      </c>
      <c r="J4395" s="820">
        <v>1</v>
      </c>
      <c r="K4395" s="820" t="s">
        <v>8454</v>
      </c>
      <c r="L4395" s="822" t="s">
        <v>21076</v>
      </c>
    </row>
    <row r="4396" spans="1:12" x14ac:dyDescent="0.25">
      <c r="A4396" s="822" t="s">
        <v>15007</v>
      </c>
      <c r="B4396" s="824" t="s">
        <v>14361</v>
      </c>
      <c r="C4396" s="820" t="b">
        <v>1</v>
      </c>
      <c r="D4396" s="820" t="b">
        <v>1</v>
      </c>
      <c r="E4396" s="820" t="b">
        <v>0</v>
      </c>
      <c r="F4396" s="820" t="b">
        <v>0</v>
      </c>
      <c r="G4396" s="820" t="b">
        <v>0</v>
      </c>
      <c r="H4396" s="820" t="b">
        <v>0</v>
      </c>
      <c r="I4396" s="820">
        <v>1</v>
      </c>
      <c r="J4396" s="820">
        <v>1</v>
      </c>
      <c r="K4396" s="820" t="s">
        <v>8454</v>
      </c>
      <c r="L4396" s="822" t="s">
        <v>20912</v>
      </c>
    </row>
    <row r="4397" spans="1:12" x14ac:dyDescent="0.25">
      <c r="A4397" s="822" t="s">
        <v>15008</v>
      </c>
      <c r="B4397" s="824" t="s">
        <v>14363</v>
      </c>
      <c r="C4397" s="820" t="b">
        <v>1</v>
      </c>
      <c r="D4397" s="820" t="b">
        <v>1</v>
      </c>
      <c r="E4397" s="820" t="b">
        <v>0</v>
      </c>
      <c r="F4397" s="820" t="b">
        <v>0</v>
      </c>
      <c r="G4397" s="820" t="b">
        <v>0</v>
      </c>
      <c r="H4397" s="820" t="b">
        <v>0</v>
      </c>
      <c r="I4397" s="820">
        <v>1</v>
      </c>
      <c r="J4397" s="820">
        <v>252</v>
      </c>
      <c r="K4397" s="820" t="s">
        <v>8454</v>
      </c>
      <c r="L4397" s="822" t="s">
        <v>20913</v>
      </c>
    </row>
    <row r="4398" spans="1:12" x14ac:dyDescent="0.25">
      <c r="A4398" s="822" t="s">
        <v>15009</v>
      </c>
      <c r="B4398" s="824" t="s">
        <v>14365</v>
      </c>
      <c r="C4398" s="820" t="b">
        <v>1</v>
      </c>
      <c r="D4398" s="820" t="b">
        <v>1</v>
      </c>
      <c r="E4398" s="820" t="b">
        <v>0</v>
      </c>
      <c r="F4398" s="820" t="b">
        <v>0</v>
      </c>
      <c r="G4398" s="820" t="b">
        <v>0</v>
      </c>
      <c r="H4398" s="820" t="b">
        <v>0</v>
      </c>
      <c r="I4398" s="820">
        <v>1</v>
      </c>
      <c r="J4398" s="820">
        <v>28</v>
      </c>
      <c r="K4398" s="820" t="s">
        <v>8454</v>
      </c>
      <c r="L4398" s="822" t="s">
        <v>20914</v>
      </c>
    </row>
    <row r="4399" spans="1:12" x14ac:dyDescent="0.25">
      <c r="A4399" s="822" t="s">
        <v>15010</v>
      </c>
      <c r="B4399" s="824" t="s">
        <v>14367</v>
      </c>
      <c r="C4399" s="820" t="b">
        <v>1</v>
      </c>
      <c r="D4399" s="820" t="b">
        <v>1</v>
      </c>
      <c r="E4399" s="820" t="b">
        <v>0</v>
      </c>
      <c r="F4399" s="820" t="b">
        <v>0</v>
      </c>
      <c r="G4399" s="820" t="b">
        <v>0</v>
      </c>
      <c r="H4399" s="820" t="b">
        <v>0</v>
      </c>
      <c r="I4399" s="820">
        <v>1</v>
      </c>
      <c r="J4399" s="820">
        <v>28</v>
      </c>
      <c r="K4399" s="820" t="s">
        <v>8454</v>
      </c>
      <c r="L4399" s="822" t="s">
        <v>20915</v>
      </c>
    </row>
    <row r="4400" spans="1:12" x14ac:dyDescent="0.25">
      <c r="A4400" s="822" t="s">
        <v>15011</v>
      </c>
      <c r="B4400" s="824" t="s">
        <v>14369</v>
      </c>
      <c r="C4400" s="820" t="b">
        <v>1</v>
      </c>
      <c r="D4400" s="820" t="b">
        <v>1</v>
      </c>
      <c r="E4400" s="820" t="b">
        <v>0</v>
      </c>
      <c r="F4400" s="820" t="b">
        <v>0</v>
      </c>
      <c r="G4400" s="820" t="b">
        <v>0</v>
      </c>
      <c r="H4400" s="820" t="b">
        <v>0</v>
      </c>
      <c r="I4400" s="820">
        <v>1</v>
      </c>
      <c r="J4400" s="820">
        <v>9</v>
      </c>
      <c r="K4400" s="820" t="s">
        <v>8454</v>
      </c>
      <c r="L4400" s="822" t="s">
        <v>20916</v>
      </c>
    </row>
    <row r="4401" spans="1:12" x14ac:dyDescent="0.25">
      <c r="A4401" s="822" t="s">
        <v>15012</v>
      </c>
      <c r="B4401" s="824" t="s">
        <v>14371</v>
      </c>
      <c r="C4401" s="820" t="b">
        <v>1</v>
      </c>
      <c r="D4401" s="820" t="b">
        <v>1</v>
      </c>
      <c r="E4401" s="820" t="b">
        <v>0</v>
      </c>
      <c r="F4401" s="820" t="b">
        <v>0</v>
      </c>
      <c r="G4401" s="820" t="b">
        <v>0</v>
      </c>
      <c r="H4401" s="820" t="b">
        <v>0</v>
      </c>
      <c r="I4401" s="820">
        <v>1</v>
      </c>
      <c r="J4401" s="820">
        <v>9</v>
      </c>
      <c r="K4401" s="820" t="s">
        <v>8454</v>
      </c>
      <c r="L4401" s="822" t="s">
        <v>20917</v>
      </c>
    </row>
    <row r="4402" spans="1:12" x14ac:dyDescent="0.25">
      <c r="A4402" s="822" t="s">
        <v>15013</v>
      </c>
      <c r="B4402" s="824" t="s">
        <v>14373</v>
      </c>
      <c r="C4402" s="820" t="b">
        <v>1</v>
      </c>
      <c r="D4402" s="820" t="b">
        <v>1</v>
      </c>
      <c r="E4402" s="820" t="b">
        <v>0</v>
      </c>
      <c r="F4402" s="820" t="b">
        <v>0</v>
      </c>
      <c r="G4402" s="820" t="b">
        <v>0</v>
      </c>
      <c r="H4402" s="820" t="b">
        <v>0</v>
      </c>
      <c r="I4402" s="820">
        <v>1</v>
      </c>
      <c r="J4402" s="820">
        <v>63</v>
      </c>
      <c r="K4402" s="820" t="s">
        <v>8454</v>
      </c>
      <c r="L4402" s="822" t="s">
        <v>20918</v>
      </c>
    </row>
    <row r="4403" spans="1:12" x14ac:dyDescent="0.25">
      <c r="A4403" s="822" t="s">
        <v>15014</v>
      </c>
      <c r="B4403" s="824" t="s">
        <v>14375</v>
      </c>
      <c r="C4403" s="820" t="b">
        <v>1</v>
      </c>
      <c r="D4403" s="820" t="b">
        <v>1</v>
      </c>
      <c r="E4403" s="820" t="b">
        <v>0</v>
      </c>
      <c r="F4403" s="820" t="b">
        <v>0</v>
      </c>
      <c r="G4403" s="820" t="b">
        <v>0</v>
      </c>
      <c r="H4403" s="820" t="b">
        <v>0</v>
      </c>
      <c r="I4403" s="820">
        <v>1</v>
      </c>
      <c r="J4403" s="820">
        <v>56</v>
      </c>
      <c r="K4403" s="820" t="s">
        <v>8454</v>
      </c>
      <c r="L4403" s="822" t="s">
        <v>20919</v>
      </c>
    </row>
    <row r="4404" spans="1:12" x14ac:dyDescent="0.25">
      <c r="A4404" s="822" t="s">
        <v>15015</v>
      </c>
      <c r="B4404" s="824" t="s">
        <v>15016</v>
      </c>
      <c r="C4404" s="820" t="b">
        <v>1</v>
      </c>
      <c r="D4404" s="820" t="b">
        <v>1</v>
      </c>
      <c r="E4404" s="820" t="b">
        <v>0</v>
      </c>
      <c r="F4404" s="820" t="b">
        <v>0</v>
      </c>
      <c r="G4404" s="820" t="b">
        <v>0</v>
      </c>
      <c r="H4404" s="820" t="b">
        <v>0</v>
      </c>
      <c r="I4404" s="820">
        <v>1</v>
      </c>
      <c r="J4404" s="820">
        <v>7</v>
      </c>
      <c r="K4404" s="820" t="s">
        <v>8454</v>
      </c>
      <c r="L4404" s="822" t="s">
        <v>21077</v>
      </c>
    </row>
    <row r="4405" spans="1:12" x14ac:dyDescent="0.25">
      <c r="A4405" s="822" t="s">
        <v>15017</v>
      </c>
      <c r="B4405" s="824" t="s">
        <v>15018</v>
      </c>
      <c r="C4405" s="820" t="b">
        <v>1</v>
      </c>
      <c r="D4405" s="820" t="b">
        <v>1</v>
      </c>
      <c r="E4405" s="820" t="b">
        <v>0</v>
      </c>
      <c r="F4405" s="820" t="b">
        <v>0</v>
      </c>
      <c r="G4405" s="820" t="b">
        <v>0</v>
      </c>
      <c r="H4405" s="820" t="b">
        <v>0</v>
      </c>
      <c r="I4405" s="820">
        <v>1</v>
      </c>
      <c r="J4405" s="820">
        <v>8</v>
      </c>
      <c r="K4405" s="820" t="s">
        <v>8454</v>
      </c>
      <c r="L4405" s="822" t="s">
        <v>21078</v>
      </c>
    </row>
    <row r="4406" spans="1:12" x14ac:dyDescent="0.25">
      <c r="A4406" s="822" t="s">
        <v>15019</v>
      </c>
      <c r="B4406" s="824" t="s">
        <v>15020</v>
      </c>
      <c r="C4406" s="820" t="b">
        <v>1</v>
      </c>
      <c r="D4406" s="820" t="b">
        <v>1</v>
      </c>
      <c r="E4406" s="820" t="b">
        <v>0</v>
      </c>
      <c r="F4406" s="820" t="b">
        <v>0</v>
      </c>
      <c r="G4406" s="820" t="b">
        <v>0</v>
      </c>
      <c r="H4406" s="820" t="b">
        <v>0</v>
      </c>
      <c r="I4406" s="820">
        <v>1</v>
      </c>
      <c r="J4406" s="820">
        <v>1</v>
      </c>
      <c r="K4406" s="820" t="s">
        <v>8454</v>
      </c>
      <c r="L4406" s="822" t="s">
        <v>21079</v>
      </c>
    </row>
    <row r="4407" spans="1:12" x14ac:dyDescent="0.25">
      <c r="A4407" s="822" t="s">
        <v>15021</v>
      </c>
      <c r="B4407" s="824" t="s">
        <v>14383</v>
      </c>
      <c r="C4407" s="820" t="b">
        <v>1</v>
      </c>
      <c r="D4407" s="820" t="b">
        <v>1</v>
      </c>
      <c r="E4407" s="820" t="b">
        <v>0</v>
      </c>
      <c r="F4407" s="820" t="b">
        <v>0</v>
      </c>
      <c r="G4407" s="820" t="b">
        <v>0</v>
      </c>
      <c r="H4407" s="820" t="b">
        <v>0</v>
      </c>
      <c r="I4407" s="820">
        <v>1</v>
      </c>
      <c r="J4407" s="820">
        <v>1</v>
      </c>
      <c r="K4407" s="820" t="s">
        <v>8454</v>
      </c>
      <c r="L4407" s="822" t="s">
        <v>20923</v>
      </c>
    </row>
    <row r="4408" spans="1:12" x14ac:dyDescent="0.25">
      <c r="A4408" s="822" t="s">
        <v>15022</v>
      </c>
      <c r="B4408" s="824" t="s">
        <v>14385</v>
      </c>
      <c r="C4408" s="820" t="b">
        <v>1</v>
      </c>
      <c r="D4408" s="820" t="b">
        <v>1</v>
      </c>
      <c r="E4408" s="820" t="b">
        <v>0</v>
      </c>
      <c r="F4408" s="820" t="b">
        <v>0</v>
      </c>
      <c r="G4408" s="820" t="b">
        <v>0</v>
      </c>
      <c r="H4408" s="820" t="b">
        <v>0</v>
      </c>
      <c r="I4408" s="820">
        <v>1</v>
      </c>
      <c r="J4408" s="820">
        <v>24</v>
      </c>
      <c r="K4408" s="820" t="s">
        <v>8454</v>
      </c>
      <c r="L4408" s="822" t="s">
        <v>20924</v>
      </c>
    </row>
    <row r="4409" spans="1:12" x14ac:dyDescent="0.25">
      <c r="A4409" s="822" t="s">
        <v>15023</v>
      </c>
      <c r="B4409" s="824" t="s">
        <v>14387</v>
      </c>
      <c r="C4409" s="820" t="b">
        <v>1</v>
      </c>
      <c r="D4409" s="820" t="b">
        <v>1</v>
      </c>
      <c r="E4409" s="820" t="b">
        <v>0</v>
      </c>
      <c r="F4409" s="820" t="b">
        <v>0</v>
      </c>
      <c r="G4409" s="820" t="b">
        <v>0</v>
      </c>
      <c r="H4409" s="820" t="b">
        <v>0</v>
      </c>
      <c r="I4409" s="820">
        <v>1</v>
      </c>
      <c r="J4409" s="820">
        <v>3</v>
      </c>
      <c r="K4409" s="820" t="s">
        <v>8454</v>
      </c>
      <c r="L4409" s="822" t="s">
        <v>20925</v>
      </c>
    </row>
    <row r="4410" spans="1:12" x14ac:dyDescent="0.25">
      <c r="A4410" s="822" t="s">
        <v>15024</v>
      </c>
      <c r="B4410" s="824" t="s">
        <v>14389</v>
      </c>
      <c r="C4410" s="820" t="b">
        <v>1</v>
      </c>
      <c r="D4410" s="820" t="b">
        <v>1</v>
      </c>
      <c r="E4410" s="820" t="b">
        <v>0</v>
      </c>
      <c r="F4410" s="820" t="b">
        <v>0</v>
      </c>
      <c r="G4410" s="820" t="b">
        <v>0</v>
      </c>
      <c r="H4410" s="820" t="b">
        <v>0</v>
      </c>
      <c r="I4410" s="820">
        <v>1</v>
      </c>
      <c r="J4410" s="820">
        <v>3</v>
      </c>
      <c r="K4410" s="820" t="s">
        <v>8454</v>
      </c>
      <c r="L4410" s="822" t="s">
        <v>20926</v>
      </c>
    </row>
    <row r="4411" spans="1:12" x14ac:dyDescent="0.25">
      <c r="A4411" s="822" t="s">
        <v>15025</v>
      </c>
      <c r="B4411" s="824" t="s">
        <v>14391</v>
      </c>
      <c r="C4411" s="820" t="b">
        <v>1</v>
      </c>
      <c r="D4411" s="820" t="b">
        <v>1</v>
      </c>
      <c r="E4411" s="820" t="b">
        <v>0</v>
      </c>
      <c r="F4411" s="820" t="b">
        <v>0</v>
      </c>
      <c r="G4411" s="820" t="b">
        <v>0</v>
      </c>
      <c r="H4411" s="820" t="b">
        <v>0</v>
      </c>
      <c r="I4411" s="820">
        <v>1</v>
      </c>
      <c r="J4411" s="820">
        <v>8</v>
      </c>
      <c r="K4411" s="820" t="s">
        <v>8454</v>
      </c>
      <c r="L4411" s="822" t="s">
        <v>20927</v>
      </c>
    </row>
    <row r="4412" spans="1:12" x14ac:dyDescent="0.25">
      <c r="A4412" s="822" t="s">
        <v>15026</v>
      </c>
      <c r="B4412" s="824" t="s">
        <v>14393</v>
      </c>
      <c r="C4412" s="820" t="b">
        <v>1</v>
      </c>
      <c r="D4412" s="820" t="b">
        <v>1</v>
      </c>
      <c r="E4412" s="820" t="b">
        <v>0</v>
      </c>
      <c r="F4412" s="820" t="b">
        <v>0</v>
      </c>
      <c r="G4412" s="820" t="b">
        <v>0</v>
      </c>
      <c r="H4412" s="820" t="b">
        <v>0</v>
      </c>
      <c r="I4412" s="820">
        <v>1</v>
      </c>
      <c r="J4412" s="820">
        <v>8</v>
      </c>
      <c r="K4412" s="820" t="s">
        <v>8454</v>
      </c>
      <c r="L4412" s="822" t="s">
        <v>20928</v>
      </c>
    </row>
    <row r="4413" spans="1:12" x14ac:dyDescent="0.25">
      <c r="A4413" s="822" t="s">
        <v>15027</v>
      </c>
      <c r="B4413" s="824" t="s">
        <v>14395</v>
      </c>
      <c r="C4413" s="820" t="b">
        <v>1</v>
      </c>
      <c r="D4413" s="820" t="b">
        <v>1</v>
      </c>
      <c r="E4413" s="820" t="b">
        <v>0</v>
      </c>
      <c r="F4413" s="820" t="b">
        <v>0</v>
      </c>
      <c r="G4413" s="820" t="b">
        <v>0</v>
      </c>
      <c r="H4413" s="820" t="b">
        <v>0</v>
      </c>
      <c r="I4413" s="820">
        <v>1</v>
      </c>
      <c r="J4413" s="820">
        <v>48</v>
      </c>
      <c r="K4413" s="820" t="s">
        <v>8454</v>
      </c>
      <c r="L4413" s="822" t="s">
        <v>20929</v>
      </c>
    </row>
    <row r="4414" spans="1:12" x14ac:dyDescent="0.25">
      <c r="A4414" s="822" t="s">
        <v>15028</v>
      </c>
      <c r="B4414" s="824" t="s">
        <v>14397</v>
      </c>
      <c r="C4414" s="820" t="b">
        <v>1</v>
      </c>
      <c r="D4414" s="820" t="b">
        <v>1</v>
      </c>
      <c r="E4414" s="820" t="b">
        <v>0</v>
      </c>
      <c r="F4414" s="820" t="b">
        <v>0</v>
      </c>
      <c r="G4414" s="820" t="b">
        <v>0</v>
      </c>
      <c r="H4414" s="820" t="b">
        <v>0</v>
      </c>
      <c r="I4414" s="820">
        <v>1</v>
      </c>
      <c r="J4414" s="820">
        <v>3</v>
      </c>
      <c r="K4414" s="820" t="s">
        <v>8454</v>
      </c>
      <c r="L4414" s="822" t="s">
        <v>20930</v>
      </c>
    </row>
    <row r="4415" spans="1:12" x14ac:dyDescent="0.25">
      <c r="A4415" s="822" t="s">
        <v>15029</v>
      </c>
      <c r="B4415" s="824" t="s">
        <v>15030</v>
      </c>
      <c r="C4415" s="820" t="b">
        <v>1</v>
      </c>
      <c r="D4415" s="820" t="b">
        <v>1</v>
      </c>
      <c r="E4415" s="820" t="b">
        <v>0</v>
      </c>
      <c r="F4415" s="820" t="b">
        <v>0</v>
      </c>
      <c r="G4415" s="820" t="b">
        <v>0</v>
      </c>
      <c r="H4415" s="820" t="b">
        <v>0</v>
      </c>
      <c r="I4415" s="820">
        <v>1</v>
      </c>
      <c r="J4415" s="820">
        <v>7</v>
      </c>
      <c r="K4415" s="820" t="s">
        <v>8454</v>
      </c>
      <c r="L4415" s="822" t="s">
        <v>21080</v>
      </c>
    </row>
    <row r="4416" spans="1:12" x14ac:dyDescent="0.25">
      <c r="A4416" s="822" t="s">
        <v>15031</v>
      </c>
      <c r="B4416" s="824" t="s">
        <v>15032</v>
      </c>
      <c r="C4416" s="820" t="b">
        <v>1</v>
      </c>
      <c r="D4416" s="820" t="b">
        <v>1</v>
      </c>
      <c r="E4416" s="820" t="b">
        <v>0</v>
      </c>
      <c r="F4416" s="820" t="b">
        <v>0</v>
      </c>
      <c r="G4416" s="820" t="b">
        <v>0</v>
      </c>
      <c r="H4416" s="820" t="b">
        <v>0</v>
      </c>
      <c r="I4416" s="820">
        <v>1</v>
      </c>
      <c r="J4416" s="820">
        <v>8</v>
      </c>
      <c r="K4416" s="820" t="s">
        <v>8454</v>
      </c>
      <c r="L4416" s="822" t="s">
        <v>21081</v>
      </c>
    </row>
    <row r="4417" spans="1:12" x14ac:dyDescent="0.25">
      <c r="A4417" s="822" t="s">
        <v>15033</v>
      </c>
      <c r="B4417" s="824" t="s">
        <v>15034</v>
      </c>
      <c r="C4417" s="820" t="b">
        <v>1</v>
      </c>
      <c r="D4417" s="820" t="b">
        <v>1</v>
      </c>
      <c r="E4417" s="820" t="b">
        <v>0</v>
      </c>
      <c r="F4417" s="820" t="b">
        <v>0</v>
      </c>
      <c r="G4417" s="820" t="b">
        <v>0</v>
      </c>
      <c r="H4417" s="820" t="b">
        <v>0</v>
      </c>
      <c r="I4417" s="820">
        <v>1</v>
      </c>
      <c r="J4417" s="820">
        <v>1</v>
      </c>
      <c r="K4417" s="820" t="s">
        <v>8454</v>
      </c>
      <c r="L4417" s="822" t="s">
        <v>21082</v>
      </c>
    </row>
    <row r="4418" spans="1:12" x14ac:dyDescent="0.25">
      <c r="A4418" s="822" t="s">
        <v>15035</v>
      </c>
      <c r="B4418" s="824" t="s">
        <v>14405</v>
      </c>
      <c r="C4418" s="820" t="b">
        <v>1</v>
      </c>
      <c r="D4418" s="820" t="b">
        <v>1</v>
      </c>
      <c r="E4418" s="820" t="b">
        <v>0</v>
      </c>
      <c r="F4418" s="820" t="b">
        <v>0</v>
      </c>
      <c r="G4418" s="820" t="b">
        <v>0</v>
      </c>
      <c r="H4418" s="820" t="b">
        <v>0</v>
      </c>
      <c r="I4418" s="820">
        <v>1</v>
      </c>
      <c r="J4418" s="820">
        <v>1</v>
      </c>
      <c r="K4418" s="820" t="s">
        <v>8454</v>
      </c>
      <c r="L4418" s="822" t="s">
        <v>20934</v>
      </c>
    </row>
    <row r="4419" spans="1:12" x14ac:dyDescent="0.25">
      <c r="A4419" s="822" t="s">
        <v>15036</v>
      </c>
      <c r="B4419" s="824" t="s">
        <v>14407</v>
      </c>
      <c r="C4419" s="820" t="b">
        <v>1</v>
      </c>
      <c r="D4419" s="820" t="b">
        <v>1</v>
      </c>
      <c r="E4419" s="820" t="b">
        <v>0</v>
      </c>
      <c r="F4419" s="820" t="b">
        <v>0</v>
      </c>
      <c r="G4419" s="820" t="b">
        <v>0</v>
      </c>
      <c r="H4419" s="820" t="b">
        <v>0</v>
      </c>
      <c r="I4419" s="820">
        <v>1</v>
      </c>
      <c r="J4419" s="820">
        <v>5</v>
      </c>
      <c r="K4419" s="820" t="s">
        <v>8454</v>
      </c>
      <c r="L4419" s="822" t="s">
        <v>20935</v>
      </c>
    </row>
    <row r="4420" spans="1:12" x14ac:dyDescent="0.25">
      <c r="A4420" s="822" t="s">
        <v>15037</v>
      </c>
      <c r="B4420" s="824" t="s">
        <v>14409</v>
      </c>
      <c r="C4420" s="820" t="b">
        <v>1</v>
      </c>
      <c r="D4420" s="820" t="b">
        <v>1</v>
      </c>
      <c r="E4420" s="820" t="b">
        <v>0</v>
      </c>
      <c r="F4420" s="820" t="b">
        <v>0</v>
      </c>
      <c r="G4420" s="820" t="b">
        <v>0</v>
      </c>
      <c r="H4420" s="820" t="b">
        <v>0</v>
      </c>
      <c r="I4420" s="820">
        <v>1</v>
      </c>
      <c r="J4420" s="820">
        <v>1</v>
      </c>
      <c r="K4420" s="820" t="s">
        <v>8454</v>
      </c>
      <c r="L4420" s="822" t="s">
        <v>20936</v>
      </c>
    </row>
    <row r="4421" spans="1:12" x14ac:dyDescent="0.25">
      <c r="A4421" s="822" t="s">
        <v>15038</v>
      </c>
      <c r="B4421" s="824" t="s">
        <v>14411</v>
      </c>
      <c r="C4421" s="820" t="b">
        <v>1</v>
      </c>
      <c r="D4421" s="820" t="b">
        <v>1</v>
      </c>
      <c r="E4421" s="820" t="b">
        <v>0</v>
      </c>
      <c r="F4421" s="820" t="b">
        <v>0</v>
      </c>
      <c r="G4421" s="820" t="b">
        <v>0</v>
      </c>
      <c r="H4421" s="820" t="b">
        <v>0</v>
      </c>
      <c r="I4421" s="820">
        <v>1</v>
      </c>
      <c r="J4421" s="820">
        <v>1</v>
      </c>
      <c r="K4421" s="820" t="s">
        <v>8454</v>
      </c>
      <c r="L4421" s="822" t="s">
        <v>20937</v>
      </c>
    </row>
    <row r="4422" spans="1:12" x14ac:dyDescent="0.25">
      <c r="A4422" s="822" t="s">
        <v>15039</v>
      </c>
      <c r="B4422" s="824" t="s">
        <v>14413</v>
      </c>
      <c r="C4422" s="820" t="b">
        <v>1</v>
      </c>
      <c r="D4422" s="820" t="b">
        <v>1</v>
      </c>
      <c r="E4422" s="820" t="b">
        <v>0</v>
      </c>
      <c r="F4422" s="820" t="b">
        <v>0</v>
      </c>
      <c r="G4422" s="820" t="b">
        <v>0</v>
      </c>
      <c r="H4422" s="820" t="b">
        <v>0</v>
      </c>
      <c r="I4422" s="820">
        <v>1</v>
      </c>
      <c r="J4422" s="820">
        <v>5</v>
      </c>
      <c r="K4422" s="820" t="s">
        <v>8454</v>
      </c>
      <c r="L4422" s="822" t="s">
        <v>20938</v>
      </c>
    </row>
    <row r="4423" spans="1:12" x14ac:dyDescent="0.25">
      <c r="A4423" s="822" t="s">
        <v>15040</v>
      </c>
      <c r="B4423" s="824" t="s">
        <v>14415</v>
      </c>
      <c r="C4423" s="820" t="b">
        <v>1</v>
      </c>
      <c r="D4423" s="820" t="b">
        <v>1</v>
      </c>
      <c r="E4423" s="820" t="b">
        <v>0</v>
      </c>
      <c r="F4423" s="820" t="b">
        <v>0</v>
      </c>
      <c r="G4423" s="820" t="b">
        <v>0</v>
      </c>
      <c r="H4423" s="820" t="b">
        <v>0</v>
      </c>
      <c r="I4423" s="820">
        <v>1</v>
      </c>
      <c r="J4423" s="820">
        <v>5</v>
      </c>
      <c r="K4423" s="820" t="s">
        <v>8454</v>
      </c>
      <c r="L4423" s="822" t="s">
        <v>20939</v>
      </c>
    </row>
    <row r="4424" spans="1:12" x14ac:dyDescent="0.25">
      <c r="A4424" s="822" t="s">
        <v>15041</v>
      </c>
      <c r="B4424" s="824" t="s">
        <v>14417</v>
      </c>
      <c r="C4424" s="820" t="b">
        <v>1</v>
      </c>
      <c r="D4424" s="820" t="b">
        <v>1</v>
      </c>
      <c r="E4424" s="820" t="b">
        <v>0</v>
      </c>
      <c r="F4424" s="820" t="b">
        <v>0</v>
      </c>
      <c r="G4424" s="820" t="b">
        <v>0</v>
      </c>
      <c r="H4424" s="820" t="b">
        <v>0</v>
      </c>
      <c r="I4424" s="820">
        <v>1</v>
      </c>
      <c r="J4424" s="820">
        <v>30</v>
      </c>
      <c r="K4424" s="820" t="s">
        <v>8454</v>
      </c>
      <c r="L4424" s="822" t="s">
        <v>20940</v>
      </c>
    </row>
    <row r="4425" spans="1:12" x14ac:dyDescent="0.25">
      <c r="A4425" s="822" t="s">
        <v>15042</v>
      </c>
      <c r="B4425" s="824" t="s">
        <v>14419</v>
      </c>
      <c r="C4425" s="820" t="b">
        <v>1</v>
      </c>
      <c r="D4425" s="820" t="b">
        <v>1</v>
      </c>
      <c r="E4425" s="820" t="b">
        <v>0</v>
      </c>
      <c r="F4425" s="820" t="b">
        <v>0</v>
      </c>
      <c r="G4425" s="820" t="b">
        <v>0</v>
      </c>
      <c r="H4425" s="820" t="b">
        <v>0</v>
      </c>
      <c r="I4425" s="820">
        <v>1</v>
      </c>
      <c r="J4425" s="820">
        <v>1</v>
      </c>
      <c r="K4425" s="820" t="s">
        <v>8454</v>
      </c>
      <c r="L4425" s="822" t="s">
        <v>20941</v>
      </c>
    </row>
    <row r="4426" spans="1:12" x14ac:dyDescent="0.25">
      <c r="A4426" s="822" t="s">
        <v>15043</v>
      </c>
      <c r="B4426" s="824" t="s">
        <v>15044</v>
      </c>
      <c r="C4426" s="820" t="b">
        <v>1</v>
      </c>
      <c r="D4426" s="820" t="b">
        <v>1</v>
      </c>
      <c r="E4426" s="820" t="b">
        <v>0</v>
      </c>
      <c r="F4426" s="820" t="b">
        <v>0</v>
      </c>
      <c r="G4426" s="820" t="b">
        <v>0</v>
      </c>
      <c r="H4426" s="820" t="b">
        <v>0</v>
      </c>
      <c r="I4426" s="820">
        <v>1</v>
      </c>
      <c r="J4426" s="820">
        <v>6</v>
      </c>
      <c r="K4426" s="820" t="s">
        <v>8454</v>
      </c>
      <c r="L4426" s="822" t="s">
        <v>21083</v>
      </c>
    </row>
    <row r="4427" spans="1:12" x14ac:dyDescent="0.25">
      <c r="A4427" s="822" t="s">
        <v>15045</v>
      </c>
      <c r="B4427" s="824" t="s">
        <v>15046</v>
      </c>
      <c r="C4427" s="820" t="b">
        <v>1</v>
      </c>
      <c r="D4427" s="820" t="b">
        <v>1</v>
      </c>
      <c r="E4427" s="820" t="b">
        <v>0</v>
      </c>
      <c r="F4427" s="820" t="b">
        <v>0</v>
      </c>
      <c r="G4427" s="820" t="b">
        <v>0</v>
      </c>
      <c r="H4427" s="820" t="b">
        <v>0</v>
      </c>
      <c r="I4427" s="820">
        <v>1</v>
      </c>
      <c r="J4427" s="820">
        <v>8</v>
      </c>
      <c r="K4427" s="820" t="s">
        <v>8454</v>
      </c>
      <c r="L4427" s="822" t="s">
        <v>21084</v>
      </c>
    </row>
    <row r="4428" spans="1:12" x14ac:dyDescent="0.25">
      <c r="A4428" s="822" t="s">
        <v>15047</v>
      </c>
      <c r="B4428" s="824" t="s">
        <v>15048</v>
      </c>
      <c r="C4428" s="820" t="b">
        <v>1</v>
      </c>
      <c r="D4428" s="820" t="b">
        <v>1</v>
      </c>
      <c r="E4428" s="820" t="b">
        <v>0</v>
      </c>
      <c r="F4428" s="820" t="b">
        <v>0</v>
      </c>
      <c r="G4428" s="820" t="b">
        <v>0</v>
      </c>
      <c r="H4428" s="820" t="b">
        <v>0</v>
      </c>
      <c r="I4428" s="820">
        <v>1</v>
      </c>
      <c r="J4428" s="820">
        <v>1</v>
      </c>
      <c r="K4428" s="820" t="s">
        <v>8454</v>
      </c>
      <c r="L4428" s="822" t="s">
        <v>21085</v>
      </c>
    </row>
    <row r="4429" spans="1:12" x14ac:dyDescent="0.25">
      <c r="A4429" s="822" t="s">
        <v>15049</v>
      </c>
      <c r="B4429" s="824" t="s">
        <v>14427</v>
      </c>
      <c r="C4429" s="820" t="b">
        <v>1</v>
      </c>
      <c r="D4429" s="820" t="b">
        <v>1</v>
      </c>
      <c r="E4429" s="820" t="b">
        <v>0</v>
      </c>
      <c r="F4429" s="820" t="b">
        <v>0</v>
      </c>
      <c r="G4429" s="820" t="b">
        <v>0</v>
      </c>
      <c r="H4429" s="820" t="b">
        <v>0</v>
      </c>
      <c r="I4429" s="820">
        <v>1</v>
      </c>
      <c r="J4429" s="820">
        <v>1</v>
      </c>
      <c r="K4429" s="820" t="s">
        <v>8454</v>
      </c>
      <c r="L4429" s="822" t="s">
        <v>20945</v>
      </c>
    </row>
    <row r="4430" spans="1:12" x14ac:dyDescent="0.25">
      <c r="A4430" s="822" t="s">
        <v>15050</v>
      </c>
      <c r="B4430" s="824" t="s">
        <v>14429</v>
      </c>
      <c r="C4430" s="820" t="b">
        <v>1</v>
      </c>
      <c r="D4430" s="820" t="b">
        <v>1</v>
      </c>
      <c r="E4430" s="820" t="b">
        <v>0</v>
      </c>
      <c r="F4430" s="820" t="b">
        <v>0</v>
      </c>
      <c r="G4430" s="820" t="b">
        <v>0</v>
      </c>
      <c r="H4430" s="820" t="b">
        <v>0</v>
      </c>
      <c r="I4430" s="820">
        <v>1</v>
      </c>
      <c r="J4430" s="820">
        <v>6</v>
      </c>
      <c r="K4430" s="820" t="s">
        <v>8454</v>
      </c>
      <c r="L4430" s="822" t="s">
        <v>20946</v>
      </c>
    </row>
    <row r="4431" spans="1:12" x14ac:dyDescent="0.25">
      <c r="A4431" s="822" t="s">
        <v>15051</v>
      </c>
      <c r="B4431" s="824" t="s">
        <v>14431</v>
      </c>
      <c r="C4431" s="820" t="b">
        <v>1</v>
      </c>
      <c r="D4431" s="820" t="b">
        <v>1</v>
      </c>
      <c r="E4431" s="820" t="b">
        <v>0</v>
      </c>
      <c r="F4431" s="820" t="b">
        <v>0</v>
      </c>
      <c r="G4431" s="820" t="b">
        <v>0</v>
      </c>
      <c r="H4431" s="820" t="b">
        <v>0</v>
      </c>
      <c r="I4431" s="820">
        <v>1</v>
      </c>
      <c r="J4431" s="820">
        <v>1</v>
      </c>
      <c r="K4431" s="820" t="s">
        <v>8454</v>
      </c>
      <c r="L4431" s="822" t="s">
        <v>20947</v>
      </c>
    </row>
    <row r="4432" spans="1:12" x14ac:dyDescent="0.25">
      <c r="A4432" s="822" t="s">
        <v>15052</v>
      </c>
      <c r="B4432" s="824" t="s">
        <v>14433</v>
      </c>
      <c r="C4432" s="820" t="b">
        <v>1</v>
      </c>
      <c r="D4432" s="820" t="b">
        <v>1</v>
      </c>
      <c r="E4432" s="820" t="b">
        <v>0</v>
      </c>
      <c r="F4432" s="820" t="b">
        <v>0</v>
      </c>
      <c r="G4432" s="820" t="b">
        <v>0</v>
      </c>
      <c r="H4432" s="820" t="b">
        <v>0</v>
      </c>
      <c r="I4432" s="820">
        <v>1</v>
      </c>
      <c r="J4432" s="820">
        <v>1</v>
      </c>
      <c r="K4432" s="820" t="s">
        <v>8454</v>
      </c>
      <c r="L4432" s="822" t="s">
        <v>20948</v>
      </c>
    </row>
    <row r="4433" spans="1:12" x14ac:dyDescent="0.25">
      <c r="A4433" s="822" t="s">
        <v>15053</v>
      </c>
      <c r="B4433" s="824" t="s">
        <v>14435</v>
      </c>
      <c r="C4433" s="820" t="b">
        <v>1</v>
      </c>
      <c r="D4433" s="820" t="b">
        <v>1</v>
      </c>
      <c r="E4433" s="820" t="b">
        <v>0</v>
      </c>
      <c r="F4433" s="820" t="b">
        <v>0</v>
      </c>
      <c r="G4433" s="820" t="b">
        <v>0</v>
      </c>
      <c r="H4433" s="820" t="b">
        <v>0</v>
      </c>
      <c r="I4433" s="820">
        <v>1</v>
      </c>
      <c r="J4433" s="820">
        <v>6</v>
      </c>
      <c r="K4433" s="820" t="s">
        <v>8454</v>
      </c>
      <c r="L4433" s="822" t="s">
        <v>20949</v>
      </c>
    </row>
    <row r="4434" spans="1:12" x14ac:dyDescent="0.25">
      <c r="A4434" s="822" t="s">
        <v>15054</v>
      </c>
      <c r="B4434" s="824" t="s">
        <v>14437</v>
      </c>
      <c r="C4434" s="820" t="b">
        <v>1</v>
      </c>
      <c r="D4434" s="820" t="b">
        <v>1</v>
      </c>
      <c r="E4434" s="820" t="b">
        <v>0</v>
      </c>
      <c r="F4434" s="820" t="b">
        <v>0</v>
      </c>
      <c r="G4434" s="820" t="b">
        <v>0</v>
      </c>
      <c r="H4434" s="820" t="b">
        <v>0</v>
      </c>
      <c r="I4434" s="820">
        <v>1</v>
      </c>
      <c r="J4434" s="820">
        <v>6</v>
      </c>
      <c r="K4434" s="820" t="s">
        <v>8454</v>
      </c>
      <c r="L4434" s="822" t="s">
        <v>20950</v>
      </c>
    </row>
    <row r="4435" spans="1:12" x14ac:dyDescent="0.25">
      <c r="A4435" s="822" t="s">
        <v>15055</v>
      </c>
      <c r="B4435" s="824" t="s">
        <v>14439</v>
      </c>
      <c r="C4435" s="820" t="b">
        <v>1</v>
      </c>
      <c r="D4435" s="820" t="b">
        <v>1</v>
      </c>
      <c r="E4435" s="820" t="b">
        <v>0</v>
      </c>
      <c r="F4435" s="820" t="b">
        <v>0</v>
      </c>
      <c r="G4435" s="820" t="b">
        <v>0</v>
      </c>
      <c r="H4435" s="820" t="b">
        <v>0</v>
      </c>
      <c r="I4435" s="820">
        <v>1</v>
      </c>
      <c r="J4435" s="820">
        <v>30</v>
      </c>
      <c r="K4435" s="820" t="s">
        <v>8454</v>
      </c>
      <c r="L4435" s="822" t="s">
        <v>20951</v>
      </c>
    </row>
    <row r="4436" spans="1:12" x14ac:dyDescent="0.25">
      <c r="A4436" s="822" t="s">
        <v>15056</v>
      </c>
      <c r="B4436" s="824" t="s">
        <v>14441</v>
      </c>
      <c r="C4436" s="820" t="b">
        <v>1</v>
      </c>
      <c r="D4436" s="820" t="b">
        <v>1</v>
      </c>
      <c r="E4436" s="820" t="b">
        <v>0</v>
      </c>
      <c r="F4436" s="820" t="b">
        <v>0</v>
      </c>
      <c r="G4436" s="820" t="b">
        <v>0</v>
      </c>
      <c r="H4436" s="820" t="b">
        <v>0</v>
      </c>
      <c r="I4436" s="820">
        <v>1</v>
      </c>
      <c r="J4436" s="820">
        <v>1</v>
      </c>
      <c r="K4436" s="820" t="s">
        <v>8454</v>
      </c>
      <c r="L4436" s="822" t="s">
        <v>20952</v>
      </c>
    </row>
    <row r="4437" spans="1:12" x14ac:dyDescent="0.25">
      <c r="A4437" s="822" t="s">
        <v>15057</v>
      </c>
      <c r="B4437" s="824" t="s">
        <v>15058</v>
      </c>
      <c r="C4437" s="820" t="b">
        <v>1</v>
      </c>
      <c r="D4437" s="820" t="b">
        <v>1</v>
      </c>
      <c r="E4437" s="820" t="b">
        <v>0</v>
      </c>
      <c r="F4437" s="820" t="b">
        <v>0</v>
      </c>
      <c r="G4437" s="820" t="b">
        <v>0</v>
      </c>
      <c r="H4437" s="820" t="b">
        <v>0</v>
      </c>
      <c r="I4437" s="820">
        <v>1</v>
      </c>
      <c r="J4437" s="820">
        <v>6</v>
      </c>
      <c r="K4437" s="820" t="s">
        <v>8454</v>
      </c>
      <c r="L4437" s="822" t="s">
        <v>21086</v>
      </c>
    </row>
    <row r="4438" spans="1:12" x14ac:dyDescent="0.25">
      <c r="A4438" s="822" t="s">
        <v>15059</v>
      </c>
      <c r="B4438" s="824" t="s">
        <v>15060</v>
      </c>
      <c r="C4438" s="820" t="b">
        <v>1</v>
      </c>
      <c r="D4438" s="820" t="b">
        <v>1</v>
      </c>
      <c r="E4438" s="820" t="b">
        <v>0</v>
      </c>
      <c r="F4438" s="820" t="b">
        <v>0</v>
      </c>
      <c r="G4438" s="820" t="b">
        <v>0</v>
      </c>
      <c r="H4438" s="820" t="b">
        <v>0</v>
      </c>
      <c r="I4438" s="820">
        <v>1</v>
      </c>
      <c r="J4438" s="820">
        <v>8</v>
      </c>
      <c r="K4438" s="820" t="s">
        <v>8454</v>
      </c>
      <c r="L4438" s="822" t="s">
        <v>21087</v>
      </c>
    </row>
    <row r="4439" spans="1:12" x14ac:dyDescent="0.25">
      <c r="A4439" s="822" t="s">
        <v>15061</v>
      </c>
      <c r="B4439" s="824" t="s">
        <v>15062</v>
      </c>
      <c r="C4439" s="820" t="b">
        <v>1</v>
      </c>
      <c r="D4439" s="820" t="b">
        <v>1</v>
      </c>
      <c r="E4439" s="820" t="b">
        <v>0</v>
      </c>
      <c r="F4439" s="820" t="b">
        <v>0</v>
      </c>
      <c r="G4439" s="820" t="b">
        <v>0</v>
      </c>
      <c r="H4439" s="820" t="b">
        <v>0</v>
      </c>
      <c r="I4439" s="820">
        <v>1</v>
      </c>
      <c r="J4439" s="820">
        <v>1</v>
      </c>
      <c r="K4439" s="820" t="s">
        <v>8454</v>
      </c>
      <c r="L4439" s="822" t="s">
        <v>21088</v>
      </c>
    </row>
    <row r="4440" spans="1:12" x14ac:dyDescent="0.25">
      <c r="A4440" s="822" t="s">
        <v>15063</v>
      </c>
      <c r="B4440" s="824" t="s">
        <v>14449</v>
      </c>
      <c r="C4440" s="820" t="b">
        <v>1</v>
      </c>
      <c r="D4440" s="820" t="b">
        <v>1</v>
      </c>
      <c r="E4440" s="820" t="b">
        <v>0</v>
      </c>
      <c r="F4440" s="820" t="b">
        <v>0</v>
      </c>
      <c r="G4440" s="820" t="b">
        <v>0</v>
      </c>
      <c r="H4440" s="820" t="b">
        <v>0</v>
      </c>
      <c r="I4440" s="820">
        <v>1</v>
      </c>
      <c r="J4440" s="820">
        <v>1</v>
      </c>
      <c r="K4440" s="820" t="s">
        <v>8454</v>
      </c>
      <c r="L4440" s="822" t="s">
        <v>20956</v>
      </c>
    </row>
    <row r="4441" spans="1:12" x14ac:dyDescent="0.25">
      <c r="A4441" s="822" t="s">
        <v>15064</v>
      </c>
      <c r="B4441" s="824" t="s">
        <v>14451</v>
      </c>
      <c r="C4441" s="820" t="b">
        <v>1</v>
      </c>
      <c r="D4441" s="820" t="b">
        <v>1</v>
      </c>
      <c r="E4441" s="820" t="b">
        <v>0</v>
      </c>
      <c r="F4441" s="820" t="b">
        <v>0</v>
      </c>
      <c r="G4441" s="820" t="b">
        <v>0</v>
      </c>
      <c r="H4441" s="820" t="b">
        <v>0</v>
      </c>
      <c r="I4441" s="820">
        <v>1</v>
      </c>
      <c r="J4441" s="820">
        <v>7</v>
      </c>
      <c r="K4441" s="820" t="s">
        <v>8454</v>
      </c>
      <c r="L4441" s="822" t="s">
        <v>20957</v>
      </c>
    </row>
    <row r="4442" spans="1:12" x14ac:dyDescent="0.25">
      <c r="A4442" s="822" t="s">
        <v>15065</v>
      </c>
      <c r="B4442" s="824" t="s">
        <v>14453</v>
      </c>
      <c r="C4442" s="820" t="b">
        <v>1</v>
      </c>
      <c r="D4442" s="820" t="b">
        <v>1</v>
      </c>
      <c r="E4442" s="820" t="b">
        <v>0</v>
      </c>
      <c r="F4442" s="820" t="b">
        <v>0</v>
      </c>
      <c r="G4442" s="820" t="b">
        <v>0</v>
      </c>
      <c r="H4442" s="820" t="b">
        <v>0</v>
      </c>
      <c r="I4442" s="820">
        <v>1</v>
      </c>
      <c r="J4442" s="820">
        <v>1</v>
      </c>
      <c r="K4442" s="820" t="s">
        <v>8454</v>
      </c>
      <c r="L4442" s="822" t="s">
        <v>20958</v>
      </c>
    </row>
    <row r="4443" spans="1:12" x14ac:dyDescent="0.25">
      <c r="A4443" s="822" t="s">
        <v>15066</v>
      </c>
      <c r="B4443" s="824" t="s">
        <v>14455</v>
      </c>
      <c r="C4443" s="820" t="b">
        <v>1</v>
      </c>
      <c r="D4443" s="820" t="b">
        <v>1</v>
      </c>
      <c r="E4443" s="820" t="b">
        <v>0</v>
      </c>
      <c r="F4443" s="820" t="b">
        <v>0</v>
      </c>
      <c r="G4443" s="820" t="b">
        <v>0</v>
      </c>
      <c r="H4443" s="820" t="b">
        <v>0</v>
      </c>
      <c r="I4443" s="820">
        <v>1</v>
      </c>
      <c r="J4443" s="820">
        <v>1</v>
      </c>
      <c r="K4443" s="820" t="s">
        <v>8454</v>
      </c>
      <c r="L4443" s="822" t="s">
        <v>20959</v>
      </c>
    </row>
    <row r="4444" spans="1:12" x14ac:dyDescent="0.25">
      <c r="A4444" s="822" t="s">
        <v>15067</v>
      </c>
      <c r="B4444" s="824" t="s">
        <v>14457</v>
      </c>
      <c r="C4444" s="820" t="b">
        <v>1</v>
      </c>
      <c r="D4444" s="820" t="b">
        <v>1</v>
      </c>
      <c r="E4444" s="820" t="b">
        <v>0</v>
      </c>
      <c r="F4444" s="820" t="b">
        <v>0</v>
      </c>
      <c r="G4444" s="820" t="b">
        <v>0</v>
      </c>
      <c r="H4444" s="820" t="b">
        <v>0</v>
      </c>
      <c r="I4444" s="820">
        <v>1</v>
      </c>
      <c r="J4444" s="820">
        <v>7</v>
      </c>
      <c r="K4444" s="820" t="s">
        <v>8454</v>
      </c>
      <c r="L4444" s="822" t="s">
        <v>20960</v>
      </c>
    </row>
    <row r="4445" spans="1:12" x14ac:dyDescent="0.25">
      <c r="A4445" s="822" t="s">
        <v>15068</v>
      </c>
      <c r="B4445" s="824" t="s">
        <v>14459</v>
      </c>
      <c r="C4445" s="820" t="b">
        <v>1</v>
      </c>
      <c r="D4445" s="820" t="b">
        <v>1</v>
      </c>
      <c r="E4445" s="820" t="b">
        <v>0</v>
      </c>
      <c r="F4445" s="820" t="b">
        <v>0</v>
      </c>
      <c r="G4445" s="820" t="b">
        <v>0</v>
      </c>
      <c r="H4445" s="820" t="b">
        <v>0</v>
      </c>
      <c r="I4445" s="820">
        <v>1</v>
      </c>
      <c r="J4445" s="820">
        <v>7</v>
      </c>
      <c r="K4445" s="820" t="s">
        <v>8454</v>
      </c>
      <c r="L4445" s="822" t="s">
        <v>20961</v>
      </c>
    </row>
    <row r="4446" spans="1:12" x14ac:dyDescent="0.25">
      <c r="A4446" s="822" t="s">
        <v>15069</v>
      </c>
      <c r="B4446" s="824" t="s">
        <v>14461</v>
      </c>
      <c r="C4446" s="820" t="b">
        <v>1</v>
      </c>
      <c r="D4446" s="820" t="b">
        <v>1</v>
      </c>
      <c r="E4446" s="820" t="b">
        <v>0</v>
      </c>
      <c r="F4446" s="820" t="b">
        <v>0</v>
      </c>
      <c r="G4446" s="820" t="b">
        <v>0</v>
      </c>
      <c r="H4446" s="820" t="b">
        <v>0</v>
      </c>
      <c r="I4446" s="820">
        <v>1</v>
      </c>
      <c r="J4446" s="820">
        <v>42</v>
      </c>
      <c r="K4446" s="820" t="s">
        <v>8454</v>
      </c>
      <c r="L4446" s="822" t="s">
        <v>20962</v>
      </c>
    </row>
    <row r="4447" spans="1:12" x14ac:dyDescent="0.25">
      <c r="A4447" s="822" t="s">
        <v>15070</v>
      </c>
      <c r="B4447" s="824" t="s">
        <v>14463</v>
      </c>
      <c r="C4447" s="820" t="b">
        <v>1</v>
      </c>
      <c r="D4447" s="820" t="b">
        <v>1</v>
      </c>
      <c r="E4447" s="820" t="b">
        <v>0</v>
      </c>
      <c r="F4447" s="820" t="b">
        <v>0</v>
      </c>
      <c r="G4447" s="820" t="b">
        <v>0</v>
      </c>
      <c r="H4447" s="820" t="b">
        <v>0</v>
      </c>
      <c r="I4447" s="820">
        <v>1</v>
      </c>
      <c r="J4447" s="820">
        <v>2</v>
      </c>
      <c r="K4447" s="820" t="s">
        <v>8454</v>
      </c>
      <c r="L4447" s="822" t="s">
        <v>20963</v>
      </c>
    </row>
    <row r="4448" spans="1:12" x14ac:dyDescent="0.25">
      <c r="A4448" s="822" t="s">
        <v>15071</v>
      </c>
      <c r="B4448" s="824" t="s">
        <v>15072</v>
      </c>
      <c r="C4448" s="820" t="b">
        <v>1</v>
      </c>
      <c r="D4448" s="820" t="b">
        <v>1</v>
      </c>
      <c r="E4448" s="820" t="b">
        <v>0</v>
      </c>
      <c r="F4448" s="820" t="b">
        <v>0</v>
      </c>
      <c r="G4448" s="820" t="b">
        <v>0</v>
      </c>
      <c r="H4448" s="820" t="b">
        <v>0</v>
      </c>
      <c r="I4448" s="820">
        <v>1</v>
      </c>
      <c r="J4448" s="820">
        <v>6</v>
      </c>
      <c r="K4448" s="820" t="s">
        <v>8454</v>
      </c>
      <c r="L4448" s="822" t="s">
        <v>21089</v>
      </c>
    </row>
    <row r="4449" spans="1:12" x14ac:dyDescent="0.25">
      <c r="A4449" s="822" t="s">
        <v>15073</v>
      </c>
      <c r="B4449" s="824" t="s">
        <v>15074</v>
      </c>
      <c r="C4449" s="820" t="b">
        <v>1</v>
      </c>
      <c r="D4449" s="820" t="b">
        <v>1</v>
      </c>
      <c r="E4449" s="820" t="b">
        <v>0</v>
      </c>
      <c r="F4449" s="820" t="b">
        <v>0</v>
      </c>
      <c r="G4449" s="820" t="b">
        <v>0</v>
      </c>
      <c r="H4449" s="820" t="b">
        <v>0</v>
      </c>
      <c r="I4449" s="820">
        <v>1</v>
      </c>
      <c r="J4449" s="820">
        <v>8</v>
      </c>
      <c r="K4449" s="820" t="s">
        <v>8454</v>
      </c>
      <c r="L4449" s="822" t="s">
        <v>21090</v>
      </c>
    </row>
    <row r="4450" spans="1:12" x14ac:dyDescent="0.25">
      <c r="A4450" s="822" t="s">
        <v>15075</v>
      </c>
      <c r="B4450" s="824" t="s">
        <v>15076</v>
      </c>
      <c r="C4450" s="820" t="b">
        <v>1</v>
      </c>
      <c r="D4450" s="820" t="b">
        <v>1</v>
      </c>
      <c r="E4450" s="820" t="b">
        <v>0</v>
      </c>
      <c r="F4450" s="820" t="b">
        <v>0</v>
      </c>
      <c r="G4450" s="820" t="b">
        <v>0</v>
      </c>
      <c r="H4450" s="820" t="b">
        <v>0</v>
      </c>
      <c r="I4450" s="820">
        <v>1</v>
      </c>
      <c r="J4450" s="820">
        <v>1</v>
      </c>
      <c r="K4450" s="820" t="s">
        <v>8454</v>
      </c>
      <c r="L4450" s="822" t="s">
        <v>21091</v>
      </c>
    </row>
    <row r="4451" spans="1:12" x14ac:dyDescent="0.25">
      <c r="A4451" s="822" t="s">
        <v>15077</v>
      </c>
      <c r="B4451" s="824" t="s">
        <v>14471</v>
      </c>
      <c r="C4451" s="820" t="b">
        <v>1</v>
      </c>
      <c r="D4451" s="820" t="b">
        <v>1</v>
      </c>
      <c r="E4451" s="820" t="b">
        <v>0</v>
      </c>
      <c r="F4451" s="820" t="b">
        <v>0</v>
      </c>
      <c r="G4451" s="820" t="b">
        <v>0</v>
      </c>
      <c r="H4451" s="820" t="b">
        <v>0</v>
      </c>
      <c r="I4451" s="820">
        <v>1</v>
      </c>
      <c r="J4451" s="820">
        <v>1</v>
      </c>
      <c r="K4451" s="820" t="s">
        <v>8454</v>
      </c>
      <c r="L4451" s="822" t="s">
        <v>20967</v>
      </c>
    </row>
    <row r="4452" spans="1:12" x14ac:dyDescent="0.25">
      <c r="A4452" s="822" t="s">
        <v>15078</v>
      </c>
      <c r="B4452" s="824" t="s">
        <v>14473</v>
      </c>
      <c r="C4452" s="820" t="b">
        <v>1</v>
      </c>
      <c r="D4452" s="820" t="b">
        <v>1</v>
      </c>
      <c r="E4452" s="820" t="b">
        <v>0</v>
      </c>
      <c r="F4452" s="820" t="b">
        <v>0</v>
      </c>
      <c r="G4452" s="820" t="b">
        <v>0</v>
      </c>
      <c r="H4452" s="820" t="b">
        <v>0</v>
      </c>
      <c r="I4452" s="820">
        <v>1</v>
      </c>
      <c r="J4452" s="820">
        <v>9</v>
      </c>
      <c r="K4452" s="820" t="s">
        <v>8454</v>
      </c>
      <c r="L4452" s="822" t="s">
        <v>20968</v>
      </c>
    </row>
    <row r="4453" spans="1:12" x14ac:dyDescent="0.25">
      <c r="A4453" s="822" t="s">
        <v>15079</v>
      </c>
      <c r="B4453" s="824" t="s">
        <v>14475</v>
      </c>
      <c r="C4453" s="820" t="b">
        <v>1</v>
      </c>
      <c r="D4453" s="820" t="b">
        <v>1</v>
      </c>
      <c r="E4453" s="820" t="b">
        <v>0</v>
      </c>
      <c r="F4453" s="820" t="b">
        <v>0</v>
      </c>
      <c r="G4453" s="820" t="b">
        <v>0</v>
      </c>
      <c r="H4453" s="820" t="b">
        <v>0</v>
      </c>
      <c r="I4453" s="820">
        <v>1</v>
      </c>
      <c r="J4453" s="820">
        <v>1</v>
      </c>
      <c r="K4453" s="820" t="s">
        <v>8454</v>
      </c>
      <c r="L4453" s="822" t="s">
        <v>20969</v>
      </c>
    </row>
    <row r="4454" spans="1:12" x14ac:dyDescent="0.25">
      <c r="A4454" s="822" t="s">
        <v>15080</v>
      </c>
      <c r="B4454" s="824" t="s">
        <v>14477</v>
      </c>
      <c r="C4454" s="820" t="b">
        <v>1</v>
      </c>
      <c r="D4454" s="820" t="b">
        <v>1</v>
      </c>
      <c r="E4454" s="820" t="b">
        <v>0</v>
      </c>
      <c r="F4454" s="820" t="b">
        <v>0</v>
      </c>
      <c r="G4454" s="820" t="b">
        <v>0</v>
      </c>
      <c r="H4454" s="820" t="b">
        <v>0</v>
      </c>
      <c r="I4454" s="820">
        <v>1</v>
      </c>
      <c r="J4454" s="820">
        <v>1</v>
      </c>
      <c r="K4454" s="820" t="s">
        <v>8454</v>
      </c>
      <c r="L4454" s="822" t="s">
        <v>20970</v>
      </c>
    </row>
    <row r="4455" spans="1:12" x14ac:dyDescent="0.25">
      <c r="A4455" s="822" t="s">
        <v>15081</v>
      </c>
      <c r="B4455" s="824" t="s">
        <v>14479</v>
      </c>
      <c r="C4455" s="820" t="b">
        <v>1</v>
      </c>
      <c r="D4455" s="820" t="b">
        <v>1</v>
      </c>
      <c r="E4455" s="820" t="b">
        <v>0</v>
      </c>
      <c r="F4455" s="820" t="b">
        <v>0</v>
      </c>
      <c r="G4455" s="820" t="b">
        <v>0</v>
      </c>
      <c r="H4455" s="820" t="b">
        <v>0</v>
      </c>
      <c r="I4455" s="820">
        <v>1</v>
      </c>
      <c r="J4455" s="820">
        <v>9</v>
      </c>
      <c r="K4455" s="820" t="s">
        <v>8454</v>
      </c>
      <c r="L4455" s="822" t="s">
        <v>20971</v>
      </c>
    </row>
    <row r="4456" spans="1:12" x14ac:dyDescent="0.25">
      <c r="A4456" s="822" t="s">
        <v>15082</v>
      </c>
      <c r="B4456" s="824" t="s">
        <v>14481</v>
      </c>
      <c r="C4456" s="820" t="b">
        <v>1</v>
      </c>
      <c r="D4456" s="820" t="b">
        <v>1</v>
      </c>
      <c r="E4456" s="820" t="b">
        <v>0</v>
      </c>
      <c r="F4456" s="820" t="b">
        <v>0</v>
      </c>
      <c r="G4456" s="820" t="b">
        <v>0</v>
      </c>
      <c r="H4456" s="820" t="b">
        <v>0</v>
      </c>
      <c r="I4456" s="820">
        <v>1</v>
      </c>
      <c r="J4456" s="820">
        <v>9</v>
      </c>
      <c r="K4456" s="820" t="s">
        <v>8454</v>
      </c>
      <c r="L4456" s="822" t="s">
        <v>20972</v>
      </c>
    </row>
    <row r="4457" spans="1:12" x14ac:dyDescent="0.25">
      <c r="A4457" s="822" t="s">
        <v>15083</v>
      </c>
      <c r="B4457" s="824" t="s">
        <v>14483</v>
      </c>
      <c r="C4457" s="820" t="b">
        <v>1</v>
      </c>
      <c r="D4457" s="820" t="b">
        <v>1</v>
      </c>
      <c r="E4457" s="820" t="b">
        <v>0</v>
      </c>
      <c r="F4457" s="820" t="b">
        <v>0</v>
      </c>
      <c r="G4457" s="820" t="b">
        <v>0</v>
      </c>
      <c r="H4457" s="820" t="b">
        <v>0</v>
      </c>
      <c r="I4457" s="820">
        <v>1</v>
      </c>
      <c r="J4457" s="820">
        <v>54</v>
      </c>
      <c r="K4457" s="820" t="s">
        <v>8454</v>
      </c>
      <c r="L4457" s="822" t="s">
        <v>20973</v>
      </c>
    </row>
    <row r="4458" spans="1:12" x14ac:dyDescent="0.25">
      <c r="A4458" s="822" t="s">
        <v>15084</v>
      </c>
      <c r="B4458" s="824" t="s">
        <v>14485</v>
      </c>
      <c r="C4458" s="820" t="b">
        <v>1</v>
      </c>
      <c r="D4458" s="820" t="b">
        <v>1</v>
      </c>
      <c r="E4458" s="820" t="b">
        <v>0</v>
      </c>
      <c r="F4458" s="820" t="b">
        <v>0</v>
      </c>
      <c r="G4458" s="820" t="b">
        <v>0</v>
      </c>
      <c r="H4458" s="820" t="b">
        <v>0</v>
      </c>
      <c r="I4458" s="820">
        <v>1</v>
      </c>
      <c r="J4458" s="820">
        <v>2</v>
      </c>
      <c r="K4458" s="820" t="s">
        <v>8454</v>
      </c>
      <c r="L4458" s="822" t="s">
        <v>20974</v>
      </c>
    </row>
    <row r="4459" spans="1:12" x14ac:dyDescent="0.25">
      <c r="A4459" s="822" t="s">
        <v>15085</v>
      </c>
      <c r="B4459" s="824" t="s">
        <v>15086</v>
      </c>
      <c r="C4459" s="820" t="b">
        <v>1</v>
      </c>
      <c r="D4459" s="820" t="b">
        <v>1</v>
      </c>
      <c r="E4459" s="820" t="b">
        <v>0</v>
      </c>
      <c r="F4459" s="820" t="b">
        <v>0</v>
      </c>
      <c r="G4459" s="820" t="b">
        <v>0</v>
      </c>
      <c r="H4459" s="820" t="b">
        <v>0</v>
      </c>
      <c r="I4459" s="820">
        <v>1</v>
      </c>
      <c r="J4459" s="820">
        <v>6</v>
      </c>
      <c r="K4459" s="820" t="s">
        <v>8454</v>
      </c>
      <c r="L4459" s="822" t="s">
        <v>21092</v>
      </c>
    </row>
    <row r="4460" spans="1:12" x14ac:dyDescent="0.25">
      <c r="A4460" s="822" t="s">
        <v>15087</v>
      </c>
      <c r="B4460" s="824" t="s">
        <v>15088</v>
      </c>
      <c r="C4460" s="820" t="b">
        <v>1</v>
      </c>
      <c r="D4460" s="820" t="b">
        <v>1</v>
      </c>
      <c r="E4460" s="820" t="b">
        <v>0</v>
      </c>
      <c r="F4460" s="820" t="b">
        <v>0</v>
      </c>
      <c r="G4460" s="820" t="b">
        <v>0</v>
      </c>
      <c r="H4460" s="820" t="b">
        <v>0</v>
      </c>
      <c r="I4460" s="820">
        <v>1</v>
      </c>
      <c r="J4460" s="820">
        <v>8</v>
      </c>
      <c r="K4460" s="820" t="s">
        <v>8454</v>
      </c>
      <c r="L4460" s="822" t="s">
        <v>21093</v>
      </c>
    </row>
    <row r="4461" spans="1:12" x14ac:dyDescent="0.25">
      <c r="A4461" s="822" t="s">
        <v>15089</v>
      </c>
      <c r="B4461" s="824" t="s">
        <v>15090</v>
      </c>
      <c r="C4461" s="820" t="b">
        <v>1</v>
      </c>
      <c r="D4461" s="820" t="b">
        <v>1</v>
      </c>
      <c r="E4461" s="820" t="b">
        <v>0</v>
      </c>
      <c r="F4461" s="820" t="b">
        <v>0</v>
      </c>
      <c r="G4461" s="820" t="b">
        <v>0</v>
      </c>
      <c r="H4461" s="820" t="b">
        <v>0</v>
      </c>
      <c r="I4461" s="820">
        <v>1</v>
      </c>
      <c r="J4461" s="820">
        <v>1</v>
      </c>
      <c r="K4461" s="820" t="s">
        <v>8454</v>
      </c>
      <c r="L4461" s="822" t="s">
        <v>21094</v>
      </c>
    </row>
    <row r="4462" spans="1:12" x14ac:dyDescent="0.25">
      <c r="A4462" s="822" t="s">
        <v>15091</v>
      </c>
      <c r="B4462" s="824" t="s">
        <v>14493</v>
      </c>
      <c r="C4462" s="820" t="b">
        <v>1</v>
      </c>
      <c r="D4462" s="820" t="b">
        <v>1</v>
      </c>
      <c r="E4462" s="820" t="b">
        <v>0</v>
      </c>
      <c r="F4462" s="820" t="b">
        <v>0</v>
      </c>
      <c r="G4462" s="820" t="b">
        <v>0</v>
      </c>
      <c r="H4462" s="820" t="b">
        <v>0</v>
      </c>
      <c r="I4462" s="820">
        <v>1</v>
      </c>
      <c r="J4462" s="820">
        <v>1</v>
      </c>
      <c r="K4462" s="820" t="s">
        <v>8454</v>
      </c>
      <c r="L4462" s="822" t="s">
        <v>20978</v>
      </c>
    </row>
    <row r="4463" spans="1:12" x14ac:dyDescent="0.25">
      <c r="A4463" s="822" t="s">
        <v>15092</v>
      </c>
      <c r="B4463" s="824" t="s">
        <v>14495</v>
      </c>
      <c r="C4463" s="820" t="b">
        <v>1</v>
      </c>
      <c r="D4463" s="820" t="b">
        <v>1</v>
      </c>
      <c r="E4463" s="820" t="b">
        <v>0</v>
      </c>
      <c r="F4463" s="820" t="b">
        <v>0</v>
      </c>
      <c r="G4463" s="820" t="b">
        <v>0</v>
      </c>
      <c r="H4463" s="820" t="b">
        <v>0</v>
      </c>
      <c r="I4463" s="820">
        <v>1</v>
      </c>
      <c r="J4463" s="820">
        <v>9</v>
      </c>
      <c r="K4463" s="820" t="s">
        <v>8454</v>
      </c>
      <c r="L4463" s="822" t="s">
        <v>20979</v>
      </c>
    </row>
    <row r="4464" spans="1:12" x14ac:dyDescent="0.25">
      <c r="A4464" s="822" t="s">
        <v>15093</v>
      </c>
      <c r="B4464" s="824" t="s">
        <v>14497</v>
      </c>
      <c r="C4464" s="820" t="b">
        <v>1</v>
      </c>
      <c r="D4464" s="820" t="b">
        <v>1</v>
      </c>
      <c r="E4464" s="820" t="b">
        <v>0</v>
      </c>
      <c r="F4464" s="820" t="b">
        <v>0</v>
      </c>
      <c r="G4464" s="820" t="b">
        <v>0</v>
      </c>
      <c r="H4464" s="820" t="b">
        <v>0</v>
      </c>
      <c r="I4464" s="820">
        <v>1</v>
      </c>
      <c r="J4464" s="820">
        <v>3</v>
      </c>
      <c r="K4464" s="820" t="s">
        <v>8454</v>
      </c>
      <c r="L4464" s="822" t="s">
        <v>20980</v>
      </c>
    </row>
    <row r="4465" spans="1:12" x14ac:dyDescent="0.25">
      <c r="A4465" s="822" t="s">
        <v>15094</v>
      </c>
      <c r="B4465" s="824" t="s">
        <v>14499</v>
      </c>
      <c r="C4465" s="820" t="b">
        <v>1</v>
      </c>
      <c r="D4465" s="820" t="b">
        <v>1</v>
      </c>
      <c r="E4465" s="820" t="b">
        <v>0</v>
      </c>
      <c r="F4465" s="820" t="b">
        <v>0</v>
      </c>
      <c r="G4465" s="820" t="b">
        <v>0</v>
      </c>
      <c r="H4465" s="820" t="b">
        <v>0</v>
      </c>
      <c r="I4465" s="820">
        <v>1</v>
      </c>
      <c r="J4465" s="820">
        <v>3</v>
      </c>
      <c r="K4465" s="820" t="s">
        <v>8454</v>
      </c>
      <c r="L4465" s="822" t="s">
        <v>20981</v>
      </c>
    </row>
    <row r="4466" spans="1:12" x14ac:dyDescent="0.25">
      <c r="A4466" s="822" t="s">
        <v>15095</v>
      </c>
      <c r="B4466" s="824" t="s">
        <v>14501</v>
      </c>
      <c r="C4466" s="820" t="b">
        <v>1</v>
      </c>
      <c r="D4466" s="820" t="b">
        <v>1</v>
      </c>
      <c r="E4466" s="820" t="b">
        <v>0</v>
      </c>
      <c r="F4466" s="820" t="b">
        <v>0</v>
      </c>
      <c r="G4466" s="820" t="b">
        <v>0</v>
      </c>
      <c r="H4466" s="820" t="b">
        <v>0</v>
      </c>
      <c r="I4466" s="820">
        <v>1</v>
      </c>
      <c r="J4466" s="820">
        <v>3</v>
      </c>
      <c r="K4466" s="820" t="s">
        <v>8454</v>
      </c>
      <c r="L4466" s="822" t="s">
        <v>20982</v>
      </c>
    </row>
    <row r="4467" spans="1:12" x14ac:dyDescent="0.25">
      <c r="A4467" s="822" t="s">
        <v>15096</v>
      </c>
      <c r="B4467" s="824" t="s">
        <v>14503</v>
      </c>
      <c r="C4467" s="820" t="b">
        <v>1</v>
      </c>
      <c r="D4467" s="820" t="b">
        <v>1</v>
      </c>
      <c r="E4467" s="820" t="b">
        <v>0</v>
      </c>
      <c r="F4467" s="820" t="b">
        <v>0</v>
      </c>
      <c r="G4467" s="820" t="b">
        <v>0</v>
      </c>
      <c r="H4467" s="820" t="b">
        <v>0</v>
      </c>
      <c r="I4467" s="820">
        <v>1</v>
      </c>
      <c r="J4467" s="820">
        <v>3</v>
      </c>
      <c r="K4467" s="820" t="s">
        <v>8454</v>
      </c>
      <c r="L4467" s="822" t="s">
        <v>20983</v>
      </c>
    </row>
    <row r="4468" spans="1:12" x14ac:dyDescent="0.25">
      <c r="A4468" s="822" t="s">
        <v>15097</v>
      </c>
      <c r="B4468" s="824" t="s">
        <v>14505</v>
      </c>
      <c r="C4468" s="820" t="b">
        <v>1</v>
      </c>
      <c r="D4468" s="820" t="b">
        <v>1</v>
      </c>
      <c r="E4468" s="820" t="b">
        <v>0</v>
      </c>
      <c r="F4468" s="820" t="b">
        <v>0</v>
      </c>
      <c r="G4468" s="820" t="b">
        <v>0</v>
      </c>
      <c r="H4468" s="820" t="b">
        <v>0</v>
      </c>
      <c r="I4468" s="820">
        <v>1</v>
      </c>
      <c r="J4468" s="820">
        <v>18</v>
      </c>
      <c r="K4468" s="820" t="s">
        <v>8454</v>
      </c>
      <c r="L4468" s="822" t="s">
        <v>20984</v>
      </c>
    </row>
    <row r="4469" spans="1:12" x14ac:dyDescent="0.25">
      <c r="A4469" s="822" t="s">
        <v>15098</v>
      </c>
      <c r="B4469" s="824" t="s">
        <v>14507</v>
      </c>
      <c r="C4469" s="820" t="b">
        <v>1</v>
      </c>
      <c r="D4469" s="820" t="b">
        <v>1</v>
      </c>
      <c r="E4469" s="820" t="b">
        <v>0</v>
      </c>
      <c r="F4469" s="820" t="b">
        <v>0</v>
      </c>
      <c r="G4469" s="820" t="b">
        <v>0</v>
      </c>
      <c r="H4469" s="820" t="b">
        <v>0</v>
      </c>
      <c r="I4469" s="820">
        <v>1</v>
      </c>
      <c r="J4469" s="820">
        <v>3</v>
      </c>
      <c r="K4469" s="820" t="s">
        <v>8454</v>
      </c>
      <c r="L4469" s="822" t="s">
        <v>20985</v>
      </c>
    </row>
    <row r="4470" spans="1:12" x14ac:dyDescent="0.25">
      <c r="A4470" s="822" t="s">
        <v>15099</v>
      </c>
      <c r="B4470" s="824" t="s">
        <v>15100</v>
      </c>
      <c r="C4470" s="820" t="b">
        <v>1</v>
      </c>
      <c r="D4470" s="820" t="b">
        <v>1</v>
      </c>
      <c r="E4470" s="820" t="b">
        <v>0</v>
      </c>
      <c r="F4470" s="820" t="b">
        <v>0</v>
      </c>
      <c r="G4470" s="820" t="b">
        <v>0</v>
      </c>
      <c r="H4470" s="820" t="b">
        <v>0</v>
      </c>
      <c r="I4470" s="820">
        <v>1</v>
      </c>
      <c r="J4470" s="820">
        <v>6</v>
      </c>
      <c r="K4470" s="820" t="s">
        <v>8454</v>
      </c>
      <c r="L4470" s="822" t="s">
        <v>21095</v>
      </c>
    </row>
    <row r="4471" spans="1:12" x14ac:dyDescent="0.25">
      <c r="A4471" s="822" t="s">
        <v>15101</v>
      </c>
      <c r="B4471" s="824" t="s">
        <v>15102</v>
      </c>
      <c r="C4471" s="820" t="b">
        <v>1</v>
      </c>
      <c r="D4471" s="820" t="b">
        <v>1</v>
      </c>
      <c r="E4471" s="820" t="b">
        <v>0</v>
      </c>
      <c r="F4471" s="820" t="b">
        <v>0</v>
      </c>
      <c r="G4471" s="820" t="b">
        <v>0</v>
      </c>
      <c r="H4471" s="820" t="b">
        <v>0</v>
      </c>
      <c r="I4471" s="820">
        <v>1</v>
      </c>
      <c r="J4471" s="820">
        <v>8</v>
      </c>
      <c r="K4471" s="820" t="s">
        <v>8454</v>
      </c>
      <c r="L4471" s="822" t="s">
        <v>21096</v>
      </c>
    </row>
    <row r="4472" spans="1:12" x14ac:dyDescent="0.25">
      <c r="A4472" s="822" t="s">
        <v>15103</v>
      </c>
      <c r="B4472" s="824" t="s">
        <v>15104</v>
      </c>
      <c r="C4472" s="820" t="b">
        <v>1</v>
      </c>
      <c r="D4472" s="820" t="b">
        <v>1</v>
      </c>
      <c r="E4472" s="820" t="b">
        <v>0</v>
      </c>
      <c r="F4472" s="820" t="b">
        <v>0</v>
      </c>
      <c r="G4472" s="820" t="b">
        <v>0</v>
      </c>
      <c r="H4472" s="820" t="b">
        <v>0</v>
      </c>
      <c r="I4472" s="820">
        <v>1</v>
      </c>
      <c r="J4472" s="820">
        <v>1</v>
      </c>
      <c r="K4472" s="820" t="s">
        <v>8454</v>
      </c>
      <c r="L4472" s="822" t="s">
        <v>21097</v>
      </c>
    </row>
    <row r="4473" spans="1:12" x14ac:dyDescent="0.25">
      <c r="A4473" s="822" t="s">
        <v>15105</v>
      </c>
      <c r="B4473" s="824" t="s">
        <v>14515</v>
      </c>
      <c r="C4473" s="820" t="b">
        <v>1</v>
      </c>
      <c r="D4473" s="820" t="b">
        <v>1</v>
      </c>
      <c r="E4473" s="820" t="b">
        <v>0</v>
      </c>
      <c r="F4473" s="820" t="b">
        <v>0</v>
      </c>
      <c r="G4473" s="820" t="b">
        <v>0</v>
      </c>
      <c r="H4473" s="820" t="b">
        <v>0</v>
      </c>
      <c r="I4473" s="820">
        <v>1</v>
      </c>
      <c r="J4473" s="820">
        <v>1</v>
      </c>
      <c r="K4473" s="820" t="s">
        <v>8454</v>
      </c>
      <c r="L4473" s="822" t="s">
        <v>20989</v>
      </c>
    </row>
    <row r="4474" spans="1:12" x14ac:dyDescent="0.25">
      <c r="A4474" s="822" t="s">
        <v>15106</v>
      </c>
      <c r="B4474" s="824" t="s">
        <v>14517</v>
      </c>
      <c r="C4474" s="820" t="b">
        <v>1</v>
      </c>
      <c r="D4474" s="820" t="b">
        <v>1</v>
      </c>
      <c r="E4474" s="820" t="b">
        <v>0</v>
      </c>
      <c r="F4474" s="820" t="b">
        <v>0</v>
      </c>
      <c r="G4474" s="820" t="b">
        <v>0</v>
      </c>
      <c r="H4474" s="820" t="b">
        <v>0</v>
      </c>
      <c r="I4474" s="820">
        <v>1</v>
      </c>
      <c r="J4474" s="820">
        <v>6</v>
      </c>
      <c r="K4474" s="820" t="s">
        <v>8454</v>
      </c>
      <c r="L4474" s="822" t="s">
        <v>20990</v>
      </c>
    </row>
    <row r="4475" spans="1:12" x14ac:dyDescent="0.25">
      <c r="A4475" s="822" t="s">
        <v>15107</v>
      </c>
      <c r="B4475" s="824" t="s">
        <v>14519</v>
      </c>
      <c r="C4475" s="820" t="b">
        <v>1</v>
      </c>
      <c r="D4475" s="820" t="b">
        <v>1</v>
      </c>
      <c r="E4475" s="820" t="b">
        <v>0</v>
      </c>
      <c r="F4475" s="820" t="b">
        <v>0</v>
      </c>
      <c r="G4475" s="820" t="b">
        <v>0</v>
      </c>
      <c r="H4475" s="820" t="b">
        <v>0</v>
      </c>
      <c r="I4475" s="820">
        <v>1</v>
      </c>
      <c r="J4475" s="820">
        <v>1</v>
      </c>
      <c r="K4475" s="820" t="s">
        <v>8454</v>
      </c>
      <c r="L4475" s="822" t="s">
        <v>20991</v>
      </c>
    </row>
    <row r="4476" spans="1:12" x14ac:dyDescent="0.25">
      <c r="A4476" s="822" t="s">
        <v>15108</v>
      </c>
      <c r="B4476" s="824" t="s">
        <v>14521</v>
      </c>
      <c r="C4476" s="820" t="b">
        <v>1</v>
      </c>
      <c r="D4476" s="820" t="b">
        <v>1</v>
      </c>
      <c r="E4476" s="820" t="b">
        <v>0</v>
      </c>
      <c r="F4476" s="820" t="b">
        <v>0</v>
      </c>
      <c r="G4476" s="820" t="b">
        <v>0</v>
      </c>
      <c r="H4476" s="820" t="b">
        <v>0</v>
      </c>
      <c r="I4476" s="820">
        <v>1</v>
      </c>
      <c r="J4476" s="820">
        <v>1</v>
      </c>
      <c r="K4476" s="820" t="s">
        <v>8454</v>
      </c>
      <c r="L4476" s="822" t="s">
        <v>20992</v>
      </c>
    </row>
    <row r="4477" spans="1:12" x14ac:dyDescent="0.25">
      <c r="A4477" s="822" t="s">
        <v>15109</v>
      </c>
      <c r="B4477" s="824" t="s">
        <v>14523</v>
      </c>
      <c r="C4477" s="820" t="b">
        <v>1</v>
      </c>
      <c r="D4477" s="820" t="b">
        <v>1</v>
      </c>
      <c r="E4477" s="820" t="b">
        <v>0</v>
      </c>
      <c r="F4477" s="820" t="b">
        <v>0</v>
      </c>
      <c r="G4477" s="820" t="b">
        <v>0</v>
      </c>
      <c r="H4477" s="820" t="b">
        <v>0</v>
      </c>
      <c r="I4477" s="820">
        <v>1</v>
      </c>
      <c r="J4477" s="820">
        <v>6</v>
      </c>
      <c r="K4477" s="820" t="s">
        <v>8454</v>
      </c>
      <c r="L4477" s="822" t="s">
        <v>20993</v>
      </c>
    </row>
    <row r="4478" spans="1:12" x14ac:dyDescent="0.25">
      <c r="A4478" s="822" t="s">
        <v>15110</v>
      </c>
      <c r="B4478" s="824" t="s">
        <v>14525</v>
      </c>
      <c r="C4478" s="820" t="b">
        <v>1</v>
      </c>
      <c r="D4478" s="820" t="b">
        <v>1</v>
      </c>
      <c r="E4478" s="820" t="b">
        <v>0</v>
      </c>
      <c r="F4478" s="820" t="b">
        <v>0</v>
      </c>
      <c r="G4478" s="820" t="b">
        <v>0</v>
      </c>
      <c r="H4478" s="820" t="b">
        <v>0</v>
      </c>
      <c r="I4478" s="820">
        <v>1</v>
      </c>
      <c r="J4478" s="820">
        <v>6</v>
      </c>
      <c r="K4478" s="820" t="s">
        <v>8454</v>
      </c>
      <c r="L4478" s="822" t="s">
        <v>20994</v>
      </c>
    </row>
    <row r="4479" spans="1:12" x14ac:dyDescent="0.25">
      <c r="A4479" s="822" t="s">
        <v>15111</v>
      </c>
      <c r="B4479" s="824" t="s">
        <v>14527</v>
      </c>
      <c r="C4479" s="820" t="b">
        <v>1</v>
      </c>
      <c r="D4479" s="820" t="b">
        <v>1</v>
      </c>
      <c r="E4479" s="820" t="b">
        <v>0</v>
      </c>
      <c r="F4479" s="820" t="b">
        <v>0</v>
      </c>
      <c r="G4479" s="820" t="b">
        <v>0</v>
      </c>
      <c r="H4479" s="820" t="b">
        <v>0</v>
      </c>
      <c r="I4479" s="820">
        <v>1</v>
      </c>
      <c r="J4479" s="820">
        <v>36</v>
      </c>
      <c r="K4479" s="820" t="s">
        <v>8454</v>
      </c>
      <c r="L4479" s="822" t="s">
        <v>20995</v>
      </c>
    </row>
    <row r="4480" spans="1:12" x14ac:dyDescent="0.25">
      <c r="A4480" s="822" t="s">
        <v>15112</v>
      </c>
      <c r="B4480" s="824" t="s">
        <v>15113</v>
      </c>
      <c r="C4480" s="820" t="b">
        <v>1</v>
      </c>
      <c r="D4480" s="820" t="b">
        <v>1</v>
      </c>
      <c r="E4480" s="820" t="b">
        <v>0</v>
      </c>
      <c r="F4480" s="820" t="b">
        <v>0</v>
      </c>
      <c r="G4480" s="820" t="b">
        <v>0</v>
      </c>
      <c r="H4480" s="820" t="b">
        <v>0</v>
      </c>
      <c r="I4480" s="820">
        <v>1</v>
      </c>
      <c r="J4480" s="820">
        <v>6</v>
      </c>
      <c r="K4480" s="820" t="s">
        <v>8454</v>
      </c>
      <c r="L4480" s="822" t="s">
        <v>21098</v>
      </c>
    </row>
    <row r="4481" spans="1:12" x14ac:dyDescent="0.25">
      <c r="A4481" s="822" t="s">
        <v>15114</v>
      </c>
      <c r="B4481" s="824" t="s">
        <v>15115</v>
      </c>
      <c r="C4481" s="820" t="b">
        <v>1</v>
      </c>
      <c r="D4481" s="820" t="b">
        <v>1</v>
      </c>
      <c r="E4481" s="820" t="b">
        <v>0</v>
      </c>
      <c r="F4481" s="820" t="b">
        <v>0</v>
      </c>
      <c r="G4481" s="820" t="b">
        <v>0</v>
      </c>
      <c r="H4481" s="820" t="b">
        <v>0</v>
      </c>
      <c r="I4481" s="820">
        <v>1</v>
      </c>
      <c r="J4481" s="820">
        <v>8</v>
      </c>
      <c r="K4481" s="820" t="s">
        <v>8454</v>
      </c>
      <c r="L4481" s="822" t="s">
        <v>21099</v>
      </c>
    </row>
    <row r="4482" spans="1:12" x14ac:dyDescent="0.25">
      <c r="A4482" s="822" t="s">
        <v>15116</v>
      </c>
      <c r="B4482" s="824" t="s">
        <v>15117</v>
      </c>
      <c r="C4482" s="820" t="b">
        <v>1</v>
      </c>
      <c r="D4482" s="820" t="b">
        <v>1</v>
      </c>
      <c r="E4482" s="820" t="b">
        <v>0</v>
      </c>
      <c r="F4482" s="820" t="b">
        <v>0</v>
      </c>
      <c r="G4482" s="820" t="b">
        <v>0</v>
      </c>
      <c r="H4482" s="820" t="b">
        <v>0</v>
      </c>
      <c r="I4482" s="820">
        <v>1</v>
      </c>
      <c r="J4482" s="820">
        <v>1</v>
      </c>
      <c r="K4482" s="820" t="s">
        <v>8454</v>
      </c>
      <c r="L4482" s="822" t="s">
        <v>21100</v>
      </c>
    </row>
    <row r="4483" spans="1:12" x14ac:dyDescent="0.25">
      <c r="A4483" s="822" t="s">
        <v>15118</v>
      </c>
      <c r="B4483" s="824" t="s">
        <v>14535</v>
      </c>
      <c r="C4483" s="820" t="b">
        <v>1</v>
      </c>
      <c r="D4483" s="820" t="b">
        <v>1</v>
      </c>
      <c r="E4483" s="820" t="b">
        <v>0</v>
      </c>
      <c r="F4483" s="820" t="b">
        <v>0</v>
      </c>
      <c r="G4483" s="820" t="b">
        <v>0</v>
      </c>
      <c r="H4483" s="820" t="b">
        <v>0</v>
      </c>
      <c r="I4483" s="820">
        <v>1</v>
      </c>
      <c r="J4483" s="820">
        <v>1</v>
      </c>
      <c r="K4483" s="820" t="s">
        <v>8454</v>
      </c>
      <c r="L4483" s="822" t="s">
        <v>20999</v>
      </c>
    </row>
    <row r="4484" spans="1:12" x14ac:dyDescent="0.25">
      <c r="A4484" s="822" t="s">
        <v>15119</v>
      </c>
      <c r="B4484" s="824" t="s">
        <v>14537</v>
      </c>
      <c r="C4484" s="820" t="b">
        <v>1</v>
      </c>
      <c r="D4484" s="820" t="b">
        <v>1</v>
      </c>
      <c r="E4484" s="820" t="b">
        <v>0</v>
      </c>
      <c r="F4484" s="820" t="b">
        <v>0</v>
      </c>
      <c r="G4484" s="820" t="b">
        <v>0</v>
      </c>
      <c r="H4484" s="820" t="b">
        <v>0</v>
      </c>
      <c r="I4484" s="820">
        <v>1</v>
      </c>
      <c r="J4484" s="820">
        <v>4</v>
      </c>
      <c r="K4484" s="820" t="s">
        <v>8454</v>
      </c>
      <c r="L4484" s="822" t="s">
        <v>21000</v>
      </c>
    </row>
    <row r="4485" spans="1:12" x14ac:dyDescent="0.25">
      <c r="A4485" s="822" t="s">
        <v>15120</v>
      </c>
      <c r="B4485" s="824" t="s">
        <v>14539</v>
      </c>
      <c r="C4485" s="820" t="b">
        <v>1</v>
      </c>
      <c r="D4485" s="820" t="b">
        <v>1</v>
      </c>
      <c r="E4485" s="820" t="b">
        <v>0</v>
      </c>
      <c r="F4485" s="820" t="b">
        <v>0</v>
      </c>
      <c r="G4485" s="820" t="b">
        <v>0</v>
      </c>
      <c r="H4485" s="820" t="b">
        <v>0</v>
      </c>
      <c r="I4485" s="820">
        <v>1</v>
      </c>
      <c r="J4485" s="820">
        <v>1</v>
      </c>
      <c r="K4485" s="820" t="s">
        <v>8454</v>
      </c>
      <c r="L4485" s="822" t="s">
        <v>21001</v>
      </c>
    </row>
    <row r="4486" spans="1:12" x14ac:dyDescent="0.25">
      <c r="A4486" s="822" t="s">
        <v>15121</v>
      </c>
      <c r="B4486" s="824" t="s">
        <v>14541</v>
      </c>
      <c r="C4486" s="820" t="b">
        <v>1</v>
      </c>
      <c r="D4486" s="820" t="b">
        <v>1</v>
      </c>
      <c r="E4486" s="820" t="b">
        <v>0</v>
      </c>
      <c r="F4486" s="820" t="b">
        <v>0</v>
      </c>
      <c r="G4486" s="820" t="b">
        <v>0</v>
      </c>
      <c r="H4486" s="820" t="b">
        <v>0</v>
      </c>
      <c r="I4486" s="820">
        <v>1</v>
      </c>
      <c r="J4486" s="820">
        <v>1</v>
      </c>
      <c r="K4486" s="820" t="s">
        <v>8454</v>
      </c>
      <c r="L4486" s="822" t="s">
        <v>21002</v>
      </c>
    </row>
    <row r="4487" spans="1:12" x14ac:dyDescent="0.25">
      <c r="A4487" s="822" t="s">
        <v>15122</v>
      </c>
      <c r="B4487" s="824" t="s">
        <v>14543</v>
      </c>
      <c r="C4487" s="820" t="b">
        <v>1</v>
      </c>
      <c r="D4487" s="820" t="b">
        <v>1</v>
      </c>
      <c r="E4487" s="820" t="b">
        <v>0</v>
      </c>
      <c r="F4487" s="820" t="b">
        <v>0</v>
      </c>
      <c r="G4487" s="820" t="b">
        <v>0</v>
      </c>
      <c r="H4487" s="820" t="b">
        <v>0</v>
      </c>
      <c r="I4487" s="820">
        <v>1</v>
      </c>
      <c r="J4487" s="820">
        <v>4</v>
      </c>
      <c r="K4487" s="820" t="s">
        <v>8454</v>
      </c>
      <c r="L4487" s="822" t="s">
        <v>21003</v>
      </c>
    </row>
    <row r="4488" spans="1:12" x14ac:dyDescent="0.25">
      <c r="A4488" s="822" t="s">
        <v>15123</v>
      </c>
      <c r="B4488" s="824" t="s">
        <v>14545</v>
      </c>
      <c r="C4488" s="820" t="b">
        <v>1</v>
      </c>
      <c r="D4488" s="820" t="b">
        <v>1</v>
      </c>
      <c r="E4488" s="820" t="b">
        <v>0</v>
      </c>
      <c r="F4488" s="820" t="b">
        <v>0</v>
      </c>
      <c r="G4488" s="820" t="b">
        <v>0</v>
      </c>
      <c r="H4488" s="820" t="b">
        <v>0</v>
      </c>
      <c r="I4488" s="820">
        <v>1</v>
      </c>
      <c r="J4488" s="820">
        <v>4</v>
      </c>
      <c r="K4488" s="820" t="s">
        <v>8454</v>
      </c>
      <c r="L4488" s="822" t="s">
        <v>21004</v>
      </c>
    </row>
    <row r="4489" spans="1:12" x14ac:dyDescent="0.25">
      <c r="A4489" s="822" t="s">
        <v>15124</v>
      </c>
      <c r="B4489" s="824" t="s">
        <v>14547</v>
      </c>
      <c r="C4489" s="820" t="b">
        <v>1</v>
      </c>
      <c r="D4489" s="820" t="b">
        <v>1</v>
      </c>
      <c r="E4489" s="820" t="b">
        <v>0</v>
      </c>
      <c r="F4489" s="820" t="b">
        <v>0</v>
      </c>
      <c r="G4489" s="820" t="b">
        <v>0</v>
      </c>
      <c r="H4489" s="820" t="b">
        <v>0</v>
      </c>
      <c r="I4489" s="820">
        <v>1</v>
      </c>
      <c r="J4489" s="820">
        <v>16</v>
      </c>
      <c r="K4489" s="820" t="s">
        <v>8454</v>
      </c>
      <c r="L4489" s="822" t="s">
        <v>21005</v>
      </c>
    </row>
    <row r="4490" spans="1:12" x14ac:dyDescent="0.25">
      <c r="A4490" s="822" t="s">
        <v>15125</v>
      </c>
      <c r="B4490" s="824" t="s">
        <v>14549</v>
      </c>
      <c r="C4490" s="820" t="b">
        <v>1</v>
      </c>
      <c r="D4490" s="820" t="b">
        <v>1</v>
      </c>
      <c r="E4490" s="820" t="b">
        <v>0</v>
      </c>
      <c r="F4490" s="820" t="b">
        <v>0</v>
      </c>
      <c r="G4490" s="820" t="b">
        <v>0</v>
      </c>
      <c r="H4490" s="820" t="b">
        <v>0</v>
      </c>
      <c r="I4490" s="820">
        <v>1</v>
      </c>
      <c r="J4490" s="820">
        <v>1</v>
      </c>
      <c r="K4490" s="820" t="s">
        <v>8454</v>
      </c>
      <c r="L4490" s="822" t="s">
        <v>21006</v>
      </c>
    </row>
    <row r="4491" spans="1:12" x14ac:dyDescent="0.25">
      <c r="A4491" s="822" t="s">
        <v>15126</v>
      </c>
      <c r="B4491" s="824" t="s">
        <v>15127</v>
      </c>
      <c r="C4491" s="820" t="b">
        <v>1</v>
      </c>
      <c r="D4491" s="820" t="b">
        <v>1</v>
      </c>
      <c r="E4491" s="820" t="b">
        <v>0</v>
      </c>
      <c r="F4491" s="820" t="b">
        <v>0</v>
      </c>
      <c r="G4491" s="820" t="b">
        <v>0</v>
      </c>
      <c r="H4491" s="820" t="b">
        <v>0</v>
      </c>
      <c r="I4491" s="820">
        <v>1</v>
      </c>
      <c r="J4491" s="820">
        <v>7</v>
      </c>
      <c r="K4491" s="820" t="s">
        <v>8454</v>
      </c>
      <c r="L4491" s="822" t="s">
        <v>21101</v>
      </c>
    </row>
    <row r="4492" spans="1:12" x14ac:dyDescent="0.25">
      <c r="A4492" s="822" t="s">
        <v>15128</v>
      </c>
      <c r="B4492" s="824" t="s">
        <v>15129</v>
      </c>
      <c r="C4492" s="820" t="b">
        <v>1</v>
      </c>
      <c r="D4492" s="820" t="b">
        <v>1</v>
      </c>
      <c r="E4492" s="820" t="b">
        <v>0</v>
      </c>
      <c r="F4492" s="820" t="b">
        <v>0</v>
      </c>
      <c r="G4492" s="820" t="b">
        <v>0</v>
      </c>
      <c r="H4492" s="820" t="b">
        <v>0</v>
      </c>
      <c r="I4492" s="820">
        <v>1</v>
      </c>
      <c r="J4492" s="820">
        <v>8</v>
      </c>
      <c r="K4492" s="820" t="s">
        <v>8454</v>
      </c>
      <c r="L4492" s="822" t="s">
        <v>21102</v>
      </c>
    </row>
    <row r="4493" spans="1:12" x14ac:dyDescent="0.25">
      <c r="A4493" s="822" t="s">
        <v>15130</v>
      </c>
      <c r="B4493" s="824" t="s">
        <v>15131</v>
      </c>
      <c r="C4493" s="820" t="b">
        <v>1</v>
      </c>
      <c r="D4493" s="820" t="b">
        <v>1</v>
      </c>
      <c r="E4493" s="820" t="b">
        <v>0</v>
      </c>
      <c r="F4493" s="820" t="b">
        <v>0</v>
      </c>
      <c r="G4493" s="820" t="b">
        <v>0</v>
      </c>
      <c r="H4493" s="820" t="b">
        <v>0</v>
      </c>
      <c r="I4493" s="820">
        <v>1</v>
      </c>
      <c r="J4493" s="820">
        <v>1</v>
      </c>
      <c r="K4493" s="820" t="s">
        <v>8454</v>
      </c>
      <c r="L4493" s="822" t="s">
        <v>21103</v>
      </c>
    </row>
    <row r="4494" spans="1:12" x14ac:dyDescent="0.25">
      <c r="A4494" s="822" t="s">
        <v>15132</v>
      </c>
      <c r="B4494" s="824" t="s">
        <v>14555</v>
      </c>
      <c r="C4494" s="820" t="b">
        <v>1</v>
      </c>
      <c r="D4494" s="820" t="b">
        <v>1</v>
      </c>
      <c r="E4494" s="820" t="b">
        <v>0</v>
      </c>
      <c r="F4494" s="820" t="b">
        <v>0</v>
      </c>
      <c r="G4494" s="820" t="b">
        <v>0</v>
      </c>
      <c r="H4494" s="820" t="b">
        <v>0</v>
      </c>
      <c r="I4494" s="820">
        <v>1</v>
      </c>
      <c r="J4494" s="820">
        <v>1</v>
      </c>
      <c r="K4494" s="820" t="s">
        <v>8454</v>
      </c>
      <c r="L4494" s="822" t="s">
        <v>21009</v>
      </c>
    </row>
    <row r="4495" spans="1:12" x14ac:dyDescent="0.25">
      <c r="A4495" s="822" t="s">
        <v>15133</v>
      </c>
      <c r="B4495" s="824" t="s">
        <v>22097</v>
      </c>
      <c r="C4495" s="820" t="b">
        <v>1</v>
      </c>
      <c r="D4495" s="820" t="b">
        <v>1</v>
      </c>
      <c r="E4495" s="820" t="b">
        <v>0</v>
      </c>
      <c r="F4495" s="820" t="b">
        <v>0</v>
      </c>
      <c r="G4495" s="820" t="b">
        <v>0</v>
      </c>
      <c r="H4495" s="820" t="b">
        <v>0</v>
      </c>
      <c r="I4495" s="820">
        <v>1</v>
      </c>
      <c r="J4495" s="820">
        <v>42</v>
      </c>
      <c r="K4495" s="820" t="s">
        <v>8454</v>
      </c>
      <c r="L4495" s="822" t="s">
        <v>22098</v>
      </c>
    </row>
    <row r="4496" spans="1:12" x14ac:dyDescent="0.25">
      <c r="A4496" s="822" t="s">
        <v>15134</v>
      </c>
      <c r="B4496" s="824" t="s">
        <v>22099</v>
      </c>
      <c r="C4496" s="820" t="b">
        <v>1</v>
      </c>
      <c r="D4496" s="820" t="b">
        <v>1</v>
      </c>
      <c r="E4496" s="820" t="b">
        <v>0</v>
      </c>
      <c r="F4496" s="820" t="b">
        <v>0</v>
      </c>
      <c r="G4496" s="820" t="b">
        <v>0</v>
      </c>
      <c r="H4496" s="820" t="b">
        <v>0</v>
      </c>
      <c r="I4496" s="820">
        <v>1</v>
      </c>
      <c r="J4496" s="820">
        <v>6</v>
      </c>
      <c r="K4496" s="820" t="s">
        <v>8454</v>
      </c>
      <c r="L4496" s="822" t="s">
        <v>22100</v>
      </c>
    </row>
    <row r="4497" spans="1:12" x14ac:dyDescent="0.25">
      <c r="A4497" s="822" t="s">
        <v>15135</v>
      </c>
      <c r="B4497" s="824" t="s">
        <v>22101</v>
      </c>
      <c r="C4497" s="820" t="b">
        <v>1</v>
      </c>
      <c r="D4497" s="820" t="b">
        <v>1</v>
      </c>
      <c r="E4497" s="820" t="b">
        <v>0</v>
      </c>
      <c r="F4497" s="820" t="b">
        <v>0</v>
      </c>
      <c r="G4497" s="820" t="b">
        <v>0</v>
      </c>
      <c r="H4497" s="820" t="b">
        <v>0</v>
      </c>
      <c r="I4497" s="820">
        <v>1</v>
      </c>
      <c r="J4497" s="820">
        <v>6</v>
      </c>
      <c r="K4497" s="820" t="s">
        <v>8454</v>
      </c>
      <c r="L4497" s="822" t="s">
        <v>22102</v>
      </c>
    </row>
    <row r="4498" spans="1:12" x14ac:dyDescent="0.25">
      <c r="A4498" s="822" t="s">
        <v>15136</v>
      </c>
      <c r="B4498" s="824" t="s">
        <v>22103</v>
      </c>
      <c r="C4498" s="820" t="b">
        <v>1</v>
      </c>
      <c r="D4498" s="820" t="b">
        <v>1</v>
      </c>
      <c r="E4498" s="820" t="b">
        <v>0</v>
      </c>
      <c r="F4498" s="820" t="b">
        <v>0</v>
      </c>
      <c r="G4498" s="820" t="b">
        <v>0</v>
      </c>
      <c r="H4498" s="820" t="b">
        <v>0</v>
      </c>
      <c r="I4498" s="820">
        <v>1</v>
      </c>
      <c r="J4498" s="820">
        <v>7</v>
      </c>
      <c r="K4498" s="820" t="s">
        <v>8454</v>
      </c>
      <c r="L4498" s="822" t="s">
        <v>22104</v>
      </c>
    </row>
    <row r="4499" spans="1:12" x14ac:dyDescent="0.25">
      <c r="A4499" s="822" t="s">
        <v>15137</v>
      </c>
      <c r="B4499" s="824" t="s">
        <v>14561</v>
      </c>
      <c r="C4499" s="820" t="b">
        <v>1</v>
      </c>
      <c r="D4499" s="820" t="b">
        <v>1</v>
      </c>
      <c r="E4499" s="820" t="b">
        <v>0</v>
      </c>
      <c r="F4499" s="820" t="b">
        <v>0</v>
      </c>
      <c r="G4499" s="820" t="b">
        <v>0</v>
      </c>
      <c r="H4499" s="820" t="b">
        <v>0</v>
      </c>
      <c r="I4499" s="820">
        <v>1</v>
      </c>
      <c r="J4499" s="820">
        <v>7</v>
      </c>
      <c r="K4499" s="820" t="s">
        <v>8454</v>
      </c>
      <c r="L4499" s="822" t="s">
        <v>21010</v>
      </c>
    </row>
    <row r="4500" spans="1:12" x14ac:dyDescent="0.25">
      <c r="A4500" s="822" t="s">
        <v>15138</v>
      </c>
      <c r="B4500" s="824" t="s">
        <v>22105</v>
      </c>
      <c r="C4500" s="820" t="b">
        <v>1</v>
      </c>
      <c r="D4500" s="820" t="b">
        <v>1</v>
      </c>
      <c r="E4500" s="820" t="b">
        <v>0</v>
      </c>
      <c r="F4500" s="820" t="b">
        <v>0</v>
      </c>
      <c r="G4500" s="820" t="b">
        <v>0</v>
      </c>
      <c r="H4500" s="820" t="b">
        <v>0</v>
      </c>
      <c r="I4500" s="820">
        <v>1</v>
      </c>
      <c r="J4500" s="820">
        <v>42</v>
      </c>
      <c r="K4500" s="820" t="s">
        <v>8454</v>
      </c>
      <c r="L4500" s="822" t="s">
        <v>22106</v>
      </c>
    </row>
    <row r="4501" spans="1:12" x14ac:dyDescent="0.25">
      <c r="A4501" s="822" t="s">
        <v>15139</v>
      </c>
      <c r="B4501" s="824" t="s">
        <v>22107</v>
      </c>
      <c r="C4501" s="820" t="b">
        <v>1</v>
      </c>
      <c r="D4501" s="820" t="b">
        <v>1</v>
      </c>
      <c r="E4501" s="820" t="b">
        <v>0</v>
      </c>
      <c r="F4501" s="820" t="b">
        <v>0</v>
      </c>
      <c r="G4501" s="820" t="b">
        <v>0</v>
      </c>
      <c r="H4501" s="820" t="b">
        <v>0</v>
      </c>
      <c r="I4501" s="820">
        <v>1</v>
      </c>
      <c r="J4501" s="820">
        <v>12</v>
      </c>
      <c r="K4501" s="820" t="s">
        <v>8454</v>
      </c>
      <c r="L4501" s="822" t="s">
        <v>22108</v>
      </c>
    </row>
    <row r="4502" spans="1:12" x14ac:dyDescent="0.25">
      <c r="A4502" s="822" t="s">
        <v>15140</v>
      </c>
      <c r="B4502" s="824" t="s">
        <v>15141</v>
      </c>
      <c r="C4502" s="820" t="b">
        <v>1</v>
      </c>
      <c r="D4502" s="820" t="b">
        <v>1</v>
      </c>
      <c r="E4502" s="820" t="b">
        <v>0</v>
      </c>
      <c r="F4502" s="820" t="b">
        <v>0</v>
      </c>
      <c r="G4502" s="820" t="b">
        <v>0</v>
      </c>
      <c r="H4502" s="820" t="b">
        <v>0</v>
      </c>
      <c r="I4502" s="820">
        <v>1</v>
      </c>
      <c r="J4502" s="820">
        <v>6</v>
      </c>
      <c r="K4502" s="820" t="s">
        <v>8454</v>
      </c>
      <c r="L4502" s="822" t="s">
        <v>21104</v>
      </c>
    </row>
    <row r="4503" spans="1:12" x14ac:dyDescent="0.25">
      <c r="A4503" s="822" t="s">
        <v>15142</v>
      </c>
      <c r="B4503" s="824" t="s">
        <v>15143</v>
      </c>
      <c r="C4503" s="820" t="b">
        <v>1</v>
      </c>
      <c r="D4503" s="820" t="b">
        <v>1</v>
      </c>
      <c r="E4503" s="820" t="b">
        <v>0</v>
      </c>
      <c r="F4503" s="820" t="b">
        <v>0</v>
      </c>
      <c r="G4503" s="820" t="b">
        <v>0</v>
      </c>
      <c r="H4503" s="820" t="b">
        <v>0</v>
      </c>
      <c r="I4503" s="820">
        <v>1</v>
      </c>
      <c r="J4503" s="820">
        <v>8</v>
      </c>
      <c r="K4503" s="820" t="s">
        <v>8454</v>
      </c>
      <c r="L4503" s="822" t="s">
        <v>21105</v>
      </c>
    </row>
    <row r="4504" spans="1:12" x14ac:dyDescent="0.25">
      <c r="A4504" s="822" t="s">
        <v>15144</v>
      </c>
      <c r="B4504" s="824" t="s">
        <v>22319</v>
      </c>
      <c r="C4504" s="820" t="b">
        <v>1</v>
      </c>
      <c r="D4504" s="820" t="b">
        <v>1</v>
      </c>
      <c r="E4504" s="820" t="b">
        <v>0</v>
      </c>
      <c r="F4504" s="820" t="b">
        <v>0</v>
      </c>
      <c r="G4504" s="820" t="b">
        <v>0</v>
      </c>
      <c r="H4504" s="820" t="b">
        <v>0</v>
      </c>
      <c r="I4504" s="820">
        <v>1</v>
      </c>
      <c r="J4504" s="820">
        <v>1</v>
      </c>
      <c r="K4504" s="820" t="s">
        <v>8454</v>
      </c>
      <c r="L4504" s="822" t="s">
        <v>22320</v>
      </c>
    </row>
    <row r="4505" spans="1:12" x14ac:dyDescent="0.25">
      <c r="A4505" s="822" t="s">
        <v>15145</v>
      </c>
      <c r="B4505" s="824" t="s">
        <v>22111</v>
      </c>
      <c r="C4505" s="820" t="b">
        <v>1</v>
      </c>
      <c r="D4505" s="820" t="b">
        <v>1</v>
      </c>
      <c r="E4505" s="820" t="b">
        <v>0</v>
      </c>
      <c r="F4505" s="820" t="b">
        <v>0</v>
      </c>
      <c r="G4505" s="820" t="b">
        <v>0</v>
      </c>
      <c r="H4505" s="820" t="b">
        <v>0</v>
      </c>
      <c r="I4505" s="820">
        <v>1</v>
      </c>
      <c r="J4505" s="820">
        <v>1</v>
      </c>
      <c r="K4505" s="820" t="s">
        <v>8454</v>
      </c>
      <c r="L4505" s="822" t="s">
        <v>22112</v>
      </c>
    </row>
    <row r="4506" spans="1:12" x14ac:dyDescent="0.25">
      <c r="A4506" s="822" t="s">
        <v>15146</v>
      </c>
      <c r="B4506" s="824" t="s">
        <v>22113</v>
      </c>
      <c r="C4506" s="820" t="b">
        <v>1</v>
      </c>
      <c r="D4506" s="820" t="b">
        <v>1</v>
      </c>
      <c r="E4506" s="820" t="b">
        <v>0</v>
      </c>
      <c r="F4506" s="820" t="b">
        <v>0</v>
      </c>
      <c r="G4506" s="820" t="b">
        <v>0</v>
      </c>
      <c r="H4506" s="820" t="b">
        <v>0</v>
      </c>
      <c r="I4506" s="820">
        <v>1</v>
      </c>
      <c r="J4506" s="820">
        <v>9</v>
      </c>
      <c r="K4506" s="820" t="s">
        <v>8454</v>
      </c>
      <c r="L4506" s="822" t="s">
        <v>22114</v>
      </c>
    </row>
    <row r="4507" spans="1:12" x14ac:dyDescent="0.25">
      <c r="A4507" s="822" t="s">
        <v>15147</v>
      </c>
      <c r="B4507" s="824" t="s">
        <v>22115</v>
      </c>
      <c r="C4507" s="820" t="b">
        <v>1</v>
      </c>
      <c r="D4507" s="820" t="b">
        <v>1</v>
      </c>
      <c r="E4507" s="820" t="b">
        <v>0</v>
      </c>
      <c r="F4507" s="820" t="b">
        <v>0</v>
      </c>
      <c r="G4507" s="820" t="b">
        <v>0</v>
      </c>
      <c r="H4507" s="820" t="b">
        <v>0</v>
      </c>
      <c r="I4507" s="820">
        <v>1</v>
      </c>
      <c r="J4507" s="820">
        <v>3</v>
      </c>
      <c r="K4507" s="820" t="s">
        <v>8454</v>
      </c>
      <c r="L4507" s="822" t="s">
        <v>22116</v>
      </c>
    </row>
    <row r="4508" spans="1:12" x14ac:dyDescent="0.25">
      <c r="A4508" s="822" t="s">
        <v>15148</v>
      </c>
      <c r="B4508" s="824" t="s">
        <v>22117</v>
      </c>
      <c r="C4508" s="820" t="b">
        <v>1</v>
      </c>
      <c r="D4508" s="820" t="b">
        <v>1</v>
      </c>
      <c r="E4508" s="820" t="b">
        <v>0</v>
      </c>
      <c r="F4508" s="820" t="b">
        <v>0</v>
      </c>
      <c r="G4508" s="820" t="b">
        <v>0</v>
      </c>
      <c r="H4508" s="820" t="b">
        <v>0</v>
      </c>
      <c r="I4508" s="820">
        <v>1</v>
      </c>
      <c r="J4508" s="820">
        <v>3</v>
      </c>
      <c r="K4508" s="820" t="s">
        <v>8454</v>
      </c>
      <c r="L4508" s="822" t="s">
        <v>22118</v>
      </c>
    </row>
    <row r="4509" spans="1:12" x14ac:dyDescent="0.25">
      <c r="A4509" s="822" t="s">
        <v>15149</v>
      </c>
      <c r="B4509" s="824" t="s">
        <v>22119</v>
      </c>
      <c r="C4509" s="820" t="b">
        <v>1</v>
      </c>
      <c r="D4509" s="820" t="b">
        <v>1</v>
      </c>
      <c r="E4509" s="820" t="b">
        <v>0</v>
      </c>
      <c r="F4509" s="820" t="b">
        <v>0</v>
      </c>
      <c r="G4509" s="820" t="b">
        <v>0</v>
      </c>
      <c r="H4509" s="820" t="b">
        <v>0</v>
      </c>
      <c r="I4509" s="820">
        <v>1</v>
      </c>
      <c r="J4509" s="820">
        <v>3</v>
      </c>
      <c r="K4509" s="820" t="s">
        <v>8454</v>
      </c>
      <c r="L4509" s="822" t="s">
        <v>22120</v>
      </c>
    </row>
    <row r="4510" spans="1:12" x14ac:dyDescent="0.25">
      <c r="A4510" s="822" t="s">
        <v>15150</v>
      </c>
      <c r="B4510" s="824" t="s">
        <v>14575</v>
      </c>
      <c r="C4510" s="820" t="b">
        <v>1</v>
      </c>
      <c r="D4510" s="820" t="b">
        <v>1</v>
      </c>
      <c r="E4510" s="820" t="b">
        <v>0</v>
      </c>
      <c r="F4510" s="820" t="b">
        <v>0</v>
      </c>
      <c r="G4510" s="820" t="b">
        <v>0</v>
      </c>
      <c r="H4510" s="820" t="b">
        <v>0</v>
      </c>
      <c r="I4510" s="820">
        <v>1</v>
      </c>
      <c r="J4510" s="820">
        <v>3</v>
      </c>
      <c r="K4510" s="820" t="s">
        <v>8454</v>
      </c>
      <c r="L4510" s="822" t="s">
        <v>21013</v>
      </c>
    </row>
    <row r="4511" spans="1:12" x14ac:dyDescent="0.25">
      <c r="A4511" s="822" t="s">
        <v>15151</v>
      </c>
      <c r="B4511" s="824" t="s">
        <v>22121</v>
      </c>
      <c r="C4511" s="820" t="b">
        <v>1</v>
      </c>
      <c r="D4511" s="820" t="b">
        <v>1</v>
      </c>
      <c r="E4511" s="820" t="b">
        <v>0</v>
      </c>
      <c r="F4511" s="820" t="b">
        <v>0</v>
      </c>
      <c r="G4511" s="820" t="b">
        <v>0</v>
      </c>
      <c r="H4511" s="820" t="b">
        <v>0</v>
      </c>
      <c r="I4511" s="820">
        <v>1</v>
      </c>
      <c r="J4511" s="820">
        <v>12</v>
      </c>
      <c r="K4511" s="820" t="s">
        <v>8454</v>
      </c>
      <c r="L4511" s="822" t="s">
        <v>22122</v>
      </c>
    </row>
    <row r="4512" spans="1:12" x14ac:dyDescent="0.25">
      <c r="A4512" s="822" t="s">
        <v>15152</v>
      </c>
      <c r="B4512" s="824" t="s">
        <v>22123</v>
      </c>
      <c r="C4512" s="820" t="b">
        <v>1</v>
      </c>
      <c r="D4512" s="820" t="b">
        <v>1</v>
      </c>
      <c r="E4512" s="820" t="b">
        <v>0</v>
      </c>
      <c r="F4512" s="820" t="b">
        <v>0</v>
      </c>
      <c r="G4512" s="820" t="b">
        <v>0</v>
      </c>
      <c r="H4512" s="820" t="b">
        <v>0</v>
      </c>
      <c r="I4512" s="820">
        <v>1</v>
      </c>
      <c r="J4512" s="820">
        <v>3</v>
      </c>
      <c r="K4512" s="820" t="s">
        <v>8454</v>
      </c>
      <c r="L4512" s="822" t="s">
        <v>22124</v>
      </c>
    </row>
    <row r="4513" spans="1:12" x14ac:dyDescent="0.25">
      <c r="A4513" s="822" t="s">
        <v>15153</v>
      </c>
      <c r="B4513" s="824" t="s">
        <v>22321</v>
      </c>
      <c r="C4513" s="820" t="b">
        <v>1</v>
      </c>
      <c r="D4513" s="820" t="b">
        <v>1</v>
      </c>
      <c r="E4513" s="820" t="b">
        <v>0</v>
      </c>
      <c r="F4513" s="820" t="b">
        <v>0</v>
      </c>
      <c r="G4513" s="820" t="b">
        <v>0</v>
      </c>
      <c r="H4513" s="820" t="b">
        <v>0</v>
      </c>
      <c r="I4513" s="820">
        <v>1</v>
      </c>
      <c r="J4513" s="820">
        <v>8</v>
      </c>
      <c r="K4513" s="820" t="s">
        <v>8454</v>
      </c>
      <c r="L4513" s="822" t="s">
        <v>22322</v>
      </c>
    </row>
    <row r="4514" spans="1:12" x14ac:dyDescent="0.25">
      <c r="A4514" s="822" t="s">
        <v>15154</v>
      </c>
      <c r="B4514" s="824" t="s">
        <v>22323</v>
      </c>
      <c r="C4514" s="820" t="b">
        <v>1</v>
      </c>
      <c r="D4514" s="820" t="b">
        <v>1</v>
      </c>
      <c r="E4514" s="820" t="b">
        <v>0</v>
      </c>
      <c r="F4514" s="820" t="b">
        <v>0</v>
      </c>
      <c r="G4514" s="820" t="b">
        <v>0</v>
      </c>
      <c r="H4514" s="820" t="b">
        <v>0</v>
      </c>
      <c r="I4514" s="820">
        <v>1</v>
      </c>
      <c r="J4514" s="820">
        <v>8</v>
      </c>
      <c r="K4514" s="820" t="s">
        <v>8454</v>
      </c>
      <c r="L4514" s="822" t="s">
        <v>22324</v>
      </c>
    </row>
    <row r="4515" spans="1:12" x14ac:dyDescent="0.25">
      <c r="A4515" s="822" t="s">
        <v>15155</v>
      </c>
      <c r="B4515" s="824" t="s">
        <v>22325</v>
      </c>
      <c r="C4515" s="820" t="b">
        <v>1</v>
      </c>
      <c r="D4515" s="820" t="b">
        <v>1</v>
      </c>
      <c r="E4515" s="820" t="b">
        <v>0</v>
      </c>
      <c r="F4515" s="820" t="b">
        <v>0</v>
      </c>
      <c r="G4515" s="820" t="b">
        <v>0</v>
      </c>
      <c r="H4515" s="820" t="b">
        <v>0</v>
      </c>
      <c r="I4515" s="820">
        <v>1</v>
      </c>
      <c r="J4515" s="820">
        <v>1</v>
      </c>
      <c r="K4515" s="820" t="s">
        <v>8454</v>
      </c>
      <c r="L4515" s="822" t="s">
        <v>22326</v>
      </c>
    </row>
    <row r="4516" spans="1:12" x14ac:dyDescent="0.25">
      <c r="A4516" s="822" t="s">
        <v>15156</v>
      </c>
      <c r="B4516" s="824" t="s">
        <v>22131</v>
      </c>
      <c r="C4516" s="820" t="b">
        <v>1</v>
      </c>
      <c r="D4516" s="820" t="b">
        <v>1</v>
      </c>
      <c r="E4516" s="820" t="b">
        <v>0</v>
      </c>
      <c r="F4516" s="820" t="b">
        <v>0</v>
      </c>
      <c r="G4516" s="820" t="b">
        <v>0</v>
      </c>
      <c r="H4516" s="820" t="b">
        <v>0</v>
      </c>
      <c r="I4516" s="820">
        <v>1</v>
      </c>
      <c r="J4516" s="820">
        <v>1</v>
      </c>
      <c r="K4516" s="820" t="s">
        <v>8454</v>
      </c>
      <c r="L4516" s="822" t="s">
        <v>22132</v>
      </c>
    </row>
    <row r="4517" spans="1:12" x14ac:dyDescent="0.25">
      <c r="A4517" s="822" t="s">
        <v>15157</v>
      </c>
      <c r="B4517" s="824" t="s">
        <v>22133</v>
      </c>
      <c r="C4517" s="820" t="b">
        <v>1</v>
      </c>
      <c r="D4517" s="820" t="b">
        <v>1</v>
      </c>
      <c r="E4517" s="820" t="b">
        <v>0</v>
      </c>
      <c r="F4517" s="820" t="b">
        <v>0</v>
      </c>
      <c r="G4517" s="820" t="b">
        <v>0</v>
      </c>
      <c r="H4517" s="820" t="b">
        <v>0</v>
      </c>
      <c r="I4517" s="820">
        <v>1</v>
      </c>
      <c r="J4517" s="820">
        <v>18</v>
      </c>
      <c r="K4517" s="820" t="s">
        <v>8454</v>
      </c>
      <c r="L4517" s="822" t="s">
        <v>22134</v>
      </c>
    </row>
    <row r="4518" spans="1:12" x14ac:dyDescent="0.25">
      <c r="A4518" s="822" t="s">
        <v>15158</v>
      </c>
      <c r="B4518" s="824" t="s">
        <v>22135</v>
      </c>
      <c r="C4518" s="820" t="b">
        <v>1</v>
      </c>
      <c r="D4518" s="820" t="b">
        <v>1</v>
      </c>
      <c r="E4518" s="820" t="b">
        <v>0</v>
      </c>
      <c r="F4518" s="820" t="b">
        <v>0</v>
      </c>
      <c r="G4518" s="820" t="b">
        <v>0</v>
      </c>
      <c r="H4518" s="820" t="b">
        <v>0</v>
      </c>
      <c r="I4518" s="820">
        <v>1</v>
      </c>
      <c r="J4518" s="820">
        <v>3</v>
      </c>
      <c r="K4518" s="820" t="s">
        <v>8454</v>
      </c>
      <c r="L4518" s="822" t="s">
        <v>22136</v>
      </c>
    </row>
    <row r="4519" spans="1:12" x14ac:dyDescent="0.25">
      <c r="A4519" s="822" t="s">
        <v>15159</v>
      </c>
      <c r="B4519" s="824" t="s">
        <v>22137</v>
      </c>
      <c r="C4519" s="820" t="b">
        <v>1</v>
      </c>
      <c r="D4519" s="820" t="b">
        <v>1</v>
      </c>
      <c r="E4519" s="820" t="b">
        <v>0</v>
      </c>
      <c r="F4519" s="820" t="b">
        <v>0</v>
      </c>
      <c r="G4519" s="820" t="b">
        <v>0</v>
      </c>
      <c r="H4519" s="820" t="b">
        <v>0</v>
      </c>
      <c r="I4519" s="820">
        <v>1</v>
      </c>
      <c r="J4519" s="820">
        <v>3</v>
      </c>
      <c r="K4519" s="820" t="s">
        <v>8454</v>
      </c>
      <c r="L4519" s="822" t="s">
        <v>22138</v>
      </c>
    </row>
    <row r="4520" spans="1:12" x14ac:dyDescent="0.25">
      <c r="A4520" s="822" t="s">
        <v>15160</v>
      </c>
      <c r="B4520" s="824" t="s">
        <v>22139</v>
      </c>
      <c r="C4520" s="820" t="b">
        <v>1</v>
      </c>
      <c r="D4520" s="820" t="b">
        <v>1</v>
      </c>
      <c r="E4520" s="820" t="b">
        <v>0</v>
      </c>
      <c r="F4520" s="820" t="b">
        <v>0</v>
      </c>
      <c r="G4520" s="820" t="b">
        <v>0</v>
      </c>
      <c r="H4520" s="820" t="b">
        <v>0</v>
      </c>
      <c r="I4520" s="820">
        <v>1</v>
      </c>
      <c r="J4520" s="820">
        <v>6</v>
      </c>
      <c r="K4520" s="820" t="s">
        <v>8454</v>
      </c>
      <c r="L4520" s="822" t="s">
        <v>22140</v>
      </c>
    </row>
    <row r="4521" spans="1:12" x14ac:dyDescent="0.25">
      <c r="A4521" s="822" t="s">
        <v>15161</v>
      </c>
      <c r="B4521" s="824" t="s">
        <v>14587</v>
      </c>
      <c r="C4521" s="820" t="b">
        <v>1</v>
      </c>
      <c r="D4521" s="820" t="b">
        <v>1</v>
      </c>
      <c r="E4521" s="820" t="b">
        <v>0</v>
      </c>
      <c r="F4521" s="820" t="b">
        <v>0</v>
      </c>
      <c r="G4521" s="820" t="b">
        <v>0</v>
      </c>
      <c r="H4521" s="820" t="b">
        <v>0</v>
      </c>
      <c r="I4521" s="820">
        <v>1</v>
      </c>
      <c r="J4521" s="820">
        <v>6</v>
      </c>
      <c r="K4521" s="820" t="s">
        <v>8454</v>
      </c>
      <c r="L4521" s="822" t="s">
        <v>21014</v>
      </c>
    </row>
    <row r="4522" spans="1:12" x14ac:dyDescent="0.25">
      <c r="A4522" s="822" t="s">
        <v>15162</v>
      </c>
      <c r="B4522" s="824" t="s">
        <v>22141</v>
      </c>
      <c r="C4522" s="820" t="b">
        <v>1</v>
      </c>
      <c r="D4522" s="820" t="b">
        <v>1</v>
      </c>
      <c r="E4522" s="820" t="b">
        <v>0</v>
      </c>
      <c r="F4522" s="820" t="b">
        <v>0</v>
      </c>
      <c r="G4522" s="820" t="b">
        <v>0</v>
      </c>
      <c r="H4522" s="820" t="b">
        <v>0</v>
      </c>
      <c r="I4522" s="820">
        <v>1</v>
      </c>
      <c r="J4522" s="820">
        <v>30</v>
      </c>
      <c r="K4522" s="820" t="s">
        <v>8454</v>
      </c>
      <c r="L4522" s="822" t="s">
        <v>22142</v>
      </c>
    </row>
    <row r="4523" spans="1:12" x14ac:dyDescent="0.25">
      <c r="A4523" s="822" t="s">
        <v>15163</v>
      </c>
      <c r="B4523" s="824" t="s">
        <v>22143</v>
      </c>
      <c r="C4523" s="820" t="b">
        <v>1</v>
      </c>
      <c r="D4523" s="820" t="b">
        <v>1</v>
      </c>
      <c r="E4523" s="820" t="b">
        <v>0</v>
      </c>
      <c r="F4523" s="820" t="b">
        <v>0</v>
      </c>
      <c r="G4523" s="820" t="b">
        <v>0</v>
      </c>
      <c r="H4523" s="820" t="b">
        <v>0</v>
      </c>
      <c r="I4523" s="820">
        <v>1</v>
      </c>
      <c r="J4523" s="820">
        <v>3</v>
      </c>
      <c r="K4523" s="820" t="s">
        <v>8454</v>
      </c>
      <c r="L4523" s="822" t="s">
        <v>22144</v>
      </c>
    </row>
    <row r="4524" spans="1:12" x14ac:dyDescent="0.25">
      <c r="A4524" s="822" t="s">
        <v>15164</v>
      </c>
      <c r="B4524" s="824" t="s">
        <v>22327</v>
      </c>
      <c r="C4524" s="820" t="b">
        <v>1</v>
      </c>
      <c r="D4524" s="820" t="b">
        <v>1</v>
      </c>
      <c r="E4524" s="820" t="b">
        <v>0</v>
      </c>
      <c r="F4524" s="820" t="b">
        <v>0</v>
      </c>
      <c r="G4524" s="820" t="b">
        <v>0</v>
      </c>
      <c r="H4524" s="820" t="b">
        <v>0</v>
      </c>
      <c r="I4524" s="820">
        <v>1</v>
      </c>
      <c r="J4524" s="820">
        <v>6</v>
      </c>
      <c r="K4524" s="820" t="s">
        <v>8454</v>
      </c>
      <c r="L4524" s="822" t="s">
        <v>22328</v>
      </c>
    </row>
    <row r="4525" spans="1:12" x14ac:dyDescent="0.25">
      <c r="A4525" s="822" t="s">
        <v>15165</v>
      </c>
      <c r="B4525" s="824" t="s">
        <v>22329</v>
      </c>
      <c r="C4525" s="820" t="b">
        <v>1</v>
      </c>
      <c r="D4525" s="820" t="b">
        <v>1</v>
      </c>
      <c r="E4525" s="820" t="b">
        <v>0</v>
      </c>
      <c r="F4525" s="820" t="b">
        <v>0</v>
      </c>
      <c r="G4525" s="820" t="b">
        <v>0</v>
      </c>
      <c r="H4525" s="820" t="b">
        <v>0</v>
      </c>
      <c r="I4525" s="820">
        <v>1</v>
      </c>
      <c r="J4525" s="820">
        <v>8</v>
      </c>
      <c r="K4525" s="820" t="s">
        <v>8454</v>
      </c>
      <c r="L4525" s="822" t="s">
        <v>22330</v>
      </c>
    </row>
    <row r="4526" spans="1:12" x14ac:dyDescent="0.25">
      <c r="A4526" s="822" t="s">
        <v>15166</v>
      </c>
      <c r="B4526" s="824" t="s">
        <v>22331</v>
      </c>
      <c r="C4526" s="820" t="b">
        <v>1</v>
      </c>
      <c r="D4526" s="820" t="b">
        <v>1</v>
      </c>
      <c r="E4526" s="820" t="b">
        <v>0</v>
      </c>
      <c r="F4526" s="820" t="b">
        <v>0</v>
      </c>
      <c r="G4526" s="820" t="b">
        <v>0</v>
      </c>
      <c r="H4526" s="820" t="b">
        <v>0</v>
      </c>
      <c r="I4526" s="820">
        <v>1</v>
      </c>
      <c r="J4526" s="820">
        <v>1</v>
      </c>
      <c r="K4526" s="820" t="s">
        <v>8454</v>
      </c>
      <c r="L4526" s="822" t="s">
        <v>22332</v>
      </c>
    </row>
    <row r="4527" spans="1:12" x14ac:dyDescent="0.25">
      <c r="A4527" s="822" t="s">
        <v>15167</v>
      </c>
      <c r="B4527" s="824" t="s">
        <v>22151</v>
      </c>
      <c r="C4527" s="820" t="b">
        <v>1</v>
      </c>
      <c r="D4527" s="820" t="b">
        <v>1</v>
      </c>
      <c r="E4527" s="820" t="b">
        <v>0</v>
      </c>
      <c r="F4527" s="820" t="b">
        <v>0</v>
      </c>
      <c r="G4527" s="820" t="b">
        <v>0</v>
      </c>
      <c r="H4527" s="820" t="b">
        <v>0</v>
      </c>
      <c r="I4527" s="820">
        <v>1</v>
      </c>
      <c r="J4527" s="820">
        <v>1</v>
      </c>
      <c r="K4527" s="820" t="s">
        <v>8454</v>
      </c>
      <c r="L4527" s="822" t="s">
        <v>22152</v>
      </c>
    </row>
    <row r="4528" spans="1:12" x14ac:dyDescent="0.25">
      <c r="A4528" s="822" t="s">
        <v>15168</v>
      </c>
      <c r="B4528" s="824" t="s">
        <v>14601</v>
      </c>
      <c r="C4528" s="820" t="b">
        <v>1</v>
      </c>
      <c r="D4528" s="820" t="b">
        <v>1</v>
      </c>
      <c r="E4528" s="820" t="b">
        <v>0</v>
      </c>
      <c r="F4528" s="820" t="b">
        <v>0</v>
      </c>
      <c r="G4528" s="820" t="b">
        <v>0</v>
      </c>
      <c r="H4528" s="820" t="b">
        <v>0</v>
      </c>
      <c r="I4528" s="820">
        <v>1</v>
      </c>
      <c r="J4528" s="820">
        <v>5</v>
      </c>
      <c r="K4528" s="820" t="s">
        <v>8454</v>
      </c>
      <c r="L4528" s="822" t="s">
        <v>21016</v>
      </c>
    </row>
    <row r="4529" spans="1:12" x14ac:dyDescent="0.25">
      <c r="A4529" s="822" t="s">
        <v>15169</v>
      </c>
      <c r="B4529" s="824" t="s">
        <v>22153</v>
      </c>
      <c r="C4529" s="820" t="b">
        <v>1</v>
      </c>
      <c r="D4529" s="820" t="b">
        <v>1</v>
      </c>
      <c r="E4529" s="820" t="b">
        <v>0</v>
      </c>
      <c r="F4529" s="820" t="b">
        <v>0</v>
      </c>
      <c r="G4529" s="820" t="b">
        <v>0</v>
      </c>
      <c r="H4529" s="820" t="b">
        <v>0</v>
      </c>
      <c r="I4529" s="820">
        <v>1</v>
      </c>
      <c r="J4529" s="820">
        <v>1</v>
      </c>
      <c r="K4529" s="820" t="s">
        <v>8454</v>
      </c>
      <c r="L4529" s="822" t="s">
        <v>22154</v>
      </c>
    </row>
    <row r="4530" spans="1:12" x14ac:dyDescent="0.25">
      <c r="A4530" s="822" t="s">
        <v>15170</v>
      </c>
      <c r="B4530" s="824" t="s">
        <v>22155</v>
      </c>
      <c r="C4530" s="820" t="b">
        <v>1</v>
      </c>
      <c r="D4530" s="820" t="b">
        <v>1</v>
      </c>
      <c r="E4530" s="820" t="b">
        <v>0</v>
      </c>
      <c r="F4530" s="820" t="b">
        <v>0</v>
      </c>
      <c r="G4530" s="820" t="b">
        <v>0</v>
      </c>
      <c r="H4530" s="820" t="b">
        <v>0</v>
      </c>
      <c r="I4530" s="820">
        <v>1</v>
      </c>
      <c r="J4530" s="820">
        <v>1</v>
      </c>
      <c r="K4530" s="820" t="s">
        <v>8454</v>
      </c>
      <c r="L4530" s="822" t="s">
        <v>22156</v>
      </c>
    </row>
    <row r="4531" spans="1:12" x14ac:dyDescent="0.25">
      <c r="A4531" s="822" t="s">
        <v>15171</v>
      </c>
      <c r="B4531" s="824" t="s">
        <v>22157</v>
      </c>
      <c r="C4531" s="820" t="b">
        <v>1</v>
      </c>
      <c r="D4531" s="820" t="b">
        <v>1</v>
      </c>
      <c r="E4531" s="820" t="b">
        <v>0</v>
      </c>
      <c r="F4531" s="820" t="b">
        <v>0</v>
      </c>
      <c r="G4531" s="820" t="b">
        <v>0</v>
      </c>
      <c r="H4531" s="820" t="b">
        <v>0</v>
      </c>
      <c r="I4531" s="820">
        <v>1</v>
      </c>
      <c r="J4531" s="820">
        <v>5</v>
      </c>
      <c r="K4531" s="820" t="s">
        <v>8454</v>
      </c>
      <c r="L4531" s="822" t="s">
        <v>22158</v>
      </c>
    </row>
    <row r="4532" spans="1:12" x14ac:dyDescent="0.25">
      <c r="A4532" s="822" t="s">
        <v>15172</v>
      </c>
      <c r="B4532" s="824" t="s">
        <v>14599</v>
      </c>
      <c r="C4532" s="820" t="b">
        <v>1</v>
      </c>
      <c r="D4532" s="820" t="b">
        <v>1</v>
      </c>
      <c r="E4532" s="820" t="b">
        <v>0</v>
      </c>
      <c r="F4532" s="820" t="b">
        <v>0</v>
      </c>
      <c r="G4532" s="820" t="b">
        <v>0</v>
      </c>
      <c r="H4532" s="820" t="b">
        <v>0</v>
      </c>
      <c r="I4532" s="820">
        <v>1</v>
      </c>
      <c r="J4532" s="820">
        <v>5</v>
      </c>
      <c r="K4532" s="820" t="s">
        <v>8454</v>
      </c>
      <c r="L4532" s="822" t="s">
        <v>21015</v>
      </c>
    </row>
    <row r="4533" spans="1:12" x14ac:dyDescent="0.25">
      <c r="A4533" s="822" t="s">
        <v>15173</v>
      </c>
      <c r="B4533" s="824" t="s">
        <v>22159</v>
      </c>
      <c r="C4533" s="820" t="b">
        <v>1</v>
      </c>
      <c r="D4533" s="820" t="b">
        <v>1</v>
      </c>
      <c r="E4533" s="820" t="b">
        <v>0</v>
      </c>
      <c r="F4533" s="820" t="b">
        <v>0</v>
      </c>
      <c r="G4533" s="820" t="b">
        <v>0</v>
      </c>
      <c r="H4533" s="820" t="b">
        <v>0</v>
      </c>
      <c r="I4533" s="820">
        <v>1</v>
      </c>
      <c r="J4533" s="820">
        <v>30</v>
      </c>
      <c r="K4533" s="820" t="s">
        <v>8454</v>
      </c>
      <c r="L4533" s="822" t="s">
        <v>22160</v>
      </c>
    </row>
    <row r="4534" spans="1:12" x14ac:dyDescent="0.25">
      <c r="A4534" s="822" t="s">
        <v>15174</v>
      </c>
      <c r="B4534" s="824" t="s">
        <v>22333</v>
      </c>
      <c r="C4534" s="820" t="b">
        <v>1</v>
      </c>
      <c r="D4534" s="820" t="b">
        <v>1</v>
      </c>
      <c r="E4534" s="820" t="b">
        <v>0</v>
      </c>
      <c r="F4534" s="820" t="b">
        <v>0</v>
      </c>
      <c r="G4534" s="820" t="b">
        <v>0</v>
      </c>
      <c r="H4534" s="820" t="b">
        <v>0</v>
      </c>
      <c r="I4534" s="820">
        <v>1</v>
      </c>
      <c r="J4534" s="820">
        <v>7</v>
      </c>
      <c r="K4534" s="820" t="s">
        <v>8454</v>
      </c>
      <c r="L4534" s="822" t="s">
        <v>22334</v>
      </c>
    </row>
    <row r="4535" spans="1:12" x14ac:dyDescent="0.25">
      <c r="A4535" s="822" t="s">
        <v>15175</v>
      </c>
      <c r="B4535" s="824" t="s">
        <v>22335</v>
      </c>
      <c r="C4535" s="820" t="b">
        <v>1</v>
      </c>
      <c r="D4535" s="820" t="b">
        <v>1</v>
      </c>
      <c r="E4535" s="820" t="b">
        <v>0</v>
      </c>
      <c r="F4535" s="820" t="b">
        <v>0</v>
      </c>
      <c r="G4535" s="820" t="b">
        <v>0</v>
      </c>
      <c r="H4535" s="820" t="b">
        <v>0</v>
      </c>
      <c r="I4535" s="820">
        <v>1</v>
      </c>
      <c r="J4535" s="820">
        <v>8</v>
      </c>
      <c r="K4535" s="820" t="s">
        <v>8454</v>
      </c>
      <c r="L4535" s="822" t="s">
        <v>22336</v>
      </c>
    </row>
    <row r="4536" spans="1:12" x14ac:dyDescent="0.25">
      <c r="A4536" s="822" t="s">
        <v>15176</v>
      </c>
      <c r="B4536" s="824" t="s">
        <v>22337</v>
      </c>
      <c r="C4536" s="820" t="b">
        <v>1</v>
      </c>
      <c r="D4536" s="820" t="b">
        <v>1</v>
      </c>
      <c r="E4536" s="820" t="b">
        <v>0</v>
      </c>
      <c r="F4536" s="820" t="b">
        <v>0</v>
      </c>
      <c r="G4536" s="820" t="b">
        <v>0</v>
      </c>
      <c r="H4536" s="820" t="b">
        <v>0</v>
      </c>
      <c r="I4536" s="820">
        <v>1</v>
      </c>
      <c r="J4536" s="820">
        <v>1</v>
      </c>
      <c r="K4536" s="820" t="s">
        <v>8454</v>
      </c>
      <c r="L4536" s="822" t="s">
        <v>22338</v>
      </c>
    </row>
    <row r="4537" spans="1:12" x14ac:dyDescent="0.25">
      <c r="A4537" s="822" t="s">
        <v>15177</v>
      </c>
      <c r="B4537" s="824" t="s">
        <v>22167</v>
      </c>
      <c r="C4537" s="820" t="b">
        <v>1</v>
      </c>
      <c r="D4537" s="820" t="b">
        <v>1</v>
      </c>
      <c r="E4537" s="820" t="b">
        <v>0</v>
      </c>
      <c r="F4537" s="820" t="b">
        <v>0</v>
      </c>
      <c r="G4537" s="820" t="b">
        <v>0</v>
      </c>
      <c r="H4537" s="820" t="b">
        <v>0</v>
      </c>
      <c r="I4537" s="820">
        <v>1</v>
      </c>
      <c r="J4537" s="820">
        <v>1</v>
      </c>
      <c r="K4537" s="820" t="s">
        <v>8454</v>
      </c>
      <c r="L4537" s="822" t="s">
        <v>22168</v>
      </c>
    </row>
    <row r="4538" spans="1:12" x14ac:dyDescent="0.25">
      <c r="A4538" s="822" t="s">
        <v>15178</v>
      </c>
      <c r="B4538" s="824" t="s">
        <v>22169</v>
      </c>
      <c r="C4538" s="820" t="b">
        <v>1</v>
      </c>
      <c r="D4538" s="820" t="b">
        <v>1</v>
      </c>
      <c r="E4538" s="820" t="b">
        <v>0</v>
      </c>
      <c r="F4538" s="820" t="b">
        <v>0</v>
      </c>
      <c r="G4538" s="820" t="b">
        <v>0</v>
      </c>
      <c r="H4538" s="820" t="b">
        <v>0</v>
      </c>
      <c r="I4538" s="820">
        <v>1</v>
      </c>
      <c r="J4538" s="820">
        <v>9</v>
      </c>
      <c r="K4538" s="820" t="s">
        <v>8454</v>
      </c>
      <c r="L4538" s="822" t="s">
        <v>22170</v>
      </c>
    </row>
    <row r="4539" spans="1:12" x14ac:dyDescent="0.25">
      <c r="A4539" s="822" t="s">
        <v>15179</v>
      </c>
      <c r="B4539" s="824" t="s">
        <v>22171</v>
      </c>
      <c r="C4539" s="820" t="b">
        <v>1</v>
      </c>
      <c r="D4539" s="820" t="b">
        <v>1</v>
      </c>
      <c r="E4539" s="820" t="b">
        <v>0</v>
      </c>
      <c r="F4539" s="820" t="b">
        <v>0</v>
      </c>
      <c r="G4539" s="820" t="b">
        <v>0</v>
      </c>
      <c r="H4539" s="820" t="b">
        <v>0</v>
      </c>
      <c r="I4539" s="820">
        <v>1</v>
      </c>
      <c r="J4539" s="820">
        <v>3</v>
      </c>
      <c r="K4539" s="820" t="s">
        <v>8454</v>
      </c>
      <c r="L4539" s="822" t="s">
        <v>22172</v>
      </c>
    </row>
    <row r="4540" spans="1:12" x14ac:dyDescent="0.25">
      <c r="A4540" s="822" t="s">
        <v>15180</v>
      </c>
      <c r="B4540" s="824" t="s">
        <v>22173</v>
      </c>
      <c r="C4540" s="820" t="b">
        <v>1</v>
      </c>
      <c r="D4540" s="820" t="b">
        <v>1</v>
      </c>
      <c r="E4540" s="820" t="b">
        <v>0</v>
      </c>
      <c r="F4540" s="820" t="b">
        <v>0</v>
      </c>
      <c r="G4540" s="820" t="b">
        <v>0</v>
      </c>
      <c r="H4540" s="820" t="b">
        <v>0</v>
      </c>
      <c r="I4540" s="820">
        <v>1</v>
      </c>
      <c r="J4540" s="820">
        <v>3</v>
      </c>
      <c r="K4540" s="820" t="s">
        <v>8454</v>
      </c>
      <c r="L4540" s="822" t="s">
        <v>22174</v>
      </c>
    </row>
    <row r="4541" spans="1:12" x14ac:dyDescent="0.25">
      <c r="A4541" s="822" t="s">
        <v>15181</v>
      </c>
      <c r="B4541" s="824" t="s">
        <v>22175</v>
      </c>
      <c r="C4541" s="820" t="b">
        <v>1</v>
      </c>
      <c r="D4541" s="820" t="b">
        <v>1</v>
      </c>
      <c r="E4541" s="820" t="b">
        <v>0</v>
      </c>
      <c r="F4541" s="820" t="b">
        <v>0</v>
      </c>
      <c r="G4541" s="820" t="b">
        <v>0</v>
      </c>
      <c r="H4541" s="820" t="b">
        <v>0</v>
      </c>
      <c r="I4541" s="820">
        <v>1</v>
      </c>
      <c r="J4541" s="820">
        <v>3</v>
      </c>
      <c r="K4541" s="820" t="s">
        <v>8454</v>
      </c>
      <c r="L4541" s="822" t="s">
        <v>22176</v>
      </c>
    </row>
    <row r="4542" spans="1:12" x14ac:dyDescent="0.25">
      <c r="A4542" s="822" t="s">
        <v>15182</v>
      </c>
      <c r="B4542" s="824" t="s">
        <v>14611</v>
      </c>
      <c r="C4542" s="820" t="b">
        <v>1</v>
      </c>
      <c r="D4542" s="820" t="b">
        <v>1</v>
      </c>
      <c r="E4542" s="820" t="b">
        <v>0</v>
      </c>
      <c r="F4542" s="820" t="b">
        <v>0</v>
      </c>
      <c r="G4542" s="820" t="b">
        <v>0</v>
      </c>
      <c r="H4542" s="820" t="b">
        <v>0</v>
      </c>
      <c r="I4542" s="820">
        <v>1</v>
      </c>
      <c r="J4542" s="820">
        <v>3</v>
      </c>
      <c r="K4542" s="820" t="s">
        <v>8454</v>
      </c>
      <c r="L4542" s="822" t="s">
        <v>21017</v>
      </c>
    </row>
    <row r="4543" spans="1:12" x14ac:dyDescent="0.25">
      <c r="A4543" s="822" t="s">
        <v>15183</v>
      </c>
      <c r="B4543" s="824" t="s">
        <v>22177</v>
      </c>
      <c r="C4543" s="820" t="b">
        <v>1</v>
      </c>
      <c r="D4543" s="820" t="b">
        <v>1</v>
      </c>
      <c r="E4543" s="820" t="b">
        <v>0</v>
      </c>
      <c r="F4543" s="820" t="b">
        <v>0</v>
      </c>
      <c r="G4543" s="820" t="b">
        <v>0</v>
      </c>
      <c r="H4543" s="820" t="b">
        <v>0</v>
      </c>
      <c r="I4543" s="820">
        <v>1</v>
      </c>
      <c r="J4543" s="820">
        <v>12</v>
      </c>
      <c r="K4543" s="820" t="s">
        <v>8454</v>
      </c>
      <c r="L4543" s="822" t="s">
        <v>22178</v>
      </c>
    </row>
    <row r="4544" spans="1:12" x14ac:dyDescent="0.25">
      <c r="A4544" s="822" t="s">
        <v>15184</v>
      </c>
      <c r="B4544" s="824" t="s">
        <v>22179</v>
      </c>
      <c r="C4544" s="820" t="b">
        <v>1</v>
      </c>
      <c r="D4544" s="820" t="b">
        <v>1</v>
      </c>
      <c r="E4544" s="820" t="b">
        <v>0</v>
      </c>
      <c r="F4544" s="820" t="b">
        <v>0</v>
      </c>
      <c r="G4544" s="820" t="b">
        <v>0</v>
      </c>
      <c r="H4544" s="820" t="b">
        <v>0</v>
      </c>
      <c r="I4544" s="820">
        <v>1</v>
      </c>
      <c r="J4544" s="820">
        <v>3</v>
      </c>
      <c r="K4544" s="820" t="s">
        <v>8454</v>
      </c>
      <c r="L4544" s="822" t="s">
        <v>22180</v>
      </c>
    </row>
    <row r="4545" spans="1:12" x14ac:dyDescent="0.25">
      <c r="A4545" s="822" t="s">
        <v>15185</v>
      </c>
      <c r="B4545" s="824" t="s">
        <v>22339</v>
      </c>
      <c r="C4545" s="820" t="b">
        <v>1</v>
      </c>
      <c r="D4545" s="820" t="b">
        <v>1</v>
      </c>
      <c r="E4545" s="820" t="b">
        <v>0</v>
      </c>
      <c r="F4545" s="820" t="b">
        <v>0</v>
      </c>
      <c r="G4545" s="820" t="b">
        <v>0</v>
      </c>
      <c r="H4545" s="820" t="b">
        <v>0</v>
      </c>
      <c r="I4545" s="820">
        <v>1</v>
      </c>
      <c r="J4545" s="820">
        <v>8</v>
      </c>
      <c r="K4545" s="820" t="s">
        <v>8454</v>
      </c>
      <c r="L4545" s="822" t="s">
        <v>22340</v>
      </c>
    </row>
    <row r="4546" spans="1:12" x14ac:dyDescent="0.25">
      <c r="A4546" s="822" t="s">
        <v>15186</v>
      </c>
      <c r="B4546" s="824" t="s">
        <v>22341</v>
      </c>
      <c r="C4546" s="820" t="b">
        <v>1</v>
      </c>
      <c r="D4546" s="820" t="b">
        <v>1</v>
      </c>
      <c r="E4546" s="820" t="b">
        <v>0</v>
      </c>
      <c r="F4546" s="820" t="b">
        <v>0</v>
      </c>
      <c r="G4546" s="820" t="b">
        <v>0</v>
      </c>
      <c r="H4546" s="820" t="b">
        <v>0</v>
      </c>
      <c r="I4546" s="820">
        <v>1</v>
      </c>
      <c r="J4546" s="820">
        <v>8</v>
      </c>
      <c r="K4546" s="820" t="s">
        <v>8454</v>
      </c>
      <c r="L4546" s="822" t="s">
        <v>22342</v>
      </c>
    </row>
    <row r="4547" spans="1:12" x14ac:dyDescent="0.25">
      <c r="A4547" s="822" t="s">
        <v>15187</v>
      </c>
      <c r="B4547" s="824" t="s">
        <v>22343</v>
      </c>
      <c r="C4547" s="820" t="b">
        <v>1</v>
      </c>
      <c r="D4547" s="820" t="b">
        <v>1</v>
      </c>
      <c r="E4547" s="820" t="b">
        <v>0</v>
      </c>
      <c r="F4547" s="820" t="b">
        <v>0</v>
      </c>
      <c r="G4547" s="820" t="b">
        <v>0</v>
      </c>
      <c r="H4547" s="820" t="b">
        <v>0</v>
      </c>
      <c r="I4547" s="820">
        <v>1</v>
      </c>
      <c r="J4547" s="820">
        <v>1</v>
      </c>
      <c r="K4547" s="820" t="s">
        <v>8454</v>
      </c>
      <c r="L4547" s="822" t="s">
        <v>22344</v>
      </c>
    </row>
    <row r="4548" spans="1:12" x14ac:dyDescent="0.25">
      <c r="A4548" s="822" t="s">
        <v>15188</v>
      </c>
      <c r="B4548" s="824" t="s">
        <v>22187</v>
      </c>
      <c r="C4548" s="820" t="b">
        <v>1</v>
      </c>
      <c r="D4548" s="820" t="b">
        <v>1</v>
      </c>
      <c r="E4548" s="820" t="b">
        <v>0</v>
      </c>
      <c r="F4548" s="820" t="b">
        <v>0</v>
      </c>
      <c r="G4548" s="820" t="b">
        <v>0</v>
      </c>
      <c r="H4548" s="820" t="b">
        <v>0</v>
      </c>
      <c r="I4548" s="820">
        <v>1</v>
      </c>
      <c r="J4548" s="820">
        <v>1</v>
      </c>
      <c r="K4548" s="820" t="s">
        <v>8454</v>
      </c>
      <c r="L4548" s="822" t="s">
        <v>22188</v>
      </c>
    </row>
    <row r="4549" spans="1:12" x14ac:dyDescent="0.25">
      <c r="A4549" s="822" t="s">
        <v>15189</v>
      </c>
      <c r="B4549" s="824" t="s">
        <v>22189</v>
      </c>
      <c r="C4549" s="820" t="b">
        <v>1</v>
      </c>
      <c r="D4549" s="820" t="b">
        <v>1</v>
      </c>
      <c r="E4549" s="820" t="b">
        <v>0</v>
      </c>
      <c r="F4549" s="820" t="b">
        <v>0</v>
      </c>
      <c r="G4549" s="820" t="b">
        <v>0</v>
      </c>
      <c r="H4549" s="820" t="b">
        <v>0</v>
      </c>
      <c r="I4549" s="820">
        <v>1</v>
      </c>
      <c r="J4549" s="820">
        <v>32</v>
      </c>
      <c r="K4549" s="820" t="s">
        <v>8454</v>
      </c>
      <c r="L4549" s="822" t="s">
        <v>22190</v>
      </c>
    </row>
    <row r="4550" spans="1:12" x14ac:dyDescent="0.25">
      <c r="A4550" s="822" t="s">
        <v>15190</v>
      </c>
      <c r="B4550" s="824" t="s">
        <v>22191</v>
      </c>
      <c r="C4550" s="820" t="b">
        <v>1</v>
      </c>
      <c r="D4550" s="820" t="b">
        <v>1</v>
      </c>
      <c r="E4550" s="820" t="b">
        <v>0</v>
      </c>
      <c r="F4550" s="820" t="b">
        <v>0</v>
      </c>
      <c r="G4550" s="820" t="b">
        <v>0</v>
      </c>
      <c r="H4550" s="820" t="b">
        <v>0</v>
      </c>
      <c r="I4550" s="820">
        <v>1</v>
      </c>
      <c r="J4550" s="820">
        <v>8</v>
      </c>
      <c r="K4550" s="820" t="s">
        <v>8454</v>
      </c>
      <c r="L4550" s="822" t="s">
        <v>22192</v>
      </c>
    </row>
    <row r="4551" spans="1:12" x14ac:dyDescent="0.25">
      <c r="A4551" s="822" t="s">
        <v>15191</v>
      </c>
      <c r="B4551" s="824" t="s">
        <v>22193</v>
      </c>
      <c r="C4551" s="820" t="b">
        <v>1</v>
      </c>
      <c r="D4551" s="820" t="b">
        <v>1</v>
      </c>
      <c r="E4551" s="820" t="b">
        <v>0</v>
      </c>
      <c r="F4551" s="820" t="b">
        <v>0</v>
      </c>
      <c r="G4551" s="820" t="b">
        <v>0</v>
      </c>
      <c r="H4551" s="820" t="b">
        <v>0</v>
      </c>
      <c r="I4551" s="820">
        <v>1</v>
      </c>
      <c r="J4551" s="820">
        <v>8</v>
      </c>
      <c r="K4551" s="820" t="s">
        <v>8454</v>
      </c>
      <c r="L4551" s="822" t="s">
        <v>22194</v>
      </c>
    </row>
    <row r="4552" spans="1:12" x14ac:dyDescent="0.25">
      <c r="A4552" s="822" t="s">
        <v>15192</v>
      </c>
      <c r="B4552" s="824" t="s">
        <v>22195</v>
      </c>
      <c r="C4552" s="820" t="b">
        <v>1</v>
      </c>
      <c r="D4552" s="820" t="b">
        <v>1</v>
      </c>
      <c r="E4552" s="820" t="b">
        <v>0</v>
      </c>
      <c r="F4552" s="820" t="b">
        <v>0</v>
      </c>
      <c r="G4552" s="820" t="b">
        <v>0</v>
      </c>
      <c r="H4552" s="820" t="b">
        <v>0</v>
      </c>
      <c r="I4552" s="820">
        <v>1</v>
      </c>
      <c r="J4552" s="820">
        <v>4</v>
      </c>
      <c r="K4552" s="820" t="s">
        <v>8454</v>
      </c>
      <c r="L4552" s="822" t="s">
        <v>22196</v>
      </c>
    </row>
    <row r="4553" spans="1:12" x14ac:dyDescent="0.25">
      <c r="A4553" s="822" t="s">
        <v>15193</v>
      </c>
      <c r="B4553" s="824" t="s">
        <v>14623</v>
      </c>
      <c r="C4553" s="820" t="b">
        <v>1</v>
      </c>
      <c r="D4553" s="820" t="b">
        <v>1</v>
      </c>
      <c r="E4553" s="820" t="b">
        <v>0</v>
      </c>
      <c r="F4553" s="820" t="b">
        <v>0</v>
      </c>
      <c r="G4553" s="820" t="b">
        <v>0</v>
      </c>
      <c r="H4553" s="820" t="b">
        <v>0</v>
      </c>
      <c r="I4553" s="820">
        <v>1</v>
      </c>
      <c r="J4553" s="820">
        <v>4</v>
      </c>
      <c r="K4553" s="820" t="s">
        <v>8454</v>
      </c>
      <c r="L4553" s="822" t="s">
        <v>21018</v>
      </c>
    </row>
    <row r="4554" spans="1:12" x14ac:dyDescent="0.25">
      <c r="A4554" s="822" t="s">
        <v>15194</v>
      </c>
      <c r="B4554" s="824" t="s">
        <v>22197</v>
      </c>
      <c r="C4554" s="820" t="b">
        <v>1</v>
      </c>
      <c r="D4554" s="820" t="b">
        <v>1</v>
      </c>
      <c r="E4554" s="820" t="b">
        <v>0</v>
      </c>
      <c r="F4554" s="820" t="b">
        <v>0</v>
      </c>
      <c r="G4554" s="820" t="b">
        <v>0</v>
      </c>
      <c r="H4554" s="820" t="b">
        <v>0</v>
      </c>
      <c r="I4554" s="820">
        <v>1</v>
      </c>
      <c r="J4554" s="820">
        <v>20</v>
      </c>
      <c r="K4554" s="820" t="s">
        <v>8454</v>
      </c>
      <c r="L4554" s="822" t="s">
        <v>22198</v>
      </c>
    </row>
    <row r="4555" spans="1:12" x14ac:dyDescent="0.25">
      <c r="A4555" s="822" t="s">
        <v>15195</v>
      </c>
      <c r="B4555" s="824" t="s">
        <v>22199</v>
      </c>
      <c r="C4555" s="820" t="b">
        <v>1</v>
      </c>
      <c r="D4555" s="820" t="b">
        <v>1</v>
      </c>
      <c r="E4555" s="820" t="b">
        <v>0</v>
      </c>
      <c r="F4555" s="820" t="b">
        <v>0</v>
      </c>
      <c r="G4555" s="820" t="b">
        <v>0</v>
      </c>
      <c r="H4555" s="820" t="b">
        <v>0</v>
      </c>
      <c r="I4555" s="820">
        <v>1</v>
      </c>
      <c r="J4555" s="820">
        <v>16</v>
      </c>
      <c r="K4555" s="820" t="s">
        <v>8454</v>
      </c>
      <c r="L4555" s="822" t="s">
        <v>22200</v>
      </c>
    </row>
    <row r="4556" spans="1:12" x14ac:dyDescent="0.25">
      <c r="A4556" s="822" t="s">
        <v>15196</v>
      </c>
      <c r="B4556" s="824" t="s">
        <v>22345</v>
      </c>
      <c r="C4556" s="820" t="b">
        <v>1</v>
      </c>
      <c r="D4556" s="820" t="b">
        <v>1</v>
      </c>
      <c r="E4556" s="820" t="b">
        <v>0</v>
      </c>
      <c r="F4556" s="820" t="b">
        <v>0</v>
      </c>
      <c r="G4556" s="820" t="b">
        <v>0</v>
      </c>
      <c r="H4556" s="820" t="b">
        <v>0</v>
      </c>
      <c r="I4556" s="820">
        <v>1</v>
      </c>
      <c r="J4556" s="820">
        <v>6</v>
      </c>
      <c r="K4556" s="820" t="s">
        <v>8454</v>
      </c>
      <c r="L4556" s="822" t="s">
        <v>22346</v>
      </c>
    </row>
    <row r="4557" spans="1:12" x14ac:dyDescent="0.25">
      <c r="A4557" s="822" t="s">
        <v>15197</v>
      </c>
      <c r="B4557" s="824" t="s">
        <v>22347</v>
      </c>
      <c r="C4557" s="820" t="b">
        <v>1</v>
      </c>
      <c r="D4557" s="820" t="b">
        <v>1</v>
      </c>
      <c r="E4557" s="820" t="b">
        <v>0</v>
      </c>
      <c r="F4557" s="820" t="b">
        <v>0</v>
      </c>
      <c r="G4557" s="820" t="b">
        <v>0</v>
      </c>
      <c r="H4557" s="820" t="b">
        <v>0</v>
      </c>
      <c r="I4557" s="820">
        <v>1</v>
      </c>
      <c r="J4557" s="820">
        <v>8</v>
      </c>
      <c r="K4557" s="820" t="s">
        <v>8454</v>
      </c>
      <c r="L4557" s="822" t="s">
        <v>22348</v>
      </c>
    </row>
    <row r="4558" spans="1:12" x14ac:dyDescent="0.25">
      <c r="A4558" s="822" t="s">
        <v>15198</v>
      </c>
      <c r="B4558" s="824" t="s">
        <v>22349</v>
      </c>
      <c r="C4558" s="820" t="b">
        <v>1</v>
      </c>
      <c r="D4558" s="820" t="b">
        <v>1</v>
      </c>
      <c r="E4558" s="820" t="b">
        <v>0</v>
      </c>
      <c r="F4558" s="820" t="b">
        <v>0</v>
      </c>
      <c r="G4558" s="820" t="b">
        <v>0</v>
      </c>
      <c r="H4558" s="820" t="b">
        <v>0</v>
      </c>
      <c r="I4558" s="820">
        <v>1</v>
      </c>
      <c r="J4558" s="820">
        <v>1</v>
      </c>
      <c r="K4558" s="820" t="s">
        <v>8454</v>
      </c>
      <c r="L4558" s="822" t="s">
        <v>22350</v>
      </c>
    </row>
    <row r="4559" spans="1:12" x14ac:dyDescent="0.25">
      <c r="A4559" s="822" t="s">
        <v>15199</v>
      </c>
      <c r="B4559" s="824" t="s">
        <v>22207</v>
      </c>
      <c r="C4559" s="820" t="b">
        <v>1</v>
      </c>
      <c r="D4559" s="820" t="b">
        <v>1</v>
      </c>
      <c r="E4559" s="820" t="b">
        <v>0</v>
      </c>
      <c r="F4559" s="820" t="b">
        <v>0</v>
      </c>
      <c r="G4559" s="820" t="b">
        <v>0</v>
      </c>
      <c r="H4559" s="820" t="b">
        <v>0</v>
      </c>
      <c r="I4559" s="820">
        <v>1</v>
      </c>
      <c r="J4559" s="820">
        <v>1</v>
      </c>
      <c r="K4559" s="820" t="s">
        <v>8454</v>
      </c>
      <c r="L4559" s="822" t="s">
        <v>22208</v>
      </c>
    </row>
    <row r="4560" spans="1:12" x14ac:dyDescent="0.25">
      <c r="A4560" s="822" t="s">
        <v>15200</v>
      </c>
      <c r="B4560" s="824" t="s">
        <v>22209</v>
      </c>
      <c r="C4560" s="820" t="b">
        <v>1</v>
      </c>
      <c r="D4560" s="820" t="b">
        <v>1</v>
      </c>
      <c r="E4560" s="820" t="b">
        <v>0</v>
      </c>
      <c r="F4560" s="820" t="b">
        <v>0</v>
      </c>
      <c r="G4560" s="820" t="b">
        <v>0</v>
      </c>
      <c r="H4560" s="820" t="b">
        <v>0</v>
      </c>
      <c r="I4560" s="820">
        <v>1</v>
      </c>
      <c r="J4560" s="820">
        <v>476</v>
      </c>
      <c r="K4560" s="820" t="s">
        <v>8454</v>
      </c>
      <c r="L4560" s="822" t="s">
        <v>22210</v>
      </c>
    </row>
    <row r="4561" spans="1:12" x14ac:dyDescent="0.25">
      <c r="A4561" s="822" t="s">
        <v>15201</v>
      </c>
      <c r="B4561" s="824" t="s">
        <v>22211</v>
      </c>
      <c r="C4561" s="820" t="b">
        <v>1</v>
      </c>
      <c r="D4561" s="820" t="b">
        <v>1</v>
      </c>
      <c r="E4561" s="820" t="b">
        <v>0</v>
      </c>
      <c r="F4561" s="820" t="b">
        <v>0</v>
      </c>
      <c r="G4561" s="820" t="b">
        <v>0</v>
      </c>
      <c r="H4561" s="820" t="b">
        <v>0</v>
      </c>
      <c r="I4561" s="820">
        <v>1</v>
      </c>
      <c r="J4561" s="820">
        <v>34</v>
      </c>
      <c r="K4561" s="820" t="s">
        <v>8454</v>
      </c>
      <c r="L4561" s="822" t="s">
        <v>22212</v>
      </c>
    </row>
    <row r="4562" spans="1:12" x14ac:dyDescent="0.25">
      <c r="A4562" s="822" t="s">
        <v>15202</v>
      </c>
      <c r="B4562" s="824" t="s">
        <v>22213</v>
      </c>
      <c r="C4562" s="820" t="b">
        <v>1</v>
      </c>
      <c r="D4562" s="820" t="b">
        <v>1</v>
      </c>
      <c r="E4562" s="820" t="b">
        <v>0</v>
      </c>
      <c r="F4562" s="820" t="b">
        <v>0</v>
      </c>
      <c r="G4562" s="820" t="b">
        <v>0</v>
      </c>
      <c r="H4562" s="820" t="b">
        <v>0</v>
      </c>
      <c r="I4562" s="820">
        <v>1</v>
      </c>
      <c r="J4562" s="820">
        <v>34</v>
      </c>
      <c r="K4562" s="820" t="s">
        <v>8454</v>
      </c>
      <c r="L4562" s="822" t="s">
        <v>22214</v>
      </c>
    </row>
    <row r="4563" spans="1:12" x14ac:dyDescent="0.25">
      <c r="A4563" s="822" t="s">
        <v>15203</v>
      </c>
      <c r="B4563" s="824" t="s">
        <v>22215</v>
      </c>
      <c r="C4563" s="820" t="b">
        <v>1</v>
      </c>
      <c r="D4563" s="820" t="b">
        <v>1</v>
      </c>
      <c r="E4563" s="820" t="b">
        <v>0</v>
      </c>
      <c r="F4563" s="820" t="b">
        <v>0</v>
      </c>
      <c r="G4563" s="820" t="b">
        <v>0</v>
      </c>
      <c r="H4563" s="820" t="b">
        <v>0</v>
      </c>
      <c r="I4563" s="820">
        <v>1</v>
      </c>
      <c r="J4563" s="820">
        <v>28</v>
      </c>
      <c r="K4563" s="820" t="s">
        <v>8454</v>
      </c>
      <c r="L4563" s="822" t="s">
        <v>22216</v>
      </c>
    </row>
    <row r="4564" spans="1:12" x14ac:dyDescent="0.25">
      <c r="A4564" s="822" t="s">
        <v>15204</v>
      </c>
      <c r="B4564" s="824" t="s">
        <v>22217</v>
      </c>
      <c r="C4564" s="820" t="b">
        <v>1</v>
      </c>
      <c r="D4564" s="820" t="b">
        <v>1</v>
      </c>
      <c r="E4564" s="820" t="b">
        <v>0</v>
      </c>
      <c r="F4564" s="820" t="b">
        <v>0</v>
      </c>
      <c r="G4564" s="820" t="b">
        <v>0</v>
      </c>
      <c r="H4564" s="820" t="b">
        <v>0</v>
      </c>
      <c r="I4564" s="820">
        <v>1</v>
      </c>
      <c r="J4564" s="820">
        <v>14</v>
      </c>
      <c r="K4564" s="820" t="s">
        <v>8454</v>
      </c>
      <c r="L4564" s="822" t="s">
        <v>22218</v>
      </c>
    </row>
    <row r="4565" spans="1:12" x14ac:dyDescent="0.25">
      <c r="A4565" s="822" t="s">
        <v>15205</v>
      </c>
      <c r="B4565" s="824" t="s">
        <v>22219</v>
      </c>
      <c r="C4565" s="820" t="b">
        <v>1</v>
      </c>
      <c r="D4565" s="820" t="b">
        <v>1</v>
      </c>
      <c r="E4565" s="820" t="b">
        <v>0</v>
      </c>
      <c r="F4565" s="820" t="b">
        <v>0</v>
      </c>
      <c r="G4565" s="820" t="b">
        <v>0</v>
      </c>
      <c r="H4565" s="820" t="b">
        <v>0</v>
      </c>
      <c r="I4565" s="820">
        <v>1</v>
      </c>
      <c r="J4565" s="820">
        <v>84</v>
      </c>
      <c r="K4565" s="820" t="s">
        <v>8454</v>
      </c>
      <c r="L4565" s="822" t="s">
        <v>22220</v>
      </c>
    </row>
    <row r="4566" spans="1:12" x14ac:dyDescent="0.25">
      <c r="A4566" s="822" t="s">
        <v>15206</v>
      </c>
      <c r="B4566" s="824" t="s">
        <v>22221</v>
      </c>
      <c r="C4566" s="820" t="b">
        <v>1</v>
      </c>
      <c r="D4566" s="820" t="b">
        <v>1</v>
      </c>
      <c r="E4566" s="820" t="b">
        <v>0</v>
      </c>
      <c r="F4566" s="820" t="b">
        <v>0</v>
      </c>
      <c r="G4566" s="820" t="b">
        <v>0</v>
      </c>
      <c r="H4566" s="820" t="b">
        <v>0</v>
      </c>
      <c r="I4566" s="820">
        <v>1</v>
      </c>
      <c r="J4566" s="820">
        <v>34</v>
      </c>
      <c r="K4566" s="820" t="s">
        <v>8454</v>
      </c>
      <c r="L4566" s="822" t="s">
        <v>22222</v>
      </c>
    </row>
    <row r="4567" spans="1:12" x14ac:dyDescent="0.25">
      <c r="A4567" s="822" t="s">
        <v>15207</v>
      </c>
      <c r="B4567" s="824" t="s">
        <v>22351</v>
      </c>
      <c r="C4567" s="820" t="b">
        <v>1</v>
      </c>
      <c r="D4567" s="820" t="b">
        <v>1</v>
      </c>
      <c r="E4567" s="820" t="b">
        <v>0</v>
      </c>
      <c r="F4567" s="820" t="b">
        <v>0</v>
      </c>
      <c r="G4567" s="820" t="b">
        <v>0</v>
      </c>
      <c r="H4567" s="820" t="b">
        <v>0</v>
      </c>
      <c r="I4567" s="820">
        <v>1</v>
      </c>
      <c r="J4567" s="820">
        <v>6</v>
      </c>
      <c r="K4567" s="820" t="s">
        <v>8454</v>
      </c>
      <c r="L4567" s="822" t="s">
        <v>22352</v>
      </c>
    </row>
    <row r="4568" spans="1:12" x14ac:dyDescent="0.25">
      <c r="A4568" s="822" t="s">
        <v>15208</v>
      </c>
      <c r="B4568" s="824" t="s">
        <v>22353</v>
      </c>
      <c r="C4568" s="820" t="b">
        <v>1</v>
      </c>
      <c r="D4568" s="820" t="b">
        <v>1</v>
      </c>
      <c r="E4568" s="820" t="b">
        <v>0</v>
      </c>
      <c r="F4568" s="820" t="b">
        <v>0</v>
      </c>
      <c r="G4568" s="820" t="b">
        <v>0</v>
      </c>
      <c r="H4568" s="820" t="b">
        <v>0</v>
      </c>
      <c r="I4568" s="820">
        <v>1</v>
      </c>
      <c r="J4568" s="820">
        <v>8</v>
      </c>
      <c r="K4568" s="820" t="s">
        <v>8454</v>
      </c>
      <c r="L4568" s="822" t="s">
        <v>22354</v>
      </c>
    </row>
    <row r="4569" spans="1:12" x14ac:dyDescent="0.25">
      <c r="A4569" s="822" t="s">
        <v>15209</v>
      </c>
      <c r="B4569" s="824" t="s">
        <v>22355</v>
      </c>
      <c r="C4569" s="820" t="b">
        <v>1</v>
      </c>
      <c r="D4569" s="820" t="b">
        <v>1</v>
      </c>
      <c r="E4569" s="820" t="b">
        <v>0</v>
      </c>
      <c r="F4569" s="820" t="b">
        <v>0</v>
      </c>
      <c r="G4569" s="820" t="b">
        <v>0</v>
      </c>
      <c r="H4569" s="820" t="b">
        <v>0</v>
      </c>
      <c r="I4569" s="820">
        <v>1</v>
      </c>
      <c r="J4569" s="820">
        <v>1</v>
      </c>
      <c r="K4569" s="820" t="s">
        <v>8454</v>
      </c>
      <c r="L4569" s="822" t="s">
        <v>22356</v>
      </c>
    </row>
    <row r="4570" spans="1:12" x14ac:dyDescent="0.25">
      <c r="A4570" s="822" t="s">
        <v>15210</v>
      </c>
      <c r="B4570" s="824" t="s">
        <v>22229</v>
      </c>
      <c r="C4570" s="820" t="b">
        <v>1</v>
      </c>
      <c r="D4570" s="820" t="b">
        <v>1</v>
      </c>
      <c r="E4570" s="820" t="b">
        <v>0</v>
      </c>
      <c r="F4570" s="820" t="b">
        <v>0</v>
      </c>
      <c r="G4570" s="820" t="b">
        <v>0</v>
      </c>
      <c r="H4570" s="820" t="b">
        <v>0</v>
      </c>
      <c r="I4570" s="820">
        <v>1</v>
      </c>
      <c r="J4570" s="820">
        <v>1</v>
      </c>
      <c r="K4570" s="820" t="s">
        <v>8454</v>
      </c>
      <c r="L4570" s="822" t="s">
        <v>22230</v>
      </c>
    </row>
    <row r="4571" spans="1:12" x14ac:dyDescent="0.25">
      <c r="A4571" s="822" t="s">
        <v>15211</v>
      </c>
      <c r="B4571" s="824" t="s">
        <v>22231</v>
      </c>
      <c r="C4571" s="820" t="b">
        <v>1</v>
      </c>
      <c r="D4571" s="820" t="b">
        <v>1</v>
      </c>
      <c r="E4571" s="820" t="b">
        <v>0</v>
      </c>
      <c r="F4571" s="820" t="b">
        <v>0</v>
      </c>
      <c r="G4571" s="820" t="b">
        <v>0</v>
      </c>
      <c r="H4571" s="820" t="b">
        <v>0</v>
      </c>
      <c r="I4571" s="820">
        <v>1</v>
      </c>
      <c r="J4571" s="820">
        <v>340</v>
      </c>
      <c r="K4571" s="820" t="s">
        <v>8454</v>
      </c>
      <c r="L4571" s="822" t="s">
        <v>22232</v>
      </c>
    </row>
    <row r="4572" spans="1:12" x14ac:dyDescent="0.25">
      <c r="A4572" s="822" t="s">
        <v>15212</v>
      </c>
      <c r="B4572" s="824" t="s">
        <v>22233</v>
      </c>
      <c r="C4572" s="820" t="b">
        <v>1</v>
      </c>
      <c r="D4572" s="820" t="b">
        <v>1</v>
      </c>
      <c r="E4572" s="820" t="b">
        <v>0</v>
      </c>
      <c r="F4572" s="820" t="b">
        <v>0</v>
      </c>
      <c r="G4572" s="820" t="b">
        <v>0</v>
      </c>
      <c r="H4572" s="820" t="b">
        <v>0</v>
      </c>
      <c r="I4572" s="820">
        <v>1</v>
      </c>
      <c r="J4572" s="820">
        <v>34</v>
      </c>
      <c r="K4572" s="820" t="s">
        <v>8454</v>
      </c>
      <c r="L4572" s="822" t="s">
        <v>22234</v>
      </c>
    </row>
    <row r="4573" spans="1:12" x14ac:dyDescent="0.25">
      <c r="A4573" s="822" t="s">
        <v>15213</v>
      </c>
      <c r="B4573" s="824" t="s">
        <v>22235</v>
      </c>
      <c r="C4573" s="820" t="b">
        <v>1</v>
      </c>
      <c r="D4573" s="820" t="b">
        <v>1</v>
      </c>
      <c r="E4573" s="820" t="b">
        <v>0</v>
      </c>
      <c r="F4573" s="820" t="b">
        <v>0</v>
      </c>
      <c r="G4573" s="820" t="b">
        <v>0</v>
      </c>
      <c r="H4573" s="820" t="b">
        <v>0</v>
      </c>
      <c r="I4573" s="820">
        <v>1</v>
      </c>
      <c r="J4573" s="820">
        <v>34</v>
      </c>
      <c r="K4573" s="820" t="s">
        <v>8454</v>
      </c>
      <c r="L4573" s="822" t="s">
        <v>22236</v>
      </c>
    </row>
    <row r="4574" spans="1:12" x14ac:dyDescent="0.25">
      <c r="A4574" s="822" t="s">
        <v>15214</v>
      </c>
      <c r="B4574" s="824" t="s">
        <v>22237</v>
      </c>
      <c r="C4574" s="820" t="b">
        <v>1</v>
      </c>
      <c r="D4574" s="820" t="b">
        <v>1</v>
      </c>
      <c r="E4574" s="820" t="b">
        <v>0</v>
      </c>
      <c r="F4574" s="820" t="b">
        <v>0</v>
      </c>
      <c r="G4574" s="820" t="b">
        <v>0</v>
      </c>
      <c r="H4574" s="820" t="b">
        <v>0</v>
      </c>
      <c r="I4574" s="820">
        <v>1</v>
      </c>
      <c r="J4574" s="820">
        <v>20</v>
      </c>
      <c r="K4574" s="820" t="s">
        <v>8454</v>
      </c>
      <c r="L4574" s="822" t="s">
        <v>22238</v>
      </c>
    </row>
    <row r="4575" spans="1:12" x14ac:dyDescent="0.25">
      <c r="A4575" s="822" t="s">
        <v>15215</v>
      </c>
      <c r="B4575" s="824" t="s">
        <v>22239</v>
      </c>
      <c r="C4575" s="820" t="b">
        <v>1</v>
      </c>
      <c r="D4575" s="820" t="b">
        <v>1</v>
      </c>
      <c r="E4575" s="820" t="b">
        <v>0</v>
      </c>
      <c r="F4575" s="820" t="b">
        <v>0</v>
      </c>
      <c r="G4575" s="820" t="b">
        <v>0</v>
      </c>
      <c r="H4575" s="820" t="b">
        <v>0</v>
      </c>
      <c r="I4575" s="820">
        <v>1</v>
      </c>
      <c r="J4575" s="820">
        <v>10</v>
      </c>
      <c r="K4575" s="820" t="s">
        <v>8454</v>
      </c>
      <c r="L4575" s="822" t="s">
        <v>22240</v>
      </c>
    </row>
    <row r="4576" spans="1:12" x14ac:dyDescent="0.25">
      <c r="A4576" s="822" t="s">
        <v>15216</v>
      </c>
      <c r="B4576" s="824" t="s">
        <v>22241</v>
      </c>
      <c r="C4576" s="820" t="b">
        <v>1</v>
      </c>
      <c r="D4576" s="820" t="b">
        <v>1</v>
      </c>
      <c r="E4576" s="820" t="b">
        <v>0</v>
      </c>
      <c r="F4576" s="820" t="b">
        <v>0</v>
      </c>
      <c r="G4576" s="820" t="b">
        <v>0</v>
      </c>
      <c r="H4576" s="820" t="b">
        <v>0</v>
      </c>
      <c r="I4576" s="820">
        <v>1</v>
      </c>
      <c r="J4576" s="820">
        <v>60</v>
      </c>
      <c r="K4576" s="820" t="s">
        <v>8454</v>
      </c>
      <c r="L4576" s="822" t="s">
        <v>22242</v>
      </c>
    </row>
    <row r="4577" spans="1:12" x14ac:dyDescent="0.25">
      <c r="A4577" s="822" t="s">
        <v>15217</v>
      </c>
      <c r="B4577" s="824" t="s">
        <v>22243</v>
      </c>
      <c r="C4577" s="820" t="b">
        <v>1</v>
      </c>
      <c r="D4577" s="820" t="b">
        <v>1</v>
      </c>
      <c r="E4577" s="820" t="b">
        <v>0</v>
      </c>
      <c r="F4577" s="820" t="b">
        <v>0</v>
      </c>
      <c r="G4577" s="820" t="b">
        <v>0</v>
      </c>
      <c r="H4577" s="820" t="b">
        <v>0</v>
      </c>
      <c r="I4577" s="820">
        <v>1</v>
      </c>
      <c r="J4577" s="820">
        <v>34</v>
      </c>
      <c r="K4577" s="820" t="s">
        <v>8454</v>
      </c>
      <c r="L4577" s="822" t="s">
        <v>22244</v>
      </c>
    </row>
    <row r="4578" spans="1:12" x14ac:dyDescent="0.25">
      <c r="A4578" s="822" t="s">
        <v>15218</v>
      </c>
      <c r="B4578" s="824" t="s">
        <v>22357</v>
      </c>
      <c r="C4578" s="820" t="b">
        <v>1</v>
      </c>
      <c r="D4578" s="820" t="b">
        <v>1</v>
      </c>
      <c r="E4578" s="820" t="b">
        <v>0</v>
      </c>
      <c r="F4578" s="820" t="b">
        <v>0</v>
      </c>
      <c r="G4578" s="820" t="b">
        <v>0</v>
      </c>
      <c r="H4578" s="820" t="b">
        <v>0</v>
      </c>
      <c r="I4578" s="820">
        <v>1</v>
      </c>
      <c r="J4578" s="820">
        <v>6</v>
      </c>
      <c r="K4578" s="820" t="s">
        <v>8454</v>
      </c>
      <c r="L4578" s="822" t="s">
        <v>22358</v>
      </c>
    </row>
    <row r="4579" spans="1:12" x14ac:dyDescent="0.25">
      <c r="A4579" s="822" t="s">
        <v>15219</v>
      </c>
      <c r="B4579" s="824" t="s">
        <v>22359</v>
      </c>
      <c r="C4579" s="820" t="b">
        <v>1</v>
      </c>
      <c r="D4579" s="820" t="b">
        <v>1</v>
      </c>
      <c r="E4579" s="820" t="b">
        <v>0</v>
      </c>
      <c r="F4579" s="820" t="b">
        <v>0</v>
      </c>
      <c r="G4579" s="820" t="b">
        <v>0</v>
      </c>
      <c r="H4579" s="820" t="b">
        <v>0</v>
      </c>
      <c r="I4579" s="820">
        <v>1</v>
      </c>
      <c r="J4579" s="820">
        <v>8</v>
      </c>
      <c r="K4579" s="820" t="s">
        <v>8454</v>
      </c>
      <c r="L4579" s="822" t="s">
        <v>22360</v>
      </c>
    </row>
    <row r="4580" spans="1:12" x14ac:dyDescent="0.25">
      <c r="A4580" s="822" t="s">
        <v>15220</v>
      </c>
      <c r="B4580" s="824" t="s">
        <v>22361</v>
      </c>
      <c r="C4580" s="820" t="b">
        <v>1</v>
      </c>
      <c r="D4580" s="820" t="b">
        <v>1</v>
      </c>
      <c r="E4580" s="820" t="b">
        <v>0</v>
      </c>
      <c r="F4580" s="820" t="b">
        <v>0</v>
      </c>
      <c r="G4580" s="820" t="b">
        <v>0</v>
      </c>
      <c r="H4580" s="820" t="b">
        <v>0</v>
      </c>
      <c r="I4580" s="820">
        <v>1</v>
      </c>
      <c r="J4580" s="820">
        <v>1</v>
      </c>
      <c r="K4580" s="820" t="s">
        <v>8454</v>
      </c>
      <c r="L4580" s="822" t="s">
        <v>22362</v>
      </c>
    </row>
    <row r="4581" spans="1:12" x14ac:dyDescent="0.25">
      <c r="A4581" s="822" t="s">
        <v>15221</v>
      </c>
      <c r="B4581" s="824" t="s">
        <v>22251</v>
      </c>
      <c r="C4581" s="820" t="b">
        <v>1</v>
      </c>
      <c r="D4581" s="820" t="b">
        <v>1</v>
      </c>
      <c r="E4581" s="820" t="b">
        <v>0</v>
      </c>
      <c r="F4581" s="820" t="b">
        <v>0</v>
      </c>
      <c r="G4581" s="820" t="b">
        <v>0</v>
      </c>
      <c r="H4581" s="820" t="b">
        <v>0</v>
      </c>
      <c r="I4581" s="820">
        <v>1</v>
      </c>
      <c r="J4581" s="820">
        <v>1</v>
      </c>
      <c r="K4581" s="820" t="s">
        <v>8454</v>
      </c>
      <c r="L4581" s="822" t="s">
        <v>22252</v>
      </c>
    </row>
    <row r="4582" spans="1:12" x14ac:dyDescent="0.25">
      <c r="A4582" s="822" t="s">
        <v>15222</v>
      </c>
      <c r="B4582" s="824" t="s">
        <v>22253</v>
      </c>
      <c r="C4582" s="820" t="b">
        <v>1</v>
      </c>
      <c r="D4582" s="820" t="b">
        <v>1</v>
      </c>
      <c r="E4582" s="820" t="b">
        <v>0</v>
      </c>
      <c r="F4582" s="820" t="b">
        <v>0</v>
      </c>
      <c r="G4582" s="820" t="b">
        <v>0</v>
      </c>
      <c r="H4582" s="820" t="b">
        <v>0</v>
      </c>
      <c r="I4582" s="820">
        <v>1</v>
      </c>
      <c r="J4582" s="820">
        <v>480</v>
      </c>
      <c r="K4582" s="820" t="s">
        <v>8454</v>
      </c>
      <c r="L4582" s="822" t="s">
        <v>22254</v>
      </c>
    </row>
    <row r="4583" spans="1:12" x14ac:dyDescent="0.25">
      <c r="A4583" s="822" t="s">
        <v>15223</v>
      </c>
      <c r="B4583" s="824" t="s">
        <v>22255</v>
      </c>
      <c r="C4583" s="820" t="b">
        <v>1</v>
      </c>
      <c r="D4583" s="820" t="b">
        <v>1</v>
      </c>
      <c r="E4583" s="820" t="b">
        <v>0</v>
      </c>
      <c r="F4583" s="820" t="b">
        <v>0</v>
      </c>
      <c r="G4583" s="820" t="b">
        <v>0</v>
      </c>
      <c r="H4583" s="820" t="b">
        <v>0</v>
      </c>
      <c r="I4583" s="820">
        <v>1</v>
      </c>
      <c r="J4583" s="820">
        <v>32</v>
      </c>
      <c r="K4583" s="820" t="s">
        <v>8454</v>
      </c>
      <c r="L4583" s="822" t="s">
        <v>22256</v>
      </c>
    </row>
    <row r="4584" spans="1:12" x14ac:dyDescent="0.25">
      <c r="A4584" s="822" t="s">
        <v>15224</v>
      </c>
      <c r="B4584" s="824" t="s">
        <v>22257</v>
      </c>
      <c r="C4584" s="820" t="b">
        <v>1</v>
      </c>
      <c r="D4584" s="820" t="b">
        <v>1</v>
      </c>
      <c r="E4584" s="820" t="b">
        <v>0</v>
      </c>
      <c r="F4584" s="820" t="b">
        <v>0</v>
      </c>
      <c r="G4584" s="820" t="b">
        <v>0</v>
      </c>
      <c r="H4584" s="820" t="b">
        <v>0</v>
      </c>
      <c r="I4584" s="820">
        <v>1</v>
      </c>
      <c r="J4584" s="820">
        <v>32</v>
      </c>
      <c r="K4584" s="820" t="s">
        <v>8454</v>
      </c>
      <c r="L4584" s="822" t="s">
        <v>22258</v>
      </c>
    </row>
    <row r="4585" spans="1:12" x14ac:dyDescent="0.25">
      <c r="A4585" s="822" t="s">
        <v>15225</v>
      </c>
      <c r="B4585" s="824" t="s">
        <v>22259</v>
      </c>
      <c r="C4585" s="820" t="b">
        <v>1</v>
      </c>
      <c r="D4585" s="820" t="b">
        <v>1</v>
      </c>
      <c r="E4585" s="820" t="b">
        <v>0</v>
      </c>
      <c r="F4585" s="820" t="b">
        <v>0</v>
      </c>
      <c r="G4585" s="820" t="b">
        <v>0</v>
      </c>
      <c r="H4585" s="820" t="b">
        <v>0</v>
      </c>
      <c r="I4585" s="820">
        <v>1</v>
      </c>
      <c r="J4585" s="820">
        <v>30</v>
      </c>
      <c r="K4585" s="820" t="s">
        <v>8454</v>
      </c>
      <c r="L4585" s="822" t="s">
        <v>22260</v>
      </c>
    </row>
    <row r="4586" spans="1:12" x14ac:dyDescent="0.25">
      <c r="A4586" s="822" t="s">
        <v>15226</v>
      </c>
      <c r="B4586" s="824" t="s">
        <v>22261</v>
      </c>
      <c r="C4586" s="820" t="b">
        <v>1</v>
      </c>
      <c r="D4586" s="820" t="b">
        <v>1</v>
      </c>
      <c r="E4586" s="820" t="b">
        <v>0</v>
      </c>
      <c r="F4586" s="820" t="b">
        <v>0</v>
      </c>
      <c r="G4586" s="820" t="b">
        <v>0</v>
      </c>
      <c r="H4586" s="820" t="b">
        <v>0</v>
      </c>
      <c r="I4586" s="820">
        <v>1</v>
      </c>
      <c r="J4586" s="820">
        <v>15</v>
      </c>
      <c r="K4586" s="820" t="s">
        <v>8454</v>
      </c>
      <c r="L4586" s="822" t="s">
        <v>22262</v>
      </c>
    </row>
    <row r="4587" spans="1:12" x14ac:dyDescent="0.25">
      <c r="A4587" s="822" t="s">
        <v>15227</v>
      </c>
      <c r="B4587" s="824" t="s">
        <v>22263</v>
      </c>
      <c r="C4587" s="820" t="b">
        <v>1</v>
      </c>
      <c r="D4587" s="820" t="b">
        <v>1</v>
      </c>
      <c r="E4587" s="820" t="b">
        <v>0</v>
      </c>
      <c r="F4587" s="820" t="b">
        <v>0</v>
      </c>
      <c r="G4587" s="820" t="b">
        <v>0</v>
      </c>
      <c r="H4587" s="820" t="b">
        <v>0</v>
      </c>
      <c r="I4587" s="820">
        <v>1</v>
      </c>
      <c r="J4587" s="820">
        <v>90</v>
      </c>
      <c r="K4587" s="820" t="s">
        <v>8454</v>
      </c>
      <c r="L4587" s="822" t="s">
        <v>22264</v>
      </c>
    </row>
    <row r="4588" spans="1:12" x14ac:dyDescent="0.25">
      <c r="A4588" s="822" t="s">
        <v>15228</v>
      </c>
      <c r="B4588" s="824" t="s">
        <v>22265</v>
      </c>
      <c r="C4588" s="820" t="b">
        <v>1</v>
      </c>
      <c r="D4588" s="820" t="b">
        <v>1</v>
      </c>
      <c r="E4588" s="820" t="b">
        <v>0</v>
      </c>
      <c r="F4588" s="820" t="b">
        <v>0</v>
      </c>
      <c r="G4588" s="820" t="b">
        <v>0</v>
      </c>
      <c r="H4588" s="820" t="b">
        <v>0</v>
      </c>
      <c r="I4588" s="820">
        <v>1</v>
      </c>
      <c r="J4588" s="820">
        <v>32</v>
      </c>
      <c r="K4588" s="820" t="s">
        <v>8454</v>
      </c>
      <c r="L4588" s="822" t="s">
        <v>22266</v>
      </c>
    </row>
    <row r="4589" spans="1:12" x14ac:dyDescent="0.25">
      <c r="A4589" s="822" t="s">
        <v>15229</v>
      </c>
      <c r="B4589" s="824" t="s">
        <v>22363</v>
      </c>
      <c r="C4589" s="820" t="b">
        <v>1</v>
      </c>
      <c r="D4589" s="820" t="b">
        <v>1</v>
      </c>
      <c r="E4589" s="820" t="b">
        <v>0</v>
      </c>
      <c r="F4589" s="820" t="b">
        <v>0</v>
      </c>
      <c r="G4589" s="820" t="b">
        <v>0</v>
      </c>
      <c r="H4589" s="820" t="b">
        <v>0</v>
      </c>
      <c r="I4589" s="820">
        <v>1</v>
      </c>
      <c r="J4589" s="820">
        <v>6</v>
      </c>
      <c r="K4589" s="820" t="s">
        <v>8454</v>
      </c>
      <c r="L4589" s="822" t="s">
        <v>22364</v>
      </c>
    </row>
    <row r="4590" spans="1:12" x14ac:dyDescent="0.25">
      <c r="A4590" s="822" t="s">
        <v>15230</v>
      </c>
      <c r="B4590" s="824" t="s">
        <v>22365</v>
      </c>
      <c r="C4590" s="820" t="b">
        <v>1</v>
      </c>
      <c r="D4590" s="820" t="b">
        <v>1</v>
      </c>
      <c r="E4590" s="820" t="b">
        <v>0</v>
      </c>
      <c r="F4590" s="820" t="b">
        <v>0</v>
      </c>
      <c r="G4590" s="820" t="b">
        <v>0</v>
      </c>
      <c r="H4590" s="820" t="b">
        <v>0</v>
      </c>
      <c r="I4590" s="820">
        <v>1</v>
      </c>
      <c r="J4590" s="820">
        <v>8</v>
      </c>
      <c r="K4590" s="820" t="s">
        <v>8454</v>
      </c>
      <c r="L4590" s="822" t="s">
        <v>22366</v>
      </c>
    </row>
    <row r="4591" spans="1:12" x14ac:dyDescent="0.25">
      <c r="A4591" s="822" t="s">
        <v>15231</v>
      </c>
      <c r="B4591" s="824" t="s">
        <v>14663</v>
      </c>
      <c r="C4591" s="820" t="b">
        <v>1</v>
      </c>
      <c r="D4591" s="820" t="b">
        <v>1</v>
      </c>
      <c r="E4591" s="820" t="b">
        <v>0</v>
      </c>
      <c r="F4591" s="820" t="b">
        <v>0</v>
      </c>
      <c r="G4591" s="820" t="b">
        <v>0</v>
      </c>
      <c r="H4591" s="820" t="b">
        <v>0</v>
      </c>
      <c r="I4591" s="820">
        <v>1</v>
      </c>
      <c r="J4591" s="820">
        <v>1</v>
      </c>
      <c r="K4591" s="820" t="s">
        <v>8454</v>
      </c>
      <c r="L4591" s="822" t="s">
        <v>21019</v>
      </c>
    </row>
    <row r="4592" spans="1:12" x14ac:dyDescent="0.25">
      <c r="A4592" s="822" t="s">
        <v>15232</v>
      </c>
      <c r="B4592" s="824" t="s">
        <v>15233</v>
      </c>
      <c r="C4592" s="820" t="b">
        <v>1</v>
      </c>
      <c r="D4592" s="820" t="b">
        <v>1</v>
      </c>
      <c r="E4592" s="820" t="b">
        <v>0</v>
      </c>
      <c r="F4592" s="820" t="b">
        <v>0</v>
      </c>
      <c r="G4592" s="820" t="b">
        <v>0</v>
      </c>
      <c r="H4592" s="820" t="b">
        <v>0</v>
      </c>
      <c r="I4592" s="820">
        <v>1</v>
      </c>
      <c r="J4592" s="820">
        <v>1</v>
      </c>
      <c r="K4592" s="820" t="s">
        <v>8454</v>
      </c>
      <c r="L4592" s="822" t="s">
        <v>21106</v>
      </c>
    </row>
    <row r="4593" spans="1:12" x14ac:dyDescent="0.25">
      <c r="A4593" s="822" t="s">
        <v>15234</v>
      </c>
      <c r="B4593" s="824" t="s">
        <v>15235</v>
      </c>
      <c r="C4593" s="820" t="b">
        <v>1</v>
      </c>
      <c r="D4593" s="820" t="b">
        <v>1</v>
      </c>
      <c r="E4593" s="820" t="b">
        <v>0</v>
      </c>
      <c r="F4593" s="820" t="b">
        <v>0</v>
      </c>
      <c r="G4593" s="820" t="b">
        <v>0</v>
      </c>
      <c r="H4593" s="820" t="b">
        <v>0</v>
      </c>
      <c r="I4593" s="820">
        <v>1</v>
      </c>
      <c r="J4593" s="820">
        <v>1</v>
      </c>
      <c r="K4593" s="820" t="s">
        <v>8454</v>
      </c>
      <c r="L4593" s="822" t="s">
        <v>21107</v>
      </c>
    </row>
    <row r="4594" spans="1:12" x14ac:dyDescent="0.25">
      <c r="A4594" s="822" t="s">
        <v>15236</v>
      </c>
      <c r="B4594" s="824" t="s">
        <v>14275</v>
      </c>
      <c r="C4594" s="820" t="b">
        <v>1</v>
      </c>
      <c r="D4594" s="820" t="b">
        <v>1</v>
      </c>
      <c r="E4594" s="820" t="b">
        <v>0</v>
      </c>
      <c r="F4594" s="820" t="b">
        <v>0</v>
      </c>
      <c r="G4594" s="820" t="b">
        <v>0</v>
      </c>
      <c r="H4594" s="820" t="b">
        <v>0</v>
      </c>
      <c r="I4594" s="820">
        <v>1</v>
      </c>
      <c r="J4594" s="820">
        <v>84</v>
      </c>
      <c r="K4594" s="820" t="s">
        <v>8454</v>
      </c>
      <c r="L4594" s="822" t="s">
        <v>20869</v>
      </c>
    </row>
    <row r="4595" spans="1:12" x14ac:dyDescent="0.25">
      <c r="A4595" s="822" t="s">
        <v>15237</v>
      </c>
      <c r="B4595" s="824" t="s">
        <v>14277</v>
      </c>
      <c r="C4595" s="820" t="b">
        <v>1</v>
      </c>
      <c r="D4595" s="820" t="b">
        <v>1</v>
      </c>
      <c r="E4595" s="820" t="b">
        <v>0</v>
      </c>
      <c r="F4595" s="820" t="b">
        <v>0</v>
      </c>
      <c r="G4595" s="820" t="b">
        <v>0</v>
      </c>
      <c r="H4595" s="820" t="b">
        <v>0</v>
      </c>
      <c r="I4595" s="820">
        <v>1</v>
      </c>
      <c r="J4595" s="820">
        <v>28</v>
      </c>
      <c r="K4595" s="820" t="s">
        <v>8454</v>
      </c>
      <c r="L4595" s="822" t="s">
        <v>20870</v>
      </c>
    </row>
    <row r="4596" spans="1:12" x14ac:dyDescent="0.25">
      <c r="A4596" s="822" t="s">
        <v>15238</v>
      </c>
      <c r="B4596" s="824" t="s">
        <v>14279</v>
      </c>
      <c r="C4596" s="820" t="b">
        <v>1</v>
      </c>
      <c r="D4596" s="820" t="b">
        <v>1</v>
      </c>
      <c r="E4596" s="820" t="b">
        <v>0</v>
      </c>
      <c r="F4596" s="820" t="b">
        <v>0</v>
      </c>
      <c r="G4596" s="820" t="b">
        <v>0</v>
      </c>
      <c r="H4596" s="820" t="b">
        <v>0</v>
      </c>
      <c r="I4596" s="820">
        <v>1</v>
      </c>
      <c r="J4596" s="820">
        <v>28</v>
      </c>
      <c r="K4596" s="820" t="s">
        <v>8454</v>
      </c>
      <c r="L4596" s="822" t="s">
        <v>20871</v>
      </c>
    </row>
    <row r="4597" spans="1:12" x14ac:dyDescent="0.25">
      <c r="A4597" s="822" t="s">
        <v>15239</v>
      </c>
      <c r="B4597" s="824" t="s">
        <v>14281</v>
      </c>
      <c r="C4597" s="820" t="b">
        <v>1</v>
      </c>
      <c r="D4597" s="820" t="b">
        <v>1</v>
      </c>
      <c r="E4597" s="820" t="b">
        <v>0</v>
      </c>
      <c r="F4597" s="820" t="b">
        <v>0</v>
      </c>
      <c r="G4597" s="820" t="b">
        <v>0</v>
      </c>
      <c r="H4597" s="820" t="b">
        <v>0</v>
      </c>
      <c r="I4597" s="820">
        <v>1</v>
      </c>
      <c r="J4597" s="820">
        <v>3</v>
      </c>
      <c r="K4597" s="820" t="s">
        <v>8454</v>
      </c>
      <c r="L4597" s="822" t="s">
        <v>20872</v>
      </c>
    </row>
    <row r="4598" spans="1:12" x14ac:dyDescent="0.25">
      <c r="A4598" s="822" t="s">
        <v>15240</v>
      </c>
      <c r="B4598" s="824" t="s">
        <v>14283</v>
      </c>
      <c r="C4598" s="820" t="b">
        <v>1</v>
      </c>
      <c r="D4598" s="820" t="b">
        <v>1</v>
      </c>
      <c r="E4598" s="820" t="b">
        <v>0</v>
      </c>
      <c r="F4598" s="820" t="b">
        <v>0</v>
      </c>
      <c r="G4598" s="820" t="b">
        <v>0</v>
      </c>
      <c r="H4598" s="820" t="b">
        <v>0</v>
      </c>
      <c r="I4598" s="820">
        <v>1</v>
      </c>
      <c r="J4598" s="820">
        <v>3</v>
      </c>
      <c r="K4598" s="820" t="s">
        <v>8454</v>
      </c>
      <c r="L4598" s="822" t="s">
        <v>20873</v>
      </c>
    </row>
    <row r="4599" spans="1:12" x14ac:dyDescent="0.25">
      <c r="A4599" s="822" t="s">
        <v>15241</v>
      </c>
      <c r="B4599" s="824" t="s">
        <v>14285</v>
      </c>
      <c r="C4599" s="820" t="b">
        <v>1</v>
      </c>
      <c r="D4599" s="820" t="b">
        <v>1</v>
      </c>
      <c r="E4599" s="820" t="b">
        <v>0</v>
      </c>
      <c r="F4599" s="820" t="b">
        <v>0</v>
      </c>
      <c r="G4599" s="820" t="b">
        <v>0</v>
      </c>
      <c r="H4599" s="820" t="b">
        <v>0</v>
      </c>
      <c r="I4599" s="820">
        <v>1</v>
      </c>
      <c r="J4599" s="820">
        <v>15</v>
      </c>
      <c r="K4599" s="820" t="s">
        <v>8454</v>
      </c>
      <c r="L4599" s="822" t="s">
        <v>20874</v>
      </c>
    </row>
    <row r="4600" spans="1:12" x14ac:dyDescent="0.25">
      <c r="A4600" s="822" t="s">
        <v>15242</v>
      </c>
      <c r="B4600" s="824" t="s">
        <v>14287</v>
      </c>
      <c r="C4600" s="820" t="b">
        <v>1</v>
      </c>
      <c r="D4600" s="820" t="b">
        <v>1</v>
      </c>
      <c r="E4600" s="820" t="b">
        <v>0</v>
      </c>
      <c r="F4600" s="820" t="b">
        <v>0</v>
      </c>
      <c r="G4600" s="820" t="b">
        <v>0</v>
      </c>
      <c r="H4600" s="820" t="b">
        <v>0</v>
      </c>
      <c r="I4600" s="820">
        <v>1</v>
      </c>
      <c r="J4600" s="820">
        <v>56</v>
      </c>
      <c r="K4600" s="820" t="s">
        <v>8454</v>
      </c>
      <c r="L4600" s="822" t="s">
        <v>20875</v>
      </c>
    </row>
    <row r="4601" spans="1:12" x14ac:dyDescent="0.25">
      <c r="A4601" s="822" t="s">
        <v>15243</v>
      </c>
      <c r="B4601" s="824" t="s">
        <v>15244</v>
      </c>
      <c r="C4601" s="820" t="b">
        <v>1</v>
      </c>
      <c r="D4601" s="820" t="b">
        <v>1</v>
      </c>
      <c r="E4601" s="820" t="b">
        <v>0</v>
      </c>
      <c r="F4601" s="820" t="b">
        <v>0</v>
      </c>
      <c r="G4601" s="820" t="b">
        <v>0</v>
      </c>
      <c r="H4601" s="820" t="b">
        <v>0</v>
      </c>
      <c r="I4601" s="820">
        <v>1</v>
      </c>
      <c r="J4601" s="820">
        <v>7</v>
      </c>
      <c r="K4601" s="820" t="s">
        <v>8454</v>
      </c>
      <c r="L4601" s="822" t="s">
        <v>21108</v>
      </c>
    </row>
    <row r="4602" spans="1:12" x14ac:dyDescent="0.25">
      <c r="A4602" s="822" t="s">
        <v>15245</v>
      </c>
      <c r="B4602" s="824" t="s">
        <v>15246</v>
      </c>
      <c r="C4602" s="820" t="b">
        <v>1</v>
      </c>
      <c r="D4602" s="820" t="b">
        <v>1</v>
      </c>
      <c r="E4602" s="820" t="b">
        <v>0</v>
      </c>
      <c r="F4602" s="820" t="b">
        <v>0</v>
      </c>
      <c r="G4602" s="820" t="b">
        <v>0</v>
      </c>
      <c r="H4602" s="820" t="b">
        <v>0</v>
      </c>
      <c r="I4602" s="820">
        <v>1</v>
      </c>
      <c r="J4602" s="820">
        <v>8</v>
      </c>
      <c r="K4602" s="820" t="s">
        <v>8454</v>
      </c>
      <c r="L4602" s="822" t="s">
        <v>21109</v>
      </c>
    </row>
    <row r="4603" spans="1:12" x14ac:dyDescent="0.25">
      <c r="A4603" s="822" t="s">
        <v>15247</v>
      </c>
      <c r="B4603" s="824" t="s">
        <v>15248</v>
      </c>
      <c r="C4603" s="820" t="b">
        <v>1</v>
      </c>
      <c r="D4603" s="820" t="b">
        <v>1</v>
      </c>
      <c r="E4603" s="820" t="b">
        <v>0</v>
      </c>
      <c r="F4603" s="820" t="b">
        <v>0</v>
      </c>
      <c r="G4603" s="820" t="b">
        <v>0</v>
      </c>
      <c r="H4603" s="820" t="b">
        <v>0</v>
      </c>
      <c r="I4603" s="820">
        <v>1</v>
      </c>
      <c r="J4603" s="820">
        <v>1</v>
      </c>
      <c r="K4603" s="820" t="s">
        <v>8454</v>
      </c>
      <c r="L4603" s="822" t="s">
        <v>21110</v>
      </c>
    </row>
    <row r="4604" spans="1:12" x14ac:dyDescent="0.25">
      <c r="A4604" s="822" t="s">
        <v>15249</v>
      </c>
      <c r="B4604" s="824" t="s">
        <v>14295</v>
      </c>
      <c r="C4604" s="820" t="b">
        <v>1</v>
      </c>
      <c r="D4604" s="820" t="b">
        <v>1</v>
      </c>
      <c r="E4604" s="820" t="b">
        <v>0</v>
      </c>
      <c r="F4604" s="820" t="b">
        <v>0</v>
      </c>
      <c r="G4604" s="820" t="b">
        <v>0</v>
      </c>
      <c r="H4604" s="820" t="b">
        <v>0</v>
      </c>
      <c r="I4604" s="820">
        <v>1</v>
      </c>
      <c r="J4604" s="820">
        <v>1</v>
      </c>
      <c r="K4604" s="820" t="s">
        <v>8454</v>
      </c>
      <c r="L4604" s="822" t="s">
        <v>20879</v>
      </c>
    </row>
    <row r="4605" spans="1:12" x14ac:dyDescent="0.25">
      <c r="A4605" s="822" t="s">
        <v>15250</v>
      </c>
      <c r="B4605" s="824" t="s">
        <v>14297</v>
      </c>
      <c r="C4605" s="820" t="b">
        <v>1</v>
      </c>
      <c r="D4605" s="820" t="b">
        <v>1</v>
      </c>
      <c r="E4605" s="820" t="b">
        <v>0</v>
      </c>
      <c r="F4605" s="820" t="b">
        <v>0</v>
      </c>
      <c r="G4605" s="820" t="b">
        <v>0</v>
      </c>
      <c r="H4605" s="820" t="b">
        <v>0</v>
      </c>
      <c r="I4605" s="820">
        <v>1</v>
      </c>
      <c r="J4605" s="820">
        <v>351</v>
      </c>
      <c r="K4605" s="820" t="s">
        <v>8454</v>
      </c>
      <c r="L4605" s="822" t="s">
        <v>20880</v>
      </c>
    </row>
    <row r="4606" spans="1:12" x14ac:dyDescent="0.25">
      <c r="A4606" s="822" t="s">
        <v>15251</v>
      </c>
      <c r="B4606" s="824" t="s">
        <v>14299</v>
      </c>
      <c r="C4606" s="820" t="b">
        <v>1</v>
      </c>
      <c r="D4606" s="820" t="b">
        <v>1</v>
      </c>
      <c r="E4606" s="820" t="b">
        <v>0</v>
      </c>
      <c r="F4606" s="820" t="b">
        <v>0</v>
      </c>
      <c r="G4606" s="820" t="b">
        <v>0</v>
      </c>
      <c r="H4606" s="820" t="b">
        <v>0</v>
      </c>
      <c r="I4606" s="820">
        <v>1</v>
      </c>
      <c r="J4606" s="820">
        <v>39</v>
      </c>
      <c r="K4606" s="820" t="s">
        <v>8454</v>
      </c>
      <c r="L4606" s="822" t="s">
        <v>20881</v>
      </c>
    </row>
    <row r="4607" spans="1:12" x14ac:dyDescent="0.25">
      <c r="A4607" s="822" t="s">
        <v>15252</v>
      </c>
      <c r="B4607" s="824" t="s">
        <v>14301</v>
      </c>
      <c r="C4607" s="820" t="b">
        <v>1</v>
      </c>
      <c r="D4607" s="820" t="b">
        <v>1</v>
      </c>
      <c r="E4607" s="820" t="b">
        <v>0</v>
      </c>
      <c r="F4607" s="820" t="b">
        <v>0</v>
      </c>
      <c r="G4607" s="820" t="b">
        <v>0</v>
      </c>
      <c r="H4607" s="820" t="b">
        <v>0</v>
      </c>
      <c r="I4607" s="820">
        <v>1</v>
      </c>
      <c r="J4607" s="820">
        <v>39</v>
      </c>
      <c r="K4607" s="820" t="s">
        <v>8454</v>
      </c>
      <c r="L4607" s="822" t="s">
        <v>20882</v>
      </c>
    </row>
    <row r="4608" spans="1:12" x14ac:dyDescent="0.25">
      <c r="A4608" s="822" t="s">
        <v>15253</v>
      </c>
      <c r="B4608" s="824" t="s">
        <v>14303</v>
      </c>
      <c r="C4608" s="820" t="b">
        <v>1</v>
      </c>
      <c r="D4608" s="820" t="b">
        <v>1</v>
      </c>
      <c r="E4608" s="820" t="b">
        <v>0</v>
      </c>
      <c r="F4608" s="820" t="b">
        <v>0</v>
      </c>
      <c r="G4608" s="820" t="b">
        <v>0</v>
      </c>
      <c r="H4608" s="820" t="b">
        <v>0</v>
      </c>
      <c r="I4608" s="820">
        <v>1</v>
      </c>
      <c r="J4608" s="820">
        <v>9</v>
      </c>
      <c r="K4608" s="820" t="s">
        <v>8454</v>
      </c>
      <c r="L4608" s="822" t="s">
        <v>20883</v>
      </c>
    </row>
    <row r="4609" spans="1:12" x14ac:dyDescent="0.25">
      <c r="A4609" s="822" t="s">
        <v>15254</v>
      </c>
      <c r="B4609" s="824" t="s">
        <v>14305</v>
      </c>
      <c r="C4609" s="820" t="b">
        <v>1</v>
      </c>
      <c r="D4609" s="820" t="b">
        <v>1</v>
      </c>
      <c r="E4609" s="820" t="b">
        <v>0</v>
      </c>
      <c r="F4609" s="820" t="b">
        <v>0</v>
      </c>
      <c r="G4609" s="820" t="b">
        <v>0</v>
      </c>
      <c r="H4609" s="820" t="b">
        <v>0</v>
      </c>
      <c r="I4609" s="820">
        <v>1</v>
      </c>
      <c r="J4609" s="820">
        <v>9</v>
      </c>
      <c r="K4609" s="820" t="s">
        <v>8454</v>
      </c>
      <c r="L4609" s="822" t="s">
        <v>20884</v>
      </c>
    </row>
    <row r="4610" spans="1:12" x14ac:dyDescent="0.25">
      <c r="A4610" s="822" t="s">
        <v>15255</v>
      </c>
      <c r="B4610" s="824" t="s">
        <v>14307</v>
      </c>
      <c r="C4610" s="820" t="b">
        <v>1</v>
      </c>
      <c r="D4610" s="820" t="b">
        <v>1</v>
      </c>
      <c r="E4610" s="820" t="b">
        <v>0</v>
      </c>
      <c r="F4610" s="820" t="b">
        <v>0</v>
      </c>
      <c r="G4610" s="820" t="b">
        <v>0</v>
      </c>
      <c r="H4610" s="820" t="b">
        <v>0</v>
      </c>
      <c r="I4610" s="820">
        <v>1</v>
      </c>
      <c r="J4610" s="820">
        <v>63</v>
      </c>
      <c r="K4610" s="820" t="s">
        <v>8454</v>
      </c>
      <c r="L4610" s="822" t="s">
        <v>20885</v>
      </c>
    </row>
    <row r="4611" spans="1:12" x14ac:dyDescent="0.25">
      <c r="A4611" s="822" t="s">
        <v>15256</v>
      </c>
      <c r="B4611" s="824" t="s">
        <v>14309</v>
      </c>
      <c r="C4611" s="820" t="b">
        <v>1</v>
      </c>
      <c r="D4611" s="820" t="b">
        <v>1</v>
      </c>
      <c r="E4611" s="820" t="b">
        <v>0</v>
      </c>
      <c r="F4611" s="820" t="b">
        <v>0</v>
      </c>
      <c r="G4611" s="820" t="b">
        <v>0</v>
      </c>
      <c r="H4611" s="820" t="b">
        <v>0</v>
      </c>
      <c r="I4611" s="820">
        <v>1</v>
      </c>
      <c r="J4611" s="820">
        <v>78</v>
      </c>
      <c r="K4611" s="820" t="s">
        <v>8454</v>
      </c>
      <c r="L4611" s="822" t="s">
        <v>20886</v>
      </c>
    </row>
    <row r="4612" spans="1:12" x14ac:dyDescent="0.25">
      <c r="A4612" s="822" t="s">
        <v>15257</v>
      </c>
      <c r="B4612" s="824" t="s">
        <v>15258</v>
      </c>
      <c r="C4612" s="820" t="b">
        <v>1</v>
      </c>
      <c r="D4612" s="820" t="b">
        <v>1</v>
      </c>
      <c r="E4612" s="820" t="b">
        <v>0</v>
      </c>
      <c r="F4612" s="820" t="b">
        <v>0</v>
      </c>
      <c r="G4612" s="820" t="b">
        <v>0</v>
      </c>
      <c r="H4612" s="820" t="b">
        <v>0</v>
      </c>
      <c r="I4612" s="820">
        <v>1</v>
      </c>
      <c r="J4612" s="820">
        <v>8</v>
      </c>
      <c r="K4612" s="820" t="s">
        <v>8454</v>
      </c>
      <c r="L4612" s="822" t="s">
        <v>21111</v>
      </c>
    </row>
    <row r="4613" spans="1:12" x14ac:dyDescent="0.25">
      <c r="A4613" s="822" t="s">
        <v>15259</v>
      </c>
      <c r="B4613" s="824" t="s">
        <v>15260</v>
      </c>
      <c r="C4613" s="820" t="b">
        <v>1</v>
      </c>
      <c r="D4613" s="820" t="b">
        <v>1</v>
      </c>
      <c r="E4613" s="820" t="b">
        <v>0</v>
      </c>
      <c r="F4613" s="820" t="b">
        <v>0</v>
      </c>
      <c r="G4613" s="820" t="b">
        <v>0</v>
      </c>
      <c r="H4613" s="820" t="b">
        <v>0</v>
      </c>
      <c r="I4613" s="820">
        <v>1</v>
      </c>
      <c r="J4613" s="820">
        <v>8</v>
      </c>
      <c r="K4613" s="820" t="s">
        <v>8454</v>
      </c>
      <c r="L4613" s="822" t="s">
        <v>21112</v>
      </c>
    </row>
    <row r="4614" spans="1:12" x14ac:dyDescent="0.25">
      <c r="A4614" s="822" t="s">
        <v>15261</v>
      </c>
      <c r="B4614" s="824" t="s">
        <v>15262</v>
      </c>
      <c r="C4614" s="820" t="b">
        <v>1</v>
      </c>
      <c r="D4614" s="820" t="b">
        <v>1</v>
      </c>
      <c r="E4614" s="820" t="b">
        <v>0</v>
      </c>
      <c r="F4614" s="820" t="b">
        <v>0</v>
      </c>
      <c r="G4614" s="820" t="b">
        <v>0</v>
      </c>
      <c r="H4614" s="820" t="b">
        <v>0</v>
      </c>
      <c r="I4614" s="820">
        <v>1</v>
      </c>
      <c r="J4614" s="820">
        <v>1</v>
      </c>
      <c r="K4614" s="820" t="s">
        <v>8454</v>
      </c>
      <c r="L4614" s="822" t="s">
        <v>21113</v>
      </c>
    </row>
    <row r="4615" spans="1:12" x14ac:dyDescent="0.25">
      <c r="A4615" s="822" t="s">
        <v>15263</v>
      </c>
      <c r="B4615" s="824" t="s">
        <v>14317</v>
      </c>
      <c r="C4615" s="820" t="b">
        <v>1</v>
      </c>
      <c r="D4615" s="820" t="b">
        <v>1</v>
      </c>
      <c r="E4615" s="820" t="b">
        <v>0</v>
      </c>
      <c r="F4615" s="820" t="b">
        <v>0</v>
      </c>
      <c r="G4615" s="820" t="b">
        <v>0</v>
      </c>
      <c r="H4615" s="820" t="b">
        <v>0</v>
      </c>
      <c r="I4615" s="820">
        <v>1</v>
      </c>
      <c r="J4615" s="820">
        <v>1</v>
      </c>
      <c r="K4615" s="820" t="s">
        <v>8454</v>
      </c>
      <c r="L4615" s="822" t="s">
        <v>20890</v>
      </c>
    </row>
    <row r="4616" spans="1:12" x14ac:dyDescent="0.25">
      <c r="A4616" s="822" t="s">
        <v>15264</v>
      </c>
      <c r="B4616" s="824" t="s">
        <v>14319</v>
      </c>
      <c r="C4616" s="820" t="b">
        <v>1</v>
      </c>
      <c r="D4616" s="820" t="b">
        <v>1</v>
      </c>
      <c r="E4616" s="820" t="b">
        <v>0</v>
      </c>
      <c r="F4616" s="820" t="b">
        <v>0</v>
      </c>
      <c r="G4616" s="820" t="b">
        <v>0</v>
      </c>
      <c r="H4616" s="820" t="b">
        <v>0</v>
      </c>
      <c r="I4616" s="820">
        <v>1</v>
      </c>
      <c r="J4616" s="820">
        <v>312</v>
      </c>
      <c r="K4616" s="820" t="s">
        <v>8454</v>
      </c>
      <c r="L4616" s="822" t="s">
        <v>20891</v>
      </c>
    </row>
    <row r="4617" spans="1:12" x14ac:dyDescent="0.25">
      <c r="A4617" s="822" t="s">
        <v>15265</v>
      </c>
      <c r="B4617" s="824" t="s">
        <v>14321</v>
      </c>
      <c r="C4617" s="820" t="b">
        <v>1</v>
      </c>
      <c r="D4617" s="820" t="b">
        <v>1</v>
      </c>
      <c r="E4617" s="820" t="b">
        <v>0</v>
      </c>
      <c r="F4617" s="820" t="b">
        <v>0</v>
      </c>
      <c r="G4617" s="820" t="b">
        <v>0</v>
      </c>
      <c r="H4617" s="820" t="b">
        <v>0</v>
      </c>
      <c r="I4617" s="820">
        <v>1</v>
      </c>
      <c r="J4617" s="820">
        <v>39</v>
      </c>
      <c r="K4617" s="820" t="s">
        <v>8454</v>
      </c>
      <c r="L4617" s="822" t="s">
        <v>20892</v>
      </c>
    </row>
    <row r="4618" spans="1:12" x14ac:dyDescent="0.25">
      <c r="A4618" s="822" t="s">
        <v>15266</v>
      </c>
      <c r="B4618" s="824" t="s">
        <v>14323</v>
      </c>
      <c r="C4618" s="820" t="b">
        <v>1</v>
      </c>
      <c r="D4618" s="820" t="b">
        <v>1</v>
      </c>
      <c r="E4618" s="820" t="b">
        <v>0</v>
      </c>
      <c r="F4618" s="820" t="b">
        <v>0</v>
      </c>
      <c r="G4618" s="820" t="b">
        <v>0</v>
      </c>
      <c r="H4618" s="820" t="b">
        <v>0</v>
      </c>
      <c r="I4618" s="820">
        <v>1</v>
      </c>
      <c r="J4618" s="820">
        <v>39</v>
      </c>
      <c r="K4618" s="820" t="s">
        <v>8454</v>
      </c>
      <c r="L4618" s="822" t="s">
        <v>20893</v>
      </c>
    </row>
    <row r="4619" spans="1:12" x14ac:dyDescent="0.25">
      <c r="A4619" s="822" t="s">
        <v>15267</v>
      </c>
      <c r="B4619" s="824" t="s">
        <v>14325</v>
      </c>
      <c r="C4619" s="820" t="b">
        <v>1</v>
      </c>
      <c r="D4619" s="820" t="b">
        <v>1</v>
      </c>
      <c r="E4619" s="820" t="b">
        <v>0</v>
      </c>
      <c r="F4619" s="820" t="b">
        <v>0</v>
      </c>
      <c r="G4619" s="820" t="b">
        <v>0</v>
      </c>
      <c r="H4619" s="820" t="b">
        <v>0</v>
      </c>
      <c r="I4619" s="820">
        <v>1</v>
      </c>
      <c r="J4619" s="820">
        <v>8</v>
      </c>
      <c r="K4619" s="820" t="s">
        <v>8454</v>
      </c>
      <c r="L4619" s="822" t="s">
        <v>20894</v>
      </c>
    </row>
    <row r="4620" spans="1:12" x14ac:dyDescent="0.25">
      <c r="A4620" s="822" t="s">
        <v>15268</v>
      </c>
      <c r="B4620" s="824" t="s">
        <v>14327</v>
      </c>
      <c r="C4620" s="820" t="b">
        <v>1</v>
      </c>
      <c r="D4620" s="820" t="b">
        <v>1</v>
      </c>
      <c r="E4620" s="820" t="b">
        <v>0</v>
      </c>
      <c r="F4620" s="820" t="b">
        <v>0</v>
      </c>
      <c r="G4620" s="820" t="b">
        <v>0</v>
      </c>
      <c r="H4620" s="820" t="b">
        <v>0</v>
      </c>
      <c r="I4620" s="820">
        <v>1</v>
      </c>
      <c r="J4620" s="820">
        <v>8</v>
      </c>
      <c r="K4620" s="820" t="s">
        <v>8454</v>
      </c>
      <c r="L4620" s="822" t="s">
        <v>20895</v>
      </c>
    </row>
    <row r="4621" spans="1:12" x14ac:dyDescent="0.25">
      <c r="A4621" s="822" t="s">
        <v>15269</v>
      </c>
      <c r="B4621" s="824" t="s">
        <v>14329</v>
      </c>
      <c r="C4621" s="820" t="b">
        <v>1</v>
      </c>
      <c r="D4621" s="820" t="b">
        <v>1</v>
      </c>
      <c r="E4621" s="820" t="b">
        <v>0</v>
      </c>
      <c r="F4621" s="820" t="b">
        <v>0</v>
      </c>
      <c r="G4621" s="820" t="b">
        <v>0</v>
      </c>
      <c r="H4621" s="820" t="b">
        <v>0</v>
      </c>
      <c r="I4621" s="820">
        <v>1</v>
      </c>
      <c r="J4621" s="820">
        <v>48</v>
      </c>
      <c r="K4621" s="820" t="s">
        <v>8454</v>
      </c>
      <c r="L4621" s="822" t="s">
        <v>20896</v>
      </c>
    </row>
    <row r="4622" spans="1:12" x14ac:dyDescent="0.25">
      <c r="A4622" s="822" t="s">
        <v>15270</v>
      </c>
      <c r="B4622" s="824" t="s">
        <v>14331</v>
      </c>
      <c r="C4622" s="820" t="b">
        <v>1</v>
      </c>
      <c r="D4622" s="820" t="b">
        <v>1</v>
      </c>
      <c r="E4622" s="820" t="b">
        <v>0</v>
      </c>
      <c r="F4622" s="820" t="b">
        <v>0</v>
      </c>
      <c r="G4622" s="820" t="b">
        <v>0</v>
      </c>
      <c r="H4622" s="820" t="b">
        <v>0</v>
      </c>
      <c r="I4622" s="820">
        <v>1</v>
      </c>
      <c r="J4622" s="820">
        <v>78</v>
      </c>
      <c r="K4622" s="820" t="s">
        <v>8454</v>
      </c>
      <c r="L4622" s="822" t="s">
        <v>20897</v>
      </c>
    </row>
    <row r="4623" spans="1:12" x14ac:dyDescent="0.25">
      <c r="A4623" s="822" t="s">
        <v>15271</v>
      </c>
      <c r="B4623" s="824" t="s">
        <v>15272</v>
      </c>
      <c r="C4623" s="820" t="b">
        <v>1</v>
      </c>
      <c r="D4623" s="820" t="b">
        <v>1</v>
      </c>
      <c r="E4623" s="820" t="b">
        <v>0</v>
      </c>
      <c r="F4623" s="820" t="b">
        <v>0</v>
      </c>
      <c r="G4623" s="820" t="b">
        <v>0</v>
      </c>
      <c r="H4623" s="820" t="b">
        <v>0</v>
      </c>
      <c r="I4623" s="820">
        <v>1</v>
      </c>
      <c r="J4623" s="820">
        <v>8</v>
      </c>
      <c r="K4623" s="820" t="s">
        <v>8454</v>
      </c>
      <c r="L4623" s="822" t="s">
        <v>21114</v>
      </c>
    </row>
    <row r="4624" spans="1:12" x14ac:dyDescent="0.25">
      <c r="A4624" s="822" t="s">
        <v>15273</v>
      </c>
      <c r="B4624" s="824" t="s">
        <v>15274</v>
      </c>
      <c r="C4624" s="820" t="b">
        <v>1</v>
      </c>
      <c r="D4624" s="820" t="b">
        <v>1</v>
      </c>
      <c r="E4624" s="820" t="b">
        <v>0</v>
      </c>
      <c r="F4624" s="820" t="b">
        <v>0</v>
      </c>
      <c r="G4624" s="820" t="b">
        <v>0</v>
      </c>
      <c r="H4624" s="820" t="b">
        <v>0</v>
      </c>
      <c r="I4624" s="820">
        <v>1</v>
      </c>
      <c r="J4624" s="820">
        <v>8</v>
      </c>
      <c r="K4624" s="820" t="s">
        <v>8454</v>
      </c>
      <c r="L4624" s="822" t="s">
        <v>21115</v>
      </c>
    </row>
    <row r="4625" spans="1:12" x14ac:dyDescent="0.25">
      <c r="A4625" s="822" t="s">
        <v>15275</v>
      </c>
      <c r="B4625" s="824" t="s">
        <v>15276</v>
      </c>
      <c r="C4625" s="820" t="b">
        <v>1</v>
      </c>
      <c r="D4625" s="820" t="b">
        <v>1</v>
      </c>
      <c r="E4625" s="820" t="b">
        <v>0</v>
      </c>
      <c r="F4625" s="820" t="b">
        <v>0</v>
      </c>
      <c r="G4625" s="820" t="b">
        <v>0</v>
      </c>
      <c r="H4625" s="820" t="b">
        <v>0</v>
      </c>
      <c r="I4625" s="820">
        <v>1</v>
      </c>
      <c r="J4625" s="820">
        <v>1</v>
      </c>
      <c r="K4625" s="820" t="s">
        <v>8454</v>
      </c>
      <c r="L4625" s="822" t="s">
        <v>21116</v>
      </c>
    </row>
    <row r="4626" spans="1:12" x14ac:dyDescent="0.25">
      <c r="A4626" s="822" t="s">
        <v>15277</v>
      </c>
      <c r="B4626" s="824" t="s">
        <v>14339</v>
      </c>
      <c r="C4626" s="820" t="b">
        <v>1</v>
      </c>
      <c r="D4626" s="820" t="b">
        <v>1</v>
      </c>
      <c r="E4626" s="820" t="b">
        <v>0</v>
      </c>
      <c r="F4626" s="820" t="b">
        <v>0</v>
      </c>
      <c r="G4626" s="820" t="b">
        <v>0</v>
      </c>
      <c r="H4626" s="820" t="b">
        <v>0</v>
      </c>
      <c r="I4626" s="820">
        <v>1</v>
      </c>
      <c r="J4626" s="820">
        <v>1</v>
      </c>
      <c r="K4626" s="820" t="s">
        <v>8454</v>
      </c>
      <c r="L4626" s="822" t="s">
        <v>20901</v>
      </c>
    </row>
    <row r="4627" spans="1:12" x14ac:dyDescent="0.25">
      <c r="A4627" s="822" t="s">
        <v>15278</v>
      </c>
      <c r="B4627" s="824" t="s">
        <v>14341</v>
      </c>
      <c r="C4627" s="820" t="b">
        <v>1</v>
      </c>
      <c r="D4627" s="820" t="b">
        <v>1</v>
      </c>
      <c r="E4627" s="820" t="b">
        <v>0</v>
      </c>
      <c r="F4627" s="820" t="b">
        <v>0</v>
      </c>
      <c r="G4627" s="820" t="b">
        <v>0</v>
      </c>
      <c r="H4627" s="820" t="b">
        <v>0</v>
      </c>
      <c r="I4627" s="820">
        <v>1</v>
      </c>
      <c r="J4627" s="820">
        <v>297</v>
      </c>
      <c r="K4627" s="820" t="s">
        <v>8454</v>
      </c>
      <c r="L4627" s="822" t="s">
        <v>20902</v>
      </c>
    </row>
    <row r="4628" spans="1:12" x14ac:dyDescent="0.25">
      <c r="A4628" s="822" t="s">
        <v>15279</v>
      </c>
      <c r="B4628" s="824" t="s">
        <v>14343</v>
      </c>
      <c r="C4628" s="820" t="b">
        <v>1</v>
      </c>
      <c r="D4628" s="820" t="b">
        <v>1</v>
      </c>
      <c r="E4628" s="820" t="b">
        <v>0</v>
      </c>
      <c r="F4628" s="820" t="b">
        <v>0</v>
      </c>
      <c r="G4628" s="820" t="b">
        <v>0</v>
      </c>
      <c r="H4628" s="820" t="b">
        <v>0</v>
      </c>
      <c r="I4628" s="820">
        <v>1</v>
      </c>
      <c r="J4628" s="820">
        <v>33</v>
      </c>
      <c r="K4628" s="820" t="s">
        <v>8454</v>
      </c>
      <c r="L4628" s="822" t="s">
        <v>20903</v>
      </c>
    </row>
    <row r="4629" spans="1:12" x14ac:dyDescent="0.25">
      <c r="A4629" s="822" t="s">
        <v>15280</v>
      </c>
      <c r="B4629" s="824" t="s">
        <v>14345</v>
      </c>
      <c r="C4629" s="820" t="b">
        <v>1</v>
      </c>
      <c r="D4629" s="820" t="b">
        <v>1</v>
      </c>
      <c r="E4629" s="820" t="b">
        <v>0</v>
      </c>
      <c r="F4629" s="820" t="b">
        <v>0</v>
      </c>
      <c r="G4629" s="820" t="b">
        <v>0</v>
      </c>
      <c r="H4629" s="820" t="b">
        <v>0</v>
      </c>
      <c r="I4629" s="820">
        <v>1</v>
      </c>
      <c r="J4629" s="820">
        <v>33</v>
      </c>
      <c r="K4629" s="820" t="s">
        <v>8454</v>
      </c>
      <c r="L4629" s="822" t="s">
        <v>20904</v>
      </c>
    </row>
    <row r="4630" spans="1:12" x14ac:dyDescent="0.25">
      <c r="A4630" s="822" t="s">
        <v>15281</v>
      </c>
      <c r="B4630" s="824" t="s">
        <v>14347</v>
      </c>
      <c r="C4630" s="820" t="b">
        <v>1</v>
      </c>
      <c r="D4630" s="820" t="b">
        <v>1</v>
      </c>
      <c r="E4630" s="820" t="b">
        <v>0</v>
      </c>
      <c r="F4630" s="820" t="b">
        <v>0</v>
      </c>
      <c r="G4630" s="820" t="b">
        <v>0</v>
      </c>
      <c r="H4630" s="820" t="b">
        <v>0</v>
      </c>
      <c r="I4630" s="820">
        <v>1</v>
      </c>
      <c r="J4630" s="820">
        <v>9</v>
      </c>
      <c r="K4630" s="820" t="s">
        <v>8454</v>
      </c>
      <c r="L4630" s="822" t="s">
        <v>20905</v>
      </c>
    </row>
    <row r="4631" spans="1:12" x14ac:dyDescent="0.25">
      <c r="A4631" s="822" t="s">
        <v>15282</v>
      </c>
      <c r="B4631" s="824" t="s">
        <v>14349</v>
      </c>
      <c r="C4631" s="820" t="b">
        <v>1</v>
      </c>
      <c r="D4631" s="820" t="b">
        <v>1</v>
      </c>
      <c r="E4631" s="820" t="b">
        <v>0</v>
      </c>
      <c r="F4631" s="820" t="b">
        <v>0</v>
      </c>
      <c r="G4631" s="820" t="b">
        <v>0</v>
      </c>
      <c r="H4631" s="820" t="b">
        <v>0</v>
      </c>
      <c r="I4631" s="820">
        <v>1</v>
      </c>
      <c r="J4631" s="820">
        <v>9</v>
      </c>
      <c r="K4631" s="820" t="s">
        <v>8454</v>
      </c>
      <c r="L4631" s="822" t="s">
        <v>20906</v>
      </c>
    </row>
    <row r="4632" spans="1:12" x14ac:dyDescent="0.25">
      <c r="A4632" s="822" t="s">
        <v>15283</v>
      </c>
      <c r="B4632" s="824" t="s">
        <v>14351</v>
      </c>
      <c r="C4632" s="820" t="b">
        <v>1</v>
      </c>
      <c r="D4632" s="820" t="b">
        <v>1</v>
      </c>
      <c r="E4632" s="820" t="b">
        <v>0</v>
      </c>
      <c r="F4632" s="820" t="b">
        <v>0</v>
      </c>
      <c r="G4632" s="820" t="b">
        <v>0</v>
      </c>
      <c r="H4632" s="820" t="b">
        <v>0</v>
      </c>
      <c r="I4632" s="820">
        <v>1</v>
      </c>
      <c r="J4632" s="820">
        <v>63</v>
      </c>
      <c r="K4632" s="820" t="s">
        <v>8454</v>
      </c>
      <c r="L4632" s="822" t="s">
        <v>20907</v>
      </c>
    </row>
    <row r="4633" spans="1:12" x14ac:dyDescent="0.25">
      <c r="A4633" s="822" t="s">
        <v>15284</v>
      </c>
      <c r="B4633" s="824" t="s">
        <v>14353</v>
      </c>
      <c r="C4633" s="820" t="b">
        <v>1</v>
      </c>
      <c r="D4633" s="820" t="b">
        <v>1</v>
      </c>
      <c r="E4633" s="820" t="b">
        <v>0</v>
      </c>
      <c r="F4633" s="820" t="b">
        <v>0</v>
      </c>
      <c r="G4633" s="820" t="b">
        <v>0</v>
      </c>
      <c r="H4633" s="820" t="b">
        <v>0</v>
      </c>
      <c r="I4633" s="820">
        <v>1</v>
      </c>
      <c r="J4633" s="820">
        <v>66</v>
      </c>
      <c r="K4633" s="820" t="s">
        <v>8454</v>
      </c>
      <c r="L4633" s="822" t="s">
        <v>20908</v>
      </c>
    </row>
    <row r="4634" spans="1:12" x14ac:dyDescent="0.25">
      <c r="A4634" s="822" t="s">
        <v>15285</v>
      </c>
      <c r="B4634" s="824" t="s">
        <v>15286</v>
      </c>
      <c r="C4634" s="820" t="b">
        <v>1</v>
      </c>
      <c r="D4634" s="820" t="b">
        <v>1</v>
      </c>
      <c r="E4634" s="820" t="b">
        <v>0</v>
      </c>
      <c r="F4634" s="820" t="b">
        <v>0</v>
      </c>
      <c r="G4634" s="820" t="b">
        <v>0</v>
      </c>
      <c r="H4634" s="820" t="b">
        <v>0</v>
      </c>
      <c r="I4634" s="820">
        <v>1</v>
      </c>
      <c r="J4634" s="820">
        <v>8</v>
      </c>
      <c r="K4634" s="820" t="s">
        <v>8454</v>
      </c>
      <c r="L4634" s="822" t="s">
        <v>21117</v>
      </c>
    </row>
    <row r="4635" spans="1:12" x14ac:dyDescent="0.25">
      <c r="A4635" s="822" t="s">
        <v>15287</v>
      </c>
      <c r="B4635" s="824" t="s">
        <v>15288</v>
      </c>
      <c r="C4635" s="820" t="b">
        <v>1</v>
      </c>
      <c r="D4635" s="820" t="b">
        <v>1</v>
      </c>
      <c r="E4635" s="820" t="b">
        <v>0</v>
      </c>
      <c r="F4635" s="820" t="b">
        <v>0</v>
      </c>
      <c r="G4635" s="820" t="b">
        <v>0</v>
      </c>
      <c r="H4635" s="820" t="b">
        <v>0</v>
      </c>
      <c r="I4635" s="820">
        <v>1</v>
      </c>
      <c r="J4635" s="820">
        <v>8</v>
      </c>
      <c r="K4635" s="820" t="s">
        <v>8454</v>
      </c>
      <c r="L4635" s="822" t="s">
        <v>21118</v>
      </c>
    </row>
    <row r="4636" spans="1:12" x14ac:dyDescent="0.25">
      <c r="A4636" s="822" t="s">
        <v>15289</v>
      </c>
      <c r="B4636" s="824" t="s">
        <v>15290</v>
      </c>
      <c r="C4636" s="820" t="b">
        <v>1</v>
      </c>
      <c r="D4636" s="820" t="b">
        <v>1</v>
      </c>
      <c r="E4636" s="820" t="b">
        <v>0</v>
      </c>
      <c r="F4636" s="820" t="b">
        <v>0</v>
      </c>
      <c r="G4636" s="820" t="b">
        <v>0</v>
      </c>
      <c r="H4636" s="820" t="b">
        <v>0</v>
      </c>
      <c r="I4636" s="820">
        <v>1</v>
      </c>
      <c r="J4636" s="820">
        <v>1</v>
      </c>
      <c r="K4636" s="820" t="s">
        <v>8454</v>
      </c>
      <c r="L4636" s="822" t="s">
        <v>21119</v>
      </c>
    </row>
    <row r="4637" spans="1:12" x14ac:dyDescent="0.25">
      <c r="A4637" s="822" t="s">
        <v>15291</v>
      </c>
      <c r="B4637" s="824" t="s">
        <v>14361</v>
      </c>
      <c r="C4637" s="820" t="b">
        <v>1</v>
      </c>
      <c r="D4637" s="820" t="b">
        <v>1</v>
      </c>
      <c r="E4637" s="820" t="b">
        <v>0</v>
      </c>
      <c r="F4637" s="820" t="b">
        <v>0</v>
      </c>
      <c r="G4637" s="820" t="b">
        <v>0</v>
      </c>
      <c r="H4637" s="820" t="b">
        <v>0</v>
      </c>
      <c r="I4637" s="820">
        <v>1</v>
      </c>
      <c r="J4637" s="820">
        <v>1</v>
      </c>
      <c r="K4637" s="820" t="s">
        <v>8454</v>
      </c>
      <c r="L4637" s="822" t="s">
        <v>20912</v>
      </c>
    </row>
    <row r="4638" spans="1:12" x14ac:dyDescent="0.25">
      <c r="A4638" s="822" t="s">
        <v>15292</v>
      </c>
      <c r="B4638" s="824" t="s">
        <v>14363</v>
      </c>
      <c r="C4638" s="820" t="b">
        <v>1</v>
      </c>
      <c r="D4638" s="820" t="b">
        <v>1</v>
      </c>
      <c r="E4638" s="820" t="b">
        <v>0</v>
      </c>
      <c r="F4638" s="820" t="b">
        <v>0</v>
      </c>
      <c r="G4638" s="820" t="b">
        <v>0</v>
      </c>
      <c r="H4638" s="820" t="b">
        <v>0</v>
      </c>
      <c r="I4638" s="820">
        <v>1</v>
      </c>
      <c r="J4638" s="820">
        <v>252</v>
      </c>
      <c r="K4638" s="820" t="s">
        <v>8454</v>
      </c>
      <c r="L4638" s="822" t="s">
        <v>20913</v>
      </c>
    </row>
    <row r="4639" spans="1:12" x14ac:dyDescent="0.25">
      <c r="A4639" s="822" t="s">
        <v>15293</v>
      </c>
      <c r="B4639" s="824" t="s">
        <v>14365</v>
      </c>
      <c r="C4639" s="820" t="b">
        <v>1</v>
      </c>
      <c r="D4639" s="820" t="b">
        <v>1</v>
      </c>
      <c r="E4639" s="820" t="b">
        <v>0</v>
      </c>
      <c r="F4639" s="820" t="b">
        <v>0</v>
      </c>
      <c r="G4639" s="820" t="b">
        <v>0</v>
      </c>
      <c r="H4639" s="820" t="b">
        <v>0</v>
      </c>
      <c r="I4639" s="820">
        <v>1</v>
      </c>
      <c r="J4639" s="820">
        <v>28</v>
      </c>
      <c r="K4639" s="820" t="s">
        <v>8454</v>
      </c>
      <c r="L4639" s="822" t="s">
        <v>20914</v>
      </c>
    </row>
    <row r="4640" spans="1:12" x14ac:dyDescent="0.25">
      <c r="A4640" s="822" t="s">
        <v>15294</v>
      </c>
      <c r="B4640" s="824" t="s">
        <v>14367</v>
      </c>
      <c r="C4640" s="820" t="b">
        <v>1</v>
      </c>
      <c r="D4640" s="820" t="b">
        <v>1</v>
      </c>
      <c r="E4640" s="820" t="b">
        <v>0</v>
      </c>
      <c r="F4640" s="820" t="b">
        <v>0</v>
      </c>
      <c r="G4640" s="820" t="b">
        <v>0</v>
      </c>
      <c r="H4640" s="820" t="b">
        <v>0</v>
      </c>
      <c r="I4640" s="820">
        <v>1</v>
      </c>
      <c r="J4640" s="820">
        <v>28</v>
      </c>
      <c r="K4640" s="820" t="s">
        <v>8454</v>
      </c>
      <c r="L4640" s="822" t="s">
        <v>20915</v>
      </c>
    </row>
    <row r="4641" spans="1:12" x14ac:dyDescent="0.25">
      <c r="A4641" s="822" t="s">
        <v>15295</v>
      </c>
      <c r="B4641" s="824" t="s">
        <v>14369</v>
      </c>
      <c r="C4641" s="820" t="b">
        <v>1</v>
      </c>
      <c r="D4641" s="820" t="b">
        <v>1</v>
      </c>
      <c r="E4641" s="820" t="b">
        <v>0</v>
      </c>
      <c r="F4641" s="820" t="b">
        <v>0</v>
      </c>
      <c r="G4641" s="820" t="b">
        <v>0</v>
      </c>
      <c r="H4641" s="820" t="b">
        <v>0</v>
      </c>
      <c r="I4641" s="820">
        <v>1</v>
      </c>
      <c r="J4641" s="820">
        <v>9</v>
      </c>
      <c r="K4641" s="820" t="s">
        <v>8454</v>
      </c>
      <c r="L4641" s="822" t="s">
        <v>20916</v>
      </c>
    </row>
    <row r="4642" spans="1:12" x14ac:dyDescent="0.25">
      <c r="A4642" s="822" t="s">
        <v>15296</v>
      </c>
      <c r="B4642" s="824" t="s">
        <v>14371</v>
      </c>
      <c r="C4642" s="820" t="b">
        <v>1</v>
      </c>
      <c r="D4642" s="820" t="b">
        <v>1</v>
      </c>
      <c r="E4642" s="820" t="b">
        <v>0</v>
      </c>
      <c r="F4642" s="820" t="b">
        <v>0</v>
      </c>
      <c r="G4642" s="820" t="b">
        <v>0</v>
      </c>
      <c r="H4642" s="820" t="b">
        <v>0</v>
      </c>
      <c r="I4642" s="820">
        <v>1</v>
      </c>
      <c r="J4642" s="820">
        <v>9</v>
      </c>
      <c r="K4642" s="820" t="s">
        <v>8454</v>
      </c>
      <c r="L4642" s="822" t="s">
        <v>20917</v>
      </c>
    </row>
    <row r="4643" spans="1:12" x14ac:dyDescent="0.25">
      <c r="A4643" s="822" t="s">
        <v>15297</v>
      </c>
      <c r="B4643" s="824" t="s">
        <v>14373</v>
      </c>
      <c r="C4643" s="820" t="b">
        <v>1</v>
      </c>
      <c r="D4643" s="820" t="b">
        <v>1</v>
      </c>
      <c r="E4643" s="820" t="b">
        <v>0</v>
      </c>
      <c r="F4643" s="820" t="b">
        <v>0</v>
      </c>
      <c r="G4643" s="820" t="b">
        <v>0</v>
      </c>
      <c r="H4643" s="820" t="b">
        <v>0</v>
      </c>
      <c r="I4643" s="820">
        <v>1</v>
      </c>
      <c r="J4643" s="820">
        <v>63</v>
      </c>
      <c r="K4643" s="820" t="s">
        <v>8454</v>
      </c>
      <c r="L4643" s="822" t="s">
        <v>20918</v>
      </c>
    </row>
    <row r="4644" spans="1:12" x14ac:dyDescent="0.25">
      <c r="A4644" s="822" t="s">
        <v>15298</v>
      </c>
      <c r="B4644" s="824" t="s">
        <v>14375</v>
      </c>
      <c r="C4644" s="820" t="b">
        <v>1</v>
      </c>
      <c r="D4644" s="820" t="b">
        <v>1</v>
      </c>
      <c r="E4644" s="820" t="b">
        <v>0</v>
      </c>
      <c r="F4644" s="820" t="b">
        <v>0</v>
      </c>
      <c r="G4644" s="820" t="b">
        <v>0</v>
      </c>
      <c r="H4644" s="820" t="b">
        <v>0</v>
      </c>
      <c r="I4644" s="820">
        <v>1</v>
      </c>
      <c r="J4644" s="820">
        <v>56</v>
      </c>
      <c r="K4644" s="820" t="s">
        <v>8454</v>
      </c>
      <c r="L4644" s="822" t="s">
        <v>20919</v>
      </c>
    </row>
    <row r="4645" spans="1:12" x14ac:dyDescent="0.25">
      <c r="A4645" s="822" t="s">
        <v>15299</v>
      </c>
      <c r="B4645" s="824" t="s">
        <v>15300</v>
      </c>
      <c r="C4645" s="820" t="b">
        <v>1</v>
      </c>
      <c r="D4645" s="820" t="b">
        <v>1</v>
      </c>
      <c r="E4645" s="820" t="b">
        <v>0</v>
      </c>
      <c r="F4645" s="820" t="b">
        <v>0</v>
      </c>
      <c r="G4645" s="820" t="b">
        <v>0</v>
      </c>
      <c r="H4645" s="820" t="b">
        <v>0</v>
      </c>
      <c r="I4645" s="820">
        <v>1</v>
      </c>
      <c r="J4645" s="820">
        <v>8</v>
      </c>
      <c r="K4645" s="820" t="s">
        <v>8454</v>
      </c>
      <c r="L4645" s="822" t="s">
        <v>21120</v>
      </c>
    </row>
    <row r="4646" spans="1:12" x14ac:dyDescent="0.25">
      <c r="A4646" s="822" t="s">
        <v>15301</v>
      </c>
      <c r="B4646" s="824" t="s">
        <v>15302</v>
      </c>
      <c r="C4646" s="820" t="b">
        <v>1</v>
      </c>
      <c r="D4646" s="820" t="b">
        <v>1</v>
      </c>
      <c r="E4646" s="820" t="b">
        <v>0</v>
      </c>
      <c r="F4646" s="820" t="b">
        <v>0</v>
      </c>
      <c r="G4646" s="820" t="b">
        <v>0</v>
      </c>
      <c r="H4646" s="820" t="b">
        <v>0</v>
      </c>
      <c r="I4646" s="820">
        <v>1</v>
      </c>
      <c r="J4646" s="820">
        <v>8</v>
      </c>
      <c r="K4646" s="820" t="s">
        <v>8454</v>
      </c>
      <c r="L4646" s="822" t="s">
        <v>21121</v>
      </c>
    </row>
    <row r="4647" spans="1:12" x14ac:dyDescent="0.25">
      <c r="A4647" s="822" t="s">
        <v>15303</v>
      </c>
      <c r="B4647" s="824" t="s">
        <v>15304</v>
      </c>
      <c r="C4647" s="820" t="b">
        <v>1</v>
      </c>
      <c r="D4647" s="820" t="b">
        <v>1</v>
      </c>
      <c r="E4647" s="820" t="b">
        <v>0</v>
      </c>
      <c r="F4647" s="820" t="b">
        <v>0</v>
      </c>
      <c r="G4647" s="820" t="b">
        <v>0</v>
      </c>
      <c r="H4647" s="820" t="b">
        <v>0</v>
      </c>
      <c r="I4647" s="820">
        <v>1</v>
      </c>
      <c r="J4647" s="820">
        <v>1</v>
      </c>
      <c r="K4647" s="820" t="s">
        <v>8454</v>
      </c>
      <c r="L4647" s="822" t="s">
        <v>21122</v>
      </c>
    </row>
    <row r="4648" spans="1:12" x14ac:dyDescent="0.25">
      <c r="A4648" s="822" t="s">
        <v>15305</v>
      </c>
      <c r="B4648" s="824" t="s">
        <v>14383</v>
      </c>
      <c r="C4648" s="820" t="b">
        <v>1</v>
      </c>
      <c r="D4648" s="820" t="b">
        <v>1</v>
      </c>
      <c r="E4648" s="820" t="b">
        <v>0</v>
      </c>
      <c r="F4648" s="820" t="b">
        <v>0</v>
      </c>
      <c r="G4648" s="820" t="b">
        <v>0</v>
      </c>
      <c r="H4648" s="820" t="b">
        <v>0</v>
      </c>
      <c r="I4648" s="820">
        <v>1</v>
      </c>
      <c r="J4648" s="820">
        <v>1</v>
      </c>
      <c r="K4648" s="820" t="s">
        <v>8454</v>
      </c>
      <c r="L4648" s="822" t="s">
        <v>20923</v>
      </c>
    </row>
    <row r="4649" spans="1:12" x14ac:dyDescent="0.25">
      <c r="A4649" s="822" t="s">
        <v>15306</v>
      </c>
      <c r="B4649" s="824" t="s">
        <v>14385</v>
      </c>
      <c r="C4649" s="820" t="b">
        <v>1</v>
      </c>
      <c r="D4649" s="820" t="b">
        <v>1</v>
      </c>
      <c r="E4649" s="820" t="b">
        <v>0</v>
      </c>
      <c r="F4649" s="820" t="b">
        <v>0</v>
      </c>
      <c r="G4649" s="820" t="b">
        <v>0</v>
      </c>
      <c r="H4649" s="820" t="b">
        <v>0</v>
      </c>
      <c r="I4649" s="820">
        <v>1</v>
      </c>
      <c r="J4649" s="820">
        <v>24</v>
      </c>
      <c r="K4649" s="820" t="s">
        <v>8454</v>
      </c>
      <c r="L4649" s="822" t="s">
        <v>20924</v>
      </c>
    </row>
    <row r="4650" spans="1:12" x14ac:dyDescent="0.25">
      <c r="A4650" s="822" t="s">
        <v>15307</v>
      </c>
      <c r="B4650" s="824" t="s">
        <v>14387</v>
      </c>
      <c r="C4650" s="820" t="b">
        <v>1</v>
      </c>
      <c r="D4650" s="820" t="b">
        <v>1</v>
      </c>
      <c r="E4650" s="820" t="b">
        <v>0</v>
      </c>
      <c r="F4650" s="820" t="b">
        <v>0</v>
      </c>
      <c r="G4650" s="820" t="b">
        <v>0</v>
      </c>
      <c r="H4650" s="820" t="b">
        <v>0</v>
      </c>
      <c r="I4650" s="820">
        <v>1</v>
      </c>
      <c r="J4650" s="820">
        <v>3</v>
      </c>
      <c r="K4650" s="820" t="s">
        <v>8454</v>
      </c>
      <c r="L4650" s="822" t="s">
        <v>20925</v>
      </c>
    </row>
    <row r="4651" spans="1:12" x14ac:dyDescent="0.25">
      <c r="A4651" s="822" t="s">
        <v>15308</v>
      </c>
      <c r="B4651" s="824" t="s">
        <v>14389</v>
      </c>
      <c r="C4651" s="820" t="b">
        <v>1</v>
      </c>
      <c r="D4651" s="820" t="b">
        <v>1</v>
      </c>
      <c r="E4651" s="820" t="b">
        <v>0</v>
      </c>
      <c r="F4651" s="820" t="b">
        <v>0</v>
      </c>
      <c r="G4651" s="820" t="b">
        <v>0</v>
      </c>
      <c r="H4651" s="820" t="b">
        <v>0</v>
      </c>
      <c r="I4651" s="820">
        <v>1</v>
      </c>
      <c r="J4651" s="820">
        <v>3</v>
      </c>
      <c r="K4651" s="820" t="s">
        <v>8454</v>
      </c>
      <c r="L4651" s="822" t="s">
        <v>20926</v>
      </c>
    </row>
    <row r="4652" spans="1:12" x14ac:dyDescent="0.25">
      <c r="A4652" s="822" t="s">
        <v>15309</v>
      </c>
      <c r="B4652" s="824" t="s">
        <v>14391</v>
      </c>
      <c r="C4652" s="820" t="b">
        <v>1</v>
      </c>
      <c r="D4652" s="820" t="b">
        <v>1</v>
      </c>
      <c r="E4652" s="820" t="b">
        <v>0</v>
      </c>
      <c r="F4652" s="820" t="b">
        <v>0</v>
      </c>
      <c r="G4652" s="820" t="b">
        <v>0</v>
      </c>
      <c r="H4652" s="820" t="b">
        <v>0</v>
      </c>
      <c r="I4652" s="820">
        <v>1</v>
      </c>
      <c r="J4652" s="820">
        <v>8</v>
      </c>
      <c r="K4652" s="820" t="s">
        <v>8454</v>
      </c>
      <c r="L4652" s="822" t="s">
        <v>20927</v>
      </c>
    </row>
    <row r="4653" spans="1:12" x14ac:dyDescent="0.25">
      <c r="A4653" s="822" t="s">
        <v>15310</v>
      </c>
      <c r="B4653" s="824" t="s">
        <v>14393</v>
      </c>
      <c r="C4653" s="820" t="b">
        <v>1</v>
      </c>
      <c r="D4653" s="820" t="b">
        <v>1</v>
      </c>
      <c r="E4653" s="820" t="b">
        <v>0</v>
      </c>
      <c r="F4653" s="820" t="b">
        <v>0</v>
      </c>
      <c r="G4653" s="820" t="b">
        <v>0</v>
      </c>
      <c r="H4653" s="820" t="b">
        <v>0</v>
      </c>
      <c r="I4653" s="820">
        <v>1</v>
      </c>
      <c r="J4653" s="820">
        <v>8</v>
      </c>
      <c r="K4653" s="820" t="s">
        <v>8454</v>
      </c>
      <c r="L4653" s="822" t="s">
        <v>20928</v>
      </c>
    </row>
    <row r="4654" spans="1:12" x14ac:dyDescent="0.25">
      <c r="A4654" s="822" t="s">
        <v>15311</v>
      </c>
      <c r="B4654" s="824" t="s">
        <v>14395</v>
      </c>
      <c r="C4654" s="820" t="b">
        <v>1</v>
      </c>
      <c r="D4654" s="820" t="b">
        <v>1</v>
      </c>
      <c r="E4654" s="820" t="b">
        <v>0</v>
      </c>
      <c r="F4654" s="820" t="b">
        <v>0</v>
      </c>
      <c r="G4654" s="820" t="b">
        <v>0</v>
      </c>
      <c r="H4654" s="820" t="b">
        <v>0</v>
      </c>
      <c r="I4654" s="820">
        <v>1</v>
      </c>
      <c r="J4654" s="820">
        <v>48</v>
      </c>
      <c r="K4654" s="820" t="s">
        <v>8454</v>
      </c>
      <c r="L4654" s="822" t="s">
        <v>20929</v>
      </c>
    </row>
    <row r="4655" spans="1:12" x14ac:dyDescent="0.25">
      <c r="A4655" s="822" t="s">
        <v>15312</v>
      </c>
      <c r="B4655" s="824" t="s">
        <v>14397</v>
      </c>
      <c r="C4655" s="820" t="b">
        <v>1</v>
      </c>
      <c r="D4655" s="820" t="b">
        <v>1</v>
      </c>
      <c r="E4655" s="820" t="b">
        <v>0</v>
      </c>
      <c r="F4655" s="820" t="b">
        <v>0</v>
      </c>
      <c r="G4655" s="820" t="b">
        <v>0</v>
      </c>
      <c r="H4655" s="820" t="b">
        <v>0</v>
      </c>
      <c r="I4655" s="820">
        <v>1</v>
      </c>
      <c r="J4655" s="820">
        <v>3</v>
      </c>
      <c r="K4655" s="820" t="s">
        <v>8454</v>
      </c>
      <c r="L4655" s="822" t="s">
        <v>20930</v>
      </c>
    </row>
    <row r="4656" spans="1:12" x14ac:dyDescent="0.25">
      <c r="A4656" s="822" t="s">
        <v>15313</v>
      </c>
      <c r="B4656" s="824" t="s">
        <v>15314</v>
      </c>
      <c r="C4656" s="820" t="b">
        <v>1</v>
      </c>
      <c r="D4656" s="820" t="b">
        <v>1</v>
      </c>
      <c r="E4656" s="820" t="b">
        <v>0</v>
      </c>
      <c r="F4656" s="820" t="b">
        <v>0</v>
      </c>
      <c r="G4656" s="820" t="b">
        <v>0</v>
      </c>
      <c r="H4656" s="820" t="b">
        <v>0</v>
      </c>
      <c r="I4656" s="820">
        <v>1</v>
      </c>
      <c r="J4656" s="820">
        <v>8</v>
      </c>
      <c r="K4656" s="820" t="s">
        <v>8454</v>
      </c>
      <c r="L4656" s="822" t="s">
        <v>21123</v>
      </c>
    </row>
    <row r="4657" spans="1:12" x14ac:dyDescent="0.25">
      <c r="A4657" s="822" t="s">
        <v>15315</v>
      </c>
      <c r="B4657" s="824" t="s">
        <v>15316</v>
      </c>
      <c r="C4657" s="820" t="b">
        <v>1</v>
      </c>
      <c r="D4657" s="820" t="b">
        <v>1</v>
      </c>
      <c r="E4657" s="820" t="b">
        <v>0</v>
      </c>
      <c r="F4657" s="820" t="b">
        <v>0</v>
      </c>
      <c r="G4657" s="820" t="b">
        <v>0</v>
      </c>
      <c r="H4657" s="820" t="b">
        <v>0</v>
      </c>
      <c r="I4657" s="820">
        <v>1</v>
      </c>
      <c r="J4657" s="820">
        <v>8</v>
      </c>
      <c r="K4657" s="820" t="s">
        <v>8454</v>
      </c>
      <c r="L4657" s="822" t="s">
        <v>21124</v>
      </c>
    </row>
    <row r="4658" spans="1:12" x14ac:dyDescent="0.25">
      <c r="A4658" s="822" t="s">
        <v>15317</v>
      </c>
      <c r="B4658" s="824" t="s">
        <v>15318</v>
      </c>
      <c r="C4658" s="820" t="b">
        <v>1</v>
      </c>
      <c r="D4658" s="820" t="b">
        <v>1</v>
      </c>
      <c r="E4658" s="820" t="b">
        <v>0</v>
      </c>
      <c r="F4658" s="820" t="b">
        <v>0</v>
      </c>
      <c r="G4658" s="820" t="b">
        <v>0</v>
      </c>
      <c r="H4658" s="820" t="b">
        <v>0</v>
      </c>
      <c r="I4658" s="820">
        <v>1</v>
      </c>
      <c r="J4658" s="820">
        <v>1</v>
      </c>
      <c r="K4658" s="820" t="s">
        <v>8454</v>
      </c>
      <c r="L4658" s="822" t="s">
        <v>21125</v>
      </c>
    </row>
    <row r="4659" spans="1:12" x14ac:dyDescent="0.25">
      <c r="A4659" s="822" t="s">
        <v>15319</v>
      </c>
      <c r="B4659" s="824" t="s">
        <v>14405</v>
      </c>
      <c r="C4659" s="820" t="b">
        <v>1</v>
      </c>
      <c r="D4659" s="820" t="b">
        <v>1</v>
      </c>
      <c r="E4659" s="820" t="b">
        <v>0</v>
      </c>
      <c r="F4659" s="820" t="b">
        <v>0</v>
      </c>
      <c r="G4659" s="820" t="b">
        <v>0</v>
      </c>
      <c r="H4659" s="820" t="b">
        <v>0</v>
      </c>
      <c r="I4659" s="820">
        <v>1</v>
      </c>
      <c r="J4659" s="820">
        <v>1</v>
      </c>
      <c r="K4659" s="820" t="s">
        <v>8454</v>
      </c>
      <c r="L4659" s="822" t="s">
        <v>20934</v>
      </c>
    </row>
    <row r="4660" spans="1:12" x14ac:dyDescent="0.25">
      <c r="A4660" s="822" t="s">
        <v>15320</v>
      </c>
      <c r="B4660" s="824" t="s">
        <v>14407</v>
      </c>
      <c r="C4660" s="820" t="b">
        <v>1</v>
      </c>
      <c r="D4660" s="820" t="b">
        <v>1</v>
      </c>
      <c r="E4660" s="820" t="b">
        <v>0</v>
      </c>
      <c r="F4660" s="820" t="b">
        <v>0</v>
      </c>
      <c r="G4660" s="820" t="b">
        <v>0</v>
      </c>
      <c r="H4660" s="820" t="b">
        <v>0</v>
      </c>
      <c r="I4660" s="820">
        <v>1</v>
      </c>
      <c r="J4660" s="820">
        <v>5</v>
      </c>
      <c r="K4660" s="820" t="s">
        <v>8454</v>
      </c>
      <c r="L4660" s="822" t="s">
        <v>20935</v>
      </c>
    </row>
    <row r="4661" spans="1:12" x14ac:dyDescent="0.25">
      <c r="A4661" s="822" t="s">
        <v>15321</v>
      </c>
      <c r="B4661" s="824" t="s">
        <v>14409</v>
      </c>
      <c r="C4661" s="820" t="b">
        <v>1</v>
      </c>
      <c r="D4661" s="820" t="b">
        <v>1</v>
      </c>
      <c r="E4661" s="820" t="b">
        <v>0</v>
      </c>
      <c r="F4661" s="820" t="b">
        <v>0</v>
      </c>
      <c r="G4661" s="820" t="b">
        <v>0</v>
      </c>
      <c r="H4661" s="820" t="b">
        <v>0</v>
      </c>
      <c r="I4661" s="820">
        <v>1</v>
      </c>
      <c r="J4661" s="820">
        <v>1</v>
      </c>
      <c r="K4661" s="820" t="s">
        <v>8454</v>
      </c>
      <c r="L4661" s="822" t="s">
        <v>20936</v>
      </c>
    </row>
    <row r="4662" spans="1:12" x14ac:dyDescent="0.25">
      <c r="A4662" s="822" t="s">
        <v>15322</v>
      </c>
      <c r="B4662" s="824" t="s">
        <v>14411</v>
      </c>
      <c r="C4662" s="820" t="b">
        <v>1</v>
      </c>
      <c r="D4662" s="820" t="b">
        <v>1</v>
      </c>
      <c r="E4662" s="820" t="b">
        <v>0</v>
      </c>
      <c r="F4662" s="820" t="b">
        <v>0</v>
      </c>
      <c r="G4662" s="820" t="b">
        <v>0</v>
      </c>
      <c r="H4662" s="820" t="b">
        <v>0</v>
      </c>
      <c r="I4662" s="820">
        <v>1</v>
      </c>
      <c r="J4662" s="820">
        <v>1</v>
      </c>
      <c r="K4662" s="820" t="s">
        <v>8454</v>
      </c>
      <c r="L4662" s="822" t="s">
        <v>20937</v>
      </c>
    </row>
    <row r="4663" spans="1:12" x14ac:dyDescent="0.25">
      <c r="A4663" s="822" t="s">
        <v>15323</v>
      </c>
      <c r="B4663" s="824" t="s">
        <v>14413</v>
      </c>
      <c r="C4663" s="820" t="b">
        <v>1</v>
      </c>
      <c r="D4663" s="820" t="b">
        <v>1</v>
      </c>
      <c r="E4663" s="820" t="b">
        <v>0</v>
      </c>
      <c r="F4663" s="820" t="b">
        <v>0</v>
      </c>
      <c r="G4663" s="820" t="b">
        <v>0</v>
      </c>
      <c r="H4663" s="820" t="b">
        <v>0</v>
      </c>
      <c r="I4663" s="820">
        <v>1</v>
      </c>
      <c r="J4663" s="820">
        <v>5</v>
      </c>
      <c r="K4663" s="820" t="s">
        <v>8454</v>
      </c>
      <c r="L4663" s="822" t="s">
        <v>20938</v>
      </c>
    </row>
    <row r="4664" spans="1:12" x14ac:dyDescent="0.25">
      <c r="A4664" s="822" t="s">
        <v>15324</v>
      </c>
      <c r="B4664" s="824" t="s">
        <v>14415</v>
      </c>
      <c r="C4664" s="820" t="b">
        <v>1</v>
      </c>
      <c r="D4664" s="820" t="b">
        <v>1</v>
      </c>
      <c r="E4664" s="820" t="b">
        <v>0</v>
      </c>
      <c r="F4664" s="820" t="b">
        <v>0</v>
      </c>
      <c r="G4664" s="820" t="b">
        <v>0</v>
      </c>
      <c r="H4664" s="820" t="b">
        <v>0</v>
      </c>
      <c r="I4664" s="820">
        <v>1</v>
      </c>
      <c r="J4664" s="820">
        <v>5</v>
      </c>
      <c r="K4664" s="820" t="s">
        <v>8454</v>
      </c>
      <c r="L4664" s="822" t="s">
        <v>20939</v>
      </c>
    </row>
    <row r="4665" spans="1:12" x14ac:dyDescent="0.25">
      <c r="A4665" s="822" t="s">
        <v>15325</v>
      </c>
      <c r="B4665" s="824" t="s">
        <v>14417</v>
      </c>
      <c r="C4665" s="820" t="b">
        <v>1</v>
      </c>
      <c r="D4665" s="820" t="b">
        <v>1</v>
      </c>
      <c r="E4665" s="820" t="b">
        <v>0</v>
      </c>
      <c r="F4665" s="820" t="b">
        <v>0</v>
      </c>
      <c r="G4665" s="820" t="b">
        <v>0</v>
      </c>
      <c r="H4665" s="820" t="b">
        <v>0</v>
      </c>
      <c r="I4665" s="820">
        <v>1</v>
      </c>
      <c r="J4665" s="820">
        <v>30</v>
      </c>
      <c r="K4665" s="820" t="s">
        <v>8454</v>
      </c>
      <c r="L4665" s="822" t="s">
        <v>20940</v>
      </c>
    </row>
    <row r="4666" spans="1:12" x14ac:dyDescent="0.25">
      <c r="A4666" s="822" t="s">
        <v>15326</v>
      </c>
      <c r="B4666" s="824" t="s">
        <v>14419</v>
      </c>
      <c r="C4666" s="820" t="b">
        <v>1</v>
      </c>
      <c r="D4666" s="820" t="b">
        <v>1</v>
      </c>
      <c r="E4666" s="820" t="b">
        <v>0</v>
      </c>
      <c r="F4666" s="820" t="b">
        <v>0</v>
      </c>
      <c r="G4666" s="820" t="b">
        <v>0</v>
      </c>
      <c r="H4666" s="820" t="b">
        <v>0</v>
      </c>
      <c r="I4666" s="820">
        <v>1</v>
      </c>
      <c r="J4666" s="820">
        <v>1</v>
      </c>
      <c r="K4666" s="820" t="s">
        <v>8454</v>
      </c>
      <c r="L4666" s="822" t="s">
        <v>20941</v>
      </c>
    </row>
    <row r="4667" spans="1:12" x14ac:dyDescent="0.25">
      <c r="A4667" s="822" t="s">
        <v>15327</v>
      </c>
      <c r="B4667" s="824" t="s">
        <v>15328</v>
      </c>
      <c r="C4667" s="820" t="b">
        <v>1</v>
      </c>
      <c r="D4667" s="820" t="b">
        <v>1</v>
      </c>
      <c r="E4667" s="820" t="b">
        <v>0</v>
      </c>
      <c r="F4667" s="820" t="b">
        <v>0</v>
      </c>
      <c r="G4667" s="820" t="b">
        <v>0</v>
      </c>
      <c r="H4667" s="820" t="b">
        <v>0</v>
      </c>
      <c r="I4667" s="820">
        <v>1</v>
      </c>
      <c r="J4667" s="820">
        <v>7</v>
      </c>
      <c r="K4667" s="820" t="s">
        <v>8454</v>
      </c>
      <c r="L4667" s="822" t="s">
        <v>21126</v>
      </c>
    </row>
    <row r="4668" spans="1:12" x14ac:dyDescent="0.25">
      <c r="A4668" s="822" t="s">
        <v>15329</v>
      </c>
      <c r="B4668" s="824" t="s">
        <v>15330</v>
      </c>
      <c r="C4668" s="820" t="b">
        <v>1</v>
      </c>
      <c r="D4668" s="820" t="b">
        <v>1</v>
      </c>
      <c r="E4668" s="820" t="b">
        <v>0</v>
      </c>
      <c r="F4668" s="820" t="b">
        <v>0</v>
      </c>
      <c r="G4668" s="820" t="b">
        <v>0</v>
      </c>
      <c r="H4668" s="820" t="b">
        <v>0</v>
      </c>
      <c r="I4668" s="820">
        <v>1</v>
      </c>
      <c r="J4668" s="820">
        <v>8</v>
      </c>
      <c r="K4668" s="820" t="s">
        <v>8454</v>
      </c>
      <c r="L4668" s="822" t="s">
        <v>21127</v>
      </c>
    </row>
    <row r="4669" spans="1:12" x14ac:dyDescent="0.25">
      <c r="A4669" s="822" t="s">
        <v>15331</v>
      </c>
      <c r="B4669" s="824" t="s">
        <v>15332</v>
      </c>
      <c r="C4669" s="820" t="b">
        <v>1</v>
      </c>
      <c r="D4669" s="820" t="b">
        <v>1</v>
      </c>
      <c r="E4669" s="820" t="b">
        <v>0</v>
      </c>
      <c r="F4669" s="820" t="b">
        <v>0</v>
      </c>
      <c r="G4669" s="820" t="b">
        <v>0</v>
      </c>
      <c r="H4669" s="820" t="b">
        <v>0</v>
      </c>
      <c r="I4669" s="820">
        <v>1</v>
      </c>
      <c r="J4669" s="820">
        <v>1</v>
      </c>
      <c r="K4669" s="820" t="s">
        <v>8454</v>
      </c>
      <c r="L4669" s="822" t="s">
        <v>21128</v>
      </c>
    </row>
    <row r="4670" spans="1:12" x14ac:dyDescent="0.25">
      <c r="A4670" s="822" t="s">
        <v>15333</v>
      </c>
      <c r="B4670" s="824" t="s">
        <v>14427</v>
      </c>
      <c r="C4670" s="820" t="b">
        <v>1</v>
      </c>
      <c r="D4670" s="820" t="b">
        <v>1</v>
      </c>
      <c r="E4670" s="820" t="b">
        <v>0</v>
      </c>
      <c r="F4670" s="820" t="b">
        <v>0</v>
      </c>
      <c r="G4670" s="820" t="b">
        <v>0</v>
      </c>
      <c r="H4670" s="820" t="b">
        <v>0</v>
      </c>
      <c r="I4670" s="820">
        <v>1</v>
      </c>
      <c r="J4670" s="820">
        <v>1</v>
      </c>
      <c r="K4670" s="820" t="s">
        <v>8454</v>
      </c>
      <c r="L4670" s="822" t="s">
        <v>20945</v>
      </c>
    </row>
    <row r="4671" spans="1:12" x14ac:dyDescent="0.25">
      <c r="A4671" s="822" t="s">
        <v>15334</v>
      </c>
      <c r="B4671" s="824" t="s">
        <v>14429</v>
      </c>
      <c r="C4671" s="820" t="b">
        <v>1</v>
      </c>
      <c r="D4671" s="820" t="b">
        <v>1</v>
      </c>
      <c r="E4671" s="820" t="b">
        <v>0</v>
      </c>
      <c r="F4671" s="820" t="b">
        <v>0</v>
      </c>
      <c r="G4671" s="820" t="b">
        <v>0</v>
      </c>
      <c r="H4671" s="820" t="b">
        <v>0</v>
      </c>
      <c r="I4671" s="820">
        <v>1</v>
      </c>
      <c r="J4671" s="820">
        <v>6</v>
      </c>
      <c r="K4671" s="820" t="s">
        <v>8454</v>
      </c>
      <c r="L4671" s="822" t="s">
        <v>20946</v>
      </c>
    </row>
    <row r="4672" spans="1:12" x14ac:dyDescent="0.25">
      <c r="A4672" s="822" t="s">
        <v>15335</v>
      </c>
      <c r="B4672" s="824" t="s">
        <v>14431</v>
      </c>
      <c r="C4672" s="820" t="b">
        <v>1</v>
      </c>
      <c r="D4672" s="820" t="b">
        <v>1</v>
      </c>
      <c r="E4672" s="820" t="b">
        <v>0</v>
      </c>
      <c r="F4672" s="820" t="b">
        <v>0</v>
      </c>
      <c r="G4672" s="820" t="b">
        <v>0</v>
      </c>
      <c r="H4672" s="820" t="b">
        <v>0</v>
      </c>
      <c r="I4672" s="820">
        <v>1</v>
      </c>
      <c r="J4672" s="820">
        <v>1</v>
      </c>
      <c r="K4672" s="820" t="s">
        <v>8454</v>
      </c>
      <c r="L4672" s="822" t="s">
        <v>20947</v>
      </c>
    </row>
    <row r="4673" spans="1:12" x14ac:dyDescent="0.25">
      <c r="A4673" s="822" t="s">
        <v>15336</v>
      </c>
      <c r="B4673" s="824" t="s">
        <v>14433</v>
      </c>
      <c r="C4673" s="820" t="b">
        <v>1</v>
      </c>
      <c r="D4673" s="820" t="b">
        <v>1</v>
      </c>
      <c r="E4673" s="820" t="b">
        <v>0</v>
      </c>
      <c r="F4673" s="820" t="b">
        <v>0</v>
      </c>
      <c r="G4673" s="820" t="b">
        <v>0</v>
      </c>
      <c r="H4673" s="820" t="b">
        <v>0</v>
      </c>
      <c r="I4673" s="820">
        <v>1</v>
      </c>
      <c r="J4673" s="820">
        <v>1</v>
      </c>
      <c r="K4673" s="820" t="s">
        <v>8454</v>
      </c>
      <c r="L4673" s="822" t="s">
        <v>20948</v>
      </c>
    </row>
    <row r="4674" spans="1:12" x14ac:dyDescent="0.25">
      <c r="A4674" s="822" t="s">
        <v>15337</v>
      </c>
      <c r="B4674" s="824" t="s">
        <v>14435</v>
      </c>
      <c r="C4674" s="820" t="b">
        <v>1</v>
      </c>
      <c r="D4674" s="820" t="b">
        <v>1</v>
      </c>
      <c r="E4674" s="820" t="b">
        <v>0</v>
      </c>
      <c r="F4674" s="820" t="b">
        <v>0</v>
      </c>
      <c r="G4674" s="820" t="b">
        <v>0</v>
      </c>
      <c r="H4674" s="820" t="b">
        <v>0</v>
      </c>
      <c r="I4674" s="820">
        <v>1</v>
      </c>
      <c r="J4674" s="820">
        <v>6</v>
      </c>
      <c r="K4674" s="820" t="s">
        <v>8454</v>
      </c>
      <c r="L4674" s="822" t="s">
        <v>20949</v>
      </c>
    </row>
    <row r="4675" spans="1:12" x14ac:dyDescent="0.25">
      <c r="A4675" s="822" t="s">
        <v>15338</v>
      </c>
      <c r="B4675" s="824" t="s">
        <v>14437</v>
      </c>
      <c r="C4675" s="820" t="b">
        <v>1</v>
      </c>
      <c r="D4675" s="820" t="b">
        <v>1</v>
      </c>
      <c r="E4675" s="820" t="b">
        <v>0</v>
      </c>
      <c r="F4675" s="820" t="b">
        <v>0</v>
      </c>
      <c r="G4675" s="820" t="b">
        <v>0</v>
      </c>
      <c r="H4675" s="820" t="b">
        <v>0</v>
      </c>
      <c r="I4675" s="820">
        <v>1</v>
      </c>
      <c r="J4675" s="820">
        <v>6</v>
      </c>
      <c r="K4675" s="820" t="s">
        <v>8454</v>
      </c>
      <c r="L4675" s="822" t="s">
        <v>20950</v>
      </c>
    </row>
    <row r="4676" spans="1:12" x14ac:dyDescent="0.25">
      <c r="A4676" s="822" t="s">
        <v>15339</v>
      </c>
      <c r="B4676" s="824" t="s">
        <v>14439</v>
      </c>
      <c r="C4676" s="820" t="b">
        <v>1</v>
      </c>
      <c r="D4676" s="820" t="b">
        <v>1</v>
      </c>
      <c r="E4676" s="820" t="b">
        <v>0</v>
      </c>
      <c r="F4676" s="820" t="b">
        <v>0</v>
      </c>
      <c r="G4676" s="820" t="b">
        <v>0</v>
      </c>
      <c r="H4676" s="820" t="b">
        <v>0</v>
      </c>
      <c r="I4676" s="820">
        <v>1</v>
      </c>
      <c r="J4676" s="820">
        <v>30</v>
      </c>
      <c r="K4676" s="820" t="s">
        <v>8454</v>
      </c>
      <c r="L4676" s="822" t="s">
        <v>20951</v>
      </c>
    </row>
    <row r="4677" spans="1:12" x14ac:dyDescent="0.25">
      <c r="A4677" s="822" t="s">
        <v>15340</v>
      </c>
      <c r="B4677" s="824" t="s">
        <v>14441</v>
      </c>
      <c r="C4677" s="820" t="b">
        <v>1</v>
      </c>
      <c r="D4677" s="820" t="b">
        <v>1</v>
      </c>
      <c r="E4677" s="820" t="b">
        <v>0</v>
      </c>
      <c r="F4677" s="820" t="b">
        <v>0</v>
      </c>
      <c r="G4677" s="820" t="b">
        <v>0</v>
      </c>
      <c r="H4677" s="820" t="b">
        <v>0</v>
      </c>
      <c r="I4677" s="820">
        <v>1</v>
      </c>
      <c r="J4677" s="820">
        <v>1</v>
      </c>
      <c r="K4677" s="820" t="s">
        <v>8454</v>
      </c>
      <c r="L4677" s="822" t="s">
        <v>20952</v>
      </c>
    </row>
    <row r="4678" spans="1:12" x14ac:dyDescent="0.25">
      <c r="A4678" s="822" t="s">
        <v>15341</v>
      </c>
      <c r="B4678" s="824" t="s">
        <v>15342</v>
      </c>
      <c r="C4678" s="820" t="b">
        <v>1</v>
      </c>
      <c r="D4678" s="820" t="b">
        <v>1</v>
      </c>
      <c r="E4678" s="820" t="b">
        <v>0</v>
      </c>
      <c r="F4678" s="820" t="b">
        <v>0</v>
      </c>
      <c r="G4678" s="820" t="b">
        <v>0</v>
      </c>
      <c r="H4678" s="820" t="b">
        <v>0</v>
      </c>
      <c r="I4678" s="820">
        <v>1</v>
      </c>
      <c r="J4678" s="820">
        <v>7</v>
      </c>
      <c r="K4678" s="820" t="s">
        <v>8454</v>
      </c>
      <c r="L4678" s="822" t="s">
        <v>21129</v>
      </c>
    </row>
    <row r="4679" spans="1:12" x14ac:dyDescent="0.25">
      <c r="A4679" s="822" t="s">
        <v>15343</v>
      </c>
      <c r="B4679" s="824" t="s">
        <v>15344</v>
      </c>
      <c r="C4679" s="820" t="b">
        <v>1</v>
      </c>
      <c r="D4679" s="820" t="b">
        <v>1</v>
      </c>
      <c r="E4679" s="820" t="b">
        <v>0</v>
      </c>
      <c r="F4679" s="820" t="b">
        <v>0</v>
      </c>
      <c r="G4679" s="820" t="b">
        <v>0</v>
      </c>
      <c r="H4679" s="820" t="b">
        <v>0</v>
      </c>
      <c r="I4679" s="820">
        <v>1</v>
      </c>
      <c r="J4679" s="820">
        <v>8</v>
      </c>
      <c r="K4679" s="820" t="s">
        <v>8454</v>
      </c>
      <c r="L4679" s="822" t="s">
        <v>21130</v>
      </c>
    </row>
    <row r="4680" spans="1:12" x14ac:dyDescent="0.25">
      <c r="A4680" s="822" t="s">
        <v>15345</v>
      </c>
      <c r="B4680" s="824" t="s">
        <v>15346</v>
      </c>
      <c r="C4680" s="820" t="b">
        <v>1</v>
      </c>
      <c r="D4680" s="820" t="b">
        <v>1</v>
      </c>
      <c r="E4680" s="820" t="b">
        <v>0</v>
      </c>
      <c r="F4680" s="820" t="b">
        <v>0</v>
      </c>
      <c r="G4680" s="820" t="b">
        <v>0</v>
      </c>
      <c r="H4680" s="820" t="b">
        <v>0</v>
      </c>
      <c r="I4680" s="820">
        <v>1</v>
      </c>
      <c r="J4680" s="820">
        <v>1</v>
      </c>
      <c r="K4680" s="820" t="s">
        <v>8454</v>
      </c>
      <c r="L4680" s="822" t="s">
        <v>21131</v>
      </c>
    </row>
    <row r="4681" spans="1:12" x14ac:dyDescent="0.25">
      <c r="A4681" s="822" t="s">
        <v>15347</v>
      </c>
      <c r="B4681" s="824" t="s">
        <v>14449</v>
      </c>
      <c r="C4681" s="820" t="b">
        <v>1</v>
      </c>
      <c r="D4681" s="820" t="b">
        <v>1</v>
      </c>
      <c r="E4681" s="820" t="b">
        <v>0</v>
      </c>
      <c r="F4681" s="820" t="b">
        <v>0</v>
      </c>
      <c r="G4681" s="820" t="b">
        <v>0</v>
      </c>
      <c r="H4681" s="820" t="b">
        <v>0</v>
      </c>
      <c r="I4681" s="820">
        <v>1</v>
      </c>
      <c r="J4681" s="820">
        <v>1</v>
      </c>
      <c r="K4681" s="820" t="s">
        <v>8454</v>
      </c>
      <c r="L4681" s="822" t="s">
        <v>20956</v>
      </c>
    </row>
    <row r="4682" spans="1:12" x14ac:dyDescent="0.25">
      <c r="A4682" s="822" t="s">
        <v>15348</v>
      </c>
      <c r="B4682" s="824" t="s">
        <v>14451</v>
      </c>
      <c r="C4682" s="820" t="b">
        <v>1</v>
      </c>
      <c r="D4682" s="820" t="b">
        <v>1</v>
      </c>
      <c r="E4682" s="820" t="b">
        <v>0</v>
      </c>
      <c r="F4682" s="820" t="b">
        <v>0</v>
      </c>
      <c r="G4682" s="820" t="b">
        <v>0</v>
      </c>
      <c r="H4682" s="820" t="b">
        <v>0</v>
      </c>
      <c r="I4682" s="820">
        <v>1</v>
      </c>
      <c r="J4682" s="820">
        <v>7</v>
      </c>
      <c r="K4682" s="820" t="s">
        <v>8454</v>
      </c>
      <c r="L4682" s="822" t="s">
        <v>20957</v>
      </c>
    </row>
    <row r="4683" spans="1:12" x14ac:dyDescent="0.25">
      <c r="A4683" s="822" t="s">
        <v>15349</v>
      </c>
      <c r="B4683" s="824" t="s">
        <v>14453</v>
      </c>
      <c r="C4683" s="820" t="b">
        <v>1</v>
      </c>
      <c r="D4683" s="820" t="b">
        <v>1</v>
      </c>
      <c r="E4683" s="820" t="b">
        <v>0</v>
      </c>
      <c r="F4683" s="820" t="b">
        <v>0</v>
      </c>
      <c r="G4683" s="820" t="b">
        <v>0</v>
      </c>
      <c r="H4683" s="820" t="b">
        <v>0</v>
      </c>
      <c r="I4683" s="820">
        <v>1</v>
      </c>
      <c r="J4683" s="820">
        <v>1</v>
      </c>
      <c r="K4683" s="820" t="s">
        <v>8454</v>
      </c>
      <c r="L4683" s="822" t="s">
        <v>20958</v>
      </c>
    </row>
    <row r="4684" spans="1:12" x14ac:dyDescent="0.25">
      <c r="A4684" s="822" t="s">
        <v>15350</v>
      </c>
      <c r="B4684" s="824" t="s">
        <v>14455</v>
      </c>
      <c r="C4684" s="820" t="b">
        <v>1</v>
      </c>
      <c r="D4684" s="820" t="b">
        <v>1</v>
      </c>
      <c r="E4684" s="820" t="b">
        <v>0</v>
      </c>
      <c r="F4684" s="820" t="b">
        <v>0</v>
      </c>
      <c r="G4684" s="820" t="b">
        <v>0</v>
      </c>
      <c r="H4684" s="820" t="b">
        <v>0</v>
      </c>
      <c r="I4684" s="820">
        <v>1</v>
      </c>
      <c r="J4684" s="820">
        <v>1</v>
      </c>
      <c r="K4684" s="820" t="s">
        <v>8454</v>
      </c>
      <c r="L4684" s="822" t="s">
        <v>20959</v>
      </c>
    </row>
    <row r="4685" spans="1:12" x14ac:dyDescent="0.25">
      <c r="A4685" s="822" t="s">
        <v>15351</v>
      </c>
      <c r="B4685" s="824" t="s">
        <v>14457</v>
      </c>
      <c r="C4685" s="820" t="b">
        <v>1</v>
      </c>
      <c r="D4685" s="820" t="b">
        <v>1</v>
      </c>
      <c r="E4685" s="820" t="b">
        <v>0</v>
      </c>
      <c r="F4685" s="820" t="b">
        <v>0</v>
      </c>
      <c r="G4685" s="820" t="b">
        <v>0</v>
      </c>
      <c r="H4685" s="820" t="b">
        <v>0</v>
      </c>
      <c r="I4685" s="820">
        <v>1</v>
      </c>
      <c r="J4685" s="820">
        <v>7</v>
      </c>
      <c r="K4685" s="820" t="s">
        <v>8454</v>
      </c>
      <c r="L4685" s="822" t="s">
        <v>20960</v>
      </c>
    </row>
    <row r="4686" spans="1:12" x14ac:dyDescent="0.25">
      <c r="A4686" s="822" t="s">
        <v>15352</v>
      </c>
      <c r="B4686" s="824" t="s">
        <v>14459</v>
      </c>
      <c r="C4686" s="820" t="b">
        <v>1</v>
      </c>
      <c r="D4686" s="820" t="b">
        <v>1</v>
      </c>
      <c r="E4686" s="820" t="b">
        <v>0</v>
      </c>
      <c r="F4686" s="820" t="b">
        <v>0</v>
      </c>
      <c r="G4686" s="820" t="b">
        <v>0</v>
      </c>
      <c r="H4686" s="820" t="b">
        <v>0</v>
      </c>
      <c r="I4686" s="820">
        <v>1</v>
      </c>
      <c r="J4686" s="820">
        <v>7</v>
      </c>
      <c r="K4686" s="820" t="s">
        <v>8454</v>
      </c>
      <c r="L4686" s="822" t="s">
        <v>20961</v>
      </c>
    </row>
    <row r="4687" spans="1:12" x14ac:dyDescent="0.25">
      <c r="A4687" s="822" t="s">
        <v>15353</v>
      </c>
      <c r="B4687" s="824" t="s">
        <v>14461</v>
      </c>
      <c r="C4687" s="820" t="b">
        <v>1</v>
      </c>
      <c r="D4687" s="820" t="b">
        <v>1</v>
      </c>
      <c r="E4687" s="820" t="b">
        <v>0</v>
      </c>
      <c r="F4687" s="820" t="b">
        <v>0</v>
      </c>
      <c r="G4687" s="820" t="b">
        <v>0</v>
      </c>
      <c r="H4687" s="820" t="b">
        <v>0</v>
      </c>
      <c r="I4687" s="820">
        <v>1</v>
      </c>
      <c r="J4687" s="820">
        <v>42</v>
      </c>
      <c r="K4687" s="820" t="s">
        <v>8454</v>
      </c>
      <c r="L4687" s="822" t="s">
        <v>20962</v>
      </c>
    </row>
    <row r="4688" spans="1:12" x14ac:dyDescent="0.25">
      <c r="A4688" s="822" t="s">
        <v>15354</v>
      </c>
      <c r="B4688" s="824" t="s">
        <v>14463</v>
      </c>
      <c r="C4688" s="820" t="b">
        <v>1</v>
      </c>
      <c r="D4688" s="820" t="b">
        <v>1</v>
      </c>
      <c r="E4688" s="820" t="b">
        <v>0</v>
      </c>
      <c r="F4688" s="820" t="b">
        <v>0</v>
      </c>
      <c r="G4688" s="820" t="b">
        <v>0</v>
      </c>
      <c r="H4688" s="820" t="b">
        <v>0</v>
      </c>
      <c r="I4688" s="820">
        <v>1</v>
      </c>
      <c r="J4688" s="820">
        <v>2</v>
      </c>
      <c r="K4688" s="820" t="s">
        <v>8454</v>
      </c>
      <c r="L4688" s="822" t="s">
        <v>20963</v>
      </c>
    </row>
    <row r="4689" spans="1:12" x14ac:dyDescent="0.25">
      <c r="A4689" s="822" t="s">
        <v>15355</v>
      </c>
      <c r="B4689" s="824" t="s">
        <v>15356</v>
      </c>
      <c r="C4689" s="820" t="b">
        <v>1</v>
      </c>
      <c r="D4689" s="820" t="b">
        <v>1</v>
      </c>
      <c r="E4689" s="820" t="b">
        <v>0</v>
      </c>
      <c r="F4689" s="820" t="b">
        <v>0</v>
      </c>
      <c r="G4689" s="820" t="b">
        <v>0</v>
      </c>
      <c r="H4689" s="820" t="b">
        <v>0</v>
      </c>
      <c r="I4689" s="820">
        <v>1</v>
      </c>
      <c r="J4689" s="820">
        <v>7</v>
      </c>
      <c r="K4689" s="820" t="s">
        <v>8454</v>
      </c>
      <c r="L4689" s="822" t="s">
        <v>21132</v>
      </c>
    </row>
    <row r="4690" spans="1:12" x14ac:dyDescent="0.25">
      <c r="A4690" s="822" t="s">
        <v>15357</v>
      </c>
      <c r="B4690" s="824" t="s">
        <v>15358</v>
      </c>
      <c r="C4690" s="820" t="b">
        <v>1</v>
      </c>
      <c r="D4690" s="820" t="b">
        <v>1</v>
      </c>
      <c r="E4690" s="820" t="b">
        <v>0</v>
      </c>
      <c r="F4690" s="820" t="b">
        <v>0</v>
      </c>
      <c r="G4690" s="820" t="b">
        <v>0</v>
      </c>
      <c r="H4690" s="820" t="b">
        <v>0</v>
      </c>
      <c r="I4690" s="820">
        <v>1</v>
      </c>
      <c r="J4690" s="820">
        <v>8</v>
      </c>
      <c r="K4690" s="820" t="s">
        <v>8454</v>
      </c>
      <c r="L4690" s="822" t="s">
        <v>21133</v>
      </c>
    </row>
    <row r="4691" spans="1:12" x14ac:dyDescent="0.25">
      <c r="A4691" s="822" t="s">
        <v>15359</v>
      </c>
      <c r="B4691" s="824" t="s">
        <v>15360</v>
      </c>
      <c r="C4691" s="820" t="b">
        <v>1</v>
      </c>
      <c r="D4691" s="820" t="b">
        <v>1</v>
      </c>
      <c r="E4691" s="820" t="b">
        <v>0</v>
      </c>
      <c r="F4691" s="820" t="b">
        <v>0</v>
      </c>
      <c r="G4691" s="820" t="b">
        <v>0</v>
      </c>
      <c r="H4691" s="820" t="b">
        <v>0</v>
      </c>
      <c r="I4691" s="820">
        <v>1</v>
      </c>
      <c r="J4691" s="820">
        <v>1</v>
      </c>
      <c r="K4691" s="820" t="s">
        <v>8454</v>
      </c>
      <c r="L4691" s="822" t="s">
        <v>21134</v>
      </c>
    </row>
    <row r="4692" spans="1:12" x14ac:dyDescent="0.25">
      <c r="A4692" s="822" t="s">
        <v>15361</v>
      </c>
      <c r="B4692" s="824" t="s">
        <v>14471</v>
      </c>
      <c r="C4692" s="820" t="b">
        <v>1</v>
      </c>
      <c r="D4692" s="820" t="b">
        <v>1</v>
      </c>
      <c r="E4692" s="820" t="b">
        <v>0</v>
      </c>
      <c r="F4692" s="820" t="b">
        <v>0</v>
      </c>
      <c r="G4692" s="820" t="b">
        <v>0</v>
      </c>
      <c r="H4692" s="820" t="b">
        <v>0</v>
      </c>
      <c r="I4692" s="820">
        <v>1</v>
      </c>
      <c r="J4692" s="820">
        <v>1</v>
      </c>
      <c r="K4692" s="820" t="s">
        <v>8454</v>
      </c>
      <c r="L4692" s="822" t="s">
        <v>20967</v>
      </c>
    </row>
    <row r="4693" spans="1:12" x14ac:dyDescent="0.25">
      <c r="A4693" s="822" t="s">
        <v>15362</v>
      </c>
      <c r="B4693" s="824" t="s">
        <v>14473</v>
      </c>
      <c r="C4693" s="820" t="b">
        <v>1</v>
      </c>
      <c r="D4693" s="820" t="b">
        <v>1</v>
      </c>
      <c r="E4693" s="820" t="b">
        <v>0</v>
      </c>
      <c r="F4693" s="820" t="b">
        <v>0</v>
      </c>
      <c r="G4693" s="820" t="b">
        <v>0</v>
      </c>
      <c r="H4693" s="820" t="b">
        <v>0</v>
      </c>
      <c r="I4693" s="820">
        <v>1</v>
      </c>
      <c r="J4693" s="820">
        <v>9</v>
      </c>
      <c r="K4693" s="820" t="s">
        <v>8454</v>
      </c>
      <c r="L4693" s="822" t="s">
        <v>20968</v>
      </c>
    </row>
    <row r="4694" spans="1:12" x14ac:dyDescent="0.25">
      <c r="A4694" s="822" t="s">
        <v>15363</v>
      </c>
      <c r="B4694" s="824" t="s">
        <v>14475</v>
      </c>
      <c r="C4694" s="820" t="b">
        <v>1</v>
      </c>
      <c r="D4694" s="820" t="b">
        <v>1</v>
      </c>
      <c r="E4694" s="820" t="b">
        <v>0</v>
      </c>
      <c r="F4694" s="820" t="b">
        <v>0</v>
      </c>
      <c r="G4694" s="820" t="b">
        <v>0</v>
      </c>
      <c r="H4694" s="820" t="b">
        <v>0</v>
      </c>
      <c r="I4694" s="820">
        <v>1</v>
      </c>
      <c r="J4694" s="820">
        <v>1</v>
      </c>
      <c r="K4694" s="820" t="s">
        <v>8454</v>
      </c>
      <c r="L4694" s="822" t="s">
        <v>20969</v>
      </c>
    </row>
    <row r="4695" spans="1:12" x14ac:dyDescent="0.25">
      <c r="A4695" s="822" t="s">
        <v>15364</v>
      </c>
      <c r="B4695" s="824" t="s">
        <v>14477</v>
      </c>
      <c r="C4695" s="820" t="b">
        <v>1</v>
      </c>
      <c r="D4695" s="820" t="b">
        <v>1</v>
      </c>
      <c r="E4695" s="820" t="b">
        <v>0</v>
      </c>
      <c r="F4695" s="820" t="b">
        <v>0</v>
      </c>
      <c r="G4695" s="820" t="b">
        <v>0</v>
      </c>
      <c r="H4695" s="820" t="b">
        <v>0</v>
      </c>
      <c r="I4695" s="820">
        <v>1</v>
      </c>
      <c r="J4695" s="820">
        <v>1</v>
      </c>
      <c r="K4695" s="820" t="s">
        <v>8454</v>
      </c>
      <c r="L4695" s="822" t="s">
        <v>20970</v>
      </c>
    </row>
    <row r="4696" spans="1:12" x14ac:dyDescent="0.25">
      <c r="A4696" s="822" t="s">
        <v>15365</v>
      </c>
      <c r="B4696" s="824" t="s">
        <v>14479</v>
      </c>
      <c r="C4696" s="820" t="b">
        <v>1</v>
      </c>
      <c r="D4696" s="820" t="b">
        <v>1</v>
      </c>
      <c r="E4696" s="820" t="b">
        <v>0</v>
      </c>
      <c r="F4696" s="820" t="b">
        <v>0</v>
      </c>
      <c r="G4696" s="820" t="b">
        <v>0</v>
      </c>
      <c r="H4696" s="820" t="b">
        <v>0</v>
      </c>
      <c r="I4696" s="820">
        <v>1</v>
      </c>
      <c r="J4696" s="820">
        <v>9</v>
      </c>
      <c r="K4696" s="820" t="s">
        <v>8454</v>
      </c>
      <c r="L4696" s="822" t="s">
        <v>20971</v>
      </c>
    </row>
    <row r="4697" spans="1:12" x14ac:dyDescent="0.25">
      <c r="A4697" s="822" t="s">
        <v>15366</v>
      </c>
      <c r="B4697" s="824" t="s">
        <v>14481</v>
      </c>
      <c r="C4697" s="820" t="b">
        <v>1</v>
      </c>
      <c r="D4697" s="820" t="b">
        <v>1</v>
      </c>
      <c r="E4697" s="820" t="b">
        <v>0</v>
      </c>
      <c r="F4697" s="820" t="b">
        <v>0</v>
      </c>
      <c r="G4697" s="820" t="b">
        <v>0</v>
      </c>
      <c r="H4697" s="820" t="b">
        <v>0</v>
      </c>
      <c r="I4697" s="820">
        <v>1</v>
      </c>
      <c r="J4697" s="820">
        <v>9</v>
      </c>
      <c r="K4697" s="820" t="s">
        <v>8454</v>
      </c>
      <c r="L4697" s="822" t="s">
        <v>20972</v>
      </c>
    </row>
    <row r="4698" spans="1:12" x14ac:dyDescent="0.25">
      <c r="A4698" s="822" t="s">
        <v>15367</v>
      </c>
      <c r="B4698" s="824" t="s">
        <v>14483</v>
      </c>
      <c r="C4698" s="820" t="b">
        <v>1</v>
      </c>
      <c r="D4698" s="820" t="b">
        <v>1</v>
      </c>
      <c r="E4698" s="820" t="b">
        <v>0</v>
      </c>
      <c r="F4698" s="820" t="b">
        <v>0</v>
      </c>
      <c r="G4698" s="820" t="b">
        <v>0</v>
      </c>
      <c r="H4698" s="820" t="b">
        <v>0</v>
      </c>
      <c r="I4698" s="820">
        <v>1</v>
      </c>
      <c r="J4698" s="820">
        <v>54</v>
      </c>
      <c r="K4698" s="820" t="s">
        <v>8454</v>
      </c>
      <c r="L4698" s="822" t="s">
        <v>20973</v>
      </c>
    </row>
    <row r="4699" spans="1:12" x14ac:dyDescent="0.25">
      <c r="A4699" s="822" t="s">
        <v>15368</v>
      </c>
      <c r="B4699" s="824" t="s">
        <v>14485</v>
      </c>
      <c r="C4699" s="820" t="b">
        <v>1</v>
      </c>
      <c r="D4699" s="820" t="b">
        <v>1</v>
      </c>
      <c r="E4699" s="820" t="b">
        <v>0</v>
      </c>
      <c r="F4699" s="820" t="b">
        <v>0</v>
      </c>
      <c r="G4699" s="820" t="b">
        <v>0</v>
      </c>
      <c r="H4699" s="820" t="b">
        <v>0</v>
      </c>
      <c r="I4699" s="820">
        <v>1</v>
      </c>
      <c r="J4699" s="820">
        <v>2</v>
      </c>
      <c r="K4699" s="820" t="s">
        <v>8454</v>
      </c>
      <c r="L4699" s="822" t="s">
        <v>20974</v>
      </c>
    </row>
    <row r="4700" spans="1:12" x14ac:dyDescent="0.25">
      <c r="A4700" s="822" t="s">
        <v>15369</v>
      </c>
      <c r="B4700" s="824" t="s">
        <v>15370</v>
      </c>
      <c r="C4700" s="820" t="b">
        <v>1</v>
      </c>
      <c r="D4700" s="820" t="b">
        <v>1</v>
      </c>
      <c r="E4700" s="820" t="b">
        <v>0</v>
      </c>
      <c r="F4700" s="820" t="b">
        <v>0</v>
      </c>
      <c r="G4700" s="820" t="b">
        <v>0</v>
      </c>
      <c r="H4700" s="820" t="b">
        <v>0</v>
      </c>
      <c r="I4700" s="820">
        <v>1</v>
      </c>
      <c r="J4700" s="820">
        <v>7</v>
      </c>
      <c r="K4700" s="820" t="s">
        <v>8454</v>
      </c>
      <c r="L4700" s="822" t="s">
        <v>21135</v>
      </c>
    </row>
    <row r="4701" spans="1:12" x14ac:dyDescent="0.25">
      <c r="A4701" s="822" t="s">
        <v>15371</v>
      </c>
      <c r="B4701" s="824" t="s">
        <v>15372</v>
      </c>
      <c r="C4701" s="820" t="b">
        <v>1</v>
      </c>
      <c r="D4701" s="820" t="b">
        <v>1</v>
      </c>
      <c r="E4701" s="820" t="b">
        <v>0</v>
      </c>
      <c r="F4701" s="820" t="b">
        <v>0</v>
      </c>
      <c r="G4701" s="820" t="b">
        <v>0</v>
      </c>
      <c r="H4701" s="820" t="b">
        <v>0</v>
      </c>
      <c r="I4701" s="820">
        <v>1</v>
      </c>
      <c r="J4701" s="820">
        <v>8</v>
      </c>
      <c r="K4701" s="820" t="s">
        <v>8454</v>
      </c>
      <c r="L4701" s="822" t="s">
        <v>21136</v>
      </c>
    </row>
    <row r="4702" spans="1:12" x14ac:dyDescent="0.25">
      <c r="A4702" s="822" t="s">
        <v>15373</v>
      </c>
      <c r="B4702" s="824" t="s">
        <v>15374</v>
      </c>
      <c r="C4702" s="820" t="b">
        <v>1</v>
      </c>
      <c r="D4702" s="820" t="b">
        <v>1</v>
      </c>
      <c r="E4702" s="820" t="b">
        <v>0</v>
      </c>
      <c r="F4702" s="820" t="b">
        <v>0</v>
      </c>
      <c r="G4702" s="820" t="b">
        <v>0</v>
      </c>
      <c r="H4702" s="820" t="b">
        <v>0</v>
      </c>
      <c r="I4702" s="820">
        <v>1</v>
      </c>
      <c r="J4702" s="820">
        <v>1</v>
      </c>
      <c r="K4702" s="820" t="s">
        <v>8454</v>
      </c>
      <c r="L4702" s="822" t="s">
        <v>21137</v>
      </c>
    </row>
    <row r="4703" spans="1:12" x14ac:dyDescent="0.25">
      <c r="A4703" s="822" t="s">
        <v>15375</v>
      </c>
      <c r="B4703" s="824" t="s">
        <v>14493</v>
      </c>
      <c r="C4703" s="820" t="b">
        <v>1</v>
      </c>
      <c r="D4703" s="820" t="b">
        <v>1</v>
      </c>
      <c r="E4703" s="820" t="b">
        <v>0</v>
      </c>
      <c r="F4703" s="820" t="b">
        <v>0</v>
      </c>
      <c r="G4703" s="820" t="b">
        <v>0</v>
      </c>
      <c r="H4703" s="820" t="b">
        <v>0</v>
      </c>
      <c r="I4703" s="820">
        <v>1</v>
      </c>
      <c r="J4703" s="820">
        <v>1</v>
      </c>
      <c r="K4703" s="820" t="s">
        <v>8454</v>
      </c>
      <c r="L4703" s="822" t="s">
        <v>20978</v>
      </c>
    </row>
    <row r="4704" spans="1:12" x14ac:dyDescent="0.25">
      <c r="A4704" s="822" t="s">
        <v>15376</v>
      </c>
      <c r="B4704" s="824" t="s">
        <v>14495</v>
      </c>
      <c r="C4704" s="820" t="b">
        <v>1</v>
      </c>
      <c r="D4704" s="820" t="b">
        <v>1</v>
      </c>
      <c r="E4704" s="820" t="b">
        <v>0</v>
      </c>
      <c r="F4704" s="820" t="b">
        <v>0</v>
      </c>
      <c r="G4704" s="820" t="b">
        <v>0</v>
      </c>
      <c r="H4704" s="820" t="b">
        <v>0</v>
      </c>
      <c r="I4704" s="820">
        <v>1</v>
      </c>
      <c r="J4704" s="820">
        <v>9</v>
      </c>
      <c r="K4704" s="820" t="s">
        <v>8454</v>
      </c>
      <c r="L4704" s="822" t="s">
        <v>20979</v>
      </c>
    </row>
    <row r="4705" spans="1:12" x14ac:dyDescent="0.25">
      <c r="A4705" s="822" t="s">
        <v>15377</v>
      </c>
      <c r="B4705" s="824" t="s">
        <v>14497</v>
      </c>
      <c r="C4705" s="820" t="b">
        <v>1</v>
      </c>
      <c r="D4705" s="820" t="b">
        <v>1</v>
      </c>
      <c r="E4705" s="820" t="b">
        <v>0</v>
      </c>
      <c r="F4705" s="820" t="b">
        <v>0</v>
      </c>
      <c r="G4705" s="820" t="b">
        <v>0</v>
      </c>
      <c r="H4705" s="820" t="b">
        <v>0</v>
      </c>
      <c r="I4705" s="820">
        <v>1</v>
      </c>
      <c r="J4705" s="820">
        <v>3</v>
      </c>
      <c r="K4705" s="820" t="s">
        <v>8454</v>
      </c>
      <c r="L4705" s="822" t="s">
        <v>20980</v>
      </c>
    </row>
    <row r="4706" spans="1:12" x14ac:dyDescent="0.25">
      <c r="A4706" s="822" t="s">
        <v>15378</v>
      </c>
      <c r="B4706" s="824" t="s">
        <v>14499</v>
      </c>
      <c r="C4706" s="820" t="b">
        <v>1</v>
      </c>
      <c r="D4706" s="820" t="b">
        <v>1</v>
      </c>
      <c r="E4706" s="820" t="b">
        <v>0</v>
      </c>
      <c r="F4706" s="820" t="b">
        <v>0</v>
      </c>
      <c r="G4706" s="820" t="b">
        <v>0</v>
      </c>
      <c r="H4706" s="820" t="b">
        <v>0</v>
      </c>
      <c r="I4706" s="820">
        <v>1</v>
      </c>
      <c r="J4706" s="820">
        <v>3</v>
      </c>
      <c r="K4706" s="820" t="s">
        <v>8454</v>
      </c>
      <c r="L4706" s="822" t="s">
        <v>20981</v>
      </c>
    </row>
    <row r="4707" spans="1:12" x14ac:dyDescent="0.25">
      <c r="A4707" s="822" t="s">
        <v>15379</v>
      </c>
      <c r="B4707" s="824" t="s">
        <v>14501</v>
      </c>
      <c r="C4707" s="820" t="b">
        <v>1</v>
      </c>
      <c r="D4707" s="820" t="b">
        <v>1</v>
      </c>
      <c r="E4707" s="820" t="b">
        <v>0</v>
      </c>
      <c r="F4707" s="820" t="b">
        <v>0</v>
      </c>
      <c r="G4707" s="820" t="b">
        <v>0</v>
      </c>
      <c r="H4707" s="820" t="b">
        <v>0</v>
      </c>
      <c r="I4707" s="820">
        <v>1</v>
      </c>
      <c r="J4707" s="820">
        <v>3</v>
      </c>
      <c r="K4707" s="820" t="s">
        <v>8454</v>
      </c>
      <c r="L4707" s="822" t="s">
        <v>20982</v>
      </c>
    </row>
    <row r="4708" spans="1:12" x14ac:dyDescent="0.25">
      <c r="A4708" s="822" t="s">
        <v>15380</v>
      </c>
      <c r="B4708" s="824" t="s">
        <v>14503</v>
      </c>
      <c r="C4708" s="820" t="b">
        <v>1</v>
      </c>
      <c r="D4708" s="820" t="b">
        <v>1</v>
      </c>
      <c r="E4708" s="820" t="b">
        <v>0</v>
      </c>
      <c r="F4708" s="820" t="b">
        <v>0</v>
      </c>
      <c r="G4708" s="820" t="b">
        <v>0</v>
      </c>
      <c r="H4708" s="820" t="b">
        <v>0</v>
      </c>
      <c r="I4708" s="820">
        <v>1</v>
      </c>
      <c r="J4708" s="820">
        <v>3</v>
      </c>
      <c r="K4708" s="820" t="s">
        <v>8454</v>
      </c>
      <c r="L4708" s="822" t="s">
        <v>20983</v>
      </c>
    </row>
    <row r="4709" spans="1:12" x14ac:dyDescent="0.25">
      <c r="A4709" s="822" t="s">
        <v>15381</v>
      </c>
      <c r="B4709" s="824" t="s">
        <v>14505</v>
      </c>
      <c r="C4709" s="820" t="b">
        <v>1</v>
      </c>
      <c r="D4709" s="820" t="b">
        <v>1</v>
      </c>
      <c r="E4709" s="820" t="b">
        <v>0</v>
      </c>
      <c r="F4709" s="820" t="b">
        <v>0</v>
      </c>
      <c r="G4709" s="820" t="b">
        <v>0</v>
      </c>
      <c r="H4709" s="820" t="b">
        <v>0</v>
      </c>
      <c r="I4709" s="820">
        <v>1</v>
      </c>
      <c r="J4709" s="820">
        <v>18</v>
      </c>
      <c r="K4709" s="820" t="s">
        <v>8454</v>
      </c>
      <c r="L4709" s="822" t="s">
        <v>20984</v>
      </c>
    </row>
    <row r="4710" spans="1:12" x14ac:dyDescent="0.25">
      <c r="A4710" s="822" t="s">
        <v>15382</v>
      </c>
      <c r="B4710" s="824" t="s">
        <v>14507</v>
      </c>
      <c r="C4710" s="820" t="b">
        <v>1</v>
      </c>
      <c r="D4710" s="820" t="b">
        <v>1</v>
      </c>
      <c r="E4710" s="820" t="b">
        <v>0</v>
      </c>
      <c r="F4710" s="820" t="b">
        <v>0</v>
      </c>
      <c r="G4710" s="820" t="b">
        <v>0</v>
      </c>
      <c r="H4710" s="820" t="b">
        <v>0</v>
      </c>
      <c r="I4710" s="820">
        <v>1</v>
      </c>
      <c r="J4710" s="820">
        <v>3</v>
      </c>
      <c r="K4710" s="820" t="s">
        <v>8454</v>
      </c>
      <c r="L4710" s="822" t="s">
        <v>20985</v>
      </c>
    </row>
    <row r="4711" spans="1:12" x14ac:dyDescent="0.25">
      <c r="A4711" s="822" t="s">
        <v>15383</v>
      </c>
      <c r="B4711" s="824" t="s">
        <v>15384</v>
      </c>
      <c r="C4711" s="820" t="b">
        <v>1</v>
      </c>
      <c r="D4711" s="820" t="b">
        <v>1</v>
      </c>
      <c r="E4711" s="820" t="b">
        <v>0</v>
      </c>
      <c r="F4711" s="820" t="b">
        <v>0</v>
      </c>
      <c r="G4711" s="820" t="b">
        <v>0</v>
      </c>
      <c r="H4711" s="820" t="b">
        <v>0</v>
      </c>
      <c r="I4711" s="820">
        <v>1</v>
      </c>
      <c r="J4711" s="820">
        <v>7</v>
      </c>
      <c r="K4711" s="820" t="s">
        <v>8454</v>
      </c>
      <c r="L4711" s="822" t="s">
        <v>21138</v>
      </c>
    </row>
    <row r="4712" spans="1:12" x14ac:dyDescent="0.25">
      <c r="A4712" s="822" t="s">
        <v>15385</v>
      </c>
      <c r="B4712" s="824" t="s">
        <v>15386</v>
      </c>
      <c r="C4712" s="820" t="b">
        <v>1</v>
      </c>
      <c r="D4712" s="820" t="b">
        <v>1</v>
      </c>
      <c r="E4712" s="820" t="b">
        <v>0</v>
      </c>
      <c r="F4712" s="820" t="b">
        <v>0</v>
      </c>
      <c r="G4712" s="820" t="b">
        <v>0</v>
      </c>
      <c r="H4712" s="820" t="b">
        <v>0</v>
      </c>
      <c r="I4712" s="820">
        <v>1</v>
      </c>
      <c r="J4712" s="820">
        <v>8</v>
      </c>
      <c r="K4712" s="820" t="s">
        <v>8454</v>
      </c>
      <c r="L4712" s="822" t="s">
        <v>21139</v>
      </c>
    </row>
    <row r="4713" spans="1:12" x14ac:dyDescent="0.25">
      <c r="A4713" s="822" t="s">
        <v>15387</v>
      </c>
      <c r="B4713" s="824" t="s">
        <v>15388</v>
      </c>
      <c r="C4713" s="820" t="b">
        <v>1</v>
      </c>
      <c r="D4713" s="820" t="b">
        <v>1</v>
      </c>
      <c r="E4713" s="820" t="b">
        <v>0</v>
      </c>
      <c r="F4713" s="820" t="b">
        <v>0</v>
      </c>
      <c r="G4713" s="820" t="b">
        <v>0</v>
      </c>
      <c r="H4713" s="820" t="b">
        <v>0</v>
      </c>
      <c r="I4713" s="820">
        <v>1</v>
      </c>
      <c r="J4713" s="820">
        <v>1</v>
      </c>
      <c r="K4713" s="820" t="s">
        <v>8454</v>
      </c>
      <c r="L4713" s="822" t="s">
        <v>21140</v>
      </c>
    </row>
    <row r="4714" spans="1:12" x14ac:dyDescent="0.25">
      <c r="A4714" s="822" t="s">
        <v>15389</v>
      </c>
      <c r="B4714" s="824" t="s">
        <v>14515</v>
      </c>
      <c r="C4714" s="820" t="b">
        <v>1</v>
      </c>
      <c r="D4714" s="820" t="b">
        <v>1</v>
      </c>
      <c r="E4714" s="820" t="b">
        <v>0</v>
      </c>
      <c r="F4714" s="820" t="b">
        <v>0</v>
      </c>
      <c r="G4714" s="820" t="b">
        <v>0</v>
      </c>
      <c r="H4714" s="820" t="b">
        <v>0</v>
      </c>
      <c r="I4714" s="820">
        <v>1</v>
      </c>
      <c r="J4714" s="820">
        <v>1</v>
      </c>
      <c r="K4714" s="820" t="s">
        <v>8454</v>
      </c>
      <c r="L4714" s="822" t="s">
        <v>20989</v>
      </c>
    </row>
    <row r="4715" spans="1:12" x14ac:dyDescent="0.25">
      <c r="A4715" s="822" t="s">
        <v>15390</v>
      </c>
      <c r="B4715" s="824" t="s">
        <v>14517</v>
      </c>
      <c r="C4715" s="820" t="b">
        <v>1</v>
      </c>
      <c r="D4715" s="820" t="b">
        <v>1</v>
      </c>
      <c r="E4715" s="820" t="b">
        <v>0</v>
      </c>
      <c r="F4715" s="820" t="b">
        <v>0</v>
      </c>
      <c r="G4715" s="820" t="b">
        <v>0</v>
      </c>
      <c r="H4715" s="820" t="b">
        <v>0</v>
      </c>
      <c r="I4715" s="820">
        <v>1</v>
      </c>
      <c r="J4715" s="820">
        <v>6</v>
      </c>
      <c r="K4715" s="820" t="s">
        <v>8454</v>
      </c>
      <c r="L4715" s="822" t="s">
        <v>20990</v>
      </c>
    </row>
    <row r="4716" spans="1:12" x14ac:dyDescent="0.25">
      <c r="A4716" s="822" t="s">
        <v>15391</v>
      </c>
      <c r="B4716" s="824" t="s">
        <v>14519</v>
      </c>
      <c r="C4716" s="820" t="b">
        <v>1</v>
      </c>
      <c r="D4716" s="820" t="b">
        <v>1</v>
      </c>
      <c r="E4716" s="820" t="b">
        <v>0</v>
      </c>
      <c r="F4716" s="820" t="b">
        <v>0</v>
      </c>
      <c r="G4716" s="820" t="b">
        <v>0</v>
      </c>
      <c r="H4716" s="820" t="b">
        <v>0</v>
      </c>
      <c r="I4716" s="820">
        <v>1</v>
      </c>
      <c r="J4716" s="820">
        <v>1</v>
      </c>
      <c r="K4716" s="820" t="s">
        <v>8454</v>
      </c>
      <c r="L4716" s="822" t="s">
        <v>20991</v>
      </c>
    </row>
    <row r="4717" spans="1:12" x14ac:dyDescent="0.25">
      <c r="A4717" s="822" t="s">
        <v>15392</v>
      </c>
      <c r="B4717" s="824" t="s">
        <v>14521</v>
      </c>
      <c r="C4717" s="820" t="b">
        <v>1</v>
      </c>
      <c r="D4717" s="820" t="b">
        <v>1</v>
      </c>
      <c r="E4717" s="820" t="b">
        <v>0</v>
      </c>
      <c r="F4717" s="820" t="b">
        <v>0</v>
      </c>
      <c r="G4717" s="820" t="b">
        <v>0</v>
      </c>
      <c r="H4717" s="820" t="b">
        <v>0</v>
      </c>
      <c r="I4717" s="820">
        <v>1</v>
      </c>
      <c r="J4717" s="820">
        <v>1</v>
      </c>
      <c r="K4717" s="820" t="s">
        <v>8454</v>
      </c>
      <c r="L4717" s="822" t="s">
        <v>20992</v>
      </c>
    </row>
    <row r="4718" spans="1:12" x14ac:dyDescent="0.25">
      <c r="A4718" s="822" t="s">
        <v>15393</v>
      </c>
      <c r="B4718" s="824" t="s">
        <v>14523</v>
      </c>
      <c r="C4718" s="820" t="b">
        <v>1</v>
      </c>
      <c r="D4718" s="820" t="b">
        <v>1</v>
      </c>
      <c r="E4718" s="820" t="b">
        <v>0</v>
      </c>
      <c r="F4718" s="820" t="b">
        <v>0</v>
      </c>
      <c r="G4718" s="820" t="b">
        <v>0</v>
      </c>
      <c r="H4718" s="820" t="b">
        <v>0</v>
      </c>
      <c r="I4718" s="820">
        <v>1</v>
      </c>
      <c r="J4718" s="820">
        <v>6</v>
      </c>
      <c r="K4718" s="820" t="s">
        <v>8454</v>
      </c>
      <c r="L4718" s="822" t="s">
        <v>20993</v>
      </c>
    </row>
    <row r="4719" spans="1:12" x14ac:dyDescent="0.25">
      <c r="A4719" s="822" t="s">
        <v>15394</v>
      </c>
      <c r="B4719" s="824" t="s">
        <v>14525</v>
      </c>
      <c r="C4719" s="820" t="b">
        <v>1</v>
      </c>
      <c r="D4719" s="820" t="b">
        <v>1</v>
      </c>
      <c r="E4719" s="820" t="b">
        <v>0</v>
      </c>
      <c r="F4719" s="820" t="b">
        <v>0</v>
      </c>
      <c r="G4719" s="820" t="b">
        <v>0</v>
      </c>
      <c r="H4719" s="820" t="b">
        <v>0</v>
      </c>
      <c r="I4719" s="820">
        <v>1</v>
      </c>
      <c r="J4719" s="820">
        <v>6</v>
      </c>
      <c r="K4719" s="820" t="s">
        <v>8454</v>
      </c>
      <c r="L4719" s="822" t="s">
        <v>20994</v>
      </c>
    </row>
    <row r="4720" spans="1:12" x14ac:dyDescent="0.25">
      <c r="A4720" s="822" t="s">
        <v>15395</v>
      </c>
      <c r="B4720" s="824" t="s">
        <v>14527</v>
      </c>
      <c r="C4720" s="820" t="b">
        <v>1</v>
      </c>
      <c r="D4720" s="820" t="b">
        <v>1</v>
      </c>
      <c r="E4720" s="820" t="b">
        <v>0</v>
      </c>
      <c r="F4720" s="820" t="b">
        <v>0</v>
      </c>
      <c r="G4720" s="820" t="b">
        <v>0</v>
      </c>
      <c r="H4720" s="820" t="b">
        <v>0</v>
      </c>
      <c r="I4720" s="820">
        <v>1</v>
      </c>
      <c r="J4720" s="820">
        <v>36</v>
      </c>
      <c r="K4720" s="820" t="s">
        <v>8454</v>
      </c>
      <c r="L4720" s="822" t="s">
        <v>20995</v>
      </c>
    </row>
    <row r="4721" spans="1:12" x14ac:dyDescent="0.25">
      <c r="A4721" s="822" t="s">
        <v>15396</v>
      </c>
      <c r="B4721" s="824" t="s">
        <v>15397</v>
      </c>
      <c r="C4721" s="820" t="b">
        <v>1</v>
      </c>
      <c r="D4721" s="820" t="b">
        <v>1</v>
      </c>
      <c r="E4721" s="820" t="b">
        <v>0</v>
      </c>
      <c r="F4721" s="820" t="b">
        <v>0</v>
      </c>
      <c r="G4721" s="820" t="b">
        <v>0</v>
      </c>
      <c r="H4721" s="820" t="b">
        <v>0</v>
      </c>
      <c r="I4721" s="820">
        <v>1</v>
      </c>
      <c r="J4721" s="820">
        <v>7</v>
      </c>
      <c r="K4721" s="820" t="s">
        <v>8454</v>
      </c>
      <c r="L4721" s="822" t="s">
        <v>21141</v>
      </c>
    </row>
    <row r="4722" spans="1:12" x14ac:dyDescent="0.25">
      <c r="A4722" s="822" t="s">
        <v>15398</v>
      </c>
      <c r="B4722" s="824" t="s">
        <v>15399</v>
      </c>
      <c r="C4722" s="820" t="b">
        <v>1</v>
      </c>
      <c r="D4722" s="820" t="b">
        <v>1</v>
      </c>
      <c r="E4722" s="820" t="b">
        <v>0</v>
      </c>
      <c r="F4722" s="820" t="b">
        <v>0</v>
      </c>
      <c r="G4722" s="820" t="b">
        <v>0</v>
      </c>
      <c r="H4722" s="820" t="b">
        <v>0</v>
      </c>
      <c r="I4722" s="820">
        <v>1</v>
      </c>
      <c r="J4722" s="820">
        <v>8</v>
      </c>
      <c r="K4722" s="820" t="s">
        <v>8454</v>
      </c>
      <c r="L4722" s="822" t="s">
        <v>21142</v>
      </c>
    </row>
    <row r="4723" spans="1:12" x14ac:dyDescent="0.25">
      <c r="A4723" s="822" t="s">
        <v>15400</v>
      </c>
      <c r="B4723" s="824" t="s">
        <v>15401</v>
      </c>
      <c r="C4723" s="820" t="b">
        <v>1</v>
      </c>
      <c r="D4723" s="820" t="b">
        <v>1</v>
      </c>
      <c r="E4723" s="820" t="b">
        <v>0</v>
      </c>
      <c r="F4723" s="820" t="b">
        <v>0</v>
      </c>
      <c r="G4723" s="820" t="b">
        <v>0</v>
      </c>
      <c r="H4723" s="820" t="b">
        <v>0</v>
      </c>
      <c r="I4723" s="820">
        <v>1</v>
      </c>
      <c r="J4723" s="820">
        <v>1</v>
      </c>
      <c r="K4723" s="820" t="s">
        <v>8454</v>
      </c>
      <c r="L4723" s="822" t="s">
        <v>21143</v>
      </c>
    </row>
    <row r="4724" spans="1:12" x14ac:dyDescent="0.25">
      <c r="A4724" s="822" t="s">
        <v>15402</v>
      </c>
      <c r="B4724" s="824" t="s">
        <v>14535</v>
      </c>
      <c r="C4724" s="820" t="b">
        <v>1</v>
      </c>
      <c r="D4724" s="820" t="b">
        <v>1</v>
      </c>
      <c r="E4724" s="820" t="b">
        <v>0</v>
      </c>
      <c r="F4724" s="820" t="b">
        <v>0</v>
      </c>
      <c r="G4724" s="820" t="b">
        <v>0</v>
      </c>
      <c r="H4724" s="820" t="b">
        <v>0</v>
      </c>
      <c r="I4724" s="820">
        <v>1</v>
      </c>
      <c r="J4724" s="820">
        <v>1</v>
      </c>
      <c r="K4724" s="820" t="s">
        <v>8454</v>
      </c>
      <c r="L4724" s="822" t="s">
        <v>20999</v>
      </c>
    </row>
    <row r="4725" spans="1:12" x14ac:dyDescent="0.25">
      <c r="A4725" s="822" t="s">
        <v>15403</v>
      </c>
      <c r="B4725" s="824" t="s">
        <v>14537</v>
      </c>
      <c r="C4725" s="820" t="b">
        <v>1</v>
      </c>
      <c r="D4725" s="820" t="b">
        <v>1</v>
      </c>
      <c r="E4725" s="820" t="b">
        <v>0</v>
      </c>
      <c r="F4725" s="820" t="b">
        <v>0</v>
      </c>
      <c r="G4725" s="820" t="b">
        <v>0</v>
      </c>
      <c r="H4725" s="820" t="b">
        <v>0</v>
      </c>
      <c r="I4725" s="820">
        <v>1</v>
      </c>
      <c r="J4725" s="820">
        <v>4</v>
      </c>
      <c r="K4725" s="820" t="s">
        <v>8454</v>
      </c>
      <c r="L4725" s="822" t="s">
        <v>21000</v>
      </c>
    </row>
    <row r="4726" spans="1:12" x14ac:dyDescent="0.25">
      <c r="A4726" s="822" t="s">
        <v>15404</v>
      </c>
      <c r="B4726" s="824" t="s">
        <v>14539</v>
      </c>
      <c r="C4726" s="820" t="b">
        <v>1</v>
      </c>
      <c r="D4726" s="820" t="b">
        <v>1</v>
      </c>
      <c r="E4726" s="820" t="b">
        <v>0</v>
      </c>
      <c r="F4726" s="820" t="b">
        <v>0</v>
      </c>
      <c r="G4726" s="820" t="b">
        <v>0</v>
      </c>
      <c r="H4726" s="820" t="b">
        <v>0</v>
      </c>
      <c r="I4726" s="820">
        <v>1</v>
      </c>
      <c r="J4726" s="820">
        <v>1</v>
      </c>
      <c r="K4726" s="820" t="s">
        <v>8454</v>
      </c>
      <c r="L4726" s="822" t="s">
        <v>21001</v>
      </c>
    </row>
    <row r="4727" spans="1:12" x14ac:dyDescent="0.25">
      <c r="A4727" s="822" t="s">
        <v>15405</v>
      </c>
      <c r="B4727" s="824" t="s">
        <v>14541</v>
      </c>
      <c r="C4727" s="820" t="b">
        <v>1</v>
      </c>
      <c r="D4727" s="820" t="b">
        <v>1</v>
      </c>
      <c r="E4727" s="820" t="b">
        <v>0</v>
      </c>
      <c r="F4727" s="820" t="b">
        <v>0</v>
      </c>
      <c r="G4727" s="820" t="b">
        <v>0</v>
      </c>
      <c r="H4727" s="820" t="b">
        <v>0</v>
      </c>
      <c r="I4727" s="820">
        <v>1</v>
      </c>
      <c r="J4727" s="820">
        <v>1</v>
      </c>
      <c r="K4727" s="820" t="s">
        <v>8454</v>
      </c>
      <c r="L4727" s="822" t="s">
        <v>21002</v>
      </c>
    </row>
    <row r="4728" spans="1:12" x14ac:dyDescent="0.25">
      <c r="A4728" s="822" t="s">
        <v>15406</v>
      </c>
      <c r="B4728" s="824" t="s">
        <v>14543</v>
      </c>
      <c r="C4728" s="820" t="b">
        <v>1</v>
      </c>
      <c r="D4728" s="820" t="b">
        <v>1</v>
      </c>
      <c r="E4728" s="820" t="b">
        <v>0</v>
      </c>
      <c r="F4728" s="820" t="b">
        <v>0</v>
      </c>
      <c r="G4728" s="820" t="b">
        <v>0</v>
      </c>
      <c r="H4728" s="820" t="b">
        <v>0</v>
      </c>
      <c r="I4728" s="820">
        <v>1</v>
      </c>
      <c r="J4728" s="820">
        <v>4</v>
      </c>
      <c r="K4728" s="820" t="s">
        <v>8454</v>
      </c>
      <c r="L4728" s="822" t="s">
        <v>21003</v>
      </c>
    </row>
    <row r="4729" spans="1:12" x14ac:dyDescent="0.25">
      <c r="A4729" s="822" t="s">
        <v>15407</v>
      </c>
      <c r="B4729" s="824" t="s">
        <v>14545</v>
      </c>
      <c r="C4729" s="820" t="b">
        <v>1</v>
      </c>
      <c r="D4729" s="820" t="b">
        <v>1</v>
      </c>
      <c r="E4729" s="820" t="b">
        <v>0</v>
      </c>
      <c r="F4729" s="820" t="b">
        <v>0</v>
      </c>
      <c r="G4729" s="820" t="b">
        <v>0</v>
      </c>
      <c r="H4729" s="820" t="b">
        <v>0</v>
      </c>
      <c r="I4729" s="820">
        <v>1</v>
      </c>
      <c r="J4729" s="820">
        <v>4</v>
      </c>
      <c r="K4729" s="820" t="s">
        <v>8454</v>
      </c>
      <c r="L4729" s="822" t="s">
        <v>21004</v>
      </c>
    </row>
    <row r="4730" spans="1:12" x14ac:dyDescent="0.25">
      <c r="A4730" s="822" t="s">
        <v>15408</v>
      </c>
      <c r="B4730" s="824" t="s">
        <v>14547</v>
      </c>
      <c r="C4730" s="820" t="b">
        <v>1</v>
      </c>
      <c r="D4730" s="820" t="b">
        <v>1</v>
      </c>
      <c r="E4730" s="820" t="b">
        <v>0</v>
      </c>
      <c r="F4730" s="820" t="b">
        <v>0</v>
      </c>
      <c r="G4730" s="820" t="b">
        <v>0</v>
      </c>
      <c r="H4730" s="820" t="b">
        <v>0</v>
      </c>
      <c r="I4730" s="820">
        <v>1</v>
      </c>
      <c r="J4730" s="820">
        <v>16</v>
      </c>
      <c r="K4730" s="820" t="s">
        <v>8454</v>
      </c>
      <c r="L4730" s="822" t="s">
        <v>21005</v>
      </c>
    </row>
    <row r="4731" spans="1:12" x14ac:dyDescent="0.25">
      <c r="A4731" s="822" t="s">
        <v>15409</v>
      </c>
      <c r="B4731" s="824" t="s">
        <v>14549</v>
      </c>
      <c r="C4731" s="820" t="b">
        <v>1</v>
      </c>
      <c r="D4731" s="820" t="b">
        <v>1</v>
      </c>
      <c r="E4731" s="820" t="b">
        <v>0</v>
      </c>
      <c r="F4731" s="820" t="b">
        <v>0</v>
      </c>
      <c r="G4731" s="820" t="b">
        <v>0</v>
      </c>
      <c r="H4731" s="820" t="b">
        <v>0</v>
      </c>
      <c r="I4731" s="820">
        <v>1</v>
      </c>
      <c r="J4731" s="820">
        <v>1</v>
      </c>
      <c r="K4731" s="820" t="s">
        <v>8454</v>
      </c>
      <c r="L4731" s="822" t="s">
        <v>21006</v>
      </c>
    </row>
    <row r="4732" spans="1:12" x14ac:dyDescent="0.25">
      <c r="A4732" s="822" t="s">
        <v>15410</v>
      </c>
      <c r="B4732" s="824" t="s">
        <v>15411</v>
      </c>
      <c r="C4732" s="820" t="b">
        <v>1</v>
      </c>
      <c r="D4732" s="820" t="b">
        <v>1</v>
      </c>
      <c r="E4732" s="820" t="b">
        <v>0</v>
      </c>
      <c r="F4732" s="820" t="b">
        <v>0</v>
      </c>
      <c r="G4732" s="820" t="b">
        <v>0</v>
      </c>
      <c r="H4732" s="820" t="b">
        <v>0</v>
      </c>
      <c r="I4732" s="820">
        <v>1</v>
      </c>
      <c r="J4732" s="820">
        <v>8</v>
      </c>
      <c r="K4732" s="820" t="s">
        <v>8454</v>
      </c>
      <c r="L4732" s="822" t="s">
        <v>21144</v>
      </c>
    </row>
    <row r="4733" spans="1:12" x14ac:dyDescent="0.25">
      <c r="A4733" s="822" t="s">
        <v>15412</v>
      </c>
      <c r="B4733" s="824" t="s">
        <v>15413</v>
      </c>
      <c r="C4733" s="820" t="b">
        <v>1</v>
      </c>
      <c r="D4733" s="820" t="b">
        <v>1</v>
      </c>
      <c r="E4733" s="820" t="b">
        <v>0</v>
      </c>
      <c r="F4733" s="820" t="b">
        <v>0</v>
      </c>
      <c r="G4733" s="820" t="b">
        <v>0</v>
      </c>
      <c r="H4733" s="820" t="b">
        <v>0</v>
      </c>
      <c r="I4733" s="820">
        <v>1</v>
      </c>
      <c r="J4733" s="820">
        <v>8</v>
      </c>
      <c r="K4733" s="820" t="s">
        <v>8454</v>
      </c>
      <c r="L4733" s="822" t="s">
        <v>21145</v>
      </c>
    </row>
    <row r="4734" spans="1:12" x14ac:dyDescent="0.25">
      <c r="A4734" s="822" t="s">
        <v>15414</v>
      </c>
      <c r="B4734" s="824" t="s">
        <v>15415</v>
      </c>
      <c r="C4734" s="820" t="b">
        <v>1</v>
      </c>
      <c r="D4734" s="820" t="b">
        <v>1</v>
      </c>
      <c r="E4734" s="820" t="b">
        <v>0</v>
      </c>
      <c r="F4734" s="820" t="b">
        <v>0</v>
      </c>
      <c r="G4734" s="820" t="b">
        <v>0</v>
      </c>
      <c r="H4734" s="820" t="b">
        <v>0</v>
      </c>
      <c r="I4734" s="820">
        <v>1</v>
      </c>
      <c r="J4734" s="820">
        <v>1</v>
      </c>
      <c r="K4734" s="820" t="s">
        <v>8454</v>
      </c>
      <c r="L4734" s="822" t="s">
        <v>21146</v>
      </c>
    </row>
    <row r="4735" spans="1:12" x14ac:dyDescent="0.25">
      <c r="A4735" s="822" t="s">
        <v>15416</v>
      </c>
      <c r="B4735" s="824" t="s">
        <v>14555</v>
      </c>
      <c r="C4735" s="820" t="b">
        <v>1</v>
      </c>
      <c r="D4735" s="820" t="b">
        <v>1</v>
      </c>
      <c r="E4735" s="820" t="b">
        <v>0</v>
      </c>
      <c r="F4735" s="820" t="b">
        <v>0</v>
      </c>
      <c r="G4735" s="820" t="b">
        <v>0</v>
      </c>
      <c r="H4735" s="820" t="b">
        <v>0</v>
      </c>
      <c r="I4735" s="820">
        <v>1</v>
      </c>
      <c r="J4735" s="820">
        <v>1</v>
      </c>
      <c r="K4735" s="820" t="s">
        <v>8454</v>
      </c>
      <c r="L4735" s="822" t="s">
        <v>21009</v>
      </c>
    </row>
    <row r="4736" spans="1:12" x14ac:dyDescent="0.25">
      <c r="A4736" s="822" t="s">
        <v>15417</v>
      </c>
      <c r="B4736" s="824" t="s">
        <v>22097</v>
      </c>
      <c r="C4736" s="820" t="b">
        <v>1</v>
      </c>
      <c r="D4736" s="820" t="b">
        <v>1</v>
      </c>
      <c r="E4736" s="820" t="b">
        <v>0</v>
      </c>
      <c r="F4736" s="820" t="b">
        <v>0</v>
      </c>
      <c r="G4736" s="820" t="b">
        <v>0</v>
      </c>
      <c r="H4736" s="820" t="b">
        <v>0</v>
      </c>
      <c r="I4736" s="820">
        <v>1</v>
      </c>
      <c r="J4736" s="820">
        <v>42</v>
      </c>
      <c r="K4736" s="820" t="s">
        <v>8454</v>
      </c>
      <c r="L4736" s="822" t="s">
        <v>22098</v>
      </c>
    </row>
    <row r="4737" spans="1:12" x14ac:dyDescent="0.25">
      <c r="A4737" s="822" t="s">
        <v>15418</v>
      </c>
      <c r="B4737" s="824" t="s">
        <v>22099</v>
      </c>
      <c r="C4737" s="820" t="b">
        <v>1</v>
      </c>
      <c r="D4737" s="820" t="b">
        <v>1</v>
      </c>
      <c r="E4737" s="820" t="b">
        <v>0</v>
      </c>
      <c r="F4737" s="820" t="b">
        <v>0</v>
      </c>
      <c r="G4737" s="820" t="b">
        <v>0</v>
      </c>
      <c r="H4737" s="820" t="b">
        <v>0</v>
      </c>
      <c r="I4737" s="820">
        <v>1</v>
      </c>
      <c r="J4737" s="820">
        <v>6</v>
      </c>
      <c r="K4737" s="820" t="s">
        <v>8454</v>
      </c>
      <c r="L4737" s="822" t="s">
        <v>22100</v>
      </c>
    </row>
    <row r="4738" spans="1:12" x14ac:dyDescent="0.25">
      <c r="A4738" s="822" t="s">
        <v>15419</v>
      </c>
      <c r="B4738" s="824" t="s">
        <v>22101</v>
      </c>
      <c r="C4738" s="820" t="b">
        <v>1</v>
      </c>
      <c r="D4738" s="820" t="b">
        <v>1</v>
      </c>
      <c r="E4738" s="820" t="b">
        <v>0</v>
      </c>
      <c r="F4738" s="820" t="b">
        <v>0</v>
      </c>
      <c r="G4738" s="820" t="b">
        <v>0</v>
      </c>
      <c r="H4738" s="820" t="b">
        <v>0</v>
      </c>
      <c r="I4738" s="820">
        <v>1</v>
      </c>
      <c r="J4738" s="820">
        <v>6</v>
      </c>
      <c r="K4738" s="820" t="s">
        <v>8454</v>
      </c>
      <c r="L4738" s="822" t="s">
        <v>22102</v>
      </c>
    </row>
    <row r="4739" spans="1:12" x14ac:dyDescent="0.25">
      <c r="A4739" s="822" t="s">
        <v>15420</v>
      </c>
      <c r="B4739" s="824" t="s">
        <v>22103</v>
      </c>
      <c r="C4739" s="820" t="b">
        <v>1</v>
      </c>
      <c r="D4739" s="820" t="b">
        <v>1</v>
      </c>
      <c r="E4739" s="820" t="b">
        <v>0</v>
      </c>
      <c r="F4739" s="820" t="b">
        <v>0</v>
      </c>
      <c r="G4739" s="820" t="b">
        <v>0</v>
      </c>
      <c r="H4739" s="820" t="b">
        <v>0</v>
      </c>
      <c r="I4739" s="820">
        <v>1</v>
      </c>
      <c r="J4739" s="820">
        <v>7</v>
      </c>
      <c r="K4739" s="820" t="s">
        <v>8454</v>
      </c>
      <c r="L4739" s="822" t="s">
        <v>22104</v>
      </c>
    </row>
    <row r="4740" spans="1:12" x14ac:dyDescent="0.25">
      <c r="A4740" s="822" t="s">
        <v>15421</v>
      </c>
      <c r="B4740" s="824" t="s">
        <v>14561</v>
      </c>
      <c r="C4740" s="820" t="b">
        <v>1</v>
      </c>
      <c r="D4740" s="820" t="b">
        <v>1</v>
      </c>
      <c r="E4740" s="820" t="b">
        <v>0</v>
      </c>
      <c r="F4740" s="820" t="b">
        <v>0</v>
      </c>
      <c r="G4740" s="820" t="b">
        <v>0</v>
      </c>
      <c r="H4740" s="820" t="b">
        <v>0</v>
      </c>
      <c r="I4740" s="820">
        <v>1</v>
      </c>
      <c r="J4740" s="820">
        <v>7</v>
      </c>
      <c r="K4740" s="820" t="s">
        <v>8454</v>
      </c>
      <c r="L4740" s="822" t="s">
        <v>21010</v>
      </c>
    </row>
    <row r="4741" spans="1:12" x14ac:dyDescent="0.25">
      <c r="A4741" s="822" t="s">
        <v>15422</v>
      </c>
      <c r="B4741" s="824" t="s">
        <v>22105</v>
      </c>
      <c r="C4741" s="820" t="b">
        <v>1</v>
      </c>
      <c r="D4741" s="820" t="b">
        <v>1</v>
      </c>
      <c r="E4741" s="820" t="b">
        <v>0</v>
      </c>
      <c r="F4741" s="820" t="b">
        <v>0</v>
      </c>
      <c r="G4741" s="820" t="b">
        <v>0</v>
      </c>
      <c r="H4741" s="820" t="b">
        <v>0</v>
      </c>
      <c r="I4741" s="820">
        <v>1</v>
      </c>
      <c r="J4741" s="820">
        <v>42</v>
      </c>
      <c r="K4741" s="820" t="s">
        <v>8454</v>
      </c>
      <c r="L4741" s="822" t="s">
        <v>22106</v>
      </c>
    </row>
    <row r="4742" spans="1:12" x14ac:dyDescent="0.25">
      <c r="A4742" s="822" t="s">
        <v>15423</v>
      </c>
      <c r="B4742" s="824" t="s">
        <v>22107</v>
      </c>
      <c r="C4742" s="820" t="b">
        <v>1</v>
      </c>
      <c r="D4742" s="820" t="b">
        <v>1</v>
      </c>
      <c r="E4742" s="820" t="b">
        <v>0</v>
      </c>
      <c r="F4742" s="820" t="b">
        <v>0</v>
      </c>
      <c r="G4742" s="820" t="b">
        <v>0</v>
      </c>
      <c r="H4742" s="820" t="b">
        <v>0</v>
      </c>
      <c r="I4742" s="820">
        <v>1</v>
      </c>
      <c r="J4742" s="820">
        <v>12</v>
      </c>
      <c r="K4742" s="820" t="s">
        <v>8454</v>
      </c>
      <c r="L4742" s="822" t="s">
        <v>22108</v>
      </c>
    </row>
    <row r="4743" spans="1:12" x14ac:dyDescent="0.25">
      <c r="A4743" s="822" t="s">
        <v>15424</v>
      </c>
      <c r="B4743" s="824" t="s">
        <v>15425</v>
      </c>
      <c r="C4743" s="820" t="b">
        <v>1</v>
      </c>
      <c r="D4743" s="820" t="b">
        <v>1</v>
      </c>
      <c r="E4743" s="820" t="b">
        <v>0</v>
      </c>
      <c r="F4743" s="820" t="b">
        <v>0</v>
      </c>
      <c r="G4743" s="820" t="b">
        <v>0</v>
      </c>
      <c r="H4743" s="820" t="b">
        <v>0</v>
      </c>
      <c r="I4743" s="820">
        <v>1</v>
      </c>
      <c r="J4743" s="820">
        <v>7</v>
      </c>
      <c r="K4743" s="820" t="s">
        <v>8454</v>
      </c>
      <c r="L4743" s="822" t="s">
        <v>21147</v>
      </c>
    </row>
    <row r="4744" spans="1:12" x14ac:dyDescent="0.25">
      <c r="A4744" s="822" t="s">
        <v>15426</v>
      </c>
      <c r="B4744" s="824" t="s">
        <v>15427</v>
      </c>
      <c r="C4744" s="820" t="b">
        <v>1</v>
      </c>
      <c r="D4744" s="820" t="b">
        <v>1</v>
      </c>
      <c r="E4744" s="820" t="b">
        <v>0</v>
      </c>
      <c r="F4744" s="820" t="b">
        <v>0</v>
      </c>
      <c r="G4744" s="820" t="b">
        <v>0</v>
      </c>
      <c r="H4744" s="820" t="b">
        <v>0</v>
      </c>
      <c r="I4744" s="820">
        <v>1</v>
      </c>
      <c r="J4744" s="820">
        <v>8</v>
      </c>
      <c r="K4744" s="820" t="s">
        <v>8454</v>
      </c>
      <c r="L4744" s="822" t="s">
        <v>21148</v>
      </c>
    </row>
    <row r="4745" spans="1:12" x14ac:dyDescent="0.25">
      <c r="A4745" s="822" t="s">
        <v>15428</v>
      </c>
      <c r="B4745" s="824" t="s">
        <v>22367</v>
      </c>
      <c r="C4745" s="820" t="b">
        <v>1</v>
      </c>
      <c r="D4745" s="820" t="b">
        <v>1</v>
      </c>
      <c r="E4745" s="820" t="b">
        <v>0</v>
      </c>
      <c r="F4745" s="820" t="b">
        <v>0</v>
      </c>
      <c r="G4745" s="820" t="b">
        <v>0</v>
      </c>
      <c r="H4745" s="820" t="b">
        <v>0</v>
      </c>
      <c r="I4745" s="820">
        <v>1</v>
      </c>
      <c r="J4745" s="820">
        <v>1</v>
      </c>
      <c r="K4745" s="820" t="s">
        <v>8454</v>
      </c>
      <c r="L4745" s="822" t="s">
        <v>22368</v>
      </c>
    </row>
    <row r="4746" spans="1:12" x14ac:dyDescent="0.25">
      <c r="A4746" s="822" t="s">
        <v>15429</v>
      </c>
      <c r="B4746" s="824" t="s">
        <v>22111</v>
      </c>
      <c r="C4746" s="820" t="b">
        <v>1</v>
      </c>
      <c r="D4746" s="820" t="b">
        <v>1</v>
      </c>
      <c r="E4746" s="820" t="b">
        <v>0</v>
      </c>
      <c r="F4746" s="820" t="b">
        <v>0</v>
      </c>
      <c r="G4746" s="820" t="b">
        <v>0</v>
      </c>
      <c r="H4746" s="820" t="b">
        <v>0</v>
      </c>
      <c r="I4746" s="820">
        <v>1</v>
      </c>
      <c r="J4746" s="820">
        <v>1</v>
      </c>
      <c r="K4746" s="820" t="s">
        <v>8454</v>
      </c>
      <c r="L4746" s="822" t="s">
        <v>22112</v>
      </c>
    </row>
    <row r="4747" spans="1:12" x14ac:dyDescent="0.25">
      <c r="A4747" s="822" t="s">
        <v>15430</v>
      </c>
      <c r="B4747" s="824" t="s">
        <v>22113</v>
      </c>
      <c r="C4747" s="820" t="b">
        <v>1</v>
      </c>
      <c r="D4747" s="820" t="b">
        <v>1</v>
      </c>
      <c r="E4747" s="820" t="b">
        <v>0</v>
      </c>
      <c r="F4747" s="820" t="b">
        <v>0</v>
      </c>
      <c r="G4747" s="820" t="b">
        <v>0</v>
      </c>
      <c r="H4747" s="820" t="b">
        <v>0</v>
      </c>
      <c r="I4747" s="820">
        <v>1</v>
      </c>
      <c r="J4747" s="820">
        <v>9</v>
      </c>
      <c r="K4747" s="820" t="s">
        <v>8454</v>
      </c>
      <c r="L4747" s="822" t="s">
        <v>22114</v>
      </c>
    </row>
    <row r="4748" spans="1:12" x14ac:dyDescent="0.25">
      <c r="A4748" s="822" t="s">
        <v>15431</v>
      </c>
      <c r="B4748" s="824" t="s">
        <v>22115</v>
      </c>
      <c r="C4748" s="820" t="b">
        <v>1</v>
      </c>
      <c r="D4748" s="820" t="b">
        <v>1</v>
      </c>
      <c r="E4748" s="820" t="b">
        <v>0</v>
      </c>
      <c r="F4748" s="820" t="b">
        <v>0</v>
      </c>
      <c r="G4748" s="820" t="b">
        <v>0</v>
      </c>
      <c r="H4748" s="820" t="b">
        <v>0</v>
      </c>
      <c r="I4748" s="820">
        <v>1</v>
      </c>
      <c r="J4748" s="820">
        <v>3</v>
      </c>
      <c r="K4748" s="820" t="s">
        <v>8454</v>
      </c>
      <c r="L4748" s="822" t="s">
        <v>22116</v>
      </c>
    </row>
    <row r="4749" spans="1:12" x14ac:dyDescent="0.25">
      <c r="A4749" s="822" t="s">
        <v>15432</v>
      </c>
      <c r="B4749" s="824" t="s">
        <v>22117</v>
      </c>
      <c r="C4749" s="820" t="b">
        <v>1</v>
      </c>
      <c r="D4749" s="820" t="b">
        <v>1</v>
      </c>
      <c r="E4749" s="820" t="b">
        <v>0</v>
      </c>
      <c r="F4749" s="820" t="b">
        <v>0</v>
      </c>
      <c r="G4749" s="820" t="b">
        <v>0</v>
      </c>
      <c r="H4749" s="820" t="b">
        <v>0</v>
      </c>
      <c r="I4749" s="820">
        <v>1</v>
      </c>
      <c r="J4749" s="820">
        <v>3</v>
      </c>
      <c r="K4749" s="820" t="s">
        <v>8454</v>
      </c>
      <c r="L4749" s="822" t="s">
        <v>22118</v>
      </c>
    </row>
    <row r="4750" spans="1:12" x14ac:dyDescent="0.25">
      <c r="A4750" s="822" t="s">
        <v>15433</v>
      </c>
      <c r="B4750" s="824" t="s">
        <v>22119</v>
      </c>
      <c r="C4750" s="820" t="b">
        <v>1</v>
      </c>
      <c r="D4750" s="820" t="b">
        <v>1</v>
      </c>
      <c r="E4750" s="820" t="b">
        <v>0</v>
      </c>
      <c r="F4750" s="820" t="b">
        <v>0</v>
      </c>
      <c r="G4750" s="820" t="b">
        <v>0</v>
      </c>
      <c r="H4750" s="820" t="b">
        <v>0</v>
      </c>
      <c r="I4750" s="820">
        <v>1</v>
      </c>
      <c r="J4750" s="820">
        <v>3</v>
      </c>
      <c r="K4750" s="820" t="s">
        <v>8454</v>
      </c>
      <c r="L4750" s="822" t="s">
        <v>22120</v>
      </c>
    </row>
    <row r="4751" spans="1:12" x14ac:dyDescent="0.25">
      <c r="A4751" s="822" t="s">
        <v>15434</v>
      </c>
      <c r="B4751" s="824" t="s">
        <v>14575</v>
      </c>
      <c r="C4751" s="820" t="b">
        <v>1</v>
      </c>
      <c r="D4751" s="820" t="b">
        <v>1</v>
      </c>
      <c r="E4751" s="820" t="b">
        <v>0</v>
      </c>
      <c r="F4751" s="820" t="b">
        <v>0</v>
      </c>
      <c r="G4751" s="820" t="b">
        <v>0</v>
      </c>
      <c r="H4751" s="820" t="b">
        <v>0</v>
      </c>
      <c r="I4751" s="820">
        <v>1</v>
      </c>
      <c r="J4751" s="820">
        <v>3</v>
      </c>
      <c r="K4751" s="820" t="s">
        <v>8454</v>
      </c>
      <c r="L4751" s="822" t="s">
        <v>21013</v>
      </c>
    </row>
    <row r="4752" spans="1:12" x14ac:dyDescent="0.25">
      <c r="A4752" s="822" t="s">
        <v>15435</v>
      </c>
      <c r="B4752" s="824" t="s">
        <v>22121</v>
      </c>
      <c r="C4752" s="820" t="b">
        <v>1</v>
      </c>
      <c r="D4752" s="820" t="b">
        <v>1</v>
      </c>
      <c r="E4752" s="820" t="b">
        <v>0</v>
      </c>
      <c r="F4752" s="820" t="b">
        <v>0</v>
      </c>
      <c r="G4752" s="820" t="b">
        <v>0</v>
      </c>
      <c r="H4752" s="820" t="b">
        <v>0</v>
      </c>
      <c r="I4752" s="820">
        <v>1</v>
      </c>
      <c r="J4752" s="820">
        <v>12</v>
      </c>
      <c r="K4752" s="820" t="s">
        <v>8454</v>
      </c>
      <c r="L4752" s="822" t="s">
        <v>22122</v>
      </c>
    </row>
    <row r="4753" spans="1:12" x14ac:dyDescent="0.25">
      <c r="A4753" s="822" t="s">
        <v>15436</v>
      </c>
      <c r="B4753" s="824" t="s">
        <v>22123</v>
      </c>
      <c r="C4753" s="820" t="b">
        <v>1</v>
      </c>
      <c r="D4753" s="820" t="b">
        <v>1</v>
      </c>
      <c r="E4753" s="820" t="b">
        <v>0</v>
      </c>
      <c r="F4753" s="820" t="b">
        <v>0</v>
      </c>
      <c r="G4753" s="820" t="b">
        <v>0</v>
      </c>
      <c r="H4753" s="820" t="b">
        <v>0</v>
      </c>
      <c r="I4753" s="820">
        <v>1</v>
      </c>
      <c r="J4753" s="820">
        <v>3</v>
      </c>
      <c r="K4753" s="820" t="s">
        <v>8454</v>
      </c>
      <c r="L4753" s="822" t="s">
        <v>22124</v>
      </c>
    </row>
    <row r="4754" spans="1:12" x14ac:dyDescent="0.25">
      <c r="A4754" s="822" t="s">
        <v>15437</v>
      </c>
      <c r="B4754" s="824" t="s">
        <v>22369</v>
      </c>
      <c r="C4754" s="820" t="b">
        <v>1</v>
      </c>
      <c r="D4754" s="820" t="b">
        <v>1</v>
      </c>
      <c r="E4754" s="820" t="b">
        <v>0</v>
      </c>
      <c r="F4754" s="820" t="b">
        <v>0</v>
      </c>
      <c r="G4754" s="820" t="b">
        <v>0</v>
      </c>
      <c r="H4754" s="820" t="b">
        <v>0</v>
      </c>
      <c r="I4754" s="820">
        <v>1</v>
      </c>
      <c r="J4754" s="820">
        <v>9</v>
      </c>
      <c r="K4754" s="820" t="s">
        <v>8454</v>
      </c>
      <c r="L4754" s="822" t="s">
        <v>22370</v>
      </c>
    </row>
    <row r="4755" spans="1:12" x14ac:dyDescent="0.25">
      <c r="A4755" s="822" t="s">
        <v>15438</v>
      </c>
      <c r="B4755" s="824" t="s">
        <v>22371</v>
      </c>
      <c r="C4755" s="820" t="b">
        <v>1</v>
      </c>
      <c r="D4755" s="820" t="b">
        <v>1</v>
      </c>
      <c r="E4755" s="820" t="b">
        <v>0</v>
      </c>
      <c r="F4755" s="820" t="b">
        <v>0</v>
      </c>
      <c r="G4755" s="820" t="b">
        <v>0</v>
      </c>
      <c r="H4755" s="820" t="b">
        <v>0</v>
      </c>
      <c r="I4755" s="820">
        <v>1</v>
      </c>
      <c r="J4755" s="820">
        <v>8</v>
      </c>
      <c r="K4755" s="820" t="s">
        <v>8454</v>
      </c>
      <c r="L4755" s="822" t="s">
        <v>22372</v>
      </c>
    </row>
    <row r="4756" spans="1:12" x14ac:dyDescent="0.25">
      <c r="A4756" s="822" t="s">
        <v>15439</v>
      </c>
      <c r="B4756" s="824" t="s">
        <v>22373</v>
      </c>
      <c r="C4756" s="820" t="b">
        <v>1</v>
      </c>
      <c r="D4756" s="820" t="b">
        <v>1</v>
      </c>
      <c r="E4756" s="820" t="b">
        <v>0</v>
      </c>
      <c r="F4756" s="820" t="b">
        <v>0</v>
      </c>
      <c r="G4756" s="820" t="b">
        <v>0</v>
      </c>
      <c r="H4756" s="820" t="b">
        <v>0</v>
      </c>
      <c r="I4756" s="820">
        <v>1</v>
      </c>
      <c r="J4756" s="820">
        <v>1</v>
      </c>
      <c r="K4756" s="820" t="s">
        <v>8454</v>
      </c>
      <c r="L4756" s="822" t="s">
        <v>22374</v>
      </c>
    </row>
    <row r="4757" spans="1:12" x14ac:dyDescent="0.25">
      <c r="A4757" s="822" t="s">
        <v>15440</v>
      </c>
      <c r="B4757" s="824" t="s">
        <v>22131</v>
      </c>
      <c r="C4757" s="820" t="b">
        <v>1</v>
      </c>
      <c r="D4757" s="820" t="b">
        <v>1</v>
      </c>
      <c r="E4757" s="820" t="b">
        <v>0</v>
      </c>
      <c r="F4757" s="820" t="b">
        <v>0</v>
      </c>
      <c r="G4757" s="820" t="b">
        <v>0</v>
      </c>
      <c r="H4757" s="820" t="b">
        <v>0</v>
      </c>
      <c r="I4757" s="820">
        <v>1</v>
      </c>
      <c r="J4757" s="820">
        <v>1</v>
      </c>
      <c r="K4757" s="820" t="s">
        <v>8454</v>
      </c>
      <c r="L4757" s="822" t="s">
        <v>22132</v>
      </c>
    </row>
    <row r="4758" spans="1:12" x14ac:dyDescent="0.25">
      <c r="A4758" s="822" t="s">
        <v>15441</v>
      </c>
      <c r="B4758" s="824" t="s">
        <v>22133</v>
      </c>
      <c r="C4758" s="820" t="b">
        <v>1</v>
      </c>
      <c r="D4758" s="820" t="b">
        <v>1</v>
      </c>
      <c r="E4758" s="820" t="b">
        <v>0</v>
      </c>
      <c r="F4758" s="820" t="b">
        <v>0</v>
      </c>
      <c r="G4758" s="820" t="b">
        <v>0</v>
      </c>
      <c r="H4758" s="820" t="b">
        <v>0</v>
      </c>
      <c r="I4758" s="820">
        <v>1</v>
      </c>
      <c r="J4758" s="820">
        <v>18</v>
      </c>
      <c r="K4758" s="820" t="s">
        <v>8454</v>
      </c>
      <c r="L4758" s="822" t="s">
        <v>22134</v>
      </c>
    </row>
    <row r="4759" spans="1:12" x14ac:dyDescent="0.25">
      <c r="A4759" s="822" t="s">
        <v>15442</v>
      </c>
      <c r="B4759" s="824" t="s">
        <v>22135</v>
      </c>
      <c r="C4759" s="820" t="b">
        <v>1</v>
      </c>
      <c r="D4759" s="820" t="b">
        <v>1</v>
      </c>
      <c r="E4759" s="820" t="b">
        <v>0</v>
      </c>
      <c r="F4759" s="820" t="b">
        <v>0</v>
      </c>
      <c r="G4759" s="820" t="b">
        <v>0</v>
      </c>
      <c r="H4759" s="820" t="b">
        <v>0</v>
      </c>
      <c r="I4759" s="820">
        <v>1</v>
      </c>
      <c r="J4759" s="820">
        <v>3</v>
      </c>
      <c r="K4759" s="820" t="s">
        <v>8454</v>
      </c>
      <c r="L4759" s="822" t="s">
        <v>22136</v>
      </c>
    </row>
    <row r="4760" spans="1:12" x14ac:dyDescent="0.25">
      <c r="A4760" s="822" t="s">
        <v>15443</v>
      </c>
      <c r="B4760" s="824" t="s">
        <v>22137</v>
      </c>
      <c r="C4760" s="820" t="b">
        <v>1</v>
      </c>
      <c r="D4760" s="820" t="b">
        <v>1</v>
      </c>
      <c r="E4760" s="820" t="b">
        <v>0</v>
      </c>
      <c r="F4760" s="820" t="b">
        <v>0</v>
      </c>
      <c r="G4760" s="820" t="b">
        <v>0</v>
      </c>
      <c r="H4760" s="820" t="b">
        <v>0</v>
      </c>
      <c r="I4760" s="820">
        <v>1</v>
      </c>
      <c r="J4760" s="820">
        <v>3</v>
      </c>
      <c r="K4760" s="820" t="s">
        <v>8454</v>
      </c>
      <c r="L4760" s="822" t="s">
        <v>22138</v>
      </c>
    </row>
    <row r="4761" spans="1:12" x14ac:dyDescent="0.25">
      <c r="A4761" s="822" t="s">
        <v>15444</v>
      </c>
      <c r="B4761" s="824" t="s">
        <v>22139</v>
      </c>
      <c r="C4761" s="820" t="b">
        <v>1</v>
      </c>
      <c r="D4761" s="820" t="b">
        <v>1</v>
      </c>
      <c r="E4761" s="820" t="b">
        <v>0</v>
      </c>
      <c r="F4761" s="820" t="b">
        <v>0</v>
      </c>
      <c r="G4761" s="820" t="b">
        <v>0</v>
      </c>
      <c r="H4761" s="820" t="b">
        <v>0</v>
      </c>
      <c r="I4761" s="820">
        <v>1</v>
      </c>
      <c r="J4761" s="820">
        <v>6</v>
      </c>
      <c r="K4761" s="820" t="s">
        <v>8454</v>
      </c>
      <c r="L4761" s="822" t="s">
        <v>22140</v>
      </c>
    </row>
    <row r="4762" spans="1:12" x14ac:dyDescent="0.25">
      <c r="A4762" s="822" t="s">
        <v>15445</v>
      </c>
      <c r="B4762" s="824" t="s">
        <v>14587</v>
      </c>
      <c r="C4762" s="820" t="b">
        <v>1</v>
      </c>
      <c r="D4762" s="820" t="b">
        <v>1</v>
      </c>
      <c r="E4762" s="820" t="b">
        <v>0</v>
      </c>
      <c r="F4762" s="820" t="b">
        <v>0</v>
      </c>
      <c r="G4762" s="820" t="b">
        <v>0</v>
      </c>
      <c r="H4762" s="820" t="b">
        <v>0</v>
      </c>
      <c r="I4762" s="820">
        <v>1</v>
      </c>
      <c r="J4762" s="820">
        <v>6</v>
      </c>
      <c r="K4762" s="820" t="s">
        <v>8454</v>
      </c>
      <c r="L4762" s="822" t="s">
        <v>21014</v>
      </c>
    </row>
    <row r="4763" spans="1:12" x14ac:dyDescent="0.25">
      <c r="A4763" s="822" t="s">
        <v>15446</v>
      </c>
      <c r="B4763" s="824" t="s">
        <v>22141</v>
      </c>
      <c r="C4763" s="820" t="b">
        <v>1</v>
      </c>
      <c r="D4763" s="820" t="b">
        <v>1</v>
      </c>
      <c r="E4763" s="820" t="b">
        <v>0</v>
      </c>
      <c r="F4763" s="820" t="b">
        <v>0</v>
      </c>
      <c r="G4763" s="820" t="b">
        <v>0</v>
      </c>
      <c r="H4763" s="820" t="b">
        <v>0</v>
      </c>
      <c r="I4763" s="820">
        <v>1</v>
      </c>
      <c r="J4763" s="820">
        <v>30</v>
      </c>
      <c r="K4763" s="820" t="s">
        <v>8454</v>
      </c>
      <c r="L4763" s="822" t="s">
        <v>22142</v>
      </c>
    </row>
    <row r="4764" spans="1:12" x14ac:dyDescent="0.25">
      <c r="A4764" s="822" t="s">
        <v>15447</v>
      </c>
      <c r="B4764" s="824" t="s">
        <v>22143</v>
      </c>
      <c r="C4764" s="820" t="b">
        <v>1</v>
      </c>
      <c r="D4764" s="820" t="b">
        <v>1</v>
      </c>
      <c r="E4764" s="820" t="b">
        <v>0</v>
      </c>
      <c r="F4764" s="820" t="b">
        <v>0</v>
      </c>
      <c r="G4764" s="820" t="b">
        <v>0</v>
      </c>
      <c r="H4764" s="820" t="b">
        <v>0</v>
      </c>
      <c r="I4764" s="820">
        <v>1</v>
      </c>
      <c r="J4764" s="820">
        <v>3</v>
      </c>
      <c r="K4764" s="820" t="s">
        <v>8454</v>
      </c>
      <c r="L4764" s="822" t="s">
        <v>22144</v>
      </c>
    </row>
    <row r="4765" spans="1:12" x14ac:dyDescent="0.25">
      <c r="A4765" s="822" t="s">
        <v>15448</v>
      </c>
      <c r="B4765" s="824" t="s">
        <v>22375</v>
      </c>
      <c r="C4765" s="820" t="b">
        <v>1</v>
      </c>
      <c r="D4765" s="820" t="b">
        <v>1</v>
      </c>
      <c r="E4765" s="820" t="b">
        <v>0</v>
      </c>
      <c r="F4765" s="820" t="b">
        <v>0</v>
      </c>
      <c r="G4765" s="820" t="b">
        <v>0</v>
      </c>
      <c r="H4765" s="820" t="b">
        <v>0</v>
      </c>
      <c r="I4765" s="820">
        <v>1</v>
      </c>
      <c r="J4765" s="820">
        <v>7</v>
      </c>
      <c r="K4765" s="820" t="s">
        <v>8454</v>
      </c>
      <c r="L4765" s="822" t="s">
        <v>22376</v>
      </c>
    </row>
    <row r="4766" spans="1:12" x14ac:dyDescent="0.25">
      <c r="A4766" s="822" t="s">
        <v>15449</v>
      </c>
      <c r="B4766" s="824" t="s">
        <v>22377</v>
      </c>
      <c r="C4766" s="820" t="b">
        <v>1</v>
      </c>
      <c r="D4766" s="820" t="b">
        <v>1</v>
      </c>
      <c r="E4766" s="820" t="b">
        <v>0</v>
      </c>
      <c r="F4766" s="820" t="b">
        <v>0</v>
      </c>
      <c r="G4766" s="820" t="b">
        <v>0</v>
      </c>
      <c r="H4766" s="820" t="b">
        <v>0</v>
      </c>
      <c r="I4766" s="820">
        <v>1</v>
      </c>
      <c r="J4766" s="820">
        <v>8</v>
      </c>
      <c r="K4766" s="820" t="s">
        <v>8454</v>
      </c>
      <c r="L4766" s="822" t="s">
        <v>22378</v>
      </c>
    </row>
    <row r="4767" spans="1:12" x14ac:dyDescent="0.25">
      <c r="A4767" s="822" t="s">
        <v>15450</v>
      </c>
      <c r="B4767" s="824" t="s">
        <v>22379</v>
      </c>
      <c r="C4767" s="820" t="b">
        <v>1</v>
      </c>
      <c r="D4767" s="820" t="b">
        <v>1</v>
      </c>
      <c r="E4767" s="820" t="b">
        <v>0</v>
      </c>
      <c r="F4767" s="820" t="b">
        <v>0</v>
      </c>
      <c r="G4767" s="820" t="b">
        <v>0</v>
      </c>
      <c r="H4767" s="820" t="b">
        <v>0</v>
      </c>
      <c r="I4767" s="820">
        <v>1</v>
      </c>
      <c r="J4767" s="820">
        <v>1</v>
      </c>
      <c r="K4767" s="820" t="s">
        <v>8454</v>
      </c>
      <c r="L4767" s="822" t="s">
        <v>22380</v>
      </c>
    </row>
    <row r="4768" spans="1:12" x14ac:dyDescent="0.25">
      <c r="A4768" s="822" t="s">
        <v>15451</v>
      </c>
      <c r="B4768" s="824" t="s">
        <v>22151</v>
      </c>
      <c r="C4768" s="820" t="b">
        <v>1</v>
      </c>
      <c r="D4768" s="820" t="b">
        <v>1</v>
      </c>
      <c r="E4768" s="820" t="b">
        <v>0</v>
      </c>
      <c r="F4768" s="820" t="b">
        <v>0</v>
      </c>
      <c r="G4768" s="820" t="b">
        <v>0</v>
      </c>
      <c r="H4768" s="820" t="b">
        <v>0</v>
      </c>
      <c r="I4768" s="820">
        <v>1</v>
      </c>
      <c r="J4768" s="820">
        <v>1</v>
      </c>
      <c r="K4768" s="820" t="s">
        <v>8454</v>
      </c>
      <c r="L4768" s="822" t="s">
        <v>22152</v>
      </c>
    </row>
    <row r="4769" spans="1:12" x14ac:dyDescent="0.25">
      <c r="A4769" s="822" t="s">
        <v>15452</v>
      </c>
      <c r="B4769" s="824" t="s">
        <v>14601</v>
      </c>
      <c r="C4769" s="820" t="b">
        <v>1</v>
      </c>
      <c r="D4769" s="820" t="b">
        <v>1</v>
      </c>
      <c r="E4769" s="820" t="b">
        <v>0</v>
      </c>
      <c r="F4769" s="820" t="b">
        <v>0</v>
      </c>
      <c r="G4769" s="820" t="b">
        <v>0</v>
      </c>
      <c r="H4769" s="820" t="b">
        <v>0</v>
      </c>
      <c r="I4769" s="820">
        <v>1</v>
      </c>
      <c r="J4769" s="820">
        <v>5</v>
      </c>
      <c r="K4769" s="820" t="s">
        <v>8454</v>
      </c>
      <c r="L4769" s="822" t="s">
        <v>21016</v>
      </c>
    </row>
    <row r="4770" spans="1:12" x14ac:dyDescent="0.25">
      <c r="A4770" s="822" t="s">
        <v>15453</v>
      </c>
      <c r="B4770" s="824" t="s">
        <v>22153</v>
      </c>
      <c r="C4770" s="820" t="b">
        <v>1</v>
      </c>
      <c r="D4770" s="820" t="b">
        <v>1</v>
      </c>
      <c r="E4770" s="820" t="b">
        <v>0</v>
      </c>
      <c r="F4770" s="820" t="b">
        <v>0</v>
      </c>
      <c r="G4770" s="820" t="b">
        <v>0</v>
      </c>
      <c r="H4770" s="820" t="b">
        <v>0</v>
      </c>
      <c r="I4770" s="820">
        <v>1</v>
      </c>
      <c r="J4770" s="820">
        <v>1</v>
      </c>
      <c r="K4770" s="820" t="s">
        <v>8454</v>
      </c>
      <c r="L4770" s="822" t="s">
        <v>22154</v>
      </c>
    </row>
    <row r="4771" spans="1:12" x14ac:dyDescent="0.25">
      <c r="A4771" s="822" t="s">
        <v>15454</v>
      </c>
      <c r="B4771" s="824" t="s">
        <v>22155</v>
      </c>
      <c r="C4771" s="820" t="b">
        <v>1</v>
      </c>
      <c r="D4771" s="820" t="b">
        <v>1</v>
      </c>
      <c r="E4771" s="820" t="b">
        <v>0</v>
      </c>
      <c r="F4771" s="820" t="b">
        <v>0</v>
      </c>
      <c r="G4771" s="820" t="b">
        <v>0</v>
      </c>
      <c r="H4771" s="820" t="b">
        <v>0</v>
      </c>
      <c r="I4771" s="820">
        <v>1</v>
      </c>
      <c r="J4771" s="820">
        <v>1</v>
      </c>
      <c r="K4771" s="820" t="s">
        <v>8454</v>
      </c>
      <c r="L4771" s="822" t="s">
        <v>22156</v>
      </c>
    </row>
    <row r="4772" spans="1:12" x14ac:dyDescent="0.25">
      <c r="A4772" s="822" t="s">
        <v>15455</v>
      </c>
      <c r="B4772" s="824" t="s">
        <v>22157</v>
      </c>
      <c r="C4772" s="820" t="b">
        <v>1</v>
      </c>
      <c r="D4772" s="820" t="b">
        <v>1</v>
      </c>
      <c r="E4772" s="820" t="b">
        <v>0</v>
      </c>
      <c r="F4772" s="820" t="b">
        <v>0</v>
      </c>
      <c r="G4772" s="820" t="b">
        <v>0</v>
      </c>
      <c r="H4772" s="820" t="b">
        <v>0</v>
      </c>
      <c r="I4772" s="820">
        <v>1</v>
      </c>
      <c r="J4772" s="820">
        <v>5</v>
      </c>
      <c r="K4772" s="820" t="s">
        <v>8454</v>
      </c>
      <c r="L4772" s="822" t="s">
        <v>22158</v>
      </c>
    </row>
    <row r="4773" spans="1:12" x14ac:dyDescent="0.25">
      <c r="A4773" s="822" t="s">
        <v>15456</v>
      </c>
      <c r="B4773" s="824" t="s">
        <v>14599</v>
      </c>
      <c r="C4773" s="820" t="b">
        <v>1</v>
      </c>
      <c r="D4773" s="820" t="b">
        <v>1</v>
      </c>
      <c r="E4773" s="820" t="b">
        <v>0</v>
      </c>
      <c r="F4773" s="820" t="b">
        <v>0</v>
      </c>
      <c r="G4773" s="820" t="b">
        <v>0</v>
      </c>
      <c r="H4773" s="820" t="b">
        <v>0</v>
      </c>
      <c r="I4773" s="820">
        <v>1</v>
      </c>
      <c r="J4773" s="820">
        <v>5</v>
      </c>
      <c r="K4773" s="820" t="s">
        <v>8454</v>
      </c>
      <c r="L4773" s="822" t="s">
        <v>21015</v>
      </c>
    </row>
    <row r="4774" spans="1:12" x14ac:dyDescent="0.25">
      <c r="A4774" s="822" t="s">
        <v>15457</v>
      </c>
      <c r="B4774" s="824" t="s">
        <v>22159</v>
      </c>
      <c r="C4774" s="820" t="b">
        <v>1</v>
      </c>
      <c r="D4774" s="820" t="b">
        <v>1</v>
      </c>
      <c r="E4774" s="820" t="b">
        <v>0</v>
      </c>
      <c r="F4774" s="820" t="b">
        <v>0</v>
      </c>
      <c r="G4774" s="820" t="b">
        <v>0</v>
      </c>
      <c r="H4774" s="820" t="b">
        <v>0</v>
      </c>
      <c r="I4774" s="820">
        <v>1</v>
      </c>
      <c r="J4774" s="820">
        <v>30</v>
      </c>
      <c r="K4774" s="820" t="s">
        <v>8454</v>
      </c>
      <c r="L4774" s="822" t="s">
        <v>22160</v>
      </c>
    </row>
    <row r="4775" spans="1:12" x14ac:dyDescent="0.25">
      <c r="A4775" s="822" t="s">
        <v>15458</v>
      </c>
      <c r="B4775" s="824" t="s">
        <v>22381</v>
      </c>
      <c r="C4775" s="820" t="b">
        <v>1</v>
      </c>
      <c r="D4775" s="820" t="b">
        <v>1</v>
      </c>
      <c r="E4775" s="820" t="b">
        <v>0</v>
      </c>
      <c r="F4775" s="820" t="b">
        <v>0</v>
      </c>
      <c r="G4775" s="820" t="b">
        <v>0</v>
      </c>
      <c r="H4775" s="820" t="b">
        <v>0</v>
      </c>
      <c r="I4775" s="820">
        <v>1</v>
      </c>
      <c r="J4775" s="820">
        <v>8</v>
      </c>
      <c r="K4775" s="820" t="s">
        <v>8454</v>
      </c>
      <c r="L4775" s="822" t="s">
        <v>22382</v>
      </c>
    </row>
    <row r="4776" spans="1:12" x14ac:dyDescent="0.25">
      <c r="A4776" s="822" t="s">
        <v>15459</v>
      </c>
      <c r="B4776" s="824" t="s">
        <v>22383</v>
      </c>
      <c r="C4776" s="820" t="b">
        <v>1</v>
      </c>
      <c r="D4776" s="820" t="b">
        <v>1</v>
      </c>
      <c r="E4776" s="820" t="b">
        <v>0</v>
      </c>
      <c r="F4776" s="820" t="b">
        <v>0</v>
      </c>
      <c r="G4776" s="820" t="b">
        <v>0</v>
      </c>
      <c r="H4776" s="820" t="b">
        <v>0</v>
      </c>
      <c r="I4776" s="820">
        <v>1</v>
      </c>
      <c r="J4776" s="820">
        <v>8</v>
      </c>
      <c r="K4776" s="820" t="s">
        <v>8454</v>
      </c>
      <c r="L4776" s="822" t="s">
        <v>22384</v>
      </c>
    </row>
    <row r="4777" spans="1:12" x14ac:dyDescent="0.25">
      <c r="A4777" s="822" t="s">
        <v>15460</v>
      </c>
      <c r="B4777" s="824" t="s">
        <v>22385</v>
      </c>
      <c r="C4777" s="820" t="b">
        <v>1</v>
      </c>
      <c r="D4777" s="820" t="b">
        <v>1</v>
      </c>
      <c r="E4777" s="820" t="b">
        <v>0</v>
      </c>
      <c r="F4777" s="820" t="b">
        <v>0</v>
      </c>
      <c r="G4777" s="820" t="b">
        <v>0</v>
      </c>
      <c r="H4777" s="820" t="b">
        <v>0</v>
      </c>
      <c r="I4777" s="820">
        <v>1</v>
      </c>
      <c r="J4777" s="820">
        <v>1</v>
      </c>
      <c r="K4777" s="820" t="s">
        <v>8454</v>
      </c>
      <c r="L4777" s="822" t="s">
        <v>22386</v>
      </c>
    </row>
    <row r="4778" spans="1:12" x14ac:dyDescent="0.25">
      <c r="A4778" s="822" t="s">
        <v>15461</v>
      </c>
      <c r="B4778" s="824" t="s">
        <v>22167</v>
      </c>
      <c r="C4778" s="820" t="b">
        <v>1</v>
      </c>
      <c r="D4778" s="820" t="b">
        <v>1</v>
      </c>
      <c r="E4778" s="820" t="b">
        <v>0</v>
      </c>
      <c r="F4778" s="820" t="b">
        <v>0</v>
      </c>
      <c r="G4778" s="820" t="b">
        <v>0</v>
      </c>
      <c r="H4778" s="820" t="b">
        <v>0</v>
      </c>
      <c r="I4778" s="820">
        <v>1</v>
      </c>
      <c r="J4778" s="820">
        <v>1</v>
      </c>
      <c r="K4778" s="820" t="s">
        <v>8454</v>
      </c>
      <c r="L4778" s="822" t="s">
        <v>22168</v>
      </c>
    </row>
    <row r="4779" spans="1:12" x14ac:dyDescent="0.25">
      <c r="A4779" s="822" t="s">
        <v>15462</v>
      </c>
      <c r="B4779" s="824" t="s">
        <v>22169</v>
      </c>
      <c r="C4779" s="820" t="b">
        <v>1</v>
      </c>
      <c r="D4779" s="820" t="b">
        <v>1</v>
      </c>
      <c r="E4779" s="820" t="b">
        <v>0</v>
      </c>
      <c r="F4779" s="820" t="b">
        <v>0</v>
      </c>
      <c r="G4779" s="820" t="b">
        <v>0</v>
      </c>
      <c r="H4779" s="820" t="b">
        <v>0</v>
      </c>
      <c r="I4779" s="820">
        <v>1</v>
      </c>
      <c r="J4779" s="820">
        <v>9</v>
      </c>
      <c r="K4779" s="820" t="s">
        <v>8454</v>
      </c>
      <c r="L4779" s="822" t="s">
        <v>22170</v>
      </c>
    </row>
    <row r="4780" spans="1:12" x14ac:dyDescent="0.25">
      <c r="A4780" s="822" t="s">
        <v>15463</v>
      </c>
      <c r="B4780" s="824" t="s">
        <v>22171</v>
      </c>
      <c r="C4780" s="820" t="b">
        <v>1</v>
      </c>
      <c r="D4780" s="820" t="b">
        <v>1</v>
      </c>
      <c r="E4780" s="820" t="b">
        <v>0</v>
      </c>
      <c r="F4780" s="820" t="b">
        <v>0</v>
      </c>
      <c r="G4780" s="820" t="b">
        <v>0</v>
      </c>
      <c r="H4780" s="820" t="b">
        <v>0</v>
      </c>
      <c r="I4780" s="820">
        <v>1</v>
      </c>
      <c r="J4780" s="820">
        <v>3</v>
      </c>
      <c r="K4780" s="820" t="s">
        <v>8454</v>
      </c>
      <c r="L4780" s="822" t="s">
        <v>22172</v>
      </c>
    </row>
    <row r="4781" spans="1:12" x14ac:dyDescent="0.25">
      <c r="A4781" s="822" t="s">
        <v>15464</v>
      </c>
      <c r="B4781" s="824" t="s">
        <v>22173</v>
      </c>
      <c r="C4781" s="820" t="b">
        <v>1</v>
      </c>
      <c r="D4781" s="820" t="b">
        <v>1</v>
      </c>
      <c r="E4781" s="820" t="b">
        <v>0</v>
      </c>
      <c r="F4781" s="820" t="b">
        <v>0</v>
      </c>
      <c r="G4781" s="820" t="b">
        <v>0</v>
      </c>
      <c r="H4781" s="820" t="b">
        <v>0</v>
      </c>
      <c r="I4781" s="820">
        <v>1</v>
      </c>
      <c r="J4781" s="820">
        <v>3</v>
      </c>
      <c r="K4781" s="820" t="s">
        <v>8454</v>
      </c>
      <c r="L4781" s="822" t="s">
        <v>22174</v>
      </c>
    </row>
    <row r="4782" spans="1:12" x14ac:dyDescent="0.25">
      <c r="A4782" s="822" t="s">
        <v>15465</v>
      </c>
      <c r="B4782" s="824" t="s">
        <v>22175</v>
      </c>
      <c r="C4782" s="820" t="b">
        <v>1</v>
      </c>
      <c r="D4782" s="820" t="b">
        <v>1</v>
      </c>
      <c r="E4782" s="820" t="b">
        <v>0</v>
      </c>
      <c r="F4782" s="820" t="b">
        <v>0</v>
      </c>
      <c r="G4782" s="820" t="b">
        <v>0</v>
      </c>
      <c r="H4782" s="820" t="b">
        <v>0</v>
      </c>
      <c r="I4782" s="820">
        <v>1</v>
      </c>
      <c r="J4782" s="820">
        <v>3</v>
      </c>
      <c r="K4782" s="820" t="s">
        <v>8454</v>
      </c>
      <c r="L4782" s="822" t="s">
        <v>22176</v>
      </c>
    </row>
    <row r="4783" spans="1:12" x14ac:dyDescent="0.25">
      <c r="A4783" s="822" t="s">
        <v>15466</v>
      </c>
      <c r="B4783" s="824" t="s">
        <v>14611</v>
      </c>
      <c r="C4783" s="820" t="b">
        <v>1</v>
      </c>
      <c r="D4783" s="820" t="b">
        <v>1</v>
      </c>
      <c r="E4783" s="820" t="b">
        <v>0</v>
      </c>
      <c r="F4783" s="820" t="b">
        <v>0</v>
      </c>
      <c r="G4783" s="820" t="b">
        <v>0</v>
      </c>
      <c r="H4783" s="820" t="b">
        <v>0</v>
      </c>
      <c r="I4783" s="820">
        <v>1</v>
      </c>
      <c r="J4783" s="820">
        <v>3</v>
      </c>
      <c r="K4783" s="820" t="s">
        <v>8454</v>
      </c>
      <c r="L4783" s="822" t="s">
        <v>21017</v>
      </c>
    </row>
    <row r="4784" spans="1:12" x14ac:dyDescent="0.25">
      <c r="A4784" s="822" t="s">
        <v>15467</v>
      </c>
      <c r="B4784" s="824" t="s">
        <v>22177</v>
      </c>
      <c r="C4784" s="820" t="b">
        <v>1</v>
      </c>
      <c r="D4784" s="820" t="b">
        <v>1</v>
      </c>
      <c r="E4784" s="820" t="b">
        <v>0</v>
      </c>
      <c r="F4784" s="820" t="b">
        <v>0</v>
      </c>
      <c r="G4784" s="820" t="b">
        <v>0</v>
      </c>
      <c r="H4784" s="820" t="b">
        <v>0</v>
      </c>
      <c r="I4784" s="820">
        <v>1</v>
      </c>
      <c r="J4784" s="820">
        <v>12</v>
      </c>
      <c r="K4784" s="820" t="s">
        <v>8454</v>
      </c>
      <c r="L4784" s="822" t="s">
        <v>22178</v>
      </c>
    </row>
    <row r="4785" spans="1:12" x14ac:dyDescent="0.25">
      <c r="A4785" s="822" t="s">
        <v>15468</v>
      </c>
      <c r="B4785" s="824" t="s">
        <v>22179</v>
      </c>
      <c r="C4785" s="820" t="b">
        <v>1</v>
      </c>
      <c r="D4785" s="820" t="b">
        <v>1</v>
      </c>
      <c r="E4785" s="820" t="b">
        <v>0</v>
      </c>
      <c r="F4785" s="820" t="b">
        <v>0</v>
      </c>
      <c r="G4785" s="820" t="b">
        <v>0</v>
      </c>
      <c r="H4785" s="820" t="b">
        <v>0</v>
      </c>
      <c r="I4785" s="820">
        <v>1</v>
      </c>
      <c r="J4785" s="820">
        <v>3</v>
      </c>
      <c r="K4785" s="820" t="s">
        <v>8454</v>
      </c>
      <c r="L4785" s="822" t="s">
        <v>22180</v>
      </c>
    </row>
    <row r="4786" spans="1:12" x14ac:dyDescent="0.25">
      <c r="A4786" s="822" t="s">
        <v>15469</v>
      </c>
      <c r="B4786" s="824" t="s">
        <v>22387</v>
      </c>
      <c r="C4786" s="820" t="b">
        <v>1</v>
      </c>
      <c r="D4786" s="820" t="b">
        <v>1</v>
      </c>
      <c r="E4786" s="820" t="b">
        <v>0</v>
      </c>
      <c r="F4786" s="820" t="b">
        <v>0</v>
      </c>
      <c r="G4786" s="820" t="b">
        <v>0</v>
      </c>
      <c r="H4786" s="820" t="b">
        <v>0</v>
      </c>
      <c r="I4786" s="820">
        <v>1</v>
      </c>
      <c r="J4786" s="820">
        <v>9</v>
      </c>
      <c r="K4786" s="820" t="s">
        <v>8454</v>
      </c>
      <c r="L4786" s="822" t="s">
        <v>22388</v>
      </c>
    </row>
    <row r="4787" spans="1:12" x14ac:dyDescent="0.25">
      <c r="A4787" s="822" t="s">
        <v>15470</v>
      </c>
      <c r="B4787" s="824" t="s">
        <v>22389</v>
      </c>
      <c r="C4787" s="820" t="b">
        <v>1</v>
      </c>
      <c r="D4787" s="820" t="b">
        <v>1</v>
      </c>
      <c r="E4787" s="820" t="b">
        <v>0</v>
      </c>
      <c r="F4787" s="820" t="b">
        <v>0</v>
      </c>
      <c r="G4787" s="820" t="b">
        <v>0</v>
      </c>
      <c r="H4787" s="820" t="b">
        <v>0</v>
      </c>
      <c r="I4787" s="820">
        <v>1</v>
      </c>
      <c r="J4787" s="820">
        <v>8</v>
      </c>
      <c r="K4787" s="820" t="s">
        <v>8454</v>
      </c>
      <c r="L4787" s="822" t="s">
        <v>22390</v>
      </c>
    </row>
    <row r="4788" spans="1:12" x14ac:dyDescent="0.25">
      <c r="A4788" s="822" t="s">
        <v>15471</v>
      </c>
      <c r="B4788" s="824" t="s">
        <v>22391</v>
      </c>
      <c r="C4788" s="820" t="b">
        <v>1</v>
      </c>
      <c r="D4788" s="820" t="b">
        <v>1</v>
      </c>
      <c r="E4788" s="820" t="b">
        <v>0</v>
      </c>
      <c r="F4788" s="820" t="b">
        <v>0</v>
      </c>
      <c r="G4788" s="820" t="b">
        <v>0</v>
      </c>
      <c r="H4788" s="820" t="b">
        <v>0</v>
      </c>
      <c r="I4788" s="820">
        <v>1</v>
      </c>
      <c r="J4788" s="820">
        <v>1</v>
      </c>
      <c r="K4788" s="820" t="s">
        <v>8454</v>
      </c>
      <c r="L4788" s="822" t="s">
        <v>22392</v>
      </c>
    </row>
    <row r="4789" spans="1:12" x14ac:dyDescent="0.25">
      <c r="A4789" s="822" t="s">
        <v>15472</v>
      </c>
      <c r="B4789" s="824" t="s">
        <v>22187</v>
      </c>
      <c r="C4789" s="820" t="b">
        <v>1</v>
      </c>
      <c r="D4789" s="820" t="b">
        <v>1</v>
      </c>
      <c r="E4789" s="820" t="b">
        <v>0</v>
      </c>
      <c r="F4789" s="820" t="b">
        <v>0</v>
      </c>
      <c r="G4789" s="820" t="b">
        <v>0</v>
      </c>
      <c r="H4789" s="820" t="b">
        <v>0</v>
      </c>
      <c r="I4789" s="820">
        <v>1</v>
      </c>
      <c r="J4789" s="820">
        <v>1</v>
      </c>
      <c r="K4789" s="820" t="s">
        <v>8454</v>
      </c>
      <c r="L4789" s="822" t="s">
        <v>22188</v>
      </c>
    </row>
    <row r="4790" spans="1:12" x14ac:dyDescent="0.25">
      <c r="A4790" s="822" t="s">
        <v>15473</v>
      </c>
      <c r="B4790" s="824" t="s">
        <v>22189</v>
      </c>
      <c r="C4790" s="820" t="b">
        <v>1</v>
      </c>
      <c r="D4790" s="820" t="b">
        <v>1</v>
      </c>
      <c r="E4790" s="820" t="b">
        <v>0</v>
      </c>
      <c r="F4790" s="820" t="b">
        <v>0</v>
      </c>
      <c r="G4790" s="820" t="b">
        <v>0</v>
      </c>
      <c r="H4790" s="820" t="b">
        <v>0</v>
      </c>
      <c r="I4790" s="820">
        <v>1</v>
      </c>
      <c r="J4790" s="820">
        <v>32</v>
      </c>
      <c r="K4790" s="820" t="s">
        <v>8454</v>
      </c>
      <c r="L4790" s="822" t="s">
        <v>22190</v>
      </c>
    </row>
    <row r="4791" spans="1:12" x14ac:dyDescent="0.25">
      <c r="A4791" s="822" t="s">
        <v>15474</v>
      </c>
      <c r="B4791" s="824" t="s">
        <v>22191</v>
      </c>
      <c r="C4791" s="820" t="b">
        <v>1</v>
      </c>
      <c r="D4791" s="820" t="b">
        <v>1</v>
      </c>
      <c r="E4791" s="820" t="b">
        <v>0</v>
      </c>
      <c r="F4791" s="820" t="b">
        <v>0</v>
      </c>
      <c r="G4791" s="820" t="b">
        <v>0</v>
      </c>
      <c r="H4791" s="820" t="b">
        <v>0</v>
      </c>
      <c r="I4791" s="820">
        <v>1</v>
      </c>
      <c r="J4791" s="820">
        <v>8</v>
      </c>
      <c r="K4791" s="820" t="s">
        <v>8454</v>
      </c>
      <c r="L4791" s="822" t="s">
        <v>22192</v>
      </c>
    </row>
    <row r="4792" spans="1:12" x14ac:dyDescent="0.25">
      <c r="A4792" s="822" t="s">
        <v>15475</v>
      </c>
      <c r="B4792" s="824" t="s">
        <v>22193</v>
      </c>
      <c r="C4792" s="820" t="b">
        <v>1</v>
      </c>
      <c r="D4792" s="820" t="b">
        <v>1</v>
      </c>
      <c r="E4792" s="820" t="b">
        <v>0</v>
      </c>
      <c r="F4792" s="820" t="b">
        <v>0</v>
      </c>
      <c r="G4792" s="820" t="b">
        <v>0</v>
      </c>
      <c r="H4792" s="820" t="b">
        <v>0</v>
      </c>
      <c r="I4792" s="820">
        <v>1</v>
      </c>
      <c r="J4792" s="820">
        <v>8</v>
      </c>
      <c r="K4792" s="820" t="s">
        <v>8454</v>
      </c>
      <c r="L4792" s="822" t="s">
        <v>22194</v>
      </c>
    </row>
    <row r="4793" spans="1:12" x14ac:dyDescent="0.25">
      <c r="A4793" s="822" t="s">
        <v>15476</v>
      </c>
      <c r="B4793" s="824" t="s">
        <v>22195</v>
      </c>
      <c r="C4793" s="820" t="b">
        <v>1</v>
      </c>
      <c r="D4793" s="820" t="b">
        <v>1</v>
      </c>
      <c r="E4793" s="820" t="b">
        <v>0</v>
      </c>
      <c r="F4793" s="820" t="b">
        <v>0</v>
      </c>
      <c r="G4793" s="820" t="b">
        <v>0</v>
      </c>
      <c r="H4793" s="820" t="b">
        <v>0</v>
      </c>
      <c r="I4793" s="820">
        <v>1</v>
      </c>
      <c r="J4793" s="820">
        <v>4</v>
      </c>
      <c r="K4793" s="820" t="s">
        <v>8454</v>
      </c>
      <c r="L4793" s="822" t="s">
        <v>22196</v>
      </c>
    </row>
    <row r="4794" spans="1:12" x14ac:dyDescent="0.25">
      <c r="A4794" s="822" t="s">
        <v>15477</v>
      </c>
      <c r="B4794" s="824" t="s">
        <v>14623</v>
      </c>
      <c r="C4794" s="820" t="b">
        <v>1</v>
      </c>
      <c r="D4794" s="820" t="b">
        <v>1</v>
      </c>
      <c r="E4794" s="820" t="b">
        <v>0</v>
      </c>
      <c r="F4794" s="820" t="b">
        <v>0</v>
      </c>
      <c r="G4794" s="820" t="b">
        <v>0</v>
      </c>
      <c r="H4794" s="820" t="b">
        <v>0</v>
      </c>
      <c r="I4794" s="820">
        <v>1</v>
      </c>
      <c r="J4794" s="820">
        <v>4</v>
      </c>
      <c r="K4794" s="820" t="s">
        <v>8454</v>
      </c>
      <c r="L4794" s="822" t="s">
        <v>21018</v>
      </c>
    </row>
    <row r="4795" spans="1:12" x14ac:dyDescent="0.25">
      <c r="A4795" s="822" t="s">
        <v>15478</v>
      </c>
      <c r="B4795" s="824" t="s">
        <v>22197</v>
      </c>
      <c r="C4795" s="820" t="b">
        <v>1</v>
      </c>
      <c r="D4795" s="820" t="b">
        <v>1</v>
      </c>
      <c r="E4795" s="820" t="b">
        <v>0</v>
      </c>
      <c r="F4795" s="820" t="b">
        <v>0</v>
      </c>
      <c r="G4795" s="820" t="b">
        <v>0</v>
      </c>
      <c r="H4795" s="820" t="b">
        <v>0</v>
      </c>
      <c r="I4795" s="820">
        <v>1</v>
      </c>
      <c r="J4795" s="820">
        <v>20</v>
      </c>
      <c r="K4795" s="820" t="s">
        <v>8454</v>
      </c>
      <c r="L4795" s="822" t="s">
        <v>22198</v>
      </c>
    </row>
    <row r="4796" spans="1:12" x14ac:dyDescent="0.25">
      <c r="A4796" s="822" t="s">
        <v>15479</v>
      </c>
      <c r="B4796" s="824" t="s">
        <v>22199</v>
      </c>
      <c r="C4796" s="820" t="b">
        <v>1</v>
      </c>
      <c r="D4796" s="820" t="b">
        <v>1</v>
      </c>
      <c r="E4796" s="820" t="b">
        <v>0</v>
      </c>
      <c r="F4796" s="820" t="b">
        <v>0</v>
      </c>
      <c r="G4796" s="820" t="b">
        <v>0</v>
      </c>
      <c r="H4796" s="820" t="b">
        <v>0</v>
      </c>
      <c r="I4796" s="820">
        <v>1</v>
      </c>
      <c r="J4796" s="820">
        <v>16</v>
      </c>
      <c r="K4796" s="820" t="s">
        <v>8454</v>
      </c>
      <c r="L4796" s="822" t="s">
        <v>22200</v>
      </c>
    </row>
    <row r="4797" spans="1:12" x14ac:dyDescent="0.25">
      <c r="A4797" s="822" t="s">
        <v>15480</v>
      </c>
      <c r="B4797" s="824" t="s">
        <v>22393</v>
      </c>
      <c r="C4797" s="820" t="b">
        <v>1</v>
      </c>
      <c r="D4797" s="820" t="b">
        <v>1</v>
      </c>
      <c r="E4797" s="820" t="b">
        <v>0</v>
      </c>
      <c r="F4797" s="820" t="b">
        <v>0</v>
      </c>
      <c r="G4797" s="820" t="b">
        <v>0</v>
      </c>
      <c r="H4797" s="820" t="b">
        <v>0</v>
      </c>
      <c r="I4797" s="820">
        <v>1</v>
      </c>
      <c r="J4797" s="820">
        <v>7</v>
      </c>
      <c r="K4797" s="820" t="s">
        <v>8454</v>
      </c>
      <c r="L4797" s="822" t="s">
        <v>22394</v>
      </c>
    </row>
    <row r="4798" spans="1:12" x14ac:dyDescent="0.25">
      <c r="A4798" s="822" t="s">
        <v>15481</v>
      </c>
      <c r="B4798" s="824" t="s">
        <v>22395</v>
      </c>
      <c r="C4798" s="820" t="b">
        <v>1</v>
      </c>
      <c r="D4798" s="820" t="b">
        <v>1</v>
      </c>
      <c r="E4798" s="820" t="b">
        <v>0</v>
      </c>
      <c r="F4798" s="820" t="b">
        <v>0</v>
      </c>
      <c r="G4798" s="820" t="b">
        <v>0</v>
      </c>
      <c r="H4798" s="820" t="b">
        <v>0</v>
      </c>
      <c r="I4798" s="820">
        <v>1</v>
      </c>
      <c r="J4798" s="820">
        <v>8</v>
      </c>
      <c r="K4798" s="820" t="s">
        <v>8454</v>
      </c>
      <c r="L4798" s="822" t="s">
        <v>22396</v>
      </c>
    </row>
    <row r="4799" spans="1:12" x14ac:dyDescent="0.25">
      <c r="A4799" s="822" t="s">
        <v>15482</v>
      </c>
      <c r="B4799" s="824" t="s">
        <v>22397</v>
      </c>
      <c r="C4799" s="820" t="b">
        <v>1</v>
      </c>
      <c r="D4799" s="820" t="b">
        <v>1</v>
      </c>
      <c r="E4799" s="820" t="b">
        <v>0</v>
      </c>
      <c r="F4799" s="820" t="b">
        <v>0</v>
      </c>
      <c r="G4799" s="820" t="b">
        <v>0</v>
      </c>
      <c r="H4799" s="820" t="b">
        <v>0</v>
      </c>
      <c r="I4799" s="820">
        <v>1</v>
      </c>
      <c r="J4799" s="820">
        <v>1</v>
      </c>
      <c r="K4799" s="820" t="s">
        <v>8454</v>
      </c>
      <c r="L4799" s="822" t="s">
        <v>22398</v>
      </c>
    </row>
    <row r="4800" spans="1:12" x14ac:dyDescent="0.25">
      <c r="A4800" s="822" t="s">
        <v>15483</v>
      </c>
      <c r="B4800" s="824" t="s">
        <v>22207</v>
      </c>
      <c r="C4800" s="820" t="b">
        <v>1</v>
      </c>
      <c r="D4800" s="820" t="b">
        <v>1</v>
      </c>
      <c r="E4800" s="820" t="b">
        <v>0</v>
      </c>
      <c r="F4800" s="820" t="b">
        <v>0</v>
      </c>
      <c r="G4800" s="820" t="b">
        <v>0</v>
      </c>
      <c r="H4800" s="820" t="b">
        <v>0</v>
      </c>
      <c r="I4800" s="820">
        <v>1</v>
      </c>
      <c r="J4800" s="820">
        <v>1</v>
      </c>
      <c r="K4800" s="820" t="s">
        <v>8454</v>
      </c>
      <c r="L4800" s="822" t="s">
        <v>22208</v>
      </c>
    </row>
    <row r="4801" spans="1:12" x14ac:dyDescent="0.25">
      <c r="A4801" s="822" t="s">
        <v>15484</v>
      </c>
      <c r="B4801" s="824" t="s">
        <v>22209</v>
      </c>
      <c r="C4801" s="820" t="b">
        <v>1</v>
      </c>
      <c r="D4801" s="820" t="b">
        <v>1</v>
      </c>
      <c r="E4801" s="820" t="b">
        <v>0</v>
      </c>
      <c r="F4801" s="820" t="b">
        <v>0</v>
      </c>
      <c r="G4801" s="820" t="b">
        <v>0</v>
      </c>
      <c r="H4801" s="820" t="b">
        <v>0</v>
      </c>
      <c r="I4801" s="820">
        <v>1</v>
      </c>
      <c r="J4801" s="820">
        <v>476</v>
      </c>
      <c r="K4801" s="820" t="s">
        <v>8454</v>
      </c>
      <c r="L4801" s="822" t="s">
        <v>22210</v>
      </c>
    </row>
    <row r="4802" spans="1:12" x14ac:dyDescent="0.25">
      <c r="A4802" s="822" t="s">
        <v>15485</v>
      </c>
      <c r="B4802" s="824" t="s">
        <v>22211</v>
      </c>
      <c r="C4802" s="820" t="b">
        <v>1</v>
      </c>
      <c r="D4802" s="820" t="b">
        <v>1</v>
      </c>
      <c r="E4802" s="820" t="b">
        <v>0</v>
      </c>
      <c r="F4802" s="820" t="b">
        <v>0</v>
      </c>
      <c r="G4802" s="820" t="b">
        <v>0</v>
      </c>
      <c r="H4802" s="820" t="b">
        <v>0</v>
      </c>
      <c r="I4802" s="820">
        <v>1</v>
      </c>
      <c r="J4802" s="820">
        <v>34</v>
      </c>
      <c r="K4802" s="820" t="s">
        <v>8454</v>
      </c>
      <c r="L4802" s="822" t="s">
        <v>22212</v>
      </c>
    </row>
    <row r="4803" spans="1:12" x14ac:dyDescent="0.25">
      <c r="A4803" s="822" t="s">
        <v>15486</v>
      </c>
      <c r="B4803" s="824" t="s">
        <v>22213</v>
      </c>
      <c r="C4803" s="820" t="b">
        <v>1</v>
      </c>
      <c r="D4803" s="820" t="b">
        <v>1</v>
      </c>
      <c r="E4803" s="820" t="b">
        <v>0</v>
      </c>
      <c r="F4803" s="820" t="b">
        <v>0</v>
      </c>
      <c r="G4803" s="820" t="b">
        <v>0</v>
      </c>
      <c r="H4803" s="820" t="b">
        <v>0</v>
      </c>
      <c r="I4803" s="820">
        <v>1</v>
      </c>
      <c r="J4803" s="820">
        <v>34</v>
      </c>
      <c r="K4803" s="820" t="s">
        <v>8454</v>
      </c>
      <c r="L4803" s="822" t="s">
        <v>22214</v>
      </c>
    </row>
    <row r="4804" spans="1:12" x14ac:dyDescent="0.25">
      <c r="A4804" s="822" t="s">
        <v>15487</v>
      </c>
      <c r="B4804" s="824" t="s">
        <v>22215</v>
      </c>
      <c r="C4804" s="820" t="b">
        <v>1</v>
      </c>
      <c r="D4804" s="820" t="b">
        <v>1</v>
      </c>
      <c r="E4804" s="820" t="b">
        <v>0</v>
      </c>
      <c r="F4804" s="820" t="b">
        <v>0</v>
      </c>
      <c r="G4804" s="820" t="b">
        <v>0</v>
      </c>
      <c r="H4804" s="820" t="b">
        <v>0</v>
      </c>
      <c r="I4804" s="820">
        <v>1</v>
      </c>
      <c r="J4804" s="820">
        <v>28</v>
      </c>
      <c r="K4804" s="820" t="s">
        <v>8454</v>
      </c>
      <c r="L4804" s="822" t="s">
        <v>22216</v>
      </c>
    </row>
    <row r="4805" spans="1:12" x14ac:dyDescent="0.25">
      <c r="A4805" s="822" t="s">
        <v>15488</v>
      </c>
      <c r="B4805" s="824" t="s">
        <v>22217</v>
      </c>
      <c r="C4805" s="820" t="b">
        <v>1</v>
      </c>
      <c r="D4805" s="820" t="b">
        <v>1</v>
      </c>
      <c r="E4805" s="820" t="b">
        <v>0</v>
      </c>
      <c r="F4805" s="820" t="b">
        <v>0</v>
      </c>
      <c r="G4805" s="820" t="b">
        <v>0</v>
      </c>
      <c r="H4805" s="820" t="b">
        <v>0</v>
      </c>
      <c r="I4805" s="820">
        <v>1</v>
      </c>
      <c r="J4805" s="820">
        <v>14</v>
      </c>
      <c r="K4805" s="820" t="s">
        <v>8454</v>
      </c>
      <c r="L4805" s="822" t="s">
        <v>22218</v>
      </c>
    </row>
    <row r="4806" spans="1:12" x14ac:dyDescent="0.25">
      <c r="A4806" s="822" t="s">
        <v>15489</v>
      </c>
      <c r="B4806" s="824" t="s">
        <v>22219</v>
      </c>
      <c r="C4806" s="820" t="b">
        <v>1</v>
      </c>
      <c r="D4806" s="820" t="b">
        <v>1</v>
      </c>
      <c r="E4806" s="820" t="b">
        <v>0</v>
      </c>
      <c r="F4806" s="820" t="b">
        <v>0</v>
      </c>
      <c r="G4806" s="820" t="b">
        <v>0</v>
      </c>
      <c r="H4806" s="820" t="b">
        <v>0</v>
      </c>
      <c r="I4806" s="820">
        <v>1</v>
      </c>
      <c r="J4806" s="820">
        <v>84</v>
      </c>
      <c r="K4806" s="820" t="s">
        <v>8454</v>
      </c>
      <c r="L4806" s="822" t="s">
        <v>22220</v>
      </c>
    </row>
    <row r="4807" spans="1:12" x14ac:dyDescent="0.25">
      <c r="A4807" s="822" t="s">
        <v>15490</v>
      </c>
      <c r="B4807" s="824" t="s">
        <v>22221</v>
      </c>
      <c r="C4807" s="820" t="b">
        <v>1</v>
      </c>
      <c r="D4807" s="820" t="b">
        <v>1</v>
      </c>
      <c r="E4807" s="820" t="b">
        <v>0</v>
      </c>
      <c r="F4807" s="820" t="b">
        <v>0</v>
      </c>
      <c r="G4807" s="820" t="b">
        <v>0</v>
      </c>
      <c r="H4807" s="820" t="b">
        <v>0</v>
      </c>
      <c r="I4807" s="820">
        <v>1</v>
      </c>
      <c r="J4807" s="820">
        <v>34</v>
      </c>
      <c r="K4807" s="820" t="s">
        <v>8454</v>
      </c>
      <c r="L4807" s="822" t="s">
        <v>22222</v>
      </c>
    </row>
    <row r="4808" spans="1:12" x14ac:dyDescent="0.25">
      <c r="A4808" s="822" t="s">
        <v>15491</v>
      </c>
      <c r="B4808" s="824" t="s">
        <v>22399</v>
      </c>
      <c r="C4808" s="820" t="b">
        <v>1</v>
      </c>
      <c r="D4808" s="820" t="b">
        <v>1</v>
      </c>
      <c r="E4808" s="820" t="b">
        <v>0</v>
      </c>
      <c r="F4808" s="820" t="b">
        <v>0</v>
      </c>
      <c r="G4808" s="820" t="b">
        <v>0</v>
      </c>
      <c r="H4808" s="820" t="b">
        <v>0</v>
      </c>
      <c r="I4808" s="820">
        <v>1</v>
      </c>
      <c r="J4808" s="820">
        <v>7</v>
      </c>
      <c r="K4808" s="820" t="s">
        <v>8454</v>
      </c>
      <c r="L4808" s="822" t="s">
        <v>22400</v>
      </c>
    </row>
    <row r="4809" spans="1:12" x14ac:dyDescent="0.25">
      <c r="A4809" s="822" t="s">
        <v>15492</v>
      </c>
      <c r="B4809" s="824" t="s">
        <v>22401</v>
      </c>
      <c r="C4809" s="820" t="b">
        <v>1</v>
      </c>
      <c r="D4809" s="820" t="b">
        <v>1</v>
      </c>
      <c r="E4809" s="820" t="b">
        <v>0</v>
      </c>
      <c r="F4809" s="820" t="b">
        <v>0</v>
      </c>
      <c r="G4809" s="820" t="b">
        <v>0</v>
      </c>
      <c r="H4809" s="820" t="b">
        <v>0</v>
      </c>
      <c r="I4809" s="820">
        <v>1</v>
      </c>
      <c r="J4809" s="820">
        <v>8</v>
      </c>
      <c r="K4809" s="820" t="s">
        <v>8454</v>
      </c>
      <c r="L4809" s="822" t="s">
        <v>22402</v>
      </c>
    </row>
    <row r="4810" spans="1:12" x14ac:dyDescent="0.25">
      <c r="A4810" s="822" t="s">
        <v>15493</v>
      </c>
      <c r="B4810" s="824" t="s">
        <v>22403</v>
      </c>
      <c r="C4810" s="820" t="b">
        <v>1</v>
      </c>
      <c r="D4810" s="820" t="b">
        <v>1</v>
      </c>
      <c r="E4810" s="820" t="b">
        <v>0</v>
      </c>
      <c r="F4810" s="820" t="b">
        <v>0</v>
      </c>
      <c r="G4810" s="820" t="b">
        <v>0</v>
      </c>
      <c r="H4810" s="820" t="b">
        <v>0</v>
      </c>
      <c r="I4810" s="820">
        <v>1</v>
      </c>
      <c r="J4810" s="820">
        <v>1</v>
      </c>
      <c r="K4810" s="820" t="s">
        <v>8454</v>
      </c>
      <c r="L4810" s="822" t="s">
        <v>22404</v>
      </c>
    </row>
    <row r="4811" spans="1:12" x14ac:dyDescent="0.25">
      <c r="A4811" s="822" t="s">
        <v>15494</v>
      </c>
      <c r="B4811" s="824" t="s">
        <v>22229</v>
      </c>
      <c r="C4811" s="820" t="b">
        <v>1</v>
      </c>
      <c r="D4811" s="820" t="b">
        <v>1</v>
      </c>
      <c r="E4811" s="820" t="b">
        <v>0</v>
      </c>
      <c r="F4811" s="820" t="b">
        <v>0</v>
      </c>
      <c r="G4811" s="820" t="b">
        <v>0</v>
      </c>
      <c r="H4811" s="820" t="b">
        <v>0</v>
      </c>
      <c r="I4811" s="820">
        <v>1</v>
      </c>
      <c r="J4811" s="820">
        <v>1</v>
      </c>
      <c r="K4811" s="820" t="s">
        <v>8454</v>
      </c>
      <c r="L4811" s="822" t="s">
        <v>22230</v>
      </c>
    </row>
    <row r="4812" spans="1:12" x14ac:dyDescent="0.25">
      <c r="A4812" s="822" t="s">
        <v>15495</v>
      </c>
      <c r="B4812" s="824" t="s">
        <v>22231</v>
      </c>
      <c r="C4812" s="820" t="b">
        <v>1</v>
      </c>
      <c r="D4812" s="820" t="b">
        <v>1</v>
      </c>
      <c r="E4812" s="820" t="b">
        <v>0</v>
      </c>
      <c r="F4812" s="820" t="b">
        <v>0</v>
      </c>
      <c r="G4812" s="820" t="b">
        <v>0</v>
      </c>
      <c r="H4812" s="820" t="b">
        <v>0</v>
      </c>
      <c r="I4812" s="820">
        <v>1</v>
      </c>
      <c r="J4812" s="820">
        <v>340</v>
      </c>
      <c r="K4812" s="820" t="s">
        <v>8454</v>
      </c>
      <c r="L4812" s="822" t="s">
        <v>22232</v>
      </c>
    </row>
    <row r="4813" spans="1:12" x14ac:dyDescent="0.25">
      <c r="A4813" s="822" t="s">
        <v>15496</v>
      </c>
      <c r="B4813" s="824" t="s">
        <v>22233</v>
      </c>
      <c r="C4813" s="820" t="b">
        <v>1</v>
      </c>
      <c r="D4813" s="820" t="b">
        <v>1</v>
      </c>
      <c r="E4813" s="820" t="b">
        <v>0</v>
      </c>
      <c r="F4813" s="820" t="b">
        <v>0</v>
      </c>
      <c r="G4813" s="820" t="b">
        <v>0</v>
      </c>
      <c r="H4813" s="820" t="b">
        <v>0</v>
      </c>
      <c r="I4813" s="820">
        <v>1</v>
      </c>
      <c r="J4813" s="820">
        <v>34</v>
      </c>
      <c r="K4813" s="820" t="s">
        <v>8454</v>
      </c>
      <c r="L4813" s="822" t="s">
        <v>22234</v>
      </c>
    </row>
    <row r="4814" spans="1:12" x14ac:dyDescent="0.25">
      <c r="A4814" s="822" t="s">
        <v>15497</v>
      </c>
      <c r="B4814" s="824" t="s">
        <v>22235</v>
      </c>
      <c r="C4814" s="820" t="b">
        <v>1</v>
      </c>
      <c r="D4814" s="820" t="b">
        <v>1</v>
      </c>
      <c r="E4814" s="820" t="b">
        <v>0</v>
      </c>
      <c r="F4814" s="820" t="b">
        <v>0</v>
      </c>
      <c r="G4814" s="820" t="b">
        <v>0</v>
      </c>
      <c r="H4814" s="820" t="b">
        <v>0</v>
      </c>
      <c r="I4814" s="820">
        <v>1</v>
      </c>
      <c r="J4814" s="820">
        <v>34</v>
      </c>
      <c r="K4814" s="820" t="s">
        <v>8454</v>
      </c>
      <c r="L4814" s="822" t="s">
        <v>22236</v>
      </c>
    </row>
    <row r="4815" spans="1:12" x14ac:dyDescent="0.25">
      <c r="A4815" s="822" t="s">
        <v>15498</v>
      </c>
      <c r="B4815" s="824" t="s">
        <v>22237</v>
      </c>
      <c r="C4815" s="820" t="b">
        <v>1</v>
      </c>
      <c r="D4815" s="820" t="b">
        <v>1</v>
      </c>
      <c r="E4815" s="820" t="b">
        <v>0</v>
      </c>
      <c r="F4815" s="820" t="b">
        <v>0</v>
      </c>
      <c r="G4815" s="820" t="b">
        <v>0</v>
      </c>
      <c r="H4815" s="820" t="b">
        <v>0</v>
      </c>
      <c r="I4815" s="820">
        <v>1</v>
      </c>
      <c r="J4815" s="820">
        <v>20</v>
      </c>
      <c r="K4815" s="820" t="s">
        <v>8454</v>
      </c>
      <c r="L4815" s="822" t="s">
        <v>22238</v>
      </c>
    </row>
    <row r="4816" spans="1:12" x14ac:dyDescent="0.25">
      <c r="A4816" s="822" t="s">
        <v>15499</v>
      </c>
      <c r="B4816" s="824" t="s">
        <v>22239</v>
      </c>
      <c r="C4816" s="820" t="b">
        <v>1</v>
      </c>
      <c r="D4816" s="820" t="b">
        <v>1</v>
      </c>
      <c r="E4816" s="820" t="b">
        <v>0</v>
      </c>
      <c r="F4816" s="820" t="b">
        <v>0</v>
      </c>
      <c r="G4816" s="820" t="b">
        <v>0</v>
      </c>
      <c r="H4816" s="820" t="b">
        <v>0</v>
      </c>
      <c r="I4816" s="820">
        <v>1</v>
      </c>
      <c r="J4816" s="820">
        <v>10</v>
      </c>
      <c r="K4816" s="820" t="s">
        <v>8454</v>
      </c>
      <c r="L4816" s="822" t="s">
        <v>22240</v>
      </c>
    </row>
    <row r="4817" spans="1:12" x14ac:dyDescent="0.25">
      <c r="A4817" s="822" t="s">
        <v>15500</v>
      </c>
      <c r="B4817" s="824" t="s">
        <v>22241</v>
      </c>
      <c r="C4817" s="820" t="b">
        <v>1</v>
      </c>
      <c r="D4817" s="820" t="b">
        <v>1</v>
      </c>
      <c r="E4817" s="820" t="b">
        <v>0</v>
      </c>
      <c r="F4817" s="820" t="b">
        <v>0</v>
      </c>
      <c r="G4817" s="820" t="b">
        <v>0</v>
      </c>
      <c r="H4817" s="820" t="b">
        <v>0</v>
      </c>
      <c r="I4817" s="820">
        <v>1</v>
      </c>
      <c r="J4817" s="820">
        <v>60</v>
      </c>
      <c r="K4817" s="820" t="s">
        <v>8454</v>
      </c>
      <c r="L4817" s="822" t="s">
        <v>22242</v>
      </c>
    </row>
    <row r="4818" spans="1:12" x14ac:dyDescent="0.25">
      <c r="A4818" s="822" t="s">
        <v>15501</v>
      </c>
      <c r="B4818" s="824" t="s">
        <v>22243</v>
      </c>
      <c r="C4818" s="820" t="b">
        <v>1</v>
      </c>
      <c r="D4818" s="820" t="b">
        <v>1</v>
      </c>
      <c r="E4818" s="820" t="b">
        <v>0</v>
      </c>
      <c r="F4818" s="820" t="b">
        <v>0</v>
      </c>
      <c r="G4818" s="820" t="b">
        <v>0</v>
      </c>
      <c r="H4818" s="820" t="b">
        <v>0</v>
      </c>
      <c r="I4818" s="820">
        <v>1</v>
      </c>
      <c r="J4818" s="820">
        <v>34</v>
      </c>
      <c r="K4818" s="820" t="s">
        <v>8454</v>
      </c>
      <c r="L4818" s="822" t="s">
        <v>22244</v>
      </c>
    </row>
    <row r="4819" spans="1:12" x14ac:dyDescent="0.25">
      <c r="A4819" s="822" t="s">
        <v>15502</v>
      </c>
      <c r="B4819" s="824" t="s">
        <v>22405</v>
      </c>
      <c r="C4819" s="820" t="b">
        <v>1</v>
      </c>
      <c r="D4819" s="820" t="b">
        <v>1</v>
      </c>
      <c r="E4819" s="820" t="b">
        <v>0</v>
      </c>
      <c r="F4819" s="820" t="b">
        <v>0</v>
      </c>
      <c r="G4819" s="820" t="b">
        <v>0</v>
      </c>
      <c r="H4819" s="820" t="b">
        <v>0</v>
      </c>
      <c r="I4819" s="820">
        <v>1</v>
      </c>
      <c r="J4819" s="820">
        <v>7</v>
      </c>
      <c r="K4819" s="820" t="s">
        <v>8454</v>
      </c>
      <c r="L4819" s="822" t="s">
        <v>22406</v>
      </c>
    </row>
    <row r="4820" spans="1:12" x14ac:dyDescent="0.25">
      <c r="A4820" s="822" t="s">
        <v>15503</v>
      </c>
      <c r="B4820" s="824" t="s">
        <v>22407</v>
      </c>
      <c r="C4820" s="820" t="b">
        <v>1</v>
      </c>
      <c r="D4820" s="820" t="b">
        <v>1</v>
      </c>
      <c r="E4820" s="820" t="b">
        <v>0</v>
      </c>
      <c r="F4820" s="820" t="b">
        <v>0</v>
      </c>
      <c r="G4820" s="820" t="b">
        <v>0</v>
      </c>
      <c r="H4820" s="820" t="b">
        <v>0</v>
      </c>
      <c r="I4820" s="820">
        <v>1</v>
      </c>
      <c r="J4820" s="820">
        <v>8</v>
      </c>
      <c r="K4820" s="820" t="s">
        <v>8454</v>
      </c>
      <c r="L4820" s="822" t="s">
        <v>22408</v>
      </c>
    </row>
    <row r="4821" spans="1:12" x14ac:dyDescent="0.25">
      <c r="A4821" s="822" t="s">
        <v>15504</v>
      </c>
      <c r="B4821" s="824" t="s">
        <v>22409</v>
      </c>
      <c r="C4821" s="820" t="b">
        <v>1</v>
      </c>
      <c r="D4821" s="820" t="b">
        <v>1</v>
      </c>
      <c r="E4821" s="820" t="b">
        <v>0</v>
      </c>
      <c r="F4821" s="820" t="b">
        <v>0</v>
      </c>
      <c r="G4821" s="820" t="b">
        <v>0</v>
      </c>
      <c r="H4821" s="820" t="b">
        <v>0</v>
      </c>
      <c r="I4821" s="820">
        <v>1</v>
      </c>
      <c r="J4821" s="820">
        <v>1</v>
      </c>
      <c r="K4821" s="820" t="s">
        <v>8454</v>
      </c>
      <c r="L4821" s="822" t="s">
        <v>22410</v>
      </c>
    </row>
    <row r="4822" spans="1:12" x14ac:dyDescent="0.25">
      <c r="A4822" s="822" t="s">
        <v>15505</v>
      </c>
      <c r="B4822" s="824" t="s">
        <v>22251</v>
      </c>
      <c r="C4822" s="820" t="b">
        <v>1</v>
      </c>
      <c r="D4822" s="820" t="b">
        <v>1</v>
      </c>
      <c r="E4822" s="820" t="b">
        <v>0</v>
      </c>
      <c r="F4822" s="820" t="b">
        <v>0</v>
      </c>
      <c r="G4822" s="820" t="b">
        <v>0</v>
      </c>
      <c r="H4822" s="820" t="b">
        <v>0</v>
      </c>
      <c r="I4822" s="820">
        <v>1</v>
      </c>
      <c r="J4822" s="820">
        <v>1</v>
      </c>
      <c r="K4822" s="820" t="s">
        <v>8454</v>
      </c>
      <c r="L4822" s="822" t="s">
        <v>22252</v>
      </c>
    </row>
    <row r="4823" spans="1:12" x14ac:dyDescent="0.25">
      <c r="A4823" s="822" t="s">
        <v>15506</v>
      </c>
      <c r="B4823" s="824" t="s">
        <v>22253</v>
      </c>
      <c r="C4823" s="820" t="b">
        <v>1</v>
      </c>
      <c r="D4823" s="820" t="b">
        <v>1</v>
      </c>
      <c r="E4823" s="820" t="b">
        <v>0</v>
      </c>
      <c r="F4823" s="820" t="b">
        <v>0</v>
      </c>
      <c r="G4823" s="820" t="b">
        <v>0</v>
      </c>
      <c r="H4823" s="820" t="b">
        <v>0</v>
      </c>
      <c r="I4823" s="820">
        <v>1</v>
      </c>
      <c r="J4823" s="820">
        <v>480</v>
      </c>
      <c r="K4823" s="820" t="s">
        <v>8454</v>
      </c>
      <c r="L4823" s="822" t="s">
        <v>22254</v>
      </c>
    </row>
    <row r="4824" spans="1:12" x14ac:dyDescent="0.25">
      <c r="A4824" s="822" t="s">
        <v>15507</v>
      </c>
      <c r="B4824" s="824" t="s">
        <v>22255</v>
      </c>
      <c r="C4824" s="820" t="b">
        <v>1</v>
      </c>
      <c r="D4824" s="820" t="b">
        <v>1</v>
      </c>
      <c r="E4824" s="820" t="b">
        <v>0</v>
      </c>
      <c r="F4824" s="820" t="b">
        <v>0</v>
      </c>
      <c r="G4824" s="820" t="b">
        <v>0</v>
      </c>
      <c r="H4824" s="820" t="b">
        <v>0</v>
      </c>
      <c r="I4824" s="820">
        <v>1</v>
      </c>
      <c r="J4824" s="820">
        <v>32</v>
      </c>
      <c r="K4824" s="820" t="s">
        <v>8454</v>
      </c>
      <c r="L4824" s="822" t="s">
        <v>22256</v>
      </c>
    </row>
    <row r="4825" spans="1:12" x14ac:dyDescent="0.25">
      <c r="A4825" s="822" t="s">
        <v>15508</v>
      </c>
      <c r="B4825" s="824" t="s">
        <v>22257</v>
      </c>
      <c r="C4825" s="820" t="b">
        <v>1</v>
      </c>
      <c r="D4825" s="820" t="b">
        <v>1</v>
      </c>
      <c r="E4825" s="820" t="b">
        <v>0</v>
      </c>
      <c r="F4825" s="820" t="b">
        <v>0</v>
      </c>
      <c r="G4825" s="820" t="b">
        <v>0</v>
      </c>
      <c r="H4825" s="820" t="b">
        <v>0</v>
      </c>
      <c r="I4825" s="820">
        <v>1</v>
      </c>
      <c r="J4825" s="820">
        <v>32</v>
      </c>
      <c r="K4825" s="820" t="s">
        <v>8454</v>
      </c>
      <c r="L4825" s="822" t="s">
        <v>22258</v>
      </c>
    </row>
    <row r="4826" spans="1:12" x14ac:dyDescent="0.25">
      <c r="A4826" s="822" t="s">
        <v>15509</v>
      </c>
      <c r="B4826" s="824" t="s">
        <v>22259</v>
      </c>
      <c r="C4826" s="820" t="b">
        <v>1</v>
      </c>
      <c r="D4826" s="820" t="b">
        <v>1</v>
      </c>
      <c r="E4826" s="820" t="b">
        <v>0</v>
      </c>
      <c r="F4826" s="820" t="b">
        <v>0</v>
      </c>
      <c r="G4826" s="820" t="b">
        <v>0</v>
      </c>
      <c r="H4826" s="820" t="b">
        <v>0</v>
      </c>
      <c r="I4826" s="820">
        <v>1</v>
      </c>
      <c r="J4826" s="820">
        <v>30</v>
      </c>
      <c r="K4826" s="820" t="s">
        <v>8454</v>
      </c>
      <c r="L4826" s="822" t="s">
        <v>22260</v>
      </c>
    </row>
    <row r="4827" spans="1:12" x14ac:dyDescent="0.25">
      <c r="A4827" s="822" t="s">
        <v>15510</v>
      </c>
      <c r="B4827" s="824" t="s">
        <v>22261</v>
      </c>
      <c r="C4827" s="820" t="b">
        <v>1</v>
      </c>
      <c r="D4827" s="820" t="b">
        <v>1</v>
      </c>
      <c r="E4827" s="820" t="b">
        <v>0</v>
      </c>
      <c r="F4827" s="820" t="b">
        <v>0</v>
      </c>
      <c r="G4827" s="820" t="b">
        <v>0</v>
      </c>
      <c r="H4827" s="820" t="b">
        <v>0</v>
      </c>
      <c r="I4827" s="820">
        <v>1</v>
      </c>
      <c r="J4827" s="820">
        <v>15</v>
      </c>
      <c r="K4827" s="820" t="s">
        <v>8454</v>
      </c>
      <c r="L4827" s="822" t="s">
        <v>22262</v>
      </c>
    </row>
    <row r="4828" spans="1:12" x14ac:dyDescent="0.25">
      <c r="A4828" s="822" t="s">
        <v>15511</v>
      </c>
      <c r="B4828" s="824" t="s">
        <v>22263</v>
      </c>
      <c r="C4828" s="820" t="b">
        <v>1</v>
      </c>
      <c r="D4828" s="820" t="b">
        <v>1</v>
      </c>
      <c r="E4828" s="820" t="b">
        <v>0</v>
      </c>
      <c r="F4828" s="820" t="b">
        <v>0</v>
      </c>
      <c r="G4828" s="820" t="b">
        <v>0</v>
      </c>
      <c r="H4828" s="820" t="b">
        <v>0</v>
      </c>
      <c r="I4828" s="820">
        <v>1</v>
      </c>
      <c r="J4828" s="820">
        <v>90</v>
      </c>
      <c r="K4828" s="820" t="s">
        <v>8454</v>
      </c>
      <c r="L4828" s="822" t="s">
        <v>22264</v>
      </c>
    </row>
    <row r="4829" spans="1:12" x14ac:dyDescent="0.25">
      <c r="A4829" s="822" t="s">
        <v>15512</v>
      </c>
      <c r="B4829" s="824" t="s">
        <v>22265</v>
      </c>
      <c r="C4829" s="820" t="b">
        <v>1</v>
      </c>
      <c r="D4829" s="820" t="b">
        <v>1</v>
      </c>
      <c r="E4829" s="820" t="b">
        <v>0</v>
      </c>
      <c r="F4829" s="820" t="b">
        <v>0</v>
      </c>
      <c r="G4829" s="820" t="b">
        <v>0</v>
      </c>
      <c r="H4829" s="820" t="b">
        <v>0</v>
      </c>
      <c r="I4829" s="820">
        <v>1</v>
      </c>
      <c r="J4829" s="820">
        <v>32</v>
      </c>
      <c r="K4829" s="820" t="s">
        <v>8454</v>
      </c>
      <c r="L4829" s="822" t="s">
        <v>22266</v>
      </c>
    </row>
    <row r="4830" spans="1:12" x14ac:dyDescent="0.25">
      <c r="A4830" s="822" t="s">
        <v>15513</v>
      </c>
      <c r="B4830" s="824" t="s">
        <v>22411</v>
      </c>
      <c r="C4830" s="820" t="b">
        <v>1</v>
      </c>
      <c r="D4830" s="820" t="b">
        <v>1</v>
      </c>
      <c r="E4830" s="820" t="b">
        <v>0</v>
      </c>
      <c r="F4830" s="820" t="b">
        <v>0</v>
      </c>
      <c r="G4830" s="820" t="b">
        <v>0</v>
      </c>
      <c r="H4830" s="820" t="b">
        <v>0</v>
      </c>
      <c r="I4830" s="820">
        <v>1</v>
      </c>
      <c r="J4830" s="820">
        <v>7</v>
      </c>
      <c r="K4830" s="820" t="s">
        <v>8454</v>
      </c>
      <c r="L4830" s="822" t="s">
        <v>22412</v>
      </c>
    </row>
    <row r="4831" spans="1:12" x14ac:dyDescent="0.25">
      <c r="A4831" s="822" t="s">
        <v>15514</v>
      </c>
      <c r="B4831" s="824" t="s">
        <v>22413</v>
      </c>
      <c r="C4831" s="820" t="b">
        <v>1</v>
      </c>
      <c r="D4831" s="820" t="b">
        <v>1</v>
      </c>
      <c r="E4831" s="820" t="b">
        <v>0</v>
      </c>
      <c r="F4831" s="820" t="b">
        <v>0</v>
      </c>
      <c r="G4831" s="820" t="b">
        <v>0</v>
      </c>
      <c r="H4831" s="820" t="b">
        <v>0</v>
      </c>
      <c r="I4831" s="820">
        <v>1</v>
      </c>
      <c r="J4831" s="820">
        <v>8</v>
      </c>
      <c r="K4831" s="820" t="s">
        <v>8454</v>
      </c>
      <c r="L4831" s="822" t="s">
        <v>22414</v>
      </c>
    </row>
    <row r="4832" spans="1:12" x14ac:dyDescent="0.25">
      <c r="A4832" s="822" t="s">
        <v>15515</v>
      </c>
      <c r="B4832" s="824" t="s">
        <v>14663</v>
      </c>
      <c r="C4832" s="820" t="b">
        <v>1</v>
      </c>
      <c r="D4832" s="820" t="b">
        <v>1</v>
      </c>
      <c r="E4832" s="820" t="b">
        <v>0</v>
      </c>
      <c r="F4832" s="820" t="b">
        <v>0</v>
      </c>
      <c r="G4832" s="820" t="b">
        <v>0</v>
      </c>
      <c r="H4832" s="820" t="b">
        <v>0</v>
      </c>
      <c r="I4832" s="820">
        <v>1</v>
      </c>
      <c r="J4832" s="820">
        <v>1</v>
      </c>
      <c r="K4832" s="820" t="s">
        <v>8454</v>
      </c>
      <c r="L4832" s="822" t="s">
        <v>21019</v>
      </c>
    </row>
    <row r="4833" spans="1:12" x14ac:dyDescent="0.25">
      <c r="A4833" s="822" t="s">
        <v>15516</v>
      </c>
      <c r="B4833" s="824" t="s">
        <v>15517</v>
      </c>
      <c r="C4833" s="820" t="b">
        <v>1</v>
      </c>
      <c r="D4833" s="820" t="b">
        <v>1</v>
      </c>
      <c r="E4833" s="820" t="b">
        <v>0</v>
      </c>
      <c r="F4833" s="820" t="b">
        <v>0</v>
      </c>
      <c r="G4833" s="820" t="b">
        <v>0</v>
      </c>
      <c r="H4833" s="820" t="b">
        <v>0</v>
      </c>
      <c r="I4833" s="820">
        <v>1</v>
      </c>
      <c r="J4833" s="820">
        <v>1</v>
      </c>
      <c r="K4833" s="820" t="s">
        <v>8454</v>
      </c>
      <c r="L4833" s="822" t="s">
        <v>21149</v>
      </c>
    </row>
    <row r="4834" spans="1:12" x14ac:dyDescent="0.25">
      <c r="A4834" s="822" t="s">
        <v>15518</v>
      </c>
      <c r="B4834" s="824" t="s">
        <v>15519</v>
      </c>
      <c r="C4834" s="820" t="b">
        <v>1</v>
      </c>
      <c r="D4834" s="820" t="b">
        <v>1</v>
      </c>
      <c r="E4834" s="820" t="b">
        <v>0</v>
      </c>
      <c r="F4834" s="820" t="b">
        <v>0</v>
      </c>
      <c r="G4834" s="820" t="b">
        <v>0</v>
      </c>
      <c r="H4834" s="820" t="b">
        <v>0</v>
      </c>
      <c r="I4834" s="820">
        <v>1</v>
      </c>
      <c r="J4834" s="820">
        <v>1</v>
      </c>
      <c r="K4834" s="820" t="s">
        <v>8454</v>
      </c>
      <c r="L4834" s="822" t="s">
        <v>21150</v>
      </c>
    </row>
    <row r="4835" spans="1:12" x14ac:dyDescent="0.25">
      <c r="A4835" s="822" t="s">
        <v>15520</v>
      </c>
      <c r="B4835" s="824" t="s">
        <v>14275</v>
      </c>
      <c r="C4835" s="820" t="b">
        <v>1</v>
      </c>
      <c r="D4835" s="820" t="b">
        <v>1</v>
      </c>
      <c r="E4835" s="820" t="b">
        <v>0</v>
      </c>
      <c r="F4835" s="820" t="b">
        <v>0</v>
      </c>
      <c r="G4835" s="820" t="b">
        <v>0</v>
      </c>
      <c r="H4835" s="820" t="b">
        <v>0</v>
      </c>
      <c r="I4835" s="820">
        <v>1</v>
      </c>
      <c r="J4835" s="820">
        <v>84</v>
      </c>
      <c r="K4835" s="820" t="s">
        <v>8454</v>
      </c>
      <c r="L4835" s="822" t="s">
        <v>20869</v>
      </c>
    </row>
    <row r="4836" spans="1:12" x14ac:dyDescent="0.25">
      <c r="A4836" s="822" t="s">
        <v>15521</v>
      </c>
      <c r="B4836" s="824" t="s">
        <v>14277</v>
      </c>
      <c r="C4836" s="820" t="b">
        <v>1</v>
      </c>
      <c r="D4836" s="820" t="b">
        <v>1</v>
      </c>
      <c r="E4836" s="820" t="b">
        <v>0</v>
      </c>
      <c r="F4836" s="820" t="b">
        <v>0</v>
      </c>
      <c r="G4836" s="820" t="b">
        <v>0</v>
      </c>
      <c r="H4836" s="820" t="b">
        <v>0</v>
      </c>
      <c r="I4836" s="820">
        <v>1</v>
      </c>
      <c r="J4836" s="820">
        <v>28</v>
      </c>
      <c r="K4836" s="820" t="s">
        <v>8454</v>
      </c>
      <c r="L4836" s="822" t="s">
        <v>20870</v>
      </c>
    </row>
    <row r="4837" spans="1:12" x14ac:dyDescent="0.25">
      <c r="A4837" s="822" t="s">
        <v>15522</v>
      </c>
      <c r="B4837" s="824" t="s">
        <v>14279</v>
      </c>
      <c r="C4837" s="820" t="b">
        <v>1</v>
      </c>
      <c r="D4837" s="820" t="b">
        <v>1</v>
      </c>
      <c r="E4837" s="820" t="b">
        <v>0</v>
      </c>
      <c r="F4837" s="820" t="b">
        <v>0</v>
      </c>
      <c r="G4837" s="820" t="b">
        <v>0</v>
      </c>
      <c r="H4837" s="820" t="b">
        <v>0</v>
      </c>
      <c r="I4837" s="820">
        <v>1</v>
      </c>
      <c r="J4837" s="820">
        <v>28</v>
      </c>
      <c r="K4837" s="820" t="s">
        <v>8454</v>
      </c>
      <c r="L4837" s="822" t="s">
        <v>20871</v>
      </c>
    </row>
    <row r="4838" spans="1:12" x14ac:dyDescent="0.25">
      <c r="A4838" s="822" t="s">
        <v>15523</v>
      </c>
      <c r="B4838" s="824" t="s">
        <v>14281</v>
      </c>
      <c r="C4838" s="820" t="b">
        <v>1</v>
      </c>
      <c r="D4838" s="820" t="b">
        <v>1</v>
      </c>
      <c r="E4838" s="820" t="b">
        <v>0</v>
      </c>
      <c r="F4838" s="820" t="b">
        <v>0</v>
      </c>
      <c r="G4838" s="820" t="b">
        <v>0</v>
      </c>
      <c r="H4838" s="820" t="b">
        <v>0</v>
      </c>
      <c r="I4838" s="820">
        <v>1</v>
      </c>
      <c r="J4838" s="820">
        <v>3</v>
      </c>
      <c r="K4838" s="820" t="s">
        <v>8454</v>
      </c>
      <c r="L4838" s="822" t="s">
        <v>20872</v>
      </c>
    </row>
    <row r="4839" spans="1:12" x14ac:dyDescent="0.25">
      <c r="A4839" s="822" t="s">
        <v>15524</v>
      </c>
      <c r="B4839" s="824" t="s">
        <v>14283</v>
      </c>
      <c r="C4839" s="820" t="b">
        <v>1</v>
      </c>
      <c r="D4839" s="820" t="b">
        <v>1</v>
      </c>
      <c r="E4839" s="820" t="b">
        <v>0</v>
      </c>
      <c r="F4839" s="820" t="b">
        <v>0</v>
      </c>
      <c r="G4839" s="820" t="b">
        <v>0</v>
      </c>
      <c r="H4839" s="820" t="b">
        <v>0</v>
      </c>
      <c r="I4839" s="820">
        <v>1</v>
      </c>
      <c r="J4839" s="820">
        <v>3</v>
      </c>
      <c r="K4839" s="820" t="s">
        <v>8454</v>
      </c>
      <c r="L4839" s="822" t="s">
        <v>20873</v>
      </c>
    </row>
    <row r="4840" spans="1:12" x14ac:dyDescent="0.25">
      <c r="A4840" s="822" t="s">
        <v>15525</v>
      </c>
      <c r="B4840" s="824" t="s">
        <v>14285</v>
      </c>
      <c r="C4840" s="820" t="b">
        <v>1</v>
      </c>
      <c r="D4840" s="820" t="b">
        <v>1</v>
      </c>
      <c r="E4840" s="820" t="b">
        <v>0</v>
      </c>
      <c r="F4840" s="820" t="b">
        <v>0</v>
      </c>
      <c r="G4840" s="820" t="b">
        <v>0</v>
      </c>
      <c r="H4840" s="820" t="b">
        <v>0</v>
      </c>
      <c r="I4840" s="820">
        <v>1</v>
      </c>
      <c r="J4840" s="820">
        <v>15</v>
      </c>
      <c r="K4840" s="820" t="s">
        <v>8454</v>
      </c>
      <c r="L4840" s="822" t="s">
        <v>20874</v>
      </c>
    </row>
    <row r="4841" spans="1:12" x14ac:dyDescent="0.25">
      <c r="A4841" s="822" t="s">
        <v>15526</v>
      </c>
      <c r="B4841" s="824" t="s">
        <v>14287</v>
      </c>
      <c r="C4841" s="820" t="b">
        <v>1</v>
      </c>
      <c r="D4841" s="820" t="b">
        <v>1</v>
      </c>
      <c r="E4841" s="820" t="b">
        <v>0</v>
      </c>
      <c r="F4841" s="820" t="b">
        <v>0</v>
      </c>
      <c r="G4841" s="820" t="b">
        <v>0</v>
      </c>
      <c r="H4841" s="820" t="b">
        <v>0</v>
      </c>
      <c r="I4841" s="820">
        <v>1</v>
      </c>
      <c r="J4841" s="820">
        <v>56</v>
      </c>
      <c r="K4841" s="820" t="s">
        <v>8454</v>
      </c>
      <c r="L4841" s="822" t="s">
        <v>20875</v>
      </c>
    </row>
    <row r="4842" spans="1:12" x14ac:dyDescent="0.25">
      <c r="A4842" s="822" t="s">
        <v>15527</v>
      </c>
      <c r="B4842" s="824" t="s">
        <v>15528</v>
      </c>
      <c r="C4842" s="820" t="b">
        <v>1</v>
      </c>
      <c r="D4842" s="820" t="b">
        <v>1</v>
      </c>
      <c r="E4842" s="820" t="b">
        <v>0</v>
      </c>
      <c r="F4842" s="820" t="b">
        <v>0</v>
      </c>
      <c r="G4842" s="820" t="b">
        <v>0</v>
      </c>
      <c r="H4842" s="820" t="b">
        <v>0</v>
      </c>
      <c r="I4842" s="820">
        <v>1</v>
      </c>
      <c r="J4842" s="820">
        <v>5</v>
      </c>
      <c r="K4842" s="820" t="s">
        <v>8454</v>
      </c>
      <c r="L4842" s="822" t="s">
        <v>21151</v>
      </c>
    </row>
    <row r="4843" spans="1:12" x14ac:dyDescent="0.25">
      <c r="A4843" s="822" t="s">
        <v>15529</v>
      </c>
      <c r="B4843" s="824" t="s">
        <v>15530</v>
      </c>
      <c r="C4843" s="820" t="b">
        <v>1</v>
      </c>
      <c r="D4843" s="820" t="b">
        <v>1</v>
      </c>
      <c r="E4843" s="820" t="b">
        <v>0</v>
      </c>
      <c r="F4843" s="820" t="b">
        <v>0</v>
      </c>
      <c r="G4843" s="820" t="b">
        <v>0</v>
      </c>
      <c r="H4843" s="820" t="b">
        <v>0</v>
      </c>
      <c r="I4843" s="820">
        <v>1</v>
      </c>
      <c r="J4843" s="820">
        <v>4</v>
      </c>
      <c r="K4843" s="820" t="s">
        <v>8454</v>
      </c>
      <c r="L4843" s="822" t="s">
        <v>21152</v>
      </c>
    </row>
    <row r="4844" spans="1:12" x14ac:dyDescent="0.25">
      <c r="A4844" s="822" t="s">
        <v>15531</v>
      </c>
      <c r="B4844" s="824" t="s">
        <v>15532</v>
      </c>
      <c r="C4844" s="820" t="b">
        <v>1</v>
      </c>
      <c r="D4844" s="820" t="b">
        <v>1</v>
      </c>
      <c r="E4844" s="820" t="b">
        <v>0</v>
      </c>
      <c r="F4844" s="820" t="b">
        <v>0</v>
      </c>
      <c r="G4844" s="820" t="b">
        <v>0</v>
      </c>
      <c r="H4844" s="820" t="b">
        <v>0</v>
      </c>
      <c r="I4844" s="820">
        <v>1</v>
      </c>
      <c r="J4844" s="820">
        <v>1</v>
      </c>
      <c r="K4844" s="820" t="s">
        <v>8454</v>
      </c>
      <c r="L4844" s="822" t="s">
        <v>21153</v>
      </c>
    </row>
    <row r="4845" spans="1:12" x14ac:dyDescent="0.25">
      <c r="A4845" s="822" t="s">
        <v>15533</v>
      </c>
      <c r="B4845" s="824" t="s">
        <v>14295</v>
      </c>
      <c r="C4845" s="820" t="b">
        <v>1</v>
      </c>
      <c r="D4845" s="820" t="b">
        <v>1</v>
      </c>
      <c r="E4845" s="820" t="b">
        <v>0</v>
      </c>
      <c r="F4845" s="820" t="b">
        <v>0</v>
      </c>
      <c r="G4845" s="820" t="b">
        <v>0</v>
      </c>
      <c r="H4845" s="820" t="b">
        <v>0</v>
      </c>
      <c r="I4845" s="820">
        <v>1</v>
      </c>
      <c r="J4845" s="820">
        <v>1</v>
      </c>
      <c r="K4845" s="820" t="s">
        <v>8454</v>
      </c>
      <c r="L4845" s="822" t="s">
        <v>20879</v>
      </c>
    </row>
    <row r="4846" spans="1:12" x14ac:dyDescent="0.25">
      <c r="A4846" s="822" t="s">
        <v>15534</v>
      </c>
      <c r="B4846" s="824" t="s">
        <v>14297</v>
      </c>
      <c r="C4846" s="820" t="b">
        <v>1</v>
      </c>
      <c r="D4846" s="820" t="b">
        <v>1</v>
      </c>
      <c r="E4846" s="820" t="b">
        <v>0</v>
      </c>
      <c r="F4846" s="820" t="b">
        <v>0</v>
      </c>
      <c r="G4846" s="820" t="b">
        <v>0</v>
      </c>
      <c r="H4846" s="820" t="b">
        <v>0</v>
      </c>
      <c r="I4846" s="820">
        <v>1</v>
      </c>
      <c r="J4846" s="820">
        <v>351</v>
      </c>
      <c r="K4846" s="820" t="s">
        <v>8454</v>
      </c>
      <c r="L4846" s="822" t="s">
        <v>20880</v>
      </c>
    </row>
    <row r="4847" spans="1:12" x14ac:dyDescent="0.25">
      <c r="A4847" s="822" t="s">
        <v>15535</v>
      </c>
      <c r="B4847" s="824" t="s">
        <v>14299</v>
      </c>
      <c r="C4847" s="820" t="b">
        <v>1</v>
      </c>
      <c r="D4847" s="820" t="b">
        <v>1</v>
      </c>
      <c r="E4847" s="820" t="b">
        <v>0</v>
      </c>
      <c r="F4847" s="820" t="b">
        <v>0</v>
      </c>
      <c r="G4847" s="820" t="b">
        <v>0</v>
      </c>
      <c r="H4847" s="820" t="b">
        <v>0</v>
      </c>
      <c r="I4847" s="820">
        <v>1</v>
      </c>
      <c r="J4847" s="820">
        <v>39</v>
      </c>
      <c r="K4847" s="820" t="s">
        <v>8454</v>
      </c>
      <c r="L4847" s="822" t="s">
        <v>20881</v>
      </c>
    </row>
    <row r="4848" spans="1:12" x14ac:dyDescent="0.25">
      <c r="A4848" s="822" t="s">
        <v>15536</v>
      </c>
      <c r="B4848" s="824" t="s">
        <v>14301</v>
      </c>
      <c r="C4848" s="820" t="b">
        <v>1</v>
      </c>
      <c r="D4848" s="820" t="b">
        <v>1</v>
      </c>
      <c r="E4848" s="820" t="b">
        <v>0</v>
      </c>
      <c r="F4848" s="820" t="b">
        <v>0</v>
      </c>
      <c r="G4848" s="820" t="b">
        <v>0</v>
      </c>
      <c r="H4848" s="820" t="b">
        <v>0</v>
      </c>
      <c r="I4848" s="820">
        <v>1</v>
      </c>
      <c r="J4848" s="820">
        <v>39</v>
      </c>
      <c r="K4848" s="820" t="s">
        <v>8454</v>
      </c>
      <c r="L4848" s="822" t="s">
        <v>20882</v>
      </c>
    </row>
    <row r="4849" spans="1:12" x14ac:dyDescent="0.25">
      <c r="A4849" s="822" t="s">
        <v>15537</v>
      </c>
      <c r="B4849" s="824" t="s">
        <v>14303</v>
      </c>
      <c r="C4849" s="820" t="b">
        <v>1</v>
      </c>
      <c r="D4849" s="820" t="b">
        <v>1</v>
      </c>
      <c r="E4849" s="820" t="b">
        <v>0</v>
      </c>
      <c r="F4849" s="820" t="b">
        <v>0</v>
      </c>
      <c r="G4849" s="820" t="b">
        <v>0</v>
      </c>
      <c r="H4849" s="820" t="b">
        <v>0</v>
      </c>
      <c r="I4849" s="820">
        <v>1</v>
      </c>
      <c r="J4849" s="820">
        <v>9</v>
      </c>
      <c r="K4849" s="820" t="s">
        <v>8454</v>
      </c>
      <c r="L4849" s="822" t="s">
        <v>20883</v>
      </c>
    </row>
    <row r="4850" spans="1:12" x14ac:dyDescent="0.25">
      <c r="A4850" s="822" t="s">
        <v>15538</v>
      </c>
      <c r="B4850" s="824" t="s">
        <v>14305</v>
      </c>
      <c r="C4850" s="820" t="b">
        <v>1</v>
      </c>
      <c r="D4850" s="820" t="b">
        <v>1</v>
      </c>
      <c r="E4850" s="820" t="b">
        <v>0</v>
      </c>
      <c r="F4850" s="820" t="b">
        <v>0</v>
      </c>
      <c r="G4850" s="820" t="b">
        <v>0</v>
      </c>
      <c r="H4850" s="820" t="b">
        <v>0</v>
      </c>
      <c r="I4850" s="820">
        <v>1</v>
      </c>
      <c r="J4850" s="820">
        <v>9</v>
      </c>
      <c r="K4850" s="820" t="s">
        <v>8454</v>
      </c>
      <c r="L4850" s="822" t="s">
        <v>20884</v>
      </c>
    </row>
    <row r="4851" spans="1:12" x14ac:dyDescent="0.25">
      <c r="A4851" s="822" t="s">
        <v>15539</v>
      </c>
      <c r="B4851" s="824" t="s">
        <v>14307</v>
      </c>
      <c r="C4851" s="820" t="b">
        <v>1</v>
      </c>
      <c r="D4851" s="820" t="b">
        <v>1</v>
      </c>
      <c r="E4851" s="820" t="b">
        <v>0</v>
      </c>
      <c r="F4851" s="820" t="b">
        <v>0</v>
      </c>
      <c r="G4851" s="820" t="b">
        <v>0</v>
      </c>
      <c r="H4851" s="820" t="b">
        <v>0</v>
      </c>
      <c r="I4851" s="820">
        <v>1</v>
      </c>
      <c r="J4851" s="820">
        <v>63</v>
      </c>
      <c r="K4851" s="820" t="s">
        <v>8454</v>
      </c>
      <c r="L4851" s="822" t="s">
        <v>20885</v>
      </c>
    </row>
    <row r="4852" spans="1:12" x14ac:dyDescent="0.25">
      <c r="A4852" s="822" t="s">
        <v>15540</v>
      </c>
      <c r="B4852" s="824" t="s">
        <v>14309</v>
      </c>
      <c r="C4852" s="820" t="b">
        <v>1</v>
      </c>
      <c r="D4852" s="820" t="b">
        <v>1</v>
      </c>
      <c r="E4852" s="820" t="b">
        <v>0</v>
      </c>
      <c r="F4852" s="820" t="b">
        <v>0</v>
      </c>
      <c r="G4852" s="820" t="b">
        <v>0</v>
      </c>
      <c r="H4852" s="820" t="b">
        <v>0</v>
      </c>
      <c r="I4852" s="820">
        <v>1</v>
      </c>
      <c r="J4852" s="820">
        <v>78</v>
      </c>
      <c r="K4852" s="820" t="s">
        <v>8454</v>
      </c>
      <c r="L4852" s="822" t="s">
        <v>20886</v>
      </c>
    </row>
    <row r="4853" spans="1:12" x14ac:dyDescent="0.25">
      <c r="A4853" s="822" t="s">
        <v>15541</v>
      </c>
      <c r="B4853" s="824" t="s">
        <v>15542</v>
      </c>
      <c r="C4853" s="820" t="b">
        <v>1</v>
      </c>
      <c r="D4853" s="820" t="b">
        <v>1</v>
      </c>
      <c r="E4853" s="820" t="b">
        <v>0</v>
      </c>
      <c r="F4853" s="820" t="b">
        <v>0</v>
      </c>
      <c r="G4853" s="820" t="b">
        <v>0</v>
      </c>
      <c r="H4853" s="820" t="b">
        <v>0</v>
      </c>
      <c r="I4853" s="820">
        <v>1</v>
      </c>
      <c r="J4853" s="820">
        <v>6</v>
      </c>
      <c r="K4853" s="820" t="s">
        <v>8454</v>
      </c>
      <c r="L4853" s="822" t="s">
        <v>21154</v>
      </c>
    </row>
    <row r="4854" spans="1:12" x14ac:dyDescent="0.25">
      <c r="A4854" s="822" t="s">
        <v>15543</v>
      </c>
      <c r="B4854" s="824" t="s">
        <v>15544</v>
      </c>
      <c r="C4854" s="820" t="b">
        <v>1</v>
      </c>
      <c r="D4854" s="820" t="b">
        <v>1</v>
      </c>
      <c r="E4854" s="820" t="b">
        <v>0</v>
      </c>
      <c r="F4854" s="820" t="b">
        <v>0</v>
      </c>
      <c r="G4854" s="820" t="b">
        <v>0</v>
      </c>
      <c r="H4854" s="820" t="b">
        <v>0</v>
      </c>
      <c r="I4854" s="820">
        <v>1</v>
      </c>
      <c r="J4854" s="820">
        <v>4</v>
      </c>
      <c r="K4854" s="820" t="s">
        <v>8454</v>
      </c>
      <c r="L4854" s="822" t="s">
        <v>21155</v>
      </c>
    </row>
    <row r="4855" spans="1:12" x14ac:dyDescent="0.25">
      <c r="A4855" s="822" t="s">
        <v>15545</v>
      </c>
      <c r="B4855" s="824" t="s">
        <v>15546</v>
      </c>
      <c r="C4855" s="820" t="b">
        <v>1</v>
      </c>
      <c r="D4855" s="820" t="b">
        <v>1</v>
      </c>
      <c r="E4855" s="820" t="b">
        <v>0</v>
      </c>
      <c r="F4855" s="820" t="b">
        <v>0</v>
      </c>
      <c r="G4855" s="820" t="b">
        <v>0</v>
      </c>
      <c r="H4855" s="820" t="b">
        <v>0</v>
      </c>
      <c r="I4855" s="820">
        <v>1</v>
      </c>
      <c r="J4855" s="820">
        <v>1</v>
      </c>
      <c r="K4855" s="820" t="s">
        <v>8454</v>
      </c>
      <c r="L4855" s="822" t="s">
        <v>21156</v>
      </c>
    </row>
    <row r="4856" spans="1:12" x14ac:dyDescent="0.25">
      <c r="A4856" s="822" t="s">
        <v>15547</v>
      </c>
      <c r="B4856" s="824" t="s">
        <v>14317</v>
      </c>
      <c r="C4856" s="820" t="b">
        <v>1</v>
      </c>
      <c r="D4856" s="820" t="b">
        <v>1</v>
      </c>
      <c r="E4856" s="820" t="b">
        <v>0</v>
      </c>
      <c r="F4856" s="820" t="b">
        <v>0</v>
      </c>
      <c r="G4856" s="820" t="b">
        <v>0</v>
      </c>
      <c r="H4856" s="820" t="b">
        <v>0</v>
      </c>
      <c r="I4856" s="820">
        <v>1</v>
      </c>
      <c r="J4856" s="820">
        <v>1</v>
      </c>
      <c r="K4856" s="820" t="s">
        <v>8454</v>
      </c>
      <c r="L4856" s="822" t="s">
        <v>20890</v>
      </c>
    </row>
    <row r="4857" spans="1:12" x14ac:dyDescent="0.25">
      <c r="A4857" s="822" t="s">
        <v>15548</v>
      </c>
      <c r="B4857" s="824" t="s">
        <v>14319</v>
      </c>
      <c r="C4857" s="820" t="b">
        <v>1</v>
      </c>
      <c r="D4857" s="820" t="b">
        <v>1</v>
      </c>
      <c r="E4857" s="820" t="b">
        <v>0</v>
      </c>
      <c r="F4857" s="820" t="b">
        <v>0</v>
      </c>
      <c r="G4857" s="820" t="b">
        <v>0</v>
      </c>
      <c r="H4857" s="820" t="b">
        <v>0</v>
      </c>
      <c r="I4857" s="820">
        <v>1</v>
      </c>
      <c r="J4857" s="820">
        <v>312</v>
      </c>
      <c r="K4857" s="820" t="s">
        <v>8454</v>
      </c>
      <c r="L4857" s="822" t="s">
        <v>20891</v>
      </c>
    </row>
    <row r="4858" spans="1:12" x14ac:dyDescent="0.25">
      <c r="A4858" s="822" t="s">
        <v>15549</v>
      </c>
      <c r="B4858" s="824" t="s">
        <v>14321</v>
      </c>
      <c r="C4858" s="820" t="b">
        <v>1</v>
      </c>
      <c r="D4858" s="820" t="b">
        <v>1</v>
      </c>
      <c r="E4858" s="820" t="b">
        <v>0</v>
      </c>
      <c r="F4858" s="820" t="b">
        <v>0</v>
      </c>
      <c r="G4858" s="820" t="b">
        <v>0</v>
      </c>
      <c r="H4858" s="820" t="b">
        <v>0</v>
      </c>
      <c r="I4858" s="820">
        <v>1</v>
      </c>
      <c r="J4858" s="820">
        <v>39</v>
      </c>
      <c r="K4858" s="820" t="s">
        <v>8454</v>
      </c>
      <c r="L4858" s="822" t="s">
        <v>20892</v>
      </c>
    </row>
    <row r="4859" spans="1:12" x14ac:dyDescent="0.25">
      <c r="A4859" s="822" t="s">
        <v>15550</v>
      </c>
      <c r="B4859" s="824" t="s">
        <v>14323</v>
      </c>
      <c r="C4859" s="820" t="b">
        <v>1</v>
      </c>
      <c r="D4859" s="820" t="b">
        <v>1</v>
      </c>
      <c r="E4859" s="820" t="b">
        <v>0</v>
      </c>
      <c r="F4859" s="820" t="b">
        <v>0</v>
      </c>
      <c r="G4859" s="820" t="b">
        <v>0</v>
      </c>
      <c r="H4859" s="820" t="b">
        <v>0</v>
      </c>
      <c r="I4859" s="820">
        <v>1</v>
      </c>
      <c r="J4859" s="820">
        <v>39</v>
      </c>
      <c r="K4859" s="820" t="s">
        <v>8454</v>
      </c>
      <c r="L4859" s="822" t="s">
        <v>20893</v>
      </c>
    </row>
    <row r="4860" spans="1:12" x14ac:dyDescent="0.25">
      <c r="A4860" s="822" t="s">
        <v>15551</v>
      </c>
      <c r="B4860" s="824" t="s">
        <v>14325</v>
      </c>
      <c r="C4860" s="820" t="b">
        <v>1</v>
      </c>
      <c r="D4860" s="820" t="b">
        <v>1</v>
      </c>
      <c r="E4860" s="820" t="b">
        <v>0</v>
      </c>
      <c r="F4860" s="820" t="b">
        <v>0</v>
      </c>
      <c r="G4860" s="820" t="b">
        <v>0</v>
      </c>
      <c r="H4860" s="820" t="b">
        <v>0</v>
      </c>
      <c r="I4860" s="820">
        <v>1</v>
      </c>
      <c r="J4860" s="820">
        <v>8</v>
      </c>
      <c r="K4860" s="820" t="s">
        <v>8454</v>
      </c>
      <c r="L4860" s="822" t="s">
        <v>20894</v>
      </c>
    </row>
    <row r="4861" spans="1:12" x14ac:dyDescent="0.25">
      <c r="A4861" s="822" t="s">
        <v>15552</v>
      </c>
      <c r="B4861" s="824" t="s">
        <v>14327</v>
      </c>
      <c r="C4861" s="820" t="b">
        <v>1</v>
      </c>
      <c r="D4861" s="820" t="b">
        <v>1</v>
      </c>
      <c r="E4861" s="820" t="b">
        <v>0</v>
      </c>
      <c r="F4861" s="820" t="b">
        <v>0</v>
      </c>
      <c r="G4861" s="820" t="b">
        <v>0</v>
      </c>
      <c r="H4861" s="820" t="b">
        <v>0</v>
      </c>
      <c r="I4861" s="820">
        <v>1</v>
      </c>
      <c r="J4861" s="820">
        <v>8</v>
      </c>
      <c r="K4861" s="820" t="s">
        <v>8454</v>
      </c>
      <c r="L4861" s="822" t="s">
        <v>20895</v>
      </c>
    </row>
    <row r="4862" spans="1:12" x14ac:dyDescent="0.25">
      <c r="A4862" s="822" t="s">
        <v>15553</v>
      </c>
      <c r="B4862" s="824" t="s">
        <v>14329</v>
      </c>
      <c r="C4862" s="820" t="b">
        <v>1</v>
      </c>
      <c r="D4862" s="820" t="b">
        <v>1</v>
      </c>
      <c r="E4862" s="820" t="b">
        <v>0</v>
      </c>
      <c r="F4862" s="820" t="b">
        <v>0</v>
      </c>
      <c r="G4862" s="820" t="b">
        <v>0</v>
      </c>
      <c r="H4862" s="820" t="b">
        <v>0</v>
      </c>
      <c r="I4862" s="820">
        <v>1</v>
      </c>
      <c r="J4862" s="820">
        <v>48</v>
      </c>
      <c r="K4862" s="820" t="s">
        <v>8454</v>
      </c>
      <c r="L4862" s="822" t="s">
        <v>20896</v>
      </c>
    </row>
    <row r="4863" spans="1:12" x14ac:dyDescent="0.25">
      <c r="A4863" s="822" t="s">
        <v>15554</v>
      </c>
      <c r="B4863" s="824" t="s">
        <v>14331</v>
      </c>
      <c r="C4863" s="820" t="b">
        <v>1</v>
      </c>
      <c r="D4863" s="820" t="b">
        <v>1</v>
      </c>
      <c r="E4863" s="820" t="b">
        <v>0</v>
      </c>
      <c r="F4863" s="820" t="b">
        <v>0</v>
      </c>
      <c r="G4863" s="820" t="b">
        <v>0</v>
      </c>
      <c r="H4863" s="820" t="b">
        <v>0</v>
      </c>
      <c r="I4863" s="820">
        <v>1</v>
      </c>
      <c r="J4863" s="820">
        <v>78</v>
      </c>
      <c r="K4863" s="820" t="s">
        <v>8454</v>
      </c>
      <c r="L4863" s="822" t="s">
        <v>20897</v>
      </c>
    </row>
    <row r="4864" spans="1:12" x14ac:dyDescent="0.25">
      <c r="A4864" s="822" t="s">
        <v>15555</v>
      </c>
      <c r="B4864" s="824" t="s">
        <v>15556</v>
      </c>
      <c r="C4864" s="820" t="b">
        <v>1</v>
      </c>
      <c r="D4864" s="820" t="b">
        <v>1</v>
      </c>
      <c r="E4864" s="820" t="b">
        <v>0</v>
      </c>
      <c r="F4864" s="820" t="b">
        <v>0</v>
      </c>
      <c r="G4864" s="820" t="b">
        <v>0</v>
      </c>
      <c r="H4864" s="820" t="b">
        <v>0</v>
      </c>
      <c r="I4864" s="820">
        <v>1</v>
      </c>
      <c r="J4864" s="820">
        <v>6</v>
      </c>
      <c r="K4864" s="820" t="s">
        <v>8454</v>
      </c>
      <c r="L4864" s="822" t="s">
        <v>21157</v>
      </c>
    </row>
    <row r="4865" spans="1:12" x14ac:dyDescent="0.25">
      <c r="A4865" s="822" t="s">
        <v>15557</v>
      </c>
      <c r="B4865" s="824" t="s">
        <v>15558</v>
      </c>
      <c r="C4865" s="820" t="b">
        <v>1</v>
      </c>
      <c r="D4865" s="820" t="b">
        <v>1</v>
      </c>
      <c r="E4865" s="820" t="b">
        <v>0</v>
      </c>
      <c r="F4865" s="820" t="b">
        <v>0</v>
      </c>
      <c r="G4865" s="820" t="b">
        <v>0</v>
      </c>
      <c r="H4865" s="820" t="b">
        <v>0</v>
      </c>
      <c r="I4865" s="820">
        <v>1</v>
      </c>
      <c r="J4865" s="820">
        <v>4</v>
      </c>
      <c r="K4865" s="820" t="s">
        <v>8454</v>
      </c>
      <c r="L4865" s="822" t="s">
        <v>21158</v>
      </c>
    </row>
    <row r="4866" spans="1:12" x14ac:dyDescent="0.25">
      <c r="A4866" s="822" t="s">
        <v>15559</v>
      </c>
      <c r="B4866" s="824" t="s">
        <v>15560</v>
      </c>
      <c r="C4866" s="820" t="b">
        <v>1</v>
      </c>
      <c r="D4866" s="820" t="b">
        <v>1</v>
      </c>
      <c r="E4866" s="820" t="b">
        <v>0</v>
      </c>
      <c r="F4866" s="820" t="b">
        <v>0</v>
      </c>
      <c r="G4866" s="820" t="b">
        <v>0</v>
      </c>
      <c r="H4866" s="820" t="b">
        <v>0</v>
      </c>
      <c r="I4866" s="820">
        <v>1</v>
      </c>
      <c r="J4866" s="820">
        <v>1</v>
      </c>
      <c r="K4866" s="820" t="s">
        <v>8454</v>
      </c>
      <c r="L4866" s="822" t="s">
        <v>21159</v>
      </c>
    </row>
    <row r="4867" spans="1:12" x14ac:dyDescent="0.25">
      <c r="A4867" s="822" t="s">
        <v>15561</v>
      </c>
      <c r="B4867" s="824" t="s">
        <v>14339</v>
      </c>
      <c r="C4867" s="820" t="b">
        <v>1</v>
      </c>
      <c r="D4867" s="820" t="b">
        <v>1</v>
      </c>
      <c r="E4867" s="820" t="b">
        <v>0</v>
      </c>
      <c r="F4867" s="820" t="b">
        <v>0</v>
      </c>
      <c r="G4867" s="820" t="b">
        <v>0</v>
      </c>
      <c r="H4867" s="820" t="b">
        <v>0</v>
      </c>
      <c r="I4867" s="820">
        <v>1</v>
      </c>
      <c r="J4867" s="820">
        <v>1</v>
      </c>
      <c r="K4867" s="820" t="s">
        <v>8454</v>
      </c>
      <c r="L4867" s="822" t="s">
        <v>20901</v>
      </c>
    </row>
    <row r="4868" spans="1:12" x14ac:dyDescent="0.25">
      <c r="A4868" s="822" t="s">
        <v>15562</v>
      </c>
      <c r="B4868" s="824" t="s">
        <v>14341</v>
      </c>
      <c r="C4868" s="820" t="b">
        <v>1</v>
      </c>
      <c r="D4868" s="820" t="b">
        <v>1</v>
      </c>
      <c r="E4868" s="820" t="b">
        <v>0</v>
      </c>
      <c r="F4868" s="820" t="b">
        <v>0</v>
      </c>
      <c r="G4868" s="820" t="b">
        <v>0</v>
      </c>
      <c r="H4868" s="820" t="b">
        <v>0</v>
      </c>
      <c r="I4868" s="820">
        <v>1</v>
      </c>
      <c r="J4868" s="820">
        <v>297</v>
      </c>
      <c r="K4868" s="820" t="s">
        <v>8454</v>
      </c>
      <c r="L4868" s="822" t="s">
        <v>20902</v>
      </c>
    </row>
    <row r="4869" spans="1:12" x14ac:dyDescent="0.25">
      <c r="A4869" s="822" t="s">
        <v>15563</v>
      </c>
      <c r="B4869" s="824" t="s">
        <v>14343</v>
      </c>
      <c r="C4869" s="820" t="b">
        <v>1</v>
      </c>
      <c r="D4869" s="820" t="b">
        <v>1</v>
      </c>
      <c r="E4869" s="820" t="b">
        <v>0</v>
      </c>
      <c r="F4869" s="820" t="b">
        <v>0</v>
      </c>
      <c r="G4869" s="820" t="b">
        <v>0</v>
      </c>
      <c r="H4869" s="820" t="b">
        <v>0</v>
      </c>
      <c r="I4869" s="820">
        <v>1</v>
      </c>
      <c r="J4869" s="820">
        <v>33</v>
      </c>
      <c r="K4869" s="820" t="s">
        <v>8454</v>
      </c>
      <c r="L4869" s="822" t="s">
        <v>20903</v>
      </c>
    </row>
    <row r="4870" spans="1:12" x14ac:dyDescent="0.25">
      <c r="A4870" s="822" t="s">
        <v>15564</v>
      </c>
      <c r="B4870" s="824" t="s">
        <v>14345</v>
      </c>
      <c r="C4870" s="820" t="b">
        <v>1</v>
      </c>
      <c r="D4870" s="820" t="b">
        <v>1</v>
      </c>
      <c r="E4870" s="820" t="b">
        <v>0</v>
      </c>
      <c r="F4870" s="820" t="b">
        <v>0</v>
      </c>
      <c r="G4870" s="820" t="b">
        <v>0</v>
      </c>
      <c r="H4870" s="820" t="b">
        <v>0</v>
      </c>
      <c r="I4870" s="820">
        <v>1</v>
      </c>
      <c r="J4870" s="820">
        <v>33</v>
      </c>
      <c r="K4870" s="820" t="s">
        <v>8454</v>
      </c>
      <c r="L4870" s="822" t="s">
        <v>20904</v>
      </c>
    </row>
    <row r="4871" spans="1:12" x14ac:dyDescent="0.25">
      <c r="A4871" s="822" t="s">
        <v>15565</v>
      </c>
      <c r="B4871" s="824" t="s">
        <v>14347</v>
      </c>
      <c r="C4871" s="820" t="b">
        <v>1</v>
      </c>
      <c r="D4871" s="820" t="b">
        <v>1</v>
      </c>
      <c r="E4871" s="820" t="b">
        <v>0</v>
      </c>
      <c r="F4871" s="820" t="b">
        <v>0</v>
      </c>
      <c r="G4871" s="820" t="b">
        <v>0</v>
      </c>
      <c r="H4871" s="820" t="b">
        <v>0</v>
      </c>
      <c r="I4871" s="820">
        <v>1</v>
      </c>
      <c r="J4871" s="820">
        <v>9</v>
      </c>
      <c r="K4871" s="820" t="s">
        <v>8454</v>
      </c>
      <c r="L4871" s="822" t="s">
        <v>20905</v>
      </c>
    </row>
    <row r="4872" spans="1:12" x14ac:dyDescent="0.25">
      <c r="A4872" s="822" t="s">
        <v>15566</v>
      </c>
      <c r="B4872" s="824" t="s">
        <v>14349</v>
      </c>
      <c r="C4872" s="820" t="b">
        <v>1</v>
      </c>
      <c r="D4872" s="820" t="b">
        <v>1</v>
      </c>
      <c r="E4872" s="820" t="b">
        <v>0</v>
      </c>
      <c r="F4872" s="820" t="b">
        <v>0</v>
      </c>
      <c r="G4872" s="820" t="b">
        <v>0</v>
      </c>
      <c r="H4872" s="820" t="b">
        <v>0</v>
      </c>
      <c r="I4872" s="820">
        <v>1</v>
      </c>
      <c r="J4872" s="820">
        <v>9</v>
      </c>
      <c r="K4872" s="820" t="s">
        <v>8454</v>
      </c>
      <c r="L4872" s="822" t="s">
        <v>20906</v>
      </c>
    </row>
    <row r="4873" spans="1:12" x14ac:dyDescent="0.25">
      <c r="A4873" s="822" t="s">
        <v>15567</v>
      </c>
      <c r="B4873" s="824" t="s">
        <v>14351</v>
      </c>
      <c r="C4873" s="820" t="b">
        <v>1</v>
      </c>
      <c r="D4873" s="820" t="b">
        <v>1</v>
      </c>
      <c r="E4873" s="820" t="b">
        <v>0</v>
      </c>
      <c r="F4873" s="820" t="b">
        <v>0</v>
      </c>
      <c r="G4873" s="820" t="b">
        <v>0</v>
      </c>
      <c r="H4873" s="820" t="b">
        <v>0</v>
      </c>
      <c r="I4873" s="820">
        <v>1</v>
      </c>
      <c r="J4873" s="820">
        <v>63</v>
      </c>
      <c r="K4873" s="820" t="s">
        <v>8454</v>
      </c>
      <c r="L4873" s="822" t="s">
        <v>20907</v>
      </c>
    </row>
    <row r="4874" spans="1:12" x14ac:dyDescent="0.25">
      <c r="A4874" s="822" t="s">
        <v>15568</v>
      </c>
      <c r="B4874" s="824" t="s">
        <v>14353</v>
      </c>
      <c r="C4874" s="820" t="b">
        <v>1</v>
      </c>
      <c r="D4874" s="820" t="b">
        <v>1</v>
      </c>
      <c r="E4874" s="820" t="b">
        <v>0</v>
      </c>
      <c r="F4874" s="820" t="b">
        <v>0</v>
      </c>
      <c r="G4874" s="820" t="b">
        <v>0</v>
      </c>
      <c r="H4874" s="820" t="b">
        <v>0</v>
      </c>
      <c r="I4874" s="820">
        <v>1</v>
      </c>
      <c r="J4874" s="820">
        <v>66</v>
      </c>
      <c r="K4874" s="820" t="s">
        <v>8454</v>
      </c>
      <c r="L4874" s="822" t="s">
        <v>20908</v>
      </c>
    </row>
    <row r="4875" spans="1:12" x14ac:dyDescent="0.25">
      <c r="A4875" s="822" t="s">
        <v>15569</v>
      </c>
      <c r="B4875" s="824" t="s">
        <v>15570</v>
      </c>
      <c r="C4875" s="820" t="b">
        <v>1</v>
      </c>
      <c r="D4875" s="820" t="b">
        <v>1</v>
      </c>
      <c r="E4875" s="820" t="b">
        <v>0</v>
      </c>
      <c r="F4875" s="820" t="b">
        <v>0</v>
      </c>
      <c r="G4875" s="820" t="b">
        <v>0</v>
      </c>
      <c r="H4875" s="820" t="b">
        <v>0</v>
      </c>
      <c r="I4875" s="820">
        <v>1</v>
      </c>
      <c r="J4875" s="820">
        <v>6</v>
      </c>
      <c r="K4875" s="820" t="s">
        <v>8454</v>
      </c>
      <c r="L4875" s="822" t="s">
        <v>21160</v>
      </c>
    </row>
    <row r="4876" spans="1:12" x14ac:dyDescent="0.25">
      <c r="A4876" s="822" t="s">
        <v>15571</v>
      </c>
      <c r="B4876" s="824" t="s">
        <v>15572</v>
      </c>
      <c r="C4876" s="820" t="b">
        <v>1</v>
      </c>
      <c r="D4876" s="820" t="b">
        <v>1</v>
      </c>
      <c r="E4876" s="820" t="b">
        <v>0</v>
      </c>
      <c r="F4876" s="820" t="b">
        <v>0</v>
      </c>
      <c r="G4876" s="820" t="b">
        <v>0</v>
      </c>
      <c r="H4876" s="820" t="b">
        <v>0</v>
      </c>
      <c r="I4876" s="820">
        <v>1</v>
      </c>
      <c r="J4876" s="820">
        <v>4</v>
      </c>
      <c r="K4876" s="820" t="s">
        <v>8454</v>
      </c>
      <c r="L4876" s="822" t="s">
        <v>21161</v>
      </c>
    </row>
    <row r="4877" spans="1:12" x14ac:dyDescent="0.25">
      <c r="A4877" s="822" t="s">
        <v>15573</v>
      </c>
      <c r="B4877" s="824" t="s">
        <v>15574</v>
      </c>
      <c r="C4877" s="820" t="b">
        <v>1</v>
      </c>
      <c r="D4877" s="820" t="b">
        <v>1</v>
      </c>
      <c r="E4877" s="820" t="b">
        <v>0</v>
      </c>
      <c r="F4877" s="820" t="b">
        <v>0</v>
      </c>
      <c r="G4877" s="820" t="b">
        <v>0</v>
      </c>
      <c r="H4877" s="820" t="b">
        <v>0</v>
      </c>
      <c r="I4877" s="820">
        <v>1</v>
      </c>
      <c r="J4877" s="820">
        <v>1</v>
      </c>
      <c r="K4877" s="820" t="s">
        <v>8454</v>
      </c>
      <c r="L4877" s="822" t="s">
        <v>21162</v>
      </c>
    </row>
    <row r="4878" spans="1:12" x14ac:dyDescent="0.25">
      <c r="A4878" s="822" t="s">
        <v>15575</v>
      </c>
      <c r="B4878" s="824" t="s">
        <v>14361</v>
      </c>
      <c r="C4878" s="820" t="b">
        <v>1</v>
      </c>
      <c r="D4878" s="820" t="b">
        <v>1</v>
      </c>
      <c r="E4878" s="820" t="b">
        <v>0</v>
      </c>
      <c r="F4878" s="820" t="b">
        <v>0</v>
      </c>
      <c r="G4878" s="820" t="b">
        <v>0</v>
      </c>
      <c r="H4878" s="820" t="b">
        <v>0</v>
      </c>
      <c r="I4878" s="820">
        <v>1</v>
      </c>
      <c r="J4878" s="820">
        <v>1</v>
      </c>
      <c r="K4878" s="820" t="s">
        <v>8454</v>
      </c>
      <c r="L4878" s="822" t="s">
        <v>20912</v>
      </c>
    </row>
    <row r="4879" spans="1:12" x14ac:dyDescent="0.25">
      <c r="A4879" s="822" t="s">
        <v>15576</v>
      </c>
      <c r="B4879" s="824" t="s">
        <v>14363</v>
      </c>
      <c r="C4879" s="820" t="b">
        <v>1</v>
      </c>
      <c r="D4879" s="820" t="b">
        <v>1</v>
      </c>
      <c r="E4879" s="820" t="b">
        <v>0</v>
      </c>
      <c r="F4879" s="820" t="b">
        <v>0</v>
      </c>
      <c r="G4879" s="820" t="b">
        <v>0</v>
      </c>
      <c r="H4879" s="820" t="b">
        <v>0</v>
      </c>
      <c r="I4879" s="820">
        <v>1</v>
      </c>
      <c r="J4879" s="820">
        <v>252</v>
      </c>
      <c r="K4879" s="820" t="s">
        <v>8454</v>
      </c>
      <c r="L4879" s="822" t="s">
        <v>20913</v>
      </c>
    </row>
    <row r="4880" spans="1:12" x14ac:dyDescent="0.25">
      <c r="A4880" s="822" t="s">
        <v>15577</v>
      </c>
      <c r="B4880" s="824" t="s">
        <v>14365</v>
      </c>
      <c r="C4880" s="820" t="b">
        <v>1</v>
      </c>
      <c r="D4880" s="820" t="b">
        <v>1</v>
      </c>
      <c r="E4880" s="820" t="b">
        <v>0</v>
      </c>
      <c r="F4880" s="820" t="b">
        <v>0</v>
      </c>
      <c r="G4880" s="820" t="b">
        <v>0</v>
      </c>
      <c r="H4880" s="820" t="b">
        <v>0</v>
      </c>
      <c r="I4880" s="820">
        <v>1</v>
      </c>
      <c r="J4880" s="820">
        <v>28</v>
      </c>
      <c r="K4880" s="820" t="s">
        <v>8454</v>
      </c>
      <c r="L4880" s="822" t="s">
        <v>20914</v>
      </c>
    </row>
    <row r="4881" spans="1:12" x14ac:dyDescent="0.25">
      <c r="A4881" s="822" t="s">
        <v>15578</v>
      </c>
      <c r="B4881" s="824" t="s">
        <v>14367</v>
      </c>
      <c r="C4881" s="820" t="b">
        <v>1</v>
      </c>
      <c r="D4881" s="820" t="b">
        <v>1</v>
      </c>
      <c r="E4881" s="820" t="b">
        <v>0</v>
      </c>
      <c r="F4881" s="820" t="b">
        <v>0</v>
      </c>
      <c r="G4881" s="820" t="b">
        <v>0</v>
      </c>
      <c r="H4881" s="820" t="b">
        <v>0</v>
      </c>
      <c r="I4881" s="820">
        <v>1</v>
      </c>
      <c r="J4881" s="820">
        <v>28</v>
      </c>
      <c r="K4881" s="820" t="s">
        <v>8454</v>
      </c>
      <c r="L4881" s="822" t="s">
        <v>20915</v>
      </c>
    </row>
    <row r="4882" spans="1:12" x14ac:dyDescent="0.25">
      <c r="A4882" s="822" t="s">
        <v>15579</v>
      </c>
      <c r="B4882" s="824" t="s">
        <v>14369</v>
      </c>
      <c r="C4882" s="820" t="b">
        <v>1</v>
      </c>
      <c r="D4882" s="820" t="b">
        <v>1</v>
      </c>
      <c r="E4882" s="820" t="b">
        <v>0</v>
      </c>
      <c r="F4882" s="820" t="b">
        <v>0</v>
      </c>
      <c r="G4882" s="820" t="b">
        <v>0</v>
      </c>
      <c r="H4882" s="820" t="b">
        <v>0</v>
      </c>
      <c r="I4882" s="820">
        <v>1</v>
      </c>
      <c r="J4882" s="820">
        <v>9</v>
      </c>
      <c r="K4882" s="820" t="s">
        <v>8454</v>
      </c>
      <c r="L4882" s="822" t="s">
        <v>20916</v>
      </c>
    </row>
    <row r="4883" spans="1:12" x14ac:dyDescent="0.25">
      <c r="A4883" s="822" t="s">
        <v>15580</v>
      </c>
      <c r="B4883" s="824" t="s">
        <v>14371</v>
      </c>
      <c r="C4883" s="820" t="b">
        <v>1</v>
      </c>
      <c r="D4883" s="820" t="b">
        <v>1</v>
      </c>
      <c r="E4883" s="820" t="b">
        <v>0</v>
      </c>
      <c r="F4883" s="820" t="b">
        <v>0</v>
      </c>
      <c r="G4883" s="820" t="b">
        <v>0</v>
      </c>
      <c r="H4883" s="820" t="b">
        <v>0</v>
      </c>
      <c r="I4883" s="820">
        <v>1</v>
      </c>
      <c r="J4883" s="820">
        <v>9</v>
      </c>
      <c r="K4883" s="820" t="s">
        <v>8454</v>
      </c>
      <c r="L4883" s="822" t="s">
        <v>20917</v>
      </c>
    </row>
    <row r="4884" spans="1:12" x14ac:dyDescent="0.25">
      <c r="A4884" s="822" t="s">
        <v>15581</v>
      </c>
      <c r="B4884" s="824" t="s">
        <v>14373</v>
      </c>
      <c r="C4884" s="820" t="b">
        <v>1</v>
      </c>
      <c r="D4884" s="820" t="b">
        <v>1</v>
      </c>
      <c r="E4884" s="820" t="b">
        <v>0</v>
      </c>
      <c r="F4884" s="820" t="b">
        <v>0</v>
      </c>
      <c r="G4884" s="820" t="b">
        <v>0</v>
      </c>
      <c r="H4884" s="820" t="b">
        <v>0</v>
      </c>
      <c r="I4884" s="820">
        <v>1</v>
      </c>
      <c r="J4884" s="820">
        <v>63</v>
      </c>
      <c r="K4884" s="820" t="s">
        <v>8454</v>
      </c>
      <c r="L4884" s="822" t="s">
        <v>20918</v>
      </c>
    </row>
    <row r="4885" spans="1:12" x14ac:dyDescent="0.25">
      <c r="A4885" s="822" t="s">
        <v>15582</v>
      </c>
      <c r="B4885" s="824" t="s">
        <v>14375</v>
      </c>
      <c r="C4885" s="820" t="b">
        <v>1</v>
      </c>
      <c r="D4885" s="820" t="b">
        <v>1</v>
      </c>
      <c r="E4885" s="820" t="b">
        <v>0</v>
      </c>
      <c r="F4885" s="820" t="b">
        <v>0</v>
      </c>
      <c r="G4885" s="820" t="b">
        <v>0</v>
      </c>
      <c r="H4885" s="820" t="b">
        <v>0</v>
      </c>
      <c r="I4885" s="820">
        <v>1</v>
      </c>
      <c r="J4885" s="820">
        <v>56</v>
      </c>
      <c r="K4885" s="820" t="s">
        <v>8454</v>
      </c>
      <c r="L4885" s="822" t="s">
        <v>20919</v>
      </c>
    </row>
    <row r="4886" spans="1:12" x14ac:dyDescent="0.25">
      <c r="A4886" s="822" t="s">
        <v>15583</v>
      </c>
      <c r="B4886" s="824" t="s">
        <v>15584</v>
      </c>
      <c r="C4886" s="820" t="b">
        <v>1</v>
      </c>
      <c r="D4886" s="820" t="b">
        <v>1</v>
      </c>
      <c r="E4886" s="820" t="b">
        <v>0</v>
      </c>
      <c r="F4886" s="820" t="b">
        <v>0</v>
      </c>
      <c r="G4886" s="820" t="b">
        <v>0</v>
      </c>
      <c r="H4886" s="820" t="b">
        <v>0</v>
      </c>
      <c r="I4886" s="820">
        <v>1</v>
      </c>
      <c r="J4886" s="820">
        <v>6</v>
      </c>
      <c r="K4886" s="820" t="s">
        <v>8454</v>
      </c>
      <c r="L4886" s="822" t="s">
        <v>21163</v>
      </c>
    </row>
    <row r="4887" spans="1:12" x14ac:dyDescent="0.25">
      <c r="A4887" s="822" t="s">
        <v>15585</v>
      </c>
      <c r="B4887" s="824" t="s">
        <v>15586</v>
      </c>
      <c r="C4887" s="820" t="b">
        <v>1</v>
      </c>
      <c r="D4887" s="820" t="b">
        <v>1</v>
      </c>
      <c r="E4887" s="820" t="b">
        <v>0</v>
      </c>
      <c r="F4887" s="820" t="b">
        <v>0</v>
      </c>
      <c r="G4887" s="820" t="b">
        <v>0</v>
      </c>
      <c r="H4887" s="820" t="b">
        <v>0</v>
      </c>
      <c r="I4887" s="820">
        <v>1</v>
      </c>
      <c r="J4887" s="820">
        <v>4</v>
      </c>
      <c r="K4887" s="820" t="s">
        <v>8454</v>
      </c>
      <c r="L4887" s="822" t="s">
        <v>21164</v>
      </c>
    </row>
    <row r="4888" spans="1:12" x14ac:dyDescent="0.25">
      <c r="A4888" s="822" t="s">
        <v>15587</v>
      </c>
      <c r="B4888" s="824" t="s">
        <v>15588</v>
      </c>
      <c r="C4888" s="820" t="b">
        <v>1</v>
      </c>
      <c r="D4888" s="820" t="b">
        <v>1</v>
      </c>
      <c r="E4888" s="820" t="b">
        <v>0</v>
      </c>
      <c r="F4888" s="820" t="b">
        <v>0</v>
      </c>
      <c r="G4888" s="820" t="b">
        <v>0</v>
      </c>
      <c r="H4888" s="820" t="b">
        <v>0</v>
      </c>
      <c r="I4888" s="820">
        <v>1</v>
      </c>
      <c r="J4888" s="820">
        <v>1</v>
      </c>
      <c r="K4888" s="820" t="s">
        <v>8454</v>
      </c>
      <c r="L4888" s="822" t="s">
        <v>21165</v>
      </c>
    </row>
    <row r="4889" spans="1:12" x14ac:dyDescent="0.25">
      <c r="A4889" s="822" t="s">
        <v>15589</v>
      </c>
      <c r="B4889" s="824" t="s">
        <v>14383</v>
      </c>
      <c r="C4889" s="820" t="b">
        <v>1</v>
      </c>
      <c r="D4889" s="820" t="b">
        <v>1</v>
      </c>
      <c r="E4889" s="820" t="b">
        <v>0</v>
      </c>
      <c r="F4889" s="820" t="b">
        <v>0</v>
      </c>
      <c r="G4889" s="820" t="b">
        <v>0</v>
      </c>
      <c r="H4889" s="820" t="b">
        <v>0</v>
      </c>
      <c r="I4889" s="820">
        <v>1</v>
      </c>
      <c r="J4889" s="820">
        <v>1</v>
      </c>
      <c r="K4889" s="820" t="s">
        <v>8454</v>
      </c>
      <c r="L4889" s="822" t="s">
        <v>20923</v>
      </c>
    </row>
    <row r="4890" spans="1:12" x14ac:dyDescent="0.25">
      <c r="A4890" s="822" t="s">
        <v>15590</v>
      </c>
      <c r="B4890" s="824" t="s">
        <v>14385</v>
      </c>
      <c r="C4890" s="820" t="b">
        <v>1</v>
      </c>
      <c r="D4890" s="820" t="b">
        <v>1</v>
      </c>
      <c r="E4890" s="820" t="b">
        <v>0</v>
      </c>
      <c r="F4890" s="820" t="b">
        <v>0</v>
      </c>
      <c r="G4890" s="820" t="b">
        <v>0</v>
      </c>
      <c r="H4890" s="820" t="b">
        <v>0</v>
      </c>
      <c r="I4890" s="820">
        <v>1</v>
      </c>
      <c r="J4890" s="820">
        <v>24</v>
      </c>
      <c r="K4890" s="820" t="s">
        <v>8454</v>
      </c>
      <c r="L4890" s="822" t="s">
        <v>20924</v>
      </c>
    </row>
    <row r="4891" spans="1:12" x14ac:dyDescent="0.25">
      <c r="A4891" s="822" t="s">
        <v>15591</v>
      </c>
      <c r="B4891" s="824" t="s">
        <v>14387</v>
      </c>
      <c r="C4891" s="820" t="b">
        <v>1</v>
      </c>
      <c r="D4891" s="820" t="b">
        <v>1</v>
      </c>
      <c r="E4891" s="820" t="b">
        <v>0</v>
      </c>
      <c r="F4891" s="820" t="b">
        <v>0</v>
      </c>
      <c r="G4891" s="820" t="b">
        <v>0</v>
      </c>
      <c r="H4891" s="820" t="b">
        <v>0</v>
      </c>
      <c r="I4891" s="820">
        <v>1</v>
      </c>
      <c r="J4891" s="820">
        <v>3</v>
      </c>
      <c r="K4891" s="820" t="s">
        <v>8454</v>
      </c>
      <c r="L4891" s="822" t="s">
        <v>20925</v>
      </c>
    </row>
    <row r="4892" spans="1:12" x14ac:dyDescent="0.25">
      <c r="A4892" s="822" t="s">
        <v>15592</v>
      </c>
      <c r="B4892" s="824" t="s">
        <v>14389</v>
      </c>
      <c r="C4892" s="820" t="b">
        <v>1</v>
      </c>
      <c r="D4892" s="820" t="b">
        <v>1</v>
      </c>
      <c r="E4892" s="820" t="b">
        <v>0</v>
      </c>
      <c r="F4892" s="820" t="b">
        <v>0</v>
      </c>
      <c r="G4892" s="820" t="b">
        <v>0</v>
      </c>
      <c r="H4892" s="820" t="b">
        <v>0</v>
      </c>
      <c r="I4892" s="820">
        <v>1</v>
      </c>
      <c r="J4892" s="820">
        <v>3</v>
      </c>
      <c r="K4892" s="820" t="s">
        <v>8454</v>
      </c>
      <c r="L4892" s="822" t="s">
        <v>20926</v>
      </c>
    </row>
    <row r="4893" spans="1:12" x14ac:dyDescent="0.25">
      <c r="A4893" s="822" t="s">
        <v>15593</v>
      </c>
      <c r="B4893" s="824" t="s">
        <v>14391</v>
      </c>
      <c r="C4893" s="820" t="b">
        <v>1</v>
      </c>
      <c r="D4893" s="820" t="b">
        <v>1</v>
      </c>
      <c r="E4893" s="820" t="b">
        <v>0</v>
      </c>
      <c r="F4893" s="820" t="b">
        <v>0</v>
      </c>
      <c r="G4893" s="820" t="b">
        <v>0</v>
      </c>
      <c r="H4893" s="820" t="b">
        <v>0</v>
      </c>
      <c r="I4893" s="820">
        <v>1</v>
      </c>
      <c r="J4893" s="820">
        <v>8</v>
      </c>
      <c r="K4893" s="820" t="s">
        <v>8454</v>
      </c>
      <c r="L4893" s="822" t="s">
        <v>20927</v>
      </c>
    </row>
    <row r="4894" spans="1:12" x14ac:dyDescent="0.25">
      <c r="A4894" s="822" t="s">
        <v>15594</v>
      </c>
      <c r="B4894" s="824" t="s">
        <v>14393</v>
      </c>
      <c r="C4894" s="820" t="b">
        <v>1</v>
      </c>
      <c r="D4894" s="820" t="b">
        <v>1</v>
      </c>
      <c r="E4894" s="820" t="b">
        <v>0</v>
      </c>
      <c r="F4894" s="820" t="b">
        <v>0</v>
      </c>
      <c r="G4894" s="820" t="b">
        <v>0</v>
      </c>
      <c r="H4894" s="820" t="b">
        <v>0</v>
      </c>
      <c r="I4894" s="820">
        <v>1</v>
      </c>
      <c r="J4894" s="820">
        <v>8</v>
      </c>
      <c r="K4894" s="820" t="s">
        <v>8454</v>
      </c>
      <c r="L4894" s="822" t="s">
        <v>20928</v>
      </c>
    </row>
    <row r="4895" spans="1:12" x14ac:dyDescent="0.25">
      <c r="A4895" s="822" t="s">
        <v>15595</v>
      </c>
      <c r="B4895" s="824" t="s">
        <v>14395</v>
      </c>
      <c r="C4895" s="820" t="b">
        <v>1</v>
      </c>
      <c r="D4895" s="820" t="b">
        <v>1</v>
      </c>
      <c r="E4895" s="820" t="b">
        <v>0</v>
      </c>
      <c r="F4895" s="820" t="b">
        <v>0</v>
      </c>
      <c r="G4895" s="820" t="b">
        <v>0</v>
      </c>
      <c r="H4895" s="820" t="b">
        <v>0</v>
      </c>
      <c r="I4895" s="820">
        <v>1</v>
      </c>
      <c r="J4895" s="820">
        <v>48</v>
      </c>
      <c r="K4895" s="820" t="s">
        <v>8454</v>
      </c>
      <c r="L4895" s="822" t="s">
        <v>20929</v>
      </c>
    </row>
    <row r="4896" spans="1:12" x14ac:dyDescent="0.25">
      <c r="A4896" s="822" t="s">
        <v>15596</v>
      </c>
      <c r="B4896" s="824" t="s">
        <v>14397</v>
      </c>
      <c r="C4896" s="820" t="b">
        <v>1</v>
      </c>
      <c r="D4896" s="820" t="b">
        <v>1</v>
      </c>
      <c r="E4896" s="820" t="b">
        <v>0</v>
      </c>
      <c r="F4896" s="820" t="b">
        <v>0</v>
      </c>
      <c r="G4896" s="820" t="b">
        <v>0</v>
      </c>
      <c r="H4896" s="820" t="b">
        <v>0</v>
      </c>
      <c r="I4896" s="820">
        <v>1</v>
      </c>
      <c r="J4896" s="820">
        <v>3</v>
      </c>
      <c r="K4896" s="820" t="s">
        <v>8454</v>
      </c>
      <c r="L4896" s="822" t="s">
        <v>20930</v>
      </c>
    </row>
    <row r="4897" spans="1:12" x14ac:dyDescent="0.25">
      <c r="A4897" s="822" t="s">
        <v>15597</v>
      </c>
      <c r="B4897" s="824" t="s">
        <v>15598</v>
      </c>
      <c r="C4897" s="820" t="b">
        <v>1</v>
      </c>
      <c r="D4897" s="820" t="b">
        <v>1</v>
      </c>
      <c r="E4897" s="820" t="b">
        <v>0</v>
      </c>
      <c r="F4897" s="820" t="b">
        <v>0</v>
      </c>
      <c r="G4897" s="820" t="b">
        <v>0</v>
      </c>
      <c r="H4897" s="820" t="b">
        <v>0</v>
      </c>
      <c r="I4897" s="820">
        <v>1</v>
      </c>
      <c r="J4897" s="820">
        <v>6</v>
      </c>
      <c r="K4897" s="820" t="s">
        <v>8454</v>
      </c>
      <c r="L4897" s="822" t="s">
        <v>21166</v>
      </c>
    </row>
    <row r="4898" spans="1:12" x14ac:dyDescent="0.25">
      <c r="A4898" s="822" t="s">
        <v>15599</v>
      </c>
      <c r="B4898" s="824" t="s">
        <v>15600</v>
      </c>
      <c r="C4898" s="820" t="b">
        <v>1</v>
      </c>
      <c r="D4898" s="820" t="b">
        <v>1</v>
      </c>
      <c r="E4898" s="820" t="b">
        <v>0</v>
      </c>
      <c r="F4898" s="820" t="b">
        <v>0</v>
      </c>
      <c r="G4898" s="820" t="b">
        <v>0</v>
      </c>
      <c r="H4898" s="820" t="b">
        <v>0</v>
      </c>
      <c r="I4898" s="820">
        <v>1</v>
      </c>
      <c r="J4898" s="820">
        <v>4</v>
      </c>
      <c r="K4898" s="820" t="s">
        <v>8454</v>
      </c>
      <c r="L4898" s="822" t="s">
        <v>21167</v>
      </c>
    </row>
    <row r="4899" spans="1:12" x14ac:dyDescent="0.25">
      <c r="A4899" s="822" t="s">
        <v>15601</v>
      </c>
      <c r="B4899" s="824" t="s">
        <v>15602</v>
      </c>
      <c r="C4899" s="820" t="b">
        <v>1</v>
      </c>
      <c r="D4899" s="820" t="b">
        <v>1</v>
      </c>
      <c r="E4899" s="820" t="b">
        <v>0</v>
      </c>
      <c r="F4899" s="820" t="b">
        <v>0</v>
      </c>
      <c r="G4899" s="820" t="b">
        <v>0</v>
      </c>
      <c r="H4899" s="820" t="b">
        <v>0</v>
      </c>
      <c r="I4899" s="820">
        <v>1</v>
      </c>
      <c r="J4899" s="820">
        <v>1</v>
      </c>
      <c r="K4899" s="820" t="s">
        <v>8454</v>
      </c>
      <c r="L4899" s="822" t="s">
        <v>21168</v>
      </c>
    </row>
    <row r="4900" spans="1:12" x14ac:dyDescent="0.25">
      <c r="A4900" s="822" t="s">
        <v>15603</v>
      </c>
      <c r="B4900" s="824" t="s">
        <v>14405</v>
      </c>
      <c r="C4900" s="820" t="b">
        <v>1</v>
      </c>
      <c r="D4900" s="820" t="b">
        <v>1</v>
      </c>
      <c r="E4900" s="820" t="b">
        <v>0</v>
      </c>
      <c r="F4900" s="820" t="b">
        <v>0</v>
      </c>
      <c r="G4900" s="820" t="b">
        <v>0</v>
      </c>
      <c r="H4900" s="820" t="b">
        <v>0</v>
      </c>
      <c r="I4900" s="820">
        <v>1</v>
      </c>
      <c r="J4900" s="820">
        <v>1</v>
      </c>
      <c r="K4900" s="820" t="s">
        <v>8454</v>
      </c>
      <c r="L4900" s="822" t="s">
        <v>20934</v>
      </c>
    </row>
    <row r="4901" spans="1:12" x14ac:dyDescent="0.25">
      <c r="A4901" s="822" t="s">
        <v>15604</v>
      </c>
      <c r="B4901" s="824" t="s">
        <v>14407</v>
      </c>
      <c r="C4901" s="820" t="b">
        <v>1</v>
      </c>
      <c r="D4901" s="820" t="b">
        <v>1</v>
      </c>
      <c r="E4901" s="820" t="b">
        <v>0</v>
      </c>
      <c r="F4901" s="820" t="b">
        <v>0</v>
      </c>
      <c r="G4901" s="820" t="b">
        <v>0</v>
      </c>
      <c r="H4901" s="820" t="b">
        <v>0</v>
      </c>
      <c r="I4901" s="820">
        <v>1</v>
      </c>
      <c r="J4901" s="820">
        <v>5</v>
      </c>
      <c r="K4901" s="820" t="s">
        <v>8454</v>
      </c>
      <c r="L4901" s="822" t="s">
        <v>20935</v>
      </c>
    </row>
    <row r="4902" spans="1:12" x14ac:dyDescent="0.25">
      <c r="A4902" s="822" t="s">
        <v>15605</v>
      </c>
      <c r="B4902" s="824" t="s">
        <v>14409</v>
      </c>
      <c r="C4902" s="820" t="b">
        <v>1</v>
      </c>
      <c r="D4902" s="820" t="b">
        <v>1</v>
      </c>
      <c r="E4902" s="820" t="b">
        <v>0</v>
      </c>
      <c r="F4902" s="820" t="b">
        <v>0</v>
      </c>
      <c r="G4902" s="820" t="b">
        <v>0</v>
      </c>
      <c r="H4902" s="820" t="b">
        <v>0</v>
      </c>
      <c r="I4902" s="820">
        <v>1</v>
      </c>
      <c r="J4902" s="820">
        <v>1</v>
      </c>
      <c r="K4902" s="820" t="s">
        <v>8454</v>
      </c>
      <c r="L4902" s="822" t="s">
        <v>20936</v>
      </c>
    </row>
    <row r="4903" spans="1:12" x14ac:dyDescent="0.25">
      <c r="A4903" s="822" t="s">
        <v>15606</v>
      </c>
      <c r="B4903" s="824" t="s">
        <v>14411</v>
      </c>
      <c r="C4903" s="820" t="b">
        <v>1</v>
      </c>
      <c r="D4903" s="820" t="b">
        <v>1</v>
      </c>
      <c r="E4903" s="820" t="b">
        <v>0</v>
      </c>
      <c r="F4903" s="820" t="b">
        <v>0</v>
      </c>
      <c r="G4903" s="820" t="b">
        <v>0</v>
      </c>
      <c r="H4903" s="820" t="b">
        <v>0</v>
      </c>
      <c r="I4903" s="820">
        <v>1</v>
      </c>
      <c r="J4903" s="820">
        <v>1</v>
      </c>
      <c r="K4903" s="820" t="s">
        <v>8454</v>
      </c>
      <c r="L4903" s="822" t="s">
        <v>20937</v>
      </c>
    </row>
    <row r="4904" spans="1:12" x14ac:dyDescent="0.25">
      <c r="A4904" s="822" t="s">
        <v>15607</v>
      </c>
      <c r="B4904" s="824" t="s">
        <v>14413</v>
      </c>
      <c r="C4904" s="820" t="b">
        <v>1</v>
      </c>
      <c r="D4904" s="820" t="b">
        <v>1</v>
      </c>
      <c r="E4904" s="820" t="b">
        <v>0</v>
      </c>
      <c r="F4904" s="820" t="b">
        <v>0</v>
      </c>
      <c r="G4904" s="820" t="b">
        <v>0</v>
      </c>
      <c r="H4904" s="820" t="b">
        <v>0</v>
      </c>
      <c r="I4904" s="820">
        <v>1</v>
      </c>
      <c r="J4904" s="820">
        <v>5</v>
      </c>
      <c r="K4904" s="820" t="s">
        <v>8454</v>
      </c>
      <c r="L4904" s="822" t="s">
        <v>20938</v>
      </c>
    </row>
    <row r="4905" spans="1:12" x14ac:dyDescent="0.25">
      <c r="A4905" s="822" t="s">
        <v>15608</v>
      </c>
      <c r="B4905" s="824" t="s">
        <v>14415</v>
      </c>
      <c r="C4905" s="820" t="b">
        <v>1</v>
      </c>
      <c r="D4905" s="820" t="b">
        <v>1</v>
      </c>
      <c r="E4905" s="820" t="b">
        <v>0</v>
      </c>
      <c r="F4905" s="820" t="b">
        <v>0</v>
      </c>
      <c r="G4905" s="820" t="b">
        <v>0</v>
      </c>
      <c r="H4905" s="820" t="b">
        <v>0</v>
      </c>
      <c r="I4905" s="820">
        <v>1</v>
      </c>
      <c r="J4905" s="820">
        <v>5</v>
      </c>
      <c r="K4905" s="820" t="s">
        <v>8454</v>
      </c>
      <c r="L4905" s="822" t="s">
        <v>20939</v>
      </c>
    </row>
    <row r="4906" spans="1:12" x14ac:dyDescent="0.25">
      <c r="A4906" s="822" t="s">
        <v>15609</v>
      </c>
      <c r="B4906" s="824" t="s">
        <v>14417</v>
      </c>
      <c r="C4906" s="820" t="b">
        <v>1</v>
      </c>
      <c r="D4906" s="820" t="b">
        <v>1</v>
      </c>
      <c r="E4906" s="820" t="b">
        <v>0</v>
      </c>
      <c r="F4906" s="820" t="b">
        <v>0</v>
      </c>
      <c r="G4906" s="820" t="b">
        <v>0</v>
      </c>
      <c r="H4906" s="820" t="b">
        <v>0</v>
      </c>
      <c r="I4906" s="820">
        <v>1</v>
      </c>
      <c r="J4906" s="820">
        <v>30</v>
      </c>
      <c r="K4906" s="820" t="s">
        <v>8454</v>
      </c>
      <c r="L4906" s="822" t="s">
        <v>20940</v>
      </c>
    </row>
    <row r="4907" spans="1:12" x14ac:dyDescent="0.25">
      <c r="A4907" s="822" t="s">
        <v>15610</v>
      </c>
      <c r="B4907" s="824" t="s">
        <v>14419</v>
      </c>
      <c r="C4907" s="820" t="b">
        <v>1</v>
      </c>
      <c r="D4907" s="820" t="b">
        <v>1</v>
      </c>
      <c r="E4907" s="820" t="b">
        <v>0</v>
      </c>
      <c r="F4907" s="820" t="b">
        <v>0</v>
      </c>
      <c r="G4907" s="820" t="b">
        <v>0</v>
      </c>
      <c r="H4907" s="820" t="b">
        <v>0</v>
      </c>
      <c r="I4907" s="820">
        <v>1</v>
      </c>
      <c r="J4907" s="820">
        <v>1</v>
      </c>
      <c r="K4907" s="820" t="s">
        <v>8454</v>
      </c>
      <c r="L4907" s="822" t="s">
        <v>20941</v>
      </c>
    </row>
    <row r="4908" spans="1:12" x14ac:dyDescent="0.25">
      <c r="A4908" s="822" t="s">
        <v>15611</v>
      </c>
      <c r="B4908" s="824" t="s">
        <v>15612</v>
      </c>
      <c r="C4908" s="820" t="b">
        <v>1</v>
      </c>
      <c r="D4908" s="820" t="b">
        <v>1</v>
      </c>
      <c r="E4908" s="820" t="b">
        <v>0</v>
      </c>
      <c r="F4908" s="820" t="b">
        <v>0</v>
      </c>
      <c r="G4908" s="820" t="b">
        <v>0</v>
      </c>
      <c r="H4908" s="820" t="b">
        <v>0</v>
      </c>
      <c r="I4908" s="820">
        <v>1</v>
      </c>
      <c r="J4908" s="820">
        <v>5</v>
      </c>
      <c r="K4908" s="820" t="s">
        <v>8454</v>
      </c>
      <c r="L4908" s="822" t="s">
        <v>21169</v>
      </c>
    </row>
    <row r="4909" spans="1:12" x14ac:dyDescent="0.25">
      <c r="A4909" s="822" t="s">
        <v>15613</v>
      </c>
      <c r="B4909" s="824" t="s">
        <v>15614</v>
      </c>
      <c r="C4909" s="820" t="b">
        <v>1</v>
      </c>
      <c r="D4909" s="820" t="b">
        <v>1</v>
      </c>
      <c r="E4909" s="820" t="b">
        <v>0</v>
      </c>
      <c r="F4909" s="820" t="b">
        <v>0</v>
      </c>
      <c r="G4909" s="820" t="b">
        <v>0</v>
      </c>
      <c r="H4909" s="820" t="b">
        <v>0</v>
      </c>
      <c r="I4909" s="820">
        <v>1</v>
      </c>
      <c r="J4909" s="820">
        <v>4</v>
      </c>
      <c r="K4909" s="820" t="s">
        <v>8454</v>
      </c>
      <c r="L4909" s="822" t="s">
        <v>21170</v>
      </c>
    </row>
    <row r="4910" spans="1:12" x14ac:dyDescent="0.25">
      <c r="A4910" s="822" t="s">
        <v>15615</v>
      </c>
      <c r="B4910" s="824" t="s">
        <v>15616</v>
      </c>
      <c r="C4910" s="820" t="b">
        <v>1</v>
      </c>
      <c r="D4910" s="820" t="b">
        <v>1</v>
      </c>
      <c r="E4910" s="820" t="b">
        <v>0</v>
      </c>
      <c r="F4910" s="820" t="b">
        <v>0</v>
      </c>
      <c r="G4910" s="820" t="b">
        <v>0</v>
      </c>
      <c r="H4910" s="820" t="b">
        <v>0</v>
      </c>
      <c r="I4910" s="820">
        <v>1</v>
      </c>
      <c r="J4910" s="820">
        <v>1</v>
      </c>
      <c r="K4910" s="820" t="s">
        <v>8454</v>
      </c>
      <c r="L4910" s="822" t="s">
        <v>21171</v>
      </c>
    </row>
    <row r="4911" spans="1:12" x14ac:dyDescent="0.25">
      <c r="A4911" s="822" t="s">
        <v>15617</v>
      </c>
      <c r="B4911" s="824" t="s">
        <v>14427</v>
      </c>
      <c r="C4911" s="820" t="b">
        <v>1</v>
      </c>
      <c r="D4911" s="820" t="b">
        <v>1</v>
      </c>
      <c r="E4911" s="820" t="b">
        <v>0</v>
      </c>
      <c r="F4911" s="820" t="b">
        <v>0</v>
      </c>
      <c r="G4911" s="820" t="b">
        <v>0</v>
      </c>
      <c r="H4911" s="820" t="b">
        <v>0</v>
      </c>
      <c r="I4911" s="820">
        <v>1</v>
      </c>
      <c r="J4911" s="820">
        <v>1</v>
      </c>
      <c r="K4911" s="820" t="s">
        <v>8454</v>
      </c>
      <c r="L4911" s="822" t="s">
        <v>20945</v>
      </c>
    </row>
    <row r="4912" spans="1:12" x14ac:dyDescent="0.25">
      <c r="A4912" s="822" t="s">
        <v>15618</v>
      </c>
      <c r="B4912" s="824" t="s">
        <v>14429</v>
      </c>
      <c r="C4912" s="820" t="b">
        <v>1</v>
      </c>
      <c r="D4912" s="820" t="b">
        <v>1</v>
      </c>
      <c r="E4912" s="820" t="b">
        <v>0</v>
      </c>
      <c r="F4912" s="820" t="b">
        <v>0</v>
      </c>
      <c r="G4912" s="820" t="b">
        <v>0</v>
      </c>
      <c r="H4912" s="820" t="b">
        <v>0</v>
      </c>
      <c r="I4912" s="820">
        <v>1</v>
      </c>
      <c r="J4912" s="820">
        <v>6</v>
      </c>
      <c r="K4912" s="820" t="s">
        <v>8454</v>
      </c>
      <c r="L4912" s="822" t="s">
        <v>20946</v>
      </c>
    </row>
    <row r="4913" spans="1:12" x14ac:dyDescent="0.25">
      <c r="A4913" s="822" t="s">
        <v>15619</v>
      </c>
      <c r="B4913" s="824" t="s">
        <v>14431</v>
      </c>
      <c r="C4913" s="820" t="b">
        <v>1</v>
      </c>
      <c r="D4913" s="820" t="b">
        <v>1</v>
      </c>
      <c r="E4913" s="820" t="b">
        <v>0</v>
      </c>
      <c r="F4913" s="820" t="b">
        <v>0</v>
      </c>
      <c r="G4913" s="820" t="b">
        <v>0</v>
      </c>
      <c r="H4913" s="820" t="b">
        <v>0</v>
      </c>
      <c r="I4913" s="820">
        <v>1</v>
      </c>
      <c r="J4913" s="820">
        <v>1</v>
      </c>
      <c r="K4913" s="820" t="s">
        <v>8454</v>
      </c>
      <c r="L4913" s="822" t="s">
        <v>20947</v>
      </c>
    </row>
    <row r="4914" spans="1:12" x14ac:dyDescent="0.25">
      <c r="A4914" s="822" t="s">
        <v>15620</v>
      </c>
      <c r="B4914" s="824" t="s">
        <v>14433</v>
      </c>
      <c r="C4914" s="820" t="b">
        <v>1</v>
      </c>
      <c r="D4914" s="820" t="b">
        <v>1</v>
      </c>
      <c r="E4914" s="820" t="b">
        <v>0</v>
      </c>
      <c r="F4914" s="820" t="b">
        <v>0</v>
      </c>
      <c r="G4914" s="820" t="b">
        <v>0</v>
      </c>
      <c r="H4914" s="820" t="b">
        <v>0</v>
      </c>
      <c r="I4914" s="820">
        <v>1</v>
      </c>
      <c r="J4914" s="820">
        <v>1</v>
      </c>
      <c r="K4914" s="820" t="s">
        <v>8454</v>
      </c>
      <c r="L4914" s="822" t="s">
        <v>20948</v>
      </c>
    </row>
    <row r="4915" spans="1:12" x14ac:dyDescent="0.25">
      <c r="A4915" s="822" t="s">
        <v>15621</v>
      </c>
      <c r="B4915" s="824" t="s">
        <v>14435</v>
      </c>
      <c r="C4915" s="820" t="b">
        <v>1</v>
      </c>
      <c r="D4915" s="820" t="b">
        <v>1</v>
      </c>
      <c r="E4915" s="820" t="b">
        <v>0</v>
      </c>
      <c r="F4915" s="820" t="b">
        <v>0</v>
      </c>
      <c r="G4915" s="820" t="b">
        <v>0</v>
      </c>
      <c r="H4915" s="820" t="b">
        <v>0</v>
      </c>
      <c r="I4915" s="820">
        <v>1</v>
      </c>
      <c r="J4915" s="820">
        <v>6</v>
      </c>
      <c r="K4915" s="820" t="s">
        <v>8454</v>
      </c>
      <c r="L4915" s="822" t="s">
        <v>20949</v>
      </c>
    </row>
    <row r="4916" spans="1:12" x14ac:dyDescent="0.25">
      <c r="A4916" s="822" t="s">
        <v>15622</v>
      </c>
      <c r="B4916" s="824" t="s">
        <v>14437</v>
      </c>
      <c r="C4916" s="820" t="b">
        <v>1</v>
      </c>
      <c r="D4916" s="820" t="b">
        <v>1</v>
      </c>
      <c r="E4916" s="820" t="b">
        <v>0</v>
      </c>
      <c r="F4916" s="820" t="b">
        <v>0</v>
      </c>
      <c r="G4916" s="820" t="b">
        <v>0</v>
      </c>
      <c r="H4916" s="820" t="b">
        <v>0</v>
      </c>
      <c r="I4916" s="820">
        <v>1</v>
      </c>
      <c r="J4916" s="820">
        <v>6</v>
      </c>
      <c r="K4916" s="820" t="s">
        <v>8454</v>
      </c>
      <c r="L4916" s="822" t="s">
        <v>20950</v>
      </c>
    </row>
    <row r="4917" spans="1:12" x14ac:dyDescent="0.25">
      <c r="A4917" s="822" t="s">
        <v>15623</v>
      </c>
      <c r="B4917" s="824" t="s">
        <v>14439</v>
      </c>
      <c r="C4917" s="820" t="b">
        <v>1</v>
      </c>
      <c r="D4917" s="820" t="b">
        <v>1</v>
      </c>
      <c r="E4917" s="820" t="b">
        <v>0</v>
      </c>
      <c r="F4917" s="820" t="b">
        <v>0</v>
      </c>
      <c r="G4917" s="820" t="b">
        <v>0</v>
      </c>
      <c r="H4917" s="820" t="b">
        <v>0</v>
      </c>
      <c r="I4917" s="820">
        <v>1</v>
      </c>
      <c r="J4917" s="820">
        <v>30</v>
      </c>
      <c r="K4917" s="820" t="s">
        <v>8454</v>
      </c>
      <c r="L4917" s="822" t="s">
        <v>20951</v>
      </c>
    </row>
    <row r="4918" spans="1:12" x14ac:dyDescent="0.25">
      <c r="A4918" s="822" t="s">
        <v>15624</v>
      </c>
      <c r="B4918" s="824" t="s">
        <v>14441</v>
      </c>
      <c r="C4918" s="820" t="b">
        <v>1</v>
      </c>
      <c r="D4918" s="820" t="b">
        <v>1</v>
      </c>
      <c r="E4918" s="820" t="b">
        <v>0</v>
      </c>
      <c r="F4918" s="820" t="b">
        <v>0</v>
      </c>
      <c r="G4918" s="820" t="b">
        <v>0</v>
      </c>
      <c r="H4918" s="820" t="b">
        <v>0</v>
      </c>
      <c r="I4918" s="820">
        <v>1</v>
      </c>
      <c r="J4918" s="820">
        <v>1</v>
      </c>
      <c r="K4918" s="820" t="s">
        <v>8454</v>
      </c>
      <c r="L4918" s="822" t="s">
        <v>20952</v>
      </c>
    </row>
    <row r="4919" spans="1:12" x14ac:dyDescent="0.25">
      <c r="A4919" s="822" t="s">
        <v>15625</v>
      </c>
      <c r="B4919" s="824" t="s">
        <v>15626</v>
      </c>
      <c r="C4919" s="820" t="b">
        <v>1</v>
      </c>
      <c r="D4919" s="820" t="b">
        <v>1</v>
      </c>
      <c r="E4919" s="820" t="b">
        <v>0</v>
      </c>
      <c r="F4919" s="820" t="b">
        <v>0</v>
      </c>
      <c r="G4919" s="820" t="b">
        <v>0</v>
      </c>
      <c r="H4919" s="820" t="b">
        <v>0</v>
      </c>
      <c r="I4919" s="820">
        <v>1</v>
      </c>
      <c r="J4919" s="820">
        <v>5</v>
      </c>
      <c r="K4919" s="820" t="s">
        <v>8454</v>
      </c>
      <c r="L4919" s="822" t="s">
        <v>21172</v>
      </c>
    </row>
    <row r="4920" spans="1:12" x14ac:dyDescent="0.25">
      <c r="A4920" s="822" t="s">
        <v>15627</v>
      </c>
      <c r="B4920" s="824" t="s">
        <v>15628</v>
      </c>
      <c r="C4920" s="820" t="b">
        <v>1</v>
      </c>
      <c r="D4920" s="820" t="b">
        <v>1</v>
      </c>
      <c r="E4920" s="820" t="b">
        <v>0</v>
      </c>
      <c r="F4920" s="820" t="b">
        <v>0</v>
      </c>
      <c r="G4920" s="820" t="b">
        <v>0</v>
      </c>
      <c r="H4920" s="820" t="b">
        <v>0</v>
      </c>
      <c r="I4920" s="820">
        <v>1</v>
      </c>
      <c r="J4920" s="820">
        <v>4</v>
      </c>
      <c r="K4920" s="820" t="s">
        <v>8454</v>
      </c>
      <c r="L4920" s="822" t="s">
        <v>21173</v>
      </c>
    </row>
    <row r="4921" spans="1:12" x14ac:dyDescent="0.25">
      <c r="A4921" s="822" t="s">
        <v>15629</v>
      </c>
      <c r="B4921" s="824" t="s">
        <v>15630</v>
      </c>
      <c r="C4921" s="820" t="b">
        <v>1</v>
      </c>
      <c r="D4921" s="820" t="b">
        <v>1</v>
      </c>
      <c r="E4921" s="820" t="b">
        <v>0</v>
      </c>
      <c r="F4921" s="820" t="b">
        <v>0</v>
      </c>
      <c r="G4921" s="820" t="b">
        <v>0</v>
      </c>
      <c r="H4921" s="820" t="b">
        <v>0</v>
      </c>
      <c r="I4921" s="820">
        <v>1</v>
      </c>
      <c r="J4921" s="820">
        <v>1</v>
      </c>
      <c r="K4921" s="820" t="s">
        <v>8454</v>
      </c>
      <c r="L4921" s="822" t="s">
        <v>21174</v>
      </c>
    </row>
    <row r="4922" spans="1:12" x14ac:dyDescent="0.25">
      <c r="A4922" s="822" t="s">
        <v>15631</v>
      </c>
      <c r="B4922" s="824" t="s">
        <v>14449</v>
      </c>
      <c r="C4922" s="820" t="b">
        <v>1</v>
      </c>
      <c r="D4922" s="820" t="b">
        <v>1</v>
      </c>
      <c r="E4922" s="820" t="b">
        <v>0</v>
      </c>
      <c r="F4922" s="820" t="b">
        <v>0</v>
      </c>
      <c r="G4922" s="820" t="b">
        <v>0</v>
      </c>
      <c r="H4922" s="820" t="b">
        <v>0</v>
      </c>
      <c r="I4922" s="820">
        <v>1</v>
      </c>
      <c r="J4922" s="820">
        <v>1</v>
      </c>
      <c r="K4922" s="820" t="s">
        <v>8454</v>
      </c>
      <c r="L4922" s="822" t="s">
        <v>20956</v>
      </c>
    </row>
    <row r="4923" spans="1:12" x14ac:dyDescent="0.25">
      <c r="A4923" s="822" t="s">
        <v>15632</v>
      </c>
      <c r="B4923" s="824" t="s">
        <v>14451</v>
      </c>
      <c r="C4923" s="820" t="b">
        <v>1</v>
      </c>
      <c r="D4923" s="820" t="b">
        <v>1</v>
      </c>
      <c r="E4923" s="820" t="b">
        <v>0</v>
      </c>
      <c r="F4923" s="820" t="b">
        <v>0</v>
      </c>
      <c r="G4923" s="820" t="b">
        <v>0</v>
      </c>
      <c r="H4923" s="820" t="b">
        <v>0</v>
      </c>
      <c r="I4923" s="820">
        <v>1</v>
      </c>
      <c r="J4923" s="820">
        <v>7</v>
      </c>
      <c r="K4923" s="820" t="s">
        <v>8454</v>
      </c>
      <c r="L4923" s="822" t="s">
        <v>20957</v>
      </c>
    </row>
    <row r="4924" spans="1:12" x14ac:dyDescent="0.25">
      <c r="A4924" s="822" t="s">
        <v>15633</v>
      </c>
      <c r="B4924" s="824" t="s">
        <v>14453</v>
      </c>
      <c r="C4924" s="820" t="b">
        <v>1</v>
      </c>
      <c r="D4924" s="820" t="b">
        <v>1</v>
      </c>
      <c r="E4924" s="820" t="b">
        <v>0</v>
      </c>
      <c r="F4924" s="820" t="b">
        <v>0</v>
      </c>
      <c r="G4924" s="820" t="b">
        <v>0</v>
      </c>
      <c r="H4924" s="820" t="b">
        <v>0</v>
      </c>
      <c r="I4924" s="820">
        <v>1</v>
      </c>
      <c r="J4924" s="820">
        <v>1</v>
      </c>
      <c r="K4924" s="820" t="s">
        <v>8454</v>
      </c>
      <c r="L4924" s="822" t="s">
        <v>20958</v>
      </c>
    </row>
    <row r="4925" spans="1:12" x14ac:dyDescent="0.25">
      <c r="A4925" s="822" t="s">
        <v>15634</v>
      </c>
      <c r="B4925" s="824" t="s">
        <v>14455</v>
      </c>
      <c r="C4925" s="820" t="b">
        <v>1</v>
      </c>
      <c r="D4925" s="820" t="b">
        <v>1</v>
      </c>
      <c r="E4925" s="820" t="b">
        <v>0</v>
      </c>
      <c r="F4925" s="820" t="b">
        <v>0</v>
      </c>
      <c r="G4925" s="820" t="b">
        <v>0</v>
      </c>
      <c r="H4925" s="820" t="b">
        <v>0</v>
      </c>
      <c r="I4925" s="820">
        <v>1</v>
      </c>
      <c r="J4925" s="820">
        <v>1</v>
      </c>
      <c r="K4925" s="820" t="s">
        <v>8454</v>
      </c>
      <c r="L4925" s="822" t="s">
        <v>20959</v>
      </c>
    </row>
    <row r="4926" spans="1:12" x14ac:dyDescent="0.25">
      <c r="A4926" s="822" t="s">
        <v>15635</v>
      </c>
      <c r="B4926" s="824" t="s">
        <v>14457</v>
      </c>
      <c r="C4926" s="820" t="b">
        <v>1</v>
      </c>
      <c r="D4926" s="820" t="b">
        <v>1</v>
      </c>
      <c r="E4926" s="820" t="b">
        <v>0</v>
      </c>
      <c r="F4926" s="820" t="b">
        <v>0</v>
      </c>
      <c r="G4926" s="820" t="b">
        <v>0</v>
      </c>
      <c r="H4926" s="820" t="b">
        <v>0</v>
      </c>
      <c r="I4926" s="820">
        <v>1</v>
      </c>
      <c r="J4926" s="820">
        <v>7</v>
      </c>
      <c r="K4926" s="820" t="s">
        <v>8454</v>
      </c>
      <c r="L4926" s="822" t="s">
        <v>20960</v>
      </c>
    </row>
    <row r="4927" spans="1:12" x14ac:dyDescent="0.25">
      <c r="A4927" s="822" t="s">
        <v>15636</v>
      </c>
      <c r="B4927" s="824" t="s">
        <v>14459</v>
      </c>
      <c r="C4927" s="820" t="b">
        <v>1</v>
      </c>
      <c r="D4927" s="820" t="b">
        <v>1</v>
      </c>
      <c r="E4927" s="820" t="b">
        <v>0</v>
      </c>
      <c r="F4927" s="820" t="b">
        <v>0</v>
      </c>
      <c r="G4927" s="820" t="b">
        <v>0</v>
      </c>
      <c r="H4927" s="820" t="b">
        <v>0</v>
      </c>
      <c r="I4927" s="820">
        <v>1</v>
      </c>
      <c r="J4927" s="820">
        <v>7</v>
      </c>
      <c r="K4927" s="820" t="s">
        <v>8454</v>
      </c>
      <c r="L4927" s="822" t="s">
        <v>20961</v>
      </c>
    </row>
    <row r="4928" spans="1:12" x14ac:dyDescent="0.25">
      <c r="A4928" s="822" t="s">
        <v>15637</v>
      </c>
      <c r="B4928" s="824" t="s">
        <v>14461</v>
      </c>
      <c r="C4928" s="820" t="b">
        <v>1</v>
      </c>
      <c r="D4928" s="820" t="b">
        <v>1</v>
      </c>
      <c r="E4928" s="820" t="b">
        <v>0</v>
      </c>
      <c r="F4928" s="820" t="b">
        <v>0</v>
      </c>
      <c r="G4928" s="820" t="b">
        <v>0</v>
      </c>
      <c r="H4928" s="820" t="b">
        <v>0</v>
      </c>
      <c r="I4928" s="820">
        <v>1</v>
      </c>
      <c r="J4928" s="820">
        <v>42</v>
      </c>
      <c r="K4928" s="820" t="s">
        <v>8454</v>
      </c>
      <c r="L4928" s="822" t="s">
        <v>20962</v>
      </c>
    </row>
    <row r="4929" spans="1:12" x14ac:dyDescent="0.25">
      <c r="A4929" s="822" t="s">
        <v>15638</v>
      </c>
      <c r="B4929" s="824" t="s">
        <v>14463</v>
      </c>
      <c r="C4929" s="820" t="b">
        <v>1</v>
      </c>
      <c r="D4929" s="820" t="b">
        <v>1</v>
      </c>
      <c r="E4929" s="820" t="b">
        <v>0</v>
      </c>
      <c r="F4929" s="820" t="b">
        <v>0</v>
      </c>
      <c r="G4929" s="820" t="b">
        <v>0</v>
      </c>
      <c r="H4929" s="820" t="b">
        <v>0</v>
      </c>
      <c r="I4929" s="820">
        <v>1</v>
      </c>
      <c r="J4929" s="820">
        <v>2</v>
      </c>
      <c r="K4929" s="820" t="s">
        <v>8454</v>
      </c>
      <c r="L4929" s="822" t="s">
        <v>20963</v>
      </c>
    </row>
    <row r="4930" spans="1:12" x14ac:dyDescent="0.25">
      <c r="A4930" s="822" t="s">
        <v>15639</v>
      </c>
      <c r="B4930" s="824" t="s">
        <v>15640</v>
      </c>
      <c r="C4930" s="820" t="b">
        <v>1</v>
      </c>
      <c r="D4930" s="820" t="b">
        <v>1</v>
      </c>
      <c r="E4930" s="820" t="b">
        <v>0</v>
      </c>
      <c r="F4930" s="820" t="b">
        <v>0</v>
      </c>
      <c r="G4930" s="820" t="b">
        <v>0</v>
      </c>
      <c r="H4930" s="820" t="b">
        <v>0</v>
      </c>
      <c r="I4930" s="820">
        <v>1</v>
      </c>
      <c r="J4930" s="820">
        <v>5</v>
      </c>
      <c r="K4930" s="820" t="s">
        <v>8454</v>
      </c>
      <c r="L4930" s="822" t="s">
        <v>21175</v>
      </c>
    </row>
    <row r="4931" spans="1:12" x14ac:dyDescent="0.25">
      <c r="A4931" s="822" t="s">
        <v>15641</v>
      </c>
      <c r="B4931" s="824" t="s">
        <v>15642</v>
      </c>
      <c r="C4931" s="820" t="b">
        <v>1</v>
      </c>
      <c r="D4931" s="820" t="b">
        <v>1</v>
      </c>
      <c r="E4931" s="820" t="b">
        <v>0</v>
      </c>
      <c r="F4931" s="820" t="b">
        <v>0</v>
      </c>
      <c r="G4931" s="820" t="b">
        <v>0</v>
      </c>
      <c r="H4931" s="820" t="b">
        <v>0</v>
      </c>
      <c r="I4931" s="820">
        <v>1</v>
      </c>
      <c r="J4931" s="820">
        <v>4</v>
      </c>
      <c r="K4931" s="820" t="s">
        <v>8454</v>
      </c>
      <c r="L4931" s="822" t="s">
        <v>21176</v>
      </c>
    </row>
    <row r="4932" spans="1:12" x14ac:dyDescent="0.25">
      <c r="A4932" s="822" t="s">
        <v>15643</v>
      </c>
      <c r="B4932" s="824" t="s">
        <v>15644</v>
      </c>
      <c r="C4932" s="820" t="b">
        <v>1</v>
      </c>
      <c r="D4932" s="820" t="b">
        <v>1</v>
      </c>
      <c r="E4932" s="820" t="b">
        <v>0</v>
      </c>
      <c r="F4932" s="820" t="b">
        <v>0</v>
      </c>
      <c r="G4932" s="820" t="b">
        <v>0</v>
      </c>
      <c r="H4932" s="820" t="b">
        <v>0</v>
      </c>
      <c r="I4932" s="820">
        <v>1</v>
      </c>
      <c r="J4932" s="820">
        <v>1</v>
      </c>
      <c r="K4932" s="820" t="s">
        <v>8454</v>
      </c>
      <c r="L4932" s="822" t="s">
        <v>21177</v>
      </c>
    </row>
    <row r="4933" spans="1:12" x14ac:dyDescent="0.25">
      <c r="A4933" s="822" t="s">
        <v>15645</v>
      </c>
      <c r="B4933" s="824" t="s">
        <v>14471</v>
      </c>
      <c r="C4933" s="820" t="b">
        <v>1</v>
      </c>
      <c r="D4933" s="820" t="b">
        <v>1</v>
      </c>
      <c r="E4933" s="820" t="b">
        <v>0</v>
      </c>
      <c r="F4933" s="820" t="b">
        <v>0</v>
      </c>
      <c r="G4933" s="820" t="b">
        <v>0</v>
      </c>
      <c r="H4933" s="820" t="b">
        <v>0</v>
      </c>
      <c r="I4933" s="820">
        <v>1</v>
      </c>
      <c r="J4933" s="820">
        <v>1</v>
      </c>
      <c r="K4933" s="820" t="s">
        <v>8454</v>
      </c>
      <c r="L4933" s="822" t="s">
        <v>20967</v>
      </c>
    </row>
    <row r="4934" spans="1:12" x14ac:dyDescent="0.25">
      <c r="A4934" s="822" t="s">
        <v>15646</v>
      </c>
      <c r="B4934" s="824" t="s">
        <v>14473</v>
      </c>
      <c r="C4934" s="820" t="b">
        <v>1</v>
      </c>
      <c r="D4934" s="820" t="b">
        <v>1</v>
      </c>
      <c r="E4934" s="820" t="b">
        <v>0</v>
      </c>
      <c r="F4934" s="820" t="b">
        <v>0</v>
      </c>
      <c r="G4934" s="820" t="b">
        <v>0</v>
      </c>
      <c r="H4934" s="820" t="b">
        <v>0</v>
      </c>
      <c r="I4934" s="820">
        <v>1</v>
      </c>
      <c r="J4934" s="820">
        <v>9</v>
      </c>
      <c r="K4934" s="820" t="s">
        <v>8454</v>
      </c>
      <c r="L4934" s="822" t="s">
        <v>20968</v>
      </c>
    </row>
    <row r="4935" spans="1:12" x14ac:dyDescent="0.25">
      <c r="A4935" s="822" t="s">
        <v>15647</v>
      </c>
      <c r="B4935" s="824" t="s">
        <v>14475</v>
      </c>
      <c r="C4935" s="820" t="b">
        <v>1</v>
      </c>
      <c r="D4935" s="820" t="b">
        <v>1</v>
      </c>
      <c r="E4935" s="820" t="b">
        <v>0</v>
      </c>
      <c r="F4935" s="820" t="b">
        <v>0</v>
      </c>
      <c r="G4935" s="820" t="b">
        <v>0</v>
      </c>
      <c r="H4935" s="820" t="b">
        <v>0</v>
      </c>
      <c r="I4935" s="820">
        <v>1</v>
      </c>
      <c r="J4935" s="820">
        <v>1</v>
      </c>
      <c r="K4935" s="820" t="s">
        <v>8454</v>
      </c>
      <c r="L4935" s="822" t="s">
        <v>20969</v>
      </c>
    </row>
    <row r="4936" spans="1:12" x14ac:dyDescent="0.25">
      <c r="A4936" s="822" t="s">
        <v>15648</v>
      </c>
      <c r="B4936" s="824" t="s">
        <v>14477</v>
      </c>
      <c r="C4936" s="820" t="b">
        <v>1</v>
      </c>
      <c r="D4936" s="820" t="b">
        <v>1</v>
      </c>
      <c r="E4936" s="820" t="b">
        <v>0</v>
      </c>
      <c r="F4936" s="820" t="b">
        <v>0</v>
      </c>
      <c r="G4936" s="820" t="b">
        <v>0</v>
      </c>
      <c r="H4936" s="820" t="b">
        <v>0</v>
      </c>
      <c r="I4936" s="820">
        <v>1</v>
      </c>
      <c r="J4936" s="820">
        <v>1</v>
      </c>
      <c r="K4936" s="820" t="s">
        <v>8454</v>
      </c>
      <c r="L4936" s="822" t="s">
        <v>20970</v>
      </c>
    </row>
    <row r="4937" spans="1:12" x14ac:dyDescent="0.25">
      <c r="A4937" s="822" t="s">
        <v>15649</v>
      </c>
      <c r="B4937" s="824" t="s">
        <v>14479</v>
      </c>
      <c r="C4937" s="820" t="b">
        <v>1</v>
      </c>
      <c r="D4937" s="820" t="b">
        <v>1</v>
      </c>
      <c r="E4937" s="820" t="b">
        <v>0</v>
      </c>
      <c r="F4937" s="820" t="b">
        <v>0</v>
      </c>
      <c r="G4937" s="820" t="b">
        <v>0</v>
      </c>
      <c r="H4937" s="820" t="b">
        <v>0</v>
      </c>
      <c r="I4937" s="820">
        <v>1</v>
      </c>
      <c r="J4937" s="820">
        <v>9</v>
      </c>
      <c r="K4937" s="820" t="s">
        <v>8454</v>
      </c>
      <c r="L4937" s="822" t="s">
        <v>20971</v>
      </c>
    </row>
    <row r="4938" spans="1:12" x14ac:dyDescent="0.25">
      <c r="A4938" s="822" t="s">
        <v>15650</v>
      </c>
      <c r="B4938" s="824" t="s">
        <v>14481</v>
      </c>
      <c r="C4938" s="820" t="b">
        <v>1</v>
      </c>
      <c r="D4938" s="820" t="b">
        <v>1</v>
      </c>
      <c r="E4938" s="820" t="b">
        <v>0</v>
      </c>
      <c r="F4938" s="820" t="b">
        <v>0</v>
      </c>
      <c r="G4938" s="820" t="b">
        <v>0</v>
      </c>
      <c r="H4938" s="820" t="b">
        <v>0</v>
      </c>
      <c r="I4938" s="820">
        <v>1</v>
      </c>
      <c r="J4938" s="820">
        <v>9</v>
      </c>
      <c r="K4938" s="820" t="s">
        <v>8454</v>
      </c>
      <c r="L4938" s="822" t="s">
        <v>20972</v>
      </c>
    </row>
    <row r="4939" spans="1:12" x14ac:dyDescent="0.25">
      <c r="A4939" s="822" t="s">
        <v>15651</v>
      </c>
      <c r="B4939" s="824" t="s">
        <v>14483</v>
      </c>
      <c r="C4939" s="820" t="b">
        <v>1</v>
      </c>
      <c r="D4939" s="820" t="b">
        <v>1</v>
      </c>
      <c r="E4939" s="820" t="b">
        <v>0</v>
      </c>
      <c r="F4939" s="820" t="b">
        <v>0</v>
      </c>
      <c r="G4939" s="820" t="b">
        <v>0</v>
      </c>
      <c r="H4939" s="820" t="b">
        <v>0</v>
      </c>
      <c r="I4939" s="820">
        <v>1</v>
      </c>
      <c r="J4939" s="820">
        <v>54</v>
      </c>
      <c r="K4939" s="820" t="s">
        <v>8454</v>
      </c>
      <c r="L4939" s="822" t="s">
        <v>20973</v>
      </c>
    </row>
    <row r="4940" spans="1:12" x14ac:dyDescent="0.25">
      <c r="A4940" s="822" t="s">
        <v>15652</v>
      </c>
      <c r="B4940" s="824" t="s">
        <v>14485</v>
      </c>
      <c r="C4940" s="820" t="b">
        <v>1</v>
      </c>
      <c r="D4940" s="820" t="b">
        <v>1</v>
      </c>
      <c r="E4940" s="820" t="b">
        <v>0</v>
      </c>
      <c r="F4940" s="820" t="b">
        <v>0</v>
      </c>
      <c r="G4940" s="820" t="b">
        <v>0</v>
      </c>
      <c r="H4940" s="820" t="b">
        <v>0</v>
      </c>
      <c r="I4940" s="820">
        <v>1</v>
      </c>
      <c r="J4940" s="820">
        <v>2</v>
      </c>
      <c r="K4940" s="820" t="s">
        <v>8454</v>
      </c>
      <c r="L4940" s="822" t="s">
        <v>20974</v>
      </c>
    </row>
    <row r="4941" spans="1:12" x14ac:dyDescent="0.25">
      <c r="A4941" s="822" t="s">
        <v>15653</v>
      </c>
      <c r="B4941" s="824" t="s">
        <v>15654</v>
      </c>
      <c r="C4941" s="820" t="b">
        <v>1</v>
      </c>
      <c r="D4941" s="820" t="b">
        <v>1</v>
      </c>
      <c r="E4941" s="820" t="b">
        <v>0</v>
      </c>
      <c r="F4941" s="820" t="b">
        <v>0</v>
      </c>
      <c r="G4941" s="820" t="b">
        <v>0</v>
      </c>
      <c r="H4941" s="820" t="b">
        <v>0</v>
      </c>
      <c r="I4941" s="820">
        <v>1</v>
      </c>
      <c r="J4941" s="820">
        <v>5</v>
      </c>
      <c r="K4941" s="820" t="s">
        <v>8454</v>
      </c>
      <c r="L4941" s="822" t="s">
        <v>21178</v>
      </c>
    </row>
    <row r="4942" spans="1:12" x14ac:dyDescent="0.25">
      <c r="A4942" s="822" t="s">
        <v>15655</v>
      </c>
      <c r="B4942" s="824" t="s">
        <v>15656</v>
      </c>
      <c r="C4942" s="820" t="b">
        <v>1</v>
      </c>
      <c r="D4942" s="820" t="b">
        <v>1</v>
      </c>
      <c r="E4942" s="820" t="b">
        <v>0</v>
      </c>
      <c r="F4942" s="820" t="b">
        <v>0</v>
      </c>
      <c r="G4942" s="820" t="b">
        <v>0</v>
      </c>
      <c r="H4942" s="820" t="b">
        <v>0</v>
      </c>
      <c r="I4942" s="820">
        <v>1</v>
      </c>
      <c r="J4942" s="820">
        <v>4</v>
      </c>
      <c r="K4942" s="820" t="s">
        <v>8454</v>
      </c>
      <c r="L4942" s="822" t="s">
        <v>21179</v>
      </c>
    </row>
    <row r="4943" spans="1:12" x14ac:dyDescent="0.25">
      <c r="A4943" s="822" t="s">
        <v>15657</v>
      </c>
      <c r="B4943" s="824" t="s">
        <v>15658</v>
      </c>
      <c r="C4943" s="820" t="b">
        <v>1</v>
      </c>
      <c r="D4943" s="820" t="b">
        <v>1</v>
      </c>
      <c r="E4943" s="820" t="b">
        <v>0</v>
      </c>
      <c r="F4943" s="820" t="b">
        <v>0</v>
      </c>
      <c r="G4943" s="820" t="b">
        <v>0</v>
      </c>
      <c r="H4943" s="820" t="b">
        <v>0</v>
      </c>
      <c r="I4943" s="820">
        <v>1</v>
      </c>
      <c r="J4943" s="820">
        <v>1</v>
      </c>
      <c r="K4943" s="820" t="s">
        <v>8454</v>
      </c>
      <c r="L4943" s="822" t="s">
        <v>21180</v>
      </c>
    </row>
    <row r="4944" spans="1:12" x14ac:dyDescent="0.25">
      <c r="A4944" s="822" t="s">
        <v>15659</v>
      </c>
      <c r="B4944" s="824" t="s">
        <v>14493</v>
      </c>
      <c r="C4944" s="820" t="b">
        <v>1</v>
      </c>
      <c r="D4944" s="820" t="b">
        <v>1</v>
      </c>
      <c r="E4944" s="820" t="b">
        <v>0</v>
      </c>
      <c r="F4944" s="820" t="b">
        <v>0</v>
      </c>
      <c r="G4944" s="820" t="b">
        <v>0</v>
      </c>
      <c r="H4944" s="820" t="b">
        <v>0</v>
      </c>
      <c r="I4944" s="820">
        <v>1</v>
      </c>
      <c r="J4944" s="820">
        <v>1</v>
      </c>
      <c r="K4944" s="820" t="s">
        <v>8454</v>
      </c>
      <c r="L4944" s="822" t="s">
        <v>20978</v>
      </c>
    </row>
    <row r="4945" spans="1:12" x14ac:dyDescent="0.25">
      <c r="A4945" s="822" t="s">
        <v>15660</v>
      </c>
      <c r="B4945" s="824" t="s">
        <v>14495</v>
      </c>
      <c r="C4945" s="820" t="b">
        <v>1</v>
      </c>
      <c r="D4945" s="820" t="b">
        <v>1</v>
      </c>
      <c r="E4945" s="820" t="b">
        <v>0</v>
      </c>
      <c r="F4945" s="820" t="b">
        <v>0</v>
      </c>
      <c r="G4945" s="820" t="b">
        <v>0</v>
      </c>
      <c r="H4945" s="820" t="b">
        <v>0</v>
      </c>
      <c r="I4945" s="820">
        <v>1</v>
      </c>
      <c r="J4945" s="820">
        <v>9</v>
      </c>
      <c r="K4945" s="820" t="s">
        <v>8454</v>
      </c>
      <c r="L4945" s="822" t="s">
        <v>20979</v>
      </c>
    </row>
    <row r="4946" spans="1:12" x14ac:dyDescent="0.25">
      <c r="A4946" s="822" t="s">
        <v>15661</v>
      </c>
      <c r="B4946" s="824" t="s">
        <v>14497</v>
      </c>
      <c r="C4946" s="820" t="b">
        <v>1</v>
      </c>
      <c r="D4946" s="820" t="b">
        <v>1</v>
      </c>
      <c r="E4946" s="820" t="b">
        <v>0</v>
      </c>
      <c r="F4946" s="820" t="b">
        <v>0</v>
      </c>
      <c r="G4946" s="820" t="b">
        <v>0</v>
      </c>
      <c r="H4946" s="820" t="b">
        <v>0</v>
      </c>
      <c r="I4946" s="820">
        <v>1</v>
      </c>
      <c r="J4946" s="820">
        <v>3</v>
      </c>
      <c r="K4946" s="820" t="s">
        <v>8454</v>
      </c>
      <c r="L4946" s="822" t="s">
        <v>20980</v>
      </c>
    </row>
    <row r="4947" spans="1:12" x14ac:dyDescent="0.25">
      <c r="A4947" s="822" t="s">
        <v>15662</v>
      </c>
      <c r="B4947" s="824" t="s">
        <v>14499</v>
      </c>
      <c r="C4947" s="820" t="b">
        <v>1</v>
      </c>
      <c r="D4947" s="820" t="b">
        <v>1</v>
      </c>
      <c r="E4947" s="820" t="b">
        <v>0</v>
      </c>
      <c r="F4947" s="820" t="b">
        <v>0</v>
      </c>
      <c r="G4947" s="820" t="b">
        <v>0</v>
      </c>
      <c r="H4947" s="820" t="b">
        <v>0</v>
      </c>
      <c r="I4947" s="820">
        <v>1</v>
      </c>
      <c r="J4947" s="820">
        <v>3</v>
      </c>
      <c r="K4947" s="820" t="s">
        <v>8454</v>
      </c>
      <c r="L4947" s="822" t="s">
        <v>20981</v>
      </c>
    </row>
    <row r="4948" spans="1:12" x14ac:dyDescent="0.25">
      <c r="A4948" s="822" t="s">
        <v>15663</v>
      </c>
      <c r="B4948" s="824" t="s">
        <v>14501</v>
      </c>
      <c r="C4948" s="820" t="b">
        <v>1</v>
      </c>
      <c r="D4948" s="820" t="b">
        <v>1</v>
      </c>
      <c r="E4948" s="820" t="b">
        <v>0</v>
      </c>
      <c r="F4948" s="820" t="b">
        <v>0</v>
      </c>
      <c r="G4948" s="820" t="b">
        <v>0</v>
      </c>
      <c r="H4948" s="820" t="b">
        <v>0</v>
      </c>
      <c r="I4948" s="820">
        <v>1</v>
      </c>
      <c r="J4948" s="820">
        <v>3</v>
      </c>
      <c r="K4948" s="820" t="s">
        <v>8454</v>
      </c>
      <c r="L4948" s="822" t="s">
        <v>20982</v>
      </c>
    </row>
    <row r="4949" spans="1:12" x14ac:dyDescent="0.25">
      <c r="A4949" s="822" t="s">
        <v>15664</v>
      </c>
      <c r="B4949" s="824" t="s">
        <v>14503</v>
      </c>
      <c r="C4949" s="820" t="b">
        <v>1</v>
      </c>
      <c r="D4949" s="820" t="b">
        <v>1</v>
      </c>
      <c r="E4949" s="820" t="b">
        <v>0</v>
      </c>
      <c r="F4949" s="820" t="b">
        <v>0</v>
      </c>
      <c r="G4949" s="820" t="b">
        <v>0</v>
      </c>
      <c r="H4949" s="820" t="b">
        <v>0</v>
      </c>
      <c r="I4949" s="820">
        <v>1</v>
      </c>
      <c r="J4949" s="820">
        <v>3</v>
      </c>
      <c r="K4949" s="820" t="s">
        <v>8454</v>
      </c>
      <c r="L4949" s="822" t="s">
        <v>20983</v>
      </c>
    </row>
    <row r="4950" spans="1:12" x14ac:dyDescent="0.25">
      <c r="A4950" s="822" t="s">
        <v>15665</v>
      </c>
      <c r="B4950" s="824" t="s">
        <v>14505</v>
      </c>
      <c r="C4950" s="820" t="b">
        <v>1</v>
      </c>
      <c r="D4950" s="820" t="b">
        <v>1</v>
      </c>
      <c r="E4950" s="820" t="b">
        <v>0</v>
      </c>
      <c r="F4950" s="820" t="b">
        <v>0</v>
      </c>
      <c r="G4950" s="820" t="b">
        <v>0</v>
      </c>
      <c r="H4950" s="820" t="b">
        <v>0</v>
      </c>
      <c r="I4950" s="820">
        <v>1</v>
      </c>
      <c r="J4950" s="820">
        <v>18</v>
      </c>
      <c r="K4950" s="820" t="s">
        <v>8454</v>
      </c>
      <c r="L4950" s="822" t="s">
        <v>20984</v>
      </c>
    </row>
    <row r="4951" spans="1:12" x14ac:dyDescent="0.25">
      <c r="A4951" s="822" t="s">
        <v>15666</v>
      </c>
      <c r="B4951" s="824" t="s">
        <v>14507</v>
      </c>
      <c r="C4951" s="820" t="b">
        <v>1</v>
      </c>
      <c r="D4951" s="820" t="b">
        <v>1</v>
      </c>
      <c r="E4951" s="820" t="b">
        <v>0</v>
      </c>
      <c r="F4951" s="820" t="b">
        <v>0</v>
      </c>
      <c r="G4951" s="820" t="b">
        <v>0</v>
      </c>
      <c r="H4951" s="820" t="b">
        <v>0</v>
      </c>
      <c r="I4951" s="820">
        <v>1</v>
      </c>
      <c r="J4951" s="820">
        <v>3</v>
      </c>
      <c r="K4951" s="820" t="s">
        <v>8454</v>
      </c>
      <c r="L4951" s="822" t="s">
        <v>20985</v>
      </c>
    </row>
    <row r="4952" spans="1:12" x14ac:dyDescent="0.25">
      <c r="A4952" s="822" t="s">
        <v>15667</v>
      </c>
      <c r="B4952" s="824" t="s">
        <v>15668</v>
      </c>
      <c r="C4952" s="820" t="b">
        <v>1</v>
      </c>
      <c r="D4952" s="820" t="b">
        <v>1</v>
      </c>
      <c r="E4952" s="820" t="b">
        <v>0</v>
      </c>
      <c r="F4952" s="820" t="b">
        <v>0</v>
      </c>
      <c r="G4952" s="820" t="b">
        <v>0</v>
      </c>
      <c r="H4952" s="820" t="b">
        <v>0</v>
      </c>
      <c r="I4952" s="820">
        <v>1</v>
      </c>
      <c r="J4952" s="820">
        <v>5</v>
      </c>
      <c r="K4952" s="820" t="s">
        <v>8454</v>
      </c>
      <c r="L4952" s="822" t="s">
        <v>21181</v>
      </c>
    </row>
    <row r="4953" spans="1:12" x14ac:dyDescent="0.25">
      <c r="A4953" s="822" t="s">
        <v>15669</v>
      </c>
      <c r="B4953" s="824" t="s">
        <v>15670</v>
      </c>
      <c r="C4953" s="820" t="b">
        <v>1</v>
      </c>
      <c r="D4953" s="820" t="b">
        <v>1</v>
      </c>
      <c r="E4953" s="820" t="b">
        <v>0</v>
      </c>
      <c r="F4953" s="820" t="b">
        <v>0</v>
      </c>
      <c r="G4953" s="820" t="b">
        <v>0</v>
      </c>
      <c r="H4953" s="820" t="b">
        <v>0</v>
      </c>
      <c r="I4953" s="820">
        <v>1</v>
      </c>
      <c r="J4953" s="820">
        <v>4</v>
      </c>
      <c r="K4953" s="820" t="s">
        <v>8454</v>
      </c>
      <c r="L4953" s="822" t="s">
        <v>21182</v>
      </c>
    </row>
    <row r="4954" spans="1:12" x14ac:dyDescent="0.25">
      <c r="A4954" s="822" t="s">
        <v>15671</v>
      </c>
      <c r="B4954" s="824" t="s">
        <v>15672</v>
      </c>
      <c r="C4954" s="820" t="b">
        <v>1</v>
      </c>
      <c r="D4954" s="820" t="b">
        <v>1</v>
      </c>
      <c r="E4954" s="820" t="b">
        <v>0</v>
      </c>
      <c r="F4954" s="820" t="b">
        <v>0</v>
      </c>
      <c r="G4954" s="820" t="b">
        <v>0</v>
      </c>
      <c r="H4954" s="820" t="b">
        <v>0</v>
      </c>
      <c r="I4954" s="820">
        <v>1</v>
      </c>
      <c r="J4954" s="820">
        <v>1</v>
      </c>
      <c r="K4954" s="820" t="s">
        <v>8454</v>
      </c>
      <c r="L4954" s="822" t="s">
        <v>21183</v>
      </c>
    </row>
    <row r="4955" spans="1:12" x14ac:dyDescent="0.25">
      <c r="A4955" s="822" t="s">
        <v>15673</v>
      </c>
      <c r="B4955" s="824" t="s">
        <v>14515</v>
      </c>
      <c r="C4955" s="820" t="b">
        <v>1</v>
      </c>
      <c r="D4955" s="820" t="b">
        <v>1</v>
      </c>
      <c r="E4955" s="820" t="b">
        <v>0</v>
      </c>
      <c r="F4955" s="820" t="b">
        <v>0</v>
      </c>
      <c r="G4955" s="820" t="b">
        <v>0</v>
      </c>
      <c r="H4955" s="820" t="b">
        <v>0</v>
      </c>
      <c r="I4955" s="820">
        <v>1</v>
      </c>
      <c r="J4955" s="820">
        <v>1</v>
      </c>
      <c r="K4955" s="820" t="s">
        <v>8454</v>
      </c>
      <c r="L4955" s="822" t="s">
        <v>20989</v>
      </c>
    </row>
    <row r="4956" spans="1:12" x14ac:dyDescent="0.25">
      <c r="A4956" s="822" t="s">
        <v>15674</v>
      </c>
      <c r="B4956" s="824" t="s">
        <v>14517</v>
      </c>
      <c r="C4956" s="820" t="b">
        <v>1</v>
      </c>
      <c r="D4956" s="820" t="b">
        <v>1</v>
      </c>
      <c r="E4956" s="820" t="b">
        <v>0</v>
      </c>
      <c r="F4956" s="820" t="b">
        <v>0</v>
      </c>
      <c r="G4956" s="820" t="b">
        <v>0</v>
      </c>
      <c r="H4956" s="820" t="b">
        <v>0</v>
      </c>
      <c r="I4956" s="820">
        <v>1</v>
      </c>
      <c r="J4956" s="820">
        <v>6</v>
      </c>
      <c r="K4956" s="820" t="s">
        <v>8454</v>
      </c>
      <c r="L4956" s="822" t="s">
        <v>20990</v>
      </c>
    </row>
    <row r="4957" spans="1:12" x14ac:dyDescent="0.25">
      <c r="A4957" s="822" t="s">
        <v>15675</v>
      </c>
      <c r="B4957" s="824" t="s">
        <v>14519</v>
      </c>
      <c r="C4957" s="820" t="b">
        <v>1</v>
      </c>
      <c r="D4957" s="820" t="b">
        <v>1</v>
      </c>
      <c r="E4957" s="820" t="b">
        <v>0</v>
      </c>
      <c r="F4957" s="820" t="b">
        <v>0</v>
      </c>
      <c r="G4957" s="820" t="b">
        <v>0</v>
      </c>
      <c r="H4957" s="820" t="b">
        <v>0</v>
      </c>
      <c r="I4957" s="820">
        <v>1</v>
      </c>
      <c r="J4957" s="820">
        <v>1</v>
      </c>
      <c r="K4957" s="820" t="s">
        <v>8454</v>
      </c>
      <c r="L4957" s="822" t="s">
        <v>20991</v>
      </c>
    </row>
    <row r="4958" spans="1:12" x14ac:dyDescent="0.25">
      <c r="A4958" s="822" t="s">
        <v>15676</v>
      </c>
      <c r="B4958" s="824" t="s">
        <v>14521</v>
      </c>
      <c r="C4958" s="820" t="b">
        <v>1</v>
      </c>
      <c r="D4958" s="820" t="b">
        <v>1</v>
      </c>
      <c r="E4958" s="820" t="b">
        <v>0</v>
      </c>
      <c r="F4958" s="820" t="b">
        <v>0</v>
      </c>
      <c r="G4958" s="820" t="b">
        <v>0</v>
      </c>
      <c r="H4958" s="820" t="b">
        <v>0</v>
      </c>
      <c r="I4958" s="820">
        <v>1</v>
      </c>
      <c r="J4958" s="820">
        <v>1</v>
      </c>
      <c r="K4958" s="820" t="s">
        <v>8454</v>
      </c>
      <c r="L4958" s="822" t="s">
        <v>20992</v>
      </c>
    </row>
    <row r="4959" spans="1:12" x14ac:dyDescent="0.25">
      <c r="A4959" s="822" t="s">
        <v>15677</v>
      </c>
      <c r="B4959" s="824" t="s">
        <v>14523</v>
      </c>
      <c r="C4959" s="820" t="b">
        <v>1</v>
      </c>
      <c r="D4959" s="820" t="b">
        <v>1</v>
      </c>
      <c r="E4959" s="820" t="b">
        <v>0</v>
      </c>
      <c r="F4959" s="820" t="b">
        <v>0</v>
      </c>
      <c r="G4959" s="820" t="b">
        <v>0</v>
      </c>
      <c r="H4959" s="820" t="b">
        <v>0</v>
      </c>
      <c r="I4959" s="820">
        <v>1</v>
      </c>
      <c r="J4959" s="820">
        <v>6</v>
      </c>
      <c r="K4959" s="820" t="s">
        <v>8454</v>
      </c>
      <c r="L4959" s="822" t="s">
        <v>20993</v>
      </c>
    </row>
    <row r="4960" spans="1:12" x14ac:dyDescent="0.25">
      <c r="A4960" s="822" t="s">
        <v>15678</v>
      </c>
      <c r="B4960" s="824" t="s">
        <v>14525</v>
      </c>
      <c r="C4960" s="820" t="b">
        <v>1</v>
      </c>
      <c r="D4960" s="820" t="b">
        <v>1</v>
      </c>
      <c r="E4960" s="820" t="b">
        <v>0</v>
      </c>
      <c r="F4960" s="820" t="b">
        <v>0</v>
      </c>
      <c r="G4960" s="820" t="b">
        <v>0</v>
      </c>
      <c r="H4960" s="820" t="b">
        <v>0</v>
      </c>
      <c r="I4960" s="820">
        <v>1</v>
      </c>
      <c r="J4960" s="820">
        <v>6</v>
      </c>
      <c r="K4960" s="820" t="s">
        <v>8454</v>
      </c>
      <c r="L4960" s="822" t="s">
        <v>20994</v>
      </c>
    </row>
    <row r="4961" spans="1:12" x14ac:dyDescent="0.25">
      <c r="A4961" s="822" t="s">
        <v>15679</v>
      </c>
      <c r="B4961" s="824" t="s">
        <v>14527</v>
      </c>
      <c r="C4961" s="820" t="b">
        <v>1</v>
      </c>
      <c r="D4961" s="820" t="b">
        <v>1</v>
      </c>
      <c r="E4961" s="820" t="b">
        <v>0</v>
      </c>
      <c r="F4961" s="820" t="b">
        <v>0</v>
      </c>
      <c r="G4961" s="820" t="b">
        <v>0</v>
      </c>
      <c r="H4961" s="820" t="b">
        <v>0</v>
      </c>
      <c r="I4961" s="820">
        <v>1</v>
      </c>
      <c r="J4961" s="820">
        <v>36</v>
      </c>
      <c r="K4961" s="820" t="s">
        <v>8454</v>
      </c>
      <c r="L4961" s="822" t="s">
        <v>20995</v>
      </c>
    </row>
    <row r="4962" spans="1:12" x14ac:dyDescent="0.25">
      <c r="A4962" s="822" t="s">
        <v>15680</v>
      </c>
      <c r="B4962" s="824" t="s">
        <v>15681</v>
      </c>
      <c r="C4962" s="820" t="b">
        <v>1</v>
      </c>
      <c r="D4962" s="820" t="b">
        <v>1</v>
      </c>
      <c r="E4962" s="820" t="b">
        <v>0</v>
      </c>
      <c r="F4962" s="820" t="b">
        <v>0</v>
      </c>
      <c r="G4962" s="820" t="b">
        <v>0</v>
      </c>
      <c r="H4962" s="820" t="b">
        <v>0</v>
      </c>
      <c r="I4962" s="820">
        <v>1</v>
      </c>
      <c r="J4962" s="820">
        <v>5</v>
      </c>
      <c r="K4962" s="820" t="s">
        <v>8454</v>
      </c>
      <c r="L4962" s="822" t="s">
        <v>21184</v>
      </c>
    </row>
    <row r="4963" spans="1:12" x14ac:dyDescent="0.25">
      <c r="A4963" s="822" t="s">
        <v>15682</v>
      </c>
      <c r="B4963" s="824" t="s">
        <v>15683</v>
      </c>
      <c r="C4963" s="820" t="b">
        <v>1</v>
      </c>
      <c r="D4963" s="820" t="b">
        <v>1</v>
      </c>
      <c r="E4963" s="820" t="b">
        <v>0</v>
      </c>
      <c r="F4963" s="820" t="b">
        <v>0</v>
      </c>
      <c r="G4963" s="820" t="b">
        <v>0</v>
      </c>
      <c r="H4963" s="820" t="b">
        <v>0</v>
      </c>
      <c r="I4963" s="820">
        <v>1</v>
      </c>
      <c r="J4963" s="820">
        <v>4</v>
      </c>
      <c r="K4963" s="820" t="s">
        <v>8454</v>
      </c>
      <c r="L4963" s="822" t="s">
        <v>21185</v>
      </c>
    </row>
    <row r="4964" spans="1:12" x14ac:dyDescent="0.25">
      <c r="A4964" s="822" t="s">
        <v>15684</v>
      </c>
      <c r="B4964" s="824" t="s">
        <v>15685</v>
      </c>
      <c r="C4964" s="820" t="b">
        <v>1</v>
      </c>
      <c r="D4964" s="820" t="b">
        <v>1</v>
      </c>
      <c r="E4964" s="820" t="b">
        <v>0</v>
      </c>
      <c r="F4964" s="820" t="b">
        <v>0</v>
      </c>
      <c r="G4964" s="820" t="b">
        <v>0</v>
      </c>
      <c r="H4964" s="820" t="b">
        <v>0</v>
      </c>
      <c r="I4964" s="820">
        <v>1</v>
      </c>
      <c r="J4964" s="820">
        <v>1</v>
      </c>
      <c r="K4964" s="820" t="s">
        <v>8454</v>
      </c>
      <c r="L4964" s="822" t="s">
        <v>21186</v>
      </c>
    </row>
    <row r="4965" spans="1:12" x14ac:dyDescent="0.25">
      <c r="A4965" s="822" t="s">
        <v>15686</v>
      </c>
      <c r="B4965" s="824" t="s">
        <v>14535</v>
      </c>
      <c r="C4965" s="820" t="b">
        <v>1</v>
      </c>
      <c r="D4965" s="820" t="b">
        <v>1</v>
      </c>
      <c r="E4965" s="820" t="b">
        <v>0</v>
      </c>
      <c r="F4965" s="820" t="b">
        <v>0</v>
      </c>
      <c r="G4965" s="820" t="b">
        <v>0</v>
      </c>
      <c r="H4965" s="820" t="b">
        <v>0</v>
      </c>
      <c r="I4965" s="820">
        <v>1</v>
      </c>
      <c r="J4965" s="820">
        <v>1</v>
      </c>
      <c r="K4965" s="820" t="s">
        <v>8454</v>
      </c>
      <c r="L4965" s="822" t="s">
        <v>20999</v>
      </c>
    </row>
    <row r="4966" spans="1:12" x14ac:dyDescent="0.25">
      <c r="A4966" s="822" t="s">
        <v>15687</v>
      </c>
      <c r="B4966" s="824" t="s">
        <v>14537</v>
      </c>
      <c r="C4966" s="820" t="b">
        <v>1</v>
      </c>
      <c r="D4966" s="820" t="b">
        <v>1</v>
      </c>
      <c r="E4966" s="820" t="b">
        <v>0</v>
      </c>
      <c r="F4966" s="820" t="b">
        <v>0</v>
      </c>
      <c r="G4966" s="820" t="b">
        <v>0</v>
      </c>
      <c r="H4966" s="820" t="b">
        <v>0</v>
      </c>
      <c r="I4966" s="820">
        <v>1</v>
      </c>
      <c r="J4966" s="820">
        <v>4</v>
      </c>
      <c r="K4966" s="820" t="s">
        <v>8454</v>
      </c>
      <c r="L4966" s="822" t="s">
        <v>21000</v>
      </c>
    </row>
    <row r="4967" spans="1:12" x14ac:dyDescent="0.25">
      <c r="A4967" s="822" t="s">
        <v>15688</v>
      </c>
      <c r="B4967" s="824" t="s">
        <v>14539</v>
      </c>
      <c r="C4967" s="820" t="b">
        <v>1</v>
      </c>
      <c r="D4967" s="820" t="b">
        <v>1</v>
      </c>
      <c r="E4967" s="820" t="b">
        <v>0</v>
      </c>
      <c r="F4967" s="820" t="b">
        <v>0</v>
      </c>
      <c r="G4967" s="820" t="b">
        <v>0</v>
      </c>
      <c r="H4967" s="820" t="b">
        <v>0</v>
      </c>
      <c r="I4967" s="820">
        <v>1</v>
      </c>
      <c r="J4967" s="820">
        <v>1</v>
      </c>
      <c r="K4967" s="820" t="s">
        <v>8454</v>
      </c>
      <c r="L4967" s="822" t="s">
        <v>21001</v>
      </c>
    </row>
    <row r="4968" spans="1:12" x14ac:dyDescent="0.25">
      <c r="A4968" s="822" t="s">
        <v>15689</v>
      </c>
      <c r="B4968" s="824" t="s">
        <v>14541</v>
      </c>
      <c r="C4968" s="820" t="b">
        <v>1</v>
      </c>
      <c r="D4968" s="820" t="b">
        <v>1</v>
      </c>
      <c r="E4968" s="820" t="b">
        <v>0</v>
      </c>
      <c r="F4968" s="820" t="b">
        <v>0</v>
      </c>
      <c r="G4968" s="820" t="b">
        <v>0</v>
      </c>
      <c r="H4968" s="820" t="b">
        <v>0</v>
      </c>
      <c r="I4968" s="820">
        <v>1</v>
      </c>
      <c r="J4968" s="820">
        <v>1</v>
      </c>
      <c r="K4968" s="820" t="s">
        <v>8454</v>
      </c>
      <c r="L4968" s="822" t="s">
        <v>21002</v>
      </c>
    </row>
    <row r="4969" spans="1:12" x14ac:dyDescent="0.25">
      <c r="A4969" s="822" t="s">
        <v>15690</v>
      </c>
      <c r="B4969" s="824" t="s">
        <v>14543</v>
      </c>
      <c r="C4969" s="820" t="b">
        <v>1</v>
      </c>
      <c r="D4969" s="820" t="b">
        <v>1</v>
      </c>
      <c r="E4969" s="820" t="b">
        <v>0</v>
      </c>
      <c r="F4969" s="820" t="b">
        <v>0</v>
      </c>
      <c r="G4969" s="820" t="b">
        <v>0</v>
      </c>
      <c r="H4969" s="820" t="b">
        <v>0</v>
      </c>
      <c r="I4969" s="820">
        <v>1</v>
      </c>
      <c r="J4969" s="820">
        <v>4</v>
      </c>
      <c r="K4969" s="820" t="s">
        <v>8454</v>
      </c>
      <c r="L4969" s="822" t="s">
        <v>21003</v>
      </c>
    </row>
    <row r="4970" spans="1:12" x14ac:dyDescent="0.25">
      <c r="A4970" s="822" t="s">
        <v>15691</v>
      </c>
      <c r="B4970" s="824" t="s">
        <v>14545</v>
      </c>
      <c r="C4970" s="820" t="b">
        <v>1</v>
      </c>
      <c r="D4970" s="820" t="b">
        <v>1</v>
      </c>
      <c r="E4970" s="820" t="b">
        <v>0</v>
      </c>
      <c r="F4970" s="820" t="b">
        <v>0</v>
      </c>
      <c r="G4970" s="820" t="b">
        <v>0</v>
      </c>
      <c r="H4970" s="820" t="b">
        <v>0</v>
      </c>
      <c r="I4970" s="820">
        <v>1</v>
      </c>
      <c r="J4970" s="820">
        <v>4</v>
      </c>
      <c r="K4970" s="820" t="s">
        <v>8454</v>
      </c>
      <c r="L4970" s="822" t="s">
        <v>21004</v>
      </c>
    </row>
    <row r="4971" spans="1:12" x14ac:dyDescent="0.25">
      <c r="A4971" s="822" t="s">
        <v>15692</v>
      </c>
      <c r="B4971" s="824" t="s">
        <v>14547</v>
      </c>
      <c r="C4971" s="820" t="b">
        <v>1</v>
      </c>
      <c r="D4971" s="820" t="b">
        <v>1</v>
      </c>
      <c r="E4971" s="820" t="b">
        <v>0</v>
      </c>
      <c r="F4971" s="820" t="b">
        <v>0</v>
      </c>
      <c r="G4971" s="820" t="b">
        <v>0</v>
      </c>
      <c r="H4971" s="820" t="b">
        <v>0</v>
      </c>
      <c r="I4971" s="820">
        <v>1</v>
      </c>
      <c r="J4971" s="820">
        <v>16</v>
      </c>
      <c r="K4971" s="820" t="s">
        <v>8454</v>
      </c>
      <c r="L4971" s="822" t="s">
        <v>21005</v>
      </c>
    </row>
    <row r="4972" spans="1:12" x14ac:dyDescent="0.25">
      <c r="A4972" s="822" t="s">
        <v>15693</v>
      </c>
      <c r="B4972" s="824" t="s">
        <v>14549</v>
      </c>
      <c r="C4972" s="820" t="b">
        <v>1</v>
      </c>
      <c r="D4972" s="820" t="b">
        <v>1</v>
      </c>
      <c r="E4972" s="820" t="b">
        <v>0</v>
      </c>
      <c r="F4972" s="820" t="b">
        <v>0</v>
      </c>
      <c r="G4972" s="820" t="b">
        <v>0</v>
      </c>
      <c r="H4972" s="820" t="b">
        <v>0</v>
      </c>
      <c r="I4972" s="820">
        <v>1</v>
      </c>
      <c r="J4972" s="820">
        <v>1</v>
      </c>
      <c r="K4972" s="820" t="s">
        <v>8454</v>
      </c>
      <c r="L4972" s="822" t="s">
        <v>21006</v>
      </c>
    </row>
    <row r="4973" spans="1:12" x14ac:dyDescent="0.25">
      <c r="A4973" s="822" t="s">
        <v>15694</v>
      </c>
      <c r="B4973" s="824" t="s">
        <v>15695</v>
      </c>
      <c r="C4973" s="820" t="b">
        <v>1</v>
      </c>
      <c r="D4973" s="820" t="b">
        <v>1</v>
      </c>
      <c r="E4973" s="820" t="b">
        <v>0</v>
      </c>
      <c r="F4973" s="820" t="b">
        <v>0</v>
      </c>
      <c r="G4973" s="820" t="b">
        <v>0</v>
      </c>
      <c r="H4973" s="820" t="b">
        <v>0</v>
      </c>
      <c r="I4973" s="820">
        <v>1</v>
      </c>
      <c r="J4973" s="820">
        <v>6</v>
      </c>
      <c r="K4973" s="820" t="s">
        <v>8454</v>
      </c>
      <c r="L4973" s="822" t="s">
        <v>21187</v>
      </c>
    </row>
    <row r="4974" spans="1:12" x14ac:dyDescent="0.25">
      <c r="A4974" s="822" t="s">
        <v>15696</v>
      </c>
      <c r="B4974" s="824" t="s">
        <v>15697</v>
      </c>
      <c r="C4974" s="820" t="b">
        <v>1</v>
      </c>
      <c r="D4974" s="820" t="b">
        <v>1</v>
      </c>
      <c r="E4974" s="820" t="b">
        <v>0</v>
      </c>
      <c r="F4974" s="820" t="b">
        <v>0</v>
      </c>
      <c r="G4974" s="820" t="b">
        <v>0</v>
      </c>
      <c r="H4974" s="820" t="b">
        <v>0</v>
      </c>
      <c r="I4974" s="820">
        <v>1</v>
      </c>
      <c r="J4974" s="820">
        <v>4</v>
      </c>
      <c r="K4974" s="820" t="s">
        <v>8454</v>
      </c>
      <c r="L4974" s="822" t="s">
        <v>21188</v>
      </c>
    </row>
    <row r="4975" spans="1:12" x14ac:dyDescent="0.25">
      <c r="A4975" s="822" t="s">
        <v>15698</v>
      </c>
      <c r="B4975" s="824" t="s">
        <v>15699</v>
      </c>
      <c r="C4975" s="820" t="b">
        <v>1</v>
      </c>
      <c r="D4975" s="820" t="b">
        <v>1</v>
      </c>
      <c r="E4975" s="820" t="b">
        <v>0</v>
      </c>
      <c r="F4975" s="820" t="b">
        <v>0</v>
      </c>
      <c r="G4975" s="820" t="b">
        <v>0</v>
      </c>
      <c r="H4975" s="820" t="b">
        <v>0</v>
      </c>
      <c r="I4975" s="820">
        <v>1</v>
      </c>
      <c r="J4975" s="820">
        <v>1</v>
      </c>
      <c r="K4975" s="820" t="s">
        <v>8454</v>
      </c>
      <c r="L4975" s="822" t="s">
        <v>21189</v>
      </c>
    </row>
    <row r="4976" spans="1:12" x14ac:dyDescent="0.25">
      <c r="A4976" s="822" t="s">
        <v>15700</v>
      </c>
      <c r="B4976" s="824" t="s">
        <v>14555</v>
      </c>
      <c r="C4976" s="820" t="b">
        <v>1</v>
      </c>
      <c r="D4976" s="820" t="b">
        <v>1</v>
      </c>
      <c r="E4976" s="820" t="b">
        <v>0</v>
      </c>
      <c r="F4976" s="820" t="b">
        <v>0</v>
      </c>
      <c r="G4976" s="820" t="b">
        <v>0</v>
      </c>
      <c r="H4976" s="820" t="b">
        <v>0</v>
      </c>
      <c r="I4976" s="820">
        <v>1</v>
      </c>
      <c r="J4976" s="820">
        <v>1</v>
      </c>
      <c r="K4976" s="820" t="s">
        <v>8454</v>
      </c>
      <c r="L4976" s="822" t="s">
        <v>21009</v>
      </c>
    </row>
    <row r="4977" spans="1:12" x14ac:dyDescent="0.25">
      <c r="A4977" s="822" t="s">
        <v>15701</v>
      </c>
      <c r="B4977" s="824" t="s">
        <v>22097</v>
      </c>
      <c r="C4977" s="820" t="b">
        <v>1</v>
      </c>
      <c r="D4977" s="820" t="b">
        <v>1</v>
      </c>
      <c r="E4977" s="820" t="b">
        <v>0</v>
      </c>
      <c r="F4977" s="820" t="b">
        <v>0</v>
      </c>
      <c r="G4977" s="820" t="b">
        <v>0</v>
      </c>
      <c r="H4977" s="820" t="b">
        <v>0</v>
      </c>
      <c r="I4977" s="820">
        <v>1</v>
      </c>
      <c r="J4977" s="820">
        <v>42</v>
      </c>
      <c r="K4977" s="820" t="s">
        <v>8454</v>
      </c>
      <c r="L4977" s="822" t="s">
        <v>22098</v>
      </c>
    </row>
    <row r="4978" spans="1:12" x14ac:dyDescent="0.25">
      <c r="A4978" s="822" t="s">
        <v>15702</v>
      </c>
      <c r="B4978" s="824" t="s">
        <v>22099</v>
      </c>
      <c r="C4978" s="820" t="b">
        <v>1</v>
      </c>
      <c r="D4978" s="820" t="b">
        <v>1</v>
      </c>
      <c r="E4978" s="820" t="b">
        <v>0</v>
      </c>
      <c r="F4978" s="820" t="b">
        <v>0</v>
      </c>
      <c r="G4978" s="820" t="b">
        <v>0</v>
      </c>
      <c r="H4978" s="820" t="b">
        <v>0</v>
      </c>
      <c r="I4978" s="820">
        <v>1</v>
      </c>
      <c r="J4978" s="820">
        <v>6</v>
      </c>
      <c r="K4978" s="820" t="s">
        <v>8454</v>
      </c>
      <c r="L4978" s="822" t="s">
        <v>22100</v>
      </c>
    </row>
    <row r="4979" spans="1:12" x14ac:dyDescent="0.25">
      <c r="A4979" s="822" t="s">
        <v>15703</v>
      </c>
      <c r="B4979" s="824" t="s">
        <v>22101</v>
      </c>
      <c r="C4979" s="820" t="b">
        <v>1</v>
      </c>
      <c r="D4979" s="820" t="b">
        <v>1</v>
      </c>
      <c r="E4979" s="820" t="b">
        <v>0</v>
      </c>
      <c r="F4979" s="820" t="b">
        <v>0</v>
      </c>
      <c r="G4979" s="820" t="b">
        <v>0</v>
      </c>
      <c r="H4979" s="820" t="b">
        <v>0</v>
      </c>
      <c r="I4979" s="820">
        <v>1</v>
      </c>
      <c r="J4979" s="820">
        <v>6</v>
      </c>
      <c r="K4979" s="820" t="s">
        <v>8454</v>
      </c>
      <c r="L4979" s="822" t="s">
        <v>22102</v>
      </c>
    </row>
    <row r="4980" spans="1:12" x14ac:dyDescent="0.25">
      <c r="A4980" s="822" t="s">
        <v>15704</v>
      </c>
      <c r="B4980" s="824" t="s">
        <v>22103</v>
      </c>
      <c r="C4980" s="820" t="b">
        <v>1</v>
      </c>
      <c r="D4980" s="820" t="b">
        <v>1</v>
      </c>
      <c r="E4980" s="820" t="b">
        <v>0</v>
      </c>
      <c r="F4980" s="820" t="b">
        <v>0</v>
      </c>
      <c r="G4980" s="820" t="b">
        <v>0</v>
      </c>
      <c r="H4980" s="820" t="b">
        <v>0</v>
      </c>
      <c r="I4980" s="820">
        <v>1</v>
      </c>
      <c r="J4980" s="820">
        <v>7</v>
      </c>
      <c r="K4980" s="820" t="s">
        <v>8454</v>
      </c>
      <c r="L4980" s="822" t="s">
        <v>22104</v>
      </c>
    </row>
    <row r="4981" spans="1:12" x14ac:dyDescent="0.25">
      <c r="A4981" s="822" t="s">
        <v>15705</v>
      </c>
      <c r="B4981" s="824" t="s">
        <v>14561</v>
      </c>
      <c r="C4981" s="820" t="b">
        <v>1</v>
      </c>
      <c r="D4981" s="820" t="b">
        <v>1</v>
      </c>
      <c r="E4981" s="820" t="b">
        <v>0</v>
      </c>
      <c r="F4981" s="820" t="b">
        <v>0</v>
      </c>
      <c r="G4981" s="820" t="b">
        <v>0</v>
      </c>
      <c r="H4981" s="820" t="b">
        <v>0</v>
      </c>
      <c r="I4981" s="820">
        <v>1</v>
      </c>
      <c r="J4981" s="820">
        <v>7</v>
      </c>
      <c r="K4981" s="820" t="s">
        <v>8454</v>
      </c>
      <c r="L4981" s="822" t="s">
        <v>21010</v>
      </c>
    </row>
    <row r="4982" spans="1:12" x14ac:dyDescent="0.25">
      <c r="A4982" s="822" t="s">
        <v>15706</v>
      </c>
      <c r="B4982" s="824" t="s">
        <v>22105</v>
      </c>
      <c r="C4982" s="820" t="b">
        <v>1</v>
      </c>
      <c r="D4982" s="820" t="b">
        <v>1</v>
      </c>
      <c r="E4982" s="820" t="b">
        <v>0</v>
      </c>
      <c r="F4982" s="820" t="b">
        <v>0</v>
      </c>
      <c r="G4982" s="820" t="b">
        <v>0</v>
      </c>
      <c r="H4982" s="820" t="b">
        <v>0</v>
      </c>
      <c r="I4982" s="820">
        <v>1</v>
      </c>
      <c r="J4982" s="820">
        <v>42</v>
      </c>
      <c r="K4982" s="820" t="s">
        <v>8454</v>
      </c>
      <c r="L4982" s="822" t="s">
        <v>22106</v>
      </c>
    </row>
    <row r="4983" spans="1:12" x14ac:dyDescent="0.25">
      <c r="A4983" s="822" t="s">
        <v>15707</v>
      </c>
      <c r="B4983" s="824" t="s">
        <v>22107</v>
      </c>
      <c r="C4983" s="820" t="b">
        <v>1</v>
      </c>
      <c r="D4983" s="820" t="b">
        <v>1</v>
      </c>
      <c r="E4983" s="820" t="b">
        <v>0</v>
      </c>
      <c r="F4983" s="820" t="b">
        <v>0</v>
      </c>
      <c r="G4983" s="820" t="b">
        <v>0</v>
      </c>
      <c r="H4983" s="820" t="b">
        <v>0</v>
      </c>
      <c r="I4983" s="820">
        <v>1</v>
      </c>
      <c r="J4983" s="820">
        <v>12</v>
      </c>
      <c r="K4983" s="820" t="s">
        <v>8454</v>
      </c>
      <c r="L4983" s="822" t="s">
        <v>22108</v>
      </c>
    </row>
    <row r="4984" spans="1:12" x14ac:dyDescent="0.25">
      <c r="A4984" s="822" t="s">
        <v>15708</v>
      </c>
      <c r="B4984" s="824" t="s">
        <v>15709</v>
      </c>
      <c r="C4984" s="820" t="b">
        <v>1</v>
      </c>
      <c r="D4984" s="820" t="b">
        <v>1</v>
      </c>
      <c r="E4984" s="820" t="b">
        <v>0</v>
      </c>
      <c r="F4984" s="820" t="b">
        <v>0</v>
      </c>
      <c r="G4984" s="820" t="b">
        <v>0</v>
      </c>
      <c r="H4984" s="820" t="b">
        <v>0</v>
      </c>
      <c r="I4984" s="820">
        <v>1</v>
      </c>
      <c r="J4984" s="820">
        <v>5</v>
      </c>
      <c r="K4984" s="820" t="s">
        <v>8454</v>
      </c>
      <c r="L4984" s="822" t="s">
        <v>21190</v>
      </c>
    </row>
    <row r="4985" spans="1:12" x14ac:dyDescent="0.25">
      <c r="A4985" s="822" t="s">
        <v>15710</v>
      </c>
      <c r="B4985" s="824" t="s">
        <v>15711</v>
      </c>
      <c r="C4985" s="820" t="b">
        <v>1</v>
      </c>
      <c r="D4985" s="820" t="b">
        <v>1</v>
      </c>
      <c r="E4985" s="820" t="b">
        <v>0</v>
      </c>
      <c r="F4985" s="820" t="b">
        <v>0</v>
      </c>
      <c r="G4985" s="820" t="b">
        <v>0</v>
      </c>
      <c r="H4985" s="820" t="b">
        <v>0</v>
      </c>
      <c r="I4985" s="820">
        <v>1</v>
      </c>
      <c r="J4985" s="820">
        <v>4</v>
      </c>
      <c r="K4985" s="820" t="s">
        <v>8454</v>
      </c>
      <c r="L4985" s="822" t="s">
        <v>21191</v>
      </c>
    </row>
    <row r="4986" spans="1:12" x14ac:dyDescent="0.25">
      <c r="A4986" s="822" t="s">
        <v>15712</v>
      </c>
      <c r="B4986" s="824" t="s">
        <v>22415</v>
      </c>
      <c r="C4986" s="820" t="b">
        <v>1</v>
      </c>
      <c r="D4986" s="820" t="b">
        <v>1</v>
      </c>
      <c r="E4986" s="820" t="b">
        <v>0</v>
      </c>
      <c r="F4986" s="820" t="b">
        <v>0</v>
      </c>
      <c r="G4986" s="820" t="b">
        <v>0</v>
      </c>
      <c r="H4986" s="820" t="b">
        <v>0</v>
      </c>
      <c r="I4986" s="820">
        <v>1</v>
      </c>
      <c r="J4986" s="820">
        <v>1</v>
      </c>
      <c r="K4986" s="820" t="s">
        <v>8454</v>
      </c>
      <c r="L4986" s="822" t="s">
        <v>22416</v>
      </c>
    </row>
    <row r="4987" spans="1:12" x14ac:dyDescent="0.25">
      <c r="A4987" s="822" t="s">
        <v>15713</v>
      </c>
      <c r="B4987" s="824" t="s">
        <v>22111</v>
      </c>
      <c r="C4987" s="820" t="b">
        <v>1</v>
      </c>
      <c r="D4987" s="820" t="b">
        <v>1</v>
      </c>
      <c r="E4987" s="820" t="b">
        <v>0</v>
      </c>
      <c r="F4987" s="820" t="b">
        <v>0</v>
      </c>
      <c r="G4987" s="820" t="b">
        <v>0</v>
      </c>
      <c r="H4987" s="820" t="b">
        <v>0</v>
      </c>
      <c r="I4987" s="820">
        <v>1</v>
      </c>
      <c r="J4987" s="820">
        <v>1</v>
      </c>
      <c r="K4987" s="820" t="s">
        <v>8454</v>
      </c>
      <c r="L4987" s="822" t="s">
        <v>22112</v>
      </c>
    </row>
    <row r="4988" spans="1:12" x14ac:dyDescent="0.25">
      <c r="A4988" s="822" t="s">
        <v>15714</v>
      </c>
      <c r="B4988" s="824" t="s">
        <v>22113</v>
      </c>
      <c r="C4988" s="820" t="b">
        <v>1</v>
      </c>
      <c r="D4988" s="820" t="b">
        <v>1</v>
      </c>
      <c r="E4988" s="820" t="b">
        <v>0</v>
      </c>
      <c r="F4988" s="820" t="b">
        <v>0</v>
      </c>
      <c r="G4988" s="820" t="b">
        <v>0</v>
      </c>
      <c r="H4988" s="820" t="b">
        <v>0</v>
      </c>
      <c r="I4988" s="820">
        <v>1</v>
      </c>
      <c r="J4988" s="820">
        <v>9</v>
      </c>
      <c r="K4988" s="820" t="s">
        <v>8454</v>
      </c>
      <c r="L4988" s="822" t="s">
        <v>22114</v>
      </c>
    </row>
    <row r="4989" spans="1:12" x14ac:dyDescent="0.25">
      <c r="A4989" s="822" t="s">
        <v>15715</v>
      </c>
      <c r="B4989" s="824" t="s">
        <v>22115</v>
      </c>
      <c r="C4989" s="820" t="b">
        <v>1</v>
      </c>
      <c r="D4989" s="820" t="b">
        <v>1</v>
      </c>
      <c r="E4989" s="820" t="b">
        <v>0</v>
      </c>
      <c r="F4989" s="820" t="b">
        <v>0</v>
      </c>
      <c r="G4989" s="820" t="b">
        <v>0</v>
      </c>
      <c r="H4989" s="820" t="b">
        <v>0</v>
      </c>
      <c r="I4989" s="820">
        <v>1</v>
      </c>
      <c r="J4989" s="820">
        <v>3</v>
      </c>
      <c r="K4989" s="820" t="s">
        <v>8454</v>
      </c>
      <c r="L4989" s="822" t="s">
        <v>22116</v>
      </c>
    </row>
    <row r="4990" spans="1:12" x14ac:dyDescent="0.25">
      <c r="A4990" s="822" t="s">
        <v>15716</v>
      </c>
      <c r="B4990" s="824" t="s">
        <v>22117</v>
      </c>
      <c r="C4990" s="820" t="b">
        <v>1</v>
      </c>
      <c r="D4990" s="820" t="b">
        <v>1</v>
      </c>
      <c r="E4990" s="820" t="b">
        <v>0</v>
      </c>
      <c r="F4990" s="820" t="b">
        <v>0</v>
      </c>
      <c r="G4990" s="820" t="b">
        <v>0</v>
      </c>
      <c r="H4990" s="820" t="b">
        <v>0</v>
      </c>
      <c r="I4990" s="820">
        <v>1</v>
      </c>
      <c r="J4990" s="820">
        <v>3</v>
      </c>
      <c r="K4990" s="820" t="s">
        <v>8454</v>
      </c>
      <c r="L4990" s="822" t="s">
        <v>22118</v>
      </c>
    </row>
    <row r="4991" spans="1:12" x14ac:dyDescent="0.25">
      <c r="A4991" s="822" t="s">
        <v>15717</v>
      </c>
      <c r="B4991" s="824" t="s">
        <v>22119</v>
      </c>
      <c r="C4991" s="820" t="b">
        <v>1</v>
      </c>
      <c r="D4991" s="820" t="b">
        <v>1</v>
      </c>
      <c r="E4991" s="820" t="b">
        <v>0</v>
      </c>
      <c r="F4991" s="820" t="b">
        <v>0</v>
      </c>
      <c r="G4991" s="820" t="b">
        <v>0</v>
      </c>
      <c r="H4991" s="820" t="b">
        <v>0</v>
      </c>
      <c r="I4991" s="820">
        <v>1</v>
      </c>
      <c r="J4991" s="820">
        <v>3</v>
      </c>
      <c r="K4991" s="820" t="s">
        <v>8454</v>
      </c>
      <c r="L4991" s="822" t="s">
        <v>22120</v>
      </c>
    </row>
    <row r="4992" spans="1:12" x14ac:dyDescent="0.25">
      <c r="A4992" s="822" t="s">
        <v>15718</v>
      </c>
      <c r="B4992" s="824" t="s">
        <v>14575</v>
      </c>
      <c r="C4992" s="820" t="b">
        <v>1</v>
      </c>
      <c r="D4992" s="820" t="b">
        <v>1</v>
      </c>
      <c r="E4992" s="820" t="b">
        <v>0</v>
      </c>
      <c r="F4992" s="820" t="b">
        <v>0</v>
      </c>
      <c r="G4992" s="820" t="b">
        <v>0</v>
      </c>
      <c r="H4992" s="820" t="b">
        <v>0</v>
      </c>
      <c r="I4992" s="820">
        <v>1</v>
      </c>
      <c r="J4992" s="820">
        <v>3</v>
      </c>
      <c r="K4992" s="820" t="s">
        <v>8454</v>
      </c>
      <c r="L4992" s="822" t="s">
        <v>21013</v>
      </c>
    </row>
    <row r="4993" spans="1:12" x14ac:dyDescent="0.25">
      <c r="A4993" s="822" t="s">
        <v>15719</v>
      </c>
      <c r="B4993" s="824" t="s">
        <v>22121</v>
      </c>
      <c r="C4993" s="820" t="b">
        <v>1</v>
      </c>
      <c r="D4993" s="820" t="b">
        <v>1</v>
      </c>
      <c r="E4993" s="820" t="b">
        <v>0</v>
      </c>
      <c r="F4993" s="820" t="b">
        <v>0</v>
      </c>
      <c r="G4993" s="820" t="b">
        <v>0</v>
      </c>
      <c r="H4993" s="820" t="b">
        <v>0</v>
      </c>
      <c r="I4993" s="820">
        <v>1</v>
      </c>
      <c r="J4993" s="820">
        <v>12</v>
      </c>
      <c r="K4993" s="820" t="s">
        <v>8454</v>
      </c>
      <c r="L4993" s="822" t="s">
        <v>22122</v>
      </c>
    </row>
    <row r="4994" spans="1:12" x14ac:dyDescent="0.25">
      <c r="A4994" s="822" t="s">
        <v>15720</v>
      </c>
      <c r="B4994" s="824" t="s">
        <v>22123</v>
      </c>
      <c r="C4994" s="820" t="b">
        <v>1</v>
      </c>
      <c r="D4994" s="820" t="b">
        <v>1</v>
      </c>
      <c r="E4994" s="820" t="b">
        <v>0</v>
      </c>
      <c r="F4994" s="820" t="b">
        <v>0</v>
      </c>
      <c r="G4994" s="820" t="b">
        <v>0</v>
      </c>
      <c r="H4994" s="820" t="b">
        <v>0</v>
      </c>
      <c r="I4994" s="820">
        <v>1</v>
      </c>
      <c r="J4994" s="820">
        <v>3</v>
      </c>
      <c r="K4994" s="820" t="s">
        <v>8454</v>
      </c>
      <c r="L4994" s="822" t="s">
        <v>22124</v>
      </c>
    </row>
    <row r="4995" spans="1:12" x14ac:dyDescent="0.25">
      <c r="A4995" s="822" t="s">
        <v>15721</v>
      </c>
      <c r="B4995" s="824" t="s">
        <v>22417</v>
      </c>
      <c r="C4995" s="820" t="b">
        <v>1</v>
      </c>
      <c r="D4995" s="820" t="b">
        <v>1</v>
      </c>
      <c r="E4995" s="820" t="b">
        <v>0</v>
      </c>
      <c r="F4995" s="820" t="b">
        <v>0</v>
      </c>
      <c r="G4995" s="820" t="b">
        <v>0</v>
      </c>
      <c r="H4995" s="820" t="b">
        <v>0</v>
      </c>
      <c r="I4995" s="820">
        <v>1</v>
      </c>
      <c r="J4995" s="820">
        <v>7</v>
      </c>
      <c r="K4995" s="820" t="s">
        <v>8454</v>
      </c>
      <c r="L4995" s="822" t="s">
        <v>22418</v>
      </c>
    </row>
    <row r="4996" spans="1:12" x14ac:dyDescent="0.25">
      <c r="A4996" s="822" t="s">
        <v>15722</v>
      </c>
      <c r="B4996" s="824" t="s">
        <v>22419</v>
      </c>
      <c r="C4996" s="820" t="b">
        <v>1</v>
      </c>
      <c r="D4996" s="820" t="b">
        <v>1</v>
      </c>
      <c r="E4996" s="820" t="b">
        <v>0</v>
      </c>
      <c r="F4996" s="820" t="b">
        <v>0</v>
      </c>
      <c r="G4996" s="820" t="b">
        <v>0</v>
      </c>
      <c r="H4996" s="820" t="b">
        <v>0</v>
      </c>
      <c r="I4996" s="820">
        <v>1</v>
      </c>
      <c r="J4996" s="820">
        <v>4</v>
      </c>
      <c r="K4996" s="820" t="s">
        <v>8454</v>
      </c>
      <c r="L4996" s="822" t="s">
        <v>22420</v>
      </c>
    </row>
    <row r="4997" spans="1:12" x14ac:dyDescent="0.25">
      <c r="A4997" s="822" t="s">
        <v>15723</v>
      </c>
      <c r="B4997" s="824" t="s">
        <v>22421</v>
      </c>
      <c r="C4997" s="820" t="b">
        <v>1</v>
      </c>
      <c r="D4997" s="820" t="b">
        <v>1</v>
      </c>
      <c r="E4997" s="820" t="b">
        <v>0</v>
      </c>
      <c r="F4997" s="820" t="b">
        <v>0</v>
      </c>
      <c r="G4997" s="820" t="b">
        <v>0</v>
      </c>
      <c r="H4997" s="820" t="b">
        <v>0</v>
      </c>
      <c r="I4997" s="820">
        <v>1</v>
      </c>
      <c r="J4997" s="820">
        <v>1</v>
      </c>
      <c r="K4997" s="820" t="s">
        <v>8454</v>
      </c>
      <c r="L4997" s="822" t="s">
        <v>22422</v>
      </c>
    </row>
    <row r="4998" spans="1:12" x14ac:dyDescent="0.25">
      <c r="A4998" s="822" t="s">
        <v>15724</v>
      </c>
      <c r="B4998" s="824" t="s">
        <v>22131</v>
      </c>
      <c r="C4998" s="820" t="b">
        <v>1</v>
      </c>
      <c r="D4998" s="820" t="b">
        <v>1</v>
      </c>
      <c r="E4998" s="820" t="b">
        <v>0</v>
      </c>
      <c r="F4998" s="820" t="b">
        <v>0</v>
      </c>
      <c r="G4998" s="820" t="b">
        <v>0</v>
      </c>
      <c r="H4998" s="820" t="b">
        <v>0</v>
      </c>
      <c r="I4998" s="820">
        <v>1</v>
      </c>
      <c r="J4998" s="820">
        <v>1</v>
      </c>
      <c r="K4998" s="820" t="s">
        <v>8454</v>
      </c>
      <c r="L4998" s="822" t="s">
        <v>22132</v>
      </c>
    </row>
    <row r="4999" spans="1:12" x14ac:dyDescent="0.25">
      <c r="A4999" s="822" t="s">
        <v>15725</v>
      </c>
      <c r="B4999" s="824" t="s">
        <v>22133</v>
      </c>
      <c r="C4999" s="820" t="b">
        <v>1</v>
      </c>
      <c r="D4999" s="820" t="b">
        <v>1</v>
      </c>
      <c r="E4999" s="820" t="b">
        <v>0</v>
      </c>
      <c r="F4999" s="820" t="b">
        <v>0</v>
      </c>
      <c r="G4999" s="820" t="b">
        <v>0</v>
      </c>
      <c r="H4999" s="820" t="b">
        <v>0</v>
      </c>
      <c r="I4999" s="820">
        <v>1</v>
      </c>
      <c r="J4999" s="820">
        <v>18</v>
      </c>
      <c r="K4999" s="820" t="s">
        <v>8454</v>
      </c>
      <c r="L4999" s="822" t="s">
        <v>22134</v>
      </c>
    </row>
    <row r="5000" spans="1:12" x14ac:dyDescent="0.25">
      <c r="A5000" s="822" t="s">
        <v>15726</v>
      </c>
      <c r="B5000" s="824" t="s">
        <v>22135</v>
      </c>
      <c r="C5000" s="820" t="b">
        <v>1</v>
      </c>
      <c r="D5000" s="820" t="b">
        <v>1</v>
      </c>
      <c r="E5000" s="820" t="b">
        <v>0</v>
      </c>
      <c r="F5000" s="820" t="b">
        <v>0</v>
      </c>
      <c r="G5000" s="820" t="b">
        <v>0</v>
      </c>
      <c r="H5000" s="820" t="b">
        <v>0</v>
      </c>
      <c r="I5000" s="820">
        <v>1</v>
      </c>
      <c r="J5000" s="820">
        <v>3</v>
      </c>
      <c r="K5000" s="820" t="s">
        <v>8454</v>
      </c>
      <c r="L5000" s="822" t="s">
        <v>22136</v>
      </c>
    </row>
    <row r="5001" spans="1:12" x14ac:dyDescent="0.25">
      <c r="A5001" s="822" t="s">
        <v>15727</v>
      </c>
      <c r="B5001" s="824" t="s">
        <v>22137</v>
      </c>
      <c r="C5001" s="820" t="b">
        <v>1</v>
      </c>
      <c r="D5001" s="820" t="b">
        <v>1</v>
      </c>
      <c r="E5001" s="820" t="b">
        <v>0</v>
      </c>
      <c r="F5001" s="820" t="b">
        <v>0</v>
      </c>
      <c r="G5001" s="820" t="b">
        <v>0</v>
      </c>
      <c r="H5001" s="820" t="b">
        <v>0</v>
      </c>
      <c r="I5001" s="820">
        <v>1</v>
      </c>
      <c r="J5001" s="820">
        <v>3</v>
      </c>
      <c r="K5001" s="820" t="s">
        <v>8454</v>
      </c>
      <c r="L5001" s="822" t="s">
        <v>22138</v>
      </c>
    </row>
    <row r="5002" spans="1:12" x14ac:dyDescent="0.25">
      <c r="A5002" s="822" t="s">
        <v>15728</v>
      </c>
      <c r="B5002" s="824" t="s">
        <v>22139</v>
      </c>
      <c r="C5002" s="820" t="b">
        <v>1</v>
      </c>
      <c r="D5002" s="820" t="b">
        <v>1</v>
      </c>
      <c r="E5002" s="820" t="b">
        <v>0</v>
      </c>
      <c r="F5002" s="820" t="b">
        <v>0</v>
      </c>
      <c r="G5002" s="820" t="b">
        <v>0</v>
      </c>
      <c r="H5002" s="820" t="b">
        <v>0</v>
      </c>
      <c r="I5002" s="820">
        <v>1</v>
      </c>
      <c r="J5002" s="820">
        <v>6</v>
      </c>
      <c r="K5002" s="820" t="s">
        <v>8454</v>
      </c>
      <c r="L5002" s="822" t="s">
        <v>22140</v>
      </c>
    </row>
    <row r="5003" spans="1:12" x14ac:dyDescent="0.25">
      <c r="A5003" s="822" t="s">
        <v>15729</v>
      </c>
      <c r="B5003" s="824" t="s">
        <v>14587</v>
      </c>
      <c r="C5003" s="820" t="b">
        <v>1</v>
      </c>
      <c r="D5003" s="820" t="b">
        <v>1</v>
      </c>
      <c r="E5003" s="820" t="b">
        <v>0</v>
      </c>
      <c r="F5003" s="820" t="b">
        <v>0</v>
      </c>
      <c r="G5003" s="820" t="b">
        <v>0</v>
      </c>
      <c r="H5003" s="820" t="b">
        <v>0</v>
      </c>
      <c r="I5003" s="820">
        <v>1</v>
      </c>
      <c r="J5003" s="820">
        <v>6</v>
      </c>
      <c r="K5003" s="820" t="s">
        <v>8454</v>
      </c>
      <c r="L5003" s="822" t="s">
        <v>21014</v>
      </c>
    </row>
    <row r="5004" spans="1:12" x14ac:dyDescent="0.25">
      <c r="A5004" s="822" t="s">
        <v>15730</v>
      </c>
      <c r="B5004" s="824" t="s">
        <v>22141</v>
      </c>
      <c r="C5004" s="820" t="b">
        <v>1</v>
      </c>
      <c r="D5004" s="820" t="b">
        <v>1</v>
      </c>
      <c r="E5004" s="820" t="b">
        <v>0</v>
      </c>
      <c r="F5004" s="820" t="b">
        <v>0</v>
      </c>
      <c r="G5004" s="820" t="b">
        <v>0</v>
      </c>
      <c r="H5004" s="820" t="b">
        <v>0</v>
      </c>
      <c r="I5004" s="820">
        <v>1</v>
      </c>
      <c r="J5004" s="820">
        <v>30</v>
      </c>
      <c r="K5004" s="820" t="s">
        <v>8454</v>
      </c>
      <c r="L5004" s="822" t="s">
        <v>22142</v>
      </c>
    </row>
    <row r="5005" spans="1:12" x14ac:dyDescent="0.25">
      <c r="A5005" s="822" t="s">
        <v>15731</v>
      </c>
      <c r="B5005" s="824" t="s">
        <v>22143</v>
      </c>
      <c r="C5005" s="820" t="b">
        <v>1</v>
      </c>
      <c r="D5005" s="820" t="b">
        <v>1</v>
      </c>
      <c r="E5005" s="820" t="b">
        <v>0</v>
      </c>
      <c r="F5005" s="820" t="b">
        <v>0</v>
      </c>
      <c r="G5005" s="820" t="b">
        <v>0</v>
      </c>
      <c r="H5005" s="820" t="b">
        <v>0</v>
      </c>
      <c r="I5005" s="820">
        <v>1</v>
      </c>
      <c r="J5005" s="820">
        <v>3</v>
      </c>
      <c r="K5005" s="820" t="s">
        <v>8454</v>
      </c>
      <c r="L5005" s="822" t="s">
        <v>22144</v>
      </c>
    </row>
    <row r="5006" spans="1:12" x14ac:dyDescent="0.25">
      <c r="A5006" s="822" t="s">
        <v>15732</v>
      </c>
      <c r="B5006" s="824" t="s">
        <v>22423</v>
      </c>
      <c r="C5006" s="820" t="b">
        <v>1</v>
      </c>
      <c r="D5006" s="820" t="b">
        <v>1</v>
      </c>
      <c r="E5006" s="820" t="b">
        <v>0</v>
      </c>
      <c r="F5006" s="820" t="b">
        <v>0</v>
      </c>
      <c r="G5006" s="820" t="b">
        <v>0</v>
      </c>
      <c r="H5006" s="820" t="b">
        <v>0</v>
      </c>
      <c r="I5006" s="820">
        <v>1</v>
      </c>
      <c r="J5006" s="820">
        <v>5</v>
      </c>
      <c r="K5006" s="820" t="s">
        <v>8454</v>
      </c>
      <c r="L5006" s="822" t="s">
        <v>22424</v>
      </c>
    </row>
    <row r="5007" spans="1:12" x14ac:dyDescent="0.25">
      <c r="A5007" s="822" t="s">
        <v>15733</v>
      </c>
      <c r="B5007" s="824" t="s">
        <v>22425</v>
      </c>
      <c r="C5007" s="820" t="b">
        <v>1</v>
      </c>
      <c r="D5007" s="820" t="b">
        <v>1</v>
      </c>
      <c r="E5007" s="820" t="b">
        <v>0</v>
      </c>
      <c r="F5007" s="820" t="b">
        <v>0</v>
      </c>
      <c r="G5007" s="820" t="b">
        <v>0</v>
      </c>
      <c r="H5007" s="820" t="b">
        <v>0</v>
      </c>
      <c r="I5007" s="820">
        <v>1</v>
      </c>
      <c r="J5007" s="820">
        <v>4</v>
      </c>
      <c r="K5007" s="820" t="s">
        <v>8454</v>
      </c>
      <c r="L5007" s="822" t="s">
        <v>22426</v>
      </c>
    </row>
    <row r="5008" spans="1:12" x14ac:dyDescent="0.25">
      <c r="A5008" s="822" t="s">
        <v>15734</v>
      </c>
      <c r="B5008" s="824" t="s">
        <v>22427</v>
      </c>
      <c r="C5008" s="820" t="b">
        <v>1</v>
      </c>
      <c r="D5008" s="820" t="b">
        <v>1</v>
      </c>
      <c r="E5008" s="820" t="b">
        <v>0</v>
      </c>
      <c r="F5008" s="820" t="b">
        <v>0</v>
      </c>
      <c r="G5008" s="820" t="b">
        <v>0</v>
      </c>
      <c r="H5008" s="820" t="b">
        <v>0</v>
      </c>
      <c r="I5008" s="820">
        <v>1</v>
      </c>
      <c r="J5008" s="820">
        <v>1</v>
      </c>
      <c r="K5008" s="820" t="s">
        <v>8454</v>
      </c>
      <c r="L5008" s="822" t="s">
        <v>22428</v>
      </c>
    </row>
    <row r="5009" spans="1:12" x14ac:dyDescent="0.25">
      <c r="A5009" s="822" t="s">
        <v>15735</v>
      </c>
      <c r="B5009" s="824" t="s">
        <v>22151</v>
      </c>
      <c r="C5009" s="820" t="b">
        <v>1</v>
      </c>
      <c r="D5009" s="820" t="b">
        <v>1</v>
      </c>
      <c r="E5009" s="820" t="b">
        <v>0</v>
      </c>
      <c r="F5009" s="820" t="b">
        <v>0</v>
      </c>
      <c r="G5009" s="820" t="b">
        <v>0</v>
      </c>
      <c r="H5009" s="820" t="b">
        <v>0</v>
      </c>
      <c r="I5009" s="820">
        <v>1</v>
      </c>
      <c r="J5009" s="820">
        <v>1</v>
      </c>
      <c r="K5009" s="820" t="s">
        <v>8454</v>
      </c>
      <c r="L5009" s="822" t="s">
        <v>22152</v>
      </c>
    </row>
    <row r="5010" spans="1:12" x14ac:dyDescent="0.25">
      <c r="A5010" s="822" t="s">
        <v>15736</v>
      </c>
      <c r="B5010" s="824" t="s">
        <v>14601</v>
      </c>
      <c r="C5010" s="820" t="b">
        <v>1</v>
      </c>
      <c r="D5010" s="820" t="b">
        <v>1</v>
      </c>
      <c r="E5010" s="820" t="b">
        <v>0</v>
      </c>
      <c r="F5010" s="820" t="b">
        <v>0</v>
      </c>
      <c r="G5010" s="820" t="b">
        <v>0</v>
      </c>
      <c r="H5010" s="820" t="b">
        <v>0</v>
      </c>
      <c r="I5010" s="820">
        <v>1</v>
      </c>
      <c r="J5010" s="820">
        <v>5</v>
      </c>
      <c r="K5010" s="820" t="s">
        <v>8454</v>
      </c>
      <c r="L5010" s="822" t="s">
        <v>21016</v>
      </c>
    </row>
    <row r="5011" spans="1:12" x14ac:dyDescent="0.25">
      <c r="A5011" s="822" t="s">
        <v>15737</v>
      </c>
      <c r="B5011" s="824" t="s">
        <v>22153</v>
      </c>
      <c r="C5011" s="820" t="b">
        <v>1</v>
      </c>
      <c r="D5011" s="820" t="b">
        <v>1</v>
      </c>
      <c r="E5011" s="820" t="b">
        <v>0</v>
      </c>
      <c r="F5011" s="820" t="b">
        <v>0</v>
      </c>
      <c r="G5011" s="820" t="b">
        <v>0</v>
      </c>
      <c r="H5011" s="820" t="b">
        <v>0</v>
      </c>
      <c r="I5011" s="820">
        <v>1</v>
      </c>
      <c r="J5011" s="820">
        <v>1</v>
      </c>
      <c r="K5011" s="820" t="s">
        <v>8454</v>
      </c>
      <c r="L5011" s="822" t="s">
        <v>22154</v>
      </c>
    </row>
    <row r="5012" spans="1:12" x14ac:dyDescent="0.25">
      <c r="A5012" s="822" t="s">
        <v>15738</v>
      </c>
      <c r="B5012" s="824" t="s">
        <v>22155</v>
      </c>
      <c r="C5012" s="820" t="b">
        <v>1</v>
      </c>
      <c r="D5012" s="820" t="b">
        <v>1</v>
      </c>
      <c r="E5012" s="820" t="b">
        <v>0</v>
      </c>
      <c r="F5012" s="820" t="b">
        <v>0</v>
      </c>
      <c r="G5012" s="820" t="b">
        <v>0</v>
      </c>
      <c r="H5012" s="820" t="b">
        <v>0</v>
      </c>
      <c r="I5012" s="820">
        <v>1</v>
      </c>
      <c r="J5012" s="820">
        <v>1</v>
      </c>
      <c r="K5012" s="820" t="s">
        <v>8454</v>
      </c>
      <c r="L5012" s="822" t="s">
        <v>22156</v>
      </c>
    </row>
    <row r="5013" spans="1:12" x14ac:dyDescent="0.25">
      <c r="A5013" s="822" t="s">
        <v>15739</v>
      </c>
      <c r="B5013" s="824" t="s">
        <v>22157</v>
      </c>
      <c r="C5013" s="820" t="b">
        <v>1</v>
      </c>
      <c r="D5013" s="820" t="b">
        <v>1</v>
      </c>
      <c r="E5013" s="820" t="b">
        <v>0</v>
      </c>
      <c r="F5013" s="820" t="b">
        <v>0</v>
      </c>
      <c r="G5013" s="820" t="b">
        <v>0</v>
      </c>
      <c r="H5013" s="820" t="b">
        <v>0</v>
      </c>
      <c r="I5013" s="820">
        <v>1</v>
      </c>
      <c r="J5013" s="820">
        <v>5</v>
      </c>
      <c r="K5013" s="820" t="s">
        <v>8454</v>
      </c>
      <c r="L5013" s="822" t="s">
        <v>22158</v>
      </c>
    </row>
    <row r="5014" spans="1:12" x14ac:dyDescent="0.25">
      <c r="A5014" s="822" t="s">
        <v>15740</v>
      </c>
      <c r="B5014" s="824" t="s">
        <v>14599</v>
      </c>
      <c r="C5014" s="820" t="b">
        <v>1</v>
      </c>
      <c r="D5014" s="820" t="b">
        <v>1</v>
      </c>
      <c r="E5014" s="820" t="b">
        <v>0</v>
      </c>
      <c r="F5014" s="820" t="b">
        <v>0</v>
      </c>
      <c r="G5014" s="820" t="b">
        <v>0</v>
      </c>
      <c r="H5014" s="820" t="b">
        <v>0</v>
      </c>
      <c r="I5014" s="820">
        <v>1</v>
      </c>
      <c r="J5014" s="820">
        <v>5</v>
      </c>
      <c r="K5014" s="820" t="s">
        <v>8454</v>
      </c>
      <c r="L5014" s="822" t="s">
        <v>21015</v>
      </c>
    </row>
    <row r="5015" spans="1:12" x14ac:dyDescent="0.25">
      <c r="A5015" s="822" t="s">
        <v>15741</v>
      </c>
      <c r="B5015" s="824" t="s">
        <v>22159</v>
      </c>
      <c r="C5015" s="820" t="b">
        <v>1</v>
      </c>
      <c r="D5015" s="820" t="b">
        <v>1</v>
      </c>
      <c r="E5015" s="820" t="b">
        <v>0</v>
      </c>
      <c r="F5015" s="820" t="b">
        <v>0</v>
      </c>
      <c r="G5015" s="820" t="b">
        <v>0</v>
      </c>
      <c r="H5015" s="820" t="b">
        <v>0</v>
      </c>
      <c r="I5015" s="820">
        <v>1</v>
      </c>
      <c r="J5015" s="820">
        <v>30</v>
      </c>
      <c r="K5015" s="820" t="s">
        <v>8454</v>
      </c>
      <c r="L5015" s="822" t="s">
        <v>22160</v>
      </c>
    </row>
    <row r="5016" spans="1:12" x14ac:dyDescent="0.25">
      <c r="A5016" s="822" t="s">
        <v>15742</v>
      </c>
      <c r="B5016" s="824" t="s">
        <v>22429</v>
      </c>
      <c r="C5016" s="820" t="b">
        <v>1</v>
      </c>
      <c r="D5016" s="820" t="b">
        <v>1</v>
      </c>
      <c r="E5016" s="820" t="b">
        <v>0</v>
      </c>
      <c r="F5016" s="820" t="b">
        <v>0</v>
      </c>
      <c r="G5016" s="820" t="b">
        <v>0</v>
      </c>
      <c r="H5016" s="820" t="b">
        <v>0</v>
      </c>
      <c r="I5016" s="820">
        <v>1</v>
      </c>
      <c r="J5016" s="820">
        <v>6</v>
      </c>
      <c r="K5016" s="820" t="s">
        <v>8454</v>
      </c>
      <c r="L5016" s="822" t="s">
        <v>22430</v>
      </c>
    </row>
    <row r="5017" spans="1:12" x14ac:dyDescent="0.25">
      <c r="A5017" s="822" t="s">
        <v>15743</v>
      </c>
      <c r="B5017" s="824" t="s">
        <v>22431</v>
      </c>
      <c r="C5017" s="820" t="b">
        <v>1</v>
      </c>
      <c r="D5017" s="820" t="b">
        <v>1</v>
      </c>
      <c r="E5017" s="820" t="b">
        <v>0</v>
      </c>
      <c r="F5017" s="820" t="b">
        <v>0</v>
      </c>
      <c r="G5017" s="820" t="b">
        <v>0</v>
      </c>
      <c r="H5017" s="820" t="b">
        <v>0</v>
      </c>
      <c r="I5017" s="820">
        <v>1</v>
      </c>
      <c r="J5017" s="820">
        <v>4</v>
      </c>
      <c r="K5017" s="820" t="s">
        <v>8454</v>
      </c>
      <c r="L5017" s="822" t="s">
        <v>22432</v>
      </c>
    </row>
    <row r="5018" spans="1:12" x14ac:dyDescent="0.25">
      <c r="A5018" s="822" t="s">
        <v>15744</v>
      </c>
      <c r="B5018" s="824" t="s">
        <v>22433</v>
      </c>
      <c r="C5018" s="820" t="b">
        <v>1</v>
      </c>
      <c r="D5018" s="820" t="b">
        <v>1</v>
      </c>
      <c r="E5018" s="820" t="b">
        <v>0</v>
      </c>
      <c r="F5018" s="820" t="b">
        <v>0</v>
      </c>
      <c r="G5018" s="820" t="b">
        <v>0</v>
      </c>
      <c r="H5018" s="820" t="b">
        <v>0</v>
      </c>
      <c r="I5018" s="820">
        <v>1</v>
      </c>
      <c r="J5018" s="820">
        <v>1</v>
      </c>
      <c r="K5018" s="820" t="s">
        <v>8454</v>
      </c>
      <c r="L5018" s="822" t="s">
        <v>22434</v>
      </c>
    </row>
    <row r="5019" spans="1:12" x14ac:dyDescent="0.25">
      <c r="A5019" s="822" t="s">
        <v>15745</v>
      </c>
      <c r="B5019" s="824" t="s">
        <v>22167</v>
      </c>
      <c r="C5019" s="820" t="b">
        <v>1</v>
      </c>
      <c r="D5019" s="820" t="b">
        <v>1</v>
      </c>
      <c r="E5019" s="820" t="b">
        <v>0</v>
      </c>
      <c r="F5019" s="820" t="b">
        <v>0</v>
      </c>
      <c r="G5019" s="820" t="b">
        <v>0</v>
      </c>
      <c r="H5019" s="820" t="b">
        <v>0</v>
      </c>
      <c r="I5019" s="820">
        <v>1</v>
      </c>
      <c r="J5019" s="820">
        <v>1</v>
      </c>
      <c r="K5019" s="820" t="s">
        <v>8454</v>
      </c>
      <c r="L5019" s="822" t="s">
        <v>22168</v>
      </c>
    </row>
    <row r="5020" spans="1:12" x14ac:dyDescent="0.25">
      <c r="A5020" s="822" t="s">
        <v>15746</v>
      </c>
      <c r="B5020" s="824" t="s">
        <v>22169</v>
      </c>
      <c r="C5020" s="820" t="b">
        <v>1</v>
      </c>
      <c r="D5020" s="820" t="b">
        <v>1</v>
      </c>
      <c r="E5020" s="820" t="b">
        <v>0</v>
      </c>
      <c r="F5020" s="820" t="b">
        <v>0</v>
      </c>
      <c r="G5020" s="820" t="b">
        <v>0</v>
      </c>
      <c r="H5020" s="820" t="b">
        <v>0</v>
      </c>
      <c r="I5020" s="820">
        <v>1</v>
      </c>
      <c r="J5020" s="820">
        <v>9</v>
      </c>
      <c r="K5020" s="820" t="s">
        <v>8454</v>
      </c>
      <c r="L5020" s="822" t="s">
        <v>22170</v>
      </c>
    </row>
    <row r="5021" spans="1:12" x14ac:dyDescent="0.25">
      <c r="A5021" s="822" t="s">
        <v>15747</v>
      </c>
      <c r="B5021" s="824" t="s">
        <v>22171</v>
      </c>
      <c r="C5021" s="820" t="b">
        <v>1</v>
      </c>
      <c r="D5021" s="820" t="b">
        <v>1</v>
      </c>
      <c r="E5021" s="820" t="b">
        <v>0</v>
      </c>
      <c r="F5021" s="820" t="b">
        <v>0</v>
      </c>
      <c r="G5021" s="820" t="b">
        <v>0</v>
      </c>
      <c r="H5021" s="820" t="b">
        <v>0</v>
      </c>
      <c r="I5021" s="820">
        <v>1</v>
      </c>
      <c r="J5021" s="820">
        <v>3</v>
      </c>
      <c r="K5021" s="820" t="s">
        <v>8454</v>
      </c>
      <c r="L5021" s="822" t="s">
        <v>22172</v>
      </c>
    </row>
    <row r="5022" spans="1:12" x14ac:dyDescent="0.25">
      <c r="A5022" s="822" t="s">
        <v>15748</v>
      </c>
      <c r="B5022" s="824" t="s">
        <v>22173</v>
      </c>
      <c r="C5022" s="820" t="b">
        <v>1</v>
      </c>
      <c r="D5022" s="820" t="b">
        <v>1</v>
      </c>
      <c r="E5022" s="820" t="b">
        <v>0</v>
      </c>
      <c r="F5022" s="820" t="b">
        <v>0</v>
      </c>
      <c r="G5022" s="820" t="b">
        <v>0</v>
      </c>
      <c r="H5022" s="820" t="b">
        <v>0</v>
      </c>
      <c r="I5022" s="820">
        <v>1</v>
      </c>
      <c r="J5022" s="820">
        <v>3</v>
      </c>
      <c r="K5022" s="820" t="s">
        <v>8454</v>
      </c>
      <c r="L5022" s="822" t="s">
        <v>22174</v>
      </c>
    </row>
    <row r="5023" spans="1:12" x14ac:dyDescent="0.25">
      <c r="A5023" s="822" t="s">
        <v>15749</v>
      </c>
      <c r="B5023" s="824" t="s">
        <v>22175</v>
      </c>
      <c r="C5023" s="820" t="b">
        <v>1</v>
      </c>
      <c r="D5023" s="820" t="b">
        <v>1</v>
      </c>
      <c r="E5023" s="820" t="b">
        <v>0</v>
      </c>
      <c r="F5023" s="820" t="b">
        <v>0</v>
      </c>
      <c r="G5023" s="820" t="b">
        <v>0</v>
      </c>
      <c r="H5023" s="820" t="b">
        <v>0</v>
      </c>
      <c r="I5023" s="820">
        <v>1</v>
      </c>
      <c r="J5023" s="820">
        <v>3</v>
      </c>
      <c r="K5023" s="820" t="s">
        <v>8454</v>
      </c>
      <c r="L5023" s="822" t="s">
        <v>22176</v>
      </c>
    </row>
    <row r="5024" spans="1:12" x14ac:dyDescent="0.25">
      <c r="A5024" s="822" t="s">
        <v>15750</v>
      </c>
      <c r="B5024" s="824" t="s">
        <v>14611</v>
      </c>
      <c r="C5024" s="820" t="b">
        <v>1</v>
      </c>
      <c r="D5024" s="820" t="b">
        <v>1</v>
      </c>
      <c r="E5024" s="820" t="b">
        <v>0</v>
      </c>
      <c r="F5024" s="820" t="b">
        <v>0</v>
      </c>
      <c r="G5024" s="820" t="b">
        <v>0</v>
      </c>
      <c r="H5024" s="820" t="b">
        <v>0</v>
      </c>
      <c r="I5024" s="820">
        <v>1</v>
      </c>
      <c r="J5024" s="820">
        <v>3</v>
      </c>
      <c r="K5024" s="820" t="s">
        <v>8454</v>
      </c>
      <c r="L5024" s="822" t="s">
        <v>21017</v>
      </c>
    </row>
    <row r="5025" spans="1:12" x14ac:dyDescent="0.25">
      <c r="A5025" s="822" t="s">
        <v>15751</v>
      </c>
      <c r="B5025" s="824" t="s">
        <v>22177</v>
      </c>
      <c r="C5025" s="820" t="b">
        <v>1</v>
      </c>
      <c r="D5025" s="820" t="b">
        <v>1</v>
      </c>
      <c r="E5025" s="820" t="b">
        <v>0</v>
      </c>
      <c r="F5025" s="820" t="b">
        <v>0</v>
      </c>
      <c r="G5025" s="820" t="b">
        <v>0</v>
      </c>
      <c r="H5025" s="820" t="b">
        <v>0</v>
      </c>
      <c r="I5025" s="820">
        <v>1</v>
      </c>
      <c r="J5025" s="820">
        <v>12</v>
      </c>
      <c r="K5025" s="820" t="s">
        <v>8454</v>
      </c>
      <c r="L5025" s="822" t="s">
        <v>22178</v>
      </c>
    </row>
    <row r="5026" spans="1:12" x14ac:dyDescent="0.25">
      <c r="A5026" s="822" t="s">
        <v>15752</v>
      </c>
      <c r="B5026" s="824" t="s">
        <v>22179</v>
      </c>
      <c r="C5026" s="820" t="b">
        <v>1</v>
      </c>
      <c r="D5026" s="820" t="b">
        <v>1</v>
      </c>
      <c r="E5026" s="820" t="b">
        <v>0</v>
      </c>
      <c r="F5026" s="820" t="b">
        <v>0</v>
      </c>
      <c r="G5026" s="820" t="b">
        <v>0</v>
      </c>
      <c r="H5026" s="820" t="b">
        <v>0</v>
      </c>
      <c r="I5026" s="820">
        <v>1</v>
      </c>
      <c r="J5026" s="820">
        <v>3</v>
      </c>
      <c r="K5026" s="820" t="s">
        <v>8454</v>
      </c>
      <c r="L5026" s="822" t="s">
        <v>22180</v>
      </c>
    </row>
    <row r="5027" spans="1:12" x14ac:dyDescent="0.25">
      <c r="A5027" s="822" t="s">
        <v>15753</v>
      </c>
      <c r="B5027" s="824" t="s">
        <v>22435</v>
      </c>
      <c r="C5027" s="820" t="b">
        <v>1</v>
      </c>
      <c r="D5027" s="820" t="b">
        <v>1</v>
      </c>
      <c r="E5027" s="820" t="b">
        <v>0</v>
      </c>
      <c r="F5027" s="820" t="b">
        <v>0</v>
      </c>
      <c r="G5027" s="820" t="b">
        <v>0</v>
      </c>
      <c r="H5027" s="820" t="b">
        <v>0</v>
      </c>
      <c r="I5027" s="820">
        <v>1</v>
      </c>
      <c r="J5027" s="820">
        <v>7</v>
      </c>
      <c r="K5027" s="820" t="s">
        <v>8454</v>
      </c>
      <c r="L5027" s="822" t="s">
        <v>22436</v>
      </c>
    </row>
    <row r="5028" spans="1:12" x14ac:dyDescent="0.25">
      <c r="A5028" s="822" t="s">
        <v>15754</v>
      </c>
      <c r="B5028" s="824" t="s">
        <v>22437</v>
      </c>
      <c r="C5028" s="820" t="b">
        <v>1</v>
      </c>
      <c r="D5028" s="820" t="b">
        <v>1</v>
      </c>
      <c r="E5028" s="820" t="b">
        <v>0</v>
      </c>
      <c r="F5028" s="820" t="b">
        <v>0</v>
      </c>
      <c r="G5028" s="820" t="b">
        <v>0</v>
      </c>
      <c r="H5028" s="820" t="b">
        <v>0</v>
      </c>
      <c r="I5028" s="820">
        <v>1</v>
      </c>
      <c r="J5028" s="820">
        <v>4</v>
      </c>
      <c r="K5028" s="820" t="s">
        <v>8454</v>
      </c>
      <c r="L5028" s="822" t="s">
        <v>22438</v>
      </c>
    </row>
    <row r="5029" spans="1:12" x14ac:dyDescent="0.25">
      <c r="A5029" s="822" t="s">
        <v>15755</v>
      </c>
      <c r="B5029" s="824" t="s">
        <v>22439</v>
      </c>
      <c r="C5029" s="820" t="b">
        <v>1</v>
      </c>
      <c r="D5029" s="820" t="b">
        <v>1</v>
      </c>
      <c r="E5029" s="820" t="b">
        <v>0</v>
      </c>
      <c r="F5029" s="820" t="b">
        <v>0</v>
      </c>
      <c r="G5029" s="820" t="b">
        <v>0</v>
      </c>
      <c r="H5029" s="820" t="b">
        <v>0</v>
      </c>
      <c r="I5029" s="820">
        <v>1</v>
      </c>
      <c r="J5029" s="820">
        <v>1</v>
      </c>
      <c r="K5029" s="820" t="s">
        <v>8454</v>
      </c>
      <c r="L5029" s="822" t="s">
        <v>22440</v>
      </c>
    </row>
    <row r="5030" spans="1:12" x14ac:dyDescent="0.25">
      <c r="A5030" s="822" t="s">
        <v>15756</v>
      </c>
      <c r="B5030" s="824" t="s">
        <v>22187</v>
      </c>
      <c r="C5030" s="820" t="b">
        <v>1</v>
      </c>
      <c r="D5030" s="820" t="b">
        <v>1</v>
      </c>
      <c r="E5030" s="820" t="b">
        <v>0</v>
      </c>
      <c r="F5030" s="820" t="b">
        <v>0</v>
      </c>
      <c r="G5030" s="820" t="b">
        <v>0</v>
      </c>
      <c r="H5030" s="820" t="b">
        <v>0</v>
      </c>
      <c r="I5030" s="820">
        <v>1</v>
      </c>
      <c r="J5030" s="820">
        <v>1</v>
      </c>
      <c r="K5030" s="820" t="s">
        <v>8454</v>
      </c>
      <c r="L5030" s="822" t="s">
        <v>22188</v>
      </c>
    </row>
    <row r="5031" spans="1:12" x14ac:dyDescent="0.25">
      <c r="A5031" s="822" t="s">
        <v>15757</v>
      </c>
      <c r="B5031" s="824" t="s">
        <v>22189</v>
      </c>
      <c r="C5031" s="820" t="b">
        <v>1</v>
      </c>
      <c r="D5031" s="820" t="b">
        <v>1</v>
      </c>
      <c r="E5031" s="820" t="b">
        <v>0</v>
      </c>
      <c r="F5031" s="820" t="b">
        <v>0</v>
      </c>
      <c r="G5031" s="820" t="b">
        <v>0</v>
      </c>
      <c r="H5031" s="820" t="b">
        <v>0</v>
      </c>
      <c r="I5031" s="820">
        <v>1</v>
      </c>
      <c r="J5031" s="820">
        <v>32</v>
      </c>
      <c r="K5031" s="820" t="s">
        <v>8454</v>
      </c>
      <c r="L5031" s="822" t="s">
        <v>22190</v>
      </c>
    </row>
    <row r="5032" spans="1:12" x14ac:dyDescent="0.25">
      <c r="A5032" s="822" t="s">
        <v>15758</v>
      </c>
      <c r="B5032" s="824" t="s">
        <v>22191</v>
      </c>
      <c r="C5032" s="820" t="b">
        <v>1</v>
      </c>
      <c r="D5032" s="820" t="b">
        <v>1</v>
      </c>
      <c r="E5032" s="820" t="b">
        <v>0</v>
      </c>
      <c r="F5032" s="820" t="b">
        <v>0</v>
      </c>
      <c r="G5032" s="820" t="b">
        <v>0</v>
      </c>
      <c r="H5032" s="820" t="b">
        <v>0</v>
      </c>
      <c r="I5032" s="820">
        <v>1</v>
      </c>
      <c r="J5032" s="820">
        <v>8</v>
      </c>
      <c r="K5032" s="820" t="s">
        <v>8454</v>
      </c>
      <c r="L5032" s="822" t="s">
        <v>22192</v>
      </c>
    </row>
    <row r="5033" spans="1:12" x14ac:dyDescent="0.25">
      <c r="A5033" s="822" t="s">
        <v>15759</v>
      </c>
      <c r="B5033" s="824" t="s">
        <v>22193</v>
      </c>
      <c r="C5033" s="820" t="b">
        <v>1</v>
      </c>
      <c r="D5033" s="820" t="b">
        <v>1</v>
      </c>
      <c r="E5033" s="820" t="b">
        <v>0</v>
      </c>
      <c r="F5033" s="820" t="b">
        <v>0</v>
      </c>
      <c r="G5033" s="820" t="b">
        <v>0</v>
      </c>
      <c r="H5033" s="820" t="b">
        <v>0</v>
      </c>
      <c r="I5033" s="820">
        <v>1</v>
      </c>
      <c r="J5033" s="820">
        <v>8</v>
      </c>
      <c r="K5033" s="820" t="s">
        <v>8454</v>
      </c>
      <c r="L5033" s="822" t="s">
        <v>22194</v>
      </c>
    </row>
    <row r="5034" spans="1:12" x14ac:dyDescent="0.25">
      <c r="A5034" s="822" t="s">
        <v>15760</v>
      </c>
      <c r="B5034" s="824" t="s">
        <v>22195</v>
      </c>
      <c r="C5034" s="820" t="b">
        <v>1</v>
      </c>
      <c r="D5034" s="820" t="b">
        <v>1</v>
      </c>
      <c r="E5034" s="820" t="b">
        <v>0</v>
      </c>
      <c r="F5034" s="820" t="b">
        <v>0</v>
      </c>
      <c r="G5034" s="820" t="b">
        <v>0</v>
      </c>
      <c r="H5034" s="820" t="b">
        <v>0</v>
      </c>
      <c r="I5034" s="820">
        <v>1</v>
      </c>
      <c r="J5034" s="820">
        <v>4</v>
      </c>
      <c r="K5034" s="820" t="s">
        <v>8454</v>
      </c>
      <c r="L5034" s="822" t="s">
        <v>22196</v>
      </c>
    </row>
    <row r="5035" spans="1:12" x14ac:dyDescent="0.25">
      <c r="A5035" s="822" t="s">
        <v>15761</v>
      </c>
      <c r="B5035" s="824" t="s">
        <v>14623</v>
      </c>
      <c r="C5035" s="820" t="b">
        <v>1</v>
      </c>
      <c r="D5035" s="820" t="b">
        <v>1</v>
      </c>
      <c r="E5035" s="820" t="b">
        <v>0</v>
      </c>
      <c r="F5035" s="820" t="b">
        <v>0</v>
      </c>
      <c r="G5035" s="820" t="b">
        <v>0</v>
      </c>
      <c r="H5035" s="820" t="b">
        <v>0</v>
      </c>
      <c r="I5035" s="820">
        <v>1</v>
      </c>
      <c r="J5035" s="820">
        <v>4</v>
      </c>
      <c r="K5035" s="820" t="s">
        <v>8454</v>
      </c>
      <c r="L5035" s="822" t="s">
        <v>21018</v>
      </c>
    </row>
    <row r="5036" spans="1:12" x14ac:dyDescent="0.25">
      <c r="A5036" s="822" t="s">
        <v>15762</v>
      </c>
      <c r="B5036" s="824" t="s">
        <v>22197</v>
      </c>
      <c r="C5036" s="820" t="b">
        <v>1</v>
      </c>
      <c r="D5036" s="820" t="b">
        <v>1</v>
      </c>
      <c r="E5036" s="820" t="b">
        <v>0</v>
      </c>
      <c r="F5036" s="820" t="b">
        <v>0</v>
      </c>
      <c r="G5036" s="820" t="b">
        <v>0</v>
      </c>
      <c r="H5036" s="820" t="b">
        <v>0</v>
      </c>
      <c r="I5036" s="820">
        <v>1</v>
      </c>
      <c r="J5036" s="820">
        <v>20</v>
      </c>
      <c r="K5036" s="820" t="s">
        <v>8454</v>
      </c>
      <c r="L5036" s="822" t="s">
        <v>22198</v>
      </c>
    </row>
    <row r="5037" spans="1:12" x14ac:dyDescent="0.25">
      <c r="A5037" s="822" t="s">
        <v>15763</v>
      </c>
      <c r="B5037" s="824" t="s">
        <v>22199</v>
      </c>
      <c r="C5037" s="820" t="b">
        <v>1</v>
      </c>
      <c r="D5037" s="820" t="b">
        <v>1</v>
      </c>
      <c r="E5037" s="820" t="b">
        <v>0</v>
      </c>
      <c r="F5037" s="820" t="b">
        <v>0</v>
      </c>
      <c r="G5037" s="820" t="b">
        <v>0</v>
      </c>
      <c r="H5037" s="820" t="b">
        <v>0</v>
      </c>
      <c r="I5037" s="820">
        <v>1</v>
      </c>
      <c r="J5037" s="820">
        <v>16</v>
      </c>
      <c r="K5037" s="820" t="s">
        <v>8454</v>
      </c>
      <c r="L5037" s="822" t="s">
        <v>22200</v>
      </c>
    </row>
    <row r="5038" spans="1:12" x14ac:dyDescent="0.25">
      <c r="A5038" s="822" t="s">
        <v>15764</v>
      </c>
      <c r="B5038" s="824" t="s">
        <v>22441</v>
      </c>
      <c r="C5038" s="820" t="b">
        <v>1</v>
      </c>
      <c r="D5038" s="820" t="b">
        <v>1</v>
      </c>
      <c r="E5038" s="820" t="b">
        <v>0</v>
      </c>
      <c r="F5038" s="820" t="b">
        <v>0</v>
      </c>
      <c r="G5038" s="820" t="b">
        <v>0</v>
      </c>
      <c r="H5038" s="820" t="b">
        <v>0</v>
      </c>
      <c r="I5038" s="820">
        <v>1</v>
      </c>
      <c r="J5038" s="820">
        <v>5</v>
      </c>
      <c r="K5038" s="820" t="s">
        <v>8454</v>
      </c>
      <c r="L5038" s="822" t="s">
        <v>22442</v>
      </c>
    </row>
    <row r="5039" spans="1:12" x14ac:dyDescent="0.25">
      <c r="A5039" s="822" t="s">
        <v>15765</v>
      </c>
      <c r="B5039" s="824" t="s">
        <v>22443</v>
      </c>
      <c r="C5039" s="820" t="b">
        <v>1</v>
      </c>
      <c r="D5039" s="820" t="b">
        <v>1</v>
      </c>
      <c r="E5039" s="820" t="b">
        <v>0</v>
      </c>
      <c r="F5039" s="820" t="b">
        <v>0</v>
      </c>
      <c r="G5039" s="820" t="b">
        <v>0</v>
      </c>
      <c r="H5039" s="820" t="b">
        <v>0</v>
      </c>
      <c r="I5039" s="820">
        <v>1</v>
      </c>
      <c r="J5039" s="820">
        <v>4</v>
      </c>
      <c r="K5039" s="820" t="s">
        <v>8454</v>
      </c>
      <c r="L5039" s="822" t="s">
        <v>22444</v>
      </c>
    </row>
    <row r="5040" spans="1:12" x14ac:dyDescent="0.25">
      <c r="A5040" s="822" t="s">
        <v>15766</v>
      </c>
      <c r="B5040" s="824" t="s">
        <v>22445</v>
      </c>
      <c r="C5040" s="820" t="b">
        <v>1</v>
      </c>
      <c r="D5040" s="820" t="b">
        <v>1</v>
      </c>
      <c r="E5040" s="820" t="b">
        <v>0</v>
      </c>
      <c r="F5040" s="820" t="b">
        <v>0</v>
      </c>
      <c r="G5040" s="820" t="b">
        <v>0</v>
      </c>
      <c r="H5040" s="820" t="b">
        <v>0</v>
      </c>
      <c r="I5040" s="820">
        <v>1</v>
      </c>
      <c r="J5040" s="820">
        <v>1</v>
      </c>
      <c r="K5040" s="820" t="s">
        <v>8454</v>
      </c>
      <c r="L5040" s="822" t="s">
        <v>22446</v>
      </c>
    </row>
    <row r="5041" spans="1:12" x14ac:dyDescent="0.25">
      <c r="A5041" s="822" t="s">
        <v>15767</v>
      </c>
      <c r="B5041" s="824" t="s">
        <v>22207</v>
      </c>
      <c r="C5041" s="820" t="b">
        <v>1</v>
      </c>
      <c r="D5041" s="820" t="b">
        <v>1</v>
      </c>
      <c r="E5041" s="820" t="b">
        <v>0</v>
      </c>
      <c r="F5041" s="820" t="b">
        <v>0</v>
      </c>
      <c r="G5041" s="820" t="b">
        <v>0</v>
      </c>
      <c r="H5041" s="820" t="b">
        <v>0</v>
      </c>
      <c r="I5041" s="820">
        <v>1</v>
      </c>
      <c r="J5041" s="820">
        <v>1</v>
      </c>
      <c r="K5041" s="820" t="s">
        <v>8454</v>
      </c>
      <c r="L5041" s="822" t="s">
        <v>22208</v>
      </c>
    </row>
    <row r="5042" spans="1:12" x14ac:dyDescent="0.25">
      <c r="A5042" s="822" t="s">
        <v>15768</v>
      </c>
      <c r="B5042" s="824" t="s">
        <v>22209</v>
      </c>
      <c r="C5042" s="820" t="b">
        <v>1</v>
      </c>
      <c r="D5042" s="820" t="b">
        <v>1</v>
      </c>
      <c r="E5042" s="820" t="b">
        <v>0</v>
      </c>
      <c r="F5042" s="820" t="b">
        <v>0</v>
      </c>
      <c r="G5042" s="820" t="b">
        <v>0</v>
      </c>
      <c r="H5042" s="820" t="b">
        <v>0</v>
      </c>
      <c r="I5042" s="820">
        <v>1</v>
      </c>
      <c r="J5042" s="820">
        <v>476</v>
      </c>
      <c r="K5042" s="820" t="s">
        <v>8454</v>
      </c>
      <c r="L5042" s="822" t="s">
        <v>22210</v>
      </c>
    </row>
    <row r="5043" spans="1:12" x14ac:dyDescent="0.25">
      <c r="A5043" s="822" t="s">
        <v>15769</v>
      </c>
      <c r="B5043" s="824" t="s">
        <v>22211</v>
      </c>
      <c r="C5043" s="820" t="b">
        <v>1</v>
      </c>
      <c r="D5043" s="820" t="b">
        <v>1</v>
      </c>
      <c r="E5043" s="820" t="b">
        <v>0</v>
      </c>
      <c r="F5043" s="820" t="b">
        <v>0</v>
      </c>
      <c r="G5043" s="820" t="b">
        <v>0</v>
      </c>
      <c r="H5043" s="820" t="b">
        <v>0</v>
      </c>
      <c r="I5043" s="820">
        <v>1</v>
      </c>
      <c r="J5043" s="820">
        <v>34</v>
      </c>
      <c r="K5043" s="820" t="s">
        <v>8454</v>
      </c>
      <c r="L5043" s="822" t="s">
        <v>22212</v>
      </c>
    </row>
    <row r="5044" spans="1:12" x14ac:dyDescent="0.25">
      <c r="A5044" s="822" t="s">
        <v>15770</v>
      </c>
      <c r="B5044" s="824" t="s">
        <v>22213</v>
      </c>
      <c r="C5044" s="820" t="b">
        <v>1</v>
      </c>
      <c r="D5044" s="820" t="b">
        <v>1</v>
      </c>
      <c r="E5044" s="820" t="b">
        <v>0</v>
      </c>
      <c r="F5044" s="820" t="b">
        <v>0</v>
      </c>
      <c r="G5044" s="820" t="b">
        <v>0</v>
      </c>
      <c r="H5044" s="820" t="b">
        <v>0</v>
      </c>
      <c r="I5044" s="820">
        <v>1</v>
      </c>
      <c r="J5044" s="820">
        <v>34</v>
      </c>
      <c r="K5044" s="820" t="s">
        <v>8454</v>
      </c>
      <c r="L5044" s="822" t="s">
        <v>22214</v>
      </c>
    </row>
    <row r="5045" spans="1:12" x14ac:dyDescent="0.25">
      <c r="A5045" s="822" t="s">
        <v>15771</v>
      </c>
      <c r="B5045" s="824" t="s">
        <v>22215</v>
      </c>
      <c r="C5045" s="820" t="b">
        <v>1</v>
      </c>
      <c r="D5045" s="820" t="b">
        <v>1</v>
      </c>
      <c r="E5045" s="820" t="b">
        <v>0</v>
      </c>
      <c r="F5045" s="820" t="b">
        <v>0</v>
      </c>
      <c r="G5045" s="820" t="b">
        <v>0</v>
      </c>
      <c r="H5045" s="820" t="b">
        <v>0</v>
      </c>
      <c r="I5045" s="820">
        <v>1</v>
      </c>
      <c r="J5045" s="820">
        <v>28</v>
      </c>
      <c r="K5045" s="820" t="s">
        <v>8454</v>
      </c>
      <c r="L5045" s="822" t="s">
        <v>22216</v>
      </c>
    </row>
    <row r="5046" spans="1:12" x14ac:dyDescent="0.25">
      <c r="A5046" s="822" t="s">
        <v>15772</v>
      </c>
      <c r="B5046" s="824" t="s">
        <v>22217</v>
      </c>
      <c r="C5046" s="820" t="b">
        <v>1</v>
      </c>
      <c r="D5046" s="820" t="b">
        <v>1</v>
      </c>
      <c r="E5046" s="820" t="b">
        <v>0</v>
      </c>
      <c r="F5046" s="820" t="b">
        <v>0</v>
      </c>
      <c r="G5046" s="820" t="b">
        <v>0</v>
      </c>
      <c r="H5046" s="820" t="b">
        <v>0</v>
      </c>
      <c r="I5046" s="820">
        <v>1</v>
      </c>
      <c r="J5046" s="820">
        <v>14</v>
      </c>
      <c r="K5046" s="820" t="s">
        <v>8454</v>
      </c>
      <c r="L5046" s="822" t="s">
        <v>22218</v>
      </c>
    </row>
    <row r="5047" spans="1:12" x14ac:dyDescent="0.25">
      <c r="A5047" s="822" t="s">
        <v>15773</v>
      </c>
      <c r="B5047" s="824" t="s">
        <v>22219</v>
      </c>
      <c r="C5047" s="820" t="b">
        <v>1</v>
      </c>
      <c r="D5047" s="820" t="b">
        <v>1</v>
      </c>
      <c r="E5047" s="820" t="b">
        <v>0</v>
      </c>
      <c r="F5047" s="820" t="b">
        <v>0</v>
      </c>
      <c r="G5047" s="820" t="b">
        <v>0</v>
      </c>
      <c r="H5047" s="820" t="b">
        <v>0</v>
      </c>
      <c r="I5047" s="820">
        <v>1</v>
      </c>
      <c r="J5047" s="820">
        <v>84</v>
      </c>
      <c r="K5047" s="820" t="s">
        <v>8454</v>
      </c>
      <c r="L5047" s="822" t="s">
        <v>22220</v>
      </c>
    </row>
    <row r="5048" spans="1:12" x14ac:dyDescent="0.25">
      <c r="A5048" s="822" t="s">
        <v>15774</v>
      </c>
      <c r="B5048" s="824" t="s">
        <v>22221</v>
      </c>
      <c r="C5048" s="820" t="b">
        <v>1</v>
      </c>
      <c r="D5048" s="820" t="b">
        <v>1</v>
      </c>
      <c r="E5048" s="820" t="b">
        <v>0</v>
      </c>
      <c r="F5048" s="820" t="b">
        <v>0</v>
      </c>
      <c r="G5048" s="820" t="b">
        <v>0</v>
      </c>
      <c r="H5048" s="820" t="b">
        <v>0</v>
      </c>
      <c r="I5048" s="820">
        <v>1</v>
      </c>
      <c r="J5048" s="820">
        <v>34</v>
      </c>
      <c r="K5048" s="820" t="s">
        <v>8454</v>
      </c>
      <c r="L5048" s="822" t="s">
        <v>22222</v>
      </c>
    </row>
    <row r="5049" spans="1:12" x14ac:dyDescent="0.25">
      <c r="A5049" s="822" t="s">
        <v>15775</v>
      </c>
      <c r="B5049" s="824" t="s">
        <v>22447</v>
      </c>
      <c r="C5049" s="820" t="b">
        <v>1</v>
      </c>
      <c r="D5049" s="820" t="b">
        <v>1</v>
      </c>
      <c r="E5049" s="820" t="b">
        <v>0</v>
      </c>
      <c r="F5049" s="820" t="b">
        <v>0</v>
      </c>
      <c r="G5049" s="820" t="b">
        <v>0</v>
      </c>
      <c r="H5049" s="820" t="b">
        <v>0</v>
      </c>
      <c r="I5049" s="820">
        <v>1</v>
      </c>
      <c r="J5049" s="820">
        <v>5</v>
      </c>
      <c r="K5049" s="820" t="s">
        <v>8454</v>
      </c>
      <c r="L5049" s="822" t="s">
        <v>22448</v>
      </c>
    </row>
    <row r="5050" spans="1:12" x14ac:dyDescent="0.25">
      <c r="A5050" s="822" t="s">
        <v>15776</v>
      </c>
      <c r="B5050" s="824" t="s">
        <v>22449</v>
      </c>
      <c r="C5050" s="820" t="b">
        <v>1</v>
      </c>
      <c r="D5050" s="820" t="b">
        <v>1</v>
      </c>
      <c r="E5050" s="820" t="b">
        <v>0</v>
      </c>
      <c r="F5050" s="820" t="b">
        <v>0</v>
      </c>
      <c r="G5050" s="820" t="b">
        <v>0</v>
      </c>
      <c r="H5050" s="820" t="b">
        <v>0</v>
      </c>
      <c r="I5050" s="820">
        <v>1</v>
      </c>
      <c r="J5050" s="820">
        <v>4</v>
      </c>
      <c r="K5050" s="820" t="s">
        <v>8454</v>
      </c>
      <c r="L5050" s="822" t="s">
        <v>22450</v>
      </c>
    </row>
    <row r="5051" spans="1:12" x14ac:dyDescent="0.25">
      <c r="A5051" s="822" t="s">
        <v>15777</v>
      </c>
      <c r="B5051" s="824" t="s">
        <v>22451</v>
      </c>
      <c r="C5051" s="820" t="b">
        <v>1</v>
      </c>
      <c r="D5051" s="820" t="b">
        <v>1</v>
      </c>
      <c r="E5051" s="820" t="b">
        <v>0</v>
      </c>
      <c r="F5051" s="820" t="b">
        <v>0</v>
      </c>
      <c r="G5051" s="820" t="b">
        <v>0</v>
      </c>
      <c r="H5051" s="820" t="b">
        <v>0</v>
      </c>
      <c r="I5051" s="820">
        <v>1</v>
      </c>
      <c r="J5051" s="820">
        <v>1</v>
      </c>
      <c r="K5051" s="820" t="s">
        <v>8454</v>
      </c>
      <c r="L5051" s="822" t="s">
        <v>22452</v>
      </c>
    </row>
    <row r="5052" spans="1:12" x14ac:dyDescent="0.25">
      <c r="A5052" s="822" t="s">
        <v>15778</v>
      </c>
      <c r="B5052" s="824" t="s">
        <v>22229</v>
      </c>
      <c r="C5052" s="820" t="b">
        <v>1</v>
      </c>
      <c r="D5052" s="820" t="b">
        <v>1</v>
      </c>
      <c r="E5052" s="820" t="b">
        <v>0</v>
      </c>
      <c r="F5052" s="820" t="b">
        <v>0</v>
      </c>
      <c r="G5052" s="820" t="b">
        <v>0</v>
      </c>
      <c r="H5052" s="820" t="b">
        <v>0</v>
      </c>
      <c r="I5052" s="820">
        <v>1</v>
      </c>
      <c r="J5052" s="820">
        <v>1</v>
      </c>
      <c r="K5052" s="820" t="s">
        <v>8454</v>
      </c>
      <c r="L5052" s="822" t="s">
        <v>22230</v>
      </c>
    </row>
    <row r="5053" spans="1:12" x14ac:dyDescent="0.25">
      <c r="A5053" s="822" t="s">
        <v>15779</v>
      </c>
      <c r="B5053" s="824" t="s">
        <v>22231</v>
      </c>
      <c r="C5053" s="820" t="b">
        <v>1</v>
      </c>
      <c r="D5053" s="820" t="b">
        <v>1</v>
      </c>
      <c r="E5053" s="820" t="b">
        <v>0</v>
      </c>
      <c r="F5053" s="820" t="b">
        <v>0</v>
      </c>
      <c r="G5053" s="820" t="b">
        <v>0</v>
      </c>
      <c r="H5053" s="820" t="b">
        <v>0</v>
      </c>
      <c r="I5053" s="820">
        <v>1</v>
      </c>
      <c r="J5053" s="820">
        <v>340</v>
      </c>
      <c r="K5053" s="820" t="s">
        <v>8454</v>
      </c>
      <c r="L5053" s="822" t="s">
        <v>22232</v>
      </c>
    </row>
    <row r="5054" spans="1:12" x14ac:dyDescent="0.25">
      <c r="A5054" s="822" t="s">
        <v>15780</v>
      </c>
      <c r="B5054" s="824" t="s">
        <v>22233</v>
      </c>
      <c r="C5054" s="820" t="b">
        <v>1</v>
      </c>
      <c r="D5054" s="820" t="b">
        <v>1</v>
      </c>
      <c r="E5054" s="820" t="b">
        <v>0</v>
      </c>
      <c r="F5054" s="820" t="b">
        <v>0</v>
      </c>
      <c r="G5054" s="820" t="b">
        <v>0</v>
      </c>
      <c r="H5054" s="820" t="b">
        <v>0</v>
      </c>
      <c r="I5054" s="820">
        <v>1</v>
      </c>
      <c r="J5054" s="820">
        <v>34</v>
      </c>
      <c r="K5054" s="820" t="s">
        <v>8454</v>
      </c>
      <c r="L5054" s="822" t="s">
        <v>22234</v>
      </c>
    </row>
    <row r="5055" spans="1:12" x14ac:dyDescent="0.25">
      <c r="A5055" s="822" t="s">
        <v>15781</v>
      </c>
      <c r="B5055" s="824" t="s">
        <v>22235</v>
      </c>
      <c r="C5055" s="820" t="b">
        <v>1</v>
      </c>
      <c r="D5055" s="820" t="b">
        <v>1</v>
      </c>
      <c r="E5055" s="820" t="b">
        <v>0</v>
      </c>
      <c r="F5055" s="820" t="b">
        <v>0</v>
      </c>
      <c r="G5055" s="820" t="b">
        <v>0</v>
      </c>
      <c r="H5055" s="820" t="b">
        <v>0</v>
      </c>
      <c r="I5055" s="820">
        <v>1</v>
      </c>
      <c r="J5055" s="820">
        <v>34</v>
      </c>
      <c r="K5055" s="820" t="s">
        <v>8454</v>
      </c>
      <c r="L5055" s="822" t="s">
        <v>22236</v>
      </c>
    </row>
    <row r="5056" spans="1:12" x14ac:dyDescent="0.25">
      <c r="A5056" s="822" t="s">
        <v>15782</v>
      </c>
      <c r="B5056" s="824" t="s">
        <v>22237</v>
      </c>
      <c r="C5056" s="820" t="b">
        <v>1</v>
      </c>
      <c r="D5056" s="820" t="b">
        <v>1</v>
      </c>
      <c r="E5056" s="820" t="b">
        <v>0</v>
      </c>
      <c r="F5056" s="820" t="b">
        <v>0</v>
      </c>
      <c r="G5056" s="820" t="b">
        <v>0</v>
      </c>
      <c r="H5056" s="820" t="b">
        <v>0</v>
      </c>
      <c r="I5056" s="820">
        <v>1</v>
      </c>
      <c r="J5056" s="820">
        <v>20</v>
      </c>
      <c r="K5056" s="820" t="s">
        <v>8454</v>
      </c>
      <c r="L5056" s="822" t="s">
        <v>22238</v>
      </c>
    </row>
    <row r="5057" spans="1:12" x14ac:dyDescent="0.25">
      <c r="A5057" s="822" t="s">
        <v>15783</v>
      </c>
      <c r="B5057" s="824" t="s">
        <v>22239</v>
      </c>
      <c r="C5057" s="820" t="b">
        <v>1</v>
      </c>
      <c r="D5057" s="820" t="b">
        <v>1</v>
      </c>
      <c r="E5057" s="820" t="b">
        <v>0</v>
      </c>
      <c r="F5057" s="820" t="b">
        <v>0</v>
      </c>
      <c r="G5057" s="820" t="b">
        <v>0</v>
      </c>
      <c r="H5057" s="820" t="b">
        <v>0</v>
      </c>
      <c r="I5057" s="820">
        <v>1</v>
      </c>
      <c r="J5057" s="820">
        <v>10</v>
      </c>
      <c r="K5057" s="820" t="s">
        <v>8454</v>
      </c>
      <c r="L5057" s="822" t="s">
        <v>22240</v>
      </c>
    </row>
    <row r="5058" spans="1:12" x14ac:dyDescent="0.25">
      <c r="A5058" s="822" t="s">
        <v>15784</v>
      </c>
      <c r="B5058" s="824" t="s">
        <v>22241</v>
      </c>
      <c r="C5058" s="820" t="b">
        <v>1</v>
      </c>
      <c r="D5058" s="820" t="b">
        <v>1</v>
      </c>
      <c r="E5058" s="820" t="b">
        <v>0</v>
      </c>
      <c r="F5058" s="820" t="b">
        <v>0</v>
      </c>
      <c r="G5058" s="820" t="b">
        <v>0</v>
      </c>
      <c r="H5058" s="820" t="b">
        <v>0</v>
      </c>
      <c r="I5058" s="820">
        <v>1</v>
      </c>
      <c r="J5058" s="820">
        <v>60</v>
      </c>
      <c r="K5058" s="820" t="s">
        <v>8454</v>
      </c>
      <c r="L5058" s="822" t="s">
        <v>22242</v>
      </c>
    </row>
    <row r="5059" spans="1:12" x14ac:dyDescent="0.25">
      <c r="A5059" s="822" t="s">
        <v>15785</v>
      </c>
      <c r="B5059" s="824" t="s">
        <v>22243</v>
      </c>
      <c r="C5059" s="820" t="b">
        <v>1</v>
      </c>
      <c r="D5059" s="820" t="b">
        <v>1</v>
      </c>
      <c r="E5059" s="820" t="b">
        <v>0</v>
      </c>
      <c r="F5059" s="820" t="b">
        <v>0</v>
      </c>
      <c r="G5059" s="820" t="b">
        <v>0</v>
      </c>
      <c r="H5059" s="820" t="b">
        <v>0</v>
      </c>
      <c r="I5059" s="820">
        <v>1</v>
      </c>
      <c r="J5059" s="820">
        <v>34</v>
      </c>
      <c r="K5059" s="820" t="s">
        <v>8454</v>
      </c>
      <c r="L5059" s="822" t="s">
        <v>22244</v>
      </c>
    </row>
    <row r="5060" spans="1:12" x14ac:dyDescent="0.25">
      <c r="A5060" s="822" t="s">
        <v>15786</v>
      </c>
      <c r="B5060" s="824" t="s">
        <v>22453</v>
      </c>
      <c r="C5060" s="820" t="b">
        <v>1</v>
      </c>
      <c r="D5060" s="820" t="b">
        <v>1</v>
      </c>
      <c r="E5060" s="820" t="b">
        <v>0</v>
      </c>
      <c r="F5060" s="820" t="b">
        <v>0</v>
      </c>
      <c r="G5060" s="820" t="b">
        <v>0</v>
      </c>
      <c r="H5060" s="820" t="b">
        <v>0</v>
      </c>
      <c r="I5060" s="820">
        <v>1</v>
      </c>
      <c r="J5060" s="820">
        <v>5</v>
      </c>
      <c r="K5060" s="820" t="s">
        <v>8454</v>
      </c>
      <c r="L5060" s="822" t="s">
        <v>22454</v>
      </c>
    </row>
    <row r="5061" spans="1:12" x14ac:dyDescent="0.25">
      <c r="A5061" s="822" t="s">
        <v>15787</v>
      </c>
      <c r="B5061" s="824" t="s">
        <v>22455</v>
      </c>
      <c r="C5061" s="820" t="b">
        <v>1</v>
      </c>
      <c r="D5061" s="820" t="b">
        <v>1</v>
      </c>
      <c r="E5061" s="820" t="b">
        <v>0</v>
      </c>
      <c r="F5061" s="820" t="b">
        <v>0</v>
      </c>
      <c r="G5061" s="820" t="b">
        <v>0</v>
      </c>
      <c r="H5061" s="820" t="b">
        <v>0</v>
      </c>
      <c r="I5061" s="820">
        <v>1</v>
      </c>
      <c r="J5061" s="820">
        <v>4</v>
      </c>
      <c r="K5061" s="820" t="s">
        <v>8454</v>
      </c>
      <c r="L5061" s="822" t="s">
        <v>22456</v>
      </c>
    </row>
    <row r="5062" spans="1:12" x14ac:dyDescent="0.25">
      <c r="A5062" s="822" t="s">
        <v>15788</v>
      </c>
      <c r="B5062" s="824" t="s">
        <v>22457</v>
      </c>
      <c r="C5062" s="820" t="b">
        <v>1</v>
      </c>
      <c r="D5062" s="820" t="b">
        <v>1</v>
      </c>
      <c r="E5062" s="820" t="b">
        <v>0</v>
      </c>
      <c r="F5062" s="820" t="b">
        <v>0</v>
      </c>
      <c r="G5062" s="820" t="b">
        <v>0</v>
      </c>
      <c r="H5062" s="820" t="b">
        <v>0</v>
      </c>
      <c r="I5062" s="820">
        <v>1</v>
      </c>
      <c r="J5062" s="820">
        <v>1</v>
      </c>
      <c r="K5062" s="820" t="s">
        <v>8454</v>
      </c>
      <c r="L5062" s="822" t="s">
        <v>22458</v>
      </c>
    </row>
    <row r="5063" spans="1:12" x14ac:dyDescent="0.25">
      <c r="A5063" s="822" t="s">
        <v>15789</v>
      </c>
      <c r="B5063" s="824" t="s">
        <v>22251</v>
      </c>
      <c r="C5063" s="820" t="b">
        <v>1</v>
      </c>
      <c r="D5063" s="820" t="b">
        <v>1</v>
      </c>
      <c r="E5063" s="820" t="b">
        <v>0</v>
      </c>
      <c r="F5063" s="820" t="b">
        <v>0</v>
      </c>
      <c r="G5063" s="820" t="b">
        <v>0</v>
      </c>
      <c r="H5063" s="820" t="b">
        <v>0</v>
      </c>
      <c r="I5063" s="820">
        <v>1</v>
      </c>
      <c r="J5063" s="820">
        <v>1</v>
      </c>
      <c r="K5063" s="820" t="s">
        <v>8454</v>
      </c>
      <c r="L5063" s="822" t="s">
        <v>22252</v>
      </c>
    </row>
    <row r="5064" spans="1:12" x14ac:dyDescent="0.25">
      <c r="A5064" s="822" t="s">
        <v>15790</v>
      </c>
      <c r="B5064" s="824" t="s">
        <v>22253</v>
      </c>
      <c r="C5064" s="820" t="b">
        <v>1</v>
      </c>
      <c r="D5064" s="820" t="b">
        <v>1</v>
      </c>
      <c r="E5064" s="820" t="b">
        <v>0</v>
      </c>
      <c r="F5064" s="820" t="b">
        <v>0</v>
      </c>
      <c r="G5064" s="820" t="b">
        <v>0</v>
      </c>
      <c r="H5064" s="820" t="b">
        <v>0</v>
      </c>
      <c r="I5064" s="820">
        <v>1</v>
      </c>
      <c r="J5064" s="820">
        <v>480</v>
      </c>
      <c r="K5064" s="820" t="s">
        <v>8454</v>
      </c>
      <c r="L5064" s="822" t="s">
        <v>22254</v>
      </c>
    </row>
    <row r="5065" spans="1:12" x14ac:dyDescent="0.25">
      <c r="A5065" s="822" t="s">
        <v>15791</v>
      </c>
      <c r="B5065" s="824" t="s">
        <v>22255</v>
      </c>
      <c r="C5065" s="820" t="b">
        <v>1</v>
      </c>
      <c r="D5065" s="820" t="b">
        <v>1</v>
      </c>
      <c r="E5065" s="820" t="b">
        <v>0</v>
      </c>
      <c r="F5065" s="820" t="b">
        <v>0</v>
      </c>
      <c r="G5065" s="820" t="b">
        <v>0</v>
      </c>
      <c r="H5065" s="820" t="b">
        <v>0</v>
      </c>
      <c r="I5065" s="820">
        <v>1</v>
      </c>
      <c r="J5065" s="820">
        <v>32</v>
      </c>
      <c r="K5065" s="820" t="s">
        <v>8454</v>
      </c>
      <c r="L5065" s="822" t="s">
        <v>22256</v>
      </c>
    </row>
    <row r="5066" spans="1:12" x14ac:dyDescent="0.25">
      <c r="A5066" s="822" t="s">
        <v>15792</v>
      </c>
      <c r="B5066" s="824" t="s">
        <v>22257</v>
      </c>
      <c r="C5066" s="820" t="b">
        <v>1</v>
      </c>
      <c r="D5066" s="820" t="b">
        <v>1</v>
      </c>
      <c r="E5066" s="820" t="b">
        <v>0</v>
      </c>
      <c r="F5066" s="820" t="b">
        <v>0</v>
      </c>
      <c r="G5066" s="820" t="b">
        <v>0</v>
      </c>
      <c r="H5066" s="820" t="b">
        <v>0</v>
      </c>
      <c r="I5066" s="820">
        <v>1</v>
      </c>
      <c r="J5066" s="820">
        <v>32</v>
      </c>
      <c r="K5066" s="820" t="s">
        <v>8454</v>
      </c>
      <c r="L5066" s="822" t="s">
        <v>22258</v>
      </c>
    </row>
    <row r="5067" spans="1:12" x14ac:dyDescent="0.25">
      <c r="A5067" s="822" t="s">
        <v>15793</v>
      </c>
      <c r="B5067" s="824" t="s">
        <v>22259</v>
      </c>
      <c r="C5067" s="820" t="b">
        <v>1</v>
      </c>
      <c r="D5067" s="820" t="b">
        <v>1</v>
      </c>
      <c r="E5067" s="820" t="b">
        <v>0</v>
      </c>
      <c r="F5067" s="820" t="b">
        <v>0</v>
      </c>
      <c r="G5067" s="820" t="b">
        <v>0</v>
      </c>
      <c r="H5067" s="820" t="b">
        <v>0</v>
      </c>
      <c r="I5067" s="820">
        <v>1</v>
      </c>
      <c r="J5067" s="820">
        <v>30</v>
      </c>
      <c r="K5067" s="820" t="s">
        <v>8454</v>
      </c>
      <c r="L5067" s="822" t="s">
        <v>22260</v>
      </c>
    </row>
    <row r="5068" spans="1:12" x14ac:dyDescent="0.25">
      <c r="A5068" s="822" t="s">
        <v>15794</v>
      </c>
      <c r="B5068" s="824" t="s">
        <v>22261</v>
      </c>
      <c r="C5068" s="820" t="b">
        <v>1</v>
      </c>
      <c r="D5068" s="820" t="b">
        <v>1</v>
      </c>
      <c r="E5068" s="820" t="b">
        <v>0</v>
      </c>
      <c r="F5068" s="820" t="b">
        <v>0</v>
      </c>
      <c r="G5068" s="820" t="b">
        <v>0</v>
      </c>
      <c r="H5068" s="820" t="b">
        <v>0</v>
      </c>
      <c r="I5068" s="820">
        <v>1</v>
      </c>
      <c r="J5068" s="820">
        <v>15</v>
      </c>
      <c r="K5068" s="820" t="s">
        <v>8454</v>
      </c>
      <c r="L5068" s="822" t="s">
        <v>22262</v>
      </c>
    </row>
    <row r="5069" spans="1:12" x14ac:dyDescent="0.25">
      <c r="A5069" s="822" t="s">
        <v>15795</v>
      </c>
      <c r="B5069" s="824" t="s">
        <v>22263</v>
      </c>
      <c r="C5069" s="820" t="b">
        <v>1</v>
      </c>
      <c r="D5069" s="820" t="b">
        <v>1</v>
      </c>
      <c r="E5069" s="820" t="b">
        <v>0</v>
      </c>
      <c r="F5069" s="820" t="b">
        <v>0</v>
      </c>
      <c r="G5069" s="820" t="b">
        <v>0</v>
      </c>
      <c r="H5069" s="820" t="b">
        <v>0</v>
      </c>
      <c r="I5069" s="820">
        <v>1</v>
      </c>
      <c r="J5069" s="820">
        <v>90</v>
      </c>
      <c r="K5069" s="820" t="s">
        <v>8454</v>
      </c>
      <c r="L5069" s="822" t="s">
        <v>22264</v>
      </c>
    </row>
    <row r="5070" spans="1:12" x14ac:dyDescent="0.25">
      <c r="A5070" s="822" t="s">
        <v>15796</v>
      </c>
      <c r="B5070" s="824" t="s">
        <v>22265</v>
      </c>
      <c r="C5070" s="820" t="b">
        <v>1</v>
      </c>
      <c r="D5070" s="820" t="b">
        <v>1</v>
      </c>
      <c r="E5070" s="820" t="b">
        <v>0</v>
      </c>
      <c r="F5070" s="820" t="b">
        <v>0</v>
      </c>
      <c r="G5070" s="820" t="b">
        <v>0</v>
      </c>
      <c r="H5070" s="820" t="b">
        <v>0</v>
      </c>
      <c r="I5070" s="820">
        <v>1</v>
      </c>
      <c r="J5070" s="820">
        <v>32</v>
      </c>
      <c r="K5070" s="820" t="s">
        <v>8454</v>
      </c>
      <c r="L5070" s="822" t="s">
        <v>22266</v>
      </c>
    </row>
    <row r="5071" spans="1:12" x14ac:dyDescent="0.25">
      <c r="A5071" s="822" t="s">
        <v>15797</v>
      </c>
      <c r="B5071" s="824" t="s">
        <v>22459</v>
      </c>
      <c r="C5071" s="820" t="b">
        <v>1</v>
      </c>
      <c r="D5071" s="820" t="b">
        <v>1</v>
      </c>
      <c r="E5071" s="820" t="b">
        <v>0</v>
      </c>
      <c r="F5071" s="820" t="b">
        <v>0</v>
      </c>
      <c r="G5071" s="820" t="b">
        <v>0</v>
      </c>
      <c r="H5071" s="820" t="b">
        <v>0</v>
      </c>
      <c r="I5071" s="820">
        <v>1</v>
      </c>
      <c r="J5071" s="820">
        <v>5</v>
      </c>
      <c r="K5071" s="820" t="s">
        <v>8454</v>
      </c>
      <c r="L5071" s="822" t="s">
        <v>22460</v>
      </c>
    </row>
    <row r="5072" spans="1:12" x14ac:dyDescent="0.25">
      <c r="A5072" s="822" t="s">
        <v>15798</v>
      </c>
      <c r="B5072" s="824" t="s">
        <v>22461</v>
      </c>
      <c r="C5072" s="820" t="b">
        <v>1</v>
      </c>
      <c r="D5072" s="820" t="b">
        <v>1</v>
      </c>
      <c r="E5072" s="820" t="b">
        <v>0</v>
      </c>
      <c r="F5072" s="820" t="b">
        <v>0</v>
      </c>
      <c r="G5072" s="820" t="b">
        <v>0</v>
      </c>
      <c r="H5072" s="820" t="b">
        <v>0</v>
      </c>
      <c r="I5072" s="820">
        <v>1</v>
      </c>
      <c r="J5072" s="820">
        <v>4</v>
      </c>
      <c r="K5072" s="820" t="s">
        <v>8454</v>
      </c>
      <c r="L5072" s="822" t="s">
        <v>22462</v>
      </c>
    </row>
    <row r="5073" spans="1:12" x14ac:dyDescent="0.25">
      <c r="A5073" s="822" t="s">
        <v>15799</v>
      </c>
      <c r="B5073" s="824" t="s">
        <v>14663</v>
      </c>
      <c r="C5073" s="820" t="b">
        <v>1</v>
      </c>
      <c r="D5073" s="820" t="b">
        <v>1</v>
      </c>
      <c r="E5073" s="820" t="b">
        <v>0</v>
      </c>
      <c r="F5073" s="820" t="b">
        <v>0</v>
      </c>
      <c r="G5073" s="820" t="b">
        <v>0</v>
      </c>
      <c r="H5073" s="820" t="b">
        <v>0</v>
      </c>
      <c r="I5073" s="820">
        <v>1</v>
      </c>
      <c r="J5073" s="820">
        <v>1</v>
      </c>
      <c r="K5073" s="820" t="s">
        <v>8454</v>
      </c>
      <c r="L5073" s="822" t="s">
        <v>21019</v>
      </c>
    </row>
    <row r="5074" spans="1:12" x14ac:dyDescent="0.25">
      <c r="A5074" s="822" t="s">
        <v>15800</v>
      </c>
      <c r="B5074" s="824" t="s">
        <v>15801</v>
      </c>
      <c r="C5074" s="820" t="b">
        <v>1</v>
      </c>
      <c r="D5074" s="820" t="b">
        <v>1</v>
      </c>
      <c r="E5074" s="820" t="b">
        <v>0</v>
      </c>
      <c r="F5074" s="820" t="b">
        <v>0</v>
      </c>
      <c r="G5074" s="820" t="b">
        <v>0</v>
      </c>
      <c r="H5074" s="820" t="b">
        <v>0</v>
      </c>
      <c r="I5074" s="820">
        <v>1</v>
      </c>
      <c r="J5074" s="820">
        <v>1</v>
      </c>
      <c r="K5074" s="820" t="s">
        <v>8454</v>
      </c>
      <c r="L5074" s="822" t="s">
        <v>21192</v>
      </c>
    </row>
    <row r="5075" spans="1:12" x14ac:dyDescent="0.25">
      <c r="A5075" s="822" t="s">
        <v>15802</v>
      </c>
      <c r="B5075" s="824" t="s">
        <v>15803</v>
      </c>
      <c r="C5075" s="820" t="b">
        <v>1</v>
      </c>
      <c r="D5075" s="820" t="b">
        <v>1</v>
      </c>
      <c r="E5075" s="820" t="b">
        <v>0</v>
      </c>
      <c r="F5075" s="820" t="b">
        <v>0</v>
      </c>
      <c r="G5075" s="820" t="b">
        <v>0</v>
      </c>
      <c r="H5075" s="820" t="b">
        <v>0</v>
      </c>
      <c r="I5075" s="820">
        <v>1</v>
      </c>
      <c r="J5075" s="820">
        <v>1</v>
      </c>
      <c r="K5075" s="820" t="s">
        <v>8454</v>
      </c>
      <c r="L5075" s="822" t="s">
        <v>21193</v>
      </c>
    </row>
    <row r="5076" spans="1:12" x14ac:dyDescent="0.25">
      <c r="A5076" s="822" t="s">
        <v>15804</v>
      </c>
      <c r="B5076" s="824" t="s">
        <v>14275</v>
      </c>
      <c r="C5076" s="820" t="b">
        <v>1</v>
      </c>
      <c r="D5076" s="820" t="b">
        <v>1</v>
      </c>
      <c r="E5076" s="820" t="b">
        <v>0</v>
      </c>
      <c r="F5076" s="820" t="b">
        <v>0</v>
      </c>
      <c r="G5076" s="820" t="b">
        <v>0</v>
      </c>
      <c r="H5076" s="820" t="b">
        <v>0</v>
      </c>
      <c r="I5076" s="820">
        <v>1</v>
      </c>
      <c r="J5076" s="820">
        <v>84</v>
      </c>
      <c r="K5076" s="820" t="s">
        <v>8454</v>
      </c>
      <c r="L5076" s="822" t="s">
        <v>20869</v>
      </c>
    </row>
    <row r="5077" spans="1:12" x14ac:dyDescent="0.25">
      <c r="A5077" s="822" t="s">
        <v>15805</v>
      </c>
      <c r="B5077" s="824" t="s">
        <v>14277</v>
      </c>
      <c r="C5077" s="820" t="b">
        <v>1</v>
      </c>
      <c r="D5077" s="820" t="b">
        <v>1</v>
      </c>
      <c r="E5077" s="820" t="b">
        <v>0</v>
      </c>
      <c r="F5077" s="820" t="b">
        <v>0</v>
      </c>
      <c r="G5077" s="820" t="b">
        <v>0</v>
      </c>
      <c r="H5077" s="820" t="b">
        <v>0</v>
      </c>
      <c r="I5077" s="820">
        <v>1</v>
      </c>
      <c r="J5077" s="820">
        <v>28</v>
      </c>
      <c r="K5077" s="820" t="s">
        <v>8454</v>
      </c>
      <c r="L5077" s="822" t="s">
        <v>20870</v>
      </c>
    </row>
    <row r="5078" spans="1:12" x14ac:dyDescent="0.25">
      <c r="A5078" s="822" t="s">
        <v>15806</v>
      </c>
      <c r="B5078" s="824" t="s">
        <v>14279</v>
      </c>
      <c r="C5078" s="820" t="b">
        <v>1</v>
      </c>
      <c r="D5078" s="820" t="b">
        <v>1</v>
      </c>
      <c r="E5078" s="820" t="b">
        <v>0</v>
      </c>
      <c r="F5078" s="820" t="b">
        <v>0</v>
      </c>
      <c r="G5078" s="820" t="b">
        <v>0</v>
      </c>
      <c r="H5078" s="820" t="b">
        <v>0</v>
      </c>
      <c r="I5078" s="820">
        <v>1</v>
      </c>
      <c r="J5078" s="820">
        <v>28</v>
      </c>
      <c r="K5078" s="820" t="s">
        <v>8454</v>
      </c>
      <c r="L5078" s="822" t="s">
        <v>20871</v>
      </c>
    </row>
    <row r="5079" spans="1:12" x14ac:dyDescent="0.25">
      <c r="A5079" s="822" t="s">
        <v>15807</v>
      </c>
      <c r="B5079" s="824" t="s">
        <v>14281</v>
      </c>
      <c r="C5079" s="820" t="b">
        <v>1</v>
      </c>
      <c r="D5079" s="820" t="b">
        <v>1</v>
      </c>
      <c r="E5079" s="820" t="b">
        <v>0</v>
      </c>
      <c r="F5079" s="820" t="b">
        <v>0</v>
      </c>
      <c r="G5079" s="820" t="b">
        <v>0</v>
      </c>
      <c r="H5079" s="820" t="b">
        <v>0</v>
      </c>
      <c r="I5079" s="820">
        <v>1</v>
      </c>
      <c r="J5079" s="820">
        <v>3</v>
      </c>
      <c r="K5079" s="820" t="s">
        <v>8454</v>
      </c>
      <c r="L5079" s="822" t="s">
        <v>20872</v>
      </c>
    </row>
    <row r="5080" spans="1:12" x14ac:dyDescent="0.25">
      <c r="A5080" s="822" t="s">
        <v>15808</v>
      </c>
      <c r="B5080" s="824" t="s">
        <v>14283</v>
      </c>
      <c r="C5080" s="820" t="b">
        <v>1</v>
      </c>
      <c r="D5080" s="820" t="b">
        <v>1</v>
      </c>
      <c r="E5080" s="820" t="b">
        <v>0</v>
      </c>
      <c r="F5080" s="820" t="b">
        <v>0</v>
      </c>
      <c r="G5080" s="820" t="b">
        <v>0</v>
      </c>
      <c r="H5080" s="820" t="b">
        <v>0</v>
      </c>
      <c r="I5080" s="820">
        <v>1</v>
      </c>
      <c r="J5080" s="820">
        <v>3</v>
      </c>
      <c r="K5080" s="820" t="s">
        <v>8454</v>
      </c>
      <c r="L5080" s="822" t="s">
        <v>20873</v>
      </c>
    </row>
    <row r="5081" spans="1:12" x14ac:dyDescent="0.25">
      <c r="A5081" s="822" t="s">
        <v>15809</v>
      </c>
      <c r="B5081" s="824" t="s">
        <v>14285</v>
      </c>
      <c r="C5081" s="820" t="b">
        <v>1</v>
      </c>
      <c r="D5081" s="820" t="b">
        <v>1</v>
      </c>
      <c r="E5081" s="820" t="b">
        <v>0</v>
      </c>
      <c r="F5081" s="820" t="b">
        <v>0</v>
      </c>
      <c r="G5081" s="820" t="b">
        <v>0</v>
      </c>
      <c r="H5081" s="820" t="b">
        <v>0</v>
      </c>
      <c r="I5081" s="820">
        <v>1</v>
      </c>
      <c r="J5081" s="820">
        <v>15</v>
      </c>
      <c r="K5081" s="820" t="s">
        <v>8454</v>
      </c>
      <c r="L5081" s="822" t="s">
        <v>20874</v>
      </c>
    </row>
    <row r="5082" spans="1:12" x14ac:dyDescent="0.25">
      <c r="A5082" s="822" t="s">
        <v>15810</v>
      </c>
      <c r="B5082" s="824" t="s">
        <v>14287</v>
      </c>
      <c r="C5082" s="820" t="b">
        <v>1</v>
      </c>
      <c r="D5082" s="820" t="b">
        <v>1</v>
      </c>
      <c r="E5082" s="820" t="b">
        <v>0</v>
      </c>
      <c r="F5082" s="820" t="b">
        <v>0</v>
      </c>
      <c r="G5082" s="820" t="b">
        <v>0</v>
      </c>
      <c r="H5082" s="820" t="b">
        <v>0</v>
      </c>
      <c r="I5082" s="820">
        <v>1</v>
      </c>
      <c r="J5082" s="820">
        <v>56</v>
      </c>
      <c r="K5082" s="820" t="s">
        <v>8454</v>
      </c>
      <c r="L5082" s="822" t="s">
        <v>20875</v>
      </c>
    </row>
    <row r="5083" spans="1:12" x14ac:dyDescent="0.25">
      <c r="A5083" s="822" t="s">
        <v>15811</v>
      </c>
      <c r="B5083" s="824" t="s">
        <v>15812</v>
      </c>
      <c r="C5083" s="820" t="b">
        <v>1</v>
      </c>
      <c r="D5083" s="820" t="b">
        <v>1</v>
      </c>
      <c r="E5083" s="820" t="b">
        <v>0</v>
      </c>
      <c r="F5083" s="820" t="b">
        <v>0</v>
      </c>
      <c r="G5083" s="820" t="b">
        <v>0</v>
      </c>
      <c r="H5083" s="820" t="b">
        <v>0</v>
      </c>
      <c r="I5083" s="820">
        <v>1</v>
      </c>
      <c r="J5083" s="820">
        <v>6</v>
      </c>
      <c r="K5083" s="820" t="s">
        <v>8454</v>
      </c>
      <c r="L5083" s="822" t="s">
        <v>21194</v>
      </c>
    </row>
    <row r="5084" spans="1:12" x14ac:dyDescent="0.25">
      <c r="A5084" s="822" t="s">
        <v>15813</v>
      </c>
      <c r="B5084" s="824" t="s">
        <v>15814</v>
      </c>
      <c r="C5084" s="820" t="b">
        <v>1</v>
      </c>
      <c r="D5084" s="820" t="b">
        <v>1</v>
      </c>
      <c r="E5084" s="820" t="b">
        <v>0</v>
      </c>
      <c r="F5084" s="820" t="b">
        <v>0</v>
      </c>
      <c r="G5084" s="820" t="b">
        <v>0</v>
      </c>
      <c r="H5084" s="820" t="b">
        <v>0</v>
      </c>
      <c r="I5084" s="820">
        <v>1</v>
      </c>
      <c r="J5084" s="820">
        <v>4</v>
      </c>
      <c r="K5084" s="820" t="s">
        <v>8454</v>
      </c>
      <c r="L5084" s="822" t="s">
        <v>21195</v>
      </c>
    </row>
    <row r="5085" spans="1:12" x14ac:dyDescent="0.25">
      <c r="A5085" s="822" t="s">
        <v>15815</v>
      </c>
      <c r="B5085" s="824" t="s">
        <v>15816</v>
      </c>
      <c r="C5085" s="820" t="b">
        <v>1</v>
      </c>
      <c r="D5085" s="820" t="b">
        <v>1</v>
      </c>
      <c r="E5085" s="820" t="b">
        <v>0</v>
      </c>
      <c r="F5085" s="820" t="b">
        <v>0</v>
      </c>
      <c r="G5085" s="820" t="b">
        <v>0</v>
      </c>
      <c r="H5085" s="820" t="b">
        <v>0</v>
      </c>
      <c r="I5085" s="820">
        <v>1</v>
      </c>
      <c r="J5085" s="820">
        <v>1</v>
      </c>
      <c r="K5085" s="820" t="s">
        <v>8454</v>
      </c>
      <c r="L5085" s="822" t="s">
        <v>21196</v>
      </c>
    </row>
    <row r="5086" spans="1:12" x14ac:dyDescent="0.25">
      <c r="A5086" s="822" t="s">
        <v>15817</v>
      </c>
      <c r="B5086" s="824" t="s">
        <v>14295</v>
      </c>
      <c r="C5086" s="820" t="b">
        <v>1</v>
      </c>
      <c r="D5086" s="820" t="b">
        <v>1</v>
      </c>
      <c r="E5086" s="820" t="b">
        <v>0</v>
      </c>
      <c r="F5086" s="820" t="b">
        <v>0</v>
      </c>
      <c r="G5086" s="820" t="b">
        <v>0</v>
      </c>
      <c r="H5086" s="820" t="b">
        <v>0</v>
      </c>
      <c r="I5086" s="820">
        <v>1</v>
      </c>
      <c r="J5086" s="820">
        <v>1</v>
      </c>
      <c r="K5086" s="820" t="s">
        <v>8454</v>
      </c>
      <c r="L5086" s="822" t="s">
        <v>20879</v>
      </c>
    </row>
    <row r="5087" spans="1:12" x14ac:dyDescent="0.25">
      <c r="A5087" s="822" t="s">
        <v>15818</v>
      </c>
      <c r="B5087" s="824" t="s">
        <v>14297</v>
      </c>
      <c r="C5087" s="820" t="b">
        <v>1</v>
      </c>
      <c r="D5087" s="820" t="b">
        <v>1</v>
      </c>
      <c r="E5087" s="820" t="b">
        <v>0</v>
      </c>
      <c r="F5087" s="820" t="b">
        <v>0</v>
      </c>
      <c r="G5087" s="820" t="b">
        <v>0</v>
      </c>
      <c r="H5087" s="820" t="b">
        <v>0</v>
      </c>
      <c r="I5087" s="820">
        <v>1</v>
      </c>
      <c r="J5087" s="820">
        <v>351</v>
      </c>
      <c r="K5087" s="820" t="s">
        <v>8454</v>
      </c>
      <c r="L5087" s="822" t="s">
        <v>20880</v>
      </c>
    </row>
    <row r="5088" spans="1:12" x14ac:dyDescent="0.25">
      <c r="A5088" s="822" t="s">
        <v>15819</v>
      </c>
      <c r="B5088" s="824" t="s">
        <v>14299</v>
      </c>
      <c r="C5088" s="820" t="b">
        <v>1</v>
      </c>
      <c r="D5088" s="820" t="b">
        <v>1</v>
      </c>
      <c r="E5088" s="820" t="b">
        <v>0</v>
      </c>
      <c r="F5088" s="820" t="b">
        <v>0</v>
      </c>
      <c r="G5088" s="820" t="b">
        <v>0</v>
      </c>
      <c r="H5088" s="820" t="b">
        <v>0</v>
      </c>
      <c r="I5088" s="820">
        <v>1</v>
      </c>
      <c r="J5088" s="820">
        <v>39</v>
      </c>
      <c r="K5088" s="820" t="s">
        <v>8454</v>
      </c>
      <c r="L5088" s="822" t="s">
        <v>20881</v>
      </c>
    </row>
    <row r="5089" spans="1:12" x14ac:dyDescent="0.25">
      <c r="A5089" s="822" t="s">
        <v>15820</v>
      </c>
      <c r="B5089" s="824" t="s">
        <v>14301</v>
      </c>
      <c r="C5089" s="820" t="b">
        <v>1</v>
      </c>
      <c r="D5089" s="820" t="b">
        <v>1</v>
      </c>
      <c r="E5089" s="820" t="b">
        <v>0</v>
      </c>
      <c r="F5089" s="820" t="b">
        <v>0</v>
      </c>
      <c r="G5089" s="820" t="b">
        <v>0</v>
      </c>
      <c r="H5089" s="820" t="b">
        <v>0</v>
      </c>
      <c r="I5089" s="820">
        <v>1</v>
      </c>
      <c r="J5089" s="820">
        <v>39</v>
      </c>
      <c r="K5089" s="820" t="s">
        <v>8454</v>
      </c>
      <c r="L5089" s="822" t="s">
        <v>20882</v>
      </c>
    </row>
    <row r="5090" spans="1:12" x14ac:dyDescent="0.25">
      <c r="A5090" s="822" t="s">
        <v>15821</v>
      </c>
      <c r="B5090" s="824" t="s">
        <v>14303</v>
      </c>
      <c r="C5090" s="820" t="b">
        <v>1</v>
      </c>
      <c r="D5090" s="820" t="b">
        <v>1</v>
      </c>
      <c r="E5090" s="820" t="b">
        <v>0</v>
      </c>
      <c r="F5090" s="820" t="b">
        <v>0</v>
      </c>
      <c r="G5090" s="820" t="b">
        <v>0</v>
      </c>
      <c r="H5090" s="820" t="b">
        <v>0</v>
      </c>
      <c r="I5090" s="820">
        <v>1</v>
      </c>
      <c r="J5090" s="820">
        <v>9</v>
      </c>
      <c r="K5090" s="820" t="s">
        <v>8454</v>
      </c>
      <c r="L5090" s="822" t="s">
        <v>20883</v>
      </c>
    </row>
    <row r="5091" spans="1:12" x14ac:dyDescent="0.25">
      <c r="A5091" s="822" t="s">
        <v>15822</v>
      </c>
      <c r="B5091" s="824" t="s">
        <v>14305</v>
      </c>
      <c r="C5091" s="820" t="b">
        <v>1</v>
      </c>
      <c r="D5091" s="820" t="b">
        <v>1</v>
      </c>
      <c r="E5091" s="820" t="b">
        <v>0</v>
      </c>
      <c r="F5091" s="820" t="b">
        <v>0</v>
      </c>
      <c r="G5091" s="820" t="b">
        <v>0</v>
      </c>
      <c r="H5091" s="820" t="b">
        <v>0</v>
      </c>
      <c r="I5091" s="820">
        <v>1</v>
      </c>
      <c r="J5091" s="820">
        <v>9</v>
      </c>
      <c r="K5091" s="820" t="s">
        <v>8454</v>
      </c>
      <c r="L5091" s="822" t="s">
        <v>20884</v>
      </c>
    </row>
    <row r="5092" spans="1:12" x14ac:dyDescent="0.25">
      <c r="A5092" s="822" t="s">
        <v>15823</v>
      </c>
      <c r="B5092" s="824" t="s">
        <v>14307</v>
      </c>
      <c r="C5092" s="820" t="b">
        <v>1</v>
      </c>
      <c r="D5092" s="820" t="b">
        <v>1</v>
      </c>
      <c r="E5092" s="820" t="b">
        <v>0</v>
      </c>
      <c r="F5092" s="820" t="b">
        <v>0</v>
      </c>
      <c r="G5092" s="820" t="b">
        <v>0</v>
      </c>
      <c r="H5092" s="820" t="b">
        <v>0</v>
      </c>
      <c r="I5092" s="820">
        <v>1</v>
      </c>
      <c r="J5092" s="820">
        <v>63</v>
      </c>
      <c r="K5092" s="820" t="s">
        <v>8454</v>
      </c>
      <c r="L5092" s="822" t="s">
        <v>20885</v>
      </c>
    </row>
    <row r="5093" spans="1:12" x14ac:dyDescent="0.25">
      <c r="A5093" s="822" t="s">
        <v>15824</v>
      </c>
      <c r="B5093" s="824" t="s">
        <v>14309</v>
      </c>
      <c r="C5093" s="820" t="b">
        <v>1</v>
      </c>
      <c r="D5093" s="820" t="b">
        <v>1</v>
      </c>
      <c r="E5093" s="820" t="b">
        <v>0</v>
      </c>
      <c r="F5093" s="820" t="b">
        <v>0</v>
      </c>
      <c r="G5093" s="820" t="b">
        <v>0</v>
      </c>
      <c r="H5093" s="820" t="b">
        <v>0</v>
      </c>
      <c r="I5093" s="820">
        <v>1</v>
      </c>
      <c r="J5093" s="820">
        <v>78</v>
      </c>
      <c r="K5093" s="820" t="s">
        <v>8454</v>
      </c>
      <c r="L5093" s="822" t="s">
        <v>20886</v>
      </c>
    </row>
    <row r="5094" spans="1:12" x14ac:dyDescent="0.25">
      <c r="A5094" s="822" t="s">
        <v>15825</v>
      </c>
      <c r="B5094" s="824" t="s">
        <v>15826</v>
      </c>
      <c r="C5094" s="820" t="b">
        <v>1</v>
      </c>
      <c r="D5094" s="820" t="b">
        <v>1</v>
      </c>
      <c r="E5094" s="820" t="b">
        <v>0</v>
      </c>
      <c r="F5094" s="820" t="b">
        <v>0</v>
      </c>
      <c r="G5094" s="820" t="b">
        <v>0</v>
      </c>
      <c r="H5094" s="820" t="b">
        <v>0</v>
      </c>
      <c r="I5094" s="820">
        <v>1</v>
      </c>
      <c r="J5094" s="820">
        <v>7</v>
      </c>
      <c r="K5094" s="820" t="s">
        <v>8454</v>
      </c>
      <c r="L5094" s="822" t="s">
        <v>21197</v>
      </c>
    </row>
    <row r="5095" spans="1:12" x14ac:dyDescent="0.25">
      <c r="A5095" s="822" t="s">
        <v>15827</v>
      </c>
      <c r="B5095" s="824" t="s">
        <v>15828</v>
      </c>
      <c r="C5095" s="820" t="b">
        <v>1</v>
      </c>
      <c r="D5095" s="820" t="b">
        <v>1</v>
      </c>
      <c r="E5095" s="820" t="b">
        <v>0</v>
      </c>
      <c r="F5095" s="820" t="b">
        <v>0</v>
      </c>
      <c r="G5095" s="820" t="b">
        <v>0</v>
      </c>
      <c r="H5095" s="820" t="b">
        <v>0</v>
      </c>
      <c r="I5095" s="820">
        <v>1</v>
      </c>
      <c r="J5095" s="820">
        <v>4</v>
      </c>
      <c r="K5095" s="820" t="s">
        <v>8454</v>
      </c>
      <c r="L5095" s="822" t="s">
        <v>21198</v>
      </c>
    </row>
    <row r="5096" spans="1:12" x14ac:dyDescent="0.25">
      <c r="A5096" s="822" t="s">
        <v>15829</v>
      </c>
      <c r="B5096" s="824" t="s">
        <v>15830</v>
      </c>
      <c r="C5096" s="820" t="b">
        <v>1</v>
      </c>
      <c r="D5096" s="820" t="b">
        <v>1</v>
      </c>
      <c r="E5096" s="820" t="b">
        <v>0</v>
      </c>
      <c r="F5096" s="820" t="b">
        <v>0</v>
      </c>
      <c r="G5096" s="820" t="b">
        <v>0</v>
      </c>
      <c r="H5096" s="820" t="b">
        <v>0</v>
      </c>
      <c r="I5096" s="820">
        <v>1</v>
      </c>
      <c r="J5096" s="820">
        <v>1</v>
      </c>
      <c r="K5096" s="820" t="s">
        <v>8454</v>
      </c>
      <c r="L5096" s="822" t="s">
        <v>21199</v>
      </c>
    </row>
    <row r="5097" spans="1:12" x14ac:dyDescent="0.25">
      <c r="A5097" s="822" t="s">
        <v>15831</v>
      </c>
      <c r="B5097" s="824" t="s">
        <v>14317</v>
      </c>
      <c r="C5097" s="820" t="b">
        <v>1</v>
      </c>
      <c r="D5097" s="820" t="b">
        <v>1</v>
      </c>
      <c r="E5097" s="820" t="b">
        <v>0</v>
      </c>
      <c r="F5097" s="820" t="b">
        <v>0</v>
      </c>
      <c r="G5097" s="820" t="b">
        <v>0</v>
      </c>
      <c r="H5097" s="820" t="b">
        <v>0</v>
      </c>
      <c r="I5097" s="820">
        <v>1</v>
      </c>
      <c r="J5097" s="820">
        <v>1</v>
      </c>
      <c r="K5097" s="820" t="s">
        <v>8454</v>
      </c>
      <c r="L5097" s="822" t="s">
        <v>20890</v>
      </c>
    </row>
    <row r="5098" spans="1:12" x14ac:dyDescent="0.25">
      <c r="A5098" s="822" t="s">
        <v>15832</v>
      </c>
      <c r="B5098" s="824" t="s">
        <v>14319</v>
      </c>
      <c r="C5098" s="820" t="b">
        <v>1</v>
      </c>
      <c r="D5098" s="820" t="b">
        <v>1</v>
      </c>
      <c r="E5098" s="820" t="b">
        <v>0</v>
      </c>
      <c r="F5098" s="820" t="b">
        <v>0</v>
      </c>
      <c r="G5098" s="820" t="b">
        <v>0</v>
      </c>
      <c r="H5098" s="820" t="b">
        <v>0</v>
      </c>
      <c r="I5098" s="820">
        <v>1</v>
      </c>
      <c r="J5098" s="820">
        <v>312</v>
      </c>
      <c r="K5098" s="820" t="s">
        <v>8454</v>
      </c>
      <c r="L5098" s="822" t="s">
        <v>20891</v>
      </c>
    </row>
    <row r="5099" spans="1:12" x14ac:dyDescent="0.25">
      <c r="A5099" s="822" t="s">
        <v>15833</v>
      </c>
      <c r="B5099" s="824" t="s">
        <v>14321</v>
      </c>
      <c r="C5099" s="820" t="b">
        <v>1</v>
      </c>
      <c r="D5099" s="820" t="b">
        <v>1</v>
      </c>
      <c r="E5099" s="820" t="b">
        <v>0</v>
      </c>
      <c r="F5099" s="820" t="b">
        <v>0</v>
      </c>
      <c r="G5099" s="820" t="b">
        <v>0</v>
      </c>
      <c r="H5099" s="820" t="b">
        <v>0</v>
      </c>
      <c r="I5099" s="820">
        <v>1</v>
      </c>
      <c r="J5099" s="820">
        <v>39</v>
      </c>
      <c r="K5099" s="820" t="s">
        <v>8454</v>
      </c>
      <c r="L5099" s="822" t="s">
        <v>20892</v>
      </c>
    </row>
    <row r="5100" spans="1:12" x14ac:dyDescent="0.25">
      <c r="A5100" s="822" t="s">
        <v>15834</v>
      </c>
      <c r="B5100" s="824" t="s">
        <v>14323</v>
      </c>
      <c r="C5100" s="820" t="b">
        <v>1</v>
      </c>
      <c r="D5100" s="820" t="b">
        <v>1</v>
      </c>
      <c r="E5100" s="820" t="b">
        <v>0</v>
      </c>
      <c r="F5100" s="820" t="b">
        <v>0</v>
      </c>
      <c r="G5100" s="820" t="b">
        <v>0</v>
      </c>
      <c r="H5100" s="820" t="b">
        <v>0</v>
      </c>
      <c r="I5100" s="820">
        <v>1</v>
      </c>
      <c r="J5100" s="820">
        <v>39</v>
      </c>
      <c r="K5100" s="820" t="s">
        <v>8454</v>
      </c>
      <c r="L5100" s="822" t="s">
        <v>20893</v>
      </c>
    </row>
    <row r="5101" spans="1:12" x14ac:dyDescent="0.25">
      <c r="A5101" s="822" t="s">
        <v>15835</v>
      </c>
      <c r="B5101" s="824" t="s">
        <v>14325</v>
      </c>
      <c r="C5101" s="820" t="b">
        <v>1</v>
      </c>
      <c r="D5101" s="820" t="b">
        <v>1</v>
      </c>
      <c r="E5101" s="820" t="b">
        <v>0</v>
      </c>
      <c r="F5101" s="820" t="b">
        <v>0</v>
      </c>
      <c r="G5101" s="820" t="b">
        <v>0</v>
      </c>
      <c r="H5101" s="820" t="b">
        <v>0</v>
      </c>
      <c r="I5101" s="820">
        <v>1</v>
      </c>
      <c r="J5101" s="820">
        <v>8</v>
      </c>
      <c r="K5101" s="820" t="s">
        <v>8454</v>
      </c>
      <c r="L5101" s="822" t="s">
        <v>20894</v>
      </c>
    </row>
    <row r="5102" spans="1:12" x14ac:dyDescent="0.25">
      <c r="A5102" s="822" t="s">
        <v>15836</v>
      </c>
      <c r="B5102" s="824" t="s">
        <v>14327</v>
      </c>
      <c r="C5102" s="820" t="b">
        <v>1</v>
      </c>
      <c r="D5102" s="820" t="b">
        <v>1</v>
      </c>
      <c r="E5102" s="820" t="b">
        <v>0</v>
      </c>
      <c r="F5102" s="820" t="b">
        <v>0</v>
      </c>
      <c r="G5102" s="820" t="b">
        <v>0</v>
      </c>
      <c r="H5102" s="820" t="b">
        <v>0</v>
      </c>
      <c r="I5102" s="820">
        <v>1</v>
      </c>
      <c r="J5102" s="820">
        <v>8</v>
      </c>
      <c r="K5102" s="820" t="s">
        <v>8454</v>
      </c>
      <c r="L5102" s="822" t="s">
        <v>20895</v>
      </c>
    </row>
    <row r="5103" spans="1:12" x14ac:dyDescent="0.25">
      <c r="A5103" s="822" t="s">
        <v>15837</v>
      </c>
      <c r="B5103" s="824" t="s">
        <v>14329</v>
      </c>
      <c r="C5103" s="820" t="b">
        <v>1</v>
      </c>
      <c r="D5103" s="820" t="b">
        <v>1</v>
      </c>
      <c r="E5103" s="820" t="b">
        <v>0</v>
      </c>
      <c r="F5103" s="820" t="b">
        <v>0</v>
      </c>
      <c r="G5103" s="820" t="b">
        <v>0</v>
      </c>
      <c r="H5103" s="820" t="b">
        <v>0</v>
      </c>
      <c r="I5103" s="820">
        <v>1</v>
      </c>
      <c r="J5103" s="820">
        <v>48</v>
      </c>
      <c r="K5103" s="820" t="s">
        <v>8454</v>
      </c>
      <c r="L5103" s="822" t="s">
        <v>20896</v>
      </c>
    </row>
    <row r="5104" spans="1:12" x14ac:dyDescent="0.25">
      <c r="A5104" s="822" t="s">
        <v>15838</v>
      </c>
      <c r="B5104" s="824" t="s">
        <v>14331</v>
      </c>
      <c r="C5104" s="820" t="b">
        <v>1</v>
      </c>
      <c r="D5104" s="820" t="b">
        <v>1</v>
      </c>
      <c r="E5104" s="820" t="b">
        <v>0</v>
      </c>
      <c r="F5104" s="820" t="b">
        <v>0</v>
      </c>
      <c r="G5104" s="820" t="b">
        <v>0</v>
      </c>
      <c r="H5104" s="820" t="b">
        <v>0</v>
      </c>
      <c r="I5104" s="820">
        <v>1</v>
      </c>
      <c r="J5104" s="820">
        <v>78</v>
      </c>
      <c r="K5104" s="820" t="s">
        <v>8454</v>
      </c>
      <c r="L5104" s="822" t="s">
        <v>20897</v>
      </c>
    </row>
    <row r="5105" spans="1:12" x14ac:dyDescent="0.25">
      <c r="A5105" s="822" t="s">
        <v>15839</v>
      </c>
      <c r="B5105" s="824" t="s">
        <v>15840</v>
      </c>
      <c r="C5105" s="820" t="b">
        <v>1</v>
      </c>
      <c r="D5105" s="820" t="b">
        <v>1</v>
      </c>
      <c r="E5105" s="820" t="b">
        <v>0</v>
      </c>
      <c r="F5105" s="820" t="b">
        <v>0</v>
      </c>
      <c r="G5105" s="820" t="b">
        <v>0</v>
      </c>
      <c r="H5105" s="820" t="b">
        <v>0</v>
      </c>
      <c r="I5105" s="820">
        <v>1</v>
      </c>
      <c r="J5105" s="820">
        <v>7</v>
      </c>
      <c r="K5105" s="820" t="s">
        <v>8454</v>
      </c>
      <c r="L5105" s="822" t="s">
        <v>21200</v>
      </c>
    </row>
    <row r="5106" spans="1:12" x14ac:dyDescent="0.25">
      <c r="A5106" s="822" t="s">
        <v>15841</v>
      </c>
      <c r="B5106" s="824" t="s">
        <v>15842</v>
      </c>
      <c r="C5106" s="820" t="b">
        <v>1</v>
      </c>
      <c r="D5106" s="820" t="b">
        <v>1</v>
      </c>
      <c r="E5106" s="820" t="b">
        <v>0</v>
      </c>
      <c r="F5106" s="820" t="b">
        <v>0</v>
      </c>
      <c r="G5106" s="820" t="b">
        <v>0</v>
      </c>
      <c r="H5106" s="820" t="b">
        <v>0</v>
      </c>
      <c r="I5106" s="820">
        <v>1</v>
      </c>
      <c r="J5106" s="820">
        <v>4</v>
      </c>
      <c r="K5106" s="820" t="s">
        <v>8454</v>
      </c>
      <c r="L5106" s="822" t="s">
        <v>21201</v>
      </c>
    </row>
    <row r="5107" spans="1:12" x14ac:dyDescent="0.25">
      <c r="A5107" s="822" t="s">
        <v>15843</v>
      </c>
      <c r="B5107" s="824" t="s">
        <v>15844</v>
      </c>
      <c r="C5107" s="820" t="b">
        <v>1</v>
      </c>
      <c r="D5107" s="820" t="b">
        <v>1</v>
      </c>
      <c r="E5107" s="820" t="b">
        <v>0</v>
      </c>
      <c r="F5107" s="820" t="b">
        <v>0</v>
      </c>
      <c r="G5107" s="820" t="b">
        <v>0</v>
      </c>
      <c r="H5107" s="820" t="b">
        <v>0</v>
      </c>
      <c r="I5107" s="820">
        <v>1</v>
      </c>
      <c r="J5107" s="820">
        <v>1</v>
      </c>
      <c r="K5107" s="820" t="s">
        <v>8454</v>
      </c>
      <c r="L5107" s="822" t="s">
        <v>21202</v>
      </c>
    </row>
    <row r="5108" spans="1:12" x14ac:dyDescent="0.25">
      <c r="A5108" s="822" t="s">
        <v>15845</v>
      </c>
      <c r="B5108" s="824" t="s">
        <v>14339</v>
      </c>
      <c r="C5108" s="820" t="b">
        <v>1</v>
      </c>
      <c r="D5108" s="820" t="b">
        <v>1</v>
      </c>
      <c r="E5108" s="820" t="b">
        <v>0</v>
      </c>
      <c r="F5108" s="820" t="b">
        <v>0</v>
      </c>
      <c r="G5108" s="820" t="b">
        <v>0</v>
      </c>
      <c r="H5108" s="820" t="b">
        <v>0</v>
      </c>
      <c r="I5108" s="820">
        <v>1</v>
      </c>
      <c r="J5108" s="820">
        <v>1</v>
      </c>
      <c r="K5108" s="820" t="s">
        <v>8454</v>
      </c>
      <c r="L5108" s="822" t="s">
        <v>20901</v>
      </c>
    </row>
    <row r="5109" spans="1:12" x14ac:dyDescent="0.25">
      <c r="A5109" s="822" t="s">
        <v>15846</v>
      </c>
      <c r="B5109" s="824" t="s">
        <v>14341</v>
      </c>
      <c r="C5109" s="820" t="b">
        <v>1</v>
      </c>
      <c r="D5109" s="820" t="b">
        <v>1</v>
      </c>
      <c r="E5109" s="820" t="b">
        <v>0</v>
      </c>
      <c r="F5109" s="820" t="b">
        <v>0</v>
      </c>
      <c r="G5109" s="820" t="b">
        <v>0</v>
      </c>
      <c r="H5109" s="820" t="b">
        <v>0</v>
      </c>
      <c r="I5109" s="820">
        <v>1</v>
      </c>
      <c r="J5109" s="820">
        <v>297</v>
      </c>
      <c r="K5109" s="820" t="s">
        <v>8454</v>
      </c>
      <c r="L5109" s="822" t="s">
        <v>20902</v>
      </c>
    </row>
    <row r="5110" spans="1:12" x14ac:dyDescent="0.25">
      <c r="A5110" s="822" t="s">
        <v>15847</v>
      </c>
      <c r="B5110" s="824" t="s">
        <v>14343</v>
      </c>
      <c r="C5110" s="820" t="b">
        <v>1</v>
      </c>
      <c r="D5110" s="820" t="b">
        <v>1</v>
      </c>
      <c r="E5110" s="820" t="b">
        <v>0</v>
      </c>
      <c r="F5110" s="820" t="b">
        <v>0</v>
      </c>
      <c r="G5110" s="820" t="b">
        <v>0</v>
      </c>
      <c r="H5110" s="820" t="b">
        <v>0</v>
      </c>
      <c r="I5110" s="820">
        <v>1</v>
      </c>
      <c r="J5110" s="820">
        <v>33</v>
      </c>
      <c r="K5110" s="820" t="s">
        <v>8454</v>
      </c>
      <c r="L5110" s="822" t="s">
        <v>20903</v>
      </c>
    </row>
    <row r="5111" spans="1:12" x14ac:dyDescent="0.25">
      <c r="A5111" s="822" t="s">
        <v>15848</v>
      </c>
      <c r="B5111" s="824" t="s">
        <v>14345</v>
      </c>
      <c r="C5111" s="820" t="b">
        <v>1</v>
      </c>
      <c r="D5111" s="820" t="b">
        <v>1</v>
      </c>
      <c r="E5111" s="820" t="b">
        <v>0</v>
      </c>
      <c r="F5111" s="820" t="b">
        <v>0</v>
      </c>
      <c r="G5111" s="820" t="b">
        <v>0</v>
      </c>
      <c r="H5111" s="820" t="b">
        <v>0</v>
      </c>
      <c r="I5111" s="820">
        <v>1</v>
      </c>
      <c r="J5111" s="820">
        <v>33</v>
      </c>
      <c r="K5111" s="820" t="s">
        <v>8454</v>
      </c>
      <c r="L5111" s="822" t="s">
        <v>20904</v>
      </c>
    </row>
    <row r="5112" spans="1:12" x14ac:dyDescent="0.25">
      <c r="A5112" s="822" t="s">
        <v>15849</v>
      </c>
      <c r="B5112" s="824" t="s">
        <v>14347</v>
      </c>
      <c r="C5112" s="820" t="b">
        <v>1</v>
      </c>
      <c r="D5112" s="820" t="b">
        <v>1</v>
      </c>
      <c r="E5112" s="820" t="b">
        <v>0</v>
      </c>
      <c r="F5112" s="820" t="b">
        <v>0</v>
      </c>
      <c r="G5112" s="820" t="b">
        <v>0</v>
      </c>
      <c r="H5112" s="820" t="b">
        <v>0</v>
      </c>
      <c r="I5112" s="820">
        <v>1</v>
      </c>
      <c r="J5112" s="820">
        <v>9</v>
      </c>
      <c r="K5112" s="820" t="s">
        <v>8454</v>
      </c>
      <c r="L5112" s="822" t="s">
        <v>20905</v>
      </c>
    </row>
    <row r="5113" spans="1:12" x14ac:dyDescent="0.25">
      <c r="A5113" s="822" t="s">
        <v>15850</v>
      </c>
      <c r="B5113" s="824" t="s">
        <v>14349</v>
      </c>
      <c r="C5113" s="820" t="b">
        <v>1</v>
      </c>
      <c r="D5113" s="820" t="b">
        <v>1</v>
      </c>
      <c r="E5113" s="820" t="b">
        <v>0</v>
      </c>
      <c r="F5113" s="820" t="b">
        <v>0</v>
      </c>
      <c r="G5113" s="820" t="b">
        <v>0</v>
      </c>
      <c r="H5113" s="820" t="b">
        <v>0</v>
      </c>
      <c r="I5113" s="820">
        <v>1</v>
      </c>
      <c r="J5113" s="820">
        <v>9</v>
      </c>
      <c r="K5113" s="820" t="s">
        <v>8454</v>
      </c>
      <c r="L5113" s="822" t="s">
        <v>20906</v>
      </c>
    </row>
    <row r="5114" spans="1:12" x14ac:dyDescent="0.25">
      <c r="A5114" s="822" t="s">
        <v>15851</v>
      </c>
      <c r="B5114" s="824" t="s">
        <v>14351</v>
      </c>
      <c r="C5114" s="820" t="b">
        <v>1</v>
      </c>
      <c r="D5114" s="820" t="b">
        <v>1</v>
      </c>
      <c r="E5114" s="820" t="b">
        <v>0</v>
      </c>
      <c r="F5114" s="820" t="b">
        <v>0</v>
      </c>
      <c r="G5114" s="820" t="b">
        <v>0</v>
      </c>
      <c r="H5114" s="820" t="b">
        <v>0</v>
      </c>
      <c r="I5114" s="820">
        <v>1</v>
      </c>
      <c r="J5114" s="820">
        <v>63</v>
      </c>
      <c r="K5114" s="820" t="s">
        <v>8454</v>
      </c>
      <c r="L5114" s="822" t="s">
        <v>20907</v>
      </c>
    </row>
    <row r="5115" spans="1:12" x14ac:dyDescent="0.25">
      <c r="A5115" s="822" t="s">
        <v>15852</v>
      </c>
      <c r="B5115" s="824" t="s">
        <v>14353</v>
      </c>
      <c r="C5115" s="820" t="b">
        <v>1</v>
      </c>
      <c r="D5115" s="820" t="b">
        <v>1</v>
      </c>
      <c r="E5115" s="820" t="b">
        <v>0</v>
      </c>
      <c r="F5115" s="820" t="b">
        <v>0</v>
      </c>
      <c r="G5115" s="820" t="b">
        <v>0</v>
      </c>
      <c r="H5115" s="820" t="b">
        <v>0</v>
      </c>
      <c r="I5115" s="820">
        <v>1</v>
      </c>
      <c r="J5115" s="820">
        <v>66</v>
      </c>
      <c r="K5115" s="820" t="s">
        <v>8454</v>
      </c>
      <c r="L5115" s="822" t="s">
        <v>20908</v>
      </c>
    </row>
    <row r="5116" spans="1:12" x14ac:dyDescent="0.25">
      <c r="A5116" s="822" t="s">
        <v>15853</v>
      </c>
      <c r="B5116" s="824" t="s">
        <v>15854</v>
      </c>
      <c r="C5116" s="820" t="b">
        <v>1</v>
      </c>
      <c r="D5116" s="820" t="b">
        <v>1</v>
      </c>
      <c r="E5116" s="820" t="b">
        <v>0</v>
      </c>
      <c r="F5116" s="820" t="b">
        <v>0</v>
      </c>
      <c r="G5116" s="820" t="b">
        <v>0</v>
      </c>
      <c r="H5116" s="820" t="b">
        <v>0</v>
      </c>
      <c r="I5116" s="820">
        <v>1</v>
      </c>
      <c r="J5116" s="820">
        <v>7</v>
      </c>
      <c r="K5116" s="820" t="s">
        <v>8454</v>
      </c>
      <c r="L5116" s="822" t="s">
        <v>21203</v>
      </c>
    </row>
    <row r="5117" spans="1:12" x14ac:dyDescent="0.25">
      <c r="A5117" s="822" t="s">
        <v>15855</v>
      </c>
      <c r="B5117" s="824" t="s">
        <v>15856</v>
      </c>
      <c r="C5117" s="820" t="b">
        <v>1</v>
      </c>
      <c r="D5117" s="820" t="b">
        <v>1</v>
      </c>
      <c r="E5117" s="820" t="b">
        <v>0</v>
      </c>
      <c r="F5117" s="820" t="b">
        <v>0</v>
      </c>
      <c r="G5117" s="820" t="b">
        <v>0</v>
      </c>
      <c r="H5117" s="820" t="b">
        <v>0</v>
      </c>
      <c r="I5117" s="820">
        <v>1</v>
      </c>
      <c r="J5117" s="820">
        <v>4</v>
      </c>
      <c r="K5117" s="820" t="s">
        <v>8454</v>
      </c>
      <c r="L5117" s="822" t="s">
        <v>21204</v>
      </c>
    </row>
    <row r="5118" spans="1:12" x14ac:dyDescent="0.25">
      <c r="A5118" s="822" t="s">
        <v>15857</v>
      </c>
      <c r="B5118" s="824" t="s">
        <v>15858</v>
      </c>
      <c r="C5118" s="820" t="b">
        <v>1</v>
      </c>
      <c r="D5118" s="820" t="b">
        <v>1</v>
      </c>
      <c r="E5118" s="820" t="b">
        <v>0</v>
      </c>
      <c r="F5118" s="820" t="b">
        <v>0</v>
      </c>
      <c r="G5118" s="820" t="b">
        <v>0</v>
      </c>
      <c r="H5118" s="820" t="b">
        <v>0</v>
      </c>
      <c r="I5118" s="820">
        <v>1</v>
      </c>
      <c r="J5118" s="820">
        <v>1</v>
      </c>
      <c r="K5118" s="820" t="s">
        <v>8454</v>
      </c>
      <c r="L5118" s="822" t="s">
        <v>21205</v>
      </c>
    </row>
    <row r="5119" spans="1:12" x14ac:dyDescent="0.25">
      <c r="A5119" s="822" t="s">
        <v>15859</v>
      </c>
      <c r="B5119" s="824" t="s">
        <v>14361</v>
      </c>
      <c r="C5119" s="820" t="b">
        <v>1</v>
      </c>
      <c r="D5119" s="820" t="b">
        <v>1</v>
      </c>
      <c r="E5119" s="820" t="b">
        <v>0</v>
      </c>
      <c r="F5119" s="820" t="b">
        <v>0</v>
      </c>
      <c r="G5119" s="820" t="b">
        <v>0</v>
      </c>
      <c r="H5119" s="820" t="b">
        <v>0</v>
      </c>
      <c r="I5119" s="820">
        <v>1</v>
      </c>
      <c r="J5119" s="820">
        <v>1</v>
      </c>
      <c r="K5119" s="820" t="s">
        <v>8454</v>
      </c>
      <c r="L5119" s="822" t="s">
        <v>20912</v>
      </c>
    </row>
    <row r="5120" spans="1:12" x14ac:dyDescent="0.25">
      <c r="A5120" s="822" t="s">
        <v>15860</v>
      </c>
      <c r="B5120" s="824" t="s">
        <v>14363</v>
      </c>
      <c r="C5120" s="820" t="b">
        <v>1</v>
      </c>
      <c r="D5120" s="820" t="b">
        <v>1</v>
      </c>
      <c r="E5120" s="820" t="b">
        <v>0</v>
      </c>
      <c r="F5120" s="820" t="b">
        <v>0</v>
      </c>
      <c r="G5120" s="820" t="b">
        <v>0</v>
      </c>
      <c r="H5120" s="820" t="b">
        <v>0</v>
      </c>
      <c r="I5120" s="820">
        <v>1</v>
      </c>
      <c r="J5120" s="820">
        <v>252</v>
      </c>
      <c r="K5120" s="820" t="s">
        <v>8454</v>
      </c>
      <c r="L5120" s="822" t="s">
        <v>20913</v>
      </c>
    </row>
    <row r="5121" spans="1:12" x14ac:dyDescent="0.25">
      <c r="A5121" s="822" t="s">
        <v>15861</v>
      </c>
      <c r="B5121" s="824" t="s">
        <v>14365</v>
      </c>
      <c r="C5121" s="820" t="b">
        <v>1</v>
      </c>
      <c r="D5121" s="820" t="b">
        <v>1</v>
      </c>
      <c r="E5121" s="820" t="b">
        <v>0</v>
      </c>
      <c r="F5121" s="820" t="b">
        <v>0</v>
      </c>
      <c r="G5121" s="820" t="b">
        <v>0</v>
      </c>
      <c r="H5121" s="820" t="b">
        <v>0</v>
      </c>
      <c r="I5121" s="820">
        <v>1</v>
      </c>
      <c r="J5121" s="820">
        <v>28</v>
      </c>
      <c r="K5121" s="820" t="s">
        <v>8454</v>
      </c>
      <c r="L5121" s="822" t="s">
        <v>20914</v>
      </c>
    </row>
    <row r="5122" spans="1:12" x14ac:dyDescent="0.25">
      <c r="A5122" s="822" t="s">
        <v>15862</v>
      </c>
      <c r="B5122" s="824" t="s">
        <v>14367</v>
      </c>
      <c r="C5122" s="820" t="b">
        <v>1</v>
      </c>
      <c r="D5122" s="820" t="b">
        <v>1</v>
      </c>
      <c r="E5122" s="820" t="b">
        <v>0</v>
      </c>
      <c r="F5122" s="820" t="b">
        <v>0</v>
      </c>
      <c r="G5122" s="820" t="b">
        <v>0</v>
      </c>
      <c r="H5122" s="820" t="b">
        <v>0</v>
      </c>
      <c r="I5122" s="820">
        <v>1</v>
      </c>
      <c r="J5122" s="820">
        <v>28</v>
      </c>
      <c r="K5122" s="820" t="s">
        <v>8454</v>
      </c>
      <c r="L5122" s="822" t="s">
        <v>20915</v>
      </c>
    </row>
    <row r="5123" spans="1:12" x14ac:dyDescent="0.25">
      <c r="A5123" s="822" t="s">
        <v>15863</v>
      </c>
      <c r="B5123" s="824" t="s">
        <v>14369</v>
      </c>
      <c r="C5123" s="820" t="b">
        <v>1</v>
      </c>
      <c r="D5123" s="820" t="b">
        <v>1</v>
      </c>
      <c r="E5123" s="820" t="b">
        <v>0</v>
      </c>
      <c r="F5123" s="820" t="b">
        <v>0</v>
      </c>
      <c r="G5123" s="820" t="b">
        <v>0</v>
      </c>
      <c r="H5123" s="820" t="b">
        <v>0</v>
      </c>
      <c r="I5123" s="820">
        <v>1</v>
      </c>
      <c r="J5123" s="820">
        <v>9</v>
      </c>
      <c r="K5123" s="820" t="s">
        <v>8454</v>
      </c>
      <c r="L5123" s="822" t="s">
        <v>20916</v>
      </c>
    </row>
    <row r="5124" spans="1:12" x14ac:dyDescent="0.25">
      <c r="A5124" s="822" t="s">
        <v>15864</v>
      </c>
      <c r="B5124" s="824" t="s">
        <v>14371</v>
      </c>
      <c r="C5124" s="820" t="b">
        <v>1</v>
      </c>
      <c r="D5124" s="820" t="b">
        <v>1</v>
      </c>
      <c r="E5124" s="820" t="b">
        <v>0</v>
      </c>
      <c r="F5124" s="820" t="b">
        <v>0</v>
      </c>
      <c r="G5124" s="820" t="b">
        <v>0</v>
      </c>
      <c r="H5124" s="820" t="b">
        <v>0</v>
      </c>
      <c r="I5124" s="820">
        <v>1</v>
      </c>
      <c r="J5124" s="820">
        <v>9</v>
      </c>
      <c r="K5124" s="820" t="s">
        <v>8454</v>
      </c>
      <c r="L5124" s="822" t="s">
        <v>20917</v>
      </c>
    </row>
    <row r="5125" spans="1:12" x14ac:dyDescent="0.25">
      <c r="A5125" s="822" t="s">
        <v>15865</v>
      </c>
      <c r="B5125" s="824" t="s">
        <v>14373</v>
      </c>
      <c r="C5125" s="820" t="b">
        <v>1</v>
      </c>
      <c r="D5125" s="820" t="b">
        <v>1</v>
      </c>
      <c r="E5125" s="820" t="b">
        <v>0</v>
      </c>
      <c r="F5125" s="820" t="b">
        <v>0</v>
      </c>
      <c r="G5125" s="820" t="b">
        <v>0</v>
      </c>
      <c r="H5125" s="820" t="b">
        <v>0</v>
      </c>
      <c r="I5125" s="820">
        <v>1</v>
      </c>
      <c r="J5125" s="820">
        <v>63</v>
      </c>
      <c r="K5125" s="820" t="s">
        <v>8454</v>
      </c>
      <c r="L5125" s="822" t="s">
        <v>20918</v>
      </c>
    </row>
    <row r="5126" spans="1:12" x14ac:dyDescent="0.25">
      <c r="A5126" s="822" t="s">
        <v>15866</v>
      </c>
      <c r="B5126" s="824" t="s">
        <v>14375</v>
      </c>
      <c r="C5126" s="820" t="b">
        <v>1</v>
      </c>
      <c r="D5126" s="820" t="b">
        <v>1</v>
      </c>
      <c r="E5126" s="820" t="b">
        <v>0</v>
      </c>
      <c r="F5126" s="820" t="b">
        <v>0</v>
      </c>
      <c r="G5126" s="820" t="b">
        <v>0</v>
      </c>
      <c r="H5126" s="820" t="b">
        <v>0</v>
      </c>
      <c r="I5126" s="820">
        <v>1</v>
      </c>
      <c r="J5126" s="820">
        <v>56</v>
      </c>
      <c r="K5126" s="820" t="s">
        <v>8454</v>
      </c>
      <c r="L5126" s="822" t="s">
        <v>20919</v>
      </c>
    </row>
    <row r="5127" spans="1:12" x14ac:dyDescent="0.25">
      <c r="A5127" s="822" t="s">
        <v>15867</v>
      </c>
      <c r="B5127" s="824" t="s">
        <v>15868</v>
      </c>
      <c r="C5127" s="820" t="b">
        <v>1</v>
      </c>
      <c r="D5127" s="820" t="b">
        <v>1</v>
      </c>
      <c r="E5127" s="820" t="b">
        <v>0</v>
      </c>
      <c r="F5127" s="820" t="b">
        <v>0</v>
      </c>
      <c r="G5127" s="820" t="b">
        <v>0</v>
      </c>
      <c r="H5127" s="820" t="b">
        <v>0</v>
      </c>
      <c r="I5127" s="820">
        <v>1</v>
      </c>
      <c r="J5127" s="820">
        <v>7</v>
      </c>
      <c r="K5127" s="820" t="s">
        <v>8454</v>
      </c>
      <c r="L5127" s="822" t="s">
        <v>21206</v>
      </c>
    </row>
    <row r="5128" spans="1:12" x14ac:dyDescent="0.25">
      <c r="A5128" s="822" t="s">
        <v>15869</v>
      </c>
      <c r="B5128" s="824" t="s">
        <v>15870</v>
      </c>
      <c r="C5128" s="820" t="b">
        <v>1</v>
      </c>
      <c r="D5128" s="820" t="b">
        <v>1</v>
      </c>
      <c r="E5128" s="820" t="b">
        <v>0</v>
      </c>
      <c r="F5128" s="820" t="b">
        <v>0</v>
      </c>
      <c r="G5128" s="820" t="b">
        <v>0</v>
      </c>
      <c r="H5128" s="820" t="b">
        <v>0</v>
      </c>
      <c r="I5128" s="820">
        <v>1</v>
      </c>
      <c r="J5128" s="820">
        <v>4</v>
      </c>
      <c r="K5128" s="820" t="s">
        <v>8454</v>
      </c>
      <c r="L5128" s="822" t="s">
        <v>21207</v>
      </c>
    </row>
    <row r="5129" spans="1:12" x14ac:dyDescent="0.25">
      <c r="A5129" s="822" t="s">
        <v>15871</v>
      </c>
      <c r="B5129" s="824" t="s">
        <v>15872</v>
      </c>
      <c r="C5129" s="820" t="b">
        <v>1</v>
      </c>
      <c r="D5129" s="820" t="b">
        <v>1</v>
      </c>
      <c r="E5129" s="820" t="b">
        <v>0</v>
      </c>
      <c r="F5129" s="820" t="b">
        <v>0</v>
      </c>
      <c r="G5129" s="820" t="b">
        <v>0</v>
      </c>
      <c r="H5129" s="820" t="b">
        <v>0</v>
      </c>
      <c r="I5129" s="820">
        <v>1</v>
      </c>
      <c r="J5129" s="820">
        <v>1</v>
      </c>
      <c r="K5129" s="820" t="s">
        <v>8454</v>
      </c>
      <c r="L5129" s="822" t="s">
        <v>21208</v>
      </c>
    </row>
    <row r="5130" spans="1:12" x14ac:dyDescent="0.25">
      <c r="A5130" s="822" t="s">
        <v>15873</v>
      </c>
      <c r="B5130" s="824" t="s">
        <v>14383</v>
      </c>
      <c r="C5130" s="820" t="b">
        <v>1</v>
      </c>
      <c r="D5130" s="820" t="b">
        <v>1</v>
      </c>
      <c r="E5130" s="820" t="b">
        <v>0</v>
      </c>
      <c r="F5130" s="820" t="b">
        <v>0</v>
      </c>
      <c r="G5130" s="820" t="b">
        <v>0</v>
      </c>
      <c r="H5130" s="820" t="b">
        <v>0</v>
      </c>
      <c r="I5130" s="820">
        <v>1</v>
      </c>
      <c r="J5130" s="820">
        <v>1</v>
      </c>
      <c r="K5130" s="820" t="s">
        <v>8454</v>
      </c>
      <c r="L5130" s="822" t="s">
        <v>20923</v>
      </c>
    </row>
    <row r="5131" spans="1:12" x14ac:dyDescent="0.25">
      <c r="A5131" s="822" t="s">
        <v>15874</v>
      </c>
      <c r="B5131" s="824" t="s">
        <v>14385</v>
      </c>
      <c r="C5131" s="820" t="b">
        <v>1</v>
      </c>
      <c r="D5131" s="820" t="b">
        <v>1</v>
      </c>
      <c r="E5131" s="820" t="b">
        <v>0</v>
      </c>
      <c r="F5131" s="820" t="b">
        <v>0</v>
      </c>
      <c r="G5131" s="820" t="b">
        <v>0</v>
      </c>
      <c r="H5131" s="820" t="b">
        <v>0</v>
      </c>
      <c r="I5131" s="820">
        <v>1</v>
      </c>
      <c r="J5131" s="820">
        <v>24</v>
      </c>
      <c r="K5131" s="820" t="s">
        <v>8454</v>
      </c>
      <c r="L5131" s="822" t="s">
        <v>20924</v>
      </c>
    </row>
    <row r="5132" spans="1:12" x14ac:dyDescent="0.25">
      <c r="A5132" s="822" t="s">
        <v>15875</v>
      </c>
      <c r="B5132" s="824" t="s">
        <v>14387</v>
      </c>
      <c r="C5132" s="820" t="b">
        <v>1</v>
      </c>
      <c r="D5132" s="820" t="b">
        <v>1</v>
      </c>
      <c r="E5132" s="820" t="b">
        <v>0</v>
      </c>
      <c r="F5132" s="820" t="b">
        <v>0</v>
      </c>
      <c r="G5132" s="820" t="b">
        <v>0</v>
      </c>
      <c r="H5132" s="820" t="b">
        <v>0</v>
      </c>
      <c r="I5132" s="820">
        <v>1</v>
      </c>
      <c r="J5132" s="820">
        <v>3</v>
      </c>
      <c r="K5132" s="820" t="s">
        <v>8454</v>
      </c>
      <c r="L5132" s="822" t="s">
        <v>20925</v>
      </c>
    </row>
    <row r="5133" spans="1:12" x14ac:dyDescent="0.25">
      <c r="A5133" s="822" t="s">
        <v>15876</v>
      </c>
      <c r="B5133" s="824" t="s">
        <v>14389</v>
      </c>
      <c r="C5133" s="820" t="b">
        <v>1</v>
      </c>
      <c r="D5133" s="820" t="b">
        <v>1</v>
      </c>
      <c r="E5133" s="820" t="b">
        <v>0</v>
      </c>
      <c r="F5133" s="820" t="b">
        <v>0</v>
      </c>
      <c r="G5133" s="820" t="b">
        <v>0</v>
      </c>
      <c r="H5133" s="820" t="b">
        <v>0</v>
      </c>
      <c r="I5133" s="820">
        <v>1</v>
      </c>
      <c r="J5133" s="820">
        <v>3</v>
      </c>
      <c r="K5133" s="820" t="s">
        <v>8454</v>
      </c>
      <c r="L5133" s="822" t="s">
        <v>20926</v>
      </c>
    </row>
    <row r="5134" spans="1:12" x14ac:dyDescent="0.25">
      <c r="A5134" s="822" t="s">
        <v>15877</v>
      </c>
      <c r="B5134" s="824" t="s">
        <v>14391</v>
      </c>
      <c r="C5134" s="820" t="b">
        <v>1</v>
      </c>
      <c r="D5134" s="820" t="b">
        <v>1</v>
      </c>
      <c r="E5134" s="820" t="b">
        <v>0</v>
      </c>
      <c r="F5134" s="820" t="b">
        <v>0</v>
      </c>
      <c r="G5134" s="820" t="b">
        <v>0</v>
      </c>
      <c r="H5134" s="820" t="b">
        <v>0</v>
      </c>
      <c r="I5134" s="820">
        <v>1</v>
      </c>
      <c r="J5134" s="820">
        <v>8</v>
      </c>
      <c r="K5134" s="820" t="s">
        <v>8454</v>
      </c>
      <c r="L5134" s="822" t="s">
        <v>20927</v>
      </c>
    </row>
    <row r="5135" spans="1:12" x14ac:dyDescent="0.25">
      <c r="A5135" s="822" t="s">
        <v>15878</v>
      </c>
      <c r="B5135" s="824" t="s">
        <v>14393</v>
      </c>
      <c r="C5135" s="820" t="b">
        <v>1</v>
      </c>
      <c r="D5135" s="820" t="b">
        <v>1</v>
      </c>
      <c r="E5135" s="820" t="b">
        <v>0</v>
      </c>
      <c r="F5135" s="820" t="b">
        <v>0</v>
      </c>
      <c r="G5135" s="820" t="b">
        <v>0</v>
      </c>
      <c r="H5135" s="820" t="b">
        <v>0</v>
      </c>
      <c r="I5135" s="820">
        <v>1</v>
      </c>
      <c r="J5135" s="820">
        <v>8</v>
      </c>
      <c r="K5135" s="820" t="s">
        <v>8454</v>
      </c>
      <c r="L5135" s="822" t="s">
        <v>20928</v>
      </c>
    </row>
    <row r="5136" spans="1:12" x14ac:dyDescent="0.25">
      <c r="A5136" s="822" t="s">
        <v>15879</v>
      </c>
      <c r="B5136" s="824" t="s">
        <v>14395</v>
      </c>
      <c r="C5136" s="820" t="b">
        <v>1</v>
      </c>
      <c r="D5136" s="820" t="b">
        <v>1</v>
      </c>
      <c r="E5136" s="820" t="b">
        <v>0</v>
      </c>
      <c r="F5136" s="820" t="b">
        <v>0</v>
      </c>
      <c r="G5136" s="820" t="b">
        <v>0</v>
      </c>
      <c r="H5136" s="820" t="b">
        <v>0</v>
      </c>
      <c r="I5136" s="820">
        <v>1</v>
      </c>
      <c r="J5136" s="820">
        <v>48</v>
      </c>
      <c r="K5136" s="820" t="s">
        <v>8454</v>
      </c>
      <c r="L5136" s="822" t="s">
        <v>20929</v>
      </c>
    </row>
    <row r="5137" spans="1:12" x14ac:dyDescent="0.25">
      <c r="A5137" s="822" t="s">
        <v>15880</v>
      </c>
      <c r="B5137" s="824" t="s">
        <v>14397</v>
      </c>
      <c r="C5137" s="820" t="b">
        <v>1</v>
      </c>
      <c r="D5137" s="820" t="b">
        <v>1</v>
      </c>
      <c r="E5137" s="820" t="b">
        <v>0</v>
      </c>
      <c r="F5137" s="820" t="b">
        <v>0</v>
      </c>
      <c r="G5137" s="820" t="b">
        <v>0</v>
      </c>
      <c r="H5137" s="820" t="b">
        <v>0</v>
      </c>
      <c r="I5137" s="820">
        <v>1</v>
      </c>
      <c r="J5137" s="820">
        <v>3</v>
      </c>
      <c r="K5137" s="820" t="s">
        <v>8454</v>
      </c>
      <c r="L5137" s="822" t="s">
        <v>20930</v>
      </c>
    </row>
    <row r="5138" spans="1:12" x14ac:dyDescent="0.25">
      <c r="A5138" s="822" t="s">
        <v>15881</v>
      </c>
      <c r="B5138" s="824" t="s">
        <v>15882</v>
      </c>
      <c r="C5138" s="820" t="b">
        <v>1</v>
      </c>
      <c r="D5138" s="820" t="b">
        <v>1</v>
      </c>
      <c r="E5138" s="820" t="b">
        <v>0</v>
      </c>
      <c r="F5138" s="820" t="b">
        <v>0</v>
      </c>
      <c r="G5138" s="820" t="b">
        <v>0</v>
      </c>
      <c r="H5138" s="820" t="b">
        <v>0</v>
      </c>
      <c r="I5138" s="820">
        <v>1</v>
      </c>
      <c r="J5138" s="820">
        <v>7</v>
      </c>
      <c r="K5138" s="820" t="s">
        <v>8454</v>
      </c>
      <c r="L5138" s="822" t="s">
        <v>21209</v>
      </c>
    </row>
    <row r="5139" spans="1:12" x14ac:dyDescent="0.25">
      <c r="A5139" s="822" t="s">
        <v>15883</v>
      </c>
      <c r="B5139" s="824" t="s">
        <v>15884</v>
      </c>
      <c r="C5139" s="820" t="b">
        <v>1</v>
      </c>
      <c r="D5139" s="820" t="b">
        <v>1</v>
      </c>
      <c r="E5139" s="820" t="b">
        <v>0</v>
      </c>
      <c r="F5139" s="820" t="b">
        <v>0</v>
      </c>
      <c r="G5139" s="820" t="b">
        <v>0</v>
      </c>
      <c r="H5139" s="820" t="b">
        <v>0</v>
      </c>
      <c r="I5139" s="820">
        <v>1</v>
      </c>
      <c r="J5139" s="820">
        <v>4</v>
      </c>
      <c r="K5139" s="820" t="s">
        <v>8454</v>
      </c>
      <c r="L5139" s="822" t="s">
        <v>21210</v>
      </c>
    </row>
    <row r="5140" spans="1:12" x14ac:dyDescent="0.25">
      <c r="A5140" s="822" t="s">
        <v>15885</v>
      </c>
      <c r="B5140" s="824" t="s">
        <v>15886</v>
      </c>
      <c r="C5140" s="820" t="b">
        <v>1</v>
      </c>
      <c r="D5140" s="820" t="b">
        <v>1</v>
      </c>
      <c r="E5140" s="820" t="b">
        <v>0</v>
      </c>
      <c r="F5140" s="820" t="b">
        <v>0</v>
      </c>
      <c r="G5140" s="820" t="b">
        <v>0</v>
      </c>
      <c r="H5140" s="820" t="b">
        <v>0</v>
      </c>
      <c r="I5140" s="820">
        <v>1</v>
      </c>
      <c r="J5140" s="820">
        <v>1</v>
      </c>
      <c r="K5140" s="820" t="s">
        <v>8454</v>
      </c>
      <c r="L5140" s="822" t="s">
        <v>21211</v>
      </c>
    </row>
    <row r="5141" spans="1:12" x14ac:dyDescent="0.25">
      <c r="A5141" s="822" t="s">
        <v>15887</v>
      </c>
      <c r="B5141" s="824" t="s">
        <v>14405</v>
      </c>
      <c r="C5141" s="820" t="b">
        <v>1</v>
      </c>
      <c r="D5141" s="820" t="b">
        <v>1</v>
      </c>
      <c r="E5141" s="820" t="b">
        <v>0</v>
      </c>
      <c r="F5141" s="820" t="b">
        <v>0</v>
      </c>
      <c r="G5141" s="820" t="b">
        <v>0</v>
      </c>
      <c r="H5141" s="820" t="b">
        <v>0</v>
      </c>
      <c r="I5141" s="820">
        <v>1</v>
      </c>
      <c r="J5141" s="820">
        <v>1</v>
      </c>
      <c r="K5141" s="820" t="s">
        <v>8454</v>
      </c>
      <c r="L5141" s="822" t="s">
        <v>20934</v>
      </c>
    </row>
    <row r="5142" spans="1:12" x14ac:dyDescent="0.25">
      <c r="A5142" s="822" t="s">
        <v>15888</v>
      </c>
      <c r="B5142" s="824" t="s">
        <v>14407</v>
      </c>
      <c r="C5142" s="820" t="b">
        <v>1</v>
      </c>
      <c r="D5142" s="820" t="b">
        <v>1</v>
      </c>
      <c r="E5142" s="820" t="b">
        <v>0</v>
      </c>
      <c r="F5142" s="820" t="b">
        <v>0</v>
      </c>
      <c r="G5142" s="820" t="b">
        <v>0</v>
      </c>
      <c r="H5142" s="820" t="b">
        <v>0</v>
      </c>
      <c r="I5142" s="820">
        <v>1</v>
      </c>
      <c r="J5142" s="820">
        <v>5</v>
      </c>
      <c r="K5142" s="820" t="s">
        <v>8454</v>
      </c>
      <c r="L5142" s="822" t="s">
        <v>20935</v>
      </c>
    </row>
    <row r="5143" spans="1:12" x14ac:dyDescent="0.25">
      <c r="A5143" s="822" t="s">
        <v>15889</v>
      </c>
      <c r="B5143" s="824" t="s">
        <v>14409</v>
      </c>
      <c r="C5143" s="820" t="b">
        <v>1</v>
      </c>
      <c r="D5143" s="820" t="b">
        <v>1</v>
      </c>
      <c r="E5143" s="820" t="b">
        <v>0</v>
      </c>
      <c r="F5143" s="820" t="b">
        <v>0</v>
      </c>
      <c r="G5143" s="820" t="b">
        <v>0</v>
      </c>
      <c r="H5143" s="820" t="b">
        <v>0</v>
      </c>
      <c r="I5143" s="820">
        <v>1</v>
      </c>
      <c r="J5143" s="820">
        <v>1</v>
      </c>
      <c r="K5143" s="820" t="s">
        <v>8454</v>
      </c>
      <c r="L5143" s="822" t="s">
        <v>20936</v>
      </c>
    </row>
    <row r="5144" spans="1:12" x14ac:dyDescent="0.25">
      <c r="A5144" s="822" t="s">
        <v>15890</v>
      </c>
      <c r="B5144" s="824" t="s">
        <v>14411</v>
      </c>
      <c r="C5144" s="820" t="b">
        <v>1</v>
      </c>
      <c r="D5144" s="820" t="b">
        <v>1</v>
      </c>
      <c r="E5144" s="820" t="b">
        <v>0</v>
      </c>
      <c r="F5144" s="820" t="b">
        <v>0</v>
      </c>
      <c r="G5144" s="820" t="b">
        <v>0</v>
      </c>
      <c r="H5144" s="820" t="b">
        <v>0</v>
      </c>
      <c r="I5144" s="820">
        <v>1</v>
      </c>
      <c r="J5144" s="820">
        <v>1</v>
      </c>
      <c r="K5144" s="820" t="s">
        <v>8454</v>
      </c>
      <c r="L5144" s="822" t="s">
        <v>20937</v>
      </c>
    </row>
    <row r="5145" spans="1:12" x14ac:dyDescent="0.25">
      <c r="A5145" s="822" t="s">
        <v>15891</v>
      </c>
      <c r="B5145" s="824" t="s">
        <v>14413</v>
      </c>
      <c r="C5145" s="820" t="b">
        <v>1</v>
      </c>
      <c r="D5145" s="820" t="b">
        <v>1</v>
      </c>
      <c r="E5145" s="820" t="b">
        <v>0</v>
      </c>
      <c r="F5145" s="820" t="b">
        <v>0</v>
      </c>
      <c r="G5145" s="820" t="b">
        <v>0</v>
      </c>
      <c r="H5145" s="820" t="b">
        <v>0</v>
      </c>
      <c r="I5145" s="820">
        <v>1</v>
      </c>
      <c r="J5145" s="820">
        <v>5</v>
      </c>
      <c r="K5145" s="820" t="s">
        <v>8454</v>
      </c>
      <c r="L5145" s="822" t="s">
        <v>20938</v>
      </c>
    </row>
    <row r="5146" spans="1:12" x14ac:dyDescent="0.25">
      <c r="A5146" s="822" t="s">
        <v>15892</v>
      </c>
      <c r="B5146" s="824" t="s">
        <v>14415</v>
      </c>
      <c r="C5146" s="820" t="b">
        <v>1</v>
      </c>
      <c r="D5146" s="820" t="b">
        <v>1</v>
      </c>
      <c r="E5146" s="820" t="b">
        <v>0</v>
      </c>
      <c r="F5146" s="820" t="b">
        <v>0</v>
      </c>
      <c r="G5146" s="820" t="b">
        <v>0</v>
      </c>
      <c r="H5146" s="820" t="b">
        <v>0</v>
      </c>
      <c r="I5146" s="820">
        <v>1</v>
      </c>
      <c r="J5146" s="820">
        <v>5</v>
      </c>
      <c r="K5146" s="820" t="s">
        <v>8454</v>
      </c>
      <c r="L5146" s="822" t="s">
        <v>20939</v>
      </c>
    </row>
    <row r="5147" spans="1:12" x14ac:dyDescent="0.25">
      <c r="A5147" s="822" t="s">
        <v>15893</v>
      </c>
      <c r="B5147" s="824" t="s">
        <v>14417</v>
      </c>
      <c r="C5147" s="820" t="b">
        <v>1</v>
      </c>
      <c r="D5147" s="820" t="b">
        <v>1</v>
      </c>
      <c r="E5147" s="820" t="b">
        <v>0</v>
      </c>
      <c r="F5147" s="820" t="b">
        <v>0</v>
      </c>
      <c r="G5147" s="820" t="b">
        <v>0</v>
      </c>
      <c r="H5147" s="820" t="b">
        <v>0</v>
      </c>
      <c r="I5147" s="820">
        <v>1</v>
      </c>
      <c r="J5147" s="820">
        <v>30</v>
      </c>
      <c r="K5147" s="820" t="s">
        <v>8454</v>
      </c>
      <c r="L5147" s="822" t="s">
        <v>20940</v>
      </c>
    </row>
    <row r="5148" spans="1:12" x14ac:dyDescent="0.25">
      <c r="A5148" s="822" t="s">
        <v>15894</v>
      </c>
      <c r="B5148" s="824" t="s">
        <v>14419</v>
      </c>
      <c r="C5148" s="820" t="b">
        <v>1</v>
      </c>
      <c r="D5148" s="820" t="b">
        <v>1</v>
      </c>
      <c r="E5148" s="820" t="b">
        <v>0</v>
      </c>
      <c r="F5148" s="820" t="b">
        <v>0</v>
      </c>
      <c r="G5148" s="820" t="b">
        <v>0</v>
      </c>
      <c r="H5148" s="820" t="b">
        <v>0</v>
      </c>
      <c r="I5148" s="820">
        <v>1</v>
      </c>
      <c r="J5148" s="820">
        <v>1</v>
      </c>
      <c r="K5148" s="820" t="s">
        <v>8454</v>
      </c>
      <c r="L5148" s="822" t="s">
        <v>20941</v>
      </c>
    </row>
    <row r="5149" spans="1:12" x14ac:dyDescent="0.25">
      <c r="A5149" s="822" t="s">
        <v>15895</v>
      </c>
      <c r="B5149" s="824" t="s">
        <v>15896</v>
      </c>
      <c r="C5149" s="820" t="b">
        <v>1</v>
      </c>
      <c r="D5149" s="820" t="b">
        <v>1</v>
      </c>
      <c r="E5149" s="820" t="b">
        <v>0</v>
      </c>
      <c r="F5149" s="820" t="b">
        <v>0</v>
      </c>
      <c r="G5149" s="820" t="b">
        <v>0</v>
      </c>
      <c r="H5149" s="820" t="b">
        <v>0</v>
      </c>
      <c r="I5149" s="820">
        <v>1</v>
      </c>
      <c r="J5149" s="820">
        <v>6</v>
      </c>
      <c r="K5149" s="820" t="s">
        <v>8454</v>
      </c>
      <c r="L5149" s="822" t="s">
        <v>21212</v>
      </c>
    </row>
    <row r="5150" spans="1:12" x14ac:dyDescent="0.25">
      <c r="A5150" s="822" t="s">
        <v>15897</v>
      </c>
      <c r="B5150" s="824" t="s">
        <v>15898</v>
      </c>
      <c r="C5150" s="820" t="b">
        <v>1</v>
      </c>
      <c r="D5150" s="820" t="b">
        <v>1</v>
      </c>
      <c r="E5150" s="820" t="b">
        <v>0</v>
      </c>
      <c r="F5150" s="820" t="b">
        <v>0</v>
      </c>
      <c r="G5150" s="820" t="b">
        <v>0</v>
      </c>
      <c r="H5150" s="820" t="b">
        <v>0</v>
      </c>
      <c r="I5150" s="820">
        <v>1</v>
      </c>
      <c r="J5150" s="820">
        <v>4</v>
      </c>
      <c r="K5150" s="820" t="s">
        <v>8454</v>
      </c>
      <c r="L5150" s="822" t="s">
        <v>21213</v>
      </c>
    </row>
    <row r="5151" spans="1:12" x14ac:dyDescent="0.25">
      <c r="A5151" s="822" t="s">
        <v>15899</v>
      </c>
      <c r="B5151" s="824" t="s">
        <v>15900</v>
      </c>
      <c r="C5151" s="820" t="b">
        <v>1</v>
      </c>
      <c r="D5151" s="820" t="b">
        <v>1</v>
      </c>
      <c r="E5151" s="820" t="b">
        <v>0</v>
      </c>
      <c r="F5151" s="820" t="b">
        <v>0</v>
      </c>
      <c r="G5151" s="820" t="b">
        <v>0</v>
      </c>
      <c r="H5151" s="820" t="b">
        <v>0</v>
      </c>
      <c r="I5151" s="820">
        <v>1</v>
      </c>
      <c r="J5151" s="820">
        <v>1</v>
      </c>
      <c r="K5151" s="820" t="s">
        <v>8454</v>
      </c>
      <c r="L5151" s="822" t="s">
        <v>21214</v>
      </c>
    </row>
    <row r="5152" spans="1:12" x14ac:dyDescent="0.25">
      <c r="A5152" s="822" t="s">
        <v>15901</v>
      </c>
      <c r="B5152" s="824" t="s">
        <v>14427</v>
      </c>
      <c r="C5152" s="820" t="b">
        <v>1</v>
      </c>
      <c r="D5152" s="820" t="b">
        <v>1</v>
      </c>
      <c r="E5152" s="820" t="b">
        <v>0</v>
      </c>
      <c r="F5152" s="820" t="b">
        <v>0</v>
      </c>
      <c r="G5152" s="820" t="b">
        <v>0</v>
      </c>
      <c r="H5152" s="820" t="b">
        <v>0</v>
      </c>
      <c r="I5152" s="820">
        <v>1</v>
      </c>
      <c r="J5152" s="820">
        <v>1</v>
      </c>
      <c r="K5152" s="820" t="s">
        <v>8454</v>
      </c>
      <c r="L5152" s="822" t="s">
        <v>20945</v>
      </c>
    </row>
    <row r="5153" spans="1:12" x14ac:dyDescent="0.25">
      <c r="A5153" s="822" t="s">
        <v>15902</v>
      </c>
      <c r="B5153" s="824" t="s">
        <v>14429</v>
      </c>
      <c r="C5153" s="820" t="b">
        <v>1</v>
      </c>
      <c r="D5153" s="820" t="b">
        <v>1</v>
      </c>
      <c r="E5153" s="820" t="b">
        <v>0</v>
      </c>
      <c r="F5153" s="820" t="b">
        <v>0</v>
      </c>
      <c r="G5153" s="820" t="b">
        <v>0</v>
      </c>
      <c r="H5153" s="820" t="b">
        <v>0</v>
      </c>
      <c r="I5153" s="820">
        <v>1</v>
      </c>
      <c r="J5153" s="820">
        <v>6</v>
      </c>
      <c r="K5153" s="820" t="s">
        <v>8454</v>
      </c>
      <c r="L5153" s="822" t="s">
        <v>20946</v>
      </c>
    </row>
    <row r="5154" spans="1:12" x14ac:dyDescent="0.25">
      <c r="A5154" s="822" t="s">
        <v>15903</v>
      </c>
      <c r="B5154" s="824" t="s">
        <v>14431</v>
      </c>
      <c r="C5154" s="820" t="b">
        <v>1</v>
      </c>
      <c r="D5154" s="820" t="b">
        <v>1</v>
      </c>
      <c r="E5154" s="820" t="b">
        <v>0</v>
      </c>
      <c r="F5154" s="820" t="b">
        <v>0</v>
      </c>
      <c r="G5154" s="820" t="b">
        <v>0</v>
      </c>
      <c r="H5154" s="820" t="b">
        <v>0</v>
      </c>
      <c r="I5154" s="820">
        <v>1</v>
      </c>
      <c r="J5154" s="820">
        <v>1</v>
      </c>
      <c r="K5154" s="820" t="s">
        <v>8454</v>
      </c>
      <c r="L5154" s="822" t="s">
        <v>20947</v>
      </c>
    </row>
    <row r="5155" spans="1:12" x14ac:dyDescent="0.25">
      <c r="A5155" s="822" t="s">
        <v>15904</v>
      </c>
      <c r="B5155" s="824" t="s">
        <v>14433</v>
      </c>
      <c r="C5155" s="820" t="b">
        <v>1</v>
      </c>
      <c r="D5155" s="820" t="b">
        <v>1</v>
      </c>
      <c r="E5155" s="820" t="b">
        <v>0</v>
      </c>
      <c r="F5155" s="820" t="b">
        <v>0</v>
      </c>
      <c r="G5155" s="820" t="b">
        <v>0</v>
      </c>
      <c r="H5155" s="820" t="b">
        <v>0</v>
      </c>
      <c r="I5155" s="820">
        <v>1</v>
      </c>
      <c r="J5155" s="820">
        <v>1</v>
      </c>
      <c r="K5155" s="820" t="s">
        <v>8454</v>
      </c>
      <c r="L5155" s="822" t="s">
        <v>20948</v>
      </c>
    </row>
    <row r="5156" spans="1:12" x14ac:dyDescent="0.25">
      <c r="A5156" s="822" t="s">
        <v>15905</v>
      </c>
      <c r="B5156" s="824" t="s">
        <v>14435</v>
      </c>
      <c r="C5156" s="820" t="b">
        <v>1</v>
      </c>
      <c r="D5156" s="820" t="b">
        <v>1</v>
      </c>
      <c r="E5156" s="820" t="b">
        <v>0</v>
      </c>
      <c r="F5156" s="820" t="b">
        <v>0</v>
      </c>
      <c r="G5156" s="820" t="b">
        <v>0</v>
      </c>
      <c r="H5156" s="820" t="b">
        <v>0</v>
      </c>
      <c r="I5156" s="820">
        <v>1</v>
      </c>
      <c r="J5156" s="820">
        <v>6</v>
      </c>
      <c r="K5156" s="820" t="s">
        <v>8454</v>
      </c>
      <c r="L5156" s="822" t="s">
        <v>20949</v>
      </c>
    </row>
    <row r="5157" spans="1:12" x14ac:dyDescent="0.25">
      <c r="A5157" s="822" t="s">
        <v>15906</v>
      </c>
      <c r="B5157" s="824" t="s">
        <v>14437</v>
      </c>
      <c r="C5157" s="820" t="b">
        <v>1</v>
      </c>
      <c r="D5157" s="820" t="b">
        <v>1</v>
      </c>
      <c r="E5157" s="820" t="b">
        <v>0</v>
      </c>
      <c r="F5157" s="820" t="b">
        <v>0</v>
      </c>
      <c r="G5157" s="820" t="b">
        <v>0</v>
      </c>
      <c r="H5157" s="820" t="b">
        <v>0</v>
      </c>
      <c r="I5157" s="820">
        <v>1</v>
      </c>
      <c r="J5157" s="820">
        <v>6</v>
      </c>
      <c r="K5157" s="820" t="s">
        <v>8454</v>
      </c>
      <c r="L5157" s="822" t="s">
        <v>20950</v>
      </c>
    </row>
    <row r="5158" spans="1:12" x14ac:dyDescent="0.25">
      <c r="A5158" s="822" t="s">
        <v>15907</v>
      </c>
      <c r="B5158" s="824" t="s">
        <v>14439</v>
      </c>
      <c r="C5158" s="820" t="b">
        <v>1</v>
      </c>
      <c r="D5158" s="820" t="b">
        <v>1</v>
      </c>
      <c r="E5158" s="820" t="b">
        <v>0</v>
      </c>
      <c r="F5158" s="820" t="b">
        <v>0</v>
      </c>
      <c r="G5158" s="820" t="b">
        <v>0</v>
      </c>
      <c r="H5158" s="820" t="b">
        <v>0</v>
      </c>
      <c r="I5158" s="820">
        <v>1</v>
      </c>
      <c r="J5158" s="820">
        <v>30</v>
      </c>
      <c r="K5158" s="820" t="s">
        <v>8454</v>
      </c>
      <c r="L5158" s="822" t="s">
        <v>20951</v>
      </c>
    </row>
    <row r="5159" spans="1:12" x14ac:dyDescent="0.25">
      <c r="A5159" s="822" t="s">
        <v>15908</v>
      </c>
      <c r="B5159" s="824" t="s">
        <v>14441</v>
      </c>
      <c r="C5159" s="820" t="b">
        <v>1</v>
      </c>
      <c r="D5159" s="820" t="b">
        <v>1</v>
      </c>
      <c r="E5159" s="820" t="b">
        <v>0</v>
      </c>
      <c r="F5159" s="820" t="b">
        <v>0</v>
      </c>
      <c r="G5159" s="820" t="b">
        <v>0</v>
      </c>
      <c r="H5159" s="820" t="b">
        <v>0</v>
      </c>
      <c r="I5159" s="820">
        <v>1</v>
      </c>
      <c r="J5159" s="820">
        <v>1</v>
      </c>
      <c r="K5159" s="820" t="s">
        <v>8454</v>
      </c>
      <c r="L5159" s="822" t="s">
        <v>20952</v>
      </c>
    </row>
    <row r="5160" spans="1:12" x14ac:dyDescent="0.25">
      <c r="A5160" s="822" t="s">
        <v>15909</v>
      </c>
      <c r="B5160" s="824" t="s">
        <v>15910</v>
      </c>
      <c r="C5160" s="820" t="b">
        <v>1</v>
      </c>
      <c r="D5160" s="820" t="b">
        <v>1</v>
      </c>
      <c r="E5160" s="820" t="b">
        <v>0</v>
      </c>
      <c r="F5160" s="820" t="b">
        <v>0</v>
      </c>
      <c r="G5160" s="820" t="b">
        <v>0</v>
      </c>
      <c r="H5160" s="820" t="b">
        <v>0</v>
      </c>
      <c r="I5160" s="820">
        <v>1</v>
      </c>
      <c r="J5160" s="820">
        <v>6</v>
      </c>
      <c r="K5160" s="820" t="s">
        <v>8454</v>
      </c>
      <c r="L5160" s="822" t="s">
        <v>21215</v>
      </c>
    </row>
    <row r="5161" spans="1:12" x14ac:dyDescent="0.25">
      <c r="A5161" s="822" t="s">
        <v>15911</v>
      </c>
      <c r="B5161" s="824" t="s">
        <v>15912</v>
      </c>
      <c r="C5161" s="820" t="b">
        <v>1</v>
      </c>
      <c r="D5161" s="820" t="b">
        <v>1</v>
      </c>
      <c r="E5161" s="820" t="b">
        <v>0</v>
      </c>
      <c r="F5161" s="820" t="b">
        <v>0</v>
      </c>
      <c r="G5161" s="820" t="b">
        <v>0</v>
      </c>
      <c r="H5161" s="820" t="b">
        <v>0</v>
      </c>
      <c r="I5161" s="820">
        <v>1</v>
      </c>
      <c r="J5161" s="820">
        <v>4</v>
      </c>
      <c r="K5161" s="820" t="s">
        <v>8454</v>
      </c>
      <c r="L5161" s="822" t="s">
        <v>21216</v>
      </c>
    </row>
    <row r="5162" spans="1:12" x14ac:dyDescent="0.25">
      <c r="A5162" s="822" t="s">
        <v>15913</v>
      </c>
      <c r="B5162" s="824" t="s">
        <v>15914</v>
      </c>
      <c r="C5162" s="820" t="b">
        <v>1</v>
      </c>
      <c r="D5162" s="820" t="b">
        <v>1</v>
      </c>
      <c r="E5162" s="820" t="b">
        <v>0</v>
      </c>
      <c r="F5162" s="820" t="b">
        <v>0</v>
      </c>
      <c r="G5162" s="820" t="b">
        <v>0</v>
      </c>
      <c r="H5162" s="820" t="b">
        <v>0</v>
      </c>
      <c r="I5162" s="820">
        <v>1</v>
      </c>
      <c r="J5162" s="820">
        <v>1</v>
      </c>
      <c r="K5162" s="820" t="s">
        <v>8454</v>
      </c>
      <c r="L5162" s="822" t="s">
        <v>21217</v>
      </c>
    </row>
    <row r="5163" spans="1:12" x14ac:dyDescent="0.25">
      <c r="A5163" s="822" t="s">
        <v>15915</v>
      </c>
      <c r="B5163" s="824" t="s">
        <v>14449</v>
      </c>
      <c r="C5163" s="820" t="b">
        <v>1</v>
      </c>
      <c r="D5163" s="820" t="b">
        <v>1</v>
      </c>
      <c r="E5163" s="820" t="b">
        <v>0</v>
      </c>
      <c r="F5163" s="820" t="b">
        <v>0</v>
      </c>
      <c r="G5163" s="820" t="b">
        <v>0</v>
      </c>
      <c r="H5163" s="820" t="b">
        <v>0</v>
      </c>
      <c r="I5163" s="820">
        <v>1</v>
      </c>
      <c r="J5163" s="820">
        <v>1</v>
      </c>
      <c r="K5163" s="820" t="s">
        <v>8454</v>
      </c>
      <c r="L5163" s="822" t="s">
        <v>20956</v>
      </c>
    </row>
    <row r="5164" spans="1:12" x14ac:dyDescent="0.25">
      <c r="A5164" s="822" t="s">
        <v>15916</v>
      </c>
      <c r="B5164" s="824" t="s">
        <v>14451</v>
      </c>
      <c r="C5164" s="820" t="b">
        <v>1</v>
      </c>
      <c r="D5164" s="820" t="b">
        <v>1</v>
      </c>
      <c r="E5164" s="820" t="b">
        <v>0</v>
      </c>
      <c r="F5164" s="820" t="b">
        <v>0</v>
      </c>
      <c r="G5164" s="820" t="b">
        <v>0</v>
      </c>
      <c r="H5164" s="820" t="b">
        <v>0</v>
      </c>
      <c r="I5164" s="820">
        <v>1</v>
      </c>
      <c r="J5164" s="820">
        <v>7</v>
      </c>
      <c r="K5164" s="820" t="s">
        <v>8454</v>
      </c>
      <c r="L5164" s="822" t="s">
        <v>20957</v>
      </c>
    </row>
    <row r="5165" spans="1:12" x14ac:dyDescent="0.25">
      <c r="A5165" s="822" t="s">
        <v>15917</v>
      </c>
      <c r="B5165" s="824" t="s">
        <v>14453</v>
      </c>
      <c r="C5165" s="820" t="b">
        <v>1</v>
      </c>
      <c r="D5165" s="820" t="b">
        <v>1</v>
      </c>
      <c r="E5165" s="820" t="b">
        <v>0</v>
      </c>
      <c r="F5165" s="820" t="b">
        <v>0</v>
      </c>
      <c r="G5165" s="820" t="b">
        <v>0</v>
      </c>
      <c r="H5165" s="820" t="b">
        <v>0</v>
      </c>
      <c r="I5165" s="820">
        <v>1</v>
      </c>
      <c r="J5165" s="820">
        <v>1</v>
      </c>
      <c r="K5165" s="820" t="s">
        <v>8454</v>
      </c>
      <c r="L5165" s="822" t="s">
        <v>20958</v>
      </c>
    </row>
    <row r="5166" spans="1:12" x14ac:dyDescent="0.25">
      <c r="A5166" s="822" t="s">
        <v>15918</v>
      </c>
      <c r="B5166" s="824" t="s">
        <v>14455</v>
      </c>
      <c r="C5166" s="820" t="b">
        <v>1</v>
      </c>
      <c r="D5166" s="820" t="b">
        <v>1</v>
      </c>
      <c r="E5166" s="820" t="b">
        <v>0</v>
      </c>
      <c r="F5166" s="820" t="b">
        <v>0</v>
      </c>
      <c r="G5166" s="820" t="b">
        <v>0</v>
      </c>
      <c r="H5166" s="820" t="b">
        <v>0</v>
      </c>
      <c r="I5166" s="820">
        <v>1</v>
      </c>
      <c r="J5166" s="820">
        <v>1</v>
      </c>
      <c r="K5166" s="820" t="s">
        <v>8454</v>
      </c>
      <c r="L5166" s="822" t="s">
        <v>20959</v>
      </c>
    </row>
    <row r="5167" spans="1:12" x14ac:dyDescent="0.25">
      <c r="A5167" s="822" t="s">
        <v>15919</v>
      </c>
      <c r="B5167" s="824" t="s">
        <v>14457</v>
      </c>
      <c r="C5167" s="820" t="b">
        <v>1</v>
      </c>
      <c r="D5167" s="820" t="b">
        <v>1</v>
      </c>
      <c r="E5167" s="820" t="b">
        <v>0</v>
      </c>
      <c r="F5167" s="820" t="b">
        <v>0</v>
      </c>
      <c r="G5167" s="820" t="b">
        <v>0</v>
      </c>
      <c r="H5167" s="820" t="b">
        <v>0</v>
      </c>
      <c r="I5167" s="820">
        <v>1</v>
      </c>
      <c r="J5167" s="820">
        <v>7</v>
      </c>
      <c r="K5167" s="820" t="s">
        <v>8454</v>
      </c>
      <c r="L5167" s="822" t="s">
        <v>20960</v>
      </c>
    </row>
    <row r="5168" spans="1:12" x14ac:dyDescent="0.25">
      <c r="A5168" s="822" t="s">
        <v>15920</v>
      </c>
      <c r="B5168" s="824" t="s">
        <v>14459</v>
      </c>
      <c r="C5168" s="820" t="b">
        <v>1</v>
      </c>
      <c r="D5168" s="820" t="b">
        <v>1</v>
      </c>
      <c r="E5168" s="820" t="b">
        <v>0</v>
      </c>
      <c r="F5168" s="820" t="b">
        <v>0</v>
      </c>
      <c r="G5168" s="820" t="b">
        <v>0</v>
      </c>
      <c r="H5168" s="820" t="b">
        <v>0</v>
      </c>
      <c r="I5168" s="820">
        <v>1</v>
      </c>
      <c r="J5168" s="820">
        <v>7</v>
      </c>
      <c r="K5168" s="820" t="s">
        <v>8454</v>
      </c>
      <c r="L5168" s="822" t="s">
        <v>20961</v>
      </c>
    </row>
    <row r="5169" spans="1:12" x14ac:dyDescent="0.25">
      <c r="A5169" s="822" t="s">
        <v>15921</v>
      </c>
      <c r="B5169" s="824" t="s">
        <v>14461</v>
      </c>
      <c r="C5169" s="820" t="b">
        <v>1</v>
      </c>
      <c r="D5169" s="820" t="b">
        <v>1</v>
      </c>
      <c r="E5169" s="820" t="b">
        <v>0</v>
      </c>
      <c r="F5169" s="820" t="b">
        <v>0</v>
      </c>
      <c r="G5169" s="820" t="b">
        <v>0</v>
      </c>
      <c r="H5169" s="820" t="b">
        <v>0</v>
      </c>
      <c r="I5169" s="820">
        <v>1</v>
      </c>
      <c r="J5169" s="820">
        <v>42</v>
      </c>
      <c r="K5169" s="820" t="s">
        <v>8454</v>
      </c>
      <c r="L5169" s="822" t="s">
        <v>20962</v>
      </c>
    </row>
    <row r="5170" spans="1:12" x14ac:dyDescent="0.25">
      <c r="A5170" s="822" t="s">
        <v>15922</v>
      </c>
      <c r="B5170" s="824" t="s">
        <v>14463</v>
      </c>
      <c r="C5170" s="820" t="b">
        <v>1</v>
      </c>
      <c r="D5170" s="820" t="b">
        <v>1</v>
      </c>
      <c r="E5170" s="820" t="b">
        <v>0</v>
      </c>
      <c r="F5170" s="820" t="b">
        <v>0</v>
      </c>
      <c r="G5170" s="820" t="b">
        <v>0</v>
      </c>
      <c r="H5170" s="820" t="b">
        <v>0</v>
      </c>
      <c r="I5170" s="820">
        <v>1</v>
      </c>
      <c r="J5170" s="820">
        <v>2</v>
      </c>
      <c r="K5170" s="820" t="s">
        <v>8454</v>
      </c>
      <c r="L5170" s="822" t="s">
        <v>20963</v>
      </c>
    </row>
    <row r="5171" spans="1:12" x14ac:dyDescent="0.25">
      <c r="A5171" s="822" t="s">
        <v>15923</v>
      </c>
      <c r="B5171" s="824" t="s">
        <v>15924</v>
      </c>
      <c r="C5171" s="820" t="b">
        <v>1</v>
      </c>
      <c r="D5171" s="820" t="b">
        <v>1</v>
      </c>
      <c r="E5171" s="820" t="b">
        <v>0</v>
      </c>
      <c r="F5171" s="820" t="b">
        <v>0</v>
      </c>
      <c r="G5171" s="820" t="b">
        <v>0</v>
      </c>
      <c r="H5171" s="820" t="b">
        <v>0</v>
      </c>
      <c r="I5171" s="820">
        <v>1</v>
      </c>
      <c r="J5171" s="820">
        <v>6</v>
      </c>
      <c r="K5171" s="820" t="s">
        <v>8454</v>
      </c>
      <c r="L5171" s="822" t="s">
        <v>21218</v>
      </c>
    </row>
    <row r="5172" spans="1:12" x14ac:dyDescent="0.25">
      <c r="A5172" s="822" t="s">
        <v>15925</v>
      </c>
      <c r="B5172" s="824" t="s">
        <v>15926</v>
      </c>
      <c r="C5172" s="820" t="b">
        <v>1</v>
      </c>
      <c r="D5172" s="820" t="b">
        <v>1</v>
      </c>
      <c r="E5172" s="820" t="b">
        <v>0</v>
      </c>
      <c r="F5172" s="820" t="b">
        <v>0</v>
      </c>
      <c r="G5172" s="820" t="b">
        <v>0</v>
      </c>
      <c r="H5172" s="820" t="b">
        <v>0</v>
      </c>
      <c r="I5172" s="820">
        <v>1</v>
      </c>
      <c r="J5172" s="820">
        <v>4</v>
      </c>
      <c r="K5172" s="820" t="s">
        <v>8454</v>
      </c>
      <c r="L5172" s="822" t="s">
        <v>21219</v>
      </c>
    </row>
    <row r="5173" spans="1:12" x14ac:dyDescent="0.25">
      <c r="A5173" s="822" t="s">
        <v>15927</v>
      </c>
      <c r="B5173" s="824" t="s">
        <v>15928</v>
      </c>
      <c r="C5173" s="820" t="b">
        <v>1</v>
      </c>
      <c r="D5173" s="820" t="b">
        <v>1</v>
      </c>
      <c r="E5173" s="820" t="b">
        <v>0</v>
      </c>
      <c r="F5173" s="820" t="b">
        <v>0</v>
      </c>
      <c r="G5173" s="820" t="b">
        <v>0</v>
      </c>
      <c r="H5173" s="820" t="b">
        <v>0</v>
      </c>
      <c r="I5173" s="820">
        <v>1</v>
      </c>
      <c r="J5173" s="820">
        <v>1</v>
      </c>
      <c r="K5173" s="820" t="s">
        <v>8454</v>
      </c>
      <c r="L5173" s="822" t="s">
        <v>21220</v>
      </c>
    </row>
    <row r="5174" spans="1:12" x14ac:dyDescent="0.25">
      <c r="A5174" s="822" t="s">
        <v>15929</v>
      </c>
      <c r="B5174" s="824" t="s">
        <v>14471</v>
      </c>
      <c r="C5174" s="820" t="b">
        <v>1</v>
      </c>
      <c r="D5174" s="820" t="b">
        <v>1</v>
      </c>
      <c r="E5174" s="820" t="b">
        <v>0</v>
      </c>
      <c r="F5174" s="820" t="b">
        <v>0</v>
      </c>
      <c r="G5174" s="820" t="b">
        <v>0</v>
      </c>
      <c r="H5174" s="820" t="b">
        <v>0</v>
      </c>
      <c r="I5174" s="820">
        <v>1</v>
      </c>
      <c r="J5174" s="820">
        <v>1</v>
      </c>
      <c r="K5174" s="820" t="s">
        <v>8454</v>
      </c>
      <c r="L5174" s="822" t="s">
        <v>20967</v>
      </c>
    </row>
    <row r="5175" spans="1:12" x14ac:dyDescent="0.25">
      <c r="A5175" s="822" t="s">
        <v>15930</v>
      </c>
      <c r="B5175" s="824" t="s">
        <v>14473</v>
      </c>
      <c r="C5175" s="820" t="b">
        <v>1</v>
      </c>
      <c r="D5175" s="820" t="b">
        <v>1</v>
      </c>
      <c r="E5175" s="820" t="b">
        <v>0</v>
      </c>
      <c r="F5175" s="820" t="b">
        <v>0</v>
      </c>
      <c r="G5175" s="820" t="b">
        <v>0</v>
      </c>
      <c r="H5175" s="820" t="b">
        <v>0</v>
      </c>
      <c r="I5175" s="820">
        <v>1</v>
      </c>
      <c r="J5175" s="820">
        <v>9</v>
      </c>
      <c r="K5175" s="820" t="s">
        <v>8454</v>
      </c>
      <c r="L5175" s="822" t="s">
        <v>20968</v>
      </c>
    </row>
    <row r="5176" spans="1:12" x14ac:dyDescent="0.25">
      <c r="A5176" s="822" t="s">
        <v>15931</v>
      </c>
      <c r="B5176" s="824" t="s">
        <v>14475</v>
      </c>
      <c r="C5176" s="820" t="b">
        <v>1</v>
      </c>
      <c r="D5176" s="820" t="b">
        <v>1</v>
      </c>
      <c r="E5176" s="820" t="b">
        <v>0</v>
      </c>
      <c r="F5176" s="820" t="b">
        <v>0</v>
      </c>
      <c r="G5176" s="820" t="b">
        <v>0</v>
      </c>
      <c r="H5176" s="820" t="b">
        <v>0</v>
      </c>
      <c r="I5176" s="820">
        <v>1</v>
      </c>
      <c r="J5176" s="820">
        <v>1</v>
      </c>
      <c r="K5176" s="820" t="s">
        <v>8454</v>
      </c>
      <c r="L5176" s="822" t="s">
        <v>20969</v>
      </c>
    </row>
    <row r="5177" spans="1:12" x14ac:dyDescent="0.25">
      <c r="A5177" s="822" t="s">
        <v>15932</v>
      </c>
      <c r="B5177" s="824" t="s">
        <v>14477</v>
      </c>
      <c r="C5177" s="820" t="b">
        <v>1</v>
      </c>
      <c r="D5177" s="820" t="b">
        <v>1</v>
      </c>
      <c r="E5177" s="820" t="b">
        <v>0</v>
      </c>
      <c r="F5177" s="820" t="b">
        <v>0</v>
      </c>
      <c r="G5177" s="820" t="b">
        <v>0</v>
      </c>
      <c r="H5177" s="820" t="b">
        <v>0</v>
      </c>
      <c r="I5177" s="820">
        <v>1</v>
      </c>
      <c r="J5177" s="820">
        <v>1</v>
      </c>
      <c r="K5177" s="820" t="s">
        <v>8454</v>
      </c>
      <c r="L5177" s="822" t="s">
        <v>20970</v>
      </c>
    </row>
    <row r="5178" spans="1:12" x14ac:dyDescent="0.25">
      <c r="A5178" s="822" t="s">
        <v>15933</v>
      </c>
      <c r="B5178" s="824" t="s">
        <v>14479</v>
      </c>
      <c r="C5178" s="820" t="b">
        <v>1</v>
      </c>
      <c r="D5178" s="820" t="b">
        <v>1</v>
      </c>
      <c r="E5178" s="820" t="b">
        <v>0</v>
      </c>
      <c r="F5178" s="820" t="b">
        <v>0</v>
      </c>
      <c r="G5178" s="820" t="b">
        <v>0</v>
      </c>
      <c r="H5178" s="820" t="b">
        <v>0</v>
      </c>
      <c r="I5178" s="820">
        <v>1</v>
      </c>
      <c r="J5178" s="820">
        <v>9</v>
      </c>
      <c r="K5178" s="820" t="s">
        <v>8454</v>
      </c>
      <c r="L5178" s="822" t="s">
        <v>20971</v>
      </c>
    </row>
    <row r="5179" spans="1:12" x14ac:dyDescent="0.25">
      <c r="A5179" s="822" t="s">
        <v>15934</v>
      </c>
      <c r="B5179" s="824" t="s">
        <v>14481</v>
      </c>
      <c r="C5179" s="820" t="b">
        <v>1</v>
      </c>
      <c r="D5179" s="820" t="b">
        <v>1</v>
      </c>
      <c r="E5179" s="820" t="b">
        <v>0</v>
      </c>
      <c r="F5179" s="820" t="b">
        <v>0</v>
      </c>
      <c r="G5179" s="820" t="b">
        <v>0</v>
      </c>
      <c r="H5179" s="820" t="b">
        <v>0</v>
      </c>
      <c r="I5179" s="820">
        <v>1</v>
      </c>
      <c r="J5179" s="820">
        <v>9</v>
      </c>
      <c r="K5179" s="820" t="s">
        <v>8454</v>
      </c>
      <c r="L5179" s="822" t="s">
        <v>20972</v>
      </c>
    </row>
    <row r="5180" spans="1:12" x14ac:dyDescent="0.25">
      <c r="A5180" s="822" t="s">
        <v>15935</v>
      </c>
      <c r="B5180" s="824" t="s">
        <v>14483</v>
      </c>
      <c r="C5180" s="820" t="b">
        <v>1</v>
      </c>
      <c r="D5180" s="820" t="b">
        <v>1</v>
      </c>
      <c r="E5180" s="820" t="b">
        <v>0</v>
      </c>
      <c r="F5180" s="820" t="b">
        <v>0</v>
      </c>
      <c r="G5180" s="820" t="b">
        <v>0</v>
      </c>
      <c r="H5180" s="820" t="b">
        <v>0</v>
      </c>
      <c r="I5180" s="820">
        <v>1</v>
      </c>
      <c r="J5180" s="820">
        <v>54</v>
      </c>
      <c r="K5180" s="820" t="s">
        <v>8454</v>
      </c>
      <c r="L5180" s="822" t="s">
        <v>20973</v>
      </c>
    </row>
    <row r="5181" spans="1:12" x14ac:dyDescent="0.25">
      <c r="A5181" s="822" t="s">
        <v>15936</v>
      </c>
      <c r="B5181" s="824" t="s">
        <v>14485</v>
      </c>
      <c r="C5181" s="820" t="b">
        <v>1</v>
      </c>
      <c r="D5181" s="820" t="b">
        <v>1</v>
      </c>
      <c r="E5181" s="820" t="b">
        <v>0</v>
      </c>
      <c r="F5181" s="820" t="b">
        <v>0</v>
      </c>
      <c r="G5181" s="820" t="b">
        <v>0</v>
      </c>
      <c r="H5181" s="820" t="b">
        <v>0</v>
      </c>
      <c r="I5181" s="820">
        <v>1</v>
      </c>
      <c r="J5181" s="820">
        <v>2</v>
      </c>
      <c r="K5181" s="820" t="s">
        <v>8454</v>
      </c>
      <c r="L5181" s="822" t="s">
        <v>20974</v>
      </c>
    </row>
    <row r="5182" spans="1:12" x14ac:dyDescent="0.25">
      <c r="A5182" s="822" t="s">
        <v>15937</v>
      </c>
      <c r="B5182" s="824" t="s">
        <v>15938</v>
      </c>
      <c r="C5182" s="820" t="b">
        <v>1</v>
      </c>
      <c r="D5182" s="820" t="b">
        <v>1</v>
      </c>
      <c r="E5182" s="820" t="b">
        <v>0</v>
      </c>
      <c r="F5182" s="820" t="b">
        <v>0</v>
      </c>
      <c r="G5182" s="820" t="b">
        <v>0</v>
      </c>
      <c r="H5182" s="820" t="b">
        <v>0</v>
      </c>
      <c r="I5182" s="820">
        <v>1</v>
      </c>
      <c r="J5182" s="820">
        <v>6</v>
      </c>
      <c r="K5182" s="820" t="s">
        <v>8454</v>
      </c>
      <c r="L5182" s="822" t="s">
        <v>21221</v>
      </c>
    </row>
    <row r="5183" spans="1:12" x14ac:dyDescent="0.25">
      <c r="A5183" s="822" t="s">
        <v>15939</v>
      </c>
      <c r="B5183" s="824" t="s">
        <v>15940</v>
      </c>
      <c r="C5183" s="820" t="b">
        <v>1</v>
      </c>
      <c r="D5183" s="820" t="b">
        <v>1</v>
      </c>
      <c r="E5183" s="820" t="b">
        <v>0</v>
      </c>
      <c r="F5183" s="820" t="b">
        <v>0</v>
      </c>
      <c r="G5183" s="820" t="b">
        <v>0</v>
      </c>
      <c r="H5183" s="820" t="b">
        <v>0</v>
      </c>
      <c r="I5183" s="820">
        <v>1</v>
      </c>
      <c r="J5183" s="820">
        <v>4</v>
      </c>
      <c r="K5183" s="820" t="s">
        <v>8454</v>
      </c>
      <c r="L5183" s="822" t="s">
        <v>21222</v>
      </c>
    </row>
    <row r="5184" spans="1:12" x14ac:dyDescent="0.25">
      <c r="A5184" s="822" t="s">
        <v>15941</v>
      </c>
      <c r="B5184" s="824" t="s">
        <v>15942</v>
      </c>
      <c r="C5184" s="820" t="b">
        <v>1</v>
      </c>
      <c r="D5184" s="820" t="b">
        <v>1</v>
      </c>
      <c r="E5184" s="820" t="b">
        <v>0</v>
      </c>
      <c r="F5184" s="820" t="b">
        <v>0</v>
      </c>
      <c r="G5184" s="820" t="b">
        <v>0</v>
      </c>
      <c r="H5184" s="820" t="b">
        <v>0</v>
      </c>
      <c r="I5184" s="820">
        <v>1</v>
      </c>
      <c r="J5184" s="820">
        <v>1</v>
      </c>
      <c r="K5184" s="820" t="s">
        <v>8454</v>
      </c>
      <c r="L5184" s="822" t="s">
        <v>21223</v>
      </c>
    </row>
    <row r="5185" spans="1:12" x14ac:dyDescent="0.25">
      <c r="A5185" s="822" t="s">
        <v>15943</v>
      </c>
      <c r="B5185" s="824" t="s">
        <v>14493</v>
      </c>
      <c r="C5185" s="820" t="b">
        <v>1</v>
      </c>
      <c r="D5185" s="820" t="b">
        <v>1</v>
      </c>
      <c r="E5185" s="820" t="b">
        <v>0</v>
      </c>
      <c r="F5185" s="820" t="b">
        <v>0</v>
      </c>
      <c r="G5185" s="820" t="b">
        <v>0</v>
      </c>
      <c r="H5185" s="820" t="b">
        <v>0</v>
      </c>
      <c r="I5185" s="820">
        <v>1</v>
      </c>
      <c r="J5185" s="820">
        <v>1</v>
      </c>
      <c r="K5185" s="820" t="s">
        <v>8454</v>
      </c>
      <c r="L5185" s="822" t="s">
        <v>20978</v>
      </c>
    </row>
    <row r="5186" spans="1:12" x14ac:dyDescent="0.25">
      <c r="A5186" s="822" t="s">
        <v>15944</v>
      </c>
      <c r="B5186" s="824" t="s">
        <v>14495</v>
      </c>
      <c r="C5186" s="820" t="b">
        <v>1</v>
      </c>
      <c r="D5186" s="820" t="b">
        <v>1</v>
      </c>
      <c r="E5186" s="820" t="b">
        <v>0</v>
      </c>
      <c r="F5186" s="820" t="b">
        <v>0</v>
      </c>
      <c r="G5186" s="820" t="b">
        <v>0</v>
      </c>
      <c r="H5186" s="820" t="b">
        <v>0</v>
      </c>
      <c r="I5186" s="820">
        <v>1</v>
      </c>
      <c r="J5186" s="820">
        <v>9</v>
      </c>
      <c r="K5186" s="820" t="s">
        <v>8454</v>
      </c>
      <c r="L5186" s="822" t="s">
        <v>20979</v>
      </c>
    </row>
    <row r="5187" spans="1:12" x14ac:dyDescent="0.25">
      <c r="A5187" s="822" t="s">
        <v>15945</v>
      </c>
      <c r="B5187" s="824" t="s">
        <v>14497</v>
      </c>
      <c r="C5187" s="820" t="b">
        <v>1</v>
      </c>
      <c r="D5187" s="820" t="b">
        <v>1</v>
      </c>
      <c r="E5187" s="820" t="b">
        <v>0</v>
      </c>
      <c r="F5187" s="820" t="b">
        <v>0</v>
      </c>
      <c r="G5187" s="820" t="b">
        <v>0</v>
      </c>
      <c r="H5187" s="820" t="b">
        <v>0</v>
      </c>
      <c r="I5187" s="820">
        <v>1</v>
      </c>
      <c r="J5187" s="820">
        <v>3</v>
      </c>
      <c r="K5187" s="820" t="s">
        <v>8454</v>
      </c>
      <c r="L5187" s="822" t="s">
        <v>20980</v>
      </c>
    </row>
    <row r="5188" spans="1:12" x14ac:dyDescent="0.25">
      <c r="A5188" s="822" t="s">
        <v>15946</v>
      </c>
      <c r="B5188" s="824" t="s">
        <v>14499</v>
      </c>
      <c r="C5188" s="820" t="b">
        <v>1</v>
      </c>
      <c r="D5188" s="820" t="b">
        <v>1</v>
      </c>
      <c r="E5188" s="820" t="b">
        <v>0</v>
      </c>
      <c r="F5188" s="820" t="b">
        <v>0</v>
      </c>
      <c r="G5188" s="820" t="b">
        <v>0</v>
      </c>
      <c r="H5188" s="820" t="b">
        <v>0</v>
      </c>
      <c r="I5188" s="820">
        <v>1</v>
      </c>
      <c r="J5188" s="820">
        <v>3</v>
      </c>
      <c r="K5188" s="820" t="s">
        <v>8454</v>
      </c>
      <c r="L5188" s="822" t="s">
        <v>20981</v>
      </c>
    </row>
    <row r="5189" spans="1:12" x14ac:dyDescent="0.25">
      <c r="A5189" s="822" t="s">
        <v>15947</v>
      </c>
      <c r="B5189" s="824" t="s">
        <v>14501</v>
      </c>
      <c r="C5189" s="820" t="b">
        <v>1</v>
      </c>
      <c r="D5189" s="820" t="b">
        <v>1</v>
      </c>
      <c r="E5189" s="820" t="b">
        <v>0</v>
      </c>
      <c r="F5189" s="820" t="b">
        <v>0</v>
      </c>
      <c r="G5189" s="820" t="b">
        <v>0</v>
      </c>
      <c r="H5189" s="820" t="b">
        <v>0</v>
      </c>
      <c r="I5189" s="820">
        <v>1</v>
      </c>
      <c r="J5189" s="820">
        <v>3</v>
      </c>
      <c r="K5189" s="820" t="s">
        <v>8454</v>
      </c>
      <c r="L5189" s="822" t="s">
        <v>20982</v>
      </c>
    </row>
    <row r="5190" spans="1:12" x14ac:dyDescent="0.25">
      <c r="A5190" s="822" t="s">
        <v>15948</v>
      </c>
      <c r="B5190" s="824" t="s">
        <v>14503</v>
      </c>
      <c r="C5190" s="820" t="b">
        <v>1</v>
      </c>
      <c r="D5190" s="820" t="b">
        <v>1</v>
      </c>
      <c r="E5190" s="820" t="b">
        <v>0</v>
      </c>
      <c r="F5190" s="820" t="b">
        <v>0</v>
      </c>
      <c r="G5190" s="820" t="b">
        <v>0</v>
      </c>
      <c r="H5190" s="820" t="b">
        <v>0</v>
      </c>
      <c r="I5190" s="820">
        <v>1</v>
      </c>
      <c r="J5190" s="820">
        <v>3</v>
      </c>
      <c r="K5190" s="820" t="s">
        <v>8454</v>
      </c>
      <c r="L5190" s="822" t="s">
        <v>20983</v>
      </c>
    </row>
    <row r="5191" spans="1:12" x14ac:dyDescent="0.25">
      <c r="A5191" s="822" t="s">
        <v>15949</v>
      </c>
      <c r="B5191" s="824" t="s">
        <v>14505</v>
      </c>
      <c r="C5191" s="820" t="b">
        <v>1</v>
      </c>
      <c r="D5191" s="820" t="b">
        <v>1</v>
      </c>
      <c r="E5191" s="820" t="b">
        <v>0</v>
      </c>
      <c r="F5191" s="820" t="b">
        <v>0</v>
      </c>
      <c r="G5191" s="820" t="b">
        <v>0</v>
      </c>
      <c r="H5191" s="820" t="b">
        <v>0</v>
      </c>
      <c r="I5191" s="820">
        <v>1</v>
      </c>
      <c r="J5191" s="820">
        <v>18</v>
      </c>
      <c r="K5191" s="820" t="s">
        <v>8454</v>
      </c>
      <c r="L5191" s="822" t="s">
        <v>20984</v>
      </c>
    </row>
    <row r="5192" spans="1:12" x14ac:dyDescent="0.25">
      <c r="A5192" s="822" t="s">
        <v>15950</v>
      </c>
      <c r="B5192" s="824" t="s">
        <v>14507</v>
      </c>
      <c r="C5192" s="820" t="b">
        <v>1</v>
      </c>
      <c r="D5192" s="820" t="b">
        <v>1</v>
      </c>
      <c r="E5192" s="820" t="b">
        <v>0</v>
      </c>
      <c r="F5192" s="820" t="b">
        <v>0</v>
      </c>
      <c r="G5192" s="820" t="b">
        <v>0</v>
      </c>
      <c r="H5192" s="820" t="b">
        <v>0</v>
      </c>
      <c r="I5192" s="820">
        <v>1</v>
      </c>
      <c r="J5192" s="820">
        <v>3</v>
      </c>
      <c r="K5192" s="820" t="s">
        <v>8454</v>
      </c>
      <c r="L5192" s="822" t="s">
        <v>20985</v>
      </c>
    </row>
    <row r="5193" spans="1:12" x14ac:dyDescent="0.25">
      <c r="A5193" s="822" t="s">
        <v>15951</v>
      </c>
      <c r="B5193" s="824" t="s">
        <v>15952</v>
      </c>
      <c r="C5193" s="820" t="b">
        <v>1</v>
      </c>
      <c r="D5193" s="820" t="b">
        <v>1</v>
      </c>
      <c r="E5193" s="820" t="b">
        <v>0</v>
      </c>
      <c r="F5193" s="820" t="b">
        <v>0</v>
      </c>
      <c r="G5193" s="820" t="b">
        <v>0</v>
      </c>
      <c r="H5193" s="820" t="b">
        <v>0</v>
      </c>
      <c r="I5193" s="820">
        <v>1</v>
      </c>
      <c r="J5193" s="820">
        <v>6</v>
      </c>
      <c r="K5193" s="820" t="s">
        <v>8454</v>
      </c>
      <c r="L5193" s="822" t="s">
        <v>21224</v>
      </c>
    </row>
    <row r="5194" spans="1:12" x14ac:dyDescent="0.25">
      <c r="A5194" s="822" t="s">
        <v>15953</v>
      </c>
      <c r="B5194" s="824" t="s">
        <v>15954</v>
      </c>
      <c r="C5194" s="820" t="b">
        <v>1</v>
      </c>
      <c r="D5194" s="820" t="b">
        <v>1</v>
      </c>
      <c r="E5194" s="820" t="b">
        <v>0</v>
      </c>
      <c r="F5194" s="820" t="b">
        <v>0</v>
      </c>
      <c r="G5194" s="820" t="b">
        <v>0</v>
      </c>
      <c r="H5194" s="820" t="b">
        <v>0</v>
      </c>
      <c r="I5194" s="820">
        <v>1</v>
      </c>
      <c r="J5194" s="820">
        <v>4</v>
      </c>
      <c r="K5194" s="820" t="s">
        <v>8454</v>
      </c>
      <c r="L5194" s="822" t="s">
        <v>21225</v>
      </c>
    </row>
    <row r="5195" spans="1:12" x14ac:dyDescent="0.25">
      <c r="A5195" s="822" t="s">
        <v>15955</v>
      </c>
      <c r="B5195" s="824" t="s">
        <v>15956</v>
      </c>
      <c r="C5195" s="820" t="b">
        <v>1</v>
      </c>
      <c r="D5195" s="820" t="b">
        <v>1</v>
      </c>
      <c r="E5195" s="820" t="b">
        <v>0</v>
      </c>
      <c r="F5195" s="820" t="b">
        <v>0</v>
      </c>
      <c r="G5195" s="820" t="b">
        <v>0</v>
      </c>
      <c r="H5195" s="820" t="b">
        <v>0</v>
      </c>
      <c r="I5195" s="820">
        <v>1</v>
      </c>
      <c r="J5195" s="820">
        <v>1</v>
      </c>
      <c r="K5195" s="820" t="s">
        <v>8454</v>
      </c>
      <c r="L5195" s="822" t="s">
        <v>21226</v>
      </c>
    </row>
    <row r="5196" spans="1:12" x14ac:dyDescent="0.25">
      <c r="A5196" s="822" t="s">
        <v>15957</v>
      </c>
      <c r="B5196" s="824" t="s">
        <v>14515</v>
      </c>
      <c r="C5196" s="820" t="b">
        <v>1</v>
      </c>
      <c r="D5196" s="820" t="b">
        <v>1</v>
      </c>
      <c r="E5196" s="820" t="b">
        <v>0</v>
      </c>
      <c r="F5196" s="820" t="b">
        <v>0</v>
      </c>
      <c r="G5196" s="820" t="b">
        <v>0</v>
      </c>
      <c r="H5196" s="820" t="b">
        <v>0</v>
      </c>
      <c r="I5196" s="820">
        <v>1</v>
      </c>
      <c r="J5196" s="820">
        <v>1</v>
      </c>
      <c r="K5196" s="820" t="s">
        <v>8454</v>
      </c>
      <c r="L5196" s="822" t="s">
        <v>20989</v>
      </c>
    </row>
    <row r="5197" spans="1:12" x14ac:dyDescent="0.25">
      <c r="A5197" s="822" t="s">
        <v>15958</v>
      </c>
      <c r="B5197" s="824" t="s">
        <v>14517</v>
      </c>
      <c r="C5197" s="820" t="b">
        <v>1</v>
      </c>
      <c r="D5197" s="820" t="b">
        <v>1</v>
      </c>
      <c r="E5197" s="820" t="b">
        <v>0</v>
      </c>
      <c r="F5197" s="820" t="b">
        <v>0</v>
      </c>
      <c r="G5197" s="820" t="b">
        <v>0</v>
      </c>
      <c r="H5197" s="820" t="b">
        <v>0</v>
      </c>
      <c r="I5197" s="820">
        <v>1</v>
      </c>
      <c r="J5197" s="820">
        <v>6</v>
      </c>
      <c r="K5197" s="820" t="s">
        <v>8454</v>
      </c>
      <c r="L5197" s="822" t="s">
        <v>20990</v>
      </c>
    </row>
    <row r="5198" spans="1:12" x14ac:dyDescent="0.25">
      <c r="A5198" s="822" t="s">
        <v>15959</v>
      </c>
      <c r="B5198" s="824" t="s">
        <v>14519</v>
      </c>
      <c r="C5198" s="820" t="b">
        <v>1</v>
      </c>
      <c r="D5198" s="820" t="b">
        <v>1</v>
      </c>
      <c r="E5198" s="820" t="b">
        <v>0</v>
      </c>
      <c r="F5198" s="820" t="b">
        <v>0</v>
      </c>
      <c r="G5198" s="820" t="b">
        <v>0</v>
      </c>
      <c r="H5198" s="820" t="b">
        <v>0</v>
      </c>
      <c r="I5198" s="820">
        <v>1</v>
      </c>
      <c r="J5198" s="820">
        <v>1</v>
      </c>
      <c r="K5198" s="820" t="s">
        <v>8454</v>
      </c>
      <c r="L5198" s="822" t="s">
        <v>20991</v>
      </c>
    </row>
    <row r="5199" spans="1:12" x14ac:dyDescent="0.25">
      <c r="A5199" s="822" t="s">
        <v>15960</v>
      </c>
      <c r="B5199" s="824" t="s">
        <v>14521</v>
      </c>
      <c r="C5199" s="820" t="b">
        <v>1</v>
      </c>
      <c r="D5199" s="820" t="b">
        <v>1</v>
      </c>
      <c r="E5199" s="820" t="b">
        <v>0</v>
      </c>
      <c r="F5199" s="820" t="b">
        <v>0</v>
      </c>
      <c r="G5199" s="820" t="b">
        <v>0</v>
      </c>
      <c r="H5199" s="820" t="b">
        <v>0</v>
      </c>
      <c r="I5199" s="820">
        <v>1</v>
      </c>
      <c r="J5199" s="820">
        <v>1</v>
      </c>
      <c r="K5199" s="820" t="s">
        <v>8454</v>
      </c>
      <c r="L5199" s="822" t="s">
        <v>20992</v>
      </c>
    </row>
    <row r="5200" spans="1:12" x14ac:dyDescent="0.25">
      <c r="A5200" s="822" t="s">
        <v>15961</v>
      </c>
      <c r="B5200" s="824" t="s">
        <v>14523</v>
      </c>
      <c r="C5200" s="820" t="b">
        <v>1</v>
      </c>
      <c r="D5200" s="820" t="b">
        <v>1</v>
      </c>
      <c r="E5200" s="820" t="b">
        <v>0</v>
      </c>
      <c r="F5200" s="820" t="b">
        <v>0</v>
      </c>
      <c r="G5200" s="820" t="b">
        <v>0</v>
      </c>
      <c r="H5200" s="820" t="b">
        <v>0</v>
      </c>
      <c r="I5200" s="820">
        <v>1</v>
      </c>
      <c r="J5200" s="820">
        <v>6</v>
      </c>
      <c r="K5200" s="820" t="s">
        <v>8454</v>
      </c>
      <c r="L5200" s="822" t="s">
        <v>20993</v>
      </c>
    </row>
    <row r="5201" spans="1:12" x14ac:dyDescent="0.25">
      <c r="A5201" s="822" t="s">
        <v>15962</v>
      </c>
      <c r="B5201" s="824" t="s">
        <v>14525</v>
      </c>
      <c r="C5201" s="820" t="b">
        <v>1</v>
      </c>
      <c r="D5201" s="820" t="b">
        <v>1</v>
      </c>
      <c r="E5201" s="820" t="b">
        <v>0</v>
      </c>
      <c r="F5201" s="820" t="b">
        <v>0</v>
      </c>
      <c r="G5201" s="820" t="b">
        <v>0</v>
      </c>
      <c r="H5201" s="820" t="b">
        <v>0</v>
      </c>
      <c r="I5201" s="820">
        <v>1</v>
      </c>
      <c r="J5201" s="820">
        <v>6</v>
      </c>
      <c r="K5201" s="820" t="s">
        <v>8454</v>
      </c>
      <c r="L5201" s="822" t="s">
        <v>20994</v>
      </c>
    </row>
    <row r="5202" spans="1:12" x14ac:dyDescent="0.25">
      <c r="A5202" s="822" t="s">
        <v>15963</v>
      </c>
      <c r="B5202" s="824" t="s">
        <v>14527</v>
      </c>
      <c r="C5202" s="820" t="b">
        <v>1</v>
      </c>
      <c r="D5202" s="820" t="b">
        <v>1</v>
      </c>
      <c r="E5202" s="820" t="b">
        <v>0</v>
      </c>
      <c r="F5202" s="820" t="b">
        <v>0</v>
      </c>
      <c r="G5202" s="820" t="b">
        <v>0</v>
      </c>
      <c r="H5202" s="820" t="b">
        <v>0</v>
      </c>
      <c r="I5202" s="820">
        <v>1</v>
      </c>
      <c r="J5202" s="820">
        <v>36</v>
      </c>
      <c r="K5202" s="820" t="s">
        <v>8454</v>
      </c>
      <c r="L5202" s="822" t="s">
        <v>20995</v>
      </c>
    </row>
    <row r="5203" spans="1:12" x14ac:dyDescent="0.25">
      <c r="A5203" s="822" t="s">
        <v>15964</v>
      </c>
      <c r="B5203" s="824" t="s">
        <v>15965</v>
      </c>
      <c r="C5203" s="820" t="b">
        <v>1</v>
      </c>
      <c r="D5203" s="820" t="b">
        <v>1</v>
      </c>
      <c r="E5203" s="820" t="b">
        <v>0</v>
      </c>
      <c r="F5203" s="820" t="b">
        <v>0</v>
      </c>
      <c r="G5203" s="820" t="b">
        <v>0</v>
      </c>
      <c r="H5203" s="820" t="b">
        <v>0</v>
      </c>
      <c r="I5203" s="820">
        <v>1</v>
      </c>
      <c r="J5203" s="820">
        <v>6</v>
      </c>
      <c r="K5203" s="820" t="s">
        <v>8454</v>
      </c>
      <c r="L5203" s="822" t="s">
        <v>21227</v>
      </c>
    </row>
    <row r="5204" spans="1:12" x14ac:dyDescent="0.25">
      <c r="A5204" s="822" t="s">
        <v>15966</v>
      </c>
      <c r="B5204" s="824" t="s">
        <v>15967</v>
      </c>
      <c r="C5204" s="820" t="b">
        <v>1</v>
      </c>
      <c r="D5204" s="820" t="b">
        <v>1</v>
      </c>
      <c r="E5204" s="820" t="b">
        <v>0</v>
      </c>
      <c r="F5204" s="820" t="b">
        <v>0</v>
      </c>
      <c r="G5204" s="820" t="b">
        <v>0</v>
      </c>
      <c r="H5204" s="820" t="b">
        <v>0</v>
      </c>
      <c r="I5204" s="820">
        <v>1</v>
      </c>
      <c r="J5204" s="820">
        <v>4</v>
      </c>
      <c r="K5204" s="820" t="s">
        <v>8454</v>
      </c>
      <c r="L5204" s="822" t="s">
        <v>21228</v>
      </c>
    </row>
    <row r="5205" spans="1:12" x14ac:dyDescent="0.25">
      <c r="A5205" s="822" t="s">
        <v>15968</v>
      </c>
      <c r="B5205" s="824" t="s">
        <v>15969</v>
      </c>
      <c r="C5205" s="820" t="b">
        <v>1</v>
      </c>
      <c r="D5205" s="820" t="b">
        <v>1</v>
      </c>
      <c r="E5205" s="820" t="b">
        <v>0</v>
      </c>
      <c r="F5205" s="820" t="b">
        <v>0</v>
      </c>
      <c r="G5205" s="820" t="b">
        <v>0</v>
      </c>
      <c r="H5205" s="820" t="b">
        <v>0</v>
      </c>
      <c r="I5205" s="820">
        <v>1</v>
      </c>
      <c r="J5205" s="820">
        <v>1</v>
      </c>
      <c r="K5205" s="820" t="s">
        <v>8454</v>
      </c>
      <c r="L5205" s="822" t="s">
        <v>21229</v>
      </c>
    </row>
    <row r="5206" spans="1:12" x14ac:dyDescent="0.25">
      <c r="A5206" s="822" t="s">
        <v>15970</v>
      </c>
      <c r="B5206" s="824" t="s">
        <v>14535</v>
      </c>
      <c r="C5206" s="820" t="b">
        <v>1</v>
      </c>
      <c r="D5206" s="820" t="b">
        <v>1</v>
      </c>
      <c r="E5206" s="820" t="b">
        <v>0</v>
      </c>
      <c r="F5206" s="820" t="b">
        <v>0</v>
      </c>
      <c r="G5206" s="820" t="b">
        <v>0</v>
      </c>
      <c r="H5206" s="820" t="b">
        <v>0</v>
      </c>
      <c r="I5206" s="820">
        <v>1</v>
      </c>
      <c r="J5206" s="820">
        <v>1</v>
      </c>
      <c r="K5206" s="820" t="s">
        <v>8454</v>
      </c>
      <c r="L5206" s="822" t="s">
        <v>20999</v>
      </c>
    </row>
    <row r="5207" spans="1:12" x14ac:dyDescent="0.25">
      <c r="A5207" s="822" t="s">
        <v>15971</v>
      </c>
      <c r="B5207" s="824" t="s">
        <v>14537</v>
      </c>
      <c r="C5207" s="820" t="b">
        <v>1</v>
      </c>
      <c r="D5207" s="820" t="b">
        <v>1</v>
      </c>
      <c r="E5207" s="820" t="b">
        <v>0</v>
      </c>
      <c r="F5207" s="820" t="b">
        <v>0</v>
      </c>
      <c r="G5207" s="820" t="b">
        <v>0</v>
      </c>
      <c r="H5207" s="820" t="b">
        <v>0</v>
      </c>
      <c r="I5207" s="820">
        <v>1</v>
      </c>
      <c r="J5207" s="820">
        <v>4</v>
      </c>
      <c r="K5207" s="820" t="s">
        <v>8454</v>
      </c>
      <c r="L5207" s="822" t="s">
        <v>21000</v>
      </c>
    </row>
    <row r="5208" spans="1:12" x14ac:dyDescent="0.25">
      <c r="A5208" s="822" t="s">
        <v>15972</v>
      </c>
      <c r="B5208" s="824" t="s">
        <v>14539</v>
      </c>
      <c r="C5208" s="820" t="b">
        <v>1</v>
      </c>
      <c r="D5208" s="820" t="b">
        <v>1</v>
      </c>
      <c r="E5208" s="820" t="b">
        <v>0</v>
      </c>
      <c r="F5208" s="820" t="b">
        <v>0</v>
      </c>
      <c r="G5208" s="820" t="b">
        <v>0</v>
      </c>
      <c r="H5208" s="820" t="b">
        <v>0</v>
      </c>
      <c r="I5208" s="820">
        <v>1</v>
      </c>
      <c r="J5208" s="820">
        <v>1</v>
      </c>
      <c r="K5208" s="820" t="s">
        <v>8454</v>
      </c>
      <c r="L5208" s="822" t="s">
        <v>21001</v>
      </c>
    </row>
    <row r="5209" spans="1:12" x14ac:dyDescent="0.25">
      <c r="A5209" s="822" t="s">
        <v>15973</v>
      </c>
      <c r="B5209" s="824" t="s">
        <v>14541</v>
      </c>
      <c r="C5209" s="820" t="b">
        <v>1</v>
      </c>
      <c r="D5209" s="820" t="b">
        <v>1</v>
      </c>
      <c r="E5209" s="820" t="b">
        <v>0</v>
      </c>
      <c r="F5209" s="820" t="b">
        <v>0</v>
      </c>
      <c r="G5209" s="820" t="b">
        <v>0</v>
      </c>
      <c r="H5209" s="820" t="b">
        <v>0</v>
      </c>
      <c r="I5209" s="820">
        <v>1</v>
      </c>
      <c r="J5209" s="820">
        <v>1</v>
      </c>
      <c r="K5209" s="820" t="s">
        <v>8454</v>
      </c>
      <c r="L5209" s="822" t="s">
        <v>21002</v>
      </c>
    </row>
    <row r="5210" spans="1:12" x14ac:dyDescent="0.25">
      <c r="A5210" s="822" t="s">
        <v>15974</v>
      </c>
      <c r="B5210" s="824" t="s">
        <v>14543</v>
      </c>
      <c r="C5210" s="820" t="b">
        <v>1</v>
      </c>
      <c r="D5210" s="820" t="b">
        <v>1</v>
      </c>
      <c r="E5210" s="820" t="b">
        <v>0</v>
      </c>
      <c r="F5210" s="820" t="b">
        <v>0</v>
      </c>
      <c r="G5210" s="820" t="b">
        <v>0</v>
      </c>
      <c r="H5210" s="820" t="b">
        <v>0</v>
      </c>
      <c r="I5210" s="820">
        <v>1</v>
      </c>
      <c r="J5210" s="820">
        <v>4</v>
      </c>
      <c r="K5210" s="820" t="s">
        <v>8454</v>
      </c>
      <c r="L5210" s="822" t="s">
        <v>21003</v>
      </c>
    </row>
    <row r="5211" spans="1:12" x14ac:dyDescent="0.25">
      <c r="A5211" s="822" t="s">
        <v>15975</v>
      </c>
      <c r="B5211" s="824" t="s">
        <v>14545</v>
      </c>
      <c r="C5211" s="820" t="b">
        <v>1</v>
      </c>
      <c r="D5211" s="820" t="b">
        <v>1</v>
      </c>
      <c r="E5211" s="820" t="b">
        <v>0</v>
      </c>
      <c r="F5211" s="820" t="b">
        <v>0</v>
      </c>
      <c r="G5211" s="820" t="b">
        <v>0</v>
      </c>
      <c r="H5211" s="820" t="b">
        <v>0</v>
      </c>
      <c r="I5211" s="820">
        <v>1</v>
      </c>
      <c r="J5211" s="820">
        <v>4</v>
      </c>
      <c r="K5211" s="820" t="s">
        <v>8454</v>
      </c>
      <c r="L5211" s="822" t="s">
        <v>21004</v>
      </c>
    </row>
    <row r="5212" spans="1:12" x14ac:dyDescent="0.25">
      <c r="A5212" s="822" t="s">
        <v>15976</v>
      </c>
      <c r="B5212" s="824" t="s">
        <v>14547</v>
      </c>
      <c r="C5212" s="820" t="b">
        <v>1</v>
      </c>
      <c r="D5212" s="820" t="b">
        <v>1</v>
      </c>
      <c r="E5212" s="820" t="b">
        <v>0</v>
      </c>
      <c r="F5212" s="820" t="b">
        <v>0</v>
      </c>
      <c r="G5212" s="820" t="b">
        <v>0</v>
      </c>
      <c r="H5212" s="820" t="b">
        <v>0</v>
      </c>
      <c r="I5212" s="820">
        <v>1</v>
      </c>
      <c r="J5212" s="820">
        <v>16</v>
      </c>
      <c r="K5212" s="820" t="s">
        <v>8454</v>
      </c>
      <c r="L5212" s="822" t="s">
        <v>21005</v>
      </c>
    </row>
    <row r="5213" spans="1:12" x14ac:dyDescent="0.25">
      <c r="A5213" s="822" t="s">
        <v>15977</v>
      </c>
      <c r="B5213" s="824" t="s">
        <v>14549</v>
      </c>
      <c r="C5213" s="820" t="b">
        <v>1</v>
      </c>
      <c r="D5213" s="820" t="b">
        <v>1</v>
      </c>
      <c r="E5213" s="820" t="b">
        <v>0</v>
      </c>
      <c r="F5213" s="820" t="b">
        <v>0</v>
      </c>
      <c r="G5213" s="820" t="b">
        <v>0</v>
      </c>
      <c r="H5213" s="820" t="b">
        <v>0</v>
      </c>
      <c r="I5213" s="820">
        <v>1</v>
      </c>
      <c r="J5213" s="820">
        <v>1</v>
      </c>
      <c r="K5213" s="820" t="s">
        <v>8454</v>
      </c>
      <c r="L5213" s="822" t="s">
        <v>21006</v>
      </c>
    </row>
    <row r="5214" spans="1:12" x14ac:dyDescent="0.25">
      <c r="A5214" s="822" t="s">
        <v>15978</v>
      </c>
      <c r="B5214" s="824" t="s">
        <v>15979</v>
      </c>
      <c r="C5214" s="820" t="b">
        <v>1</v>
      </c>
      <c r="D5214" s="820" t="b">
        <v>1</v>
      </c>
      <c r="E5214" s="820" t="b">
        <v>0</v>
      </c>
      <c r="F5214" s="820" t="b">
        <v>0</v>
      </c>
      <c r="G5214" s="820" t="b">
        <v>0</v>
      </c>
      <c r="H5214" s="820" t="b">
        <v>0</v>
      </c>
      <c r="I5214" s="820">
        <v>1</v>
      </c>
      <c r="J5214" s="820">
        <v>7</v>
      </c>
      <c r="K5214" s="820" t="s">
        <v>8454</v>
      </c>
      <c r="L5214" s="822" t="s">
        <v>21230</v>
      </c>
    </row>
    <row r="5215" spans="1:12" x14ac:dyDescent="0.25">
      <c r="A5215" s="822" t="s">
        <v>15980</v>
      </c>
      <c r="B5215" s="824" t="s">
        <v>15981</v>
      </c>
      <c r="C5215" s="820" t="b">
        <v>1</v>
      </c>
      <c r="D5215" s="820" t="b">
        <v>1</v>
      </c>
      <c r="E5215" s="820" t="b">
        <v>0</v>
      </c>
      <c r="F5215" s="820" t="b">
        <v>0</v>
      </c>
      <c r="G5215" s="820" t="b">
        <v>0</v>
      </c>
      <c r="H5215" s="820" t="b">
        <v>0</v>
      </c>
      <c r="I5215" s="820">
        <v>1</v>
      </c>
      <c r="J5215" s="820">
        <v>4</v>
      </c>
      <c r="K5215" s="820" t="s">
        <v>8454</v>
      </c>
      <c r="L5215" s="822" t="s">
        <v>21231</v>
      </c>
    </row>
    <row r="5216" spans="1:12" x14ac:dyDescent="0.25">
      <c r="A5216" s="822" t="s">
        <v>15982</v>
      </c>
      <c r="B5216" s="824" t="s">
        <v>15983</v>
      </c>
      <c r="C5216" s="820" t="b">
        <v>1</v>
      </c>
      <c r="D5216" s="820" t="b">
        <v>1</v>
      </c>
      <c r="E5216" s="820" t="b">
        <v>0</v>
      </c>
      <c r="F5216" s="820" t="b">
        <v>0</v>
      </c>
      <c r="G5216" s="820" t="b">
        <v>0</v>
      </c>
      <c r="H5216" s="820" t="b">
        <v>0</v>
      </c>
      <c r="I5216" s="820">
        <v>1</v>
      </c>
      <c r="J5216" s="820">
        <v>1</v>
      </c>
      <c r="K5216" s="820" t="s">
        <v>8454</v>
      </c>
      <c r="L5216" s="822" t="s">
        <v>21232</v>
      </c>
    </row>
    <row r="5217" spans="1:12" x14ac:dyDescent="0.25">
      <c r="A5217" s="822" t="s">
        <v>15984</v>
      </c>
      <c r="B5217" s="824" t="s">
        <v>14555</v>
      </c>
      <c r="C5217" s="820" t="b">
        <v>1</v>
      </c>
      <c r="D5217" s="820" t="b">
        <v>1</v>
      </c>
      <c r="E5217" s="820" t="b">
        <v>0</v>
      </c>
      <c r="F5217" s="820" t="b">
        <v>0</v>
      </c>
      <c r="G5217" s="820" t="b">
        <v>0</v>
      </c>
      <c r="H5217" s="820" t="b">
        <v>0</v>
      </c>
      <c r="I5217" s="820">
        <v>1</v>
      </c>
      <c r="J5217" s="820">
        <v>1</v>
      </c>
      <c r="K5217" s="820" t="s">
        <v>8454</v>
      </c>
      <c r="L5217" s="822" t="s">
        <v>21009</v>
      </c>
    </row>
    <row r="5218" spans="1:12" x14ac:dyDescent="0.25">
      <c r="A5218" s="822" t="s">
        <v>15985</v>
      </c>
      <c r="B5218" s="824" t="s">
        <v>22097</v>
      </c>
      <c r="C5218" s="820" t="b">
        <v>1</v>
      </c>
      <c r="D5218" s="820" t="b">
        <v>1</v>
      </c>
      <c r="E5218" s="820" t="b">
        <v>0</v>
      </c>
      <c r="F5218" s="820" t="b">
        <v>0</v>
      </c>
      <c r="G5218" s="820" t="b">
        <v>0</v>
      </c>
      <c r="H5218" s="820" t="b">
        <v>0</v>
      </c>
      <c r="I5218" s="820">
        <v>1</v>
      </c>
      <c r="J5218" s="820">
        <v>42</v>
      </c>
      <c r="K5218" s="820" t="s">
        <v>8454</v>
      </c>
      <c r="L5218" s="822" t="s">
        <v>22098</v>
      </c>
    </row>
    <row r="5219" spans="1:12" x14ac:dyDescent="0.25">
      <c r="A5219" s="822" t="s">
        <v>15986</v>
      </c>
      <c r="B5219" s="824" t="s">
        <v>22099</v>
      </c>
      <c r="C5219" s="820" t="b">
        <v>1</v>
      </c>
      <c r="D5219" s="820" t="b">
        <v>1</v>
      </c>
      <c r="E5219" s="820" t="b">
        <v>0</v>
      </c>
      <c r="F5219" s="820" t="b">
        <v>0</v>
      </c>
      <c r="G5219" s="820" t="b">
        <v>0</v>
      </c>
      <c r="H5219" s="820" t="b">
        <v>0</v>
      </c>
      <c r="I5219" s="820">
        <v>1</v>
      </c>
      <c r="J5219" s="820">
        <v>6</v>
      </c>
      <c r="K5219" s="820" t="s">
        <v>8454</v>
      </c>
      <c r="L5219" s="822" t="s">
        <v>22100</v>
      </c>
    </row>
    <row r="5220" spans="1:12" x14ac:dyDescent="0.25">
      <c r="A5220" s="822" t="s">
        <v>15987</v>
      </c>
      <c r="B5220" s="824" t="s">
        <v>22101</v>
      </c>
      <c r="C5220" s="820" t="b">
        <v>1</v>
      </c>
      <c r="D5220" s="820" t="b">
        <v>1</v>
      </c>
      <c r="E5220" s="820" t="b">
        <v>0</v>
      </c>
      <c r="F5220" s="820" t="b">
        <v>0</v>
      </c>
      <c r="G5220" s="820" t="b">
        <v>0</v>
      </c>
      <c r="H5220" s="820" t="b">
        <v>0</v>
      </c>
      <c r="I5220" s="820">
        <v>1</v>
      </c>
      <c r="J5220" s="820">
        <v>6</v>
      </c>
      <c r="K5220" s="820" t="s">
        <v>8454</v>
      </c>
      <c r="L5220" s="822" t="s">
        <v>22102</v>
      </c>
    </row>
    <row r="5221" spans="1:12" x14ac:dyDescent="0.25">
      <c r="A5221" s="822" t="s">
        <v>15988</v>
      </c>
      <c r="B5221" s="824" t="s">
        <v>22103</v>
      </c>
      <c r="C5221" s="820" t="b">
        <v>1</v>
      </c>
      <c r="D5221" s="820" t="b">
        <v>1</v>
      </c>
      <c r="E5221" s="820" t="b">
        <v>0</v>
      </c>
      <c r="F5221" s="820" t="b">
        <v>0</v>
      </c>
      <c r="G5221" s="820" t="b">
        <v>0</v>
      </c>
      <c r="H5221" s="820" t="b">
        <v>0</v>
      </c>
      <c r="I5221" s="820">
        <v>1</v>
      </c>
      <c r="J5221" s="820">
        <v>7</v>
      </c>
      <c r="K5221" s="820" t="s">
        <v>8454</v>
      </c>
      <c r="L5221" s="822" t="s">
        <v>22104</v>
      </c>
    </row>
    <row r="5222" spans="1:12" x14ac:dyDescent="0.25">
      <c r="A5222" s="822" t="s">
        <v>15989</v>
      </c>
      <c r="B5222" s="824" t="s">
        <v>14561</v>
      </c>
      <c r="C5222" s="820" t="b">
        <v>1</v>
      </c>
      <c r="D5222" s="820" t="b">
        <v>1</v>
      </c>
      <c r="E5222" s="820" t="b">
        <v>0</v>
      </c>
      <c r="F5222" s="820" t="b">
        <v>0</v>
      </c>
      <c r="G5222" s="820" t="b">
        <v>0</v>
      </c>
      <c r="H5222" s="820" t="b">
        <v>0</v>
      </c>
      <c r="I5222" s="820">
        <v>1</v>
      </c>
      <c r="J5222" s="820">
        <v>7</v>
      </c>
      <c r="K5222" s="820" t="s">
        <v>8454</v>
      </c>
      <c r="L5222" s="822" t="s">
        <v>21010</v>
      </c>
    </row>
    <row r="5223" spans="1:12" x14ac:dyDescent="0.25">
      <c r="A5223" s="822" t="s">
        <v>15990</v>
      </c>
      <c r="B5223" s="824" t="s">
        <v>22105</v>
      </c>
      <c r="C5223" s="820" t="b">
        <v>1</v>
      </c>
      <c r="D5223" s="820" t="b">
        <v>1</v>
      </c>
      <c r="E5223" s="820" t="b">
        <v>0</v>
      </c>
      <c r="F5223" s="820" t="b">
        <v>0</v>
      </c>
      <c r="G5223" s="820" t="b">
        <v>0</v>
      </c>
      <c r="H5223" s="820" t="b">
        <v>0</v>
      </c>
      <c r="I5223" s="820">
        <v>1</v>
      </c>
      <c r="J5223" s="820">
        <v>42</v>
      </c>
      <c r="K5223" s="820" t="s">
        <v>8454</v>
      </c>
      <c r="L5223" s="822" t="s">
        <v>22106</v>
      </c>
    </row>
    <row r="5224" spans="1:12" x14ac:dyDescent="0.25">
      <c r="A5224" s="822" t="s">
        <v>15991</v>
      </c>
      <c r="B5224" s="824" t="s">
        <v>22107</v>
      </c>
      <c r="C5224" s="820" t="b">
        <v>1</v>
      </c>
      <c r="D5224" s="820" t="b">
        <v>1</v>
      </c>
      <c r="E5224" s="820" t="b">
        <v>0</v>
      </c>
      <c r="F5224" s="820" t="b">
        <v>0</v>
      </c>
      <c r="G5224" s="820" t="b">
        <v>0</v>
      </c>
      <c r="H5224" s="820" t="b">
        <v>0</v>
      </c>
      <c r="I5224" s="820">
        <v>1</v>
      </c>
      <c r="J5224" s="820">
        <v>12</v>
      </c>
      <c r="K5224" s="820" t="s">
        <v>8454</v>
      </c>
      <c r="L5224" s="822" t="s">
        <v>22108</v>
      </c>
    </row>
    <row r="5225" spans="1:12" x14ac:dyDescent="0.25">
      <c r="A5225" s="822" t="s">
        <v>15992</v>
      </c>
      <c r="B5225" s="824" t="s">
        <v>15993</v>
      </c>
      <c r="C5225" s="820" t="b">
        <v>1</v>
      </c>
      <c r="D5225" s="820" t="b">
        <v>1</v>
      </c>
      <c r="E5225" s="820" t="b">
        <v>0</v>
      </c>
      <c r="F5225" s="820" t="b">
        <v>0</v>
      </c>
      <c r="G5225" s="820" t="b">
        <v>0</v>
      </c>
      <c r="H5225" s="820" t="b">
        <v>0</v>
      </c>
      <c r="I5225" s="820">
        <v>1</v>
      </c>
      <c r="J5225" s="820">
        <v>6</v>
      </c>
      <c r="K5225" s="820" t="s">
        <v>8454</v>
      </c>
      <c r="L5225" s="822" t="s">
        <v>21233</v>
      </c>
    </row>
    <row r="5226" spans="1:12" x14ac:dyDescent="0.25">
      <c r="A5226" s="822" t="s">
        <v>15994</v>
      </c>
      <c r="B5226" s="824" t="s">
        <v>15995</v>
      </c>
      <c r="C5226" s="820" t="b">
        <v>1</v>
      </c>
      <c r="D5226" s="820" t="b">
        <v>1</v>
      </c>
      <c r="E5226" s="820" t="b">
        <v>0</v>
      </c>
      <c r="F5226" s="820" t="b">
        <v>0</v>
      </c>
      <c r="G5226" s="820" t="b">
        <v>0</v>
      </c>
      <c r="H5226" s="820" t="b">
        <v>0</v>
      </c>
      <c r="I5226" s="820">
        <v>1</v>
      </c>
      <c r="J5226" s="820">
        <v>4</v>
      </c>
      <c r="K5226" s="820" t="s">
        <v>8454</v>
      </c>
      <c r="L5226" s="822" t="s">
        <v>21234</v>
      </c>
    </row>
    <row r="5227" spans="1:12" x14ac:dyDescent="0.25">
      <c r="A5227" s="822" t="s">
        <v>15996</v>
      </c>
      <c r="B5227" s="824" t="s">
        <v>22463</v>
      </c>
      <c r="C5227" s="820" t="b">
        <v>1</v>
      </c>
      <c r="D5227" s="820" t="b">
        <v>1</v>
      </c>
      <c r="E5227" s="820" t="b">
        <v>0</v>
      </c>
      <c r="F5227" s="820" t="b">
        <v>0</v>
      </c>
      <c r="G5227" s="820" t="b">
        <v>0</v>
      </c>
      <c r="H5227" s="820" t="b">
        <v>0</v>
      </c>
      <c r="I5227" s="820">
        <v>1</v>
      </c>
      <c r="J5227" s="820">
        <v>1</v>
      </c>
      <c r="K5227" s="820" t="s">
        <v>8454</v>
      </c>
      <c r="L5227" s="822" t="s">
        <v>22464</v>
      </c>
    </row>
    <row r="5228" spans="1:12" x14ac:dyDescent="0.25">
      <c r="A5228" s="822" t="s">
        <v>15997</v>
      </c>
      <c r="B5228" s="824" t="s">
        <v>22111</v>
      </c>
      <c r="C5228" s="820" t="b">
        <v>1</v>
      </c>
      <c r="D5228" s="820" t="b">
        <v>1</v>
      </c>
      <c r="E5228" s="820" t="b">
        <v>0</v>
      </c>
      <c r="F5228" s="820" t="b">
        <v>0</v>
      </c>
      <c r="G5228" s="820" t="b">
        <v>0</v>
      </c>
      <c r="H5228" s="820" t="b">
        <v>0</v>
      </c>
      <c r="I5228" s="820">
        <v>1</v>
      </c>
      <c r="J5228" s="820">
        <v>1</v>
      </c>
      <c r="K5228" s="820" t="s">
        <v>8454</v>
      </c>
      <c r="L5228" s="822" t="s">
        <v>22112</v>
      </c>
    </row>
    <row r="5229" spans="1:12" x14ac:dyDescent="0.25">
      <c r="A5229" s="822" t="s">
        <v>15998</v>
      </c>
      <c r="B5229" s="824" t="s">
        <v>22113</v>
      </c>
      <c r="C5229" s="820" t="b">
        <v>1</v>
      </c>
      <c r="D5229" s="820" t="b">
        <v>1</v>
      </c>
      <c r="E5229" s="820" t="b">
        <v>0</v>
      </c>
      <c r="F5229" s="820" t="b">
        <v>0</v>
      </c>
      <c r="G5229" s="820" t="b">
        <v>0</v>
      </c>
      <c r="H5229" s="820" t="b">
        <v>0</v>
      </c>
      <c r="I5229" s="820">
        <v>1</v>
      </c>
      <c r="J5229" s="820">
        <v>9</v>
      </c>
      <c r="K5229" s="820" t="s">
        <v>8454</v>
      </c>
      <c r="L5229" s="822" t="s">
        <v>22114</v>
      </c>
    </row>
    <row r="5230" spans="1:12" x14ac:dyDescent="0.25">
      <c r="A5230" s="822" t="s">
        <v>15999</v>
      </c>
      <c r="B5230" s="824" t="s">
        <v>22115</v>
      </c>
      <c r="C5230" s="820" t="b">
        <v>1</v>
      </c>
      <c r="D5230" s="820" t="b">
        <v>1</v>
      </c>
      <c r="E5230" s="820" t="b">
        <v>0</v>
      </c>
      <c r="F5230" s="820" t="b">
        <v>0</v>
      </c>
      <c r="G5230" s="820" t="b">
        <v>0</v>
      </c>
      <c r="H5230" s="820" t="b">
        <v>0</v>
      </c>
      <c r="I5230" s="820">
        <v>1</v>
      </c>
      <c r="J5230" s="820">
        <v>3</v>
      </c>
      <c r="K5230" s="820" t="s">
        <v>8454</v>
      </c>
      <c r="L5230" s="822" t="s">
        <v>22116</v>
      </c>
    </row>
    <row r="5231" spans="1:12" x14ac:dyDescent="0.25">
      <c r="A5231" s="822" t="s">
        <v>16000</v>
      </c>
      <c r="B5231" s="824" t="s">
        <v>22117</v>
      </c>
      <c r="C5231" s="820" t="b">
        <v>1</v>
      </c>
      <c r="D5231" s="820" t="b">
        <v>1</v>
      </c>
      <c r="E5231" s="820" t="b">
        <v>0</v>
      </c>
      <c r="F5231" s="820" t="b">
        <v>0</v>
      </c>
      <c r="G5231" s="820" t="b">
        <v>0</v>
      </c>
      <c r="H5231" s="820" t="b">
        <v>0</v>
      </c>
      <c r="I5231" s="820">
        <v>1</v>
      </c>
      <c r="J5231" s="820">
        <v>3</v>
      </c>
      <c r="K5231" s="820" t="s">
        <v>8454</v>
      </c>
      <c r="L5231" s="822" t="s">
        <v>22118</v>
      </c>
    </row>
    <row r="5232" spans="1:12" x14ac:dyDescent="0.25">
      <c r="A5232" s="822" t="s">
        <v>16001</v>
      </c>
      <c r="B5232" s="824" t="s">
        <v>22119</v>
      </c>
      <c r="C5232" s="820" t="b">
        <v>1</v>
      </c>
      <c r="D5232" s="820" t="b">
        <v>1</v>
      </c>
      <c r="E5232" s="820" t="b">
        <v>0</v>
      </c>
      <c r="F5232" s="820" t="b">
        <v>0</v>
      </c>
      <c r="G5232" s="820" t="b">
        <v>0</v>
      </c>
      <c r="H5232" s="820" t="b">
        <v>0</v>
      </c>
      <c r="I5232" s="820">
        <v>1</v>
      </c>
      <c r="J5232" s="820">
        <v>3</v>
      </c>
      <c r="K5232" s="820" t="s">
        <v>8454</v>
      </c>
      <c r="L5232" s="822" t="s">
        <v>22120</v>
      </c>
    </row>
    <row r="5233" spans="1:12" x14ac:dyDescent="0.25">
      <c r="A5233" s="822" t="s">
        <v>16002</v>
      </c>
      <c r="B5233" s="824" t="s">
        <v>14575</v>
      </c>
      <c r="C5233" s="820" t="b">
        <v>1</v>
      </c>
      <c r="D5233" s="820" t="b">
        <v>1</v>
      </c>
      <c r="E5233" s="820" t="b">
        <v>0</v>
      </c>
      <c r="F5233" s="820" t="b">
        <v>0</v>
      </c>
      <c r="G5233" s="820" t="b">
        <v>0</v>
      </c>
      <c r="H5233" s="820" t="b">
        <v>0</v>
      </c>
      <c r="I5233" s="820">
        <v>1</v>
      </c>
      <c r="J5233" s="820">
        <v>3</v>
      </c>
      <c r="K5233" s="820" t="s">
        <v>8454</v>
      </c>
      <c r="L5233" s="822" t="s">
        <v>21013</v>
      </c>
    </row>
    <row r="5234" spans="1:12" x14ac:dyDescent="0.25">
      <c r="A5234" s="822" t="s">
        <v>16003</v>
      </c>
      <c r="B5234" s="824" t="s">
        <v>22121</v>
      </c>
      <c r="C5234" s="820" t="b">
        <v>1</v>
      </c>
      <c r="D5234" s="820" t="b">
        <v>1</v>
      </c>
      <c r="E5234" s="820" t="b">
        <v>0</v>
      </c>
      <c r="F5234" s="820" t="b">
        <v>0</v>
      </c>
      <c r="G5234" s="820" t="b">
        <v>0</v>
      </c>
      <c r="H5234" s="820" t="b">
        <v>0</v>
      </c>
      <c r="I5234" s="820">
        <v>1</v>
      </c>
      <c r="J5234" s="820">
        <v>12</v>
      </c>
      <c r="K5234" s="820" t="s">
        <v>8454</v>
      </c>
      <c r="L5234" s="822" t="s">
        <v>22122</v>
      </c>
    </row>
    <row r="5235" spans="1:12" x14ac:dyDescent="0.25">
      <c r="A5235" s="822" t="s">
        <v>16004</v>
      </c>
      <c r="B5235" s="824" t="s">
        <v>22123</v>
      </c>
      <c r="C5235" s="820" t="b">
        <v>1</v>
      </c>
      <c r="D5235" s="820" t="b">
        <v>1</v>
      </c>
      <c r="E5235" s="820" t="b">
        <v>0</v>
      </c>
      <c r="F5235" s="820" t="b">
        <v>0</v>
      </c>
      <c r="G5235" s="820" t="b">
        <v>0</v>
      </c>
      <c r="H5235" s="820" t="b">
        <v>0</v>
      </c>
      <c r="I5235" s="820">
        <v>1</v>
      </c>
      <c r="J5235" s="820">
        <v>3</v>
      </c>
      <c r="K5235" s="820" t="s">
        <v>8454</v>
      </c>
      <c r="L5235" s="822" t="s">
        <v>22124</v>
      </c>
    </row>
    <row r="5236" spans="1:12" x14ac:dyDescent="0.25">
      <c r="A5236" s="822" t="s">
        <v>16005</v>
      </c>
      <c r="B5236" s="824" t="s">
        <v>22465</v>
      </c>
      <c r="C5236" s="820" t="b">
        <v>1</v>
      </c>
      <c r="D5236" s="820" t="b">
        <v>1</v>
      </c>
      <c r="E5236" s="820" t="b">
        <v>0</v>
      </c>
      <c r="F5236" s="820" t="b">
        <v>0</v>
      </c>
      <c r="G5236" s="820" t="b">
        <v>0</v>
      </c>
      <c r="H5236" s="820" t="b">
        <v>0</v>
      </c>
      <c r="I5236" s="820">
        <v>1</v>
      </c>
      <c r="J5236" s="820">
        <v>8</v>
      </c>
      <c r="K5236" s="820" t="s">
        <v>8454</v>
      </c>
      <c r="L5236" s="822" t="s">
        <v>22466</v>
      </c>
    </row>
    <row r="5237" spans="1:12" x14ac:dyDescent="0.25">
      <c r="A5237" s="822" t="s">
        <v>16006</v>
      </c>
      <c r="B5237" s="824" t="s">
        <v>22467</v>
      </c>
      <c r="C5237" s="820" t="b">
        <v>1</v>
      </c>
      <c r="D5237" s="820" t="b">
        <v>1</v>
      </c>
      <c r="E5237" s="820" t="b">
        <v>0</v>
      </c>
      <c r="F5237" s="820" t="b">
        <v>0</v>
      </c>
      <c r="G5237" s="820" t="b">
        <v>0</v>
      </c>
      <c r="H5237" s="820" t="b">
        <v>0</v>
      </c>
      <c r="I5237" s="820">
        <v>1</v>
      </c>
      <c r="J5237" s="820">
        <v>4</v>
      </c>
      <c r="K5237" s="820" t="s">
        <v>8454</v>
      </c>
      <c r="L5237" s="822" t="s">
        <v>22468</v>
      </c>
    </row>
    <row r="5238" spans="1:12" x14ac:dyDescent="0.25">
      <c r="A5238" s="822" t="s">
        <v>16007</v>
      </c>
      <c r="B5238" s="824" t="s">
        <v>22469</v>
      </c>
      <c r="C5238" s="820" t="b">
        <v>1</v>
      </c>
      <c r="D5238" s="820" t="b">
        <v>1</v>
      </c>
      <c r="E5238" s="820" t="b">
        <v>0</v>
      </c>
      <c r="F5238" s="820" t="b">
        <v>0</v>
      </c>
      <c r="G5238" s="820" t="b">
        <v>0</v>
      </c>
      <c r="H5238" s="820" t="b">
        <v>0</v>
      </c>
      <c r="I5238" s="820">
        <v>1</v>
      </c>
      <c r="J5238" s="820">
        <v>1</v>
      </c>
      <c r="K5238" s="820" t="s">
        <v>8454</v>
      </c>
      <c r="L5238" s="822" t="s">
        <v>22470</v>
      </c>
    </row>
    <row r="5239" spans="1:12" x14ac:dyDescent="0.25">
      <c r="A5239" s="822" t="s">
        <v>16008</v>
      </c>
      <c r="B5239" s="824" t="s">
        <v>22131</v>
      </c>
      <c r="C5239" s="820" t="b">
        <v>1</v>
      </c>
      <c r="D5239" s="820" t="b">
        <v>1</v>
      </c>
      <c r="E5239" s="820" t="b">
        <v>0</v>
      </c>
      <c r="F5239" s="820" t="b">
        <v>0</v>
      </c>
      <c r="G5239" s="820" t="b">
        <v>0</v>
      </c>
      <c r="H5239" s="820" t="b">
        <v>0</v>
      </c>
      <c r="I5239" s="820">
        <v>1</v>
      </c>
      <c r="J5239" s="820">
        <v>1</v>
      </c>
      <c r="K5239" s="820" t="s">
        <v>8454</v>
      </c>
      <c r="L5239" s="822" t="s">
        <v>22132</v>
      </c>
    </row>
    <row r="5240" spans="1:12" x14ac:dyDescent="0.25">
      <c r="A5240" s="822" t="s">
        <v>16009</v>
      </c>
      <c r="B5240" s="824" t="s">
        <v>22133</v>
      </c>
      <c r="C5240" s="820" t="b">
        <v>1</v>
      </c>
      <c r="D5240" s="820" t="b">
        <v>1</v>
      </c>
      <c r="E5240" s="820" t="b">
        <v>0</v>
      </c>
      <c r="F5240" s="820" t="b">
        <v>0</v>
      </c>
      <c r="G5240" s="820" t="b">
        <v>0</v>
      </c>
      <c r="H5240" s="820" t="b">
        <v>0</v>
      </c>
      <c r="I5240" s="820">
        <v>1</v>
      </c>
      <c r="J5240" s="820">
        <v>18</v>
      </c>
      <c r="K5240" s="820" t="s">
        <v>8454</v>
      </c>
      <c r="L5240" s="822" t="s">
        <v>22134</v>
      </c>
    </row>
    <row r="5241" spans="1:12" x14ac:dyDescent="0.25">
      <c r="A5241" s="822" t="s">
        <v>16010</v>
      </c>
      <c r="B5241" s="824" t="s">
        <v>22135</v>
      </c>
      <c r="C5241" s="820" t="b">
        <v>1</v>
      </c>
      <c r="D5241" s="820" t="b">
        <v>1</v>
      </c>
      <c r="E5241" s="820" t="b">
        <v>0</v>
      </c>
      <c r="F5241" s="820" t="b">
        <v>0</v>
      </c>
      <c r="G5241" s="820" t="b">
        <v>0</v>
      </c>
      <c r="H5241" s="820" t="b">
        <v>0</v>
      </c>
      <c r="I5241" s="820">
        <v>1</v>
      </c>
      <c r="J5241" s="820">
        <v>3</v>
      </c>
      <c r="K5241" s="820" t="s">
        <v>8454</v>
      </c>
      <c r="L5241" s="822" t="s">
        <v>22136</v>
      </c>
    </row>
    <row r="5242" spans="1:12" x14ac:dyDescent="0.25">
      <c r="A5242" s="822" t="s">
        <v>16011</v>
      </c>
      <c r="B5242" s="824" t="s">
        <v>22137</v>
      </c>
      <c r="C5242" s="820" t="b">
        <v>1</v>
      </c>
      <c r="D5242" s="820" t="b">
        <v>1</v>
      </c>
      <c r="E5242" s="820" t="b">
        <v>0</v>
      </c>
      <c r="F5242" s="820" t="b">
        <v>0</v>
      </c>
      <c r="G5242" s="820" t="b">
        <v>0</v>
      </c>
      <c r="H5242" s="820" t="b">
        <v>0</v>
      </c>
      <c r="I5242" s="820">
        <v>1</v>
      </c>
      <c r="J5242" s="820">
        <v>3</v>
      </c>
      <c r="K5242" s="820" t="s">
        <v>8454</v>
      </c>
      <c r="L5242" s="822" t="s">
        <v>22138</v>
      </c>
    </row>
    <row r="5243" spans="1:12" x14ac:dyDescent="0.25">
      <c r="A5243" s="822" t="s">
        <v>16012</v>
      </c>
      <c r="B5243" s="824" t="s">
        <v>22139</v>
      </c>
      <c r="C5243" s="820" t="b">
        <v>1</v>
      </c>
      <c r="D5243" s="820" t="b">
        <v>1</v>
      </c>
      <c r="E5243" s="820" t="b">
        <v>0</v>
      </c>
      <c r="F5243" s="820" t="b">
        <v>0</v>
      </c>
      <c r="G5243" s="820" t="b">
        <v>0</v>
      </c>
      <c r="H5243" s="820" t="b">
        <v>0</v>
      </c>
      <c r="I5243" s="820">
        <v>1</v>
      </c>
      <c r="J5243" s="820">
        <v>6</v>
      </c>
      <c r="K5243" s="820" t="s">
        <v>8454</v>
      </c>
      <c r="L5243" s="822" t="s">
        <v>22140</v>
      </c>
    </row>
    <row r="5244" spans="1:12" x14ac:dyDescent="0.25">
      <c r="A5244" s="822" t="s">
        <v>16013</v>
      </c>
      <c r="B5244" s="824" t="s">
        <v>14587</v>
      </c>
      <c r="C5244" s="820" t="b">
        <v>1</v>
      </c>
      <c r="D5244" s="820" t="b">
        <v>1</v>
      </c>
      <c r="E5244" s="820" t="b">
        <v>0</v>
      </c>
      <c r="F5244" s="820" t="b">
        <v>0</v>
      </c>
      <c r="G5244" s="820" t="b">
        <v>0</v>
      </c>
      <c r="H5244" s="820" t="b">
        <v>0</v>
      </c>
      <c r="I5244" s="820">
        <v>1</v>
      </c>
      <c r="J5244" s="820">
        <v>6</v>
      </c>
      <c r="K5244" s="820" t="s">
        <v>8454</v>
      </c>
      <c r="L5244" s="822" t="s">
        <v>21014</v>
      </c>
    </row>
    <row r="5245" spans="1:12" x14ac:dyDescent="0.25">
      <c r="A5245" s="822" t="s">
        <v>16014</v>
      </c>
      <c r="B5245" s="824" t="s">
        <v>22141</v>
      </c>
      <c r="C5245" s="820" t="b">
        <v>1</v>
      </c>
      <c r="D5245" s="820" t="b">
        <v>1</v>
      </c>
      <c r="E5245" s="820" t="b">
        <v>0</v>
      </c>
      <c r="F5245" s="820" t="b">
        <v>0</v>
      </c>
      <c r="G5245" s="820" t="b">
        <v>0</v>
      </c>
      <c r="H5245" s="820" t="b">
        <v>0</v>
      </c>
      <c r="I5245" s="820">
        <v>1</v>
      </c>
      <c r="J5245" s="820">
        <v>30</v>
      </c>
      <c r="K5245" s="820" t="s">
        <v>8454</v>
      </c>
      <c r="L5245" s="822" t="s">
        <v>22142</v>
      </c>
    </row>
    <row r="5246" spans="1:12" x14ac:dyDescent="0.25">
      <c r="A5246" s="822" t="s">
        <v>16015</v>
      </c>
      <c r="B5246" s="824" t="s">
        <v>22143</v>
      </c>
      <c r="C5246" s="820" t="b">
        <v>1</v>
      </c>
      <c r="D5246" s="820" t="b">
        <v>1</v>
      </c>
      <c r="E5246" s="820" t="b">
        <v>0</v>
      </c>
      <c r="F5246" s="820" t="b">
        <v>0</v>
      </c>
      <c r="G5246" s="820" t="b">
        <v>0</v>
      </c>
      <c r="H5246" s="820" t="b">
        <v>0</v>
      </c>
      <c r="I5246" s="820">
        <v>1</v>
      </c>
      <c r="J5246" s="820">
        <v>3</v>
      </c>
      <c r="K5246" s="820" t="s">
        <v>8454</v>
      </c>
      <c r="L5246" s="822" t="s">
        <v>22144</v>
      </c>
    </row>
    <row r="5247" spans="1:12" x14ac:dyDescent="0.25">
      <c r="A5247" s="822" t="s">
        <v>16016</v>
      </c>
      <c r="B5247" s="824" t="s">
        <v>22471</v>
      </c>
      <c r="C5247" s="820" t="b">
        <v>1</v>
      </c>
      <c r="D5247" s="820" t="b">
        <v>1</v>
      </c>
      <c r="E5247" s="820" t="b">
        <v>0</v>
      </c>
      <c r="F5247" s="820" t="b">
        <v>0</v>
      </c>
      <c r="G5247" s="820" t="b">
        <v>0</v>
      </c>
      <c r="H5247" s="820" t="b">
        <v>0</v>
      </c>
      <c r="I5247" s="820">
        <v>1</v>
      </c>
      <c r="J5247" s="820">
        <v>6</v>
      </c>
      <c r="K5247" s="820" t="s">
        <v>8454</v>
      </c>
      <c r="L5247" s="822" t="s">
        <v>22472</v>
      </c>
    </row>
    <row r="5248" spans="1:12" x14ac:dyDescent="0.25">
      <c r="A5248" s="822" t="s">
        <v>16017</v>
      </c>
      <c r="B5248" s="824" t="s">
        <v>22473</v>
      </c>
      <c r="C5248" s="820" t="b">
        <v>1</v>
      </c>
      <c r="D5248" s="820" t="b">
        <v>1</v>
      </c>
      <c r="E5248" s="820" t="b">
        <v>0</v>
      </c>
      <c r="F5248" s="820" t="b">
        <v>0</v>
      </c>
      <c r="G5248" s="820" t="b">
        <v>0</v>
      </c>
      <c r="H5248" s="820" t="b">
        <v>0</v>
      </c>
      <c r="I5248" s="820">
        <v>1</v>
      </c>
      <c r="J5248" s="820">
        <v>4</v>
      </c>
      <c r="K5248" s="820" t="s">
        <v>8454</v>
      </c>
      <c r="L5248" s="822" t="s">
        <v>22474</v>
      </c>
    </row>
    <row r="5249" spans="1:12" x14ac:dyDescent="0.25">
      <c r="A5249" s="822" t="s">
        <v>16018</v>
      </c>
      <c r="B5249" s="824" t="s">
        <v>22475</v>
      </c>
      <c r="C5249" s="820" t="b">
        <v>1</v>
      </c>
      <c r="D5249" s="820" t="b">
        <v>1</v>
      </c>
      <c r="E5249" s="820" t="b">
        <v>0</v>
      </c>
      <c r="F5249" s="820" t="b">
        <v>0</v>
      </c>
      <c r="G5249" s="820" t="b">
        <v>0</v>
      </c>
      <c r="H5249" s="820" t="b">
        <v>0</v>
      </c>
      <c r="I5249" s="820">
        <v>1</v>
      </c>
      <c r="J5249" s="820">
        <v>1</v>
      </c>
      <c r="K5249" s="820" t="s">
        <v>8454</v>
      </c>
      <c r="L5249" s="822" t="s">
        <v>22476</v>
      </c>
    </row>
    <row r="5250" spans="1:12" x14ac:dyDescent="0.25">
      <c r="A5250" s="822" t="s">
        <v>16019</v>
      </c>
      <c r="B5250" s="824" t="s">
        <v>22151</v>
      </c>
      <c r="C5250" s="820" t="b">
        <v>1</v>
      </c>
      <c r="D5250" s="820" t="b">
        <v>1</v>
      </c>
      <c r="E5250" s="820" t="b">
        <v>0</v>
      </c>
      <c r="F5250" s="820" t="b">
        <v>0</v>
      </c>
      <c r="G5250" s="820" t="b">
        <v>0</v>
      </c>
      <c r="H5250" s="820" t="b">
        <v>0</v>
      </c>
      <c r="I5250" s="820">
        <v>1</v>
      </c>
      <c r="J5250" s="820">
        <v>1</v>
      </c>
      <c r="K5250" s="820" t="s">
        <v>8454</v>
      </c>
      <c r="L5250" s="822" t="s">
        <v>22152</v>
      </c>
    </row>
    <row r="5251" spans="1:12" x14ac:dyDescent="0.25">
      <c r="A5251" s="822" t="s">
        <v>16020</v>
      </c>
      <c r="B5251" s="824" t="s">
        <v>14601</v>
      </c>
      <c r="C5251" s="820" t="b">
        <v>1</v>
      </c>
      <c r="D5251" s="820" t="b">
        <v>1</v>
      </c>
      <c r="E5251" s="820" t="b">
        <v>0</v>
      </c>
      <c r="F5251" s="820" t="b">
        <v>0</v>
      </c>
      <c r="G5251" s="820" t="b">
        <v>0</v>
      </c>
      <c r="H5251" s="820" t="b">
        <v>0</v>
      </c>
      <c r="I5251" s="820">
        <v>1</v>
      </c>
      <c r="J5251" s="820">
        <v>5</v>
      </c>
      <c r="K5251" s="820" t="s">
        <v>8454</v>
      </c>
      <c r="L5251" s="822" t="s">
        <v>21016</v>
      </c>
    </row>
    <row r="5252" spans="1:12" x14ac:dyDescent="0.25">
      <c r="A5252" s="822" t="s">
        <v>16021</v>
      </c>
      <c r="B5252" s="824" t="s">
        <v>22153</v>
      </c>
      <c r="C5252" s="820" t="b">
        <v>1</v>
      </c>
      <c r="D5252" s="820" t="b">
        <v>1</v>
      </c>
      <c r="E5252" s="820" t="b">
        <v>0</v>
      </c>
      <c r="F5252" s="820" t="b">
        <v>0</v>
      </c>
      <c r="G5252" s="820" t="b">
        <v>0</v>
      </c>
      <c r="H5252" s="820" t="b">
        <v>0</v>
      </c>
      <c r="I5252" s="820">
        <v>1</v>
      </c>
      <c r="J5252" s="820">
        <v>1</v>
      </c>
      <c r="K5252" s="820" t="s">
        <v>8454</v>
      </c>
      <c r="L5252" s="822" t="s">
        <v>22154</v>
      </c>
    </row>
    <row r="5253" spans="1:12" x14ac:dyDescent="0.25">
      <c r="A5253" s="822" t="s">
        <v>16022</v>
      </c>
      <c r="B5253" s="824" t="s">
        <v>22155</v>
      </c>
      <c r="C5253" s="820" t="b">
        <v>1</v>
      </c>
      <c r="D5253" s="820" t="b">
        <v>1</v>
      </c>
      <c r="E5253" s="820" t="b">
        <v>0</v>
      </c>
      <c r="F5253" s="820" t="b">
        <v>0</v>
      </c>
      <c r="G5253" s="820" t="b">
        <v>0</v>
      </c>
      <c r="H5253" s="820" t="b">
        <v>0</v>
      </c>
      <c r="I5253" s="820">
        <v>1</v>
      </c>
      <c r="J5253" s="820">
        <v>1</v>
      </c>
      <c r="K5253" s="820" t="s">
        <v>8454</v>
      </c>
      <c r="L5253" s="822" t="s">
        <v>22156</v>
      </c>
    </row>
    <row r="5254" spans="1:12" x14ac:dyDescent="0.25">
      <c r="A5254" s="822" t="s">
        <v>16023</v>
      </c>
      <c r="B5254" s="824" t="s">
        <v>22157</v>
      </c>
      <c r="C5254" s="820" t="b">
        <v>1</v>
      </c>
      <c r="D5254" s="820" t="b">
        <v>1</v>
      </c>
      <c r="E5254" s="820" t="b">
        <v>0</v>
      </c>
      <c r="F5254" s="820" t="b">
        <v>0</v>
      </c>
      <c r="G5254" s="820" t="b">
        <v>0</v>
      </c>
      <c r="H5254" s="820" t="b">
        <v>0</v>
      </c>
      <c r="I5254" s="820">
        <v>1</v>
      </c>
      <c r="J5254" s="820">
        <v>5</v>
      </c>
      <c r="K5254" s="820" t="s">
        <v>8454</v>
      </c>
      <c r="L5254" s="822" t="s">
        <v>22158</v>
      </c>
    </row>
    <row r="5255" spans="1:12" x14ac:dyDescent="0.25">
      <c r="A5255" s="822" t="s">
        <v>16024</v>
      </c>
      <c r="B5255" s="824" t="s">
        <v>14599</v>
      </c>
      <c r="C5255" s="820" t="b">
        <v>1</v>
      </c>
      <c r="D5255" s="820" t="b">
        <v>1</v>
      </c>
      <c r="E5255" s="820" t="b">
        <v>0</v>
      </c>
      <c r="F5255" s="820" t="b">
        <v>0</v>
      </c>
      <c r="G5255" s="820" t="b">
        <v>0</v>
      </c>
      <c r="H5255" s="820" t="b">
        <v>0</v>
      </c>
      <c r="I5255" s="820">
        <v>1</v>
      </c>
      <c r="J5255" s="820">
        <v>5</v>
      </c>
      <c r="K5255" s="820" t="s">
        <v>8454</v>
      </c>
      <c r="L5255" s="822" t="s">
        <v>21015</v>
      </c>
    </row>
    <row r="5256" spans="1:12" x14ac:dyDescent="0.25">
      <c r="A5256" s="822" t="s">
        <v>16025</v>
      </c>
      <c r="B5256" s="824" t="s">
        <v>22159</v>
      </c>
      <c r="C5256" s="820" t="b">
        <v>1</v>
      </c>
      <c r="D5256" s="820" t="b">
        <v>1</v>
      </c>
      <c r="E5256" s="820" t="b">
        <v>0</v>
      </c>
      <c r="F5256" s="820" t="b">
        <v>0</v>
      </c>
      <c r="G5256" s="820" t="b">
        <v>0</v>
      </c>
      <c r="H5256" s="820" t="b">
        <v>0</v>
      </c>
      <c r="I5256" s="820">
        <v>1</v>
      </c>
      <c r="J5256" s="820">
        <v>30</v>
      </c>
      <c r="K5256" s="820" t="s">
        <v>8454</v>
      </c>
      <c r="L5256" s="822" t="s">
        <v>22160</v>
      </c>
    </row>
    <row r="5257" spans="1:12" x14ac:dyDescent="0.25">
      <c r="A5257" s="822" t="s">
        <v>16026</v>
      </c>
      <c r="B5257" s="824" t="s">
        <v>22477</v>
      </c>
      <c r="C5257" s="820" t="b">
        <v>1</v>
      </c>
      <c r="D5257" s="820" t="b">
        <v>1</v>
      </c>
      <c r="E5257" s="820" t="b">
        <v>0</v>
      </c>
      <c r="F5257" s="820" t="b">
        <v>0</v>
      </c>
      <c r="G5257" s="820" t="b">
        <v>0</v>
      </c>
      <c r="H5257" s="820" t="b">
        <v>0</v>
      </c>
      <c r="I5257" s="820">
        <v>1</v>
      </c>
      <c r="J5257" s="820">
        <v>7</v>
      </c>
      <c r="K5257" s="820" t="s">
        <v>8454</v>
      </c>
      <c r="L5257" s="822" t="s">
        <v>22478</v>
      </c>
    </row>
    <row r="5258" spans="1:12" x14ac:dyDescent="0.25">
      <c r="A5258" s="822" t="s">
        <v>16027</v>
      </c>
      <c r="B5258" s="824" t="s">
        <v>22479</v>
      </c>
      <c r="C5258" s="820" t="b">
        <v>1</v>
      </c>
      <c r="D5258" s="820" t="b">
        <v>1</v>
      </c>
      <c r="E5258" s="820" t="b">
        <v>0</v>
      </c>
      <c r="F5258" s="820" t="b">
        <v>0</v>
      </c>
      <c r="G5258" s="820" t="b">
        <v>0</v>
      </c>
      <c r="H5258" s="820" t="b">
        <v>0</v>
      </c>
      <c r="I5258" s="820">
        <v>1</v>
      </c>
      <c r="J5258" s="820">
        <v>4</v>
      </c>
      <c r="K5258" s="820" t="s">
        <v>8454</v>
      </c>
      <c r="L5258" s="822" t="s">
        <v>22480</v>
      </c>
    </row>
    <row r="5259" spans="1:12" x14ac:dyDescent="0.25">
      <c r="A5259" s="822" t="s">
        <v>16028</v>
      </c>
      <c r="B5259" s="824" t="s">
        <v>22481</v>
      </c>
      <c r="C5259" s="820" t="b">
        <v>1</v>
      </c>
      <c r="D5259" s="820" t="b">
        <v>1</v>
      </c>
      <c r="E5259" s="820" t="b">
        <v>0</v>
      </c>
      <c r="F5259" s="820" t="b">
        <v>0</v>
      </c>
      <c r="G5259" s="820" t="b">
        <v>0</v>
      </c>
      <c r="H5259" s="820" t="b">
        <v>0</v>
      </c>
      <c r="I5259" s="820">
        <v>1</v>
      </c>
      <c r="J5259" s="820">
        <v>1</v>
      </c>
      <c r="K5259" s="820" t="s">
        <v>8454</v>
      </c>
      <c r="L5259" s="822" t="s">
        <v>22482</v>
      </c>
    </row>
    <row r="5260" spans="1:12" x14ac:dyDescent="0.25">
      <c r="A5260" s="822" t="s">
        <v>16029</v>
      </c>
      <c r="B5260" s="824" t="s">
        <v>22167</v>
      </c>
      <c r="C5260" s="820" t="b">
        <v>1</v>
      </c>
      <c r="D5260" s="820" t="b">
        <v>1</v>
      </c>
      <c r="E5260" s="820" t="b">
        <v>0</v>
      </c>
      <c r="F5260" s="820" t="b">
        <v>0</v>
      </c>
      <c r="G5260" s="820" t="b">
        <v>0</v>
      </c>
      <c r="H5260" s="820" t="b">
        <v>0</v>
      </c>
      <c r="I5260" s="820">
        <v>1</v>
      </c>
      <c r="J5260" s="820">
        <v>1</v>
      </c>
      <c r="K5260" s="820" t="s">
        <v>8454</v>
      </c>
      <c r="L5260" s="822" t="s">
        <v>22168</v>
      </c>
    </row>
    <row r="5261" spans="1:12" x14ac:dyDescent="0.25">
      <c r="A5261" s="822" t="s">
        <v>16030</v>
      </c>
      <c r="B5261" s="824" t="s">
        <v>22169</v>
      </c>
      <c r="C5261" s="820" t="b">
        <v>1</v>
      </c>
      <c r="D5261" s="820" t="b">
        <v>1</v>
      </c>
      <c r="E5261" s="820" t="b">
        <v>0</v>
      </c>
      <c r="F5261" s="820" t="b">
        <v>0</v>
      </c>
      <c r="G5261" s="820" t="b">
        <v>0</v>
      </c>
      <c r="H5261" s="820" t="b">
        <v>0</v>
      </c>
      <c r="I5261" s="820">
        <v>1</v>
      </c>
      <c r="J5261" s="820">
        <v>9</v>
      </c>
      <c r="K5261" s="820" t="s">
        <v>8454</v>
      </c>
      <c r="L5261" s="822" t="s">
        <v>22170</v>
      </c>
    </row>
    <row r="5262" spans="1:12" x14ac:dyDescent="0.25">
      <c r="A5262" s="822" t="s">
        <v>16031</v>
      </c>
      <c r="B5262" s="824" t="s">
        <v>22171</v>
      </c>
      <c r="C5262" s="820" t="b">
        <v>1</v>
      </c>
      <c r="D5262" s="820" t="b">
        <v>1</v>
      </c>
      <c r="E5262" s="820" t="b">
        <v>0</v>
      </c>
      <c r="F5262" s="820" t="b">
        <v>0</v>
      </c>
      <c r="G5262" s="820" t="b">
        <v>0</v>
      </c>
      <c r="H5262" s="820" t="b">
        <v>0</v>
      </c>
      <c r="I5262" s="820">
        <v>1</v>
      </c>
      <c r="J5262" s="820">
        <v>3</v>
      </c>
      <c r="K5262" s="820" t="s">
        <v>8454</v>
      </c>
      <c r="L5262" s="822" t="s">
        <v>22172</v>
      </c>
    </row>
    <row r="5263" spans="1:12" x14ac:dyDescent="0.25">
      <c r="A5263" s="822" t="s">
        <v>16032</v>
      </c>
      <c r="B5263" s="824" t="s">
        <v>22173</v>
      </c>
      <c r="C5263" s="820" t="b">
        <v>1</v>
      </c>
      <c r="D5263" s="820" t="b">
        <v>1</v>
      </c>
      <c r="E5263" s="820" t="b">
        <v>0</v>
      </c>
      <c r="F5263" s="820" t="b">
        <v>0</v>
      </c>
      <c r="G5263" s="820" t="b">
        <v>0</v>
      </c>
      <c r="H5263" s="820" t="b">
        <v>0</v>
      </c>
      <c r="I5263" s="820">
        <v>1</v>
      </c>
      <c r="J5263" s="820">
        <v>3</v>
      </c>
      <c r="K5263" s="820" t="s">
        <v>8454</v>
      </c>
      <c r="L5263" s="822" t="s">
        <v>22174</v>
      </c>
    </row>
    <row r="5264" spans="1:12" x14ac:dyDescent="0.25">
      <c r="A5264" s="822" t="s">
        <v>16033</v>
      </c>
      <c r="B5264" s="824" t="s">
        <v>22175</v>
      </c>
      <c r="C5264" s="820" t="b">
        <v>1</v>
      </c>
      <c r="D5264" s="820" t="b">
        <v>1</v>
      </c>
      <c r="E5264" s="820" t="b">
        <v>0</v>
      </c>
      <c r="F5264" s="820" t="b">
        <v>0</v>
      </c>
      <c r="G5264" s="820" t="b">
        <v>0</v>
      </c>
      <c r="H5264" s="820" t="b">
        <v>0</v>
      </c>
      <c r="I5264" s="820">
        <v>1</v>
      </c>
      <c r="J5264" s="820">
        <v>3</v>
      </c>
      <c r="K5264" s="820" t="s">
        <v>8454</v>
      </c>
      <c r="L5264" s="822" t="s">
        <v>22176</v>
      </c>
    </row>
    <row r="5265" spans="1:12" x14ac:dyDescent="0.25">
      <c r="A5265" s="822" t="s">
        <v>16034</v>
      </c>
      <c r="B5265" s="824" t="s">
        <v>14611</v>
      </c>
      <c r="C5265" s="820" t="b">
        <v>1</v>
      </c>
      <c r="D5265" s="820" t="b">
        <v>1</v>
      </c>
      <c r="E5265" s="820" t="b">
        <v>0</v>
      </c>
      <c r="F5265" s="820" t="b">
        <v>0</v>
      </c>
      <c r="G5265" s="820" t="b">
        <v>0</v>
      </c>
      <c r="H5265" s="820" t="b">
        <v>0</v>
      </c>
      <c r="I5265" s="820">
        <v>1</v>
      </c>
      <c r="J5265" s="820">
        <v>3</v>
      </c>
      <c r="K5265" s="820" t="s">
        <v>8454</v>
      </c>
      <c r="L5265" s="822" t="s">
        <v>21017</v>
      </c>
    </row>
    <row r="5266" spans="1:12" x14ac:dyDescent="0.25">
      <c r="A5266" s="822" t="s">
        <v>16035</v>
      </c>
      <c r="B5266" s="824" t="s">
        <v>22177</v>
      </c>
      <c r="C5266" s="820" t="b">
        <v>1</v>
      </c>
      <c r="D5266" s="820" t="b">
        <v>1</v>
      </c>
      <c r="E5266" s="820" t="b">
        <v>0</v>
      </c>
      <c r="F5266" s="820" t="b">
        <v>0</v>
      </c>
      <c r="G5266" s="820" t="b">
        <v>0</v>
      </c>
      <c r="H5266" s="820" t="b">
        <v>0</v>
      </c>
      <c r="I5266" s="820">
        <v>1</v>
      </c>
      <c r="J5266" s="820">
        <v>12</v>
      </c>
      <c r="K5266" s="820" t="s">
        <v>8454</v>
      </c>
      <c r="L5266" s="822" t="s">
        <v>22178</v>
      </c>
    </row>
    <row r="5267" spans="1:12" x14ac:dyDescent="0.25">
      <c r="A5267" s="822" t="s">
        <v>16036</v>
      </c>
      <c r="B5267" s="824" t="s">
        <v>22179</v>
      </c>
      <c r="C5267" s="820" t="b">
        <v>1</v>
      </c>
      <c r="D5267" s="820" t="b">
        <v>1</v>
      </c>
      <c r="E5267" s="820" t="b">
        <v>0</v>
      </c>
      <c r="F5267" s="820" t="b">
        <v>0</v>
      </c>
      <c r="G5267" s="820" t="b">
        <v>0</v>
      </c>
      <c r="H5267" s="820" t="b">
        <v>0</v>
      </c>
      <c r="I5267" s="820">
        <v>1</v>
      </c>
      <c r="J5267" s="820">
        <v>3</v>
      </c>
      <c r="K5267" s="820" t="s">
        <v>8454</v>
      </c>
      <c r="L5267" s="822" t="s">
        <v>22180</v>
      </c>
    </row>
    <row r="5268" spans="1:12" x14ac:dyDescent="0.25">
      <c r="A5268" s="822" t="s">
        <v>16037</v>
      </c>
      <c r="B5268" s="824" t="s">
        <v>22483</v>
      </c>
      <c r="C5268" s="820" t="b">
        <v>1</v>
      </c>
      <c r="D5268" s="820" t="b">
        <v>1</v>
      </c>
      <c r="E5268" s="820" t="b">
        <v>0</v>
      </c>
      <c r="F5268" s="820" t="b">
        <v>0</v>
      </c>
      <c r="G5268" s="820" t="b">
        <v>0</v>
      </c>
      <c r="H5268" s="820" t="b">
        <v>0</v>
      </c>
      <c r="I5268" s="820">
        <v>1</v>
      </c>
      <c r="J5268" s="820">
        <v>8</v>
      </c>
      <c r="K5268" s="820" t="s">
        <v>8454</v>
      </c>
      <c r="L5268" s="822" t="s">
        <v>22484</v>
      </c>
    </row>
    <row r="5269" spans="1:12" x14ac:dyDescent="0.25">
      <c r="A5269" s="822" t="s">
        <v>16038</v>
      </c>
      <c r="B5269" s="824" t="s">
        <v>22485</v>
      </c>
      <c r="C5269" s="820" t="b">
        <v>1</v>
      </c>
      <c r="D5269" s="820" t="b">
        <v>1</v>
      </c>
      <c r="E5269" s="820" t="b">
        <v>0</v>
      </c>
      <c r="F5269" s="820" t="b">
        <v>0</v>
      </c>
      <c r="G5269" s="820" t="b">
        <v>0</v>
      </c>
      <c r="H5269" s="820" t="b">
        <v>0</v>
      </c>
      <c r="I5269" s="820">
        <v>1</v>
      </c>
      <c r="J5269" s="820">
        <v>4</v>
      </c>
      <c r="K5269" s="820" t="s">
        <v>8454</v>
      </c>
      <c r="L5269" s="822" t="s">
        <v>22486</v>
      </c>
    </row>
    <row r="5270" spans="1:12" x14ac:dyDescent="0.25">
      <c r="A5270" s="822" t="s">
        <v>16039</v>
      </c>
      <c r="B5270" s="824" t="s">
        <v>22487</v>
      </c>
      <c r="C5270" s="820" t="b">
        <v>1</v>
      </c>
      <c r="D5270" s="820" t="b">
        <v>1</v>
      </c>
      <c r="E5270" s="820" t="b">
        <v>0</v>
      </c>
      <c r="F5270" s="820" t="b">
        <v>0</v>
      </c>
      <c r="G5270" s="820" t="b">
        <v>0</v>
      </c>
      <c r="H5270" s="820" t="b">
        <v>0</v>
      </c>
      <c r="I5270" s="820">
        <v>1</v>
      </c>
      <c r="J5270" s="820">
        <v>1</v>
      </c>
      <c r="K5270" s="820" t="s">
        <v>8454</v>
      </c>
      <c r="L5270" s="822" t="s">
        <v>22488</v>
      </c>
    </row>
    <row r="5271" spans="1:12" x14ac:dyDescent="0.25">
      <c r="A5271" s="822" t="s">
        <v>16040</v>
      </c>
      <c r="B5271" s="824" t="s">
        <v>22187</v>
      </c>
      <c r="C5271" s="820" t="b">
        <v>1</v>
      </c>
      <c r="D5271" s="820" t="b">
        <v>1</v>
      </c>
      <c r="E5271" s="820" t="b">
        <v>0</v>
      </c>
      <c r="F5271" s="820" t="b">
        <v>0</v>
      </c>
      <c r="G5271" s="820" t="b">
        <v>0</v>
      </c>
      <c r="H5271" s="820" t="b">
        <v>0</v>
      </c>
      <c r="I5271" s="820">
        <v>1</v>
      </c>
      <c r="J5271" s="820">
        <v>1</v>
      </c>
      <c r="K5271" s="820" t="s">
        <v>8454</v>
      </c>
      <c r="L5271" s="822" t="s">
        <v>22188</v>
      </c>
    </row>
    <row r="5272" spans="1:12" x14ac:dyDescent="0.25">
      <c r="A5272" s="822" t="s">
        <v>16041</v>
      </c>
      <c r="B5272" s="824" t="s">
        <v>22189</v>
      </c>
      <c r="C5272" s="820" t="b">
        <v>1</v>
      </c>
      <c r="D5272" s="820" t="b">
        <v>1</v>
      </c>
      <c r="E5272" s="820" t="b">
        <v>0</v>
      </c>
      <c r="F5272" s="820" t="b">
        <v>0</v>
      </c>
      <c r="G5272" s="820" t="b">
        <v>0</v>
      </c>
      <c r="H5272" s="820" t="b">
        <v>0</v>
      </c>
      <c r="I5272" s="820">
        <v>1</v>
      </c>
      <c r="J5272" s="820">
        <v>32</v>
      </c>
      <c r="K5272" s="820" t="s">
        <v>8454</v>
      </c>
      <c r="L5272" s="822" t="s">
        <v>22190</v>
      </c>
    </row>
    <row r="5273" spans="1:12" x14ac:dyDescent="0.25">
      <c r="A5273" s="822" t="s">
        <v>16042</v>
      </c>
      <c r="B5273" s="824" t="s">
        <v>22191</v>
      </c>
      <c r="C5273" s="820" t="b">
        <v>1</v>
      </c>
      <c r="D5273" s="820" t="b">
        <v>1</v>
      </c>
      <c r="E5273" s="820" t="b">
        <v>0</v>
      </c>
      <c r="F5273" s="820" t="b">
        <v>0</v>
      </c>
      <c r="G5273" s="820" t="b">
        <v>0</v>
      </c>
      <c r="H5273" s="820" t="b">
        <v>0</v>
      </c>
      <c r="I5273" s="820">
        <v>1</v>
      </c>
      <c r="J5273" s="820">
        <v>8</v>
      </c>
      <c r="K5273" s="820" t="s">
        <v>8454</v>
      </c>
      <c r="L5273" s="822" t="s">
        <v>22192</v>
      </c>
    </row>
    <row r="5274" spans="1:12" x14ac:dyDescent="0.25">
      <c r="A5274" s="822" t="s">
        <v>16043</v>
      </c>
      <c r="B5274" s="824" t="s">
        <v>22193</v>
      </c>
      <c r="C5274" s="820" t="b">
        <v>1</v>
      </c>
      <c r="D5274" s="820" t="b">
        <v>1</v>
      </c>
      <c r="E5274" s="820" t="b">
        <v>0</v>
      </c>
      <c r="F5274" s="820" t="b">
        <v>0</v>
      </c>
      <c r="G5274" s="820" t="b">
        <v>0</v>
      </c>
      <c r="H5274" s="820" t="b">
        <v>0</v>
      </c>
      <c r="I5274" s="820">
        <v>1</v>
      </c>
      <c r="J5274" s="820">
        <v>8</v>
      </c>
      <c r="K5274" s="820" t="s">
        <v>8454</v>
      </c>
      <c r="L5274" s="822" t="s">
        <v>22194</v>
      </c>
    </row>
    <row r="5275" spans="1:12" x14ac:dyDescent="0.25">
      <c r="A5275" s="822" t="s">
        <v>16044</v>
      </c>
      <c r="B5275" s="824" t="s">
        <v>22195</v>
      </c>
      <c r="C5275" s="820" t="b">
        <v>1</v>
      </c>
      <c r="D5275" s="820" t="b">
        <v>1</v>
      </c>
      <c r="E5275" s="820" t="b">
        <v>0</v>
      </c>
      <c r="F5275" s="820" t="b">
        <v>0</v>
      </c>
      <c r="G5275" s="820" t="b">
        <v>0</v>
      </c>
      <c r="H5275" s="820" t="b">
        <v>0</v>
      </c>
      <c r="I5275" s="820">
        <v>1</v>
      </c>
      <c r="J5275" s="820">
        <v>4</v>
      </c>
      <c r="K5275" s="820" t="s">
        <v>8454</v>
      </c>
      <c r="L5275" s="822" t="s">
        <v>22196</v>
      </c>
    </row>
    <row r="5276" spans="1:12" x14ac:dyDescent="0.25">
      <c r="A5276" s="822" t="s">
        <v>16045</v>
      </c>
      <c r="B5276" s="824" t="s">
        <v>14623</v>
      </c>
      <c r="C5276" s="820" t="b">
        <v>1</v>
      </c>
      <c r="D5276" s="820" t="b">
        <v>1</v>
      </c>
      <c r="E5276" s="820" t="b">
        <v>0</v>
      </c>
      <c r="F5276" s="820" t="b">
        <v>0</v>
      </c>
      <c r="G5276" s="820" t="b">
        <v>0</v>
      </c>
      <c r="H5276" s="820" t="b">
        <v>0</v>
      </c>
      <c r="I5276" s="820">
        <v>1</v>
      </c>
      <c r="J5276" s="820">
        <v>4</v>
      </c>
      <c r="K5276" s="820" t="s">
        <v>8454</v>
      </c>
      <c r="L5276" s="822" t="s">
        <v>21018</v>
      </c>
    </row>
    <row r="5277" spans="1:12" x14ac:dyDescent="0.25">
      <c r="A5277" s="822" t="s">
        <v>16046</v>
      </c>
      <c r="B5277" s="824" t="s">
        <v>22197</v>
      </c>
      <c r="C5277" s="820" t="b">
        <v>1</v>
      </c>
      <c r="D5277" s="820" t="b">
        <v>1</v>
      </c>
      <c r="E5277" s="820" t="b">
        <v>0</v>
      </c>
      <c r="F5277" s="820" t="b">
        <v>0</v>
      </c>
      <c r="G5277" s="820" t="b">
        <v>0</v>
      </c>
      <c r="H5277" s="820" t="b">
        <v>0</v>
      </c>
      <c r="I5277" s="820">
        <v>1</v>
      </c>
      <c r="J5277" s="820">
        <v>20</v>
      </c>
      <c r="K5277" s="820" t="s">
        <v>8454</v>
      </c>
      <c r="L5277" s="822" t="s">
        <v>22198</v>
      </c>
    </row>
    <row r="5278" spans="1:12" x14ac:dyDescent="0.25">
      <c r="A5278" s="822" t="s">
        <v>16047</v>
      </c>
      <c r="B5278" s="824" t="s">
        <v>22199</v>
      </c>
      <c r="C5278" s="820" t="b">
        <v>1</v>
      </c>
      <c r="D5278" s="820" t="b">
        <v>1</v>
      </c>
      <c r="E5278" s="820" t="b">
        <v>0</v>
      </c>
      <c r="F5278" s="820" t="b">
        <v>0</v>
      </c>
      <c r="G5278" s="820" t="b">
        <v>0</v>
      </c>
      <c r="H5278" s="820" t="b">
        <v>0</v>
      </c>
      <c r="I5278" s="820">
        <v>1</v>
      </c>
      <c r="J5278" s="820">
        <v>16</v>
      </c>
      <c r="K5278" s="820" t="s">
        <v>8454</v>
      </c>
      <c r="L5278" s="822" t="s">
        <v>22200</v>
      </c>
    </row>
    <row r="5279" spans="1:12" x14ac:dyDescent="0.25">
      <c r="A5279" s="822" t="s">
        <v>16048</v>
      </c>
      <c r="B5279" s="824" t="s">
        <v>22489</v>
      </c>
      <c r="C5279" s="820" t="b">
        <v>1</v>
      </c>
      <c r="D5279" s="820" t="b">
        <v>1</v>
      </c>
      <c r="E5279" s="820" t="b">
        <v>0</v>
      </c>
      <c r="F5279" s="820" t="b">
        <v>0</v>
      </c>
      <c r="G5279" s="820" t="b">
        <v>0</v>
      </c>
      <c r="H5279" s="820" t="b">
        <v>0</v>
      </c>
      <c r="I5279" s="820">
        <v>1</v>
      </c>
      <c r="J5279" s="820">
        <v>6</v>
      </c>
      <c r="K5279" s="820" t="s">
        <v>8454</v>
      </c>
      <c r="L5279" s="822" t="s">
        <v>22490</v>
      </c>
    </row>
    <row r="5280" spans="1:12" x14ac:dyDescent="0.25">
      <c r="A5280" s="822" t="s">
        <v>16049</v>
      </c>
      <c r="B5280" s="824" t="s">
        <v>22491</v>
      </c>
      <c r="C5280" s="820" t="b">
        <v>1</v>
      </c>
      <c r="D5280" s="820" t="b">
        <v>1</v>
      </c>
      <c r="E5280" s="820" t="b">
        <v>0</v>
      </c>
      <c r="F5280" s="820" t="b">
        <v>0</v>
      </c>
      <c r="G5280" s="820" t="b">
        <v>0</v>
      </c>
      <c r="H5280" s="820" t="b">
        <v>0</v>
      </c>
      <c r="I5280" s="820">
        <v>1</v>
      </c>
      <c r="J5280" s="820">
        <v>4</v>
      </c>
      <c r="K5280" s="820" t="s">
        <v>8454</v>
      </c>
      <c r="L5280" s="822" t="s">
        <v>22492</v>
      </c>
    </row>
    <row r="5281" spans="1:12" x14ac:dyDescent="0.25">
      <c r="A5281" s="822" t="s">
        <v>16050</v>
      </c>
      <c r="B5281" s="824" t="s">
        <v>22493</v>
      </c>
      <c r="C5281" s="820" t="b">
        <v>1</v>
      </c>
      <c r="D5281" s="820" t="b">
        <v>1</v>
      </c>
      <c r="E5281" s="820" t="b">
        <v>0</v>
      </c>
      <c r="F5281" s="820" t="b">
        <v>0</v>
      </c>
      <c r="G5281" s="820" t="b">
        <v>0</v>
      </c>
      <c r="H5281" s="820" t="b">
        <v>0</v>
      </c>
      <c r="I5281" s="820">
        <v>1</v>
      </c>
      <c r="J5281" s="820">
        <v>1</v>
      </c>
      <c r="K5281" s="820" t="s">
        <v>8454</v>
      </c>
      <c r="L5281" s="822" t="s">
        <v>22494</v>
      </c>
    </row>
    <row r="5282" spans="1:12" x14ac:dyDescent="0.25">
      <c r="A5282" s="822" t="s">
        <v>16051</v>
      </c>
      <c r="B5282" s="824" t="s">
        <v>22207</v>
      </c>
      <c r="C5282" s="820" t="b">
        <v>1</v>
      </c>
      <c r="D5282" s="820" t="b">
        <v>1</v>
      </c>
      <c r="E5282" s="820" t="b">
        <v>0</v>
      </c>
      <c r="F5282" s="820" t="b">
        <v>0</v>
      </c>
      <c r="G5282" s="820" t="b">
        <v>0</v>
      </c>
      <c r="H5282" s="820" t="b">
        <v>0</v>
      </c>
      <c r="I5282" s="820">
        <v>1</v>
      </c>
      <c r="J5282" s="820">
        <v>1</v>
      </c>
      <c r="K5282" s="820" t="s">
        <v>8454</v>
      </c>
      <c r="L5282" s="822" t="s">
        <v>22208</v>
      </c>
    </row>
    <row r="5283" spans="1:12" x14ac:dyDescent="0.25">
      <c r="A5283" s="822" t="s">
        <v>16052</v>
      </c>
      <c r="B5283" s="824" t="s">
        <v>22209</v>
      </c>
      <c r="C5283" s="820" t="b">
        <v>1</v>
      </c>
      <c r="D5283" s="820" t="b">
        <v>1</v>
      </c>
      <c r="E5283" s="820" t="b">
        <v>0</v>
      </c>
      <c r="F5283" s="820" t="b">
        <v>0</v>
      </c>
      <c r="G5283" s="820" t="b">
        <v>0</v>
      </c>
      <c r="H5283" s="820" t="b">
        <v>0</v>
      </c>
      <c r="I5283" s="820">
        <v>1</v>
      </c>
      <c r="J5283" s="820">
        <v>476</v>
      </c>
      <c r="K5283" s="820" t="s">
        <v>8454</v>
      </c>
      <c r="L5283" s="822" t="s">
        <v>22210</v>
      </c>
    </row>
    <row r="5284" spans="1:12" x14ac:dyDescent="0.25">
      <c r="A5284" s="822" t="s">
        <v>16053</v>
      </c>
      <c r="B5284" s="824" t="s">
        <v>22211</v>
      </c>
      <c r="C5284" s="820" t="b">
        <v>1</v>
      </c>
      <c r="D5284" s="820" t="b">
        <v>1</v>
      </c>
      <c r="E5284" s="820" t="b">
        <v>0</v>
      </c>
      <c r="F5284" s="820" t="b">
        <v>0</v>
      </c>
      <c r="G5284" s="820" t="b">
        <v>0</v>
      </c>
      <c r="H5284" s="820" t="b">
        <v>0</v>
      </c>
      <c r="I5284" s="820">
        <v>1</v>
      </c>
      <c r="J5284" s="820">
        <v>34</v>
      </c>
      <c r="K5284" s="820" t="s">
        <v>8454</v>
      </c>
      <c r="L5284" s="822" t="s">
        <v>22212</v>
      </c>
    </row>
    <row r="5285" spans="1:12" x14ac:dyDescent="0.25">
      <c r="A5285" s="822" t="s">
        <v>16054</v>
      </c>
      <c r="B5285" s="824" t="s">
        <v>22213</v>
      </c>
      <c r="C5285" s="820" t="b">
        <v>1</v>
      </c>
      <c r="D5285" s="820" t="b">
        <v>1</v>
      </c>
      <c r="E5285" s="820" t="b">
        <v>0</v>
      </c>
      <c r="F5285" s="820" t="b">
        <v>0</v>
      </c>
      <c r="G5285" s="820" t="b">
        <v>0</v>
      </c>
      <c r="H5285" s="820" t="b">
        <v>0</v>
      </c>
      <c r="I5285" s="820">
        <v>1</v>
      </c>
      <c r="J5285" s="820">
        <v>34</v>
      </c>
      <c r="K5285" s="820" t="s">
        <v>8454</v>
      </c>
      <c r="L5285" s="822" t="s">
        <v>22214</v>
      </c>
    </row>
    <row r="5286" spans="1:12" x14ac:dyDescent="0.25">
      <c r="A5286" s="822" t="s">
        <v>16055</v>
      </c>
      <c r="B5286" s="824" t="s">
        <v>22215</v>
      </c>
      <c r="C5286" s="820" t="b">
        <v>1</v>
      </c>
      <c r="D5286" s="820" t="b">
        <v>1</v>
      </c>
      <c r="E5286" s="820" t="b">
        <v>0</v>
      </c>
      <c r="F5286" s="820" t="b">
        <v>0</v>
      </c>
      <c r="G5286" s="820" t="b">
        <v>0</v>
      </c>
      <c r="H5286" s="820" t="b">
        <v>0</v>
      </c>
      <c r="I5286" s="820">
        <v>1</v>
      </c>
      <c r="J5286" s="820">
        <v>28</v>
      </c>
      <c r="K5286" s="820" t="s">
        <v>8454</v>
      </c>
      <c r="L5286" s="822" t="s">
        <v>22216</v>
      </c>
    </row>
    <row r="5287" spans="1:12" x14ac:dyDescent="0.25">
      <c r="A5287" s="822" t="s">
        <v>16056</v>
      </c>
      <c r="B5287" s="824" t="s">
        <v>22217</v>
      </c>
      <c r="C5287" s="820" t="b">
        <v>1</v>
      </c>
      <c r="D5287" s="820" t="b">
        <v>1</v>
      </c>
      <c r="E5287" s="820" t="b">
        <v>0</v>
      </c>
      <c r="F5287" s="820" t="b">
        <v>0</v>
      </c>
      <c r="G5287" s="820" t="b">
        <v>0</v>
      </c>
      <c r="H5287" s="820" t="b">
        <v>0</v>
      </c>
      <c r="I5287" s="820">
        <v>1</v>
      </c>
      <c r="J5287" s="820">
        <v>14</v>
      </c>
      <c r="K5287" s="820" t="s">
        <v>8454</v>
      </c>
      <c r="L5287" s="822" t="s">
        <v>22218</v>
      </c>
    </row>
    <row r="5288" spans="1:12" x14ac:dyDescent="0.25">
      <c r="A5288" s="822" t="s">
        <v>16057</v>
      </c>
      <c r="B5288" s="824" t="s">
        <v>22219</v>
      </c>
      <c r="C5288" s="820" t="b">
        <v>1</v>
      </c>
      <c r="D5288" s="820" t="b">
        <v>1</v>
      </c>
      <c r="E5288" s="820" t="b">
        <v>0</v>
      </c>
      <c r="F5288" s="820" t="b">
        <v>0</v>
      </c>
      <c r="G5288" s="820" t="b">
        <v>0</v>
      </c>
      <c r="H5288" s="820" t="b">
        <v>0</v>
      </c>
      <c r="I5288" s="820">
        <v>1</v>
      </c>
      <c r="J5288" s="820">
        <v>84</v>
      </c>
      <c r="K5288" s="820" t="s">
        <v>8454</v>
      </c>
      <c r="L5288" s="822" t="s">
        <v>22220</v>
      </c>
    </row>
    <row r="5289" spans="1:12" x14ac:dyDescent="0.25">
      <c r="A5289" s="822" t="s">
        <v>16058</v>
      </c>
      <c r="B5289" s="824" t="s">
        <v>22221</v>
      </c>
      <c r="C5289" s="820" t="b">
        <v>1</v>
      </c>
      <c r="D5289" s="820" t="b">
        <v>1</v>
      </c>
      <c r="E5289" s="820" t="b">
        <v>0</v>
      </c>
      <c r="F5289" s="820" t="b">
        <v>0</v>
      </c>
      <c r="G5289" s="820" t="b">
        <v>0</v>
      </c>
      <c r="H5289" s="820" t="b">
        <v>0</v>
      </c>
      <c r="I5289" s="820">
        <v>1</v>
      </c>
      <c r="J5289" s="820">
        <v>34</v>
      </c>
      <c r="K5289" s="820" t="s">
        <v>8454</v>
      </c>
      <c r="L5289" s="822" t="s">
        <v>22222</v>
      </c>
    </row>
    <row r="5290" spans="1:12" x14ac:dyDescent="0.25">
      <c r="A5290" s="822" t="s">
        <v>16059</v>
      </c>
      <c r="B5290" s="824" t="s">
        <v>22495</v>
      </c>
      <c r="C5290" s="820" t="b">
        <v>1</v>
      </c>
      <c r="D5290" s="820" t="b">
        <v>1</v>
      </c>
      <c r="E5290" s="820" t="b">
        <v>0</v>
      </c>
      <c r="F5290" s="820" t="b">
        <v>0</v>
      </c>
      <c r="G5290" s="820" t="b">
        <v>0</v>
      </c>
      <c r="H5290" s="820" t="b">
        <v>0</v>
      </c>
      <c r="I5290" s="820">
        <v>1</v>
      </c>
      <c r="J5290" s="820">
        <v>6</v>
      </c>
      <c r="K5290" s="820" t="s">
        <v>8454</v>
      </c>
      <c r="L5290" s="822" t="s">
        <v>22496</v>
      </c>
    </row>
    <row r="5291" spans="1:12" x14ac:dyDescent="0.25">
      <c r="A5291" s="822" t="s">
        <v>16060</v>
      </c>
      <c r="B5291" s="824" t="s">
        <v>22497</v>
      </c>
      <c r="C5291" s="820" t="b">
        <v>1</v>
      </c>
      <c r="D5291" s="820" t="b">
        <v>1</v>
      </c>
      <c r="E5291" s="820" t="b">
        <v>0</v>
      </c>
      <c r="F5291" s="820" t="b">
        <v>0</v>
      </c>
      <c r="G5291" s="820" t="b">
        <v>0</v>
      </c>
      <c r="H5291" s="820" t="b">
        <v>0</v>
      </c>
      <c r="I5291" s="820">
        <v>1</v>
      </c>
      <c r="J5291" s="820">
        <v>4</v>
      </c>
      <c r="K5291" s="820" t="s">
        <v>8454</v>
      </c>
      <c r="L5291" s="822" t="s">
        <v>22498</v>
      </c>
    </row>
    <row r="5292" spans="1:12" x14ac:dyDescent="0.25">
      <c r="A5292" s="822" t="s">
        <v>16061</v>
      </c>
      <c r="B5292" s="824" t="s">
        <v>22499</v>
      </c>
      <c r="C5292" s="820" t="b">
        <v>1</v>
      </c>
      <c r="D5292" s="820" t="b">
        <v>1</v>
      </c>
      <c r="E5292" s="820" t="b">
        <v>0</v>
      </c>
      <c r="F5292" s="820" t="b">
        <v>0</v>
      </c>
      <c r="G5292" s="820" t="b">
        <v>0</v>
      </c>
      <c r="H5292" s="820" t="b">
        <v>0</v>
      </c>
      <c r="I5292" s="820">
        <v>1</v>
      </c>
      <c r="J5292" s="820">
        <v>1</v>
      </c>
      <c r="K5292" s="820" t="s">
        <v>8454</v>
      </c>
      <c r="L5292" s="822" t="s">
        <v>22500</v>
      </c>
    </row>
    <row r="5293" spans="1:12" x14ac:dyDescent="0.25">
      <c r="A5293" s="822" t="s">
        <v>16062</v>
      </c>
      <c r="B5293" s="824" t="s">
        <v>22229</v>
      </c>
      <c r="C5293" s="820" t="b">
        <v>1</v>
      </c>
      <c r="D5293" s="820" t="b">
        <v>1</v>
      </c>
      <c r="E5293" s="820" t="b">
        <v>0</v>
      </c>
      <c r="F5293" s="820" t="b">
        <v>0</v>
      </c>
      <c r="G5293" s="820" t="b">
        <v>0</v>
      </c>
      <c r="H5293" s="820" t="b">
        <v>0</v>
      </c>
      <c r="I5293" s="820">
        <v>1</v>
      </c>
      <c r="J5293" s="820">
        <v>1</v>
      </c>
      <c r="K5293" s="820" t="s">
        <v>8454</v>
      </c>
      <c r="L5293" s="822" t="s">
        <v>22230</v>
      </c>
    </row>
    <row r="5294" spans="1:12" x14ac:dyDescent="0.25">
      <c r="A5294" s="822" t="s">
        <v>16063</v>
      </c>
      <c r="B5294" s="824" t="s">
        <v>22231</v>
      </c>
      <c r="C5294" s="820" t="b">
        <v>1</v>
      </c>
      <c r="D5294" s="820" t="b">
        <v>1</v>
      </c>
      <c r="E5294" s="820" t="b">
        <v>0</v>
      </c>
      <c r="F5294" s="820" t="b">
        <v>0</v>
      </c>
      <c r="G5294" s="820" t="b">
        <v>0</v>
      </c>
      <c r="H5294" s="820" t="b">
        <v>0</v>
      </c>
      <c r="I5294" s="820">
        <v>1</v>
      </c>
      <c r="J5294" s="820">
        <v>340</v>
      </c>
      <c r="K5294" s="820" t="s">
        <v>8454</v>
      </c>
      <c r="L5294" s="822" t="s">
        <v>22232</v>
      </c>
    </row>
    <row r="5295" spans="1:12" x14ac:dyDescent="0.25">
      <c r="A5295" s="822" t="s">
        <v>16064</v>
      </c>
      <c r="B5295" s="824" t="s">
        <v>22233</v>
      </c>
      <c r="C5295" s="820" t="b">
        <v>1</v>
      </c>
      <c r="D5295" s="820" t="b">
        <v>1</v>
      </c>
      <c r="E5295" s="820" t="b">
        <v>0</v>
      </c>
      <c r="F5295" s="820" t="b">
        <v>0</v>
      </c>
      <c r="G5295" s="820" t="b">
        <v>0</v>
      </c>
      <c r="H5295" s="820" t="b">
        <v>0</v>
      </c>
      <c r="I5295" s="820">
        <v>1</v>
      </c>
      <c r="J5295" s="820">
        <v>34</v>
      </c>
      <c r="K5295" s="820" t="s">
        <v>8454</v>
      </c>
      <c r="L5295" s="822" t="s">
        <v>22234</v>
      </c>
    </row>
    <row r="5296" spans="1:12" x14ac:dyDescent="0.25">
      <c r="A5296" s="822" t="s">
        <v>16065</v>
      </c>
      <c r="B5296" s="824" t="s">
        <v>22235</v>
      </c>
      <c r="C5296" s="820" t="b">
        <v>1</v>
      </c>
      <c r="D5296" s="820" t="b">
        <v>1</v>
      </c>
      <c r="E5296" s="820" t="b">
        <v>0</v>
      </c>
      <c r="F5296" s="820" t="b">
        <v>0</v>
      </c>
      <c r="G5296" s="820" t="b">
        <v>0</v>
      </c>
      <c r="H5296" s="820" t="b">
        <v>0</v>
      </c>
      <c r="I5296" s="820">
        <v>1</v>
      </c>
      <c r="J5296" s="820">
        <v>34</v>
      </c>
      <c r="K5296" s="820" t="s">
        <v>8454</v>
      </c>
      <c r="L5296" s="822" t="s">
        <v>22236</v>
      </c>
    </row>
    <row r="5297" spans="1:12" x14ac:dyDescent="0.25">
      <c r="A5297" s="822" t="s">
        <v>16066</v>
      </c>
      <c r="B5297" s="824" t="s">
        <v>22237</v>
      </c>
      <c r="C5297" s="820" t="b">
        <v>1</v>
      </c>
      <c r="D5297" s="820" t="b">
        <v>1</v>
      </c>
      <c r="E5297" s="820" t="b">
        <v>0</v>
      </c>
      <c r="F5297" s="820" t="b">
        <v>0</v>
      </c>
      <c r="G5297" s="820" t="b">
        <v>0</v>
      </c>
      <c r="H5297" s="820" t="b">
        <v>0</v>
      </c>
      <c r="I5297" s="820">
        <v>1</v>
      </c>
      <c r="J5297" s="820">
        <v>20</v>
      </c>
      <c r="K5297" s="820" t="s">
        <v>8454</v>
      </c>
      <c r="L5297" s="822" t="s">
        <v>22238</v>
      </c>
    </row>
    <row r="5298" spans="1:12" x14ac:dyDescent="0.25">
      <c r="A5298" s="822" t="s">
        <v>16067</v>
      </c>
      <c r="B5298" s="824" t="s">
        <v>22239</v>
      </c>
      <c r="C5298" s="820" t="b">
        <v>1</v>
      </c>
      <c r="D5298" s="820" t="b">
        <v>1</v>
      </c>
      <c r="E5298" s="820" t="b">
        <v>0</v>
      </c>
      <c r="F5298" s="820" t="b">
        <v>0</v>
      </c>
      <c r="G5298" s="820" t="b">
        <v>0</v>
      </c>
      <c r="H5298" s="820" t="b">
        <v>0</v>
      </c>
      <c r="I5298" s="820">
        <v>1</v>
      </c>
      <c r="J5298" s="820">
        <v>10</v>
      </c>
      <c r="K5298" s="820" t="s">
        <v>8454</v>
      </c>
      <c r="L5298" s="822" t="s">
        <v>22240</v>
      </c>
    </row>
    <row r="5299" spans="1:12" x14ac:dyDescent="0.25">
      <c r="A5299" s="822" t="s">
        <v>16068</v>
      </c>
      <c r="B5299" s="824" t="s">
        <v>22241</v>
      </c>
      <c r="C5299" s="820" t="b">
        <v>1</v>
      </c>
      <c r="D5299" s="820" t="b">
        <v>1</v>
      </c>
      <c r="E5299" s="820" t="b">
        <v>0</v>
      </c>
      <c r="F5299" s="820" t="b">
        <v>0</v>
      </c>
      <c r="G5299" s="820" t="b">
        <v>0</v>
      </c>
      <c r="H5299" s="820" t="b">
        <v>0</v>
      </c>
      <c r="I5299" s="820">
        <v>1</v>
      </c>
      <c r="J5299" s="820">
        <v>60</v>
      </c>
      <c r="K5299" s="820" t="s">
        <v>8454</v>
      </c>
      <c r="L5299" s="822" t="s">
        <v>22242</v>
      </c>
    </row>
    <row r="5300" spans="1:12" x14ac:dyDescent="0.25">
      <c r="A5300" s="822" t="s">
        <v>16069</v>
      </c>
      <c r="B5300" s="824" t="s">
        <v>22243</v>
      </c>
      <c r="C5300" s="820" t="b">
        <v>1</v>
      </c>
      <c r="D5300" s="820" t="b">
        <v>1</v>
      </c>
      <c r="E5300" s="820" t="b">
        <v>0</v>
      </c>
      <c r="F5300" s="820" t="b">
        <v>0</v>
      </c>
      <c r="G5300" s="820" t="b">
        <v>0</v>
      </c>
      <c r="H5300" s="820" t="b">
        <v>0</v>
      </c>
      <c r="I5300" s="820">
        <v>1</v>
      </c>
      <c r="J5300" s="820">
        <v>34</v>
      </c>
      <c r="K5300" s="820" t="s">
        <v>8454</v>
      </c>
      <c r="L5300" s="822" t="s">
        <v>22244</v>
      </c>
    </row>
    <row r="5301" spans="1:12" x14ac:dyDescent="0.25">
      <c r="A5301" s="822" t="s">
        <v>16070</v>
      </c>
      <c r="B5301" s="824" t="s">
        <v>22501</v>
      </c>
      <c r="C5301" s="820" t="b">
        <v>1</v>
      </c>
      <c r="D5301" s="820" t="b">
        <v>1</v>
      </c>
      <c r="E5301" s="820" t="b">
        <v>0</v>
      </c>
      <c r="F5301" s="820" t="b">
        <v>0</v>
      </c>
      <c r="G5301" s="820" t="b">
        <v>0</v>
      </c>
      <c r="H5301" s="820" t="b">
        <v>0</v>
      </c>
      <c r="I5301" s="820">
        <v>1</v>
      </c>
      <c r="J5301" s="820">
        <v>6</v>
      </c>
      <c r="K5301" s="820" t="s">
        <v>8454</v>
      </c>
      <c r="L5301" s="822" t="s">
        <v>22502</v>
      </c>
    </row>
    <row r="5302" spans="1:12" x14ac:dyDescent="0.25">
      <c r="A5302" s="822" t="s">
        <v>16071</v>
      </c>
      <c r="B5302" s="824" t="s">
        <v>22503</v>
      </c>
      <c r="C5302" s="820" t="b">
        <v>1</v>
      </c>
      <c r="D5302" s="820" t="b">
        <v>1</v>
      </c>
      <c r="E5302" s="820" t="b">
        <v>0</v>
      </c>
      <c r="F5302" s="820" t="b">
        <v>0</v>
      </c>
      <c r="G5302" s="820" t="b">
        <v>0</v>
      </c>
      <c r="H5302" s="820" t="b">
        <v>0</v>
      </c>
      <c r="I5302" s="820">
        <v>1</v>
      </c>
      <c r="J5302" s="820">
        <v>4</v>
      </c>
      <c r="K5302" s="820" t="s">
        <v>8454</v>
      </c>
      <c r="L5302" s="822" t="s">
        <v>22504</v>
      </c>
    </row>
    <row r="5303" spans="1:12" x14ac:dyDescent="0.25">
      <c r="A5303" s="822" t="s">
        <v>16072</v>
      </c>
      <c r="B5303" s="824" t="s">
        <v>22505</v>
      </c>
      <c r="C5303" s="820" t="b">
        <v>1</v>
      </c>
      <c r="D5303" s="820" t="b">
        <v>1</v>
      </c>
      <c r="E5303" s="820" t="b">
        <v>0</v>
      </c>
      <c r="F5303" s="820" t="b">
        <v>0</v>
      </c>
      <c r="G5303" s="820" t="b">
        <v>0</v>
      </c>
      <c r="H5303" s="820" t="b">
        <v>0</v>
      </c>
      <c r="I5303" s="820">
        <v>1</v>
      </c>
      <c r="J5303" s="820">
        <v>1</v>
      </c>
      <c r="K5303" s="820" t="s">
        <v>8454</v>
      </c>
      <c r="L5303" s="822" t="s">
        <v>22506</v>
      </c>
    </row>
    <row r="5304" spans="1:12" x14ac:dyDescent="0.25">
      <c r="A5304" s="822" t="s">
        <v>16073</v>
      </c>
      <c r="B5304" s="824" t="s">
        <v>22251</v>
      </c>
      <c r="C5304" s="820" t="b">
        <v>1</v>
      </c>
      <c r="D5304" s="820" t="b">
        <v>1</v>
      </c>
      <c r="E5304" s="820" t="b">
        <v>0</v>
      </c>
      <c r="F5304" s="820" t="b">
        <v>0</v>
      </c>
      <c r="G5304" s="820" t="b">
        <v>0</v>
      </c>
      <c r="H5304" s="820" t="b">
        <v>0</v>
      </c>
      <c r="I5304" s="820">
        <v>1</v>
      </c>
      <c r="J5304" s="820">
        <v>1</v>
      </c>
      <c r="K5304" s="820" t="s">
        <v>8454</v>
      </c>
      <c r="L5304" s="822" t="s">
        <v>22252</v>
      </c>
    </row>
    <row r="5305" spans="1:12" x14ac:dyDescent="0.25">
      <c r="A5305" s="822" t="s">
        <v>16074</v>
      </c>
      <c r="B5305" s="824" t="s">
        <v>22253</v>
      </c>
      <c r="C5305" s="820" t="b">
        <v>1</v>
      </c>
      <c r="D5305" s="820" t="b">
        <v>1</v>
      </c>
      <c r="E5305" s="820" t="b">
        <v>0</v>
      </c>
      <c r="F5305" s="820" t="b">
        <v>0</v>
      </c>
      <c r="G5305" s="820" t="b">
        <v>0</v>
      </c>
      <c r="H5305" s="820" t="b">
        <v>0</v>
      </c>
      <c r="I5305" s="820">
        <v>1</v>
      </c>
      <c r="J5305" s="820">
        <v>480</v>
      </c>
      <c r="K5305" s="820" t="s">
        <v>8454</v>
      </c>
      <c r="L5305" s="822" t="s">
        <v>22254</v>
      </c>
    </row>
    <row r="5306" spans="1:12" x14ac:dyDescent="0.25">
      <c r="A5306" s="822" t="s">
        <v>16075</v>
      </c>
      <c r="B5306" s="824" t="s">
        <v>22255</v>
      </c>
      <c r="C5306" s="820" t="b">
        <v>1</v>
      </c>
      <c r="D5306" s="820" t="b">
        <v>1</v>
      </c>
      <c r="E5306" s="820" t="b">
        <v>0</v>
      </c>
      <c r="F5306" s="820" t="b">
        <v>0</v>
      </c>
      <c r="G5306" s="820" t="b">
        <v>0</v>
      </c>
      <c r="H5306" s="820" t="b">
        <v>0</v>
      </c>
      <c r="I5306" s="820">
        <v>1</v>
      </c>
      <c r="J5306" s="820">
        <v>32</v>
      </c>
      <c r="K5306" s="820" t="s">
        <v>8454</v>
      </c>
      <c r="L5306" s="822" t="s">
        <v>22256</v>
      </c>
    </row>
    <row r="5307" spans="1:12" x14ac:dyDescent="0.25">
      <c r="A5307" s="822" t="s">
        <v>16076</v>
      </c>
      <c r="B5307" s="824" t="s">
        <v>22257</v>
      </c>
      <c r="C5307" s="820" t="b">
        <v>1</v>
      </c>
      <c r="D5307" s="820" t="b">
        <v>1</v>
      </c>
      <c r="E5307" s="820" t="b">
        <v>0</v>
      </c>
      <c r="F5307" s="820" t="b">
        <v>0</v>
      </c>
      <c r="G5307" s="820" t="b">
        <v>0</v>
      </c>
      <c r="H5307" s="820" t="b">
        <v>0</v>
      </c>
      <c r="I5307" s="820">
        <v>1</v>
      </c>
      <c r="J5307" s="820">
        <v>32</v>
      </c>
      <c r="K5307" s="820" t="s">
        <v>8454</v>
      </c>
      <c r="L5307" s="822" t="s">
        <v>22258</v>
      </c>
    </row>
    <row r="5308" spans="1:12" x14ac:dyDescent="0.25">
      <c r="A5308" s="822" t="s">
        <v>16077</v>
      </c>
      <c r="B5308" s="824" t="s">
        <v>22259</v>
      </c>
      <c r="C5308" s="820" t="b">
        <v>1</v>
      </c>
      <c r="D5308" s="820" t="b">
        <v>1</v>
      </c>
      <c r="E5308" s="820" t="b">
        <v>0</v>
      </c>
      <c r="F5308" s="820" t="b">
        <v>0</v>
      </c>
      <c r="G5308" s="820" t="b">
        <v>0</v>
      </c>
      <c r="H5308" s="820" t="b">
        <v>0</v>
      </c>
      <c r="I5308" s="820">
        <v>1</v>
      </c>
      <c r="J5308" s="820">
        <v>30</v>
      </c>
      <c r="K5308" s="820" t="s">
        <v>8454</v>
      </c>
      <c r="L5308" s="822" t="s">
        <v>22260</v>
      </c>
    </row>
    <row r="5309" spans="1:12" x14ac:dyDescent="0.25">
      <c r="A5309" s="822" t="s">
        <v>16078</v>
      </c>
      <c r="B5309" s="824" t="s">
        <v>22261</v>
      </c>
      <c r="C5309" s="820" t="b">
        <v>1</v>
      </c>
      <c r="D5309" s="820" t="b">
        <v>1</v>
      </c>
      <c r="E5309" s="820" t="b">
        <v>0</v>
      </c>
      <c r="F5309" s="820" t="b">
        <v>0</v>
      </c>
      <c r="G5309" s="820" t="b">
        <v>0</v>
      </c>
      <c r="H5309" s="820" t="b">
        <v>0</v>
      </c>
      <c r="I5309" s="820">
        <v>1</v>
      </c>
      <c r="J5309" s="820">
        <v>15</v>
      </c>
      <c r="K5309" s="820" t="s">
        <v>8454</v>
      </c>
      <c r="L5309" s="822" t="s">
        <v>22262</v>
      </c>
    </row>
    <row r="5310" spans="1:12" x14ac:dyDescent="0.25">
      <c r="A5310" s="822" t="s">
        <v>16079</v>
      </c>
      <c r="B5310" s="824" t="s">
        <v>22263</v>
      </c>
      <c r="C5310" s="820" t="b">
        <v>1</v>
      </c>
      <c r="D5310" s="820" t="b">
        <v>1</v>
      </c>
      <c r="E5310" s="820" t="b">
        <v>0</v>
      </c>
      <c r="F5310" s="820" t="b">
        <v>0</v>
      </c>
      <c r="G5310" s="820" t="b">
        <v>0</v>
      </c>
      <c r="H5310" s="820" t="b">
        <v>0</v>
      </c>
      <c r="I5310" s="820">
        <v>1</v>
      </c>
      <c r="J5310" s="820">
        <v>90</v>
      </c>
      <c r="K5310" s="820" t="s">
        <v>8454</v>
      </c>
      <c r="L5310" s="822" t="s">
        <v>22264</v>
      </c>
    </row>
    <row r="5311" spans="1:12" x14ac:dyDescent="0.25">
      <c r="A5311" s="822" t="s">
        <v>16080</v>
      </c>
      <c r="B5311" s="824" t="s">
        <v>22265</v>
      </c>
      <c r="C5311" s="820" t="b">
        <v>1</v>
      </c>
      <c r="D5311" s="820" t="b">
        <v>1</v>
      </c>
      <c r="E5311" s="820" t="b">
        <v>0</v>
      </c>
      <c r="F5311" s="820" t="b">
        <v>0</v>
      </c>
      <c r="G5311" s="820" t="b">
        <v>0</v>
      </c>
      <c r="H5311" s="820" t="b">
        <v>0</v>
      </c>
      <c r="I5311" s="820">
        <v>1</v>
      </c>
      <c r="J5311" s="820">
        <v>32</v>
      </c>
      <c r="K5311" s="820" t="s">
        <v>8454</v>
      </c>
      <c r="L5311" s="822" t="s">
        <v>22266</v>
      </c>
    </row>
    <row r="5312" spans="1:12" x14ac:dyDescent="0.25">
      <c r="A5312" s="822" t="s">
        <v>16081</v>
      </c>
      <c r="B5312" s="824" t="s">
        <v>22507</v>
      </c>
      <c r="C5312" s="820" t="b">
        <v>1</v>
      </c>
      <c r="D5312" s="820" t="b">
        <v>1</v>
      </c>
      <c r="E5312" s="820" t="b">
        <v>0</v>
      </c>
      <c r="F5312" s="820" t="b">
        <v>0</v>
      </c>
      <c r="G5312" s="820" t="b">
        <v>0</v>
      </c>
      <c r="H5312" s="820" t="b">
        <v>0</v>
      </c>
      <c r="I5312" s="820">
        <v>1</v>
      </c>
      <c r="J5312" s="820">
        <v>6</v>
      </c>
      <c r="K5312" s="820" t="s">
        <v>8454</v>
      </c>
      <c r="L5312" s="822" t="s">
        <v>22508</v>
      </c>
    </row>
    <row r="5313" spans="1:12" x14ac:dyDescent="0.25">
      <c r="A5313" s="822" t="s">
        <v>16082</v>
      </c>
      <c r="B5313" s="824" t="s">
        <v>22509</v>
      </c>
      <c r="C5313" s="820" t="b">
        <v>1</v>
      </c>
      <c r="D5313" s="820" t="b">
        <v>1</v>
      </c>
      <c r="E5313" s="820" t="b">
        <v>0</v>
      </c>
      <c r="F5313" s="820" t="b">
        <v>0</v>
      </c>
      <c r="G5313" s="820" t="b">
        <v>0</v>
      </c>
      <c r="H5313" s="820" t="b">
        <v>0</v>
      </c>
      <c r="I5313" s="820">
        <v>1</v>
      </c>
      <c r="J5313" s="820">
        <v>4</v>
      </c>
      <c r="K5313" s="820" t="s">
        <v>8454</v>
      </c>
      <c r="L5313" s="822" t="s">
        <v>22510</v>
      </c>
    </row>
    <row r="5314" spans="1:12" x14ac:dyDescent="0.25">
      <c r="A5314" s="822" t="s">
        <v>16083</v>
      </c>
      <c r="B5314" s="824" t="s">
        <v>14663</v>
      </c>
      <c r="C5314" s="820" t="b">
        <v>1</v>
      </c>
      <c r="D5314" s="820" t="b">
        <v>1</v>
      </c>
      <c r="E5314" s="820" t="b">
        <v>0</v>
      </c>
      <c r="F5314" s="820" t="b">
        <v>0</v>
      </c>
      <c r="G5314" s="820" t="b">
        <v>0</v>
      </c>
      <c r="H5314" s="820" t="b">
        <v>0</v>
      </c>
      <c r="I5314" s="820">
        <v>1</v>
      </c>
      <c r="J5314" s="820">
        <v>1</v>
      </c>
      <c r="K5314" s="820" t="s">
        <v>8454</v>
      </c>
      <c r="L5314" s="822" t="s">
        <v>21019</v>
      </c>
    </row>
    <row r="5315" spans="1:12" x14ac:dyDescent="0.25">
      <c r="A5315" s="820" t="s">
        <v>16084</v>
      </c>
      <c r="B5315" s="824" t="s">
        <v>16085</v>
      </c>
      <c r="C5315" s="820" t="b">
        <v>1</v>
      </c>
      <c r="D5315" s="820" t="b">
        <v>1</v>
      </c>
      <c r="E5315" s="820" t="b">
        <v>0</v>
      </c>
      <c r="F5315" s="820" t="b">
        <v>0</v>
      </c>
      <c r="G5315" s="820" t="b">
        <v>0</v>
      </c>
      <c r="H5315" s="820" t="b">
        <v>0</v>
      </c>
      <c r="I5315" s="820">
        <v>1</v>
      </c>
      <c r="J5315" s="820">
        <v>1</v>
      </c>
      <c r="K5315" s="820" t="s">
        <v>8454</v>
      </c>
      <c r="L5315" s="820" t="s">
        <v>21235</v>
      </c>
    </row>
    <row r="5316" spans="1:12" x14ac:dyDescent="0.25">
      <c r="A5316" s="820" t="s">
        <v>16086</v>
      </c>
      <c r="B5316" s="824" t="s">
        <v>16087</v>
      </c>
      <c r="C5316" s="820" t="b">
        <v>1</v>
      </c>
      <c r="D5316" s="820" t="b">
        <v>1</v>
      </c>
      <c r="E5316" s="820" t="b">
        <v>0</v>
      </c>
      <c r="F5316" s="820" t="b">
        <v>0</v>
      </c>
      <c r="G5316" s="820" t="b">
        <v>0</v>
      </c>
      <c r="H5316" s="820" t="b">
        <v>0</v>
      </c>
      <c r="I5316" s="820">
        <v>1</v>
      </c>
      <c r="J5316" s="820">
        <v>1</v>
      </c>
      <c r="K5316" s="820" t="s">
        <v>8454</v>
      </c>
      <c r="L5316" s="820" t="s">
        <v>21236</v>
      </c>
    </row>
    <row r="5317" spans="1:12" x14ac:dyDescent="0.25">
      <c r="A5317" s="820" t="s">
        <v>16088</v>
      </c>
      <c r="B5317" s="824" t="s">
        <v>16089</v>
      </c>
      <c r="C5317" s="820" t="b">
        <v>1</v>
      </c>
      <c r="D5317" s="820" t="b">
        <v>1</v>
      </c>
      <c r="E5317" s="820" t="b">
        <v>0</v>
      </c>
      <c r="F5317" s="820" t="b">
        <v>0</v>
      </c>
      <c r="G5317" s="820" t="b">
        <v>0</v>
      </c>
      <c r="H5317" s="820" t="b">
        <v>0</v>
      </c>
      <c r="I5317" s="820">
        <v>1</v>
      </c>
      <c r="J5317" s="820">
        <v>1</v>
      </c>
      <c r="K5317" s="820" t="s">
        <v>8454</v>
      </c>
      <c r="L5317" s="820" t="s">
        <v>21237</v>
      </c>
    </row>
    <row r="5318" spans="1:12" x14ac:dyDescent="0.25">
      <c r="A5318" s="820" t="s">
        <v>16090</v>
      </c>
      <c r="B5318" s="824" t="s">
        <v>16091</v>
      </c>
      <c r="C5318" s="820" t="b">
        <v>1</v>
      </c>
      <c r="D5318" s="820" t="b">
        <v>1</v>
      </c>
      <c r="E5318" s="820" t="b">
        <v>0</v>
      </c>
      <c r="F5318" s="820" t="b">
        <v>0</v>
      </c>
      <c r="G5318" s="820" t="b">
        <v>0</v>
      </c>
      <c r="H5318" s="820" t="b">
        <v>0</v>
      </c>
      <c r="I5318" s="820">
        <v>1</v>
      </c>
      <c r="J5318" s="820">
        <v>1</v>
      </c>
      <c r="K5318" s="820" t="s">
        <v>8454</v>
      </c>
      <c r="L5318" s="820" t="s">
        <v>21238</v>
      </c>
    </row>
    <row r="5319" spans="1:12" x14ac:dyDescent="0.25">
      <c r="A5319" s="820" t="s">
        <v>16092</v>
      </c>
      <c r="B5319" s="824" t="s">
        <v>16093</v>
      </c>
      <c r="C5319" s="820" t="b">
        <v>1</v>
      </c>
      <c r="D5319" s="820" t="b">
        <v>1</v>
      </c>
      <c r="E5319" s="820" t="b">
        <v>0</v>
      </c>
      <c r="F5319" s="820" t="b">
        <v>0</v>
      </c>
      <c r="G5319" s="820" t="b">
        <v>0</v>
      </c>
      <c r="H5319" s="820" t="b">
        <v>0</v>
      </c>
      <c r="I5319" s="820">
        <v>1</v>
      </c>
      <c r="J5319" s="820">
        <v>1</v>
      </c>
      <c r="K5319" s="820" t="s">
        <v>8454</v>
      </c>
      <c r="L5319" s="820" t="s">
        <v>21239</v>
      </c>
    </row>
    <row r="5320" spans="1:12" x14ac:dyDescent="0.25">
      <c r="A5320" s="820" t="s">
        <v>16094</v>
      </c>
      <c r="B5320" s="824" t="s">
        <v>16095</v>
      </c>
      <c r="C5320" s="820" t="b">
        <v>1</v>
      </c>
      <c r="D5320" s="820" t="b">
        <v>1</v>
      </c>
      <c r="E5320" s="820" t="b">
        <v>0</v>
      </c>
      <c r="F5320" s="820" t="b">
        <v>0</v>
      </c>
      <c r="G5320" s="820" t="b">
        <v>0</v>
      </c>
      <c r="H5320" s="820" t="b">
        <v>0</v>
      </c>
      <c r="I5320" s="820">
        <v>1</v>
      </c>
      <c r="J5320" s="820">
        <v>1</v>
      </c>
      <c r="K5320" s="820" t="s">
        <v>8454</v>
      </c>
      <c r="L5320" s="820" t="s">
        <v>21240</v>
      </c>
    </row>
    <row r="5321" spans="1:12" x14ac:dyDescent="0.25">
      <c r="A5321" s="820" t="s">
        <v>16096</v>
      </c>
      <c r="B5321" s="824" t="s">
        <v>16097</v>
      </c>
      <c r="C5321" s="820" t="b">
        <v>1</v>
      </c>
      <c r="D5321" s="820" t="b">
        <v>1</v>
      </c>
      <c r="E5321" s="820" t="b">
        <v>0</v>
      </c>
      <c r="F5321" s="820" t="b">
        <v>0</v>
      </c>
      <c r="G5321" s="820" t="b">
        <v>0</v>
      </c>
      <c r="H5321" s="820" t="b">
        <v>0</v>
      </c>
      <c r="I5321" s="820">
        <v>1</v>
      </c>
      <c r="J5321" s="820">
        <v>1</v>
      </c>
      <c r="K5321" s="820" t="s">
        <v>8454</v>
      </c>
      <c r="L5321" s="820" t="s">
        <v>21241</v>
      </c>
    </row>
    <row r="5322" spans="1:12" x14ac:dyDescent="0.25">
      <c r="A5322" s="820" t="s">
        <v>16098</v>
      </c>
      <c r="B5322" s="824" t="s">
        <v>16099</v>
      </c>
      <c r="C5322" s="820" t="b">
        <v>1</v>
      </c>
      <c r="D5322" s="820" t="b">
        <v>1</v>
      </c>
      <c r="E5322" s="820" t="b">
        <v>0</v>
      </c>
      <c r="F5322" s="820" t="b">
        <v>0</v>
      </c>
      <c r="G5322" s="820" t="b">
        <v>0</v>
      </c>
      <c r="H5322" s="820" t="b">
        <v>0</v>
      </c>
      <c r="I5322" s="820">
        <v>1</v>
      </c>
      <c r="J5322" s="820">
        <v>1</v>
      </c>
      <c r="K5322" s="820" t="s">
        <v>8454</v>
      </c>
      <c r="L5322" s="820" t="s">
        <v>21242</v>
      </c>
    </row>
    <row r="5323" spans="1:12" x14ac:dyDescent="0.25">
      <c r="A5323" s="820" t="s">
        <v>16100</v>
      </c>
      <c r="B5323" s="824" t="s">
        <v>16101</v>
      </c>
      <c r="C5323" s="820" t="b">
        <v>1</v>
      </c>
      <c r="D5323" s="820" t="b">
        <v>1</v>
      </c>
      <c r="E5323" s="820" t="b">
        <v>0</v>
      </c>
      <c r="F5323" s="820" t="b">
        <v>0</v>
      </c>
      <c r="G5323" s="820" t="b">
        <v>0</v>
      </c>
      <c r="H5323" s="820" t="b">
        <v>0</v>
      </c>
      <c r="I5323" s="820">
        <v>1</v>
      </c>
      <c r="J5323" s="820">
        <v>6</v>
      </c>
      <c r="K5323" s="820" t="s">
        <v>8454</v>
      </c>
      <c r="L5323" s="820" t="s">
        <v>21243</v>
      </c>
    </row>
    <row r="5324" spans="1:12" x14ac:dyDescent="0.25">
      <c r="A5324" s="820" t="s">
        <v>16102</v>
      </c>
      <c r="B5324" s="824" t="s">
        <v>16103</v>
      </c>
      <c r="C5324" s="820" t="b">
        <v>1</v>
      </c>
      <c r="D5324" s="820" t="b">
        <v>1</v>
      </c>
      <c r="E5324" s="820" t="b">
        <v>0</v>
      </c>
      <c r="F5324" s="820" t="b">
        <v>0</v>
      </c>
      <c r="G5324" s="820" t="b">
        <v>0</v>
      </c>
      <c r="H5324" s="820" t="b">
        <v>0</v>
      </c>
      <c r="I5324" s="820">
        <v>1</v>
      </c>
      <c r="J5324" s="820">
        <v>1</v>
      </c>
      <c r="K5324" s="820" t="s">
        <v>8454</v>
      </c>
      <c r="L5324" s="820" t="s">
        <v>21244</v>
      </c>
    </row>
    <row r="5325" spans="1:12" x14ac:dyDescent="0.25">
      <c r="A5325" s="820" t="s">
        <v>16104</v>
      </c>
      <c r="B5325" s="824" t="s">
        <v>16105</v>
      </c>
      <c r="C5325" s="820" t="b">
        <v>1</v>
      </c>
      <c r="D5325" s="820" t="b">
        <v>1</v>
      </c>
      <c r="E5325" s="820" t="b">
        <v>0</v>
      </c>
      <c r="F5325" s="820" t="b">
        <v>0</v>
      </c>
      <c r="G5325" s="820" t="b">
        <v>0</v>
      </c>
      <c r="H5325" s="820" t="b">
        <v>0</v>
      </c>
      <c r="I5325" s="820">
        <v>1</v>
      </c>
      <c r="J5325" s="820">
        <v>1</v>
      </c>
      <c r="K5325" s="820" t="s">
        <v>8454</v>
      </c>
      <c r="L5325" s="820" t="s">
        <v>21245</v>
      </c>
    </row>
    <row r="5326" spans="1:12" x14ac:dyDescent="0.25">
      <c r="A5326" s="820" t="s">
        <v>16106</v>
      </c>
      <c r="B5326" s="824" t="s">
        <v>16107</v>
      </c>
      <c r="C5326" s="820" t="b">
        <v>1</v>
      </c>
      <c r="D5326" s="820" t="b">
        <v>1</v>
      </c>
      <c r="E5326" s="820" t="b">
        <v>0</v>
      </c>
      <c r="F5326" s="820" t="b">
        <v>0</v>
      </c>
      <c r="G5326" s="820" t="b">
        <v>0</v>
      </c>
      <c r="H5326" s="820" t="b">
        <v>0</v>
      </c>
      <c r="I5326" s="820">
        <v>1</v>
      </c>
      <c r="J5326" s="820">
        <v>32</v>
      </c>
      <c r="K5326" s="820" t="s">
        <v>8454</v>
      </c>
      <c r="L5326" s="820" t="s">
        <v>21246</v>
      </c>
    </row>
    <row r="5327" spans="1:12" x14ac:dyDescent="0.25">
      <c r="A5327" s="820" t="s">
        <v>16108</v>
      </c>
      <c r="B5327" s="824" t="s">
        <v>16109</v>
      </c>
      <c r="C5327" s="820" t="b">
        <v>1</v>
      </c>
      <c r="D5327" s="820" t="b">
        <v>1</v>
      </c>
      <c r="E5327" s="820" t="b">
        <v>0</v>
      </c>
      <c r="F5327" s="820" t="b">
        <v>0</v>
      </c>
      <c r="G5327" s="820" t="b">
        <v>0</v>
      </c>
      <c r="H5327" s="820" t="b">
        <v>0</v>
      </c>
      <c r="I5327" s="820">
        <v>1</v>
      </c>
      <c r="J5327" s="820">
        <v>16</v>
      </c>
      <c r="K5327" s="820" t="s">
        <v>8454</v>
      </c>
      <c r="L5327" s="820" t="s">
        <v>21247</v>
      </c>
    </row>
    <row r="5328" spans="1:12" x14ac:dyDescent="0.25">
      <c r="A5328" s="820" t="s">
        <v>16110</v>
      </c>
      <c r="B5328" s="824" t="s">
        <v>16111</v>
      </c>
      <c r="C5328" s="820" t="b">
        <v>1</v>
      </c>
      <c r="D5328" s="820" t="b">
        <v>1</v>
      </c>
      <c r="E5328" s="820" t="b">
        <v>0</v>
      </c>
      <c r="F5328" s="820" t="b">
        <v>0</v>
      </c>
      <c r="G5328" s="820" t="b">
        <v>0</v>
      </c>
      <c r="H5328" s="820" t="b">
        <v>0</v>
      </c>
      <c r="I5328" s="820">
        <v>1</v>
      </c>
      <c r="J5328" s="820">
        <v>16</v>
      </c>
      <c r="K5328" s="820" t="s">
        <v>8454</v>
      </c>
      <c r="L5328" s="820" t="s">
        <v>21248</v>
      </c>
    </row>
    <row r="5329" spans="1:12" x14ac:dyDescent="0.25">
      <c r="A5329" s="820" t="s">
        <v>16112</v>
      </c>
      <c r="B5329" s="824" t="s">
        <v>16113</v>
      </c>
      <c r="C5329" s="820" t="b">
        <v>1</v>
      </c>
      <c r="D5329" s="820" t="b">
        <v>1</v>
      </c>
      <c r="E5329" s="820" t="b">
        <v>0</v>
      </c>
      <c r="F5329" s="820" t="b">
        <v>0</v>
      </c>
      <c r="G5329" s="820" t="b">
        <v>0</v>
      </c>
      <c r="H5329" s="820" t="b">
        <v>0</v>
      </c>
      <c r="I5329" s="820">
        <v>1</v>
      </c>
      <c r="J5329" s="820">
        <v>2</v>
      </c>
      <c r="K5329" s="820" t="s">
        <v>8454</v>
      </c>
      <c r="L5329" s="820" t="s">
        <v>21249</v>
      </c>
    </row>
    <row r="5330" spans="1:12" x14ac:dyDescent="0.25">
      <c r="A5330" s="820" t="s">
        <v>16114</v>
      </c>
      <c r="B5330" s="824" t="s">
        <v>16115</v>
      </c>
      <c r="C5330" s="820" t="b">
        <v>1</v>
      </c>
      <c r="D5330" s="820" t="b">
        <v>1</v>
      </c>
      <c r="E5330" s="820" t="b">
        <v>0</v>
      </c>
      <c r="F5330" s="820" t="b">
        <v>0</v>
      </c>
      <c r="G5330" s="820" t="b">
        <v>0</v>
      </c>
      <c r="H5330" s="820" t="b">
        <v>0</v>
      </c>
      <c r="I5330" s="820">
        <v>1</v>
      </c>
      <c r="J5330" s="820">
        <v>2</v>
      </c>
      <c r="K5330" s="820" t="s">
        <v>8454</v>
      </c>
      <c r="L5330" s="820" t="s">
        <v>21250</v>
      </c>
    </row>
    <row r="5331" spans="1:12" x14ac:dyDescent="0.25">
      <c r="A5331" s="820" t="s">
        <v>16116</v>
      </c>
      <c r="B5331" s="824" t="s">
        <v>16117</v>
      </c>
      <c r="C5331" s="820" t="b">
        <v>1</v>
      </c>
      <c r="D5331" s="820" t="b">
        <v>1</v>
      </c>
      <c r="E5331" s="820" t="b">
        <v>0</v>
      </c>
      <c r="F5331" s="820" t="b">
        <v>0</v>
      </c>
      <c r="G5331" s="820" t="b">
        <v>0</v>
      </c>
      <c r="H5331" s="820" t="b">
        <v>0</v>
      </c>
      <c r="I5331" s="820">
        <v>1</v>
      </c>
      <c r="J5331" s="820">
        <v>14</v>
      </c>
      <c r="K5331" s="820" t="s">
        <v>8454</v>
      </c>
      <c r="L5331" s="820" t="s">
        <v>21251</v>
      </c>
    </row>
    <row r="5332" spans="1:12" x14ac:dyDescent="0.25">
      <c r="A5332" s="820" t="s">
        <v>16118</v>
      </c>
      <c r="B5332" s="824" t="s">
        <v>16119</v>
      </c>
      <c r="C5332" s="820" t="b">
        <v>1</v>
      </c>
      <c r="D5332" s="820" t="b">
        <v>1</v>
      </c>
      <c r="E5332" s="820" t="b">
        <v>0</v>
      </c>
      <c r="F5332" s="820" t="b">
        <v>0</v>
      </c>
      <c r="G5332" s="820" t="b">
        <v>0</v>
      </c>
      <c r="H5332" s="820" t="b">
        <v>0</v>
      </c>
      <c r="I5332" s="820">
        <v>1</v>
      </c>
      <c r="J5332" s="820">
        <v>16</v>
      </c>
      <c r="K5332" s="820" t="s">
        <v>8454</v>
      </c>
      <c r="L5332" s="820" t="s">
        <v>21252</v>
      </c>
    </row>
    <row r="5333" spans="1:12" x14ac:dyDescent="0.25">
      <c r="A5333" s="820" t="s">
        <v>16120</v>
      </c>
      <c r="B5333" s="824" t="s">
        <v>16121</v>
      </c>
      <c r="C5333" s="820" t="b">
        <v>1</v>
      </c>
      <c r="D5333" s="820" t="b">
        <v>1</v>
      </c>
      <c r="E5333" s="820" t="b">
        <v>0</v>
      </c>
      <c r="F5333" s="820" t="b">
        <v>0</v>
      </c>
      <c r="G5333" s="820" t="b">
        <v>0</v>
      </c>
      <c r="H5333" s="820" t="b">
        <v>0</v>
      </c>
      <c r="I5333" s="820">
        <v>1</v>
      </c>
      <c r="J5333" s="820">
        <v>3</v>
      </c>
      <c r="K5333" s="820" t="s">
        <v>8454</v>
      </c>
      <c r="L5333" s="820" t="s">
        <v>21253</v>
      </c>
    </row>
    <row r="5334" spans="1:12" x14ac:dyDescent="0.25">
      <c r="A5334" s="820" t="s">
        <v>16122</v>
      </c>
      <c r="B5334" s="824" t="s">
        <v>16123</v>
      </c>
      <c r="C5334" s="820" t="b">
        <v>1</v>
      </c>
      <c r="D5334" s="820" t="b">
        <v>1</v>
      </c>
      <c r="E5334" s="820" t="b">
        <v>0</v>
      </c>
      <c r="F5334" s="820" t="b">
        <v>0</v>
      </c>
      <c r="G5334" s="820" t="b">
        <v>0</v>
      </c>
      <c r="H5334" s="820" t="b">
        <v>0</v>
      </c>
      <c r="I5334" s="820">
        <v>1</v>
      </c>
      <c r="J5334" s="820">
        <v>1</v>
      </c>
      <c r="K5334" s="820" t="s">
        <v>8454</v>
      </c>
      <c r="L5334" s="820" t="s">
        <v>21254</v>
      </c>
    </row>
    <row r="5335" spans="1:12" x14ac:dyDescent="0.25">
      <c r="A5335" s="820" t="s">
        <v>16124</v>
      </c>
      <c r="B5335" s="824" t="s">
        <v>16125</v>
      </c>
      <c r="C5335" s="820" t="b">
        <v>1</v>
      </c>
      <c r="D5335" s="820" t="b">
        <v>1</v>
      </c>
      <c r="E5335" s="820" t="b">
        <v>0</v>
      </c>
      <c r="F5335" s="820" t="b">
        <v>0</v>
      </c>
      <c r="G5335" s="820" t="b">
        <v>0</v>
      </c>
      <c r="H5335" s="820" t="b">
        <v>0</v>
      </c>
      <c r="I5335" s="820">
        <v>1</v>
      </c>
      <c r="J5335" s="820">
        <v>1</v>
      </c>
      <c r="K5335" s="820" t="s">
        <v>8454</v>
      </c>
      <c r="L5335" s="820" t="s">
        <v>21255</v>
      </c>
    </row>
    <row r="5336" spans="1:12" x14ac:dyDescent="0.25">
      <c r="A5336" s="820" t="s">
        <v>16126</v>
      </c>
      <c r="B5336" s="824" t="s">
        <v>16127</v>
      </c>
      <c r="C5336" s="820" t="b">
        <v>1</v>
      </c>
      <c r="D5336" s="820" t="b">
        <v>1</v>
      </c>
      <c r="E5336" s="820" t="b">
        <v>0</v>
      </c>
      <c r="F5336" s="820" t="b">
        <v>0</v>
      </c>
      <c r="G5336" s="820" t="b">
        <v>0</v>
      </c>
      <c r="H5336" s="820" t="b">
        <v>0</v>
      </c>
      <c r="I5336" s="820">
        <v>1</v>
      </c>
      <c r="J5336" s="820">
        <v>1</v>
      </c>
      <c r="K5336" s="820" t="s">
        <v>8454</v>
      </c>
      <c r="L5336" s="820" t="s">
        <v>21256</v>
      </c>
    </row>
    <row r="5337" spans="1:12" x14ac:dyDescent="0.25">
      <c r="A5337" s="820" t="s">
        <v>16128</v>
      </c>
      <c r="B5337" s="824" t="s">
        <v>16129</v>
      </c>
      <c r="C5337" s="820" t="b">
        <v>1</v>
      </c>
      <c r="D5337" s="820" t="b">
        <v>1</v>
      </c>
      <c r="E5337" s="820" t="b">
        <v>0</v>
      </c>
      <c r="F5337" s="820" t="b">
        <v>0</v>
      </c>
      <c r="G5337" s="820" t="b">
        <v>0</v>
      </c>
      <c r="H5337" s="820" t="b">
        <v>0</v>
      </c>
      <c r="I5337" s="820">
        <v>1</v>
      </c>
      <c r="J5337" s="820">
        <v>1</v>
      </c>
      <c r="K5337" s="820" t="s">
        <v>8454</v>
      </c>
      <c r="L5337" s="820" t="s">
        <v>21257</v>
      </c>
    </row>
    <row r="5338" spans="1:12" x14ac:dyDescent="0.25">
      <c r="A5338" s="820" t="s">
        <v>16130</v>
      </c>
      <c r="B5338" s="824" t="s">
        <v>16131</v>
      </c>
      <c r="C5338" s="820" t="b">
        <v>1</v>
      </c>
      <c r="D5338" s="820" t="b">
        <v>1</v>
      </c>
      <c r="E5338" s="820" t="b">
        <v>0</v>
      </c>
      <c r="F5338" s="820" t="b">
        <v>0</v>
      </c>
      <c r="G5338" s="820" t="b">
        <v>0</v>
      </c>
      <c r="H5338" s="820" t="b">
        <v>0</v>
      </c>
      <c r="I5338" s="820">
        <v>1</v>
      </c>
      <c r="J5338" s="820">
        <v>1</v>
      </c>
      <c r="K5338" s="820" t="s">
        <v>8454</v>
      </c>
      <c r="L5338" s="820" t="s">
        <v>21258</v>
      </c>
    </row>
    <row r="5339" spans="1:12" x14ac:dyDescent="0.25">
      <c r="A5339" s="820" t="s">
        <v>16132</v>
      </c>
      <c r="B5339" s="824" t="s">
        <v>16133</v>
      </c>
      <c r="C5339" s="820" t="b">
        <v>1</v>
      </c>
      <c r="D5339" s="820" t="b">
        <v>1</v>
      </c>
      <c r="E5339" s="820" t="b">
        <v>0</v>
      </c>
      <c r="F5339" s="820" t="b">
        <v>0</v>
      </c>
      <c r="G5339" s="820" t="b">
        <v>0</v>
      </c>
      <c r="H5339" s="820" t="b">
        <v>0</v>
      </c>
      <c r="I5339" s="820">
        <v>1</v>
      </c>
      <c r="J5339" s="820">
        <v>1</v>
      </c>
      <c r="K5339" s="820" t="s">
        <v>8454</v>
      </c>
      <c r="L5339" s="820" t="s">
        <v>21259</v>
      </c>
    </row>
    <row r="5340" spans="1:12" x14ac:dyDescent="0.25">
      <c r="A5340" s="820" t="s">
        <v>16134</v>
      </c>
      <c r="B5340" s="824" t="s">
        <v>16135</v>
      </c>
      <c r="C5340" s="820" t="b">
        <v>1</v>
      </c>
      <c r="D5340" s="820" t="b">
        <v>1</v>
      </c>
      <c r="E5340" s="820" t="b">
        <v>0</v>
      </c>
      <c r="F5340" s="820" t="b">
        <v>0</v>
      </c>
      <c r="G5340" s="820" t="b">
        <v>0</v>
      </c>
      <c r="H5340" s="820" t="b">
        <v>0</v>
      </c>
      <c r="I5340" s="820">
        <v>1</v>
      </c>
      <c r="J5340" s="820">
        <v>6</v>
      </c>
      <c r="K5340" s="820" t="s">
        <v>8454</v>
      </c>
      <c r="L5340" s="820" t="s">
        <v>21260</v>
      </c>
    </row>
    <row r="5341" spans="1:12" x14ac:dyDescent="0.25">
      <c r="A5341" s="820" t="s">
        <v>16136</v>
      </c>
      <c r="B5341" s="824" t="s">
        <v>16137</v>
      </c>
      <c r="C5341" s="820" t="b">
        <v>1</v>
      </c>
      <c r="D5341" s="820" t="b">
        <v>1</v>
      </c>
      <c r="E5341" s="820" t="b">
        <v>0</v>
      </c>
      <c r="F5341" s="820" t="b">
        <v>0</v>
      </c>
      <c r="G5341" s="820" t="b">
        <v>0</v>
      </c>
      <c r="H5341" s="820" t="b">
        <v>0</v>
      </c>
      <c r="I5341" s="820">
        <v>1</v>
      </c>
      <c r="J5341" s="820">
        <v>1</v>
      </c>
      <c r="K5341" s="820" t="s">
        <v>8454</v>
      </c>
      <c r="L5341" s="820" t="s">
        <v>21261</v>
      </c>
    </row>
    <row r="5342" spans="1:12" x14ac:dyDescent="0.25">
      <c r="A5342" s="820" t="s">
        <v>16138</v>
      </c>
      <c r="B5342" s="824" t="s">
        <v>16139</v>
      </c>
      <c r="C5342" s="820" t="b">
        <v>1</v>
      </c>
      <c r="D5342" s="820" t="b">
        <v>1</v>
      </c>
      <c r="E5342" s="820" t="b">
        <v>0</v>
      </c>
      <c r="F5342" s="820" t="b">
        <v>0</v>
      </c>
      <c r="G5342" s="820" t="b">
        <v>0</v>
      </c>
      <c r="H5342" s="820" t="b">
        <v>0</v>
      </c>
      <c r="I5342" s="820">
        <v>1</v>
      </c>
      <c r="J5342" s="820">
        <v>10</v>
      </c>
      <c r="K5342" s="820" t="s">
        <v>8454</v>
      </c>
      <c r="L5342" s="820" t="s">
        <v>21262</v>
      </c>
    </row>
    <row r="5343" spans="1:12" x14ac:dyDescent="0.25">
      <c r="A5343" s="820" t="s">
        <v>16140</v>
      </c>
      <c r="B5343" s="824" t="s">
        <v>16141</v>
      </c>
      <c r="C5343" s="820" t="b">
        <v>1</v>
      </c>
      <c r="D5343" s="820" t="b">
        <v>1</v>
      </c>
      <c r="E5343" s="820" t="b">
        <v>0</v>
      </c>
      <c r="F5343" s="820" t="b">
        <v>0</v>
      </c>
      <c r="G5343" s="820" t="b">
        <v>0</v>
      </c>
      <c r="H5343" s="820" t="b">
        <v>0</v>
      </c>
      <c r="I5343" s="820">
        <v>1</v>
      </c>
      <c r="J5343" s="820">
        <v>5</v>
      </c>
      <c r="K5343" s="820" t="s">
        <v>8454</v>
      </c>
      <c r="L5343" s="820" t="s">
        <v>21263</v>
      </c>
    </row>
    <row r="5344" spans="1:12" x14ac:dyDescent="0.25">
      <c r="A5344" s="820" t="s">
        <v>16142</v>
      </c>
      <c r="B5344" s="824" t="s">
        <v>16143</v>
      </c>
      <c r="C5344" s="820" t="b">
        <v>1</v>
      </c>
      <c r="D5344" s="820" t="b">
        <v>1</v>
      </c>
      <c r="E5344" s="820" t="b">
        <v>0</v>
      </c>
      <c r="F5344" s="820" t="b">
        <v>0</v>
      </c>
      <c r="G5344" s="820" t="b">
        <v>0</v>
      </c>
      <c r="H5344" s="820" t="b">
        <v>0</v>
      </c>
      <c r="I5344" s="820">
        <v>1</v>
      </c>
      <c r="J5344" s="820">
        <v>5</v>
      </c>
      <c r="K5344" s="820" t="s">
        <v>8454</v>
      </c>
      <c r="L5344" s="820" t="s">
        <v>21264</v>
      </c>
    </row>
    <row r="5345" spans="1:12" x14ac:dyDescent="0.25">
      <c r="A5345" s="820" t="s">
        <v>16144</v>
      </c>
      <c r="B5345" s="824" t="s">
        <v>16145</v>
      </c>
      <c r="C5345" s="820" t="b">
        <v>1</v>
      </c>
      <c r="D5345" s="820" t="b">
        <v>1</v>
      </c>
      <c r="E5345" s="820" t="b">
        <v>0</v>
      </c>
      <c r="F5345" s="820" t="b">
        <v>0</v>
      </c>
      <c r="G5345" s="820" t="b">
        <v>0</v>
      </c>
      <c r="H5345" s="820" t="b">
        <v>0</v>
      </c>
      <c r="I5345" s="820">
        <v>1</v>
      </c>
      <c r="J5345" s="820">
        <v>2</v>
      </c>
      <c r="K5345" s="820" t="s">
        <v>8454</v>
      </c>
      <c r="L5345" s="820" t="s">
        <v>21265</v>
      </c>
    </row>
    <row r="5346" spans="1:12" x14ac:dyDescent="0.25">
      <c r="A5346" s="820" t="s">
        <v>16146</v>
      </c>
      <c r="B5346" s="824" t="s">
        <v>16147</v>
      </c>
      <c r="C5346" s="820" t="b">
        <v>1</v>
      </c>
      <c r="D5346" s="820" t="b">
        <v>1</v>
      </c>
      <c r="E5346" s="820" t="b">
        <v>0</v>
      </c>
      <c r="F5346" s="820" t="b">
        <v>0</v>
      </c>
      <c r="G5346" s="820" t="b">
        <v>0</v>
      </c>
      <c r="H5346" s="820" t="b">
        <v>0</v>
      </c>
      <c r="I5346" s="820">
        <v>1</v>
      </c>
      <c r="J5346" s="820">
        <v>2</v>
      </c>
      <c r="K5346" s="820" t="s">
        <v>8454</v>
      </c>
      <c r="L5346" s="820" t="s">
        <v>21266</v>
      </c>
    </row>
    <row r="5347" spans="1:12" x14ac:dyDescent="0.25">
      <c r="A5347" s="820" t="s">
        <v>16148</v>
      </c>
      <c r="B5347" s="824" t="s">
        <v>16149</v>
      </c>
      <c r="C5347" s="820" t="b">
        <v>1</v>
      </c>
      <c r="D5347" s="820" t="b">
        <v>1</v>
      </c>
      <c r="E5347" s="820" t="b">
        <v>0</v>
      </c>
      <c r="F5347" s="820" t="b">
        <v>0</v>
      </c>
      <c r="G5347" s="820" t="b">
        <v>0</v>
      </c>
      <c r="H5347" s="820" t="b">
        <v>0</v>
      </c>
      <c r="I5347" s="820">
        <v>1</v>
      </c>
      <c r="J5347" s="820">
        <v>10</v>
      </c>
      <c r="K5347" s="820" t="s">
        <v>8454</v>
      </c>
      <c r="L5347" s="820" t="s">
        <v>21267</v>
      </c>
    </row>
    <row r="5348" spans="1:12" x14ac:dyDescent="0.25">
      <c r="A5348" s="820" t="s">
        <v>16150</v>
      </c>
      <c r="B5348" s="824" t="s">
        <v>16151</v>
      </c>
      <c r="C5348" s="820" t="b">
        <v>1</v>
      </c>
      <c r="D5348" s="820" t="b">
        <v>1</v>
      </c>
      <c r="E5348" s="820" t="b">
        <v>0</v>
      </c>
      <c r="F5348" s="820" t="b">
        <v>0</v>
      </c>
      <c r="G5348" s="820" t="b">
        <v>0</v>
      </c>
      <c r="H5348" s="820" t="b">
        <v>0</v>
      </c>
      <c r="I5348" s="820">
        <v>1</v>
      </c>
      <c r="J5348" s="820">
        <v>5</v>
      </c>
      <c r="K5348" s="820" t="s">
        <v>8454</v>
      </c>
      <c r="L5348" s="820" t="s">
        <v>21268</v>
      </c>
    </row>
    <row r="5349" spans="1:12" x14ac:dyDescent="0.25">
      <c r="A5349" s="820" t="s">
        <v>16152</v>
      </c>
      <c r="B5349" s="824" t="s">
        <v>16153</v>
      </c>
      <c r="C5349" s="820" t="b">
        <v>1</v>
      </c>
      <c r="D5349" s="820" t="b">
        <v>1</v>
      </c>
      <c r="E5349" s="820" t="b">
        <v>0</v>
      </c>
      <c r="F5349" s="820" t="b">
        <v>0</v>
      </c>
      <c r="G5349" s="820" t="b">
        <v>0</v>
      </c>
      <c r="H5349" s="820" t="b">
        <v>0</v>
      </c>
      <c r="I5349" s="820">
        <v>1</v>
      </c>
      <c r="J5349" s="820">
        <v>3</v>
      </c>
      <c r="K5349" s="820" t="s">
        <v>8454</v>
      </c>
      <c r="L5349" s="820" t="s">
        <v>21269</v>
      </c>
    </row>
    <row r="5350" spans="1:12" x14ac:dyDescent="0.25">
      <c r="A5350" s="820" t="s">
        <v>16154</v>
      </c>
      <c r="B5350" s="824" t="s">
        <v>16155</v>
      </c>
      <c r="C5350" s="820" t="b">
        <v>1</v>
      </c>
      <c r="D5350" s="820" t="b">
        <v>1</v>
      </c>
      <c r="E5350" s="820" t="b">
        <v>0</v>
      </c>
      <c r="F5350" s="820" t="b">
        <v>0</v>
      </c>
      <c r="G5350" s="820" t="b">
        <v>0</v>
      </c>
      <c r="H5350" s="820" t="b">
        <v>0</v>
      </c>
      <c r="I5350" s="820">
        <v>1</v>
      </c>
      <c r="J5350" s="820">
        <v>1</v>
      </c>
      <c r="K5350" s="820" t="s">
        <v>8454</v>
      </c>
      <c r="L5350" s="820" t="s">
        <v>21270</v>
      </c>
    </row>
    <row r="5351" spans="1:12" x14ac:dyDescent="0.25">
      <c r="A5351" s="820" t="s">
        <v>16156</v>
      </c>
      <c r="B5351" s="824" t="s">
        <v>16157</v>
      </c>
      <c r="C5351" s="820" t="b">
        <v>1</v>
      </c>
      <c r="D5351" s="820" t="b">
        <v>1</v>
      </c>
      <c r="E5351" s="820" t="b">
        <v>0</v>
      </c>
      <c r="F5351" s="820" t="b">
        <v>0</v>
      </c>
      <c r="G5351" s="820" t="b">
        <v>0</v>
      </c>
      <c r="H5351" s="820" t="b">
        <v>0</v>
      </c>
      <c r="I5351" s="820">
        <v>1</v>
      </c>
      <c r="J5351" s="820">
        <v>1</v>
      </c>
      <c r="K5351" s="820" t="s">
        <v>8454</v>
      </c>
      <c r="L5351" s="820" t="s">
        <v>21271</v>
      </c>
    </row>
    <row r="5352" spans="1:12" x14ac:dyDescent="0.25">
      <c r="A5352" s="820" t="s">
        <v>16158</v>
      </c>
      <c r="B5352" s="824" t="s">
        <v>16159</v>
      </c>
      <c r="C5352" s="820" t="b">
        <v>1</v>
      </c>
      <c r="D5352" s="820" t="b">
        <v>1</v>
      </c>
      <c r="E5352" s="820" t="b">
        <v>0</v>
      </c>
      <c r="F5352" s="820" t="b">
        <v>0</v>
      </c>
      <c r="G5352" s="820" t="b">
        <v>0</v>
      </c>
      <c r="H5352" s="820" t="b">
        <v>0</v>
      </c>
      <c r="I5352" s="820">
        <v>1</v>
      </c>
      <c r="J5352" s="820">
        <v>7</v>
      </c>
      <c r="K5352" s="820" t="s">
        <v>8454</v>
      </c>
      <c r="L5352" s="820" t="s">
        <v>21272</v>
      </c>
    </row>
    <row r="5353" spans="1:12" x14ac:dyDescent="0.25">
      <c r="A5353" s="820" t="s">
        <v>16160</v>
      </c>
      <c r="B5353" s="824" t="s">
        <v>16161</v>
      </c>
      <c r="C5353" s="820" t="b">
        <v>1</v>
      </c>
      <c r="D5353" s="820" t="b">
        <v>1</v>
      </c>
      <c r="E5353" s="820" t="b">
        <v>0</v>
      </c>
      <c r="F5353" s="820" t="b">
        <v>0</v>
      </c>
      <c r="G5353" s="820" t="b">
        <v>0</v>
      </c>
      <c r="H5353" s="820" t="b">
        <v>0</v>
      </c>
      <c r="I5353" s="820">
        <v>1</v>
      </c>
      <c r="J5353" s="820">
        <v>7</v>
      </c>
      <c r="K5353" s="820" t="s">
        <v>8454</v>
      </c>
      <c r="L5353" s="820" t="s">
        <v>21273</v>
      </c>
    </row>
    <row r="5354" spans="1:12" x14ac:dyDescent="0.25">
      <c r="A5354" s="820" t="s">
        <v>16162</v>
      </c>
      <c r="B5354" s="824" t="s">
        <v>16163</v>
      </c>
      <c r="C5354" s="820" t="b">
        <v>1</v>
      </c>
      <c r="D5354" s="820" t="b">
        <v>1</v>
      </c>
      <c r="E5354" s="820" t="b">
        <v>0</v>
      </c>
      <c r="F5354" s="820" t="b">
        <v>0</v>
      </c>
      <c r="G5354" s="820" t="b">
        <v>0</v>
      </c>
      <c r="H5354" s="820" t="b">
        <v>0</v>
      </c>
      <c r="I5354" s="820">
        <v>1</v>
      </c>
      <c r="J5354" s="820">
        <v>7</v>
      </c>
      <c r="K5354" s="820" t="s">
        <v>8454</v>
      </c>
      <c r="L5354" s="820" t="s">
        <v>21274</v>
      </c>
    </row>
    <row r="5355" spans="1:12" x14ac:dyDescent="0.25">
      <c r="A5355" s="820" t="s">
        <v>16164</v>
      </c>
      <c r="B5355" s="824" t="s">
        <v>16165</v>
      </c>
      <c r="C5355" s="820" t="b">
        <v>1</v>
      </c>
      <c r="D5355" s="820" t="b">
        <v>1</v>
      </c>
      <c r="E5355" s="820" t="b">
        <v>0</v>
      </c>
      <c r="F5355" s="820" t="b">
        <v>0</v>
      </c>
      <c r="G5355" s="820" t="b">
        <v>0</v>
      </c>
      <c r="H5355" s="820" t="b">
        <v>0</v>
      </c>
      <c r="I5355" s="820">
        <v>1</v>
      </c>
      <c r="J5355" s="820">
        <v>1</v>
      </c>
      <c r="K5355" s="820" t="s">
        <v>8454</v>
      </c>
      <c r="L5355" s="820" t="s">
        <v>21275</v>
      </c>
    </row>
    <row r="5356" spans="1:12" x14ac:dyDescent="0.25">
      <c r="A5356" s="820" t="s">
        <v>16166</v>
      </c>
      <c r="B5356" s="824" t="s">
        <v>16167</v>
      </c>
      <c r="C5356" s="820" t="b">
        <v>1</v>
      </c>
      <c r="D5356" s="820" t="b">
        <v>1</v>
      </c>
      <c r="E5356" s="820" t="b">
        <v>0</v>
      </c>
      <c r="F5356" s="820" t="b">
        <v>0</v>
      </c>
      <c r="G5356" s="820" t="b">
        <v>0</v>
      </c>
      <c r="H5356" s="820" t="b">
        <v>0</v>
      </c>
      <c r="I5356" s="820">
        <v>1</v>
      </c>
      <c r="J5356" s="820">
        <v>21</v>
      </c>
      <c r="K5356" s="820" t="s">
        <v>8454</v>
      </c>
      <c r="L5356" s="820" t="s">
        <v>21276</v>
      </c>
    </row>
    <row r="5357" spans="1:12" x14ac:dyDescent="0.25">
      <c r="A5357" s="820" t="s">
        <v>16168</v>
      </c>
      <c r="B5357" s="824" t="s">
        <v>16169</v>
      </c>
      <c r="C5357" s="820" t="b">
        <v>1</v>
      </c>
      <c r="D5357" s="820" t="b">
        <v>1</v>
      </c>
      <c r="E5357" s="820" t="b">
        <v>0</v>
      </c>
      <c r="F5357" s="820" t="b">
        <v>0</v>
      </c>
      <c r="G5357" s="820" t="b">
        <v>0</v>
      </c>
      <c r="H5357" s="820" t="b">
        <v>0</v>
      </c>
      <c r="I5357" s="820">
        <v>1</v>
      </c>
      <c r="J5357" s="820">
        <v>3</v>
      </c>
      <c r="K5357" s="820" t="s">
        <v>8454</v>
      </c>
      <c r="L5357" s="820" t="s">
        <v>21277</v>
      </c>
    </row>
    <row r="5358" spans="1:12" x14ac:dyDescent="0.25">
      <c r="A5358" s="820" t="s">
        <v>16170</v>
      </c>
      <c r="B5358" s="824" t="s">
        <v>16171</v>
      </c>
      <c r="C5358" s="820" t="b">
        <v>1</v>
      </c>
      <c r="D5358" s="820" t="b">
        <v>1</v>
      </c>
      <c r="E5358" s="820" t="b">
        <v>0</v>
      </c>
      <c r="F5358" s="820" t="b">
        <v>0</v>
      </c>
      <c r="G5358" s="820" t="b">
        <v>0</v>
      </c>
      <c r="H5358" s="820" t="b">
        <v>0</v>
      </c>
      <c r="I5358" s="820">
        <v>1</v>
      </c>
      <c r="J5358" s="820">
        <v>1</v>
      </c>
      <c r="K5358" s="820" t="s">
        <v>8454</v>
      </c>
      <c r="L5358" s="820" t="s">
        <v>21278</v>
      </c>
    </row>
    <row r="5359" spans="1:12" x14ac:dyDescent="0.25">
      <c r="A5359" s="820" t="s">
        <v>16172</v>
      </c>
      <c r="B5359" s="824" t="s">
        <v>16173</v>
      </c>
      <c r="C5359" s="820" t="b">
        <v>1</v>
      </c>
      <c r="D5359" s="820" t="b">
        <v>1</v>
      </c>
      <c r="E5359" s="820" t="b">
        <v>0</v>
      </c>
      <c r="F5359" s="820" t="b">
        <v>0</v>
      </c>
      <c r="G5359" s="820" t="b">
        <v>0</v>
      </c>
      <c r="H5359" s="820" t="b">
        <v>0</v>
      </c>
      <c r="I5359" s="820">
        <v>1</v>
      </c>
      <c r="J5359" s="820">
        <v>1</v>
      </c>
      <c r="K5359" s="820" t="s">
        <v>8454</v>
      </c>
      <c r="L5359" s="820" t="s">
        <v>21279</v>
      </c>
    </row>
    <row r="5360" spans="1:12" x14ac:dyDescent="0.25">
      <c r="A5360" s="820" t="s">
        <v>16174</v>
      </c>
      <c r="B5360" s="824" t="s">
        <v>16175</v>
      </c>
      <c r="C5360" s="820" t="b">
        <v>1</v>
      </c>
      <c r="D5360" s="820" t="b">
        <v>1</v>
      </c>
      <c r="E5360" s="820" t="b">
        <v>0</v>
      </c>
      <c r="F5360" s="820" t="b">
        <v>0</v>
      </c>
      <c r="G5360" s="820" t="b">
        <v>0</v>
      </c>
      <c r="H5360" s="820" t="b">
        <v>0</v>
      </c>
      <c r="I5360" s="820">
        <v>1</v>
      </c>
      <c r="J5360" s="820">
        <v>1</v>
      </c>
      <c r="K5360" s="820" t="s">
        <v>8454</v>
      </c>
      <c r="L5360" s="820" t="s">
        <v>21280</v>
      </c>
    </row>
    <row r="5361" spans="1:12" x14ac:dyDescent="0.25">
      <c r="A5361" s="820" t="s">
        <v>16176</v>
      </c>
      <c r="B5361" s="824" t="s">
        <v>16177</v>
      </c>
      <c r="C5361" s="820" t="b">
        <v>1</v>
      </c>
      <c r="D5361" s="820" t="b">
        <v>1</v>
      </c>
      <c r="E5361" s="820" t="b">
        <v>0</v>
      </c>
      <c r="F5361" s="820" t="b">
        <v>0</v>
      </c>
      <c r="G5361" s="820" t="b">
        <v>0</v>
      </c>
      <c r="H5361" s="820" t="b">
        <v>0</v>
      </c>
      <c r="I5361" s="820">
        <v>1</v>
      </c>
      <c r="J5361" s="820">
        <v>1</v>
      </c>
      <c r="K5361" s="820" t="s">
        <v>8454</v>
      </c>
      <c r="L5361" s="820" t="s">
        <v>21281</v>
      </c>
    </row>
    <row r="5362" spans="1:12" x14ac:dyDescent="0.25">
      <c r="A5362" s="820" t="s">
        <v>16178</v>
      </c>
      <c r="B5362" s="824" t="s">
        <v>16179</v>
      </c>
      <c r="C5362" s="820" t="b">
        <v>1</v>
      </c>
      <c r="D5362" s="820" t="b">
        <v>1</v>
      </c>
      <c r="E5362" s="820" t="b">
        <v>0</v>
      </c>
      <c r="F5362" s="820" t="b">
        <v>0</v>
      </c>
      <c r="G5362" s="820" t="b">
        <v>0</v>
      </c>
      <c r="H5362" s="820" t="b">
        <v>0</v>
      </c>
      <c r="I5362" s="820">
        <v>1</v>
      </c>
      <c r="J5362" s="820">
        <v>2</v>
      </c>
      <c r="K5362" s="820" t="s">
        <v>8454</v>
      </c>
      <c r="L5362" s="820" t="s">
        <v>21282</v>
      </c>
    </row>
    <row r="5363" spans="1:12" x14ac:dyDescent="0.25">
      <c r="A5363" s="820" t="s">
        <v>16180</v>
      </c>
      <c r="B5363" s="824" t="s">
        <v>16181</v>
      </c>
      <c r="C5363" s="820" t="b">
        <v>1</v>
      </c>
      <c r="D5363" s="820" t="b">
        <v>1</v>
      </c>
      <c r="E5363" s="820" t="b">
        <v>0</v>
      </c>
      <c r="F5363" s="820" t="b">
        <v>0</v>
      </c>
      <c r="G5363" s="820" t="b">
        <v>0</v>
      </c>
      <c r="H5363" s="820" t="b">
        <v>0</v>
      </c>
      <c r="I5363" s="820">
        <v>1</v>
      </c>
      <c r="J5363" s="820">
        <v>1</v>
      </c>
      <c r="K5363" s="820" t="s">
        <v>8454</v>
      </c>
      <c r="L5363" s="820" t="s">
        <v>21283</v>
      </c>
    </row>
    <row r="5364" spans="1:12" x14ac:dyDescent="0.25">
      <c r="A5364" s="820" t="s">
        <v>16182</v>
      </c>
      <c r="B5364" s="824" t="s">
        <v>16183</v>
      </c>
      <c r="C5364" s="820" t="b">
        <v>1</v>
      </c>
      <c r="D5364" s="820" t="b">
        <v>1</v>
      </c>
      <c r="E5364" s="820" t="b">
        <v>0</v>
      </c>
      <c r="F5364" s="820" t="b">
        <v>0</v>
      </c>
      <c r="G5364" s="820" t="b">
        <v>0</v>
      </c>
      <c r="H5364" s="820" t="b">
        <v>0</v>
      </c>
      <c r="I5364" s="820">
        <v>1</v>
      </c>
      <c r="J5364" s="820">
        <v>1</v>
      </c>
      <c r="K5364" s="820" t="s">
        <v>8454</v>
      </c>
      <c r="L5364" s="820" t="s">
        <v>21284</v>
      </c>
    </row>
    <row r="5365" spans="1:12" x14ac:dyDescent="0.25">
      <c r="A5365" s="820" t="s">
        <v>16184</v>
      </c>
      <c r="B5365" s="824" t="s">
        <v>16185</v>
      </c>
      <c r="C5365" s="820" t="b">
        <v>1</v>
      </c>
      <c r="D5365" s="820" t="b">
        <v>1</v>
      </c>
      <c r="E5365" s="820" t="b">
        <v>0</v>
      </c>
      <c r="F5365" s="820" t="b">
        <v>0</v>
      </c>
      <c r="G5365" s="820" t="b">
        <v>0</v>
      </c>
      <c r="H5365" s="820" t="b">
        <v>0</v>
      </c>
      <c r="I5365" s="820">
        <v>1</v>
      </c>
      <c r="J5365" s="820">
        <v>4</v>
      </c>
      <c r="K5365" s="820" t="s">
        <v>8454</v>
      </c>
      <c r="L5365" s="820" t="s">
        <v>21285</v>
      </c>
    </row>
    <row r="5366" spans="1:12" x14ac:dyDescent="0.25">
      <c r="A5366" s="820" t="s">
        <v>16186</v>
      </c>
      <c r="B5366" s="824" t="s">
        <v>16187</v>
      </c>
      <c r="C5366" s="820" t="b">
        <v>1</v>
      </c>
      <c r="D5366" s="820" t="b">
        <v>1</v>
      </c>
      <c r="E5366" s="820" t="b">
        <v>0</v>
      </c>
      <c r="F5366" s="820" t="b">
        <v>0</v>
      </c>
      <c r="G5366" s="820" t="b">
        <v>0</v>
      </c>
      <c r="H5366" s="820" t="b">
        <v>0</v>
      </c>
      <c r="I5366" s="820">
        <v>1</v>
      </c>
      <c r="J5366" s="820">
        <v>2</v>
      </c>
      <c r="K5366" s="820" t="s">
        <v>8454</v>
      </c>
      <c r="L5366" s="820" t="s">
        <v>21286</v>
      </c>
    </row>
    <row r="5367" spans="1:12" x14ac:dyDescent="0.25">
      <c r="A5367" s="820" t="s">
        <v>16188</v>
      </c>
      <c r="B5367" s="824" t="s">
        <v>16189</v>
      </c>
      <c r="C5367" s="820" t="b">
        <v>1</v>
      </c>
      <c r="D5367" s="820" t="b">
        <v>1</v>
      </c>
      <c r="E5367" s="820" t="b">
        <v>0</v>
      </c>
      <c r="F5367" s="820" t="b">
        <v>0</v>
      </c>
      <c r="G5367" s="820" t="b">
        <v>0</v>
      </c>
      <c r="H5367" s="820" t="b">
        <v>0</v>
      </c>
      <c r="I5367" s="820">
        <v>1</v>
      </c>
      <c r="J5367" s="820">
        <v>2</v>
      </c>
      <c r="K5367" s="820" t="s">
        <v>8454</v>
      </c>
      <c r="L5367" s="820" t="s">
        <v>21287</v>
      </c>
    </row>
    <row r="5368" spans="1:12" x14ac:dyDescent="0.25">
      <c r="A5368" s="820" t="s">
        <v>16190</v>
      </c>
      <c r="B5368" s="824" t="s">
        <v>16191</v>
      </c>
      <c r="C5368" s="820" t="b">
        <v>1</v>
      </c>
      <c r="D5368" s="820" t="b">
        <v>1</v>
      </c>
      <c r="E5368" s="820" t="b">
        <v>0</v>
      </c>
      <c r="F5368" s="820" t="b">
        <v>0</v>
      </c>
      <c r="G5368" s="820" t="b">
        <v>0</v>
      </c>
      <c r="H5368" s="820" t="b">
        <v>0</v>
      </c>
      <c r="I5368" s="820">
        <v>1</v>
      </c>
      <c r="J5368" s="820">
        <v>5</v>
      </c>
      <c r="K5368" s="820" t="s">
        <v>8454</v>
      </c>
      <c r="L5368" s="820" t="s">
        <v>21288</v>
      </c>
    </row>
    <row r="5369" spans="1:12" x14ac:dyDescent="0.25">
      <c r="A5369" s="820" t="s">
        <v>16192</v>
      </c>
      <c r="B5369" s="824" t="s">
        <v>16193</v>
      </c>
      <c r="C5369" s="820" t="b">
        <v>1</v>
      </c>
      <c r="D5369" s="820" t="b">
        <v>1</v>
      </c>
      <c r="E5369" s="820" t="b">
        <v>0</v>
      </c>
      <c r="F5369" s="820" t="b">
        <v>0</v>
      </c>
      <c r="G5369" s="820" t="b">
        <v>0</v>
      </c>
      <c r="H5369" s="820" t="b">
        <v>0</v>
      </c>
      <c r="I5369" s="820">
        <v>1</v>
      </c>
      <c r="J5369" s="820">
        <v>1</v>
      </c>
      <c r="K5369" s="820" t="s">
        <v>8454</v>
      </c>
      <c r="L5369" s="820" t="s">
        <v>21289</v>
      </c>
    </row>
    <row r="5370" spans="1:12" x14ac:dyDescent="0.25">
      <c r="A5370" s="820" t="s">
        <v>16194</v>
      </c>
      <c r="B5370" s="824" t="s">
        <v>16195</v>
      </c>
      <c r="C5370" s="820" t="b">
        <v>1</v>
      </c>
      <c r="D5370" s="820" t="b">
        <v>1</v>
      </c>
      <c r="E5370" s="820" t="b">
        <v>0</v>
      </c>
      <c r="F5370" s="820" t="b">
        <v>0</v>
      </c>
      <c r="G5370" s="820" t="b">
        <v>0</v>
      </c>
      <c r="H5370" s="820" t="b">
        <v>0</v>
      </c>
      <c r="I5370" s="820">
        <v>1</v>
      </c>
      <c r="J5370" s="820">
        <v>1</v>
      </c>
      <c r="K5370" s="820" t="s">
        <v>8454</v>
      </c>
      <c r="L5370" s="820" t="s">
        <v>21290</v>
      </c>
    </row>
    <row r="5371" spans="1:12" x14ac:dyDescent="0.25">
      <c r="A5371" s="820" t="s">
        <v>16196</v>
      </c>
      <c r="B5371" s="824" t="s">
        <v>16197</v>
      </c>
      <c r="C5371" s="820" t="b">
        <v>1</v>
      </c>
      <c r="D5371" s="820" t="b">
        <v>1</v>
      </c>
      <c r="E5371" s="820" t="b">
        <v>0</v>
      </c>
      <c r="F5371" s="820" t="b">
        <v>0</v>
      </c>
      <c r="G5371" s="820" t="b">
        <v>0</v>
      </c>
      <c r="H5371" s="820" t="b">
        <v>0</v>
      </c>
      <c r="I5371" s="820">
        <v>1</v>
      </c>
      <c r="J5371" s="820">
        <v>64</v>
      </c>
      <c r="K5371" s="820" t="s">
        <v>8454</v>
      </c>
      <c r="L5371" s="820" t="s">
        <v>21291</v>
      </c>
    </row>
    <row r="5372" spans="1:12" x14ac:dyDescent="0.25">
      <c r="A5372" s="820" t="s">
        <v>16198</v>
      </c>
      <c r="B5372" s="824" t="s">
        <v>16199</v>
      </c>
      <c r="C5372" s="820" t="b">
        <v>1</v>
      </c>
      <c r="D5372" s="820" t="b">
        <v>1</v>
      </c>
      <c r="E5372" s="820" t="b">
        <v>0</v>
      </c>
      <c r="F5372" s="820" t="b">
        <v>0</v>
      </c>
      <c r="G5372" s="820" t="b">
        <v>0</v>
      </c>
      <c r="H5372" s="820" t="b">
        <v>0</v>
      </c>
      <c r="I5372" s="820">
        <v>1</v>
      </c>
      <c r="J5372" s="820">
        <v>16</v>
      </c>
      <c r="K5372" s="820" t="s">
        <v>8454</v>
      </c>
      <c r="L5372" s="820" t="s">
        <v>21292</v>
      </c>
    </row>
    <row r="5373" spans="1:12" x14ac:dyDescent="0.25">
      <c r="A5373" s="820" t="s">
        <v>16200</v>
      </c>
      <c r="B5373" s="824" t="s">
        <v>16201</v>
      </c>
      <c r="C5373" s="820" t="b">
        <v>1</v>
      </c>
      <c r="D5373" s="820" t="b">
        <v>1</v>
      </c>
      <c r="E5373" s="820" t="b">
        <v>0</v>
      </c>
      <c r="F5373" s="820" t="b">
        <v>0</v>
      </c>
      <c r="G5373" s="820" t="b">
        <v>0</v>
      </c>
      <c r="H5373" s="820" t="b">
        <v>0</v>
      </c>
      <c r="I5373" s="820">
        <v>1</v>
      </c>
      <c r="J5373" s="820">
        <v>16</v>
      </c>
      <c r="K5373" s="820" t="s">
        <v>8454</v>
      </c>
      <c r="L5373" s="820" t="s">
        <v>21293</v>
      </c>
    </row>
    <row r="5374" spans="1:12" x14ac:dyDescent="0.25">
      <c r="A5374" s="820" t="s">
        <v>16202</v>
      </c>
      <c r="B5374" s="824" t="s">
        <v>16203</v>
      </c>
      <c r="C5374" s="820" t="b">
        <v>1</v>
      </c>
      <c r="D5374" s="820" t="b">
        <v>1</v>
      </c>
      <c r="E5374" s="820" t="b">
        <v>0</v>
      </c>
      <c r="F5374" s="820" t="b">
        <v>0</v>
      </c>
      <c r="G5374" s="820" t="b">
        <v>0</v>
      </c>
      <c r="H5374" s="820" t="b">
        <v>0</v>
      </c>
      <c r="I5374" s="820">
        <v>1</v>
      </c>
      <c r="J5374" s="820">
        <v>8</v>
      </c>
      <c r="K5374" s="820" t="s">
        <v>8454</v>
      </c>
      <c r="L5374" s="820" t="s">
        <v>21294</v>
      </c>
    </row>
    <row r="5375" spans="1:12" x14ac:dyDescent="0.25">
      <c r="A5375" s="820" t="s">
        <v>16204</v>
      </c>
      <c r="B5375" s="824" t="s">
        <v>16205</v>
      </c>
      <c r="C5375" s="820" t="b">
        <v>1</v>
      </c>
      <c r="D5375" s="820" t="b">
        <v>1</v>
      </c>
      <c r="E5375" s="820" t="b">
        <v>0</v>
      </c>
      <c r="F5375" s="820" t="b">
        <v>0</v>
      </c>
      <c r="G5375" s="820" t="b">
        <v>0</v>
      </c>
      <c r="H5375" s="820" t="b">
        <v>0</v>
      </c>
      <c r="I5375" s="820">
        <v>1</v>
      </c>
      <c r="J5375" s="820">
        <v>4</v>
      </c>
      <c r="K5375" s="820" t="s">
        <v>8454</v>
      </c>
      <c r="L5375" s="820" t="s">
        <v>21295</v>
      </c>
    </row>
    <row r="5376" spans="1:12" x14ac:dyDescent="0.25">
      <c r="A5376" s="820" t="s">
        <v>16206</v>
      </c>
      <c r="B5376" s="824" t="s">
        <v>16207</v>
      </c>
      <c r="C5376" s="820" t="b">
        <v>1</v>
      </c>
      <c r="D5376" s="820" t="b">
        <v>1</v>
      </c>
      <c r="E5376" s="820" t="b">
        <v>0</v>
      </c>
      <c r="F5376" s="820" t="b">
        <v>0</v>
      </c>
      <c r="G5376" s="820" t="b">
        <v>0</v>
      </c>
      <c r="H5376" s="820" t="b">
        <v>0</v>
      </c>
      <c r="I5376" s="820">
        <v>1</v>
      </c>
      <c r="J5376" s="820">
        <v>36</v>
      </c>
      <c r="K5376" s="820" t="s">
        <v>8454</v>
      </c>
      <c r="L5376" s="820" t="s">
        <v>21296</v>
      </c>
    </row>
    <row r="5377" spans="1:12" x14ac:dyDescent="0.25">
      <c r="A5377" s="820" t="s">
        <v>16208</v>
      </c>
      <c r="B5377" s="824" t="s">
        <v>16209</v>
      </c>
      <c r="C5377" s="820" t="b">
        <v>1</v>
      </c>
      <c r="D5377" s="820" t="b">
        <v>1</v>
      </c>
      <c r="E5377" s="820" t="b">
        <v>0</v>
      </c>
      <c r="F5377" s="820" t="b">
        <v>0</v>
      </c>
      <c r="G5377" s="820" t="b">
        <v>0</v>
      </c>
      <c r="H5377" s="820" t="b">
        <v>0</v>
      </c>
      <c r="I5377" s="820">
        <v>1</v>
      </c>
      <c r="J5377" s="820">
        <v>16</v>
      </c>
      <c r="K5377" s="820" t="s">
        <v>8454</v>
      </c>
      <c r="L5377" s="820" t="s">
        <v>21297</v>
      </c>
    </row>
    <row r="5378" spans="1:12" x14ac:dyDescent="0.25">
      <c r="A5378" s="820" t="s">
        <v>16210</v>
      </c>
      <c r="B5378" s="824" t="s">
        <v>16211</v>
      </c>
      <c r="C5378" s="820" t="b">
        <v>1</v>
      </c>
      <c r="D5378" s="820" t="b">
        <v>1</v>
      </c>
      <c r="E5378" s="820" t="b">
        <v>0</v>
      </c>
      <c r="F5378" s="820" t="b">
        <v>0</v>
      </c>
      <c r="G5378" s="820" t="b">
        <v>0</v>
      </c>
      <c r="H5378" s="820" t="b">
        <v>0</v>
      </c>
      <c r="I5378" s="820">
        <v>1</v>
      </c>
      <c r="J5378" s="820">
        <v>2</v>
      </c>
      <c r="K5378" s="820" t="s">
        <v>8454</v>
      </c>
      <c r="L5378" s="820" t="s">
        <v>21298</v>
      </c>
    </row>
    <row r="5379" spans="1:12" x14ac:dyDescent="0.25">
      <c r="A5379" s="820" t="s">
        <v>16212</v>
      </c>
      <c r="B5379" s="824" t="s">
        <v>16213</v>
      </c>
      <c r="C5379" s="820" t="b">
        <v>1</v>
      </c>
      <c r="D5379" s="820" t="b">
        <v>1</v>
      </c>
      <c r="E5379" s="820" t="b">
        <v>0</v>
      </c>
      <c r="F5379" s="820" t="b">
        <v>0</v>
      </c>
      <c r="G5379" s="820" t="b">
        <v>0</v>
      </c>
      <c r="H5379" s="820" t="b">
        <v>0</v>
      </c>
      <c r="I5379" s="820">
        <v>1</v>
      </c>
      <c r="J5379" s="820">
        <v>1</v>
      </c>
      <c r="K5379" s="820" t="s">
        <v>8454</v>
      </c>
      <c r="L5379" s="820" t="s">
        <v>21299</v>
      </c>
    </row>
    <row r="5380" spans="1:12" x14ac:dyDescent="0.25">
      <c r="A5380" s="820" t="s">
        <v>16214</v>
      </c>
      <c r="B5380" s="824" t="s">
        <v>16215</v>
      </c>
      <c r="C5380" s="820" t="b">
        <v>1</v>
      </c>
      <c r="D5380" s="820" t="b">
        <v>1</v>
      </c>
      <c r="E5380" s="820" t="b">
        <v>0</v>
      </c>
      <c r="F5380" s="820" t="b">
        <v>0</v>
      </c>
      <c r="G5380" s="820" t="b">
        <v>0</v>
      </c>
      <c r="H5380" s="820" t="b">
        <v>0</v>
      </c>
      <c r="I5380" s="820">
        <v>1</v>
      </c>
      <c r="J5380" s="820">
        <v>2</v>
      </c>
      <c r="K5380" s="820" t="s">
        <v>8454</v>
      </c>
      <c r="L5380" s="820" t="s">
        <v>21300</v>
      </c>
    </row>
    <row r="5381" spans="1:12" x14ac:dyDescent="0.25">
      <c r="A5381" s="820" t="s">
        <v>16216</v>
      </c>
      <c r="B5381" s="824" t="s">
        <v>16217</v>
      </c>
      <c r="C5381" s="820" t="b">
        <v>1</v>
      </c>
      <c r="D5381" s="820" t="b">
        <v>1</v>
      </c>
      <c r="E5381" s="820" t="b">
        <v>0</v>
      </c>
      <c r="F5381" s="820" t="b">
        <v>0</v>
      </c>
      <c r="G5381" s="820" t="b">
        <v>0</v>
      </c>
      <c r="H5381" s="820" t="b">
        <v>0</v>
      </c>
      <c r="I5381" s="820">
        <v>1</v>
      </c>
      <c r="J5381" s="820">
        <v>1</v>
      </c>
      <c r="K5381" s="820" t="s">
        <v>8454</v>
      </c>
      <c r="L5381" s="820" t="s">
        <v>21301</v>
      </c>
    </row>
    <row r="5382" spans="1:12" x14ac:dyDescent="0.25">
      <c r="A5382" s="820" t="s">
        <v>16218</v>
      </c>
      <c r="B5382" s="824" t="s">
        <v>16219</v>
      </c>
      <c r="C5382" s="820" t="b">
        <v>1</v>
      </c>
      <c r="D5382" s="820" t="b">
        <v>1</v>
      </c>
      <c r="E5382" s="820" t="b">
        <v>0</v>
      </c>
      <c r="F5382" s="820" t="b">
        <v>0</v>
      </c>
      <c r="G5382" s="820" t="b">
        <v>0</v>
      </c>
      <c r="H5382" s="820" t="b">
        <v>0</v>
      </c>
      <c r="I5382" s="820">
        <v>1</v>
      </c>
      <c r="J5382" s="820">
        <v>1</v>
      </c>
      <c r="K5382" s="820" t="s">
        <v>8454</v>
      </c>
      <c r="L5382" s="820" t="s">
        <v>21302</v>
      </c>
    </row>
    <row r="5383" spans="1:12" x14ac:dyDescent="0.25">
      <c r="A5383" s="820" t="s">
        <v>16220</v>
      </c>
      <c r="B5383" s="824" t="s">
        <v>16221</v>
      </c>
      <c r="C5383" s="820" t="b">
        <v>1</v>
      </c>
      <c r="D5383" s="820" t="b">
        <v>1</v>
      </c>
      <c r="E5383" s="820" t="b">
        <v>0</v>
      </c>
      <c r="F5383" s="820" t="b">
        <v>0</v>
      </c>
      <c r="G5383" s="820" t="b">
        <v>0</v>
      </c>
      <c r="H5383" s="820" t="b">
        <v>0</v>
      </c>
      <c r="I5383" s="820">
        <v>1</v>
      </c>
      <c r="J5383" s="820">
        <v>4</v>
      </c>
      <c r="K5383" s="820" t="s">
        <v>8454</v>
      </c>
      <c r="L5383" s="820" t="s">
        <v>21303</v>
      </c>
    </row>
    <row r="5384" spans="1:12" x14ac:dyDescent="0.25">
      <c r="A5384" s="820" t="s">
        <v>16222</v>
      </c>
      <c r="B5384" s="824" t="s">
        <v>16223</v>
      </c>
      <c r="C5384" s="820" t="b">
        <v>1</v>
      </c>
      <c r="D5384" s="820" t="b">
        <v>1</v>
      </c>
      <c r="E5384" s="820" t="b">
        <v>0</v>
      </c>
      <c r="F5384" s="820" t="b">
        <v>0</v>
      </c>
      <c r="G5384" s="820" t="b">
        <v>0</v>
      </c>
      <c r="H5384" s="820" t="b">
        <v>0</v>
      </c>
      <c r="I5384" s="820">
        <v>1</v>
      </c>
      <c r="J5384" s="820">
        <v>2</v>
      </c>
      <c r="K5384" s="820" t="s">
        <v>8454</v>
      </c>
      <c r="L5384" s="820" t="s">
        <v>21304</v>
      </c>
    </row>
    <row r="5385" spans="1:12" x14ac:dyDescent="0.25">
      <c r="A5385" s="820" t="s">
        <v>16224</v>
      </c>
      <c r="B5385" s="824" t="s">
        <v>16225</v>
      </c>
      <c r="C5385" s="820" t="b">
        <v>1</v>
      </c>
      <c r="D5385" s="820" t="b">
        <v>1</v>
      </c>
      <c r="E5385" s="820" t="b">
        <v>0</v>
      </c>
      <c r="F5385" s="820" t="b">
        <v>0</v>
      </c>
      <c r="G5385" s="820" t="b">
        <v>0</v>
      </c>
      <c r="H5385" s="820" t="b">
        <v>0</v>
      </c>
      <c r="I5385" s="820">
        <v>1</v>
      </c>
      <c r="J5385" s="820">
        <v>2</v>
      </c>
      <c r="K5385" s="820" t="s">
        <v>8454</v>
      </c>
      <c r="L5385" s="820" t="s">
        <v>21305</v>
      </c>
    </row>
    <row r="5386" spans="1:12" x14ac:dyDescent="0.25">
      <c r="A5386" s="820" t="s">
        <v>16226</v>
      </c>
      <c r="B5386" s="824" t="s">
        <v>16227</v>
      </c>
      <c r="C5386" s="820" t="b">
        <v>1</v>
      </c>
      <c r="D5386" s="820" t="b">
        <v>1</v>
      </c>
      <c r="E5386" s="820" t="b">
        <v>0</v>
      </c>
      <c r="F5386" s="820" t="b">
        <v>0</v>
      </c>
      <c r="G5386" s="820" t="b">
        <v>0</v>
      </c>
      <c r="H5386" s="820" t="b">
        <v>0</v>
      </c>
      <c r="I5386" s="820">
        <v>1</v>
      </c>
      <c r="J5386" s="820">
        <v>5</v>
      </c>
      <c r="K5386" s="820" t="s">
        <v>8454</v>
      </c>
      <c r="L5386" s="820" t="s">
        <v>21306</v>
      </c>
    </row>
    <row r="5387" spans="1:12" x14ac:dyDescent="0.25">
      <c r="A5387" s="820" t="s">
        <v>16228</v>
      </c>
      <c r="B5387" s="824" t="s">
        <v>16229</v>
      </c>
      <c r="C5387" s="820" t="b">
        <v>1</v>
      </c>
      <c r="D5387" s="820" t="b">
        <v>1</v>
      </c>
      <c r="E5387" s="820" t="b">
        <v>0</v>
      </c>
      <c r="F5387" s="820" t="b">
        <v>0</v>
      </c>
      <c r="G5387" s="820" t="b">
        <v>0</v>
      </c>
      <c r="H5387" s="820" t="b">
        <v>0</v>
      </c>
      <c r="I5387" s="820">
        <v>1</v>
      </c>
      <c r="J5387" s="820">
        <v>1</v>
      </c>
      <c r="K5387" s="820" t="s">
        <v>8454</v>
      </c>
      <c r="L5387" s="820" t="s">
        <v>21307</v>
      </c>
    </row>
    <row r="5388" spans="1:12" x14ac:dyDescent="0.25">
      <c r="A5388" s="820" t="s">
        <v>16230</v>
      </c>
      <c r="B5388" s="824" t="s">
        <v>16231</v>
      </c>
      <c r="C5388" s="820" t="b">
        <v>1</v>
      </c>
      <c r="D5388" s="820" t="b">
        <v>1</v>
      </c>
      <c r="E5388" s="820" t="b">
        <v>0</v>
      </c>
      <c r="F5388" s="820" t="b">
        <v>0</v>
      </c>
      <c r="G5388" s="820" t="b">
        <v>0</v>
      </c>
      <c r="H5388" s="820" t="b">
        <v>0</v>
      </c>
      <c r="I5388" s="820">
        <v>1</v>
      </c>
      <c r="J5388" s="820">
        <v>20</v>
      </c>
      <c r="K5388" s="820" t="s">
        <v>8454</v>
      </c>
      <c r="L5388" s="820" t="s">
        <v>21308</v>
      </c>
    </row>
    <row r="5389" spans="1:12" x14ac:dyDescent="0.25">
      <c r="A5389" s="820" t="s">
        <v>16232</v>
      </c>
      <c r="B5389" s="824" t="s">
        <v>16233</v>
      </c>
      <c r="C5389" s="820" t="b">
        <v>1</v>
      </c>
      <c r="D5389" s="820" t="b">
        <v>1</v>
      </c>
      <c r="E5389" s="820" t="b">
        <v>0</v>
      </c>
      <c r="F5389" s="820" t="b">
        <v>0</v>
      </c>
      <c r="G5389" s="820" t="b">
        <v>0</v>
      </c>
      <c r="H5389" s="820" t="b">
        <v>0</v>
      </c>
      <c r="I5389" s="820">
        <v>1</v>
      </c>
      <c r="J5389" s="820">
        <v>5</v>
      </c>
      <c r="K5389" s="820" t="s">
        <v>8454</v>
      </c>
      <c r="L5389" s="820" t="s">
        <v>21309</v>
      </c>
    </row>
    <row r="5390" spans="1:12" x14ac:dyDescent="0.25">
      <c r="A5390" s="820" t="s">
        <v>16234</v>
      </c>
      <c r="B5390" s="824" t="s">
        <v>16235</v>
      </c>
      <c r="C5390" s="820" t="b">
        <v>1</v>
      </c>
      <c r="D5390" s="820" t="b">
        <v>1</v>
      </c>
      <c r="E5390" s="820" t="b">
        <v>0</v>
      </c>
      <c r="F5390" s="820" t="b">
        <v>0</v>
      </c>
      <c r="G5390" s="820" t="b">
        <v>0</v>
      </c>
      <c r="H5390" s="820" t="b">
        <v>0</v>
      </c>
      <c r="I5390" s="820">
        <v>1</v>
      </c>
      <c r="J5390" s="820">
        <v>5</v>
      </c>
      <c r="K5390" s="820" t="s">
        <v>8454</v>
      </c>
      <c r="L5390" s="820" t="s">
        <v>21310</v>
      </c>
    </row>
    <row r="5391" spans="1:12" x14ac:dyDescent="0.25">
      <c r="A5391" s="820" t="s">
        <v>16236</v>
      </c>
      <c r="B5391" s="824" t="s">
        <v>16237</v>
      </c>
      <c r="C5391" s="820" t="b">
        <v>1</v>
      </c>
      <c r="D5391" s="820" t="b">
        <v>1</v>
      </c>
      <c r="E5391" s="820" t="b">
        <v>0</v>
      </c>
      <c r="F5391" s="820" t="b">
        <v>0</v>
      </c>
      <c r="G5391" s="820" t="b">
        <v>0</v>
      </c>
      <c r="H5391" s="820" t="b">
        <v>0</v>
      </c>
      <c r="I5391" s="820">
        <v>1</v>
      </c>
      <c r="J5391" s="820">
        <v>8</v>
      </c>
      <c r="K5391" s="820" t="s">
        <v>8454</v>
      </c>
      <c r="L5391" s="820" t="s">
        <v>21311</v>
      </c>
    </row>
    <row r="5392" spans="1:12" x14ac:dyDescent="0.25">
      <c r="A5392" s="820" t="s">
        <v>16238</v>
      </c>
      <c r="B5392" s="824" t="s">
        <v>16239</v>
      </c>
      <c r="C5392" s="820" t="b">
        <v>1</v>
      </c>
      <c r="D5392" s="820" t="b">
        <v>1</v>
      </c>
      <c r="E5392" s="820" t="b">
        <v>0</v>
      </c>
      <c r="F5392" s="820" t="b">
        <v>0</v>
      </c>
      <c r="G5392" s="820" t="b">
        <v>0</v>
      </c>
      <c r="H5392" s="820" t="b">
        <v>0</v>
      </c>
      <c r="I5392" s="820">
        <v>1</v>
      </c>
      <c r="J5392" s="820">
        <v>4</v>
      </c>
      <c r="K5392" s="820" t="s">
        <v>8454</v>
      </c>
      <c r="L5392" s="820" t="s">
        <v>21312</v>
      </c>
    </row>
    <row r="5393" spans="1:12" x14ac:dyDescent="0.25">
      <c r="A5393" s="820" t="s">
        <v>16240</v>
      </c>
      <c r="B5393" s="824" t="s">
        <v>16241</v>
      </c>
      <c r="C5393" s="820" t="b">
        <v>1</v>
      </c>
      <c r="D5393" s="820" t="b">
        <v>1</v>
      </c>
      <c r="E5393" s="820" t="b">
        <v>0</v>
      </c>
      <c r="F5393" s="820" t="b">
        <v>0</v>
      </c>
      <c r="G5393" s="820" t="b">
        <v>0</v>
      </c>
      <c r="H5393" s="820" t="b">
        <v>0</v>
      </c>
      <c r="I5393" s="820">
        <v>1</v>
      </c>
      <c r="J5393" s="820">
        <v>24</v>
      </c>
      <c r="K5393" s="820" t="s">
        <v>8454</v>
      </c>
      <c r="L5393" s="820" t="s">
        <v>21313</v>
      </c>
    </row>
    <row r="5394" spans="1:12" x14ac:dyDescent="0.25">
      <c r="A5394" s="820" t="s">
        <v>16242</v>
      </c>
      <c r="B5394" s="824" t="s">
        <v>16243</v>
      </c>
      <c r="C5394" s="820" t="b">
        <v>1</v>
      </c>
      <c r="D5394" s="820" t="b">
        <v>1</v>
      </c>
      <c r="E5394" s="820" t="b">
        <v>0</v>
      </c>
      <c r="F5394" s="820" t="b">
        <v>0</v>
      </c>
      <c r="G5394" s="820" t="b">
        <v>0</v>
      </c>
      <c r="H5394" s="820" t="b">
        <v>0</v>
      </c>
      <c r="I5394" s="820">
        <v>1</v>
      </c>
      <c r="J5394" s="820">
        <v>5</v>
      </c>
      <c r="K5394" s="820" t="s">
        <v>8454</v>
      </c>
      <c r="L5394" s="820" t="s">
        <v>21314</v>
      </c>
    </row>
    <row r="5395" spans="1:12" x14ac:dyDescent="0.25">
      <c r="A5395" s="820" t="s">
        <v>16244</v>
      </c>
      <c r="B5395" s="824" t="s">
        <v>16245</v>
      </c>
      <c r="C5395" s="820" t="b">
        <v>1</v>
      </c>
      <c r="D5395" s="820" t="b">
        <v>1</v>
      </c>
      <c r="E5395" s="820" t="b">
        <v>0</v>
      </c>
      <c r="F5395" s="820" t="b">
        <v>0</v>
      </c>
      <c r="G5395" s="820" t="b">
        <v>0</v>
      </c>
      <c r="H5395" s="820" t="b">
        <v>0</v>
      </c>
      <c r="I5395" s="820">
        <v>1</v>
      </c>
      <c r="J5395" s="820">
        <v>2</v>
      </c>
      <c r="K5395" s="820" t="s">
        <v>8454</v>
      </c>
      <c r="L5395" s="820" t="s">
        <v>21315</v>
      </c>
    </row>
    <row r="5396" spans="1:12" x14ac:dyDescent="0.25">
      <c r="A5396" s="820" t="s">
        <v>16246</v>
      </c>
      <c r="B5396" s="824" t="s">
        <v>16247</v>
      </c>
      <c r="C5396" s="820" t="b">
        <v>1</v>
      </c>
      <c r="D5396" s="820" t="b">
        <v>1</v>
      </c>
      <c r="E5396" s="820" t="b">
        <v>0</v>
      </c>
      <c r="F5396" s="820" t="b">
        <v>0</v>
      </c>
      <c r="G5396" s="820" t="b">
        <v>0</v>
      </c>
      <c r="H5396" s="820" t="b">
        <v>0</v>
      </c>
      <c r="I5396" s="820">
        <v>1</v>
      </c>
      <c r="J5396" s="820">
        <v>1</v>
      </c>
      <c r="K5396" s="820" t="s">
        <v>8454</v>
      </c>
      <c r="L5396" s="820" t="s">
        <v>21316</v>
      </c>
    </row>
    <row r="5397" spans="1:12" x14ac:dyDescent="0.25">
      <c r="A5397" s="820" t="s">
        <v>16248</v>
      </c>
      <c r="B5397" s="824" t="s">
        <v>16249</v>
      </c>
      <c r="C5397" s="820" t="b">
        <v>1</v>
      </c>
      <c r="D5397" s="820" t="b">
        <v>1</v>
      </c>
      <c r="E5397" s="820" t="b">
        <v>0</v>
      </c>
      <c r="F5397" s="820" t="b">
        <v>0</v>
      </c>
      <c r="G5397" s="820" t="b">
        <v>0</v>
      </c>
      <c r="H5397" s="820" t="b">
        <v>0</v>
      </c>
      <c r="I5397" s="820">
        <v>1</v>
      </c>
      <c r="J5397" s="820">
        <v>1</v>
      </c>
      <c r="K5397" s="820" t="s">
        <v>8454</v>
      </c>
      <c r="L5397" s="820" t="s">
        <v>21317</v>
      </c>
    </row>
    <row r="5398" spans="1:12" x14ac:dyDescent="0.25">
      <c r="A5398" s="820" t="s">
        <v>16250</v>
      </c>
      <c r="B5398" s="824" t="s">
        <v>16251</v>
      </c>
      <c r="C5398" s="820" t="b">
        <v>1</v>
      </c>
      <c r="D5398" s="820" t="b">
        <v>1</v>
      </c>
      <c r="E5398" s="820" t="b">
        <v>0</v>
      </c>
      <c r="F5398" s="820" t="b">
        <v>0</v>
      </c>
      <c r="G5398" s="820" t="b">
        <v>0</v>
      </c>
      <c r="H5398" s="820" t="b">
        <v>0</v>
      </c>
      <c r="I5398" s="820">
        <v>1</v>
      </c>
      <c r="J5398" s="820">
        <v>7</v>
      </c>
      <c r="K5398" s="820" t="s">
        <v>8454</v>
      </c>
      <c r="L5398" s="820" t="s">
        <v>21318</v>
      </c>
    </row>
    <row r="5399" spans="1:12" x14ac:dyDescent="0.25">
      <c r="A5399" s="820" t="s">
        <v>16252</v>
      </c>
      <c r="B5399" s="824" t="s">
        <v>16253</v>
      </c>
      <c r="C5399" s="820" t="b">
        <v>1</v>
      </c>
      <c r="D5399" s="820" t="b">
        <v>1</v>
      </c>
      <c r="E5399" s="820" t="b">
        <v>0</v>
      </c>
      <c r="F5399" s="820" t="b">
        <v>0</v>
      </c>
      <c r="G5399" s="820" t="b">
        <v>0</v>
      </c>
      <c r="H5399" s="820" t="b">
        <v>0</v>
      </c>
      <c r="I5399" s="820">
        <v>1</v>
      </c>
      <c r="J5399" s="820">
        <v>7</v>
      </c>
      <c r="K5399" s="820" t="s">
        <v>8454</v>
      </c>
      <c r="L5399" s="820" t="s">
        <v>21319</v>
      </c>
    </row>
    <row r="5400" spans="1:12" x14ac:dyDescent="0.25">
      <c r="A5400" s="820" t="s">
        <v>16254</v>
      </c>
      <c r="B5400" s="824" t="s">
        <v>16255</v>
      </c>
      <c r="C5400" s="820" t="b">
        <v>1</v>
      </c>
      <c r="D5400" s="820" t="b">
        <v>1</v>
      </c>
      <c r="E5400" s="820" t="b">
        <v>0</v>
      </c>
      <c r="F5400" s="820" t="b">
        <v>0</v>
      </c>
      <c r="G5400" s="820" t="b">
        <v>0</v>
      </c>
      <c r="H5400" s="820" t="b">
        <v>0</v>
      </c>
      <c r="I5400" s="820">
        <v>1</v>
      </c>
      <c r="J5400" s="820">
        <v>7</v>
      </c>
      <c r="K5400" s="820" t="s">
        <v>8454</v>
      </c>
      <c r="L5400" s="820" t="s">
        <v>21320</v>
      </c>
    </row>
    <row r="5401" spans="1:12" x14ac:dyDescent="0.25">
      <c r="A5401" s="820" t="s">
        <v>16256</v>
      </c>
      <c r="B5401" s="824" t="s">
        <v>16257</v>
      </c>
      <c r="C5401" s="820" t="b">
        <v>1</v>
      </c>
      <c r="D5401" s="820" t="b">
        <v>1</v>
      </c>
      <c r="E5401" s="820" t="b">
        <v>0</v>
      </c>
      <c r="F5401" s="820" t="b">
        <v>0</v>
      </c>
      <c r="G5401" s="820" t="b">
        <v>0</v>
      </c>
      <c r="H5401" s="820" t="b">
        <v>0</v>
      </c>
      <c r="I5401" s="820">
        <v>1</v>
      </c>
      <c r="J5401" s="820">
        <v>1</v>
      </c>
      <c r="K5401" s="820" t="s">
        <v>8454</v>
      </c>
      <c r="L5401" s="820" t="s">
        <v>21321</v>
      </c>
    </row>
    <row r="5402" spans="1:12" x14ac:dyDescent="0.25">
      <c r="A5402" s="820" t="s">
        <v>16258</v>
      </c>
      <c r="B5402" s="824" t="s">
        <v>16259</v>
      </c>
      <c r="C5402" s="820" t="b">
        <v>1</v>
      </c>
      <c r="D5402" s="820" t="b">
        <v>1</v>
      </c>
      <c r="E5402" s="820" t="b">
        <v>0</v>
      </c>
      <c r="F5402" s="820" t="b">
        <v>0</v>
      </c>
      <c r="G5402" s="820" t="b">
        <v>0</v>
      </c>
      <c r="H5402" s="820" t="b">
        <v>0</v>
      </c>
      <c r="I5402" s="820">
        <v>1</v>
      </c>
      <c r="J5402" s="820">
        <v>21</v>
      </c>
      <c r="K5402" s="820" t="s">
        <v>8454</v>
      </c>
      <c r="L5402" s="820" t="s">
        <v>21322</v>
      </c>
    </row>
    <row r="5403" spans="1:12" x14ac:dyDescent="0.25">
      <c r="A5403" s="820" t="s">
        <v>16260</v>
      </c>
      <c r="B5403" s="824" t="s">
        <v>16261</v>
      </c>
      <c r="C5403" s="820" t="b">
        <v>1</v>
      </c>
      <c r="D5403" s="820" t="b">
        <v>1</v>
      </c>
      <c r="E5403" s="820" t="b">
        <v>0</v>
      </c>
      <c r="F5403" s="820" t="b">
        <v>0</v>
      </c>
      <c r="G5403" s="820" t="b">
        <v>0</v>
      </c>
      <c r="H5403" s="820" t="b">
        <v>0</v>
      </c>
      <c r="I5403" s="820">
        <v>1</v>
      </c>
      <c r="J5403" s="820">
        <v>3</v>
      </c>
      <c r="K5403" s="820" t="s">
        <v>8454</v>
      </c>
      <c r="L5403" s="820" t="s">
        <v>21323</v>
      </c>
    </row>
    <row r="5404" spans="1:12" x14ac:dyDescent="0.25">
      <c r="A5404" s="820" t="s">
        <v>16262</v>
      </c>
      <c r="B5404" s="824" t="s">
        <v>16263</v>
      </c>
      <c r="C5404" s="820" t="b">
        <v>1</v>
      </c>
      <c r="D5404" s="820" t="b">
        <v>1</v>
      </c>
      <c r="E5404" s="820" t="b">
        <v>0</v>
      </c>
      <c r="F5404" s="820" t="b">
        <v>0</v>
      </c>
      <c r="G5404" s="820" t="b">
        <v>0</v>
      </c>
      <c r="H5404" s="820" t="b">
        <v>0</v>
      </c>
      <c r="I5404" s="820">
        <v>1</v>
      </c>
      <c r="J5404" s="820">
        <v>1</v>
      </c>
      <c r="K5404" s="820" t="s">
        <v>8454</v>
      </c>
      <c r="L5404" s="820" t="s">
        <v>21324</v>
      </c>
    </row>
    <row r="5405" spans="1:12" x14ac:dyDescent="0.25">
      <c r="A5405" s="820" t="s">
        <v>16264</v>
      </c>
      <c r="B5405" s="824" t="s">
        <v>16265</v>
      </c>
      <c r="C5405" s="820" t="b">
        <v>1</v>
      </c>
      <c r="D5405" s="820" t="b">
        <v>1</v>
      </c>
      <c r="E5405" s="820" t="b">
        <v>0</v>
      </c>
      <c r="F5405" s="820" t="b">
        <v>0</v>
      </c>
      <c r="G5405" s="820" t="b">
        <v>0</v>
      </c>
      <c r="H5405" s="820" t="b">
        <v>0</v>
      </c>
      <c r="I5405" s="820">
        <v>1</v>
      </c>
      <c r="J5405" s="820">
        <v>1</v>
      </c>
      <c r="K5405" s="820" t="s">
        <v>8454</v>
      </c>
      <c r="L5405" s="820" t="s">
        <v>21325</v>
      </c>
    </row>
    <row r="5406" spans="1:12" x14ac:dyDescent="0.25">
      <c r="A5406" s="820" t="s">
        <v>16266</v>
      </c>
      <c r="B5406" s="824" t="s">
        <v>16267</v>
      </c>
      <c r="C5406" s="820" t="b">
        <v>1</v>
      </c>
      <c r="D5406" s="820" t="b">
        <v>1</v>
      </c>
      <c r="E5406" s="820" t="b">
        <v>0</v>
      </c>
      <c r="F5406" s="820" t="b">
        <v>0</v>
      </c>
      <c r="G5406" s="820" t="b">
        <v>0</v>
      </c>
      <c r="H5406" s="820" t="b">
        <v>0</v>
      </c>
      <c r="I5406" s="820">
        <v>1</v>
      </c>
      <c r="J5406" s="820">
        <v>14</v>
      </c>
      <c r="K5406" s="820" t="s">
        <v>8454</v>
      </c>
      <c r="L5406" s="820" t="s">
        <v>21326</v>
      </c>
    </row>
    <row r="5407" spans="1:12" x14ac:dyDescent="0.25">
      <c r="A5407" s="820" t="s">
        <v>16268</v>
      </c>
      <c r="B5407" s="824" t="s">
        <v>16269</v>
      </c>
      <c r="C5407" s="820" t="b">
        <v>1</v>
      </c>
      <c r="D5407" s="820" t="b">
        <v>1</v>
      </c>
      <c r="E5407" s="820" t="b">
        <v>0</v>
      </c>
      <c r="F5407" s="820" t="b">
        <v>0</v>
      </c>
      <c r="G5407" s="820" t="b">
        <v>0</v>
      </c>
      <c r="H5407" s="820" t="b">
        <v>0</v>
      </c>
      <c r="I5407" s="820">
        <v>1</v>
      </c>
      <c r="J5407" s="820">
        <v>7</v>
      </c>
      <c r="K5407" s="820" t="s">
        <v>8454</v>
      </c>
      <c r="L5407" s="820" t="s">
        <v>21327</v>
      </c>
    </row>
    <row r="5408" spans="1:12" x14ac:dyDescent="0.25">
      <c r="A5408" s="820" t="s">
        <v>16270</v>
      </c>
      <c r="B5408" s="824" t="s">
        <v>16271</v>
      </c>
      <c r="C5408" s="820" t="b">
        <v>1</v>
      </c>
      <c r="D5408" s="820" t="b">
        <v>1</v>
      </c>
      <c r="E5408" s="820" t="b">
        <v>0</v>
      </c>
      <c r="F5408" s="820" t="b">
        <v>0</v>
      </c>
      <c r="G5408" s="820" t="b">
        <v>0</v>
      </c>
      <c r="H5408" s="820" t="b">
        <v>0</v>
      </c>
      <c r="I5408" s="820">
        <v>1</v>
      </c>
      <c r="J5408" s="820">
        <v>7</v>
      </c>
      <c r="K5408" s="820" t="s">
        <v>8454</v>
      </c>
      <c r="L5408" s="820" t="s">
        <v>21328</v>
      </c>
    </row>
    <row r="5409" spans="1:12" x14ac:dyDescent="0.25">
      <c r="A5409" s="820" t="s">
        <v>16272</v>
      </c>
      <c r="B5409" s="824" t="s">
        <v>16273</v>
      </c>
      <c r="C5409" s="820" t="b">
        <v>1</v>
      </c>
      <c r="D5409" s="820" t="b">
        <v>1</v>
      </c>
      <c r="E5409" s="820" t="b">
        <v>0</v>
      </c>
      <c r="F5409" s="820" t="b">
        <v>0</v>
      </c>
      <c r="G5409" s="820" t="b">
        <v>0</v>
      </c>
      <c r="H5409" s="820" t="b">
        <v>0</v>
      </c>
      <c r="I5409" s="820">
        <v>1</v>
      </c>
      <c r="J5409" s="820">
        <v>2</v>
      </c>
      <c r="K5409" s="820" t="s">
        <v>8454</v>
      </c>
      <c r="L5409" s="820" t="s">
        <v>21329</v>
      </c>
    </row>
    <row r="5410" spans="1:12" x14ac:dyDescent="0.25">
      <c r="A5410" s="820" t="s">
        <v>16274</v>
      </c>
      <c r="B5410" s="824" t="s">
        <v>16275</v>
      </c>
      <c r="C5410" s="820" t="b">
        <v>1</v>
      </c>
      <c r="D5410" s="820" t="b">
        <v>1</v>
      </c>
      <c r="E5410" s="820" t="b">
        <v>0</v>
      </c>
      <c r="F5410" s="820" t="b">
        <v>0</v>
      </c>
      <c r="G5410" s="820" t="b">
        <v>0</v>
      </c>
      <c r="H5410" s="820" t="b">
        <v>0</v>
      </c>
      <c r="I5410" s="820">
        <v>1</v>
      </c>
      <c r="J5410" s="820">
        <v>2</v>
      </c>
      <c r="K5410" s="820" t="s">
        <v>8454</v>
      </c>
      <c r="L5410" s="820" t="s">
        <v>21330</v>
      </c>
    </row>
    <row r="5411" spans="1:12" x14ac:dyDescent="0.25">
      <c r="A5411" s="820" t="s">
        <v>16276</v>
      </c>
      <c r="B5411" s="824" t="s">
        <v>16277</v>
      </c>
      <c r="C5411" s="820" t="b">
        <v>1</v>
      </c>
      <c r="D5411" s="820" t="b">
        <v>1</v>
      </c>
      <c r="E5411" s="820" t="b">
        <v>0</v>
      </c>
      <c r="F5411" s="820" t="b">
        <v>0</v>
      </c>
      <c r="G5411" s="820" t="b">
        <v>0</v>
      </c>
      <c r="H5411" s="820" t="b">
        <v>0</v>
      </c>
      <c r="I5411" s="820">
        <v>1</v>
      </c>
      <c r="J5411" s="820">
        <v>2</v>
      </c>
      <c r="K5411" s="820" t="s">
        <v>8454</v>
      </c>
      <c r="L5411" s="820" t="s">
        <v>21331</v>
      </c>
    </row>
    <row r="5412" spans="1:12" x14ac:dyDescent="0.25">
      <c r="A5412" s="820" t="s">
        <v>16278</v>
      </c>
      <c r="B5412" s="824" t="s">
        <v>16279</v>
      </c>
      <c r="C5412" s="820" t="b">
        <v>1</v>
      </c>
      <c r="D5412" s="820" t="b">
        <v>1</v>
      </c>
      <c r="E5412" s="820" t="b">
        <v>0</v>
      </c>
      <c r="F5412" s="820" t="b">
        <v>0</v>
      </c>
      <c r="G5412" s="820" t="b">
        <v>0</v>
      </c>
      <c r="H5412" s="820" t="b">
        <v>0</v>
      </c>
      <c r="I5412" s="820">
        <v>1</v>
      </c>
      <c r="J5412" s="820">
        <v>21</v>
      </c>
      <c r="K5412" s="820" t="s">
        <v>8454</v>
      </c>
      <c r="L5412" s="820" t="s">
        <v>21332</v>
      </c>
    </row>
    <row r="5413" spans="1:12" x14ac:dyDescent="0.25">
      <c r="A5413" s="820" t="s">
        <v>16280</v>
      </c>
      <c r="B5413" s="824" t="s">
        <v>16281</v>
      </c>
      <c r="C5413" s="820" t="b">
        <v>1</v>
      </c>
      <c r="D5413" s="820" t="b">
        <v>1</v>
      </c>
      <c r="E5413" s="820" t="b">
        <v>0</v>
      </c>
      <c r="F5413" s="820" t="b">
        <v>0</v>
      </c>
      <c r="G5413" s="820" t="b">
        <v>0</v>
      </c>
      <c r="H5413" s="820" t="b">
        <v>0</v>
      </c>
      <c r="I5413" s="820">
        <v>1</v>
      </c>
      <c r="J5413" s="820">
        <v>2</v>
      </c>
      <c r="K5413" s="820" t="s">
        <v>8454</v>
      </c>
      <c r="L5413" s="820" t="s">
        <v>21333</v>
      </c>
    </row>
    <row r="5414" spans="1:12" x14ac:dyDescent="0.25">
      <c r="A5414" s="820" t="s">
        <v>16282</v>
      </c>
      <c r="B5414" s="824" t="s">
        <v>16283</v>
      </c>
      <c r="C5414" s="820" t="b">
        <v>1</v>
      </c>
      <c r="D5414" s="820" t="b">
        <v>1</v>
      </c>
      <c r="E5414" s="820" t="b">
        <v>0</v>
      </c>
      <c r="F5414" s="820" t="b">
        <v>0</v>
      </c>
      <c r="G5414" s="820" t="b">
        <v>0</v>
      </c>
      <c r="H5414" s="820" t="b">
        <v>0</v>
      </c>
      <c r="I5414" s="820">
        <v>1</v>
      </c>
      <c r="J5414" s="820">
        <v>1</v>
      </c>
      <c r="K5414" s="820" t="s">
        <v>8454</v>
      </c>
      <c r="L5414" s="820" t="s">
        <v>21334</v>
      </c>
    </row>
    <row r="5415" spans="1:12" x14ac:dyDescent="0.25">
      <c r="A5415" s="820" t="s">
        <v>16284</v>
      </c>
      <c r="B5415" s="824" t="s">
        <v>16285</v>
      </c>
      <c r="C5415" s="820" t="b">
        <v>1</v>
      </c>
      <c r="D5415" s="820" t="b">
        <v>1</v>
      </c>
      <c r="E5415" s="820" t="b">
        <v>0</v>
      </c>
      <c r="F5415" s="820" t="b">
        <v>0</v>
      </c>
      <c r="G5415" s="820" t="b">
        <v>0</v>
      </c>
      <c r="H5415" s="820" t="b">
        <v>0</v>
      </c>
      <c r="I5415" s="820">
        <v>1</v>
      </c>
      <c r="J5415" s="820">
        <v>1</v>
      </c>
      <c r="K5415" s="820" t="s">
        <v>8454</v>
      </c>
      <c r="L5415" s="820" t="s">
        <v>21335</v>
      </c>
    </row>
    <row r="5416" spans="1:12" x14ac:dyDescent="0.25">
      <c r="A5416" s="820" t="s">
        <v>16286</v>
      </c>
      <c r="B5416" s="824" t="s">
        <v>16287</v>
      </c>
      <c r="C5416" s="820" t="b">
        <v>1</v>
      </c>
      <c r="D5416" s="820" t="b">
        <v>1</v>
      </c>
      <c r="E5416" s="820" t="b">
        <v>0</v>
      </c>
      <c r="F5416" s="820" t="b">
        <v>0</v>
      </c>
      <c r="G5416" s="820" t="b">
        <v>0</v>
      </c>
      <c r="H5416" s="820" t="b">
        <v>0</v>
      </c>
      <c r="I5416" s="820">
        <v>1</v>
      </c>
      <c r="J5416" s="820">
        <v>1</v>
      </c>
      <c r="K5416" s="820" t="s">
        <v>8454</v>
      </c>
      <c r="L5416" s="820" t="s">
        <v>21336</v>
      </c>
    </row>
    <row r="5417" spans="1:12" x14ac:dyDescent="0.25">
      <c r="A5417" s="820" t="s">
        <v>16288</v>
      </c>
      <c r="B5417" s="824" t="s">
        <v>16289</v>
      </c>
      <c r="C5417" s="820" t="b">
        <v>1</v>
      </c>
      <c r="D5417" s="820" t="b">
        <v>1</v>
      </c>
      <c r="E5417" s="820" t="b">
        <v>0</v>
      </c>
      <c r="F5417" s="820" t="b">
        <v>0</v>
      </c>
      <c r="G5417" s="820" t="b">
        <v>0</v>
      </c>
      <c r="H5417" s="820" t="b">
        <v>0</v>
      </c>
      <c r="I5417" s="820">
        <v>1</v>
      </c>
      <c r="J5417" s="820">
        <v>1</v>
      </c>
      <c r="K5417" s="820" t="s">
        <v>8454</v>
      </c>
      <c r="L5417" s="820" t="s">
        <v>21337</v>
      </c>
    </row>
    <row r="5418" spans="1:12" x14ac:dyDescent="0.25">
      <c r="A5418" s="820" t="s">
        <v>16290</v>
      </c>
      <c r="B5418" s="824" t="s">
        <v>16291</v>
      </c>
      <c r="C5418" s="820" t="b">
        <v>1</v>
      </c>
      <c r="D5418" s="820" t="b">
        <v>1</v>
      </c>
      <c r="E5418" s="820" t="b">
        <v>0</v>
      </c>
      <c r="F5418" s="820" t="b">
        <v>0</v>
      </c>
      <c r="G5418" s="820" t="b">
        <v>0</v>
      </c>
      <c r="H5418" s="820" t="b">
        <v>0</v>
      </c>
      <c r="I5418" s="820">
        <v>1</v>
      </c>
      <c r="J5418" s="820">
        <v>2</v>
      </c>
      <c r="K5418" s="820" t="s">
        <v>8454</v>
      </c>
      <c r="L5418" s="820" t="s">
        <v>21338</v>
      </c>
    </row>
    <row r="5419" spans="1:12" x14ac:dyDescent="0.25">
      <c r="A5419" s="820" t="s">
        <v>16292</v>
      </c>
      <c r="B5419" s="824" t="s">
        <v>16293</v>
      </c>
      <c r="C5419" s="820" t="b">
        <v>1</v>
      </c>
      <c r="D5419" s="820" t="b">
        <v>1</v>
      </c>
      <c r="E5419" s="820" t="b">
        <v>0</v>
      </c>
      <c r="F5419" s="820" t="b">
        <v>0</v>
      </c>
      <c r="G5419" s="820" t="b">
        <v>0</v>
      </c>
      <c r="H5419" s="820" t="b">
        <v>0</v>
      </c>
      <c r="I5419" s="820">
        <v>1</v>
      </c>
      <c r="J5419" s="820">
        <v>1</v>
      </c>
      <c r="K5419" s="820" t="s">
        <v>8454</v>
      </c>
      <c r="L5419" s="820" t="s">
        <v>21339</v>
      </c>
    </row>
    <row r="5420" spans="1:12" x14ac:dyDescent="0.25">
      <c r="A5420" s="820" t="s">
        <v>16294</v>
      </c>
      <c r="B5420" s="824" t="s">
        <v>16295</v>
      </c>
      <c r="C5420" s="820" t="b">
        <v>1</v>
      </c>
      <c r="D5420" s="820" t="b">
        <v>1</v>
      </c>
      <c r="E5420" s="820" t="b">
        <v>0</v>
      </c>
      <c r="F5420" s="820" t="b">
        <v>0</v>
      </c>
      <c r="G5420" s="820" t="b">
        <v>0</v>
      </c>
      <c r="H5420" s="820" t="b">
        <v>0</v>
      </c>
      <c r="I5420" s="820">
        <v>1</v>
      </c>
      <c r="J5420" s="820">
        <v>1</v>
      </c>
      <c r="K5420" s="820" t="s">
        <v>8454</v>
      </c>
      <c r="L5420" s="820" t="s">
        <v>21340</v>
      </c>
    </row>
    <row r="5421" spans="1:12" x14ac:dyDescent="0.25">
      <c r="A5421" s="820" t="s">
        <v>16296</v>
      </c>
      <c r="B5421" s="824" t="s">
        <v>16297</v>
      </c>
      <c r="C5421" s="820" t="b">
        <v>1</v>
      </c>
      <c r="D5421" s="820" t="b">
        <v>1</v>
      </c>
      <c r="E5421" s="820" t="b">
        <v>0</v>
      </c>
      <c r="F5421" s="820" t="b">
        <v>0</v>
      </c>
      <c r="G5421" s="820" t="b">
        <v>0</v>
      </c>
      <c r="H5421" s="820" t="b">
        <v>0</v>
      </c>
      <c r="I5421" s="820">
        <v>1</v>
      </c>
      <c r="J5421" s="820">
        <v>4</v>
      </c>
      <c r="K5421" s="820" t="s">
        <v>8454</v>
      </c>
      <c r="L5421" s="820" t="s">
        <v>21341</v>
      </c>
    </row>
    <row r="5422" spans="1:12" x14ac:dyDescent="0.25">
      <c r="A5422" s="820" t="s">
        <v>16298</v>
      </c>
      <c r="B5422" s="824" t="s">
        <v>16299</v>
      </c>
      <c r="C5422" s="820" t="b">
        <v>1</v>
      </c>
      <c r="D5422" s="820" t="b">
        <v>1</v>
      </c>
      <c r="E5422" s="820" t="b">
        <v>0</v>
      </c>
      <c r="F5422" s="820" t="b">
        <v>0</v>
      </c>
      <c r="G5422" s="820" t="b">
        <v>0</v>
      </c>
      <c r="H5422" s="820" t="b">
        <v>0</v>
      </c>
      <c r="I5422" s="820">
        <v>1</v>
      </c>
      <c r="J5422" s="820">
        <v>2</v>
      </c>
      <c r="K5422" s="820" t="s">
        <v>8454</v>
      </c>
      <c r="L5422" s="820" t="s">
        <v>21342</v>
      </c>
    </row>
    <row r="5423" spans="1:12" x14ac:dyDescent="0.25">
      <c r="A5423" s="820" t="s">
        <v>16300</v>
      </c>
      <c r="B5423" s="824" t="s">
        <v>16301</v>
      </c>
      <c r="C5423" s="820" t="b">
        <v>1</v>
      </c>
      <c r="D5423" s="820" t="b">
        <v>1</v>
      </c>
      <c r="E5423" s="820" t="b">
        <v>0</v>
      </c>
      <c r="F5423" s="820" t="b">
        <v>0</v>
      </c>
      <c r="G5423" s="820" t="b">
        <v>0</v>
      </c>
      <c r="H5423" s="820" t="b">
        <v>0</v>
      </c>
      <c r="I5423" s="820">
        <v>1</v>
      </c>
      <c r="J5423" s="820">
        <v>2</v>
      </c>
      <c r="K5423" s="820" t="s">
        <v>8454</v>
      </c>
      <c r="L5423" s="820" t="s">
        <v>21343</v>
      </c>
    </row>
    <row r="5424" spans="1:12" x14ac:dyDescent="0.25">
      <c r="A5424" s="820" t="s">
        <v>16302</v>
      </c>
      <c r="B5424" s="824" t="s">
        <v>16303</v>
      </c>
      <c r="C5424" s="820" t="b">
        <v>1</v>
      </c>
      <c r="D5424" s="820" t="b">
        <v>1</v>
      </c>
      <c r="E5424" s="820" t="b">
        <v>0</v>
      </c>
      <c r="F5424" s="820" t="b">
        <v>0</v>
      </c>
      <c r="G5424" s="820" t="b">
        <v>0</v>
      </c>
      <c r="H5424" s="820" t="b">
        <v>0</v>
      </c>
      <c r="I5424" s="820">
        <v>1</v>
      </c>
      <c r="J5424" s="820">
        <v>5</v>
      </c>
      <c r="K5424" s="820" t="s">
        <v>8454</v>
      </c>
      <c r="L5424" s="820" t="s">
        <v>21344</v>
      </c>
    </row>
    <row r="5425" spans="1:12" x14ac:dyDescent="0.25">
      <c r="A5425" s="820" t="s">
        <v>16304</v>
      </c>
      <c r="B5425" s="824" t="s">
        <v>16305</v>
      </c>
      <c r="C5425" s="820" t="b">
        <v>1</v>
      </c>
      <c r="D5425" s="820" t="b">
        <v>1</v>
      </c>
      <c r="E5425" s="820" t="b">
        <v>0</v>
      </c>
      <c r="F5425" s="820" t="b">
        <v>0</v>
      </c>
      <c r="G5425" s="820" t="b">
        <v>0</v>
      </c>
      <c r="H5425" s="820" t="b">
        <v>0</v>
      </c>
      <c r="I5425" s="820">
        <v>1</v>
      </c>
      <c r="J5425" s="820">
        <v>1</v>
      </c>
      <c r="K5425" s="820" t="s">
        <v>8454</v>
      </c>
      <c r="L5425" s="820" t="s">
        <v>21345</v>
      </c>
    </row>
    <row r="5426" spans="1:12" x14ac:dyDescent="0.25">
      <c r="A5426" s="820" t="s">
        <v>16306</v>
      </c>
      <c r="B5426" s="824" t="s">
        <v>16307</v>
      </c>
      <c r="C5426" s="820" t="b">
        <v>1</v>
      </c>
      <c r="D5426" s="820" t="b">
        <v>1</v>
      </c>
      <c r="E5426" s="820" t="b">
        <v>0</v>
      </c>
      <c r="F5426" s="820" t="b">
        <v>0</v>
      </c>
      <c r="G5426" s="820" t="b">
        <v>0</v>
      </c>
      <c r="H5426" s="820" t="b">
        <v>0</v>
      </c>
      <c r="I5426" s="820">
        <v>1</v>
      </c>
      <c r="J5426" s="820">
        <v>1</v>
      </c>
      <c r="K5426" s="820" t="s">
        <v>8454</v>
      </c>
      <c r="L5426" s="820" t="s">
        <v>21346</v>
      </c>
    </row>
    <row r="5427" spans="1:12" x14ac:dyDescent="0.25">
      <c r="A5427" s="820" t="s">
        <v>16308</v>
      </c>
      <c r="B5427" s="824" t="s">
        <v>16309</v>
      </c>
      <c r="C5427" s="820" t="b">
        <v>1</v>
      </c>
      <c r="D5427" s="820" t="b">
        <v>1</v>
      </c>
      <c r="E5427" s="820" t="b">
        <v>0</v>
      </c>
      <c r="F5427" s="820" t="b">
        <v>0</v>
      </c>
      <c r="G5427" s="820" t="b">
        <v>0</v>
      </c>
      <c r="H5427" s="820" t="b">
        <v>0</v>
      </c>
      <c r="I5427" s="820">
        <v>1</v>
      </c>
      <c r="J5427" s="820">
        <v>64</v>
      </c>
      <c r="K5427" s="820" t="s">
        <v>8454</v>
      </c>
      <c r="L5427" s="820" t="s">
        <v>21347</v>
      </c>
    </row>
    <row r="5428" spans="1:12" x14ac:dyDescent="0.25">
      <c r="A5428" s="820" t="s">
        <v>16310</v>
      </c>
      <c r="B5428" s="824" t="s">
        <v>16311</v>
      </c>
      <c r="C5428" s="820" t="b">
        <v>1</v>
      </c>
      <c r="D5428" s="820" t="b">
        <v>1</v>
      </c>
      <c r="E5428" s="820" t="b">
        <v>0</v>
      </c>
      <c r="F5428" s="820" t="b">
        <v>0</v>
      </c>
      <c r="G5428" s="820" t="b">
        <v>0</v>
      </c>
      <c r="H5428" s="820" t="b">
        <v>0</v>
      </c>
      <c r="I5428" s="820">
        <v>1</v>
      </c>
      <c r="J5428" s="820">
        <v>16</v>
      </c>
      <c r="K5428" s="820" t="s">
        <v>8454</v>
      </c>
      <c r="L5428" s="820" t="s">
        <v>21348</v>
      </c>
    </row>
    <row r="5429" spans="1:12" x14ac:dyDescent="0.25">
      <c r="A5429" s="820" t="s">
        <v>16312</v>
      </c>
      <c r="B5429" s="824" t="s">
        <v>16313</v>
      </c>
      <c r="C5429" s="820" t="b">
        <v>1</v>
      </c>
      <c r="D5429" s="820" t="b">
        <v>1</v>
      </c>
      <c r="E5429" s="820" t="b">
        <v>0</v>
      </c>
      <c r="F5429" s="820" t="b">
        <v>0</v>
      </c>
      <c r="G5429" s="820" t="b">
        <v>0</v>
      </c>
      <c r="H5429" s="820" t="b">
        <v>0</v>
      </c>
      <c r="I5429" s="820">
        <v>1</v>
      </c>
      <c r="J5429" s="820">
        <v>16</v>
      </c>
      <c r="K5429" s="820" t="s">
        <v>8454</v>
      </c>
      <c r="L5429" s="820" t="s">
        <v>21349</v>
      </c>
    </row>
    <row r="5430" spans="1:12" x14ac:dyDescent="0.25">
      <c r="A5430" s="820" t="s">
        <v>16314</v>
      </c>
      <c r="B5430" s="824" t="s">
        <v>16315</v>
      </c>
      <c r="C5430" s="820" t="b">
        <v>1</v>
      </c>
      <c r="D5430" s="820" t="b">
        <v>1</v>
      </c>
      <c r="E5430" s="820" t="b">
        <v>0</v>
      </c>
      <c r="F5430" s="820" t="b">
        <v>0</v>
      </c>
      <c r="G5430" s="820" t="b">
        <v>0</v>
      </c>
      <c r="H5430" s="820" t="b">
        <v>0</v>
      </c>
      <c r="I5430" s="820">
        <v>1</v>
      </c>
      <c r="J5430" s="820">
        <v>8</v>
      </c>
      <c r="K5430" s="820" t="s">
        <v>8454</v>
      </c>
      <c r="L5430" s="820" t="s">
        <v>21350</v>
      </c>
    </row>
    <row r="5431" spans="1:12" x14ac:dyDescent="0.25">
      <c r="A5431" s="820" t="s">
        <v>16316</v>
      </c>
      <c r="B5431" s="824" t="s">
        <v>16317</v>
      </c>
      <c r="C5431" s="820" t="b">
        <v>1</v>
      </c>
      <c r="D5431" s="820" t="b">
        <v>1</v>
      </c>
      <c r="E5431" s="820" t="b">
        <v>0</v>
      </c>
      <c r="F5431" s="820" t="b">
        <v>0</v>
      </c>
      <c r="G5431" s="820" t="b">
        <v>0</v>
      </c>
      <c r="H5431" s="820" t="b">
        <v>0</v>
      </c>
      <c r="I5431" s="820">
        <v>1</v>
      </c>
      <c r="J5431" s="820">
        <v>4</v>
      </c>
      <c r="K5431" s="820" t="s">
        <v>8454</v>
      </c>
      <c r="L5431" s="820" t="s">
        <v>21351</v>
      </c>
    </row>
    <row r="5432" spans="1:12" x14ac:dyDescent="0.25">
      <c r="A5432" s="820" t="s">
        <v>16318</v>
      </c>
      <c r="B5432" s="824" t="s">
        <v>16319</v>
      </c>
      <c r="C5432" s="820" t="b">
        <v>1</v>
      </c>
      <c r="D5432" s="820" t="b">
        <v>1</v>
      </c>
      <c r="E5432" s="820" t="b">
        <v>0</v>
      </c>
      <c r="F5432" s="820" t="b">
        <v>0</v>
      </c>
      <c r="G5432" s="820" t="b">
        <v>0</v>
      </c>
      <c r="H5432" s="820" t="b">
        <v>0</v>
      </c>
      <c r="I5432" s="820">
        <v>1</v>
      </c>
      <c r="J5432" s="820">
        <v>36</v>
      </c>
      <c r="K5432" s="820" t="s">
        <v>8454</v>
      </c>
      <c r="L5432" s="820" t="s">
        <v>21352</v>
      </c>
    </row>
    <row r="5433" spans="1:12" x14ac:dyDescent="0.25">
      <c r="A5433" s="820" t="s">
        <v>16320</v>
      </c>
      <c r="B5433" s="824" t="s">
        <v>16321</v>
      </c>
      <c r="C5433" s="820" t="b">
        <v>1</v>
      </c>
      <c r="D5433" s="820" t="b">
        <v>1</v>
      </c>
      <c r="E5433" s="820" t="b">
        <v>0</v>
      </c>
      <c r="F5433" s="820" t="b">
        <v>0</v>
      </c>
      <c r="G5433" s="820" t="b">
        <v>0</v>
      </c>
      <c r="H5433" s="820" t="b">
        <v>0</v>
      </c>
      <c r="I5433" s="820">
        <v>1</v>
      </c>
      <c r="J5433" s="820">
        <v>16</v>
      </c>
      <c r="K5433" s="820" t="s">
        <v>8454</v>
      </c>
      <c r="L5433" s="820" t="s">
        <v>21353</v>
      </c>
    </row>
    <row r="5434" spans="1:12" x14ac:dyDescent="0.25">
      <c r="A5434" s="820" t="s">
        <v>16322</v>
      </c>
      <c r="B5434" s="824" t="s">
        <v>16323</v>
      </c>
      <c r="C5434" s="820" t="b">
        <v>1</v>
      </c>
      <c r="D5434" s="820" t="b">
        <v>1</v>
      </c>
      <c r="E5434" s="820" t="b">
        <v>0</v>
      </c>
      <c r="F5434" s="820" t="b">
        <v>0</v>
      </c>
      <c r="G5434" s="820" t="b">
        <v>0</v>
      </c>
      <c r="H5434" s="820" t="b">
        <v>0</v>
      </c>
      <c r="I5434" s="820">
        <v>1</v>
      </c>
      <c r="J5434" s="820">
        <v>2</v>
      </c>
      <c r="K5434" s="820" t="s">
        <v>8454</v>
      </c>
      <c r="L5434" s="820" t="s">
        <v>21354</v>
      </c>
    </row>
    <row r="5435" spans="1:12" x14ac:dyDescent="0.25">
      <c r="A5435" s="820" t="s">
        <v>16324</v>
      </c>
      <c r="B5435" s="824" t="s">
        <v>16325</v>
      </c>
      <c r="C5435" s="820" t="b">
        <v>1</v>
      </c>
      <c r="D5435" s="820" t="b">
        <v>1</v>
      </c>
      <c r="E5435" s="820" t="b">
        <v>0</v>
      </c>
      <c r="F5435" s="820" t="b">
        <v>0</v>
      </c>
      <c r="G5435" s="820" t="b">
        <v>0</v>
      </c>
      <c r="H5435" s="820" t="b">
        <v>0</v>
      </c>
      <c r="I5435" s="820">
        <v>1</v>
      </c>
      <c r="J5435" s="820">
        <v>1</v>
      </c>
      <c r="K5435" s="820" t="s">
        <v>8454</v>
      </c>
      <c r="L5435" s="820" t="s">
        <v>21355</v>
      </c>
    </row>
    <row r="5436" spans="1:12" x14ac:dyDescent="0.25">
      <c r="A5436" s="820" t="s">
        <v>16326</v>
      </c>
      <c r="B5436" s="824" t="s">
        <v>16327</v>
      </c>
      <c r="C5436" s="820" t="b">
        <v>1</v>
      </c>
      <c r="D5436" s="820" t="b">
        <v>1</v>
      </c>
      <c r="E5436" s="820" t="b">
        <v>0</v>
      </c>
      <c r="F5436" s="820" t="b">
        <v>0</v>
      </c>
      <c r="G5436" s="820" t="b">
        <v>0</v>
      </c>
      <c r="H5436" s="820" t="b">
        <v>0</v>
      </c>
      <c r="I5436" s="820">
        <v>1</v>
      </c>
      <c r="J5436" s="820">
        <v>2</v>
      </c>
      <c r="K5436" s="820" t="s">
        <v>8454</v>
      </c>
      <c r="L5436" s="820" t="s">
        <v>21356</v>
      </c>
    </row>
    <row r="5437" spans="1:12" x14ac:dyDescent="0.25">
      <c r="A5437" s="820" t="s">
        <v>16328</v>
      </c>
      <c r="B5437" s="824" t="s">
        <v>16329</v>
      </c>
      <c r="C5437" s="820" t="b">
        <v>1</v>
      </c>
      <c r="D5437" s="820" t="b">
        <v>1</v>
      </c>
      <c r="E5437" s="820" t="b">
        <v>0</v>
      </c>
      <c r="F5437" s="820" t="b">
        <v>0</v>
      </c>
      <c r="G5437" s="820" t="b">
        <v>0</v>
      </c>
      <c r="H5437" s="820" t="b">
        <v>0</v>
      </c>
      <c r="I5437" s="820">
        <v>1</v>
      </c>
      <c r="J5437" s="820">
        <v>1</v>
      </c>
      <c r="K5437" s="820" t="s">
        <v>8454</v>
      </c>
      <c r="L5437" s="820" t="s">
        <v>21357</v>
      </c>
    </row>
    <row r="5438" spans="1:12" x14ac:dyDescent="0.25">
      <c r="A5438" s="820" t="s">
        <v>16330</v>
      </c>
      <c r="B5438" s="824" t="s">
        <v>16331</v>
      </c>
      <c r="C5438" s="820" t="b">
        <v>1</v>
      </c>
      <c r="D5438" s="820" t="b">
        <v>1</v>
      </c>
      <c r="E5438" s="820" t="b">
        <v>0</v>
      </c>
      <c r="F5438" s="820" t="b">
        <v>0</v>
      </c>
      <c r="G5438" s="820" t="b">
        <v>0</v>
      </c>
      <c r="H5438" s="820" t="b">
        <v>0</v>
      </c>
      <c r="I5438" s="820">
        <v>1</v>
      </c>
      <c r="J5438" s="820">
        <v>1</v>
      </c>
      <c r="K5438" s="820" t="s">
        <v>8454</v>
      </c>
      <c r="L5438" s="820" t="s">
        <v>21358</v>
      </c>
    </row>
    <row r="5439" spans="1:12" x14ac:dyDescent="0.25">
      <c r="A5439" s="820" t="s">
        <v>16332</v>
      </c>
      <c r="B5439" s="824" t="s">
        <v>16333</v>
      </c>
      <c r="C5439" s="820" t="b">
        <v>1</v>
      </c>
      <c r="D5439" s="820" t="b">
        <v>1</v>
      </c>
      <c r="E5439" s="820" t="b">
        <v>0</v>
      </c>
      <c r="F5439" s="820" t="b">
        <v>0</v>
      </c>
      <c r="G5439" s="820" t="b">
        <v>0</v>
      </c>
      <c r="H5439" s="820" t="b">
        <v>0</v>
      </c>
      <c r="I5439" s="820">
        <v>1</v>
      </c>
      <c r="J5439" s="820">
        <v>4</v>
      </c>
      <c r="K5439" s="820" t="s">
        <v>8454</v>
      </c>
      <c r="L5439" s="820" t="s">
        <v>21359</v>
      </c>
    </row>
    <row r="5440" spans="1:12" x14ac:dyDescent="0.25">
      <c r="A5440" s="820" t="s">
        <v>16334</v>
      </c>
      <c r="B5440" s="824" t="s">
        <v>16335</v>
      </c>
      <c r="C5440" s="820" t="b">
        <v>1</v>
      </c>
      <c r="D5440" s="820" t="b">
        <v>1</v>
      </c>
      <c r="E5440" s="820" t="b">
        <v>0</v>
      </c>
      <c r="F5440" s="820" t="b">
        <v>0</v>
      </c>
      <c r="G5440" s="820" t="b">
        <v>0</v>
      </c>
      <c r="H5440" s="820" t="b">
        <v>0</v>
      </c>
      <c r="I5440" s="820">
        <v>1</v>
      </c>
      <c r="J5440" s="820">
        <v>2</v>
      </c>
      <c r="K5440" s="820" t="s">
        <v>8454</v>
      </c>
      <c r="L5440" s="820" t="s">
        <v>21360</v>
      </c>
    </row>
    <row r="5441" spans="1:12" x14ac:dyDescent="0.25">
      <c r="A5441" s="820" t="s">
        <v>16336</v>
      </c>
      <c r="B5441" s="824" t="s">
        <v>16337</v>
      </c>
      <c r="C5441" s="820" t="b">
        <v>1</v>
      </c>
      <c r="D5441" s="820" t="b">
        <v>1</v>
      </c>
      <c r="E5441" s="820" t="b">
        <v>0</v>
      </c>
      <c r="F5441" s="820" t="b">
        <v>0</v>
      </c>
      <c r="G5441" s="820" t="b">
        <v>0</v>
      </c>
      <c r="H5441" s="820" t="b">
        <v>0</v>
      </c>
      <c r="I5441" s="820">
        <v>1</v>
      </c>
      <c r="J5441" s="820">
        <v>2</v>
      </c>
      <c r="K5441" s="820" t="s">
        <v>8454</v>
      </c>
      <c r="L5441" s="820" t="s">
        <v>21361</v>
      </c>
    </row>
    <row r="5442" spans="1:12" x14ac:dyDescent="0.25">
      <c r="A5442" s="820" t="s">
        <v>16338</v>
      </c>
      <c r="B5442" s="824" t="s">
        <v>16339</v>
      </c>
      <c r="C5442" s="820" t="b">
        <v>1</v>
      </c>
      <c r="D5442" s="820" t="b">
        <v>1</v>
      </c>
      <c r="E5442" s="820" t="b">
        <v>0</v>
      </c>
      <c r="F5442" s="820" t="b">
        <v>0</v>
      </c>
      <c r="G5442" s="820" t="b">
        <v>0</v>
      </c>
      <c r="H5442" s="820" t="b">
        <v>0</v>
      </c>
      <c r="I5442" s="820">
        <v>1</v>
      </c>
      <c r="J5442" s="820">
        <v>5</v>
      </c>
      <c r="K5442" s="820" t="s">
        <v>8454</v>
      </c>
      <c r="L5442" s="820" t="s">
        <v>21362</v>
      </c>
    </row>
    <row r="5443" spans="1:12" x14ac:dyDescent="0.25">
      <c r="A5443" s="820" t="s">
        <v>16340</v>
      </c>
      <c r="B5443" s="824" t="s">
        <v>16341</v>
      </c>
      <c r="C5443" s="820" t="b">
        <v>1</v>
      </c>
      <c r="D5443" s="820" t="b">
        <v>1</v>
      </c>
      <c r="E5443" s="820" t="b">
        <v>0</v>
      </c>
      <c r="F5443" s="820" t="b">
        <v>0</v>
      </c>
      <c r="G5443" s="820" t="b">
        <v>0</v>
      </c>
      <c r="H5443" s="820" t="b">
        <v>0</v>
      </c>
      <c r="I5443" s="820">
        <v>1</v>
      </c>
      <c r="J5443" s="820">
        <v>1</v>
      </c>
      <c r="K5443" s="820" t="s">
        <v>8454</v>
      </c>
      <c r="L5443" s="820" t="s">
        <v>21363</v>
      </c>
    </row>
    <row r="5444" spans="1:12" x14ac:dyDescent="0.25">
      <c r="A5444" s="820" t="s">
        <v>16342</v>
      </c>
      <c r="B5444" s="824" t="s">
        <v>16343</v>
      </c>
      <c r="C5444" s="820" t="b">
        <v>1</v>
      </c>
      <c r="D5444" s="820" t="b">
        <v>1</v>
      </c>
      <c r="E5444" s="820" t="b">
        <v>0</v>
      </c>
      <c r="F5444" s="820" t="b">
        <v>0</v>
      </c>
      <c r="G5444" s="820" t="b">
        <v>0</v>
      </c>
      <c r="H5444" s="820" t="b">
        <v>0</v>
      </c>
      <c r="I5444" s="820">
        <v>1</v>
      </c>
      <c r="J5444" s="820">
        <v>20</v>
      </c>
      <c r="K5444" s="820" t="s">
        <v>8454</v>
      </c>
      <c r="L5444" s="820" t="s">
        <v>21364</v>
      </c>
    </row>
    <row r="5445" spans="1:12" x14ac:dyDescent="0.25">
      <c r="A5445" s="820" t="s">
        <v>16344</v>
      </c>
      <c r="B5445" s="824" t="s">
        <v>16345</v>
      </c>
      <c r="C5445" s="820" t="b">
        <v>1</v>
      </c>
      <c r="D5445" s="820" t="b">
        <v>1</v>
      </c>
      <c r="E5445" s="820" t="b">
        <v>0</v>
      </c>
      <c r="F5445" s="820" t="b">
        <v>0</v>
      </c>
      <c r="G5445" s="820" t="b">
        <v>0</v>
      </c>
      <c r="H5445" s="820" t="b">
        <v>0</v>
      </c>
      <c r="I5445" s="820">
        <v>1</v>
      </c>
      <c r="J5445" s="820">
        <v>5</v>
      </c>
      <c r="K5445" s="820" t="s">
        <v>8454</v>
      </c>
      <c r="L5445" s="820" t="s">
        <v>21365</v>
      </c>
    </row>
    <row r="5446" spans="1:12" x14ac:dyDescent="0.25">
      <c r="A5446" s="820" t="s">
        <v>16346</v>
      </c>
      <c r="B5446" s="824" t="s">
        <v>16347</v>
      </c>
      <c r="C5446" s="820" t="b">
        <v>1</v>
      </c>
      <c r="D5446" s="820" t="b">
        <v>1</v>
      </c>
      <c r="E5446" s="820" t="b">
        <v>0</v>
      </c>
      <c r="F5446" s="820" t="b">
        <v>0</v>
      </c>
      <c r="G5446" s="820" t="b">
        <v>0</v>
      </c>
      <c r="H5446" s="820" t="b">
        <v>0</v>
      </c>
      <c r="I5446" s="820">
        <v>1</v>
      </c>
      <c r="J5446" s="820">
        <v>5</v>
      </c>
      <c r="K5446" s="820" t="s">
        <v>8454</v>
      </c>
      <c r="L5446" s="820" t="s">
        <v>21366</v>
      </c>
    </row>
    <row r="5447" spans="1:12" x14ac:dyDescent="0.25">
      <c r="A5447" s="820" t="s">
        <v>16348</v>
      </c>
      <c r="B5447" s="824" t="s">
        <v>16349</v>
      </c>
      <c r="C5447" s="820" t="b">
        <v>1</v>
      </c>
      <c r="D5447" s="820" t="b">
        <v>1</v>
      </c>
      <c r="E5447" s="820" t="b">
        <v>0</v>
      </c>
      <c r="F5447" s="820" t="b">
        <v>0</v>
      </c>
      <c r="G5447" s="820" t="b">
        <v>0</v>
      </c>
      <c r="H5447" s="820" t="b">
        <v>0</v>
      </c>
      <c r="I5447" s="820">
        <v>1</v>
      </c>
      <c r="J5447" s="820">
        <v>8</v>
      </c>
      <c r="K5447" s="820" t="s">
        <v>8454</v>
      </c>
      <c r="L5447" s="820" t="s">
        <v>21367</v>
      </c>
    </row>
    <row r="5448" spans="1:12" x14ac:dyDescent="0.25">
      <c r="A5448" s="820" t="s">
        <v>16350</v>
      </c>
      <c r="B5448" s="824" t="s">
        <v>16351</v>
      </c>
      <c r="C5448" s="820" t="b">
        <v>1</v>
      </c>
      <c r="D5448" s="820" t="b">
        <v>1</v>
      </c>
      <c r="E5448" s="820" t="b">
        <v>0</v>
      </c>
      <c r="F5448" s="820" t="b">
        <v>0</v>
      </c>
      <c r="G5448" s="820" t="b">
        <v>0</v>
      </c>
      <c r="H5448" s="820" t="b">
        <v>0</v>
      </c>
      <c r="I5448" s="820">
        <v>1</v>
      </c>
      <c r="J5448" s="820">
        <v>4</v>
      </c>
      <c r="K5448" s="820" t="s">
        <v>8454</v>
      </c>
      <c r="L5448" s="820" t="s">
        <v>21368</v>
      </c>
    </row>
    <row r="5449" spans="1:12" x14ac:dyDescent="0.25">
      <c r="A5449" s="820" t="s">
        <v>16352</v>
      </c>
      <c r="B5449" s="824" t="s">
        <v>16353</v>
      </c>
      <c r="C5449" s="820" t="b">
        <v>1</v>
      </c>
      <c r="D5449" s="820" t="b">
        <v>1</v>
      </c>
      <c r="E5449" s="820" t="b">
        <v>0</v>
      </c>
      <c r="F5449" s="820" t="b">
        <v>0</v>
      </c>
      <c r="G5449" s="820" t="b">
        <v>0</v>
      </c>
      <c r="H5449" s="820" t="b">
        <v>0</v>
      </c>
      <c r="I5449" s="820">
        <v>1</v>
      </c>
      <c r="J5449" s="820">
        <v>24</v>
      </c>
      <c r="K5449" s="820" t="s">
        <v>8454</v>
      </c>
      <c r="L5449" s="820" t="s">
        <v>21369</v>
      </c>
    </row>
    <row r="5450" spans="1:12" x14ac:dyDescent="0.25">
      <c r="A5450" s="820" t="s">
        <v>16354</v>
      </c>
      <c r="B5450" s="824" t="s">
        <v>16355</v>
      </c>
      <c r="C5450" s="820" t="b">
        <v>1</v>
      </c>
      <c r="D5450" s="820" t="b">
        <v>1</v>
      </c>
      <c r="E5450" s="820" t="b">
        <v>0</v>
      </c>
      <c r="F5450" s="820" t="b">
        <v>0</v>
      </c>
      <c r="G5450" s="820" t="b">
        <v>0</v>
      </c>
      <c r="H5450" s="820" t="b">
        <v>0</v>
      </c>
      <c r="I5450" s="820">
        <v>1</v>
      </c>
      <c r="J5450" s="820">
        <v>5</v>
      </c>
      <c r="K5450" s="820" t="s">
        <v>8454</v>
      </c>
      <c r="L5450" s="820" t="s">
        <v>21370</v>
      </c>
    </row>
    <row r="5451" spans="1:12" x14ac:dyDescent="0.25">
      <c r="A5451" s="820" t="s">
        <v>16356</v>
      </c>
      <c r="B5451" s="824" t="s">
        <v>16357</v>
      </c>
      <c r="C5451" s="820" t="b">
        <v>1</v>
      </c>
      <c r="D5451" s="820" t="b">
        <v>1</v>
      </c>
      <c r="E5451" s="820" t="b">
        <v>0</v>
      </c>
      <c r="F5451" s="820" t="b">
        <v>0</v>
      </c>
      <c r="G5451" s="820" t="b">
        <v>0</v>
      </c>
      <c r="H5451" s="820" t="b">
        <v>0</v>
      </c>
      <c r="I5451" s="820">
        <v>1</v>
      </c>
      <c r="J5451" s="820">
        <v>2</v>
      </c>
      <c r="K5451" s="820" t="s">
        <v>8454</v>
      </c>
      <c r="L5451" s="820" t="s">
        <v>21371</v>
      </c>
    </row>
    <row r="5452" spans="1:12" x14ac:dyDescent="0.25">
      <c r="A5452" s="820" t="s">
        <v>16358</v>
      </c>
      <c r="B5452" s="824" t="s">
        <v>16359</v>
      </c>
      <c r="C5452" s="820" t="b">
        <v>1</v>
      </c>
      <c r="D5452" s="820" t="b">
        <v>1</v>
      </c>
      <c r="E5452" s="820" t="b">
        <v>0</v>
      </c>
      <c r="F5452" s="820" t="b">
        <v>0</v>
      </c>
      <c r="G5452" s="820" t="b">
        <v>0</v>
      </c>
      <c r="H5452" s="820" t="b">
        <v>0</v>
      </c>
      <c r="I5452" s="820">
        <v>1</v>
      </c>
      <c r="J5452" s="820">
        <v>1</v>
      </c>
      <c r="K5452" s="820" t="s">
        <v>8454</v>
      </c>
      <c r="L5452" s="820" t="s">
        <v>21372</v>
      </c>
    </row>
    <row r="5453" spans="1:12" x14ac:dyDescent="0.25">
      <c r="A5453" s="820" t="s">
        <v>16360</v>
      </c>
      <c r="B5453" s="824" t="s">
        <v>16361</v>
      </c>
      <c r="C5453" s="820" t="b">
        <v>1</v>
      </c>
      <c r="D5453" s="820" t="b">
        <v>1</v>
      </c>
      <c r="E5453" s="820" t="b">
        <v>0</v>
      </c>
      <c r="F5453" s="820" t="b">
        <v>0</v>
      </c>
      <c r="G5453" s="820" t="b">
        <v>0</v>
      </c>
      <c r="H5453" s="820" t="b">
        <v>0</v>
      </c>
      <c r="I5453" s="820">
        <v>1</v>
      </c>
      <c r="J5453" s="820">
        <v>1</v>
      </c>
      <c r="K5453" s="820" t="s">
        <v>8454</v>
      </c>
      <c r="L5453" s="820" t="s">
        <v>21373</v>
      </c>
    </row>
    <row r="5454" spans="1:12" x14ac:dyDescent="0.25">
      <c r="A5454" s="820" t="s">
        <v>16362</v>
      </c>
      <c r="B5454" s="824" t="s">
        <v>16363</v>
      </c>
      <c r="C5454" s="820" t="b">
        <v>1</v>
      </c>
      <c r="D5454" s="820" t="b">
        <v>1</v>
      </c>
      <c r="E5454" s="820" t="b">
        <v>0</v>
      </c>
      <c r="F5454" s="820" t="b">
        <v>0</v>
      </c>
      <c r="G5454" s="820" t="b">
        <v>0</v>
      </c>
      <c r="H5454" s="820" t="b">
        <v>0</v>
      </c>
      <c r="I5454" s="820">
        <v>1</v>
      </c>
      <c r="J5454" s="820">
        <v>7</v>
      </c>
      <c r="K5454" s="820" t="s">
        <v>8454</v>
      </c>
      <c r="L5454" s="820" t="s">
        <v>21374</v>
      </c>
    </row>
    <row r="5455" spans="1:12" x14ac:dyDescent="0.25">
      <c r="A5455" s="820" t="s">
        <v>16364</v>
      </c>
      <c r="B5455" s="824" t="s">
        <v>16365</v>
      </c>
      <c r="C5455" s="820" t="b">
        <v>1</v>
      </c>
      <c r="D5455" s="820" t="b">
        <v>1</v>
      </c>
      <c r="E5455" s="820" t="b">
        <v>0</v>
      </c>
      <c r="F5455" s="820" t="b">
        <v>0</v>
      </c>
      <c r="G5455" s="820" t="b">
        <v>0</v>
      </c>
      <c r="H5455" s="820" t="b">
        <v>0</v>
      </c>
      <c r="I5455" s="820">
        <v>1</v>
      </c>
      <c r="J5455" s="820">
        <v>7</v>
      </c>
      <c r="K5455" s="820" t="s">
        <v>8454</v>
      </c>
      <c r="L5455" s="820" t="s">
        <v>21375</v>
      </c>
    </row>
    <row r="5456" spans="1:12" x14ac:dyDescent="0.25">
      <c r="A5456" s="820" t="s">
        <v>16366</v>
      </c>
      <c r="B5456" s="824" t="s">
        <v>16367</v>
      </c>
      <c r="C5456" s="820" t="b">
        <v>1</v>
      </c>
      <c r="D5456" s="820" t="b">
        <v>1</v>
      </c>
      <c r="E5456" s="820" t="b">
        <v>0</v>
      </c>
      <c r="F5456" s="820" t="b">
        <v>0</v>
      </c>
      <c r="G5456" s="820" t="b">
        <v>0</v>
      </c>
      <c r="H5456" s="820" t="b">
        <v>0</v>
      </c>
      <c r="I5456" s="820">
        <v>1</v>
      </c>
      <c r="J5456" s="820">
        <v>7</v>
      </c>
      <c r="K5456" s="820" t="s">
        <v>8454</v>
      </c>
      <c r="L5456" s="820" t="s">
        <v>21376</v>
      </c>
    </row>
    <row r="5457" spans="1:12" x14ac:dyDescent="0.25">
      <c r="A5457" s="820" t="s">
        <v>16368</v>
      </c>
      <c r="B5457" s="824" t="s">
        <v>16369</v>
      </c>
      <c r="C5457" s="820" t="b">
        <v>1</v>
      </c>
      <c r="D5457" s="820" t="b">
        <v>1</v>
      </c>
      <c r="E5457" s="820" t="b">
        <v>0</v>
      </c>
      <c r="F5457" s="820" t="b">
        <v>0</v>
      </c>
      <c r="G5457" s="820" t="b">
        <v>0</v>
      </c>
      <c r="H5457" s="820" t="b">
        <v>0</v>
      </c>
      <c r="I5457" s="820">
        <v>1</v>
      </c>
      <c r="J5457" s="820">
        <v>1</v>
      </c>
      <c r="K5457" s="820" t="s">
        <v>8454</v>
      </c>
      <c r="L5457" s="820" t="s">
        <v>21377</v>
      </c>
    </row>
    <row r="5458" spans="1:12" x14ac:dyDescent="0.25">
      <c r="A5458" s="820" t="s">
        <v>16370</v>
      </c>
      <c r="B5458" s="824" t="s">
        <v>16371</v>
      </c>
      <c r="C5458" s="820" t="b">
        <v>1</v>
      </c>
      <c r="D5458" s="820" t="b">
        <v>1</v>
      </c>
      <c r="E5458" s="820" t="b">
        <v>0</v>
      </c>
      <c r="F5458" s="820" t="b">
        <v>0</v>
      </c>
      <c r="G5458" s="820" t="b">
        <v>0</v>
      </c>
      <c r="H5458" s="820" t="b">
        <v>0</v>
      </c>
      <c r="I5458" s="820">
        <v>1</v>
      </c>
      <c r="J5458" s="820">
        <v>21</v>
      </c>
      <c r="K5458" s="820" t="s">
        <v>8454</v>
      </c>
      <c r="L5458" s="820" t="s">
        <v>21378</v>
      </c>
    </row>
    <row r="5459" spans="1:12" x14ac:dyDescent="0.25">
      <c r="A5459" s="820" t="s">
        <v>16372</v>
      </c>
      <c r="B5459" s="824" t="s">
        <v>16373</v>
      </c>
      <c r="C5459" s="820" t="b">
        <v>1</v>
      </c>
      <c r="D5459" s="820" t="b">
        <v>1</v>
      </c>
      <c r="E5459" s="820" t="b">
        <v>0</v>
      </c>
      <c r="F5459" s="820" t="b">
        <v>0</v>
      </c>
      <c r="G5459" s="820" t="b">
        <v>0</v>
      </c>
      <c r="H5459" s="820" t="b">
        <v>0</v>
      </c>
      <c r="I5459" s="820">
        <v>1</v>
      </c>
      <c r="J5459" s="820">
        <v>3</v>
      </c>
      <c r="K5459" s="820" t="s">
        <v>8454</v>
      </c>
      <c r="L5459" s="820" t="s">
        <v>21379</v>
      </c>
    </row>
    <row r="5460" spans="1:12" x14ac:dyDescent="0.25">
      <c r="A5460" s="820" t="s">
        <v>16374</v>
      </c>
      <c r="B5460" s="824" t="s">
        <v>16375</v>
      </c>
      <c r="C5460" s="820" t="b">
        <v>1</v>
      </c>
      <c r="D5460" s="820" t="b">
        <v>1</v>
      </c>
      <c r="E5460" s="820" t="b">
        <v>0</v>
      </c>
      <c r="F5460" s="820" t="b">
        <v>0</v>
      </c>
      <c r="G5460" s="820" t="b">
        <v>0</v>
      </c>
      <c r="H5460" s="820" t="b">
        <v>0</v>
      </c>
      <c r="I5460" s="820">
        <v>1</v>
      </c>
      <c r="J5460" s="820">
        <v>1</v>
      </c>
      <c r="K5460" s="820" t="s">
        <v>8454</v>
      </c>
      <c r="L5460" s="820" t="s">
        <v>21380</v>
      </c>
    </row>
    <row r="5461" spans="1:12" x14ac:dyDescent="0.25">
      <c r="A5461" s="820" t="s">
        <v>16376</v>
      </c>
      <c r="B5461" s="824" t="s">
        <v>16377</v>
      </c>
      <c r="C5461" s="820" t="b">
        <v>1</v>
      </c>
      <c r="D5461" s="820" t="b">
        <v>1</v>
      </c>
      <c r="E5461" s="820" t="b">
        <v>0</v>
      </c>
      <c r="F5461" s="820" t="b">
        <v>0</v>
      </c>
      <c r="G5461" s="820" t="b">
        <v>0</v>
      </c>
      <c r="H5461" s="820" t="b">
        <v>0</v>
      </c>
      <c r="I5461" s="820">
        <v>1</v>
      </c>
      <c r="J5461" s="820">
        <v>1</v>
      </c>
      <c r="K5461" s="820" t="s">
        <v>8454</v>
      </c>
      <c r="L5461" s="820" t="s">
        <v>21381</v>
      </c>
    </row>
    <row r="5462" spans="1:12" x14ac:dyDescent="0.25">
      <c r="A5462" s="820" t="s">
        <v>16378</v>
      </c>
      <c r="B5462" s="824" t="s">
        <v>16379</v>
      </c>
      <c r="C5462" s="820" t="b">
        <v>1</v>
      </c>
      <c r="D5462" s="820" t="b">
        <v>1</v>
      </c>
      <c r="E5462" s="820" t="b">
        <v>0</v>
      </c>
      <c r="F5462" s="820" t="b">
        <v>0</v>
      </c>
      <c r="G5462" s="820" t="b">
        <v>0</v>
      </c>
      <c r="H5462" s="820" t="b">
        <v>0</v>
      </c>
      <c r="I5462" s="820">
        <v>1</v>
      </c>
      <c r="J5462" s="820">
        <v>1</v>
      </c>
      <c r="K5462" s="820" t="s">
        <v>8454</v>
      </c>
      <c r="L5462" s="820" t="s">
        <v>21382</v>
      </c>
    </row>
    <row r="5463" spans="1:12" x14ac:dyDescent="0.25">
      <c r="A5463" s="820" t="s">
        <v>16380</v>
      </c>
      <c r="B5463" s="824" t="s">
        <v>16381</v>
      </c>
      <c r="C5463" s="820" t="b">
        <v>1</v>
      </c>
      <c r="D5463" s="820" t="b">
        <v>1</v>
      </c>
      <c r="E5463" s="820" t="b">
        <v>0</v>
      </c>
      <c r="F5463" s="820" t="b">
        <v>0</v>
      </c>
      <c r="G5463" s="820" t="b">
        <v>0</v>
      </c>
      <c r="H5463" s="820" t="b">
        <v>0</v>
      </c>
      <c r="I5463" s="820">
        <v>1</v>
      </c>
      <c r="J5463" s="820">
        <v>1</v>
      </c>
      <c r="K5463" s="820" t="s">
        <v>8454</v>
      </c>
      <c r="L5463" s="820" t="s">
        <v>21383</v>
      </c>
    </row>
    <row r="5464" spans="1:12" x14ac:dyDescent="0.25">
      <c r="A5464" s="820" t="s">
        <v>16382</v>
      </c>
      <c r="B5464" s="824" t="s">
        <v>16383</v>
      </c>
      <c r="C5464" s="820" t="b">
        <v>1</v>
      </c>
      <c r="D5464" s="820" t="b">
        <v>1</v>
      </c>
      <c r="E5464" s="820" t="b">
        <v>0</v>
      </c>
      <c r="F5464" s="820" t="b">
        <v>0</v>
      </c>
      <c r="G5464" s="820" t="b">
        <v>0</v>
      </c>
      <c r="H5464" s="820" t="b">
        <v>0</v>
      </c>
      <c r="I5464" s="820">
        <v>1</v>
      </c>
      <c r="J5464" s="820">
        <v>36</v>
      </c>
      <c r="K5464" s="820" t="s">
        <v>8454</v>
      </c>
      <c r="L5464" s="820" t="s">
        <v>21384</v>
      </c>
    </row>
    <row r="5465" spans="1:12" x14ac:dyDescent="0.25">
      <c r="A5465" s="820" t="s">
        <v>16384</v>
      </c>
      <c r="B5465" s="824" t="s">
        <v>16385</v>
      </c>
      <c r="C5465" s="820" t="b">
        <v>1</v>
      </c>
      <c r="D5465" s="820" t="b">
        <v>1</v>
      </c>
      <c r="E5465" s="820" t="b">
        <v>0</v>
      </c>
      <c r="F5465" s="820" t="b">
        <v>0</v>
      </c>
      <c r="G5465" s="820" t="b">
        <v>0</v>
      </c>
      <c r="H5465" s="820" t="b">
        <v>0</v>
      </c>
      <c r="I5465" s="820">
        <v>1</v>
      </c>
      <c r="J5465" s="820">
        <v>12</v>
      </c>
      <c r="K5465" s="820" t="s">
        <v>8454</v>
      </c>
      <c r="L5465" s="820" t="s">
        <v>21385</v>
      </c>
    </row>
    <row r="5466" spans="1:12" x14ac:dyDescent="0.25">
      <c r="A5466" s="820" t="s">
        <v>16386</v>
      </c>
      <c r="B5466" s="824" t="s">
        <v>16387</v>
      </c>
      <c r="C5466" s="820" t="b">
        <v>1</v>
      </c>
      <c r="D5466" s="820" t="b">
        <v>1</v>
      </c>
      <c r="E5466" s="820" t="b">
        <v>0</v>
      </c>
      <c r="F5466" s="820" t="b">
        <v>0</v>
      </c>
      <c r="G5466" s="820" t="b">
        <v>0</v>
      </c>
      <c r="H5466" s="820" t="b">
        <v>0</v>
      </c>
      <c r="I5466" s="820">
        <v>1</v>
      </c>
      <c r="J5466" s="820">
        <v>12</v>
      </c>
      <c r="K5466" s="820" t="s">
        <v>8454</v>
      </c>
      <c r="L5466" s="820" t="s">
        <v>21386</v>
      </c>
    </row>
    <row r="5467" spans="1:12" x14ac:dyDescent="0.25">
      <c r="A5467" s="820" t="s">
        <v>16388</v>
      </c>
      <c r="B5467" s="824" t="s">
        <v>16389</v>
      </c>
      <c r="C5467" s="820" t="b">
        <v>1</v>
      </c>
      <c r="D5467" s="820" t="b">
        <v>1</v>
      </c>
      <c r="E5467" s="820" t="b">
        <v>0</v>
      </c>
      <c r="F5467" s="820" t="b">
        <v>0</v>
      </c>
      <c r="G5467" s="820" t="b">
        <v>0</v>
      </c>
      <c r="H5467" s="820" t="b">
        <v>0</v>
      </c>
      <c r="I5467" s="820">
        <v>1</v>
      </c>
      <c r="J5467" s="820">
        <v>3</v>
      </c>
      <c r="K5467" s="820" t="s">
        <v>8454</v>
      </c>
      <c r="L5467" s="820" t="s">
        <v>21387</v>
      </c>
    </row>
    <row r="5468" spans="1:12" x14ac:dyDescent="0.25">
      <c r="A5468" s="820" t="s">
        <v>16390</v>
      </c>
      <c r="B5468" s="824" t="s">
        <v>16391</v>
      </c>
      <c r="C5468" s="820" t="b">
        <v>1</v>
      </c>
      <c r="D5468" s="820" t="b">
        <v>1</v>
      </c>
      <c r="E5468" s="820" t="b">
        <v>0</v>
      </c>
      <c r="F5468" s="820" t="b">
        <v>0</v>
      </c>
      <c r="G5468" s="820" t="b">
        <v>0</v>
      </c>
      <c r="H5468" s="820" t="b">
        <v>0</v>
      </c>
      <c r="I5468" s="820">
        <v>1</v>
      </c>
      <c r="J5468" s="820">
        <v>3</v>
      </c>
      <c r="K5468" s="820" t="s">
        <v>8454</v>
      </c>
      <c r="L5468" s="820" t="s">
        <v>21388</v>
      </c>
    </row>
    <row r="5469" spans="1:12" x14ac:dyDescent="0.25">
      <c r="A5469" s="820" t="s">
        <v>16392</v>
      </c>
      <c r="B5469" s="824" t="s">
        <v>16393</v>
      </c>
      <c r="C5469" s="820" t="b">
        <v>1</v>
      </c>
      <c r="D5469" s="820" t="b">
        <v>1</v>
      </c>
      <c r="E5469" s="820" t="b">
        <v>0</v>
      </c>
      <c r="F5469" s="820" t="b">
        <v>0</v>
      </c>
      <c r="G5469" s="820" t="b">
        <v>0</v>
      </c>
      <c r="H5469" s="820" t="b">
        <v>0</v>
      </c>
      <c r="I5469" s="820">
        <v>1</v>
      </c>
      <c r="J5469" s="820">
        <v>3</v>
      </c>
      <c r="K5469" s="820" t="s">
        <v>8454</v>
      </c>
      <c r="L5469" s="820" t="s">
        <v>21389</v>
      </c>
    </row>
    <row r="5470" spans="1:12" x14ac:dyDescent="0.25">
      <c r="A5470" s="820" t="s">
        <v>16394</v>
      </c>
      <c r="B5470" s="824" t="s">
        <v>16395</v>
      </c>
      <c r="C5470" s="820" t="b">
        <v>1</v>
      </c>
      <c r="D5470" s="820" t="b">
        <v>1</v>
      </c>
      <c r="E5470" s="820" t="b">
        <v>0</v>
      </c>
      <c r="F5470" s="820" t="b">
        <v>0</v>
      </c>
      <c r="G5470" s="820" t="b">
        <v>0</v>
      </c>
      <c r="H5470" s="820" t="b">
        <v>0</v>
      </c>
      <c r="I5470" s="820">
        <v>1</v>
      </c>
      <c r="J5470" s="820">
        <v>48</v>
      </c>
      <c r="K5470" s="820" t="s">
        <v>8454</v>
      </c>
      <c r="L5470" s="820" t="s">
        <v>21390</v>
      </c>
    </row>
    <row r="5471" spans="1:12" x14ac:dyDescent="0.25">
      <c r="A5471" s="820" t="s">
        <v>16396</v>
      </c>
      <c r="B5471" s="824" t="s">
        <v>16397</v>
      </c>
      <c r="C5471" s="820" t="b">
        <v>1</v>
      </c>
      <c r="D5471" s="820" t="b">
        <v>1</v>
      </c>
      <c r="E5471" s="820" t="b">
        <v>0</v>
      </c>
      <c r="F5471" s="820" t="b">
        <v>0</v>
      </c>
      <c r="G5471" s="820" t="b">
        <v>0</v>
      </c>
      <c r="H5471" s="820" t="b">
        <v>0</v>
      </c>
      <c r="I5471" s="820">
        <v>1</v>
      </c>
      <c r="J5471" s="820">
        <v>3</v>
      </c>
      <c r="K5471" s="820" t="s">
        <v>8454</v>
      </c>
      <c r="L5471" s="820" t="s">
        <v>21391</v>
      </c>
    </row>
    <row r="5472" spans="1:12" x14ac:dyDescent="0.25">
      <c r="A5472" s="820" t="s">
        <v>16398</v>
      </c>
      <c r="B5472" s="824" t="s">
        <v>16399</v>
      </c>
      <c r="C5472" s="820" t="b">
        <v>1</v>
      </c>
      <c r="D5472" s="820" t="b">
        <v>1</v>
      </c>
      <c r="E5472" s="820" t="b">
        <v>0</v>
      </c>
      <c r="F5472" s="820" t="b">
        <v>0</v>
      </c>
      <c r="G5472" s="820" t="b">
        <v>0</v>
      </c>
      <c r="H5472" s="820" t="b">
        <v>0</v>
      </c>
      <c r="I5472" s="820">
        <v>1</v>
      </c>
      <c r="J5472" s="820">
        <v>1</v>
      </c>
      <c r="K5472" s="820" t="s">
        <v>8454</v>
      </c>
      <c r="L5472" s="820" t="s">
        <v>21392</v>
      </c>
    </row>
    <row r="5473" spans="1:12" x14ac:dyDescent="0.25">
      <c r="A5473" s="820" t="s">
        <v>16400</v>
      </c>
      <c r="B5473" s="824" t="s">
        <v>16401</v>
      </c>
      <c r="C5473" s="820" t="b">
        <v>1</v>
      </c>
      <c r="D5473" s="820" t="b">
        <v>1</v>
      </c>
      <c r="E5473" s="820" t="b">
        <v>0</v>
      </c>
      <c r="F5473" s="820" t="b">
        <v>0</v>
      </c>
      <c r="G5473" s="820" t="b">
        <v>0</v>
      </c>
      <c r="H5473" s="820" t="b">
        <v>0</v>
      </c>
      <c r="I5473" s="820">
        <v>1</v>
      </c>
      <c r="J5473" s="820">
        <v>1</v>
      </c>
      <c r="K5473" s="820" t="s">
        <v>8454</v>
      </c>
      <c r="L5473" s="820" t="s">
        <v>21393</v>
      </c>
    </row>
    <row r="5474" spans="1:12" x14ac:dyDescent="0.25">
      <c r="A5474" s="820" t="s">
        <v>16402</v>
      </c>
      <c r="B5474" s="824" t="s">
        <v>16403</v>
      </c>
      <c r="C5474" s="820" t="b">
        <v>1</v>
      </c>
      <c r="D5474" s="820" t="b">
        <v>1</v>
      </c>
      <c r="E5474" s="820" t="b">
        <v>0</v>
      </c>
      <c r="F5474" s="820" t="b">
        <v>0</v>
      </c>
      <c r="G5474" s="820" t="b">
        <v>0</v>
      </c>
      <c r="H5474" s="820" t="b">
        <v>0</v>
      </c>
      <c r="I5474" s="820">
        <v>1</v>
      </c>
      <c r="J5474" s="820">
        <v>6</v>
      </c>
      <c r="K5474" s="820" t="s">
        <v>8454</v>
      </c>
      <c r="L5474" s="820" t="s">
        <v>21394</v>
      </c>
    </row>
    <row r="5475" spans="1:12" x14ac:dyDescent="0.25">
      <c r="A5475" s="820" t="s">
        <v>16404</v>
      </c>
      <c r="B5475" s="824" t="s">
        <v>16405</v>
      </c>
      <c r="C5475" s="820" t="b">
        <v>1</v>
      </c>
      <c r="D5475" s="820" t="b">
        <v>1</v>
      </c>
      <c r="E5475" s="820" t="b">
        <v>0</v>
      </c>
      <c r="F5475" s="820" t="b">
        <v>0</v>
      </c>
      <c r="G5475" s="820" t="b">
        <v>0</v>
      </c>
      <c r="H5475" s="820" t="b">
        <v>0</v>
      </c>
      <c r="I5475" s="820">
        <v>1</v>
      </c>
      <c r="J5475" s="820">
        <v>6</v>
      </c>
      <c r="K5475" s="820" t="s">
        <v>8454</v>
      </c>
      <c r="L5475" s="820" t="s">
        <v>21395</v>
      </c>
    </row>
    <row r="5476" spans="1:12" x14ac:dyDescent="0.25">
      <c r="A5476" s="820" t="s">
        <v>16406</v>
      </c>
      <c r="B5476" s="824" t="s">
        <v>16407</v>
      </c>
      <c r="C5476" s="820" t="b">
        <v>1</v>
      </c>
      <c r="D5476" s="820" t="b">
        <v>1</v>
      </c>
      <c r="E5476" s="820" t="b">
        <v>0</v>
      </c>
      <c r="F5476" s="820" t="b">
        <v>0</v>
      </c>
      <c r="G5476" s="820" t="b">
        <v>0</v>
      </c>
      <c r="H5476" s="820" t="b">
        <v>0</v>
      </c>
      <c r="I5476" s="820">
        <v>1</v>
      </c>
      <c r="J5476" s="820">
        <v>6</v>
      </c>
      <c r="K5476" s="820" t="s">
        <v>8454</v>
      </c>
      <c r="L5476" s="820" t="s">
        <v>21396</v>
      </c>
    </row>
    <row r="5477" spans="1:12" x14ac:dyDescent="0.25">
      <c r="A5477" s="820" t="s">
        <v>16408</v>
      </c>
      <c r="B5477" s="824" t="s">
        <v>16409</v>
      </c>
      <c r="C5477" s="820" t="b">
        <v>1</v>
      </c>
      <c r="D5477" s="820" t="b">
        <v>1</v>
      </c>
      <c r="E5477" s="820" t="b">
        <v>0</v>
      </c>
      <c r="F5477" s="820" t="b">
        <v>0</v>
      </c>
      <c r="G5477" s="820" t="b">
        <v>0</v>
      </c>
      <c r="H5477" s="820" t="b">
        <v>0</v>
      </c>
      <c r="I5477" s="820">
        <v>1</v>
      </c>
      <c r="J5477" s="820">
        <v>1</v>
      </c>
      <c r="K5477" s="820" t="s">
        <v>8454</v>
      </c>
      <c r="L5477" s="820" t="s">
        <v>21397</v>
      </c>
    </row>
    <row r="5478" spans="1:12" x14ac:dyDescent="0.25">
      <c r="A5478" s="820" t="s">
        <v>16410</v>
      </c>
      <c r="B5478" s="824" t="s">
        <v>16411</v>
      </c>
      <c r="C5478" s="820" t="b">
        <v>1</v>
      </c>
      <c r="D5478" s="820" t="b">
        <v>1</v>
      </c>
      <c r="E5478" s="820" t="b">
        <v>0</v>
      </c>
      <c r="F5478" s="820" t="b">
        <v>0</v>
      </c>
      <c r="G5478" s="820" t="b">
        <v>0</v>
      </c>
      <c r="H5478" s="820" t="b">
        <v>0</v>
      </c>
      <c r="I5478" s="820">
        <v>1</v>
      </c>
      <c r="J5478" s="820">
        <v>1</v>
      </c>
      <c r="K5478" s="820" t="s">
        <v>8454</v>
      </c>
      <c r="L5478" s="820" t="s">
        <v>21398</v>
      </c>
    </row>
    <row r="5479" spans="1:12" x14ac:dyDescent="0.25">
      <c r="A5479" s="820" t="s">
        <v>16412</v>
      </c>
      <c r="B5479" s="824" t="s">
        <v>16413</v>
      </c>
      <c r="C5479" s="820" t="b">
        <v>1</v>
      </c>
      <c r="D5479" s="820" t="b">
        <v>1</v>
      </c>
      <c r="E5479" s="820" t="b">
        <v>0</v>
      </c>
      <c r="F5479" s="820" t="b">
        <v>0</v>
      </c>
      <c r="G5479" s="820" t="b">
        <v>0</v>
      </c>
      <c r="H5479" s="820" t="b">
        <v>0</v>
      </c>
      <c r="I5479" s="820">
        <v>1</v>
      </c>
      <c r="J5479" s="820">
        <v>2</v>
      </c>
      <c r="K5479" s="820" t="s">
        <v>8454</v>
      </c>
      <c r="L5479" s="820" t="s">
        <v>21399</v>
      </c>
    </row>
    <row r="5480" spans="1:12" x14ac:dyDescent="0.25">
      <c r="A5480" s="820" t="s">
        <v>16414</v>
      </c>
      <c r="B5480" s="824" t="s">
        <v>16415</v>
      </c>
      <c r="C5480" s="820" t="b">
        <v>1</v>
      </c>
      <c r="D5480" s="820" t="b">
        <v>1</v>
      </c>
      <c r="E5480" s="820" t="b">
        <v>0</v>
      </c>
      <c r="F5480" s="820" t="b">
        <v>0</v>
      </c>
      <c r="G5480" s="820" t="b">
        <v>0</v>
      </c>
      <c r="H5480" s="820" t="b">
        <v>0</v>
      </c>
      <c r="I5480" s="820">
        <v>1</v>
      </c>
      <c r="J5480" s="820">
        <v>30</v>
      </c>
      <c r="K5480" s="820" t="s">
        <v>8454</v>
      </c>
      <c r="L5480" s="820" t="s">
        <v>21400</v>
      </c>
    </row>
    <row r="5481" spans="1:12" x14ac:dyDescent="0.25">
      <c r="A5481" s="820" t="s">
        <v>16416</v>
      </c>
      <c r="B5481" s="824" t="s">
        <v>16417</v>
      </c>
      <c r="C5481" s="820" t="b">
        <v>1</v>
      </c>
      <c r="D5481" s="820" t="b">
        <v>1</v>
      </c>
      <c r="E5481" s="820" t="b">
        <v>0</v>
      </c>
      <c r="F5481" s="820" t="b">
        <v>0</v>
      </c>
      <c r="G5481" s="820" t="b">
        <v>0</v>
      </c>
      <c r="H5481" s="820" t="b">
        <v>0</v>
      </c>
      <c r="I5481" s="820">
        <v>1</v>
      </c>
      <c r="J5481" s="820">
        <v>3</v>
      </c>
      <c r="K5481" s="820" t="s">
        <v>8454</v>
      </c>
      <c r="L5481" s="820" t="s">
        <v>21401</v>
      </c>
    </row>
    <row r="5482" spans="1:12" x14ac:dyDescent="0.25">
      <c r="A5482" s="820" t="s">
        <v>16418</v>
      </c>
      <c r="B5482" s="824" t="s">
        <v>16419</v>
      </c>
      <c r="C5482" s="820" t="b">
        <v>1</v>
      </c>
      <c r="D5482" s="820" t="b">
        <v>1</v>
      </c>
      <c r="E5482" s="820" t="b">
        <v>0</v>
      </c>
      <c r="F5482" s="820" t="b">
        <v>0</v>
      </c>
      <c r="G5482" s="820" t="b">
        <v>0</v>
      </c>
      <c r="H5482" s="820" t="b">
        <v>0</v>
      </c>
      <c r="I5482" s="820">
        <v>1</v>
      </c>
      <c r="J5482" s="820">
        <v>1</v>
      </c>
      <c r="K5482" s="820" t="s">
        <v>8454</v>
      </c>
      <c r="L5482" s="820" t="s">
        <v>21402</v>
      </c>
    </row>
    <row r="5483" spans="1:12" x14ac:dyDescent="0.25">
      <c r="A5483" s="820" t="s">
        <v>16420</v>
      </c>
      <c r="B5483" s="824" t="s">
        <v>16421</v>
      </c>
      <c r="C5483" s="820" t="b">
        <v>1</v>
      </c>
      <c r="D5483" s="820" t="b">
        <v>1</v>
      </c>
      <c r="E5483" s="820" t="b">
        <v>0</v>
      </c>
      <c r="F5483" s="820" t="b">
        <v>0</v>
      </c>
      <c r="G5483" s="820" t="b">
        <v>0</v>
      </c>
      <c r="H5483" s="820" t="b">
        <v>0</v>
      </c>
      <c r="I5483" s="820">
        <v>1</v>
      </c>
      <c r="J5483" s="820">
        <v>1</v>
      </c>
      <c r="K5483" s="820" t="s">
        <v>8454</v>
      </c>
      <c r="L5483" s="820" t="s">
        <v>21403</v>
      </c>
    </row>
    <row r="5484" spans="1:12" x14ac:dyDescent="0.25">
      <c r="A5484" s="820" t="s">
        <v>16422</v>
      </c>
      <c r="B5484" s="824" t="s">
        <v>16423</v>
      </c>
      <c r="C5484" s="820" t="b">
        <v>1</v>
      </c>
      <c r="D5484" s="820" t="b">
        <v>1</v>
      </c>
      <c r="E5484" s="820" t="b">
        <v>0</v>
      </c>
      <c r="F5484" s="820" t="b">
        <v>0</v>
      </c>
      <c r="G5484" s="820" t="b">
        <v>0</v>
      </c>
      <c r="H5484" s="820" t="b">
        <v>0</v>
      </c>
      <c r="I5484" s="820">
        <v>1</v>
      </c>
      <c r="J5484" s="820">
        <v>7</v>
      </c>
      <c r="K5484" s="820" t="s">
        <v>8454</v>
      </c>
      <c r="L5484" s="820" t="s">
        <v>21404</v>
      </c>
    </row>
    <row r="5485" spans="1:12" x14ac:dyDescent="0.25">
      <c r="A5485" s="820" t="s">
        <v>16424</v>
      </c>
      <c r="B5485" s="824" t="s">
        <v>16425</v>
      </c>
      <c r="C5485" s="820" t="b">
        <v>1</v>
      </c>
      <c r="D5485" s="820" t="b">
        <v>1</v>
      </c>
      <c r="E5485" s="820" t="b">
        <v>0</v>
      </c>
      <c r="F5485" s="820" t="b">
        <v>0</v>
      </c>
      <c r="G5485" s="820" t="b">
        <v>0</v>
      </c>
      <c r="H5485" s="820" t="b">
        <v>0</v>
      </c>
      <c r="I5485" s="820">
        <v>1</v>
      </c>
      <c r="J5485" s="820">
        <v>7</v>
      </c>
      <c r="K5485" s="820" t="s">
        <v>8454</v>
      </c>
      <c r="L5485" s="820" t="s">
        <v>21405</v>
      </c>
    </row>
    <row r="5486" spans="1:12" x14ac:dyDescent="0.25">
      <c r="A5486" s="820" t="s">
        <v>16426</v>
      </c>
      <c r="B5486" s="824" t="s">
        <v>16427</v>
      </c>
      <c r="C5486" s="820" t="b">
        <v>1</v>
      </c>
      <c r="D5486" s="820" t="b">
        <v>1</v>
      </c>
      <c r="E5486" s="820" t="b">
        <v>0</v>
      </c>
      <c r="F5486" s="820" t="b">
        <v>0</v>
      </c>
      <c r="G5486" s="820" t="b">
        <v>0</v>
      </c>
      <c r="H5486" s="820" t="b">
        <v>0</v>
      </c>
      <c r="I5486" s="820">
        <v>1</v>
      </c>
      <c r="J5486" s="820">
        <v>7</v>
      </c>
      <c r="K5486" s="820" t="s">
        <v>8454</v>
      </c>
      <c r="L5486" s="820" t="s">
        <v>21406</v>
      </c>
    </row>
    <row r="5487" spans="1:12" x14ac:dyDescent="0.25">
      <c r="A5487" s="820" t="s">
        <v>16428</v>
      </c>
      <c r="B5487" s="824" t="s">
        <v>16429</v>
      </c>
      <c r="C5487" s="820" t="b">
        <v>1</v>
      </c>
      <c r="D5487" s="820" t="b">
        <v>1</v>
      </c>
      <c r="E5487" s="820" t="b">
        <v>0</v>
      </c>
      <c r="F5487" s="820" t="b">
        <v>0</v>
      </c>
      <c r="G5487" s="820" t="b">
        <v>0</v>
      </c>
      <c r="H5487" s="820" t="b">
        <v>0</v>
      </c>
      <c r="I5487" s="820">
        <v>1</v>
      </c>
      <c r="J5487" s="820">
        <v>1</v>
      </c>
      <c r="K5487" s="820" t="s">
        <v>8454</v>
      </c>
      <c r="L5487" s="820" t="s">
        <v>21407</v>
      </c>
    </row>
    <row r="5488" spans="1:12" x14ac:dyDescent="0.25">
      <c r="A5488" s="820" t="s">
        <v>16430</v>
      </c>
      <c r="B5488" s="824" t="s">
        <v>16431</v>
      </c>
      <c r="C5488" s="820" t="b">
        <v>1</v>
      </c>
      <c r="D5488" s="820" t="b">
        <v>1</v>
      </c>
      <c r="E5488" s="820" t="b">
        <v>0</v>
      </c>
      <c r="F5488" s="820" t="b">
        <v>0</v>
      </c>
      <c r="G5488" s="820" t="b">
        <v>0</v>
      </c>
      <c r="H5488" s="820" t="b">
        <v>0</v>
      </c>
      <c r="I5488" s="820">
        <v>1</v>
      </c>
      <c r="J5488" s="820">
        <v>1</v>
      </c>
      <c r="K5488" s="820" t="s">
        <v>8454</v>
      </c>
      <c r="L5488" s="820" t="s">
        <v>21408</v>
      </c>
    </row>
    <row r="5489" spans="1:12" x14ac:dyDescent="0.25">
      <c r="A5489" s="820" t="s">
        <v>16432</v>
      </c>
      <c r="B5489" s="824" t="s">
        <v>16433</v>
      </c>
      <c r="C5489" s="820" t="b">
        <v>1</v>
      </c>
      <c r="D5489" s="820" t="b">
        <v>1</v>
      </c>
      <c r="E5489" s="820" t="b">
        <v>0</v>
      </c>
      <c r="F5489" s="820" t="b">
        <v>0</v>
      </c>
      <c r="G5489" s="820" t="b">
        <v>0</v>
      </c>
      <c r="H5489" s="820" t="b">
        <v>0</v>
      </c>
      <c r="I5489" s="820">
        <v>1</v>
      </c>
      <c r="J5489" s="820">
        <v>2</v>
      </c>
      <c r="K5489" s="820" t="s">
        <v>8454</v>
      </c>
      <c r="L5489" s="820" t="s">
        <v>21409</v>
      </c>
    </row>
    <row r="5490" spans="1:12" x14ac:dyDescent="0.25">
      <c r="A5490" s="820" t="s">
        <v>16434</v>
      </c>
      <c r="B5490" s="824" t="s">
        <v>16435</v>
      </c>
      <c r="C5490" s="820" t="b">
        <v>1</v>
      </c>
      <c r="D5490" s="820" t="b">
        <v>1</v>
      </c>
      <c r="E5490" s="820" t="b">
        <v>0</v>
      </c>
      <c r="F5490" s="820" t="b">
        <v>0</v>
      </c>
      <c r="G5490" s="820" t="b">
        <v>0</v>
      </c>
      <c r="H5490" s="820" t="b">
        <v>0</v>
      </c>
      <c r="I5490" s="820">
        <v>1</v>
      </c>
      <c r="J5490" s="820">
        <v>21</v>
      </c>
      <c r="K5490" s="820" t="s">
        <v>8454</v>
      </c>
      <c r="L5490" s="820" t="s">
        <v>21410</v>
      </c>
    </row>
    <row r="5491" spans="1:12" x14ac:dyDescent="0.25">
      <c r="A5491" s="820" t="s">
        <v>16436</v>
      </c>
      <c r="B5491" s="824" t="s">
        <v>16437</v>
      </c>
      <c r="C5491" s="820" t="b">
        <v>1</v>
      </c>
      <c r="D5491" s="820" t="b">
        <v>1</v>
      </c>
      <c r="E5491" s="820" t="b">
        <v>0</v>
      </c>
      <c r="F5491" s="820" t="b">
        <v>0</v>
      </c>
      <c r="G5491" s="820" t="b">
        <v>0</v>
      </c>
      <c r="H5491" s="820" t="b">
        <v>0</v>
      </c>
      <c r="I5491" s="820">
        <v>1</v>
      </c>
      <c r="J5491" s="820">
        <v>2</v>
      </c>
      <c r="K5491" s="820" t="s">
        <v>8454</v>
      </c>
      <c r="L5491" s="820" t="s">
        <v>21411</v>
      </c>
    </row>
    <row r="5492" spans="1:12" x14ac:dyDescent="0.25">
      <c r="A5492" s="820" t="s">
        <v>16438</v>
      </c>
      <c r="B5492" s="824" t="s">
        <v>16439</v>
      </c>
      <c r="C5492" s="820" t="b">
        <v>1</v>
      </c>
      <c r="D5492" s="820" t="b">
        <v>1</v>
      </c>
      <c r="E5492" s="820" t="b">
        <v>0</v>
      </c>
      <c r="F5492" s="820" t="b">
        <v>0</v>
      </c>
      <c r="G5492" s="820" t="b">
        <v>0</v>
      </c>
      <c r="H5492" s="820" t="b">
        <v>0</v>
      </c>
      <c r="I5492" s="820">
        <v>1</v>
      </c>
      <c r="J5492" s="820">
        <v>1</v>
      </c>
      <c r="K5492" s="820" t="s">
        <v>8454</v>
      </c>
      <c r="L5492" s="820" t="s">
        <v>21412</v>
      </c>
    </row>
    <row r="5493" spans="1:12" x14ac:dyDescent="0.25">
      <c r="A5493" s="820" t="s">
        <v>16440</v>
      </c>
      <c r="B5493" s="824" t="s">
        <v>16441</v>
      </c>
      <c r="C5493" s="820" t="b">
        <v>1</v>
      </c>
      <c r="D5493" s="820" t="b">
        <v>1</v>
      </c>
      <c r="E5493" s="820" t="b">
        <v>0</v>
      </c>
      <c r="F5493" s="820" t="b">
        <v>0</v>
      </c>
      <c r="G5493" s="820" t="b">
        <v>0</v>
      </c>
      <c r="H5493" s="820" t="b">
        <v>0</v>
      </c>
      <c r="I5493" s="820">
        <v>1</v>
      </c>
      <c r="J5493" s="820">
        <v>1</v>
      </c>
      <c r="K5493" s="820" t="s">
        <v>8454</v>
      </c>
      <c r="L5493" s="820" t="s">
        <v>21413</v>
      </c>
    </row>
    <row r="5494" spans="1:12" x14ac:dyDescent="0.25">
      <c r="A5494" s="820" t="s">
        <v>16442</v>
      </c>
      <c r="B5494" s="824" t="s">
        <v>16443</v>
      </c>
      <c r="C5494" s="820" t="b">
        <v>1</v>
      </c>
      <c r="D5494" s="820" t="b">
        <v>1</v>
      </c>
      <c r="E5494" s="820" t="b">
        <v>0</v>
      </c>
      <c r="F5494" s="820" t="b">
        <v>0</v>
      </c>
      <c r="G5494" s="820" t="b">
        <v>0</v>
      </c>
      <c r="H5494" s="820" t="b">
        <v>0</v>
      </c>
      <c r="I5494" s="820">
        <v>1</v>
      </c>
      <c r="J5494" s="820">
        <v>1</v>
      </c>
      <c r="K5494" s="820" t="s">
        <v>8454</v>
      </c>
      <c r="L5494" s="820" t="s">
        <v>21414</v>
      </c>
    </row>
    <row r="5495" spans="1:12" x14ac:dyDescent="0.25">
      <c r="A5495" s="820" t="s">
        <v>16444</v>
      </c>
      <c r="B5495" s="824" t="s">
        <v>16445</v>
      </c>
      <c r="C5495" s="820" t="b">
        <v>1</v>
      </c>
      <c r="D5495" s="820" t="b">
        <v>1</v>
      </c>
      <c r="E5495" s="820" t="b">
        <v>0</v>
      </c>
      <c r="F5495" s="820" t="b">
        <v>0</v>
      </c>
      <c r="G5495" s="820" t="b">
        <v>0</v>
      </c>
      <c r="H5495" s="820" t="b">
        <v>0</v>
      </c>
      <c r="I5495" s="820">
        <v>1</v>
      </c>
      <c r="J5495" s="820">
        <v>1</v>
      </c>
      <c r="K5495" s="820" t="s">
        <v>8454</v>
      </c>
      <c r="L5495" s="820" t="s">
        <v>21415</v>
      </c>
    </row>
    <row r="5496" spans="1:12" x14ac:dyDescent="0.25">
      <c r="A5496" s="820" t="s">
        <v>16446</v>
      </c>
      <c r="B5496" s="824" t="s">
        <v>16447</v>
      </c>
      <c r="C5496" s="820" t="b">
        <v>1</v>
      </c>
      <c r="D5496" s="820" t="b">
        <v>1</v>
      </c>
      <c r="E5496" s="820" t="b">
        <v>0</v>
      </c>
      <c r="F5496" s="820" t="b">
        <v>0</v>
      </c>
      <c r="G5496" s="820" t="b">
        <v>0</v>
      </c>
      <c r="H5496" s="820" t="b">
        <v>0</v>
      </c>
      <c r="I5496" s="820">
        <v>1</v>
      </c>
      <c r="J5496" s="820">
        <v>21</v>
      </c>
      <c r="K5496" s="820" t="s">
        <v>8454</v>
      </c>
      <c r="L5496" s="820" t="s">
        <v>21416</v>
      </c>
    </row>
    <row r="5497" spans="1:12" x14ac:dyDescent="0.25">
      <c r="A5497" s="820" t="s">
        <v>16448</v>
      </c>
      <c r="B5497" s="824" t="s">
        <v>16449</v>
      </c>
      <c r="C5497" s="820" t="b">
        <v>1</v>
      </c>
      <c r="D5497" s="820" t="b">
        <v>1</v>
      </c>
      <c r="E5497" s="820" t="b">
        <v>0</v>
      </c>
      <c r="F5497" s="820" t="b">
        <v>0</v>
      </c>
      <c r="G5497" s="820" t="b">
        <v>0</v>
      </c>
      <c r="H5497" s="820" t="b">
        <v>0</v>
      </c>
      <c r="I5497" s="820">
        <v>1</v>
      </c>
      <c r="J5497" s="820">
        <v>7</v>
      </c>
      <c r="K5497" s="820" t="s">
        <v>8454</v>
      </c>
      <c r="L5497" s="820" t="s">
        <v>21417</v>
      </c>
    </row>
    <row r="5498" spans="1:12" x14ac:dyDescent="0.25">
      <c r="A5498" s="820" t="s">
        <v>16450</v>
      </c>
      <c r="B5498" s="824" t="s">
        <v>16451</v>
      </c>
      <c r="C5498" s="820" t="b">
        <v>1</v>
      </c>
      <c r="D5498" s="820" t="b">
        <v>1</v>
      </c>
      <c r="E5498" s="820" t="b">
        <v>0</v>
      </c>
      <c r="F5498" s="820" t="b">
        <v>0</v>
      </c>
      <c r="G5498" s="820" t="b">
        <v>0</v>
      </c>
      <c r="H5498" s="820" t="b">
        <v>0</v>
      </c>
      <c r="I5498" s="820">
        <v>1</v>
      </c>
      <c r="J5498" s="820">
        <v>7</v>
      </c>
      <c r="K5498" s="820" t="s">
        <v>8454</v>
      </c>
      <c r="L5498" s="820" t="s">
        <v>21418</v>
      </c>
    </row>
    <row r="5499" spans="1:12" x14ac:dyDescent="0.25">
      <c r="A5499" s="820" t="s">
        <v>16452</v>
      </c>
      <c r="B5499" s="824" t="s">
        <v>16453</v>
      </c>
      <c r="C5499" s="820" t="b">
        <v>1</v>
      </c>
      <c r="D5499" s="820" t="b">
        <v>1</v>
      </c>
      <c r="E5499" s="820" t="b">
        <v>0</v>
      </c>
      <c r="F5499" s="820" t="b">
        <v>0</v>
      </c>
      <c r="G5499" s="820" t="b">
        <v>0</v>
      </c>
      <c r="H5499" s="820" t="b">
        <v>0</v>
      </c>
      <c r="I5499" s="820">
        <v>1</v>
      </c>
      <c r="J5499" s="820">
        <v>3</v>
      </c>
      <c r="K5499" s="820" t="s">
        <v>8454</v>
      </c>
      <c r="L5499" s="820" t="s">
        <v>21419</v>
      </c>
    </row>
    <row r="5500" spans="1:12" x14ac:dyDescent="0.25">
      <c r="A5500" s="820" t="s">
        <v>16454</v>
      </c>
      <c r="B5500" s="824" t="s">
        <v>16455</v>
      </c>
      <c r="C5500" s="820" t="b">
        <v>1</v>
      </c>
      <c r="D5500" s="820" t="b">
        <v>1</v>
      </c>
      <c r="E5500" s="820" t="b">
        <v>0</v>
      </c>
      <c r="F5500" s="820" t="b">
        <v>0</v>
      </c>
      <c r="G5500" s="820" t="b">
        <v>0</v>
      </c>
      <c r="H5500" s="820" t="b">
        <v>0</v>
      </c>
      <c r="I5500" s="820">
        <v>1</v>
      </c>
      <c r="J5500" s="820">
        <v>3</v>
      </c>
      <c r="K5500" s="820" t="s">
        <v>8454</v>
      </c>
      <c r="L5500" s="820" t="s">
        <v>21420</v>
      </c>
    </row>
    <row r="5501" spans="1:12" x14ac:dyDescent="0.25">
      <c r="A5501" s="820" t="s">
        <v>16456</v>
      </c>
      <c r="B5501" s="824" t="s">
        <v>16457</v>
      </c>
      <c r="C5501" s="820" t="b">
        <v>1</v>
      </c>
      <c r="D5501" s="820" t="b">
        <v>1</v>
      </c>
      <c r="E5501" s="820" t="b">
        <v>0</v>
      </c>
      <c r="F5501" s="820" t="b">
        <v>0</v>
      </c>
      <c r="G5501" s="820" t="b">
        <v>0</v>
      </c>
      <c r="H5501" s="820" t="b">
        <v>0</v>
      </c>
      <c r="I5501" s="820">
        <v>1</v>
      </c>
      <c r="J5501" s="820">
        <v>3</v>
      </c>
      <c r="K5501" s="820" t="s">
        <v>8454</v>
      </c>
      <c r="L5501" s="820" t="s">
        <v>21421</v>
      </c>
    </row>
    <row r="5502" spans="1:12" x14ac:dyDescent="0.25">
      <c r="A5502" s="820" t="s">
        <v>16458</v>
      </c>
      <c r="B5502" s="824" t="s">
        <v>16459</v>
      </c>
      <c r="C5502" s="820" t="b">
        <v>1</v>
      </c>
      <c r="D5502" s="820" t="b">
        <v>1</v>
      </c>
      <c r="E5502" s="820" t="b">
        <v>0</v>
      </c>
      <c r="F5502" s="820" t="b">
        <v>0</v>
      </c>
      <c r="G5502" s="820" t="b">
        <v>0</v>
      </c>
      <c r="H5502" s="820" t="b">
        <v>0</v>
      </c>
      <c r="I5502" s="820">
        <v>1</v>
      </c>
      <c r="J5502" s="820">
        <v>35</v>
      </c>
      <c r="K5502" s="820" t="s">
        <v>8454</v>
      </c>
      <c r="L5502" s="820" t="s">
        <v>21422</v>
      </c>
    </row>
    <row r="5503" spans="1:12" x14ac:dyDescent="0.25">
      <c r="A5503" s="820" t="s">
        <v>16460</v>
      </c>
      <c r="B5503" s="824" t="s">
        <v>16461</v>
      </c>
      <c r="C5503" s="820" t="b">
        <v>1</v>
      </c>
      <c r="D5503" s="820" t="b">
        <v>1</v>
      </c>
      <c r="E5503" s="820" t="b">
        <v>0</v>
      </c>
      <c r="F5503" s="820" t="b">
        <v>0</v>
      </c>
      <c r="G5503" s="820" t="b">
        <v>0</v>
      </c>
      <c r="H5503" s="820" t="b">
        <v>0</v>
      </c>
      <c r="I5503" s="820">
        <v>1</v>
      </c>
      <c r="J5503" s="820">
        <v>3</v>
      </c>
      <c r="K5503" s="820" t="s">
        <v>8454</v>
      </c>
      <c r="L5503" s="820" t="s">
        <v>21423</v>
      </c>
    </row>
    <row r="5504" spans="1:12" x14ac:dyDescent="0.25">
      <c r="A5504" s="820" t="s">
        <v>16462</v>
      </c>
      <c r="B5504" s="824" t="s">
        <v>16463</v>
      </c>
      <c r="C5504" s="820" t="b">
        <v>1</v>
      </c>
      <c r="D5504" s="820" t="b">
        <v>1</v>
      </c>
      <c r="E5504" s="820" t="b">
        <v>0</v>
      </c>
      <c r="F5504" s="820" t="b">
        <v>0</v>
      </c>
      <c r="G5504" s="820" t="b">
        <v>0</v>
      </c>
      <c r="H5504" s="820" t="b">
        <v>0</v>
      </c>
      <c r="I5504" s="820">
        <v>1</v>
      </c>
      <c r="J5504" s="820">
        <v>1</v>
      </c>
      <c r="K5504" s="820" t="s">
        <v>8454</v>
      </c>
      <c r="L5504" s="820" t="s">
        <v>21424</v>
      </c>
    </row>
    <row r="5505" spans="1:12" x14ac:dyDescent="0.25">
      <c r="A5505" s="820" t="s">
        <v>16464</v>
      </c>
      <c r="B5505" s="824" t="s">
        <v>16465</v>
      </c>
      <c r="C5505" s="820" t="b">
        <v>1</v>
      </c>
      <c r="D5505" s="820" t="b">
        <v>1</v>
      </c>
      <c r="E5505" s="820" t="b">
        <v>0</v>
      </c>
      <c r="F5505" s="820" t="b">
        <v>0</v>
      </c>
      <c r="G5505" s="820" t="b">
        <v>0</v>
      </c>
      <c r="H5505" s="820" t="b">
        <v>0</v>
      </c>
      <c r="I5505" s="820">
        <v>1</v>
      </c>
      <c r="J5505" s="820">
        <v>1</v>
      </c>
      <c r="K5505" s="820" t="s">
        <v>8454</v>
      </c>
      <c r="L5505" s="820" t="s">
        <v>21425</v>
      </c>
    </row>
    <row r="5506" spans="1:12" x14ac:dyDescent="0.25">
      <c r="A5506" s="820" t="s">
        <v>16466</v>
      </c>
      <c r="B5506" s="824" t="s">
        <v>16467</v>
      </c>
      <c r="C5506" s="820" t="b">
        <v>1</v>
      </c>
      <c r="D5506" s="820" t="b">
        <v>1</v>
      </c>
      <c r="E5506" s="820" t="b">
        <v>0</v>
      </c>
      <c r="F5506" s="820" t="b">
        <v>0</v>
      </c>
      <c r="G5506" s="820" t="b">
        <v>0</v>
      </c>
      <c r="H5506" s="820" t="b">
        <v>0</v>
      </c>
      <c r="I5506" s="820">
        <v>1</v>
      </c>
      <c r="J5506" s="820">
        <v>8</v>
      </c>
      <c r="K5506" s="820" t="s">
        <v>8454</v>
      </c>
      <c r="L5506" s="820" t="s">
        <v>21426</v>
      </c>
    </row>
    <row r="5507" spans="1:12" x14ac:dyDescent="0.25">
      <c r="A5507" s="820" t="s">
        <v>16468</v>
      </c>
      <c r="B5507" s="824" t="s">
        <v>16469</v>
      </c>
      <c r="C5507" s="820" t="b">
        <v>1</v>
      </c>
      <c r="D5507" s="820" t="b">
        <v>1</v>
      </c>
      <c r="E5507" s="820" t="b">
        <v>0</v>
      </c>
      <c r="F5507" s="820" t="b">
        <v>0</v>
      </c>
      <c r="G5507" s="820" t="b">
        <v>0</v>
      </c>
      <c r="H5507" s="820" t="b">
        <v>0</v>
      </c>
      <c r="I5507" s="820">
        <v>1</v>
      </c>
      <c r="J5507" s="820">
        <v>8</v>
      </c>
      <c r="K5507" s="820" t="s">
        <v>8454</v>
      </c>
      <c r="L5507" s="820" t="s">
        <v>21427</v>
      </c>
    </row>
    <row r="5508" spans="1:12" x14ac:dyDescent="0.25">
      <c r="A5508" s="820" t="s">
        <v>16470</v>
      </c>
      <c r="B5508" s="824" t="s">
        <v>16471</v>
      </c>
      <c r="C5508" s="820" t="b">
        <v>1</v>
      </c>
      <c r="D5508" s="820" t="b">
        <v>1</v>
      </c>
      <c r="E5508" s="820" t="b">
        <v>0</v>
      </c>
      <c r="F5508" s="820" t="b">
        <v>0</v>
      </c>
      <c r="G5508" s="820" t="b">
        <v>0</v>
      </c>
      <c r="H5508" s="820" t="b">
        <v>0</v>
      </c>
      <c r="I5508" s="820">
        <v>1</v>
      </c>
      <c r="J5508" s="820">
        <v>8</v>
      </c>
      <c r="K5508" s="820" t="s">
        <v>8454</v>
      </c>
      <c r="L5508" s="820" t="s">
        <v>21428</v>
      </c>
    </row>
    <row r="5509" spans="1:12" x14ac:dyDescent="0.25">
      <c r="A5509" s="820" t="s">
        <v>16472</v>
      </c>
      <c r="B5509" s="824" t="s">
        <v>16473</v>
      </c>
      <c r="C5509" s="820" t="b">
        <v>1</v>
      </c>
      <c r="D5509" s="820" t="b">
        <v>1</v>
      </c>
      <c r="E5509" s="820" t="b">
        <v>0</v>
      </c>
      <c r="F5509" s="820" t="b">
        <v>0</v>
      </c>
      <c r="G5509" s="820" t="b">
        <v>0</v>
      </c>
      <c r="H5509" s="820" t="b">
        <v>0</v>
      </c>
      <c r="I5509" s="820">
        <v>1</v>
      </c>
      <c r="J5509" s="820">
        <v>1</v>
      </c>
      <c r="K5509" s="820" t="s">
        <v>8454</v>
      </c>
      <c r="L5509" s="820" t="s">
        <v>21429</v>
      </c>
    </row>
    <row r="5510" spans="1:12" x14ac:dyDescent="0.25">
      <c r="A5510" s="820" t="s">
        <v>16474</v>
      </c>
      <c r="B5510" s="824" t="s">
        <v>16475</v>
      </c>
      <c r="C5510" s="820" t="b">
        <v>1</v>
      </c>
      <c r="D5510" s="820" t="b">
        <v>1</v>
      </c>
      <c r="E5510" s="820" t="b">
        <v>0</v>
      </c>
      <c r="F5510" s="820" t="b">
        <v>0</v>
      </c>
      <c r="G5510" s="820" t="b">
        <v>0</v>
      </c>
      <c r="H5510" s="820" t="b">
        <v>0</v>
      </c>
      <c r="I5510" s="820">
        <v>1</v>
      </c>
      <c r="J5510" s="820">
        <v>1</v>
      </c>
      <c r="K5510" s="820" t="s">
        <v>8454</v>
      </c>
      <c r="L5510" s="820" t="s">
        <v>21430</v>
      </c>
    </row>
    <row r="5511" spans="1:12" x14ac:dyDescent="0.25">
      <c r="A5511" s="820" t="s">
        <v>16476</v>
      </c>
      <c r="B5511" s="824" t="s">
        <v>16477</v>
      </c>
      <c r="C5511" s="820" t="b">
        <v>1</v>
      </c>
      <c r="D5511" s="820" t="b">
        <v>1</v>
      </c>
      <c r="E5511" s="820" t="b">
        <v>0</v>
      </c>
      <c r="F5511" s="820" t="b">
        <v>0</v>
      </c>
      <c r="G5511" s="820" t="b">
        <v>0</v>
      </c>
      <c r="H5511" s="820" t="b">
        <v>0</v>
      </c>
      <c r="I5511" s="820">
        <v>1</v>
      </c>
      <c r="J5511" s="820">
        <v>1</v>
      </c>
      <c r="K5511" s="820" t="s">
        <v>8454</v>
      </c>
      <c r="L5511" s="820" t="s">
        <v>21431</v>
      </c>
    </row>
    <row r="5512" spans="1:12" x14ac:dyDescent="0.25">
      <c r="A5512" s="820" t="s">
        <v>16478</v>
      </c>
      <c r="B5512" s="824" t="s">
        <v>16479</v>
      </c>
      <c r="C5512" s="820" t="b">
        <v>1</v>
      </c>
      <c r="D5512" s="820" t="b">
        <v>1</v>
      </c>
      <c r="E5512" s="820" t="b">
        <v>0</v>
      </c>
      <c r="F5512" s="820" t="b">
        <v>0</v>
      </c>
      <c r="G5512" s="820" t="b">
        <v>0</v>
      </c>
      <c r="H5512" s="820" t="b">
        <v>0</v>
      </c>
      <c r="I5512" s="820">
        <v>1</v>
      </c>
      <c r="J5512" s="820">
        <v>32</v>
      </c>
      <c r="K5512" s="820" t="s">
        <v>8454</v>
      </c>
      <c r="L5512" s="820" t="s">
        <v>21432</v>
      </c>
    </row>
    <row r="5513" spans="1:12" x14ac:dyDescent="0.25">
      <c r="A5513" s="820" t="s">
        <v>16480</v>
      </c>
      <c r="B5513" s="824" t="s">
        <v>16481</v>
      </c>
      <c r="C5513" s="820" t="b">
        <v>1</v>
      </c>
      <c r="D5513" s="820" t="b">
        <v>1</v>
      </c>
      <c r="E5513" s="820" t="b">
        <v>0</v>
      </c>
      <c r="F5513" s="820" t="b">
        <v>0</v>
      </c>
      <c r="G5513" s="820" t="b">
        <v>0</v>
      </c>
      <c r="H5513" s="820" t="b">
        <v>0</v>
      </c>
      <c r="I5513" s="820">
        <v>1</v>
      </c>
      <c r="J5513" s="820">
        <v>3</v>
      </c>
      <c r="K5513" s="820" t="s">
        <v>8454</v>
      </c>
      <c r="L5513" s="820" t="s">
        <v>21433</v>
      </c>
    </row>
    <row r="5514" spans="1:12" x14ac:dyDescent="0.25">
      <c r="A5514" s="820" t="s">
        <v>16482</v>
      </c>
      <c r="B5514" s="824" t="s">
        <v>16483</v>
      </c>
      <c r="C5514" s="820" t="b">
        <v>1</v>
      </c>
      <c r="D5514" s="820" t="b">
        <v>1</v>
      </c>
      <c r="E5514" s="820" t="b">
        <v>0</v>
      </c>
      <c r="F5514" s="820" t="b">
        <v>0</v>
      </c>
      <c r="G5514" s="820" t="b">
        <v>0</v>
      </c>
      <c r="H5514" s="820" t="b">
        <v>0</v>
      </c>
      <c r="I5514" s="820">
        <v>1</v>
      </c>
      <c r="J5514" s="820">
        <v>1</v>
      </c>
      <c r="K5514" s="820" t="s">
        <v>8454</v>
      </c>
      <c r="L5514" s="820" t="s">
        <v>21434</v>
      </c>
    </row>
    <row r="5515" spans="1:12" x14ac:dyDescent="0.25">
      <c r="A5515" s="820" t="s">
        <v>16484</v>
      </c>
      <c r="B5515" s="824" t="s">
        <v>16485</v>
      </c>
      <c r="C5515" s="820" t="b">
        <v>1</v>
      </c>
      <c r="D5515" s="820" t="b">
        <v>1</v>
      </c>
      <c r="E5515" s="820" t="b">
        <v>0</v>
      </c>
      <c r="F5515" s="820" t="b">
        <v>0</v>
      </c>
      <c r="G5515" s="820" t="b">
        <v>0</v>
      </c>
      <c r="H5515" s="820" t="b">
        <v>0</v>
      </c>
      <c r="I5515" s="820">
        <v>1</v>
      </c>
      <c r="J5515" s="820">
        <v>1</v>
      </c>
      <c r="K5515" s="820" t="s">
        <v>8454</v>
      </c>
      <c r="L5515" s="820" t="s">
        <v>21435</v>
      </c>
    </row>
    <row r="5516" spans="1:12" x14ac:dyDescent="0.25">
      <c r="A5516" s="820" t="s">
        <v>16486</v>
      </c>
      <c r="B5516" s="824" t="s">
        <v>16487</v>
      </c>
      <c r="C5516" s="820" t="b">
        <v>1</v>
      </c>
      <c r="D5516" s="820" t="b">
        <v>1</v>
      </c>
      <c r="E5516" s="820" t="b">
        <v>0</v>
      </c>
      <c r="F5516" s="820" t="b">
        <v>0</v>
      </c>
      <c r="G5516" s="820" t="b">
        <v>0</v>
      </c>
      <c r="H5516" s="820" t="b">
        <v>0</v>
      </c>
      <c r="I5516" s="820">
        <v>1</v>
      </c>
      <c r="J5516" s="820">
        <v>5</v>
      </c>
      <c r="K5516" s="820" t="s">
        <v>8454</v>
      </c>
      <c r="L5516" s="820" t="s">
        <v>21436</v>
      </c>
    </row>
    <row r="5517" spans="1:12" x14ac:dyDescent="0.25">
      <c r="A5517" s="820" t="s">
        <v>16488</v>
      </c>
      <c r="B5517" s="824" t="s">
        <v>16489</v>
      </c>
      <c r="C5517" s="820" t="b">
        <v>1</v>
      </c>
      <c r="D5517" s="820" t="b">
        <v>1</v>
      </c>
      <c r="E5517" s="820" t="b">
        <v>0</v>
      </c>
      <c r="F5517" s="820" t="b">
        <v>0</v>
      </c>
      <c r="G5517" s="820" t="b">
        <v>0</v>
      </c>
      <c r="H5517" s="820" t="b">
        <v>0</v>
      </c>
      <c r="I5517" s="820">
        <v>1</v>
      </c>
      <c r="J5517" s="820">
        <v>5</v>
      </c>
      <c r="K5517" s="820" t="s">
        <v>8454</v>
      </c>
      <c r="L5517" s="820" t="s">
        <v>21437</v>
      </c>
    </row>
    <row r="5518" spans="1:12" x14ac:dyDescent="0.25">
      <c r="A5518" s="820" t="s">
        <v>16490</v>
      </c>
      <c r="B5518" s="824" t="s">
        <v>16491</v>
      </c>
      <c r="C5518" s="820" t="b">
        <v>1</v>
      </c>
      <c r="D5518" s="820" t="b">
        <v>1</v>
      </c>
      <c r="E5518" s="820" t="b">
        <v>0</v>
      </c>
      <c r="F5518" s="820" t="b">
        <v>0</v>
      </c>
      <c r="G5518" s="820" t="b">
        <v>0</v>
      </c>
      <c r="H5518" s="820" t="b">
        <v>0</v>
      </c>
      <c r="I5518" s="820">
        <v>1</v>
      </c>
      <c r="J5518" s="820">
        <v>5</v>
      </c>
      <c r="K5518" s="820" t="s">
        <v>8454</v>
      </c>
      <c r="L5518" s="820" t="s">
        <v>21438</v>
      </c>
    </row>
    <row r="5519" spans="1:12" x14ac:dyDescent="0.25">
      <c r="A5519" s="820" t="s">
        <v>16492</v>
      </c>
      <c r="B5519" s="824" t="s">
        <v>16493</v>
      </c>
      <c r="C5519" s="820" t="b">
        <v>1</v>
      </c>
      <c r="D5519" s="820" t="b">
        <v>1</v>
      </c>
      <c r="E5519" s="820" t="b">
        <v>0</v>
      </c>
      <c r="F5519" s="820" t="b">
        <v>0</v>
      </c>
      <c r="G5519" s="820" t="b">
        <v>0</v>
      </c>
      <c r="H5519" s="820" t="b">
        <v>0</v>
      </c>
      <c r="I5519" s="820">
        <v>1</v>
      </c>
      <c r="J5519" s="820">
        <v>1</v>
      </c>
      <c r="K5519" s="820" t="s">
        <v>8454</v>
      </c>
      <c r="L5519" s="820" t="s">
        <v>21439</v>
      </c>
    </row>
    <row r="5520" spans="1:12" x14ac:dyDescent="0.25">
      <c r="A5520" s="820" t="s">
        <v>16494</v>
      </c>
      <c r="B5520" s="824" t="s">
        <v>16495</v>
      </c>
      <c r="C5520" s="820" t="b">
        <v>1</v>
      </c>
      <c r="D5520" s="820" t="b">
        <v>1</v>
      </c>
      <c r="E5520" s="820" t="b">
        <v>0</v>
      </c>
      <c r="F5520" s="820" t="b">
        <v>0</v>
      </c>
      <c r="G5520" s="820" t="b">
        <v>0</v>
      </c>
      <c r="H5520" s="820" t="b">
        <v>0</v>
      </c>
      <c r="I5520" s="820">
        <v>1</v>
      </c>
      <c r="J5520" s="820">
        <v>1</v>
      </c>
      <c r="K5520" s="820" t="s">
        <v>8454</v>
      </c>
      <c r="L5520" s="820" t="s">
        <v>21440</v>
      </c>
    </row>
    <row r="5521" spans="1:12" x14ac:dyDescent="0.25">
      <c r="A5521" s="820" t="s">
        <v>16496</v>
      </c>
      <c r="B5521" s="824" t="s">
        <v>16497</v>
      </c>
      <c r="C5521" s="820" t="b">
        <v>1</v>
      </c>
      <c r="D5521" s="820" t="b">
        <v>1</v>
      </c>
      <c r="E5521" s="820" t="b">
        <v>0</v>
      </c>
      <c r="F5521" s="820" t="b">
        <v>0</v>
      </c>
      <c r="G5521" s="820" t="b">
        <v>0</v>
      </c>
      <c r="H5521" s="820" t="b">
        <v>0</v>
      </c>
      <c r="I5521" s="820">
        <v>1</v>
      </c>
      <c r="J5521" s="820">
        <v>1</v>
      </c>
      <c r="K5521" s="820" t="s">
        <v>8454</v>
      </c>
      <c r="L5521" s="820" t="s">
        <v>21441</v>
      </c>
    </row>
    <row r="5522" spans="1:12" x14ac:dyDescent="0.25">
      <c r="A5522" s="820" t="s">
        <v>16498</v>
      </c>
      <c r="B5522" s="824" t="s">
        <v>16499</v>
      </c>
      <c r="C5522" s="820" t="b">
        <v>1</v>
      </c>
      <c r="D5522" s="820" t="b">
        <v>1</v>
      </c>
      <c r="E5522" s="820" t="b">
        <v>0</v>
      </c>
      <c r="F5522" s="820" t="b">
        <v>0</v>
      </c>
      <c r="G5522" s="820" t="b">
        <v>0</v>
      </c>
      <c r="H5522" s="820" t="b">
        <v>0</v>
      </c>
      <c r="I5522" s="820">
        <v>1</v>
      </c>
      <c r="J5522" s="820">
        <v>15</v>
      </c>
      <c r="K5522" s="820" t="s">
        <v>8454</v>
      </c>
      <c r="L5522" s="820" t="s">
        <v>21442</v>
      </c>
    </row>
    <row r="5523" spans="1:12" x14ac:dyDescent="0.25">
      <c r="A5523" s="820" t="s">
        <v>16500</v>
      </c>
      <c r="B5523" s="824" t="s">
        <v>16501</v>
      </c>
      <c r="C5523" s="820" t="b">
        <v>1</v>
      </c>
      <c r="D5523" s="820" t="b">
        <v>1</v>
      </c>
      <c r="E5523" s="820" t="b">
        <v>0</v>
      </c>
      <c r="F5523" s="820" t="b">
        <v>0</v>
      </c>
      <c r="G5523" s="820" t="b">
        <v>0</v>
      </c>
      <c r="H5523" s="820" t="b">
        <v>0</v>
      </c>
      <c r="I5523" s="820">
        <v>1</v>
      </c>
      <c r="J5523" s="820">
        <v>3</v>
      </c>
      <c r="K5523" s="820" t="s">
        <v>8454</v>
      </c>
      <c r="L5523" s="820" t="s">
        <v>21443</v>
      </c>
    </row>
    <row r="5524" spans="1:12" x14ac:dyDescent="0.25">
      <c r="A5524" s="820" t="s">
        <v>16502</v>
      </c>
      <c r="B5524" s="824" t="s">
        <v>16503</v>
      </c>
      <c r="C5524" s="820" t="b">
        <v>1</v>
      </c>
      <c r="D5524" s="820" t="b">
        <v>1</v>
      </c>
      <c r="E5524" s="820" t="b">
        <v>0</v>
      </c>
      <c r="F5524" s="820" t="b">
        <v>0</v>
      </c>
      <c r="G5524" s="820" t="b">
        <v>0</v>
      </c>
      <c r="H5524" s="820" t="b">
        <v>0</v>
      </c>
      <c r="I5524" s="820">
        <v>1</v>
      </c>
      <c r="J5524" s="820">
        <v>1</v>
      </c>
      <c r="K5524" s="820" t="s">
        <v>8454</v>
      </c>
      <c r="L5524" s="820" t="s">
        <v>21444</v>
      </c>
    </row>
    <row r="5525" spans="1:12" x14ac:dyDescent="0.25">
      <c r="A5525" s="820" t="s">
        <v>16504</v>
      </c>
      <c r="B5525" s="824" t="s">
        <v>16505</v>
      </c>
      <c r="C5525" s="820" t="b">
        <v>1</v>
      </c>
      <c r="D5525" s="820" t="b">
        <v>1</v>
      </c>
      <c r="E5525" s="820" t="b">
        <v>0</v>
      </c>
      <c r="F5525" s="820" t="b">
        <v>0</v>
      </c>
      <c r="G5525" s="820" t="b">
        <v>0</v>
      </c>
      <c r="H5525" s="820" t="b">
        <v>0</v>
      </c>
      <c r="I5525" s="820">
        <v>1</v>
      </c>
      <c r="J5525" s="820">
        <v>1</v>
      </c>
      <c r="K5525" s="820" t="s">
        <v>8454</v>
      </c>
      <c r="L5525" s="820" t="s">
        <v>21445</v>
      </c>
    </row>
    <row r="5526" spans="1:12" x14ac:dyDescent="0.25">
      <c r="A5526" s="820" t="s">
        <v>16506</v>
      </c>
      <c r="B5526" s="824" t="s">
        <v>16507</v>
      </c>
      <c r="C5526" s="820" t="b">
        <v>1</v>
      </c>
      <c r="D5526" s="820" t="b">
        <v>1</v>
      </c>
      <c r="E5526" s="820" t="b">
        <v>0</v>
      </c>
      <c r="F5526" s="820" t="b">
        <v>0</v>
      </c>
      <c r="G5526" s="820" t="b">
        <v>0</v>
      </c>
      <c r="H5526" s="820" t="b">
        <v>0</v>
      </c>
      <c r="I5526" s="820">
        <v>1</v>
      </c>
      <c r="J5526" s="820">
        <v>1</v>
      </c>
      <c r="K5526" s="820" t="s">
        <v>8454</v>
      </c>
      <c r="L5526" s="820" t="s">
        <v>21446</v>
      </c>
    </row>
    <row r="5527" spans="1:12" x14ac:dyDescent="0.25">
      <c r="A5527" s="820" t="s">
        <v>16508</v>
      </c>
      <c r="B5527" s="824" t="s">
        <v>16509</v>
      </c>
      <c r="C5527" s="820" t="b">
        <v>1</v>
      </c>
      <c r="D5527" s="820" t="b">
        <v>1</v>
      </c>
      <c r="E5527" s="820" t="b">
        <v>0</v>
      </c>
      <c r="F5527" s="820" t="b">
        <v>0</v>
      </c>
      <c r="G5527" s="820" t="b">
        <v>0</v>
      </c>
      <c r="H5527" s="820" t="b">
        <v>0</v>
      </c>
      <c r="I5527" s="820">
        <v>1</v>
      </c>
      <c r="J5527" s="820">
        <v>2</v>
      </c>
      <c r="K5527" s="820" t="s">
        <v>8454</v>
      </c>
      <c r="L5527" s="820" t="s">
        <v>21447</v>
      </c>
    </row>
    <row r="5528" spans="1:12" x14ac:dyDescent="0.25">
      <c r="A5528" s="820" t="s">
        <v>16510</v>
      </c>
      <c r="B5528" s="824" t="s">
        <v>16511</v>
      </c>
      <c r="C5528" s="820" t="b">
        <v>1</v>
      </c>
      <c r="D5528" s="820" t="b">
        <v>1</v>
      </c>
      <c r="E5528" s="820" t="b">
        <v>0</v>
      </c>
      <c r="F5528" s="820" t="b">
        <v>0</v>
      </c>
      <c r="G5528" s="820" t="b">
        <v>0</v>
      </c>
      <c r="H5528" s="820" t="b">
        <v>0</v>
      </c>
      <c r="I5528" s="820">
        <v>1</v>
      </c>
      <c r="J5528" s="820">
        <v>33</v>
      </c>
      <c r="K5528" s="820" t="s">
        <v>8454</v>
      </c>
      <c r="L5528" s="820" t="s">
        <v>21448</v>
      </c>
    </row>
    <row r="5529" spans="1:12" x14ac:dyDescent="0.25">
      <c r="A5529" s="820" t="s">
        <v>16512</v>
      </c>
      <c r="B5529" s="824" t="s">
        <v>16513</v>
      </c>
      <c r="C5529" s="820" t="b">
        <v>1</v>
      </c>
      <c r="D5529" s="820" t="b">
        <v>1</v>
      </c>
      <c r="E5529" s="820" t="b">
        <v>0</v>
      </c>
      <c r="F5529" s="820" t="b">
        <v>0</v>
      </c>
      <c r="G5529" s="820" t="b">
        <v>0</v>
      </c>
      <c r="H5529" s="820" t="b">
        <v>0</v>
      </c>
      <c r="I5529" s="820">
        <v>1</v>
      </c>
      <c r="J5529" s="820">
        <v>11</v>
      </c>
      <c r="K5529" s="820" t="s">
        <v>8454</v>
      </c>
      <c r="L5529" s="820" t="s">
        <v>21449</v>
      </c>
    </row>
    <row r="5530" spans="1:12" x14ac:dyDescent="0.25">
      <c r="A5530" s="820" t="s">
        <v>16514</v>
      </c>
      <c r="B5530" s="824" t="s">
        <v>16515</v>
      </c>
      <c r="C5530" s="820" t="b">
        <v>1</v>
      </c>
      <c r="D5530" s="820" t="b">
        <v>1</v>
      </c>
      <c r="E5530" s="820" t="b">
        <v>0</v>
      </c>
      <c r="F5530" s="820" t="b">
        <v>0</v>
      </c>
      <c r="G5530" s="820" t="b">
        <v>0</v>
      </c>
      <c r="H5530" s="820" t="b">
        <v>0</v>
      </c>
      <c r="I5530" s="820">
        <v>1</v>
      </c>
      <c r="J5530" s="820">
        <v>11</v>
      </c>
      <c r="K5530" s="820" t="s">
        <v>8454</v>
      </c>
      <c r="L5530" s="820" t="s">
        <v>21450</v>
      </c>
    </row>
    <row r="5531" spans="1:12" x14ac:dyDescent="0.25">
      <c r="A5531" s="820" t="s">
        <v>16516</v>
      </c>
      <c r="B5531" s="824" t="s">
        <v>16517</v>
      </c>
      <c r="C5531" s="820" t="b">
        <v>1</v>
      </c>
      <c r="D5531" s="820" t="b">
        <v>1</v>
      </c>
      <c r="E5531" s="820" t="b">
        <v>0</v>
      </c>
      <c r="F5531" s="820" t="b">
        <v>0</v>
      </c>
      <c r="G5531" s="820" t="b">
        <v>0</v>
      </c>
      <c r="H5531" s="820" t="b">
        <v>0</v>
      </c>
      <c r="I5531" s="820">
        <v>1</v>
      </c>
      <c r="J5531" s="820">
        <v>3</v>
      </c>
      <c r="K5531" s="820" t="s">
        <v>8454</v>
      </c>
      <c r="L5531" s="820" t="s">
        <v>21451</v>
      </c>
    </row>
    <row r="5532" spans="1:12" x14ac:dyDescent="0.25">
      <c r="A5532" s="820" t="s">
        <v>16518</v>
      </c>
      <c r="B5532" s="824" t="s">
        <v>16519</v>
      </c>
      <c r="C5532" s="820" t="b">
        <v>1</v>
      </c>
      <c r="D5532" s="820" t="b">
        <v>1</v>
      </c>
      <c r="E5532" s="820" t="b">
        <v>0</v>
      </c>
      <c r="F5532" s="820" t="b">
        <v>0</v>
      </c>
      <c r="G5532" s="820" t="b">
        <v>0</v>
      </c>
      <c r="H5532" s="820" t="b">
        <v>0</v>
      </c>
      <c r="I5532" s="820">
        <v>1</v>
      </c>
      <c r="J5532" s="820">
        <v>3</v>
      </c>
      <c r="K5532" s="820" t="s">
        <v>8454</v>
      </c>
      <c r="L5532" s="820" t="s">
        <v>21452</v>
      </c>
    </row>
    <row r="5533" spans="1:12" x14ac:dyDescent="0.25">
      <c r="A5533" s="820" t="s">
        <v>16520</v>
      </c>
      <c r="B5533" s="824" t="s">
        <v>16521</v>
      </c>
      <c r="C5533" s="820" t="b">
        <v>1</v>
      </c>
      <c r="D5533" s="820" t="b">
        <v>1</v>
      </c>
      <c r="E5533" s="820" t="b">
        <v>0</v>
      </c>
      <c r="F5533" s="820" t="b">
        <v>0</v>
      </c>
      <c r="G5533" s="820" t="b">
        <v>0</v>
      </c>
      <c r="H5533" s="820" t="b">
        <v>0</v>
      </c>
      <c r="I5533" s="820">
        <v>1</v>
      </c>
      <c r="J5533" s="820">
        <v>3</v>
      </c>
      <c r="K5533" s="820" t="s">
        <v>8454</v>
      </c>
      <c r="L5533" s="820" t="s">
        <v>21453</v>
      </c>
    </row>
    <row r="5534" spans="1:12" x14ac:dyDescent="0.25">
      <c r="A5534" s="820" t="s">
        <v>16522</v>
      </c>
      <c r="B5534" s="824" t="s">
        <v>16523</v>
      </c>
      <c r="C5534" s="820" t="b">
        <v>1</v>
      </c>
      <c r="D5534" s="820" t="b">
        <v>1</v>
      </c>
      <c r="E5534" s="820" t="b">
        <v>0</v>
      </c>
      <c r="F5534" s="820" t="b">
        <v>0</v>
      </c>
      <c r="G5534" s="820" t="b">
        <v>0</v>
      </c>
      <c r="H5534" s="820" t="b">
        <v>0</v>
      </c>
      <c r="I5534" s="820">
        <v>1</v>
      </c>
      <c r="J5534" s="820">
        <v>77</v>
      </c>
      <c r="K5534" s="820" t="s">
        <v>8454</v>
      </c>
      <c r="L5534" s="820" t="s">
        <v>21454</v>
      </c>
    </row>
    <row r="5535" spans="1:12" x14ac:dyDescent="0.25">
      <c r="A5535" s="820" t="s">
        <v>16524</v>
      </c>
      <c r="B5535" s="824" t="s">
        <v>16525</v>
      </c>
      <c r="C5535" s="820" t="b">
        <v>1</v>
      </c>
      <c r="D5535" s="820" t="b">
        <v>1</v>
      </c>
      <c r="E5535" s="820" t="b">
        <v>0</v>
      </c>
      <c r="F5535" s="820" t="b">
        <v>0</v>
      </c>
      <c r="G5535" s="820" t="b">
        <v>0</v>
      </c>
      <c r="H5535" s="820" t="b">
        <v>0</v>
      </c>
      <c r="I5535" s="820">
        <v>1</v>
      </c>
      <c r="J5535" s="820">
        <v>3</v>
      </c>
      <c r="K5535" s="820" t="s">
        <v>8454</v>
      </c>
      <c r="L5535" s="820" t="s">
        <v>21455</v>
      </c>
    </row>
    <row r="5536" spans="1:12" x14ac:dyDescent="0.25">
      <c r="A5536" s="820" t="s">
        <v>16526</v>
      </c>
      <c r="B5536" s="824" t="s">
        <v>16527</v>
      </c>
      <c r="C5536" s="820" t="b">
        <v>1</v>
      </c>
      <c r="D5536" s="820" t="b">
        <v>1</v>
      </c>
      <c r="E5536" s="820" t="b">
        <v>0</v>
      </c>
      <c r="F5536" s="820" t="b">
        <v>0</v>
      </c>
      <c r="G5536" s="820" t="b">
        <v>0</v>
      </c>
      <c r="H5536" s="820" t="b">
        <v>0</v>
      </c>
      <c r="I5536" s="820">
        <v>1</v>
      </c>
      <c r="J5536" s="820">
        <v>1</v>
      </c>
      <c r="K5536" s="820" t="s">
        <v>8454</v>
      </c>
      <c r="L5536" s="820" t="s">
        <v>21456</v>
      </c>
    </row>
    <row r="5537" spans="1:12" x14ac:dyDescent="0.25">
      <c r="A5537" s="820" t="s">
        <v>16528</v>
      </c>
      <c r="B5537" s="824" t="s">
        <v>16529</v>
      </c>
      <c r="C5537" s="820" t="b">
        <v>1</v>
      </c>
      <c r="D5537" s="820" t="b">
        <v>1</v>
      </c>
      <c r="E5537" s="820" t="b">
        <v>0</v>
      </c>
      <c r="F5537" s="820" t="b">
        <v>0</v>
      </c>
      <c r="G5537" s="820" t="b">
        <v>0</v>
      </c>
      <c r="H5537" s="820" t="b">
        <v>0</v>
      </c>
      <c r="I5537" s="820">
        <v>1</v>
      </c>
      <c r="J5537" s="820">
        <v>2</v>
      </c>
      <c r="K5537" s="820" t="s">
        <v>8454</v>
      </c>
      <c r="L5537" s="820" t="s">
        <v>21457</v>
      </c>
    </row>
    <row r="5538" spans="1:12" x14ac:dyDescent="0.25">
      <c r="A5538" s="820" t="s">
        <v>16530</v>
      </c>
      <c r="B5538" s="824" t="s">
        <v>16531</v>
      </c>
      <c r="C5538" s="820" t="b">
        <v>1</v>
      </c>
      <c r="D5538" s="820" t="b">
        <v>1</v>
      </c>
      <c r="E5538" s="820" t="b">
        <v>0</v>
      </c>
      <c r="F5538" s="820" t="b">
        <v>0</v>
      </c>
      <c r="G5538" s="820" t="b">
        <v>0</v>
      </c>
      <c r="H5538" s="820" t="b">
        <v>0</v>
      </c>
      <c r="I5538" s="820">
        <v>1</v>
      </c>
      <c r="J5538" s="820">
        <v>44</v>
      </c>
      <c r="K5538" s="820" t="s">
        <v>8454</v>
      </c>
      <c r="L5538" s="820" t="s">
        <v>21458</v>
      </c>
    </row>
    <row r="5539" spans="1:12" x14ac:dyDescent="0.25">
      <c r="A5539" s="820" t="s">
        <v>16532</v>
      </c>
      <c r="B5539" s="824" t="s">
        <v>16533</v>
      </c>
      <c r="C5539" s="820" t="b">
        <v>1</v>
      </c>
      <c r="D5539" s="820" t="b">
        <v>1</v>
      </c>
      <c r="E5539" s="820" t="b">
        <v>0</v>
      </c>
      <c r="F5539" s="820" t="b">
        <v>0</v>
      </c>
      <c r="G5539" s="820" t="b">
        <v>0</v>
      </c>
      <c r="H5539" s="820" t="b">
        <v>0</v>
      </c>
      <c r="I5539" s="820">
        <v>1</v>
      </c>
      <c r="J5539" s="820">
        <v>11</v>
      </c>
      <c r="K5539" s="820" t="s">
        <v>8454</v>
      </c>
      <c r="L5539" s="820" t="s">
        <v>21459</v>
      </c>
    </row>
    <row r="5540" spans="1:12" x14ac:dyDescent="0.25">
      <c r="A5540" s="820" t="s">
        <v>16534</v>
      </c>
      <c r="B5540" s="824" t="s">
        <v>16535</v>
      </c>
      <c r="C5540" s="820" t="b">
        <v>1</v>
      </c>
      <c r="D5540" s="820" t="b">
        <v>1</v>
      </c>
      <c r="E5540" s="820" t="b">
        <v>0</v>
      </c>
      <c r="F5540" s="820" t="b">
        <v>0</v>
      </c>
      <c r="G5540" s="820" t="b">
        <v>0</v>
      </c>
      <c r="H5540" s="820" t="b">
        <v>0</v>
      </c>
      <c r="I5540" s="820">
        <v>1</v>
      </c>
      <c r="J5540" s="820">
        <v>11</v>
      </c>
      <c r="K5540" s="820" t="s">
        <v>8454</v>
      </c>
      <c r="L5540" s="820" t="s">
        <v>21460</v>
      </c>
    </row>
    <row r="5541" spans="1:12" x14ac:dyDescent="0.25">
      <c r="A5541" s="820" t="s">
        <v>16536</v>
      </c>
      <c r="B5541" s="824" t="s">
        <v>16537</v>
      </c>
      <c r="C5541" s="820" t="b">
        <v>1</v>
      </c>
      <c r="D5541" s="820" t="b">
        <v>1</v>
      </c>
      <c r="E5541" s="820" t="b">
        <v>0</v>
      </c>
      <c r="F5541" s="820" t="b">
        <v>0</v>
      </c>
      <c r="G5541" s="820" t="b">
        <v>0</v>
      </c>
      <c r="H5541" s="820" t="b">
        <v>0</v>
      </c>
      <c r="I5541" s="820">
        <v>1</v>
      </c>
      <c r="J5541" s="820">
        <v>8</v>
      </c>
      <c r="K5541" s="820" t="s">
        <v>8454</v>
      </c>
      <c r="L5541" s="820" t="s">
        <v>21461</v>
      </c>
    </row>
    <row r="5542" spans="1:12" x14ac:dyDescent="0.25">
      <c r="A5542" s="820" t="s">
        <v>16538</v>
      </c>
      <c r="B5542" s="824" t="s">
        <v>16539</v>
      </c>
      <c r="C5542" s="820" t="b">
        <v>1</v>
      </c>
      <c r="D5542" s="820" t="b">
        <v>1</v>
      </c>
      <c r="E5542" s="820" t="b">
        <v>0</v>
      </c>
      <c r="F5542" s="820" t="b">
        <v>0</v>
      </c>
      <c r="G5542" s="820" t="b">
        <v>0</v>
      </c>
      <c r="H5542" s="820" t="b">
        <v>0</v>
      </c>
      <c r="I5542" s="820">
        <v>1</v>
      </c>
      <c r="J5542" s="820">
        <v>4</v>
      </c>
      <c r="K5542" s="820" t="s">
        <v>8454</v>
      </c>
      <c r="L5542" s="820" t="s">
        <v>21462</v>
      </c>
    </row>
    <row r="5543" spans="1:12" x14ac:dyDescent="0.25">
      <c r="A5543" s="820" t="s">
        <v>16540</v>
      </c>
      <c r="B5543" s="824" t="s">
        <v>16541</v>
      </c>
      <c r="C5543" s="820" t="b">
        <v>1</v>
      </c>
      <c r="D5543" s="820" t="b">
        <v>1</v>
      </c>
      <c r="E5543" s="820" t="b">
        <v>0</v>
      </c>
      <c r="F5543" s="820" t="b">
        <v>0</v>
      </c>
      <c r="G5543" s="820" t="b">
        <v>0</v>
      </c>
      <c r="H5543" s="820" t="b">
        <v>0</v>
      </c>
      <c r="I5543" s="820">
        <v>1</v>
      </c>
      <c r="J5543" s="820">
        <v>28</v>
      </c>
      <c r="K5543" s="820" t="s">
        <v>8454</v>
      </c>
      <c r="L5543" s="820" t="s">
        <v>21463</v>
      </c>
    </row>
    <row r="5544" spans="1:12" x14ac:dyDescent="0.25">
      <c r="A5544" s="820" t="s">
        <v>16542</v>
      </c>
      <c r="B5544" s="824" t="s">
        <v>16543</v>
      </c>
      <c r="C5544" s="820" t="b">
        <v>1</v>
      </c>
      <c r="D5544" s="820" t="b">
        <v>1</v>
      </c>
      <c r="E5544" s="820" t="b">
        <v>0</v>
      </c>
      <c r="F5544" s="820" t="b">
        <v>0</v>
      </c>
      <c r="G5544" s="820" t="b">
        <v>0</v>
      </c>
      <c r="H5544" s="820" t="b">
        <v>0</v>
      </c>
      <c r="I5544" s="820">
        <v>1</v>
      </c>
      <c r="J5544" s="820">
        <v>33</v>
      </c>
      <c r="K5544" s="820" t="s">
        <v>8454</v>
      </c>
      <c r="L5544" s="820" t="s">
        <v>21464</v>
      </c>
    </row>
    <row r="5545" spans="1:12" x14ac:dyDescent="0.25">
      <c r="A5545" s="820" t="s">
        <v>16544</v>
      </c>
      <c r="B5545" s="824" t="s">
        <v>16545</v>
      </c>
      <c r="C5545" s="820" t="b">
        <v>1</v>
      </c>
      <c r="D5545" s="820" t="b">
        <v>1</v>
      </c>
      <c r="E5545" s="820" t="b">
        <v>0</v>
      </c>
      <c r="F5545" s="820" t="b">
        <v>0</v>
      </c>
      <c r="G5545" s="820" t="b">
        <v>0</v>
      </c>
      <c r="H5545" s="820" t="b">
        <v>0</v>
      </c>
      <c r="I5545" s="820">
        <v>1</v>
      </c>
      <c r="J5545" s="820">
        <v>5</v>
      </c>
      <c r="K5545" s="820" t="s">
        <v>8454</v>
      </c>
      <c r="L5545" s="820" t="s">
        <v>21465</v>
      </c>
    </row>
    <row r="5546" spans="1:12" x14ac:dyDescent="0.25">
      <c r="A5546" s="820" t="s">
        <v>16546</v>
      </c>
      <c r="B5546" s="824" t="s">
        <v>16547</v>
      </c>
      <c r="C5546" s="820" t="b">
        <v>1</v>
      </c>
      <c r="D5546" s="820" t="b">
        <v>1</v>
      </c>
      <c r="E5546" s="820" t="b">
        <v>0</v>
      </c>
      <c r="F5546" s="820" t="b">
        <v>0</v>
      </c>
      <c r="G5546" s="820" t="b">
        <v>0</v>
      </c>
      <c r="H5546" s="820" t="b">
        <v>0</v>
      </c>
      <c r="I5546" s="820">
        <v>1</v>
      </c>
      <c r="J5546" s="820">
        <v>1</v>
      </c>
      <c r="K5546" s="820" t="s">
        <v>8454</v>
      </c>
      <c r="L5546" s="820" t="s">
        <v>21466</v>
      </c>
    </row>
    <row r="5547" spans="1:12" x14ac:dyDescent="0.25">
      <c r="A5547" s="820" t="s">
        <v>16548</v>
      </c>
      <c r="B5547" s="824" t="s">
        <v>16549</v>
      </c>
      <c r="C5547" s="820" t="b">
        <v>1</v>
      </c>
      <c r="D5547" s="820" t="b">
        <v>1</v>
      </c>
      <c r="E5547" s="820" t="b">
        <v>0</v>
      </c>
      <c r="F5547" s="820" t="b">
        <v>0</v>
      </c>
      <c r="G5547" s="820" t="b">
        <v>0</v>
      </c>
      <c r="H5547" s="820" t="b">
        <v>0</v>
      </c>
      <c r="I5547" s="820">
        <v>1</v>
      </c>
      <c r="J5547" s="820">
        <v>2</v>
      </c>
      <c r="K5547" s="820" t="s">
        <v>8454</v>
      </c>
      <c r="L5547" s="820" t="s">
        <v>21467</v>
      </c>
    </row>
    <row r="5548" spans="1:12" x14ac:dyDescent="0.25">
      <c r="A5548" s="820" t="s">
        <v>16550</v>
      </c>
      <c r="B5548" s="824" t="s">
        <v>16551</v>
      </c>
      <c r="C5548" s="820" t="b">
        <v>1</v>
      </c>
      <c r="D5548" s="820" t="b">
        <v>1</v>
      </c>
      <c r="E5548" s="820" t="b">
        <v>0</v>
      </c>
      <c r="F5548" s="820" t="b">
        <v>0</v>
      </c>
      <c r="G5548" s="820" t="b">
        <v>0</v>
      </c>
      <c r="H5548" s="820" t="b">
        <v>0</v>
      </c>
      <c r="I5548" s="820">
        <v>1</v>
      </c>
      <c r="J5548" s="820">
        <v>48</v>
      </c>
      <c r="K5548" s="820" t="s">
        <v>8454</v>
      </c>
      <c r="L5548" s="820" t="s">
        <v>21468</v>
      </c>
    </row>
    <row r="5549" spans="1:12" x14ac:dyDescent="0.25">
      <c r="A5549" s="820" t="s">
        <v>16552</v>
      </c>
      <c r="B5549" s="824" t="s">
        <v>16553</v>
      </c>
      <c r="C5549" s="820" t="b">
        <v>1</v>
      </c>
      <c r="D5549" s="820" t="b">
        <v>1</v>
      </c>
      <c r="E5549" s="820" t="b">
        <v>0</v>
      </c>
      <c r="F5549" s="820" t="b">
        <v>0</v>
      </c>
      <c r="G5549" s="820" t="b">
        <v>0</v>
      </c>
      <c r="H5549" s="820" t="b">
        <v>0</v>
      </c>
      <c r="I5549" s="820">
        <v>1</v>
      </c>
      <c r="J5549" s="820">
        <v>12</v>
      </c>
      <c r="K5549" s="820" t="s">
        <v>8454</v>
      </c>
      <c r="L5549" s="820" t="s">
        <v>21469</v>
      </c>
    </row>
    <row r="5550" spans="1:12" x14ac:dyDescent="0.25">
      <c r="A5550" s="820" t="s">
        <v>16554</v>
      </c>
      <c r="B5550" s="824" t="s">
        <v>16555</v>
      </c>
      <c r="C5550" s="820" t="b">
        <v>1</v>
      </c>
      <c r="D5550" s="820" t="b">
        <v>1</v>
      </c>
      <c r="E5550" s="820" t="b">
        <v>0</v>
      </c>
      <c r="F5550" s="820" t="b">
        <v>0</v>
      </c>
      <c r="G5550" s="820" t="b">
        <v>0</v>
      </c>
      <c r="H5550" s="820" t="b">
        <v>0</v>
      </c>
      <c r="I5550" s="820">
        <v>1</v>
      </c>
      <c r="J5550" s="820">
        <v>12</v>
      </c>
      <c r="K5550" s="820" t="s">
        <v>8454</v>
      </c>
      <c r="L5550" s="820" t="s">
        <v>21470</v>
      </c>
    </row>
    <row r="5551" spans="1:12" x14ac:dyDescent="0.25">
      <c r="A5551" s="820" t="s">
        <v>16556</v>
      </c>
      <c r="B5551" s="824" t="s">
        <v>16557</v>
      </c>
      <c r="C5551" s="820" t="b">
        <v>1</v>
      </c>
      <c r="D5551" s="820" t="b">
        <v>1</v>
      </c>
      <c r="E5551" s="820" t="b">
        <v>0</v>
      </c>
      <c r="F5551" s="820" t="b">
        <v>0</v>
      </c>
      <c r="G5551" s="820" t="b">
        <v>0</v>
      </c>
      <c r="H5551" s="820" t="b">
        <v>0</v>
      </c>
      <c r="I5551" s="820">
        <v>1</v>
      </c>
      <c r="J5551" s="820">
        <v>8</v>
      </c>
      <c r="K5551" s="820" t="s">
        <v>8454</v>
      </c>
      <c r="L5551" s="820" t="s">
        <v>21471</v>
      </c>
    </row>
    <row r="5552" spans="1:12" x14ac:dyDescent="0.25">
      <c r="A5552" s="820" t="s">
        <v>16558</v>
      </c>
      <c r="B5552" s="824" t="s">
        <v>16559</v>
      </c>
      <c r="C5552" s="820" t="b">
        <v>1</v>
      </c>
      <c r="D5552" s="820" t="b">
        <v>1</v>
      </c>
      <c r="E5552" s="820" t="b">
        <v>0</v>
      </c>
      <c r="F5552" s="820" t="b">
        <v>0</v>
      </c>
      <c r="G5552" s="820" t="b">
        <v>0</v>
      </c>
      <c r="H5552" s="820" t="b">
        <v>0</v>
      </c>
      <c r="I5552" s="820">
        <v>1</v>
      </c>
      <c r="J5552" s="820">
        <v>4</v>
      </c>
      <c r="K5552" s="820" t="s">
        <v>8454</v>
      </c>
      <c r="L5552" s="820" t="s">
        <v>21472</v>
      </c>
    </row>
    <row r="5553" spans="1:12" x14ac:dyDescent="0.25">
      <c r="A5553" s="820" t="s">
        <v>16560</v>
      </c>
      <c r="B5553" s="824" t="s">
        <v>16561</v>
      </c>
      <c r="C5553" s="820" t="b">
        <v>1</v>
      </c>
      <c r="D5553" s="820" t="b">
        <v>1</v>
      </c>
      <c r="E5553" s="820" t="b">
        <v>0</v>
      </c>
      <c r="F5553" s="820" t="b">
        <v>0</v>
      </c>
      <c r="G5553" s="820" t="b">
        <v>0</v>
      </c>
      <c r="H5553" s="820" t="b">
        <v>0</v>
      </c>
      <c r="I5553" s="820">
        <v>1</v>
      </c>
      <c r="J5553" s="820">
        <v>28</v>
      </c>
      <c r="K5553" s="820" t="s">
        <v>8454</v>
      </c>
      <c r="L5553" s="820" t="s">
        <v>21473</v>
      </c>
    </row>
    <row r="5554" spans="1:12" x14ac:dyDescent="0.25">
      <c r="A5554" s="820" t="s">
        <v>16562</v>
      </c>
      <c r="B5554" s="824" t="s">
        <v>16563</v>
      </c>
      <c r="C5554" s="820" t="b">
        <v>1</v>
      </c>
      <c r="D5554" s="820" t="b">
        <v>1</v>
      </c>
      <c r="E5554" s="820" t="b">
        <v>0</v>
      </c>
      <c r="F5554" s="820" t="b">
        <v>0</v>
      </c>
      <c r="G5554" s="820" t="b">
        <v>0</v>
      </c>
      <c r="H5554" s="820" t="b">
        <v>0</v>
      </c>
      <c r="I5554" s="820">
        <v>1</v>
      </c>
      <c r="J5554" s="820">
        <v>36</v>
      </c>
      <c r="K5554" s="820" t="s">
        <v>8454</v>
      </c>
      <c r="L5554" s="820" t="s">
        <v>21474</v>
      </c>
    </row>
    <row r="5555" spans="1:12" x14ac:dyDescent="0.25">
      <c r="A5555" s="820" t="s">
        <v>16564</v>
      </c>
      <c r="B5555" s="824" t="s">
        <v>16565</v>
      </c>
      <c r="C5555" s="820" t="b">
        <v>1</v>
      </c>
      <c r="D5555" s="820" t="b">
        <v>1</v>
      </c>
      <c r="E5555" s="820" t="b">
        <v>0</v>
      </c>
      <c r="F5555" s="820" t="b">
        <v>0</v>
      </c>
      <c r="G5555" s="820" t="b">
        <v>0</v>
      </c>
      <c r="H5555" s="820" t="b">
        <v>0</v>
      </c>
      <c r="I5555" s="820">
        <v>1</v>
      </c>
      <c r="J5555" s="820">
        <v>5</v>
      </c>
      <c r="K5555" s="820" t="s">
        <v>8454</v>
      </c>
      <c r="L5555" s="820" t="s">
        <v>21475</v>
      </c>
    </row>
    <row r="5556" spans="1:12" x14ac:dyDescent="0.25">
      <c r="A5556" s="820" t="s">
        <v>16566</v>
      </c>
      <c r="B5556" s="824" t="s">
        <v>16567</v>
      </c>
      <c r="C5556" s="820" t="b">
        <v>1</v>
      </c>
      <c r="D5556" s="820" t="b">
        <v>1</v>
      </c>
      <c r="E5556" s="820" t="b">
        <v>0</v>
      </c>
      <c r="F5556" s="820" t="b">
        <v>0</v>
      </c>
      <c r="G5556" s="820" t="b">
        <v>0</v>
      </c>
      <c r="H5556" s="820" t="b">
        <v>0</v>
      </c>
      <c r="I5556" s="820">
        <v>1</v>
      </c>
      <c r="J5556" s="820">
        <v>1</v>
      </c>
      <c r="K5556" s="820" t="s">
        <v>8454</v>
      </c>
      <c r="L5556" s="820" t="s">
        <v>21476</v>
      </c>
    </row>
    <row r="5557" spans="1:12" x14ac:dyDescent="0.25">
      <c r="A5557" s="820" t="s">
        <v>16568</v>
      </c>
      <c r="B5557" s="824" t="s">
        <v>16569</v>
      </c>
      <c r="C5557" s="820" t="b">
        <v>1</v>
      </c>
      <c r="D5557" s="820" t="b">
        <v>1</v>
      </c>
      <c r="E5557" s="820" t="b">
        <v>0</v>
      </c>
      <c r="F5557" s="820" t="b">
        <v>0</v>
      </c>
      <c r="G5557" s="820" t="b">
        <v>0</v>
      </c>
      <c r="H5557" s="820" t="b">
        <v>0</v>
      </c>
      <c r="I5557" s="820">
        <v>1</v>
      </c>
      <c r="J5557" s="820">
        <v>2</v>
      </c>
      <c r="K5557" s="820" t="s">
        <v>8454</v>
      </c>
      <c r="L5557" s="820" t="s">
        <v>21477</v>
      </c>
    </row>
    <row r="5558" spans="1:12" x14ac:dyDescent="0.25">
      <c r="A5558" s="820" t="s">
        <v>16570</v>
      </c>
      <c r="B5558" s="824" t="s">
        <v>16571</v>
      </c>
      <c r="C5558" s="820" t="b">
        <v>1</v>
      </c>
      <c r="D5558" s="820" t="b">
        <v>1</v>
      </c>
      <c r="E5558" s="820" t="b">
        <v>0</v>
      </c>
      <c r="F5558" s="820" t="b">
        <v>0</v>
      </c>
      <c r="G5558" s="820" t="b">
        <v>0</v>
      </c>
      <c r="H5558" s="820" t="b">
        <v>0</v>
      </c>
      <c r="I5558" s="820">
        <v>1</v>
      </c>
      <c r="J5558" s="820">
        <v>1</v>
      </c>
      <c r="K5558" s="820" t="s">
        <v>8454</v>
      </c>
      <c r="L5558" s="820" t="s">
        <v>21478</v>
      </c>
    </row>
    <row r="5559" spans="1:12" x14ac:dyDescent="0.25">
      <c r="A5559" s="820" t="s">
        <v>16572</v>
      </c>
      <c r="B5559" s="824" t="s">
        <v>16573</v>
      </c>
      <c r="C5559" s="820" t="b">
        <v>1</v>
      </c>
      <c r="D5559" s="820" t="b">
        <v>1</v>
      </c>
      <c r="E5559" s="820" t="b">
        <v>0</v>
      </c>
      <c r="F5559" s="820" t="b">
        <v>0</v>
      </c>
      <c r="G5559" s="820" t="b">
        <v>0</v>
      </c>
      <c r="H5559" s="820" t="b">
        <v>0</v>
      </c>
      <c r="I5559" s="820">
        <v>1</v>
      </c>
      <c r="J5559" s="820">
        <v>1</v>
      </c>
      <c r="K5559" s="820" t="s">
        <v>8454</v>
      </c>
      <c r="L5559" s="820" t="s">
        <v>21479</v>
      </c>
    </row>
    <row r="5560" spans="1:12" x14ac:dyDescent="0.25">
      <c r="A5560" s="820" t="s">
        <v>16574</v>
      </c>
      <c r="B5560" s="824" t="s">
        <v>16575</v>
      </c>
      <c r="C5560" s="820" t="b">
        <v>1</v>
      </c>
      <c r="D5560" s="820" t="b">
        <v>1</v>
      </c>
      <c r="E5560" s="820" t="b">
        <v>0</v>
      </c>
      <c r="F5560" s="820" t="b">
        <v>0</v>
      </c>
      <c r="G5560" s="820" t="b">
        <v>0</v>
      </c>
      <c r="H5560" s="820" t="b">
        <v>0</v>
      </c>
      <c r="I5560" s="820">
        <v>1</v>
      </c>
      <c r="J5560" s="820">
        <v>1</v>
      </c>
      <c r="K5560" s="820" t="s">
        <v>8454</v>
      </c>
      <c r="L5560" s="820" t="s">
        <v>21480</v>
      </c>
    </row>
    <row r="5561" spans="1:12" x14ac:dyDescent="0.25">
      <c r="A5561" s="820" t="s">
        <v>16576</v>
      </c>
      <c r="B5561" s="824" t="s">
        <v>16577</v>
      </c>
      <c r="C5561" s="820" t="b">
        <v>1</v>
      </c>
      <c r="D5561" s="820" t="b">
        <v>1</v>
      </c>
      <c r="E5561" s="820" t="b">
        <v>0</v>
      </c>
      <c r="F5561" s="820" t="b">
        <v>0</v>
      </c>
      <c r="G5561" s="820" t="b">
        <v>0</v>
      </c>
      <c r="H5561" s="820" t="b">
        <v>0</v>
      </c>
      <c r="I5561" s="820">
        <v>1</v>
      </c>
      <c r="J5561" s="820">
        <v>1</v>
      </c>
      <c r="K5561" s="820" t="s">
        <v>8454</v>
      </c>
      <c r="L5561" s="820" t="s">
        <v>21481</v>
      </c>
    </row>
    <row r="5562" spans="1:12" x14ac:dyDescent="0.25">
      <c r="A5562" s="820" t="s">
        <v>16578</v>
      </c>
      <c r="B5562" s="824" t="s">
        <v>16579</v>
      </c>
      <c r="C5562" s="820" t="b">
        <v>1</v>
      </c>
      <c r="D5562" s="820" t="b">
        <v>1</v>
      </c>
      <c r="E5562" s="820" t="b">
        <v>0</v>
      </c>
      <c r="F5562" s="820" t="b">
        <v>0</v>
      </c>
      <c r="G5562" s="820" t="b">
        <v>0</v>
      </c>
      <c r="H5562" s="820" t="b">
        <v>0</v>
      </c>
      <c r="I5562" s="820">
        <v>1</v>
      </c>
      <c r="J5562" s="820">
        <v>1</v>
      </c>
      <c r="K5562" s="820" t="s">
        <v>8454</v>
      </c>
      <c r="L5562" s="820" t="s">
        <v>21482</v>
      </c>
    </row>
    <row r="5563" spans="1:12" x14ac:dyDescent="0.25">
      <c r="A5563" s="820" t="s">
        <v>16580</v>
      </c>
      <c r="B5563" s="824" t="s">
        <v>16581</v>
      </c>
      <c r="C5563" s="820" t="b">
        <v>1</v>
      </c>
      <c r="D5563" s="820" t="b">
        <v>1</v>
      </c>
      <c r="E5563" s="820" t="b">
        <v>0</v>
      </c>
      <c r="F5563" s="820" t="b">
        <v>0</v>
      </c>
      <c r="G5563" s="820" t="b">
        <v>0</v>
      </c>
      <c r="H5563" s="820" t="b">
        <v>0</v>
      </c>
      <c r="I5563" s="820">
        <v>1</v>
      </c>
      <c r="J5563" s="820">
        <v>8</v>
      </c>
      <c r="K5563" s="820" t="s">
        <v>8454</v>
      </c>
      <c r="L5563" s="820" t="s">
        <v>21483</v>
      </c>
    </row>
    <row r="5564" spans="1:12" x14ac:dyDescent="0.25">
      <c r="A5564" s="820" t="s">
        <v>16582</v>
      </c>
      <c r="B5564" s="824" t="s">
        <v>16583</v>
      </c>
      <c r="C5564" s="820" t="b">
        <v>1</v>
      </c>
      <c r="D5564" s="820" t="b">
        <v>1</v>
      </c>
      <c r="E5564" s="820" t="b">
        <v>0</v>
      </c>
      <c r="F5564" s="820" t="b">
        <v>0</v>
      </c>
      <c r="G5564" s="820" t="b">
        <v>0</v>
      </c>
      <c r="H5564" s="820" t="b">
        <v>0</v>
      </c>
      <c r="I5564" s="820">
        <v>1</v>
      </c>
      <c r="J5564" s="820">
        <v>1</v>
      </c>
      <c r="K5564" s="820" t="s">
        <v>8454</v>
      </c>
      <c r="L5564" s="820" t="s">
        <v>21484</v>
      </c>
    </row>
    <row r="5565" spans="1:12" x14ac:dyDescent="0.25">
      <c r="A5565" s="820" t="s">
        <v>16584</v>
      </c>
      <c r="B5565" s="824" t="s">
        <v>16585</v>
      </c>
      <c r="C5565" s="820" t="b">
        <v>1</v>
      </c>
      <c r="D5565" s="820" t="b">
        <v>1</v>
      </c>
      <c r="E5565" s="820" t="b">
        <v>0</v>
      </c>
      <c r="F5565" s="820" t="b">
        <v>0</v>
      </c>
      <c r="G5565" s="820" t="b">
        <v>0</v>
      </c>
      <c r="H5565" s="820" t="b">
        <v>0</v>
      </c>
      <c r="I5565" s="820">
        <v>1</v>
      </c>
      <c r="J5565" s="820">
        <v>1</v>
      </c>
      <c r="K5565" s="820" t="s">
        <v>8454</v>
      </c>
      <c r="L5565" s="820" t="s">
        <v>21485</v>
      </c>
    </row>
    <row r="5566" spans="1:12" x14ac:dyDescent="0.25">
      <c r="A5566" s="820" t="s">
        <v>16586</v>
      </c>
      <c r="B5566" s="824" t="s">
        <v>16587</v>
      </c>
      <c r="C5566" s="820" t="b">
        <v>1</v>
      </c>
      <c r="D5566" s="820" t="b">
        <v>1</v>
      </c>
      <c r="E5566" s="820" t="b">
        <v>0</v>
      </c>
      <c r="F5566" s="820" t="b">
        <v>0</v>
      </c>
      <c r="G5566" s="820" t="b">
        <v>0</v>
      </c>
      <c r="H5566" s="820" t="b">
        <v>0</v>
      </c>
      <c r="I5566" s="820">
        <v>1</v>
      </c>
      <c r="J5566" s="820">
        <v>10</v>
      </c>
      <c r="K5566" s="820" t="s">
        <v>8454</v>
      </c>
      <c r="L5566" s="820" t="s">
        <v>21486</v>
      </c>
    </row>
    <row r="5567" spans="1:12" x14ac:dyDescent="0.25">
      <c r="A5567" s="820" t="s">
        <v>16588</v>
      </c>
      <c r="B5567" s="824" t="s">
        <v>16589</v>
      </c>
      <c r="C5567" s="820" t="b">
        <v>1</v>
      </c>
      <c r="D5567" s="820" t="b">
        <v>1</v>
      </c>
      <c r="E5567" s="820" t="b">
        <v>0</v>
      </c>
      <c r="F5567" s="820" t="b">
        <v>0</v>
      </c>
      <c r="G5567" s="820" t="b">
        <v>0</v>
      </c>
      <c r="H5567" s="820" t="b">
        <v>0</v>
      </c>
      <c r="I5567" s="820">
        <v>1</v>
      </c>
      <c r="J5567" s="820">
        <v>5</v>
      </c>
      <c r="K5567" s="820" t="s">
        <v>8454</v>
      </c>
      <c r="L5567" s="820" t="s">
        <v>21487</v>
      </c>
    </row>
    <row r="5568" spans="1:12" x14ac:dyDescent="0.25">
      <c r="A5568" s="820" t="s">
        <v>16590</v>
      </c>
      <c r="B5568" s="824" t="s">
        <v>16591</v>
      </c>
      <c r="C5568" s="820" t="b">
        <v>1</v>
      </c>
      <c r="D5568" s="820" t="b">
        <v>1</v>
      </c>
      <c r="E5568" s="820" t="b">
        <v>0</v>
      </c>
      <c r="F5568" s="820" t="b">
        <v>0</v>
      </c>
      <c r="G5568" s="820" t="b">
        <v>0</v>
      </c>
      <c r="H5568" s="820" t="b">
        <v>0</v>
      </c>
      <c r="I5568" s="820">
        <v>1</v>
      </c>
      <c r="J5568" s="820">
        <v>5</v>
      </c>
      <c r="K5568" s="820" t="s">
        <v>8454</v>
      </c>
      <c r="L5568" s="820" t="s">
        <v>21488</v>
      </c>
    </row>
    <row r="5569" spans="1:12" x14ac:dyDescent="0.25">
      <c r="A5569" s="820" t="s">
        <v>16592</v>
      </c>
      <c r="B5569" s="824" t="s">
        <v>16593</v>
      </c>
      <c r="C5569" s="820" t="b">
        <v>1</v>
      </c>
      <c r="D5569" s="820" t="b">
        <v>1</v>
      </c>
      <c r="E5569" s="820" t="b">
        <v>0</v>
      </c>
      <c r="F5569" s="820" t="b">
        <v>0</v>
      </c>
      <c r="G5569" s="820" t="b">
        <v>0</v>
      </c>
      <c r="H5569" s="820" t="b">
        <v>0</v>
      </c>
      <c r="I5569" s="820">
        <v>1</v>
      </c>
      <c r="J5569" s="820">
        <v>2</v>
      </c>
      <c r="K5569" s="820" t="s">
        <v>8454</v>
      </c>
      <c r="L5569" s="820" t="s">
        <v>21489</v>
      </c>
    </row>
    <row r="5570" spans="1:12" x14ac:dyDescent="0.25">
      <c r="A5570" s="820" t="s">
        <v>16594</v>
      </c>
      <c r="B5570" s="824" t="s">
        <v>16595</v>
      </c>
      <c r="C5570" s="820" t="b">
        <v>1</v>
      </c>
      <c r="D5570" s="820" t="b">
        <v>1</v>
      </c>
      <c r="E5570" s="820" t="b">
        <v>0</v>
      </c>
      <c r="F5570" s="820" t="b">
        <v>0</v>
      </c>
      <c r="G5570" s="820" t="b">
        <v>0</v>
      </c>
      <c r="H5570" s="820" t="b">
        <v>0</v>
      </c>
      <c r="I5570" s="820">
        <v>1</v>
      </c>
      <c r="J5570" s="820">
        <v>2</v>
      </c>
      <c r="K5570" s="820" t="s">
        <v>8454</v>
      </c>
      <c r="L5570" s="820" t="s">
        <v>21490</v>
      </c>
    </row>
    <row r="5571" spans="1:12" x14ac:dyDescent="0.25">
      <c r="A5571" s="820" t="s">
        <v>16596</v>
      </c>
      <c r="B5571" s="824" t="s">
        <v>16597</v>
      </c>
      <c r="C5571" s="820" t="b">
        <v>1</v>
      </c>
      <c r="D5571" s="820" t="b">
        <v>1</v>
      </c>
      <c r="E5571" s="820" t="b">
        <v>0</v>
      </c>
      <c r="F5571" s="820" t="b">
        <v>0</v>
      </c>
      <c r="G5571" s="820" t="b">
        <v>0</v>
      </c>
      <c r="H5571" s="820" t="b">
        <v>0</v>
      </c>
      <c r="I5571" s="820">
        <v>1</v>
      </c>
      <c r="J5571" s="820">
        <v>2</v>
      </c>
      <c r="K5571" s="820" t="s">
        <v>8454</v>
      </c>
      <c r="L5571" s="820" t="s">
        <v>21491</v>
      </c>
    </row>
    <row r="5572" spans="1:12" x14ac:dyDescent="0.25">
      <c r="A5572" s="820" t="s">
        <v>16598</v>
      </c>
      <c r="B5572" s="824" t="s">
        <v>16599</v>
      </c>
      <c r="C5572" s="820" t="b">
        <v>1</v>
      </c>
      <c r="D5572" s="820" t="b">
        <v>1</v>
      </c>
      <c r="E5572" s="820" t="b">
        <v>0</v>
      </c>
      <c r="F5572" s="820" t="b">
        <v>0</v>
      </c>
      <c r="G5572" s="820" t="b">
        <v>0</v>
      </c>
      <c r="H5572" s="820" t="b">
        <v>0</v>
      </c>
      <c r="I5572" s="820">
        <v>1</v>
      </c>
      <c r="J5572" s="820">
        <v>20</v>
      </c>
      <c r="K5572" s="820" t="s">
        <v>8454</v>
      </c>
      <c r="L5572" s="820" t="s">
        <v>21492</v>
      </c>
    </row>
    <row r="5573" spans="1:12" x14ac:dyDescent="0.25">
      <c r="A5573" s="820" t="s">
        <v>16600</v>
      </c>
      <c r="B5573" s="824" t="s">
        <v>16601</v>
      </c>
      <c r="C5573" s="820" t="b">
        <v>1</v>
      </c>
      <c r="D5573" s="820" t="b">
        <v>1</v>
      </c>
      <c r="E5573" s="820" t="b">
        <v>0</v>
      </c>
      <c r="F5573" s="820" t="b">
        <v>0</v>
      </c>
      <c r="G5573" s="820" t="b">
        <v>0</v>
      </c>
      <c r="H5573" s="820" t="b">
        <v>0</v>
      </c>
      <c r="I5573" s="820">
        <v>1</v>
      </c>
      <c r="J5573" s="820">
        <v>4</v>
      </c>
      <c r="K5573" s="820" t="s">
        <v>8454</v>
      </c>
      <c r="L5573" s="820" t="s">
        <v>21493</v>
      </c>
    </row>
    <row r="5574" spans="1:12" x14ac:dyDescent="0.25">
      <c r="A5574" s="820" t="s">
        <v>16602</v>
      </c>
      <c r="B5574" s="824" t="s">
        <v>16603</v>
      </c>
      <c r="C5574" s="820" t="b">
        <v>1</v>
      </c>
      <c r="D5574" s="820" t="b">
        <v>1</v>
      </c>
      <c r="E5574" s="820" t="b">
        <v>0</v>
      </c>
      <c r="F5574" s="820" t="b">
        <v>0</v>
      </c>
      <c r="G5574" s="820" t="b">
        <v>0</v>
      </c>
      <c r="H5574" s="820" t="b">
        <v>0</v>
      </c>
      <c r="I5574" s="820">
        <v>1</v>
      </c>
      <c r="J5574" s="820">
        <v>1</v>
      </c>
      <c r="K5574" s="820" t="s">
        <v>8454</v>
      </c>
      <c r="L5574" s="820" t="s">
        <v>21494</v>
      </c>
    </row>
    <row r="5575" spans="1:12" x14ac:dyDescent="0.25">
      <c r="A5575" s="820" t="s">
        <v>16604</v>
      </c>
      <c r="B5575" s="824" t="s">
        <v>16605</v>
      </c>
      <c r="C5575" s="820" t="b">
        <v>1</v>
      </c>
      <c r="D5575" s="820" t="b">
        <v>1</v>
      </c>
      <c r="E5575" s="820" t="b">
        <v>0</v>
      </c>
      <c r="F5575" s="820" t="b">
        <v>0</v>
      </c>
      <c r="G5575" s="820" t="b">
        <v>0</v>
      </c>
      <c r="H5575" s="820" t="b">
        <v>0</v>
      </c>
      <c r="I5575" s="820">
        <v>1</v>
      </c>
      <c r="J5575" s="820">
        <v>1</v>
      </c>
      <c r="K5575" s="820" t="s">
        <v>8454</v>
      </c>
      <c r="L5575" s="820" t="s">
        <v>21495</v>
      </c>
    </row>
    <row r="5576" spans="1:12" x14ac:dyDescent="0.25">
      <c r="A5576" s="820" t="s">
        <v>16606</v>
      </c>
      <c r="B5576" s="824" t="s">
        <v>16607</v>
      </c>
      <c r="C5576" s="820" t="b">
        <v>1</v>
      </c>
      <c r="D5576" s="820" t="b">
        <v>1</v>
      </c>
      <c r="E5576" s="820" t="b">
        <v>0</v>
      </c>
      <c r="F5576" s="820" t="b">
        <v>0</v>
      </c>
      <c r="G5576" s="820" t="b">
        <v>0</v>
      </c>
      <c r="H5576" s="820" t="b">
        <v>0</v>
      </c>
      <c r="I5576" s="820">
        <v>1</v>
      </c>
      <c r="J5576" s="820">
        <v>4</v>
      </c>
      <c r="K5576" s="820" t="s">
        <v>8454</v>
      </c>
      <c r="L5576" s="820" t="s">
        <v>21496</v>
      </c>
    </row>
    <row r="5577" spans="1:12" x14ac:dyDescent="0.25">
      <c r="A5577" s="820" t="s">
        <v>16608</v>
      </c>
      <c r="B5577" s="824" t="s">
        <v>16609</v>
      </c>
      <c r="C5577" s="820" t="b">
        <v>1</v>
      </c>
      <c r="D5577" s="820" t="b">
        <v>1</v>
      </c>
      <c r="E5577" s="820" t="b">
        <v>0</v>
      </c>
      <c r="F5577" s="820" t="b">
        <v>0</v>
      </c>
      <c r="G5577" s="820" t="b">
        <v>0</v>
      </c>
      <c r="H5577" s="820" t="b">
        <v>0</v>
      </c>
      <c r="I5577" s="820">
        <v>1</v>
      </c>
      <c r="J5577" s="820">
        <v>2</v>
      </c>
      <c r="K5577" s="820" t="s">
        <v>8454</v>
      </c>
      <c r="L5577" s="820" t="s">
        <v>21497</v>
      </c>
    </row>
    <row r="5578" spans="1:12" x14ac:dyDescent="0.25">
      <c r="A5578" s="820" t="s">
        <v>16610</v>
      </c>
      <c r="B5578" s="824" t="s">
        <v>16611</v>
      </c>
      <c r="C5578" s="820" t="b">
        <v>1</v>
      </c>
      <c r="D5578" s="820" t="b">
        <v>1</v>
      </c>
      <c r="E5578" s="820" t="b">
        <v>0</v>
      </c>
      <c r="F5578" s="820" t="b">
        <v>0</v>
      </c>
      <c r="G5578" s="820" t="b">
        <v>0</v>
      </c>
      <c r="H5578" s="820" t="b">
        <v>0</v>
      </c>
      <c r="I5578" s="820">
        <v>1</v>
      </c>
      <c r="J5578" s="820">
        <v>2</v>
      </c>
      <c r="K5578" s="820" t="s">
        <v>8454</v>
      </c>
      <c r="L5578" s="820" t="s">
        <v>21498</v>
      </c>
    </row>
    <row r="5579" spans="1:12" x14ac:dyDescent="0.25">
      <c r="A5579" s="820" t="s">
        <v>16612</v>
      </c>
      <c r="B5579" s="824" t="s">
        <v>16613</v>
      </c>
      <c r="C5579" s="820" t="b">
        <v>1</v>
      </c>
      <c r="D5579" s="820" t="b">
        <v>1</v>
      </c>
      <c r="E5579" s="820" t="b">
        <v>0</v>
      </c>
      <c r="F5579" s="820" t="b">
        <v>0</v>
      </c>
      <c r="G5579" s="820" t="b">
        <v>0</v>
      </c>
      <c r="H5579" s="820" t="b">
        <v>0</v>
      </c>
      <c r="I5579" s="820">
        <v>1</v>
      </c>
      <c r="J5579" s="820">
        <v>2</v>
      </c>
      <c r="K5579" s="820" t="s">
        <v>8454</v>
      </c>
      <c r="L5579" s="820" t="s">
        <v>21499</v>
      </c>
    </row>
    <row r="5580" spans="1:12" x14ac:dyDescent="0.25">
      <c r="A5580" s="820" t="s">
        <v>16614</v>
      </c>
      <c r="B5580" s="824" t="s">
        <v>16615</v>
      </c>
      <c r="C5580" s="820" t="b">
        <v>1</v>
      </c>
      <c r="D5580" s="820" t="b">
        <v>1</v>
      </c>
      <c r="E5580" s="820" t="b">
        <v>0</v>
      </c>
      <c r="F5580" s="820" t="b">
        <v>0</v>
      </c>
      <c r="G5580" s="820" t="b">
        <v>0</v>
      </c>
      <c r="H5580" s="820" t="b">
        <v>0</v>
      </c>
      <c r="I5580" s="820">
        <v>1</v>
      </c>
      <c r="J5580" s="820">
        <v>2</v>
      </c>
      <c r="K5580" s="820" t="s">
        <v>8454</v>
      </c>
      <c r="L5580" s="820" t="s">
        <v>21500</v>
      </c>
    </row>
    <row r="5581" spans="1:12" x14ac:dyDescent="0.25">
      <c r="A5581" s="820" t="s">
        <v>16616</v>
      </c>
      <c r="B5581" s="824" t="s">
        <v>16617</v>
      </c>
      <c r="C5581" s="820" t="b">
        <v>1</v>
      </c>
      <c r="D5581" s="820" t="b">
        <v>1</v>
      </c>
      <c r="E5581" s="820" t="b">
        <v>0</v>
      </c>
      <c r="F5581" s="820" t="b">
        <v>0</v>
      </c>
      <c r="G5581" s="820" t="b">
        <v>0</v>
      </c>
      <c r="H5581" s="820" t="b">
        <v>0</v>
      </c>
      <c r="I5581" s="820">
        <v>1</v>
      </c>
      <c r="J5581" s="820">
        <v>2</v>
      </c>
      <c r="K5581" s="820" t="s">
        <v>8454</v>
      </c>
      <c r="L5581" s="820" t="s">
        <v>21501</v>
      </c>
    </row>
    <row r="5582" spans="1:12" x14ac:dyDescent="0.25">
      <c r="A5582" s="820" t="s">
        <v>16618</v>
      </c>
      <c r="B5582" s="824" t="s">
        <v>16619</v>
      </c>
      <c r="C5582" s="820" t="b">
        <v>1</v>
      </c>
      <c r="D5582" s="820" t="b">
        <v>1</v>
      </c>
      <c r="E5582" s="820" t="b">
        <v>0</v>
      </c>
      <c r="F5582" s="820" t="b">
        <v>0</v>
      </c>
      <c r="G5582" s="820" t="b">
        <v>0</v>
      </c>
      <c r="H5582" s="820" t="b">
        <v>0</v>
      </c>
      <c r="I5582" s="820">
        <v>1</v>
      </c>
      <c r="J5582" s="820">
        <v>12</v>
      </c>
      <c r="K5582" s="820" t="s">
        <v>8454</v>
      </c>
      <c r="L5582" s="820" t="s">
        <v>21502</v>
      </c>
    </row>
    <row r="5583" spans="1:12" x14ac:dyDescent="0.25">
      <c r="A5583" s="820" t="s">
        <v>16620</v>
      </c>
      <c r="B5583" s="824" t="s">
        <v>16621</v>
      </c>
      <c r="C5583" s="820" t="b">
        <v>1</v>
      </c>
      <c r="D5583" s="820" t="b">
        <v>1</v>
      </c>
      <c r="E5583" s="820" t="b">
        <v>0</v>
      </c>
      <c r="F5583" s="820" t="b">
        <v>0</v>
      </c>
      <c r="G5583" s="820" t="b">
        <v>0</v>
      </c>
      <c r="H5583" s="820" t="b">
        <v>0</v>
      </c>
      <c r="I5583" s="820">
        <v>1</v>
      </c>
      <c r="J5583" s="820">
        <v>4</v>
      </c>
      <c r="K5583" s="820" t="s">
        <v>8454</v>
      </c>
      <c r="L5583" s="820" t="s">
        <v>21503</v>
      </c>
    </row>
    <row r="5584" spans="1:12" x14ac:dyDescent="0.25">
      <c r="A5584" s="820" t="s">
        <v>16622</v>
      </c>
      <c r="B5584" s="824" t="s">
        <v>16623</v>
      </c>
      <c r="C5584" s="820" t="b">
        <v>1</v>
      </c>
      <c r="D5584" s="820" t="b">
        <v>1</v>
      </c>
      <c r="E5584" s="820" t="b">
        <v>0</v>
      </c>
      <c r="F5584" s="820" t="b">
        <v>0</v>
      </c>
      <c r="G5584" s="820" t="b">
        <v>0</v>
      </c>
      <c r="H5584" s="820" t="b">
        <v>0</v>
      </c>
      <c r="I5584" s="820">
        <v>1</v>
      </c>
      <c r="J5584" s="820">
        <v>1</v>
      </c>
      <c r="K5584" s="820" t="s">
        <v>8454</v>
      </c>
      <c r="L5584" s="820" t="s">
        <v>21504</v>
      </c>
    </row>
    <row r="5585" spans="1:12" x14ac:dyDescent="0.25">
      <c r="A5585" s="820" t="s">
        <v>16624</v>
      </c>
      <c r="B5585" s="824" t="s">
        <v>16625</v>
      </c>
      <c r="C5585" s="820" t="b">
        <v>1</v>
      </c>
      <c r="D5585" s="820" t="b">
        <v>1</v>
      </c>
      <c r="E5585" s="820" t="b">
        <v>0</v>
      </c>
      <c r="F5585" s="820" t="b">
        <v>0</v>
      </c>
      <c r="G5585" s="820" t="b">
        <v>0</v>
      </c>
      <c r="H5585" s="820" t="b">
        <v>0</v>
      </c>
      <c r="I5585" s="820">
        <v>1</v>
      </c>
      <c r="J5585" s="820">
        <v>1</v>
      </c>
      <c r="K5585" s="820" t="s">
        <v>8454</v>
      </c>
      <c r="L5585" s="820" t="s">
        <v>21505</v>
      </c>
    </row>
    <row r="5586" spans="1:12" x14ac:dyDescent="0.25">
      <c r="A5586" s="820" t="s">
        <v>16626</v>
      </c>
      <c r="B5586" s="824" t="s">
        <v>16627</v>
      </c>
      <c r="C5586" s="820" t="b">
        <v>1</v>
      </c>
      <c r="D5586" s="820" t="b">
        <v>1</v>
      </c>
      <c r="E5586" s="820" t="b">
        <v>0</v>
      </c>
      <c r="F5586" s="820" t="b">
        <v>0</v>
      </c>
      <c r="G5586" s="820" t="b">
        <v>0</v>
      </c>
      <c r="H5586" s="820" t="b">
        <v>0</v>
      </c>
      <c r="I5586" s="820">
        <v>1</v>
      </c>
      <c r="J5586" s="820">
        <v>18</v>
      </c>
      <c r="K5586" s="820" t="s">
        <v>8454</v>
      </c>
      <c r="L5586" s="820" t="s">
        <v>21506</v>
      </c>
    </row>
    <row r="5587" spans="1:12" x14ac:dyDescent="0.25">
      <c r="A5587" s="820" t="s">
        <v>16628</v>
      </c>
      <c r="B5587" s="824" t="s">
        <v>16629</v>
      </c>
      <c r="C5587" s="820" t="b">
        <v>1</v>
      </c>
      <c r="D5587" s="820" t="b">
        <v>1</v>
      </c>
      <c r="E5587" s="820" t="b">
        <v>0</v>
      </c>
      <c r="F5587" s="820" t="b">
        <v>0</v>
      </c>
      <c r="G5587" s="820" t="b">
        <v>0</v>
      </c>
      <c r="H5587" s="820" t="b">
        <v>0</v>
      </c>
      <c r="I5587" s="820">
        <v>1</v>
      </c>
      <c r="J5587" s="820">
        <v>9</v>
      </c>
      <c r="K5587" s="820" t="s">
        <v>8454</v>
      </c>
      <c r="L5587" s="820" t="s">
        <v>21507</v>
      </c>
    </row>
    <row r="5588" spans="1:12" x14ac:dyDescent="0.25">
      <c r="A5588" s="820" t="s">
        <v>16630</v>
      </c>
      <c r="B5588" s="824" t="s">
        <v>16631</v>
      </c>
      <c r="C5588" s="820" t="b">
        <v>1</v>
      </c>
      <c r="D5588" s="820" t="b">
        <v>1</v>
      </c>
      <c r="E5588" s="820" t="b">
        <v>0</v>
      </c>
      <c r="F5588" s="820" t="b">
        <v>0</v>
      </c>
      <c r="G5588" s="820" t="b">
        <v>0</v>
      </c>
      <c r="H5588" s="820" t="b">
        <v>0</v>
      </c>
      <c r="I5588" s="820">
        <v>1</v>
      </c>
      <c r="J5588" s="820">
        <v>9</v>
      </c>
      <c r="K5588" s="820" t="s">
        <v>8454</v>
      </c>
      <c r="L5588" s="820" t="s">
        <v>21508</v>
      </c>
    </row>
    <row r="5589" spans="1:12" x14ac:dyDescent="0.25">
      <c r="A5589" s="820" t="s">
        <v>16632</v>
      </c>
      <c r="B5589" s="824" t="s">
        <v>16633</v>
      </c>
      <c r="C5589" s="820" t="b">
        <v>1</v>
      </c>
      <c r="D5589" s="820" t="b">
        <v>1</v>
      </c>
      <c r="E5589" s="820" t="b">
        <v>0</v>
      </c>
      <c r="F5589" s="820" t="b">
        <v>0</v>
      </c>
      <c r="G5589" s="820" t="b">
        <v>0</v>
      </c>
      <c r="H5589" s="820" t="b">
        <v>0</v>
      </c>
      <c r="I5589" s="820">
        <v>1</v>
      </c>
      <c r="J5589" s="820">
        <v>2</v>
      </c>
      <c r="K5589" s="820" t="s">
        <v>8454</v>
      </c>
      <c r="L5589" s="820" t="s">
        <v>21509</v>
      </c>
    </row>
    <row r="5590" spans="1:12" x14ac:dyDescent="0.25">
      <c r="A5590" s="820" t="s">
        <v>16634</v>
      </c>
      <c r="B5590" s="824" t="s">
        <v>16635</v>
      </c>
      <c r="C5590" s="820" t="b">
        <v>1</v>
      </c>
      <c r="D5590" s="820" t="b">
        <v>1</v>
      </c>
      <c r="E5590" s="820" t="b">
        <v>0</v>
      </c>
      <c r="F5590" s="820" t="b">
        <v>0</v>
      </c>
      <c r="G5590" s="820" t="b">
        <v>0</v>
      </c>
      <c r="H5590" s="820" t="b">
        <v>0</v>
      </c>
      <c r="I5590" s="820">
        <v>1</v>
      </c>
      <c r="J5590" s="820">
        <v>2</v>
      </c>
      <c r="K5590" s="820" t="s">
        <v>8454</v>
      </c>
      <c r="L5590" s="820" t="s">
        <v>21510</v>
      </c>
    </row>
    <row r="5591" spans="1:12" x14ac:dyDescent="0.25">
      <c r="A5591" s="820" t="s">
        <v>16636</v>
      </c>
      <c r="B5591" s="824" t="s">
        <v>16637</v>
      </c>
      <c r="C5591" s="820" t="b">
        <v>1</v>
      </c>
      <c r="D5591" s="820" t="b">
        <v>1</v>
      </c>
      <c r="E5591" s="820" t="b">
        <v>0</v>
      </c>
      <c r="F5591" s="820" t="b">
        <v>0</v>
      </c>
      <c r="G5591" s="820" t="b">
        <v>0</v>
      </c>
      <c r="H5591" s="820" t="b">
        <v>0</v>
      </c>
      <c r="I5591" s="820">
        <v>1</v>
      </c>
      <c r="J5591" s="820">
        <v>2</v>
      </c>
      <c r="K5591" s="820" t="s">
        <v>8454</v>
      </c>
      <c r="L5591" s="820" t="s">
        <v>21511</v>
      </c>
    </row>
    <row r="5592" spans="1:12" x14ac:dyDescent="0.25">
      <c r="A5592" s="820" t="s">
        <v>16638</v>
      </c>
      <c r="B5592" s="824" t="s">
        <v>16639</v>
      </c>
      <c r="C5592" s="820" t="b">
        <v>1</v>
      </c>
      <c r="D5592" s="820" t="b">
        <v>1</v>
      </c>
      <c r="E5592" s="820" t="b">
        <v>0</v>
      </c>
      <c r="F5592" s="820" t="b">
        <v>0</v>
      </c>
      <c r="G5592" s="820" t="b">
        <v>0</v>
      </c>
      <c r="H5592" s="820" t="b">
        <v>0</v>
      </c>
      <c r="I5592" s="820">
        <v>1</v>
      </c>
      <c r="J5592" s="820">
        <v>54</v>
      </c>
      <c r="K5592" s="820" t="s">
        <v>8454</v>
      </c>
      <c r="L5592" s="820" t="s">
        <v>21512</v>
      </c>
    </row>
    <row r="5593" spans="1:12" x14ac:dyDescent="0.25">
      <c r="A5593" s="820" t="s">
        <v>16640</v>
      </c>
      <c r="B5593" s="824" t="s">
        <v>16641</v>
      </c>
      <c r="C5593" s="820" t="b">
        <v>1</v>
      </c>
      <c r="D5593" s="820" t="b">
        <v>1</v>
      </c>
      <c r="E5593" s="820" t="b">
        <v>0</v>
      </c>
      <c r="F5593" s="820" t="b">
        <v>0</v>
      </c>
      <c r="G5593" s="820" t="b">
        <v>0</v>
      </c>
      <c r="H5593" s="820" t="b">
        <v>0</v>
      </c>
      <c r="I5593" s="820">
        <v>1</v>
      </c>
      <c r="J5593" s="820">
        <v>6</v>
      </c>
      <c r="K5593" s="820" t="s">
        <v>8454</v>
      </c>
      <c r="L5593" s="820" t="s">
        <v>21513</v>
      </c>
    </row>
    <row r="5594" spans="1:12" x14ac:dyDescent="0.25">
      <c r="A5594" s="820" t="s">
        <v>16642</v>
      </c>
      <c r="B5594" s="824" t="s">
        <v>16643</v>
      </c>
      <c r="C5594" s="820" t="b">
        <v>1</v>
      </c>
      <c r="D5594" s="820" t="b">
        <v>1</v>
      </c>
      <c r="E5594" s="820" t="b">
        <v>0</v>
      </c>
      <c r="F5594" s="820" t="b">
        <v>0</v>
      </c>
      <c r="G5594" s="820" t="b">
        <v>0</v>
      </c>
      <c r="H5594" s="820" t="b">
        <v>0</v>
      </c>
      <c r="I5594" s="820">
        <v>1</v>
      </c>
      <c r="J5594" s="820">
        <v>5</v>
      </c>
      <c r="K5594" s="820" t="s">
        <v>8454</v>
      </c>
      <c r="L5594" s="820" t="s">
        <v>21514</v>
      </c>
    </row>
    <row r="5595" spans="1:12" x14ac:dyDescent="0.25">
      <c r="A5595" s="820" t="s">
        <v>16644</v>
      </c>
      <c r="B5595" s="824" t="s">
        <v>16645</v>
      </c>
      <c r="C5595" s="820" t="b">
        <v>1</v>
      </c>
      <c r="D5595" s="820" t="b">
        <v>1</v>
      </c>
      <c r="E5595" s="820" t="b">
        <v>0</v>
      </c>
      <c r="F5595" s="820" t="b">
        <v>0</v>
      </c>
      <c r="G5595" s="820" t="b">
        <v>0</v>
      </c>
      <c r="H5595" s="820" t="b">
        <v>0</v>
      </c>
      <c r="I5595" s="820">
        <v>1</v>
      </c>
      <c r="J5595" s="820">
        <v>1</v>
      </c>
      <c r="K5595" s="820" t="s">
        <v>8454</v>
      </c>
      <c r="L5595" s="820" t="s">
        <v>21515</v>
      </c>
    </row>
    <row r="5596" spans="1:12" x14ac:dyDescent="0.25">
      <c r="A5596" s="820" t="s">
        <v>16646</v>
      </c>
      <c r="B5596" s="824" t="s">
        <v>16647</v>
      </c>
      <c r="C5596" s="820" t="b">
        <v>1</v>
      </c>
      <c r="D5596" s="820" t="b">
        <v>1</v>
      </c>
      <c r="E5596" s="820" t="b">
        <v>0</v>
      </c>
      <c r="F5596" s="820" t="b">
        <v>0</v>
      </c>
      <c r="G5596" s="820" t="b">
        <v>0</v>
      </c>
      <c r="H5596" s="820" t="b">
        <v>0</v>
      </c>
      <c r="I5596" s="820">
        <v>1</v>
      </c>
      <c r="J5596" s="820">
        <v>1</v>
      </c>
      <c r="K5596" s="820" t="s">
        <v>8454</v>
      </c>
      <c r="L5596" s="820" t="s">
        <v>21516</v>
      </c>
    </row>
    <row r="5597" spans="1:12" x14ac:dyDescent="0.25">
      <c r="A5597" s="820" t="s">
        <v>16648</v>
      </c>
      <c r="B5597" s="824" t="s">
        <v>16649</v>
      </c>
      <c r="C5597" s="820" t="b">
        <v>1</v>
      </c>
      <c r="D5597" s="820" t="b">
        <v>1</v>
      </c>
      <c r="E5597" s="820" t="b">
        <v>0</v>
      </c>
      <c r="F5597" s="820" t="b">
        <v>0</v>
      </c>
      <c r="G5597" s="820" t="b">
        <v>0</v>
      </c>
      <c r="H5597" s="820" t="b">
        <v>0</v>
      </c>
      <c r="I5597" s="820">
        <v>1</v>
      </c>
      <c r="J5597" s="820">
        <v>27</v>
      </c>
      <c r="K5597" s="820" t="s">
        <v>8454</v>
      </c>
      <c r="L5597" s="820" t="s">
        <v>21517</v>
      </c>
    </row>
    <row r="5598" spans="1:12" x14ac:dyDescent="0.25">
      <c r="A5598" s="820" t="s">
        <v>16650</v>
      </c>
      <c r="B5598" s="824" t="s">
        <v>16651</v>
      </c>
      <c r="C5598" s="820" t="b">
        <v>1</v>
      </c>
      <c r="D5598" s="820" t="b">
        <v>1</v>
      </c>
      <c r="E5598" s="820" t="b">
        <v>0</v>
      </c>
      <c r="F5598" s="820" t="b">
        <v>0</v>
      </c>
      <c r="G5598" s="820" t="b">
        <v>0</v>
      </c>
      <c r="H5598" s="820" t="b">
        <v>0</v>
      </c>
      <c r="I5598" s="820">
        <v>1</v>
      </c>
      <c r="J5598" s="820">
        <v>9</v>
      </c>
      <c r="K5598" s="820" t="s">
        <v>8454</v>
      </c>
      <c r="L5598" s="820" t="s">
        <v>21518</v>
      </c>
    </row>
    <row r="5599" spans="1:12" x14ac:dyDescent="0.25">
      <c r="A5599" s="820" t="s">
        <v>16652</v>
      </c>
      <c r="B5599" s="824" t="s">
        <v>16653</v>
      </c>
      <c r="C5599" s="820" t="b">
        <v>1</v>
      </c>
      <c r="D5599" s="820" t="b">
        <v>1</v>
      </c>
      <c r="E5599" s="820" t="b">
        <v>0</v>
      </c>
      <c r="F5599" s="820" t="b">
        <v>0</v>
      </c>
      <c r="G5599" s="820" t="b">
        <v>0</v>
      </c>
      <c r="H5599" s="820" t="b">
        <v>0</v>
      </c>
      <c r="I5599" s="820">
        <v>1</v>
      </c>
      <c r="J5599" s="820">
        <v>9</v>
      </c>
      <c r="K5599" s="820" t="s">
        <v>8454</v>
      </c>
      <c r="L5599" s="820" t="s">
        <v>21519</v>
      </c>
    </row>
    <row r="5600" spans="1:12" x14ac:dyDescent="0.25">
      <c r="A5600" s="820" t="s">
        <v>16654</v>
      </c>
      <c r="B5600" s="824" t="s">
        <v>16655</v>
      </c>
      <c r="C5600" s="820" t="b">
        <v>1</v>
      </c>
      <c r="D5600" s="820" t="b">
        <v>1</v>
      </c>
      <c r="E5600" s="820" t="b">
        <v>0</v>
      </c>
      <c r="F5600" s="820" t="b">
        <v>0</v>
      </c>
      <c r="G5600" s="820" t="b">
        <v>0</v>
      </c>
      <c r="H5600" s="820" t="b">
        <v>0</v>
      </c>
      <c r="I5600" s="820">
        <v>1</v>
      </c>
      <c r="J5600" s="820">
        <v>3</v>
      </c>
      <c r="K5600" s="820" t="s">
        <v>8454</v>
      </c>
      <c r="L5600" s="820" t="s">
        <v>21520</v>
      </c>
    </row>
    <row r="5601" spans="1:12" x14ac:dyDescent="0.25">
      <c r="A5601" s="820" t="s">
        <v>16656</v>
      </c>
      <c r="B5601" s="824" t="s">
        <v>16657</v>
      </c>
      <c r="C5601" s="820" t="b">
        <v>1</v>
      </c>
      <c r="D5601" s="820" t="b">
        <v>1</v>
      </c>
      <c r="E5601" s="820" t="b">
        <v>0</v>
      </c>
      <c r="F5601" s="820" t="b">
        <v>0</v>
      </c>
      <c r="G5601" s="820" t="b">
        <v>0</v>
      </c>
      <c r="H5601" s="820" t="b">
        <v>0</v>
      </c>
      <c r="I5601" s="820">
        <v>1</v>
      </c>
      <c r="J5601" s="820">
        <v>3</v>
      </c>
      <c r="K5601" s="820" t="s">
        <v>8454</v>
      </c>
      <c r="L5601" s="820" t="s">
        <v>21521</v>
      </c>
    </row>
    <row r="5602" spans="1:12" x14ac:dyDescent="0.25">
      <c r="A5602" s="820" t="s">
        <v>16658</v>
      </c>
      <c r="B5602" s="824" t="s">
        <v>16659</v>
      </c>
      <c r="C5602" s="820" t="b">
        <v>1</v>
      </c>
      <c r="D5602" s="820" t="b">
        <v>1</v>
      </c>
      <c r="E5602" s="820" t="b">
        <v>0</v>
      </c>
      <c r="F5602" s="820" t="b">
        <v>0</v>
      </c>
      <c r="G5602" s="820" t="b">
        <v>0</v>
      </c>
      <c r="H5602" s="820" t="b">
        <v>0</v>
      </c>
      <c r="I5602" s="820">
        <v>1</v>
      </c>
      <c r="J5602" s="820">
        <v>3</v>
      </c>
      <c r="K5602" s="820" t="s">
        <v>8454</v>
      </c>
      <c r="L5602" s="820" t="s">
        <v>21522</v>
      </c>
    </row>
    <row r="5603" spans="1:12" x14ac:dyDescent="0.25">
      <c r="A5603" s="820" t="s">
        <v>16660</v>
      </c>
      <c r="B5603" s="824" t="s">
        <v>16661</v>
      </c>
      <c r="C5603" s="820" t="b">
        <v>1</v>
      </c>
      <c r="D5603" s="820" t="b">
        <v>1</v>
      </c>
      <c r="E5603" s="820" t="b">
        <v>0</v>
      </c>
      <c r="F5603" s="820" t="b">
        <v>0</v>
      </c>
      <c r="G5603" s="820" t="b">
        <v>0</v>
      </c>
      <c r="H5603" s="820" t="b">
        <v>0</v>
      </c>
      <c r="I5603" s="820">
        <v>1</v>
      </c>
      <c r="J5603" s="820">
        <v>54</v>
      </c>
      <c r="K5603" s="820" t="s">
        <v>8454</v>
      </c>
      <c r="L5603" s="820" t="s">
        <v>21523</v>
      </c>
    </row>
    <row r="5604" spans="1:12" x14ac:dyDescent="0.25">
      <c r="A5604" s="820" t="s">
        <v>16662</v>
      </c>
      <c r="B5604" s="824" t="s">
        <v>16663</v>
      </c>
      <c r="C5604" s="820" t="b">
        <v>1</v>
      </c>
      <c r="D5604" s="820" t="b">
        <v>1</v>
      </c>
      <c r="E5604" s="820" t="b">
        <v>0</v>
      </c>
      <c r="F5604" s="820" t="b">
        <v>0</v>
      </c>
      <c r="G5604" s="820" t="b">
        <v>0</v>
      </c>
      <c r="H5604" s="820" t="b">
        <v>0</v>
      </c>
      <c r="I5604" s="820">
        <v>1</v>
      </c>
      <c r="J5604" s="820">
        <v>6</v>
      </c>
      <c r="K5604" s="820" t="s">
        <v>8454</v>
      </c>
      <c r="L5604" s="820" t="s">
        <v>21524</v>
      </c>
    </row>
    <row r="5605" spans="1:12" x14ac:dyDescent="0.25">
      <c r="A5605" s="820" t="s">
        <v>16664</v>
      </c>
      <c r="B5605" s="824" t="s">
        <v>16665</v>
      </c>
      <c r="C5605" s="820" t="b">
        <v>1</v>
      </c>
      <c r="D5605" s="820" t="b">
        <v>1</v>
      </c>
      <c r="E5605" s="820" t="b">
        <v>0</v>
      </c>
      <c r="F5605" s="820" t="b">
        <v>0</v>
      </c>
      <c r="G5605" s="820" t="b">
        <v>0</v>
      </c>
      <c r="H5605" s="820" t="b">
        <v>0</v>
      </c>
      <c r="I5605" s="820">
        <v>1</v>
      </c>
      <c r="J5605" s="820">
        <v>5</v>
      </c>
      <c r="K5605" s="820" t="s">
        <v>8454</v>
      </c>
      <c r="L5605" s="820" t="s">
        <v>21525</v>
      </c>
    </row>
    <row r="5606" spans="1:12" x14ac:dyDescent="0.25">
      <c r="A5606" s="820" t="s">
        <v>16666</v>
      </c>
      <c r="B5606" s="824" t="s">
        <v>16667</v>
      </c>
      <c r="C5606" s="820" t="b">
        <v>1</v>
      </c>
      <c r="D5606" s="820" t="b">
        <v>1</v>
      </c>
      <c r="E5606" s="820" t="b">
        <v>0</v>
      </c>
      <c r="F5606" s="820" t="b">
        <v>0</v>
      </c>
      <c r="G5606" s="820" t="b">
        <v>0</v>
      </c>
      <c r="H5606" s="820" t="b">
        <v>0</v>
      </c>
      <c r="I5606" s="820">
        <v>1</v>
      </c>
      <c r="J5606" s="820">
        <v>1</v>
      </c>
      <c r="K5606" s="820" t="s">
        <v>8454</v>
      </c>
      <c r="L5606" s="820" t="s">
        <v>21526</v>
      </c>
    </row>
    <row r="5607" spans="1:12" x14ac:dyDescent="0.25">
      <c r="A5607" s="820" t="s">
        <v>16668</v>
      </c>
      <c r="B5607" s="824" t="s">
        <v>16669</v>
      </c>
      <c r="C5607" s="820" t="b">
        <v>1</v>
      </c>
      <c r="D5607" s="820" t="b">
        <v>1</v>
      </c>
      <c r="E5607" s="820" t="b">
        <v>0</v>
      </c>
      <c r="F5607" s="820" t="b">
        <v>0</v>
      </c>
      <c r="G5607" s="820" t="b">
        <v>0</v>
      </c>
      <c r="H5607" s="820" t="b">
        <v>0</v>
      </c>
      <c r="I5607" s="820">
        <v>1</v>
      </c>
      <c r="J5607" s="820">
        <v>1</v>
      </c>
      <c r="K5607" s="820" t="s">
        <v>8454</v>
      </c>
      <c r="L5607" s="820" t="s">
        <v>21527</v>
      </c>
    </row>
    <row r="5608" spans="1:12" x14ac:dyDescent="0.25">
      <c r="A5608" s="820" t="s">
        <v>16670</v>
      </c>
      <c r="B5608" s="824" t="s">
        <v>16671</v>
      </c>
      <c r="C5608" s="820" t="b">
        <v>1</v>
      </c>
      <c r="D5608" s="820" t="b">
        <v>1</v>
      </c>
      <c r="E5608" s="820" t="b">
        <v>0</v>
      </c>
      <c r="F5608" s="820" t="b">
        <v>0</v>
      </c>
      <c r="G5608" s="820" t="b">
        <v>0</v>
      </c>
      <c r="H5608" s="820" t="b">
        <v>0</v>
      </c>
      <c r="I5608" s="820">
        <v>1</v>
      </c>
      <c r="J5608" s="820">
        <v>1</v>
      </c>
      <c r="K5608" s="820" t="s">
        <v>8454</v>
      </c>
      <c r="L5608" s="820" t="s">
        <v>21528</v>
      </c>
    </row>
    <row r="5609" spans="1:12" x14ac:dyDescent="0.25">
      <c r="A5609" s="820" t="s">
        <v>16672</v>
      </c>
      <c r="B5609" s="824" t="s">
        <v>16673</v>
      </c>
      <c r="C5609" s="820" t="b">
        <v>1</v>
      </c>
      <c r="D5609" s="820" t="b">
        <v>1</v>
      </c>
      <c r="E5609" s="820" t="b">
        <v>0</v>
      </c>
      <c r="F5609" s="820" t="b">
        <v>0</v>
      </c>
      <c r="G5609" s="820" t="b">
        <v>0</v>
      </c>
      <c r="H5609" s="820" t="b">
        <v>0</v>
      </c>
      <c r="I5609" s="820">
        <v>1</v>
      </c>
      <c r="J5609" s="820">
        <v>1</v>
      </c>
      <c r="K5609" s="820" t="s">
        <v>8454</v>
      </c>
      <c r="L5609" s="820" t="s">
        <v>21529</v>
      </c>
    </row>
    <row r="5610" spans="1:12" x14ac:dyDescent="0.25">
      <c r="A5610" s="820" t="s">
        <v>16674</v>
      </c>
      <c r="B5610" s="824" t="s">
        <v>16675</v>
      </c>
      <c r="C5610" s="820" t="b">
        <v>1</v>
      </c>
      <c r="D5610" s="820" t="b">
        <v>1</v>
      </c>
      <c r="E5610" s="820" t="b">
        <v>0</v>
      </c>
      <c r="F5610" s="820" t="b">
        <v>0</v>
      </c>
      <c r="G5610" s="820" t="b">
        <v>0</v>
      </c>
      <c r="H5610" s="820" t="b">
        <v>0</v>
      </c>
      <c r="I5610" s="820">
        <v>1</v>
      </c>
      <c r="J5610" s="820">
        <v>14</v>
      </c>
      <c r="K5610" s="820" t="s">
        <v>8454</v>
      </c>
      <c r="L5610" s="820" t="s">
        <v>21530</v>
      </c>
    </row>
    <row r="5611" spans="1:12" x14ac:dyDescent="0.25">
      <c r="A5611" s="820" t="s">
        <v>16676</v>
      </c>
      <c r="B5611" s="824" t="s">
        <v>16677</v>
      </c>
      <c r="C5611" s="820" t="b">
        <v>1</v>
      </c>
      <c r="D5611" s="820" t="b">
        <v>1</v>
      </c>
      <c r="E5611" s="820" t="b">
        <v>0</v>
      </c>
      <c r="F5611" s="820" t="b">
        <v>0</v>
      </c>
      <c r="G5611" s="820" t="b">
        <v>0</v>
      </c>
      <c r="H5611" s="820" t="b">
        <v>0</v>
      </c>
      <c r="I5611" s="820">
        <v>1</v>
      </c>
      <c r="J5611" s="820">
        <v>3</v>
      </c>
      <c r="K5611" s="820" t="s">
        <v>8454</v>
      </c>
      <c r="L5611" s="820" t="s">
        <v>21531</v>
      </c>
    </row>
    <row r="5612" spans="1:12" x14ac:dyDescent="0.25">
      <c r="A5612" s="820" t="s">
        <v>16678</v>
      </c>
      <c r="B5612" s="824" t="s">
        <v>16679</v>
      </c>
      <c r="C5612" s="820" t="b">
        <v>1</v>
      </c>
      <c r="D5612" s="820" t="b">
        <v>1</v>
      </c>
      <c r="E5612" s="820" t="b">
        <v>0</v>
      </c>
      <c r="F5612" s="820" t="b">
        <v>0</v>
      </c>
      <c r="G5612" s="820" t="b">
        <v>0</v>
      </c>
      <c r="H5612" s="820" t="b">
        <v>0</v>
      </c>
      <c r="I5612" s="820">
        <v>1</v>
      </c>
      <c r="J5612" s="820">
        <v>3</v>
      </c>
      <c r="K5612" s="820" t="s">
        <v>8454</v>
      </c>
      <c r="L5612" s="820" t="s">
        <v>21532</v>
      </c>
    </row>
    <row r="5613" spans="1:12" x14ac:dyDescent="0.25">
      <c r="A5613" s="820" t="s">
        <v>16680</v>
      </c>
      <c r="B5613" s="824" t="s">
        <v>16681</v>
      </c>
      <c r="C5613" s="820" t="b">
        <v>1</v>
      </c>
      <c r="D5613" s="820" t="b">
        <v>1</v>
      </c>
      <c r="E5613" s="820" t="b">
        <v>0</v>
      </c>
      <c r="F5613" s="820" t="b">
        <v>0</v>
      </c>
      <c r="G5613" s="820" t="b">
        <v>0</v>
      </c>
      <c r="H5613" s="820" t="b">
        <v>0</v>
      </c>
      <c r="I5613" s="820">
        <v>1</v>
      </c>
      <c r="J5613" s="820">
        <v>14</v>
      </c>
      <c r="K5613" s="820" t="s">
        <v>8454</v>
      </c>
      <c r="L5613" s="820" t="s">
        <v>21533</v>
      </c>
    </row>
    <row r="5614" spans="1:12" x14ac:dyDescent="0.25">
      <c r="A5614" s="820" t="s">
        <v>16682</v>
      </c>
      <c r="B5614" s="824" t="s">
        <v>16683</v>
      </c>
      <c r="C5614" s="820" t="b">
        <v>1</v>
      </c>
      <c r="D5614" s="820" t="b">
        <v>1</v>
      </c>
      <c r="E5614" s="820" t="b">
        <v>0</v>
      </c>
      <c r="F5614" s="820" t="b">
        <v>0</v>
      </c>
      <c r="G5614" s="820" t="b">
        <v>0</v>
      </c>
      <c r="H5614" s="820" t="b">
        <v>0</v>
      </c>
      <c r="I5614" s="820">
        <v>1</v>
      </c>
      <c r="J5614" s="820">
        <v>14</v>
      </c>
      <c r="K5614" s="820" t="s">
        <v>8454</v>
      </c>
      <c r="L5614" s="820" t="s">
        <v>21534</v>
      </c>
    </row>
    <row r="5615" spans="1:12" x14ac:dyDescent="0.25">
      <c r="A5615" s="820" t="s">
        <v>16684</v>
      </c>
      <c r="B5615" s="824" t="s">
        <v>16685</v>
      </c>
      <c r="C5615" s="820" t="b">
        <v>1</v>
      </c>
      <c r="D5615" s="820" t="b">
        <v>1</v>
      </c>
      <c r="E5615" s="820" t="b">
        <v>0</v>
      </c>
      <c r="F5615" s="820" t="b">
        <v>0</v>
      </c>
      <c r="G5615" s="820" t="b">
        <v>0</v>
      </c>
      <c r="H5615" s="820" t="b">
        <v>0</v>
      </c>
      <c r="I5615" s="820">
        <v>1</v>
      </c>
      <c r="J5615" s="820">
        <v>84</v>
      </c>
      <c r="K5615" s="820" t="s">
        <v>8454</v>
      </c>
      <c r="L5615" s="820" t="s">
        <v>21535</v>
      </c>
    </row>
    <row r="5616" spans="1:12" x14ac:dyDescent="0.25">
      <c r="A5616" s="820" t="s">
        <v>16686</v>
      </c>
      <c r="B5616" s="824" t="s">
        <v>16687</v>
      </c>
      <c r="C5616" s="820" t="b">
        <v>1</v>
      </c>
      <c r="D5616" s="820" t="b">
        <v>1</v>
      </c>
      <c r="E5616" s="820" t="b">
        <v>0</v>
      </c>
      <c r="F5616" s="820" t="b">
        <v>0</v>
      </c>
      <c r="G5616" s="820" t="b">
        <v>0</v>
      </c>
      <c r="H5616" s="820" t="b">
        <v>0</v>
      </c>
      <c r="I5616" s="820">
        <v>1</v>
      </c>
      <c r="J5616" s="820">
        <v>6</v>
      </c>
      <c r="K5616" s="820" t="s">
        <v>8454</v>
      </c>
      <c r="L5616" s="820" t="s">
        <v>21536</v>
      </c>
    </row>
    <row r="5617" spans="1:12" x14ac:dyDescent="0.25">
      <c r="A5617" s="820" t="s">
        <v>16688</v>
      </c>
      <c r="B5617" s="824" t="s">
        <v>16689</v>
      </c>
      <c r="C5617" s="820" t="b">
        <v>1</v>
      </c>
      <c r="D5617" s="820" t="b">
        <v>1</v>
      </c>
      <c r="E5617" s="820" t="b">
        <v>0</v>
      </c>
      <c r="F5617" s="820" t="b">
        <v>0</v>
      </c>
      <c r="G5617" s="820" t="b">
        <v>0</v>
      </c>
      <c r="H5617" s="820" t="b">
        <v>0</v>
      </c>
      <c r="I5617" s="820">
        <v>1</v>
      </c>
      <c r="J5617" s="820">
        <v>4</v>
      </c>
      <c r="K5617" s="820" t="s">
        <v>8454</v>
      </c>
      <c r="L5617" s="820" t="s">
        <v>21537</v>
      </c>
    </row>
    <row r="5618" spans="1:12" x14ac:dyDescent="0.25">
      <c r="A5618" s="820" t="s">
        <v>16690</v>
      </c>
      <c r="B5618" s="824" t="s">
        <v>16691</v>
      </c>
      <c r="C5618" s="820" t="b">
        <v>1</v>
      </c>
      <c r="D5618" s="820" t="b">
        <v>1</v>
      </c>
      <c r="E5618" s="820" t="b">
        <v>0</v>
      </c>
      <c r="F5618" s="820" t="b">
        <v>0</v>
      </c>
      <c r="G5618" s="820" t="b">
        <v>0</v>
      </c>
      <c r="H5618" s="820" t="b">
        <v>0</v>
      </c>
      <c r="I5618" s="820">
        <v>1</v>
      </c>
      <c r="J5618" s="820">
        <v>4</v>
      </c>
      <c r="K5618" s="820" t="s">
        <v>8454</v>
      </c>
      <c r="L5618" s="820" t="s">
        <v>21538</v>
      </c>
    </row>
    <row r="5619" spans="1:12" x14ac:dyDescent="0.25">
      <c r="A5619" s="820" t="s">
        <v>16692</v>
      </c>
      <c r="B5619" s="824" t="s">
        <v>16693</v>
      </c>
      <c r="C5619" s="820" t="b">
        <v>1</v>
      </c>
      <c r="D5619" s="820" t="b">
        <v>1</v>
      </c>
      <c r="E5619" s="820" t="b">
        <v>0</v>
      </c>
      <c r="F5619" s="820" t="b">
        <v>0</v>
      </c>
      <c r="G5619" s="820" t="b">
        <v>0</v>
      </c>
      <c r="H5619" s="820" t="b">
        <v>0</v>
      </c>
      <c r="I5619" s="820">
        <v>1</v>
      </c>
      <c r="J5619" s="820">
        <v>1</v>
      </c>
      <c r="K5619" s="820" t="s">
        <v>8454</v>
      </c>
      <c r="L5619" s="820" t="s">
        <v>21539</v>
      </c>
    </row>
    <row r="5620" spans="1:12" x14ac:dyDescent="0.25">
      <c r="A5620" s="820" t="s">
        <v>16694</v>
      </c>
      <c r="B5620" s="824" t="s">
        <v>16695</v>
      </c>
      <c r="C5620" s="820" t="b">
        <v>1</v>
      </c>
      <c r="D5620" s="820" t="b">
        <v>1</v>
      </c>
      <c r="E5620" s="820" t="b">
        <v>0</v>
      </c>
      <c r="F5620" s="820" t="b">
        <v>0</v>
      </c>
      <c r="G5620" s="820" t="b">
        <v>0</v>
      </c>
      <c r="H5620" s="820" t="b">
        <v>0</v>
      </c>
      <c r="I5620" s="820">
        <v>1</v>
      </c>
      <c r="J5620" s="820">
        <v>1</v>
      </c>
      <c r="K5620" s="820" t="s">
        <v>8454</v>
      </c>
      <c r="L5620" s="820" t="s">
        <v>21540</v>
      </c>
    </row>
    <row r="5621" spans="1:12" x14ac:dyDescent="0.25">
      <c r="A5621" s="820" t="s">
        <v>16696</v>
      </c>
      <c r="B5621" s="824" t="s">
        <v>16697</v>
      </c>
      <c r="C5621" s="820" t="b">
        <v>1</v>
      </c>
      <c r="D5621" s="820" t="b">
        <v>1</v>
      </c>
      <c r="E5621" s="820" t="b">
        <v>0</v>
      </c>
      <c r="F5621" s="820" t="b">
        <v>0</v>
      </c>
      <c r="G5621" s="820" t="b">
        <v>0</v>
      </c>
      <c r="H5621" s="820" t="b">
        <v>0</v>
      </c>
      <c r="I5621" s="820">
        <v>1</v>
      </c>
      <c r="J5621" s="820">
        <v>12</v>
      </c>
      <c r="K5621" s="820" t="s">
        <v>8454</v>
      </c>
      <c r="L5621" s="820" t="s">
        <v>21541</v>
      </c>
    </row>
    <row r="5622" spans="1:12" x14ac:dyDescent="0.25">
      <c r="A5622" s="820" t="s">
        <v>16698</v>
      </c>
      <c r="B5622" s="824" t="s">
        <v>16699</v>
      </c>
      <c r="C5622" s="820" t="b">
        <v>1</v>
      </c>
      <c r="D5622" s="820" t="b">
        <v>1</v>
      </c>
      <c r="E5622" s="820" t="b">
        <v>0</v>
      </c>
      <c r="F5622" s="820" t="b">
        <v>0</v>
      </c>
      <c r="G5622" s="820" t="b">
        <v>0</v>
      </c>
      <c r="H5622" s="820" t="b">
        <v>0</v>
      </c>
      <c r="I5622" s="820">
        <v>1</v>
      </c>
      <c r="J5622" s="820">
        <v>3</v>
      </c>
      <c r="K5622" s="820" t="s">
        <v>8454</v>
      </c>
      <c r="L5622" s="820" t="s">
        <v>21542</v>
      </c>
    </row>
    <row r="5623" spans="1:12" x14ac:dyDescent="0.25">
      <c r="A5623" s="820" t="s">
        <v>16700</v>
      </c>
      <c r="B5623" s="824" t="s">
        <v>16701</v>
      </c>
      <c r="C5623" s="820" t="b">
        <v>1</v>
      </c>
      <c r="D5623" s="820" t="b">
        <v>1</v>
      </c>
      <c r="E5623" s="820" t="b">
        <v>0</v>
      </c>
      <c r="F5623" s="820" t="b">
        <v>0</v>
      </c>
      <c r="G5623" s="820" t="b">
        <v>0</v>
      </c>
      <c r="H5623" s="820" t="b">
        <v>0</v>
      </c>
      <c r="I5623" s="820">
        <v>1</v>
      </c>
      <c r="J5623" s="820">
        <v>3</v>
      </c>
      <c r="K5623" s="820" t="s">
        <v>8454</v>
      </c>
      <c r="L5623" s="820" t="s">
        <v>21543</v>
      </c>
    </row>
    <row r="5624" spans="1:12" x14ac:dyDescent="0.25">
      <c r="A5624" s="820" t="s">
        <v>16702</v>
      </c>
      <c r="B5624" s="824" t="s">
        <v>16703</v>
      </c>
      <c r="C5624" s="820" t="b">
        <v>1</v>
      </c>
      <c r="D5624" s="820" t="b">
        <v>1</v>
      </c>
      <c r="E5624" s="820" t="b">
        <v>0</v>
      </c>
      <c r="F5624" s="820" t="b">
        <v>0</v>
      </c>
      <c r="G5624" s="820" t="b">
        <v>0</v>
      </c>
      <c r="H5624" s="820" t="b">
        <v>0</v>
      </c>
      <c r="I5624" s="820">
        <v>1</v>
      </c>
      <c r="J5624" s="820">
        <v>12</v>
      </c>
      <c r="K5624" s="820" t="s">
        <v>8454</v>
      </c>
      <c r="L5624" s="820" t="s">
        <v>21544</v>
      </c>
    </row>
    <row r="5625" spans="1:12" x14ac:dyDescent="0.25">
      <c r="A5625" s="820" t="s">
        <v>16704</v>
      </c>
      <c r="B5625" s="824" t="s">
        <v>16705</v>
      </c>
      <c r="C5625" s="820" t="b">
        <v>1</v>
      </c>
      <c r="D5625" s="820" t="b">
        <v>1</v>
      </c>
      <c r="E5625" s="820" t="b">
        <v>0</v>
      </c>
      <c r="F5625" s="820" t="b">
        <v>0</v>
      </c>
      <c r="G5625" s="820" t="b">
        <v>0</v>
      </c>
      <c r="H5625" s="820" t="b">
        <v>0</v>
      </c>
      <c r="I5625" s="820">
        <v>1</v>
      </c>
      <c r="J5625" s="820">
        <v>12</v>
      </c>
      <c r="K5625" s="820" t="s">
        <v>8454</v>
      </c>
      <c r="L5625" s="820" t="s">
        <v>21545</v>
      </c>
    </row>
    <row r="5626" spans="1:12" x14ac:dyDescent="0.25">
      <c r="A5626" s="820" t="s">
        <v>16706</v>
      </c>
      <c r="B5626" s="824" t="s">
        <v>16707</v>
      </c>
      <c r="C5626" s="820" t="b">
        <v>1</v>
      </c>
      <c r="D5626" s="820" t="b">
        <v>1</v>
      </c>
      <c r="E5626" s="820" t="b">
        <v>0</v>
      </c>
      <c r="F5626" s="820" t="b">
        <v>0</v>
      </c>
      <c r="G5626" s="820" t="b">
        <v>0</v>
      </c>
      <c r="H5626" s="820" t="b">
        <v>0</v>
      </c>
      <c r="I5626" s="820">
        <v>1</v>
      </c>
      <c r="J5626" s="820">
        <v>72</v>
      </c>
      <c r="K5626" s="820" t="s">
        <v>8454</v>
      </c>
      <c r="L5626" s="820" t="s">
        <v>21546</v>
      </c>
    </row>
    <row r="5627" spans="1:12" x14ac:dyDescent="0.25">
      <c r="A5627" s="820" t="s">
        <v>16708</v>
      </c>
      <c r="B5627" s="824" t="s">
        <v>16709</v>
      </c>
      <c r="C5627" s="820" t="b">
        <v>1</v>
      </c>
      <c r="D5627" s="820" t="b">
        <v>1</v>
      </c>
      <c r="E5627" s="820" t="b">
        <v>0</v>
      </c>
      <c r="F5627" s="820" t="b">
        <v>0</v>
      </c>
      <c r="G5627" s="820" t="b">
        <v>0</v>
      </c>
      <c r="H5627" s="820" t="b">
        <v>0</v>
      </c>
      <c r="I5627" s="820">
        <v>1</v>
      </c>
      <c r="J5627" s="820">
        <v>6</v>
      </c>
      <c r="K5627" s="820" t="s">
        <v>8454</v>
      </c>
      <c r="L5627" s="820" t="s">
        <v>21547</v>
      </c>
    </row>
    <row r="5628" spans="1:12" x14ac:dyDescent="0.25">
      <c r="A5628" s="820" t="s">
        <v>16710</v>
      </c>
      <c r="B5628" s="824" t="s">
        <v>16711</v>
      </c>
      <c r="C5628" s="820" t="b">
        <v>1</v>
      </c>
      <c r="D5628" s="820" t="b">
        <v>1</v>
      </c>
      <c r="E5628" s="820" t="b">
        <v>0</v>
      </c>
      <c r="F5628" s="820" t="b">
        <v>0</v>
      </c>
      <c r="G5628" s="820" t="b">
        <v>0</v>
      </c>
      <c r="H5628" s="820" t="b">
        <v>0</v>
      </c>
      <c r="I5628" s="820">
        <v>1</v>
      </c>
      <c r="J5628" s="820">
        <v>4</v>
      </c>
      <c r="K5628" s="820" t="s">
        <v>8454</v>
      </c>
      <c r="L5628" s="820" t="s">
        <v>21548</v>
      </c>
    </row>
    <row r="5629" spans="1:12" x14ac:dyDescent="0.25">
      <c r="A5629" s="820" t="s">
        <v>16712</v>
      </c>
      <c r="B5629" s="824" t="s">
        <v>16713</v>
      </c>
      <c r="C5629" s="820" t="b">
        <v>1</v>
      </c>
      <c r="D5629" s="820" t="b">
        <v>1</v>
      </c>
      <c r="E5629" s="820" t="b">
        <v>0</v>
      </c>
      <c r="F5629" s="820" t="b">
        <v>0</v>
      </c>
      <c r="G5629" s="820" t="b">
        <v>0</v>
      </c>
      <c r="H5629" s="820" t="b">
        <v>0</v>
      </c>
      <c r="I5629" s="820">
        <v>1</v>
      </c>
      <c r="J5629" s="820">
        <v>4</v>
      </c>
      <c r="K5629" s="820" t="s">
        <v>8454</v>
      </c>
      <c r="L5629" s="820" t="s">
        <v>21549</v>
      </c>
    </row>
    <row r="5630" spans="1:12" x14ac:dyDescent="0.25">
      <c r="A5630" s="820" t="s">
        <v>16714</v>
      </c>
      <c r="B5630" s="824" t="s">
        <v>16715</v>
      </c>
      <c r="C5630" s="820" t="b">
        <v>1</v>
      </c>
      <c r="D5630" s="820" t="b">
        <v>1</v>
      </c>
      <c r="E5630" s="820" t="b">
        <v>0</v>
      </c>
      <c r="F5630" s="820" t="b">
        <v>0</v>
      </c>
      <c r="G5630" s="820" t="b">
        <v>0</v>
      </c>
      <c r="H5630" s="820" t="b">
        <v>0</v>
      </c>
      <c r="I5630" s="820">
        <v>1</v>
      </c>
      <c r="J5630" s="820">
        <v>1</v>
      </c>
      <c r="K5630" s="820" t="s">
        <v>8454</v>
      </c>
      <c r="L5630" s="820" t="s">
        <v>21550</v>
      </c>
    </row>
    <row r="5631" spans="1:12" x14ac:dyDescent="0.25">
      <c r="A5631" s="820" t="s">
        <v>16716</v>
      </c>
      <c r="B5631" s="824" t="s">
        <v>16717</v>
      </c>
      <c r="C5631" s="820" t="b">
        <v>1</v>
      </c>
      <c r="D5631" s="820" t="b">
        <v>1</v>
      </c>
      <c r="E5631" s="820" t="b">
        <v>0</v>
      </c>
      <c r="F5631" s="820" t="b">
        <v>0</v>
      </c>
      <c r="G5631" s="820" t="b">
        <v>0</v>
      </c>
      <c r="H5631" s="820" t="b">
        <v>0</v>
      </c>
      <c r="I5631" s="820">
        <v>1</v>
      </c>
      <c r="J5631" s="820">
        <v>1</v>
      </c>
      <c r="K5631" s="820" t="s">
        <v>8454</v>
      </c>
      <c r="L5631" s="820" t="s">
        <v>21551</v>
      </c>
    </row>
    <row r="5632" spans="1:12" x14ac:dyDescent="0.25">
      <c r="A5632" s="820" t="s">
        <v>16718</v>
      </c>
      <c r="B5632" s="824" t="s">
        <v>16719</v>
      </c>
      <c r="C5632" s="820" t="b">
        <v>1</v>
      </c>
      <c r="D5632" s="820" t="b">
        <v>1</v>
      </c>
      <c r="E5632" s="820" t="b">
        <v>0</v>
      </c>
      <c r="F5632" s="820" t="b">
        <v>0</v>
      </c>
      <c r="G5632" s="820" t="b">
        <v>0</v>
      </c>
      <c r="H5632" s="820" t="b">
        <v>0</v>
      </c>
      <c r="I5632" s="820">
        <v>1</v>
      </c>
      <c r="J5632" s="820">
        <v>1</v>
      </c>
      <c r="K5632" s="820" t="s">
        <v>8454</v>
      </c>
      <c r="L5632" s="820" t="s">
        <v>21552</v>
      </c>
    </row>
    <row r="5633" spans="1:12" x14ac:dyDescent="0.25">
      <c r="A5633" s="820" t="s">
        <v>16720</v>
      </c>
      <c r="B5633" s="824" t="s">
        <v>16721</v>
      </c>
      <c r="C5633" s="820" t="b">
        <v>1</v>
      </c>
      <c r="D5633" s="820" t="b">
        <v>1</v>
      </c>
      <c r="E5633" s="820" t="b">
        <v>0</v>
      </c>
      <c r="F5633" s="820" t="b">
        <v>0</v>
      </c>
      <c r="G5633" s="820" t="b">
        <v>0</v>
      </c>
      <c r="H5633" s="820" t="b">
        <v>0</v>
      </c>
      <c r="I5633" s="820">
        <v>1</v>
      </c>
      <c r="J5633" s="820">
        <v>1</v>
      </c>
      <c r="K5633" s="820" t="s">
        <v>8454</v>
      </c>
      <c r="L5633" s="820" t="s">
        <v>21553</v>
      </c>
    </row>
    <row r="5634" spans="1:12" x14ac:dyDescent="0.25">
      <c r="A5634" s="820" t="s">
        <v>16722</v>
      </c>
      <c r="B5634" s="824" t="s">
        <v>16723</v>
      </c>
      <c r="C5634" s="820" t="b">
        <v>1</v>
      </c>
      <c r="D5634" s="820" t="b">
        <v>1</v>
      </c>
      <c r="E5634" s="820" t="b">
        <v>0</v>
      </c>
      <c r="F5634" s="820" t="b">
        <v>0</v>
      </c>
      <c r="G5634" s="820" t="b">
        <v>0</v>
      </c>
      <c r="H5634" s="820" t="b">
        <v>0</v>
      </c>
      <c r="I5634" s="820">
        <v>1</v>
      </c>
      <c r="J5634" s="820">
        <v>6</v>
      </c>
      <c r="K5634" s="820" t="s">
        <v>8454</v>
      </c>
      <c r="L5634" s="820" t="s">
        <v>21554</v>
      </c>
    </row>
    <row r="5635" spans="1:12" x14ac:dyDescent="0.25">
      <c r="A5635" s="820" t="s">
        <v>16724</v>
      </c>
      <c r="B5635" s="824" t="s">
        <v>16725</v>
      </c>
      <c r="C5635" s="820" t="b">
        <v>1</v>
      </c>
      <c r="D5635" s="820" t="b">
        <v>1</v>
      </c>
      <c r="E5635" s="820" t="b">
        <v>0</v>
      </c>
      <c r="F5635" s="820" t="b">
        <v>0</v>
      </c>
      <c r="G5635" s="820" t="b">
        <v>0</v>
      </c>
      <c r="H5635" s="820" t="b">
        <v>0</v>
      </c>
      <c r="I5635" s="820">
        <v>1</v>
      </c>
      <c r="J5635" s="820">
        <v>5</v>
      </c>
      <c r="K5635" s="820" t="s">
        <v>8454</v>
      </c>
      <c r="L5635" s="820" t="s">
        <v>21555</v>
      </c>
    </row>
    <row r="5636" spans="1:12" x14ac:dyDescent="0.25">
      <c r="A5636" s="820" t="s">
        <v>16726</v>
      </c>
      <c r="B5636" s="824" t="s">
        <v>16727</v>
      </c>
      <c r="C5636" s="820" t="b">
        <v>1</v>
      </c>
      <c r="D5636" s="820" t="b">
        <v>1</v>
      </c>
      <c r="E5636" s="820" t="b">
        <v>0</v>
      </c>
      <c r="F5636" s="820" t="b">
        <v>0</v>
      </c>
      <c r="G5636" s="820" t="b">
        <v>0</v>
      </c>
      <c r="H5636" s="820" t="b">
        <v>0</v>
      </c>
      <c r="I5636" s="820">
        <v>1</v>
      </c>
      <c r="J5636" s="820">
        <v>5</v>
      </c>
      <c r="K5636" s="820" t="s">
        <v>8454</v>
      </c>
      <c r="L5636" s="820" t="s">
        <v>21556</v>
      </c>
    </row>
    <row r="5637" spans="1:12" x14ac:dyDescent="0.25">
      <c r="A5637" s="820" t="s">
        <v>16728</v>
      </c>
      <c r="B5637" s="824" t="s">
        <v>16729</v>
      </c>
      <c r="C5637" s="820" t="b">
        <v>1</v>
      </c>
      <c r="D5637" s="820" t="b">
        <v>1</v>
      </c>
      <c r="E5637" s="820" t="b">
        <v>0</v>
      </c>
      <c r="F5637" s="820" t="b">
        <v>0</v>
      </c>
      <c r="G5637" s="820" t="b">
        <v>0</v>
      </c>
      <c r="H5637" s="820" t="b">
        <v>0</v>
      </c>
      <c r="I5637" s="820">
        <v>1</v>
      </c>
      <c r="J5637" s="820">
        <v>6</v>
      </c>
      <c r="K5637" s="820" t="s">
        <v>8454</v>
      </c>
      <c r="L5637" s="820" t="s">
        <v>21557</v>
      </c>
    </row>
    <row r="5638" spans="1:12" x14ac:dyDescent="0.25">
      <c r="A5638" s="820" t="s">
        <v>16730</v>
      </c>
      <c r="B5638" s="824" t="s">
        <v>16731</v>
      </c>
      <c r="C5638" s="820" t="b">
        <v>1</v>
      </c>
      <c r="D5638" s="820" t="b">
        <v>1</v>
      </c>
      <c r="E5638" s="820" t="b">
        <v>0</v>
      </c>
      <c r="F5638" s="820" t="b">
        <v>0</v>
      </c>
      <c r="G5638" s="820" t="b">
        <v>0</v>
      </c>
      <c r="H5638" s="820" t="b">
        <v>0</v>
      </c>
      <c r="I5638" s="820">
        <v>1</v>
      </c>
      <c r="J5638" s="820">
        <v>6</v>
      </c>
      <c r="K5638" s="820" t="s">
        <v>8454</v>
      </c>
      <c r="L5638" s="820" t="s">
        <v>21558</v>
      </c>
    </row>
    <row r="5639" spans="1:12" x14ac:dyDescent="0.25">
      <c r="A5639" s="820" t="s">
        <v>16732</v>
      </c>
      <c r="B5639" s="824" t="s">
        <v>16733</v>
      </c>
      <c r="C5639" s="820" t="b">
        <v>1</v>
      </c>
      <c r="D5639" s="820" t="b">
        <v>1</v>
      </c>
      <c r="E5639" s="820" t="b">
        <v>0</v>
      </c>
      <c r="F5639" s="820" t="b">
        <v>0</v>
      </c>
      <c r="G5639" s="820" t="b">
        <v>0</v>
      </c>
      <c r="H5639" s="820" t="b">
        <v>0</v>
      </c>
      <c r="I5639" s="820">
        <v>1</v>
      </c>
      <c r="J5639" s="820">
        <v>30</v>
      </c>
      <c r="K5639" s="820" t="s">
        <v>8454</v>
      </c>
      <c r="L5639" s="820" t="s">
        <v>21559</v>
      </c>
    </row>
    <row r="5640" spans="1:12" x14ac:dyDescent="0.25">
      <c r="A5640" s="820" t="s">
        <v>16734</v>
      </c>
      <c r="B5640" s="824" t="s">
        <v>16735</v>
      </c>
      <c r="C5640" s="820" t="b">
        <v>1</v>
      </c>
      <c r="D5640" s="820" t="b">
        <v>1</v>
      </c>
      <c r="E5640" s="820" t="b">
        <v>0</v>
      </c>
      <c r="F5640" s="820" t="b">
        <v>0</v>
      </c>
      <c r="G5640" s="820" t="b">
        <v>0</v>
      </c>
      <c r="H5640" s="820" t="b">
        <v>0</v>
      </c>
      <c r="I5640" s="820">
        <v>1</v>
      </c>
      <c r="J5640" s="820">
        <v>10</v>
      </c>
      <c r="K5640" s="820" t="s">
        <v>8454</v>
      </c>
      <c r="L5640" s="820" t="s">
        <v>21560</v>
      </c>
    </row>
    <row r="5641" spans="1:12" x14ac:dyDescent="0.25">
      <c r="A5641" s="820" t="s">
        <v>16736</v>
      </c>
      <c r="B5641" s="824" t="s">
        <v>16737</v>
      </c>
      <c r="C5641" s="820" t="b">
        <v>1</v>
      </c>
      <c r="D5641" s="820" t="b">
        <v>1</v>
      </c>
      <c r="E5641" s="820" t="b">
        <v>0</v>
      </c>
      <c r="F5641" s="820" t="b">
        <v>0</v>
      </c>
      <c r="G5641" s="820" t="b">
        <v>0</v>
      </c>
      <c r="H5641" s="820" t="b">
        <v>0</v>
      </c>
      <c r="I5641" s="820">
        <v>1</v>
      </c>
      <c r="J5641" s="820">
        <v>4</v>
      </c>
      <c r="K5641" s="820" t="s">
        <v>8454</v>
      </c>
      <c r="L5641" s="820" t="s">
        <v>21561</v>
      </c>
    </row>
    <row r="5642" spans="1:12" x14ac:dyDescent="0.25">
      <c r="A5642" s="820" t="s">
        <v>16738</v>
      </c>
      <c r="B5642" s="824" t="s">
        <v>16739</v>
      </c>
      <c r="C5642" s="820" t="b">
        <v>1</v>
      </c>
      <c r="D5642" s="820" t="b">
        <v>1</v>
      </c>
      <c r="E5642" s="820" t="b">
        <v>0</v>
      </c>
      <c r="F5642" s="820" t="b">
        <v>0</v>
      </c>
      <c r="G5642" s="820" t="b">
        <v>0</v>
      </c>
      <c r="H5642" s="820" t="b">
        <v>0</v>
      </c>
      <c r="I5642" s="820">
        <v>1</v>
      </c>
      <c r="J5642" s="820">
        <v>4</v>
      </c>
      <c r="K5642" s="820" t="s">
        <v>8454</v>
      </c>
      <c r="L5642" s="820" t="s">
        <v>21562</v>
      </c>
    </row>
    <row r="5643" spans="1:12" x14ac:dyDescent="0.25">
      <c r="A5643" s="820" t="s">
        <v>16740</v>
      </c>
      <c r="B5643" s="824" t="s">
        <v>16741</v>
      </c>
      <c r="C5643" s="820" t="b">
        <v>1</v>
      </c>
      <c r="D5643" s="820" t="b">
        <v>1</v>
      </c>
      <c r="E5643" s="820" t="b">
        <v>0</v>
      </c>
      <c r="F5643" s="820" t="b">
        <v>0</v>
      </c>
      <c r="G5643" s="820" t="b">
        <v>0</v>
      </c>
      <c r="H5643" s="820" t="b">
        <v>0</v>
      </c>
      <c r="I5643" s="820">
        <v>1</v>
      </c>
      <c r="J5643" s="820">
        <v>1</v>
      </c>
      <c r="K5643" s="820" t="s">
        <v>8454</v>
      </c>
      <c r="L5643" s="820" t="s">
        <v>21563</v>
      </c>
    </row>
    <row r="5644" spans="1:12" x14ac:dyDescent="0.25">
      <c r="A5644" s="820" t="s">
        <v>16742</v>
      </c>
      <c r="B5644" s="824" t="s">
        <v>16743</v>
      </c>
      <c r="C5644" s="820" t="b">
        <v>1</v>
      </c>
      <c r="D5644" s="820" t="b">
        <v>1</v>
      </c>
      <c r="E5644" s="820" t="b">
        <v>0</v>
      </c>
      <c r="F5644" s="820" t="b">
        <v>0</v>
      </c>
      <c r="G5644" s="820" t="b">
        <v>0</v>
      </c>
      <c r="H5644" s="820" t="b">
        <v>0</v>
      </c>
      <c r="I5644" s="820">
        <v>1</v>
      </c>
      <c r="J5644" s="820">
        <v>1</v>
      </c>
      <c r="K5644" s="820" t="s">
        <v>8454</v>
      </c>
      <c r="L5644" s="820" t="s">
        <v>21564</v>
      </c>
    </row>
    <row r="5645" spans="1:12" x14ac:dyDescent="0.25">
      <c r="A5645" s="820" t="s">
        <v>16744</v>
      </c>
      <c r="B5645" s="824" t="s">
        <v>16745</v>
      </c>
      <c r="C5645" s="820" t="b">
        <v>1</v>
      </c>
      <c r="D5645" s="820" t="b">
        <v>1</v>
      </c>
      <c r="E5645" s="820" t="b">
        <v>0</v>
      </c>
      <c r="F5645" s="820" t="b">
        <v>0</v>
      </c>
      <c r="G5645" s="820" t="b">
        <v>0</v>
      </c>
      <c r="H5645" s="820" t="b">
        <v>0</v>
      </c>
      <c r="I5645" s="820">
        <v>1</v>
      </c>
      <c r="J5645" s="820">
        <v>6</v>
      </c>
      <c r="K5645" s="820" t="s">
        <v>8454</v>
      </c>
      <c r="L5645" s="820" t="s">
        <v>21565</v>
      </c>
    </row>
    <row r="5646" spans="1:12" x14ac:dyDescent="0.25">
      <c r="A5646" s="820" t="s">
        <v>16746</v>
      </c>
      <c r="B5646" s="824" t="s">
        <v>16747</v>
      </c>
      <c r="C5646" s="820" t="b">
        <v>1</v>
      </c>
      <c r="D5646" s="820" t="b">
        <v>1</v>
      </c>
      <c r="E5646" s="820" t="b">
        <v>0</v>
      </c>
      <c r="F5646" s="820" t="b">
        <v>0</v>
      </c>
      <c r="G5646" s="820" t="b">
        <v>0</v>
      </c>
      <c r="H5646" s="820" t="b">
        <v>0</v>
      </c>
      <c r="I5646" s="820">
        <v>1</v>
      </c>
      <c r="J5646" s="820">
        <v>5</v>
      </c>
      <c r="K5646" s="820" t="s">
        <v>8454</v>
      </c>
      <c r="L5646" s="820" t="s">
        <v>21566</v>
      </c>
    </row>
    <row r="5647" spans="1:12" x14ac:dyDescent="0.25">
      <c r="A5647" s="820" t="s">
        <v>16748</v>
      </c>
      <c r="B5647" s="824" t="s">
        <v>16749</v>
      </c>
      <c r="C5647" s="820" t="b">
        <v>1</v>
      </c>
      <c r="D5647" s="820" t="b">
        <v>1</v>
      </c>
      <c r="E5647" s="820" t="b">
        <v>0</v>
      </c>
      <c r="F5647" s="820" t="b">
        <v>0</v>
      </c>
      <c r="G5647" s="820" t="b">
        <v>0</v>
      </c>
      <c r="H5647" s="820" t="b">
        <v>0</v>
      </c>
      <c r="I5647" s="820">
        <v>1</v>
      </c>
      <c r="J5647" s="820">
        <v>5</v>
      </c>
      <c r="K5647" s="820" t="s">
        <v>8454</v>
      </c>
      <c r="L5647" s="820" t="s">
        <v>21567</v>
      </c>
    </row>
    <row r="5648" spans="1:12" x14ac:dyDescent="0.25">
      <c r="A5648" s="820" t="s">
        <v>16750</v>
      </c>
      <c r="B5648" s="824" t="s">
        <v>16751</v>
      </c>
      <c r="C5648" s="820" t="b">
        <v>1</v>
      </c>
      <c r="D5648" s="820" t="b">
        <v>1</v>
      </c>
      <c r="E5648" s="820" t="b">
        <v>0</v>
      </c>
      <c r="F5648" s="820" t="b">
        <v>0</v>
      </c>
      <c r="G5648" s="820" t="b">
        <v>0</v>
      </c>
      <c r="H5648" s="820" t="b">
        <v>0</v>
      </c>
      <c r="I5648" s="820">
        <v>1</v>
      </c>
      <c r="J5648" s="820">
        <v>6</v>
      </c>
      <c r="K5648" s="820" t="s">
        <v>8454</v>
      </c>
      <c r="L5648" s="820" t="s">
        <v>21568</v>
      </c>
    </row>
    <row r="5649" spans="1:12" x14ac:dyDescent="0.25">
      <c r="A5649" s="820" t="s">
        <v>16752</v>
      </c>
      <c r="B5649" s="824" t="s">
        <v>16753</v>
      </c>
      <c r="C5649" s="820" t="b">
        <v>1</v>
      </c>
      <c r="D5649" s="820" t="b">
        <v>1</v>
      </c>
      <c r="E5649" s="820" t="b">
        <v>0</v>
      </c>
      <c r="F5649" s="820" t="b">
        <v>0</v>
      </c>
      <c r="G5649" s="820" t="b">
        <v>0</v>
      </c>
      <c r="H5649" s="820" t="b">
        <v>0</v>
      </c>
      <c r="I5649" s="820">
        <v>1</v>
      </c>
      <c r="J5649" s="820">
        <v>6</v>
      </c>
      <c r="K5649" s="820" t="s">
        <v>8454</v>
      </c>
      <c r="L5649" s="820" t="s">
        <v>21569</v>
      </c>
    </row>
    <row r="5650" spans="1:12" x14ac:dyDescent="0.25">
      <c r="A5650" s="820" t="s">
        <v>16754</v>
      </c>
      <c r="B5650" s="824" t="s">
        <v>16755</v>
      </c>
      <c r="C5650" s="820" t="b">
        <v>1</v>
      </c>
      <c r="D5650" s="820" t="b">
        <v>1</v>
      </c>
      <c r="E5650" s="820" t="b">
        <v>0</v>
      </c>
      <c r="F5650" s="820" t="b">
        <v>0</v>
      </c>
      <c r="G5650" s="820" t="b">
        <v>0</v>
      </c>
      <c r="H5650" s="820" t="b">
        <v>0</v>
      </c>
      <c r="I5650" s="820">
        <v>1</v>
      </c>
      <c r="J5650" s="820">
        <v>30</v>
      </c>
      <c r="K5650" s="820" t="s">
        <v>8454</v>
      </c>
      <c r="L5650" s="820" t="s">
        <v>21570</v>
      </c>
    </row>
    <row r="5651" spans="1:12" x14ac:dyDescent="0.25">
      <c r="A5651" s="820" t="s">
        <v>16756</v>
      </c>
      <c r="B5651" s="824" t="s">
        <v>16757</v>
      </c>
      <c r="C5651" s="820" t="b">
        <v>1</v>
      </c>
      <c r="D5651" s="820" t="b">
        <v>1</v>
      </c>
      <c r="E5651" s="820" t="b">
        <v>0</v>
      </c>
      <c r="F5651" s="820" t="b">
        <v>0</v>
      </c>
      <c r="G5651" s="820" t="b">
        <v>0</v>
      </c>
      <c r="H5651" s="820" t="b">
        <v>0</v>
      </c>
      <c r="I5651" s="820">
        <v>1</v>
      </c>
      <c r="J5651" s="820">
        <v>10</v>
      </c>
      <c r="K5651" s="820" t="s">
        <v>8454</v>
      </c>
      <c r="L5651" s="820" t="s">
        <v>21571</v>
      </c>
    </row>
    <row r="5652" spans="1:12" x14ac:dyDescent="0.25">
      <c r="A5652" s="820" t="s">
        <v>16758</v>
      </c>
      <c r="B5652" s="824" t="s">
        <v>16759</v>
      </c>
      <c r="C5652" s="820" t="b">
        <v>1</v>
      </c>
      <c r="D5652" s="820" t="b">
        <v>1</v>
      </c>
      <c r="E5652" s="820" t="b">
        <v>0</v>
      </c>
      <c r="F5652" s="820" t="b">
        <v>0</v>
      </c>
      <c r="G5652" s="820" t="b">
        <v>0</v>
      </c>
      <c r="H5652" s="820" t="b">
        <v>0</v>
      </c>
      <c r="I5652" s="820">
        <v>1</v>
      </c>
      <c r="J5652" s="820">
        <v>4</v>
      </c>
      <c r="K5652" s="820" t="s">
        <v>8454</v>
      </c>
      <c r="L5652" s="820" t="s">
        <v>21572</v>
      </c>
    </row>
    <row r="5653" spans="1:12" x14ac:dyDescent="0.25">
      <c r="A5653" s="820" t="s">
        <v>16760</v>
      </c>
      <c r="B5653" s="824" t="s">
        <v>16761</v>
      </c>
      <c r="C5653" s="820" t="b">
        <v>1</v>
      </c>
      <c r="D5653" s="820" t="b">
        <v>1</v>
      </c>
      <c r="E5653" s="820" t="b">
        <v>0</v>
      </c>
      <c r="F5653" s="820" t="b">
        <v>0</v>
      </c>
      <c r="G5653" s="820" t="b">
        <v>0</v>
      </c>
      <c r="H5653" s="820" t="b">
        <v>0</v>
      </c>
      <c r="I5653" s="820">
        <v>1</v>
      </c>
      <c r="J5653" s="820">
        <v>4</v>
      </c>
      <c r="K5653" s="820" t="s">
        <v>8454</v>
      </c>
      <c r="L5653" s="820" t="s">
        <v>21573</v>
      </c>
    </row>
    <row r="5654" spans="1:12" x14ac:dyDescent="0.25">
      <c r="A5654" s="820" t="s">
        <v>16762</v>
      </c>
      <c r="B5654" s="824" t="s">
        <v>16763</v>
      </c>
      <c r="C5654" s="820" t="b">
        <v>1</v>
      </c>
      <c r="D5654" s="820" t="b">
        <v>1</v>
      </c>
      <c r="E5654" s="820" t="b">
        <v>0</v>
      </c>
      <c r="F5654" s="820" t="b">
        <v>0</v>
      </c>
      <c r="G5654" s="820" t="b">
        <v>0</v>
      </c>
      <c r="H5654" s="820" t="b">
        <v>0</v>
      </c>
      <c r="I5654" s="820">
        <v>1</v>
      </c>
      <c r="J5654" s="820">
        <v>1</v>
      </c>
      <c r="K5654" s="820" t="s">
        <v>8454</v>
      </c>
      <c r="L5654" s="820" t="s">
        <v>21574</v>
      </c>
    </row>
    <row r="5655" spans="1:12" x14ac:dyDescent="0.25">
      <c r="A5655" s="820" t="s">
        <v>16764</v>
      </c>
      <c r="B5655" s="824" t="s">
        <v>16743</v>
      </c>
      <c r="C5655" s="820" t="b">
        <v>1</v>
      </c>
      <c r="D5655" s="820" t="b">
        <v>1</v>
      </c>
      <c r="E5655" s="820" t="b">
        <v>0</v>
      </c>
      <c r="F5655" s="820" t="b">
        <v>0</v>
      </c>
      <c r="G5655" s="820" t="b">
        <v>0</v>
      </c>
      <c r="H5655" s="820" t="b">
        <v>0</v>
      </c>
      <c r="I5655" s="820">
        <v>1</v>
      </c>
      <c r="J5655" s="820">
        <v>1</v>
      </c>
      <c r="K5655" s="820" t="s">
        <v>8454</v>
      </c>
      <c r="L5655" s="820" t="s">
        <v>21564</v>
      </c>
    </row>
    <row r="5656" spans="1:12" x14ac:dyDescent="0.25">
      <c r="A5656" s="820" t="s">
        <v>16765</v>
      </c>
      <c r="B5656" s="824" t="s">
        <v>16766</v>
      </c>
      <c r="C5656" s="820" t="b">
        <v>1</v>
      </c>
      <c r="D5656" s="820" t="b">
        <v>1</v>
      </c>
      <c r="E5656" s="820" t="b">
        <v>0</v>
      </c>
      <c r="F5656" s="820" t="b">
        <v>0</v>
      </c>
      <c r="G5656" s="820" t="b">
        <v>0</v>
      </c>
      <c r="H5656" s="820" t="b">
        <v>0</v>
      </c>
      <c r="I5656" s="820">
        <v>1</v>
      </c>
      <c r="J5656" s="820">
        <v>7</v>
      </c>
      <c r="K5656" s="820" t="s">
        <v>8454</v>
      </c>
      <c r="L5656" s="820" t="s">
        <v>21575</v>
      </c>
    </row>
    <row r="5657" spans="1:12" x14ac:dyDescent="0.25">
      <c r="A5657" s="820" t="s">
        <v>16767</v>
      </c>
      <c r="B5657" s="824" t="s">
        <v>16768</v>
      </c>
      <c r="C5657" s="820" t="b">
        <v>1</v>
      </c>
      <c r="D5657" s="820" t="b">
        <v>1</v>
      </c>
      <c r="E5657" s="820" t="b">
        <v>0</v>
      </c>
      <c r="F5657" s="820" t="b">
        <v>0</v>
      </c>
      <c r="G5657" s="820" t="b">
        <v>0</v>
      </c>
      <c r="H5657" s="820" t="b">
        <v>0</v>
      </c>
      <c r="I5657" s="820">
        <v>1</v>
      </c>
      <c r="J5657" s="820">
        <v>1</v>
      </c>
      <c r="K5657" s="820" t="s">
        <v>8454</v>
      </c>
      <c r="L5657" s="820" t="s">
        <v>21576</v>
      </c>
    </row>
    <row r="5658" spans="1:12" x14ac:dyDescent="0.25">
      <c r="A5658" s="820" t="s">
        <v>16769</v>
      </c>
      <c r="B5658" s="824" t="s">
        <v>16770</v>
      </c>
      <c r="C5658" s="820" t="b">
        <v>1</v>
      </c>
      <c r="D5658" s="820" t="b">
        <v>1</v>
      </c>
      <c r="E5658" s="820" t="b">
        <v>0</v>
      </c>
      <c r="F5658" s="820" t="b">
        <v>0</v>
      </c>
      <c r="G5658" s="820" t="b">
        <v>0</v>
      </c>
      <c r="H5658" s="820" t="b">
        <v>0</v>
      </c>
      <c r="I5658" s="820">
        <v>1</v>
      </c>
      <c r="J5658" s="820">
        <v>1</v>
      </c>
      <c r="K5658" s="820" t="s">
        <v>8454</v>
      </c>
      <c r="L5658" s="820" t="s">
        <v>21577</v>
      </c>
    </row>
    <row r="5659" spans="1:12" x14ac:dyDescent="0.25">
      <c r="A5659" s="820" t="s">
        <v>16771</v>
      </c>
      <c r="B5659" s="824" t="s">
        <v>16772</v>
      </c>
      <c r="C5659" s="820" t="b">
        <v>1</v>
      </c>
      <c r="D5659" s="820" t="b">
        <v>1</v>
      </c>
      <c r="E5659" s="820" t="b">
        <v>0</v>
      </c>
      <c r="F5659" s="820" t="b">
        <v>0</v>
      </c>
      <c r="G5659" s="820" t="b">
        <v>0</v>
      </c>
      <c r="H5659" s="820" t="b">
        <v>0</v>
      </c>
      <c r="I5659" s="820">
        <v>1</v>
      </c>
      <c r="J5659" s="820">
        <v>7</v>
      </c>
      <c r="K5659" s="820" t="s">
        <v>8454</v>
      </c>
      <c r="L5659" s="820" t="s">
        <v>21578</v>
      </c>
    </row>
    <row r="5660" spans="1:12" x14ac:dyDescent="0.25">
      <c r="A5660" s="820" t="s">
        <v>16773</v>
      </c>
      <c r="B5660" s="824" t="s">
        <v>16774</v>
      </c>
      <c r="C5660" s="820" t="b">
        <v>1</v>
      </c>
      <c r="D5660" s="820" t="b">
        <v>1</v>
      </c>
      <c r="E5660" s="820" t="b">
        <v>0</v>
      </c>
      <c r="F5660" s="820" t="b">
        <v>0</v>
      </c>
      <c r="G5660" s="820" t="b">
        <v>0</v>
      </c>
      <c r="H5660" s="820" t="b">
        <v>0</v>
      </c>
      <c r="I5660" s="820">
        <v>1</v>
      </c>
      <c r="J5660" s="820">
        <v>7</v>
      </c>
      <c r="K5660" s="820" t="s">
        <v>8454</v>
      </c>
      <c r="L5660" s="820" t="s">
        <v>21579</v>
      </c>
    </row>
    <row r="5661" spans="1:12" x14ac:dyDescent="0.25">
      <c r="A5661" s="820" t="s">
        <v>16775</v>
      </c>
      <c r="B5661" s="824" t="s">
        <v>16776</v>
      </c>
      <c r="C5661" s="820" t="b">
        <v>1</v>
      </c>
      <c r="D5661" s="820" t="b">
        <v>1</v>
      </c>
      <c r="E5661" s="820" t="b">
        <v>0</v>
      </c>
      <c r="F5661" s="820" t="b">
        <v>0</v>
      </c>
      <c r="G5661" s="820" t="b">
        <v>0</v>
      </c>
      <c r="H5661" s="820" t="b">
        <v>0</v>
      </c>
      <c r="I5661" s="820">
        <v>1</v>
      </c>
      <c r="J5661" s="820">
        <v>14</v>
      </c>
      <c r="K5661" s="820" t="s">
        <v>8454</v>
      </c>
      <c r="L5661" s="820" t="s">
        <v>21580</v>
      </c>
    </row>
    <row r="5662" spans="1:12" x14ac:dyDescent="0.25">
      <c r="A5662" s="820" t="s">
        <v>16777</v>
      </c>
      <c r="B5662" s="824" t="s">
        <v>16778</v>
      </c>
      <c r="C5662" s="820" t="b">
        <v>1</v>
      </c>
      <c r="D5662" s="820" t="b">
        <v>1</v>
      </c>
      <c r="E5662" s="820" t="b">
        <v>0</v>
      </c>
      <c r="F5662" s="820" t="b">
        <v>0</v>
      </c>
      <c r="G5662" s="820" t="b">
        <v>0</v>
      </c>
      <c r="H5662" s="820" t="b">
        <v>0</v>
      </c>
      <c r="I5662" s="820">
        <v>1</v>
      </c>
      <c r="J5662" s="820">
        <v>2</v>
      </c>
      <c r="K5662" s="820" t="s">
        <v>8454</v>
      </c>
      <c r="L5662" s="820" t="s">
        <v>21581</v>
      </c>
    </row>
    <row r="5663" spans="1:12" x14ac:dyDescent="0.25">
      <c r="A5663" s="820" t="s">
        <v>16779</v>
      </c>
      <c r="B5663" s="824" t="s">
        <v>16780</v>
      </c>
      <c r="C5663" s="820" t="b">
        <v>1</v>
      </c>
      <c r="D5663" s="820" t="b">
        <v>1</v>
      </c>
      <c r="E5663" s="820" t="b">
        <v>0</v>
      </c>
      <c r="F5663" s="820" t="b">
        <v>0</v>
      </c>
      <c r="G5663" s="820" t="b">
        <v>0</v>
      </c>
      <c r="H5663" s="820" t="b">
        <v>0</v>
      </c>
      <c r="I5663" s="820">
        <v>1</v>
      </c>
      <c r="J5663" s="820">
        <v>3</v>
      </c>
      <c r="K5663" s="820" t="s">
        <v>8454</v>
      </c>
      <c r="L5663" s="820" t="s">
        <v>21582</v>
      </c>
    </row>
    <row r="5664" spans="1:12" x14ac:dyDescent="0.25">
      <c r="A5664" s="820" t="s">
        <v>16781</v>
      </c>
      <c r="B5664" s="824" t="s">
        <v>16782</v>
      </c>
      <c r="C5664" s="820" t="b">
        <v>1</v>
      </c>
      <c r="D5664" s="820" t="b">
        <v>1</v>
      </c>
      <c r="E5664" s="820" t="b">
        <v>0</v>
      </c>
      <c r="F5664" s="820" t="b">
        <v>0</v>
      </c>
      <c r="G5664" s="820" t="b">
        <v>0</v>
      </c>
      <c r="H5664" s="820" t="b">
        <v>0</v>
      </c>
      <c r="I5664" s="820">
        <v>1</v>
      </c>
      <c r="J5664" s="820">
        <v>1</v>
      </c>
      <c r="K5664" s="820" t="s">
        <v>8454</v>
      </c>
      <c r="L5664" s="820" t="s">
        <v>21583</v>
      </c>
    </row>
    <row r="5665" spans="1:12" x14ac:dyDescent="0.25">
      <c r="A5665" s="820" t="s">
        <v>16783</v>
      </c>
      <c r="B5665" s="824" t="s">
        <v>16743</v>
      </c>
      <c r="C5665" s="820" t="b">
        <v>1</v>
      </c>
      <c r="D5665" s="820" t="b">
        <v>1</v>
      </c>
      <c r="E5665" s="820" t="b">
        <v>0</v>
      </c>
      <c r="F5665" s="820" t="b">
        <v>0</v>
      </c>
      <c r="G5665" s="820" t="b">
        <v>0</v>
      </c>
      <c r="H5665" s="820" t="b">
        <v>0</v>
      </c>
      <c r="I5665" s="820">
        <v>1</v>
      </c>
      <c r="J5665" s="820">
        <v>1</v>
      </c>
      <c r="K5665" s="820" t="s">
        <v>8454</v>
      </c>
      <c r="L5665" s="820" t="s">
        <v>21564</v>
      </c>
    </row>
    <row r="5666" spans="1:12" x14ac:dyDescent="0.25">
      <c r="A5666" s="820" t="s">
        <v>16784</v>
      </c>
      <c r="B5666" s="824" t="s">
        <v>16785</v>
      </c>
      <c r="C5666" s="820" t="b">
        <v>1</v>
      </c>
      <c r="D5666" s="820" t="b">
        <v>1</v>
      </c>
      <c r="E5666" s="820" t="b">
        <v>0</v>
      </c>
      <c r="F5666" s="820" t="b">
        <v>0</v>
      </c>
      <c r="G5666" s="820" t="b">
        <v>0</v>
      </c>
      <c r="H5666" s="820" t="b">
        <v>0</v>
      </c>
      <c r="I5666" s="820">
        <v>1</v>
      </c>
      <c r="J5666" s="820">
        <v>1</v>
      </c>
      <c r="K5666" s="820" t="s">
        <v>8454</v>
      </c>
      <c r="L5666" s="820" t="s">
        <v>21584</v>
      </c>
    </row>
    <row r="5667" spans="1:12" x14ac:dyDescent="0.25">
      <c r="A5667" s="820" t="s">
        <v>16786</v>
      </c>
      <c r="B5667" s="824" t="s">
        <v>16787</v>
      </c>
      <c r="C5667" s="820" t="b">
        <v>1</v>
      </c>
      <c r="D5667" s="820" t="b">
        <v>1</v>
      </c>
      <c r="E5667" s="820" t="b">
        <v>0</v>
      </c>
      <c r="F5667" s="820" t="b">
        <v>0</v>
      </c>
      <c r="G5667" s="820" t="b">
        <v>0</v>
      </c>
      <c r="H5667" s="820" t="b">
        <v>0</v>
      </c>
      <c r="I5667" s="820">
        <v>1</v>
      </c>
      <c r="J5667" s="820">
        <v>1</v>
      </c>
      <c r="K5667" s="820" t="s">
        <v>8454</v>
      </c>
      <c r="L5667" s="820" t="s">
        <v>21585</v>
      </c>
    </row>
    <row r="5668" spans="1:12" x14ac:dyDescent="0.25">
      <c r="A5668" s="820" t="s">
        <v>16788</v>
      </c>
      <c r="B5668" s="824" t="s">
        <v>16789</v>
      </c>
      <c r="C5668" s="820" t="b">
        <v>1</v>
      </c>
      <c r="D5668" s="820" t="b">
        <v>1</v>
      </c>
      <c r="E5668" s="820" t="b">
        <v>0</v>
      </c>
      <c r="F5668" s="820" t="b">
        <v>0</v>
      </c>
      <c r="G5668" s="820" t="b">
        <v>0</v>
      </c>
      <c r="H5668" s="820" t="b">
        <v>0</v>
      </c>
      <c r="I5668" s="820">
        <v>1</v>
      </c>
      <c r="J5668" s="820">
        <v>1</v>
      </c>
      <c r="K5668" s="820" t="s">
        <v>8454</v>
      </c>
      <c r="L5668" s="820" t="s">
        <v>21586</v>
      </c>
    </row>
    <row r="5669" spans="1:12" x14ac:dyDescent="0.25">
      <c r="A5669" s="820" t="s">
        <v>16790</v>
      </c>
      <c r="B5669" s="824" t="s">
        <v>16791</v>
      </c>
      <c r="C5669" s="820" t="b">
        <v>1</v>
      </c>
      <c r="D5669" s="820" t="b">
        <v>1</v>
      </c>
      <c r="E5669" s="820" t="b">
        <v>0</v>
      </c>
      <c r="F5669" s="820" t="b">
        <v>0</v>
      </c>
      <c r="G5669" s="820" t="b">
        <v>0</v>
      </c>
      <c r="H5669" s="820" t="b">
        <v>0</v>
      </c>
      <c r="I5669" s="820">
        <v>1</v>
      </c>
      <c r="J5669" s="820">
        <v>1</v>
      </c>
      <c r="K5669" s="820" t="s">
        <v>8454</v>
      </c>
      <c r="L5669" s="820" t="s">
        <v>21587</v>
      </c>
    </row>
    <row r="5670" spans="1:12" x14ac:dyDescent="0.25">
      <c r="A5670" s="820" t="s">
        <v>16792</v>
      </c>
      <c r="B5670" s="824" t="s">
        <v>16793</v>
      </c>
      <c r="C5670" s="820" t="b">
        <v>1</v>
      </c>
      <c r="D5670" s="820" t="b">
        <v>1</v>
      </c>
      <c r="E5670" s="820" t="b">
        <v>0</v>
      </c>
      <c r="F5670" s="820" t="b">
        <v>0</v>
      </c>
      <c r="G5670" s="820" t="b">
        <v>0</v>
      </c>
      <c r="H5670" s="820" t="b">
        <v>0</v>
      </c>
      <c r="I5670" s="820">
        <v>1</v>
      </c>
      <c r="J5670" s="820">
        <v>1</v>
      </c>
      <c r="K5670" s="820" t="s">
        <v>8454</v>
      </c>
      <c r="L5670" s="820" t="s">
        <v>21588</v>
      </c>
    </row>
    <row r="5671" spans="1:12" x14ac:dyDescent="0.25">
      <c r="A5671" s="820" t="s">
        <v>16794</v>
      </c>
      <c r="B5671" s="824" t="s">
        <v>16795</v>
      </c>
      <c r="C5671" s="820" t="b">
        <v>1</v>
      </c>
      <c r="D5671" s="820" t="b">
        <v>1</v>
      </c>
      <c r="E5671" s="820" t="b">
        <v>0</v>
      </c>
      <c r="F5671" s="820" t="b">
        <v>0</v>
      </c>
      <c r="G5671" s="820" t="b">
        <v>0</v>
      </c>
      <c r="H5671" s="820" t="b">
        <v>0</v>
      </c>
      <c r="I5671" s="820">
        <v>1</v>
      </c>
      <c r="J5671" s="820">
        <v>2</v>
      </c>
      <c r="K5671" s="820" t="s">
        <v>8454</v>
      </c>
      <c r="L5671" s="820" t="s">
        <v>21589</v>
      </c>
    </row>
    <row r="5672" spans="1:12" x14ac:dyDescent="0.25">
      <c r="A5672" s="820" t="s">
        <v>16796</v>
      </c>
      <c r="B5672" s="824" t="s">
        <v>16797</v>
      </c>
      <c r="C5672" s="820" t="b">
        <v>1</v>
      </c>
      <c r="D5672" s="820" t="b">
        <v>1</v>
      </c>
      <c r="E5672" s="820" t="b">
        <v>0</v>
      </c>
      <c r="F5672" s="820" t="b">
        <v>0</v>
      </c>
      <c r="G5672" s="820" t="b">
        <v>0</v>
      </c>
      <c r="H5672" s="820" t="b">
        <v>0</v>
      </c>
      <c r="I5672" s="820">
        <v>1</v>
      </c>
      <c r="J5672" s="820">
        <v>2</v>
      </c>
      <c r="K5672" s="820" t="s">
        <v>8454</v>
      </c>
      <c r="L5672" s="820" t="s">
        <v>21590</v>
      </c>
    </row>
    <row r="5673" spans="1:12" x14ac:dyDescent="0.25">
      <c r="A5673" s="820" t="s">
        <v>16798</v>
      </c>
      <c r="B5673" s="824" t="s">
        <v>16799</v>
      </c>
      <c r="C5673" s="820" t="b">
        <v>1</v>
      </c>
      <c r="D5673" s="820" t="b">
        <v>1</v>
      </c>
      <c r="E5673" s="820" t="b">
        <v>0</v>
      </c>
      <c r="F5673" s="820" t="b">
        <v>0</v>
      </c>
      <c r="G5673" s="820" t="b">
        <v>0</v>
      </c>
      <c r="H5673" s="820" t="b">
        <v>0</v>
      </c>
      <c r="I5673" s="820">
        <v>1</v>
      </c>
      <c r="J5673" s="820">
        <v>3</v>
      </c>
      <c r="K5673" s="820" t="s">
        <v>8454</v>
      </c>
      <c r="L5673" s="820" t="s">
        <v>21591</v>
      </c>
    </row>
    <row r="5674" spans="1:12" x14ac:dyDescent="0.25">
      <c r="A5674" s="820" t="s">
        <v>16800</v>
      </c>
      <c r="B5674" s="824" t="s">
        <v>16801</v>
      </c>
      <c r="C5674" s="820" t="b">
        <v>1</v>
      </c>
      <c r="D5674" s="820" t="b">
        <v>1</v>
      </c>
      <c r="E5674" s="820" t="b">
        <v>0</v>
      </c>
      <c r="F5674" s="820" t="b">
        <v>0</v>
      </c>
      <c r="G5674" s="820" t="b">
        <v>0</v>
      </c>
      <c r="H5674" s="820" t="b">
        <v>0</v>
      </c>
      <c r="I5674" s="820">
        <v>1</v>
      </c>
      <c r="J5674" s="820">
        <v>1</v>
      </c>
      <c r="K5674" s="820" t="s">
        <v>8454</v>
      </c>
      <c r="L5674" s="820" t="s">
        <v>21592</v>
      </c>
    </row>
    <row r="5675" spans="1:12" x14ac:dyDescent="0.25">
      <c r="A5675" s="822" t="s">
        <v>16802</v>
      </c>
      <c r="B5675" s="824" t="s">
        <v>16803</v>
      </c>
      <c r="C5675" s="820" t="b">
        <v>1</v>
      </c>
      <c r="D5675" s="820" t="b">
        <v>1</v>
      </c>
      <c r="E5675" s="820" t="b">
        <v>0</v>
      </c>
      <c r="F5675" s="820" t="b">
        <v>0</v>
      </c>
      <c r="G5675" s="820" t="b">
        <v>0</v>
      </c>
      <c r="H5675" s="820" t="b">
        <v>0</v>
      </c>
      <c r="I5675" s="820">
        <v>1</v>
      </c>
      <c r="J5675" s="820">
        <v>1</v>
      </c>
      <c r="K5675" s="820" t="s">
        <v>8454</v>
      </c>
      <c r="L5675" s="822" t="s">
        <v>21593</v>
      </c>
    </row>
    <row r="5676" spans="1:12" x14ac:dyDescent="0.25">
      <c r="A5676" s="822" t="s">
        <v>16804</v>
      </c>
      <c r="B5676" s="824" t="s">
        <v>16805</v>
      </c>
      <c r="C5676" s="820" t="b">
        <v>1</v>
      </c>
      <c r="D5676" s="820" t="b">
        <v>1</v>
      </c>
      <c r="E5676" s="820" t="b">
        <v>0</v>
      </c>
      <c r="F5676" s="820" t="b">
        <v>0</v>
      </c>
      <c r="G5676" s="820" t="b">
        <v>0</v>
      </c>
      <c r="H5676" s="820" t="b">
        <v>0</v>
      </c>
      <c r="I5676" s="820">
        <v>1</v>
      </c>
      <c r="J5676" s="820">
        <v>1</v>
      </c>
      <c r="K5676" s="820" t="s">
        <v>8454</v>
      </c>
      <c r="L5676" s="822" t="s">
        <v>21594</v>
      </c>
    </row>
    <row r="5677" spans="1:12" x14ac:dyDescent="0.25">
      <c r="A5677" s="822" t="s">
        <v>16806</v>
      </c>
      <c r="B5677" s="824" t="s">
        <v>16807</v>
      </c>
      <c r="C5677" s="820" t="b">
        <v>1</v>
      </c>
      <c r="D5677" s="820" t="b">
        <v>1</v>
      </c>
      <c r="E5677" s="820" t="b">
        <v>0</v>
      </c>
      <c r="F5677" s="820" t="b">
        <v>0</v>
      </c>
      <c r="G5677" s="820" t="b">
        <v>0</v>
      </c>
      <c r="H5677" s="820" t="b">
        <v>0</v>
      </c>
      <c r="I5677" s="820">
        <v>1</v>
      </c>
      <c r="J5677" s="820">
        <v>1</v>
      </c>
      <c r="K5677" s="820" t="s">
        <v>8454</v>
      </c>
      <c r="L5677" s="822" t="s">
        <v>21595</v>
      </c>
    </row>
    <row r="5678" spans="1:12" x14ac:dyDescent="0.25">
      <c r="A5678" s="822" t="s">
        <v>16808</v>
      </c>
      <c r="B5678" s="824" t="s">
        <v>16809</v>
      </c>
      <c r="C5678" s="820" t="b">
        <v>1</v>
      </c>
      <c r="D5678" s="820" t="b">
        <v>1</v>
      </c>
      <c r="E5678" s="820" t="b">
        <v>0</v>
      </c>
      <c r="F5678" s="820" t="b">
        <v>0</v>
      </c>
      <c r="G5678" s="820" t="b">
        <v>0</v>
      </c>
      <c r="H5678" s="820" t="b">
        <v>0</v>
      </c>
      <c r="I5678" s="820">
        <v>1</v>
      </c>
      <c r="J5678" s="820">
        <v>33</v>
      </c>
      <c r="K5678" s="820" t="s">
        <v>8454</v>
      </c>
      <c r="L5678" s="822" t="s">
        <v>21596</v>
      </c>
    </row>
    <row r="5679" spans="1:12" x14ac:dyDescent="0.25">
      <c r="A5679" s="822" t="s">
        <v>16810</v>
      </c>
      <c r="B5679" s="824" t="s">
        <v>16811</v>
      </c>
      <c r="C5679" s="820" t="b">
        <v>1</v>
      </c>
      <c r="D5679" s="820" t="b">
        <v>1</v>
      </c>
      <c r="E5679" s="820" t="b">
        <v>0</v>
      </c>
      <c r="F5679" s="820" t="b">
        <v>0</v>
      </c>
      <c r="G5679" s="820" t="b">
        <v>0</v>
      </c>
      <c r="H5679" s="820" t="b">
        <v>0</v>
      </c>
      <c r="I5679" s="820">
        <v>1</v>
      </c>
      <c r="J5679" s="820">
        <v>5</v>
      </c>
      <c r="K5679" s="820" t="s">
        <v>8454</v>
      </c>
      <c r="L5679" s="822" t="s">
        <v>21597</v>
      </c>
    </row>
    <row r="5680" spans="1:12" x14ac:dyDescent="0.25">
      <c r="A5680" s="822" t="s">
        <v>16812</v>
      </c>
      <c r="B5680" s="824" t="s">
        <v>16813</v>
      </c>
      <c r="C5680" s="820" t="b">
        <v>1</v>
      </c>
      <c r="D5680" s="820" t="b">
        <v>1</v>
      </c>
      <c r="E5680" s="820" t="b">
        <v>0</v>
      </c>
      <c r="F5680" s="820" t="b">
        <v>0</v>
      </c>
      <c r="G5680" s="820" t="b">
        <v>0</v>
      </c>
      <c r="H5680" s="820" t="b">
        <v>0</v>
      </c>
      <c r="I5680" s="820">
        <v>1</v>
      </c>
      <c r="J5680" s="820">
        <v>5</v>
      </c>
      <c r="K5680" s="820" t="s">
        <v>8454</v>
      </c>
      <c r="L5680" s="822" t="s">
        <v>21598</v>
      </c>
    </row>
    <row r="5681" spans="1:12" x14ac:dyDescent="0.25">
      <c r="A5681" s="822" t="s">
        <v>16814</v>
      </c>
      <c r="B5681" s="824" t="s">
        <v>16815</v>
      </c>
      <c r="C5681" s="820" t="b">
        <v>1</v>
      </c>
      <c r="D5681" s="820" t="b">
        <v>1</v>
      </c>
      <c r="E5681" s="820" t="b">
        <v>0</v>
      </c>
      <c r="F5681" s="820" t="b">
        <v>0</v>
      </c>
      <c r="G5681" s="820" t="b">
        <v>0</v>
      </c>
      <c r="H5681" s="820" t="b">
        <v>0</v>
      </c>
      <c r="I5681" s="820">
        <v>1</v>
      </c>
      <c r="J5681" s="820">
        <v>33</v>
      </c>
      <c r="K5681" s="820" t="s">
        <v>8454</v>
      </c>
      <c r="L5681" s="822" t="s">
        <v>21599</v>
      </c>
    </row>
    <row r="5682" spans="1:12" x14ac:dyDescent="0.25">
      <c r="A5682" s="822" t="s">
        <v>16816</v>
      </c>
      <c r="B5682" s="824" t="s">
        <v>16817</v>
      </c>
      <c r="C5682" s="820" t="b">
        <v>1</v>
      </c>
      <c r="D5682" s="820" t="b">
        <v>1</v>
      </c>
      <c r="E5682" s="820" t="b">
        <v>0</v>
      </c>
      <c r="F5682" s="820" t="b">
        <v>0</v>
      </c>
      <c r="G5682" s="820" t="b">
        <v>0</v>
      </c>
      <c r="H5682" s="820" t="b">
        <v>0</v>
      </c>
      <c r="I5682" s="820">
        <v>1</v>
      </c>
      <c r="J5682" s="820">
        <v>33</v>
      </c>
      <c r="K5682" s="820" t="s">
        <v>8454</v>
      </c>
      <c r="L5682" s="822" t="s">
        <v>21600</v>
      </c>
    </row>
    <row r="5683" spans="1:12" x14ac:dyDescent="0.25">
      <c r="A5683" s="822" t="s">
        <v>16818</v>
      </c>
      <c r="B5683" s="824" t="s">
        <v>16819</v>
      </c>
      <c r="C5683" s="820" t="b">
        <v>1</v>
      </c>
      <c r="D5683" s="820" t="b">
        <v>1</v>
      </c>
      <c r="E5683" s="820" t="b">
        <v>0</v>
      </c>
      <c r="F5683" s="820" t="b">
        <v>0</v>
      </c>
      <c r="G5683" s="820" t="b">
        <v>0</v>
      </c>
      <c r="H5683" s="820" t="b">
        <v>0</v>
      </c>
      <c r="I5683" s="820">
        <v>1</v>
      </c>
      <c r="J5683" s="820">
        <v>165</v>
      </c>
      <c r="K5683" s="820" t="s">
        <v>8454</v>
      </c>
      <c r="L5683" s="822" t="s">
        <v>21601</v>
      </c>
    </row>
    <row r="5684" spans="1:12" x14ac:dyDescent="0.25">
      <c r="A5684" s="822" t="s">
        <v>16820</v>
      </c>
      <c r="B5684" s="824" t="s">
        <v>16821</v>
      </c>
      <c r="C5684" s="820" t="b">
        <v>1</v>
      </c>
      <c r="D5684" s="820" t="b">
        <v>1</v>
      </c>
      <c r="E5684" s="820" t="b">
        <v>0</v>
      </c>
      <c r="F5684" s="820" t="b">
        <v>0</v>
      </c>
      <c r="G5684" s="820" t="b">
        <v>0</v>
      </c>
      <c r="H5684" s="820" t="b">
        <v>0</v>
      </c>
      <c r="I5684" s="820">
        <v>1</v>
      </c>
      <c r="J5684" s="820">
        <v>10</v>
      </c>
      <c r="K5684" s="820" t="s">
        <v>8454</v>
      </c>
      <c r="L5684" s="822" t="s">
        <v>21602</v>
      </c>
    </row>
    <row r="5685" spans="1:12" x14ac:dyDescent="0.25">
      <c r="A5685" s="822" t="s">
        <v>16822</v>
      </c>
      <c r="B5685" s="824" t="s">
        <v>16823</v>
      </c>
      <c r="C5685" s="820" t="b">
        <v>1</v>
      </c>
      <c r="D5685" s="820" t="b">
        <v>1</v>
      </c>
      <c r="E5685" s="820" t="b">
        <v>0</v>
      </c>
      <c r="F5685" s="820" t="b">
        <v>0</v>
      </c>
      <c r="G5685" s="820" t="b">
        <v>0</v>
      </c>
      <c r="H5685" s="820" t="b">
        <v>0</v>
      </c>
      <c r="I5685" s="820">
        <v>1</v>
      </c>
      <c r="J5685" s="820">
        <v>3</v>
      </c>
      <c r="K5685" s="820" t="s">
        <v>8454</v>
      </c>
      <c r="L5685" s="822" t="s">
        <v>21603</v>
      </c>
    </row>
    <row r="5686" spans="1:12" x14ac:dyDescent="0.25">
      <c r="A5686" s="822" t="s">
        <v>16824</v>
      </c>
      <c r="B5686" s="824" t="s">
        <v>16825</v>
      </c>
      <c r="C5686" s="820" t="b">
        <v>1</v>
      </c>
      <c r="D5686" s="820" t="b">
        <v>1</v>
      </c>
      <c r="E5686" s="820" t="b">
        <v>0</v>
      </c>
      <c r="F5686" s="820" t="b">
        <v>0</v>
      </c>
      <c r="G5686" s="820" t="b">
        <v>0</v>
      </c>
      <c r="H5686" s="820" t="b">
        <v>0</v>
      </c>
      <c r="I5686" s="820">
        <v>1</v>
      </c>
      <c r="J5686" s="820">
        <v>1</v>
      </c>
      <c r="K5686" s="820" t="s">
        <v>8454</v>
      </c>
      <c r="L5686" s="822" t="s">
        <v>21604</v>
      </c>
    </row>
    <row r="5687" spans="1:12" x14ac:dyDescent="0.25">
      <c r="A5687" s="822" t="s">
        <v>16826</v>
      </c>
      <c r="B5687" s="824" t="s">
        <v>16827</v>
      </c>
      <c r="C5687" s="820" t="b">
        <v>1</v>
      </c>
      <c r="D5687" s="820" t="b">
        <v>1</v>
      </c>
      <c r="E5687" s="820" t="b">
        <v>0</v>
      </c>
      <c r="F5687" s="820" t="b">
        <v>0</v>
      </c>
      <c r="G5687" s="820" t="b">
        <v>0</v>
      </c>
      <c r="H5687" s="820" t="b">
        <v>0</v>
      </c>
      <c r="I5687" s="820">
        <v>1</v>
      </c>
      <c r="J5687" s="820">
        <v>1</v>
      </c>
      <c r="K5687" s="820" t="s">
        <v>8454</v>
      </c>
      <c r="L5687" s="822" t="s">
        <v>21605</v>
      </c>
    </row>
    <row r="5688" spans="1:12" x14ac:dyDescent="0.25">
      <c r="A5688" s="822" t="s">
        <v>16828</v>
      </c>
      <c r="B5688" s="824" t="s">
        <v>16829</v>
      </c>
      <c r="C5688" s="820" t="b">
        <v>1</v>
      </c>
      <c r="D5688" s="820" t="b">
        <v>1</v>
      </c>
      <c r="E5688" s="820" t="b">
        <v>0</v>
      </c>
      <c r="F5688" s="820" t="b">
        <v>0</v>
      </c>
      <c r="G5688" s="820" t="b">
        <v>0</v>
      </c>
      <c r="H5688" s="820" t="b">
        <v>0</v>
      </c>
      <c r="I5688" s="820">
        <v>1</v>
      </c>
      <c r="J5688" s="820">
        <v>1</v>
      </c>
      <c r="K5688" s="820" t="s">
        <v>8454</v>
      </c>
      <c r="L5688" s="822" t="s">
        <v>21606</v>
      </c>
    </row>
    <row r="5689" spans="1:12" x14ac:dyDescent="0.25">
      <c r="A5689" s="822" t="s">
        <v>16830</v>
      </c>
      <c r="B5689" s="824" t="s">
        <v>16807</v>
      </c>
      <c r="C5689" s="820" t="b">
        <v>1</v>
      </c>
      <c r="D5689" s="820" t="b">
        <v>1</v>
      </c>
      <c r="E5689" s="820" t="b">
        <v>0</v>
      </c>
      <c r="F5689" s="820" t="b">
        <v>0</v>
      </c>
      <c r="G5689" s="820" t="b">
        <v>0</v>
      </c>
      <c r="H5689" s="820" t="b">
        <v>0</v>
      </c>
      <c r="I5689" s="820">
        <v>1</v>
      </c>
      <c r="J5689" s="820">
        <v>1</v>
      </c>
      <c r="K5689" s="820" t="s">
        <v>8454</v>
      </c>
      <c r="L5689" s="822" t="s">
        <v>21595</v>
      </c>
    </row>
    <row r="5690" spans="1:12" x14ac:dyDescent="0.25">
      <c r="A5690" s="822" t="s">
        <v>16831</v>
      </c>
      <c r="B5690" s="824" t="s">
        <v>16809</v>
      </c>
      <c r="C5690" s="820" t="b">
        <v>1</v>
      </c>
      <c r="D5690" s="820" t="b">
        <v>1</v>
      </c>
      <c r="E5690" s="820" t="b">
        <v>0</v>
      </c>
      <c r="F5690" s="820" t="b">
        <v>0</v>
      </c>
      <c r="G5690" s="820" t="b">
        <v>0</v>
      </c>
      <c r="H5690" s="820" t="b">
        <v>0</v>
      </c>
      <c r="I5690" s="820">
        <v>1</v>
      </c>
      <c r="J5690" s="820">
        <v>33</v>
      </c>
      <c r="K5690" s="820" t="s">
        <v>8454</v>
      </c>
      <c r="L5690" s="822" t="s">
        <v>21596</v>
      </c>
    </row>
    <row r="5691" spans="1:12" x14ac:dyDescent="0.25">
      <c r="A5691" s="822" t="s">
        <v>16832</v>
      </c>
      <c r="B5691" s="824" t="s">
        <v>16811</v>
      </c>
      <c r="C5691" s="820" t="b">
        <v>1</v>
      </c>
      <c r="D5691" s="820" t="b">
        <v>1</v>
      </c>
      <c r="E5691" s="820" t="b">
        <v>0</v>
      </c>
      <c r="F5691" s="820" t="b">
        <v>0</v>
      </c>
      <c r="G5691" s="820" t="b">
        <v>0</v>
      </c>
      <c r="H5691" s="820" t="b">
        <v>0</v>
      </c>
      <c r="I5691" s="820">
        <v>1</v>
      </c>
      <c r="J5691" s="820">
        <v>5</v>
      </c>
      <c r="K5691" s="820" t="s">
        <v>8454</v>
      </c>
      <c r="L5691" s="822" t="s">
        <v>21597</v>
      </c>
    </row>
    <row r="5692" spans="1:12" x14ac:dyDescent="0.25">
      <c r="A5692" s="822" t="s">
        <v>16833</v>
      </c>
      <c r="B5692" s="824" t="s">
        <v>16813</v>
      </c>
      <c r="C5692" s="820" t="b">
        <v>1</v>
      </c>
      <c r="D5692" s="820" t="b">
        <v>1</v>
      </c>
      <c r="E5692" s="820" t="b">
        <v>0</v>
      </c>
      <c r="F5692" s="820" t="b">
        <v>0</v>
      </c>
      <c r="G5692" s="820" t="b">
        <v>0</v>
      </c>
      <c r="H5692" s="820" t="b">
        <v>0</v>
      </c>
      <c r="I5692" s="820">
        <v>1</v>
      </c>
      <c r="J5692" s="820">
        <v>5</v>
      </c>
      <c r="K5692" s="820" t="s">
        <v>8454</v>
      </c>
      <c r="L5692" s="822" t="s">
        <v>21598</v>
      </c>
    </row>
    <row r="5693" spans="1:12" x14ac:dyDescent="0.25">
      <c r="A5693" s="822" t="s">
        <v>16834</v>
      </c>
      <c r="B5693" s="824" t="s">
        <v>16815</v>
      </c>
      <c r="C5693" s="820" t="b">
        <v>1</v>
      </c>
      <c r="D5693" s="820" t="b">
        <v>1</v>
      </c>
      <c r="E5693" s="820" t="b">
        <v>0</v>
      </c>
      <c r="F5693" s="820" t="b">
        <v>0</v>
      </c>
      <c r="G5693" s="820" t="b">
        <v>0</v>
      </c>
      <c r="H5693" s="820" t="b">
        <v>0</v>
      </c>
      <c r="I5693" s="820">
        <v>1</v>
      </c>
      <c r="J5693" s="820">
        <v>33</v>
      </c>
      <c r="K5693" s="820" t="s">
        <v>8454</v>
      </c>
      <c r="L5693" s="822" t="s">
        <v>21599</v>
      </c>
    </row>
    <row r="5694" spans="1:12" x14ac:dyDescent="0.25">
      <c r="A5694" s="822" t="s">
        <v>16835</v>
      </c>
      <c r="B5694" s="824" t="s">
        <v>16817</v>
      </c>
      <c r="C5694" s="820" t="b">
        <v>1</v>
      </c>
      <c r="D5694" s="820" t="b">
        <v>1</v>
      </c>
      <c r="E5694" s="820" t="b">
        <v>0</v>
      </c>
      <c r="F5694" s="820" t="b">
        <v>0</v>
      </c>
      <c r="G5694" s="820" t="b">
        <v>0</v>
      </c>
      <c r="H5694" s="820" t="b">
        <v>0</v>
      </c>
      <c r="I5694" s="820">
        <v>1</v>
      </c>
      <c r="J5694" s="820">
        <v>33</v>
      </c>
      <c r="K5694" s="820" t="s">
        <v>8454</v>
      </c>
      <c r="L5694" s="822" t="s">
        <v>21600</v>
      </c>
    </row>
    <row r="5695" spans="1:12" x14ac:dyDescent="0.25">
      <c r="A5695" s="822" t="s">
        <v>16836</v>
      </c>
      <c r="B5695" s="824" t="s">
        <v>16819</v>
      </c>
      <c r="C5695" s="820" t="b">
        <v>1</v>
      </c>
      <c r="D5695" s="820" t="b">
        <v>1</v>
      </c>
      <c r="E5695" s="820" t="b">
        <v>0</v>
      </c>
      <c r="F5695" s="820" t="b">
        <v>0</v>
      </c>
      <c r="G5695" s="820" t="b">
        <v>0</v>
      </c>
      <c r="H5695" s="820" t="b">
        <v>0</v>
      </c>
      <c r="I5695" s="820">
        <v>1</v>
      </c>
      <c r="J5695" s="820">
        <v>165</v>
      </c>
      <c r="K5695" s="820" t="s">
        <v>8454</v>
      </c>
      <c r="L5695" s="822" t="s">
        <v>21601</v>
      </c>
    </row>
    <row r="5696" spans="1:12" x14ac:dyDescent="0.25">
      <c r="A5696" s="822" t="s">
        <v>16837</v>
      </c>
      <c r="B5696" s="824" t="s">
        <v>16821</v>
      </c>
      <c r="C5696" s="820" t="b">
        <v>1</v>
      </c>
      <c r="D5696" s="820" t="b">
        <v>1</v>
      </c>
      <c r="E5696" s="820" t="b">
        <v>0</v>
      </c>
      <c r="F5696" s="820" t="b">
        <v>0</v>
      </c>
      <c r="G5696" s="820" t="b">
        <v>0</v>
      </c>
      <c r="H5696" s="820" t="b">
        <v>0</v>
      </c>
      <c r="I5696" s="820">
        <v>1</v>
      </c>
      <c r="J5696" s="820">
        <v>10</v>
      </c>
      <c r="K5696" s="820" t="s">
        <v>8454</v>
      </c>
      <c r="L5696" s="822" t="s">
        <v>21602</v>
      </c>
    </row>
    <row r="5697" spans="1:12" x14ac:dyDescent="0.25">
      <c r="A5697" s="822" t="s">
        <v>16838</v>
      </c>
      <c r="B5697" s="824" t="s">
        <v>16839</v>
      </c>
      <c r="C5697" s="820" t="b">
        <v>1</v>
      </c>
      <c r="D5697" s="820" t="b">
        <v>1</v>
      </c>
      <c r="E5697" s="820" t="b">
        <v>0</v>
      </c>
      <c r="F5697" s="820" t="b">
        <v>0</v>
      </c>
      <c r="G5697" s="820" t="b">
        <v>0</v>
      </c>
      <c r="H5697" s="820" t="b">
        <v>0</v>
      </c>
      <c r="I5697" s="820">
        <v>1</v>
      </c>
      <c r="J5697" s="820">
        <v>6</v>
      </c>
      <c r="K5697" s="820" t="s">
        <v>8454</v>
      </c>
      <c r="L5697" s="822" t="s">
        <v>21607</v>
      </c>
    </row>
    <row r="5698" spans="1:12" x14ac:dyDescent="0.25">
      <c r="A5698" s="822" t="s">
        <v>16840</v>
      </c>
      <c r="B5698" s="824" t="s">
        <v>16841</v>
      </c>
      <c r="C5698" s="820" t="b">
        <v>1</v>
      </c>
      <c r="D5698" s="820" t="b">
        <v>1</v>
      </c>
      <c r="E5698" s="820" t="b">
        <v>0</v>
      </c>
      <c r="F5698" s="820" t="b">
        <v>0</v>
      </c>
      <c r="G5698" s="820" t="b">
        <v>0</v>
      </c>
      <c r="H5698" s="820" t="b">
        <v>0</v>
      </c>
      <c r="I5698" s="820">
        <v>1</v>
      </c>
      <c r="J5698" s="820">
        <v>3</v>
      </c>
      <c r="K5698" s="820" t="s">
        <v>8454</v>
      </c>
      <c r="L5698" s="822" t="s">
        <v>21608</v>
      </c>
    </row>
    <row r="5699" spans="1:12" x14ac:dyDescent="0.25">
      <c r="A5699" s="822" t="s">
        <v>16842</v>
      </c>
      <c r="B5699" s="824" t="s">
        <v>16825</v>
      </c>
      <c r="C5699" s="820" t="b">
        <v>1</v>
      </c>
      <c r="D5699" s="820" t="b">
        <v>1</v>
      </c>
      <c r="E5699" s="820" t="b">
        <v>0</v>
      </c>
      <c r="F5699" s="820" t="b">
        <v>0</v>
      </c>
      <c r="G5699" s="820" t="b">
        <v>0</v>
      </c>
      <c r="H5699" s="820" t="b">
        <v>0</v>
      </c>
      <c r="I5699" s="820">
        <v>1</v>
      </c>
      <c r="J5699" s="820">
        <v>1</v>
      </c>
      <c r="K5699" s="820" t="s">
        <v>8454</v>
      </c>
      <c r="L5699" s="822" t="s">
        <v>21604</v>
      </c>
    </row>
    <row r="5700" spans="1:12" x14ac:dyDescent="0.25">
      <c r="A5700" s="822" t="s">
        <v>16843</v>
      </c>
      <c r="B5700" s="824" t="s">
        <v>16844</v>
      </c>
      <c r="C5700" s="820" t="b">
        <v>1</v>
      </c>
      <c r="D5700" s="820" t="b">
        <v>1</v>
      </c>
      <c r="E5700" s="820" t="b">
        <v>0</v>
      </c>
      <c r="F5700" s="820" t="b">
        <v>0</v>
      </c>
      <c r="G5700" s="820" t="b">
        <v>0</v>
      </c>
      <c r="H5700" s="820" t="b">
        <v>0</v>
      </c>
      <c r="I5700" s="820">
        <v>1</v>
      </c>
      <c r="J5700" s="820">
        <v>1</v>
      </c>
      <c r="K5700" s="820" t="s">
        <v>8454</v>
      </c>
      <c r="L5700" s="822" t="s">
        <v>21609</v>
      </c>
    </row>
    <row r="5701" spans="1:12" x14ac:dyDescent="0.25">
      <c r="A5701" s="822" t="s">
        <v>16845</v>
      </c>
      <c r="B5701" s="824" t="s">
        <v>16846</v>
      </c>
      <c r="C5701" s="820" t="b">
        <v>1</v>
      </c>
      <c r="D5701" s="820" t="b">
        <v>1</v>
      </c>
      <c r="E5701" s="820" t="b">
        <v>0</v>
      </c>
      <c r="F5701" s="820" t="b">
        <v>0</v>
      </c>
      <c r="G5701" s="820" t="b">
        <v>0</v>
      </c>
      <c r="H5701" s="820" t="b">
        <v>0</v>
      </c>
      <c r="I5701" s="820">
        <v>1</v>
      </c>
      <c r="J5701" s="820">
        <v>1</v>
      </c>
      <c r="K5701" s="820" t="s">
        <v>8454</v>
      </c>
      <c r="L5701" s="822" t="s">
        <v>21610</v>
      </c>
    </row>
    <row r="5702" spans="1:12" x14ac:dyDescent="0.25">
      <c r="A5702" s="822" t="s">
        <v>16847</v>
      </c>
      <c r="B5702" s="824" t="s">
        <v>16848</v>
      </c>
      <c r="C5702" s="820" t="b">
        <v>1</v>
      </c>
      <c r="D5702" s="820" t="b">
        <v>1</v>
      </c>
      <c r="E5702" s="820" t="b">
        <v>0</v>
      </c>
      <c r="F5702" s="820" t="b">
        <v>0</v>
      </c>
      <c r="G5702" s="820" t="b">
        <v>0</v>
      </c>
      <c r="H5702" s="820" t="b">
        <v>0</v>
      </c>
      <c r="I5702" s="820">
        <v>1</v>
      </c>
      <c r="J5702" s="820">
        <v>1</v>
      </c>
      <c r="K5702" s="820" t="s">
        <v>8454</v>
      </c>
      <c r="L5702" s="822" t="s">
        <v>21611</v>
      </c>
    </row>
    <row r="5703" spans="1:12" x14ac:dyDescent="0.25">
      <c r="A5703" s="822" t="s">
        <v>16849</v>
      </c>
      <c r="B5703" s="824" t="s">
        <v>16850</v>
      </c>
      <c r="C5703" s="820" t="b">
        <v>1</v>
      </c>
      <c r="D5703" s="820" t="b">
        <v>1</v>
      </c>
      <c r="E5703" s="820" t="b">
        <v>0</v>
      </c>
      <c r="F5703" s="820" t="b">
        <v>0</v>
      </c>
      <c r="G5703" s="820" t="b">
        <v>0</v>
      </c>
      <c r="H5703" s="820" t="b">
        <v>0</v>
      </c>
      <c r="I5703" s="820">
        <v>1</v>
      </c>
      <c r="J5703" s="820">
        <v>2</v>
      </c>
      <c r="K5703" s="820" t="s">
        <v>8454</v>
      </c>
      <c r="L5703" s="822" t="s">
        <v>21612</v>
      </c>
    </row>
    <row r="5704" spans="1:12" x14ac:dyDescent="0.25">
      <c r="A5704" s="822" t="s">
        <v>16851</v>
      </c>
      <c r="B5704" s="824" t="s">
        <v>16852</v>
      </c>
      <c r="C5704" s="820" t="b">
        <v>1</v>
      </c>
      <c r="D5704" s="820" t="b">
        <v>1</v>
      </c>
      <c r="E5704" s="820" t="b">
        <v>0</v>
      </c>
      <c r="F5704" s="820" t="b">
        <v>0</v>
      </c>
      <c r="G5704" s="820" t="b">
        <v>0</v>
      </c>
      <c r="H5704" s="820" t="b">
        <v>0</v>
      </c>
      <c r="I5704" s="820">
        <v>1</v>
      </c>
      <c r="J5704" s="820">
        <v>5</v>
      </c>
      <c r="K5704" s="820" t="s">
        <v>8454</v>
      </c>
      <c r="L5704" s="822" t="s">
        <v>21613</v>
      </c>
    </row>
    <row r="5705" spans="1:12" x14ac:dyDescent="0.25">
      <c r="A5705" s="822" t="s">
        <v>16853</v>
      </c>
      <c r="B5705" s="824" t="s">
        <v>16854</v>
      </c>
      <c r="C5705" s="820" t="b">
        <v>1</v>
      </c>
      <c r="D5705" s="820" t="b">
        <v>1</v>
      </c>
      <c r="E5705" s="820" t="b">
        <v>0</v>
      </c>
      <c r="F5705" s="820" t="b">
        <v>0</v>
      </c>
      <c r="G5705" s="820" t="b">
        <v>0</v>
      </c>
      <c r="H5705" s="820" t="b">
        <v>0</v>
      </c>
      <c r="I5705" s="820">
        <v>1</v>
      </c>
      <c r="J5705" s="820">
        <v>5</v>
      </c>
      <c r="K5705" s="820" t="s">
        <v>8454</v>
      </c>
      <c r="L5705" s="822" t="s">
        <v>21614</v>
      </c>
    </row>
    <row r="5706" spans="1:12" x14ac:dyDescent="0.25">
      <c r="A5706" s="822" t="s">
        <v>16855</v>
      </c>
      <c r="B5706" s="824" t="s">
        <v>16856</v>
      </c>
      <c r="C5706" s="820" t="b">
        <v>1</v>
      </c>
      <c r="D5706" s="820" t="b">
        <v>1</v>
      </c>
      <c r="E5706" s="820" t="b">
        <v>0</v>
      </c>
      <c r="F5706" s="820" t="b">
        <v>0</v>
      </c>
      <c r="G5706" s="820" t="b">
        <v>0</v>
      </c>
      <c r="H5706" s="820" t="b">
        <v>0</v>
      </c>
      <c r="I5706" s="820">
        <v>1</v>
      </c>
      <c r="J5706" s="820">
        <v>2</v>
      </c>
      <c r="K5706" s="820" t="s">
        <v>8454</v>
      </c>
      <c r="L5706" s="822" t="s">
        <v>21615</v>
      </c>
    </row>
    <row r="5707" spans="1:12" x14ac:dyDescent="0.25">
      <c r="A5707" s="822" t="s">
        <v>16857</v>
      </c>
      <c r="B5707" s="824" t="s">
        <v>16858</v>
      </c>
      <c r="C5707" s="820" t="b">
        <v>1</v>
      </c>
      <c r="D5707" s="820" t="b">
        <v>1</v>
      </c>
      <c r="E5707" s="820" t="b">
        <v>0</v>
      </c>
      <c r="F5707" s="820" t="b">
        <v>0</v>
      </c>
      <c r="G5707" s="820" t="b">
        <v>0</v>
      </c>
      <c r="H5707" s="820" t="b">
        <v>0</v>
      </c>
      <c r="I5707" s="820">
        <v>1</v>
      </c>
      <c r="J5707" s="820">
        <v>2</v>
      </c>
      <c r="K5707" s="820" t="s">
        <v>8454</v>
      </c>
      <c r="L5707" s="822" t="s">
        <v>21616</v>
      </c>
    </row>
    <row r="5708" spans="1:12" x14ac:dyDescent="0.25">
      <c r="A5708" s="822" t="s">
        <v>16859</v>
      </c>
      <c r="B5708" s="824" t="s">
        <v>16860</v>
      </c>
      <c r="C5708" s="820" t="b">
        <v>1</v>
      </c>
      <c r="D5708" s="820" t="b">
        <v>1</v>
      </c>
      <c r="E5708" s="820" t="b">
        <v>0</v>
      </c>
      <c r="F5708" s="820" t="b">
        <v>0</v>
      </c>
      <c r="G5708" s="820" t="b">
        <v>0</v>
      </c>
      <c r="H5708" s="820" t="b">
        <v>0</v>
      </c>
      <c r="I5708" s="820">
        <v>1</v>
      </c>
      <c r="J5708" s="820">
        <v>6</v>
      </c>
      <c r="K5708" s="820" t="s">
        <v>8454</v>
      </c>
      <c r="L5708" s="822" t="s">
        <v>21617</v>
      </c>
    </row>
    <row r="5709" spans="1:12" x14ac:dyDescent="0.25">
      <c r="A5709" s="822" t="s">
        <v>16861</v>
      </c>
      <c r="B5709" s="824" t="s">
        <v>16862</v>
      </c>
      <c r="C5709" s="820" t="b">
        <v>1</v>
      </c>
      <c r="D5709" s="820" t="b">
        <v>1</v>
      </c>
      <c r="E5709" s="820" t="b">
        <v>0</v>
      </c>
      <c r="F5709" s="820" t="b">
        <v>0</v>
      </c>
      <c r="G5709" s="820" t="b">
        <v>0</v>
      </c>
      <c r="H5709" s="820" t="b">
        <v>0</v>
      </c>
      <c r="I5709" s="820">
        <v>1</v>
      </c>
      <c r="J5709" s="820">
        <v>10</v>
      </c>
      <c r="K5709" s="820" t="s">
        <v>8454</v>
      </c>
      <c r="L5709" s="822" t="s">
        <v>21618</v>
      </c>
    </row>
    <row r="5710" spans="1:12" x14ac:dyDescent="0.25">
      <c r="A5710" s="822" t="s">
        <v>16863</v>
      </c>
      <c r="B5710" s="824" t="s">
        <v>16864</v>
      </c>
      <c r="C5710" s="820" t="b">
        <v>1</v>
      </c>
      <c r="D5710" s="820" t="b">
        <v>1</v>
      </c>
      <c r="E5710" s="820" t="b">
        <v>0</v>
      </c>
      <c r="F5710" s="820" t="b">
        <v>0</v>
      </c>
      <c r="G5710" s="820" t="b">
        <v>0</v>
      </c>
      <c r="H5710" s="820" t="b">
        <v>0</v>
      </c>
      <c r="I5710" s="820">
        <v>1</v>
      </c>
      <c r="J5710" s="820">
        <v>6</v>
      </c>
      <c r="K5710" s="820" t="s">
        <v>8454</v>
      </c>
      <c r="L5710" s="822" t="s">
        <v>21619</v>
      </c>
    </row>
    <row r="5711" spans="1:12" x14ac:dyDescent="0.25">
      <c r="A5711" s="822" t="s">
        <v>16865</v>
      </c>
      <c r="B5711" s="824" t="s">
        <v>16866</v>
      </c>
      <c r="C5711" s="820" t="b">
        <v>1</v>
      </c>
      <c r="D5711" s="820" t="b">
        <v>1</v>
      </c>
      <c r="E5711" s="820" t="b">
        <v>0</v>
      </c>
      <c r="F5711" s="820" t="b">
        <v>0</v>
      </c>
      <c r="G5711" s="820" t="b">
        <v>0</v>
      </c>
      <c r="H5711" s="820" t="b">
        <v>0</v>
      </c>
      <c r="I5711" s="820">
        <v>1</v>
      </c>
      <c r="J5711" s="820">
        <v>3</v>
      </c>
      <c r="K5711" s="820" t="s">
        <v>8454</v>
      </c>
      <c r="L5711" s="822" t="s">
        <v>21620</v>
      </c>
    </row>
    <row r="5712" spans="1:12" x14ac:dyDescent="0.25">
      <c r="A5712" s="822" t="s">
        <v>16867</v>
      </c>
      <c r="B5712" s="824" t="s">
        <v>16868</v>
      </c>
      <c r="C5712" s="820" t="b">
        <v>1</v>
      </c>
      <c r="D5712" s="820" t="b">
        <v>1</v>
      </c>
      <c r="E5712" s="820" t="b">
        <v>0</v>
      </c>
      <c r="F5712" s="820" t="b">
        <v>0</v>
      </c>
      <c r="G5712" s="820" t="b">
        <v>0</v>
      </c>
      <c r="H5712" s="820" t="b">
        <v>0</v>
      </c>
      <c r="I5712" s="820">
        <v>1</v>
      </c>
      <c r="J5712" s="820">
        <v>1</v>
      </c>
      <c r="K5712" s="820" t="s">
        <v>8454</v>
      </c>
      <c r="L5712" s="822" t="s">
        <v>21621</v>
      </c>
    </row>
    <row r="5713" spans="1:12" x14ac:dyDescent="0.25">
      <c r="A5713" s="822" t="s">
        <v>16869</v>
      </c>
      <c r="B5713" s="824" t="s">
        <v>16870</v>
      </c>
      <c r="C5713" s="820" t="b">
        <v>1</v>
      </c>
      <c r="D5713" s="820" t="b">
        <v>1</v>
      </c>
      <c r="E5713" s="820" t="b">
        <v>0</v>
      </c>
      <c r="F5713" s="820" t="b">
        <v>0</v>
      </c>
      <c r="G5713" s="820" t="b">
        <v>0</v>
      </c>
      <c r="H5713" s="820" t="b">
        <v>0</v>
      </c>
      <c r="I5713" s="820">
        <v>1</v>
      </c>
      <c r="J5713" s="820">
        <v>1</v>
      </c>
      <c r="K5713" s="820" t="s">
        <v>8454</v>
      </c>
      <c r="L5713" s="822" t="s">
        <v>21622</v>
      </c>
    </row>
    <row r="5714" spans="1:12" x14ac:dyDescent="0.25">
      <c r="A5714" s="822" t="s">
        <v>16871</v>
      </c>
      <c r="B5714" s="824" t="s">
        <v>16872</v>
      </c>
      <c r="C5714" s="820" t="b">
        <v>1</v>
      </c>
      <c r="D5714" s="820" t="b">
        <v>1</v>
      </c>
      <c r="E5714" s="820" t="b">
        <v>0</v>
      </c>
      <c r="F5714" s="820" t="b">
        <v>0</v>
      </c>
      <c r="G5714" s="820" t="b">
        <v>0</v>
      </c>
      <c r="H5714" s="820" t="b">
        <v>0</v>
      </c>
      <c r="I5714" s="820">
        <v>1</v>
      </c>
      <c r="J5714" s="820">
        <v>1</v>
      </c>
      <c r="K5714" s="820" t="s">
        <v>8454</v>
      </c>
      <c r="L5714" s="822" t="s">
        <v>21623</v>
      </c>
    </row>
    <row r="5715" spans="1:12" x14ac:dyDescent="0.25">
      <c r="A5715" s="822" t="s">
        <v>16873</v>
      </c>
      <c r="B5715" s="824" t="s">
        <v>16848</v>
      </c>
      <c r="C5715" s="820" t="b">
        <v>1</v>
      </c>
      <c r="D5715" s="820" t="b">
        <v>1</v>
      </c>
      <c r="E5715" s="820" t="b">
        <v>0</v>
      </c>
      <c r="F5715" s="820" t="b">
        <v>0</v>
      </c>
      <c r="G5715" s="820" t="b">
        <v>0</v>
      </c>
      <c r="H5715" s="820" t="b">
        <v>0</v>
      </c>
      <c r="I5715" s="820">
        <v>1</v>
      </c>
      <c r="J5715" s="820">
        <v>1</v>
      </c>
      <c r="K5715" s="820" t="s">
        <v>8454</v>
      </c>
      <c r="L5715" s="822" t="s">
        <v>21611</v>
      </c>
    </row>
    <row r="5716" spans="1:12" x14ac:dyDescent="0.25">
      <c r="A5716" s="822" t="s">
        <v>16874</v>
      </c>
      <c r="B5716" s="824" t="s">
        <v>16850</v>
      </c>
      <c r="C5716" s="820" t="b">
        <v>1</v>
      </c>
      <c r="D5716" s="820" t="b">
        <v>1</v>
      </c>
      <c r="E5716" s="820" t="b">
        <v>0</v>
      </c>
      <c r="F5716" s="820" t="b">
        <v>0</v>
      </c>
      <c r="G5716" s="820" t="b">
        <v>0</v>
      </c>
      <c r="H5716" s="820" t="b">
        <v>0</v>
      </c>
      <c r="I5716" s="820">
        <v>1</v>
      </c>
      <c r="J5716" s="820">
        <v>2</v>
      </c>
      <c r="K5716" s="820" t="s">
        <v>8454</v>
      </c>
      <c r="L5716" s="822" t="s">
        <v>21612</v>
      </c>
    </row>
    <row r="5717" spans="1:12" x14ac:dyDescent="0.25">
      <c r="A5717" s="822" t="s">
        <v>16875</v>
      </c>
      <c r="B5717" s="824" t="s">
        <v>16852</v>
      </c>
      <c r="C5717" s="820" t="b">
        <v>1</v>
      </c>
      <c r="D5717" s="820" t="b">
        <v>1</v>
      </c>
      <c r="E5717" s="820" t="b">
        <v>0</v>
      </c>
      <c r="F5717" s="820" t="b">
        <v>0</v>
      </c>
      <c r="G5717" s="820" t="b">
        <v>0</v>
      </c>
      <c r="H5717" s="820" t="b">
        <v>0</v>
      </c>
      <c r="I5717" s="820">
        <v>1</v>
      </c>
      <c r="J5717" s="820">
        <v>5</v>
      </c>
      <c r="K5717" s="820" t="s">
        <v>8454</v>
      </c>
      <c r="L5717" s="822" t="s">
        <v>21613</v>
      </c>
    </row>
    <row r="5718" spans="1:12" x14ac:dyDescent="0.25">
      <c r="A5718" s="822" t="s">
        <v>16876</v>
      </c>
      <c r="B5718" s="824" t="s">
        <v>16854</v>
      </c>
      <c r="C5718" s="820" t="b">
        <v>1</v>
      </c>
      <c r="D5718" s="820" t="b">
        <v>1</v>
      </c>
      <c r="E5718" s="820" t="b">
        <v>0</v>
      </c>
      <c r="F5718" s="820" t="b">
        <v>0</v>
      </c>
      <c r="G5718" s="820" t="b">
        <v>0</v>
      </c>
      <c r="H5718" s="820" t="b">
        <v>0</v>
      </c>
      <c r="I5718" s="820">
        <v>1</v>
      </c>
      <c r="J5718" s="820">
        <v>5</v>
      </c>
      <c r="K5718" s="820" t="s">
        <v>8454</v>
      </c>
      <c r="L5718" s="822" t="s">
        <v>21614</v>
      </c>
    </row>
    <row r="5719" spans="1:12" x14ac:dyDescent="0.25">
      <c r="A5719" s="822" t="s">
        <v>16877</v>
      </c>
      <c r="B5719" s="824" t="s">
        <v>16856</v>
      </c>
      <c r="C5719" s="820" t="b">
        <v>1</v>
      </c>
      <c r="D5719" s="820" t="b">
        <v>1</v>
      </c>
      <c r="E5719" s="820" t="b">
        <v>0</v>
      </c>
      <c r="F5719" s="820" t="b">
        <v>0</v>
      </c>
      <c r="G5719" s="820" t="b">
        <v>0</v>
      </c>
      <c r="H5719" s="820" t="b">
        <v>0</v>
      </c>
      <c r="I5719" s="820">
        <v>1</v>
      </c>
      <c r="J5719" s="820">
        <v>2</v>
      </c>
      <c r="K5719" s="820" t="s">
        <v>8454</v>
      </c>
      <c r="L5719" s="822" t="s">
        <v>21615</v>
      </c>
    </row>
    <row r="5720" spans="1:12" x14ac:dyDescent="0.25">
      <c r="A5720" s="822" t="s">
        <v>16878</v>
      </c>
      <c r="B5720" s="824" t="s">
        <v>16858</v>
      </c>
      <c r="C5720" s="820" t="b">
        <v>1</v>
      </c>
      <c r="D5720" s="820" t="b">
        <v>1</v>
      </c>
      <c r="E5720" s="820" t="b">
        <v>0</v>
      </c>
      <c r="F5720" s="820" t="b">
        <v>0</v>
      </c>
      <c r="G5720" s="820" t="b">
        <v>0</v>
      </c>
      <c r="H5720" s="820" t="b">
        <v>0</v>
      </c>
      <c r="I5720" s="820">
        <v>1</v>
      </c>
      <c r="J5720" s="820">
        <v>2</v>
      </c>
      <c r="K5720" s="820" t="s">
        <v>8454</v>
      </c>
      <c r="L5720" s="822" t="s">
        <v>21616</v>
      </c>
    </row>
    <row r="5721" spans="1:12" x14ac:dyDescent="0.25">
      <c r="A5721" s="822" t="s">
        <v>16879</v>
      </c>
      <c r="B5721" s="824" t="s">
        <v>16860</v>
      </c>
      <c r="C5721" s="820" t="b">
        <v>1</v>
      </c>
      <c r="D5721" s="820" t="b">
        <v>1</v>
      </c>
      <c r="E5721" s="820" t="b">
        <v>0</v>
      </c>
      <c r="F5721" s="820" t="b">
        <v>0</v>
      </c>
      <c r="G5721" s="820" t="b">
        <v>0</v>
      </c>
      <c r="H5721" s="820" t="b">
        <v>0</v>
      </c>
      <c r="I5721" s="820">
        <v>1</v>
      </c>
      <c r="J5721" s="820">
        <v>6</v>
      </c>
      <c r="K5721" s="820" t="s">
        <v>8454</v>
      </c>
      <c r="L5721" s="822" t="s">
        <v>21617</v>
      </c>
    </row>
    <row r="5722" spans="1:12" x14ac:dyDescent="0.25">
      <c r="A5722" s="822" t="s">
        <v>16880</v>
      </c>
      <c r="B5722" s="824" t="s">
        <v>16862</v>
      </c>
      <c r="C5722" s="820" t="b">
        <v>1</v>
      </c>
      <c r="D5722" s="820" t="b">
        <v>1</v>
      </c>
      <c r="E5722" s="820" t="b">
        <v>0</v>
      </c>
      <c r="F5722" s="820" t="b">
        <v>0</v>
      </c>
      <c r="G5722" s="820" t="b">
        <v>0</v>
      </c>
      <c r="H5722" s="820" t="b">
        <v>0</v>
      </c>
      <c r="I5722" s="820">
        <v>1</v>
      </c>
      <c r="J5722" s="820">
        <v>10</v>
      </c>
      <c r="K5722" s="820" t="s">
        <v>8454</v>
      </c>
      <c r="L5722" s="822" t="s">
        <v>21618</v>
      </c>
    </row>
    <row r="5723" spans="1:12" x14ac:dyDescent="0.25">
      <c r="A5723" s="822" t="s">
        <v>16881</v>
      </c>
      <c r="B5723" s="824" t="s">
        <v>16864</v>
      </c>
      <c r="C5723" s="820" t="b">
        <v>1</v>
      </c>
      <c r="D5723" s="820" t="b">
        <v>1</v>
      </c>
      <c r="E5723" s="820" t="b">
        <v>0</v>
      </c>
      <c r="F5723" s="820" t="b">
        <v>0</v>
      </c>
      <c r="G5723" s="820" t="b">
        <v>0</v>
      </c>
      <c r="H5723" s="820" t="b">
        <v>0</v>
      </c>
      <c r="I5723" s="820">
        <v>1</v>
      </c>
      <c r="J5723" s="820">
        <v>6</v>
      </c>
      <c r="K5723" s="820" t="s">
        <v>8454</v>
      </c>
      <c r="L5723" s="822" t="s">
        <v>21619</v>
      </c>
    </row>
    <row r="5724" spans="1:12" x14ac:dyDescent="0.25">
      <c r="A5724" s="822" t="s">
        <v>16882</v>
      </c>
      <c r="B5724" s="824" t="s">
        <v>16883</v>
      </c>
      <c r="C5724" s="820" t="b">
        <v>1</v>
      </c>
      <c r="D5724" s="820" t="b">
        <v>1</v>
      </c>
      <c r="E5724" s="820" t="b">
        <v>0</v>
      </c>
      <c r="F5724" s="820" t="b">
        <v>0</v>
      </c>
      <c r="G5724" s="820" t="b">
        <v>0</v>
      </c>
      <c r="H5724" s="820" t="b">
        <v>0</v>
      </c>
      <c r="I5724" s="820">
        <v>1</v>
      </c>
      <c r="J5724" s="820">
        <v>3</v>
      </c>
      <c r="K5724" s="820" t="s">
        <v>8454</v>
      </c>
      <c r="L5724" s="822" t="s">
        <v>21624</v>
      </c>
    </row>
    <row r="5725" spans="1:12" x14ac:dyDescent="0.25">
      <c r="A5725" s="822" t="s">
        <v>16884</v>
      </c>
      <c r="B5725" s="824" t="s">
        <v>16868</v>
      </c>
      <c r="C5725" s="820" t="b">
        <v>1</v>
      </c>
      <c r="D5725" s="820" t="b">
        <v>1</v>
      </c>
      <c r="E5725" s="820" t="b">
        <v>0</v>
      </c>
      <c r="F5725" s="820" t="b">
        <v>0</v>
      </c>
      <c r="G5725" s="820" t="b">
        <v>0</v>
      </c>
      <c r="H5725" s="820" t="b">
        <v>0</v>
      </c>
      <c r="I5725" s="820">
        <v>1</v>
      </c>
      <c r="J5725" s="820">
        <v>1</v>
      </c>
      <c r="K5725" s="820" t="s">
        <v>8454</v>
      </c>
      <c r="L5725" s="822" t="s">
        <v>21621</v>
      </c>
    </row>
    <row r="5726" spans="1:12" x14ac:dyDescent="0.25">
      <c r="A5726" s="822" t="s">
        <v>16885</v>
      </c>
      <c r="B5726" s="824" t="s">
        <v>16886</v>
      </c>
      <c r="C5726" s="820" t="b">
        <v>1</v>
      </c>
      <c r="D5726" s="820" t="b">
        <v>1</v>
      </c>
      <c r="E5726" s="820" t="b">
        <v>0</v>
      </c>
      <c r="F5726" s="820" t="b">
        <v>0</v>
      </c>
      <c r="G5726" s="820" t="b">
        <v>0</v>
      </c>
      <c r="H5726" s="820" t="b">
        <v>0</v>
      </c>
      <c r="I5726" s="820">
        <v>1</v>
      </c>
      <c r="J5726" s="820">
        <v>1</v>
      </c>
      <c r="K5726" s="820" t="s">
        <v>8454</v>
      </c>
      <c r="L5726" s="822" t="s">
        <v>21625</v>
      </c>
    </row>
    <row r="5727" spans="1:12" x14ac:dyDescent="0.25">
      <c r="A5727" s="822" t="s">
        <v>16887</v>
      </c>
      <c r="B5727" s="824" t="s">
        <v>16888</v>
      </c>
      <c r="C5727" s="820" t="b">
        <v>1</v>
      </c>
      <c r="D5727" s="820" t="b">
        <v>1</v>
      </c>
      <c r="E5727" s="820" t="b">
        <v>0</v>
      </c>
      <c r="F5727" s="820" t="b">
        <v>0</v>
      </c>
      <c r="G5727" s="820" t="b">
        <v>0</v>
      </c>
      <c r="H5727" s="820" t="b">
        <v>0</v>
      </c>
      <c r="I5727" s="820">
        <v>1</v>
      </c>
      <c r="J5727" s="820">
        <v>1</v>
      </c>
      <c r="K5727" s="820" t="s">
        <v>8454</v>
      </c>
      <c r="L5727" s="822" t="s">
        <v>21626</v>
      </c>
    </row>
    <row r="5728" spans="1:12" x14ac:dyDescent="0.25">
      <c r="A5728" s="822" t="s">
        <v>16889</v>
      </c>
      <c r="B5728" s="824" t="s">
        <v>16890</v>
      </c>
      <c r="C5728" s="820" t="b">
        <v>1</v>
      </c>
      <c r="D5728" s="820" t="b">
        <v>1</v>
      </c>
      <c r="E5728" s="820" t="b">
        <v>0</v>
      </c>
      <c r="F5728" s="820" t="b">
        <v>0</v>
      </c>
      <c r="G5728" s="820" t="b">
        <v>0</v>
      </c>
      <c r="H5728" s="820" t="b">
        <v>0</v>
      </c>
      <c r="I5728" s="820">
        <v>1</v>
      </c>
      <c r="J5728" s="820">
        <v>1</v>
      </c>
      <c r="K5728" s="820" t="s">
        <v>8454</v>
      </c>
      <c r="L5728" s="822" t="s">
        <v>21627</v>
      </c>
    </row>
    <row r="5729" spans="1:12" x14ac:dyDescent="0.25">
      <c r="A5729" s="822" t="s">
        <v>16891</v>
      </c>
      <c r="B5729" s="824" t="s">
        <v>16892</v>
      </c>
      <c r="C5729" s="820" t="b">
        <v>1</v>
      </c>
      <c r="D5729" s="820" t="b">
        <v>1</v>
      </c>
      <c r="E5729" s="820" t="b">
        <v>0</v>
      </c>
      <c r="F5729" s="820" t="b">
        <v>0</v>
      </c>
      <c r="G5729" s="820" t="b">
        <v>0</v>
      </c>
      <c r="H5729" s="820" t="b">
        <v>0</v>
      </c>
      <c r="I5729" s="820">
        <v>1</v>
      </c>
      <c r="J5729" s="820">
        <v>7</v>
      </c>
      <c r="K5729" s="820" t="s">
        <v>8454</v>
      </c>
      <c r="L5729" s="822" t="s">
        <v>21628</v>
      </c>
    </row>
    <row r="5730" spans="1:12" x14ac:dyDescent="0.25">
      <c r="A5730" s="822" t="s">
        <v>16893</v>
      </c>
      <c r="B5730" s="824" t="s">
        <v>16894</v>
      </c>
      <c r="C5730" s="820" t="b">
        <v>1</v>
      </c>
      <c r="D5730" s="820" t="b">
        <v>1</v>
      </c>
      <c r="E5730" s="820" t="b">
        <v>0</v>
      </c>
      <c r="F5730" s="820" t="b">
        <v>0</v>
      </c>
      <c r="G5730" s="820" t="b">
        <v>0</v>
      </c>
      <c r="H5730" s="820" t="b">
        <v>0</v>
      </c>
      <c r="I5730" s="820">
        <v>1</v>
      </c>
      <c r="J5730" s="820">
        <v>7</v>
      </c>
      <c r="K5730" s="820" t="s">
        <v>8454</v>
      </c>
      <c r="L5730" s="822" t="s">
        <v>21629</v>
      </c>
    </row>
    <row r="5731" spans="1:12" x14ac:dyDescent="0.25">
      <c r="A5731" s="822" t="s">
        <v>16895</v>
      </c>
      <c r="B5731" s="824" t="s">
        <v>16896</v>
      </c>
      <c r="C5731" s="820" t="b">
        <v>1</v>
      </c>
      <c r="D5731" s="820" t="b">
        <v>1</v>
      </c>
      <c r="E5731" s="820" t="b">
        <v>0</v>
      </c>
      <c r="F5731" s="820" t="b">
        <v>0</v>
      </c>
      <c r="G5731" s="820" t="b">
        <v>0</v>
      </c>
      <c r="H5731" s="820" t="b">
        <v>0</v>
      </c>
      <c r="I5731" s="820">
        <v>1</v>
      </c>
      <c r="J5731" s="820">
        <v>7</v>
      </c>
      <c r="K5731" s="820" t="s">
        <v>8454</v>
      </c>
      <c r="L5731" s="822" t="s">
        <v>21630</v>
      </c>
    </row>
    <row r="5732" spans="1:12" x14ac:dyDescent="0.25">
      <c r="A5732" s="822" t="s">
        <v>16897</v>
      </c>
      <c r="B5732" s="824" t="s">
        <v>16898</v>
      </c>
      <c r="C5732" s="820" t="b">
        <v>1</v>
      </c>
      <c r="D5732" s="820" t="b">
        <v>1</v>
      </c>
      <c r="E5732" s="820" t="b">
        <v>0</v>
      </c>
      <c r="F5732" s="820" t="b">
        <v>0</v>
      </c>
      <c r="G5732" s="820" t="b">
        <v>0</v>
      </c>
      <c r="H5732" s="820" t="b">
        <v>0</v>
      </c>
      <c r="I5732" s="820">
        <v>1</v>
      </c>
      <c r="J5732" s="820">
        <v>7</v>
      </c>
      <c r="K5732" s="820" t="s">
        <v>8454</v>
      </c>
      <c r="L5732" s="822" t="s">
        <v>21631</v>
      </c>
    </row>
    <row r="5733" spans="1:12" x14ac:dyDescent="0.25">
      <c r="A5733" s="822" t="s">
        <v>16899</v>
      </c>
      <c r="B5733" s="824" t="s">
        <v>16900</v>
      </c>
      <c r="C5733" s="820" t="b">
        <v>1</v>
      </c>
      <c r="D5733" s="820" t="b">
        <v>1</v>
      </c>
      <c r="E5733" s="820" t="b">
        <v>0</v>
      </c>
      <c r="F5733" s="820" t="b">
        <v>0</v>
      </c>
      <c r="G5733" s="820" t="b">
        <v>0</v>
      </c>
      <c r="H5733" s="820" t="b">
        <v>0</v>
      </c>
      <c r="I5733" s="820">
        <v>1</v>
      </c>
      <c r="J5733" s="820">
        <v>7</v>
      </c>
      <c r="K5733" s="820" t="s">
        <v>8454</v>
      </c>
      <c r="L5733" s="822" t="s">
        <v>21632</v>
      </c>
    </row>
    <row r="5734" spans="1:12" x14ac:dyDescent="0.25">
      <c r="A5734" s="822" t="s">
        <v>16901</v>
      </c>
      <c r="B5734" s="824" t="s">
        <v>16902</v>
      </c>
      <c r="C5734" s="820" t="b">
        <v>1</v>
      </c>
      <c r="D5734" s="820" t="b">
        <v>1</v>
      </c>
      <c r="E5734" s="820" t="b">
        <v>0</v>
      </c>
      <c r="F5734" s="820" t="b">
        <v>0</v>
      </c>
      <c r="G5734" s="820" t="b">
        <v>0</v>
      </c>
      <c r="H5734" s="820" t="b">
        <v>0</v>
      </c>
      <c r="I5734" s="820">
        <v>1</v>
      </c>
      <c r="J5734" s="820">
        <v>35</v>
      </c>
      <c r="K5734" s="820" t="s">
        <v>8454</v>
      </c>
      <c r="L5734" s="822" t="s">
        <v>21633</v>
      </c>
    </row>
    <row r="5735" spans="1:12" x14ac:dyDescent="0.25">
      <c r="A5735" s="822" t="s">
        <v>16903</v>
      </c>
      <c r="B5735" s="824" t="s">
        <v>16904</v>
      </c>
      <c r="C5735" s="820" t="b">
        <v>1</v>
      </c>
      <c r="D5735" s="820" t="b">
        <v>1</v>
      </c>
      <c r="E5735" s="820" t="b">
        <v>0</v>
      </c>
      <c r="F5735" s="820" t="b">
        <v>0</v>
      </c>
      <c r="G5735" s="820" t="b">
        <v>0</v>
      </c>
      <c r="H5735" s="820" t="b">
        <v>0</v>
      </c>
      <c r="I5735" s="820">
        <v>1</v>
      </c>
      <c r="J5735" s="820">
        <v>14</v>
      </c>
      <c r="K5735" s="820" t="s">
        <v>8454</v>
      </c>
      <c r="L5735" s="822" t="s">
        <v>21634</v>
      </c>
    </row>
    <row r="5736" spans="1:12" x14ac:dyDescent="0.25">
      <c r="A5736" s="822" t="s">
        <v>16905</v>
      </c>
      <c r="B5736" s="824" t="s">
        <v>16906</v>
      </c>
      <c r="C5736" s="820" t="b">
        <v>1</v>
      </c>
      <c r="D5736" s="820" t="b">
        <v>1</v>
      </c>
      <c r="E5736" s="820" t="b">
        <v>0</v>
      </c>
      <c r="F5736" s="820" t="b">
        <v>0</v>
      </c>
      <c r="G5736" s="820" t="b">
        <v>0</v>
      </c>
      <c r="H5736" s="820" t="b">
        <v>0</v>
      </c>
      <c r="I5736" s="820">
        <v>1</v>
      </c>
      <c r="J5736" s="820">
        <v>3</v>
      </c>
      <c r="K5736" s="820" t="s">
        <v>8454</v>
      </c>
      <c r="L5736" s="822" t="s">
        <v>21635</v>
      </c>
    </row>
    <row r="5737" spans="1:12" x14ac:dyDescent="0.25">
      <c r="A5737" s="822" t="s">
        <v>16907</v>
      </c>
      <c r="B5737" s="824" t="s">
        <v>16908</v>
      </c>
      <c r="C5737" s="820" t="b">
        <v>1</v>
      </c>
      <c r="D5737" s="820" t="b">
        <v>1</v>
      </c>
      <c r="E5737" s="820" t="b">
        <v>0</v>
      </c>
      <c r="F5737" s="820" t="b">
        <v>0</v>
      </c>
      <c r="G5737" s="820" t="b">
        <v>0</v>
      </c>
      <c r="H5737" s="820" t="b">
        <v>0</v>
      </c>
      <c r="I5737" s="820">
        <v>1</v>
      </c>
      <c r="J5737" s="820">
        <v>1</v>
      </c>
      <c r="K5737" s="820" t="s">
        <v>8454</v>
      </c>
      <c r="L5737" s="822" t="s">
        <v>21636</v>
      </c>
    </row>
    <row r="5738" spans="1:12" x14ac:dyDescent="0.25">
      <c r="A5738" s="822" t="s">
        <v>16909</v>
      </c>
      <c r="B5738" s="824" t="s">
        <v>16910</v>
      </c>
      <c r="C5738" s="820" t="b">
        <v>1</v>
      </c>
      <c r="D5738" s="820" t="b">
        <v>1</v>
      </c>
      <c r="E5738" s="820" t="b">
        <v>0</v>
      </c>
      <c r="F5738" s="820" t="b">
        <v>0</v>
      </c>
      <c r="G5738" s="820" t="b">
        <v>0</v>
      </c>
      <c r="H5738" s="820" t="b">
        <v>0</v>
      </c>
      <c r="I5738" s="820">
        <v>1</v>
      </c>
      <c r="J5738" s="820">
        <v>1</v>
      </c>
      <c r="K5738" s="820" t="s">
        <v>8454</v>
      </c>
      <c r="L5738" s="822" t="s">
        <v>21637</v>
      </c>
    </row>
    <row r="5739" spans="1:12" x14ac:dyDescent="0.25">
      <c r="A5739" s="822" t="s">
        <v>16911</v>
      </c>
      <c r="B5739" s="824" t="s">
        <v>16912</v>
      </c>
      <c r="C5739" s="820" t="b">
        <v>1</v>
      </c>
      <c r="D5739" s="820" t="b">
        <v>1</v>
      </c>
      <c r="E5739" s="820" t="b">
        <v>0</v>
      </c>
      <c r="F5739" s="820" t="b">
        <v>0</v>
      </c>
      <c r="G5739" s="820" t="b">
        <v>0</v>
      </c>
      <c r="H5739" s="820" t="b">
        <v>0</v>
      </c>
      <c r="I5739" s="820">
        <v>1</v>
      </c>
      <c r="J5739" s="820">
        <v>7</v>
      </c>
      <c r="K5739" s="820" t="s">
        <v>8454</v>
      </c>
      <c r="L5739" s="822" t="s">
        <v>21638</v>
      </c>
    </row>
    <row r="5740" spans="1:12" x14ac:dyDescent="0.25">
      <c r="A5740" s="822" t="s">
        <v>16913</v>
      </c>
      <c r="B5740" s="824" t="s">
        <v>16914</v>
      </c>
      <c r="C5740" s="820" t="b">
        <v>1</v>
      </c>
      <c r="D5740" s="820" t="b">
        <v>1</v>
      </c>
      <c r="E5740" s="820" t="b">
        <v>0</v>
      </c>
      <c r="F5740" s="820" t="b">
        <v>0</v>
      </c>
      <c r="G5740" s="820" t="b">
        <v>0</v>
      </c>
      <c r="H5740" s="820" t="b">
        <v>0</v>
      </c>
      <c r="I5740" s="820">
        <v>1</v>
      </c>
      <c r="J5740" s="820">
        <v>1</v>
      </c>
      <c r="K5740" s="820" t="s">
        <v>8454</v>
      </c>
      <c r="L5740" s="822" t="s">
        <v>21639</v>
      </c>
    </row>
    <row r="5741" spans="1:12" x14ac:dyDescent="0.25">
      <c r="A5741" s="822" t="s">
        <v>16915</v>
      </c>
      <c r="B5741" s="824" t="s">
        <v>16916</v>
      </c>
      <c r="C5741" s="820" t="b">
        <v>1</v>
      </c>
      <c r="D5741" s="820" t="b">
        <v>1</v>
      </c>
      <c r="E5741" s="820" t="b">
        <v>0</v>
      </c>
      <c r="F5741" s="820" t="b">
        <v>0</v>
      </c>
      <c r="G5741" s="820" t="b">
        <v>0</v>
      </c>
      <c r="H5741" s="820" t="b">
        <v>0</v>
      </c>
      <c r="I5741" s="820">
        <v>1</v>
      </c>
      <c r="J5741" s="820">
        <v>1</v>
      </c>
      <c r="K5741" s="820" t="s">
        <v>8454</v>
      </c>
      <c r="L5741" s="822" t="s">
        <v>21640</v>
      </c>
    </row>
    <row r="5742" spans="1:12" x14ac:dyDescent="0.25">
      <c r="A5742" s="822" t="s">
        <v>16917</v>
      </c>
      <c r="B5742" s="824" t="s">
        <v>16918</v>
      </c>
      <c r="C5742" s="820" t="b">
        <v>1</v>
      </c>
      <c r="D5742" s="820" t="b">
        <v>1</v>
      </c>
      <c r="E5742" s="820" t="b">
        <v>0</v>
      </c>
      <c r="F5742" s="820" t="b">
        <v>0</v>
      </c>
      <c r="G5742" s="820" t="b">
        <v>0</v>
      </c>
      <c r="H5742" s="820" t="b">
        <v>0</v>
      </c>
      <c r="I5742" s="820">
        <v>1</v>
      </c>
      <c r="J5742" s="820">
        <v>7</v>
      </c>
      <c r="K5742" s="820" t="s">
        <v>8454</v>
      </c>
      <c r="L5742" s="822" t="s">
        <v>21641</v>
      </c>
    </row>
    <row r="5743" spans="1:12" x14ac:dyDescent="0.25">
      <c r="A5743" s="822" t="s">
        <v>16919</v>
      </c>
      <c r="B5743" s="824" t="s">
        <v>16920</v>
      </c>
      <c r="C5743" s="820" t="b">
        <v>1</v>
      </c>
      <c r="D5743" s="820" t="b">
        <v>1</v>
      </c>
      <c r="E5743" s="820" t="b">
        <v>0</v>
      </c>
      <c r="F5743" s="820" t="b">
        <v>0</v>
      </c>
      <c r="G5743" s="820" t="b">
        <v>0</v>
      </c>
      <c r="H5743" s="820" t="b">
        <v>0</v>
      </c>
      <c r="I5743" s="820">
        <v>1</v>
      </c>
      <c r="J5743" s="820">
        <v>7</v>
      </c>
      <c r="K5743" s="820" t="s">
        <v>8454</v>
      </c>
      <c r="L5743" s="822" t="s">
        <v>21642</v>
      </c>
    </row>
    <row r="5744" spans="1:12" x14ac:dyDescent="0.25">
      <c r="A5744" s="822" t="s">
        <v>16921</v>
      </c>
      <c r="B5744" s="824" t="s">
        <v>16922</v>
      </c>
      <c r="C5744" s="820" t="b">
        <v>1</v>
      </c>
      <c r="D5744" s="820" t="b">
        <v>1</v>
      </c>
      <c r="E5744" s="820" t="b">
        <v>0</v>
      </c>
      <c r="F5744" s="820" t="b">
        <v>0</v>
      </c>
      <c r="G5744" s="820" t="b">
        <v>0</v>
      </c>
      <c r="H5744" s="820" t="b">
        <v>0</v>
      </c>
      <c r="I5744" s="820">
        <v>1</v>
      </c>
      <c r="J5744" s="820">
        <v>14</v>
      </c>
      <c r="K5744" s="820" t="s">
        <v>8454</v>
      </c>
      <c r="L5744" s="822" t="s">
        <v>21643</v>
      </c>
    </row>
    <row r="5745" spans="1:12" x14ac:dyDescent="0.25">
      <c r="A5745" s="822" t="s">
        <v>16923</v>
      </c>
      <c r="B5745" s="824" t="s">
        <v>16924</v>
      </c>
      <c r="C5745" s="820" t="b">
        <v>1</v>
      </c>
      <c r="D5745" s="820" t="b">
        <v>1</v>
      </c>
      <c r="E5745" s="820" t="b">
        <v>0</v>
      </c>
      <c r="F5745" s="820" t="b">
        <v>0</v>
      </c>
      <c r="G5745" s="820" t="b">
        <v>0</v>
      </c>
      <c r="H5745" s="820" t="b">
        <v>0</v>
      </c>
      <c r="I5745" s="820">
        <v>1</v>
      </c>
      <c r="J5745" s="820">
        <v>2</v>
      </c>
      <c r="K5745" s="820" t="s">
        <v>8454</v>
      </c>
      <c r="L5745" s="822" t="s">
        <v>21644</v>
      </c>
    </row>
    <row r="5746" spans="1:12" x14ac:dyDescent="0.25">
      <c r="A5746" s="822" t="s">
        <v>16925</v>
      </c>
      <c r="B5746" s="824" t="s">
        <v>16926</v>
      </c>
      <c r="C5746" s="820" t="b">
        <v>1</v>
      </c>
      <c r="D5746" s="820" t="b">
        <v>1</v>
      </c>
      <c r="E5746" s="820" t="b">
        <v>0</v>
      </c>
      <c r="F5746" s="820" t="b">
        <v>0</v>
      </c>
      <c r="G5746" s="820" t="b">
        <v>0</v>
      </c>
      <c r="H5746" s="820" t="b">
        <v>0</v>
      </c>
      <c r="I5746" s="820">
        <v>1</v>
      </c>
      <c r="J5746" s="820">
        <v>3</v>
      </c>
      <c r="K5746" s="820" t="s">
        <v>8454</v>
      </c>
      <c r="L5746" s="822" t="s">
        <v>21645</v>
      </c>
    </row>
    <row r="5747" spans="1:12" x14ac:dyDescent="0.25">
      <c r="A5747" s="822" t="s">
        <v>16927</v>
      </c>
      <c r="B5747" s="824" t="s">
        <v>16928</v>
      </c>
      <c r="C5747" s="820" t="b">
        <v>1</v>
      </c>
      <c r="D5747" s="820" t="b">
        <v>1</v>
      </c>
      <c r="E5747" s="820" t="b">
        <v>0</v>
      </c>
      <c r="F5747" s="820" t="b">
        <v>0</v>
      </c>
      <c r="G5747" s="820" t="b">
        <v>0</v>
      </c>
      <c r="H5747" s="820" t="b">
        <v>0</v>
      </c>
      <c r="I5747" s="820">
        <v>1</v>
      </c>
      <c r="J5747" s="820">
        <v>1</v>
      </c>
      <c r="K5747" s="820" t="s">
        <v>8454</v>
      </c>
      <c r="L5747" s="822" t="s">
        <v>21646</v>
      </c>
    </row>
    <row r="5748" spans="1:12" x14ac:dyDescent="0.25">
      <c r="A5748" s="822" t="s">
        <v>16929</v>
      </c>
      <c r="B5748" s="824" t="s">
        <v>16910</v>
      </c>
      <c r="C5748" s="820" t="b">
        <v>1</v>
      </c>
      <c r="D5748" s="820" t="b">
        <v>1</v>
      </c>
      <c r="E5748" s="820" t="b">
        <v>0</v>
      </c>
      <c r="F5748" s="820" t="b">
        <v>0</v>
      </c>
      <c r="G5748" s="820" t="b">
        <v>0</v>
      </c>
      <c r="H5748" s="820" t="b">
        <v>0</v>
      </c>
      <c r="I5748" s="820">
        <v>1</v>
      </c>
      <c r="J5748" s="820">
        <v>1</v>
      </c>
      <c r="K5748" s="820" t="s">
        <v>8454</v>
      </c>
      <c r="L5748" s="822" t="s">
        <v>21637</v>
      </c>
    </row>
    <row r="5749" spans="1:12" x14ac:dyDescent="0.25">
      <c r="A5749" s="822" t="s">
        <v>16930</v>
      </c>
      <c r="B5749" s="824" t="s">
        <v>16931</v>
      </c>
      <c r="C5749" s="820" t="b">
        <v>1</v>
      </c>
      <c r="D5749" s="820" t="b">
        <v>1</v>
      </c>
      <c r="E5749" s="820" t="b">
        <v>0</v>
      </c>
      <c r="F5749" s="820" t="b">
        <v>0</v>
      </c>
      <c r="G5749" s="820" t="b">
        <v>0</v>
      </c>
      <c r="H5749" s="820" t="b">
        <v>0</v>
      </c>
      <c r="I5749" s="820">
        <v>1</v>
      </c>
      <c r="J5749" s="820">
        <v>1</v>
      </c>
      <c r="K5749" s="820" t="s">
        <v>8454</v>
      </c>
      <c r="L5749" s="822" t="s">
        <v>21647</v>
      </c>
    </row>
    <row r="5750" spans="1:12" x14ac:dyDescent="0.25">
      <c r="A5750" s="822" t="s">
        <v>16932</v>
      </c>
      <c r="B5750" s="824" t="s">
        <v>16933</v>
      </c>
      <c r="C5750" s="820" t="b">
        <v>1</v>
      </c>
      <c r="D5750" s="820" t="b">
        <v>1</v>
      </c>
      <c r="E5750" s="820" t="b">
        <v>0</v>
      </c>
      <c r="F5750" s="820" t="b">
        <v>0</v>
      </c>
      <c r="G5750" s="820" t="b">
        <v>0</v>
      </c>
      <c r="H5750" s="820" t="b">
        <v>0</v>
      </c>
      <c r="I5750" s="820">
        <v>1</v>
      </c>
      <c r="J5750" s="820">
        <v>1</v>
      </c>
      <c r="K5750" s="820" t="s">
        <v>8454</v>
      </c>
      <c r="L5750" s="822" t="s">
        <v>21648</v>
      </c>
    </row>
    <row r="5751" spans="1:12" x14ac:dyDescent="0.25">
      <c r="A5751" s="822" t="s">
        <v>16934</v>
      </c>
      <c r="B5751" s="824" t="s">
        <v>16935</v>
      </c>
      <c r="C5751" s="820" t="b">
        <v>1</v>
      </c>
      <c r="D5751" s="820" t="b">
        <v>1</v>
      </c>
      <c r="E5751" s="820" t="b">
        <v>0</v>
      </c>
      <c r="F5751" s="820" t="b">
        <v>0</v>
      </c>
      <c r="G5751" s="820" t="b">
        <v>0</v>
      </c>
      <c r="H5751" s="820" t="b">
        <v>0</v>
      </c>
      <c r="I5751" s="820">
        <v>1</v>
      </c>
      <c r="J5751" s="820">
        <v>1</v>
      </c>
      <c r="K5751" s="820" t="s">
        <v>8454</v>
      </c>
      <c r="L5751" s="822" t="s">
        <v>21649</v>
      </c>
    </row>
    <row r="5752" spans="1:12" x14ac:dyDescent="0.25">
      <c r="A5752" s="822" t="s">
        <v>16936</v>
      </c>
      <c r="B5752" s="824" t="s">
        <v>16937</v>
      </c>
      <c r="C5752" s="820" t="b">
        <v>1</v>
      </c>
      <c r="D5752" s="820" t="b">
        <v>1</v>
      </c>
      <c r="E5752" s="820" t="b">
        <v>0</v>
      </c>
      <c r="F5752" s="820" t="b">
        <v>0</v>
      </c>
      <c r="G5752" s="820" t="b">
        <v>0</v>
      </c>
      <c r="H5752" s="820" t="b">
        <v>0</v>
      </c>
      <c r="I5752" s="820">
        <v>1</v>
      </c>
      <c r="J5752" s="820">
        <v>1</v>
      </c>
      <c r="K5752" s="820" t="s">
        <v>8454</v>
      </c>
      <c r="L5752" s="822" t="s">
        <v>21650</v>
      </c>
    </row>
    <row r="5753" spans="1:12" x14ac:dyDescent="0.25">
      <c r="A5753" s="822" t="s">
        <v>16938</v>
      </c>
      <c r="B5753" s="824" t="s">
        <v>16939</v>
      </c>
      <c r="C5753" s="820" t="b">
        <v>1</v>
      </c>
      <c r="D5753" s="820" t="b">
        <v>1</v>
      </c>
      <c r="E5753" s="820" t="b">
        <v>0</v>
      </c>
      <c r="F5753" s="820" t="b">
        <v>0</v>
      </c>
      <c r="G5753" s="820" t="b">
        <v>0</v>
      </c>
      <c r="H5753" s="820" t="b">
        <v>0</v>
      </c>
      <c r="I5753" s="820">
        <v>1</v>
      </c>
      <c r="J5753" s="820">
        <v>1</v>
      </c>
      <c r="K5753" s="820" t="s">
        <v>8454</v>
      </c>
      <c r="L5753" s="822" t="s">
        <v>21651</v>
      </c>
    </row>
    <row r="5754" spans="1:12" x14ac:dyDescent="0.25">
      <c r="A5754" s="822" t="s">
        <v>16940</v>
      </c>
      <c r="B5754" s="824" t="s">
        <v>16941</v>
      </c>
      <c r="C5754" s="820" t="b">
        <v>1</v>
      </c>
      <c r="D5754" s="820" t="b">
        <v>1</v>
      </c>
      <c r="E5754" s="820" t="b">
        <v>0</v>
      </c>
      <c r="F5754" s="820" t="b">
        <v>0</v>
      </c>
      <c r="G5754" s="820" t="b">
        <v>0</v>
      </c>
      <c r="H5754" s="820" t="b">
        <v>0</v>
      </c>
      <c r="I5754" s="820">
        <v>1</v>
      </c>
      <c r="J5754" s="820">
        <v>2</v>
      </c>
      <c r="K5754" s="820" t="s">
        <v>8454</v>
      </c>
      <c r="L5754" s="822" t="s">
        <v>21652</v>
      </c>
    </row>
    <row r="5755" spans="1:12" x14ac:dyDescent="0.25">
      <c r="A5755" s="822" t="s">
        <v>16942</v>
      </c>
      <c r="B5755" s="824" t="s">
        <v>16943</v>
      </c>
      <c r="C5755" s="820" t="b">
        <v>1</v>
      </c>
      <c r="D5755" s="820" t="b">
        <v>1</v>
      </c>
      <c r="E5755" s="820" t="b">
        <v>0</v>
      </c>
      <c r="F5755" s="820" t="b">
        <v>0</v>
      </c>
      <c r="G5755" s="820" t="b">
        <v>0</v>
      </c>
      <c r="H5755" s="820" t="b">
        <v>0</v>
      </c>
      <c r="I5755" s="820">
        <v>1</v>
      </c>
      <c r="J5755" s="820">
        <v>2</v>
      </c>
      <c r="K5755" s="820" t="s">
        <v>8454</v>
      </c>
      <c r="L5755" s="822" t="s">
        <v>21653</v>
      </c>
    </row>
    <row r="5756" spans="1:12" x14ac:dyDescent="0.25">
      <c r="A5756" s="822" t="s">
        <v>16944</v>
      </c>
      <c r="B5756" s="824" t="s">
        <v>16945</v>
      </c>
      <c r="C5756" s="820" t="b">
        <v>1</v>
      </c>
      <c r="D5756" s="820" t="b">
        <v>1</v>
      </c>
      <c r="E5756" s="820" t="b">
        <v>0</v>
      </c>
      <c r="F5756" s="820" t="b">
        <v>0</v>
      </c>
      <c r="G5756" s="820" t="b">
        <v>0</v>
      </c>
      <c r="H5756" s="820" t="b">
        <v>0</v>
      </c>
      <c r="I5756" s="820">
        <v>1</v>
      </c>
      <c r="J5756" s="820">
        <v>3</v>
      </c>
      <c r="K5756" s="820" t="s">
        <v>8454</v>
      </c>
      <c r="L5756" s="822" t="s">
        <v>21654</v>
      </c>
    </row>
    <row r="5757" spans="1:12" x14ac:dyDescent="0.25">
      <c r="A5757" s="822" t="s">
        <v>16946</v>
      </c>
      <c r="B5757" s="824" t="s">
        <v>16947</v>
      </c>
      <c r="C5757" s="820" t="b">
        <v>1</v>
      </c>
      <c r="D5757" s="820" t="b">
        <v>1</v>
      </c>
      <c r="E5757" s="820" t="b">
        <v>0</v>
      </c>
      <c r="F5757" s="820" t="b">
        <v>0</v>
      </c>
      <c r="G5757" s="820" t="b">
        <v>0</v>
      </c>
      <c r="H5757" s="820" t="b">
        <v>0</v>
      </c>
      <c r="I5757" s="820">
        <v>1</v>
      </c>
      <c r="J5757" s="820">
        <v>1</v>
      </c>
      <c r="K5757" s="820" t="s">
        <v>8454</v>
      </c>
      <c r="L5757" s="822" t="s">
        <v>21655</v>
      </c>
    </row>
    <row r="5758" spans="1:12" x14ac:dyDescent="0.25">
      <c r="A5758" s="822" t="s">
        <v>16948</v>
      </c>
      <c r="B5758" s="824" t="s">
        <v>16910</v>
      </c>
      <c r="C5758" s="820" t="b">
        <v>1</v>
      </c>
      <c r="D5758" s="820" t="b">
        <v>1</v>
      </c>
      <c r="E5758" s="820" t="b">
        <v>0</v>
      </c>
      <c r="F5758" s="820" t="b">
        <v>0</v>
      </c>
      <c r="G5758" s="820" t="b">
        <v>0</v>
      </c>
      <c r="H5758" s="820" t="b">
        <v>0</v>
      </c>
      <c r="I5758" s="820">
        <v>1</v>
      </c>
      <c r="J5758" s="820">
        <v>1</v>
      </c>
      <c r="K5758" s="820" t="s">
        <v>8454</v>
      </c>
      <c r="L5758" s="822" t="s">
        <v>21637</v>
      </c>
    </row>
    <row r="5759" spans="1:12" x14ac:dyDescent="0.25">
      <c r="A5759" s="822" t="s">
        <v>16949</v>
      </c>
      <c r="B5759" s="824" t="s">
        <v>16950</v>
      </c>
      <c r="C5759" s="820" t="b">
        <v>1</v>
      </c>
      <c r="D5759" s="820" t="b">
        <v>1</v>
      </c>
      <c r="E5759" s="820" t="b">
        <v>0</v>
      </c>
      <c r="F5759" s="820" t="b">
        <v>0</v>
      </c>
      <c r="G5759" s="820" t="b">
        <v>0</v>
      </c>
      <c r="H5759" s="820" t="b">
        <v>0</v>
      </c>
      <c r="I5759" s="820">
        <v>1</v>
      </c>
      <c r="J5759" s="820">
        <v>1</v>
      </c>
      <c r="K5759" s="820" t="s">
        <v>8454</v>
      </c>
      <c r="L5759" s="822" t="s">
        <v>21656</v>
      </c>
    </row>
    <row r="5760" spans="1:12" x14ac:dyDescent="0.25">
      <c r="A5760" s="822" t="s">
        <v>16951</v>
      </c>
      <c r="B5760" s="824" t="s">
        <v>16952</v>
      </c>
      <c r="C5760" s="820" t="b">
        <v>1</v>
      </c>
      <c r="D5760" s="820" t="b">
        <v>1</v>
      </c>
      <c r="E5760" s="820" t="b">
        <v>0</v>
      </c>
      <c r="F5760" s="820" t="b">
        <v>0</v>
      </c>
      <c r="G5760" s="820" t="b">
        <v>0</v>
      </c>
      <c r="H5760" s="820" t="b">
        <v>0</v>
      </c>
      <c r="I5760" s="820">
        <v>1</v>
      </c>
      <c r="J5760" s="820">
        <v>1</v>
      </c>
      <c r="K5760" s="820" t="s">
        <v>8454</v>
      </c>
      <c r="L5760" s="822" t="s">
        <v>21657</v>
      </c>
    </row>
    <row r="5761" spans="1:12" x14ac:dyDescent="0.25">
      <c r="A5761" s="822" t="s">
        <v>16953</v>
      </c>
      <c r="B5761" s="824" t="s">
        <v>16954</v>
      </c>
      <c r="C5761" s="820" t="b">
        <v>1</v>
      </c>
      <c r="D5761" s="820" t="b">
        <v>1</v>
      </c>
      <c r="E5761" s="820" t="b">
        <v>0</v>
      </c>
      <c r="F5761" s="820" t="b">
        <v>0</v>
      </c>
      <c r="G5761" s="820" t="b">
        <v>0</v>
      </c>
      <c r="H5761" s="820" t="b">
        <v>0</v>
      </c>
      <c r="I5761" s="820">
        <v>1</v>
      </c>
      <c r="J5761" s="820">
        <v>1</v>
      </c>
      <c r="K5761" s="820" t="s">
        <v>8454</v>
      </c>
      <c r="L5761" s="822" t="s">
        <v>21658</v>
      </c>
    </row>
    <row r="5762" spans="1:12" x14ac:dyDescent="0.25">
      <c r="A5762" s="822" t="s">
        <v>16955</v>
      </c>
      <c r="B5762" s="824" t="s">
        <v>16956</v>
      </c>
      <c r="C5762" s="820" t="b">
        <v>1</v>
      </c>
      <c r="D5762" s="820" t="b">
        <v>1</v>
      </c>
      <c r="E5762" s="820" t="b">
        <v>0</v>
      </c>
      <c r="F5762" s="820" t="b">
        <v>0</v>
      </c>
      <c r="G5762" s="820" t="b">
        <v>0</v>
      </c>
      <c r="H5762" s="820" t="b">
        <v>0</v>
      </c>
      <c r="I5762" s="820">
        <v>1</v>
      </c>
      <c r="J5762" s="820">
        <v>1</v>
      </c>
      <c r="K5762" s="820" t="s">
        <v>8454</v>
      </c>
      <c r="L5762" s="822" t="s">
        <v>21659</v>
      </c>
    </row>
    <row r="5763" spans="1:12" x14ac:dyDescent="0.25">
      <c r="A5763" s="822" t="s">
        <v>16957</v>
      </c>
      <c r="B5763" s="824" t="s">
        <v>16958</v>
      </c>
      <c r="C5763" s="820" t="b">
        <v>1</v>
      </c>
      <c r="D5763" s="820" t="b">
        <v>1</v>
      </c>
      <c r="E5763" s="820" t="b">
        <v>0</v>
      </c>
      <c r="F5763" s="820" t="b">
        <v>0</v>
      </c>
      <c r="G5763" s="820" t="b">
        <v>0</v>
      </c>
      <c r="H5763" s="820" t="b">
        <v>0</v>
      </c>
      <c r="I5763" s="820">
        <v>1</v>
      </c>
      <c r="J5763" s="820">
        <v>1</v>
      </c>
      <c r="K5763" s="820" t="s">
        <v>8454</v>
      </c>
      <c r="L5763" s="822" t="s">
        <v>21660</v>
      </c>
    </row>
    <row r="5764" spans="1:12" x14ac:dyDescent="0.25">
      <c r="A5764" s="822" t="s">
        <v>16959</v>
      </c>
      <c r="B5764" s="824" t="s">
        <v>16960</v>
      </c>
      <c r="C5764" s="820" t="b">
        <v>1</v>
      </c>
      <c r="D5764" s="820" t="b">
        <v>1</v>
      </c>
      <c r="E5764" s="820" t="b">
        <v>0</v>
      </c>
      <c r="F5764" s="820" t="b">
        <v>0</v>
      </c>
      <c r="G5764" s="820" t="b">
        <v>0</v>
      </c>
      <c r="H5764" s="820" t="b">
        <v>0</v>
      </c>
      <c r="I5764" s="820">
        <v>1</v>
      </c>
      <c r="J5764" s="820">
        <v>2</v>
      </c>
      <c r="K5764" s="820" t="s">
        <v>8454</v>
      </c>
      <c r="L5764" s="822" t="s">
        <v>21661</v>
      </c>
    </row>
    <row r="5765" spans="1:12" x14ac:dyDescent="0.25">
      <c r="A5765" s="822" t="s">
        <v>16961</v>
      </c>
      <c r="B5765" s="824" t="s">
        <v>16962</v>
      </c>
      <c r="C5765" s="820" t="b">
        <v>1</v>
      </c>
      <c r="D5765" s="820" t="b">
        <v>1</v>
      </c>
      <c r="E5765" s="820" t="b">
        <v>0</v>
      </c>
      <c r="F5765" s="820" t="b">
        <v>0</v>
      </c>
      <c r="G5765" s="820" t="b">
        <v>0</v>
      </c>
      <c r="H5765" s="820" t="b">
        <v>0</v>
      </c>
      <c r="I5765" s="820">
        <v>1</v>
      </c>
      <c r="J5765" s="820">
        <v>2</v>
      </c>
      <c r="K5765" s="820" t="s">
        <v>8454</v>
      </c>
      <c r="L5765" s="822" t="s">
        <v>21662</v>
      </c>
    </row>
    <row r="5766" spans="1:12" x14ac:dyDescent="0.25">
      <c r="A5766" s="822" t="s">
        <v>16963</v>
      </c>
      <c r="B5766" s="824" t="s">
        <v>16964</v>
      </c>
      <c r="C5766" s="820" t="b">
        <v>1</v>
      </c>
      <c r="D5766" s="820" t="b">
        <v>1</v>
      </c>
      <c r="E5766" s="820" t="b">
        <v>0</v>
      </c>
      <c r="F5766" s="820" t="b">
        <v>0</v>
      </c>
      <c r="G5766" s="820" t="b">
        <v>0</v>
      </c>
      <c r="H5766" s="820" t="b">
        <v>0</v>
      </c>
      <c r="I5766" s="820">
        <v>1</v>
      </c>
      <c r="J5766" s="820">
        <v>3</v>
      </c>
      <c r="K5766" s="820" t="s">
        <v>8454</v>
      </c>
      <c r="L5766" s="822" t="s">
        <v>21663</v>
      </c>
    </row>
    <row r="5767" spans="1:12" x14ac:dyDescent="0.25">
      <c r="A5767" s="822" t="s">
        <v>16965</v>
      </c>
      <c r="B5767" s="824" t="s">
        <v>16966</v>
      </c>
      <c r="C5767" s="820" t="b">
        <v>1</v>
      </c>
      <c r="D5767" s="820" t="b">
        <v>1</v>
      </c>
      <c r="E5767" s="820" t="b">
        <v>0</v>
      </c>
      <c r="F5767" s="820" t="b">
        <v>0</v>
      </c>
      <c r="G5767" s="820" t="b">
        <v>0</v>
      </c>
      <c r="H5767" s="820" t="b">
        <v>0</v>
      </c>
      <c r="I5767" s="820">
        <v>1</v>
      </c>
      <c r="J5767" s="820">
        <v>1</v>
      </c>
      <c r="K5767" s="820" t="s">
        <v>8454</v>
      </c>
      <c r="L5767" s="822" t="s">
        <v>21664</v>
      </c>
    </row>
    <row r="5768" spans="1:12" x14ac:dyDescent="0.25">
      <c r="A5768" s="822" t="s">
        <v>16967</v>
      </c>
      <c r="B5768" s="824" t="s">
        <v>16968</v>
      </c>
      <c r="C5768" s="820" t="b">
        <v>1</v>
      </c>
      <c r="D5768" s="820" t="b">
        <v>1</v>
      </c>
      <c r="E5768" s="820" t="b">
        <v>0</v>
      </c>
      <c r="F5768" s="820" t="b">
        <v>0</v>
      </c>
      <c r="G5768" s="820" t="b">
        <v>0</v>
      </c>
      <c r="H5768" s="820" t="b">
        <v>0</v>
      </c>
      <c r="I5768" s="820">
        <v>1</v>
      </c>
      <c r="J5768" s="820">
        <v>1</v>
      </c>
      <c r="K5768" s="820" t="s">
        <v>8454</v>
      </c>
      <c r="L5768" s="822" t="s">
        <v>21665</v>
      </c>
    </row>
    <row r="5769" spans="1:12" x14ac:dyDescent="0.25">
      <c r="A5769" s="822" t="s">
        <v>16969</v>
      </c>
      <c r="B5769" s="824" t="s">
        <v>16970</v>
      </c>
      <c r="C5769" s="820" t="b">
        <v>1</v>
      </c>
      <c r="D5769" s="820" t="b">
        <v>1</v>
      </c>
      <c r="E5769" s="820" t="b">
        <v>0</v>
      </c>
      <c r="F5769" s="820" t="b">
        <v>0</v>
      </c>
      <c r="G5769" s="820" t="b">
        <v>0</v>
      </c>
      <c r="H5769" s="820" t="b">
        <v>0</v>
      </c>
      <c r="I5769" s="820">
        <v>1</v>
      </c>
      <c r="J5769" s="820">
        <v>1</v>
      </c>
      <c r="K5769" s="820" t="s">
        <v>8454</v>
      </c>
      <c r="L5769" s="822" t="s">
        <v>21666</v>
      </c>
    </row>
    <row r="5770" spans="1:12" x14ac:dyDescent="0.25">
      <c r="A5770" s="822" t="s">
        <v>16971</v>
      </c>
      <c r="B5770" s="824" t="s">
        <v>16890</v>
      </c>
      <c r="C5770" s="820" t="b">
        <v>1</v>
      </c>
      <c r="D5770" s="820" t="b">
        <v>1</v>
      </c>
      <c r="E5770" s="820" t="b">
        <v>0</v>
      </c>
      <c r="F5770" s="820" t="b">
        <v>0</v>
      </c>
      <c r="G5770" s="820" t="b">
        <v>0</v>
      </c>
      <c r="H5770" s="820" t="b">
        <v>0</v>
      </c>
      <c r="I5770" s="820">
        <v>1</v>
      </c>
      <c r="J5770" s="820">
        <v>1</v>
      </c>
      <c r="K5770" s="820" t="s">
        <v>8454</v>
      </c>
      <c r="L5770" s="822" t="s">
        <v>21627</v>
      </c>
    </row>
    <row r="5771" spans="1:12" x14ac:dyDescent="0.25">
      <c r="A5771" s="822" t="s">
        <v>16972</v>
      </c>
      <c r="B5771" s="824" t="s">
        <v>16892</v>
      </c>
      <c r="C5771" s="820" t="b">
        <v>1</v>
      </c>
      <c r="D5771" s="820" t="b">
        <v>1</v>
      </c>
      <c r="E5771" s="820" t="b">
        <v>0</v>
      </c>
      <c r="F5771" s="820" t="b">
        <v>0</v>
      </c>
      <c r="G5771" s="820" t="b">
        <v>0</v>
      </c>
      <c r="H5771" s="820" t="b">
        <v>0</v>
      </c>
      <c r="I5771" s="820">
        <v>1</v>
      </c>
      <c r="J5771" s="820">
        <v>7</v>
      </c>
      <c r="K5771" s="820" t="s">
        <v>8454</v>
      </c>
      <c r="L5771" s="822" t="s">
        <v>21628</v>
      </c>
    </row>
    <row r="5772" spans="1:12" x14ac:dyDescent="0.25">
      <c r="A5772" s="822" t="s">
        <v>16973</v>
      </c>
      <c r="B5772" s="824" t="s">
        <v>16894</v>
      </c>
      <c r="C5772" s="820" t="b">
        <v>1</v>
      </c>
      <c r="D5772" s="820" t="b">
        <v>1</v>
      </c>
      <c r="E5772" s="820" t="b">
        <v>0</v>
      </c>
      <c r="F5772" s="820" t="b">
        <v>0</v>
      </c>
      <c r="G5772" s="820" t="b">
        <v>0</v>
      </c>
      <c r="H5772" s="820" t="b">
        <v>0</v>
      </c>
      <c r="I5772" s="820">
        <v>1</v>
      </c>
      <c r="J5772" s="820">
        <v>7</v>
      </c>
      <c r="K5772" s="820" t="s">
        <v>8454</v>
      </c>
      <c r="L5772" s="822" t="s">
        <v>21629</v>
      </c>
    </row>
    <row r="5773" spans="1:12" x14ac:dyDescent="0.25">
      <c r="A5773" s="822" t="s">
        <v>16974</v>
      </c>
      <c r="B5773" s="824" t="s">
        <v>16896</v>
      </c>
      <c r="C5773" s="820" t="b">
        <v>1</v>
      </c>
      <c r="D5773" s="820" t="b">
        <v>1</v>
      </c>
      <c r="E5773" s="820" t="b">
        <v>0</v>
      </c>
      <c r="F5773" s="820" t="b">
        <v>0</v>
      </c>
      <c r="G5773" s="820" t="b">
        <v>0</v>
      </c>
      <c r="H5773" s="820" t="b">
        <v>0</v>
      </c>
      <c r="I5773" s="820">
        <v>1</v>
      </c>
      <c r="J5773" s="820">
        <v>7</v>
      </c>
      <c r="K5773" s="820" t="s">
        <v>8454</v>
      </c>
      <c r="L5773" s="822" t="s">
        <v>21630</v>
      </c>
    </row>
    <row r="5774" spans="1:12" x14ac:dyDescent="0.25">
      <c r="A5774" s="822" t="s">
        <v>16975</v>
      </c>
      <c r="B5774" s="824" t="s">
        <v>16898</v>
      </c>
      <c r="C5774" s="820" t="b">
        <v>1</v>
      </c>
      <c r="D5774" s="820" t="b">
        <v>1</v>
      </c>
      <c r="E5774" s="820" t="b">
        <v>0</v>
      </c>
      <c r="F5774" s="820" t="b">
        <v>0</v>
      </c>
      <c r="G5774" s="820" t="b">
        <v>0</v>
      </c>
      <c r="H5774" s="820" t="b">
        <v>0</v>
      </c>
      <c r="I5774" s="820">
        <v>1</v>
      </c>
      <c r="J5774" s="820">
        <v>7</v>
      </c>
      <c r="K5774" s="820" t="s">
        <v>8454</v>
      </c>
      <c r="L5774" s="822" t="s">
        <v>21631</v>
      </c>
    </row>
    <row r="5775" spans="1:12" x14ac:dyDescent="0.25">
      <c r="A5775" s="822" t="s">
        <v>16976</v>
      </c>
      <c r="B5775" s="824" t="s">
        <v>16900</v>
      </c>
      <c r="C5775" s="820" t="b">
        <v>1</v>
      </c>
      <c r="D5775" s="820" t="b">
        <v>1</v>
      </c>
      <c r="E5775" s="820" t="b">
        <v>0</v>
      </c>
      <c r="F5775" s="820" t="b">
        <v>0</v>
      </c>
      <c r="G5775" s="820" t="b">
        <v>0</v>
      </c>
      <c r="H5775" s="820" t="b">
        <v>0</v>
      </c>
      <c r="I5775" s="820">
        <v>1</v>
      </c>
      <c r="J5775" s="820">
        <v>7</v>
      </c>
      <c r="K5775" s="820" t="s">
        <v>8454</v>
      </c>
      <c r="L5775" s="822" t="s">
        <v>21632</v>
      </c>
    </row>
    <row r="5776" spans="1:12" x14ac:dyDescent="0.25">
      <c r="A5776" s="822" t="s">
        <v>16977</v>
      </c>
      <c r="B5776" s="824" t="s">
        <v>16902</v>
      </c>
      <c r="C5776" s="820" t="b">
        <v>1</v>
      </c>
      <c r="D5776" s="820" t="b">
        <v>1</v>
      </c>
      <c r="E5776" s="820" t="b">
        <v>0</v>
      </c>
      <c r="F5776" s="820" t="b">
        <v>0</v>
      </c>
      <c r="G5776" s="820" t="b">
        <v>0</v>
      </c>
      <c r="H5776" s="820" t="b">
        <v>0</v>
      </c>
      <c r="I5776" s="820">
        <v>1</v>
      </c>
      <c r="J5776" s="820">
        <v>35</v>
      </c>
      <c r="K5776" s="820" t="s">
        <v>8454</v>
      </c>
      <c r="L5776" s="822" t="s">
        <v>21633</v>
      </c>
    </row>
    <row r="5777" spans="1:12" x14ac:dyDescent="0.25">
      <c r="A5777" s="822" t="s">
        <v>16978</v>
      </c>
      <c r="B5777" s="824" t="s">
        <v>16904</v>
      </c>
      <c r="C5777" s="820" t="b">
        <v>1</v>
      </c>
      <c r="D5777" s="820" t="b">
        <v>1</v>
      </c>
      <c r="E5777" s="820" t="b">
        <v>0</v>
      </c>
      <c r="F5777" s="820" t="b">
        <v>0</v>
      </c>
      <c r="G5777" s="820" t="b">
        <v>0</v>
      </c>
      <c r="H5777" s="820" t="b">
        <v>0</v>
      </c>
      <c r="I5777" s="820">
        <v>1</v>
      </c>
      <c r="J5777" s="820">
        <v>14</v>
      </c>
      <c r="K5777" s="820" t="s">
        <v>8454</v>
      </c>
      <c r="L5777" s="822" t="s">
        <v>21634</v>
      </c>
    </row>
    <row r="5778" spans="1:12" x14ac:dyDescent="0.25">
      <c r="A5778" s="822" t="s">
        <v>16979</v>
      </c>
      <c r="B5778" s="824" t="s">
        <v>16980</v>
      </c>
      <c r="C5778" s="820" t="b">
        <v>1</v>
      </c>
      <c r="D5778" s="820" t="b">
        <v>1</v>
      </c>
      <c r="E5778" s="820" t="b">
        <v>0</v>
      </c>
      <c r="F5778" s="820" t="b">
        <v>0</v>
      </c>
      <c r="G5778" s="820" t="b">
        <v>0</v>
      </c>
      <c r="H5778" s="820" t="b">
        <v>0</v>
      </c>
      <c r="I5778" s="820">
        <v>1</v>
      </c>
      <c r="J5778" s="820">
        <v>3</v>
      </c>
      <c r="K5778" s="820" t="s">
        <v>8454</v>
      </c>
      <c r="L5778" s="822" t="s">
        <v>21667</v>
      </c>
    </row>
    <row r="5779" spans="1:12" x14ac:dyDescent="0.25">
      <c r="A5779" s="822" t="s">
        <v>16981</v>
      </c>
      <c r="B5779" s="824" t="s">
        <v>16982</v>
      </c>
      <c r="C5779" s="820" t="b">
        <v>1</v>
      </c>
      <c r="D5779" s="820" t="b">
        <v>1</v>
      </c>
      <c r="E5779" s="820" t="b">
        <v>0</v>
      </c>
      <c r="F5779" s="820" t="b">
        <v>0</v>
      </c>
      <c r="G5779" s="820" t="b">
        <v>0</v>
      </c>
      <c r="H5779" s="820" t="b">
        <v>0</v>
      </c>
      <c r="I5779" s="820">
        <v>1</v>
      </c>
      <c r="J5779" s="820">
        <v>1</v>
      </c>
      <c r="K5779" s="820" t="s">
        <v>8454</v>
      </c>
      <c r="L5779" s="822" t="s">
        <v>21668</v>
      </c>
    </row>
    <row r="5780" spans="1:12" x14ac:dyDescent="0.25">
      <c r="A5780" s="822" t="s">
        <v>16983</v>
      </c>
      <c r="B5780" s="824" t="s">
        <v>16910</v>
      </c>
      <c r="C5780" s="820" t="b">
        <v>1</v>
      </c>
      <c r="D5780" s="820" t="b">
        <v>1</v>
      </c>
      <c r="E5780" s="820" t="b">
        <v>0</v>
      </c>
      <c r="F5780" s="820" t="b">
        <v>0</v>
      </c>
      <c r="G5780" s="820" t="b">
        <v>0</v>
      </c>
      <c r="H5780" s="820" t="b">
        <v>0</v>
      </c>
      <c r="I5780" s="820">
        <v>1</v>
      </c>
      <c r="J5780" s="820">
        <v>1</v>
      </c>
      <c r="K5780" s="820" t="s">
        <v>8454</v>
      </c>
      <c r="L5780" s="822" t="s">
        <v>21637</v>
      </c>
    </row>
    <row r="5781" spans="1:12" x14ac:dyDescent="0.25">
      <c r="A5781" s="822" t="s">
        <v>16984</v>
      </c>
      <c r="B5781" s="824" t="s">
        <v>16912</v>
      </c>
      <c r="C5781" s="820" t="b">
        <v>1</v>
      </c>
      <c r="D5781" s="820" t="b">
        <v>1</v>
      </c>
      <c r="E5781" s="820" t="b">
        <v>0</v>
      </c>
      <c r="F5781" s="820" t="b">
        <v>0</v>
      </c>
      <c r="G5781" s="820" t="b">
        <v>0</v>
      </c>
      <c r="H5781" s="820" t="b">
        <v>0</v>
      </c>
      <c r="I5781" s="820">
        <v>1</v>
      </c>
      <c r="J5781" s="820">
        <v>7</v>
      </c>
      <c r="K5781" s="820" t="s">
        <v>8454</v>
      </c>
      <c r="L5781" s="822" t="s">
        <v>21638</v>
      </c>
    </row>
    <row r="5782" spans="1:12" x14ac:dyDescent="0.25">
      <c r="A5782" s="822" t="s">
        <v>16985</v>
      </c>
      <c r="B5782" s="824" t="s">
        <v>16914</v>
      </c>
      <c r="C5782" s="820" t="b">
        <v>1</v>
      </c>
      <c r="D5782" s="820" t="b">
        <v>1</v>
      </c>
      <c r="E5782" s="820" t="b">
        <v>0</v>
      </c>
      <c r="F5782" s="820" t="b">
        <v>0</v>
      </c>
      <c r="G5782" s="820" t="b">
        <v>0</v>
      </c>
      <c r="H5782" s="820" t="b">
        <v>0</v>
      </c>
      <c r="I5782" s="820">
        <v>1</v>
      </c>
      <c r="J5782" s="820">
        <v>1</v>
      </c>
      <c r="K5782" s="820" t="s">
        <v>8454</v>
      </c>
      <c r="L5782" s="822" t="s">
        <v>21639</v>
      </c>
    </row>
    <row r="5783" spans="1:12" x14ac:dyDescent="0.25">
      <c r="A5783" s="822" t="s">
        <v>16986</v>
      </c>
      <c r="B5783" s="824" t="s">
        <v>16916</v>
      </c>
      <c r="C5783" s="820" t="b">
        <v>1</v>
      </c>
      <c r="D5783" s="820" t="b">
        <v>1</v>
      </c>
      <c r="E5783" s="820" t="b">
        <v>0</v>
      </c>
      <c r="F5783" s="820" t="b">
        <v>0</v>
      </c>
      <c r="G5783" s="820" t="b">
        <v>0</v>
      </c>
      <c r="H5783" s="820" t="b">
        <v>0</v>
      </c>
      <c r="I5783" s="820">
        <v>1</v>
      </c>
      <c r="J5783" s="820">
        <v>1</v>
      </c>
      <c r="K5783" s="820" t="s">
        <v>8454</v>
      </c>
      <c r="L5783" s="822" t="s">
        <v>21640</v>
      </c>
    </row>
    <row r="5784" spans="1:12" x14ac:dyDescent="0.25">
      <c r="A5784" s="822" t="s">
        <v>16987</v>
      </c>
      <c r="B5784" s="824" t="s">
        <v>16918</v>
      </c>
      <c r="C5784" s="820" t="b">
        <v>1</v>
      </c>
      <c r="D5784" s="820" t="b">
        <v>1</v>
      </c>
      <c r="E5784" s="820" t="b">
        <v>0</v>
      </c>
      <c r="F5784" s="820" t="b">
        <v>0</v>
      </c>
      <c r="G5784" s="820" t="b">
        <v>0</v>
      </c>
      <c r="H5784" s="820" t="b">
        <v>0</v>
      </c>
      <c r="I5784" s="820">
        <v>1</v>
      </c>
      <c r="J5784" s="820">
        <v>7</v>
      </c>
      <c r="K5784" s="820" t="s">
        <v>8454</v>
      </c>
      <c r="L5784" s="822" t="s">
        <v>21641</v>
      </c>
    </row>
    <row r="5785" spans="1:12" x14ac:dyDescent="0.25">
      <c r="A5785" s="822" t="s">
        <v>16988</v>
      </c>
      <c r="B5785" s="824" t="s">
        <v>16920</v>
      </c>
      <c r="C5785" s="820" t="b">
        <v>1</v>
      </c>
      <c r="D5785" s="820" t="b">
        <v>1</v>
      </c>
      <c r="E5785" s="820" t="b">
        <v>0</v>
      </c>
      <c r="F5785" s="820" t="b">
        <v>0</v>
      </c>
      <c r="G5785" s="820" t="b">
        <v>0</v>
      </c>
      <c r="H5785" s="820" t="b">
        <v>0</v>
      </c>
      <c r="I5785" s="820">
        <v>1</v>
      </c>
      <c r="J5785" s="820">
        <v>7</v>
      </c>
      <c r="K5785" s="820" t="s">
        <v>8454</v>
      </c>
      <c r="L5785" s="822" t="s">
        <v>21642</v>
      </c>
    </row>
    <row r="5786" spans="1:12" x14ac:dyDescent="0.25">
      <c r="A5786" s="822" t="s">
        <v>16989</v>
      </c>
      <c r="B5786" s="824" t="s">
        <v>16922</v>
      </c>
      <c r="C5786" s="820" t="b">
        <v>1</v>
      </c>
      <c r="D5786" s="820" t="b">
        <v>1</v>
      </c>
      <c r="E5786" s="820" t="b">
        <v>0</v>
      </c>
      <c r="F5786" s="820" t="b">
        <v>0</v>
      </c>
      <c r="G5786" s="820" t="b">
        <v>0</v>
      </c>
      <c r="H5786" s="820" t="b">
        <v>0</v>
      </c>
      <c r="I5786" s="820">
        <v>1</v>
      </c>
      <c r="J5786" s="820">
        <v>14</v>
      </c>
      <c r="K5786" s="820" t="s">
        <v>8454</v>
      </c>
      <c r="L5786" s="822" t="s">
        <v>21643</v>
      </c>
    </row>
    <row r="5787" spans="1:12" x14ac:dyDescent="0.25">
      <c r="A5787" s="822" t="s">
        <v>16990</v>
      </c>
      <c r="B5787" s="824" t="s">
        <v>16924</v>
      </c>
      <c r="C5787" s="820" t="b">
        <v>1</v>
      </c>
      <c r="D5787" s="820" t="b">
        <v>1</v>
      </c>
      <c r="E5787" s="820" t="b">
        <v>0</v>
      </c>
      <c r="F5787" s="820" t="b">
        <v>0</v>
      </c>
      <c r="G5787" s="820" t="b">
        <v>0</v>
      </c>
      <c r="H5787" s="820" t="b">
        <v>0</v>
      </c>
      <c r="I5787" s="820">
        <v>1</v>
      </c>
      <c r="J5787" s="820">
        <v>2</v>
      </c>
      <c r="K5787" s="820" t="s">
        <v>8454</v>
      </c>
      <c r="L5787" s="822" t="s">
        <v>21644</v>
      </c>
    </row>
    <row r="5788" spans="1:12" x14ac:dyDescent="0.25">
      <c r="A5788" s="822" t="s">
        <v>16991</v>
      </c>
      <c r="B5788" s="824" t="s">
        <v>16992</v>
      </c>
      <c r="C5788" s="820" t="b">
        <v>1</v>
      </c>
      <c r="D5788" s="820" t="b">
        <v>1</v>
      </c>
      <c r="E5788" s="820" t="b">
        <v>0</v>
      </c>
      <c r="F5788" s="820" t="b">
        <v>0</v>
      </c>
      <c r="G5788" s="820" t="b">
        <v>0</v>
      </c>
      <c r="H5788" s="820" t="b">
        <v>0</v>
      </c>
      <c r="I5788" s="820">
        <v>1</v>
      </c>
      <c r="J5788" s="820">
        <v>3</v>
      </c>
      <c r="K5788" s="820" t="s">
        <v>8454</v>
      </c>
      <c r="L5788" s="822" t="s">
        <v>21669</v>
      </c>
    </row>
    <row r="5789" spans="1:12" x14ac:dyDescent="0.25">
      <c r="A5789" s="822" t="s">
        <v>16993</v>
      </c>
      <c r="B5789" s="824" t="s">
        <v>16994</v>
      </c>
      <c r="C5789" s="820" t="b">
        <v>1</v>
      </c>
      <c r="D5789" s="820" t="b">
        <v>1</v>
      </c>
      <c r="E5789" s="820" t="b">
        <v>0</v>
      </c>
      <c r="F5789" s="820" t="b">
        <v>0</v>
      </c>
      <c r="G5789" s="820" t="b">
        <v>0</v>
      </c>
      <c r="H5789" s="820" t="b">
        <v>0</v>
      </c>
      <c r="I5789" s="820">
        <v>1</v>
      </c>
      <c r="J5789" s="820">
        <v>1</v>
      </c>
      <c r="K5789" s="820" t="s">
        <v>8454</v>
      </c>
      <c r="L5789" s="822" t="s">
        <v>21670</v>
      </c>
    </row>
    <row r="5790" spans="1:12" x14ac:dyDescent="0.25">
      <c r="A5790" s="822" t="s">
        <v>16995</v>
      </c>
      <c r="B5790" s="824" t="s">
        <v>16910</v>
      </c>
      <c r="C5790" s="820" t="b">
        <v>1</v>
      </c>
      <c r="D5790" s="820" t="b">
        <v>1</v>
      </c>
      <c r="E5790" s="820" t="b">
        <v>0</v>
      </c>
      <c r="F5790" s="820" t="b">
        <v>0</v>
      </c>
      <c r="G5790" s="820" t="b">
        <v>0</v>
      </c>
      <c r="H5790" s="820" t="b">
        <v>0</v>
      </c>
      <c r="I5790" s="820">
        <v>1</v>
      </c>
      <c r="J5790" s="820">
        <v>1</v>
      </c>
      <c r="K5790" s="820" t="s">
        <v>8454</v>
      </c>
      <c r="L5790" s="822" t="s">
        <v>21637</v>
      </c>
    </row>
    <row r="5791" spans="1:12" x14ac:dyDescent="0.25">
      <c r="A5791" s="822" t="s">
        <v>16996</v>
      </c>
      <c r="B5791" s="824" t="s">
        <v>16931</v>
      </c>
      <c r="C5791" s="820" t="b">
        <v>1</v>
      </c>
      <c r="D5791" s="820" t="b">
        <v>1</v>
      </c>
      <c r="E5791" s="820" t="b">
        <v>0</v>
      </c>
      <c r="F5791" s="820" t="b">
        <v>0</v>
      </c>
      <c r="G5791" s="820" t="b">
        <v>0</v>
      </c>
      <c r="H5791" s="820" t="b">
        <v>0</v>
      </c>
      <c r="I5791" s="820">
        <v>1</v>
      </c>
      <c r="J5791" s="820">
        <v>1</v>
      </c>
      <c r="K5791" s="820" t="s">
        <v>8454</v>
      </c>
      <c r="L5791" s="822" t="s">
        <v>21647</v>
      </c>
    </row>
    <row r="5792" spans="1:12" x14ac:dyDescent="0.25">
      <c r="A5792" s="822" t="s">
        <v>16997</v>
      </c>
      <c r="B5792" s="824" t="s">
        <v>16933</v>
      </c>
      <c r="C5792" s="820" t="b">
        <v>1</v>
      </c>
      <c r="D5792" s="820" t="b">
        <v>1</v>
      </c>
      <c r="E5792" s="820" t="b">
        <v>0</v>
      </c>
      <c r="F5792" s="820" t="b">
        <v>0</v>
      </c>
      <c r="G5792" s="820" t="b">
        <v>0</v>
      </c>
      <c r="H5792" s="820" t="b">
        <v>0</v>
      </c>
      <c r="I5792" s="820">
        <v>1</v>
      </c>
      <c r="J5792" s="820">
        <v>1</v>
      </c>
      <c r="K5792" s="820" t="s">
        <v>8454</v>
      </c>
      <c r="L5792" s="822" t="s">
        <v>21648</v>
      </c>
    </row>
    <row r="5793" spans="1:12" x14ac:dyDescent="0.25">
      <c r="A5793" s="822" t="s">
        <v>16998</v>
      </c>
      <c r="B5793" s="824" t="s">
        <v>16935</v>
      </c>
      <c r="C5793" s="820" t="b">
        <v>1</v>
      </c>
      <c r="D5793" s="820" t="b">
        <v>1</v>
      </c>
      <c r="E5793" s="820" t="b">
        <v>0</v>
      </c>
      <c r="F5793" s="820" t="b">
        <v>0</v>
      </c>
      <c r="G5793" s="820" t="b">
        <v>0</v>
      </c>
      <c r="H5793" s="820" t="b">
        <v>0</v>
      </c>
      <c r="I5793" s="820">
        <v>1</v>
      </c>
      <c r="J5793" s="820">
        <v>1</v>
      </c>
      <c r="K5793" s="820" t="s">
        <v>8454</v>
      </c>
      <c r="L5793" s="822" t="s">
        <v>21649</v>
      </c>
    </row>
    <row r="5794" spans="1:12" x14ac:dyDescent="0.25">
      <c r="A5794" s="822" t="s">
        <v>16999</v>
      </c>
      <c r="B5794" s="824" t="s">
        <v>16937</v>
      </c>
      <c r="C5794" s="820" t="b">
        <v>1</v>
      </c>
      <c r="D5794" s="820" t="b">
        <v>1</v>
      </c>
      <c r="E5794" s="820" t="b">
        <v>0</v>
      </c>
      <c r="F5794" s="820" t="b">
        <v>0</v>
      </c>
      <c r="G5794" s="820" t="b">
        <v>0</v>
      </c>
      <c r="H5794" s="820" t="b">
        <v>0</v>
      </c>
      <c r="I5794" s="820">
        <v>1</v>
      </c>
      <c r="J5794" s="820">
        <v>1</v>
      </c>
      <c r="K5794" s="820" t="s">
        <v>8454</v>
      </c>
      <c r="L5794" s="822" t="s">
        <v>21650</v>
      </c>
    </row>
    <row r="5795" spans="1:12" x14ac:dyDescent="0.25">
      <c r="A5795" s="822" t="s">
        <v>17000</v>
      </c>
      <c r="B5795" s="824" t="s">
        <v>16939</v>
      </c>
      <c r="C5795" s="820" t="b">
        <v>1</v>
      </c>
      <c r="D5795" s="820" t="b">
        <v>1</v>
      </c>
      <c r="E5795" s="820" t="b">
        <v>0</v>
      </c>
      <c r="F5795" s="820" t="b">
        <v>0</v>
      </c>
      <c r="G5795" s="820" t="b">
        <v>0</v>
      </c>
      <c r="H5795" s="820" t="b">
        <v>0</v>
      </c>
      <c r="I5795" s="820">
        <v>1</v>
      </c>
      <c r="J5795" s="820">
        <v>1</v>
      </c>
      <c r="K5795" s="820" t="s">
        <v>8454</v>
      </c>
      <c r="L5795" s="822" t="s">
        <v>21651</v>
      </c>
    </row>
    <row r="5796" spans="1:12" x14ac:dyDescent="0.25">
      <c r="A5796" s="822" t="s">
        <v>17001</v>
      </c>
      <c r="B5796" s="824" t="s">
        <v>16941</v>
      </c>
      <c r="C5796" s="820" t="b">
        <v>1</v>
      </c>
      <c r="D5796" s="820" t="b">
        <v>1</v>
      </c>
      <c r="E5796" s="820" t="b">
        <v>0</v>
      </c>
      <c r="F5796" s="820" t="b">
        <v>0</v>
      </c>
      <c r="G5796" s="820" t="b">
        <v>0</v>
      </c>
      <c r="H5796" s="820" t="b">
        <v>0</v>
      </c>
      <c r="I5796" s="820">
        <v>1</v>
      </c>
      <c r="J5796" s="820">
        <v>2</v>
      </c>
      <c r="K5796" s="820" t="s">
        <v>8454</v>
      </c>
      <c r="L5796" s="822" t="s">
        <v>21652</v>
      </c>
    </row>
    <row r="5797" spans="1:12" x14ac:dyDescent="0.25">
      <c r="A5797" s="822" t="s">
        <v>17002</v>
      </c>
      <c r="B5797" s="824" t="s">
        <v>16943</v>
      </c>
      <c r="C5797" s="820" t="b">
        <v>1</v>
      </c>
      <c r="D5797" s="820" t="b">
        <v>1</v>
      </c>
      <c r="E5797" s="820" t="b">
        <v>0</v>
      </c>
      <c r="F5797" s="820" t="b">
        <v>0</v>
      </c>
      <c r="G5797" s="820" t="b">
        <v>0</v>
      </c>
      <c r="H5797" s="820" t="b">
        <v>0</v>
      </c>
      <c r="I5797" s="820">
        <v>1</v>
      </c>
      <c r="J5797" s="820">
        <v>2</v>
      </c>
      <c r="K5797" s="820" t="s">
        <v>8454</v>
      </c>
      <c r="L5797" s="822" t="s">
        <v>21653</v>
      </c>
    </row>
    <row r="5798" spans="1:12" x14ac:dyDescent="0.25">
      <c r="A5798" s="822" t="s">
        <v>17003</v>
      </c>
      <c r="B5798" s="824" t="s">
        <v>17004</v>
      </c>
      <c r="C5798" s="820" t="b">
        <v>1</v>
      </c>
      <c r="D5798" s="820" t="b">
        <v>1</v>
      </c>
      <c r="E5798" s="820" t="b">
        <v>0</v>
      </c>
      <c r="F5798" s="820" t="b">
        <v>0</v>
      </c>
      <c r="G5798" s="820" t="b">
        <v>0</v>
      </c>
      <c r="H5798" s="820" t="b">
        <v>0</v>
      </c>
      <c r="I5798" s="820">
        <v>1</v>
      </c>
      <c r="J5798" s="820">
        <v>3</v>
      </c>
      <c r="K5798" s="820" t="s">
        <v>8454</v>
      </c>
      <c r="L5798" s="822" t="s">
        <v>21671</v>
      </c>
    </row>
    <row r="5799" spans="1:12" x14ac:dyDescent="0.25">
      <c r="A5799" s="822" t="s">
        <v>17005</v>
      </c>
      <c r="B5799" s="824" t="s">
        <v>17006</v>
      </c>
      <c r="C5799" s="820" t="b">
        <v>1</v>
      </c>
      <c r="D5799" s="820" t="b">
        <v>1</v>
      </c>
      <c r="E5799" s="820" t="b">
        <v>0</v>
      </c>
      <c r="F5799" s="820" t="b">
        <v>0</v>
      </c>
      <c r="G5799" s="820" t="b">
        <v>0</v>
      </c>
      <c r="H5799" s="820" t="b">
        <v>0</v>
      </c>
      <c r="I5799" s="820">
        <v>1</v>
      </c>
      <c r="J5799" s="820">
        <v>1</v>
      </c>
      <c r="K5799" s="820" t="s">
        <v>8454</v>
      </c>
      <c r="L5799" s="822" t="s">
        <v>21672</v>
      </c>
    </row>
    <row r="5800" spans="1:12" x14ac:dyDescent="0.25">
      <c r="A5800" s="822" t="s">
        <v>17007</v>
      </c>
      <c r="B5800" s="824" t="s">
        <v>16910</v>
      </c>
      <c r="C5800" s="820" t="b">
        <v>1</v>
      </c>
      <c r="D5800" s="820" t="b">
        <v>1</v>
      </c>
      <c r="E5800" s="820" t="b">
        <v>0</v>
      </c>
      <c r="F5800" s="820" t="b">
        <v>0</v>
      </c>
      <c r="G5800" s="820" t="b">
        <v>0</v>
      </c>
      <c r="H5800" s="820" t="b">
        <v>0</v>
      </c>
      <c r="I5800" s="820">
        <v>1</v>
      </c>
      <c r="J5800" s="820">
        <v>1</v>
      </c>
      <c r="K5800" s="820" t="s">
        <v>8454</v>
      </c>
      <c r="L5800" s="822" t="s">
        <v>21637</v>
      </c>
    </row>
    <row r="5801" spans="1:12" x14ac:dyDescent="0.25">
      <c r="A5801" s="822" t="s">
        <v>17008</v>
      </c>
      <c r="B5801" s="824" t="s">
        <v>16950</v>
      </c>
      <c r="C5801" s="820" t="b">
        <v>1</v>
      </c>
      <c r="D5801" s="820" t="b">
        <v>1</v>
      </c>
      <c r="E5801" s="820" t="b">
        <v>0</v>
      </c>
      <c r="F5801" s="820" t="b">
        <v>0</v>
      </c>
      <c r="G5801" s="820" t="b">
        <v>0</v>
      </c>
      <c r="H5801" s="820" t="b">
        <v>0</v>
      </c>
      <c r="I5801" s="820">
        <v>1</v>
      </c>
      <c r="J5801" s="820">
        <v>1</v>
      </c>
      <c r="K5801" s="820" t="s">
        <v>8454</v>
      </c>
      <c r="L5801" s="822" t="s">
        <v>21656</v>
      </c>
    </row>
    <row r="5802" spans="1:12" x14ac:dyDescent="0.25">
      <c r="A5802" s="822" t="s">
        <v>17009</v>
      </c>
      <c r="B5802" s="824" t="s">
        <v>16952</v>
      </c>
      <c r="C5802" s="820" t="b">
        <v>1</v>
      </c>
      <c r="D5802" s="820" t="b">
        <v>1</v>
      </c>
      <c r="E5802" s="820" t="b">
        <v>0</v>
      </c>
      <c r="F5802" s="820" t="b">
        <v>0</v>
      </c>
      <c r="G5802" s="820" t="b">
        <v>0</v>
      </c>
      <c r="H5802" s="820" t="b">
        <v>0</v>
      </c>
      <c r="I5802" s="820">
        <v>1</v>
      </c>
      <c r="J5802" s="820">
        <v>1</v>
      </c>
      <c r="K5802" s="820" t="s">
        <v>8454</v>
      </c>
      <c r="L5802" s="822" t="s">
        <v>21657</v>
      </c>
    </row>
    <row r="5803" spans="1:12" x14ac:dyDescent="0.25">
      <c r="A5803" s="822" t="s">
        <v>17010</v>
      </c>
      <c r="B5803" s="824" t="s">
        <v>16954</v>
      </c>
      <c r="C5803" s="820" t="b">
        <v>1</v>
      </c>
      <c r="D5803" s="820" t="b">
        <v>1</v>
      </c>
      <c r="E5803" s="820" t="b">
        <v>0</v>
      </c>
      <c r="F5803" s="820" t="b">
        <v>0</v>
      </c>
      <c r="G5803" s="820" t="b">
        <v>0</v>
      </c>
      <c r="H5803" s="820" t="b">
        <v>0</v>
      </c>
      <c r="I5803" s="820">
        <v>1</v>
      </c>
      <c r="J5803" s="820">
        <v>1</v>
      </c>
      <c r="K5803" s="820" t="s">
        <v>8454</v>
      </c>
      <c r="L5803" s="822" t="s">
        <v>21658</v>
      </c>
    </row>
    <row r="5804" spans="1:12" x14ac:dyDescent="0.25">
      <c r="A5804" s="822" t="s">
        <v>17011</v>
      </c>
      <c r="B5804" s="824" t="s">
        <v>16956</v>
      </c>
      <c r="C5804" s="820" t="b">
        <v>1</v>
      </c>
      <c r="D5804" s="820" t="b">
        <v>1</v>
      </c>
      <c r="E5804" s="820" t="b">
        <v>0</v>
      </c>
      <c r="F5804" s="820" t="b">
        <v>0</v>
      </c>
      <c r="G5804" s="820" t="b">
        <v>0</v>
      </c>
      <c r="H5804" s="820" t="b">
        <v>0</v>
      </c>
      <c r="I5804" s="820">
        <v>1</v>
      </c>
      <c r="J5804" s="820">
        <v>1</v>
      </c>
      <c r="K5804" s="820" t="s">
        <v>8454</v>
      </c>
      <c r="L5804" s="822" t="s">
        <v>21659</v>
      </c>
    </row>
    <row r="5805" spans="1:12" x14ac:dyDescent="0.25">
      <c r="A5805" s="822" t="s">
        <v>17012</v>
      </c>
      <c r="B5805" s="824" t="s">
        <v>16958</v>
      </c>
      <c r="C5805" s="820" t="b">
        <v>1</v>
      </c>
      <c r="D5805" s="820" t="b">
        <v>1</v>
      </c>
      <c r="E5805" s="820" t="b">
        <v>0</v>
      </c>
      <c r="F5805" s="820" t="b">
        <v>0</v>
      </c>
      <c r="G5805" s="820" t="b">
        <v>0</v>
      </c>
      <c r="H5805" s="820" t="b">
        <v>0</v>
      </c>
      <c r="I5805" s="820">
        <v>1</v>
      </c>
      <c r="J5805" s="820">
        <v>1</v>
      </c>
      <c r="K5805" s="820" t="s">
        <v>8454</v>
      </c>
      <c r="L5805" s="822" t="s">
        <v>21660</v>
      </c>
    </row>
    <row r="5806" spans="1:12" x14ac:dyDescent="0.25">
      <c r="A5806" s="822" t="s">
        <v>17013</v>
      </c>
      <c r="B5806" s="824" t="s">
        <v>16960</v>
      </c>
      <c r="C5806" s="820" t="b">
        <v>1</v>
      </c>
      <c r="D5806" s="820" t="b">
        <v>1</v>
      </c>
      <c r="E5806" s="820" t="b">
        <v>0</v>
      </c>
      <c r="F5806" s="820" t="b">
        <v>0</v>
      </c>
      <c r="G5806" s="820" t="b">
        <v>0</v>
      </c>
      <c r="H5806" s="820" t="b">
        <v>0</v>
      </c>
      <c r="I5806" s="820">
        <v>1</v>
      </c>
      <c r="J5806" s="820">
        <v>2</v>
      </c>
      <c r="K5806" s="820" t="s">
        <v>8454</v>
      </c>
      <c r="L5806" s="822" t="s">
        <v>21661</v>
      </c>
    </row>
    <row r="5807" spans="1:12" x14ac:dyDescent="0.25">
      <c r="A5807" s="822" t="s">
        <v>17014</v>
      </c>
      <c r="B5807" s="824" t="s">
        <v>16962</v>
      </c>
      <c r="C5807" s="820" t="b">
        <v>1</v>
      </c>
      <c r="D5807" s="820" t="b">
        <v>1</v>
      </c>
      <c r="E5807" s="820" t="b">
        <v>0</v>
      </c>
      <c r="F5807" s="820" t="b">
        <v>0</v>
      </c>
      <c r="G5807" s="820" t="b">
        <v>0</v>
      </c>
      <c r="H5807" s="820" t="b">
        <v>0</v>
      </c>
      <c r="I5807" s="820">
        <v>1</v>
      </c>
      <c r="J5807" s="820">
        <v>2</v>
      </c>
      <c r="K5807" s="820" t="s">
        <v>8454</v>
      </c>
      <c r="L5807" s="822" t="s">
        <v>21662</v>
      </c>
    </row>
    <row r="5808" spans="1:12" x14ac:dyDescent="0.25">
      <c r="A5808" s="822" t="s">
        <v>17015</v>
      </c>
      <c r="B5808" s="824" t="s">
        <v>17016</v>
      </c>
      <c r="C5808" s="820" t="b">
        <v>1</v>
      </c>
      <c r="D5808" s="820" t="b">
        <v>1</v>
      </c>
      <c r="E5808" s="820" t="b">
        <v>0</v>
      </c>
      <c r="F5808" s="820" t="b">
        <v>0</v>
      </c>
      <c r="G5808" s="820" t="b">
        <v>0</v>
      </c>
      <c r="H5808" s="820" t="b">
        <v>0</v>
      </c>
      <c r="I5808" s="820">
        <v>1</v>
      </c>
      <c r="J5808" s="820">
        <v>3</v>
      </c>
      <c r="K5808" s="820" t="s">
        <v>8454</v>
      </c>
      <c r="L5808" s="822" t="s">
        <v>21673</v>
      </c>
    </row>
    <row r="5809" spans="1:12" x14ac:dyDescent="0.25">
      <c r="A5809" s="822" t="s">
        <v>17017</v>
      </c>
      <c r="B5809" s="824" t="s">
        <v>16966</v>
      </c>
      <c r="C5809" s="820" t="b">
        <v>1</v>
      </c>
      <c r="D5809" s="820" t="b">
        <v>1</v>
      </c>
      <c r="E5809" s="820" t="b">
        <v>0</v>
      </c>
      <c r="F5809" s="820" t="b">
        <v>0</v>
      </c>
      <c r="G5809" s="820" t="b">
        <v>0</v>
      </c>
      <c r="H5809" s="820" t="b">
        <v>0</v>
      </c>
      <c r="I5809" s="820">
        <v>1</v>
      </c>
      <c r="J5809" s="820">
        <v>1</v>
      </c>
      <c r="K5809" s="820" t="s">
        <v>8454</v>
      </c>
      <c r="L5809" s="822" t="s">
        <v>21664</v>
      </c>
    </row>
    <row r="5810" spans="1:12" x14ac:dyDescent="0.25">
      <c r="A5810" s="822" t="s">
        <v>17018</v>
      </c>
      <c r="B5810" s="824" t="s">
        <v>17019</v>
      </c>
      <c r="C5810" s="820" t="b">
        <v>1</v>
      </c>
      <c r="D5810" s="820" t="b">
        <v>1</v>
      </c>
      <c r="E5810" s="820" t="b">
        <v>0</v>
      </c>
      <c r="F5810" s="820" t="b">
        <v>0</v>
      </c>
      <c r="G5810" s="820" t="b">
        <v>0</v>
      </c>
      <c r="H5810" s="820" t="b">
        <v>0</v>
      </c>
      <c r="I5810" s="820">
        <v>1</v>
      </c>
      <c r="J5810" s="820">
        <v>1</v>
      </c>
      <c r="K5810" s="820" t="s">
        <v>8454</v>
      </c>
      <c r="L5810" s="822" t="s">
        <v>21674</v>
      </c>
    </row>
    <row r="5811" spans="1:12" x14ac:dyDescent="0.25">
      <c r="A5811" s="822" t="s">
        <v>17020</v>
      </c>
      <c r="B5811" s="824" t="s">
        <v>17021</v>
      </c>
      <c r="C5811" s="820" t="b">
        <v>1</v>
      </c>
      <c r="D5811" s="820" t="b">
        <v>1</v>
      </c>
      <c r="E5811" s="820" t="b">
        <v>0</v>
      </c>
      <c r="F5811" s="820" t="b">
        <v>0</v>
      </c>
      <c r="G5811" s="820" t="b">
        <v>0</v>
      </c>
      <c r="H5811" s="820" t="b">
        <v>0</v>
      </c>
      <c r="I5811" s="820">
        <v>1</v>
      </c>
      <c r="J5811" s="820">
        <v>1</v>
      </c>
      <c r="K5811" s="820" t="s">
        <v>8454</v>
      </c>
      <c r="L5811" s="822" t="s">
        <v>21675</v>
      </c>
    </row>
    <row r="5812" spans="1:12" x14ac:dyDescent="0.25">
      <c r="A5812" s="822" t="s">
        <v>17022</v>
      </c>
      <c r="B5812" s="824" t="s">
        <v>17023</v>
      </c>
      <c r="C5812" s="820" t="b">
        <v>1</v>
      </c>
      <c r="D5812" s="820" t="b">
        <v>1</v>
      </c>
      <c r="E5812" s="820" t="b">
        <v>0</v>
      </c>
      <c r="F5812" s="820" t="b">
        <v>0</v>
      </c>
      <c r="G5812" s="820" t="b">
        <v>0</v>
      </c>
      <c r="H5812" s="820" t="b">
        <v>0</v>
      </c>
      <c r="I5812" s="820">
        <v>1</v>
      </c>
      <c r="J5812" s="820">
        <v>1</v>
      </c>
      <c r="K5812" s="820" t="s">
        <v>8454</v>
      </c>
      <c r="L5812" s="822" t="s">
        <v>21676</v>
      </c>
    </row>
    <row r="5813" spans="1:12" x14ac:dyDescent="0.25">
      <c r="A5813" s="822" t="s">
        <v>17024</v>
      </c>
      <c r="B5813" s="824" t="s">
        <v>17025</v>
      </c>
      <c r="C5813" s="820" t="b">
        <v>1</v>
      </c>
      <c r="D5813" s="820" t="b">
        <v>1</v>
      </c>
      <c r="E5813" s="820" t="b">
        <v>0</v>
      </c>
      <c r="F5813" s="820" t="b">
        <v>0</v>
      </c>
      <c r="G5813" s="820" t="b">
        <v>0</v>
      </c>
      <c r="H5813" s="820" t="b">
        <v>0</v>
      </c>
      <c r="I5813" s="820">
        <v>1</v>
      </c>
      <c r="J5813" s="820">
        <v>1</v>
      </c>
      <c r="K5813" s="820" t="s">
        <v>8454</v>
      </c>
      <c r="L5813" s="822" t="s">
        <v>21677</v>
      </c>
    </row>
    <row r="5814" spans="1:12" x14ac:dyDescent="0.25">
      <c r="A5814" s="822" t="s">
        <v>17026</v>
      </c>
      <c r="B5814" s="824" t="s">
        <v>17027</v>
      </c>
      <c r="C5814" s="820" t="b">
        <v>1</v>
      </c>
      <c r="D5814" s="820" t="b">
        <v>1</v>
      </c>
      <c r="E5814" s="820" t="b">
        <v>0</v>
      </c>
      <c r="F5814" s="820" t="b">
        <v>0</v>
      </c>
      <c r="G5814" s="820" t="b">
        <v>0</v>
      </c>
      <c r="H5814" s="820" t="b">
        <v>0</v>
      </c>
      <c r="I5814" s="820">
        <v>1</v>
      </c>
      <c r="J5814" s="820">
        <v>4</v>
      </c>
      <c r="K5814" s="820" t="s">
        <v>8454</v>
      </c>
      <c r="L5814" s="822" t="s">
        <v>21678</v>
      </c>
    </row>
    <row r="5815" spans="1:12" x14ac:dyDescent="0.25">
      <c r="A5815" s="822" t="s">
        <v>17028</v>
      </c>
      <c r="B5815" s="824" t="s">
        <v>17029</v>
      </c>
      <c r="C5815" s="820" t="b">
        <v>1</v>
      </c>
      <c r="D5815" s="820" t="b">
        <v>1</v>
      </c>
      <c r="E5815" s="820" t="b">
        <v>0</v>
      </c>
      <c r="F5815" s="820" t="b">
        <v>0</v>
      </c>
      <c r="G5815" s="820" t="b">
        <v>0</v>
      </c>
      <c r="H5815" s="820" t="b">
        <v>0</v>
      </c>
      <c r="I5815" s="820">
        <v>1</v>
      </c>
      <c r="J5815" s="820">
        <v>4</v>
      </c>
      <c r="K5815" s="820" t="s">
        <v>8454</v>
      </c>
      <c r="L5815" s="822" t="s">
        <v>21679</v>
      </c>
    </row>
    <row r="5816" spans="1:12" x14ac:dyDescent="0.25">
      <c r="A5816" s="822" t="s">
        <v>17030</v>
      </c>
      <c r="B5816" s="824" t="s">
        <v>17031</v>
      </c>
      <c r="C5816" s="820" t="b">
        <v>1</v>
      </c>
      <c r="D5816" s="820" t="b">
        <v>1</v>
      </c>
      <c r="E5816" s="820" t="b">
        <v>0</v>
      </c>
      <c r="F5816" s="820" t="b">
        <v>0</v>
      </c>
      <c r="G5816" s="820" t="b">
        <v>0</v>
      </c>
      <c r="H5816" s="820" t="b">
        <v>0</v>
      </c>
      <c r="I5816" s="820">
        <v>1</v>
      </c>
      <c r="J5816" s="820">
        <v>1</v>
      </c>
      <c r="K5816" s="820" t="s">
        <v>8454</v>
      </c>
      <c r="L5816" s="822" t="s">
        <v>21680</v>
      </c>
    </row>
    <row r="5817" spans="1:12" x14ac:dyDescent="0.25">
      <c r="A5817" s="822" t="s">
        <v>17032</v>
      </c>
      <c r="B5817" s="824" t="s">
        <v>17033</v>
      </c>
      <c r="C5817" s="820" t="b">
        <v>1</v>
      </c>
      <c r="D5817" s="820" t="b">
        <v>1</v>
      </c>
      <c r="E5817" s="820" t="b">
        <v>0</v>
      </c>
      <c r="F5817" s="820" t="b">
        <v>0</v>
      </c>
      <c r="G5817" s="820" t="b">
        <v>0</v>
      </c>
      <c r="H5817" s="820" t="b">
        <v>0</v>
      </c>
      <c r="I5817" s="820">
        <v>1</v>
      </c>
      <c r="J5817" s="820">
        <v>1</v>
      </c>
      <c r="K5817" s="820" t="s">
        <v>8454</v>
      </c>
      <c r="L5817" s="822" t="s">
        <v>21681</v>
      </c>
    </row>
    <row r="5818" spans="1:12" x14ac:dyDescent="0.25">
      <c r="A5818" s="822" t="s">
        <v>17034</v>
      </c>
      <c r="B5818" s="824" t="s">
        <v>17035</v>
      </c>
      <c r="C5818" s="820" t="b">
        <v>1</v>
      </c>
      <c r="D5818" s="820" t="b">
        <v>1</v>
      </c>
      <c r="E5818" s="820" t="b">
        <v>0</v>
      </c>
      <c r="F5818" s="820" t="b">
        <v>0</v>
      </c>
      <c r="G5818" s="820" t="b">
        <v>0</v>
      </c>
      <c r="H5818" s="820" t="b">
        <v>0</v>
      </c>
      <c r="I5818" s="820">
        <v>1</v>
      </c>
      <c r="J5818" s="820">
        <v>2</v>
      </c>
      <c r="K5818" s="820" t="s">
        <v>8454</v>
      </c>
      <c r="L5818" s="822" t="s">
        <v>21682</v>
      </c>
    </row>
    <row r="5819" spans="1:12" x14ac:dyDescent="0.25">
      <c r="A5819" s="822" t="s">
        <v>17036</v>
      </c>
      <c r="B5819" s="824" t="s">
        <v>17037</v>
      </c>
      <c r="C5819" s="820" t="b">
        <v>1</v>
      </c>
      <c r="D5819" s="820" t="b">
        <v>1</v>
      </c>
      <c r="E5819" s="820" t="b">
        <v>0</v>
      </c>
      <c r="F5819" s="820" t="b">
        <v>0</v>
      </c>
      <c r="G5819" s="820" t="b">
        <v>0</v>
      </c>
      <c r="H5819" s="820" t="b">
        <v>0</v>
      </c>
      <c r="I5819" s="820">
        <v>1</v>
      </c>
      <c r="J5819" s="820">
        <v>8</v>
      </c>
      <c r="K5819" s="820" t="s">
        <v>8454</v>
      </c>
      <c r="L5819" s="822" t="s">
        <v>21683</v>
      </c>
    </row>
    <row r="5820" spans="1:12" x14ac:dyDescent="0.25">
      <c r="A5820" s="822" t="s">
        <v>17038</v>
      </c>
      <c r="B5820" s="824" t="s">
        <v>17039</v>
      </c>
      <c r="C5820" s="820" t="b">
        <v>1</v>
      </c>
      <c r="D5820" s="820" t="b">
        <v>1</v>
      </c>
      <c r="E5820" s="820" t="b">
        <v>0</v>
      </c>
      <c r="F5820" s="820" t="b">
        <v>0</v>
      </c>
      <c r="G5820" s="820" t="b">
        <v>0</v>
      </c>
      <c r="H5820" s="820" t="b">
        <v>0</v>
      </c>
      <c r="I5820" s="820">
        <v>1</v>
      </c>
      <c r="J5820" s="820">
        <v>3</v>
      </c>
      <c r="K5820" s="820" t="s">
        <v>8454</v>
      </c>
      <c r="L5820" s="822" t="s">
        <v>21684</v>
      </c>
    </row>
    <row r="5821" spans="1:12" x14ac:dyDescent="0.25">
      <c r="A5821" s="822" t="s">
        <v>17040</v>
      </c>
      <c r="B5821" s="824" t="s">
        <v>17041</v>
      </c>
      <c r="C5821" s="820" t="b">
        <v>1</v>
      </c>
      <c r="D5821" s="820" t="b">
        <v>1</v>
      </c>
      <c r="E5821" s="820" t="b">
        <v>0</v>
      </c>
      <c r="F5821" s="820" t="b">
        <v>0</v>
      </c>
      <c r="G5821" s="820" t="b">
        <v>0</v>
      </c>
      <c r="H5821" s="820" t="b">
        <v>0</v>
      </c>
      <c r="I5821" s="820">
        <v>1</v>
      </c>
      <c r="J5821" s="820">
        <v>1</v>
      </c>
      <c r="K5821" s="820" t="s">
        <v>8454</v>
      </c>
      <c r="L5821" s="822" t="s">
        <v>21685</v>
      </c>
    </row>
    <row r="5822" spans="1:12" x14ac:dyDescent="0.25">
      <c r="A5822" s="822" t="s">
        <v>17042</v>
      </c>
      <c r="B5822" s="824" t="s">
        <v>17043</v>
      </c>
      <c r="C5822" s="820" t="b">
        <v>1</v>
      </c>
      <c r="D5822" s="820" t="b">
        <v>1</v>
      </c>
      <c r="E5822" s="820" t="b">
        <v>0</v>
      </c>
      <c r="F5822" s="820" t="b">
        <v>0</v>
      </c>
      <c r="G5822" s="820" t="b">
        <v>0</v>
      </c>
      <c r="H5822" s="820" t="b">
        <v>0</v>
      </c>
      <c r="I5822" s="820">
        <v>1</v>
      </c>
      <c r="J5822" s="820">
        <v>1</v>
      </c>
      <c r="K5822" s="820" t="s">
        <v>8454</v>
      </c>
      <c r="L5822" s="822" t="s">
        <v>21686</v>
      </c>
    </row>
    <row r="5823" spans="1:12" x14ac:dyDescent="0.25">
      <c r="A5823" s="822" t="s">
        <v>17044</v>
      </c>
      <c r="B5823" s="824" t="s">
        <v>17045</v>
      </c>
      <c r="C5823" s="820" t="b">
        <v>1</v>
      </c>
      <c r="D5823" s="820" t="b">
        <v>1</v>
      </c>
      <c r="E5823" s="820" t="b">
        <v>0</v>
      </c>
      <c r="F5823" s="820" t="b">
        <v>0</v>
      </c>
      <c r="G5823" s="820" t="b">
        <v>0</v>
      </c>
      <c r="H5823" s="820" t="b">
        <v>0</v>
      </c>
      <c r="I5823" s="820">
        <v>1</v>
      </c>
      <c r="J5823" s="820">
        <v>1</v>
      </c>
      <c r="K5823" s="820" t="s">
        <v>8454</v>
      </c>
      <c r="L5823" s="822" t="s">
        <v>21687</v>
      </c>
    </row>
    <row r="5824" spans="1:12" x14ac:dyDescent="0.25">
      <c r="A5824" s="822" t="s">
        <v>17046</v>
      </c>
      <c r="B5824" s="824" t="s">
        <v>17047</v>
      </c>
      <c r="C5824" s="820" t="b">
        <v>1</v>
      </c>
      <c r="D5824" s="820" t="b">
        <v>1</v>
      </c>
      <c r="E5824" s="820" t="b">
        <v>0</v>
      </c>
      <c r="F5824" s="820" t="b">
        <v>0</v>
      </c>
      <c r="G5824" s="820" t="b">
        <v>0</v>
      </c>
      <c r="H5824" s="820" t="b">
        <v>0</v>
      </c>
      <c r="I5824" s="820">
        <v>1</v>
      </c>
      <c r="J5824" s="820">
        <v>1</v>
      </c>
      <c r="K5824" s="820" t="s">
        <v>8454</v>
      </c>
      <c r="L5824" s="822" t="s">
        <v>21688</v>
      </c>
    </row>
    <row r="5825" spans="1:12" x14ac:dyDescent="0.25">
      <c r="A5825" s="822" t="s">
        <v>17048</v>
      </c>
      <c r="B5825" s="824" t="s">
        <v>17049</v>
      </c>
      <c r="C5825" s="820" t="b">
        <v>1</v>
      </c>
      <c r="D5825" s="820" t="b">
        <v>1</v>
      </c>
      <c r="E5825" s="820" t="b">
        <v>0</v>
      </c>
      <c r="F5825" s="820" t="b">
        <v>0</v>
      </c>
      <c r="G5825" s="820" t="b">
        <v>0</v>
      </c>
      <c r="H5825" s="820" t="b">
        <v>0</v>
      </c>
      <c r="I5825" s="820">
        <v>1</v>
      </c>
      <c r="J5825" s="820">
        <v>1</v>
      </c>
      <c r="K5825" s="820" t="s">
        <v>8454</v>
      </c>
      <c r="L5825" s="822" t="s">
        <v>21689</v>
      </c>
    </row>
    <row r="5826" spans="1:12" x14ac:dyDescent="0.25">
      <c r="A5826" s="822" t="s">
        <v>17050</v>
      </c>
      <c r="B5826" s="824" t="s">
        <v>17051</v>
      </c>
      <c r="C5826" s="820" t="b">
        <v>1</v>
      </c>
      <c r="D5826" s="820" t="b">
        <v>1</v>
      </c>
      <c r="E5826" s="820" t="b">
        <v>0</v>
      </c>
      <c r="F5826" s="820" t="b">
        <v>0</v>
      </c>
      <c r="G5826" s="820" t="b">
        <v>0</v>
      </c>
      <c r="H5826" s="820" t="b">
        <v>0</v>
      </c>
      <c r="I5826" s="820">
        <v>1</v>
      </c>
      <c r="J5826" s="820">
        <v>1</v>
      </c>
      <c r="K5826" s="820" t="s">
        <v>8454</v>
      </c>
      <c r="L5826" s="822" t="s">
        <v>21690</v>
      </c>
    </row>
    <row r="5827" spans="1:12" x14ac:dyDescent="0.25">
      <c r="A5827" s="822" t="s">
        <v>17052</v>
      </c>
      <c r="B5827" s="824" t="s">
        <v>17053</v>
      </c>
      <c r="C5827" s="820" t="b">
        <v>1</v>
      </c>
      <c r="D5827" s="820" t="b">
        <v>1</v>
      </c>
      <c r="E5827" s="820" t="b">
        <v>0</v>
      </c>
      <c r="F5827" s="820" t="b">
        <v>0</v>
      </c>
      <c r="G5827" s="820" t="b">
        <v>0</v>
      </c>
      <c r="H5827" s="820" t="b">
        <v>0</v>
      </c>
      <c r="I5827" s="820">
        <v>1</v>
      </c>
      <c r="J5827" s="820">
        <v>1</v>
      </c>
      <c r="K5827" s="820" t="s">
        <v>8454</v>
      </c>
      <c r="L5827" s="822" t="s">
        <v>21691</v>
      </c>
    </row>
    <row r="5828" spans="1:12" x14ac:dyDescent="0.25">
      <c r="A5828" s="822" t="s">
        <v>17054</v>
      </c>
      <c r="B5828" s="824" t="s">
        <v>17055</v>
      </c>
      <c r="C5828" s="820" t="b">
        <v>1</v>
      </c>
      <c r="D5828" s="820" t="b">
        <v>1</v>
      </c>
      <c r="E5828" s="820" t="b">
        <v>0</v>
      </c>
      <c r="F5828" s="820" t="b">
        <v>0</v>
      </c>
      <c r="G5828" s="820" t="b">
        <v>0</v>
      </c>
      <c r="H5828" s="820" t="b">
        <v>0</v>
      </c>
      <c r="I5828" s="820">
        <v>1</v>
      </c>
      <c r="J5828" s="820">
        <v>2</v>
      </c>
      <c r="K5828" s="820" t="s">
        <v>8454</v>
      </c>
      <c r="L5828" s="822" t="s">
        <v>21692</v>
      </c>
    </row>
    <row r="5829" spans="1:12" x14ac:dyDescent="0.25">
      <c r="A5829" s="822" t="s">
        <v>17056</v>
      </c>
      <c r="B5829" s="824" t="s">
        <v>17057</v>
      </c>
      <c r="C5829" s="820" t="b">
        <v>1</v>
      </c>
      <c r="D5829" s="820" t="b">
        <v>1</v>
      </c>
      <c r="E5829" s="820" t="b">
        <v>0</v>
      </c>
      <c r="F5829" s="820" t="b">
        <v>0</v>
      </c>
      <c r="G5829" s="820" t="b">
        <v>0</v>
      </c>
      <c r="H5829" s="820" t="b">
        <v>0</v>
      </c>
      <c r="I5829" s="820">
        <v>1</v>
      </c>
      <c r="J5829" s="820">
        <v>2</v>
      </c>
      <c r="K5829" s="820" t="s">
        <v>8454</v>
      </c>
      <c r="L5829" s="822" t="s">
        <v>21693</v>
      </c>
    </row>
    <row r="5830" spans="1:12" x14ac:dyDescent="0.25">
      <c r="A5830" s="822" t="s">
        <v>17058</v>
      </c>
      <c r="B5830" s="824" t="s">
        <v>17059</v>
      </c>
      <c r="C5830" s="820" t="b">
        <v>1</v>
      </c>
      <c r="D5830" s="820" t="b">
        <v>1</v>
      </c>
      <c r="E5830" s="820" t="b">
        <v>0</v>
      </c>
      <c r="F5830" s="820" t="b">
        <v>0</v>
      </c>
      <c r="G5830" s="820" t="b">
        <v>0</v>
      </c>
      <c r="H5830" s="820" t="b">
        <v>0</v>
      </c>
      <c r="I5830" s="820">
        <v>1</v>
      </c>
      <c r="J5830" s="820">
        <v>3</v>
      </c>
      <c r="K5830" s="820" t="s">
        <v>8454</v>
      </c>
      <c r="L5830" s="822" t="s">
        <v>21694</v>
      </c>
    </row>
    <row r="5831" spans="1:12" x14ac:dyDescent="0.25">
      <c r="A5831" s="822" t="s">
        <v>17060</v>
      </c>
      <c r="B5831" s="824" t="s">
        <v>17061</v>
      </c>
      <c r="C5831" s="820" t="b">
        <v>1</v>
      </c>
      <c r="D5831" s="820" t="b">
        <v>1</v>
      </c>
      <c r="E5831" s="820" t="b">
        <v>0</v>
      </c>
      <c r="F5831" s="820" t="b">
        <v>0</v>
      </c>
      <c r="G5831" s="820" t="b">
        <v>0</v>
      </c>
      <c r="H5831" s="820" t="b">
        <v>0</v>
      </c>
      <c r="I5831" s="820">
        <v>1</v>
      </c>
      <c r="J5831" s="820">
        <v>1</v>
      </c>
      <c r="K5831" s="820" t="s">
        <v>8454</v>
      </c>
      <c r="L5831" s="822" t="s">
        <v>21695</v>
      </c>
    </row>
    <row r="5832" spans="1:12" x14ac:dyDescent="0.25">
      <c r="A5832" s="822" t="s">
        <v>17062</v>
      </c>
      <c r="B5832" s="824" t="s">
        <v>17063</v>
      </c>
      <c r="C5832" s="820" t="b">
        <v>1</v>
      </c>
      <c r="D5832" s="820" t="b">
        <v>1</v>
      </c>
      <c r="E5832" s="820" t="b">
        <v>0</v>
      </c>
      <c r="F5832" s="820" t="b">
        <v>0</v>
      </c>
      <c r="G5832" s="820" t="b">
        <v>0</v>
      </c>
      <c r="H5832" s="820" t="b">
        <v>0</v>
      </c>
      <c r="I5832" s="820">
        <v>1</v>
      </c>
      <c r="J5832" s="820">
        <v>1</v>
      </c>
      <c r="K5832" s="820" t="s">
        <v>8454</v>
      </c>
      <c r="L5832" s="822" t="s">
        <v>21696</v>
      </c>
    </row>
    <row r="5833" spans="1:12" x14ac:dyDescent="0.25">
      <c r="A5833" s="822" t="s">
        <v>17064</v>
      </c>
      <c r="B5833" s="824" t="s">
        <v>17065</v>
      </c>
      <c r="C5833" s="820" t="b">
        <v>1</v>
      </c>
      <c r="D5833" s="820" t="b">
        <v>1</v>
      </c>
      <c r="E5833" s="820" t="b">
        <v>0</v>
      </c>
      <c r="F5833" s="820" t="b">
        <v>0</v>
      </c>
      <c r="G5833" s="820" t="b">
        <v>0</v>
      </c>
      <c r="H5833" s="820" t="b">
        <v>0</v>
      </c>
      <c r="I5833" s="820">
        <v>1</v>
      </c>
      <c r="J5833" s="820">
        <v>1</v>
      </c>
      <c r="K5833" s="820" t="s">
        <v>8454</v>
      </c>
      <c r="L5833" s="822" t="s">
        <v>21697</v>
      </c>
    </row>
    <row r="5834" spans="1:12" x14ac:dyDescent="0.25">
      <c r="A5834" s="822" t="s">
        <v>17066</v>
      </c>
      <c r="B5834" s="824" t="s">
        <v>17023</v>
      </c>
      <c r="C5834" s="820" t="b">
        <v>1</v>
      </c>
      <c r="D5834" s="820" t="b">
        <v>1</v>
      </c>
      <c r="E5834" s="820" t="b">
        <v>0</v>
      </c>
      <c r="F5834" s="820" t="b">
        <v>0</v>
      </c>
      <c r="G5834" s="820" t="b">
        <v>0</v>
      </c>
      <c r="H5834" s="820" t="b">
        <v>0</v>
      </c>
      <c r="I5834" s="820">
        <v>1</v>
      </c>
      <c r="J5834" s="820">
        <v>1</v>
      </c>
      <c r="K5834" s="820" t="s">
        <v>8454</v>
      </c>
      <c r="L5834" s="822" t="s">
        <v>21676</v>
      </c>
    </row>
    <row r="5835" spans="1:12" x14ac:dyDescent="0.25">
      <c r="A5835" s="822" t="s">
        <v>17067</v>
      </c>
      <c r="B5835" s="824" t="s">
        <v>17025</v>
      </c>
      <c r="C5835" s="820" t="b">
        <v>1</v>
      </c>
      <c r="D5835" s="820" t="b">
        <v>1</v>
      </c>
      <c r="E5835" s="820" t="b">
        <v>0</v>
      </c>
      <c r="F5835" s="820" t="b">
        <v>0</v>
      </c>
      <c r="G5835" s="820" t="b">
        <v>0</v>
      </c>
      <c r="H5835" s="820" t="b">
        <v>0</v>
      </c>
      <c r="I5835" s="820">
        <v>1</v>
      </c>
      <c r="J5835" s="820">
        <v>1</v>
      </c>
      <c r="K5835" s="820" t="s">
        <v>8454</v>
      </c>
      <c r="L5835" s="822" t="s">
        <v>21677</v>
      </c>
    </row>
    <row r="5836" spans="1:12" x14ac:dyDescent="0.25">
      <c r="A5836" s="822" t="s">
        <v>17068</v>
      </c>
      <c r="B5836" s="824" t="s">
        <v>17027</v>
      </c>
      <c r="C5836" s="820" t="b">
        <v>1</v>
      </c>
      <c r="D5836" s="820" t="b">
        <v>1</v>
      </c>
      <c r="E5836" s="820" t="b">
        <v>0</v>
      </c>
      <c r="F5836" s="820" t="b">
        <v>0</v>
      </c>
      <c r="G5836" s="820" t="b">
        <v>0</v>
      </c>
      <c r="H5836" s="820" t="b">
        <v>0</v>
      </c>
      <c r="I5836" s="820">
        <v>1</v>
      </c>
      <c r="J5836" s="820">
        <v>4</v>
      </c>
      <c r="K5836" s="820" t="s">
        <v>8454</v>
      </c>
      <c r="L5836" s="822" t="s">
        <v>21678</v>
      </c>
    </row>
    <row r="5837" spans="1:12" x14ac:dyDescent="0.25">
      <c r="A5837" s="822" t="s">
        <v>17069</v>
      </c>
      <c r="B5837" s="824" t="s">
        <v>17029</v>
      </c>
      <c r="C5837" s="820" t="b">
        <v>1</v>
      </c>
      <c r="D5837" s="820" t="b">
        <v>1</v>
      </c>
      <c r="E5837" s="820" t="b">
        <v>0</v>
      </c>
      <c r="F5837" s="820" t="b">
        <v>0</v>
      </c>
      <c r="G5837" s="820" t="b">
        <v>0</v>
      </c>
      <c r="H5837" s="820" t="b">
        <v>0</v>
      </c>
      <c r="I5837" s="820">
        <v>1</v>
      </c>
      <c r="J5837" s="820">
        <v>4</v>
      </c>
      <c r="K5837" s="820" t="s">
        <v>8454</v>
      </c>
      <c r="L5837" s="822" t="s">
        <v>21679</v>
      </c>
    </row>
    <row r="5838" spans="1:12" x14ac:dyDescent="0.25">
      <c r="A5838" s="822" t="s">
        <v>17070</v>
      </c>
      <c r="B5838" s="824" t="s">
        <v>17031</v>
      </c>
      <c r="C5838" s="820" t="b">
        <v>1</v>
      </c>
      <c r="D5838" s="820" t="b">
        <v>1</v>
      </c>
      <c r="E5838" s="820" t="b">
        <v>0</v>
      </c>
      <c r="F5838" s="820" t="b">
        <v>0</v>
      </c>
      <c r="G5838" s="820" t="b">
        <v>0</v>
      </c>
      <c r="H5838" s="820" t="b">
        <v>0</v>
      </c>
      <c r="I5838" s="820">
        <v>1</v>
      </c>
      <c r="J5838" s="820">
        <v>1</v>
      </c>
      <c r="K5838" s="820" t="s">
        <v>8454</v>
      </c>
      <c r="L5838" s="822" t="s">
        <v>21680</v>
      </c>
    </row>
    <row r="5839" spans="1:12" x14ac:dyDescent="0.25">
      <c r="A5839" s="822" t="s">
        <v>17071</v>
      </c>
      <c r="B5839" s="824" t="s">
        <v>17033</v>
      </c>
      <c r="C5839" s="820" t="b">
        <v>1</v>
      </c>
      <c r="D5839" s="820" t="b">
        <v>1</v>
      </c>
      <c r="E5839" s="820" t="b">
        <v>0</v>
      </c>
      <c r="F5839" s="820" t="b">
        <v>0</v>
      </c>
      <c r="G5839" s="820" t="b">
        <v>0</v>
      </c>
      <c r="H5839" s="820" t="b">
        <v>0</v>
      </c>
      <c r="I5839" s="820">
        <v>1</v>
      </c>
      <c r="J5839" s="820">
        <v>1</v>
      </c>
      <c r="K5839" s="820" t="s">
        <v>8454</v>
      </c>
      <c r="L5839" s="822" t="s">
        <v>21681</v>
      </c>
    </row>
    <row r="5840" spans="1:12" x14ac:dyDescent="0.25">
      <c r="A5840" s="822" t="s">
        <v>17072</v>
      </c>
      <c r="B5840" s="824" t="s">
        <v>17035</v>
      </c>
      <c r="C5840" s="820" t="b">
        <v>1</v>
      </c>
      <c r="D5840" s="820" t="b">
        <v>1</v>
      </c>
      <c r="E5840" s="820" t="b">
        <v>0</v>
      </c>
      <c r="F5840" s="820" t="b">
        <v>0</v>
      </c>
      <c r="G5840" s="820" t="b">
        <v>0</v>
      </c>
      <c r="H5840" s="820" t="b">
        <v>0</v>
      </c>
      <c r="I5840" s="820">
        <v>1</v>
      </c>
      <c r="J5840" s="820">
        <v>2</v>
      </c>
      <c r="K5840" s="820" t="s">
        <v>8454</v>
      </c>
      <c r="L5840" s="822" t="s">
        <v>21682</v>
      </c>
    </row>
    <row r="5841" spans="1:12" x14ac:dyDescent="0.25">
      <c r="A5841" s="822" t="s">
        <v>17073</v>
      </c>
      <c r="B5841" s="824" t="s">
        <v>17037</v>
      </c>
      <c r="C5841" s="820" t="b">
        <v>1</v>
      </c>
      <c r="D5841" s="820" t="b">
        <v>1</v>
      </c>
      <c r="E5841" s="820" t="b">
        <v>0</v>
      </c>
      <c r="F5841" s="820" t="b">
        <v>0</v>
      </c>
      <c r="G5841" s="820" t="b">
        <v>0</v>
      </c>
      <c r="H5841" s="820" t="b">
        <v>0</v>
      </c>
      <c r="I5841" s="820">
        <v>1</v>
      </c>
      <c r="J5841" s="820">
        <v>8</v>
      </c>
      <c r="K5841" s="820" t="s">
        <v>8454</v>
      </c>
      <c r="L5841" s="822" t="s">
        <v>21683</v>
      </c>
    </row>
    <row r="5842" spans="1:12" x14ac:dyDescent="0.25">
      <c r="A5842" s="822" t="s">
        <v>17074</v>
      </c>
      <c r="B5842" s="824" t="s">
        <v>17075</v>
      </c>
      <c r="C5842" s="820" t="b">
        <v>1</v>
      </c>
      <c r="D5842" s="820" t="b">
        <v>1</v>
      </c>
      <c r="E5842" s="820" t="b">
        <v>0</v>
      </c>
      <c r="F5842" s="820" t="b">
        <v>0</v>
      </c>
      <c r="G5842" s="820" t="b">
        <v>0</v>
      </c>
      <c r="H5842" s="820" t="b">
        <v>0</v>
      </c>
      <c r="I5842" s="820">
        <v>1</v>
      </c>
      <c r="J5842" s="820">
        <v>3</v>
      </c>
      <c r="K5842" s="820" t="s">
        <v>8454</v>
      </c>
      <c r="L5842" s="822" t="s">
        <v>21698</v>
      </c>
    </row>
    <row r="5843" spans="1:12" x14ac:dyDescent="0.25">
      <c r="A5843" s="822" t="s">
        <v>17076</v>
      </c>
      <c r="B5843" s="824" t="s">
        <v>17077</v>
      </c>
      <c r="C5843" s="820" t="b">
        <v>1</v>
      </c>
      <c r="D5843" s="820" t="b">
        <v>1</v>
      </c>
      <c r="E5843" s="820" t="b">
        <v>0</v>
      </c>
      <c r="F5843" s="820" t="b">
        <v>0</v>
      </c>
      <c r="G5843" s="820" t="b">
        <v>0</v>
      </c>
      <c r="H5843" s="820" t="b">
        <v>0</v>
      </c>
      <c r="I5843" s="820">
        <v>1</v>
      </c>
      <c r="J5843" s="820">
        <v>1</v>
      </c>
      <c r="K5843" s="820" t="s">
        <v>8454</v>
      </c>
      <c r="L5843" s="822" t="s">
        <v>21699</v>
      </c>
    </row>
    <row r="5844" spans="1:12" x14ac:dyDescent="0.25">
      <c r="A5844" s="822" t="s">
        <v>17078</v>
      </c>
      <c r="B5844" s="824" t="s">
        <v>17043</v>
      </c>
      <c r="C5844" s="820" t="b">
        <v>1</v>
      </c>
      <c r="D5844" s="820" t="b">
        <v>1</v>
      </c>
      <c r="E5844" s="820" t="b">
        <v>0</v>
      </c>
      <c r="F5844" s="820" t="b">
        <v>0</v>
      </c>
      <c r="G5844" s="820" t="b">
        <v>0</v>
      </c>
      <c r="H5844" s="820" t="b">
        <v>0</v>
      </c>
      <c r="I5844" s="820">
        <v>1</v>
      </c>
      <c r="J5844" s="820">
        <v>1</v>
      </c>
      <c r="K5844" s="820" t="s">
        <v>8454</v>
      </c>
      <c r="L5844" s="822" t="s">
        <v>21686</v>
      </c>
    </row>
    <row r="5845" spans="1:12" x14ac:dyDescent="0.25">
      <c r="A5845" s="822" t="s">
        <v>17079</v>
      </c>
      <c r="B5845" s="824" t="s">
        <v>17045</v>
      </c>
      <c r="C5845" s="820" t="b">
        <v>1</v>
      </c>
      <c r="D5845" s="820" t="b">
        <v>1</v>
      </c>
      <c r="E5845" s="820" t="b">
        <v>0</v>
      </c>
      <c r="F5845" s="820" t="b">
        <v>0</v>
      </c>
      <c r="G5845" s="820" t="b">
        <v>0</v>
      </c>
      <c r="H5845" s="820" t="b">
        <v>0</v>
      </c>
      <c r="I5845" s="820">
        <v>1</v>
      </c>
      <c r="J5845" s="820">
        <v>1</v>
      </c>
      <c r="K5845" s="820" t="s">
        <v>8454</v>
      </c>
      <c r="L5845" s="822" t="s">
        <v>21687</v>
      </c>
    </row>
    <row r="5846" spans="1:12" x14ac:dyDescent="0.25">
      <c r="A5846" s="822" t="s">
        <v>17080</v>
      </c>
      <c r="B5846" s="824" t="s">
        <v>17047</v>
      </c>
      <c r="C5846" s="820" t="b">
        <v>1</v>
      </c>
      <c r="D5846" s="820" t="b">
        <v>1</v>
      </c>
      <c r="E5846" s="820" t="b">
        <v>0</v>
      </c>
      <c r="F5846" s="820" t="b">
        <v>0</v>
      </c>
      <c r="G5846" s="820" t="b">
        <v>0</v>
      </c>
      <c r="H5846" s="820" t="b">
        <v>0</v>
      </c>
      <c r="I5846" s="820">
        <v>1</v>
      </c>
      <c r="J5846" s="820">
        <v>1</v>
      </c>
      <c r="K5846" s="820" t="s">
        <v>8454</v>
      </c>
      <c r="L5846" s="822" t="s">
        <v>21688</v>
      </c>
    </row>
    <row r="5847" spans="1:12" x14ac:dyDescent="0.25">
      <c r="A5847" s="822" t="s">
        <v>17081</v>
      </c>
      <c r="B5847" s="824" t="s">
        <v>17049</v>
      </c>
      <c r="C5847" s="820" t="b">
        <v>1</v>
      </c>
      <c r="D5847" s="820" t="b">
        <v>1</v>
      </c>
      <c r="E5847" s="820" t="b">
        <v>0</v>
      </c>
      <c r="F5847" s="820" t="b">
        <v>0</v>
      </c>
      <c r="G5847" s="820" t="b">
        <v>0</v>
      </c>
      <c r="H5847" s="820" t="b">
        <v>0</v>
      </c>
      <c r="I5847" s="820">
        <v>1</v>
      </c>
      <c r="J5847" s="820">
        <v>1</v>
      </c>
      <c r="K5847" s="820" t="s">
        <v>8454</v>
      </c>
      <c r="L5847" s="822" t="s">
        <v>21689</v>
      </c>
    </row>
    <row r="5848" spans="1:12" x14ac:dyDescent="0.25">
      <c r="A5848" s="822" t="s">
        <v>17082</v>
      </c>
      <c r="B5848" s="824" t="s">
        <v>17051</v>
      </c>
      <c r="C5848" s="820" t="b">
        <v>1</v>
      </c>
      <c r="D5848" s="820" t="b">
        <v>1</v>
      </c>
      <c r="E5848" s="820" t="b">
        <v>0</v>
      </c>
      <c r="F5848" s="820" t="b">
        <v>0</v>
      </c>
      <c r="G5848" s="820" t="b">
        <v>0</v>
      </c>
      <c r="H5848" s="820" t="b">
        <v>0</v>
      </c>
      <c r="I5848" s="820">
        <v>1</v>
      </c>
      <c r="J5848" s="820">
        <v>1</v>
      </c>
      <c r="K5848" s="820" t="s">
        <v>8454</v>
      </c>
      <c r="L5848" s="822" t="s">
        <v>21690</v>
      </c>
    </row>
    <row r="5849" spans="1:12" x14ac:dyDescent="0.25">
      <c r="A5849" s="822" t="s">
        <v>17083</v>
      </c>
      <c r="B5849" s="824" t="s">
        <v>17053</v>
      </c>
      <c r="C5849" s="820" t="b">
        <v>1</v>
      </c>
      <c r="D5849" s="820" t="b">
        <v>1</v>
      </c>
      <c r="E5849" s="820" t="b">
        <v>0</v>
      </c>
      <c r="F5849" s="820" t="b">
        <v>0</v>
      </c>
      <c r="G5849" s="820" t="b">
        <v>0</v>
      </c>
      <c r="H5849" s="820" t="b">
        <v>0</v>
      </c>
      <c r="I5849" s="820">
        <v>1</v>
      </c>
      <c r="J5849" s="820">
        <v>1</v>
      </c>
      <c r="K5849" s="820" t="s">
        <v>8454</v>
      </c>
      <c r="L5849" s="822" t="s">
        <v>21691</v>
      </c>
    </row>
    <row r="5850" spans="1:12" x14ac:dyDescent="0.25">
      <c r="A5850" s="822" t="s">
        <v>17084</v>
      </c>
      <c r="B5850" s="824" t="s">
        <v>17055</v>
      </c>
      <c r="C5850" s="820" t="b">
        <v>1</v>
      </c>
      <c r="D5850" s="820" t="b">
        <v>1</v>
      </c>
      <c r="E5850" s="820" t="b">
        <v>0</v>
      </c>
      <c r="F5850" s="820" t="b">
        <v>0</v>
      </c>
      <c r="G5850" s="820" t="b">
        <v>0</v>
      </c>
      <c r="H5850" s="820" t="b">
        <v>0</v>
      </c>
      <c r="I5850" s="820">
        <v>1</v>
      </c>
      <c r="J5850" s="820">
        <v>2</v>
      </c>
      <c r="K5850" s="820" t="s">
        <v>8454</v>
      </c>
      <c r="L5850" s="822" t="s">
        <v>21692</v>
      </c>
    </row>
    <row r="5851" spans="1:12" x14ac:dyDescent="0.25">
      <c r="A5851" s="822" t="s">
        <v>17085</v>
      </c>
      <c r="B5851" s="824" t="s">
        <v>17057</v>
      </c>
      <c r="C5851" s="820" t="b">
        <v>1</v>
      </c>
      <c r="D5851" s="820" t="b">
        <v>1</v>
      </c>
      <c r="E5851" s="820" t="b">
        <v>0</v>
      </c>
      <c r="F5851" s="820" t="b">
        <v>0</v>
      </c>
      <c r="G5851" s="820" t="b">
        <v>0</v>
      </c>
      <c r="H5851" s="820" t="b">
        <v>0</v>
      </c>
      <c r="I5851" s="820">
        <v>1</v>
      </c>
      <c r="J5851" s="820">
        <v>2</v>
      </c>
      <c r="K5851" s="820" t="s">
        <v>8454</v>
      </c>
      <c r="L5851" s="822" t="s">
        <v>21693</v>
      </c>
    </row>
    <row r="5852" spans="1:12" x14ac:dyDescent="0.25">
      <c r="A5852" s="822" t="s">
        <v>17086</v>
      </c>
      <c r="B5852" s="824" t="s">
        <v>17087</v>
      </c>
      <c r="C5852" s="820" t="b">
        <v>1</v>
      </c>
      <c r="D5852" s="820" t="b">
        <v>1</v>
      </c>
      <c r="E5852" s="820" t="b">
        <v>0</v>
      </c>
      <c r="F5852" s="820" t="b">
        <v>0</v>
      </c>
      <c r="G5852" s="820" t="b">
        <v>0</v>
      </c>
      <c r="H5852" s="820" t="b">
        <v>0</v>
      </c>
      <c r="I5852" s="820">
        <v>1</v>
      </c>
      <c r="J5852" s="820">
        <v>3</v>
      </c>
      <c r="K5852" s="820" t="s">
        <v>8454</v>
      </c>
      <c r="L5852" s="822" t="s">
        <v>21700</v>
      </c>
    </row>
    <row r="5853" spans="1:12" x14ac:dyDescent="0.25">
      <c r="A5853" s="822" t="s">
        <v>17088</v>
      </c>
      <c r="B5853" s="824" t="s">
        <v>17061</v>
      </c>
      <c r="C5853" s="820" t="b">
        <v>1</v>
      </c>
      <c r="D5853" s="820" t="b">
        <v>1</v>
      </c>
      <c r="E5853" s="820" t="b">
        <v>0</v>
      </c>
      <c r="F5853" s="820" t="b">
        <v>0</v>
      </c>
      <c r="G5853" s="820" t="b">
        <v>0</v>
      </c>
      <c r="H5853" s="820" t="b">
        <v>0</v>
      </c>
      <c r="I5853" s="820">
        <v>1</v>
      </c>
      <c r="J5853" s="820">
        <v>1</v>
      </c>
      <c r="K5853" s="820" t="s">
        <v>8454</v>
      </c>
      <c r="L5853" s="822" t="s">
        <v>21695</v>
      </c>
    </row>
    <row r="5854" spans="1:12" x14ac:dyDescent="0.25">
      <c r="A5854" s="820" t="s">
        <v>17089</v>
      </c>
      <c r="B5854" s="824" t="s">
        <v>17090</v>
      </c>
      <c r="C5854" s="820" t="b">
        <v>1</v>
      </c>
      <c r="D5854" s="820" t="b">
        <v>1</v>
      </c>
      <c r="E5854" s="820" t="b">
        <v>0</v>
      </c>
      <c r="F5854" s="820" t="b">
        <v>0</v>
      </c>
      <c r="G5854" s="820" t="b">
        <v>0</v>
      </c>
      <c r="H5854" s="820" t="b">
        <v>0</v>
      </c>
      <c r="I5854" s="820">
        <v>1</v>
      </c>
      <c r="J5854" s="820">
        <v>1</v>
      </c>
      <c r="K5854" s="820" t="s">
        <v>8454</v>
      </c>
      <c r="L5854" s="820" t="s">
        <v>21701</v>
      </c>
    </row>
    <row r="5855" spans="1:12" x14ac:dyDescent="0.25">
      <c r="A5855" s="820" t="s">
        <v>17091</v>
      </c>
      <c r="B5855" s="824" t="s">
        <v>17092</v>
      </c>
      <c r="C5855" s="820" t="b">
        <v>1</v>
      </c>
      <c r="D5855" s="820" t="b">
        <v>1</v>
      </c>
      <c r="E5855" s="820" t="b">
        <v>0</v>
      </c>
      <c r="F5855" s="820" t="b">
        <v>0</v>
      </c>
      <c r="G5855" s="820" t="b">
        <v>0</v>
      </c>
      <c r="H5855" s="820" t="b">
        <v>0</v>
      </c>
      <c r="I5855" s="820">
        <v>1</v>
      </c>
      <c r="J5855" s="820">
        <v>1</v>
      </c>
      <c r="K5855" s="820" t="s">
        <v>8454</v>
      </c>
      <c r="L5855" s="820" t="s">
        <v>21702</v>
      </c>
    </row>
    <row r="5856" spans="1:12" x14ac:dyDescent="0.25">
      <c r="A5856" s="820" t="s">
        <v>17093</v>
      </c>
      <c r="B5856" s="824" t="s">
        <v>17094</v>
      </c>
      <c r="C5856" s="820" t="b">
        <v>1</v>
      </c>
      <c r="D5856" s="820" t="b">
        <v>1</v>
      </c>
      <c r="E5856" s="820" t="b">
        <v>0</v>
      </c>
      <c r="F5856" s="820" t="b">
        <v>0</v>
      </c>
      <c r="G5856" s="820" t="b">
        <v>0</v>
      </c>
      <c r="H5856" s="820" t="b">
        <v>0</v>
      </c>
      <c r="I5856" s="820">
        <v>1</v>
      </c>
      <c r="J5856" s="820">
        <v>1</v>
      </c>
      <c r="K5856" s="820" t="s">
        <v>8454</v>
      </c>
      <c r="L5856" s="820" t="s">
        <v>21703</v>
      </c>
    </row>
    <row r="5857" spans="1:12" x14ac:dyDescent="0.25">
      <c r="A5857" s="820" t="s">
        <v>17095</v>
      </c>
      <c r="B5857" s="824" t="s">
        <v>17096</v>
      </c>
      <c r="C5857" s="820" t="b">
        <v>1</v>
      </c>
      <c r="D5857" s="820" t="b">
        <v>1</v>
      </c>
      <c r="E5857" s="820" t="b">
        <v>0</v>
      </c>
      <c r="F5857" s="820" t="b">
        <v>0</v>
      </c>
      <c r="G5857" s="820" t="b">
        <v>0</v>
      </c>
      <c r="H5857" s="820" t="b">
        <v>0</v>
      </c>
      <c r="I5857" s="820">
        <v>1</v>
      </c>
      <c r="J5857" s="820">
        <v>3</v>
      </c>
      <c r="K5857" s="820" t="s">
        <v>8454</v>
      </c>
      <c r="L5857" s="820" t="s">
        <v>21704</v>
      </c>
    </row>
    <row r="5858" spans="1:12" x14ac:dyDescent="0.25">
      <c r="A5858" s="820" t="s">
        <v>17097</v>
      </c>
      <c r="B5858" s="824" t="s">
        <v>17098</v>
      </c>
      <c r="C5858" s="820" t="b">
        <v>1</v>
      </c>
      <c r="D5858" s="820" t="b">
        <v>1</v>
      </c>
      <c r="E5858" s="820" t="b">
        <v>0</v>
      </c>
      <c r="F5858" s="820" t="b">
        <v>0</v>
      </c>
      <c r="G5858" s="820" t="b">
        <v>0</v>
      </c>
      <c r="H5858" s="820" t="b">
        <v>0</v>
      </c>
      <c r="I5858" s="820">
        <v>1</v>
      </c>
      <c r="J5858" s="820">
        <v>1</v>
      </c>
      <c r="K5858" s="820" t="s">
        <v>8454</v>
      </c>
      <c r="L5858" s="820" t="s">
        <v>21705</v>
      </c>
    </row>
    <row r="5859" spans="1:12" x14ac:dyDescent="0.25">
      <c r="A5859" s="820" t="s">
        <v>17099</v>
      </c>
      <c r="B5859" s="824" t="s">
        <v>17100</v>
      </c>
      <c r="C5859" s="820" t="b">
        <v>1</v>
      </c>
      <c r="D5859" s="820" t="b">
        <v>1</v>
      </c>
      <c r="E5859" s="820" t="b">
        <v>0</v>
      </c>
      <c r="F5859" s="820" t="b">
        <v>0</v>
      </c>
      <c r="G5859" s="820" t="b">
        <v>0</v>
      </c>
      <c r="H5859" s="820" t="b">
        <v>0</v>
      </c>
      <c r="I5859" s="820">
        <v>1</v>
      </c>
      <c r="J5859" s="820">
        <v>1</v>
      </c>
      <c r="K5859" s="820" t="s">
        <v>8454</v>
      </c>
      <c r="L5859" s="820" t="s">
        <v>21706</v>
      </c>
    </row>
    <row r="5860" spans="1:12" x14ac:dyDescent="0.25">
      <c r="A5860" s="820" t="s">
        <v>17101</v>
      </c>
      <c r="B5860" s="824" t="s">
        <v>17102</v>
      </c>
      <c r="C5860" s="820" t="b">
        <v>1</v>
      </c>
      <c r="D5860" s="820" t="b">
        <v>1</v>
      </c>
      <c r="E5860" s="820" t="b">
        <v>0</v>
      </c>
      <c r="F5860" s="820" t="b">
        <v>0</v>
      </c>
      <c r="G5860" s="820" t="b">
        <v>0</v>
      </c>
      <c r="H5860" s="820" t="b">
        <v>0</v>
      </c>
      <c r="I5860" s="820">
        <v>1</v>
      </c>
      <c r="J5860" s="820">
        <v>3</v>
      </c>
      <c r="K5860" s="820" t="s">
        <v>8454</v>
      </c>
      <c r="L5860" s="820" t="s">
        <v>21707</v>
      </c>
    </row>
    <row r="5861" spans="1:12" x14ac:dyDescent="0.25">
      <c r="A5861" s="820" t="s">
        <v>17103</v>
      </c>
      <c r="B5861" s="824" t="s">
        <v>17104</v>
      </c>
      <c r="C5861" s="820" t="b">
        <v>1</v>
      </c>
      <c r="D5861" s="820" t="b">
        <v>1</v>
      </c>
      <c r="E5861" s="820" t="b">
        <v>0</v>
      </c>
      <c r="F5861" s="820" t="b">
        <v>0</v>
      </c>
      <c r="G5861" s="820" t="b">
        <v>0</v>
      </c>
      <c r="H5861" s="820" t="b">
        <v>0</v>
      </c>
      <c r="I5861" s="820">
        <v>1</v>
      </c>
      <c r="J5861" s="820">
        <v>3</v>
      </c>
      <c r="K5861" s="820" t="s">
        <v>8454</v>
      </c>
      <c r="L5861" s="820" t="s">
        <v>21708</v>
      </c>
    </row>
    <row r="5862" spans="1:12" x14ac:dyDescent="0.25">
      <c r="A5862" s="820" t="s">
        <v>17105</v>
      </c>
      <c r="B5862" s="824" t="s">
        <v>17106</v>
      </c>
      <c r="C5862" s="820" t="b">
        <v>1</v>
      </c>
      <c r="D5862" s="820" t="b">
        <v>1</v>
      </c>
      <c r="E5862" s="820" t="b">
        <v>0</v>
      </c>
      <c r="F5862" s="820" t="b">
        <v>0</v>
      </c>
      <c r="G5862" s="820" t="b">
        <v>0</v>
      </c>
      <c r="H5862" s="820" t="b">
        <v>0</v>
      </c>
      <c r="I5862" s="820">
        <v>1</v>
      </c>
      <c r="J5862" s="820">
        <v>21</v>
      </c>
      <c r="K5862" s="820" t="s">
        <v>8454</v>
      </c>
      <c r="L5862" s="820" t="s">
        <v>21709</v>
      </c>
    </row>
    <row r="5863" spans="1:12" x14ac:dyDescent="0.25">
      <c r="A5863" s="820" t="s">
        <v>17107</v>
      </c>
      <c r="B5863" s="824" t="s">
        <v>17108</v>
      </c>
      <c r="C5863" s="820" t="b">
        <v>1</v>
      </c>
      <c r="D5863" s="820" t="b">
        <v>1</v>
      </c>
      <c r="E5863" s="820" t="b">
        <v>0</v>
      </c>
      <c r="F5863" s="820" t="b">
        <v>0</v>
      </c>
      <c r="G5863" s="820" t="b">
        <v>0</v>
      </c>
      <c r="H5863" s="820" t="b">
        <v>0</v>
      </c>
      <c r="I5863" s="820">
        <v>1</v>
      </c>
      <c r="J5863" s="820">
        <v>2</v>
      </c>
      <c r="K5863" s="820" t="s">
        <v>8454</v>
      </c>
      <c r="L5863" s="820" t="s">
        <v>21710</v>
      </c>
    </row>
    <row r="5864" spans="1:12" x14ac:dyDescent="0.25">
      <c r="A5864" s="820" t="s">
        <v>17109</v>
      </c>
      <c r="B5864" s="824" t="s">
        <v>17110</v>
      </c>
      <c r="C5864" s="820" t="b">
        <v>1</v>
      </c>
      <c r="D5864" s="820" t="b">
        <v>1</v>
      </c>
      <c r="E5864" s="820" t="b">
        <v>0</v>
      </c>
      <c r="F5864" s="820" t="b">
        <v>0</v>
      </c>
      <c r="G5864" s="820" t="b">
        <v>0</v>
      </c>
      <c r="H5864" s="820" t="b">
        <v>0</v>
      </c>
      <c r="I5864" s="820">
        <v>1</v>
      </c>
      <c r="J5864" s="820">
        <v>3</v>
      </c>
      <c r="K5864" s="820" t="s">
        <v>8454</v>
      </c>
      <c r="L5864" s="820" t="s">
        <v>21711</v>
      </c>
    </row>
    <row r="5865" spans="1:12" x14ac:dyDescent="0.25">
      <c r="A5865" s="820" t="s">
        <v>17111</v>
      </c>
      <c r="B5865" s="824" t="s">
        <v>17112</v>
      </c>
      <c r="C5865" s="820" t="b">
        <v>1</v>
      </c>
      <c r="D5865" s="820" t="b">
        <v>1</v>
      </c>
      <c r="E5865" s="820" t="b">
        <v>0</v>
      </c>
      <c r="F5865" s="820" t="b">
        <v>0</v>
      </c>
      <c r="G5865" s="820" t="b">
        <v>0</v>
      </c>
      <c r="H5865" s="820" t="b">
        <v>0</v>
      </c>
      <c r="I5865" s="820">
        <v>1</v>
      </c>
      <c r="J5865" s="820">
        <v>1</v>
      </c>
      <c r="K5865" s="820" t="s">
        <v>8454</v>
      </c>
      <c r="L5865" s="820" t="s">
        <v>21712</v>
      </c>
    </row>
    <row r="5866" spans="1:12" x14ac:dyDescent="0.25">
      <c r="A5866" s="820" t="s">
        <v>17113</v>
      </c>
      <c r="B5866" s="824" t="s">
        <v>17114</v>
      </c>
      <c r="C5866" s="820" t="b">
        <v>1</v>
      </c>
      <c r="D5866" s="820" t="b">
        <v>1</v>
      </c>
      <c r="E5866" s="820" t="b">
        <v>0</v>
      </c>
      <c r="F5866" s="820" t="b">
        <v>0</v>
      </c>
      <c r="G5866" s="820" t="b">
        <v>0</v>
      </c>
      <c r="H5866" s="820" t="b">
        <v>0</v>
      </c>
      <c r="I5866" s="820">
        <v>1</v>
      </c>
      <c r="J5866" s="820">
        <v>1</v>
      </c>
      <c r="K5866" s="820" t="s">
        <v>8454</v>
      </c>
      <c r="L5866" s="820" t="s">
        <v>21713</v>
      </c>
    </row>
    <row r="5867" spans="1:12" x14ac:dyDescent="0.25">
      <c r="A5867" s="820" t="s">
        <v>17115</v>
      </c>
      <c r="B5867" s="824" t="s">
        <v>17116</v>
      </c>
      <c r="C5867" s="820" t="b">
        <v>1</v>
      </c>
      <c r="D5867" s="820" t="b">
        <v>1</v>
      </c>
      <c r="E5867" s="820" t="b">
        <v>0</v>
      </c>
      <c r="F5867" s="820" t="b">
        <v>0</v>
      </c>
      <c r="G5867" s="820" t="b">
        <v>0</v>
      </c>
      <c r="H5867" s="820" t="b">
        <v>0</v>
      </c>
      <c r="I5867" s="820">
        <v>1</v>
      </c>
      <c r="J5867" s="820">
        <v>1</v>
      </c>
      <c r="K5867" s="820" t="s">
        <v>8454</v>
      </c>
      <c r="L5867" s="820" t="s">
        <v>21714</v>
      </c>
    </row>
    <row r="5868" spans="1:12" x14ac:dyDescent="0.25">
      <c r="A5868" s="820" t="s">
        <v>17117</v>
      </c>
      <c r="B5868" s="824" t="s">
        <v>17118</v>
      </c>
      <c r="C5868" s="820" t="b">
        <v>1</v>
      </c>
      <c r="D5868" s="820" t="b">
        <v>1</v>
      </c>
      <c r="E5868" s="820" t="b">
        <v>0</v>
      </c>
      <c r="F5868" s="820" t="b">
        <v>0</v>
      </c>
      <c r="G5868" s="820" t="b">
        <v>0</v>
      </c>
      <c r="H5868" s="820" t="b">
        <v>0</v>
      </c>
      <c r="I5868" s="820">
        <v>1</v>
      </c>
      <c r="J5868" s="820">
        <v>1</v>
      </c>
      <c r="K5868" s="820" t="s">
        <v>8454</v>
      </c>
      <c r="L5868" s="820" t="s">
        <v>21715</v>
      </c>
    </row>
    <row r="5869" spans="1:12" x14ac:dyDescent="0.25">
      <c r="A5869" s="820" t="s">
        <v>17119</v>
      </c>
      <c r="B5869" s="824" t="s">
        <v>17120</v>
      </c>
      <c r="C5869" s="820" t="b">
        <v>1</v>
      </c>
      <c r="D5869" s="820" t="b">
        <v>1</v>
      </c>
      <c r="E5869" s="820" t="b">
        <v>0</v>
      </c>
      <c r="F5869" s="820" t="b">
        <v>0</v>
      </c>
      <c r="G5869" s="820" t="b">
        <v>0</v>
      </c>
      <c r="H5869" s="820" t="b">
        <v>0</v>
      </c>
      <c r="I5869" s="820">
        <v>1</v>
      </c>
      <c r="J5869" s="820">
        <v>1</v>
      </c>
      <c r="K5869" s="820" t="s">
        <v>8454</v>
      </c>
      <c r="L5869" s="820" t="s">
        <v>21716</v>
      </c>
    </row>
    <row r="5870" spans="1:12" x14ac:dyDescent="0.25">
      <c r="A5870" s="820" t="s">
        <v>17121</v>
      </c>
      <c r="B5870" s="824" t="s">
        <v>17122</v>
      </c>
      <c r="C5870" s="820" t="b">
        <v>1</v>
      </c>
      <c r="D5870" s="820" t="b">
        <v>1</v>
      </c>
      <c r="E5870" s="820" t="b">
        <v>0</v>
      </c>
      <c r="F5870" s="820" t="b">
        <v>0</v>
      </c>
      <c r="G5870" s="820" t="b">
        <v>0</v>
      </c>
      <c r="H5870" s="820" t="b">
        <v>0</v>
      </c>
      <c r="I5870" s="820">
        <v>1</v>
      </c>
      <c r="J5870" s="820">
        <v>1</v>
      </c>
      <c r="K5870" s="820" t="s">
        <v>8454</v>
      </c>
      <c r="L5870" s="820" t="s">
        <v>21717</v>
      </c>
    </row>
    <row r="5871" spans="1:12" x14ac:dyDescent="0.25">
      <c r="A5871" s="820" t="s">
        <v>17123</v>
      </c>
      <c r="B5871" s="824" t="s">
        <v>17124</v>
      </c>
      <c r="C5871" s="820" t="b">
        <v>1</v>
      </c>
      <c r="D5871" s="820" t="b">
        <v>1</v>
      </c>
      <c r="E5871" s="820" t="b">
        <v>0</v>
      </c>
      <c r="F5871" s="820" t="b">
        <v>0</v>
      </c>
      <c r="G5871" s="820" t="b">
        <v>0</v>
      </c>
      <c r="H5871" s="820" t="b">
        <v>0</v>
      </c>
      <c r="I5871" s="820">
        <v>1</v>
      </c>
      <c r="J5871" s="820">
        <v>1</v>
      </c>
      <c r="K5871" s="820" t="s">
        <v>8454</v>
      </c>
      <c r="L5871" s="820" t="s">
        <v>21718</v>
      </c>
    </row>
    <row r="5872" spans="1:12" x14ac:dyDescent="0.25">
      <c r="A5872" s="820" t="s">
        <v>17125</v>
      </c>
      <c r="B5872" s="824" t="s">
        <v>17126</v>
      </c>
      <c r="C5872" s="820" t="b">
        <v>1</v>
      </c>
      <c r="D5872" s="820" t="b">
        <v>1</v>
      </c>
      <c r="E5872" s="820" t="b">
        <v>0</v>
      </c>
      <c r="F5872" s="820" t="b">
        <v>0</v>
      </c>
      <c r="G5872" s="820" t="b">
        <v>0</v>
      </c>
      <c r="H5872" s="820" t="b">
        <v>0</v>
      </c>
      <c r="I5872" s="820">
        <v>1</v>
      </c>
      <c r="J5872" s="820">
        <v>2</v>
      </c>
      <c r="K5872" s="820" t="s">
        <v>8454</v>
      </c>
      <c r="L5872" s="820" t="s">
        <v>21719</v>
      </c>
    </row>
    <row r="5873" spans="1:12" x14ac:dyDescent="0.25">
      <c r="A5873" s="820" t="s">
        <v>17127</v>
      </c>
      <c r="B5873" s="824" t="s">
        <v>17128</v>
      </c>
      <c r="C5873" s="820" t="b">
        <v>1</v>
      </c>
      <c r="D5873" s="820" t="b">
        <v>1</v>
      </c>
      <c r="E5873" s="820" t="b">
        <v>0</v>
      </c>
      <c r="F5873" s="820" t="b">
        <v>0</v>
      </c>
      <c r="G5873" s="820" t="b">
        <v>0</v>
      </c>
      <c r="H5873" s="820" t="b">
        <v>0</v>
      </c>
      <c r="I5873" s="820">
        <v>1</v>
      </c>
      <c r="J5873" s="820">
        <v>2</v>
      </c>
      <c r="K5873" s="820" t="s">
        <v>8454</v>
      </c>
      <c r="L5873" s="820" t="s">
        <v>21720</v>
      </c>
    </row>
    <row r="5874" spans="1:12" x14ac:dyDescent="0.25">
      <c r="A5874" s="820" t="s">
        <v>17129</v>
      </c>
      <c r="B5874" s="824" t="s">
        <v>17130</v>
      </c>
      <c r="C5874" s="820" t="b">
        <v>1</v>
      </c>
      <c r="D5874" s="820" t="b">
        <v>1</v>
      </c>
      <c r="E5874" s="820" t="b">
        <v>0</v>
      </c>
      <c r="F5874" s="820" t="b">
        <v>0</v>
      </c>
      <c r="G5874" s="820" t="b">
        <v>0</v>
      </c>
      <c r="H5874" s="820" t="b">
        <v>0</v>
      </c>
      <c r="I5874" s="820">
        <v>1</v>
      </c>
      <c r="J5874" s="820">
        <v>3</v>
      </c>
      <c r="K5874" s="820" t="s">
        <v>8454</v>
      </c>
      <c r="L5874" s="820" t="s">
        <v>21721</v>
      </c>
    </row>
    <row r="5875" spans="1:12" x14ac:dyDescent="0.25">
      <c r="A5875" s="820" t="s">
        <v>17131</v>
      </c>
      <c r="B5875" s="824" t="s">
        <v>17132</v>
      </c>
      <c r="C5875" s="820" t="b">
        <v>1</v>
      </c>
      <c r="D5875" s="820" t="b">
        <v>1</v>
      </c>
      <c r="E5875" s="820" t="b">
        <v>0</v>
      </c>
      <c r="F5875" s="820" t="b">
        <v>0</v>
      </c>
      <c r="G5875" s="820" t="b">
        <v>0</v>
      </c>
      <c r="H5875" s="820" t="b">
        <v>0</v>
      </c>
      <c r="I5875" s="820">
        <v>1</v>
      </c>
      <c r="J5875" s="820">
        <v>1</v>
      </c>
      <c r="K5875" s="820" t="s">
        <v>8454</v>
      </c>
      <c r="L5875" s="820" t="s">
        <v>21722</v>
      </c>
    </row>
    <row r="5876" spans="1:12" x14ac:dyDescent="0.25">
      <c r="A5876" s="820" t="s">
        <v>17133</v>
      </c>
      <c r="B5876" s="824" t="s">
        <v>17134</v>
      </c>
      <c r="C5876" s="820" t="b">
        <v>1</v>
      </c>
      <c r="D5876" s="820" t="b">
        <v>1</v>
      </c>
      <c r="E5876" s="820" t="b">
        <v>0</v>
      </c>
      <c r="F5876" s="820" t="b">
        <v>0</v>
      </c>
      <c r="G5876" s="820" t="b">
        <v>0</v>
      </c>
      <c r="H5876" s="820" t="b">
        <v>0</v>
      </c>
      <c r="I5876" s="820">
        <v>1</v>
      </c>
      <c r="J5876" s="820">
        <v>1</v>
      </c>
      <c r="K5876" s="820" t="s">
        <v>8454</v>
      </c>
      <c r="L5876" s="820" t="s">
        <v>21723</v>
      </c>
    </row>
    <row r="5877" spans="1:12" x14ac:dyDescent="0.25">
      <c r="A5877" s="820" t="s">
        <v>17135</v>
      </c>
      <c r="B5877" s="824" t="s">
        <v>17136</v>
      </c>
      <c r="C5877" s="820" t="b">
        <v>1</v>
      </c>
      <c r="D5877" s="820" t="b">
        <v>1</v>
      </c>
      <c r="E5877" s="820" t="b">
        <v>0</v>
      </c>
      <c r="F5877" s="820" t="b">
        <v>0</v>
      </c>
      <c r="G5877" s="820" t="b">
        <v>0</v>
      </c>
      <c r="H5877" s="820" t="b">
        <v>0</v>
      </c>
      <c r="I5877" s="820">
        <v>1</v>
      </c>
      <c r="J5877" s="820">
        <v>1</v>
      </c>
      <c r="K5877" s="820" t="s">
        <v>8454</v>
      </c>
      <c r="L5877" s="820" t="s">
        <v>21724</v>
      </c>
    </row>
    <row r="5878" spans="1:12" x14ac:dyDescent="0.25">
      <c r="A5878" s="820" t="s">
        <v>17137</v>
      </c>
      <c r="B5878" s="824" t="s">
        <v>17138</v>
      </c>
      <c r="C5878" s="820" t="b">
        <v>1</v>
      </c>
      <c r="D5878" s="820" t="b">
        <v>1</v>
      </c>
      <c r="E5878" s="820" t="b">
        <v>0</v>
      </c>
      <c r="F5878" s="820" t="b">
        <v>0</v>
      </c>
      <c r="G5878" s="820" t="b">
        <v>0</v>
      </c>
      <c r="H5878" s="820" t="b">
        <v>0</v>
      </c>
      <c r="I5878" s="820">
        <v>1</v>
      </c>
      <c r="J5878" s="820">
        <v>1</v>
      </c>
      <c r="K5878" s="820" t="s">
        <v>8454</v>
      </c>
      <c r="L5878" s="820" t="s">
        <v>21725</v>
      </c>
    </row>
    <row r="5879" spans="1:12" x14ac:dyDescent="0.25">
      <c r="A5879" s="820" t="s">
        <v>17139</v>
      </c>
      <c r="B5879" s="824" t="s">
        <v>17140</v>
      </c>
      <c r="C5879" s="820" t="b">
        <v>1</v>
      </c>
      <c r="D5879" s="820" t="b">
        <v>1</v>
      </c>
      <c r="E5879" s="820" t="b">
        <v>0</v>
      </c>
      <c r="F5879" s="820" t="b">
        <v>0</v>
      </c>
      <c r="G5879" s="820" t="b">
        <v>0</v>
      </c>
      <c r="H5879" s="820" t="b">
        <v>0</v>
      </c>
      <c r="I5879" s="820">
        <v>1</v>
      </c>
      <c r="J5879" s="820">
        <v>3</v>
      </c>
      <c r="K5879" s="820" t="s">
        <v>8454</v>
      </c>
      <c r="L5879" s="820" t="s">
        <v>21726</v>
      </c>
    </row>
    <row r="5880" spans="1:12" x14ac:dyDescent="0.25">
      <c r="A5880" s="820" t="s">
        <v>17141</v>
      </c>
      <c r="B5880" s="824" t="s">
        <v>17142</v>
      </c>
      <c r="C5880" s="820" t="b">
        <v>1</v>
      </c>
      <c r="D5880" s="820" t="b">
        <v>1</v>
      </c>
      <c r="E5880" s="820" t="b">
        <v>0</v>
      </c>
      <c r="F5880" s="820" t="b">
        <v>0</v>
      </c>
      <c r="G5880" s="820" t="b">
        <v>0</v>
      </c>
      <c r="H5880" s="820" t="b">
        <v>0</v>
      </c>
      <c r="I5880" s="820">
        <v>1</v>
      </c>
      <c r="J5880" s="820">
        <v>2</v>
      </c>
      <c r="K5880" s="820" t="s">
        <v>8454</v>
      </c>
      <c r="L5880" s="820" t="s">
        <v>21727</v>
      </c>
    </row>
    <row r="5881" spans="1:12" x14ac:dyDescent="0.25">
      <c r="A5881" s="820" t="s">
        <v>17143</v>
      </c>
      <c r="B5881" s="824" t="s">
        <v>17144</v>
      </c>
      <c r="C5881" s="820" t="b">
        <v>1</v>
      </c>
      <c r="D5881" s="820" t="b">
        <v>1</v>
      </c>
      <c r="E5881" s="820" t="b">
        <v>0</v>
      </c>
      <c r="F5881" s="820" t="b">
        <v>0</v>
      </c>
      <c r="G5881" s="820" t="b">
        <v>0</v>
      </c>
      <c r="H5881" s="820" t="b">
        <v>0</v>
      </c>
      <c r="I5881" s="820">
        <v>1</v>
      </c>
      <c r="J5881" s="820">
        <v>2</v>
      </c>
      <c r="K5881" s="820" t="s">
        <v>8454</v>
      </c>
      <c r="L5881" s="820" t="s">
        <v>21728</v>
      </c>
    </row>
    <row r="5882" spans="1:12" x14ac:dyDescent="0.25">
      <c r="A5882" s="820" t="s">
        <v>17145</v>
      </c>
      <c r="B5882" s="824" t="s">
        <v>17146</v>
      </c>
      <c r="C5882" s="820" t="b">
        <v>1</v>
      </c>
      <c r="D5882" s="820" t="b">
        <v>1</v>
      </c>
      <c r="E5882" s="820" t="b">
        <v>0</v>
      </c>
      <c r="F5882" s="820" t="b">
        <v>0</v>
      </c>
      <c r="G5882" s="820" t="b">
        <v>0</v>
      </c>
      <c r="H5882" s="820" t="b">
        <v>0</v>
      </c>
      <c r="I5882" s="820">
        <v>1</v>
      </c>
      <c r="J5882" s="820">
        <v>3</v>
      </c>
      <c r="K5882" s="820" t="s">
        <v>8454</v>
      </c>
      <c r="L5882" s="820" t="s">
        <v>21729</v>
      </c>
    </row>
    <row r="5883" spans="1:12" x14ac:dyDescent="0.25">
      <c r="A5883" s="820" t="s">
        <v>17147</v>
      </c>
      <c r="B5883" s="824" t="s">
        <v>17148</v>
      </c>
      <c r="C5883" s="820" t="b">
        <v>1</v>
      </c>
      <c r="D5883" s="820" t="b">
        <v>1</v>
      </c>
      <c r="E5883" s="820" t="b">
        <v>0</v>
      </c>
      <c r="F5883" s="820" t="b">
        <v>0</v>
      </c>
      <c r="G5883" s="820" t="b">
        <v>0</v>
      </c>
      <c r="H5883" s="820" t="b">
        <v>0</v>
      </c>
      <c r="I5883" s="820">
        <v>1</v>
      </c>
      <c r="J5883" s="820">
        <v>3</v>
      </c>
      <c r="K5883" s="820" t="s">
        <v>8454</v>
      </c>
      <c r="L5883" s="820" t="s">
        <v>21730</v>
      </c>
    </row>
    <row r="5884" spans="1:12" x14ac:dyDescent="0.25">
      <c r="A5884" s="820" t="s">
        <v>17149</v>
      </c>
      <c r="B5884" s="824" t="s">
        <v>17150</v>
      </c>
      <c r="C5884" s="820" t="b">
        <v>1</v>
      </c>
      <c r="D5884" s="820" t="b">
        <v>1</v>
      </c>
      <c r="E5884" s="820" t="b">
        <v>0</v>
      </c>
      <c r="F5884" s="820" t="b">
        <v>0</v>
      </c>
      <c r="G5884" s="820" t="b">
        <v>0</v>
      </c>
      <c r="H5884" s="820" t="b">
        <v>0</v>
      </c>
      <c r="I5884" s="820">
        <v>1</v>
      </c>
      <c r="J5884" s="820">
        <v>21</v>
      </c>
      <c r="K5884" s="820" t="s">
        <v>8454</v>
      </c>
      <c r="L5884" s="820" t="s">
        <v>21731</v>
      </c>
    </row>
    <row r="5885" spans="1:12" x14ac:dyDescent="0.25">
      <c r="A5885" s="820" t="s">
        <v>17151</v>
      </c>
      <c r="B5885" s="824" t="s">
        <v>17152</v>
      </c>
      <c r="C5885" s="820" t="b">
        <v>1</v>
      </c>
      <c r="D5885" s="820" t="b">
        <v>1</v>
      </c>
      <c r="E5885" s="820" t="b">
        <v>0</v>
      </c>
      <c r="F5885" s="820" t="b">
        <v>0</v>
      </c>
      <c r="G5885" s="820" t="b">
        <v>0</v>
      </c>
      <c r="H5885" s="820" t="b">
        <v>0</v>
      </c>
      <c r="I5885" s="820">
        <v>1</v>
      </c>
      <c r="J5885" s="820">
        <v>4</v>
      </c>
      <c r="K5885" s="820" t="s">
        <v>8454</v>
      </c>
      <c r="L5885" s="820" t="s">
        <v>21732</v>
      </c>
    </row>
    <row r="5886" spans="1:12" x14ac:dyDescent="0.25">
      <c r="A5886" s="820" t="s">
        <v>17153</v>
      </c>
      <c r="B5886" s="824" t="s">
        <v>17154</v>
      </c>
      <c r="C5886" s="820" t="b">
        <v>1</v>
      </c>
      <c r="D5886" s="820" t="b">
        <v>1</v>
      </c>
      <c r="E5886" s="820" t="b">
        <v>0</v>
      </c>
      <c r="F5886" s="820" t="b">
        <v>0</v>
      </c>
      <c r="G5886" s="820" t="b">
        <v>0</v>
      </c>
      <c r="H5886" s="820" t="b">
        <v>0</v>
      </c>
      <c r="I5886" s="820">
        <v>1</v>
      </c>
      <c r="J5886" s="820">
        <v>3</v>
      </c>
      <c r="K5886" s="820" t="s">
        <v>8454</v>
      </c>
      <c r="L5886" s="820" t="s">
        <v>21733</v>
      </c>
    </row>
    <row r="5887" spans="1:12" x14ac:dyDescent="0.25">
      <c r="A5887" s="820" t="s">
        <v>17155</v>
      </c>
      <c r="B5887" s="824" t="s">
        <v>17156</v>
      </c>
      <c r="C5887" s="820" t="b">
        <v>1</v>
      </c>
      <c r="D5887" s="820" t="b">
        <v>1</v>
      </c>
      <c r="E5887" s="820" t="b">
        <v>0</v>
      </c>
      <c r="F5887" s="820" t="b">
        <v>0</v>
      </c>
      <c r="G5887" s="820" t="b">
        <v>0</v>
      </c>
      <c r="H5887" s="820" t="b">
        <v>0</v>
      </c>
      <c r="I5887" s="820">
        <v>1</v>
      </c>
      <c r="J5887" s="820">
        <v>1</v>
      </c>
      <c r="K5887" s="820" t="s">
        <v>8454</v>
      </c>
      <c r="L5887" s="820" t="s">
        <v>21734</v>
      </c>
    </row>
    <row r="5888" spans="1:12" x14ac:dyDescent="0.25">
      <c r="A5888" s="820" t="s">
        <v>17157</v>
      </c>
      <c r="B5888" s="824" t="s">
        <v>17158</v>
      </c>
      <c r="C5888" s="820" t="b">
        <v>1</v>
      </c>
      <c r="D5888" s="820" t="b">
        <v>1</v>
      </c>
      <c r="E5888" s="820" t="b">
        <v>0</v>
      </c>
      <c r="F5888" s="820" t="b">
        <v>0</v>
      </c>
      <c r="G5888" s="820" t="b">
        <v>0</v>
      </c>
      <c r="H5888" s="820" t="b">
        <v>0</v>
      </c>
      <c r="I5888" s="820">
        <v>1</v>
      </c>
      <c r="J5888" s="820">
        <v>1</v>
      </c>
      <c r="K5888" s="820" t="s">
        <v>8454</v>
      </c>
      <c r="L5888" s="820" t="s">
        <v>21735</v>
      </c>
    </row>
    <row r="5889" spans="1:12" x14ac:dyDescent="0.25">
      <c r="A5889" s="820" t="s">
        <v>17159</v>
      </c>
      <c r="B5889" s="824" t="s">
        <v>17160</v>
      </c>
      <c r="C5889" s="820" t="b">
        <v>1</v>
      </c>
      <c r="D5889" s="820" t="b">
        <v>1</v>
      </c>
      <c r="E5889" s="820" t="b">
        <v>0</v>
      </c>
      <c r="F5889" s="820" t="b">
        <v>0</v>
      </c>
      <c r="G5889" s="820" t="b">
        <v>0</v>
      </c>
      <c r="H5889" s="820" t="b">
        <v>0</v>
      </c>
      <c r="I5889" s="820">
        <v>1</v>
      </c>
      <c r="J5889" s="820">
        <v>1</v>
      </c>
      <c r="K5889" s="820" t="s">
        <v>8454</v>
      </c>
      <c r="L5889" s="820" t="s">
        <v>21736</v>
      </c>
    </row>
    <row r="5890" spans="1:12" x14ac:dyDescent="0.25">
      <c r="A5890" s="820" t="s">
        <v>17161</v>
      </c>
      <c r="B5890" s="824" t="s">
        <v>17162</v>
      </c>
      <c r="C5890" s="820" t="b">
        <v>1</v>
      </c>
      <c r="D5890" s="820" t="b">
        <v>1</v>
      </c>
      <c r="E5890" s="820" t="b">
        <v>0</v>
      </c>
      <c r="F5890" s="820" t="b">
        <v>0</v>
      </c>
      <c r="G5890" s="820" t="b">
        <v>0</v>
      </c>
      <c r="H5890" s="820" t="b">
        <v>0</v>
      </c>
      <c r="I5890" s="820">
        <v>1</v>
      </c>
      <c r="J5890" s="820">
        <v>1</v>
      </c>
      <c r="K5890" s="820" t="s">
        <v>8454</v>
      </c>
      <c r="L5890" s="820" t="s">
        <v>21737</v>
      </c>
    </row>
    <row r="5891" spans="1:12" x14ac:dyDescent="0.25">
      <c r="A5891" s="820" t="s">
        <v>17163</v>
      </c>
      <c r="B5891" s="824" t="s">
        <v>17164</v>
      </c>
      <c r="C5891" s="820" t="b">
        <v>1</v>
      </c>
      <c r="D5891" s="820" t="b">
        <v>1</v>
      </c>
      <c r="E5891" s="820" t="b">
        <v>0</v>
      </c>
      <c r="F5891" s="820" t="b">
        <v>0</v>
      </c>
      <c r="G5891" s="820" t="b">
        <v>0</v>
      </c>
      <c r="H5891" s="820" t="b">
        <v>0</v>
      </c>
      <c r="I5891" s="820">
        <v>1</v>
      </c>
      <c r="J5891" s="820">
        <v>1</v>
      </c>
      <c r="K5891" s="820" t="s">
        <v>8454</v>
      </c>
      <c r="L5891" s="820" t="s">
        <v>21738</v>
      </c>
    </row>
    <row r="5892" spans="1:12" x14ac:dyDescent="0.25">
      <c r="A5892" s="820" t="s">
        <v>17165</v>
      </c>
      <c r="B5892" s="824" t="s">
        <v>17166</v>
      </c>
      <c r="C5892" s="820" t="b">
        <v>1</v>
      </c>
      <c r="D5892" s="820" t="b">
        <v>1</v>
      </c>
      <c r="E5892" s="820" t="b">
        <v>0</v>
      </c>
      <c r="F5892" s="820" t="b">
        <v>0</v>
      </c>
      <c r="G5892" s="820" t="b">
        <v>0</v>
      </c>
      <c r="H5892" s="820" t="b">
        <v>0</v>
      </c>
      <c r="I5892" s="820">
        <v>1</v>
      </c>
      <c r="J5892" s="820">
        <v>1</v>
      </c>
      <c r="K5892" s="820" t="s">
        <v>8454</v>
      </c>
      <c r="L5892" s="820" t="s">
        <v>21739</v>
      </c>
    </row>
    <row r="5893" spans="1:12" x14ac:dyDescent="0.25">
      <c r="A5893" s="820" t="s">
        <v>17167</v>
      </c>
      <c r="B5893" s="824" t="s">
        <v>17168</v>
      </c>
      <c r="C5893" s="820" t="b">
        <v>1</v>
      </c>
      <c r="D5893" s="820" t="b">
        <v>1</v>
      </c>
      <c r="E5893" s="820" t="b">
        <v>0</v>
      </c>
      <c r="F5893" s="820" t="b">
        <v>0</v>
      </c>
      <c r="G5893" s="820" t="b">
        <v>0</v>
      </c>
      <c r="H5893" s="820" t="b">
        <v>0</v>
      </c>
      <c r="I5893" s="820">
        <v>1</v>
      </c>
      <c r="J5893" s="820">
        <v>1</v>
      </c>
      <c r="K5893" s="820" t="s">
        <v>8454</v>
      </c>
      <c r="L5893" s="820" t="s">
        <v>21740</v>
      </c>
    </row>
    <row r="5894" spans="1:12" x14ac:dyDescent="0.25">
      <c r="A5894" s="820" t="s">
        <v>17169</v>
      </c>
      <c r="B5894" s="824" t="s">
        <v>17170</v>
      </c>
      <c r="C5894" s="820" t="b">
        <v>1</v>
      </c>
      <c r="D5894" s="820" t="b">
        <v>1</v>
      </c>
      <c r="E5894" s="820" t="b">
        <v>0</v>
      </c>
      <c r="F5894" s="820" t="b">
        <v>0</v>
      </c>
      <c r="G5894" s="820" t="b">
        <v>0</v>
      </c>
      <c r="H5894" s="820" t="b">
        <v>0</v>
      </c>
      <c r="I5894" s="820">
        <v>1</v>
      </c>
      <c r="J5894" s="820">
        <v>2</v>
      </c>
      <c r="K5894" s="820" t="s">
        <v>8454</v>
      </c>
      <c r="L5894" s="820" t="s">
        <v>21741</v>
      </c>
    </row>
    <row r="5895" spans="1:12" x14ac:dyDescent="0.25">
      <c r="A5895" s="820" t="s">
        <v>17171</v>
      </c>
      <c r="B5895" s="824" t="s">
        <v>17172</v>
      </c>
      <c r="C5895" s="820" t="b">
        <v>1</v>
      </c>
      <c r="D5895" s="820" t="b">
        <v>1</v>
      </c>
      <c r="E5895" s="820" t="b">
        <v>0</v>
      </c>
      <c r="F5895" s="820" t="b">
        <v>0</v>
      </c>
      <c r="G5895" s="820" t="b">
        <v>0</v>
      </c>
      <c r="H5895" s="820" t="b">
        <v>0</v>
      </c>
      <c r="I5895" s="820">
        <v>1</v>
      </c>
      <c r="J5895" s="820">
        <v>2</v>
      </c>
      <c r="K5895" s="820" t="s">
        <v>8454</v>
      </c>
      <c r="L5895" s="820" t="s">
        <v>21742</v>
      </c>
    </row>
    <row r="5896" spans="1:12" x14ac:dyDescent="0.25">
      <c r="A5896" s="820" t="s">
        <v>17173</v>
      </c>
      <c r="B5896" s="824" t="s">
        <v>17174</v>
      </c>
      <c r="C5896" s="820" t="b">
        <v>1</v>
      </c>
      <c r="D5896" s="820" t="b">
        <v>1</v>
      </c>
      <c r="E5896" s="820" t="b">
        <v>0</v>
      </c>
      <c r="F5896" s="820" t="b">
        <v>0</v>
      </c>
      <c r="G5896" s="820" t="b">
        <v>0</v>
      </c>
      <c r="H5896" s="820" t="b">
        <v>0</v>
      </c>
      <c r="I5896" s="820">
        <v>1</v>
      </c>
      <c r="J5896" s="820">
        <v>3</v>
      </c>
      <c r="K5896" s="820" t="s">
        <v>8454</v>
      </c>
      <c r="L5896" s="820" t="s">
        <v>21743</v>
      </c>
    </row>
    <row r="5897" spans="1:12" x14ac:dyDescent="0.25">
      <c r="A5897" s="820" t="s">
        <v>17175</v>
      </c>
      <c r="B5897" s="824" t="s">
        <v>17176</v>
      </c>
      <c r="C5897" s="820" t="b">
        <v>1</v>
      </c>
      <c r="D5897" s="820" t="b">
        <v>1</v>
      </c>
      <c r="E5897" s="820" t="b">
        <v>0</v>
      </c>
      <c r="F5897" s="820" t="b">
        <v>0</v>
      </c>
      <c r="G5897" s="820" t="b">
        <v>0</v>
      </c>
      <c r="H5897" s="820" t="b">
        <v>0</v>
      </c>
      <c r="I5897" s="820">
        <v>1</v>
      </c>
      <c r="J5897" s="820">
        <v>1</v>
      </c>
      <c r="K5897" s="820" t="s">
        <v>8454</v>
      </c>
      <c r="L5897" s="820" t="s">
        <v>21744</v>
      </c>
    </row>
    <row r="5898" spans="1:12" x14ac:dyDescent="0.25">
      <c r="A5898" s="820" t="s">
        <v>17177</v>
      </c>
      <c r="B5898" s="824" t="s">
        <v>17178</v>
      </c>
      <c r="C5898" s="820" t="b">
        <v>1</v>
      </c>
      <c r="D5898" s="820" t="b">
        <v>1</v>
      </c>
      <c r="E5898" s="820" t="b">
        <v>0</v>
      </c>
      <c r="F5898" s="820" t="b">
        <v>0</v>
      </c>
      <c r="G5898" s="820" t="b">
        <v>0</v>
      </c>
      <c r="H5898" s="820" t="b">
        <v>0</v>
      </c>
      <c r="I5898" s="820">
        <v>1</v>
      </c>
      <c r="J5898" s="820">
        <v>1</v>
      </c>
      <c r="K5898" s="820" t="s">
        <v>8454</v>
      </c>
      <c r="L5898" s="820" t="s">
        <v>21745</v>
      </c>
    </row>
    <row r="5899" spans="1:12" x14ac:dyDescent="0.25">
      <c r="A5899" s="820" t="s">
        <v>17179</v>
      </c>
      <c r="B5899" s="824" t="s">
        <v>17180</v>
      </c>
      <c r="C5899" s="820" t="b">
        <v>1</v>
      </c>
      <c r="D5899" s="820" t="b">
        <v>1</v>
      </c>
      <c r="E5899" s="820" t="b">
        <v>0</v>
      </c>
      <c r="F5899" s="820" t="b">
        <v>0</v>
      </c>
      <c r="G5899" s="820" t="b">
        <v>0</v>
      </c>
      <c r="H5899" s="820" t="b">
        <v>0</v>
      </c>
      <c r="I5899" s="820">
        <v>1</v>
      </c>
      <c r="J5899" s="820">
        <v>1</v>
      </c>
      <c r="K5899" s="820" t="s">
        <v>8454</v>
      </c>
      <c r="L5899" s="820" t="s">
        <v>21746</v>
      </c>
    </row>
    <row r="5900" spans="1:12" x14ac:dyDescent="0.25">
      <c r="A5900" s="820" t="s">
        <v>17181</v>
      </c>
      <c r="B5900" s="824" t="s">
        <v>17182</v>
      </c>
      <c r="C5900" s="820" t="b">
        <v>1</v>
      </c>
      <c r="D5900" s="820" t="b">
        <v>1</v>
      </c>
      <c r="E5900" s="820" t="b">
        <v>0</v>
      </c>
      <c r="F5900" s="820" t="b">
        <v>0</v>
      </c>
      <c r="G5900" s="820" t="b">
        <v>0</v>
      </c>
      <c r="H5900" s="820" t="b">
        <v>0</v>
      </c>
      <c r="I5900" s="820">
        <v>1</v>
      </c>
      <c r="J5900" s="820">
        <v>1</v>
      </c>
      <c r="K5900" s="820" t="s">
        <v>8454</v>
      </c>
      <c r="L5900" s="820" t="s">
        <v>21747</v>
      </c>
    </row>
    <row r="5901" spans="1:12" x14ac:dyDescent="0.25">
      <c r="A5901" s="820" t="s">
        <v>17183</v>
      </c>
      <c r="B5901" s="824" t="s">
        <v>17184</v>
      </c>
      <c r="C5901" s="820" t="b">
        <v>1</v>
      </c>
      <c r="D5901" s="820" t="b">
        <v>1</v>
      </c>
      <c r="E5901" s="820" t="b">
        <v>0</v>
      </c>
      <c r="F5901" s="820" t="b">
        <v>0</v>
      </c>
      <c r="G5901" s="820" t="b">
        <v>0</v>
      </c>
      <c r="H5901" s="820" t="b">
        <v>0</v>
      </c>
      <c r="I5901" s="820">
        <v>1</v>
      </c>
      <c r="J5901" s="820">
        <v>10</v>
      </c>
      <c r="K5901" s="820" t="s">
        <v>8454</v>
      </c>
      <c r="L5901" s="820" t="s">
        <v>21748</v>
      </c>
    </row>
    <row r="5902" spans="1:12" x14ac:dyDescent="0.25">
      <c r="A5902" s="820" t="s">
        <v>17185</v>
      </c>
      <c r="B5902" s="824" t="s">
        <v>17186</v>
      </c>
      <c r="C5902" s="820" t="b">
        <v>1</v>
      </c>
      <c r="D5902" s="820" t="b">
        <v>1</v>
      </c>
      <c r="E5902" s="820" t="b">
        <v>0</v>
      </c>
      <c r="F5902" s="820" t="b">
        <v>0</v>
      </c>
      <c r="G5902" s="820" t="b">
        <v>0</v>
      </c>
      <c r="H5902" s="820" t="b">
        <v>0</v>
      </c>
      <c r="I5902" s="820">
        <v>1</v>
      </c>
      <c r="J5902" s="820">
        <v>1</v>
      </c>
      <c r="K5902" s="820" t="s">
        <v>8454</v>
      </c>
      <c r="L5902" s="820" t="s">
        <v>21749</v>
      </c>
    </row>
    <row r="5903" spans="1:12" x14ac:dyDescent="0.25">
      <c r="A5903" s="820" t="s">
        <v>17187</v>
      </c>
      <c r="B5903" s="824" t="s">
        <v>17188</v>
      </c>
      <c r="C5903" s="820" t="b">
        <v>1</v>
      </c>
      <c r="D5903" s="820" t="b">
        <v>1</v>
      </c>
      <c r="E5903" s="820" t="b">
        <v>0</v>
      </c>
      <c r="F5903" s="820" t="b">
        <v>0</v>
      </c>
      <c r="G5903" s="820" t="b">
        <v>0</v>
      </c>
      <c r="H5903" s="820" t="b">
        <v>0</v>
      </c>
      <c r="I5903" s="820">
        <v>1</v>
      </c>
      <c r="J5903" s="820">
        <v>1</v>
      </c>
      <c r="K5903" s="820" t="s">
        <v>8454</v>
      </c>
      <c r="L5903" s="820" t="s">
        <v>21750</v>
      </c>
    </row>
    <row r="5904" spans="1:12" x14ac:dyDescent="0.25">
      <c r="A5904" s="820" t="s">
        <v>17189</v>
      </c>
      <c r="B5904" s="824" t="s">
        <v>17190</v>
      </c>
      <c r="C5904" s="820" t="b">
        <v>1</v>
      </c>
      <c r="D5904" s="820" t="b">
        <v>1</v>
      </c>
      <c r="E5904" s="820" t="b">
        <v>0</v>
      </c>
      <c r="F5904" s="820" t="b">
        <v>0</v>
      </c>
      <c r="G5904" s="820" t="b">
        <v>0</v>
      </c>
      <c r="H5904" s="820" t="b">
        <v>0</v>
      </c>
      <c r="I5904" s="820">
        <v>1</v>
      </c>
      <c r="J5904" s="820">
        <v>10</v>
      </c>
      <c r="K5904" s="820" t="s">
        <v>8454</v>
      </c>
      <c r="L5904" s="820" t="s">
        <v>21751</v>
      </c>
    </row>
    <row r="5905" spans="1:12" x14ac:dyDescent="0.25">
      <c r="A5905" s="820" t="s">
        <v>17191</v>
      </c>
      <c r="B5905" s="824" t="s">
        <v>17192</v>
      </c>
      <c r="C5905" s="820" t="b">
        <v>1</v>
      </c>
      <c r="D5905" s="820" t="b">
        <v>1</v>
      </c>
      <c r="E5905" s="820" t="b">
        <v>0</v>
      </c>
      <c r="F5905" s="820" t="b">
        <v>0</v>
      </c>
      <c r="G5905" s="820" t="b">
        <v>0</v>
      </c>
      <c r="H5905" s="820" t="b">
        <v>0</v>
      </c>
      <c r="I5905" s="820">
        <v>1</v>
      </c>
      <c r="J5905" s="820">
        <v>10</v>
      </c>
      <c r="K5905" s="820" t="s">
        <v>8454</v>
      </c>
      <c r="L5905" s="820" t="s">
        <v>21752</v>
      </c>
    </row>
    <row r="5906" spans="1:12" x14ac:dyDescent="0.25">
      <c r="A5906" s="820" t="s">
        <v>17193</v>
      </c>
      <c r="B5906" s="824" t="s">
        <v>17194</v>
      </c>
      <c r="C5906" s="820" t="b">
        <v>1</v>
      </c>
      <c r="D5906" s="820" t="b">
        <v>1</v>
      </c>
      <c r="E5906" s="820" t="b">
        <v>0</v>
      </c>
      <c r="F5906" s="820" t="b">
        <v>0</v>
      </c>
      <c r="G5906" s="820" t="b">
        <v>0</v>
      </c>
      <c r="H5906" s="820" t="b">
        <v>0</v>
      </c>
      <c r="I5906" s="820">
        <v>1</v>
      </c>
      <c r="J5906" s="820">
        <v>70</v>
      </c>
      <c r="K5906" s="820" t="s">
        <v>8454</v>
      </c>
      <c r="L5906" s="820" t="s">
        <v>21753</v>
      </c>
    </row>
    <row r="5907" spans="1:12" x14ac:dyDescent="0.25">
      <c r="A5907" s="820" t="s">
        <v>17195</v>
      </c>
      <c r="B5907" s="824" t="s">
        <v>17196</v>
      </c>
      <c r="C5907" s="820" t="b">
        <v>1</v>
      </c>
      <c r="D5907" s="820" t="b">
        <v>1</v>
      </c>
      <c r="E5907" s="820" t="b">
        <v>0</v>
      </c>
      <c r="F5907" s="820" t="b">
        <v>0</v>
      </c>
      <c r="G5907" s="820" t="b">
        <v>0</v>
      </c>
      <c r="H5907" s="820" t="b">
        <v>0</v>
      </c>
      <c r="I5907" s="820">
        <v>1</v>
      </c>
      <c r="J5907" s="820">
        <v>2</v>
      </c>
      <c r="K5907" s="820" t="s">
        <v>8454</v>
      </c>
      <c r="L5907" s="820" t="s">
        <v>21754</v>
      </c>
    </row>
    <row r="5908" spans="1:12" x14ac:dyDescent="0.25">
      <c r="A5908" s="820" t="s">
        <v>17197</v>
      </c>
      <c r="B5908" s="824" t="s">
        <v>17198</v>
      </c>
      <c r="C5908" s="820" t="b">
        <v>1</v>
      </c>
      <c r="D5908" s="820" t="b">
        <v>1</v>
      </c>
      <c r="E5908" s="820" t="b">
        <v>0</v>
      </c>
      <c r="F5908" s="820" t="b">
        <v>0</v>
      </c>
      <c r="G5908" s="820" t="b">
        <v>0</v>
      </c>
      <c r="H5908" s="820" t="b">
        <v>0</v>
      </c>
      <c r="I5908" s="820">
        <v>1</v>
      </c>
      <c r="J5908" s="820">
        <v>3</v>
      </c>
      <c r="K5908" s="820" t="s">
        <v>8454</v>
      </c>
      <c r="L5908" s="820" t="s">
        <v>21755</v>
      </c>
    </row>
    <row r="5909" spans="1:12" x14ac:dyDescent="0.25">
      <c r="A5909" s="820" t="s">
        <v>17199</v>
      </c>
      <c r="B5909" s="824" t="s">
        <v>17200</v>
      </c>
      <c r="C5909" s="820" t="b">
        <v>1</v>
      </c>
      <c r="D5909" s="820" t="b">
        <v>1</v>
      </c>
      <c r="E5909" s="820" t="b">
        <v>0</v>
      </c>
      <c r="F5909" s="820" t="b">
        <v>0</v>
      </c>
      <c r="G5909" s="820" t="b">
        <v>0</v>
      </c>
      <c r="H5909" s="820" t="b">
        <v>0</v>
      </c>
      <c r="I5909" s="820">
        <v>1</v>
      </c>
      <c r="J5909" s="820">
        <v>1</v>
      </c>
      <c r="K5909" s="820" t="s">
        <v>8454</v>
      </c>
      <c r="L5909" s="820" t="s">
        <v>21756</v>
      </c>
    </row>
    <row r="5910" spans="1:12" x14ac:dyDescent="0.25">
      <c r="A5910" s="820" t="s">
        <v>17201</v>
      </c>
      <c r="B5910" s="824" t="s">
        <v>17202</v>
      </c>
      <c r="C5910" s="820" t="b">
        <v>1</v>
      </c>
      <c r="D5910" s="820" t="b">
        <v>1</v>
      </c>
      <c r="E5910" s="820" t="b">
        <v>0</v>
      </c>
      <c r="F5910" s="820" t="b">
        <v>0</v>
      </c>
      <c r="G5910" s="820" t="b">
        <v>0</v>
      </c>
      <c r="H5910" s="820" t="b">
        <v>0</v>
      </c>
      <c r="I5910" s="820">
        <v>1</v>
      </c>
      <c r="J5910" s="820">
        <v>1</v>
      </c>
      <c r="K5910" s="820" t="s">
        <v>8454</v>
      </c>
      <c r="L5910" s="820" t="s">
        <v>21757</v>
      </c>
    </row>
    <row r="5911" spans="1:12" x14ac:dyDescent="0.25">
      <c r="A5911" s="820" t="s">
        <v>17203</v>
      </c>
      <c r="B5911" s="824" t="s">
        <v>17204</v>
      </c>
      <c r="C5911" s="820" t="b">
        <v>1</v>
      </c>
      <c r="D5911" s="820" t="b">
        <v>1</v>
      </c>
      <c r="E5911" s="820" t="b">
        <v>0</v>
      </c>
      <c r="F5911" s="820" t="b">
        <v>0</v>
      </c>
      <c r="G5911" s="820" t="b">
        <v>0</v>
      </c>
      <c r="H5911" s="820" t="b">
        <v>0</v>
      </c>
      <c r="I5911" s="820">
        <v>1</v>
      </c>
      <c r="J5911" s="820">
        <v>7</v>
      </c>
      <c r="K5911" s="820" t="s">
        <v>8454</v>
      </c>
      <c r="L5911" s="820" t="s">
        <v>21758</v>
      </c>
    </row>
    <row r="5912" spans="1:12" x14ac:dyDescent="0.25">
      <c r="A5912" s="820" t="s">
        <v>17205</v>
      </c>
      <c r="B5912" s="824" t="s">
        <v>17206</v>
      </c>
      <c r="C5912" s="820" t="b">
        <v>1</v>
      </c>
      <c r="D5912" s="820" t="b">
        <v>1</v>
      </c>
      <c r="E5912" s="820" t="b">
        <v>0</v>
      </c>
      <c r="F5912" s="820" t="b">
        <v>0</v>
      </c>
      <c r="G5912" s="820" t="b">
        <v>0</v>
      </c>
      <c r="H5912" s="820" t="b">
        <v>0</v>
      </c>
      <c r="I5912" s="820">
        <v>1</v>
      </c>
      <c r="J5912" s="820">
        <v>1</v>
      </c>
      <c r="K5912" s="820" t="s">
        <v>8454</v>
      </c>
      <c r="L5912" s="820" t="s">
        <v>21759</v>
      </c>
    </row>
    <row r="5913" spans="1:12" x14ac:dyDescent="0.25">
      <c r="A5913" s="820" t="s">
        <v>17207</v>
      </c>
      <c r="B5913" s="824" t="s">
        <v>17208</v>
      </c>
      <c r="C5913" s="820" t="b">
        <v>1</v>
      </c>
      <c r="D5913" s="820" t="b">
        <v>1</v>
      </c>
      <c r="E5913" s="820" t="b">
        <v>0</v>
      </c>
      <c r="F5913" s="820" t="b">
        <v>0</v>
      </c>
      <c r="G5913" s="820" t="b">
        <v>0</v>
      </c>
      <c r="H5913" s="820" t="b">
        <v>0</v>
      </c>
      <c r="I5913" s="820">
        <v>1</v>
      </c>
      <c r="J5913" s="820">
        <v>1</v>
      </c>
      <c r="K5913" s="820" t="s">
        <v>8454</v>
      </c>
      <c r="L5913" s="820" t="s">
        <v>21760</v>
      </c>
    </row>
    <row r="5914" spans="1:12" x14ac:dyDescent="0.25">
      <c r="A5914" s="820" t="s">
        <v>17209</v>
      </c>
      <c r="B5914" s="824" t="s">
        <v>17210</v>
      </c>
      <c r="C5914" s="820" t="b">
        <v>1</v>
      </c>
      <c r="D5914" s="820" t="b">
        <v>1</v>
      </c>
      <c r="E5914" s="820" t="b">
        <v>0</v>
      </c>
      <c r="F5914" s="820" t="b">
        <v>0</v>
      </c>
      <c r="G5914" s="820" t="b">
        <v>0</v>
      </c>
      <c r="H5914" s="820" t="b">
        <v>0</v>
      </c>
      <c r="I5914" s="820">
        <v>1</v>
      </c>
      <c r="J5914" s="820">
        <v>7</v>
      </c>
      <c r="K5914" s="820" t="s">
        <v>8454</v>
      </c>
      <c r="L5914" s="820" t="s">
        <v>21761</v>
      </c>
    </row>
    <row r="5915" spans="1:12" x14ac:dyDescent="0.25">
      <c r="A5915" s="820" t="s">
        <v>17211</v>
      </c>
      <c r="B5915" s="824" t="s">
        <v>17212</v>
      </c>
      <c r="C5915" s="820" t="b">
        <v>1</v>
      </c>
      <c r="D5915" s="820" t="b">
        <v>1</v>
      </c>
      <c r="E5915" s="820" t="b">
        <v>0</v>
      </c>
      <c r="F5915" s="820" t="b">
        <v>0</v>
      </c>
      <c r="G5915" s="820" t="b">
        <v>0</v>
      </c>
      <c r="H5915" s="820" t="b">
        <v>0</v>
      </c>
      <c r="I5915" s="820">
        <v>1</v>
      </c>
      <c r="J5915" s="820">
        <v>7</v>
      </c>
      <c r="K5915" s="820" t="s">
        <v>8454</v>
      </c>
      <c r="L5915" s="820" t="s">
        <v>21762</v>
      </c>
    </row>
    <row r="5916" spans="1:12" x14ac:dyDescent="0.25">
      <c r="A5916" s="820" t="s">
        <v>17213</v>
      </c>
      <c r="B5916" s="824" t="s">
        <v>17214</v>
      </c>
      <c r="C5916" s="820" t="b">
        <v>1</v>
      </c>
      <c r="D5916" s="820" t="b">
        <v>1</v>
      </c>
      <c r="E5916" s="820" t="b">
        <v>0</v>
      </c>
      <c r="F5916" s="820" t="b">
        <v>0</v>
      </c>
      <c r="G5916" s="820" t="b">
        <v>0</v>
      </c>
      <c r="H5916" s="820" t="b">
        <v>0</v>
      </c>
      <c r="I5916" s="820">
        <v>1</v>
      </c>
      <c r="J5916" s="820">
        <v>14</v>
      </c>
      <c r="K5916" s="820" t="s">
        <v>8454</v>
      </c>
      <c r="L5916" s="820" t="s">
        <v>21763</v>
      </c>
    </row>
    <row r="5917" spans="1:12" x14ac:dyDescent="0.25">
      <c r="A5917" s="820" t="s">
        <v>17215</v>
      </c>
      <c r="B5917" s="824" t="s">
        <v>17216</v>
      </c>
      <c r="C5917" s="820" t="b">
        <v>1</v>
      </c>
      <c r="D5917" s="820" t="b">
        <v>1</v>
      </c>
      <c r="E5917" s="820" t="b">
        <v>0</v>
      </c>
      <c r="F5917" s="820" t="b">
        <v>0</v>
      </c>
      <c r="G5917" s="820" t="b">
        <v>0</v>
      </c>
      <c r="H5917" s="820" t="b">
        <v>0</v>
      </c>
      <c r="I5917" s="820">
        <v>1</v>
      </c>
      <c r="J5917" s="820">
        <v>2</v>
      </c>
      <c r="K5917" s="820" t="s">
        <v>8454</v>
      </c>
      <c r="L5917" s="820" t="s">
        <v>21764</v>
      </c>
    </row>
    <row r="5918" spans="1:12" x14ac:dyDescent="0.25">
      <c r="A5918" s="820" t="s">
        <v>17217</v>
      </c>
      <c r="B5918" s="824" t="s">
        <v>17218</v>
      </c>
      <c r="C5918" s="820" t="b">
        <v>1</v>
      </c>
      <c r="D5918" s="820" t="b">
        <v>1</v>
      </c>
      <c r="E5918" s="820" t="b">
        <v>0</v>
      </c>
      <c r="F5918" s="820" t="b">
        <v>0</v>
      </c>
      <c r="G5918" s="820" t="b">
        <v>0</v>
      </c>
      <c r="H5918" s="820" t="b">
        <v>0</v>
      </c>
      <c r="I5918" s="820">
        <v>1</v>
      </c>
      <c r="J5918" s="820">
        <v>3</v>
      </c>
      <c r="K5918" s="820" t="s">
        <v>8454</v>
      </c>
      <c r="L5918" s="820" t="s">
        <v>21765</v>
      </c>
    </row>
    <row r="5919" spans="1:12" x14ac:dyDescent="0.25">
      <c r="A5919" s="820" t="s">
        <v>17219</v>
      </c>
      <c r="B5919" s="824" t="s">
        <v>17220</v>
      </c>
      <c r="C5919" s="820" t="b">
        <v>1</v>
      </c>
      <c r="D5919" s="820" t="b">
        <v>1</v>
      </c>
      <c r="E5919" s="820" t="b">
        <v>0</v>
      </c>
      <c r="F5919" s="820" t="b">
        <v>0</v>
      </c>
      <c r="G5919" s="820" t="b">
        <v>0</v>
      </c>
      <c r="H5919" s="820" t="b">
        <v>0</v>
      </c>
      <c r="I5919" s="820">
        <v>1</v>
      </c>
      <c r="J5919" s="820">
        <v>1</v>
      </c>
      <c r="K5919" s="820" t="s">
        <v>8454</v>
      </c>
      <c r="L5919" s="820" t="s">
        <v>21766</v>
      </c>
    </row>
    <row r="5920" spans="1:12" x14ac:dyDescent="0.25">
      <c r="A5920" s="820" t="s">
        <v>17221</v>
      </c>
      <c r="B5920" s="824" t="s">
        <v>17222</v>
      </c>
      <c r="C5920" s="820" t="b">
        <v>1</v>
      </c>
      <c r="D5920" s="820" t="b">
        <v>1</v>
      </c>
      <c r="E5920" s="820" t="b">
        <v>0</v>
      </c>
      <c r="F5920" s="820" t="b">
        <v>0</v>
      </c>
      <c r="G5920" s="820" t="b">
        <v>0</v>
      </c>
      <c r="H5920" s="820" t="b">
        <v>0</v>
      </c>
      <c r="I5920" s="820">
        <v>1</v>
      </c>
      <c r="J5920" s="820">
        <v>1</v>
      </c>
      <c r="K5920" s="820" t="s">
        <v>8454</v>
      </c>
      <c r="L5920" s="820" t="s">
        <v>21767</v>
      </c>
    </row>
    <row r="5921" spans="1:12" x14ac:dyDescent="0.25">
      <c r="A5921" s="820" t="s">
        <v>17223</v>
      </c>
      <c r="B5921" s="824" t="s">
        <v>17224</v>
      </c>
      <c r="C5921" s="820" t="b">
        <v>1</v>
      </c>
      <c r="D5921" s="820" t="b">
        <v>1</v>
      </c>
      <c r="E5921" s="820" t="b">
        <v>0</v>
      </c>
      <c r="F5921" s="820" t="b">
        <v>0</v>
      </c>
      <c r="G5921" s="820" t="b">
        <v>0</v>
      </c>
      <c r="H5921" s="820" t="b">
        <v>0</v>
      </c>
      <c r="I5921" s="820">
        <v>1</v>
      </c>
      <c r="J5921" s="820">
        <v>1</v>
      </c>
      <c r="K5921" s="820" t="s">
        <v>8454</v>
      </c>
      <c r="L5921" s="820" t="s">
        <v>21768</v>
      </c>
    </row>
    <row r="5922" spans="1:12" x14ac:dyDescent="0.25">
      <c r="A5922" s="820" t="s">
        <v>17225</v>
      </c>
      <c r="B5922" s="824" t="s">
        <v>17226</v>
      </c>
      <c r="C5922" s="820" t="b">
        <v>1</v>
      </c>
      <c r="D5922" s="820" t="b">
        <v>1</v>
      </c>
      <c r="E5922" s="820" t="b">
        <v>0</v>
      </c>
      <c r="F5922" s="820" t="b">
        <v>0</v>
      </c>
      <c r="G5922" s="820" t="b">
        <v>0</v>
      </c>
      <c r="H5922" s="820" t="b">
        <v>0</v>
      </c>
      <c r="I5922" s="820">
        <v>1</v>
      </c>
      <c r="J5922" s="820">
        <v>1</v>
      </c>
      <c r="K5922" s="820" t="s">
        <v>8454</v>
      </c>
      <c r="L5922" s="820" t="s">
        <v>21769</v>
      </c>
    </row>
    <row r="5923" spans="1:12" x14ac:dyDescent="0.25">
      <c r="A5923" s="820" t="s">
        <v>17227</v>
      </c>
      <c r="B5923" s="824" t="s">
        <v>17228</v>
      </c>
      <c r="C5923" s="820" t="b">
        <v>1</v>
      </c>
      <c r="D5923" s="820" t="b">
        <v>1</v>
      </c>
      <c r="E5923" s="820" t="b">
        <v>0</v>
      </c>
      <c r="F5923" s="820" t="b">
        <v>0</v>
      </c>
      <c r="G5923" s="820" t="b">
        <v>0</v>
      </c>
      <c r="H5923" s="820" t="b">
        <v>0</v>
      </c>
      <c r="I5923" s="820">
        <v>1</v>
      </c>
      <c r="J5923" s="820">
        <v>10</v>
      </c>
      <c r="K5923" s="820" t="s">
        <v>8454</v>
      </c>
      <c r="L5923" s="820" t="s">
        <v>21770</v>
      </c>
    </row>
    <row r="5924" spans="1:12" x14ac:dyDescent="0.25">
      <c r="A5924" s="820" t="s">
        <v>17229</v>
      </c>
      <c r="B5924" s="824" t="s">
        <v>17230</v>
      </c>
      <c r="C5924" s="820" t="b">
        <v>1</v>
      </c>
      <c r="D5924" s="820" t="b">
        <v>1</v>
      </c>
      <c r="E5924" s="820" t="b">
        <v>0</v>
      </c>
      <c r="F5924" s="820" t="b">
        <v>0</v>
      </c>
      <c r="G5924" s="820" t="b">
        <v>0</v>
      </c>
      <c r="H5924" s="820" t="b">
        <v>0</v>
      </c>
      <c r="I5924" s="820">
        <v>1</v>
      </c>
      <c r="J5924" s="820">
        <v>2</v>
      </c>
      <c r="K5924" s="820" t="s">
        <v>8454</v>
      </c>
      <c r="L5924" s="820" t="s">
        <v>21771</v>
      </c>
    </row>
    <row r="5925" spans="1:12" x14ac:dyDescent="0.25">
      <c r="A5925" s="820" t="s">
        <v>17231</v>
      </c>
      <c r="B5925" s="824" t="s">
        <v>17232</v>
      </c>
      <c r="C5925" s="820" t="b">
        <v>1</v>
      </c>
      <c r="D5925" s="820" t="b">
        <v>1</v>
      </c>
      <c r="E5925" s="820" t="b">
        <v>0</v>
      </c>
      <c r="F5925" s="820" t="b">
        <v>0</v>
      </c>
      <c r="G5925" s="820" t="b">
        <v>0</v>
      </c>
      <c r="H5925" s="820" t="b">
        <v>0</v>
      </c>
      <c r="I5925" s="820">
        <v>1</v>
      </c>
      <c r="J5925" s="820">
        <v>2</v>
      </c>
      <c r="K5925" s="820" t="s">
        <v>8454</v>
      </c>
      <c r="L5925" s="820" t="s">
        <v>21772</v>
      </c>
    </row>
    <row r="5926" spans="1:12" x14ac:dyDescent="0.25">
      <c r="A5926" s="820" t="s">
        <v>17233</v>
      </c>
      <c r="B5926" s="824" t="s">
        <v>17234</v>
      </c>
      <c r="C5926" s="820" t="b">
        <v>1</v>
      </c>
      <c r="D5926" s="820" t="b">
        <v>1</v>
      </c>
      <c r="E5926" s="820" t="b">
        <v>0</v>
      </c>
      <c r="F5926" s="820" t="b">
        <v>0</v>
      </c>
      <c r="G5926" s="820" t="b">
        <v>0</v>
      </c>
      <c r="H5926" s="820" t="b">
        <v>0</v>
      </c>
      <c r="I5926" s="820">
        <v>1</v>
      </c>
      <c r="J5926" s="820">
        <v>10</v>
      </c>
      <c r="K5926" s="820" t="s">
        <v>8454</v>
      </c>
      <c r="L5926" s="820" t="s">
        <v>21773</v>
      </c>
    </row>
    <row r="5927" spans="1:12" x14ac:dyDescent="0.25">
      <c r="A5927" s="820" t="s">
        <v>17235</v>
      </c>
      <c r="B5927" s="824" t="s">
        <v>17236</v>
      </c>
      <c r="C5927" s="820" t="b">
        <v>1</v>
      </c>
      <c r="D5927" s="820" t="b">
        <v>1</v>
      </c>
      <c r="E5927" s="820" t="b">
        <v>0</v>
      </c>
      <c r="F5927" s="820" t="b">
        <v>0</v>
      </c>
      <c r="G5927" s="820" t="b">
        <v>0</v>
      </c>
      <c r="H5927" s="820" t="b">
        <v>0</v>
      </c>
      <c r="I5927" s="820">
        <v>1</v>
      </c>
      <c r="J5927" s="820">
        <v>10</v>
      </c>
      <c r="K5927" s="820" t="s">
        <v>8454</v>
      </c>
      <c r="L5927" s="820" t="s">
        <v>21774</v>
      </c>
    </row>
    <row r="5928" spans="1:12" x14ac:dyDescent="0.25">
      <c r="A5928" s="820" t="s">
        <v>17237</v>
      </c>
      <c r="B5928" s="824" t="s">
        <v>17238</v>
      </c>
      <c r="C5928" s="820" t="b">
        <v>1</v>
      </c>
      <c r="D5928" s="820" t="b">
        <v>1</v>
      </c>
      <c r="E5928" s="820" t="b">
        <v>0</v>
      </c>
      <c r="F5928" s="820" t="b">
        <v>0</v>
      </c>
      <c r="G5928" s="820" t="b">
        <v>0</v>
      </c>
      <c r="H5928" s="820" t="b">
        <v>0</v>
      </c>
      <c r="I5928" s="820">
        <v>1</v>
      </c>
      <c r="J5928" s="820">
        <v>70</v>
      </c>
      <c r="K5928" s="820" t="s">
        <v>8454</v>
      </c>
      <c r="L5928" s="820" t="s">
        <v>21775</v>
      </c>
    </row>
    <row r="5929" spans="1:12" x14ac:dyDescent="0.25">
      <c r="A5929" s="820" t="s">
        <v>17239</v>
      </c>
      <c r="B5929" s="824" t="s">
        <v>17240</v>
      </c>
      <c r="C5929" s="820" t="b">
        <v>1</v>
      </c>
      <c r="D5929" s="820" t="b">
        <v>1</v>
      </c>
      <c r="E5929" s="820" t="b">
        <v>0</v>
      </c>
      <c r="F5929" s="820" t="b">
        <v>0</v>
      </c>
      <c r="G5929" s="820" t="b">
        <v>0</v>
      </c>
      <c r="H5929" s="820" t="b">
        <v>0</v>
      </c>
      <c r="I5929" s="820">
        <v>1</v>
      </c>
      <c r="J5929" s="820">
        <v>4</v>
      </c>
      <c r="K5929" s="820" t="s">
        <v>8454</v>
      </c>
      <c r="L5929" s="820" t="s">
        <v>21776</v>
      </c>
    </row>
    <row r="5930" spans="1:12" x14ac:dyDescent="0.25">
      <c r="A5930" s="820" t="s">
        <v>17241</v>
      </c>
      <c r="B5930" s="824" t="s">
        <v>17242</v>
      </c>
      <c r="C5930" s="820" t="b">
        <v>1</v>
      </c>
      <c r="D5930" s="820" t="b">
        <v>1</v>
      </c>
      <c r="E5930" s="820" t="b">
        <v>0</v>
      </c>
      <c r="F5930" s="820" t="b">
        <v>0</v>
      </c>
      <c r="G5930" s="820" t="b">
        <v>0</v>
      </c>
      <c r="H5930" s="820" t="b">
        <v>0</v>
      </c>
      <c r="I5930" s="820">
        <v>1</v>
      </c>
      <c r="J5930" s="820">
        <v>3</v>
      </c>
      <c r="K5930" s="820" t="s">
        <v>8454</v>
      </c>
      <c r="L5930" s="820" t="s">
        <v>21777</v>
      </c>
    </row>
    <row r="5931" spans="1:12" x14ac:dyDescent="0.25">
      <c r="A5931" s="820" t="s">
        <v>17243</v>
      </c>
      <c r="B5931" s="824" t="s">
        <v>17244</v>
      </c>
      <c r="C5931" s="820" t="b">
        <v>1</v>
      </c>
      <c r="D5931" s="820" t="b">
        <v>1</v>
      </c>
      <c r="E5931" s="820" t="b">
        <v>0</v>
      </c>
      <c r="F5931" s="820" t="b">
        <v>0</v>
      </c>
      <c r="G5931" s="820" t="b">
        <v>0</v>
      </c>
      <c r="H5931" s="820" t="b">
        <v>0</v>
      </c>
      <c r="I5931" s="820">
        <v>1</v>
      </c>
      <c r="J5931" s="820">
        <v>1</v>
      </c>
      <c r="K5931" s="820" t="s">
        <v>8454</v>
      </c>
      <c r="L5931" s="820" t="s">
        <v>21778</v>
      </c>
    </row>
    <row r="5932" spans="1:12" x14ac:dyDescent="0.25">
      <c r="A5932" s="820" t="s">
        <v>17245</v>
      </c>
      <c r="B5932" s="824" t="s">
        <v>17246</v>
      </c>
      <c r="C5932" s="820" t="b">
        <v>1</v>
      </c>
      <c r="D5932" s="820" t="b">
        <v>1</v>
      </c>
      <c r="E5932" s="820" t="b">
        <v>0</v>
      </c>
      <c r="F5932" s="820" t="b">
        <v>0</v>
      </c>
      <c r="G5932" s="820" t="b">
        <v>0</v>
      </c>
      <c r="H5932" s="820" t="b">
        <v>0</v>
      </c>
      <c r="I5932" s="820">
        <v>1</v>
      </c>
      <c r="J5932" s="820">
        <v>1</v>
      </c>
      <c r="K5932" s="820" t="s">
        <v>8454</v>
      </c>
      <c r="L5932" s="820" t="s">
        <v>21779</v>
      </c>
    </row>
    <row r="5933" spans="1:12" x14ac:dyDescent="0.25">
      <c r="A5933" s="820" t="s">
        <v>17247</v>
      </c>
      <c r="B5933" s="824" t="s">
        <v>17248</v>
      </c>
      <c r="C5933" s="820" t="b">
        <v>1</v>
      </c>
      <c r="D5933" s="820" t="b">
        <v>1</v>
      </c>
      <c r="E5933" s="820" t="b">
        <v>0</v>
      </c>
      <c r="F5933" s="820" t="b">
        <v>0</v>
      </c>
      <c r="G5933" s="820" t="b">
        <v>0</v>
      </c>
      <c r="H5933" s="820" t="b">
        <v>0</v>
      </c>
      <c r="I5933" s="820">
        <v>1</v>
      </c>
      <c r="J5933" s="820">
        <v>7</v>
      </c>
      <c r="K5933" s="820" t="s">
        <v>8454</v>
      </c>
      <c r="L5933" s="820" t="s">
        <v>21780</v>
      </c>
    </row>
    <row r="5934" spans="1:12" x14ac:dyDescent="0.25">
      <c r="A5934" s="820" t="s">
        <v>17249</v>
      </c>
      <c r="B5934" s="824" t="s">
        <v>17250</v>
      </c>
      <c r="C5934" s="820" t="b">
        <v>1</v>
      </c>
      <c r="D5934" s="820" t="b">
        <v>1</v>
      </c>
      <c r="E5934" s="820" t="b">
        <v>0</v>
      </c>
      <c r="F5934" s="820" t="b">
        <v>0</v>
      </c>
      <c r="G5934" s="820" t="b">
        <v>0</v>
      </c>
      <c r="H5934" s="820" t="b">
        <v>0</v>
      </c>
      <c r="I5934" s="820">
        <v>1</v>
      </c>
      <c r="J5934" s="820">
        <v>1</v>
      </c>
      <c r="K5934" s="820" t="s">
        <v>8454</v>
      </c>
      <c r="L5934" s="820" t="s">
        <v>21781</v>
      </c>
    </row>
    <row r="5935" spans="1:12" x14ac:dyDescent="0.25">
      <c r="A5935" s="820" t="s">
        <v>17251</v>
      </c>
      <c r="B5935" s="824" t="s">
        <v>17252</v>
      </c>
      <c r="C5935" s="820" t="b">
        <v>1</v>
      </c>
      <c r="D5935" s="820" t="b">
        <v>1</v>
      </c>
      <c r="E5935" s="820" t="b">
        <v>0</v>
      </c>
      <c r="F5935" s="820" t="b">
        <v>0</v>
      </c>
      <c r="G5935" s="820" t="b">
        <v>0</v>
      </c>
      <c r="H5935" s="820" t="b">
        <v>0</v>
      </c>
      <c r="I5935" s="820">
        <v>1</v>
      </c>
      <c r="J5935" s="820">
        <v>1</v>
      </c>
      <c r="K5935" s="820" t="s">
        <v>8454</v>
      </c>
      <c r="L5935" s="820" t="s">
        <v>21782</v>
      </c>
    </row>
    <row r="5936" spans="1:12" x14ac:dyDescent="0.25">
      <c r="A5936" s="820" t="s">
        <v>17253</v>
      </c>
      <c r="B5936" s="824" t="s">
        <v>17254</v>
      </c>
      <c r="C5936" s="820" t="b">
        <v>1</v>
      </c>
      <c r="D5936" s="820" t="b">
        <v>1</v>
      </c>
      <c r="E5936" s="820" t="b">
        <v>0</v>
      </c>
      <c r="F5936" s="820" t="b">
        <v>0</v>
      </c>
      <c r="G5936" s="820" t="b">
        <v>0</v>
      </c>
      <c r="H5936" s="820" t="b">
        <v>0</v>
      </c>
      <c r="I5936" s="820">
        <v>1</v>
      </c>
      <c r="J5936" s="820">
        <v>7</v>
      </c>
      <c r="K5936" s="820" t="s">
        <v>8454</v>
      </c>
      <c r="L5936" s="820" t="s">
        <v>21783</v>
      </c>
    </row>
    <row r="5937" spans="1:12" x14ac:dyDescent="0.25">
      <c r="A5937" s="820" t="s">
        <v>17255</v>
      </c>
      <c r="B5937" s="824" t="s">
        <v>17256</v>
      </c>
      <c r="C5937" s="820" t="b">
        <v>1</v>
      </c>
      <c r="D5937" s="820" t="b">
        <v>1</v>
      </c>
      <c r="E5937" s="820" t="b">
        <v>0</v>
      </c>
      <c r="F5937" s="820" t="b">
        <v>0</v>
      </c>
      <c r="G5937" s="820" t="b">
        <v>0</v>
      </c>
      <c r="H5937" s="820" t="b">
        <v>0</v>
      </c>
      <c r="I5937" s="820">
        <v>1</v>
      </c>
      <c r="J5937" s="820">
        <v>7</v>
      </c>
      <c r="K5937" s="820" t="s">
        <v>8454</v>
      </c>
      <c r="L5937" s="820" t="s">
        <v>21784</v>
      </c>
    </row>
    <row r="5938" spans="1:12" x14ac:dyDescent="0.25">
      <c r="A5938" s="820" t="s">
        <v>17257</v>
      </c>
      <c r="B5938" s="824" t="s">
        <v>17258</v>
      </c>
      <c r="C5938" s="820" t="b">
        <v>1</v>
      </c>
      <c r="D5938" s="820" t="b">
        <v>1</v>
      </c>
      <c r="E5938" s="820" t="b">
        <v>0</v>
      </c>
      <c r="F5938" s="820" t="b">
        <v>0</v>
      </c>
      <c r="G5938" s="820" t="b">
        <v>0</v>
      </c>
      <c r="H5938" s="820" t="b">
        <v>0</v>
      </c>
      <c r="I5938" s="820">
        <v>1</v>
      </c>
      <c r="J5938" s="820">
        <v>14</v>
      </c>
      <c r="K5938" s="820" t="s">
        <v>8454</v>
      </c>
      <c r="L5938" s="820" t="s">
        <v>21785</v>
      </c>
    </row>
    <row r="5939" spans="1:12" x14ac:dyDescent="0.25">
      <c r="A5939" s="820" t="s">
        <v>17259</v>
      </c>
      <c r="B5939" s="824" t="s">
        <v>17260</v>
      </c>
      <c r="C5939" s="820" t="b">
        <v>1</v>
      </c>
      <c r="D5939" s="820" t="b">
        <v>1</v>
      </c>
      <c r="E5939" s="820" t="b">
        <v>0</v>
      </c>
      <c r="F5939" s="820" t="b">
        <v>0</v>
      </c>
      <c r="G5939" s="820" t="b">
        <v>0</v>
      </c>
      <c r="H5939" s="820" t="b">
        <v>0</v>
      </c>
      <c r="I5939" s="820">
        <v>1</v>
      </c>
      <c r="J5939" s="820">
        <v>2</v>
      </c>
      <c r="K5939" s="820" t="s">
        <v>8454</v>
      </c>
      <c r="L5939" s="820" t="s">
        <v>21786</v>
      </c>
    </row>
    <row r="5940" spans="1:12" x14ac:dyDescent="0.25">
      <c r="A5940" s="820" t="s">
        <v>17261</v>
      </c>
      <c r="B5940" s="824" t="s">
        <v>17262</v>
      </c>
      <c r="C5940" s="820" t="b">
        <v>1</v>
      </c>
      <c r="D5940" s="820" t="b">
        <v>1</v>
      </c>
      <c r="E5940" s="820" t="b">
        <v>0</v>
      </c>
      <c r="F5940" s="820" t="b">
        <v>0</v>
      </c>
      <c r="G5940" s="820" t="b">
        <v>0</v>
      </c>
      <c r="H5940" s="820" t="b">
        <v>0</v>
      </c>
      <c r="I5940" s="820">
        <v>1</v>
      </c>
      <c r="J5940" s="820">
        <v>3</v>
      </c>
      <c r="K5940" s="820" t="s">
        <v>8454</v>
      </c>
      <c r="L5940" s="820" t="s">
        <v>21787</v>
      </c>
    </row>
    <row r="5941" spans="1:12" x14ac:dyDescent="0.25">
      <c r="A5941" s="820" t="s">
        <v>17263</v>
      </c>
      <c r="B5941" s="824" t="s">
        <v>17264</v>
      </c>
      <c r="C5941" s="820" t="b">
        <v>1</v>
      </c>
      <c r="D5941" s="820" t="b">
        <v>1</v>
      </c>
      <c r="E5941" s="820" t="b">
        <v>0</v>
      </c>
      <c r="F5941" s="820" t="b">
        <v>0</v>
      </c>
      <c r="G5941" s="820" t="b">
        <v>0</v>
      </c>
      <c r="H5941" s="820" t="b">
        <v>0</v>
      </c>
      <c r="I5941" s="820">
        <v>1</v>
      </c>
      <c r="J5941" s="820">
        <v>1</v>
      </c>
      <c r="K5941" s="820" t="s">
        <v>8454</v>
      </c>
      <c r="L5941" s="820" t="s">
        <v>21788</v>
      </c>
    </row>
    <row r="5942" spans="1:12" x14ac:dyDescent="0.25">
      <c r="A5942" s="820" t="s">
        <v>17265</v>
      </c>
      <c r="B5942" s="824" t="s">
        <v>17266</v>
      </c>
      <c r="C5942" s="820" t="b">
        <v>1</v>
      </c>
      <c r="D5942" s="820" t="b">
        <v>1</v>
      </c>
      <c r="E5942" s="820" t="b">
        <v>0</v>
      </c>
      <c r="F5942" s="820" t="b">
        <v>0</v>
      </c>
      <c r="G5942" s="820" t="b">
        <v>0</v>
      </c>
      <c r="H5942" s="820" t="b">
        <v>0</v>
      </c>
      <c r="I5942" s="820">
        <v>1</v>
      </c>
      <c r="J5942" s="820">
        <v>1</v>
      </c>
      <c r="K5942" s="820" t="s">
        <v>8454</v>
      </c>
      <c r="L5942" s="820" t="s">
        <v>21789</v>
      </c>
    </row>
    <row r="5943" spans="1:12" x14ac:dyDescent="0.25">
      <c r="A5943" s="820" t="s">
        <v>17267</v>
      </c>
      <c r="B5943" s="824" t="s">
        <v>17268</v>
      </c>
      <c r="C5943" s="820" t="b">
        <v>1</v>
      </c>
      <c r="D5943" s="820" t="b">
        <v>1</v>
      </c>
      <c r="E5943" s="820" t="b">
        <v>0</v>
      </c>
      <c r="F5943" s="820" t="b">
        <v>0</v>
      </c>
      <c r="G5943" s="820" t="b">
        <v>0</v>
      </c>
      <c r="H5943" s="820" t="b">
        <v>0</v>
      </c>
      <c r="I5943" s="820">
        <v>1</v>
      </c>
      <c r="J5943" s="820">
        <v>1</v>
      </c>
      <c r="K5943" s="820" t="s">
        <v>8454</v>
      </c>
      <c r="L5943" s="820" t="s">
        <v>21790</v>
      </c>
    </row>
    <row r="5944" spans="1:12" x14ac:dyDescent="0.25">
      <c r="A5944" s="820" t="s">
        <v>17269</v>
      </c>
      <c r="B5944" s="824" t="s">
        <v>17270</v>
      </c>
      <c r="C5944" s="820" t="b">
        <v>1</v>
      </c>
      <c r="D5944" s="820" t="b">
        <v>1</v>
      </c>
      <c r="E5944" s="820" t="b">
        <v>0</v>
      </c>
      <c r="F5944" s="820" t="b">
        <v>0</v>
      </c>
      <c r="G5944" s="820" t="b">
        <v>0</v>
      </c>
      <c r="H5944" s="820" t="b">
        <v>0</v>
      </c>
      <c r="I5944" s="820">
        <v>1</v>
      </c>
      <c r="J5944" s="820">
        <v>1</v>
      </c>
      <c r="K5944" s="820" t="s">
        <v>8454</v>
      </c>
      <c r="L5944" s="820" t="s">
        <v>21791</v>
      </c>
    </row>
    <row r="5945" spans="1:12" x14ac:dyDescent="0.25">
      <c r="A5945" s="820" t="s">
        <v>17271</v>
      </c>
      <c r="B5945" s="824" t="s">
        <v>17272</v>
      </c>
      <c r="C5945" s="820" t="b">
        <v>1</v>
      </c>
      <c r="D5945" s="820" t="b">
        <v>1</v>
      </c>
      <c r="E5945" s="820" t="b">
        <v>0</v>
      </c>
      <c r="F5945" s="820" t="b">
        <v>0</v>
      </c>
      <c r="G5945" s="820" t="b">
        <v>0</v>
      </c>
      <c r="H5945" s="820" t="b">
        <v>0</v>
      </c>
      <c r="I5945" s="820">
        <v>1</v>
      </c>
      <c r="J5945" s="820">
        <v>23</v>
      </c>
      <c r="K5945" s="820" t="s">
        <v>8454</v>
      </c>
      <c r="L5945" s="820" t="s">
        <v>21792</v>
      </c>
    </row>
    <row r="5946" spans="1:12" x14ac:dyDescent="0.25">
      <c r="A5946" s="820" t="s">
        <v>17273</v>
      </c>
      <c r="B5946" s="824" t="s">
        <v>17274</v>
      </c>
      <c r="C5946" s="820" t="b">
        <v>1</v>
      </c>
      <c r="D5946" s="820" t="b">
        <v>1</v>
      </c>
      <c r="E5946" s="820" t="b">
        <v>0</v>
      </c>
      <c r="F5946" s="820" t="b">
        <v>0</v>
      </c>
      <c r="G5946" s="820" t="b">
        <v>0</v>
      </c>
      <c r="H5946" s="820" t="b">
        <v>0</v>
      </c>
      <c r="I5946" s="820">
        <v>1</v>
      </c>
      <c r="J5946" s="820">
        <v>1</v>
      </c>
      <c r="K5946" s="820" t="s">
        <v>8454</v>
      </c>
      <c r="L5946" s="820" t="s">
        <v>21793</v>
      </c>
    </row>
    <row r="5947" spans="1:12" x14ac:dyDescent="0.25">
      <c r="A5947" s="820" t="s">
        <v>17275</v>
      </c>
      <c r="B5947" s="824" t="s">
        <v>17276</v>
      </c>
      <c r="C5947" s="820" t="b">
        <v>1</v>
      </c>
      <c r="D5947" s="820" t="b">
        <v>1</v>
      </c>
      <c r="E5947" s="820" t="b">
        <v>0</v>
      </c>
      <c r="F5947" s="820" t="b">
        <v>0</v>
      </c>
      <c r="G5947" s="820" t="b">
        <v>0</v>
      </c>
      <c r="H5947" s="820" t="b">
        <v>0</v>
      </c>
      <c r="I5947" s="820">
        <v>1</v>
      </c>
      <c r="J5947" s="820">
        <v>1</v>
      </c>
      <c r="K5947" s="820" t="s">
        <v>8454</v>
      </c>
      <c r="L5947" s="820" t="s">
        <v>21794</v>
      </c>
    </row>
    <row r="5948" spans="1:12" x14ac:dyDescent="0.25">
      <c r="A5948" s="820" t="s">
        <v>17277</v>
      </c>
      <c r="B5948" s="824" t="s">
        <v>17278</v>
      </c>
      <c r="C5948" s="820" t="b">
        <v>1</v>
      </c>
      <c r="D5948" s="820" t="b">
        <v>1</v>
      </c>
      <c r="E5948" s="820" t="b">
        <v>0</v>
      </c>
      <c r="F5948" s="820" t="b">
        <v>0</v>
      </c>
      <c r="G5948" s="820" t="b">
        <v>0</v>
      </c>
      <c r="H5948" s="820" t="b">
        <v>0</v>
      </c>
      <c r="I5948" s="820">
        <v>1</v>
      </c>
      <c r="J5948" s="820">
        <v>23</v>
      </c>
      <c r="K5948" s="820" t="s">
        <v>8454</v>
      </c>
      <c r="L5948" s="820" t="s">
        <v>21795</v>
      </c>
    </row>
    <row r="5949" spans="1:12" x14ac:dyDescent="0.25">
      <c r="A5949" s="820" t="s">
        <v>17279</v>
      </c>
      <c r="B5949" s="824" t="s">
        <v>17280</v>
      </c>
      <c r="C5949" s="820" t="b">
        <v>1</v>
      </c>
      <c r="D5949" s="820" t="b">
        <v>1</v>
      </c>
      <c r="E5949" s="820" t="b">
        <v>0</v>
      </c>
      <c r="F5949" s="820" t="b">
        <v>0</v>
      </c>
      <c r="G5949" s="820" t="b">
        <v>0</v>
      </c>
      <c r="H5949" s="820" t="b">
        <v>0</v>
      </c>
      <c r="I5949" s="820">
        <v>1</v>
      </c>
      <c r="J5949" s="820">
        <v>23</v>
      </c>
      <c r="K5949" s="820" t="s">
        <v>8454</v>
      </c>
      <c r="L5949" s="820" t="s">
        <v>21796</v>
      </c>
    </row>
    <row r="5950" spans="1:12" x14ac:dyDescent="0.25">
      <c r="A5950" s="820" t="s">
        <v>17281</v>
      </c>
      <c r="B5950" s="824" t="s">
        <v>17282</v>
      </c>
      <c r="C5950" s="820" t="b">
        <v>1</v>
      </c>
      <c r="D5950" s="820" t="b">
        <v>1</v>
      </c>
      <c r="E5950" s="820" t="b">
        <v>0</v>
      </c>
      <c r="F5950" s="820" t="b">
        <v>0</v>
      </c>
      <c r="G5950" s="820" t="b">
        <v>0</v>
      </c>
      <c r="H5950" s="820" t="b">
        <v>0</v>
      </c>
      <c r="I5950" s="820">
        <v>1</v>
      </c>
      <c r="J5950" s="820">
        <v>138</v>
      </c>
      <c r="K5950" s="820" t="s">
        <v>8454</v>
      </c>
      <c r="L5950" s="820" t="s">
        <v>21797</v>
      </c>
    </row>
    <row r="5951" spans="1:12" x14ac:dyDescent="0.25">
      <c r="A5951" s="820" t="s">
        <v>17283</v>
      </c>
      <c r="B5951" s="824" t="s">
        <v>17284</v>
      </c>
      <c r="C5951" s="820" t="b">
        <v>1</v>
      </c>
      <c r="D5951" s="820" t="b">
        <v>1</v>
      </c>
      <c r="E5951" s="820" t="b">
        <v>0</v>
      </c>
      <c r="F5951" s="820" t="b">
        <v>0</v>
      </c>
      <c r="G5951" s="820" t="b">
        <v>0</v>
      </c>
      <c r="H5951" s="820" t="b">
        <v>0</v>
      </c>
      <c r="I5951" s="820">
        <v>1</v>
      </c>
      <c r="J5951" s="820">
        <v>2</v>
      </c>
      <c r="K5951" s="820" t="s">
        <v>8454</v>
      </c>
      <c r="L5951" s="820" t="s">
        <v>21798</v>
      </c>
    </row>
    <row r="5952" spans="1:12" x14ac:dyDescent="0.25">
      <c r="A5952" s="820" t="s">
        <v>17285</v>
      </c>
      <c r="B5952" s="824" t="s">
        <v>17270</v>
      </c>
      <c r="C5952" s="820" t="b">
        <v>1</v>
      </c>
      <c r="D5952" s="820" t="b">
        <v>1</v>
      </c>
      <c r="E5952" s="820" t="b">
        <v>0</v>
      </c>
      <c r="F5952" s="820" t="b">
        <v>0</v>
      </c>
      <c r="G5952" s="820" t="b">
        <v>0</v>
      </c>
      <c r="H5952" s="820" t="b">
        <v>0</v>
      </c>
      <c r="I5952" s="820">
        <v>1</v>
      </c>
      <c r="J5952" s="820">
        <v>1</v>
      </c>
      <c r="K5952" s="820" t="s">
        <v>8454</v>
      </c>
      <c r="L5952" s="820" t="s">
        <v>21791</v>
      </c>
    </row>
    <row r="5953" spans="1:12" x14ac:dyDescent="0.25">
      <c r="A5953" s="820" t="s">
        <v>17286</v>
      </c>
      <c r="B5953" s="824" t="s">
        <v>17287</v>
      </c>
      <c r="C5953" s="820" t="b">
        <v>1</v>
      </c>
      <c r="D5953" s="820" t="b">
        <v>1</v>
      </c>
      <c r="E5953" s="820" t="b">
        <v>0</v>
      </c>
      <c r="F5953" s="820" t="b">
        <v>0</v>
      </c>
      <c r="G5953" s="820" t="b">
        <v>0</v>
      </c>
      <c r="H5953" s="820" t="b">
        <v>0</v>
      </c>
      <c r="I5953" s="820">
        <v>1</v>
      </c>
      <c r="J5953" s="820">
        <v>1</v>
      </c>
      <c r="K5953" s="820" t="s">
        <v>8454</v>
      </c>
      <c r="L5953" s="820" t="s">
        <v>21799</v>
      </c>
    </row>
    <row r="5954" spans="1:12" x14ac:dyDescent="0.25">
      <c r="A5954" s="820" t="s">
        <v>17288</v>
      </c>
      <c r="B5954" s="824" t="s">
        <v>17289</v>
      </c>
      <c r="C5954" s="820" t="b">
        <v>1</v>
      </c>
      <c r="D5954" s="820" t="b">
        <v>1</v>
      </c>
      <c r="E5954" s="820" t="b">
        <v>0</v>
      </c>
      <c r="F5954" s="820" t="b">
        <v>0</v>
      </c>
      <c r="G5954" s="820" t="b">
        <v>0</v>
      </c>
      <c r="H5954" s="820" t="b">
        <v>0</v>
      </c>
      <c r="I5954" s="820">
        <v>1</v>
      </c>
      <c r="J5954" s="820">
        <v>1</v>
      </c>
      <c r="K5954" s="820" t="s">
        <v>8454</v>
      </c>
      <c r="L5954" s="820" t="s">
        <v>21800</v>
      </c>
    </row>
    <row r="5955" spans="1:12" x14ac:dyDescent="0.25">
      <c r="A5955" s="820" t="s">
        <v>17290</v>
      </c>
      <c r="B5955" s="824" t="s">
        <v>17291</v>
      </c>
      <c r="C5955" s="820" t="b">
        <v>1</v>
      </c>
      <c r="D5955" s="820" t="b">
        <v>1</v>
      </c>
      <c r="E5955" s="820" t="b">
        <v>0</v>
      </c>
      <c r="F5955" s="820" t="b">
        <v>0</v>
      </c>
      <c r="G5955" s="820" t="b">
        <v>0</v>
      </c>
      <c r="H5955" s="820" t="b">
        <v>0</v>
      </c>
      <c r="I5955" s="820">
        <v>1</v>
      </c>
      <c r="J5955" s="820">
        <v>1</v>
      </c>
      <c r="K5955" s="820" t="s">
        <v>8454</v>
      </c>
      <c r="L5955" s="820" t="s">
        <v>21801</v>
      </c>
    </row>
    <row r="5956" spans="1:12" x14ac:dyDescent="0.25">
      <c r="A5956" s="820" t="s">
        <v>17292</v>
      </c>
      <c r="B5956" s="824" t="s">
        <v>17293</v>
      </c>
      <c r="C5956" s="820" t="b">
        <v>1</v>
      </c>
      <c r="D5956" s="820" t="b">
        <v>1</v>
      </c>
      <c r="E5956" s="820" t="b">
        <v>0</v>
      </c>
      <c r="F5956" s="820" t="b">
        <v>0</v>
      </c>
      <c r="G5956" s="820" t="b">
        <v>0</v>
      </c>
      <c r="H5956" s="820" t="b">
        <v>0</v>
      </c>
      <c r="I5956" s="820">
        <v>1</v>
      </c>
      <c r="J5956" s="820">
        <v>19</v>
      </c>
      <c r="K5956" s="820" t="s">
        <v>8454</v>
      </c>
      <c r="L5956" s="820" t="s">
        <v>21802</v>
      </c>
    </row>
    <row r="5957" spans="1:12" x14ac:dyDescent="0.25">
      <c r="A5957" s="820" t="s">
        <v>17294</v>
      </c>
      <c r="B5957" s="824" t="s">
        <v>17295</v>
      </c>
      <c r="C5957" s="820" t="b">
        <v>1</v>
      </c>
      <c r="D5957" s="820" t="b">
        <v>1</v>
      </c>
      <c r="E5957" s="820" t="b">
        <v>0</v>
      </c>
      <c r="F5957" s="820" t="b">
        <v>0</v>
      </c>
      <c r="G5957" s="820" t="b">
        <v>0</v>
      </c>
      <c r="H5957" s="820" t="b">
        <v>0</v>
      </c>
      <c r="I5957" s="820">
        <v>1</v>
      </c>
      <c r="J5957" s="820">
        <v>6</v>
      </c>
      <c r="K5957" s="820" t="s">
        <v>8454</v>
      </c>
      <c r="L5957" s="820" t="s">
        <v>21803</v>
      </c>
    </row>
    <row r="5958" spans="1:12" x14ac:dyDescent="0.25">
      <c r="A5958" s="820" t="s">
        <v>17296</v>
      </c>
      <c r="B5958" s="824" t="s">
        <v>17297</v>
      </c>
      <c r="C5958" s="820" t="b">
        <v>1</v>
      </c>
      <c r="D5958" s="820" t="b">
        <v>1</v>
      </c>
      <c r="E5958" s="820" t="b">
        <v>0</v>
      </c>
      <c r="F5958" s="820" t="b">
        <v>0</v>
      </c>
      <c r="G5958" s="820" t="b">
        <v>0</v>
      </c>
      <c r="H5958" s="820" t="b">
        <v>0</v>
      </c>
      <c r="I5958" s="820">
        <v>1</v>
      </c>
      <c r="J5958" s="820">
        <v>3</v>
      </c>
      <c r="K5958" s="820" t="s">
        <v>8454</v>
      </c>
      <c r="L5958" s="820" t="s">
        <v>21804</v>
      </c>
    </row>
    <row r="5959" spans="1:12" x14ac:dyDescent="0.25">
      <c r="A5959" s="820" t="s">
        <v>17298</v>
      </c>
      <c r="B5959" s="824" t="s">
        <v>17299</v>
      </c>
      <c r="C5959" s="820" t="b">
        <v>1</v>
      </c>
      <c r="D5959" s="820" t="b">
        <v>1</v>
      </c>
      <c r="E5959" s="820" t="b">
        <v>0</v>
      </c>
      <c r="F5959" s="820" t="b">
        <v>0</v>
      </c>
      <c r="G5959" s="820" t="b">
        <v>0</v>
      </c>
      <c r="H5959" s="820" t="b">
        <v>0</v>
      </c>
      <c r="I5959" s="820">
        <v>1</v>
      </c>
      <c r="J5959" s="820">
        <v>38</v>
      </c>
      <c r="K5959" s="820" t="s">
        <v>8454</v>
      </c>
      <c r="L5959" s="820" t="s">
        <v>21805</v>
      </c>
    </row>
    <row r="5960" spans="1:12" x14ac:dyDescent="0.25">
      <c r="A5960" s="820" t="s">
        <v>17300</v>
      </c>
      <c r="B5960" s="824" t="s">
        <v>17301</v>
      </c>
      <c r="C5960" s="820" t="b">
        <v>1</v>
      </c>
      <c r="D5960" s="820" t="b">
        <v>1</v>
      </c>
      <c r="E5960" s="820" t="b">
        <v>0</v>
      </c>
      <c r="F5960" s="820" t="b">
        <v>0</v>
      </c>
      <c r="G5960" s="820" t="b">
        <v>0</v>
      </c>
      <c r="H5960" s="820" t="b">
        <v>0</v>
      </c>
      <c r="I5960" s="820">
        <v>1</v>
      </c>
      <c r="J5960" s="820">
        <v>19</v>
      </c>
      <c r="K5960" s="820" t="s">
        <v>8454</v>
      </c>
      <c r="L5960" s="820" t="s">
        <v>21806</v>
      </c>
    </row>
    <row r="5961" spans="1:12" x14ac:dyDescent="0.25">
      <c r="A5961" s="820" t="s">
        <v>17302</v>
      </c>
      <c r="B5961" s="824" t="s">
        <v>17303</v>
      </c>
      <c r="C5961" s="820" t="b">
        <v>1</v>
      </c>
      <c r="D5961" s="820" t="b">
        <v>1</v>
      </c>
      <c r="E5961" s="820" t="b">
        <v>0</v>
      </c>
      <c r="F5961" s="820" t="b">
        <v>0</v>
      </c>
      <c r="G5961" s="820" t="b">
        <v>0</v>
      </c>
      <c r="H5961" s="820" t="b">
        <v>0</v>
      </c>
      <c r="I5961" s="820">
        <v>1</v>
      </c>
      <c r="J5961" s="820">
        <v>76</v>
      </c>
      <c r="K5961" s="820" t="s">
        <v>8454</v>
      </c>
      <c r="L5961" s="820" t="s">
        <v>21807</v>
      </c>
    </row>
    <row r="5962" spans="1:12" x14ac:dyDescent="0.25">
      <c r="A5962" s="820" t="s">
        <v>17304</v>
      </c>
      <c r="B5962" s="824" t="s">
        <v>17305</v>
      </c>
      <c r="C5962" s="820" t="b">
        <v>1</v>
      </c>
      <c r="D5962" s="820" t="b">
        <v>1</v>
      </c>
      <c r="E5962" s="820" t="b">
        <v>0</v>
      </c>
      <c r="F5962" s="820" t="b">
        <v>0</v>
      </c>
      <c r="G5962" s="820" t="b">
        <v>0</v>
      </c>
      <c r="H5962" s="820" t="b">
        <v>0</v>
      </c>
      <c r="I5962" s="820">
        <v>1</v>
      </c>
      <c r="J5962" s="820">
        <v>6</v>
      </c>
      <c r="K5962" s="820" t="s">
        <v>8454</v>
      </c>
      <c r="L5962" s="820" t="s">
        <v>21808</v>
      </c>
    </row>
    <row r="5963" spans="1:12" x14ac:dyDescent="0.25">
      <c r="A5963" s="820" t="s">
        <v>17306</v>
      </c>
      <c r="B5963" s="824" t="s">
        <v>17307</v>
      </c>
      <c r="C5963" s="820" t="b">
        <v>1</v>
      </c>
      <c r="D5963" s="820" t="b">
        <v>1</v>
      </c>
      <c r="E5963" s="820" t="b">
        <v>0</v>
      </c>
      <c r="F5963" s="820" t="b">
        <v>0</v>
      </c>
      <c r="G5963" s="820" t="b">
        <v>0</v>
      </c>
      <c r="H5963" s="820" t="b">
        <v>0</v>
      </c>
      <c r="I5963" s="820">
        <v>1</v>
      </c>
      <c r="J5963" s="820">
        <v>7</v>
      </c>
      <c r="K5963" s="820" t="s">
        <v>8454</v>
      </c>
      <c r="L5963" s="820" t="s">
        <v>21809</v>
      </c>
    </row>
    <row r="5964" spans="1:12" x14ac:dyDescent="0.25">
      <c r="A5964" s="820" t="s">
        <v>17308</v>
      </c>
      <c r="B5964" s="824" t="s">
        <v>17309</v>
      </c>
      <c r="C5964" s="820" t="b">
        <v>1</v>
      </c>
      <c r="D5964" s="820" t="b">
        <v>1</v>
      </c>
      <c r="E5964" s="820" t="b">
        <v>0</v>
      </c>
      <c r="F5964" s="820" t="b">
        <v>0</v>
      </c>
      <c r="G5964" s="820" t="b">
        <v>0</v>
      </c>
      <c r="H5964" s="820" t="b">
        <v>0</v>
      </c>
      <c r="I5964" s="820">
        <v>1</v>
      </c>
      <c r="J5964" s="820">
        <v>4</v>
      </c>
      <c r="K5964" s="820" t="s">
        <v>8454</v>
      </c>
      <c r="L5964" s="820" t="s">
        <v>21810</v>
      </c>
    </row>
    <row r="5965" spans="1:12" x14ac:dyDescent="0.25">
      <c r="A5965" s="820" t="s">
        <v>17310</v>
      </c>
      <c r="B5965" s="824" t="s">
        <v>17311</v>
      </c>
      <c r="C5965" s="820" t="b">
        <v>1</v>
      </c>
      <c r="D5965" s="820" t="b">
        <v>1</v>
      </c>
      <c r="E5965" s="820" t="b">
        <v>0</v>
      </c>
      <c r="F5965" s="820" t="b">
        <v>0</v>
      </c>
      <c r="G5965" s="820" t="b">
        <v>0</v>
      </c>
      <c r="H5965" s="820" t="b">
        <v>0</v>
      </c>
      <c r="I5965" s="820">
        <v>1</v>
      </c>
      <c r="J5965" s="820">
        <v>1</v>
      </c>
      <c r="K5965" s="820" t="s">
        <v>8454</v>
      </c>
      <c r="L5965" s="820" t="s">
        <v>21811</v>
      </c>
    </row>
    <row r="5966" spans="1:12" x14ac:dyDescent="0.25">
      <c r="A5966" s="820" t="s">
        <v>17312</v>
      </c>
      <c r="B5966" s="824" t="s">
        <v>17313</v>
      </c>
      <c r="C5966" s="820" t="b">
        <v>1</v>
      </c>
      <c r="D5966" s="820" t="b">
        <v>1</v>
      </c>
      <c r="E5966" s="820" t="b">
        <v>0</v>
      </c>
      <c r="F5966" s="820" t="b">
        <v>0</v>
      </c>
      <c r="G5966" s="820" t="b">
        <v>0</v>
      </c>
      <c r="H5966" s="820" t="b">
        <v>0</v>
      </c>
      <c r="I5966" s="820">
        <v>1</v>
      </c>
      <c r="J5966" s="820">
        <v>1</v>
      </c>
      <c r="K5966" s="820" t="s">
        <v>8454</v>
      </c>
      <c r="L5966" s="820" t="s">
        <v>21812</v>
      </c>
    </row>
    <row r="5967" spans="1:12" x14ac:dyDescent="0.25">
      <c r="A5967" s="820" t="s">
        <v>17314</v>
      </c>
      <c r="B5967" s="824" t="s">
        <v>17315</v>
      </c>
      <c r="C5967" s="820" t="b">
        <v>1</v>
      </c>
      <c r="D5967" s="820" t="b">
        <v>1</v>
      </c>
      <c r="E5967" s="820" t="b">
        <v>0</v>
      </c>
      <c r="F5967" s="820" t="b">
        <v>0</v>
      </c>
      <c r="G5967" s="820" t="b">
        <v>0</v>
      </c>
      <c r="H5967" s="820" t="b">
        <v>0</v>
      </c>
      <c r="I5967" s="820">
        <v>1</v>
      </c>
      <c r="J5967" s="820">
        <v>4</v>
      </c>
      <c r="K5967" s="820" t="s">
        <v>8454</v>
      </c>
      <c r="L5967" s="820" t="s">
        <v>21813</v>
      </c>
    </row>
    <row r="5968" spans="1:12" x14ac:dyDescent="0.25">
      <c r="A5968" s="820" t="s">
        <v>17316</v>
      </c>
      <c r="B5968" s="824" t="s">
        <v>17317</v>
      </c>
      <c r="C5968" s="820" t="b">
        <v>1</v>
      </c>
      <c r="D5968" s="820" t="b">
        <v>1</v>
      </c>
      <c r="E5968" s="820" t="b">
        <v>0</v>
      </c>
      <c r="F5968" s="820" t="b">
        <v>0</v>
      </c>
      <c r="G5968" s="820" t="b">
        <v>0</v>
      </c>
      <c r="H5968" s="820" t="b">
        <v>0</v>
      </c>
      <c r="I5968" s="820">
        <v>1</v>
      </c>
      <c r="J5968" s="820">
        <v>1</v>
      </c>
      <c r="K5968" s="820" t="s">
        <v>8454</v>
      </c>
      <c r="L5968" s="820" t="s">
        <v>21814</v>
      </c>
    </row>
    <row r="5969" spans="1:12" x14ac:dyDescent="0.25">
      <c r="A5969" s="820" t="s">
        <v>17318</v>
      </c>
      <c r="B5969" s="824" t="s">
        <v>17319</v>
      </c>
      <c r="C5969" s="820" t="b">
        <v>1</v>
      </c>
      <c r="D5969" s="820" t="b">
        <v>1</v>
      </c>
      <c r="E5969" s="820" t="b">
        <v>0</v>
      </c>
      <c r="F5969" s="820" t="b">
        <v>0</v>
      </c>
      <c r="G5969" s="820" t="b">
        <v>0</v>
      </c>
      <c r="H5969" s="820" t="b">
        <v>0</v>
      </c>
      <c r="I5969" s="820">
        <v>1</v>
      </c>
      <c r="J5969" s="820">
        <v>1</v>
      </c>
      <c r="K5969" s="820" t="s">
        <v>8454</v>
      </c>
      <c r="L5969" s="820" t="s">
        <v>21815</v>
      </c>
    </row>
    <row r="5970" spans="1:12" x14ac:dyDescent="0.25">
      <c r="A5970" s="820" t="s">
        <v>17320</v>
      </c>
      <c r="B5970" s="824" t="s">
        <v>17321</v>
      </c>
      <c r="C5970" s="820" t="b">
        <v>1</v>
      </c>
      <c r="D5970" s="820" t="b">
        <v>1</v>
      </c>
      <c r="E5970" s="820" t="b">
        <v>0</v>
      </c>
      <c r="F5970" s="820" t="b">
        <v>0</v>
      </c>
      <c r="G5970" s="820" t="b">
        <v>0</v>
      </c>
      <c r="H5970" s="820" t="b">
        <v>0</v>
      </c>
      <c r="I5970" s="820">
        <v>1</v>
      </c>
      <c r="J5970" s="820">
        <v>4</v>
      </c>
      <c r="K5970" s="820" t="s">
        <v>8454</v>
      </c>
      <c r="L5970" s="820" t="s">
        <v>21816</v>
      </c>
    </row>
    <row r="5971" spans="1:12" x14ac:dyDescent="0.25">
      <c r="A5971" s="820" t="s">
        <v>17322</v>
      </c>
      <c r="B5971" s="824" t="s">
        <v>17323</v>
      </c>
      <c r="C5971" s="820" t="b">
        <v>1</v>
      </c>
      <c r="D5971" s="820" t="b">
        <v>1</v>
      </c>
      <c r="E5971" s="820" t="b">
        <v>0</v>
      </c>
      <c r="F5971" s="820" t="b">
        <v>0</v>
      </c>
      <c r="G5971" s="820" t="b">
        <v>0</v>
      </c>
      <c r="H5971" s="820" t="b">
        <v>0</v>
      </c>
      <c r="I5971" s="820">
        <v>1</v>
      </c>
      <c r="J5971" s="820">
        <v>4</v>
      </c>
      <c r="K5971" s="820" t="s">
        <v>8454</v>
      </c>
      <c r="L5971" s="820" t="s">
        <v>21817</v>
      </c>
    </row>
    <row r="5972" spans="1:12" x14ac:dyDescent="0.25">
      <c r="A5972" s="820" t="s">
        <v>17324</v>
      </c>
      <c r="B5972" s="824" t="s">
        <v>17325</v>
      </c>
      <c r="C5972" s="820" t="b">
        <v>1</v>
      </c>
      <c r="D5972" s="820" t="b">
        <v>1</v>
      </c>
      <c r="E5972" s="820" t="b">
        <v>0</v>
      </c>
      <c r="F5972" s="820" t="b">
        <v>0</v>
      </c>
      <c r="G5972" s="820" t="b">
        <v>0</v>
      </c>
      <c r="H5972" s="820" t="b">
        <v>0</v>
      </c>
      <c r="I5972" s="820">
        <v>1</v>
      </c>
      <c r="J5972" s="820">
        <v>8</v>
      </c>
      <c r="K5972" s="820" t="s">
        <v>8454</v>
      </c>
      <c r="L5972" s="820" t="s">
        <v>21818</v>
      </c>
    </row>
    <row r="5973" spans="1:12" x14ac:dyDescent="0.25">
      <c r="A5973" s="820" t="s">
        <v>17326</v>
      </c>
      <c r="B5973" s="824" t="s">
        <v>17327</v>
      </c>
      <c r="C5973" s="820" t="b">
        <v>1</v>
      </c>
      <c r="D5973" s="820" t="b">
        <v>1</v>
      </c>
      <c r="E5973" s="820" t="b">
        <v>0</v>
      </c>
      <c r="F5973" s="820" t="b">
        <v>0</v>
      </c>
      <c r="G5973" s="820" t="b">
        <v>0</v>
      </c>
      <c r="H5973" s="820" t="b">
        <v>0</v>
      </c>
      <c r="I5973" s="820">
        <v>1</v>
      </c>
      <c r="J5973" s="820">
        <v>2</v>
      </c>
      <c r="K5973" s="820" t="s">
        <v>8454</v>
      </c>
      <c r="L5973" s="820" t="s">
        <v>21819</v>
      </c>
    </row>
    <row r="5974" spans="1:12" x14ac:dyDescent="0.25">
      <c r="A5974" s="820" t="s">
        <v>17328</v>
      </c>
      <c r="B5974" s="824" t="s">
        <v>17329</v>
      </c>
      <c r="C5974" s="820" t="b">
        <v>1</v>
      </c>
      <c r="D5974" s="820" t="b">
        <v>1</v>
      </c>
      <c r="E5974" s="820" t="b">
        <v>0</v>
      </c>
      <c r="F5974" s="820" t="b">
        <v>0</v>
      </c>
      <c r="G5974" s="820" t="b">
        <v>0</v>
      </c>
      <c r="H5974" s="820" t="b">
        <v>0</v>
      </c>
      <c r="I5974" s="820">
        <v>1</v>
      </c>
      <c r="J5974" s="820">
        <v>4</v>
      </c>
      <c r="K5974" s="820" t="s">
        <v>8454</v>
      </c>
      <c r="L5974" s="820" t="s">
        <v>21820</v>
      </c>
    </row>
    <row r="5975" spans="1:12" x14ac:dyDescent="0.25">
      <c r="A5975" s="820" t="s">
        <v>17330</v>
      </c>
      <c r="B5975" s="824" t="s">
        <v>17331</v>
      </c>
      <c r="C5975" s="820" t="b">
        <v>1</v>
      </c>
      <c r="D5975" s="820" t="b">
        <v>1</v>
      </c>
      <c r="E5975" s="820" t="b">
        <v>0</v>
      </c>
      <c r="F5975" s="820" t="b">
        <v>0</v>
      </c>
      <c r="G5975" s="820" t="b">
        <v>0</v>
      </c>
      <c r="H5975" s="820" t="b">
        <v>0</v>
      </c>
      <c r="I5975" s="820">
        <v>1</v>
      </c>
      <c r="J5975" s="820">
        <v>1</v>
      </c>
      <c r="K5975" s="820" t="s">
        <v>8454</v>
      </c>
      <c r="L5975" s="820" t="s">
        <v>21821</v>
      </c>
    </row>
    <row r="5976" spans="1:12" x14ac:dyDescent="0.25">
      <c r="A5976" s="820" t="s">
        <v>17332</v>
      </c>
      <c r="B5976" s="824" t="s">
        <v>17333</v>
      </c>
      <c r="C5976" s="820" t="b">
        <v>1</v>
      </c>
      <c r="D5976" s="820" t="b">
        <v>1</v>
      </c>
      <c r="E5976" s="820" t="b">
        <v>0</v>
      </c>
      <c r="F5976" s="820" t="b">
        <v>0</v>
      </c>
      <c r="G5976" s="820" t="b">
        <v>0</v>
      </c>
      <c r="H5976" s="820" t="b">
        <v>0</v>
      </c>
      <c r="I5976" s="820">
        <v>1</v>
      </c>
      <c r="J5976" s="820">
        <v>1</v>
      </c>
      <c r="K5976" s="820" t="s">
        <v>8454</v>
      </c>
      <c r="L5976" s="820" t="s">
        <v>21822</v>
      </c>
    </row>
    <row r="5977" spans="1:12" x14ac:dyDescent="0.25">
      <c r="A5977" s="820" t="s">
        <v>17334</v>
      </c>
      <c r="B5977" s="824" t="s">
        <v>17335</v>
      </c>
      <c r="C5977" s="820" t="b">
        <v>1</v>
      </c>
      <c r="D5977" s="820" t="b">
        <v>1</v>
      </c>
      <c r="E5977" s="820" t="b">
        <v>0</v>
      </c>
      <c r="F5977" s="820" t="b">
        <v>0</v>
      </c>
      <c r="G5977" s="820" t="b">
        <v>0</v>
      </c>
      <c r="H5977" s="820" t="b">
        <v>0</v>
      </c>
      <c r="I5977" s="820">
        <v>1</v>
      </c>
      <c r="J5977" s="820">
        <v>1</v>
      </c>
      <c r="K5977" s="820" t="s">
        <v>8454</v>
      </c>
      <c r="L5977" s="820" t="s">
        <v>21823</v>
      </c>
    </row>
    <row r="5978" spans="1:12" x14ac:dyDescent="0.25">
      <c r="A5978" s="820" t="s">
        <v>17336</v>
      </c>
      <c r="B5978" s="824" t="s">
        <v>17337</v>
      </c>
      <c r="C5978" s="820" t="b">
        <v>1</v>
      </c>
      <c r="D5978" s="820" t="b">
        <v>1</v>
      </c>
      <c r="E5978" s="820" t="b">
        <v>0</v>
      </c>
      <c r="F5978" s="820" t="b">
        <v>0</v>
      </c>
      <c r="G5978" s="820" t="b">
        <v>0</v>
      </c>
      <c r="H5978" s="820" t="b">
        <v>0</v>
      </c>
      <c r="I5978" s="820">
        <v>1</v>
      </c>
      <c r="J5978" s="820">
        <v>1</v>
      </c>
      <c r="K5978" s="820" t="s">
        <v>8454</v>
      </c>
      <c r="L5978" s="820" t="s">
        <v>21824</v>
      </c>
    </row>
    <row r="5979" spans="1:12" x14ac:dyDescent="0.25">
      <c r="A5979" s="820" t="s">
        <v>17338</v>
      </c>
      <c r="B5979" s="824" t="s">
        <v>17339</v>
      </c>
      <c r="C5979" s="820" t="b">
        <v>1</v>
      </c>
      <c r="D5979" s="820" t="b">
        <v>1</v>
      </c>
      <c r="E5979" s="820" t="b">
        <v>0</v>
      </c>
      <c r="F5979" s="820" t="b">
        <v>0</v>
      </c>
      <c r="G5979" s="820" t="b">
        <v>0</v>
      </c>
      <c r="H5979" s="820" t="b">
        <v>0</v>
      </c>
      <c r="I5979" s="820">
        <v>1</v>
      </c>
      <c r="J5979" s="820">
        <v>6</v>
      </c>
      <c r="K5979" s="820" t="s">
        <v>8454</v>
      </c>
      <c r="L5979" s="820" t="s">
        <v>21825</v>
      </c>
    </row>
    <row r="5980" spans="1:12" x14ac:dyDescent="0.25">
      <c r="A5980" s="820" t="s">
        <v>17340</v>
      </c>
      <c r="B5980" s="824" t="s">
        <v>17341</v>
      </c>
      <c r="C5980" s="820" t="b">
        <v>1</v>
      </c>
      <c r="D5980" s="820" t="b">
        <v>1</v>
      </c>
      <c r="E5980" s="820" t="b">
        <v>0</v>
      </c>
      <c r="F5980" s="820" t="b">
        <v>0</v>
      </c>
      <c r="G5980" s="820" t="b">
        <v>0</v>
      </c>
      <c r="H5980" s="820" t="b">
        <v>0</v>
      </c>
      <c r="I5980" s="820">
        <v>1</v>
      </c>
      <c r="J5980" s="820">
        <v>1</v>
      </c>
      <c r="K5980" s="820" t="s">
        <v>8454</v>
      </c>
      <c r="L5980" s="820" t="s">
        <v>21826</v>
      </c>
    </row>
    <row r="5981" spans="1:12" x14ac:dyDescent="0.25">
      <c r="A5981" s="820" t="s">
        <v>17342</v>
      </c>
      <c r="B5981" s="824" t="s">
        <v>17343</v>
      </c>
      <c r="C5981" s="820" t="b">
        <v>1</v>
      </c>
      <c r="D5981" s="820" t="b">
        <v>1</v>
      </c>
      <c r="E5981" s="820" t="b">
        <v>0</v>
      </c>
      <c r="F5981" s="820" t="b">
        <v>0</v>
      </c>
      <c r="G5981" s="820" t="b">
        <v>0</v>
      </c>
      <c r="H5981" s="820" t="b">
        <v>0</v>
      </c>
      <c r="I5981" s="820">
        <v>1</v>
      </c>
      <c r="J5981" s="820">
        <v>1</v>
      </c>
      <c r="K5981" s="820" t="s">
        <v>8454</v>
      </c>
      <c r="L5981" s="820" t="s">
        <v>21827</v>
      </c>
    </row>
    <row r="5982" spans="1:12" x14ac:dyDescent="0.25">
      <c r="A5982" s="820" t="s">
        <v>17344</v>
      </c>
      <c r="B5982" s="824" t="s">
        <v>17345</v>
      </c>
      <c r="C5982" s="820" t="b">
        <v>1</v>
      </c>
      <c r="D5982" s="820" t="b">
        <v>1</v>
      </c>
      <c r="E5982" s="820" t="b">
        <v>0</v>
      </c>
      <c r="F5982" s="820" t="b">
        <v>0</v>
      </c>
      <c r="G5982" s="820" t="b">
        <v>0</v>
      </c>
      <c r="H5982" s="820" t="b">
        <v>0</v>
      </c>
      <c r="I5982" s="820">
        <v>1</v>
      </c>
      <c r="J5982" s="820">
        <v>6</v>
      </c>
      <c r="K5982" s="820" t="s">
        <v>8454</v>
      </c>
      <c r="L5982" s="820" t="s">
        <v>21828</v>
      </c>
    </row>
    <row r="5983" spans="1:12" x14ac:dyDescent="0.25">
      <c r="A5983" s="820" t="s">
        <v>17346</v>
      </c>
      <c r="B5983" s="824" t="s">
        <v>17347</v>
      </c>
      <c r="C5983" s="820" t="b">
        <v>1</v>
      </c>
      <c r="D5983" s="820" t="b">
        <v>1</v>
      </c>
      <c r="E5983" s="820" t="b">
        <v>0</v>
      </c>
      <c r="F5983" s="820" t="b">
        <v>0</v>
      </c>
      <c r="G5983" s="820" t="b">
        <v>0</v>
      </c>
      <c r="H5983" s="820" t="b">
        <v>0</v>
      </c>
      <c r="I5983" s="820">
        <v>1</v>
      </c>
      <c r="J5983" s="820">
        <v>6</v>
      </c>
      <c r="K5983" s="820" t="s">
        <v>8454</v>
      </c>
      <c r="L5983" s="820" t="s">
        <v>21829</v>
      </c>
    </row>
    <row r="5984" spans="1:12" x14ac:dyDescent="0.25">
      <c r="A5984" s="820" t="s">
        <v>17348</v>
      </c>
      <c r="B5984" s="824" t="s">
        <v>17349</v>
      </c>
      <c r="C5984" s="820" t="b">
        <v>1</v>
      </c>
      <c r="D5984" s="820" t="b">
        <v>1</v>
      </c>
      <c r="E5984" s="820" t="b">
        <v>0</v>
      </c>
      <c r="F5984" s="820" t="b">
        <v>0</v>
      </c>
      <c r="G5984" s="820" t="b">
        <v>0</v>
      </c>
      <c r="H5984" s="820" t="b">
        <v>0</v>
      </c>
      <c r="I5984" s="820">
        <v>1</v>
      </c>
      <c r="J5984" s="820">
        <v>12</v>
      </c>
      <c r="K5984" s="820" t="s">
        <v>8454</v>
      </c>
      <c r="L5984" s="820" t="s">
        <v>21830</v>
      </c>
    </row>
    <row r="5985" spans="1:12" x14ac:dyDescent="0.25">
      <c r="A5985" s="820" t="s">
        <v>17350</v>
      </c>
      <c r="B5985" s="824" t="s">
        <v>17351</v>
      </c>
      <c r="C5985" s="820" t="b">
        <v>1</v>
      </c>
      <c r="D5985" s="820" t="b">
        <v>1</v>
      </c>
      <c r="E5985" s="820" t="b">
        <v>0</v>
      </c>
      <c r="F5985" s="820" t="b">
        <v>0</v>
      </c>
      <c r="G5985" s="820" t="b">
        <v>0</v>
      </c>
      <c r="H5985" s="820" t="b">
        <v>0</v>
      </c>
      <c r="I5985" s="820">
        <v>1</v>
      </c>
      <c r="J5985" s="820">
        <v>2</v>
      </c>
      <c r="K5985" s="820" t="s">
        <v>8454</v>
      </c>
      <c r="L5985" s="820" t="s">
        <v>21831</v>
      </c>
    </row>
    <row r="5986" spans="1:12" x14ac:dyDescent="0.25">
      <c r="A5986" s="820" t="s">
        <v>17352</v>
      </c>
      <c r="B5986" s="824" t="s">
        <v>17353</v>
      </c>
      <c r="C5986" s="820" t="b">
        <v>1</v>
      </c>
      <c r="D5986" s="820" t="b">
        <v>1</v>
      </c>
      <c r="E5986" s="820" t="b">
        <v>0</v>
      </c>
      <c r="F5986" s="820" t="b">
        <v>0</v>
      </c>
      <c r="G5986" s="820" t="b">
        <v>0</v>
      </c>
      <c r="H5986" s="820" t="b">
        <v>0</v>
      </c>
      <c r="I5986" s="820">
        <v>1</v>
      </c>
      <c r="J5986" s="820">
        <v>3</v>
      </c>
      <c r="K5986" s="820" t="s">
        <v>8454</v>
      </c>
      <c r="L5986" s="820" t="s">
        <v>21832</v>
      </c>
    </row>
    <row r="5987" spans="1:12" x14ac:dyDescent="0.25">
      <c r="A5987" s="820" t="s">
        <v>17354</v>
      </c>
      <c r="B5987" s="824" t="s">
        <v>17337</v>
      </c>
      <c r="C5987" s="820" t="b">
        <v>1</v>
      </c>
      <c r="D5987" s="820" t="b">
        <v>1</v>
      </c>
      <c r="E5987" s="820" t="b">
        <v>0</v>
      </c>
      <c r="F5987" s="820" t="b">
        <v>0</v>
      </c>
      <c r="G5987" s="820" t="b">
        <v>0</v>
      </c>
      <c r="H5987" s="820" t="b">
        <v>0</v>
      </c>
      <c r="I5987" s="820">
        <v>1</v>
      </c>
      <c r="J5987" s="820">
        <v>1</v>
      </c>
      <c r="K5987" s="820" t="s">
        <v>8454</v>
      </c>
      <c r="L5987" s="820" t="s">
        <v>21824</v>
      </c>
    </row>
    <row r="5988" spans="1:12" x14ac:dyDescent="0.25">
      <c r="A5988" s="820" t="s">
        <v>17355</v>
      </c>
      <c r="B5988" s="824" t="s">
        <v>17356</v>
      </c>
      <c r="C5988" s="820" t="b">
        <v>1</v>
      </c>
      <c r="D5988" s="820" t="b">
        <v>1</v>
      </c>
      <c r="E5988" s="820" t="b">
        <v>0</v>
      </c>
      <c r="F5988" s="820" t="b">
        <v>0</v>
      </c>
      <c r="G5988" s="820" t="b">
        <v>0</v>
      </c>
      <c r="H5988" s="820" t="b">
        <v>0</v>
      </c>
      <c r="I5988" s="820">
        <v>1</v>
      </c>
      <c r="J5988" s="820">
        <v>1</v>
      </c>
      <c r="K5988" s="820" t="s">
        <v>8454</v>
      </c>
      <c r="L5988" s="820" t="s">
        <v>21833</v>
      </c>
    </row>
    <row r="5989" spans="1:12" x14ac:dyDescent="0.25">
      <c r="A5989" s="820" t="s">
        <v>17357</v>
      </c>
      <c r="B5989" s="824" t="s">
        <v>17358</v>
      </c>
      <c r="C5989" s="820" t="b">
        <v>1</v>
      </c>
      <c r="D5989" s="820" t="b">
        <v>1</v>
      </c>
      <c r="E5989" s="820" t="b">
        <v>0</v>
      </c>
      <c r="F5989" s="820" t="b">
        <v>0</v>
      </c>
      <c r="G5989" s="820" t="b">
        <v>0</v>
      </c>
      <c r="H5989" s="820" t="b">
        <v>0</v>
      </c>
      <c r="I5989" s="820">
        <v>1</v>
      </c>
      <c r="J5989" s="820">
        <v>1</v>
      </c>
      <c r="K5989" s="820" t="s">
        <v>8454</v>
      </c>
      <c r="L5989" s="820" t="s">
        <v>21834</v>
      </c>
    </row>
    <row r="5990" spans="1:12" x14ac:dyDescent="0.25">
      <c r="A5990" s="820" t="s">
        <v>17359</v>
      </c>
      <c r="B5990" s="824" t="s">
        <v>17360</v>
      </c>
      <c r="C5990" s="820" t="b">
        <v>1</v>
      </c>
      <c r="D5990" s="820" t="b">
        <v>1</v>
      </c>
      <c r="E5990" s="820" t="b">
        <v>0</v>
      </c>
      <c r="F5990" s="820" t="b">
        <v>0</v>
      </c>
      <c r="G5990" s="820" t="b">
        <v>0</v>
      </c>
      <c r="H5990" s="820" t="b">
        <v>0</v>
      </c>
      <c r="I5990" s="820">
        <v>1</v>
      </c>
      <c r="J5990" s="820">
        <v>1</v>
      </c>
      <c r="K5990" s="820" t="s">
        <v>8454</v>
      </c>
      <c r="L5990" s="820" t="s">
        <v>21835</v>
      </c>
    </row>
    <row r="5991" spans="1:12" x14ac:dyDescent="0.25">
      <c r="A5991" s="820" t="s">
        <v>17361</v>
      </c>
      <c r="B5991" s="824" t="s">
        <v>17362</v>
      </c>
      <c r="C5991" s="820" t="b">
        <v>1</v>
      </c>
      <c r="D5991" s="820" t="b">
        <v>1</v>
      </c>
      <c r="E5991" s="820" t="b">
        <v>0</v>
      </c>
      <c r="F5991" s="820" t="b">
        <v>0</v>
      </c>
      <c r="G5991" s="820" t="b">
        <v>0</v>
      </c>
      <c r="H5991" s="820" t="b">
        <v>0</v>
      </c>
      <c r="I5991" s="820">
        <v>1</v>
      </c>
      <c r="J5991" s="820">
        <v>18</v>
      </c>
      <c r="K5991" s="820" t="s">
        <v>8454</v>
      </c>
      <c r="L5991" s="820" t="s">
        <v>21836</v>
      </c>
    </row>
    <row r="5992" spans="1:12" x14ac:dyDescent="0.25">
      <c r="A5992" s="820" t="s">
        <v>17363</v>
      </c>
      <c r="B5992" s="824" t="s">
        <v>17364</v>
      </c>
      <c r="C5992" s="820" t="b">
        <v>1</v>
      </c>
      <c r="D5992" s="820" t="b">
        <v>1</v>
      </c>
      <c r="E5992" s="820" t="b">
        <v>0</v>
      </c>
      <c r="F5992" s="820" t="b">
        <v>0</v>
      </c>
      <c r="G5992" s="820" t="b">
        <v>0</v>
      </c>
      <c r="H5992" s="820" t="b">
        <v>0</v>
      </c>
      <c r="I5992" s="820">
        <v>1</v>
      </c>
      <c r="J5992" s="820">
        <v>1</v>
      </c>
      <c r="K5992" s="820" t="s">
        <v>8454</v>
      </c>
      <c r="L5992" s="820" t="s">
        <v>21837</v>
      </c>
    </row>
    <row r="5993" spans="1:12" x14ac:dyDescent="0.25">
      <c r="A5993" s="820" t="s">
        <v>17365</v>
      </c>
      <c r="B5993" s="824" t="s">
        <v>17366</v>
      </c>
      <c r="C5993" s="820" t="b">
        <v>1</v>
      </c>
      <c r="D5993" s="820" t="b">
        <v>1</v>
      </c>
      <c r="E5993" s="820" t="b">
        <v>0</v>
      </c>
      <c r="F5993" s="820" t="b">
        <v>0</v>
      </c>
      <c r="G5993" s="820" t="b">
        <v>0</v>
      </c>
      <c r="H5993" s="820" t="b">
        <v>0</v>
      </c>
      <c r="I5993" s="820">
        <v>1</v>
      </c>
      <c r="J5993" s="820">
        <v>1</v>
      </c>
      <c r="K5993" s="820" t="s">
        <v>8454</v>
      </c>
      <c r="L5993" s="820" t="s">
        <v>21838</v>
      </c>
    </row>
    <row r="5994" spans="1:12" x14ac:dyDescent="0.25">
      <c r="A5994" s="820" t="s">
        <v>17367</v>
      </c>
      <c r="B5994" s="824" t="s">
        <v>17368</v>
      </c>
      <c r="C5994" s="820" t="b">
        <v>1</v>
      </c>
      <c r="D5994" s="820" t="b">
        <v>1</v>
      </c>
      <c r="E5994" s="820" t="b">
        <v>0</v>
      </c>
      <c r="F5994" s="820" t="b">
        <v>0</v>
      </c>
      <c r="G5994" s="820" t="b">
        <v>0</v>
      </c>
      <c r="H5994" s="820" t="b">
        <v>0</v>
      </c>
      <c r="I5994" s="820">
        <v>1</v>
      </c>
      <c r="J5994" s="820">
        <v>36</v>
      </c>
      <c r="K5994" s="820" t="s">
        <v>8454</v>
      </c>
      <c r="L5994" s="820" t="s">
        <v>21839</v>
      </c>
    </row>
    <row r="5995" spans="1:12" x14ac:dyDescent="0.25">
      <c r="A5995" s="820" t="s">
        <v>17369</v>
      </c>
      <c r="B5995" s="824" t="s">
        <v>17370</v>
      </c>
      <c r="C5995" s="820" t="b">
        <v>1</v>
      </c>
      <c r="D5995" s="820" t="b">
        <v>1</v>
      </c>
      <c r="E5995" s="820" t="b">
        <v>0</v>
      </c>
      <c r="F5995" s="820" t="b">
        <v>0</v>
      </c>
      <c r="G5995" s="820" t="b">
        <v>0</v>
      </c>
      <c r="H5995" s="820" t="b">
        <v>0</v>
      </c>
      <c r="I5995" s="820">
        <v>1</v>
      </c>
      <c r="J5995" s="820">
        <v>18</v>
      </c>
      <c r="K5995" s="820" t="s">
        <v>8454</v>
      </c>
      <c r="L5995" s="820" t="s">
        <v>21840</v>
      </c>
    </row>
    <row r="5996" spans="1:12" x14ac:dyDescent="0.25">
      <c r="A5996" s="820" t="s">
        <v>17371</v>
      </c>
      <c r="B5996" s="824" t="s">
        <v>17372</v>
      </c>
      <c r="C5996" s="820" t="b">
        <v>1</v>
      </c>
      <c r="D5996" s="820" t="b">
        <v>1</v>
      </c>
      <c r="E5996" s="820" t="b">
        <v>0</v>
      </c>
      <c r="F5996" s="820" t="b">
        <v>0</v>
      </c>
      <c r="G5996" s="820" t="b">
        <v>0</v>
      </c>
      <c r="H5996" s="820" t="b">
        <v>0</v>
      </c>
      <c r="I5996" s="820">
        <v>1</v>
      </c>
      <c r="J5996" s="820">
        <v>90</v>
      </c>
      <c r="K5996" s="820" t="s">
        <v>8454</v>
      </c>
      <c r="L5996" s="820" t="s">
        <v>21841</v>
      </c>
    </row>
    <row r="5997" spans="1:12" x14ac:dyDescent="0.25">
      <c r="A5997" s="820" t="s">
        <v>17373</v>
      </c>
      <c r="B5997" s="824" t="s">
        <v>17374</v>
      </c>
      <c r="C5997" s="820" t="b">
        <v>1</v>
      </c>
      <c r="D5997" s="820" t="b">
        <v>1</v>
      </c>
      <c r="E5997" s="820" t="b">
        <v>0</v>
      </c>
      <c r="F5997" s="820" t="b">
        <v>0</v>
      </c>
      <c r="G5997" s="820" t="b">
        <v>0</v>
      </c>
      <c r="H5997" s="820" t="b">
        <v>0</v>
      </c>
      <c r="I5997" s="820">
        <v>1</v>
      </c>
      <c r="J5997" s="820">
        <v>2</v>
      </c>
      <c r="K5997" s="820" t="s">
        <v>8454</v>
      </c>
      <c r="L5997" s="820" t="s">
        <v>21842</v>
      </c>
    </row>
    <row r="5998" spans="1:12" x14ac:dyDescent="0.25">
      <c r="A5998" s="820" t="s">
        <v>17375</v>
      </c>
      <c r="B5998" s="824" t="s">
        <v>17376</v>
      </c>
      <c r="C5998" s="820" t="b">
        <v>1</v>
      </c>
      <c r="D5998" s="820" t="b">
        <v>1</v>
      </c>
      <c r="E5998" s="820" t="b">
        <v>0</v>
      </c>
      <c r="F5998" s="820" t="b">
        <v>0</v>
      </c>
      <c r="G5998" s="820" t="b">
        <v>0</v>
      </c>
      <c r="H5998" s="820" t="b">
        <v>0</v>
      </c>
      <c r="I5998" s="820">
        <v>1</v>
      </c>
      <c r="J5998" s="820">
        <v>2</v>
      </c>
      <c r="K5998" s="820" t="s">
        <v>8454</v>
      </c>
      <c r="L5998" s="820" t="s">
        <v>21843</v>
      </c>
    </row>
    <row r="5999" spans="1:12" x14ac:dyDescent="0.25">
      <c r="A5999" s="820" t="s">
        <v>17377</v>
      </c>
      <c r="B5999" s="824" t="s">
        <v>17360</v>
      </c>
      <c r="C5999" s="820" t="b">
        <v>1</v>
      </c>
      <c r="D5999" s="820" t="b">
        <v>1</v>
      </c>
      <c r="E5999" s="820" t="b">
        <v>0</v>
      </c>
      <c r="F5999" s="820" t="b">
        <v>0</v>
      </c>
      <c r="G5999" s="820" t="b">
        <v>0</v>
      </c>
      <c r="H5999" s="820" t="b">
        <v>0</v>
      </c>
      <c r="I5999" s="820">
        <v>1</v>
      </c>
      <c r="J5999" s="820">
        <v>1</v>
      </c>
      <c r="K5999" s="820" t="s">
        <v>8454</v>
      </c>
      <c r="L5999" s="820" t="s">
        <v>21835</v>
      </c>
    </row>
    <row r="6000" spans="1:12" x14ac:dyDescent="0.25">
      <c r="A6000" s="820" t="s">
        <v>17378</v>
      </c>
      <c r="B6000" s="824" t="s">
        <v>17379</v>
      </c>
      <c r="C6000" s="820" t="b">
        <v>1</v>
      </c>
      <c r="D6000" s="820" t="b">
        <v>1</v>
      </c>
      <c r="E6000" s="820" t="b">
        <v>0</v>
      </c>
      <c r="F6000" s="820" t="b">
        <v>0</v>
      </c>
      <c r="G6000" s="820" t="b">
        <v>0</v>
      </c>
      <c r="H6000" s="820" t="b">
        <v>0</v>
      </c>
      <c r="I6000" s="820">
        <v>1</v>
      </c>
      <c r="J6000" s="820">
        <v>1</v>
      </c>
      <c r="K6000" s="820" t="s">
        <v>8454</v>
      </c>
      <c r="L6000" s="820" t="s">
        <v>21844</v>
      </c>
    </row>
    <row r="6001" spans="1:12" x14ac:dyDescent="0.25">
      <c r="A6001" s="820" t="s">
        <v>17380</v>
      </c>
      <c r="B6001" s="824" t="s">
        <v>17381</v>
      </c>
      <c r="C6001" s="820" t="b">
        <v>1</v>
      </c>
      <c r="D6001" s="820" t="b">
        <v>1</v>
      </c>
      <c r="E6001" s="820" t="b">
        <v>0</v>
      </c>
      <c r="F6001" s="820" t="b">
        <v>0</v>
      </c>
      <c r="G6001" s="820" t="b">
        <v>0</v>
      </c>
      <c r="H6001" s="820" t="b">
        <v>0</v>
      </c>
      <c r="I6001" s="820">
        <v>1</v>
      </c>
      <c r="J6001" s="820">
        <v>1</v>
      </c>
      <c r="K6001" s="820" t="s">
        <v>8454</v>
      </c>
      <c r="L6001" s="820" t="s">
        <v>21845</v>
      </c>
    </row>
    <row r="6002" spans="1:12" x14ac:dyDescent="0.25">
      <c r="A6002" s="820" t="s">
        <v>17382</v>
      </c>
      <c r="B6002" s="824" t="s">
        <v>17383</v>
      </c>
      <c r="C6002" s="820" t="b">
        <v>1</v>
      </c>
      <c r="D6002" s="820" t="b">
        <v>1</v>
      </c>
      <c r="E6002" s="820" t="b">
        <v>0</v>
      </c>
      <c r="F6002" s="820" t="b">
        <v>0</v>
      </c>
      <c r="G6002" s="820" t="b">
        <v>0</v>
      </c>
      <c r="H6002" s="820" t="b">
        <v>0</v>
      </c>
      <c r="I6002" s="820">
        <v>1</v>
      </c>
      <c r="J6002" s="820">
        <v>1</v>
      </c>
      <c r="K6002" s="820" t="s">
        <v>8454</v>
      </c>
      <c r="L6002" s="820" t="s">
        <v>21846</v>
      </c>
    </row>
    <row r="6003" spans="1:12" x14ac:dyDescent="0.25">
      <c r="A6003" s="820" t="s">
        <v>17384</v>
      </c>
      <c r="B6003" s="824" t="s">
        <v>17385</v>
      </c>
      <c r="C6003" s="820" t="b">
        <v>1</v>
      </c>
      <c r="D6003" s="820" t="b">
        <v>1</v>
      </c>
      <c r="E6003" s="820" t="b">
        <v>0</v>
      </c>
      <c r="F6003" s="820" t="b">
        <v>0</v>
      </c>
      <c r="G6003" s="820" t="b">
        <v>0</v>
      </c>
      <c r="H6003" s="820" t="b">
        <v>0</v>
      </c>
      <c r="I6003" s="820">
        <v>1</v>
      </c>
      <c r="J6003" s="820">
        <v>10</v>
      </c>
      <c r="K6003" s="820" t="s">
        <v>8454</v>
      </c>
      <c r="L6003" s="820" t="s">
        <v>21847</v>
      </c>
    </row>
    <row r="6004" spans="1:12" x14ac:dyDescent="0.25">
      <c r="A6004" s="820" t="s">
        <v>17386</v>
      </c>
      <c r="B6004" s="824" t="s">
        <v>17387</v>
      </c>
      <c r="C6004" s="820" t="b">
        <v>1</v>
      </c>
      <c r="D6004" s="820" t="b">
        <v>1</v>
      </c>
      <c r="E6004" s="820" t="b">
        <v>0</v>
      </c>
      <c r="F6004" s="820" t="b">
        <v>0</v>
      </c>
      <c r="G6004" s="820" t="b">
        <v>0</v>
      </c>
      <c r="H6004" s="820" t="b">
        <v>0</v>
      </c>
      <c r="I6004" s="820">
        <v>1</v>
      </c>
      <c r="J6004" s="820">
        <v>4</v>
      </c>
      <c r="K6004" s="820" t="s">
        <v>8454</v>
      </c>
      <c r="L6004" s="820" t="s">
        <v>21848</v>
      </c>
    </row>
    <row r="6005" spans="1:12" x14ac:dyDescent="0.25">
      <c r="A6005" s="820" t="s">
        <v>17388</v>
      </c>
      <c r="B6005" s="824" t="s">
        <v>17389</v>
      </c>
      <c r="C6005" s="820" t="b">
        <v>1</v>
      </c>
      <c r="D6005" s="820" t="b">
        <v>1</v>
      </c>
      <c r="E6005" s="820" t="b">
        <v>0</v>
      </c>
      <c r="F6005" s="820" t="b">
        <v>0</v>
      </c>
      <c r="G6005" s="820" t="b">
        <v>0</v>
      </c>
      <c r="H6005" s="820" t="b">
        <v>0</v>
      </c>
      <c r="I6005" s="820">
        <v>1</v>
      </c>
      <c r="J6005" s="820">
        <v>4</v>
      </c>
      <c r="K6005" s="820" t="s">
        <v>8454</v>
      </c>
      <c r="L6005" s="820" t="s">
        <v>21849</v>
      </c>
    </row>
    <row r="6006" spans="1:12" x14ac:dyDescent="0.25">
      <c r="A6006" s="820" t="s">
        <v>17390</v>
      </c>
      <c r="B6006" s="824" t="s">
        <v>17391</v>
      </c>
      <c r="C6006" s="820" t="b">
        <v>1</v>
      </c>
      <c r="D6006" s="820" t="b">
        <v>1</v>
      </c>
      <c r="E6006" s="820" t="b">
        <v>0</v>
      </c>
      <c r="F6006" s="820" t="b">
        <v>0</v>
      </c>
      <c r="G6006" s="820" t="b">
        <v>0</v>
      </c>
      <c r="H6006" s="820" t="b">
        <v>0</v>
      </c>
      <c r="I6006" s="820">
        <v>1</v>
      </c>
      <c r="J6006" s="820">
        <v>10</v>
      </c>
      <c r="K6006" s="820" t="s">
        <v>8454</v>
      </c>
      <c r="L6006" s="820" t="s">
        <v>21850</v>
      </c>
    </row>
    <row r="6007" spans="1:12" x14ac:dyDescent="0.25">
      <c r="A6007" s="820" t="s">
        <v>17392</v>
      </c>
      <c r="B6007" s="824" t="s">
        <v>17393</v>
      </c>
      <c r="C6007" s="820" t="b">
        <v>1</v>
      </c>
      <c r="D6007" s="820" t="b">
        <v>1</v>
      </c>
      <c r="E6007" s="820" t="b">
        <v>0</v>
      </c>
      <c r="F6007" s="820" t="b">
        <v>0</v>
      </c>
      <c r="G6007" s="820" t="b">
        <v>0</v>
      </c>
      <c r="H6007" s="820" t="b">
        <v>0</v>
      </c>
      <c r="I6007" s="820">
        <v>1</v>
      </c>
      <c r="J6007" s="820">
        <v>10</v>
      </c>
      <c r="K6007" s="820" t="s">
        <v>8454</v>
      </c>
      <c r="L6007" s="820" t="s">
        <v>21851</v>
      </c>
    </row>
    <row r="6008" spans="1:12" x14ac:dyDescent="0.25">
      <c r="A6008" s="820" t="s">
        <v>17394</v>
      </c>
      <c r="B6008" s="824" t="s">
        <v>17395</v>
      </c>
      <c r="C6008" s="820" t="b">
        <v>1</v>
      </c>
      <c r="D6008" s="820" t="b">
        <v>1</v>
      </c>
      <c r="E6008" s="820" t="b">
        <v>0</v>
      </c>
      <c r="F6008" s="820" t="b">
        <v>0</v>
      </c>
      <c r="G6008" s="820" t="b">
        <v>0</v>
      </c>
      <c r="H6008" s="820" t="b">
        <v>0</v>
      </c>
      <c r="I6008" s="820">
        <v>1</v>
      </c>
      <c r="J6008" s="820">
        <v>50</v>
      </c>
      <c r="K6008" s="820" t="s">
        <v>8454</v>
      </c>
      <c r="L6008" s="820" t="s">
        <v>21852</v>
      </c>
    </row>
    <row r="6009" spans="1:12" x14ac:dyDescent="0.25">
      <c r="A6009" s="820" t="s">
        <v>17396</v>
      </c>
      <c r="B6009" s="824" t="s">
        <v>17397</v>
      </c>
      <c r="C6009" s="820" t="b">
        <v>1</v>
      </c>
      <c r="D6009" s="820" t="b">
        <v>1</v>
      </c>
      <c r="E6009" s="820" t="b">
        <v>0</v>
      </c>
      <c r="F6009" s="820" t="b">
        <v>0</v>
      </c>
      <c r="G6009" s="820" t="b">
        <v>0</v>
      </c>
      <c r="H6009" s="820" t="b">
        <v>0</v>
      </c>
      <c r="I6009" s="820">
        <v>1</v>
      </c>
      <c r="J6009" s="820">
        <v>8</v>
      </c>
      <c r="K6009" s="820" t="s">
        <v>8454</v>
      </c>
      <c r="L6009" s="820" t="s">
        <v>21853</v>
      </c>
    </row>
    <row r="6010" spans="1:12" x14ac:dyDescent="0.25">
      <c r="A6010" s="820" t="s">
        <v>17398</v>
      </c>
      <c r="B6010" s="824" t="s">
        <v>17399</v>
      </c>
      <c r="C6010" s="820" t="b">
        <v>1</v>
      </c>
      <c r="D6010" s="820" t="b">
        <v>1</v>
      </c>
      <c r="E6010" s="820" t="b">
        <v>0</v>
      </c>
      <c r="F6010" s="820" t="b">
        <v>0</v>
      </c>
      <c r="G6010" s="820" t="b">
        <v>0</v>
      </c>
      <c r="H6010" s="820" t="b">
        <v>0</v>
      </c>
      <c r="I6010" s="820">
        <v>1</v>
      </c>
      <c r="J6010" s="820">
        <v>2</v>
      </c>
      <c r="K6010" s="820" t="s">
        <v>8454</v>
      </c>
      <c r="L6010" s="820" t="s">
        <v>21854</v>
      </c>
    </row>
    <row r="6011" spans="1:12" x14ac:dyDescent="0.25">
      <c r="A6011" s="820" t="s">
        <v>17400</v>
      </c>
      <c r="B6011" s="824" t="s">
        <v>17401</v>
      </c>
      <c r="C6011" s="820" t="b">
        <v>1</v>
      </c>
      <c r="D6011" s="820" t="b">
        <v>1</v>
      </c>
      <c r="E6011" s="820" t="b">
        <v>0</v>
      </c>
      <c r="F6011" s="820" t="b">
        <v>0</v>
      </c>
      <c r="G6011" s="820" t="b">
        <v>0</v>
      </c>
      <c r="H6011" s="820" t="b">
        <v>0</v>
      </c>
      <c r="I6011" s="820">
        <v>1</v>
      </c>
      <c r="J6011" s="820">
        <v>1</v>
      </c>
      <c r="K6011" s="820" t="s">
        <v>8454</v>
      </c>
      <c r="L6011" s="820" t="s">
        <v>21855</v>
      </c>
    </row>
    <row r="6012" spans="1:12" x14ac:dyDescent="0.25">
      <c r="A6012" s="820" t="s">
        <v>17402</v>
      </c>
      <c r="B6012" s="824" t="s">
        <v>17383</v>
      </c>
      <c r="C6012" s="820" t="b">
        <v>1</v>
      </c>
      <c r="D6012" s="820" t="b">
        <v>1</v>
      </c>
      <c r="E6012" s="820" t="b">
        <v>0</v>
      </c>
      <c r="F6012" s="820" t="b">
        <v>0</v>
      </c>
      <c r="G6012" s="820" t="b">
        <v>0</v>
      </c>
      <c r="H6012" s="820" t="b">
        <v>0</v>
      </c>
      <c r="I6012" s="820">
        <v>1</v>
      </c>
      <c r="J6012" s="820">
        <v>1</v>
      </c>
      <c r="K6012" s="820" t="s">
        <v>8454</v>
      </c>
      <c r="L6012" s="820" t="s">
        <v>21846</v>
      </c>
    </row>
    <row r="6013" spans="1:12" x14ac:dyDescent="0.25">
      <c r="A6013" s="820" t="s">
        <v>17403</v>
      </c>
      <c r="B6013" s="824" t="s">
        <v>17404</v>
      </c>
      <c r="C6013" s="820" t="b">
        <v>1</v>
      </c>
      <c r="D6013" s="820" t="b">
        <v>1</v>
      </c>
      <c r="E6013" s="820" t="b">
        <v>0</v>
      </c>
      <c r="F6013" s="820" t="b">
        <v>0</v>
      </c>
      <c r="G6013" s="820" t="b">
        <v>0</v>
      </c>
      <c r="H6013" s="820" t="b">
        <v>0</v>
      </c>
      <c r="I6013" s="820">
        <v>1</v>
      </c>
      <c r="J6013" s="820">
        <v>1</v>
      </c>
      <c r="K6013" s="820" t="s">
        <v>8454</v>
      </c>
      <c r="L6013" s="820" t="s">
        <v>21856</v>
      </c>
    </row>
    <row r="6014" spans="1:12" x14ac:dyDescent="0.25">
      <c r="A6014" s="820" t="s">
        <v>17405</v>
      </c>
      <c r="B6014" s="824" t="s">
        <v>17406</v>
      </c>
      <c r="C6014" s="820" t="b">
        <v>1</v>
      </c>
      <c r="D6014" s="820" t="b">
        <v>1</v>
      </c>
      <c r="E6014" s="820" t="b">
        <v>0</v>
      </c>
      <c r="F6014" s="820" t="b">
        <v>0</v>
      </c>
      <c r="G6014" s="820" t="b">
        <v>0</v>
      </c>
      <c r="H6014" s="820" t="b">
        <v>0</v>
      </c>
      <c r="I6014" s="820">
        <v>1</v>
      </c>
      <c r="J6014" s="820">
        <v>1</v>
      </c>
      <c r="K6014" s="820" t="s">
        <v>8454</v>
      </c>
      <c r="L6014" s="820" t="s">
        <v>21857</v>
      </c>
    </row>
    <row r="6015" spans="1:12" x14ac:dyDescent="0.25">
      <c r="A6015" s="820" t="s">
        <v>17407</v>
      </c>
      <c r="B6015" s="824" t="s">
        <v>17408</v>
      </c>
      <c r="C6015" s="820" t="b">
        <v>1</v>
      </c>
      <c r="D6015" s="820" t="b">
        <v>1</v>
      </c>
      <c r="E6015" s="820" t="b">
        <v>0</v>
      </c>
      <c r="F6015" s="820" t="b">
        <v>0</v>
      </c>
      <c r="G6015" s="820" t="b">
        <v>0</v>
      </c>
      <c r="H6015" s="820" t="b">
        <v>0</v>
      </c>
      <c r="I6015" s="820">
        <v>1</v>
      </c>
      <c r="J6015" s="820">
        <v>1</v>
      </c>
      <c r="K6015" s="820" t="s">
        <v>8454</v>
      </c>
      <c r="L6015" s="820" t="s">
        <v>21858</v>
      </c>
    </row>
    <row r="6016" spans="1:12" x14ac:dyDescent="0.25">
      <c r="A6016" s="820" t="s">
        <v>17409</v>
      </c>
      <c r="B6016" s="824" t="s">
        <v>17410</v>
      </c>
      <c r="C6016" s="820" t="b">
        <v>1</v>
      </c>
      <c r="D6016" s="820" t="b">
        <v>1</v>
      </c>
      <c r="E6016" s="820" t="b">
        <v>0</v>
      </c>
      <c r="F6016" s="820" t="b">
        <v>0</v>
      </c>
      <c r="G6016" s="820" t="b">
        <v>0</v>
      </c>
      <c r="H6016" s="820" t="b">
        <v>0</v>
      </c>
      <c r="I6016" s="820">
        <v>1</v>
      </c>
      <c r="J6016" s="820">
        <v>1</v>
      </c>
      <c r="K6016" s="820" t="s">
        <v>8454</v>
      </c>
      <c r="L6016" s="820" t="s">
        <v>21859</v>
      </c>
    </row>
    <row r="6017" spans="1:12" x14ac:dyDescent="0.25">
      <c r="A6017" s="820" t="s">
        <v>17411</v>
      </c>
      <c r="B6017" s="824" t="s">
        <v>17412</v>
      </c>
      <c r="C6017" s="820" t="b">
        <v>1</v>
      </c>
      <c r="D6017" s="820" t="b">
        <v>1</v>
      </c>
      <c r="E6017" s="820" t="b">
        <v>0</v>
      </c>
      <c r="F6017" s="820" t="b">
        <v>0</v>
      </c>
      <c r="G6017" s="820" t="b">
        <v>0</v>
      </c>
      <c r="H6017" s="820" t="b">
        <v>0</v>
      </c>
      <c r="I6017" s="820">
        <v>1</v>
      </c>
      <c r="J6017" s="820">
        <v>1</v>
      </c>
      <c r="K6017" s="820" t="s">
        <v>8454</v>
      </c>
      <c r="L6017" s="820" t="s">
        <v>21860</v>
      </c>
    </row>
    <row r="6018" spans="1:12" x14ac:dyDescent="0.25">
      <c r="A6018" s="820" t="s">
        <v>17413</v>
      </c>
      <c r="B6018" s="824" t="s">
        <v>17414</v>
      </c>
      <c r="C6018" s="820" t="b">
        <v>1</v>
      </c>
      <c r="D6018" s="820" t="b">
        <v>1</v>
      </c>
      <c r="E6018" s="820" t="b">
        <v>0</v>
      </c>
      <c r="F6018" s="820" t="b">
        <v>0</v>
      </c>
      <c r="G6018" s="820" t="b">
        <v>0</v>
      </c>
      <c r="H6018" s="820" t="b">
        <v>0</v>
      </c>
      <c r="I6018" s="820">
        <v>1</v>
      </c>
      <c r="J6018" s="820">
        <v>2</v>
      </c>
      <c r="K6018" s="820" t="s">
        <v>8454</v>
      </c>
      <c r="L6018" s="820" t="s">
        <v>21861</v>
      </c>
    </row>
    <row r="6019" spans="1:12" x14ac:dyDescent="0.25">
      <c r="A6019" s="820" t="s">
        <v>17415</v>
      </c>
      <c r="B6019" s="824" t="s">
        <v>17416</v>
      </c>
      <c r="C6019" s="820" t="b">
        <v>1</v>
      </c>
      <c r="D6019" s="820" t="b">
        <v>1</v>
      </c>
      <c r="E6019" s="820" t="b">
        <v>0</v>
      </c>
      <c r="F6019" s="820" t="b">
        <v>0</v>
      </c>
      <c r="G6019" s="820" t="b">
        <v>0</v>
      </c>
      <c r="H6019" s="820" t="b">
        <v>0</v>
      </c>
      <c r="I6019" s="820">
        <v>1</v>
      </c>
      <c r="J6019" s="820">
        <v>2</v>
      </c>
      <c r="K6019" s="820" t="s">
        <v>8454</v>
      </c>
      <c r="L6019" s="820" t="s">
        <v>21862</v>
      </c>
    </row>
    <row r="6020" spans="1:12" x14ac:dyDescent="0.25">
      <c r="A6020" s="820" t="s">
        <v>17417</v>
      </c>
      <c r="B6020" s="824" t="s">
        <v>17418</v>
      </c>
      <c r="C6020" s="820" t="b">
        <v>1</v>
      </c>
      <c r="D6020" s="820" t="b">
        <v>1</v>
      </c>
      <c r="E6020" s="820" t="b">
        <v>0</v>
      </c>
      <c r="F6020" s="820" t="b">
        <v>0</v>
      </c>
      <c r="G6020" s="820" t="b">
        <v>0</v>
      </c>
      <c r="H6020" s="820" t="b">
        <v>0</v>
      </c>
      <c r="I6020" s="820">
        <v>1</v>
      </c>
      <c r="J6020" s="820">
        <v>2</v>
      </c>
      <c r="K6020" s="820" t="s">
        <v>8454</v>
      </c>
      <c r="L6020" s="820" t="s">
        <v>21863</v>
      </c>
    </row>
    <row r="6021" spans="1:12" x14ac:dyDescent="0.25">
      <c r="A6021" s="820" t="s">
        <v>17419</v>
      </c>
      <c r="B6021" s="824" t="s">
        <v>17420</v>
      </c>
      <c r="C6021" s="820" t="b">
        <v>1</v>
      </c>
      <c r="D6021" s="820" t="b">
        <v>1</v>
      </c>
      <c r="E6021" s="820" t="b">
        <v>0</v>
      </c>
      <c r="F6021" s="820" t="b">
        <v>0</v>
      </c>
      <c r="G6021" s="820" t="b">
        <v>0</v>
      </c>
      <c r="H6021" s="820" t="b">
        <v>0</v>
      </c>
      <c r="I6021" s="820">
        <v>1</v>
      </c>
      <c r="J6021" s="820">
        <v>1</v>
      </c>
      <c r="K6021" s="820" t="s">
        <v>8454</v>
      </c>
      <c r="L6021" s="820" t="s">
        <v>21864</v>
      </c>
    </row>
    <row r="6022" spans="1:12" x14ac:dyDescent="0.25">
      <c r="A6022" s="820" t="s">
        <v>17421</v>
      </c>
      <c r="B6022" s="824" t="s">
        <v>17383</v>
      </c>
      <c r="C6022" s="820" t="b">
        <v>1</v>
      </c>
      <c r="D6022" s="820" t="b">
        <v>1</v>
      </c>
      <c r="E6022" s="820" t="b">
        <v>0</v>
      </c>
      <c r="F6022" s="820" t="b">
        <v>0</v>
      </c>
      <c r="G6022" s="820" t="b">
        <v>0</v>
      </c>
      <c r="H6022" s="820" t="b">
        <v>0</v>
      </c>
      <c r="I6022" s="820">
        <v>1</v>
      </c>
      <c r="J6022" s="820">
        <v>1</v>
      </c>
      <c r="K6022" s="820" t="s">
        <v>8454</v>
      </c>
      <c r="L6022" s="820" t="s">
        <v>21846</v>
      </c>
    </row>
    <row r="6023" spans="1:12" x14ac:dyDescent="0.25">
      <c r="A6023" s="820" t="s">
        <v>17422</v>
      </c>
      <c r="B6023" s="824" t="s">
        <v>17423</v>
      </c>
      <c r="C6023" s="820" t="b">
        <v>1</v>
      </c>
      <c r="D6023" s="820" t="b">
        <v>1</v>
      </c>
      <c r="E6023" s="820" t="b">
        <v>0</v>
      </c>
      <c r="F6023" s="820" t="b">
        <v>0</v>
      </c>
      <c r="G6023" s="820" t="b">
        <v>0</v>
      </c>
      <c r="H6023" s="820" t="b">
        <v>0</v>
      </c>
      <c r="I6023" s="820">
        <v>1</v>
      </c>
      <c r="J6023" s="820">
        <v>1</v>
      </c>
      <c r="K6023" s="820" t="s">
        <v>8454</v>
      </c>
      <c r="L6023" s="820" t="s">
        <v>21865</v>
      </c>
    </row>
    <row r="6024" spans="1:12" x14ac:dyDescent="0.25">
      <c r="A6024" s="820" t="s">
        <v>17424</v>
      </c>
      <c r="B6024" s="824" t="s">
        <v>17425</v>
      </c>
      <c r="C6024" s="820" t="b">
        <v>1</v>
      </c>
      <c r="D6024" s="820" t="b">
        <v>1</v>
      </c>
      <c r="E6024" s="820" t="b">
        <v>0</v>
      </c>
      <c r="F6024" s="820" t="b">
        <v>0</v>
      </c>
      <c r="G6024" s="820" t="b">
        <v>0</v>
      </c>
      <c r="H6024" s="820" t="b">
        <v>0</v>
      </c>
      <c r="I6024" s="820">
        <v>1</v>
      </c>
      <c r="J6024" s="820">
        <v>1</v>
      </c>
      <c r="K6024" s="820" t="s">
        <v>8454</v>
      </c>
      <c r="L6024" s="820" t="s">
        <v>21866</v>
      </c>
    </row>
    <row r="6025" spans="1:12" x14ac:dyDescent="0.25">
      <c r="A6025" s="820" t="s">
        <v>17426</v>
      </c>
      <c r="B6025" s="824" t="s">
        <v>17427</v>
      </c>
      <c r="C6025" s="820" t="b">
        <v>1</v>
      </c>
      <c r="D6025" s="820" t="b">
        <v>1</v>
      </c>
      <c r="E6025" s="820" t="b">
        <v>0</v>
      </c>
      <c r="F6025" s="820" t="b">
        <v>0</v>
      </c>
      <c r="G6025" s="820" t="b">
        <v>0</v>
      </c>
      <c r="H6025" s="820" t="b">
        <v>0</v>
      </c>
      <c r="I6025" s="820">
        <v>1</v>
      </c>
      <c r="J6025" s="820">
        <v>1</v>
      </c>
      <c r="K6025" s="820" t="s">
        <v>8454</v>
      </c>
      <c r="L6025" s="820" t="s">
        <v>21867</v>
      </c>
    </row>
    <row r="6026" spans="1:12" x14ac:dyDescent="0.25">
      <c r="A6026" s="820" t="s">
        <v>17428</v>
      </c>
      <c r="B6026" s="824" t="s">
        <v>17429</v>
      </c>
      <c r="C6026" s="820" t="b">
        <v>1</v>
      </c>
      <c r="D6026" s="820" t="b">
        <v>1</v>
      </c>
      <c r="E6026" s="820" t="b">
        <v>0</v>
      </c>
      <c r="F6026" s="820" t="b">
        <v>0</v>
      </c>
      <c r="G6026" s="820" t="b">
        <v>0</v>
      </c>
      <c r="H6026" s="820" t="b">
        <v>0</v>
      </c>
      <c r="I6026" s="820">
        <v>1</v>
      </c>
      <c r="J6026" s="820">
        <v>1</v>
      </c>
      <c r="K6026" s="820" t="s">
        <v>8454</v>
      </c>
      <c r="L6026" s="820" t="s">
        <v>21868</v>
      </c>
    </row>
    <row r="6027" spans="1:12" x14ac:dyDescent="0.25">
      <c r="A6027" s="820" t="s">
        <v>17430</v>
      </c>
      <c r="B6027" s="824" t="s">
        <v>17431</v>
      </c>
      <c r="C6027" s="820" t="b">
        <v>1</v>
      </c>
      <c r="D6027" s="820" t="b">
        <v>1</v>
      </c>
      <c r="E6027" s="820" t="b">
        <v>0</v>
      </c>
      <c r="F6027" s="820" t="b">
        <v>0</v>
      </c>
      <c r="G6027" s="820" t="b">
        <v>0</v>
      </c>
      <c r="H6027" s="820" t="b">
        <v>0</v>
      </c>
      <c r="I6027" s="820">
        <v>1</v>
      </c>
      <c r="J6027" s="820">
        <v>1</v>
      </c>
      <c r="K6027" s="820" t="s">
        <v>8454</v>
      </c>
      <c r="L6027" s="820" t="s">
        <v>21869</v>
      </c>
    </row>
    <row r="6028" spans="1:12" x14ac:dyDescent="0.25">
      <c r="A6028" s="820" t="s">
        <v>17432</v>
      </c>
      <c r="B6028" s="824" t="s">
        <v>17433</v>
      </c>
      <c r="C6028" s="820" t="b">
        <v>1</v>
      </c>
      <c r="D6028" s="820" t="b">
        <v>1</v>
      </c>
      <c r="E6028" s="820" t="b">
        <v>0</v>
      </c>
      <c r="F6028" s="820" t="b">
        <v>0</v>
      </c>
      <c r="G6028" s="820" t="b">
        <v>0</v>
      </c>
      <c r="H6028" s="820" t="b">
        <v>0</v>
      </c>
      <c r="I6028" s="820">
        <v>1</v>
      </c>
      <c r="J6028" s="820">
        <v>2</v>
      </c>
      <c r="K6028" s="820" t="s">
        <v>8454</v>
      </c>
      <c r="L6028" s="820" t="s">
        <v>21870</v>
      </c>
    </row>
    <row r="6029" spans="1:12" x14ac:dyDescent="0.25">
      <c r="A6029" s="820" t="s">
        <v>17434</v>
      </c>
      <c r="B6029" s="824" t="s">
        <v>17435</v>
      </c>
      <c r="C6029" s="820" t="b">
        <v>1</v>
      </c>
      <c r="D6029" s="820" t="b">
        <v>1</v>
      </c>
      <c r="E6029" s="820" t="b">
        <v>0</v>
      </c>
      <c r="F6029" s="820" t="b">
        <v>0</v>
      </c>
      <c r="G6029" s="820" t="b">
        <v>0</v>
      </c>
      <c r="H6029" s="820" t="b">
        <v>0</v>
      </c>
      <c r="I6029" s="820">
        <v>1</v>
      </c>
      <c r="J6029" s="820">
        <v>2</v>
      </c>
      <c r="K6029" s="820" t="s">
        <v>8454</v>
      </c>
      <c r="L6029" s="820" t="s">
        <v>21871</v>
      </c>
    </row>
    <row r="6030" spans="1:12" x14ac:dyDescent="0.25">
      <c r="A6030" s="820" t="s">
        <v>17436</v>
      </c>
      <c r="B6030" s="824" t="s">
        <v>17437</v>
      </c>
      <c r="C6030" s="820" t="b">
        <v>1</v>
      </c>
      <c r="D6030" s="820" t="b">
        <v>1</v>
      </c>
      <c r="E6030" s="820" t="b">
        <v>0</v>
      </c>
      <c r="F6030" s="820" t="b">
        <v>0</v>
      </c>
      <c r="G6030" s="820" t="b">
        <v>0</v>
      </c>
      <c r="H6030" s="820" t="b">
        <v>0</v>
      </c>
      <c r="I6030" s="820">
        <v>1</v>
      </c>
      <c r="J6030" s="820">
        <v>2</v>
      </c>
      <c r="K6030" s="820" t="s">
        <v>8454</v>
      </c>
      <c r="L6030" s="820" t="s">
        <v>21872</v>
      </c>
    </row>
    <row r="6031" spans="1:12" x14ac:dyDescent="0.25">
      <c r="A6031" s="820" t="s">
        <v>17438</v>
      </c>
      <c r="B6031" s="824" t="s">
        <v>17383</v>
      </c>
      <c r="C6031" s="820" t="b">
        <v>1</v>
      </c>
      <c r="D6031" s="820" t="b">
        <v>1</v>
      </c>
      <c r="E6031" s="820" t="b">
        <v>0</v>
      </c>
      <c r="F6031" s="820" t="b">
        <v>0</v>
      </c>
      <c r="G6031" s="820" t="b">
        <v>0</v>
      </c>
      <c r="H6031" s="820" t="b">
        <v>0</v>
      </c>
      <c r="I6031" s="820">
        <v>1</v>
      </c>
      <c r="J6031" s="820">
        <v>1</v>
      </c>
      <c r="K6031" s="820" t="s">
        <v>8454</v>
      </c>
      <c r="L6031" s="820" t="s">
        <v>21846</v>
      </c>
    </row>
    <row r="6032" spans="1:12" x14ac:dyDescent="0.25">
      <c r="A6032" s="820" t="s">
        <v>17439</v>
      </c>
      <c r="B6032" s="824" t="s">
        <v>17440</v>
      </c>
      <c r="C6032" s="820" t="b">
        <v>1</v>
      </c>
      <c r="D6032" s="820" t="b">
        <v>1</v>
      </c>
      <c r="E6032" s="820" t="b">
        <v>0</v>
      </c>
      <c r="F6032" s="820" t="b">
        <v>0</v>
      </c>
      <c r="G6032" s="820" t="b">
        <v>0</v>
      </c>
      <c r="H6032" s="820" t="b">
        <v>0</v>
      </c>
      <c r="I6032" s="820">
        <v>1</v>
      </c>
      <c r="J6032" s="820">
        <v>1</v>
      </c>
      <c r="K6032" s="820" t="s">
        <v>8454</v>
      </c>
      <c r="L6032" s="820" t="s">
        <v>21873</v>
      </c>
    </row>
    <row r="6033" spans="1:12" x14ac:dyDescent="0.25">
      <c r="A6033" s="820" t="s">
        <v>17441</v>
      </c>
      <c r="B6033" s="824" t="s">
        <v>17442</v>
      </c>
      <c r="C6033" s="820" t="b">
        <v>1</v>
      </c>
      <c r="D6033" s="820" t="b">
        <v>1</v>
      </c>
      <c r="E6033" s="820" t="b">
        <v>0</v>
      </c>
      <c r="F6033" s="820" t="b">
        <v>0</v>
      </c>
      <c r="G6033" s="820" t="b">
        <v>0</v>
      </c>
      <c r="H6033" s="820" t="b">
        <v>0</v>
      </c>
      <c r="I6033" s="820">
        <v>1</v>
      </c>
      <c r="J6033" s="820">
        <v>1</v>
      </c>
      <c r="K6033" s="820" t="s">
        <v>8454</v>
      </c>
      <c r="L6033" s="820" t="s">
        <v>21874</v>
      </c>
    </row>
    <row r="6034" spans="1:12" x14ac:dyDescent="0.25">
      <c r="A6034" s="820" t="s">
        <v>17443</v>
      </c>
      <c r="B6034" s="824" t="s">
        <v>17444</v>
      </c>
      <c r="C6034" s="820" t="b">
        <v>1</v>
      </c>
      <c r="D6034" s="820" t="b">
        <v>1</v>
      </c>
      <c r="E6034" s="820" t="b">
        <v>0</v>
      </c>
      <c r="F6034" s="820" t="b">
        <v>0</v>
      </c>
      <c r="G6034" s="820" t="b">
        <v>0</v>
      </c>
      <c r="H6034" s="820" t="b">
        <v>0</v>
      </c>
      <c r="I6034" s="820">
        <v>1</v>
      </c>
      <c r="J6034" s="820">
        <v>1</v>
      </c>
      <c r="K6034" s="820" t="s">
        <v>8454</v>
      </c>
      <c r="L6034" s="820" t="s">
        <v>21875</v>
      </c>
    </row>
    <row r="6035" spans="1:12" x14ac:dyDescent="0.25">
      <c r="A6035" s="820" t="s">
        <v>17445</v>
      </c>
      <c r="B6035" s="824" t="s">
        <v>17446</v>
      </c>
      <c r="C6035" s="820" t="b">
        <v>1</v>
      </c>
      <c r="D6035" s="820" t="b">
        <v>1</v>
      </c>
      <c r="E6035" s="820" t="b">
        <v>0</v>
      </c>
      <c r="F6035" s="820" t="b">
        <v>0</v>
      </c>
      <c r="G6035" s="820" t="b">
        <v>0</v>
      </c>
      <c r="H6035" s="820" t="b">
        <v>0</v>
      </c>
      <c r="I6035" s="820">
        <v>1</v>
      </c>
      <c r="J6035" s="820">
        <v>7</v>
      </c>
      <c r="K6035" s="820" t="s">
        <v>8454</v>
      </c>
      <c r="L6035" s="820" t="s">
        <v>21876</v>
      </c>
    </row>
    <row r="6036" spans="1:12" x14ac:dyDescent="0.25">
      <c r="A6036" s="820" t="s">
        <v>17447</v>
      </c>
      <c r="B6036" s="824" t="s">
        <v>17448</v>
      </c>
      <c r="C6036" s="820" t="b">
        <v>1</v>
      </c>
      <c r="D6036" s="820" t="b">
        <v>1</v>
      </c>
      <c r="E6036" s="820" t="b">
        <v>0</v>
      </c>
      <c r="F6036" s="820" t="b">
        <v>0</v>
      </c>
      <c r="G6036" s="820" t="b">
        <v>0</v>
      </c>
      <c r="H6036" s="820" t="b">
        <v>0</v>
      </c>
      <c r="I6036" s="820">
        <v>1</v>
      </c>
      <c r="J6036" s="820">
        <v>4</v>
      </c>
      <c r="K6036" s="820" t="s">
        <v>8454</v>
      </c>
      <c r="L6036" s="820" t="s">
        <v>21877</v>
      </c>
    </row>
    <row r="6037" spans="1:12" x14ac:dyDescent="0.25">
      <c r="A6037" s="820" t="s">
        <v>17449</v>
      </c>
      <c r="B6037" s="824" t="s">
        <v>17450</v>
      </c>
      <c r="C6037" s="820" t="b">
        <v>1</v>
      </c>
      <c r="D6037" s="820" t="b">
        <v>1</v>
      </c>
      <c r="E6037" s="820" t="b">
        <v>0</v>
      </c>
      <c r="F6037" s="820" t="b">
        <v>0</v>
      </c>
      <c r="G6037" s="820" t="b">
        <v>0</v>
      </c>
      <c r="H6037" s="820" t="b">
        <v>0</v>
      </c>
      <c r="I6037" s="820">
        <v>1</v>
      </c>
      <c r="J6037" s="820">
        <v>4</v>
      </c>
      <c r="K6037" s="820" t="s">
        <v>8454</v>
      </c>
      <c r="L6037" s="820" t="s">
        <v>21878</v>
      </c>
    </row>
    <row r="6038" spans="1:12" x14ac:dyDescent="0.25">
      <c r="A6038" s="820" t="s">
        <v>17451</v>
      </c>
      <c r="B6038" s="824" t="s">
        <v>17452</v>
      </c>
      <c r="C6038" s="820" t="b">
        <v>1</v>
      </c>
      <c r="D6038" s="820" t="b">
        <v>1</v>
      </c>
      <c r="E6038" s="820" t="b">
        <v>0</v>
      </c>
      <c r="F6038" s="820" t="b">
        <v>0</v>
      </c>
      <c r="G6038" s="820" t="b">
        <v>0</v>
      </c>
      <c r="H6038" s="820" t="b">
        <v>0</v>
      </c>
      <c r="I6038" s="820">
        <v>1</v>
      </c>
      <c r="J6038" s="820">
        <v>7</v>
      </c>
      <c r="K6038" s="820" t="s">
        <v>8454</v>
      </c>
      <c r="L6038" s="820" t="s">
        <v>21879</v>
      </c>
    </row>
    <row r="6039" spans="1:12" x14ac:dyDescent="0.25">
      <c r="A6039" s="820" t="s">
        <v>17453</v>
      </c>
      <c r="B6039" s="824" t="s">
        <v>17454</v>
      </c>
      <c r="C6039" s="820" t="b">
        <v>1</v>
      </c>
      <c r="D6039" s="820" t="b">
        <v>1</v>
      </c>
      <c r="E6039" s="820" t="b">
        <v>0</v>
      </c>
      <c r="F6039" s="820" t="b">
        <v>0</v>
      </c>
      <c r="G6039" s="820" t="b">
        <v>0</v>
      </c>
      <c r="H6039" s="820" t="b">
        <v>0</v>
      </c>
      <c r="I6039" s="820">
        <v>1</v>
      </c>
      <c r="J6039" s="820">
        <v>7</v>
      </c>
      <c r="K6039" s="820" t="s">
        <v>8454</v>
      </c>
      <c r="L6039" s="820" t="s">
        <v>21880</v>
      </c>
    </row>
    <row r="6040" spans="1:12" x14ac:dyDescent="0.25">
      <c r="A6040" s="820" t="s">
        <v>17455</v>
      </c>
      <c r="B6040" s="824" t="s">
        <v>17456</v>
      </c>
      <c r="C6040" s="820" t="b">
        <v>1</v>
      </c>
      <c r="D6040" s="820" t="b">
        <v>1</v>
      </c>
      <c r="E6040" s="820" t="b">
        <v>0</v>
      </c>
      <c r="F6040" s="820" t="b">
        <v>0</v>
      </c>
      <c r="G6040" s="820" t="b">
        <v>0</v>
      </c>
      <c r="H6040" s="820" t="b">
        <v>0</v>
      </c>
      <c r="I6040" s="820">
        <v>1</v>
      </c>
      <c r="J6040" s="820">
        <v>28</v>
      </c>
      <c r="K6040" s="820" t="s">
        <v>8454</v>
      </c>
      <c r="L6040" s="820" t="s">
        <v>21881</v>
      </c>
    </row>
    <row r="6041" spans="1:12" x14ac:dyDescent="0.25">
      <c r="A6041" s="820" t="s">
        <v>17457</v>
      </c>
      <c r="B6041" s="824" t="s">
        <v>17458</v>
      </c>
      <c r="C6041" s="820" t="b">
        <v>1</v>
      </c>
      <c r="D6041" s="820" t="b">
        <v>1</v>
      </c>
      <c r="E6041" s="820" t="b">
        <v>0</v>
      </c>
      <c r="F6041" s="820" t="b">
        <v>0</v>
      </c>
      <c r="G6041" s="820" t="b">
        <v>0</v>
      </c>
      <c r="H6041" s="820" t="b">
        <v>0</v>
      </c>
      <c r="I6041" s="820">
        <v>1</v>
      </c>
      <c r="J6041" s="820">
        <v>8</v>
      </c>
      <c r="K6041" s="820" t="s">
        <v>8454</v>
      </c>
      <c r="L6041" s="820" t="s">
        <v>21882</v>
      </c>
    </row>
    <row r="6042" spans="1:12" x14ac:dyDescent="0.25">
      <c r="A6042" s="820" t="s">
        <v>17459</v>
      </c>
      <c r="B6042" s="824" t="s">
        <v>17460</v>
      </c>
      <c r="C6042" s="820" t="b">
        <v>1</v>
      </c>
      <c r="D6042" s="820" t="b">
        <v>1</v>
      </c>
      <c r="E6042" s="820" t="b">
        <v>0</v>
      </c>
      <c r="F6042" s="820" t="b">
        <v>0</v>
      </c>
      <c r="G6042" s="820" t="b">
        <v>0</v>
      </c>
      <c r="H6042" s="820" t="b">
        <v>0</v>
      </c>
      <c r="I6042" s="820">
        <v>1</v>
      </c>
      <c r="J6042" s="820">
        <v>2</v>
      </c>
      <c r="K6042" s="820" t="s">
        <v>8454</v>
      </c>
      <c r="L6042" s="820" t="s">
        <v>21883</v>
      </c>
    </row>
    <row r="6043" spans="1:12" x14ac:dyDescent="0.25">
      <c r="A6043" s="820" t="s">
        <v>17461</v>
      </c>
      <c r="B6043" s="824" t="s">
        <v>17462</v>
      </c>
      <c r="C6043" s="820" t="b">
        <v>1</v>
      </c>
      <c r="D6043" s="820" t="b">
        <v>1</v>
      </c>
      <c r="E6043" s="820" t="b">
        <v>0</v>
      </c>
      <c r="F6043" s="820" t="b">
        <v>0</v>
      </c>
      <c r="G6043" s="820" t="b">
        <v>0</v>
      </c>
      <c r="H6043" s="820" t="b">
        <v>0</v>
      </c>
      <c r="I6043" s="820">
        <v>1</v>
      </c>
      <c r="J6043" s="820">
        <v>1</v>
      </c>
      <c r="K6043" s="820" t="s">
        <v>8454</v>
      </c>
      <c r="L6043" s="820" t="s">
        <v>21884</v>
      </c>
    </row>
    <row r="6044" spans="1:12" x14ac:dyDescent="0.25">
      <c r="A6044" s="820" t="s">
        <v>17463</v>
      </c>
      <c r="B6044" s="824" t="s">
        <v>17444</v>
      </c>
      <c r="C6044" s="820" t="b">
        <v>1</v>
      </c>
      <c r="D6044" s="820" t="b">
        <v>1</v>
      </c>
      <c r="E6044" s="820" t="b">
        <v>0</v>
      </c>
      <c r="F6044" s="820" t="b">
        <v>0</v>
      </c>
      <c r="G6044" s="820" t="b">
        <v>0</v>
      </c>
      <c r="H6044" s="820" t="b">
        <v>0</v>
      </c>
      <c r="I6044" s="820">
        <v>1</v>
      </c>
      <c r="J6044" s="820">
        <v>1</v>
      </c>
      <c r="K6044" s="820" t="s">
        <v>8454</v>
      </c>
      <c r="L6044" s="820" t="s">
        <v>21875</v>
      </c>
    </row>
    <row r="6045" spans="1:12" x14ac:dyDescent="0.25">
      <c r="A6045" s="820" t="s">
        <v>17464</v>
      </c>
      <c r="B6045" s="824" t="s">
        <v>17465</v>
      </c>
      <c r="C6045" s="820" t="b">
        <v>1</v>
      </c>
      <c r="D6045" s="820" t="b">
        <v>1</v>
      </c>
      <c r="E6045" s="820" t="b">
        <v>0</v>
      </c>
      <c r="F6045" s="820" t="b">
        <v>0</v>
      </c>
      <c r="G6045" s="820" t="b">
        <v>0</v>
      </c>
      <c r="H6045" s="820" t="b">
        <v>0</v>
      </c>
      <c r="I6045" s="820">
        <v>1</v>
      </c>
      <c r="J6045" s="820">
        <v>1</v>
      </c>
      <c r="K6045" s="820" t="s">
        <v>8454</v>
      </c>
      <c r="L6045" s="820" t="s">
        <v>21885</v>
      </c>
    </row>
    <row r="6046" spans="1:12" x14ac:dyDescent="0.25">
      <c r="A6046" s="820" t="s">
        <v>17466</v>
      </c>
      <c r="B6046" s="824" t="s">
        <v>17467</v>
      </c>
      <c r="C6046" s="820" t="b">
        <v>1</v>
      </c>
      <c r="D6046" s="820" t="b">
        <v>1</v>
      </c>
      <c r="E6046" s="820" t="b">
        <v>0</v>
      </c>
      <c r="F6046" s="820" t="b">
        <v>0</v>
      </c>
      <c r="G6046" s="820" t="b">
        <v>0</v>
      </c>
      <c r="H6046" s="820" t="b">
        <v>0</v>
      </c>
      <c r="I6046" s="820">
        <v>1</v>
      </c>
      <c r="J6046" s="820">
        <v>1</v>
      </c>
      <c r="K6046" s="820" t="s">
        <v>8454</v>
      </c>
      <c r="L6046" s="820" t="s">
        <v>21886</v>
      </c>
    </row>
    <row r="6047" spans="1:12" x14ac:dyDescent="0.25">
      <c r="A6047" s="820" t="s">
        <v>17468</v>
      </c>
      <c r="B6047" s="824" t="s">
        <v>17469</v>
      </c>
      <c r="C6047" s="820" t="b">
        <v>1</v>
      </c>
      <c r="D6047" s="820" t="b">
        <v>1</v>
      </c>
      <c r="E6047" s="820" t="b">
        <v>0</v>
      </c>
      <c r="F6047" s="820" t="b">
        <v>0</v>
      </c>
      <c r="G6047" s="820" t="b">
        <v>0</v>
      </c>
      <c r="H6047" s="820" t="b">
        <v>0</v>
      </c>
      <c r="I6047" s="820">
        <v>1</v>
      </c>
      <c r="J6047" s="820">
        <v>1</v>
      </c>
      <c r="K6047" s="820" t="s">
        <v>8454</v>
      </c>
      <c r="L6047" s="820" t="s">
        <v>21887</v>
      </c>
    </row>
    <row r="6048" spans="1:12" x14ac:dyDescent="0.25">
      <c r="A6048" s="820" t="s">
        <v>17470</v>
      </c>
      <c r="B6048" s="824" t="s">
        <v>17471</v>
      </c>
      <c r="C6048" s="820" t="b">
        <v>1</v>
      </c>
      <c r="D6048" s="820" t="b">
        <v>1</v>
      </c>
      <c r="E6048" s="820" t="b">
        <v>0</v>
      </c>
      <c r="F6048" s="820" t="b">
        <v>0</v>
      </c>
      <c r="G6048" s="820" t="b">
        <v>0</v>
      </c>
      <c r="H6048" s="820" t="b">
        <v>0</v>
      </c>
      <c r="I6048" s="820">
        <v>1</v>
      </c>
      <c r="J6048" s="820">
        <v>1</v>
      </c>
      <c r="K6048" s="820" t="s">
        <v>8454</v>
      </c>
      <c r="L6048" s="820" t="s">
        <v>21888</v>
      </c>
    </row>
    <row r="6049" spans="1:12" x14ac:dyDescent="0.25">
      <c r="A6049" s="820" t="s">
        <v>17472</v>
      </c>
      <c r="B6049" s="824" t="s">
        <v>17473</v>
      </c>
      <c r="C6049" s="820" t="b">
        <v>1</v>
      </c>
      <c r="D6049" s="820" t="b">
        <v>1</v>
      </c>
      <c r="E6049" s="820" t="b">
        <v>0</v>
      </c>
      <c r="F6049" s="820" t="b">
        <v>0</v>
      </c>
      <c r="G6049" s="820" t="b">
        <v>0</v>
      </c>
      <c r="H6049" s="820" t="b">
        <v>0</v>
      </c>
      <c r="I6049" s="820">
        <v>1</v>
      </c>
      <c r="J6049" s="820">
        <v>1</v>
      </c>
      <c r="K6049" s="820" t="s">
        <v>8454</v>
      </c>
      <c r="L6049" s="820" t="s">
        <v>21889</v>
      </c>
    </row>
    <row r="6050" spans="1:12" x14ac:dyDescent="0.25">
      <c r="A6050" s="820" t="s">
        <v>17474</v>
      </c>
      <c r="B6050" s="824" t="s">
        <v>17475</v>
      </c>
      <c r="C6050" s="820" t="b">
        <v>1</v>
      </c>
      <c r="D6050" s="820" t="b">
        <v>1</v>
      </c>
      <c r="E6050" s="820" t="b">
        <v>0</v>
      </c>
      <c r="F6050" s="820" t="b">
        <v>0</v>
      </c>
      <c r="G6050" s="820" t="b">
        <v>0</v>
      </c>
      <c r="H6050" s="820" t="b">
        <v>0</v>
      </c>
      <c r="I6050" s="820">
        <v>1</v>
      </c>
      <c r="J6050" s="820">
        <v>2</v>
      </c>
      <c r="K6050" s="820" t="s">
        <v>8454</v>
      </c>
      <c r="L6050" s="820" t="s">
        <v>21890</v>
      </c>
    </row>
    <row r="6051" spans="1:12" x14ac:dyDescent="0.25">
      <c r="A6051" s="820" t="s">
        <v>17476</v>
      </c>
      <c r="B6051" s="824" t="s">
        <v>17477</v>
      </c>
      <c r="C6051" s="820" t="b">
        <v>1</v>
      </c>
      <c r="D6051" s="820" t="b">
        <v>1</v>
      </c>
      <c r="E6051" s="820" t="b">
        <v>0</v>
      </c>
      <c r="F6051" s="820" t="b">
        <v>0</v>
      </c>
      <c r="G6051" s="820" t="b">
        <v>0</v>
      </c>
      <c r="H6051" s="820" t="b">
        <v>0</v>
      </c>
      <c r="I6051" s="820">
        <v>1</v>
      </c>
      <c r="J6051" s="820">
        <v>2</v>
      </c>
      <c r="K6051" s="820" t="s">
        <v>8454</v>
      </c>
      <c r="L6051" s="820" t="s">
        <v>21891</v>
      </c>
    </row>
    <row r="6052" spans="1:12" x14ac:dyDescent="0.25">
      <c r="A6052" s="820" t="s">
        <v>17478</v>
      </c>
      <c r="B6052" s="824" t="s">
        <v>17479</v>
      </c>
      <c r="C6052" s="820" t="b">
        <v>1</v>
      </c>
      <c r="D6052" s="820" t="b">
        <v>1</v>
      </c>
      <c r="E6052" s="820" t="b">
        <v>0</v>
      </c>
      <c r="F6052" s="820" t="b">
        <v>0</v>
      </c>
      <c r="G6052" s="820" t="b">
        <v>0</v>
      </c>
      <c r="H6052" s="820" t="b">
        <v>0</v>
      </c>
      <c r="I6052" s="820">
        <v>1</v>
      </c>
      <c r="J6052" s="820">
        <v>2</v>
      </c>
      <c r="K6052" s="820" t="s">
        <v>8454</v>
      </c>
      <c r="L6052" s="820" t="s">
        <v>21892</v>
      </c>
    </row>
    <row r="6053" spans="1:12" x14ac:dyDescent="0.25">
      <c r="A6053" s="820" t="s">
        <v>17480</v>
      </c>
      <c r="B6053" s="824" t="s">
        <v>17481</v>
      </c>
      <c r="C6053" s="820" t="b">
        <v>1</v>
      </c>
      <c r="D6053" s="820" t="b">
        <v>1</v>
      </c>
      <c r="E6053" s="820" t="b">
        <v>0</v>
      </c>
      <c r="F6053" s="820" t="b">
        <v>0</v>
      </c>
      <c r="G6053" s="820" t="b">
        <v>0</v>
      </c>
      <c r="H6053" s="820" t="b">
        <v>0</v>
      </c>
      <c r="I6053" s="820">
        <v>1</v>
      </c>
      <c r="J6053" s="820">
        <v>1</v>
      </c>
      <c r="K6053" s="820" t="s">
        <v>8454</v>
      </c>
      <c r="L6053" s="820" t="s">
        <v>21893</v>
      </c>
    </row>
    <row r="6054" spans="1:12" x14ac:dyDescent="0.25">
      <c r="A6054" s="820" t="s">
        <v>17482</v>
      </c>
      <c r="B6054" s="824" t="s">
        <v>17444</v>
      </c>
      <c r="C6054" s="820" t="b">
        <v>1</v>
      </c>
      <c r="D6054" s="820" t="b">
        <v>1</v>
      </c>
      <c r="E6054" s="820" t="b">
        <v>0</v>
      </c>
      <c r="F6054" s="820" t="b">
        <v>0</v>
      </c>
      <c r="G6054" s="820" t="b">
        <v>0</v>
      </c>
      <c r="H6054" s="820" t="b">
        <v>0</v>
      </c>
      <c r="I6054" s="820">
        <v>1</v>
      </c>
      <c r="J6054" s="820">
        <v>1</v>
      </c>
      <c r="K6054" s="820" t="s">
        <v>8454</v>
      </c>
      <c r="L6054" s="820" t="s">
        <v>21875</v>
      </c>
    </row>
    <row r="6055" spans="1:12" x14ac:dyDescent="0.25">
      <c r="A6055" s="820" t="s">
        <v>17483</v>
      </c>
      <c r="B6055" s="824" t="s">
        <v>17484</v>
      </c>
      <c r="C6055" s="820" t="b">
        <v>1</v>
      </c>
      <c r="D6055" s="820" t="b">
        <v>1</v>
      </c>
      <c r="E6055" s="820" t="b">
        <v>0</v>
      </c>
      <c r="F6055" s="820" t="b">
        <v>0</v>
      </c>
      <c r="G6055" s="820" t="b">
        <v>0</v>
      </c>
      <c r="H6055" s="820" t="b">
        <v>0</v>
      </c>
      <c r="I6055" s="820">
        <v>1</v>
      </c>
      <c r="J6055" s="820">
        <v>1</v>
      </c>
      <c r="K6055" s="820" t="s">
        <v>8454</v>
      </c>
      <c r="L6055" s="820" t="s">
        <v>21894</v>
      </c>
    </row>
    <row r="6056" spans="1:12" x14ac:dyDescent="0.25">
      <c r="A6056" s="820" t="s">
        <v>17485</v>
      </c>
      <c r="B6056" s="824" t="s">
        <v>17486</v>
      </c>
      <c r="C6056" s="820" t="b">
        <v>1</v>
      </c>
      <c r="D6056" s="820" t="b">
        <v>1</v>
      </c>
      <c r="E6056" s="820" t="b">
        <v>0</v>
      </c>
      <c r="F6056" s="820" t="b">
        <v>0</v>
      </c>
      <c r="G6056" s="820" t="b">
        <v>0</v>
      </c>
      <c r="H6056" s="820" t="b">
        <v>0</v>
      </c>
      <c r="I6056" s="820">
        <v>1</v>
      </c>
      <c r="J6056" s="820">
        <v>1</v>
      </c>
      <c r="K6056" s="820" t="s">
        <v>8454</v>
      </c>
      <c r="L6056" s="820" t="s">
        <v>21895</v>
      </c>
    </row>
    <row r="6057" spans="1:12" x14ac:dyDescent="0.25">
      <c r="A6057" s="820" t="s">
        <v>17487</v>
      </c>
      <c r="B6057" s="824" t="s">
        <v>17488</v>
      </c>
      <c r="C6057" s="820" t="b">
        <v>1</v>
      </c>
      <c r="D6057" s="820" t="b">
        <v>1</v>
      </c>
      <c r="E6057" s="820" t="b">
        <v>0</v>
      </c>
      <c r="F6057" s="820" t="b">
        <v>0</v>
      </c>
      <c r="G6057" s="820" t="b">
        <v>0</v>
      </c>
      <c r="H6057" s="820" t="b">
        <v>0</v>
      </c>
      <c r="I6057" s="820">
        <v>1</v>
      </c>
      <c r="J6057" s="820">
        <v>1</v>
      </c>
      <c r="K6057" s="820" t="s">
        <v>8454</v>
      </c>
      <c r="L6057" s="820" t="s">
        <v>21896</v>
      </c>
    </row>
    <row r="6058" spans="1:12" x14ac:dyDescent="0.25">
      <c r="A6058" s="820" t="s">
        <v>17489</v>
      </c>
      <c r="B6058" s="824" t="s">
        <v>17490</v>
      </c>
      <c r="C6058" s="820" t="b">
        <v>1</v>
      </c>
      <c r="D6058" s="820" t="b">
        <v>1</v>
      </c>
      <c r="E6058" s="820" t="b">
        <v>0</v>
      </c>
      <c r="F6058" s="820" t="b">
        <v>0</v>
      </c>
      <c r="G6058" s="820" t="b">
        <v>0</v>
      </c>
      <c r="H6058" s="820" t="b">
        <v>0</v>
      </c>
      <c r="I6058" s="820">
        <v>1</v>
      </c>
      <c r="J6058" s="820">
        <v>1</v>
      </c>
      <c r="K6058" s="820" t="s">
        <v>8454</v>
      </c>
      <c r="L6058" s="820" t="s">
        <v>21897</v>
      </c>
    </row>
    <row r="6059" spans="1:12" x14ac:dyDescent="0.25">
      <c r="A6059" s="820" t="s">
        <v>17491</v>
      </c>
      <c r="B6059" s="824" t="s">
        <v>17492</v>
      </c>
      <c r="C6059" s="820" t="b">
        <v>1</v>
      </c>
      <c r="D6059" s="820" t="b">
        <v>1</v>
      </c>
      <c r="E6059" s="820" t="b">
        <v>0</v>
      </c>
      <c r="F6059" s="820" t="b">
        <v>0</v>
      </c>
      <c r="G6059" s="820" t="b">
        <v>0</v>
      </c>
      <c r="H6059" s="820" t="b">
        <v>0</v>
      </c>
      <c r="I6059" s="820">
        <v>1</v>
      </c>
      <c r="J6059" s="820">
        <v>1</v>
      </c>
      <c r="K6059" s="820" t="s">
        <v>8454</v>
      </c>
      <c r="L6059" s="820" t="s">
        <v>21898</v>
      </c>
    </row>
    <row r="6060" spans="1:12" x14ac:dyDescent="0.25">
      <c r="A6060" s="820" t="s">
        <v>17493</v>
      </c>
      <c r="B6060" s="824" t="s">
        <v>17494</v>
      </c>
      <c r="C6060" s="820" t="b">
        <v>1</v>
      </c>
      <c r="D6060" s="820" t="b">
        <v>1</v>
      </c>
      <c r="E6060" s="820" t="b">
        <v>0</v>
      </c>
      <c r="F6060" s="820" t="b">
        <v>0</v>
      </c>
      <c r="G6060" s="820" t="b">
        <v>0</v>
      </c>
      <c r="H6060" s="820" t="b">
        <v>0</v>
      </c>
      <c r="I6060" s="820">
        <v>1</v>
      </c>
      <c r="J6060" s="820">
        <v>2</v>
      </c>
      <c r="K6060" s="820" t="s">
        <v>8454</v>
      </c>
      <c r="L6060" s="820" t="s">
        <v>21899</v>
      </c>
    </row>
    <row r="6061" spans="1:12" x14ac:dyDescent="0.25">
      <c r="A6061" s="820" t="s">
        <v>17495</v>
      </c>
      <c r="B6061" s="824" t="s">
        <v>17496</v>
      </c>
      <c r="C6061" s="820" t="b">
        <v>1</v>
      </c>
      <c r="D6061" s="820" t="b">
        <v>1</v>
      </c>
      <c r="E6061" s="820" t="b">
        <v>0</v>
      </c>
      <c r="F6061" s="820" t="b">
        <v>0</v>
      </c>
      <c r="G6061" s="820" t="b">
        <v>0</v>
      </c>
      <c r="H6061" s="820" t="b">
        <v>0</v>
      </c>
      <c r="I6061" s="820">
        <v>1</v>
      </c>
      <c r="J6061" s="820">
        <v>2</v>
      </c>
      <c r="K6061" s="820" t="s">
        <v>8454</v>
      </c>
      <c r="L6061" s="820" t="s">
        <v>21900</v>
      </c>
    </row>
    <row r="6062" spans="1:12" x14ac:dyDescent="0.25">
      <c r="A6062" s="820" t="s">
        <v>17497</v>
      </c>
      <c r="B6062" s="824" t="s">
        <v>17498</v>
      </c>
      <c r="C6062" s="820" t="b">
        <v>1</v>
      </c>
      <c r="D6062" s="820" t="b">
        <v>1</v>
      </c>
      <c r="E6062" s="820" t="b">
        <v>0</v>
      </c>
      <c r="F6062" s="820" t="b">
        <v>0</v>
      </c>
      <c r="G6062" s="820" t="b">
        <v>0</v>
      </c>
      <c r="H6062" s="820" t="b">
        <v>0</v>
      </c>
      <c r="I6062" s="820">
        <v>1</v>
      </c>
      <c r="J6062" s="820">
        <v>2</v>
      </c>
      <c r="K6062" s="820" t="s">
        <v>8454</v>
      </c>
      <c r="L6062" s="820" t="s">
        <v>21901</v>
      </c>
    </row>
    <row r="6063" spans="1:12" x14ac:dyDescent="0.25">
      <c r="A6063" s="820" t="s">
        <v>17499</v>
      </c>
      <c r="B6063" s="824" t="s">
        <v>17500</v>
      </c>
      <c r="C6063" s="820" t="b">
        <v>1</v>
      </c>
      <c r="D6063" s="820" t="b">
        <v>1</v>
      </c>
      <c r="E6063" s="820" t="b">
        <v>0</v>
      </c>
      <c r="F6063" s="820" t="b">
        <v>0</v>
      </c>
      <c r="G6063" s="820" t="b">
        <v>0</v>
      </c>
      <c r="H6063" s="820" t="b">
        <v>0</v>
      </c>
      <c r="I6063" s="820">
        <v>1</v>
      </c>
      <c r="J6063" s="820">
        <v>1</v>
      </c>
      <c r="K6063" s="820" t="s">
        <v>8454</v>
      </c>
      <c r="L6063" s="820" t="s">
        <v>21902</v>
      </c>
    </row>
    <row r="6064" spans="1:12" x14ac:dyDescent="0.25">
      <c r="A6064" s="820" t="s">
        <v>17501</v>
      </c>
      <c r="B6064" s="824" t="s">
        <v>17444</v>
      </c>
      <c r="C6064" s="820" t="b">
        <v>1</v>
      </c>
      <c r="D6064" s="820" t="b">
        <v>1</v>
      </c>
      <c r="E6064" s="820" t="b">
        <v>0</v>
      </c>
      <c r="F6064" s="820" t="b">
        <v>0</v>
      </c>
      <c r="G6064" s="820" t="b">
        <v>0</v>
      </c>
      <c r="H6064" s="820" t="b">
        <v>0</v>
      </c>
      <c r="I6064" s="820">
        <v>1</v>
      </c>
      <c r="J6064" s="820">
        <v>1</v>
      </c>
      <c r="K6064" s="820" t="s">
        <v>8454</v>
      </c>
      <c r="L6064" s="820" t="s">
        <v>21875</v>
      </c>
    </row>
    <row r="6065" spans="1:12" x14ac:dyDescent="0.25">
      <c r="A6065" s="820" t="s">
        <v>17502</v>
      </c>
      <c r="B6065" s="824" t="s">
        <v>17503</v>
      </c>
      <c r="C6065" s="820" t="b">
        <v>1</v>
      </c>
      <c r="D6065" s="820" t="b">
        <v>1</v>
      </c>
      <c r="E6065" s="820" t="b">
        <v>0</v>
      </c>
      <c r="F6065" s="820" t="b">
        <v>0</v>
      </c>
      <c r="G6065" s="820" t="b">
        <v>0</v>
      </c>
      <c r="H6065" s="820" t="b">
        <v>0</v>
      </c>
      <c r="I6065" s="820">
        <v>1</v>
      </c>
      <c r="J6065" s="820">
        <v>3</v>
      </c>
      <c r="K6065" s="820" t="s">
        <v>8454</v>
      </c>
      <c r="L6065" s="820" t="s">
        <v>21903</v>
      </c>
    </row>
    <row r="6066" spans="1:12" x14ac:dyDescent="0.25">
      <c r="A6066" s="820" t="s">
        <v>17504</v>
      </c>
      <c r="B6066" s="824" t="s">
        <v>17505</v>
      </c>
      <c r="C6066" s="820" t="b">
        <v>1</v>
      </c>
      <c r="D6066" s="820" t="b">
        <v>1</v>
      </c>
      <c r="E6066" s="820" t="b">
        <v>0</v>
      </c>
      <c r="F6066" s="820" t="b">
        <v>0</v>
      </c>
      <c r="G6066" s="820" t="b">
        <v>0</v>
      </c>
      <c r="H6066" s="820" t="b">
        <v>0</v>
      </c>
      <c r="I6066" s="820">
        <v>1</v>
      </c>
      <c r="J6066" s="820">
        <v>3</v>
      </c>
      <c r="K6066" s="820" t="s">
        <v>8454</v>
      </c>
      <c r="L6066" s="820" t="s">
        <v>21904</v>
      </c>
    </row>
    <row r="6067" spans="1:12" x14ac:dyDescent="0.25">
      <c r="A6067" s="820" t="s">
        <v>17506</v>
      </c>
      <c r="B6067" s="824" t="s">
        <v>17507</v>
      </c>
      <c r="C6067" s="820" t="b">
        <v>1</v>
      </c>
      <c r="D6067" s="820" t="b">
        <v>1</v>
      </c>
      <c r="E6067" s="820" t="b">
        <v>0</v>
      </c>
      <c r="F6067" s="820" t="b">
        <v>0</v>
      </c>
      <c r="G6067" s="820" t="b">
        <v>0</v>
      </c>
      <c r="H6067" s="820" t="b">
        <v>0</v>
      </c>
      <c r="I6067" s="820">
        <v>1</v>
      </c>
      <c r="J6067" s="820">
        <v>3</v>
      </c>
      <c r="K6067" s="820" t="s">
        <v>8454</v>
      </c>
      <c r="L6067" s="820" t="s">
        <v>21905</v>
      </c>
    </row>
    <row r="6068" spans="1:12" x14ac:dyDescent="0.25">
      <c r="A6068" s="820" t="s">
        <v>17508</v>
      </c>
      <c r="B6068" s="824" t="s">
        <v>17509</v>
      </c>
      <c r="C6068" s="820" t="b">
        <v>1</v>
      </c>
      <c r="D6068" s="820" t="b">
        <v>1</v>
      </c>
      <c r="E6068" s="820" t="b">
        <v>0</v>
      </c>
      <c r="F6068" s="820" t="b">
        <v>0</v>
      </c>
      <c r="G6068" s="820" t="b">
        <v>0</v>
      </c>
      <c r="H6068" s="820" t="b">
        <v>0</v>
      </c>
      <c r="I6068" s="820">
        <v>1</v>
      </c>
      <c r="J6068" s="820">
        <v>3</v>
      </c>
      <c r="K6068" s="820" t="s">
        <v>8454</v>
      </c>
      <c r="L6068" s="820" t="s">
        <v>21906</v>
      </c>
    </row>
    <row r="6069" spans="1:12" x14ac:dyDescent="0.25">
      <c r="A6069" s="820" t="s">
        <v>17510</v>
      </c>
      <c r="B6069" s="824" t="s">
        <v>17511</v>
      </c>
      <c r="C6069" s="820" t="b">
        <v>1</v>
      </c>
      <c r="D6069" s="820" t="b">
        <v>1</v>
      </c>
      <c r="E6069" s="820" t="b">
        <v>0</v>
      </c>
      <c r="F6069" s="820" t="b">
        <v>0</v>
      </c>
      <c r="G6069" s="820" t="b">
        <v>0</v>
      </c>
      <c r="H6069" s="820" t="b">
        <v>0</v>
      </c>
      <c r="I6069" s="820">
        <v>1</v>
      </c>
      <c r="J6069" s="820">
        <v>3</v>
      </c>
      <c r="K6069" s="820" t="s">
        <v>8454</v>
      </c>
      <c r="L6069" s="820" t="s">
        <v>21907</v>
      </c>
    </row>
    <row r="6070" spans="1:12" x14ac:dyDescent="0.25">
      <c r="A6070" s="820" t="s">
        <v>17512</v>
      </c>
      <c r="B6070" s="824" t="s">
        <v>17513</v>
      </c>
      <c r="C6070" s="820" t="b">
        <v>1</v>
      </c>
      <c r="D6070" s="820" t="b">
        <v>1</v>
      </c>
      <c r="E6070" s="820" t="b">
        <v>0</v>
      </c>
      <c r="F6070" s="820" t="b">
        <v>0</v>
      </c>
      <c r="G6070" s="820" t="b">
        <v>0</v>
      </c>
      <c r="H6070" s="820" t="b">
        <v>0</v>
      </c>
      <c r="I6070" s="820">
        <v>1</v>
      </c>
      <c r="J6070" s="820">
        <v>12</v>
      </c>
      <c r="K6070" s="820" t="s">
        <v>8454</v>
      </c>
      <c r="L6070" s="820" t="s">
        <v>21908</v>
      </c>
    </row>
    <row r="6071" spans="1:12" x14ac:dyDescent="0.25">
      <c r="A6071" s="820" t="s">
        <v>17514</v>
      </c>
      <c r="B6071" s="824" t="s">
        <v>17515</v>
      </c>
      <c r="C6071" s="820" t="b">
        <v>1</v>
      </c>
      <c r="D6071" s="820" t="b">
        <v>1</v>
      </c>
      <c r="E6071" s="820" t="b">
        <v>0</v>
      </c>
      <c r="F6071" s="820" t="b">
        <v>0</v>
      </c>
      <c r="G6071" s="820" t="b">
        <v>0</v>
      </c>
      <c r="H6071" s="820" t="b">
        <v>0</v>
      </c>
      <c r="I6071" s="820">
        <v>1</v>
      </c>
      <c r="J6071" s="820">
        <v>6</v>
      </c>
      <c r="K6071" s="820" t="s">
        <v>8454</v>
      </c>
      <c r="L6071" s="820" t="s">
        <v>21909</v>
      </c>
    </row>
    <row r="6072" spans="1:12" x14ac:dyDescent="0.25">
      <c r="A6072" s="820" t="s">
        <v>17516</v>
      </c>
      <c r="B6072" s="824" t="s">
        <v>17517</v>
      </c>
      <c r="C6072" s="820" t="b">
        <v>1</v>
      </c>
      <c r="D6072" s="820" t="b">
        <v>1</v>
      </c>
      <c r="E6072" s="820" t="b">
        <v>0</v>
      </c>
      <c r="F6072" s="820" t="b">
        <v>0</v>
      </c>
      <c r="G6072" s="820" t="b">
        <v>0</v>
      </c>
      <c r="H6072" s="820" t="b">
        <v>0</v>
      </c>
      <c r="I6072" s="820">
        <v>1</v>
      </c>
      <c r="J6072" s="820">
        <v>2</v>
      </c>
      <c r="K6072" s="820" t="s">
        <v>8454</v>
      </c>
      <c r="L6072" s="820" t="s">
        <v>21910</v>
      </c>
    </row>
    <row r="6073" spans="1:12" x14ac:dyDescent="0.25">
      <c r="A6073" s="820" t="s">
        <v>17518</v>
      </c>
      <c r="B6073" s="824" t="s">
        <v>17519</v>
      </c>
      <c r="C6073" s="820" t="b">
        <v>1</v>
      </c>
      <c r="D6073" s="820" t="b">
        <v>1</v>
      </c>
      <c r="E6073" s="820" t="b">
        <v>0</v>
      </c>
      <c r="F6073" s="820" t="b">
        <v>0</v>
      </c>
      <c r="G6073" s="820" t="b">
        <v>0</v>
      </c>
      <c r="H6073" s="820" t="b">
        <v>0</v>
      </c>
      <c r="I6073" s="820">
        <v>1</v>
      </c>
      <c r="J6073" s="820">
        <v>1</v>
      </c>
      <c r="K6073" s="820" t="s">
        <v>8454</v>
      </c>
      <c r="L6073" s="820" t="s">
        <v>21911</v>
      </c>
    </row>
    <row r="6074" spans="1:12" x14ac:dyDescent="0.25">
      <c r="A6074" s="820" t="s">
        <v>17520</v>
      </c>
      <c r="B6074" s="824" t="s">
        <v>17444</v>
      </c>
      <c r="C6074" s="820" t="b">
        <v>1</v>
      </c>
      <c r="D6074" s="820" t="b">
        <v>1</v>
      </c>
      <c r="E6074" s="820" t="b">
        <v>0</v>
      </c>
      <c r="F6074" s="820" t="b">
        <v>0</v>
      </c>
      <c r="G6074" s="820" t="b">
        <v>0</v>
      </c>
      <c r="H6074" s="820" t="b">
        <v>0</v>
      </c>
      <c r="I6074" s="820">
        <v>1</v>
      </c>
      <c r="J6074" s="820">
        <v>1</v>
      </c>
      <c r="K6074" s="820" t="s">
        <v>8454</v>
      </c>
      <c r="L6074" s="820" t="s">
        <v>21875</v>
      </c>
    </row>
    <row r="6075" spans="1:12" x14ac:dyDescent="0.25">
      <c r="A6075" s="820" t="s">
        <v>17521</v>
      </c>
      <c r="B6075" s="824" t="s">
        <v>17522</v>
      </c>
      <c r="C6075" s="820" t="b">
        <v>1</v>
      </c>
      <c r="D6075" s="820" t="b">
        <v>1</v>
      </c>
      <c r="E6075" s="820" t="b">
        <v>0</v>
      </c>
      <c r="F6075" s="820" t="b">
        <v>0</v>
      </c>
      <c r="G6075" s="820" t="b">
        <v>0</v>
      </c>
      <c r="H6075" s="820" t="b">
        <v>0</v>
      </c>
      <c r="I6075" s="820">
        <v>1</v>
      </c>
      <c r="J6075" s="820">
        <v>2</v>
      </c>
      <c r="K6075" s="820" t="s">
        <v>8454</v>
      </c>
      <c r="L6075" s="820" t="s">
        <v>21912</v>
      </c>
    </row>
    <row r="6076" spans="1:12" x14ac:dyDescent="0.25">
      <c r="A6076" s="820" t="s">
        <v>17523</v>
      </c>
      <c r="B6076" s="824" t="s">
        <v>17524</v>
      </c>
      <c r="C6076" s="820" t="b">
        <v>1</v>
      </c>
      <c r="D6076" s="820" t="b">
        <v>1</v>
      </c>
      <c r="E6076" s="820" t="b">
        <v>0</v>
      </c>
      <c r="F6076" s="820" t="b">
        <v>0</v>
      </c>
      <c r="G6076" s="820" t="b">
        <v>0</v>
      </c>
      <c r="H6076" s="820" t="b">
        <v>0</v>
      </c>
      <c r="I6076" s="820">
        <v>1</v>
      </c>
      <c r="J6076" s="820">
        <v>3</v>
      </c>
      <c r="K6076" s="820" t="s">
        <v>8454</v>
      </c>
      <c r="L6076" s="820" t="s">
        <v>21913</v>
      </c>
    </row>
    <row r="6077" spans="1:12" x14ac:dyDescent="0.25">
      <c r="A6077" s="820" t="s">
        <v>17525</v>
      </c>
      <c r="B6077" s="824" t="s">
        <v>17526</v>
      </c>
      <c r="C6077" s="820" t="b">
        <v>1</v>
      </c>
      <c r="D6077" s="820" t="b">
        <v>1</v>
      </c>
      <c r="E6077" s="820" t="b">
        <v>0</v>
      </c>
      <c r="F6077" s="820" t="b">
        <v>0</v>
      </c>
      <c r="G6077" s="820" t="b">
        <v>0</v>
      </c>
      <c r="H6077" s="820" t="b">
        <v>0</v>
      </c>
      <c r="I6077" s="820">
        <v>1</v>
      </c>
      <c r="J6077" s="820">
        <v>3</v>
      </c>
      <c r="K6077" s="820" t="s">
        <v>8454</v>
      </c>
      <c r="L6077" s="820" t="s">
        <v>21914</v>
      </c>
    </row>
    <row r="6078" spans="1:12" x14ac:dyDescent="0.25">
      <c r="A6078" s="820" t="s">
        <v>17527</v>
      </c>
      <c r="B6078" s="824" t="s">
        <v>17528</v>
      </c>
      <c r="C6078" s="820" t="b">
        <v>1</v>
      </c>
      <c r="D6078" s="820" t="b">
        <v>1</v>
      </c>
      <c r="E6078" s="820" t="b">
        <v>0</v>
      </c>
      <c r="F6078" s="820" t="b">
        <v>0</v>
      </c>
      <c r="G6078" s="820" t="b">
        <v>0</v>
      </c>
      <c r="H6078" s="820" t="b">
        <v>0</v>
      </c>
      <c r="I6078" s="820">
        <v>1</v>
      </c>
      <c r="J6078" s="820">
        <v>2</v>
      </c>
      <c r="K6078" s="820" t="s">
        <v>8454</v>
      </c>
      <c r="L6078" s="820" t="s">
        <v>21915</v>
      </c>
    </row>
    <row r="6079" spans="1:12" x14ac:dyDescent="0.25">
      <c r="A6079" s="820" t="s">
        <v>17529</v>
      </c>
      <c r="B6079" s="824" t="s">
        <v>17530</v>
      </c>
      <c r="C6079" s="820" t="b">
        <v>1</v>
      </c>
      <c r="D6079" s="820" t="b">
        <v>1</v>
      </c>
      <c r="E6079" s="820" t="b">
        <v>0</v>
      </c>
      <c r="F6079" s="820" t="b">
        <v>0</v>
      </c>
      <c r="G6079" s="820" t="b">
        <v>0</v>
      </c>
      <c r="H6079" s="820" t="b">
        <v>0</v>
      </c>
      <c r="I6079" s="820">
        <v>1</v>
      </c>
      <c r="J6079" s="820">
        <v>2</v>
      </c>
      <c r="K6079" s="820" t="s">
        <v>8454</v>
      </c>
      <c r="L6079" s="820" t="s">
        <v>21916</v>
      </c>
    </row>
    <row r="6080" spans="1:12" x14ac:dyDescent="0.25">
      <c r="A6080" s="820" t="s">
        <v>17531</v>
      </c>
      <c r="B6080" s="824" t="s">
        <v>17532</v>
      </c>
      <c r="C6080" s="820" t="b">
        <v>1</v>
      </c>
      <c r="D6080" s="820" t="b">
        <v>1</v>
      </c>
      <c r="E6080" s="820" t="b">
        <v>0</v>
      </c>
      <c r="F6080" s="820" t="b">
        <v>0</v>
      </c>
      <c r="G6080" s="820" t="b">
        <v>0</v>
      </c>
      <c r="H6080" s="820" t="b">
        <v>0</v>
      </c>
      <c r="I6080" s="820">
        <v>1</v>
      </c>
      <c r="J6080" s="820">
        <v>8</v>
      </c>
      <c r="K6080" s="820" t="s">
        <v>8454</v>
      </c>
      <c r="L6080" s="820" t="s">
        <v>21917</v>
      </c>
    </row>
    <row r="6081" spans="1:12" x14ac:dyDescent="0.25">
      <c r="A6081" s="820" t="s">
        <v>17533</v>
      </c>
      <c r="B6081" s="824" t="s">
        <v>17534</v>
      </c>
      <c r="C6081" s="820" t="b">
        <v>1</v>
      </c>
      <c r="D6081" s="820" t="b">
        <v>1</v>
      </c>
      <c r="E6081" s="820" t="b">
        <v>0</v>
      </c>
      <c r="F6081" s="820" t="b">
        <v>0</v>
      </c>
      <c r="G6081" s="820" t="b">
        <v>0</v>
      </c>
      <c r="H6081" s="820" t="b">
        <v>0</v>
      </c>
      <c r="I6081" s="820">
        <v>1</v>
      </c>
      <c r="J6081" s="820">
        <v>6</v>
      </c>
      <c r="K6081" s="820" t="s">
        <v>8454</v>
      </c>
      <c r="L6081" s="820" t="s">
        <v>21918</v>
      </c>
    </row>
    <row r="6082" spans="1:12" x14ac:dyDescent="0.25">
      <c r="A6082" s="820" t="s">
        <v>17535</v>
      </c>
      <c r="B6082" s="824" t="s">
        <v>17536</v>
      </c>
      <c r="C6082" s="820" t="b">
        <v>1</v>
      </c>
      <c r="D6082" s="820" t="b">
        <v>1</v>
      </c>
      <c r="E6082" s="820" t="b">
        <v>0</v>
      </c>
      <c r="F6082" s="820" t="b">
        <v>0</v>
      </c>
      <c r="G6082" s="820" t="b">
        <v>0</v>
      </c>
      <c r="H6082" s="820" t="b">
        <v>0</v>
      </c>
      <c r="I6082" s="820">
        <v>1</v>
      </c>
      <c r="J6082" s="820">
        <v>2</v>
      </c>
      <c r="K6082" s="820" t="s">
        <v>8454</v>
      </c>
      <c r="L6082" s="820" t="s">
        <v>21919</v>
      </c>
    </row>
    <row r="6083" spans="1:12" x14ac:dyDescent="0.25">
      <c r="A6083" s="820" t="s">
        <v>17537</v>
      </c>
      <c r="B6083" s="824" t="s">
        <v>17538</v>
      </c>
      <c r="C6083" s="820" t="b">
        <v>1</v>
      </c>
      <c r="D6083" s="820" t="b">
        <v>1</v>
      </c>
      <c r="E6083" s="820" t="b">
        <v>0</v>
      </c>
      <c r="F6083" s="820" t="b">
        <v>0</v>
      </c>
      <c r="G6083" s="820" t="b">
        <v>0</v>
      </c>
      <c r="H6083" s="820" t="b">
        <v>0</v>
      </c>
      <c r="I6083" s="820">
        <v>1</v>
      </c>
      <c r="J6083" s="820">
        <v>1</v>
      </c>
      <c r="K6083" s="820" t="s">
        <v>8454</v>
      </c>
      <c r="L6083" s="820" t="s">
        <v>21920</v>
      </c>
    </row>
    <row r="6084" spans="1:12" x14ac:dyDescent="0.25">
      <c r="A6084" s="820" t="s">
        <v>17539</v>
      </c>
      <c r="B6084" s="824" t="s">
        <v>17444</v>
      </c>
      <c r="C6084" s="820" t="b">
        <v>1</v>
      </c>
      <c r="D6084" s="820" t="b">
        <v>1</v>
      </c>
      <c r="E6084" s="820" t="b">
        <v>0</v>
      </c>
      <c r="F6084" s="820" t="b">
        <v>0</v>
      </c>
      <c r="G6084" s="820" t="b">
        <v>0</v>
      </c>
      <c r="H6084" s="820" t="b">
        <v>0</v>
      </c>
      <c r="I6084" s="820">
        <v>1</v>
      </c>
      <c r="J6084" s="820">
        <v>1</v>
      </c>
      <c r="K6084" s="820" t="s">
        <v>8454</v>
      </c>
      <c r="L6084" s="820" t="s">
        <v>21875</v>
      </c>
    </row>
    <row r="6085" spans="1:12" x14ac:dyDescent="0.25">
      <c r="A6085" s="820" t="s">
        <v>17540</v>
      </c>
      <c r="B6085" s="824" t="s">
        <v>17541</v>
      </c>
      <c r="C6085" s="820" t="b">
        <v>1</v>
      </c>
      <c r="D6085" s="820" t="b">
        <v>1</v>
      </c>
      <c r="E6085" s="820" t="b">
        <v>0</v>
      </c>
      <c r="F6085" s="820" t="b">
        <v>0</v>
      </c>
      <c r="G6085" s="820" t="b">
        <v>0</v>
      </c>
      <c r="H6085" s="820" t="b">
        <v>0</v>
      </c>
      <c r="I6085" s="820">
        <v>1</v>
      </c>
      <c r="J6085" s="820">
        <v>3</v>
      </c>
      <c r="K6085" s="820" t="s">
        <v>8454</v>
      </c>
      <c r="L6085" s="820" t="s">
        <v>21921</v>
      </c>
    </row>
    <row r="6086" spans="1:12" x14ac:dyDescent="0.25">
      <c r="A6086" s="820" t="s">
        <v>17542</v>
      </c>
      <c r="B6086" s="824" t="s">
        <v>17543</v>
      </c>
      <c r="C6086" s="820" t="b">
        <v>1</v>
      </c>
      <c r="D6086" s="820" t="b">
        <v>1</v>
      </c>
      <c r="E6086" s="820" t="b">
        <v>0</v>
      </c>
      <c r="F6086" s="820" t="b">
        <v>0</v>
      </c>
      <c r="G6086" s="820" t="b">
        <v>0</v>
      </c>
      <c r="H6086" s="820" t="b">
        <v>0</v>
      </c>
      <c r="I6086" s="820">
        <v>1</v>
      </c>
      <c r="J6086" s="820">
        <v>3</v>
      </c>
      <c r="K6086" s="820" t="s">
        <v>8454</v>
      </c>
      <c r="L6086" s="820" t="s">
        <v>21922</v>
      </c>
    </row>
    <row r="6087" spans="1:12" x14ac:dyDescent="0.25">
      <c r="A6087" s="820" t="s">
        <v>17544</v>
      </c>
      <c r="B6087" s="824" t="s">
        <v>17545</v>
      </c>
      <c r="C6087" s="820" t="b">
        <v>1</v>
      </c>
      <c r="D6087" s="820" t="b">
        <v>1</v>
      </c>
      <c r="E6087" s="820" t="b">
        <v>0</v>
      </c>
      <c r="F6087" s="820" t="b">
        <v>0</v>
      </c>
      <c r="G6087" s="820" t="b">
        <v>0</v>
      </c>
      <c r="H6087" s="820" t="b">
        <v>0</v>
      </c>
      <c r="I6087" s="820">
        <v>1</v>
      </c>
      <c r="J6087" s="820">
        <v>3</v>
      </c>
      <c r="K6087" s="820" t="s">
        <v>8454</v>
      </c>
      <c r="L6087" s="820" t="s">
        <v>21923</v>
      </c>
    </row>
    <row r="6088" spans="1:12" x14ac:dyDescent="0.25">
      <c r="A6088" s="820" t="s">
        <v>17546</v>
      </c>
      <c r="B6088" s="824" t="s">
        <v>17547</v>
      </c>
      <c r="C6088" s="820" t="b">
        <v>1</v>
      </c>
      <c r="D6088" s="820" t="b">
        <v>1</v>
      </c>
      <c r="E6088" s="820" t="b">
        <v>0</v>
      </c>
      <c r="F6088" s="820" t="b">
        <v>0</v>
      </c>
      <c r="G6088" s="820" t="b">
        <v>0</v>
      </c>
      <c r="H6088" s="820" t="b">
        <v>0</v>
      </c>
      <c r="I6088" s="820">
        <v>1</v>
      </c>
      <c r="J6088" s="820">
        <v>3</v>
      </c>
      <c r="K6088" s="820" t="s">
        <v>8454</v>
      </c>
      <c r="L6088" s="820" t="s">
        <v>21924</v>
      </c>
    </row>
    <row r="6089" spans="1:12" x14ac:dyDescent="0.25">
      <c r="A6089" s="820" t="s">
        <v>17548</v>
      </c>
      <c r="B6089" s="824" t="s">
        <v>17549</v>
      </c>
      <c r="C6089" s="820" t="b">
        <v>1</v>
      </c>
      <c r="D6089" s="820" t="b">
        <v>1</v>
      </c>
      <c r="E6089" s="820" t="b">
        <v>0</v>
      </c>
      <c r="F6089" s="820" t="b">
        <v>0</v>
      </c>
      <c r="G6089" s="820" t="b">
        <v>0</v>
      </c>
      <c r="H6089" s="820" t="b">
        <v>0</v>
      </c>
      <c r="I6089" s="820">
        <v>1</v>
      </c>
      <c r="J6089" s="820">
        <v>3</v>
      </c>
      <c r="K6089" s="820" t="s">
        <v>8454</v>
      </c>
      <c r="L6089" s="820" t="s">
        <v>21925</v>
      </c>
    </row>
    <row r="6090" spans="1:12" x14ac:dyDescent="0.25">
      <c r="A6090" s="820" t="s">
        <v>17550</v>
      </c>
      <c r="B6090" s="824" t="s">
        <v>17551</v>
      </c>
      <c r="C6090" s="820" t="b">
        <v>1</v>
      </c>
      <c r="D6090" s="820" t="b">
        <v>1</v>
      </c>
      <c r="E6090" s="820" t="b">
        <v>0</v>
      </c>
      <c r="F6090" s="820" t="b">
        <v>0</v>
      </c>
      <c r="G6090" s="820" t="b">
        <v>0</v>
      </c>
      <c r="H6090" s="820" t="b">
        <v>0</v>
      </c>
      <c r="I6090" s="820">
        <v>1</v>
      </c>
      <c r="J6090" s="820">
        <v>12</v>
      </c>
      <c r="K6090" s="820" t="s">
        <v>8454</v>
      </c>
      <c r="L6090" s="820" t="s">
        <v>21926</v>
      </c>
    </row>
    <row r="6091" spans="1:12" x14ac:dyDescent="0.25">
      <c r="A6091" s="820" t="s">
        <v>17552</v>
      </c>
      <c r="B6091" s="824" t="s">
        <v>17553</v>
      </c>
      <c r="C6091" s="820" t="b">
        <v>1</v>
      </c>
      <c r="D6091" s="820" t="b">
        <v>1</v>
      </c>
      <c r="E6091" s="820" t="b">
        <v>0</v>
      </c>
      <c r="F6091" s="820" t="b">
        <v>0</v>
      </c>
      <c r="G6091" s="820" t="b">
        <v>0</v>
      </c>
      <c r="H6091" s="820" t="b">
        <v>0</v>
      </c>
      <c r="I6091" s="820">
        <v>1</v>
      </c>
      <c r="J6091" s="820">
        <v>6</v>
      </c>
      <c r="K6091" s="820" t="s">
        <v>8454</v>
      </c>
      <c r="L6091" s="820" t="s">
        <v>21927</v>
      </c>
    </row>
    <row r="6092" spans="1:12" x14ac:dyDescent="0.25">
      <c r="A6092" s="820" t="s">
        <v>17554</v>
      </c>
      <c r="B6092" s="824" t="s">
        <v>17555</v>
      </c>
      <c r="C6092" s="820" t="b">
        <v>1</v>
      </c>
      <c r="D6092" s="820" t="b">
        <v>1</v>
      </c>
      <c r="E6092" s="820" t="b">
        <v>0</v>
      </c>
      <c r="F6092" s="820" t="b">
        <v>0</v>
      </c>
      <c r="G6092" s="820" t="b">
        <v>0</v>
      </c>
      <c r="H6092" s="820" t="b">
        <v>0</v>
      </c>
      <c r="I6092" s="820">
        <v>1</v>
      </c>
      <c r="J6092" s="820">
        <v>2</v>
      </c>
      <c r="K6092" s="820" t="s">
        <v>8454</v>
      </c>
      <c r="L6092" s="820" t="s">
        <v>21928</v>
      </c>
    </row>
    <row r="6093" spans="1:12" x14ac:dyDescent="0.25">
      <c r="A6093" s="820" t="s">
        <v>17556</v>
      </c>
      <c r="B6093" s="824" t="s">
        <v>17557</v>
      </c>
      <c r="C6093" s="820" t="b">
        <v>1</v>
      </c>
      <c r="D6093" s="820" t="b">
        <v>1</v>
      </c>
      <c r="E6093" s="820" t="b">
        <v>0</v>
      </c>
      <c r="F6093" s="820" t="b">
        <v>0</v>
      </c>
      <c r="G6093" s="820" t="b">
        <v>0</v>
      </c>
      <c r="H6093" s="820" t="b">
        <v>0</v>
      </c>
      <c r="I6093" s="820">
        <v>1</v>
      </c>
      <c r="J6093" s="820">
        <v>1</v>
      </c>
      <c r="K6093" s="820" t="s">
        <v>8454</v>
      </c>
      <c r="L6093" s="820" t="s">
        <v>21929</v>
      </c>
    </row>
    <row r="6094" spans="1:12" x14ac:dyDescent="0.25">
      <c r="A6094" s="820" t="s">
        <v>17558</v>
      </c>
      <c r="B6094" s="824" t="s">
        <v>17444</v>
      </c>
      <c r="C6094" s="820" t="b">
        <v>1</v>
      </c>
      <c r="D6094" s="820" t="b">
        <v>1</v>
      </c>
      <c r="E6094" s="820" t="b">
        <v>0</v>
      </c>
      <c r="F6094" s="820" t="b">
        <v>0</v>
      </c>
      <c r="G6094" s="820" t="b">
        <v>0</v>
      </c>
      <c r="H6094" s="820" t="b">
        <v>0</v>
      </c>
      <c r="I6094" s="820">
        <v>1</v>
      </c>
      <c r="J6094" s="820">
        <v>1</v>
      </c>
      <c r="K6094" s="820" t="s">
        <v>8454</v>
      </c>
      <c r="L6094" s="820" t="s">
        <v>21875</v>
      </c>
    </row>
    <row r="6095" spans="1:12" x14ac:dyDescent="0.25">
      <c r="A6095" s="820" t="s">
        <v>17559</v>
      </c>
      <c r="B6095" s="824" t="s">
        <v>17560</v>
      </c>
      <c r="C6095" s="820" t="b">
        <v>1</v>
      </c>
      <c r="D6095" s="820" t="b">
        <v>1</v>
      </c>
      <c r="E6095" s="820" t="b">
        <v>0</v>
      </c>
      <c r="F6095" s="820" t="b">
        <v>0</v>
      </c>
      <c r="G6095" s="820" t="b">
        <v>0</v>
      </c>
      <c r="H6095" s="820" t="b">
        <v>0</v>
      </c>
      <c r="I6095" s="820">
        <v>1</v>
      </c>
      <c r="J6095" s="820">
        <v>1</v>
      </c>
      <c r="K6095" s="820" t="s">
        <v>8454</v>
      </c>
      <c r="L6095" s="820" t="s">
        <v>21930</v>
      </c>
    </row>
    <row r="6096" spans="1:12" x14ac:dyDescent="0.25">
      <c r="A6096" s="820" t="s">
        <v>17561</v>
      </c>
      <c r="B6096" s="824" t="s">
        <v>17562</v>
      </c>
      <c r="C6096" s="820" t="b">
        <v>1</v>
      </c>
      <c r="D6096" s="820" t="b">
        <v>1</v>
      </c>
      <c r="E6096" s="820" t="b">
        <v>0</v>
      </c>
      <c r="F6096" s="820" t="b">
        <v>0</v>
      </c>
      <c r="G6096" s="820" t="b">
        <v>0</v>
      </c>
      <c r="H6096" s="820" t="b">
        <v>0</v>
      </c>
      <c r="I6096" s="820">
        <v>1</v>
      </c>
      <c r="J6096" s="820">
        <v>6</v>
      </c>
      <c r="K6096" s="820" t="s">
        <v>8454</v>
      </c>
      <c r="L6096" s="820" t="s">
        <v>21931</v>
      </c>
    </row>
    <row r="6097" spans="1:12" x14ac:dyDescent="0.25">
      <c r="A6097" s="820" t="s">
        <v>17563</v>
      </c>
      <c r="B6097" s="824" t="s">
        <v>17564</v>
      </c>
      <c r="C6097" s="820" t="b">
        <v>1</v>
      </c>
      <c r="D6097" s="820" t="b">
        <v>1</v>
      </c>
      <c r="E6097" s="820" t="b">
        <v>0</v>
      </c>
      <c r="F6097" s="820" t="b">
        <v>0</v>
      </c>
      <c r="G6097" s="820" t="b">
        <v>0</v>
      </c>
      <c r="H6097" s="820" t="b">
        <v>0</v>
      </c>
      <c r="I6097" s="820">
        <v>1</v>
      </c>
      <c r="J6097" s="820">
        <v>6</v>
      </c>
      <c r="K6097" s="820" t="s">
        <v>8454</v>
      </c>
      <c r="L6097" s="820" t="s">
        <v>21932</v>
      </c>
    </row>
    <row r="6098" spans="1:12" x14ac:dyDescent="0.25">
      <c r="A6098" s="820" t="s">
        <v>17565</v>
      </c>
      <c r="B6098" s="824" t="s">
        <v>17566</v>
      </c>
      <c r="C6098" s="820" t="b">
        <v>1</v>
      </c>
      <c r="D6098" s="820" t="b">
        <v>1</v>
      </c>
      <c r="E6098" s="820" t="b">
        <v>0</v>
      </c>
      <c r="F6098" s="820" t="b">
        <v>0</v>
      </c>
      <c r="G6098" s="820" t="b">
        <v>0</v>
      </c>
      <c r="H6098" s="820" t="b">
        <v>0</v>
      </c>
      <c r="I6098" s="820">
        <v>1</v>
      </c>
      <c r="J6098" s="820">
        <v>1</v>
      </c>
      <c r="K6098" s="820" t="s">
        <v>8454</v>
      </c>
      <c r="L6098" s="820" t="s">
        <v>21933</v>
      </c>
    </row>
    <row r="6099" spans="1:12" x14ac:dyDescent="0.25">
      <c r="A6099" s="820" t="s">
        <v>17567</v>
      </c>
      <c r="B6099" s="824" t="s">
        <v>17568</v>
      </c>
      <c r="C6099" s="820" t="b">
        <v>1</v>
      </c>
      <c r="D6099" s="820" t="b">
        <v>1</v>
      </c>
      <c r="E6099" s="820" t="b">
        <v>0</v>
      </c>
      <c r="F6099" s="820" t="b">
        <v>0</v>
      </c>
      <c r="G6099" s="820" t="b">
        <v>0</v>
      </c>
      <c r="H6099" s="820" t="b">
        <v>0</v>
      </c>
      <c r="I6099" s="820">
        <v>1</v>
      </c>
      <c r="J6099" s="820">
        <v>1</v>
      </c>
      <c r="K6099" s="820" t="s">
        <v>8454</v>
      </c>
      <c r="L6099" s="820" t="s">
        <v>21934</v>
      </c>
    </row>
    <row r="6100" spans="1:12" x14ac:dyDescent="0.25">
      <c r="A6100" s="820" t="s">
        <v>17569</v>
      </c>
      <c r="B6100" s="824" t="s">
        <v>17570</v>
      </c>
      <c r="C6100" s="820" t="b">
        <v>1</v>
      </c>
      <c r="D6100" s="820" t="b">
        <v>1</v>
      </c>
      <c r="E6100" s="820" t="b">
        <v>0</v>
      </c>
      <c r="F6100" s="820" t="b">
        <v>0</v>
      </c>
      <c r="G6100" s="820" t="b">
        <v>0</v>
      </c>
      <c r="H6100" s="820" t="b">
        <v>0</v>
      </c>
      <c r="I6100" s="820">
        <v>1</v>
      </c>
      <c r="J6100" s="820">
        <v>1</v>
      </c>
      <c r="K6100" s="820" t="s">
        <v>8454</v>
      </c>
      <c r="L6100" s="820" t="s">
        <v>21935</v>
      </c>
    </row>
    <row r="6101" spans="1:12" x14ac:dyDescent="0.25">
      <c r="A6101" s="820" t="s">
        <v>17571</v>
      </c>
      <c r="B6101" s="824" t="s">
        <v>17572</v>
      </c>
      <c r="C6101" s="820" t="b">
        <v>1</v>
      </c>
      <c r="D6101" s="820" t="b">
        <v>1</v>
      </c>
      <c r="E6101" s="820" t="b">
        <v>0</v>
      </c>
      <c r="F6101" s="820" t="b">
        <v>0</v>
      </c>
      <c r="G6101" s="820" t="b">
        <v>0</v>
      </c>
      <c r="H6101" s="820" t="b">
        <v>0</v>
      </c>
      <c r="I6101" s="820">
        <v>1</v>
      </c>
      <c r="J6101" s="820">
        <v>12</v>
      </c>
      <c r="K6101" s="820" t="s">
        <v>8454</v>
      </c>
      <c r="L6101" s="820" t="s">
        <v>21936</v>
      </c>
    </row>
    <row r="6102" spans="1:12" x14ac:dyDescent="0.25">
      <c r="A6102" s="820" t="s">
        <v>17573</v>
      </c>
      <c r="B6102" s="824" t="s">
        <v>17574</v>
      </c>
      <c r="C6102" s="820" t="b">
        <v>1</v>
      </c>
      <c r="D6102" s="820" t="b">
        <v>1</v>
      </c>
      <c r="E6102" s="820" t="b">
        <v>0</v>
      </c>
      <c r="F6102" s="820" t="b">
        <v>0</v>
      </c>
      <c r="G6102" s="820" t="b">
        <v>0</v>
      </c>
      <c r="H6102" s="820" t="b">
        <v>0</v>
      </c>
      <c r="I6102" s="820">
        <v>1</v>
      </c>
      <c r="J6102" s="820">
        <v>18</v>
      </c>
      <c r="K6102" s="820" t="s">
        <v>8454</v>
      </c>
      <c r="L6102" s="820" t="s">
        <v>21937</v>
      </c>
    </row>
    <row r="6103" spans="1:12" x14ac:dyDescent="0.25">
      <c r="A6103" s="820" t="s">
        <v>17575</v>
      </c>
      <c r="B6103" s="824" t="s">
        <v>17576</v>
      </c>
      <c r="C6103" s="820" t="b">
        <v>1</v>
      </c>
      <c r="D6103" s="820" t="b">
        <v>1</v>
      </c>
      <c r="E6103" s="820" t="b">
        <v>0</v>
      </c>
      <c r="F6103" s="820" t="b">
        <v>0</v>
      </c>
      <c r="G6103" s="820" t="b">
        <v>0</v>
      </c>
      <c r="H6103" s="820" t="b">
        <v>0</v>
      </c>
      <c r="I6103" s="820">
        <v>1</v>
      </c>
      <c r="J6103" s="820">
        <v>2</v>
      </c>
      <c r="K6103" s="820" t="s">
        <v>8454</v>
      </c>
      <c r="L6103" s="820" t="s">
        <v>21938</v>
      </c>
    </row>
    <row r="6104" spans="1:12" x14ac:dyDescent="0.25">
      <c r="A6104" s="820" t="s">
        <v>17577</v>
      </c>
      <c r="B6104" s="824" t="s">
        <v>17444</v>
      </c>
      <c r="C6104" s="820" t="b">
        <v>1</v>
      </c>
      <c r="D6104" s="820" t="b">
        <v>1</v>
      </c>
      <c r="E6104" s="820" t="b">
        <v>0</v>
      </c>
      <c r="F6104" s="820" t="b">
        <v>0</v>
      </c>
      <c r="G6104" s="820" t="b">
        <v>0</v>
      </c>
      <c r="H6104" s="820" t="b">
        <v>0</v>
      </c>
      <c r="I6104" s="820">
        <v>1</v>
      </c>
      <c r="J6104" s="820">
        <v>1</v>
      </c>
      <c r="K6104" s="820" t="s">
        <v>8454</v>
      </c>
      <c r="L6104" s="820" t="s">
        <v>21875</v>
      </c>
    </row>
    <row r="6105" spans="1:12" x14ac:dyDescent="0.25">
      <c r="A6105" s="820" t="s">
        <v>17578</v>
      </c>
      <c r="B6105" s="824" t="s">
        <v>17579</v>
      </c>
      <c r="C6105" s="820" t="b">
        <v>1</v>
      </c>
      <c r="D6105" s="820" t="b">
        <v>1</v>
      </c>
      <c r="E6105" s="820" t="b">
        <v>0</v>
      </c>
      <c r="F6105" s="820" t="b">
        <v>0</v>
      </c>
      <c r="G6105" s="820" t="b">
        <v>0</v>
      </c>
      <c r="H6105" s="820" t="b">
        <v>0</v>
      </c>
      <c r="I6105" s="820">
        <v>1</v>
      </c>
      <c r="J6105" s="820">
        <v>1</v>
      </c>
      <c r="K6105" s="820" t="s">
        <v>8454</v>
      </c>
      <c r="L6105" s="820" t="s">
        <v>21939</v>
      </c>
    </row>
    <row r="6106" spans="1:12" x14ac:dyDescent="0.25">
      <c r="A6106" s="820" t="s">
        <v>17580</v>
      </c>
      <c r="B6106" s="824" t="s">
        <v>17581</v>
      </c>
      <c r="C6106" s="820" t="b">
        <v>1</v>
      </c>
      <c r="D6106" s="820" t="b">
        <v>1</v>
      </c>
      <c r="E6106" s="820" t="b">
        <v>0</v>
      </c>
      <c r="F6106" s="820" t="b">
        <v>0</v>
      </c>
      <c r="G6106" s="820" t="b">
        <v>0</v>
      </c>
      <c r="H6106" s="820" t="b">
        <v>0</v>
      </c>
      <c r="I6106" s="820">
        <v>1</v>
      </c>
      <c r="J6106" s="820">
        <v>1</v>
      </c>
      <c r="K6106" s="820" t="s">
        <v>8454</v>
      </c>
      <c r="L6106" s="820" t="s">
        <v>21940</v>
      </c>
    </row>
    <row r="6107" spans="1:12" x14ac:dyDescent="0.25">
      <c r="A6107" s="820" t="s">
        <v>17582</v>
      </c>
      <c r="B6107" s="824" t="s">
        <v>17583</v>
      </c>
      <c r="C6107" s="820" t="b">
        <v>1</v>
      </c>
      <c r="D6107" s="820" t="b">
        <v>1</v>
      </c>
      <c r="E6107" s="820" t="b">
        <v>0</v>
      </c>
      <c r="F6107" s="820" t="b">
        <v>0</v>
      </c>
      <c r="G6107" s="820" t="b">
        <v>0</v>
      </c>
      <c r="H6107" s="820" t="b">
        <v>0</v>
      </c>
      <c r="I6107" s="820">
        <v>1</v>
      </c>
      <c r="J6107" s="820">
        <v>1</v>
      </c>
      <c r="K6107" s="820" t="s">
        <v>8454</v>
      </c>
      <c r="L6107" s="820" t="s">
        <v>21941</v>
      </c>
    </row>
    <row r="6108" spans="1:12" x14ac:dyDescent="0.25">
      <c r="A6108" s="820" t="s">
        <v>17584</v>
      </c>
      <c r="B6108" s="824" t="s">
        <v>17585</v>
      </c>
      <c r="C6108" s="820" t="b">
        <v>1</v>
      </c>
      <c r="D6108" s="820" t="b">
        <v>1</v>
      </c>
      <c r="E6108" s="820" t="b">
        <v>0</v>
      </c>
      <c r="F6108" s="820" t="b">
        <v>0</v>
      </c>
      <c r="G6108" s="820" t="b">
        <v>0</v>
      </c>
      <c r="H6108" s="820" t="b">
        <v>0</v>
      </c>
      <c r="I6108" s="820">
        <v>1</v>
      </c>
      <c r="J6108" s="820">
        <v>8</v>
      </c>
      <c r="K6108" s="820" t="s">
        <v>8454</v>
      </c>
      <c r="L6108" s="820" t="s">
        <v>21942</v>
      </c>
    </row>
    <row r="6109" spans="1:12" x14ac:dyDescent="0.25">
      <c r="A6109" s="820" t="s">
        <v>17586</v>
      </c>
      <c r="B6109" s="824" t="s">
        <v>17587</v>
      </c>
      <c r="C6109" s="820" t="b">
        <v>1</v>
      </c>
      <c r="D6109" s="820" t="b">
        <v>1</v>
      </c>
      <c r="E6109" s="820" t="b">
        <v>0</v>
      </c>
      <c r="F6109" s="820" t="b">
        <v>0</v>
      </c>
      <c r="G6109" s="820" t="b">
        <v>0</v>
      </c>
      <c r="H6109" s="820" t="b">
        <v>0</v>
      </c>
      <c r="I6109" s="820">
        <v>1</v>
      </c>
      <c r="J6109" s="820">
        <v>3</v>
      </c>
      <c r="K6109" s="820" t="s">
        <v>8454</v>
      </c>
      <c r="L6109" s="820" t="s">
        <v>21943</v>
      </c>
    </row>
    <row r="6110" spans="1:12" x14ac:dyDescent="0.25">
      <c r="A6110" s="820" t="s">
        <v>17588</v>
      </c>
      <c r="B6110" s="824" t="s">
        <v>17589</v>
      </c>
      <c r="C6110" s="820" t="b">
        <v>1</v>
      </c>
      <c r="D6110" s="820" t="b">
        <v>1</v>
      </c>
      <c r="E6110" s="820" t="b">
        <v>0</v>
      </c>
      <c r="F6110" s="820" t="b">
        <v>0</v>
      </c>
      <c r="G6110" s="820" t="b">
        <v>0</v>
      </c>
      <c r="H6110" s="820" t="b">
        <v>0</v>
      </c>
      <c r="I6110" s="820">
        <v>1</v>
      </c>
      <c r="J6110" s="820">
        <v>3</v>
      </c>
      <c r="K6110" s="820" t="s">
        <v>8454</v>
      </c>
      <c r="L6110" s="820" t="s">
        <v>21944</v>
      </c>
    </row>
    <row r="6111" spans="1:12" x14ac:dyDescent="0.25">
      <c r="A6111" s="820" t="s">
        <v>17590</v>
      </c>
      <c r="B6111" s="824" t="s">
        <v>17591</v>
      </c>
      <c r="C6111" s="820" t="b">
        <v>1</v>
      </c>
      <c r="D6111" s="820" t="b">
        <v>1</v>
      </c>
      <c r="E6111" s="820" t="b">
        <v>0</v>
      </c>
      <c r="F6111" s="820" t="b">
        <v>0</v>
      </c>
      <c r="G6111" s="820" t="b">
        <v>0</v>
      </c>
      <c r="H6111" s="820" t="b">
        <v>0</v>
      </c>
      <c r="I6111" s="820">
        <v>1</v>
      </c>
      <c r="J6111" s="820">
        <v>8</v>
      </c>
      <c r="K6111" s="820" t="s">
        <v>8454</v>
      </c>
      <c r="L6111" s="820" t="s">
        <v>21945</v>
      </c>
    </row>
    <row r="6112" spans="1:12" x14ac:dyDescent="0.25">
      <c r="A6112" s="820" t="s">
        <v>17592</v>
      </c>
      <c r="B6112" s="824" t="s">
        <v>17593</v>
      </c>
      <c r="C6112" s="820" t="b">
        <v>1</v>
      </c>
      <c r="D6112" s="820" t="b">
        <v>1</v>
      </c>
      <c r="E6112" s="820" t="b">
        <v>0</v>
      </c>
      <c r="F6112" s="820" t="b">
        <v>0</v>
      </c>
      <c r="G6112" s="820" t="b">
        <v>0</v>
      </c>
      <c r="H6112" s="820" t="b">
        <v>0</v>
      </c>
      <c r="I6112" s="820">
        <v>1</v>
      </c>
      <c r="J6112" s="820">
        <v>8</v>
      </c>
      <c r="K6112" s="820" t="s">
        <v>8454</v>
      </c>
      <c r="L6112" s="820" t="s">
        <v>21946</v>
      </c>
    </row>
    <row r="6113" spans="1:12" x14ac:dyDescent="0.25">
      <c r="A6113" s="820" t="s">
        <v>17594</v>
      </c>
      <c r="B6113" s="824" t="s">
        <v>17595</v>
      </c>
      <c r="C6113" s="820" t="b">
        <v>1</v>
      </c>
      <c r="D6113" s="820" t="b">
        <v>1</v>
      </c>
      <c r="E6113" s="820" t="b">
        <v>0</v>
      </c>
      <c r="F6113" s="820" t="b">
        <v>0</v>
      </c>
      <c r="G6113" s="820" t="b">
        <v>0</v>
      </c>
      <c r="H6113" s="820" t="b">
        <v>0</v>
      </c>
      <c r="I6113" s="820">
        <v>1</v>
      </c>
      <c r="J6113" s="820">
        <v>48</v>
      </c>
      <c r="K6113" s="820" t="s">
        <v>8454</v>
      </c>
      <c r="L6113" s="820" t="s">
        <v>21947</v>
      </c>
    </row>
    <row r="6114" spans="1:12" x14ac:dyDescent="0.25">
      <c r="A6114" s="820" t="s">
        <v>17596</v>
      </c>
      <c r="B6114" s="824" t="s">
        <v>17597</v>
      </c>
      <c r="C6114" s="820" t="b">
        <v>1</v>
      </c>
      <c r="D6114" s="820" t="b">
        <v>1</v>
      </c>
      <c r="E6114" s="820" t="b">
        <v>0</v>
      </c>
      <c r="F6114" s="820" t="b">
        <v>0</v>
      </c>
      <c r="G6114" s="820" t="b">
        <v>0</v>
      </c>
      <c r="H6114" s="820" t="b">
        <v>0</v>
      </c>
      <c r="I6114" s="820">
        <v>1</v>
      </c>
      <c r="J6114" s="820">
        <v>6</v>
      </c>
      <c r="K6114" s="820" t="s">
        <v>8454</v>
      </c>
      <c r="L6114" s="820" t="s">
        <v>21948</v>
      </c>
    </row>
    <row r="6115" spans="1:12" x14ac:dyDescent="0.25">
      <c r="A6115" s="820" t="s">
        <v>17598</v>
      </c>
      <c r="B6115" s="824" t="s">
        <v>17599</v>
      </c>
      <c r="C6115" s="820" t="b">
        <v>1</v>
      </c>
      <c r="D6115" s="820" t="b">
        <v>1</v>
      </c>
      <c r="E6115" s="820" t="b">
        <v>0</v>
      </c>
      <c r="F6115" s="820" t="b">
        <v>0</v>
      </c>
      <c r="G6115" s="820" t="b">
        <v>0</v>
      </c>
      <c r="H6115" s="820" t="b">
        <v>0</v>
      </c>
      <c r="I6115" s="820">
        <v>1</v>
      </c>
      <c r="J6115" s="820">
        <v>2</v>
      </c>
      <c r="K6115" s="820" t="s">
        <v>8454</v>
      </c>
      <c r="L6115" s="820" t="s">
        <v>21949</v>
      </c>
    </row>
    <row r="6116" spans="1:12" x14ac:dyDescent="0.25">
      <c r="A6116" s="820" t="s">
        <v>17600</v>
      </c>
      <c r="B6116" s="824" t="s">
        <v>17601</v>
      </c>
      <c r="C6116" s="820" t="b">
        <v>1</v>
      </c>
      <c r="D6116" s="820" t="b">
        <v>1</v>
      </c>
      <c r="E6116" s="820" t="b">
        <v>0</v>
      </c>
      <c r="F6116" s="820" t="b">
        <v>0</v>
      </c>
      <c r="G6116" s="820" t="b">
        <v>0</v>
      </c>
      <c r="H6116" s="820" t="b">
        <v>0</v>
      </c>
      <c r="I6116" s="820">
        <v>1</v>
      </c>
      <c r="J6116" s="820">
        <v>1</v>
      </c>
      <c r="K6116" s="820" t="s">
        <v>8454</v>
      </c>
      <c r="L6116" s="820" t="s">
        <v>21950</v>
      </c>
    </row>
    <row r="6117" spans="1:12" x14ac:dyDescent="0.25">
      <c r="A6117" s="820" t="s">
        <v>17602</v>
      </c>
      <c r="B6117" s="824" t="s">
        <v>17583</v>
      </c>
      <c r="C6117" s="820" t="b">
        <v>1</v>
      </c>
      <c r="D6117" s="820" t="b">
        <v>1</v>
      </c>
      <c r="E6117" s="820" t="b">
        <v>0</v>
      </c>
      <c r="F6117" s="820" t="b">
        <v>0</v>
      </c>
      <c r="G6117" s="820" t="b">
        <v>0</v>
      </c>
      <c r="H6117" s="820" t="b">
        <v>0</v>
      </c>
      <c r="I6117" s="820">
        <v>1</v>
      </c>
      <c r="J6117" s="820">
        <v>1</v>
      </c>
      <c r="K6117" s="820" t="s">
        <v>8454</v>
      </c>
      <c r="L6117" s="820" t="s">
        <v>21941</v>
      </c>
    </row>
    <row r="6118" spans="1:12" x14ac:dyDescent="0.25">
      <c r="A6118" s="820" t="s">
        <v>17603</v>
      </c>
      <c r="B6118" s="824" t="s">
        <v>17604</v>
      </c>
      <c r="C6118" s="820" t="b">
        <v>1</v>
      </c>
      <c r="D6118" s="820" t="b">
        <v>1</v>
      </c>
      <c r="E6118" s="820" t="b">
        <v>0</v>
      </c>
      <c r="F6118" s="820" t="b">
        <v>0</v>
      </c>
      <c r="G6118" s="820" t="b">
        <v>0</v>
      </c>
      <c r="H6118" s="820" t="b">
        <v>0</v>
      </c>
      <c r="I6118" s="820">
        <v>1</v>
      </c>
      <c r="J6118" s="820">
        <v>1</v>
      </c>
      <c r="K6118" s="820" t="s">
        <v>8454</v>
      </c>
      <c r="L6118" s="820" t="s">
        <v>21951</v>
      </c>
    </row>
    <row r="6119" spans="1:12" x14ac:dyDescent="0.25">
      <c r="A6119" s="820" t="s">
        <v>17605</v>
      </c>
      <c r="B6119" s="824" t="s">
        <v>17606</v>
      </c>
      <c r="C6119" s="820" t="b">
        <v>1</v>
      </c>
      <c r="D6119" s="820" t="b">
        <v>1</v>
      </c>
      <c r="E6119" s="820" t="b">
        <v>0</v>
      </c>
      <c r="F6119" s="820" t="b">
        <v>0</v>
      </c>
      <c r="G6119" s="820" t="b">
        <v>0</v>
      </c>
      <c r="H6119" s="820" t="b">
        <v>0</v>
      </c>
      <c r="I6119" s="820">
        <v>1</v>
      </c>
      <c r="J6119" s="820">
        <v>1</v>
      </c>
      <c r="K6119" s="820" t="s">
        <v>8454</v>
      </c>
      <c r="L6119" s="820" t="s">
        <v>21952</v>
      </c>
    </row>
    <row r="6120" spans="1:12" x14ac:dyDescent="0.25">
      <c r="A6120" s="820" t="s">
        <v>17607</v>
      </c>
      <c r="B6120" s="824" t="s">
        <v>17608</v>
      </c>
      <c r="C6120" s="820" t="b">
        <v>1</v>
      </c>
      <c r="D6120" s="820" t="b">
        <v>1</v>
      </c>
      <c r="E6120" s="820" t="b">
        <v>0</v>
      </c>
      <c r="F6120" s="820" t="b">
        <v>0</v>
      </c>
      <c r="G6120" s="820" t="b">
        <v>0</v>
      </c>
      <c r="H6120" s="820" t="b">
        <v>0</v>
      </c>
      <c r="I6120" s="820">
        <v>1</v>
      </c>
      <c r="J6120" s="820">
        <v>1</v>
      </c>
      <c r="K6120" s="820" t="s">
        <v>8454</v>
      </c>
      <c r="L6120" s="820" t="s">
        <v>21953</v>
      </c>
    </row>
    <row r="6121" spans="1:12" x14ac:dyDescent="0.25">
      <c r="A6121" s="820" t="s">
        <v>17609</v>
      </c>
      <c r="B6121" s="824" t="s">
        <v>17610</v>
      </c>
      <c r="C6121" s="820" t="b">
        <v>1</v>
      </c>
      <c r="D6121" s="820" t="b">
        <v>1</v>
      </c>
      <c r="E6121" s="820" t="b">
        <v>0</v>
      </c>
      <c r="F6121" s="820" t="b">
        <v>0</v>
      </c>
      <c r="G6121" s="820" t="b">
        <v>0</v>
      </c>
      <c r="H6121" s="820" t="b">
        <v>0</v>
      </c>
      <c r="I6121" s="820">
        <v>1</v>
      </c>
      <c r="J6121" s="820">
        <v>1</v>
      </c>
      <c r="K6121" s="820" t="s">
        <v>8454</v>
      </c>
      <c r="L6121" s="820" t="s">
        <v>21954</v>
      </c>
    </row>
    <row r="6122" spans="1:12" x14ac:dyDescent="0.25">
      <c r="A6122" s="820" t="s">
        <v>17611</v>
      </c>
      <c r="B6122" s="824" t="s">
        <v>17612</v>
      </c>
      <c r="C6122" s="820" t="b">
        <v>1</v>
      </c>
      <c r="D6122" s="820" t="b">
        <v>1</v>
      </c>
      <c r="E6122" s="820" t="b">
        <v>0</v>
      </c>
      <c r="F6122" s="820" t="b">
        <v>0</v>
      </c>
      <c r="G6122" s="820" t="b">
        <v>0</v>
      </c>
      <c r="H6122" s="820" t="b">
        <v>0</v>
      </c>
      <c r="I6122" s="820">
        <v>1</v>
      </c>
      <c r="J6122" s="820">
        <v>1</v>
      </c>
      <c r="K6122" s="820" t="s">
        <v>8454</v>
      </c>
      <c r="L6122" s="820" t="s">
        <v>21955</v>
      </c>
    </row>
    <row r="6123" spans="1:12" x14ac:dyDescent="0.25">
      <c r="A6123" s="820" t="s">
        <v>17613</v>
      </c>
      <c r="B6123" s="824" t="s">
        <v>17614</v>
      </c>
      <c r="C6123" s="820" t="b">
        <v>1</v>
      </c>
      <c r="D6123" s="820" t="b">
        <v>1</v>
      </c>
      <c r="E6123" s="820" t="b">
        <v>0</v>
      </c>
      <c r="F6123" s="820" t="b">
        <v>0</v>
      </c>
      <c r="G6123" s="820" t="b">
        <v>0</v>
      </c>
      <c r="H6123" s="820" t="b">
        <v>0</v>
      </c>
      <c r="I6123" s="820">
        <v>1</v>
      </c>
      <c r="J6123" s="820">
        <v>2</v>
      </c>
      <c r="K6123" s="820" t="s">
        <v>8454</v>
      </c>
      <c r="L6123" s="820" t="s">
        <v>21956</v>
      </c>
    </row>
    <row r="6124" spans="1:12" x14ac:dyDescent="0.25">
      <c r="A6124" s="820" t="s">
        <v>17615</v>
      </c>
      <c r="B6124" s="824" t="s">
        <v>17616</v>
      </c>
      <c r="C6124" s="820" t="b">
        <v>1</v>
      </c>
      <c r="D6124" s="820" t="b">
        <v>1</v>
      </c>
      <c r="E6124" s="820" t="b">
        <v>0</v>
      </c>
      <c r="F6124" s="820" t="b">
        <v>0</v>
      </c>
      <c r="G6124" s="820" t="b">
        <v>0</v>
      </c>
      <c r="H6124" s="820" t="b">
        <v>0</v>
      </c>
      <c r="I6124" s="820">
        <v>1</v>
      </c>
      <c r="J6124" s="820">
        <v>2</v>
      </c>
      <c r="K6124" s="820" t="s">
        <v>8454</v>
      </c>
      <c r="L6124" s="820" t="s">
        <v>21957</v>
      </c>
    </row>
    <row r="6125" spans="1:12" x14ac:dyDescent="0.25">
      <c r="A6125" s="820" t="s">
        <v>17617</v>
      </c>
      <c r="B6125" s="824" t="s">
        <v>17618</v>
      </c>
      <c r="C6125" s="820" t="b">
        <v>1</v>
      </c>
      <c r="D6125" s="820" t="b">
        <v>1</v>
      </c>
      <c r="E6125" s="820" t="b">
        <v>0</v>
      </c>
      <c r="F6125" s="820" t="b">
        <v>0</v>
      </c>
      <c r="G6125" s="820" t="b">
        <v>0</v>
      </c>
      <c r="H6125" s="820" t="b">
        <v>0</v>
      </c>
      <c r="I6125" s="820">
        <v>1</v>
      </c>
      <c r="J6125" s="820">
        <v>2</v>
      </c>
      <c r="K6125" s="820" t="s">
        <v>8454</v>
      </c>
      <c r="L6125" s="820" t="s">
        <v>21958</v>
      </c>
    </row>
    <row r="6126" spans="1:12" x14ac:dyDescent="0.25">
      <c r="A6126" s="820" t="s">
        <v>17619</v>
      </c>
      <c r="B6126" s="824" t="s">
        <v>17620</v>
      </c>
      <c r="C6126" s="820" t="b">
        <v>1</v>
      </c>
      <c r="D6126" s="820" t="b">
        <v>1</v>
      </c>
      <c r="E6126" s="820" t="b">
        <v>0</v>
      </c>
      <c r="F6126" s="820" t="b">
        <v>0</v>
      </c>
      <c r="G6126" s="820" t="b">
        <v>0</v>
      </c>
      <c r="H6126" s="820" t="b">
        <v>0</v>
      </c>
      <c r="I6126" s="820">
        <v>1</v>
      </c>
      <c r="J6126" s="820">
        <v>1</v>
      </c>
      <c r="K6126" s="820" t="s">
        <v>8454</v>
      </c>
      <c r="L6126" s="820" t="s">
        <v>21959</v>
      </c>
    </row>
    <row r="6127" spans="1:12" x14ac:dyDescent="0.25">
      <c r="A6127" s="820" t="s">
        <v>17621</v>
      </c>
      <c r="B6127" s="824" t="s">
        <v>17583</v>
      </c>
      <c r="C6127" s="820" t="b">
        <v>1</v>
      </c>
      <c r="D6127" s="820" t="b">
        <v>1</v>
      </c>
      <c r="E6127" s="820" t="b">
        <v>0</v>
      </c>
      <c r="F6127" s="820" t="b">
        <v>0</v>
      </c>
      <c r="G6127" s="820" t="b">
        <v>0</v>
      </c>
      <c r="H6127" s="820" t="b">
        <v>0</v>
      </c>
      <c r="I6127" s="820">
        <v>1</v>
      </c>
      <c r="J6127" s="820">
        <v>1</v>
      </c>
      <c r="K6127" s="820" t="s">
        <v>8454</v>
      </c>
      <c r="L6127" s="820" t="s">
        <v>21941</v>
      </c>
    </row>
    <row r="6128" spans="1:12" x14ac:dyDescent="0.25">
      <c r="A6128" s="820" t="s">
        <v>17622</v>
      </c>
      <c r="B6128" s="824" t="s">
        <v>17623</v>
      </c>
      <c r="C6128" s="820" t="b">
        <v>1</v>
      </c>
      <c r="D6128" s="820" t="b">
        <v>1</v>
      </c>
      <c r="E6128" s="820" t="b">
        <v>0</v>
      </c>
      <c r="F6128" s="820" t="b">
        <v>0</v>
      </c>
      <c r="G6128" s="820" t="b">
        <v>0</v>
      </c>
      <c r="H6128" s="820" t="b">
        <v>0</v>
      </c>
      <c r="I6128" s="820">
        <v>1</v>
      </c>
      <c r="J6128" s="820">
        <v>1</v>
      </c>
      <c r="K6128" s="820" t="s">
        <v>8454</v>
      </c>
      <c r="L6128" s="820" t="s">
        <v>21960</v>
      </c>
    </row>
    <row r="6129" spans="1:12" x14ac:dyDescent="0.25">
      <c r="A6129" s="820" t="s">
        <v>17624</v>
      </c>
      <c r="B6129" s="824" t="s">
        <v>17625</v>
      </c>
      <c r="C6129" s="820" t="b">
        <v>1</v>
      </c>
      <c r="D6129" s="820" t="b">
        <v>1</v>
      </c>
      <c r="E6129" s="820" t="b">
        <v>0</v>
      </c>
      <c r="F6129" s="820" t="b">
        <v>0</v>
      </c>
      <c r="G6129" s="820" t="b">
        <v>0</v>
      </c>
      <c r="H6129" s="820" t="b">
        <v>0</v>
      </c>
      <c r="I6129" s="820">
        <v>1</v>
      </c>
      <c r="J6129" s="820">
        <v>1</v>
      </c>
      <c r="K6129" s="820" t="s">
        <v>8454</v>
      </c>
      <c r="L6129" s="820" t="s">
        <v>21961</v>
      </c>
    </row>
    <row r="6130" spans="1:12" x14ac:dyDescent="0.25">
      <c r="A6130" s="820" t="s">
        <v>17626</v>
      </c>
      <c r="B6130" s="824" t="s">
        <v>17627</v>
      </c>
      <c r="C6130" s="820" t="b">
        <v>1</v>
      </c>
      <c r="D6130" s="820" t="b">
        <v>1</v>
      </c>
      <c r="E6130" s="820" t="b">
        <v>0</v>
      </c>
      <c r="F6130" s="820" t="b">
        <v>0</v>
      </c>
      <c r="G6130" s="820" t="b">
        <v>0</v>
      </c>
      <c r="H6130" s="820" t="b">
        <v>0</v>
      </c>
      <c r="I6130" s="820">
        <v>1</v>
      </c>
      <c r="J6130" s="820">
        <v>1</v>
      </c>
      <c r="K6130" s="820" t="s">
        <v>8454</v>
      </c>
      <c r="L6130" s="820" t="s">
        <v>21962</v>
      </c>
    </row>
    <row r="6131" spans="1:12" x14ac:dyDescent="0.25">
      <c r="A6131" s="820" t="s">
        <v>17628</v>
      </c>
      <c r="B6131" s="824" t="s">
        <v>17629</v>
      </c>
      <c r="C6131" s="820" t="b">
        <v>1</v>
      </c>
      <c r="D6131" s="820" t="b">
        <v>1</v>
      </c>
      <c r="E6131" s="820" t="b">
        <v>0</v>
      </c>
      <c r="F6131" s="820" t="b">
        <v>0</v>
      </c>
      <c r="G6131" s="820" t="b">
        <v>0</v>
      </c>
      <c r="H6131" s="820" t="b">
        <v>0</v>
      </c>
      <c r="I6131" s="820">
        <v>1</v>
      </c>
      <c r="J6131" s="820">
        <v>1</v>
      </c>
      <c r="K6131" s="820" t="s">
        <v>8454</v>
      </c>
      <c r="L6131" s="820" t="s">
        <v>21963</v>
      </c>
    </row>
    <row r="6132" spans="1:12" x14ac:dyDescent="0.25">
      <c r="A6132" s="820" t="s">
        <v>17630</v>
      </c>
      <c r="B6132" s="824" t="s">
        <v>17631</v>
      </c>
      <c r="C6132" s="820" t="b">
        <v>1</v>
      </c>
      <c r="D6132" s="820" t="b">
        <v>1</v>
      </c>
      <c r="E6132" s="820" t="b">
        <v>0</v>
      </c>
      <c r="F6132" s="820" t="b">
        <v>0</v>
      </c>
      <c r="G6132" s="820" t="b">
        <v>0</v>
      </c>
      <c r="H6132" s="820" t="b">
        <v>0</v>
      </c>
      <c r="I6132" s="820">
        <v>1</v>
      </c>
      <c r="J6132" s="820">
        <v>1</v>
      </c>
      <c r="K6132" s="820" t="s">
        <v>8454</v>
      </c>
      <c r="L6132" s="820" t="s">
        <v>21964</v>
      </c>
    </row>
    <row r="6133" spans="1:12" x14ac:dyDescent="0.25">
      <c r="A6133" s="820" t="s">
        <v>17632</v>
      </c>
      <c r="B6133" s="824" t="s">
        <v>17633</v>
      </c>
      <c r="C6133" s="820" t="b">
        <v>1</v>
      </c>
      <c r="D6133" s="820" t="b">
        <v>1</v>
      </c>
      <c r="E6133" s="820" t="b">
        <v>0</v>
      </c>
      <c r="F6133" s="820" t="b">
        <v>0</v>
      </c>
      <c r="G6133" s="820" t="b">
        <v>0</v>
      </c>
      <c r="H6133" s="820" t="b">
        <v>0</v>
      </c>
      <c r="I6133" s="820">
        <v>1</v>
      </c>
      <c r="J6133" s="820">
        <v>2</v>
      </c>
      <c r="K6133" s="820" t="s">
        <v>8454</v>
      </c>
      <c r="L6133" s="820" t="s">
        <v>21965</v>
      </c>
    </row>
    <row r="6134" spans="1:12" x14ac:dyDescent="0.25">
      <c r="A6134" s="820" t="s">
        <v>17634</v>
      </c>
      <c r="B6134" s="824" t="s">
        <v>17635</v>
      </c>
      <c r="C6134" s="820" t="b">
        <v>1</v>
      </c>
      <c r="D6134" s="820" t="b">
        <v>1</v>
      </c>
      <c r="E6134" s="820" t="b">
        <v>0</v>
      </c>
      <c r="F6134" s="820" t="b">
        <v>0</v>
      </c>
      <c r="G6134" s="820" t="b">
        <v>0</v>
      </c>
      <c r="H6134" s="820" t="b">
        <v>0</v>
      </c>
      <c r="I6134" s="820">
        <v>1</v>
      </c>
      <c r="J6134" s="820">
        <v>2</v>
      </c>
      <c r="K6134" s="820" t="s">
        <v>8454</v>
      </c>
      <c r="L6134" s="820" t="s">
        <v>21966</v>
      </c>
    </row>
    <row r="6135" spans="1:12" x14ac:dyDescent="0.25">
      <c r="A6135" s="820" t="s">
        <v>17636</v>
      </c>
      <c r="B6135" s="824" t="s">
        <v>17637</v>
      </c>
      <c r="C6135" s="820" t="b">
        <v>1</v>
      </c>
      <c r="D6135" s="820" t="b">
        <v>1</v>
      </c>
      <c r="E6135" s="820" t="b">
        <v>0</v>
      </c>
      <c r="F6135" s="820" t="b">
        <v>0</v>
      </c>
      <c r="G6135" s="820" t="b">
        <v>0</v>
      </c>
      <c r="H6135" s="820" t="b">
        <v>0</v>
      </c>
      <c r="I6135" s="820">
        <v>1</v>
      </c>
      <c r="J6135" s="820">
        <v>2</v>
      </c>
      <c r="K6135" s="820" t="s">
        <v>8454</v>
      </c>
      <c r="L6135" s="820" t="s">
        <v>21967</v>
      </c>
    </row>
    <row r="6136" spans="1:12" x14ac:dyDescent="0.25">
      <c r="A6136" s="820" t="s">
        <v>17638</v>
      </c>
      <c r="B6136" s="824" t="s">
        <v>17583</v>
      </c>
      <c r="C6136" s="820" t="b">
        <v>1</v>
      </c>
      <c r="D6136" s="820" t="b">
        <v>1</v>
      </c>
      <c r="E6136" s="820" t="b">
        <v>0</v>
      </c>
      <c r="F6136" s="820" t="b">
        <v>0</v>
      </c>
      <c r="G6136" s="820" t="b">
        <v>0</v>
      </c>
      <c r="H6136" s="820" t="b">
        <v>0</v>
      </c>
      <c r="I6136" s="820">
        <v>1</v>
      </c>
      <c r="J6136" s="820">
        <v>1</v>
      </c>
      <c r="K6136" s="820" t="s">
        <v>8454</v>
      </c>
      <c r="L6136" s="820" t="s">
        <v>21941</v>
      </c>
    </row>
    <row r="6137" spans="1:12" x14ac:dyDescent="0.25">
      <c r="A6137" s="820" t="s">
        <v>17639</v>
      </c>
      <c r="B6137" s="824" t="s">
        <v>17640</v>
      </c>
      <c r="C6137" s="820" t="b">
        <v>1</v>
      </c>
      <c r="D6137" s="820" t="b">
        <v>1</v>
      </c>
      <c r="E6137" s="820" t="b">
        <v>0</v>
      </c>
      <c r="F6137" s="820" t="b">
        <v>0</v>
      </c>
      <c r="G6137" s="820" t="b">
        <v>0</v>
      </c>
      <c r="H6137" s="820" t="b">
        <v>0</v>
      </c>
      <c r="I6137" s="820">
        <v>1</v>
      </c>
      <c r="J6137" s="820">
        <v>1</v>
      </c>
      <c r="K6137" s="820" t="s">
        <v>8454</v>
      </c>
      <c r="L6137" s="820" t="s">
        <v>21968</v>
      </c>
    </row>
    <row r="6138" spans="1:12" x14ac:dyDescent="0.25">
      <c r="A6138" s="820" t="s">
        <v>17641</v>
      </c>
      <c r="B6138" s="824" t="s">
        <v>17642</v>
      </c>
      <c r="C6138" s="820" t="b">
        <v>1</v>
      </c>
      <c r="D6138" s="820" t="b">
        <v>1</v>
      </c>
      <c r="E6138" s="820" t="b">
        <v>0</v>
      </c>
      <c r="F6138" s="820" t="b">
        <v>0</v>
      </c>
      <c r="G6138" s="820" t="b">
        <v>0</v>
      </c>
      <c r="H6138" s="820" t="b">
        <v>0</v>
      </c>
      <c r="I6138" s="820">
        <v>1</v>
      </c>
      <c r="J6138" s="820">
        <v>1</v>
      </c>
      <c r="K6138" s="820" t="s">
        <v>8454</v>
      </c>
      <c r="L6138" s="820" t="s">
        <v>21969</v>
      </c>
    </row>
    <row r="6139" spans="1:12" x14ac:dyDescent="0.25">
      <c r="A6139" s="820" t="s">
        <v>17643</v>
      </c>
      <c r="B6139" s="824" t="s">
        <v>17644</v>
      </c>
      <c r="C6139" s="820" t="b">
        <v>1</v>
      </c>
      <c r="D6139" s="820" t="b">
        <v>1</v>
      </c>
      <c r="E6139" s="820" t="b">
        <v>0</v>
      </c>
      <c r="F6139" s="820" t="b">
        <v>0</v>
      </c>
      <c r="G6139" s="820" t="b">
        <v>0</v>
      </c>
      <c r="H6139" s="820" t="b">
        <v>0</v>
      </c>
      <c r="I6139" s="820">
        <v>1</v>
      </c>
      <c r="J6139" s="820">
        <v>1</v>
      </c>
      <c r="K6139" s="820" t="s">
        <v>8454</v>
      </c>
      <c r="L6139" s="820" t="s">
        <v>21970</v>
      </c>
    </row>
    <row r="6140" spans="1:12" x14ac:dyDescent="0.25">
      <c r="A6140" s="820" t="s">
        <v>17645</v>
      </c>
      <c r="B6140" s="824" t="s">
        <v>17646</v>
      </c>
      <c r="C6140" s="820" t="b">
        <v>1</v>
      </c>
      <c r="D6140" s="820" t="b">
        <v>1</v>
      </c>
      <c r="E6140" s="820" t="b">
        <v>0</v>
      </c>
      <c r="F6140" s="820" t="b">
        <v>0</v>
      </c>
      <c r="G6140" s="820" t="b">
        <v>0</v>
      </c>
      <c r="H6140" s="820" t="b">
        <v>0</v>
      </c>
      <c r="I6140" s="820">
        <v>1</v>
      </c>
      <c r="J6140" s="820">
        <v>7</v>
      </c>
      <c r="K6140" s="820" t="s">
        <v>8454</v>
      </c>
      <c r="L6140" s="820" t="s">
        <v>21971</v>
      </c>
    </row>
    <row r="6141" spans="1:12" x14ac:dyDescent="0.25">
      <c r="A6141" s="820" t="s">
        <v>17647</v>
      </c>
      <c r="B6141" s="824" t="s">
        <v>17648</v>
      </c>
      <c r="C6141" s="820" t="b">
        <v>1</v>
      </c>
      <c r="D6141" s="820" t="b">
        <v>1</v>
      </c>
      <c r="E6141" s="820" t="b">
        <v>0</v>
      </c>
      <c r="F6141" s="820" t="b">
        <v>0</v>
      </c>
      <c r="G6141" s="820" t="b">
        <v>0</v>
      </c>
      <c r="H6141" s="820" t="b">
        <v>0</v>
      </c>
      <c r="I6141" s="820">
        <v>1</v>
      </c>
      <c r="J6141" s="820">
        <v>3</v>
      </c>
      <c r="K6141" s="820" t="s">
        <v>8454</v>
      </c>
      <c r="L6141" s="820" t="s">
        <v>21972</v>
      </c>
    </row>
    <row r="6142" spans="1:12" x14ac:dyDescent="0.25">
      <c r="A6142" s="820" t="s">
        <v>17649</v>
      </c>
      <c r="B6142" s="824" t="s">
        <v>17650</v>
      </c>
      <c r="C6142" s="820" t="b">
        <v>1</v>
      </c>
      <c r="D6142" s="820" t="b">
        <v>1</v>
      </c>
      <c r="E6142" s="820" t="b">
        <v>0</v>
      </c>
      <c r="F6142" s="820" t="b">
        <v>0</v>
      </c>
      <c r="G6142" s="820" t="b">
        <v>0</v>
      </c>
      <c r="H6142" s="820" t="b">
        <v>0</v>
      </c>
      <c r="I6142" s="820">
        <v>1</v>
      </c>
      <c r="J6142" s="820">
        <v>3</v>
      </c>
      <c r="K6142" s="820" t="s">
        <v>8454</v>
      </c>
      <c r="L6142" s="820" t="s">
        <v>21973</v>
      </c>
    </row>
    <row r="6143" spans="1:12" x14ac:dyDescent="0.25">
      <c r="A6143" s="820" t="s">
        <v>17651</v>
      </c>
      <c r="B6143" s="824" t="s">
        <v>17652</v>
      </c>
      <c r="C6143" s="820" t="b">
        <v>1</v>
      </c>
      <c r="D6143" s="820" t="b">
        <v>1</v>
      </c>
      <c r="E6143" s="820" t="b">
        <v>0</v>
      </c>
      <c r="F6143" s="820" t="b">
        <v>0</v>
      </c>
      <c r="G6143" s="820" t="b">
        <v>0</v>
      </c>
      <c r="H6143" s="820" t="b">
        <v>0</v>
      </c>
      <c r="I6143" s="820">
        <v>1</v>
      </c>
      <c r="J6143" s="820">
        <v>7</v>
      </c>
      <c r="K6143" s="820" t="s">
        <v>8454</v>
      </c>
      <c r="L6143" s="820" t="s">
        <v>21974</v>
      </c>
    </row>
    <row r="6144" spans="1:12" x14ac:dyDescent="0.25">
      <c r="A6144" s="820" t="s">
        <v>17653</v>
      </c>
      <c r="B6144" s="824" t="s">
        <v>17654</v>
      </c>
      <c r="C6144" s="820" t="b">
        <v>1</v>
      </c>
      <c r="D6144" s="820" t="b">
        <v>1</v>
      </c>
      <c r="E6144" s="820" t="b">
        <v>0</v>
      </c>
      <c r="F6144" s="820" t="b">
        <v>0</v>
      </c>
      <c r="G6144" s="820" t="b">
        <v>0</v>
      </c>
      <c r="H6144" s="820" t="b">
        <v>0</v>
      </c>
      <c r="I6144" s="820">
        <v>1</v>
      </c>
      <c r="J6144" s="820">
        <v>7</v>
      </c>
      <c r="K6144" s="820" t="s">
        <v>8454</v>
      </c>
      <c r="L6144" s="820" t="s">
        <v>21975</v>
      </c>
    </row>
    <row r="6145" spans="1:12" x14ac:dyDescent="0.25">
      <c r="A6145" s="820" t="s">
        <v>17655</v>
      </c>
      <c r="B6145" s="824" t="s">
        <v>17656</v>
      </c>
      <c r="C6145" s="820" t="b">
        <v>1</v>
      </c>
      <c r="D6145" s="820" t="b">
        <v>1</v>
      </c>
      <c r="E6145" s="820" t="b">
        <v>0</v>
      </c>
      <c r="F6145" s="820" t="b">
        <v>0</v>
      </c>
      <c r="G6145" s="820" t="b">
        <v>0</v>
      </c>
      <c r="H6145" s="820" t="b">
        <v>0</v>
      </c>
      <c r="I6145" s="820">
        <v>1</v>
      </c>
      <c r="J6145" s="820">
        <v>28</v>
      </c>
      <c r="K6145" s="820" t="s">
        <v>8454</v>
      </c>
      <c r="L6145" s="820" t="s">
        <v>21976</v>
      </c>
    </row>
    <row r="6146" spans="1:12" x14ac:dyDescent="0.25">
      <c r="A6146" s="820" t="s">
        <v>17657</v>
      </c>
      <c r="B6146" s="824" t="s">
        <v>17658</v>
      </c>
      <c r="C6146" s="820" t="b">
        <v>1</v>
      </c>
      <c r="D6146" s="820" t="b">
        <v>1</v>
      </c>
      <c r="E6146" s="820" t="b">
        <v>0</v>
      </c>
      <c r="F6146" s="820" t="b">
        <v>0</v>
      </c>
      <c r="G6146" s="820" t="b">
        <v>0</v>
      </c>
      <c r="H6146" s="820" t="b">
        <v>0</v>
      </c>
      <c r="I6146" s="820">
        <v>1</v>
      </c>
      <c r="J6146" s="820">
        <v>6</v>
      </c>
      <c r="K6146" s="820" t="s">
        <v>8454</v>
      </c>
      <c r="L6146" s="820" t="s">
        <v>21977</v>
      </c>
    </row>
    <row r="6147" spans="1:12" x14ac:dyDescent="0.25">
      <c r="A6147" s="820" t="s">
        <v>17659</v>
      </c>
      <c r="B6147" s="824" t="s">
        <v>17660</v>
      </c>
      <c r="C6147" s="820" t="b">
        <v>1</v>
      </c>
      <c r="D6147" s="820" t="b">
        <v>1</v>
      </c>
      <c r="E6147" s="820" t="b">
        <v>0</v>
      </c>
      <c r="F6147" s="820" t="b">
        <v>0</v>
      </c>
      <c r="G6147" s="820" t="b">
        <v>0</v>
      </c>
      <c r="H6147" s="820" t="b">
        <v>0</v>
      </c>
      <c r="I6147" s="820">
        <v>1</v>
      </c>
      <c r="J6147" s="820">
        <v>2</v>
      </c>
      <c r="K6147" s="820" t="s">
        <v>8454</v>
      </c>
      <c r="L6147" s="820" t="s">
        <v>21978</v>
      </c>
    </row>
    <row r="6148" spans="1:12" x14ac:dyDescent="0.25">
      <c r="A6148" s="820" t="s">
        <v>17661</v>
      </c>
      <c r="B6148" s="824" t="s">
        <v>17662</v>
      </c>
      <c r="C6148" s="820" t="b">
        <v>1</v>
      </c>
      <c r="D6148" s="820" t="b">
        <v>1</v>
      </c>
      <c r="E6148" s="820" t="b">
        <v>0</v>
      </c>
      <c r="F6148" s="820" t="b">
        <v>0</v>
      </c>
      <c r="G6148" s="820" t="b">
        <v>0</v>
      </c>
      <c r="H6148" s="820" t="b">
        <v>0</v>
      </c>
      <c r="I6148" s="820">
        <v>1</v>
      </c>
      <c r="J6148" s="820">
        <v>1</v>
      </c>
      <c r="K6148" s="820" t="s">
        <v>8454</v>
      </c>
      <c r="L6148" s="820" t="s">
        <v>21979</v>
      </c>
    </row>
    <row r="6149" spans="1:12" x14ac:dyDescent="0.25">
      <c r="A6149" s="820" t="s">
        <v>17663</v>
      </c>
      <c r="B6149" s="824" t="s">
        <v>17644</v>
      </c>
      <c r="C6149" s="820" t="b">
        <v>1</v>
      </c>
      <c r="D6149" s="820" t="b">
        <v>1</v>
      </c>
      <c r="E6149" s="820" t="b">
        <v>0</v>
      </c>
      <c r="F6149" s="820" t="b">
        <v>0</v>
      </c>
      <c r="G6149" s="820" t="b">
        <v>0</v>
      </c>
      <c r="H6149" s="820" t="b">
        <v>0</v>
      </c>
      <c r="I6149" s="820">
        <v>1</v>
      </c>
      <c r="J6149" s="820">
        <v>1</v>
      </c>
      <c r="K6149" s="820" t="s">
        <v>8454</v>
      </c>
      <c r="L6149" s="820" t="s">
        <v>21970</v>
      </c>
    </row>
    <row r="6150" spans="1:12" x14ac:dyDescent="0.25">
      <c r="A6150" s="820" t="s">
        <v>17664</v>
      </c>
      <c r="B6150" s="824" t="s">
        <v>17665</v>
      </c>
      <c r="C6150" s="820" t="b">
        <v>1</v>
      </c>
      <c r="D6150" s="820" t="b">
        <v>1</v>
      </c>
      <c r="E6150" s="820" t="b">
        <v>0</v>
      </c>
      <c r="F6150" s="820" t="b">
        <v>0</v>
      </c>
      <c r="G6150" s="820" t="b">
        <v>0</v>
      </c>
      <c r="H6150" s="820" t="b">
        <v>0</v>
      </c>
      <c r="I6150" s="820">
        <v>1</v>
      </c>
      <c r="J6150" s="820">
        <v>1</v>
      </c>
      <c r="K6150" s="820" t="s">
        <v>8454</v>
      </c>
      <c r="L6150" s="820" t="s">
        <v>21980</v>
      </c>
    </row>
    <row r="6151" spans="1:12" x14ac:dyDescent="0.25">
      <c r="A6151" s="820" t="s">
        <v>17666</v>
      </c>
      <c r="B6151" s="824" t="s">
        <v>17667</v>
      </c>
      <c r="C6151" s="820" t="b">
        <v>1</v>
      </c>
      <c r="D6151" s="820" t="b">
        <v>1</v>
      </c>
      <c r="E6151" s="820" t="b">
        <v>0</v>
      </c>
      <c r="F6151" s="820" t="b">
        <v>0</v>
      </c>
      <c r="G6151" s="820" t="b">
        <v>0</v>
      </c>
      <c r="H6151" s="820" t="b">
        <v>0</v>
      </c>
      <c r="I6151" s="820">
        <v>1</v>
      </c>
      <c r="J6151" s="820">
        <v>1</v>
      </c>
      <c r="K6151" s="820" t="s">
        <v>8454</v>
      </c>
      <c r="L6151" s="820" t="s">
        <v>21981</v>
      </c>
    </row>
    <row r="6152" spans="1:12" x14ac:dyDescent="0.25">
      <c r="A6152" s="820" t="s">
        <v>17668</v>
      </c>
      <c r="B6152" s="824" t="s">
        <v>17669</v>
      </c>
      <c r="C6152" s="820" t="b">
        <v>1</v>
      </c>
      <c r="D6152" s="820" t="b">
        <v>1</v>
      </c>
      <c r="E6152" s="820" t="b">
        <v>0</v>
      </c>
      <c r="F6152" s="820" t="b">
        <v>0</v>
      </c>
      <c r="G6152" s="820" t="b">
        <v>0</v>
      </c>
      <c r="H6152" s="820" t="b">
        <v>0</v>
      </c>
      <c r="I6152" s="820">
        <v>1</v>
      </c>
      <c r="J6152" s="820">
        <v>1</v>
      </c>
      <c r="K6152" s="820" t="s">
        <v>8454</v>
      </c>
      <c r="L6152" s="820" t="s">
        <v>21982</v>
      </c>
    </row>
    <row r="6153" spans="1:12" x14ac:dyDescent="0.25">
      <c r="A6153" s="820" t="s">
        <v>17670</v>
      </c>
      <c r="B6153" s="824" t="s">
        <v>17671</v>
      </c>
      <c r="C6153" s="820" t="b">
        <v>1</v>
      </c>
      <c r="D6153" s="820" t="b">
        <v>1</v>
      </c>
      <c r="E6153" s="820" t="b">
        <v>0</v>
      </c>
      <c r="F6153" s="820" t="b">
        <v>0</v>
      </c>
      <c r="G6153" s="820" t="b">
        <v>0</v>
      </c>
      <c r="H6153" s="820" t="b">
        <v>0</v>
      </c>
      <c r="I6153" s="820">
        <v>1</v>
      </c>
      <c r="J6153" s="820">
        <v>1</v>
      </c>
      <c r="K6153" s="820" t="s">
        <v>8454</v>
      </c>
      <c r="L6153" s="820" t="s">
        <v>21983</v>
      </c>
    </row>
    <row r="6154" spans="1:12" x14ac:dyDescent="0.25">
      <c r="A6154" s="820" t="s">
        <v>17672</v>
      </c>
      <c r="B6154" s="824" t="s">
        <v>17673</v>
      </c>
      <c r="C6154" s="820" t="b">
        <v>1</v>
      </c>
      <c r="D6154" s="820" t="b">
        <v>1</v>
      </c>
      <c r="E6154" s="820" t="b">
        <v>0</v>
      </c>
      <c r="F6154" s="820" t="b">
        <v>0</v>
      </c>
      <c r="G6154" s="820" t="b">
        <v>0</v>
      </c>
      <c r="H6154" s="820" t="b">
        <v>0</v>
      </c>
      <c r="I6154" s="820">
        <v>1</v>
      </c>
      <c r="J6154" s="820">
        <v>1</v>
      </c>
      <c r="K6154" s="820" t="s">
        <v>8454</v>
      </c>
      <c r="L6154" s="820" t="s">
        <v>21984</v>
      </c>
    </row>
    <row r="6155" spans="1:12" x14ac:dyDescent="0.25">
      <c r="A6155" s="820" t="s">
        <v>17674</v>
      </c>
      <c r="B6155" s="824" t="s">
        <v>17675</v>
      </c>
      <c r="C6155" s="820" t="b">
        <v>1</v>
      </c>
      <c r="D6155" s="820" t="b">
        <v>1</v>
      </c>
      <c r="E6155" s="820" t="b">
        <v>0</v>
      </c>
      <c r="F6155" s="820" t="b">
        <v>0</v>
      </c>
      <c r="G6155" s="820" t="b">
        <v>0</v>
      </c>
      <c r="H6155" s="820" t="b">
        <v>0</v>
      </c>
      <c r="I6155" s="820">
        <v>1</v>
      </c>
      <c r="J6155" s="820">
        <v>2</v>
      </c>
      <c r="K6155" s="820" t="s">
        <v>8454</v>
      </c>
      <c r="L6155" s="820" t="s">
        <v>21985</v>
      </c>
    </row>
    <row r="6156" spans="1:12" x14ac:dyDescent="0.25">
      <c r="A6156" s="820" t="s">
        <v>17676</v>
      </c>
      <c r="B6156" s="824" t="s">
        <v>17677</v>
      </c>
      <c r="C6156" s="820" t="b">
        <v>1</v>
      </c>
      <c r="D6156" s="820" t="b">
        <v>1</v>
      </c>
      <c r="E6156" s="820" t="b">
        <v>0</v>
      </c>
      <c r="F6156" s="820" t="b">
        <v>0</v>
      </c>
      <c r="G6156" s="820" t="b">
        <v>0</v>
      </c>
      <c r="H6156" s="820" t="b">
        <v>0</v>
      </c>
      <c r="I6156" s="820">
        <v>1</v>
      </c>
      <c r="J6156" s="820">
        <v>2</v>
      </c>
      <c r="K6156" s="820" t="s">
        <v>8454</v>
      </c>
      <c r="L6156" s="820" t="s">
        <v>21986</v>
      </c>
    </row>
    <row r="6157" spans="1:12" x14ac:dyDescent="0.25">
      <c r="A6157" s="820" t="s">
        <v>17678</v>
      </c>
      <c r="B6157" s="824" t="s">
        <v>17679</v>
      </c>
      <c r="C6157" s="820" t="b">
        <v>1</v>
      </c>
      <c r="D6157" s="820" t="b">
        <v>1</v>
      </c>
      <c r="E6157" s="820" t="b">
        <v>0</v>
      </c>
      <c r="F6157" s="820" t="b">
        <v>0</v>
      </c>
      <c r="G6157" s="820" t="b">
        <v>0</v>
      </c>
      <c r="H6157" s="820" t="b">
        <v>0</v>
      </c>
      <c r="I6157" s="820">
        <v>1</v>
      </c>
      <c r="J6157" s="820">
        <v>2</v>
      </c>
      <c r="K6157" s="820" t="s">
        <v>8454</v>
      </c>
      <c r="L6157" s="820" t="s">
        <v>21987</v>
      </c>
    </row>
    <row r="6158" spans="1:12" x14ac:dyDescent="0.25">
      <c r="A6158" s="820" t="s">
        <v>17680</v>
      </c>
      <c r="B6158" s="824" t="s">
        <v>17681</v>
      </c>
      <c r="C6158" s="820" t="b">
        <v>1</v>
      </c>
      <c r="D6158" s="820" t="b">
        <v>1</v>
      </c>
      <c r="E6158" s="820" t="b">
        <v>0</v>
      </c>
      <c r="F6158" s="820" t="b">
        <v>0</v>
      </c>
      <c r="G6158" s="820" t="b">
        <v>0</v>
      </c>
      <c r="H6158" s="820" t="b">
        <v>0</v>
      </c>
      <c r="I6158" s="820">
        <v>1</v>
      </c>
      <c r="J6158" s="820">
        <v>1</v>
      </c>
      <c r="K6158" s="820" t="s">
        <v>8454</v>
      </c>
      <c r="L6158" s="820" t="s">
        <v>21988</v>
      </c>
    </row>
    <row r="6159" spans="1:12" x14ac:dyDescent="0.25">
      <c r="A6159" s="820" t="s">
        <v>17682</v>
      </c>
      <c r="B6159" s="824" t="s">
        <v>17644</v>
      </c>
      <c r="C6159" s="820" t="b">
        <v>1</v>
      </c>
      <c r="D6159" s="820" t="b">
        <v>1</v>
      </c>
      <c r="E6159" s="820" t="b">
        <v>0</v>
      </c>
      <c r="F6159" s="820" t="b">
        <v>0</v>
      </c>
      <c r="G6159" s="820" t="b">
        <v>0</v>
      </c>
      <c r="H6159" s="820" t="b">
        <v>0</v>
      </c>
      <c r="I6159" s="820">
        <v>1</v>
      </c>
      <c r="J6159" s="820">
        <v>1</v>
      </c>
      <c r="K6159" s="820" t="s">
        <v>8454</v>
      </c>
      <c r="L6159" s="820" t="s">
        <v>21970</v>
      </c>
    </row>
    <row r="6160" spans="1:12" x14ac:dyDescent="0.25">
      <c r="A6160" s="820" t="s">
        <v>17683</v>
      </c>
      <c r="B6160" s="824" t="s">
        <v>17684</v>
      </c>
      <c r="C6160" s="820" t="b">
        <v>1</v>
      </c>
      <c r="D6160" s="820" t="b">
        <v>1</v>
      </c>
      <c r="E6160" s="820" t="b">
        <v>0</v>
      </c>
      <c r="F6160" s="820" t="b">
        <v>0</v>
      </c>
      <c r="G6160" s="820" t="b">
        <v>0</v>
      </c>
      <c r="H6160" s="820" t="b">
        <v>0</v>
      </c>
      <c r="I6160" s="820">
        <v>1</v>
      </c>
      <c r="J6160" s="820">
        <v>1</v>
      </c>
      <c r="K6160" s="820" t="s">
        <v>8454</v>
      </c>
      <c r="L6160" s="820" t="s">
        <v>21989</v>
      </c>
    </row>
    <row r="6161" spans="1:12" x14ac:dyDescent="0.25">
      <c r="A6161" s="820" t="s">
        <v>17685</v>
      </c>
      <c r="B6161" s="824" t="s">
        <v>17686</v>
      </c>
      <c r="C6161" s="820" t="b">
        <v>1</v>
      </c>
      <c r="D6161" s="820" t="b">
        <v>1</v>
      </c>
      <c r="E6161" s="820" t="b">
        <v>0</v>
      </c>
      <c r="F6161" s="820" t="b">
        <v>0</v>
      </c>
      <c r="G6161" s="820" t="b">
        <v>0</v>
      </c>
      <c r="H6161" s="820" t="b">
        <v>0</v>
      </c>
      <c r="I6161" s="820">
        <v>1</v>
      </c>
      <c r="J6161" s="820">
        <v>1</v>
      </c>
      <c r="K6161" s="820" t="s">
        <v>8454</v>
      </c>
      <c r="L6161" s="820" t="s">
        <v>21990</v>
      </c>
    </row>
    <row r="6162" spans="1:12" x14ac:dyDescent="0.25">
      <c r="A6162" s="820" t="s">
        <v>17687</v>
      </c>
      <c r="B6162" s="824" t="s">
        <v>17688</v>
      </c>
      <c r="C6162" s="820" t="b">
        <v>1</v>
      </c>
      <c r="D6162" s="820" t="b">
        <v>1</v>
      </c>
      <c r="E6162" s="820" t="b">
        <v>0</v>
      </c>
      <c r="F6162" s="820" t="b">
        <v>0</v>
      </c>
      <c r="G6162" s="820" t="b">
        <v>0</v>
      </c>
      <c r="H6162" s="820" t="b">
        <v>0</v>
      </c>
      <c r="I6162" s="820">
        <v>1</v>
      </c>
      <c r="J6162" s="820">
        <v>1</v>
      </c>
      <c r="K6162" s="820" t="s">
        <v>8454</v>
      </c>
      <c r="L6162" s="820" t="s">
        <v>21991</v>
      </c>
    </row>
    <row r="6163" spans="1:12" x14ac:dyDescent="0.25">
      <c r="A6163" s="820" t="s">
        <v>17689</v>
      </c>
      <c r="B6163" s="824" t="s">
        <v>17690</v>
      </c>
      <c r="C6163" s="820" t="b">
        <v>1</v>
      </c>
      <c r="D6163" s="820" t="b">
        <v>1</v>
      </c>
      <c r="E6163" s="820" t="b">
        <v>0</v>
      </c>
      <c r="F6163" s="820" t="b">
        <v>0</v>
      </c>
      <c r="G6163" s="820" t="b">
        <v>0</v>
      </c>
      <c r="H6163" s="820" t="b">
        <v>0</v>
      </c>
      <c r="I6163" s="820">
        <v>1</v>
      </c>
      <c r="J6163" s="820">
        <v>1</v>
      </c>
      <c r="K6163" s="820" t="s">
        <v>8454</v>
      </c>
      <c r="L6163" s="820" t="s">
        <v>21992</v>
      </c>
    </row>
    <row r="6164" spans="1:12" x14ac:dyDescent="0.25">
      <c r="A6164" s="820" t="s">
        <v>17691</v>
      </c>
      <c r="B6164" s="824" t="s">
        <v>17692</v>
      </c>
      <c r="C6164" s="820" t="b">
        <v>1</v>
      </c>
      <c r="D6164" s="820" t="b">
        <v>1</v>
      </c>
      <c r="E6164" s="820" t="b">
        <v>0</v>
      </c>
      <c r="F6164" s="820" t="b">
        <v>0</v>
      </c>
      <c r="G6164" s="820" t="b">
        <v>0</v>
      </c>
      <c r="H6164" s="820" t="b">
        <v>0</v>
      </c>
      <c r="I6164" s="820">
        <v>1</v>
      </c>
      <c r="J6164" s="820">
        <v>1</v>
      </c>
      <c r="K6164" s="820" t="s">
        <v>8454</v>
      </c>
      <c r="L6164" s="820" t="s">
        <v>21993</v>
      </c>
    </row>
    <row r="6165" spans="1:12" x14ac:dyDescent="0.25">
      <c r="A6165" s="820" t="s">
        <v>17693</v>
      </c>
      <c r="B6165" s="824" t="s">
        <v>17694</v>
      </c>
      <c r="C6165" s="820" t="b">
        <v>1</v>
      </c>
      <c r="D6165" s="820" t="b">
        <v>1</v>
      </c>
      <c r="E6165" s="820" t="b">
        <v>0</v>
      </c>
      <c r="F6165" s="820" t="b">
        <v>0</v>
      </c>
      <c r="G6165" s="820" t="b">
        <v>0</v>
      </c>
      <c r="H6165" s="820" t="b">
        <v>0</v>
      </c>
      <c r="I6165" s="820">
        <v>1</v>
      </c>
      <c r="J6165" s="820">
        <v>2</v>
      </c>
      <c r="K6165" s="820" t="s">
        <v>8454</v>
      </c>
      <c r="L6165" s="820" t="s">
        <v>21994</v>
      </c>
    </row>
    <row r="6166" spans="1:12" x14ac:dyDescent="0.25">
      <c r="A6166" s="820" t="s">
        <v>17695</v>
      </c>
      <c r="B6166" s="824" t="s">
        <v>17696</v>
      </c>
      <c r="C6166" s="820" t="b">
        <v>1</v>
      </c>
      <c r="D6166" s="820" t="b">
        <v>1</v>
      </c>
      <c r="E6166" s="820" t="b">
        <v>0</v>
      </c>
      <c r="F6166" s="820" t="b">
        <v>0</v>
      </c>
      <c r="G6166" s="820" t="b">
        <v>0</v>
      </c>
      <c r="H6166" s="820" t="b">
        <v>0</v>
      </c>
      <c r="I6166" s="820">
        <v>1</v>
      </c>
      <c r="J6166" s="820">
        <v>2</v>
      </c>
      <c r="K6166" s="820" t="s">
        <v>8454</v>
      </c>
      <c r="L6166" s="820" t="s">
        <v>21995</v>
      </c>
    </row>
    <row r="6167" spans="1:12" x14ac:dyDescent="0.25">
      <c r="A6167" s="820" t="s">
        <v>17697</v>
      </c>
      <c r="B6167" s="824" t="s">
        <v>17698</v>
      </c>
      <c r="C6167" s="820" t="b">
        <v>1</v>
      </c>
      <c r="D6167" s="820" t="b">
        <v>1</v>
      </c>
      <c r="E6167" s="820" t="b">
        <v>0</v>
      </c>
      <c r="F6167" s="820" t="b">
        <v>0</v>
      </c>
      <c r="G6167" s="820" t="b">
        <v>0</v>
      </c>
      <c r="H6167" s="820" t="b">
        <v>0</v>
      </c>
      <c r="I6167" s="820">
        <v>1</v>
      </c>
      <c r="J6167" s="820">
        <v>2</v>
      </c>
      <c r="K6167" s="820" t="s">
        <v>8454</v>
      </c>
      <c r="L6167" s="820" t="s">
        <v>21996</v>
      </c>
    </row>
    <row r="6168" spans="1:12" x14ac:dyDescent="0.25">
      <c r="A6168" s="820" t="s">
        <v>17699</v>
      </c>
      <c r="B6168" s="824" t="s">
        <v>17700</v>
      </c>
      <c r="C6168" s="820" t="b">
        <v>1</v>
      </c>
      <c r="D6168" s="820" t="b">
        <v>1</v>
      </c>
      <c r="E6168" s="820" t="b">
        <v>0</v>
      </c>
      <c r="F6168" s="820" t="b">
        <v>0</v>
      </c>
      <c r="G6168" s="820" t="b">
        <v>0</v>
      </c>
      <c r="H6168" s="820" t="b">
        <v>0</v>
      </c>
      <c r="I6168" s="820">
        <v>1</v>
      </c>
      <c r="J6168" s="820">
        <v>1</v>
      </c>
      <c r="K6168" s="820" t="s">
        <v>8454</v>
      </c>
      <c r="L6168" s="820" t="s">
        <v>21997</v>
      </c>
    </row>
    <row r="6169" spans="1:12" x14ac:dyDescent="0.25">
      <c r="A6169" s="820" t="s">
        <v>17701</v>
      </c>
      <c r="B6169" s="824" t="s">
        <v>17644</v>
      </c>
      <c r="C6169" s="820" t="b">
        <v>1</v>
      </c>
      <c r="D6169" s="820" t="b">
        <v>1</v>
      </c>
      <c r="E6169" s="820" t="b">
        <v>0</v>
      </c>
      <c r="F6169" s="820" t="b">
        <v>0</v>
      </c>
      <c r="G6169" s="820" t="b">
        <v>0</v>
      </c>
      <c r="H6169" s="820" t="b">
        <v>0</v>
      </c>
      <c r="I6169" s="820">
        <v>1</v>
      </c>
      <c r="J6169" s="820">
        <v>1</v>
      </c>
      <c r="K6169" s="820" t="s">
        <v>8454</v>
      </c>
      <c r="L6169" s="820" t="s">
        <v>21970</v>
      </c>
    </row>
    <row r="6170" spans="1:12" x14ac:dyDescent="0.25">
      <c r="A6170" s="820" t="s">
        <v>17702</v>
      </c>
      <c r="B6170" s="824" t="s">
        <v>17703</v>
      </c>
      <c r="C6170" s="820" t="b">
        <v>1</v>
      </c>
      <c r="D6170" s="820" t="b">
        <v>1</v>
      </c>
      <c r="E6170" s="820" t="b">
        <v>0</v>
      </c>
      <c r="F6170" s="820" t="b">
        <v>0</v>
      </c>
      <c r="G6170" s="820" t="b">
        <v>0</v>
      </c>
      <c r="H6170" s="820" t="b">
        <v>0</v>
      </c>
      <c r="I6170" s="820">
        <v>1</v>
      </c>
      <c r="J6170" s="820">
        <v>3</v>
      </c>
      <c r="K6170" s="820" t="s">
        <v>8454</v>
      </c>
      <c r="L6170" s="820" t="s">
        <v>21998</v>
      </c>
    </row>
    <row r="6171" spans="1:12" x14ac:dyDescent="0.25">
      <c r="A6171" s="820" t="s">
        <v>17704</v>
      </c>
      <c r="B6171" s="824" t="s">
        <v>17705</v>
      </c>
      <c r="C6171" s="820" t="b">
        <v>1</v>
      </c>
      <c r="D6171" s="820" t="b">
        <v>1</v>
      </c>
      <c r="E6171" s="820" t="b">
        <v>0</v>
      </c>
      <c r="F6171" s="820" t="b">
        <v>0</v>
      </c>
      <c r="G6171" s="820" t="b">
        <v>0</v>
      </c>
      <c r="H6171" s="820" t="b">
        <v>0</v>
      </c>
      <c r="I6171" s="820">
        <v>1</v>
      </c>
      <c r="J6171" s="820">
        <v>2</v>
      </c>
      <c r="K6171" s="820" t="s">
        <v>8454</v>
      </c>
      <c r="L6171" s="820" t="s">
        <v>21999</v>
      </c>
    </row>
    <row r="6172" spans="1:12" x14ac:dyDescent="0.25">
      <c r="A6172" s="820" t="s">
        <v>17706</v>
      </c>
      <c r="B6172" s="824" t="s">
        <v>17707</v>
      </c>
      <c r="C6172" s="820" t="b">
        <v>1</v>
      </c>
      <c r="D6172" s="820" t="b">
        <v>1</v>
      </c>
      <c r="E6172" s="820" t="b">
        <v>0</v>
      </c>
      <c r="F6172" s="820" t="b">
        <v>0</v>
      </c>
      <c r="G6172" s="820" t="b">
        <v>0</v>
      </c>
      <c r="H6172" s="820" t="b">
        <v>0</v>
      </c>
      <c r="I6172" s="820">
        <v>1</v>
      </c>
      <c r="J6172" s="820">
        <v>2</v>
      </c>
      <c r="K6172" s="820" t="s">
        <v>8454</v>
      </c>
      <c r="L6172" s="820" t="s">
        <v>22000</v>
      </c>
    </row>
    <row r="6173" spans="1:12" x14ac:dyDescent="0.25">
      <c r="A6173" s="820" t="s">
        <v>17708</v>
      </c>
      <c r="B6173" s="824" t="s">
        <v>17709</v>
      </c>
      <c r="C6173" s="820" t="b">
        <v>1</v>
      </c>
      <c r="D6173" s="820" t="b">
        <v>1</v>
      </c>
      <c r="E6173" s="820" t="b">
        <v>0</v>
      </c>
      <c r="F6173" s="820" t="b">
        <v>0</v>
      </c>
      <c r="G6173" s="820" t="b">
        <v>0</v>
      </c>
      <c r="H6173" s="820" t="b">
        <v>0</v>
      </c>
      <c r="I6173" s="820">
        <v>1</v>
      </c>
      <c r="J6173" s="820">
        <v>3</v>
      </c>
      <c r="K6173" s="820" t="s">
        <v>8454</v>
      </c>
      <c r="L6173" s="820" t="s">
        <v>22001</v>
      </c>
    </row>
    <row r="6174" spans="1:12" x14ac:dyDescent="0.25">
      <c r="A6174" s="820" t="s">
        <v>17710</v>
      </c>
      <c r="B6174" s="824" t="s">
        <v>17711</v>
      </c>
      <c r="C6174" s="820" t="b">
        <v>1</v>
      </c>
      <c r="D6174" s="820" t="b">
        <v>1</v>
      </c>
      <c r="E6174" s="820" t="b">
        <v>0</v>
      </c>
      <c r="F6174" s="820" t="b">
        <v>0</v>
      </c>
      <c r="G6174" s="820" t="b">
        <v>0</v>
      </c>
      <c r="H6174" s="820" t="b">
        <v>0</v>
      </c>
      <c r="I6174" s="820">
        <v>1</v>
      </c>
      <c r="J6174" s="820">
        <v>3</v>
      </c>
      <c r="K6174" s="820" t="s">
        <v>8454</v>
      </c>
      <c r="L6174" s="820" t="s">
        <v>22002</v>
      </c>
    </row>
    <row r="6175" spans="1:12" x14ac:dyDescent="0.25">
      <c r="A6175" s="820" t="s">
        <v>17712</v>
      </c>
      <c r="B6175" s="824" t="s">
        <v>17713</v>
      </c>
      <c r="C6175" s="820" t="b">
        <v>1</v>
      </c>
      <c r="D6175" s="820" t="b">
        <v>1</v>
      </c>
      <c r="E6175" s="820" t="b">
        <v>0</v>
      </c>
      <c r="F6175" s="820" t="b">
        <v>0</v>
      </c>
      <c r="G6175" s="820" t="b">
        <v>0</v>
      </c>
      <c r="H6175" s="820" t="b">
        <v>0</v>
      </c>
      <c r="I6175" s="820">
        <v>1</v>
      </c>
      <c r="J6175" s="820">
        <v>21</v>
      </c>
      <c r="K6175" s="820" t="s">
        <v>8454</v>
      </c>
      <c r="L6175" s="820" t="s">
        <v>22003</v>
      </c>
    </row>
    <row r="6176" spans="1:12" x14ac:dyDescent="0.25">
      <c r="A6176" s="820" t="s">
        <v>17714</v>
      </c>
      <c r="B6176" s="824" t="s">
        <v>17715</v>
      </c>
      <c r="C6176" s="820" t="b">
        <v>1</v>
      </c>
      <c r="D6176" s="820" t="b">
        <v>1</v>
      </c>
      <c r="E6176" s="820" t="b">
        <v>0</v>
      </c>
      <c r="F6176" s="820" t="b">
        <v>0</v>
      </c>
      <c r="G6176" s="820" t="b">
        <v>0</v>
      </c>
      <c r="H6176" s="820" t="b">
        <v>0</v>
      </c>
      <c r="I6176" s="820">
        <v>1</v>
      </c>
      <c r="J6176" s="820">
        <v>4</v>
      </c>
      <c r="K6176" s="820" t="s">
        <v>8454</v>
      </c>
      <c r="L6176" s="820" t="s">
        <v>22004</v>
      </c>
    </row>
    <row r="6177" spans="1:12" x14ac:dyDescent="0.25">
      <c r="A6177" s="820" t="s">
        <v>17716</v>
      </c>
      <c r="B6177" s="824" t="s">
        <v>17717</v>
      </c>
      <c r="C6177" s="820" t="b">
        <v>1</v>
      </c>
      <c r="D6177" s="820" t="b">
        <v>1</v>
      </c>
      <c r="E6177" s="820" t="b">
        <v>0</v>
      </c>
      <c r="F6177" s="820" t="b">
        <v>0</v>
      </c>
      <c r="G6177" s="820" t="b">
        <v>0</v>
      </c>
      <c r="H6177" s="820" t="b">
        <v>0</v>
      </c>
      <c r="I6177" s="820">
        <v>1</v>
      </c>
      <c r="J6177" s="820">
        <v>2</v>
      </c>
      <c r="K6177" s="820" t="s">
        <v>8454</v>
      </c>
      <c r="L6177" s="820" t="s">
        <v>22005</v>
      </c>
    </row>
    <row r="6178" spans="1:12" x14ac:dyDescent="0.25">
      <c r="A6178" s="820" t="s">
        <v>17718</v>
      </c>
      <c r="B6178" s="824" t="s">
        <v>17644</v>
      </c>
      <c r="C6178" s="820" t="b">
        <v>1</v>
      </c>
      <c r="D6178" s="820" t="b">
        <v>1</v>
      </c>
      <c r="E6178" s="820" t="b">
        <v>0</v>
      </c>
      <c r="F6178" s="820" t="b">
        <v>0</v>
      </c>
      <c r="G6178" s="820" t="b">
        <v>0</v>
      </c>
      <c r="H6178" s="820" t="b">
        <v>0</v>
      </c>
      <c r="I6178" s="820">
        <v>1</v>
      </c>
      <c r="J6178" s="820">
        <v>1</v>
      </c>
      <c r="K6178" s="820" t="s">
        <v>8454</v>
      </c>
      <c r="L6178" s="820" t="s">
        <v>21970</v>
      </c>
    </row>
    <row r="6179" spans="1:12" x14ac:dyDescent="0.25">
      <c r="A6179" s="820" t="s">
        <v>17719</v>
      </c>
      <c r="B6179" s="824" t="s">
        <v>17720</v>
      </c>
      <c r="C6179" s="820" t="b">
        <v>1</v>
      </c>
      <c r="D6179" s="820" t="b">
        <v>1</v>
      </c>
      <c r="E6179" s="820" t="b">
        <v>0</v>
      </c>
      <c r="F6179" s="820" t="b">
        <v>0</v>
      </c>
      <c r="G6179" s="820" t="b">
        <v>0</v>
      </c>
      <c r="H6179" s="820" t="b">
        <v>0</v>
      </c>
      <c r="I6179" s="820">
        <v>1</v>
      </c>
      <c r="J6179" s="820">
        <v>1</v>
      </c>
      <c r="K6179" s="820" t="s">
        <v>8454</v>
      </c>
      <c r="L6179" s="820" t="s">
        <v>22006</v>
      </c>
    </row>
    <row r="6180" spans="1:12" x14ac:dyDescent="0.25">
      <c r="A6180" s="820" t="s">
        <v>17721</v>
      </c>
      <c r="B6180" s="824" t="s">
        <v>17722</v>
      </c>
      <c r="C6180" s="820" t="b">
        <v>1</v>
      </c>
      <c r="D6180" s="820" t="b">
        <v>1</v>
      </c>
      <c r="E6180" s="820" t="b">
        <v>0</v>
      </c>
      <c r="F6180" s="820" t="b">
        <v>0</v>
      </c>
      <c r="G6180" s="820" t="b">
        <v>0</v>
      </c>
      <c r="H6180" s="820" t="b">
        <v>0</v>
      </c>
      <c r="I6180" s="820">
        <v>1</v>
      </c>
      <c r="J6180" s="820">
        <v>1</v>
      </c>
      <c r="K6180" s="820" t="s">
        <v>8454</v>
      </c>
      <c r="L6180" s="820" t="s">
        <v>22007</v>
      </c>
    </row>
    <row r="6181" spans="1:12" x14ac:dyDescent="0.25">
      <c r="A6181" s="820" t="s">
        <v>17723</v>
      </c>
      <c r="B6181" s="824" t="s">
        <v>17724</v>
      </c>
      <c r="C6181" s="820" t="b">
        <v>1</v>
      </c>
      <c r="D6181" s="820" t="b">
        <v>1</v>
      </c>
      <c r="E6181" s="820" t="b">
        <v>0</v>
      </c>
      <c r="F6181" s="820" t="b">
        <v>0</v>
      </c>
      <c r="G6181" s="820" t="b">
        <v>0</v>
      </c>
      <c r="H6181" s="820" t="b">
        <v>0</v>
      </c>
      <c r="I6181" s="820">
        <v>1</v>
      </c>
      <c r="J6181" s="820">
        <v>1</v>
      </c>
      <c r="K6181" s="820" t="s">
        <v>8454</v>
      </c>
      <c r="L6181" s="820" t="s">
        <v>22008</v>
      </c>
    </row>
    <row r="6182" spans="1:12" x14ac:dyDescent="0.25">
      <c r="A6182" s="820" t="s">
        <v>17725</v>
      </c>
      <c r="B6182" s="824" t="s">
        <v>17726</v>
      </c>
      <c r="C6182" s="820" t="b">
        <v>1</v>
      </c>
      <c r="D6182" s="820" t="b">
        <v>1</v>
      </c>
      <c r="E6182" s="820" t="b">
        <v>0</v>
      </c>
      <c r="F6182" s="820" t="b">
        <v>0</v>
      </c>
      <c r="G6182" s="820" t="b">
        <v>0</v>
      </c>
      <c r="H6182" s="820" t="b">
        <v>0</v>
      </c>
      <c r="I6182" s="820">
        <v>1</v>
      </c>
      <c r="J6182" s="820">
        <v>13</v>
      </c>
      <c r="K6182" s="820" t="s">
        <v>8454</v>
      </c>
      <c r="L6182" s="820" t="s">
        <v>22009</v>
      </c>
    </row>
    <row r="6183" spans="1:12" x14ac:dyDescent="0.25">
      <c r="A6183" s="820" t="s">
        <v>17727</v>
      </c>
      <c r="B6183" s="824" t="s">
        <v>17728</v>
      </c>
      <c r="C6183" s="820" t="b">
        <v>1</v>
      </c>
      <c r="D6183" s="820" t="b">
        <v>1</v>
      </c>
      <c r="E6183" s="820" t="b">
        <v>0</v>
      </c>
      <c r="F6183" s="820" t="b">
        <v>0</v>
      </c>
      <c r="G6183" s="820" t="b">
        <v>0</v>
      </c>
      <c r="H6183" s="820" t="b">
        <v>0</v>
      </c>
      <c r="I6183" s="820">
        <v>1</v>
      </c>
      <c r="J6183" s="820">
        <v>2</v>
      </c>
      <c r="K6183" s="820" t="s">
        <v>8454</v>
      </c>
      <c r="L6183" s="820" t="s">
        <v>22010</v>
      </c>
    </row>
    <row r="6184" spans="1:12" x14ac:dyDescent="0.25">
      <c r="A6184" s="820" t="s">
        <v>17729</v>
      </c>
      <c r="B6184" s="824" t="s">
        <v>17730</v>
      </c>
      <c r="C6184" s="820" t="b">
        <v>1</v>
      </c>
      <c r="D6184" s="820" t="b">
        <v>1</v>
      </c>
      <c r="E6184" s="820" t="b">
        <v>0</v>
      </c>
      <c r="F6184" s="820" t="b">
        <v>0</v>
      </c>
      <c r="G6184" s="820" t="b">
        <v>0</v>
      </c>
      <c r="H6184" s="820" t="b">
        <v>0</v>
      </c>
      <c r="I6184" s="820">
        <v>1</v>
      </c>
      <c r="J6184" s="820">
        <v>2</v>
      </c>
      <c r="K6184" s="820" t="s">
        <v>8454</v>
      </c>
      <c r="L6184" s="820" t="s">
        <v>22011</v>
      </c>
    </row>
    <row r="6185" spans="1:12" x14ac:dyDescent="0.25">
      <c r="A6185" s="820" t="s">
        <v>17731</v>
      </c>
      <c r="B6185" s="824" t="s">
        <v>17732</v>
      </c>
      <c r="C6185" s="820" t="b">
        <v>1</v>
      </c>
      <c r="D6185" s="820" t="b">
        <v>1</v>
      </c>
      <c r="E6185" s="820" t="b">
        <v>0</v>
      </c>
      <c r="F6185" s="820" t="b">
        <v>0</v>
      </c>
      <c r="G6185" s="820" t="b">
        <v>0</v>
      </c>
      <c r="H6185" s="820" t="b">
        <v>0</v>
      </c>
      <c r="I6185" s="820">
        <v>1</v>
      </c>
      <c r="J6185" s="820">
        <v>13</v>
      </c>
      <c r="K6185" s="820" t="s">
        <v>8454</v>
      </c>
      <c r="L6185" s="820" t="s">
        <v>22012</v>
      </c>
    </row>
    <row r="6186" spans="1:12" x14ac:dyDescent="0.25">
      <c r="A6186" s="820" t="s">
        <v>17733</v>
      </c>
      <c r="B6186" s="824" t="s">
        <v>17734</v>
      </c>
      <c r="C6186" s="820" t="b">
        <v>1</v>
      </c>
      <c r="D6186" s="820" t="b">
        <v>1</v>
      </c>
      <c r="E6186" s="820" t="b">
        <v>0</v>
      </c>
      <c r="F6186" s="820" t="b">
        <v>0</v>
      </c>
      <c r="G6186" s="820" t="b">
        <v>0</v>
      </c>
      <c r="H6186" s="820" t="b">
        <v>0</v>
      </c>
      <c r="I6186" s="820">
        <v>1</v>
      </c>
      <c r="J6186" s="820">
        <v>13</v>
      </c>
      <c r="K6186" s="820" t="s">
        <v>8454</v>
      </c>
      <c r="L6186" s="820" t="s">
        <v>22013</v>
      </c>
    </row>
    <row r="6187" spans="1:12" x14ac:dyDescent="0.25">
      <c r="A6187" s="820" t="s">
        <v>17735</v>
      </c>
      <c r="B6187" s="824" t="s">
        <v>17736</v>
      </c>
      <c r="C6187" s="820" t="b">
        <v>1</v>
      </c>
      <c r="D6187" s="820" t="b">
        <v>1</v>
      </c>
      <c r="E6187" s="820" t="b">
        <v>0</v>
      </c>
      <c r="F6187" s="820" t="b">
        <v>0</v>
      </c>
      <c r="G6187" s="820" t="b">
        <v>0</v>
      </c>
      <c r="H6187" s="820" t="b">
        <v>0</v>
      </c>
      <c r="I6187" s="820">
        <v>1</v>
      </c>
      <c r="J6187" s="820">
        <v>52</v>
      </c>
      <c r="K6187" s="820" t="s">
        <v>8454</v>
      </c>
      <c r="L6187" s="820" t="s">
        <v>22014</v>
      </c>
    </row>
    <row r="6188" spans="1:12" x14ac:dyDescent="0.25">
      <c r="A6188" s="820" t="s">
        <v>17737</v>
      </c>
      <c r="B6188" s="824" t="s">
        <v>17738</v>
      </c>
      <c r="C6188" s="820" t="b">
        <v>1</v>
      </c>
      <c r="D6188" s="820" t="b">
        <v>1</v>
      </c>
      <c r="E6188" s="820" t="b">
        <v>0</v>
      </c>
      <c r="F6188" s="820" t="b">
        <v>0</v>
      </c>
      <c r="G6188" s="820" t="b">
        <v>0</v>
      </c>
      <c r="H6188" s="820" t="b">
        <v>0</v>
      </c>
      <c r="I6188" s="820">
        <v>1</v>
      </c>
      <c r="J6188" s="820">
        <v>4</v>
      </c>
      <c r="K6188" s="820" t="s">
        <v>8454</v>
      </c>
      <c r="L6188" s="820" t="s">
        <v>22015</v>
      </c>
    </row>
    <row r="6189" spans="1:12" x14ac:dyDescent="0.25">
      <c r="A6189" s="820" t="s">
        <v>17739</v>
      </c>
      <c r="B6189" s="824" t="s">
        <v>17740</v>
      </c>
      <c r="C6189" s="820" t="b">
        <v>1</v>
      </c>
      <c r="D6189" s="820" t="b">
        <v>1</v>
      </c>
      <c r="E6189" s="820" t="b">
        <v>0</v>
      </c>
      <c r="F6189" s="820" t="b">
        <v>0</v>
      </c>
      <c r="G6189" s="820" t="b">
        <v>0</v>
      </c>
      <c r="H6189" s="820" t="b">
        <v>0</v>
      </c>
      <c r="I6189" s="820">
        <v>1</v>
      </c>
      <c r="J6189" s="820">
        <v>2</v>
      </c>
      <c r="K6189" s="820" t="s">
        <v>8454</v>
      </c>
      <c r="L6189" s="820" t="s">
        <v>22016</v>
      </c>
    </row>
    <row r="6190" spans="1:12" x14ac:dyDescent="0.25">
      <c r="A6190" s="820" t="s">
        <v>17741</v>
      </c>
      <c r="B6190" s="824" t="s">
        <v>17742</v>
      </c>
      <c r="C6190" s="820" t="b">
        <v>1</v>
      </c>
      <c r="D6190" s="820" t="b">
        <v>1</v>
      </c>
      <c r="E6190" s="820" t="b">
        <v>0</v>
      </c>
      <c r="F6190" s="820" t="b">
        <v>0</v>
      </c>
      <c r="G6190" s="820" t="b">
        <v>0</v>
      </c>
      <c r="H6190" s="820" t="b">
        <v>0</v>
      </c>
      <c r="I6190" s="820">
        <v>1</v>
      </c>
      <c r="J6190" s="820">
        <v>1</v>
      </c>
      <c r="K6190" s="820" t="s">
        <v>8454</v>
      </c>
      <c r="L6190" s="820" t="s">
        <v>22017</v>
      </c>
    </row>
    <row r="6191" spans="1:12" x14ac:dyDescent="0.25">
      <c r="A6191" s="820" t="s">
        <v>17743</v>
      </c>
      <c r="B6191" s="824" t="s">
        <v>17724</v>
      </c>
      <c r="C6191" s="820" t="b">
        <v>1</v>
      </c>
      <c r="D6191" s="820" t="b">
        <v>1</v>
      </c>
      <c r="E6191" s="820" t="b">
        <v>0</v>
      </c>
      <c r="F6191" s="820" t="b">
        <v>0</v>
      </c>
      <c r="G6191" s="820" t="b">
        <v>0</v>
      </c>
      <c r="H6191" s="820" t="b">
        <v>0</v>
      </c>
      <c r="I6191" s="820">
        <v>1</v>
      </c>
      <c r="J6191" s="820">
        <v>1</v>
      </c>
      <c r="K6191" s="820" t="s">
        <v>8454</v>
      </c>
      <c r="L6191" s="820" t="s">
        <v>22008</v>
      </c>
    </row>
    <row r="6192" spans="1:12" x14ac:dyDescent="0.25">
      <c r="A6192" s="820" t="s">
        <v>17744</v>
      </c>
      <c r="B6192" s="824" t="s">
        <v>17745</v>
      </c>
      <c r="C6192" s="820" t="b">
        <v>1</v>
      </c>
      <c r="D6192" s="820" t="b">
        <v>1</v>
      </c>
      <c r="E6192" s="820" t="b">
        <v>0</v>
      </c>
      <c r="F6192" s="820" t="b">
        <v>0</v>
      </c>
      <c r="G6192" s="820" t="b">
        <v>0</v>
      </c>
      <c r="H6192" s="820" t="b">
        <v>0</v>
      </c>
      <c r="I6192" s="820">
        <v>1</v>
      </c>
      <c r="J6192" s="820">
        <v>1</v>
      </c>
      <c r="K6192" s="820" t="s">
        <v>8454</v>
      </c>
      <c r="L6192" s="820" t="s">
        <v>22018</v>
      </c>
    </row>
    <row r="6193" spans="1:12" x14ac:dyDescent="0.25">
      <c r="A6193" s="820" t="s">
        <v>17746</v>
      </c>
      <c r="B6193" s="824" t="s">
        <v>17747</v>
      </c>
      <c r="C6193" s="820" t="b">
        <v>1</v>
      </c>
      <c r="D6193" s="820" t="b">
        <v>1</v>
      </c>
      <c r="E6193" s="820" t="b">
        <v>0</v>
      </c>
      <c r="F6193" s="820" t="b">
        <v>0</v>
      </c>
      <c r="G6193" s="820" t="b">
        <v>0</v>
      </c>
      <c r="H6193" s="820" t="b">
        <v>0</v>
      </c>
      <c r="I6193" s="820">
        <v>1</v>
      </c>
      <c r="J6193" s="820">
        <v>1</v>
      </c>
      <c r="K6193" s="820" t="s">
        <v>8454</v>
      </c>
      <c r="L6193" s="820" t="s">
        <v>22019</v>
      </c>
    </row>
    <row r="6194" spans="1:12" x14ac:dyDescent="0.25">
      <c r="A6194" s="820" t="s">
        <v>17748</v>
      </c>
      <c r="B6194" s="824" t="s">
        <v>17749</v>
      </c>
      <c r="C6194" s="820" t="b">
        <v>1</v>
      </c>
      <c r="D6194" s="820" t="b">
        <v>1</v>
      </c>
      <c r="E6194" s="820" t="b">
        <v>0</v>
      </c>
      <c r="F6194" s="820" t="b">
        <v>0</v>
      </c>
      <c r="G6194" s="820" t="b">
        <v>0</v>
      </c>
      <c r="H6194" s="820" t="b">
        <v>0</v>
      </c>
      <c r="I6194" s="820">
        <v>1</v>
      </c>
      <c r="J6194" s="820">
        <v>1</v>
      </c>
      <c r="K6194" s="820" t="s">
        <v>8454</v>
      </c>
      <c r="L6194" s="820" t="s">
        <v>22020</v>
      </c>
    </row>
    <row r="6195" spans="1:12" x14ac:dyDescent="0.25">
      <c r="A6195" s="820" t="s">
        <v>17750</v>
      </c>
      <c r="B6195" s="824" t="s">
        <v>17751</v>
      </c>
      <c r="C6195" s="820" t="b">
        <v>1</v>
      </c>
      <c r="D6195" s="820" t="b">
        <v>1</v>
      </c>
      <c r="E6195" s="820" t="b">
        <v>0</v>
      </c>
      <c r="F6195" s="820" t="b">
        <v>0</v>
      </c>
      <c r="G6195" s="820" t="b">
        <v>0</v>
      </c>
      <c r="H6195" s="820" t="b">
        <v>0</v>
      </c>
      <c r="I6195" s="820">
        <v>1</v>
      </c>
      <c r="J6195" s="820">
        <v>1</v>
      </c>
      <c r="K6195" s="820" t="s">
        <v>8454</v>
      </c>
      <c r="L6195" s="820" t="s">
        <v>22021</v>
      </c>
    </row>
    <row r="6196" spans="1:12" x14ac:dyDescent="0.25">
      <c r="A6196" s="820" t="s">
        <v>17752</v>
      </c>
      <c r="B6196" s="824" t="s">
        <v>17753</v>
      </c>
      <c r="C6196" s="820" t="b">
        <v>1</v>
      </c>
      <c r="D6196" s="820" t="b">
        <v>1</v>
      </c>
      <c r="E6196" s="820" t="b">
        <v>0</v>
      </c>
      <c r="F6196" s="820" t="b">
        <v>0</v>
      </c>
      <c r="G6196" s="820" t="b">
        <v>0</v>
      </c>
      <c r="H6196" s="820" t="b">
        <v>0</v>
      </c>
      <c r="I6196" s="820">
        <v>1</v>
      </c>
      <c r="J6196" s="820">
        <v>1</v>
      </c>
      <c r="K6196" s="820" t="s">
        <v>8454</v>
      </c>
      <c r="L6196" s="820" t="s">
        <v>22022</v>
      </c>
    </row>
    <row r="6197" spans="1:12" x14ac:dyDescent="0.25">
      <c r="A6197" s="820" t="s">
        <v>17754</v>
      </c>
      <c r="B6197" s="824" t="s">
        <v>17755</v>
      </c>
      <c r="C6197" s="820" t="b">
        <v>1</v>
      </c>
      <c r="D6197" s="820" t="b">
        <v>1</v>
      </c>
      <c r="E6197" s="820" t="b">
        <v>0</v>
      </c>
      <c r="F6197" s="820" t="b">
        <v>0</v>
      </c>
      <c r="G6197" s="820" t="b">
        <v>0</v>
      </c>
      <c r="H6197" s="820" t="b">
        <v>0</v>
      </c>
      <c r="I6197" s="820">
        <v>1</v>
      </c>
      <c r="J6197" s="820">
        <v>2</v>
      </c>
      <c r="K6197" s="820" t="s">
        <v>8454</v>
      </c>
      <c r="L6197" s="820" t="s">
        <v>22023</v>
      </c>
    </row>
    <row r="6198" spans="1:12" x14ac:dyDescent="0.25">
      <c r="A6198" s="820" t="s">
        <v>17756</v>
      </c>
      <c r="B6198" s="824" t="s">
        <v>17757</v>
      </c>
      <c r="C6198" s="820" t="b">
        <v>1</v>
      </c>
      <c r="D6198" s="820" t="b">
        <v>1</v>
      </c>
      <c r="E6198" s="820" t="b">
        <v>0</v>
      </c>
      <c r="F6198" s="820" t="b">
        <v>0</v>
      </c>
      <c r="G6198" s="820" t="b">
        <v>0</v>
      </c>
      <c r="H6198" s="820" t="b">
        <v>0</v>
      </c>
      <c r="I6198" s="820">
        <v>1</v>
      </c>
      <c r="J6198" s="820">
        <v>2</v>
      </c>
      <c r="K6198" s="820" t="s">
        <v>8454</v>
      </c>
      <c r="L6198" s="820" t="s">
        <v>22024</v>
      </c>
    </row>
    <row r="6199" spans="1:12" x14ac:dyDescent="0.25">
      <c r="A6199" s="820" t="s">
        <v>17758</v>
      </c>
      <c r="B6199" s="824" t="s">
        <v>17759</v>
      </c>
      <c r="C6199" s="820" t="b">
        <v>1</v>
      </c>
      <c r="D6199" s="820" t="b">
        <v>1</v>
      </c>
      <c r="E6199" s="820" t="b">
        <v>0</v>
      </c>
      <c r="F6199" s="820" t="b">
        <v>0</v>
      </c>
      <c r="G6199" s="820" t="b">
        <v>0</v>
      </c>
      <c r="H6199" s="820" t="b">
        <v>0</v>
      </c>
      <c r="I6199" s="820">
        <v>1</v>
      </c>
      <c r="J6199" s="820">
        <v>2</v>
      </c>
      <c r="K6199" s="820" t="s">
        <v>8454</v>
      </c>
      <c r="L6199" s="820" t="s">
        <v>22025</v>
      </c>
    </row>
    <row r="6200" spans="1:12" x14ac:dyDescent="0.25">
      <c r="A6200" s="820" t="s">
        <v>17760</v>
      </c>
      <c r="B6200" s="824" t="s">
        <v>17724</v>
      </c>
      <c r="C6200" s="820" t="b">
        <v>1</v>
      </c>
      <c r="D6200" s="820" t="b">
        <v>1</v>
      </c>
      <c r="E6200" s="820" t="b">
        <v>0</v>
      </c>
      <c r="F6200" s="820" t="b">
        <v>0</v>
      </c>
      <c r="G6200" s="820" t="b">
        <v>0</v>
      </c>
      <c r="H6200" s="820" t="b">
        <v>0</v>
      </c>
      <c r="I6200" s="820">
        <v>1</v>
      </c>
      <c r="J6200" s="820">
        <v>1</v>
      </c>
      <c r="K6200" s="820" t="s">
        <v>8454</v>
      </c>
      <c r="L6200" s="820" t="s">
        <v>22008</v>
      </c>
    </row>
    <row r="6201" spans="1:12" x14ac:dyDescent="0.25">
      <c r="A6201" s="822" t="s">
        <v>17761</v>
      </c>
      <c r="B6201" s="824" t="s">
        <v>17762</v>
      </c>
      <c r="C6201" s="820" t="b">
        <v>1</v>
      </c>
      <c r="D6201" s="820" t="b">
        <v>1</v>
      </c>
      <c r="E6201" s="820" t="b">
        <v>0</v>
      </c>
      <c r="F6201" s="820" t="b">
        <v>0</v>
      </c>
      <c r="G6201" s="820" t="b">
        <v>0</v>
      </c>
      <c r="H6201" s="820" t="b">
        <v>0</v>
      </c>
      <c r="I6201" s="820">
        <v>1</v>
      </c>
      <c r="J6201" s="820">
        <v>1</v>
      </c>
      <c r="K6201" s="820" t="s">
        <v>8454</v>
      </c>
      <c r="L6201" s="822" t="s">
        <v>22026</v>
      </c>
    </row>
    <row r="6202" spans="1:12" x14ac:dyDescent="0.25">
      <c r="A6202" s="822" t="s">
        <v>17763</v>
      </c>
      <c r="B6202" s="824" t="s">
        <v>17764</v>
      </c>
      <c r="C6202" s="820" t="b">
        <v>1</v>
      </c>
      <c r="D6202" s="820" t="b">
        <v>1</v>
      </c>
      <c r="E6202" s="820" t="b">
        <v>0</v>
      </c>
      <c r="F6202" s="820" t="b">
        <v>0</v>
      </c>
      <c r="G6202" s="820" t="b">
        <v>0</v>
      </c>
      <c r="H6202" s="820" t="b">
        <v>0</v>
      </c>
      <c r="I6202" s="820">
        <v>1</v>
      </c>
      <c r="J6202" s="820">
        <v>1</v>
      </c>
      <c r="K6202" s="820" t="s">
        <v>8454</v>
      </c>
      <c r="L6202" s="822" t="s">
        <v>22027</v>
      </c>
    </row>
    <row r="6203" spans="1:12" x14ac:dyDescent="0.25">
      <c r="A6203" s="822" t="s">
        <v>17765</v>
      </c>
      <c r="B6203" s="824" t="s">
        <v>17766</v>
      </c>
      <c r="C6203" s="820" t="b">
        <v>1</v>
      </c>
      <c r="D6203" s="820" t="b">
        <v>1</v>
      </c>
      <c r="E6203" s="820" t="b">
        <v>0</v>
      </c>
      <c r="F6203" s="820" t="b">
        <v>0</v>
      </c>
      <c r="G6203" s="820" t="b">
        <v>0</v>
      </c>
      <c r="H6203" s="820" t="b">
        <v>0</v>
      </c>
      <c r="I6203" s="820">
        <v>1</v>
      </c>
      <c r="J6203" s="820">
        <v>1</v>
      </c>
      <c r="K6203" s="820" t="s">
        <v>8454</v>
      </c>
      <c r="L6203" s="822" t="s">
        <v>22028</v>
      </c>
    </row>
    <row r="6204" spans="1:12" x14ac:dyDescent="0.25">
      <c r="A6204" s="822" t="s">
        <v>17767</v>
      </c>
      <c r="B6204" s="824" t="s">
        <v>17768</v>
      </c>
      <c r="C6204" s="820" t="b">
        <v>1</v>
      </c>
      <c r="D6204" s="820" t="b">
        <v>1</v>
      </c>
      <c r="E6204" s="820" t="b">
        <v>0</v>
      </c>
      <c r="F6204" s="820" t="b">
        <v>0</v>
      </c>
      <c r="G6204" s="820" t="b">
        <v>0</v>
      </c>
      <c r="H6204" s="820" t="b">
        <v>0</v>
      </c>
      <c r="I6204" s="820">
        <v>1</v>
      </c>
      <c r="J6204" s="820">
        <v>2</v>
      </c>
      <c r="K6204" s="820" t="s">
        <v>8454</v>
      </c>
      <c r="L6204" s="822" t="s">
        <v>22029</v>
      </c>
    </row>
    <row r="6205" spans="1:12" x14ac:dyDescent="0.25">
      <c r="A6205" s="822" t="s">
        <v>17769</v>
      </c>
      <c r="B6205" s="824" t="s">
        <v>17770</v>
      </c>
      <c r="C6205" s="820" t="b">
        <v>1</v>
      </c>
      <c r="D6205" s="820" t="b">
        <v>1</v>
      </c>
      <c r="E6205" s="820" t="b">
        <v>0</v>
      </c>
      <c r="F6205" s="820" t="b">
        <v>0</v>
      </c>
      <c r="G6205" s="820" t="b">
        <v>0</v>
      </c>
      <c r="H6205" s="820" t="b">
        <v>0</v>
      </c>
      <c r="I6205" s="820">
        <v>1</v>
      </c>
      <c r="J6205" s="820">
        <v>2</v>
      </c>
      <c r="K6205" s="820" t="s">
        <v>8454</v>
      </c>
      <c r="L6205" s="822" t="s">
        <v>22030</v>
      </c>
    </row>
    <row r="6206" spans="1:12" x14ac:dyDescent="0.25">
      <c r="A6206" s="822" t="s">
        <v>17771</v>
      </c>
      <c r="B6206" s="824" t="s">
        <v>17772</v>
      </c>
      <c r="C6206" s="820" t="b">
        <v>1</v>
      </c>
      <c r="D6206" s="820" t="b">
        <v>1</v>
      </c>
      <c r="E6206" s="820" t="b">
        <v>0</v>
      </c>
      <c r="F6206" s="820" t="b">
        <v>0</v>
      </c>
      <c r="G6206" s="820" t="b">
        <v>0</v>
      </c>
      <c r="H6206" s="820" t="b">
        <v>0</v>
      </c>
      <c r="I6206" s="820">
        <v>1</v>
      </c>
      <c r="J6206" s="820">
        <v>2</v>
      </c>
      <c r="K6206" s="820" t="s">
        <v>8454</v>
      </c>
      <c r="L6206" s="822" t="s">
        <v>22031</v>
      </c>
    </row>
    <row r="6207" spans="1:12" x14ac:dyDescent="0.25">
      <c r="A6207" s="822" t="s">
        <v>17773</v>
      </c>
      <c r="B6207" s="824" t="s">
        <v>17774</v>
      </c>
      <c r="C6207" s="820" t="b">
        <v>1</v>
      </c>
      <c r="D6207" s="820" t="b">
        <v>1</v>
      </c>
      <c r="E6207" s="820" t="b">
        <v>0</v>
      </c>
      <c r="F6207" s="820" t="b">
        <v>0</v>
      </c>
      <c r="G6207" s="820" t="b">
        <v>0</v>
      </c>
      <c r="H6207" s="820" t="b">
        <v>0</v>
      </c>
      <c r="I6207" s="820">
        <v>1</v>
      </c>
      <c r="J6207" s="820">
        <v>1</v>
      </c>
      <c r="K6207" s="820" t="s">
        <v>8454</v>
      </c>
      <c r="L6207" s="822" t="s">
        <v>22032</v>
      </c>
    </row>
    <row r="6208" spans="1:12" x14ac:dyDescent="0.25">
      <c r="A6208" s="822" t="s">
        <v>17775</v>
      </c>
      <c r="B6208" s="824" t="s">
        <v>17776</v>
      </c>
      <c r="C6208" s="820" t="b">
        <v>1</v>
      </c>
      <c r="D6208" s="820" t="b">
        <v>1</v>
      </c>
      <c r="E6208" s="820" t="b">
        <v>0</v>
      </c>
      <c r="F6208" s="820" t="b">
        <v>0</v>
      </c>
      <c r="G6208" s="820" t="b">
        <v>0</v>
      </c>
      <c r="H6208" s="820" t="b">
        <v>0</v>
      </c>
      <c r="I6208" s="820">
        <v>1</v>
      </c>
      <c r="J6208" s="820">
        <v>1</v>
      </c>
      <c r="K6208" s="820" t="s">
        <v>8454</v>
      </c>
      <c r="L6208" s="822" t="s">
        <v>22033</v>
      </c>
    </row>
    <row r="6209" spans="1:12" x14ac:dyDescent="0.25">
      <c r="A6209" s="822" t="s">
        <v>17777</v>
      </c>
      <c r="B6209" s="824" t="s">
        <v>17778</v>
      </c>
      <c r="C6209" s="820" t="b">
        <v>1</v>
      </c>
      <c r="D6209" s="820" t="b">
        <v>1</v>
      </c>
      <c r="E6209" s="820" t="b">
        <v>0</v>
      </c>
      <c r="F6209" s="820" t="b">
        <v>0</v>
      </c>
      <c r="G6209" s="820" t="b">
        <v>0</v>
      </c>
      <c r="H6209" s="820" t="b">
        <v>0</v>
      </c>
      <c r="I6209" s="820">
        <v>1</v>
      </c>
      <c r="J6209" s="820">
        <v>3</v>
      </c>
      <c r="K6209" s="820" t="s">
        <v>8454</v>
      </c>
      <c r="L6209" s="822" t="s">
        <v>22034</v>
      </c>
    </row>
    <row r="6210" spans="1:12" x14ac:dyDescent="0.25">
      <c r="A6210" s="822" t="s">
        <v>17779</v>
      </c>
      <c r="B6210" s="824" t="s">
        <v>17780</v>
      </c>
      <c r="C6210" s="820" t="b">
        <v>1</v>
      </c>
      <c r="D6210" s="820" t="b">
        <v>1</v>
      </c>
      <c r="E6210" s="820" t="b">
        <v>0</v>
      </c>
      <c r="F6210" s="820" t="b">
        <v>0</v>
      </c>
      <c r="G6210" s="820" t="b">
        <v>0</v>
      </c>
      <c r="H6210" s="820" t="b">
        <v>0</v>
      </c>
      <c r="I6210" s="820">
        <v>1</v>
      </c>
      <c r="J6210" s="820">
        <v>2</v>
      </c>
      <c r="K6210" s="820" t="s">
        <v>8454</v>
      </c>
      <c r="L6210" s="822" t="s">
        <v>22035</v>
      </c>
    </row>
    <row r="6211" spans="1:12" x14ac:dyDescent="0.25">
      <c r="A6211" s="822" t="s">
        <v>17781</v>
      </c>
      <c r="B6211" s="824" t="s">
        <v>17782</v>
      </c>
      <c r="C6211" s="820" t="b">
        <v>1</v>
      </c>
      <c r="D6211" s="820" t="b">
        <v>1</v>
      </c>
      <c r="E6211" s="820" t="b">
        <v>0</v>
      </c>
      <c r="F6211" s="820" t="b">
        <v>0</v>
      </c>
      <c r="G6211" s="820" t="b">
        <v>0</v>
      </c>
      <c r="H6211" s="820" t="b">
        <v>0</v>
      </c>
      <c r="I6211" s="820">
        <v>1</v>
      </c>
      <c r="J6211" s="820">
        <v>2</v>
      </c>
      <c r="K6211" s="820" t="s">
        <v>8454</v>
      </c>
      <c r="L6211" s="822" t="s">
        <v>22036</v>
      </c>
    </row>
    <row r="6212" spans="1:12" x14ac:dyDescent="0.25">
      <c r="A6212" s="822" t="s">
        <v>17783</v>
      </c>
      <c r="B6212" s="824" t="s">
        <v>17766</v>
      </c>
      <c r="C6212" s="820" t="b">
        <v>1</v>
      </c>
      <c r="D6212" s="820" t="b">
        <v>1</v>
      </c>
      <c r="E6212" s="820" t="b">
        <v>0</v>
      </c>
      <c r="F6212" s="820" t="b">
        <v>0</v>
      </c>
      <c r="G6212" s="820" t="b">
        <v>0</v>
      </c>
      <c r="H6212" s="820" t="b">
        <v>0</v>
      </c>
      <c r="I6212" s="820">
        <v>1</v>
      </c>
      <c r="J6212" s="820">
        <v>1</v>
      </c>
      <c r="K6212" s="820" t="s">
        <v>8454</v>
      </c>
      <c r="L6212" s="822" t="s">
        <v>22028</v>
      </c>
    </row>
    <row r="6213" spans="1:12" x14ac:dyDescent="0.25">
      <c r="A6213" s="822" t="s">
        <v>17784</v>
      </c>
      <c r="B6213" s="824" t="s">
        <v>17785</v>
      </c>
      <c r="C6213" s="820" t="b">
        <v>1</v>
      </c>
      <c r="D6213" s="820" t="b">
        <v>1</v>
      </c>
      <c r="E6213" s="820" t="b">
        <v>0</v>
      </c>
      <c r="F6213" s="820" t="b">
        <v>0</v>
      </c>
      <c r="G6213" s="820" t="b">
        <v>0</v>
      </c>
      <c r="H6213" s="820" t="b">
        <v>0</v>
      </c>
      <c r="I6213" s="820">
        <v>1</v>
      </c>
      <c r="J6213" s="820">
        <v>1</v>
      </c>
      <c r="K6213" s="820" t="s">
        <v>8454</v>
      </c>
      <c r="L6213" s="822" t="s">
        <v>22037</v>
      </c>
    </row>
    <row r="6214" spans="1:12" x14ac:dyDescent="0.25">
      <c r="A6214" s="822" t="s">
        <v>17786</v>
      </c>
      <c r="B6214" s="824" t="s">
        <v>17787</v>
      </c>
      <c r="C6214" s="820" t="b">
        <v>1</v>
      </c>
      <c r="D6214" s="820" t="b">
        <v>1</v>
      </c>
      <c r="E6214" s="820" t="b">
        <v>0</v>
      </c>
      <c r="F6214" s="820" t="b">
        <v>0</v>
      </c>
      <c r="G6214" s="820" t="b">
        <v>0</v>
      </c>
      <c r="H6214" s="820" t="b">
        <v>0</v>
      </c>
      <c r="I6214" s="820">
        <v>1</v>
      </c>
      <c r="J6214" s="820">
        <v>1</v>
      </c>
      <c r="K6214" s="820" t="s">
        <v>8454</v>
      </c>
      <c r="L6214" s="822" t="s">
        <v>22038</v>
      </c>
    </row>
    <row r="6215" spans="1:12" x14ac:dyDescent="0.25">
      <c r="A6215" s="822" t="s">
        <v>17788</v>
      </c>
      <c r="B6215" s="824" t="s">
        <v>17766</v>
      </c>
      <c r="C6215" s="820" t="b">
        <v>1</v>
      </c>
      <c r="D6215" s="820" t="b">
        <v>1</v>
      </c>
      <c r="E6215" s="820" t="b">
        <v>0</v>
      </c>
      <c r="F6215" s="820" t="b">
        <v>0</v>
      </c>
      <c r="G6215" s="820" t="b">
        <v>0</v>
      </c>
      <c r="H6215" s="820" t="b">
        <v>0</v>
      </c>
      <c r="I6215" s="820">
        <v>1</v>
      </c>
      <c r="J6215" s="820">
        <v>1</v>
      </c>
      <c r="K6215" s="820" t="s">
        <v>8454</v>
      </c>
      <c r="L6215" s="822" t="s">
        <v>22028</v>
      </c>
    </row>
    <row r="6216" spans="1:12" x14ac:dyDescent="0.25">
      <c r="A6216" s="822" t="s">
        <v>17789</v>
      </c>
      <c r="B6216" s="824" t="s">
        <v>17768</v>
      </c>
      <c r="C6216" s="820" t="b">
        <v>1</v>
      </c>
      <c r="D6216" s="820" t="b">
        <v>1</v>
      </c>
      <c r="E6216" s="820" t="b">
        <v>0</v>
      </c>
      <c r="F6216" s="820" t="b">
        <v>0</v>
      </c>
      <c r="G6216" s="820" t="b">
        <v>0</v>
      </c>
      <c r="H6216" s="820" t="b">
        <v>0</v>
      </c>
      <c r="I6216" s="820">
        <v>1</v>
      </c>
      <c r="J6216" s="820">
        <v>2</v>
      </c>
      <c r="K6216" s="820" t="s">
        <v>8454</v>
      </c>
      <c r="L6216" s="822" t="s">
        <v>22029</v>
      </c>
    </row>
    <row r="6217" spans="1:12" x14ac:dyDescent="0.25">
      <c r="A6217" s="822" t="s">
        <v>17790</v>
      </c>
      <c r="B6217" s="824" t="s">
        <v>17770</v>
      </c>
      <c r="C6217" s="820" t="b">
        <v>1</v>
      </c>
      <c r="D6217" s="820" t="b">
        <v>1</v>
      </c>
      <c r="E6217" s="820" t="b">
        <v>0</v>
      </c>
      <c r="F6217" s="820" t="b">
        <v>0</v>
      </c>
      <c r="G6217" s="820" t="b">
        <v>0</v>
      </c>
      <c r="H6217" s="820" t="b">
        <v>0</v>
      </c>
      <c r="I6217" s="820">
        <v>1</v>
      </c>
      <c r="J6217" s="820">
        <v>2</v>
      </c>
      <c r="K6217" s="820" t="s">
        <v>8454</v>
      </c>
      <c r="L6217" s="822" t="s">
        <v>22030</v>
      </c>
    </row>
    <row r="6218" spans="1:12" x14ac:dyDescent="0.25">
      <c r="A6218" s="822" t="s">
        <v>17791</v>
      </c>
      <c r="B6218" s="824" t="s">
        <v>17772</v>
      </c>
      <c r="C6218" s="820" t="b">
        <v>1</v>
      </c>
      <c r="D6218" s="820" t="b">
        <v>1</v>
      </c>
      <c r="E6218" s="820" t="b">
        <v>0</v>
      </c>
      <c r="F6218" s="820" t="b">
        <v>0</v>
      </c>
      <c r="G6218" s="820" t="b">
        <v>0</v>
      </c>
      <c r="H6218" s="820" t="b">
        <v>0</v>
      </c>
      <c r="I6218" s="820">
        <v>1</v>
      </c>
      <c r="J6218" s="820">
        <v>2</v>
      </c>
      <c r="K6218" s="820" t="s">
        <v>8454</v>
      </c>
      <c r="L6218" s="822" t="s">
        <v>22031</v>
      </c>
    </row>
    <row r="6219" spans="1:12" x14ac:dyDescent="0.25">
      <c r="A6219" s="822" t="s">
        <v>17792</v>
      </c>
      <c r="B6219" s="824" t="s">
        <v>17774</v>
      </c>
      <c r="C6219" s="820" t="b">
        <v>1</v>
      </c>
      <c r="D6219" s="820" t="b">
        <v>1</v>
      </c>
      <c r="E6219" s="820" t="b">
        <v>0</v>
      </c>
      <c r="F6219" s="820" t="b">
        <v>0</v>
      </c>
      <c r="G6219" s="820" t="b">
        <v>0</v>
      </c>
      <c r="H6219" s="820" t="b">
        <v>0</v>
      </c>
      <c r="I6219" s="820">
        <v>1</v>
      </c>
      <c r="J6219" s="820">
        <v>1</v>
      </c>
      <c r="K6219" s="820" t="s">
        <v>8454</v>
      </c>
      <c r="L6219" s="822" t="s">
        <v>22032</v>
      </c>
    </row>
    <row r="6220" spans="1:12" x14ac:dyDescent="0.25">
      <c r="A6220" s="822" t="s">
        <v>17793</v>
      </c>
      <c r="B6220" s="824" t="s">
        <v>17776</v>
      </c>
      <c r="C6220" s="820" t="b">
        <v>1</v>
      </c>
      <c r="D6220" s="820" t="b">
        <v>1</v>
      </c>
      <c r="E6220" s="820" t="b">
        <v>0</v>
      </c>
      <c r="F6220" s="820" t="b">
        <v>0</v>
      </c>
      <c r="G6220" s="820" t="b">
        <v>0</v>
      </c>
      <c r="H6220" s="820" t="b">
        <v>0</v>
      </c>
      <c r="I6220" s="820">
        <v>1</v>
      </c>
      <c r="J6220" s="820">
        <v>1</v>
      </c>
      <c r="K6220" s="820" t="s">
        <v>8454</v>
      </c>
      <c r="L6220" s="822" t="s">
        <v>22033</v>
      </c>
    </row>
    <row r="6221" spans="1:12" x14ac:dyDescent="0.25">
      <c r="A6221" s="822" t="s">
        <v>17794</v>
      </c>
      <c r="B6221" s="824" t="s">
        <v>17778</v>
      </c>
      <c r="C6221" s="820" t="b">
        <v>1</v>
      </c>
      <c r="D6221" s="820" t="b">
        <v>1</v>
      </c>
      <c r="E6221" s="820" t="b">
        <v>0</v>
      </c>
      <c r="F6221" s="820" t="b">
        <v>0</v>
      </c>
      <c r="G6221" s="820" t="b">
        <v>0</v>
      </c>
      <c r="H6221" s="820" t="b">
        <v>0</v>
      </c>
      <c r="I6221" s="820">
        <v>1</v>
      </c>
      <c r="J6221" s="820">
        <v>3</v>
      </c>
      <c r="K6221" s="820" t="s">
        <v>8454</v>
      </c>
      <c r="L6221" s="822" t="s">
        <v>22034</v>
      </c>
    </row>
    <row r="6222" spans="1:12" x14ac:dyDescent="0.25">
      <c r="A6222" s="822" t="s">
        <v>17795</v>
      </c>
      <c r="B6222" s="824" t="s">
        <v>17780</v>
      </c>
      <c r="C6222" s="820" t="b">
        <v>1</v>
      </c>
      <c r="D6222" s="820" t="b">
        <v>1</v>
      </c>
      <c r="E6222" s="820" t="b">
        <v>0</v>
      </c>
      <c r="F6222" s="820" t="b">
        <v>0</v>
      </c>
      <c r="G6222" s="820" t="b">
        <v>0</v>
      </c>
      <c r="H6222" s="820" t="b">
        <v>0</v>
      </c>
      <c r="I6222" s="820">
        <v>1</v>
      </c>
      <c r="J6222" s="820">
        <v>2</v>
      </c>
      <c r="K6222" s="820" t="s">
        <v>8454</v>
      </c>
      <c r="L6222" s="822" t="s">
        <v>22035</v>
      </c>
    </row>
    <row r="6223" spans="1:12" x14ac:dyDescent="0.25">
      <c r="A6223" s="822" t="s">
        <v>17796</v>
      </c>
      <c r="B6223" s="824" t="s">
        <v>17797</v>
      </c>
      <c r="C6223" s="820" t="b">
        <v>1</v>
      </c>
      <c r="D6223" s="820" t="b">
        <v>1</v>
      </c>
      <c r="E6223" s="820" t="b">
        <v>0</v>
      </c>
      <c r="F6223" s="820" t="b">
        <v>0</v>
      </c>
      <c r="G6223" s="820" t="b">
        <v>0</v>
      </c>
      <c r="H6223" s="820" t="b">
        <v>0</v>
      </c>
      <c r="I6223" s="820">
        <v>1</v>
      </c>
      <c r="J6223" s="820">
        <v>2</v>
      </c>
      <c r="K6223" s="820" t="s">
        <v>8454</v>
      </c>
      <c r="L6223" s="822" t="s">
        <v>22039</v>
      </c>
    </row>
    <row r="6224" spans="1:12" x14ac:dyDescent="0.25">
      <c r="A6224" s="822" t="s">
        <v>17798</v>
      </c>
      <c r="B6224" s="824" t="s">
        <v>17766</v>
      </c>
      <c r="C6224" s="820" t="b">
        <v>1</v>
      </c>
      <c r="D6224" s="820" t="b">
        <v>1</v>
      </c>
      <c r="E6224" s="820" t="b">
        <v>0</v>
      </c>
      <c r="F6224" s="820" t="b">
        <v>0</v>
      </c>
      <c r="G6224" s="820" t="b">
        <v>0</v>
      </c>
      <c r="H6224" s="820" t="b">
        <v>0</v>
      </c>
      <c r="I6224" s="820">
        <v>1</v>
      </c>
      <c r="J6224" s="820">
        <v>1</v>
      </c>
      <c r="K6224" s="820" t="s">
        <v>8454</v>
      </c>
      <c r="L6224" s="822" t="s">
        <v>22028</v>
      </c>
    </row>
    <row r="6225" spans="1:12" x14ac:dyDescent="0.25">
      <c r="A6225" s="822" t="s">
        <v>17799</v>
      </c>
      <c r="B6225" s="824" t="s">
        <v>17800</v>
      </c>
      <c r="C6225" s="820" t="b">
        <v>1</v>
      </c>
      <c r="D6225" s="820" t="b">
        <v>1</v>
      </c>
      <c r="E6225" s="820" t="b">
        <v>0</v>
      </c>
      <c r="F6225" s="820" t="b">
        <v>0</v>
      </c>
      <c r="G6225" s="820" t="b">
        <v>0</v>
      </c>
      <c r="H6225" s="820" t="b">
        <v>0</v>
      </c>
      <c r="I6225" s="820">
        <v>1</v>
      </c>
      <c r="J6225" s="820">
        <v>1</v>
      </c>
      <c r="K6225" s="820" t="s">
        <v>8454</v>
      </c>
      <c r="L6225" s="822" t="s">
        <v>22040</v>
      </c>
    </row>
    <row r="6226" spans="1:12" x14ac:dyDescent="0.25">
      <c r="A6226" s="822" t="s">
        <v>17801</v>
      </c>
      <c r="B6226" s="824" t="s">
        <v>17802</v>
      </c>
      <c r="C6226" s="820" t="b">
        <v>1</v>
      </c>
      <c r="D6226" s="820" t="b">
        <v>1</v>
      </c>
      <c r="E6226" s="820" t="b">
        <v>0</v>
      </c>
      <c r="F6226" s="820" t="b">
        <v>0</v>
      </c>
      <c r="G6226" s="820" t="b">
        <v>0</v>
      </c>
      <c r="H6226" s="820" t="b">
        <v>0</v>
      </c>
      <c r="I6226" s="820">
        <v>1</v>
      </c>
      <c r="J6226" s="820">
        <v>1</v>
      </c>
      <c r="K6226" s="820" t="s">
        <v>8454</v>
      </c>
      <c r="L6226" s="822" t="s">
        <v>22041</v>
      </c>
    </row>
    <row r="6227" spans="1:12" x14ac:dyDescent="0.25">
      <c r="A6227" s="822" t="s">
        <v>17803</v>
      </c>
      <c r="B6227" s="824" t="s">
        <v>17804</v>
      </c>
      <c r="C6227" s="820" t="b">
        <v>1</v>
      </c>
      <c r="D6227" s="820" t="b">
        <v>1</v>
      </c>
      <c r="E6227" s="820" t="b">
        <v>0</v>
      </c>
      <c r="F6227" s="820" t="b">
        <v>0</v>
      </c>
      <c r="G6227" s="820" t="b">
        <v>0</v>
      </c>
      <c r="H6227" s="820" t="b">
        <v>0</v>
      </c>
      <c r="I6227" s="820">
        <v>1</v>
      </c>
      <c r="J6227" s="820">
        <v>1</v>
      </c>
      <c r="K6227" s="820" t="s">
        <v>8454</v>
      </c>
      <c r="L6227" s="822" t="s">
        <v>22042</v>
      </c>
    </row>
    <row r="6228" spans="1:12" x14ac:dyDescent="0.25">
      <c r="A6228" s="822" t="s">
        <v>17805</v>
      </c>
      <c r="B6228" s="824" t="s">
        <v>17806</v>
      </c>
      <c r="C6228" s="820" t="b">
        <v>1</v>
      </c>
      <c r="D6228" s="820" t="b">
        <v>1</v>
      </c>
      <c r="E6228" s="820" t="b">
        <v>0</v>
      </c>
      <c r="F6228" s="820" t="b">
        <v>0</v>
      </c>
      <c r="G6228" s="820" t="b">
        <v>0</v>
      </c>
      <c r="H6228" s="820" t="b">
        <v>0</v>
      </c>
      <c r="I6228" s="820">
        <v>1</v>
      </c>
      <c r="J6228" s="820">
        <v>1</v>
      </c>
      <c r="K6228" s="820" t="s">
        <v>8454</v>
      </c>
      <c r="L6228" s="822" t="s">
        <v>22043</v>
      </c>
    </row>
    <row r="6229" spans="1:12" x14ac:dyDescent="0.25">
      <c r="A6229" s="822" t="s">
        <v>17807</v>
      </c>
      <c r="B6229" s="824" t="s">
        <v>17808</v>
      </c>
      <c r="C6229" s="820" t="b">
        <v>1</v>
      </c>
      <c r="D6229" s="820" t="b">
        <v>1</v>
      </c>
      <c r="E6229" s="820" t="b">
        <v>0</v>
      </c>
      <c r="F6229" s="820" t="b">
        <v>0</v>
      </c>
      <c r="G6229" s="820" t="b">
        <v>0</v>
      </c>
      <c r="H6229" s="820" t="b">
        <v>0</v>
      </c>
      <c r="I6229" s="820">
        <v>1</v>
      </c>
      <c r="J6229" s="820">
        <v>1</v>
      </c>
      <c r="K6229" s="820" t="s">
        <v>8454</v>
      </c>
      <c r="L6229" s="822" t="s">
        <v>22044</v>
      </c>
    </row>
    <row r="6230" spans="1:12" x14ac:dyDescent="0.25">
      <c r="A6230" s="822" t="s">
        <v>17809</v>
      </c>
      <c r="B6230" s="824" t="s">
        <v>17810</v>
      </c>
      <c r="C6230" s="820" t="b">
        <v>1</v>
      </c>
      <c r="D6230" s="820" t="b">
        <v>1</v>
      </c>
      <c r="E6230" s="820" t="b">
        <v>0</v>
      </c>
      <c r="F6230" s="820" t="b">
        <v>0</v>
      </c>
      <c r="G6230" s="820" t="b">
        <v>0</v>
      </c>
      <c r="H6230" s="820" t="b">
        <v>0</v>
      </c>
      <c r="I6230" s="820">
        <v>1</v>
      </c>
      <c r="J6230" s="820">
        <v>1</v>
      </c>
      <c r="K6230" s="820" t="s">
        <v>8454</v>
      </c>
      <c r="L6230" s="822" t="s">
        <v>22045</v>
      </c>
    </row>
    <row r="6231" spans="1:12" x14ac:dyDescent="0.25">
      <c r="A6231" s="822" t="s">
        <v>17811</v>
      </c>
      <c r="B6231" s="824" t="s">
        <v>17812</v>
      </c>
      <c r="C6231" s="820" t="b">
        <v>1</v>
      </c>
      <c r="D6231" s="820" t="b">
        <v>1</v>
      </c>
      <c r="E6231" s="820" t="b">
        <v>0</v>
      </c>
      <c r="F6231" s="820" t="b">
        <v>0</v>
      </c>
      <c r="G6231" s="820" t="b">
        <v>0</v>
      </c>
      <c r="H6231" s="820" t="b">
        <v>0</v>
      </c>
      <c r="I6231" s="820">
        <v>1</v>
      </c>
      <c r="J6231" s="820">
        <v>1</v>
      </c>
      <c r="K6231" s="820" t="s">
        <v>8454</v>
      </c>
      <c r="L6231" s="822" t="s">
        <v>22046</v>
      </c>
    </row>
    <row r="6232" spans="1:12" x14ac:dyDescent="0.25">
      <c r="A6232" s="822" t="s">
        <v>17813</v>
      </c>
      <c r="B6232" s="824" t="s">
        <v>17814</v>
      </c>
      <c r="C6232" s="820" t="b">
        <v>1</v>
      </c>
      <c r="D6232" s="820" t="b">
        <v>1</v>
      </c>
      <c r="E6232" s="820" t="b">
        <v>0</v>
      </c>
      <c r="F6232" s="820" t="b">
        <v>0</v>
      </c>
      <c r="G6232" s="820" t="b">
        <v>0</v>
      </c>
      <c r="H6232" s="820" t="b">
        <v>0</v>
      </c>
      <c r="I6232" s="820">
        <v>1</v>
      </c>
      <c r="J6232" s="820">
        <v>1</v>
      </c>
      <c r="K6232" s="820" t="s">
        <v>8454</v>
      </c>
      <c r="L6232" s="822" t="s">
        <v>22047</v>
      </c>
    </row>
    <row r="6233" spans="1:12" x14ac:dyDescent="0.25">
      <c r="A6233" s="822" t="s">
        <v>17815</v>
      </c>
      <c r="B6233" s="824" t="s">
        <v>17816</v>
      </c>
      <c r="C6233" s="820" t="b">
        <v>1</v>
      </c>
      <c r="D6233" s="820" t="b">
        <v>1</v>
      </c>
      <c r="E6233" s="820" t="b">
        <v>0</v>
      </c>
      <c r="F6233" s="820" t="b">
        <v>0</v>
      </c>
      <c r="G6233" s="820" t="b">
        <v>0</v>
      </c>
      <c r="H6233" s="820" t="b">
        <v>0</v>
      </c>
      <c r="I6233" s="820">
        <v>1</v>
      </c>
      <c r="J6233" s="820">
        <v>3</v>
      </c>
      <c r="K6233" s="820" t="s">
        <v>8454</v>
      </c>
      <c r="L6233" s="822" t="s">
        <v>22048</v>
      </c>
    </row>
    <row r="6234" spans="1:12" x14ac:dyDescent="0.25">
      <c r="A6234" s="822" t="s">
        <v>17817</v>
      </c>
      <c r="B6234" s="824" t="s">
        <v>17818</v>
      </c>
      <c r="C6234" s="820" t="b">
        <v>1</v>
      </c>
      <c r="D6234" s="820" t="b">
        <v>1</v>
      </c>
      <c r="E6234" s="820" t="b">
        <v>0</v>
      </c>
      <c r="F6234" s="820" t="b">
        <v>0</v>
      </c>
      <c r="G6234" s="820" t="b">
        <v>0</v>
      </c>
      <c r="H6234" s="820" t="b">
        <v>0</v>
      </c>
      <c r="I6234" s="820">
        <v>1</v>
      </c>
      <c r="J6234" s="820">
        <v>2</v>
      </c>
      <c r="K6234" s="820" t="s">
        <v>8454</v>
      </c>
      <c r="L6234" s="822" t="s">
        <v>22049</v>
      </c>
    </row>
    <row r="6235" spans="1:12" x14ac:dyDescent="0.25">
      <c r="A6235" s="822" t="s">
        <v>17819</v>
      </c>
      <c r="B6235" s="824" t="s">
        <v>17804</v>
      </c>
      <c r="C6235" s="820" t="b">
        <v>1</v>
      </c>
      <c r="D6235" s="820" t="b">
        <v>1</v>
      </c>
      <c r="E6235" s="820" t="b">
        <v>0</v>
      </c>
      <c r="F6235" s="820" t="b">
        <v>0</v>
      </c>
      <c r="G6235" s="820" t="b">
        <v>0</v>
      </c>
      <c r="H6235" s="820" t="b">
        <v>0</v>
      </c>
      <c r="I6235" s="820">
        <v>1</v>
      </c>
      <c r="J6235" s="820">
        <v>1</v>
      </c>
      <c r="K6235" s="820" t="s">
        <v>8454</v>
      </c>
      <c r="L6235" s="822" t="s">
        <v>22042</v>
      </c>
    </row>
    <row r="6236" spans="1:12" x14ac:dyDescent="0.25">
      <c r="A6236" s="822" t="s">
        <v>17820</v>
      </c>
      <c r="B6236" s="824" t="s">
        <v>17821</v>
      </c>
      <c r="C6236" s="820" t="b">
        <v>1</v>
      </c>
      <c r="D6236" s="820" t="b">
        <v>1</v>
      </c>
      <c r="E6236" s="820" t="b">
        <v>0</v>
      </c>
      <c r="F6236" s="820" t="b">
        <v>0</v>
      </c>
      <c r="G6236" s="820" t="b">
        <v>0</v>
      </c>
      <c r="H6236" s="820" t="b">
        <v>0</v>
      </c>
      <c r="I6236" s="820">
        <v>1</v>
      </c>
      <c r="J6236" s="820">
        <v>1</v>
      </c>
      <c r="K6236" s="820" t="s">
        <v>8454</v>
      </c>
      <c r="L6236" s="822" t="s">
        <v>22050</v>
      </c>
    </row>
    <row r="6237" spans="1:12" x14ac:dyDescent="0.25">
      <c r="A6237" s="822" t="s">
        <v>17822</v>
      </c>
      <c r="B6237" s="824" t="s">
        <v>17823</v>
      </c>
      <c r="C6237" s="820" t="b">
        <v>1</v>
      </c>
      <c r="D6237" s="820" t="b">
        <v>1</v>
      </c>
      <c r="E6237" s="820" t="b">
        <v>0</v>
      </c>
      <c r="F6237" s="820" t="b">
        <v>0</v>
      </c>
      <c r="G6237" s="820" t="b">
        <v>0</v>
      </c>
      <c r="H6237" s="820" t="b">
        <v>0</v>
      </c>
      <c r="I6237" s="820">
        <v>1</v>
      </c>
      <c r="J6237" s="820">
        <v>1</v>
      </c>
      <c r="K6237" s="820" t="s">
        <v>8454</v>
      </c>
      <c r="L6237" s="822" t="s">
        <v>22051</v>
      </c>
    </row>
    <row r="6238" spans="1:12" x14ac:dyDescent="0.25">
      <c r="A6238" s="822" t="s">
        <v>17824</v>
      </c>
      <c r="B6238" s="824" t="s">
        <v>17804</v>
      </c>
      <c r="C6238" s="820" t="b">
        <v>1</v>
      </c>
      <c r="D6238" s="820" t="b">
        <v>1</v>
      </c>
      <c r="E6238" s="820" t="b">
        <v>0</v>
      </c>
      <c r="F6238" s="820" t="b">
        <v>0</v>
      </c>
      <c r="G6238" s="820" t="b">
        <v>0</v>
      </c>
      <c r="H6238" s="820" t="b">
        <v>0</v>
      </c>
      <c r="I6238" s="820">
        <v>1</v>
      </c>
      <c r="J6238" s="820">
        <v>1</v>
      </c>
      <c r="K6238" s="820" t="s">
        <v>8454</v>
      </c>
      <c r="L6238" s="822" t="s">
        <v>22042</v>
      </c>
    </row>
    <row r="6239" spans="1:12" x14ac:dyDescent="0.25">
      <c r="A6239" s="822" t="s">
        <v>17825</v>
      </c>
      <c r="B6239" s="824" t="s">
        <v>17806</v>
      </c>
      <c r="C6239" s="820" t="b">
        <v>1</v>
      </c>
      <c r="D6239" s="820" t="b">
        <v>1</v>
      </c>
      <c r="E6239" s="820" t="b">
        <v>0</v>
      </c>
      <c r="F6239" s="820" t="b">
        <v>0</v>
      </c>
      <c r="G6239" s="820" t="b">
        <v>0</v>
      </c>
      <c r="H6239" s="820" t="b">
        <v>0</v>
      </c>
      <c r="I6239" s="820">
        <v>1</v>
      </c>
      <c r="J6239" s="820">
        <v>1</v>
      </c>
      <c r="K6239" s="820" t="s">
        <v>8454</v>
      </c>
      <c r="L6239" s="822" t="s">
        <v>22043</v>
      </c>
    </row>
    <row r="6240" spans="1:12" x14ac:dyDescent="0.25">
      <c r="A6240" s="822" t="s">
        <v>17826</v>
      </c>
      <c r="B6240" s="824" t="s">
        <v>17808</v>
      </c>
      <c r="C6240" s="820" t="b">
        <v>1</v>
      </c>
      <c r="D6240" s="820" t="b">
        <v>1</v>
      </c>
      <c r="E6240" s="820" t="b">
        <v>0</v>
      </c>
      <c r="F6240" s="820" t="b">
        <v>0</v>
      </c>
      <c r="G6240" s="820" t="b">
        <v>0</v>
      </c>
      <c r="H6240" s="820" t="b">
        <v>0</v>
      </c>
      <c r="I6240" s="820">
        <v>1</v>
      </c>
      <c r="J6240" s="820">
        <v>1</v>
      </c>
      <c r="K6240" s="820" t="s">
        <v>8454</v>
      </c>
      <c r="L6240" s="822" t="s">
        <v>22044</v>
      </c>
    </row>
    <row r="6241" spans="1:12" x14ac:dyDescent="0.25">
      <c r="A6241" s="822" t="s">
        <v>17827</v>
      </c>
      <c r="B6241" s="824" t="s">
        <v>17810</v>
      </c>
      <c r="C6241" s="820" t="b">
        <v>1</v>
      </c>
      <c r="D6241" s="820" t="b">
        <v>1</v>
      </c>
      <c r="E6241" s="820" t="b">
        <v>0</v>
      </c>
      <c r="F6241" s="820" t="b">
        <v>0</v>
      </c>
      <c r="G6241" s="820" t="b">
        <v>0</v>
      </c>
      <c r="H6241" s="820" t="b">
        <v>0</v>
      </c>
      <c r="I6241" s="820">
        <v>1</v>
      </c>
      <c r="J6241" s="820">
        <v>1</v>
      </c>
      <c r="K6241" s="820" t="s">
        <v>8454</v>
      </c>
      <c r="L6241" s="822" t="s">
        <v>22045</v>
      </c>
    </row>
    <row r="6242" spans="1:12" x14ac:dyDescent="0.25">
      <c r="A6242" s="822" t="s">
        <v>17828</v>
      </c>
      <c r="B6242" s="824" t="s">
        <v>17812</v>
      </c>
      <c r="C6242" s="820" t="b">
        <v>1</v>
      </c>
      <c r="D6242" s="820" t="b">
        <v>1</v>
      </c>
      <c r="E6242" s="820" t="b">
        <v>0</v>
      </c>
      <c r="F6242" s="820" t="b">
        <v>0</v>
      </c>
      <c r="G6242" s="820" t="b">
        <v>0</v>
      </c>
      <c r="H6242" s="820" t="b">
        <v>0</v>
      </c>
      <c r="I6242" s="820">
        <v>1</v>
      </c>
      <c r="J6242" s="820">
        <v>1</v>
      </c>
      <c r="K6242" s="820" t="s">
        <v>8454</v>
      </c>
      <c r="L6242" s="822" t="s">
        <v>22046</v>
      </c>
    </row>
    <row r="6243" spans="1:12" x14ac:dyDescent="0.25">
      <c r="A6243" s="822" t="s">
        <v>17829</v>
      </c>
      <c r="B6243" s="824" t="s">
        <v>17814</v>
      </c>
      <c r="C6243" s="820" t="b">
        <v>1</v>
      </c>
      <c r="D6243" s="820" t="b">
        <v>1</v>
      </c>
      <c r="E6243" s="820" t="b">
        <v>0</v>
      </c>
      <c r="F6243" s="820" t="b">
        <v>0</v>
      </c>
      <c r="G6243" s="820" t="b">
        <v>0</v>
      </c>
      <c r="H6243" s="820" t="b">
        <v>0</v>
      </c>
      <c r="I6243" s="820">
        <v>1</v>
      </c>
      <c r="J6243" s="820">
        <v>1</v>
      </c>
      <c r="K6243" s="820" t="s">
        <v>8454</v>
      </c>
      <c r="L6243" s="822" t="s">
        <v>22047</v>
      </c>
    </row>
    <row r="6244" spans="1:12" x14ac:dyDescent="0.25">
      <c r="A6244" s="822" t="s">
        <v>17830</v>
      </c>
      <c r="B6244" s="824" t="s">
        <v>17816</v>
      </c>
      <c r="C6244" s="820" t="b">
        <v>1</v>
      </c>
      <c r="D6244" s="820" t="b">
        <v>1</v>
      </c>
      <c r="E6244" s="820" t="b">
        <v>0</v>
      </c>
      <c r="F6244" s="820" t="b">
        <v>0</v>
      </c>
      <c r="G6244" s="820" t="b">
        <v>0</v>
      </c>
      <c r="H6244" s="820" t="b">
        <v>0</v>
      </c>
      <c r="I6244" s="820">
        <v>1</v>
      </c>
      <c r="J6244" s="820">
        <v>3</v>
      </c>
      <c r="K6244" s="820" t="s">
        <v>8454</v>
      </c>
      <c r="L6244" s="822" t="s">
        <v>22048</v>
      </c>
    </row>
    <row r="6245" spans="1:12" x14ac:dyDescent="0.25">
      <c r="A6245" s="822" t="s">
        <v>17831</v>
      </c>
      <c r="B6245" s="824" t="s">
        <v>17832</v>
      </c>
      <c r="C6245" s="820" t="b">
        <v>1</v>
      </c>
      <c r="D6245" s="820" t="b">
        <v>1</v>
      </c>
      <c r="E6245" s="820" t="b">
        <v>0</v>
      </c>
      <c r="F6245" s="820" t="b">
        <v>0</v>
      </c>
      <c r="G6245" s="820" t="b">
        <v>0</v>
      </c>
      <c r="H6245" s="820" t="b">
        <v>0</v>
      </c>
      <c r="I6245" s="820">
        <v>1</v>
      </c>
      <c r="J6245" s="820">
        <v>2</v>
      </c>
      <c r="K6245" s="820" t="s">
        <v>8454</v>
      </c>
      <c r="L6245" s="822" t="s">
        <v>22052</v>
      </c>
    </row>
    <row r="6246" spans="1:12" x14ac:dyDescent="0.25">
      <c r="A6246" s="822" t="s">
        <v>17833</v>
      </c>
      <c r="B6246" s="824" t="s">
        <v>17804</v>
      </c>
      <c r="C6246" s="820" t="b">
        <v>1</v>
      </c>
      <c r="D6246" s="820" t="b">
        <v>1</v>
      </c>
      <c r="E6246" s="820" t="b">
        <v>0</v>
      </c>
      <c r="F6246" s="820" t="b">
        <v>0</v>
      </c>
      <c r="G6246" s="820" t="b">
        <v>0</v>
      </c>
      <c r="H6246" s="820" t="b">
        <v>0</v>
      </c>
      <c r="I6246" s="820">
        <v>1</v>
      </c>
      <c r="J6246" s="820">
        <v>1</v>
      </c>
      <c r="K6246" s="820" t="s">
        <v>8454</v>
      </c>
      <c r="L6246" s="822" t="s">
        <v>22042</v>
      </c>
    </row>
    <row r="6247" spans="1:12" x14ac:dyDescent="0.25">
      <c r="A6247" s="822" t="s">
        <v>17834</v>
      </c>
      <c r="B6247" s="824" t="s">
        <v>17835</v>
      </c>
      <c r="C6247" s="820" t="b">
        <v>1</v>
      </c>
      <c r="D6247" s="820" t="b">
        <v>1</v>
      </c>
      <c r="E6247" s="820" t="b">
        <v>0</v>
      </c>
      <c r="F6247" s="820" t="b">
        <v>0</v>
      </c>
      <c r="G6247" s="820" t="b">
        <v>0</v>
      </c>
      <c r="H6247" s="820" t="b">
        <v>0</v>
      </c>
      <c r="I6247" s="820">
        <v>1</v>
      </c>
      <c r="J6247" s="820">
        <v>1</v>
      </c>
      <c r="K6247" s="820" t="s">
        <v>8454</v>
      </c>
      <c r="L6247" s="822" t="s">
        <v>22053</v>
      </c>
    </row>
    <row r="6248" spans="1:12" x14ac:dyDescent="0.25">
      <c r="A6248" s="822" t="s">
        <v>17836</v>
      </c>
      <c r="B6248" s="824" t="s">
        <v>17837</v>
      </c>
      <c r="C6248" s="820" t="b">
        <v>1</v>
      </c>
      <c r="D6248" s="820" t="b">
        <v>1</v>
      </c>
      <c r="E6248" s="820" t="b">
        <v>0</v>
      </c>
      <c r="F6248" s="820" t="b">
        <v>0</v>
      </c>
      <c r="G6248" s="820" t="b">
        <v>0</v>
      </c>
      <c r="H6248" s="820" t="b">
        <v>0</v>
      </c>
      <c r="I6248" s="820">
        <v>1</v>
      </c>
      <c r="J6248" s="820">
        <v>1</v>
      </c>
      <c r="K6248" s="820" t="s">
        <v>8454</v>
      </c>
      <c r="L6248" s="822" t="s">
        <v>22054</v>
      </c>
    </row>
    <row r="6249" spans="1:12" x14ac:dyDescent="0.25">
      <c r="A6249" s="822" t="s">
        <v>17838</v>
      </c>
      <c r="B6249" s="824" t="s">
        <v>17839</v>
      </c>
      <c r="C6249" s="820" t="b">
        <v>1</v>
      </c>
      <c r="D6249" s="820" t="b">
        <v>1</v>
      </c>
      <c r="E6249" s="820" t="b">
        <v>0</v>
      </c>
      <c r="F6249" s="820" t="b">
        <v>0</v>
      </c>
      <c r="G6249" s="820" t="b">
        <v>0</v>
      </c>
      <c r="H6249" s="820" t="b">
        <v>0</v>
      </c>
      <c r="I6249" s="820">
        <v>1</v>
      </c>
      <c r="J6249" s="820">
        <v>1</v>
      </c>
      <c r="K6249" s="820" t="s">
        <v>8454</v>
      </c>
      <c r="L6249" s="822" t="s">
        <v>22055</v>
      </c>
    </row>
    <row r="6250" spans="1:12" x14ac:dyDescent="0.25">
      <c r="A6250" s="822" t="s">
        <v>17840</v>
      </c>
      <c r="B6250" s="824" t="s">
        <v>17841</v>
      </c>
      <c r="C6250" s="820" t="b">
        <v>1</v>
      </c>
      <c r="D6250" s="820" t="b">
        <v>1</v>
      </c>
      <c r="E6250" s="820" t="b">
        <v>0</v>
      </c>
      <c r="F6250" s="820" t="b">
        <v>0</v>
      </c>
      <c r="G6250" s="820" t="b">
        <v>0</v>
      </c>
      <c r="H6250" s="820" t="b">
        <v>0</v>
      </c>
      <c r="I6250" s="820">
        <v>1</v>
      </c>
      <c r="J6250" s="820">
        <v>1</v>
      </c>
      <c r="K6250" s="820" t="s">
        <v>8454</v>
      </c>
      <c r="L6250" s="822" t="s">
        <v>22056</v>
      </c>
    </row>
    <row r="6251" spans="1:12" x14ac:dyDescent="0.25">
      <c r="A6251" s="822" t="s">
        <v>17842</v>
      </c>
      <c r="B6251" s="824" t="s">
        <v>17843</v>
      </c>
      <c r="C6251" s="820" t="b">
        <v>1</v>
      </c>
      <c r="D6251" s="820" t="b">
        <v>1</v>
      </c>
      <c r="E6251" s="820" t="b">
        <v>0</v>
      </c>
      <c r="F6251" s="820" t="b">
        <v>0</v>
      </c>
      <c r="G6251" s="820" t="b">
        <v>0</v>
      </c>
      <c r="H6251" s="820" t="b">
        <v>0</v>
      </c>
      <c r="I6251" s="820">
        <v>1</v>
      </c>
      <c r="J6251" s="820">
        <v>1</v>
      </c>
      <c r="K6251" s="820" t="s">
        <v>8454</v>
      </c>
      <c r="L6251" s="822" t="s">
        <v>22057</v>
      </c>
    </row>
    <row r="6252" spans="1:12" x14ac:dyDescent="0.25">
      <c r="A6252" s="822" t="s">
        <v>17844</v>
      </c>
      <c r="B6252" s="824" t="s">
        <v>17845</v>
      </c>
      <c r="C6252" s="820" t="b">
        <v>1</v>
      </c>
      <c r="D6252" s="820" t="b">
        <v>1</v>
      </c>
      <c r="E6252" s="820" t="b">
        <v>0</v>
      </c>
      <c r="F6252" s="820" t="b">
        <v>0</v>
      </c>
      <c r="G6252" s="820" t="b">
        <v>0</v>
      </c>
      <c r="H6252" s="820" t="b">
        <v>0</v>
      </c>
      <c r="I6252" s="820">
        <v>1</v>
      </c>
      <c r="J6252" s="820">
        <v>1</v>
      </c>
      <c r="K6252" s="820" t="s">
        <v>8454</v>
      </c>
      <c r="L6252" s="822" t="s">
        <v>22058</v>
      </c>
    </row>
    <row r="6253" spans="1:12" x14ac:dyDescent="0.25">
      <c r="A6253" s="822" t="s">
        <v>17846</v>
      </c>
      <c r="B6253" s="824" t="s">
        <v>17847</v>
      </c>
      <c r="C6253" s="820" t="b">
        <v>1</v>
      </c>
      <c r="D6253" s="820" t="b">
        <v>1</v>
      </c>
      <c r="E6253" s="820" t="b">
        <v>0</v>
      </c>
      <c r="F6253" s="820" t="b">
        <v>0</v>
      </c>
      <c r="G6253" s="820" t="b">
        <v>0</v>
      </c>
      <c r="H6253" s="820" t="b">
        <v>0</v>
      </c>
      <c r="I6253" s="820">
        <v>1</v>
      </c>
      <c r="J6253" s="820">
        <v>1</v>
      </c>
      <c r="K6253" s="820" t="s">
        <v>8454</v>
      </c>
      <c r="L6253" s="822" t="s">
        <v>22059</v>
      </c>
    </row>
    <row r="6254" spans="1:12" x14ac:dyDescent="0.25">
      <c r="A6254" s="822" t="s">
        <v>17848</v>
      </c>
      <c r="B6254" s="824" t="s">
        <v>17849</v>
      </c>
      <c r="C6254" s="820" t="b">
        <v>1</v>
      </c>
      <c r="D6254" s="820" t="b">
        <v>1</v>
      </c>
      <c r="E6254" s="820" t="b">
        <v>0</v>
      </c>
      <c r="F6254" s="820" t="b">
        <v>0</v>
      </c>
      <c r="G6254" s="820" t="b">
        <v>0</v>
      </c>
      <c r="H6254" s="820" t="b">
        <v>0</v>
      </c>
      <c r="I6254" s="820">
        <v>1</v>
      </c>
      <c r="J6254" s="820">
        <v>1</v>
      </c>
      <c r="K6254" s="820" t="s">
        <v>8454</v>
      </c>
      <c r="L6254" s="822" t="s">
        <v>22060</v>
      </c>
    </row>
    <row r="6255" spans="1:12" x14ac:dyDescent="0.25">
      <c r="A6255" s="822" t="s">
        <v>17850</v>
      </c>
      <c r="B6255" s="824" t="s">
        <v>17851</v>
      </c>
      <c r="C6255" s="820" t="b">
        <v>1</v>
      </c>
      <c r="D6255" s="820" t="b">
        <v>1</v>
      </c>
      <c r="E6255" s="820" t="b">
        <v>0</v>
      </c>
      <c r="F6255" s="820" t="b">
        <v>0</v>
      </c>
      <c r="G6255" s="820" t="b">
        <v>0</v>
      </c>
      <c r="H6255" s="820" t="b">
        <v>0</v>
      </c>
      <c r="I6255" s="820">
        <v>1</v>
      </c>
      <c r="J6255" s="820">
        <v>2</v>
      </c>
      <c r="K6255" s="820" t="s">
        <v>8454</v>
      </c>
      <c r="L6255" s="822" t="s">
        <v>22061</v>
      </c>
    </row>
    <row r="6256" spans="1:12" x14ac:dyDescent="0.25">
      <c r="A6256" s="822" t="s">
        <v>17852</v>
      </c>
      <c r="B6256" s="824" t="s">
        <v>17853</v>
      </c>
      <c r="C6256" s="820" t="b">
        <v>1</v>
      </c>
      <c r="D6256" s="820" t="b">
        <v>1</v>
      </c>
      <c r="E6256" s="820" t="b">
        <v>0</v>
      </c>
      <c r="F6256" s="820" t="b">
        <v>0</v>
      </c>
      <c r="G6256" s="820" t="b">
        <v>0</v>
      </c>
      <c r="H6256" s="820" t="b">
        <v>0</v>
      </c>
      <c r="I6256" s="820">
        <v>1</v>
      </c>
      <c r="J6256" s="820">
        <v>2</v>
      </c>
      <c r="K6256" s="820" t="s">
        <v>8454</v>
      </c>
      <c r="L6256" s="822" t="s">
        <v>22062</v>
      </c>
    </row>
    <row r="6257" spans="1:12" x14ac:dyDescent="0.25">
      <c r="A6257" s="822" t="s">
        <v>17854</v>
      </c>
      <c r="B6257" s="824" t="s">
        <v>17839</v>
      </c>
      <c r="C6257" s="820" t="b">
        <v>1</v>
      </c>
      <c r="D6257" s="820" t="b">
        <v>1</v>
      </c>
      <c r="E6257" s="820" t="b">
        <v>0</v>
      </c>
      <c r="F6257" s="820" t="b">
        <v>0</v>
      </c>
      <c r="G6257" s="820" t="b">
        <v>0</v>
      </c>
      <c r="H6257" s="820" t="b">
        <v>0</v>
      </c>
      <c r="I6257" s="820">
        <v>1</v>
      </c>
      <c r="J6257" s="820">
        <v>1</v>
      </c>
      <c r="K6257" s="820" t="s">
        <v>8454</v>
      </c>
      <c r="L6257" s="822" t="s">
        <v>22055</v>
      </c>
    </row>
    <row r="6258" spans="1:12" x14ac:dyDescent="0.25">
      <c r="A6258" s="822" t="s">
        <v>17855</v>
      </c>
      <c r="B6258" s="824" t="s">
        <v>17856</v>
      </c>
      <c r="C6258" s="820" t="b">
        <v>1</v>
      </c>
      <c r="D6258" s="820" t="b">
        <v>1</v>
      </c>
      <c r="E6258" s="820" t="b">
        <v>0</v>
      </c>
      <c r="F6258" s="820" t="b">
        <v>0</v>
      </c>
      <c r="G6258" s="820" t="b">
        <v>0</v>
      </c>
      <c r="H6258" s="820" t="b">
        <v>0</v>
      </c>
      <c r="I6258" s="820">
        <v>1</v>
      </c>
      <c r="J6258" s="820">
        <v>1</v>
      </c>
      <c r="K6258" s="820" t="s">
        <v>8454</v>
      </c>
      <c r="L6258" s="822" t="s">
        <v>22063</v>
      </c>
    </row>
    <row r="6259" spans="1:12" x14ac:dyDescent="0.25">
      <c r="A6259" s="822" t="s">
        <v>17857</v>
      </c>
      <c r="B6259" s="824" t="s">
        <v>17858</v>
      </c>
      <c r="C6259" s="820" t="b">
        <v>1</v>
      </c>
      <c r="D6259" s="820" t="b">
        <v>1</v>
      </c>
      <c r="E6259" s="820" t="b">
        <v>0</v>
      </c>
      <c r="F6259" s="820" t="b">
        <v>0</v>
      </c>
      <c r="G6259" s="820" t="b">
        <v>0</v>
      </c>
      <c r="H6259" s="820" t="b">
        <v>0</v>
      </c>
      <c r="I6259" s="820">
        <v>1</v>
      </c>
      <c r="J6259" s="820">
        <v>1</v>
      </c>
      <c r="K6259" s="820" t="s">
        <v>8454</v>
      </c>
      <c r="L6259" s="822" t="s">
        <v>22064</v>
      </c>
    </row>
    <row r="6260" spans="1:12" x14ac:dyDescent="0.25">
      <c r="A6260" s="822" t="s">
        <v>17859</v>
      </c>
      <c r="B6260" s="824" t="s">
        <v>17839</v>
      </c>
      <c r="C6260" s="820" t="b">
        <v>1</v>
      </c>
      <c r="D6260" s="820" t="b">
        <v>1</v>
      </c>
      <c r="E6260" s="820" t="b">
        <v>0</v>
      </c>
      <c r="F6260" s="820" t="b">
        <v>0</v>
      </c>
      <c r="G6260" s="820" t="b">
        <v>0</v>
      </c>
      <c r="H6260" s="820" t="b">
        <v>0</v>
      </c>
      <c r="I6260" s="820">
        <v>1</v>
      </c>
      <c r="J6260" s="820">
        <v>1</v>
      </c>
      <c r="K6260" s="820" t="s">
        <v>8454</v>
      </c>
      <c r="L6260" s="822" t="s">
        <v>22055</v>
      </c>
    </row>
    <row r="6261" spans="1:12" x14ac:dyDescent="0.25">
      <c r="A6261" s="822" t="s">
        <v>17860</v>
      </c>
      <c r="B6261" s="824" t="s">
        <v>17841</v>
      </c>
      <c r="C6261" s="820" t="b">
        <v>1</v>
      </c>
      <c r="D6261" s="820" t="b">
        <v>1</v>
      </c>
      <c r="E6261" s="820" t="b">
        <v>0</v>
      </c>
      <c r="F6261" s="820" t="b">
        <v>0</v>
      </c>
      <c r="G6261" s="820" t="b">
        <v>0</v>
      </c>
      <c r="H6261" s="820" t="b">
        <v>0</v>
      </c>
      <c r="I6261" s="820">
        <v>1</v>
      </c>
      <c r="J6261" s="820">
        <v>1</v>
      </c>
      <c r="K6261" s="820" t="s">
        <v>8454</v>
      </c>
      <c r="L6261" s="822" t="s">
        <v>22056</v>
      </c>
    </row>
    <row r="6262" spans="1:12" x14ac:dyDescent="0.25">
      <c r="A6262" s="822" t="s">
        <v>17861</v>
      </c>
      <c r="B6262" s="824" t="s">
        <v>17843</v>
      </c>
      <c r="C6262" s="820" t="b">
        <v>1</v>
      </c>
      <c r="D6262" s="820" t="b">
        <v>1</v>
      </c>
      <c r="E6262" s="820" t="b">
        <v>0</v>
      </c>
      <c r="F6262" s="820" t="b">
        <v>0</v>
      </c>
      <c r="G6262" s="820" t="b">
        <v>0</v>
      </c>
      <c r="H6262" s="820" t="b">
        <v>0</v>
      </c>
      <c r="I6262" s="820">
        <v>1</v>
      </c>
      <c r="J6262" s="820">
        <v>1</v>
      </c>
      <c r="K6262" s="820" t="s">
        <v>8454</v>
      </c>
      <c r="L6262" s="822" t="s">
        <v>22057</v>
      </c>
    </row>
    <row r="6263" spans="1:12" x14ac:dyDescent="0.25">
      <c r="A6263" s="822" t="s">
        <v>17862</v>
      </c>
      <c r="B6263" s="824" t="s">
        <v>17845</v>
      </c>
      <c r="C6263" s="820" t="b">
        <v>1</v>
      </c>
      <c r="D6263" s="820" t="b">
        <v>1</v>
      </c>
      <c r="E6263" s="820" t="b">
        <v>0</v>
      </c>
      <c r="F6263" s="820" t="b">
        <v>0</v>
      </c>
      <c r="G6263" s="820" t="b">
        <v>0</v>
      </c>
      <c r="H6263" s="820" t="b">
        <v>0</v>
      </c>
      <c r="I6263" s="820">
        <v>1</v>
      </c>
      <c r="J6263" s="820">
        <v>1</v>
      </c>
      <c r="K6263" s="820" t="s">
        <v>8454</v>
      </c>
      <c r="L6263" s="822" t="s">
        <v>22058</v>
      </c>
    </row>
    <row r="6264" spans="1:12" x14ac:dyDescent="0.25">
      <c r="A6264" s="822" t="s">
        <v>17863</v>
      </c>
      <c r="B6264" s="824" t="s">
        <v>17847</v>
      </c>
      <c r="C6264" s="820" t="b">
        <v>1</v>
      </c>
      <c r="D6264" s="820" t="b">
        <v>1</v>
      </c>
      <c r="E6264" s="820" t="b">
        <v>0</v>
      </c>
      <c r="F6264" s="820" t="b">
        <v>0</v>
      </c>
      <c r="G6264" s="820" t="b">
        <v>0</v>
      </c>
      <c r="H6264" s="820" t="b">
        <v>0</v>
      </c>
      <c r="I6264" s="820">
        <v>1</v>
      </c>
      <c r="J6264" s="820">
        <v>1</v>
      </c>
      <c r="K6264" s="820" t="s">
        <v>8454</v>
      </c>
      <c r="L6264" s="822" t="s">
        <v>22059</v>
      </c>
    </row>
    <row r="6265" spans="1:12" x14ac:dyDescent="0.25">
      <c r="A6265" s="822" t="s">
        <v>17864</v>
      </c>
      <c r="B6265" s="824" t="s">
        <v>17849</v>
      </c>
      <c r="C6265" s="820" t="b">
        <v>1</v>
      </c>
      <c r="D6265" s="820" t="b">
        <v>1</v>
      </c>
      <c r="E6265" s="820" t="b">
        <v>0</v>
      </c>
      <c r="F6265" s="820" t="b">
        <v>0</v>
      </c>
      <c r="G6265" s="820" t="b">
        <v>0</v>
      </c>
      <c r="H6265" s="820" t="b">
        <v>0</v>
      </c>
      <c r="I6265" s="820">
        <v>1</v>
      </c>
      <c r="J6265" s="820">
        <v>1</v>
      </c>
      <c r="K6265" s="820" t="s">
        <v>8454</v>
      </c>
      <c r="L6265" s="822" t="s">
        <v>22060</v>
      </c>
    </row>
    <row r="6266" spans="1:12" x14ac:dyDescent="0.25">
      <c r="A6266" s="822" t="s">
        <v>17865</v>
      </c>
      <c r="B6266" s="824" t="s">
        <v>17851</v>
      </c>
      <c r="C6266" s="820" t="b">
        <v>1</v>
      </c>
      <c r="D6266" s="820" t="b">
        <v>1</v>
      </c>
      <c r="E6266" s="820" t="b">
        <v>0</v>
      </c>
      <c r="F6266" s="820" t="b">
        <v>0</v>
      </c>
      <c r="G6266" s="820" t="b">
        <v>0</v>
      </c>
      <c r="H6266" s="820" t="b">
        <v>0</v>
      </c>
      <c r="I6266" s="820">
        <v>1</v>
      </c>
      <c r="J6266" s="820">
        <v>2</v>
      </c>
      <c r="K6266" s="820" t="s">
        <v>8454</v>
      </c>
      <c r="L6266" s="822" t="s">
        <v>22061</v>
      </c>
    </row>
    <row r="6267" spans="1:12" x14ac:dyDescent="0.25">
      <c r="A6267" s="822" t="s">
        <v>17866</v>
      </c>
      <c r="B6267" s="824" t="s">
        <v>17867</v>
      </c>
      <c r="C6267" s="820" t="b">
        <v>1</v>
      </c>
      <c r="D6267" s="820" t="b">
        <v>1</v>
      </c>
      <c r="E6267" s="820" t="b">
        <v>0</v>
      </c>
      <c r="F6267" s="820" t="b">
        <v>0</v>
      </c>
      <c r="G6267" s="820" t="b">
        <v>0</v>
      </c>
      <c r="H6267" s="820" t="b">
        <v>0</v>
      </c>
      <c r="I6267" s="820">
        <v>1</v>
      </c>
      <c r="J6267" s="820">
        <v>2</v>
      </c>
      <c r="K6267" s="820" t="s">
        <v>8454</v>
      </c>
      <c r="L6267" s="822" t="s">
        <v>22065</v>
      </c>
    </row>
    <row r="6268" spans="1:12" x14ac:dyDescent="0.25">
      <c r="A6268" s="822" t="s">
        <v>17868</v>
      </c>
      <c r="B6268" s="824" t="s">
        <v>17839</v>
      </c>
      <c r="C6268" s="820" t="b">
        <v>1</v>
      </c>
      <c r="D6268" s="820" t="b">
        <v>1</v>
      </c>
      <c r="E6268" s="820" t="b">
        <v>0</v>
      </c>
      <c r="F6268" s="820" t="b">
        <v>0</v>
      </c>
      <c r="G6268" s="820" t="b">
        <v>0</v>
      </c>
      <c r="H6268" s="820" t="b">
        <v>0</v>
      </c>
      <c r="I6268" s="820">
        <v>1</v>
      </c>
      <c r="J6268" s="820">
        <v>1</v>
      </c>
      <c r="K6268" s="820" t="s">
        <v>8454</v>
      </c>
      <c r="L6268" s="822" t="s">
        <v>22055</v>
      </c>
    </row>
    <row r="6269" spans="1:12" x14ac:dyDescent="0.25">
      <c r="A6269" s="822" t="s">
        <v>17869</v>
      </c>
      <c r="B6269" s="824" t="s">
        <v>17870</v>
      </c>
      <c r="C6269" s="820" t="b">
        <v>1</v>
      </c>
      <c r="D6269" s="820" t="b">
        <v>1</v>
      </c>
      <c r="E6269" s="820" t="b">
        <v>0</v>
      </c>
      <c r="F6269" s="820" t="b">
        <v>0</v>
      </c>
      <c r="G6269" s="820" t="b">
        <v>0</v>
      </c>
      <c r="H6269" s="820" t="b">
        <v>0</v>
      </c>
      <c r="I6269" s="820">
        <v>1</v>
      </c>
      <c r="J6269" s="820">
        <v>1</v>
      </c>
      <c r="K6269" s="820" t="s">
        <v>8454</v>
      </c>
      <c r="L6269" s="822" t="s">
        <v>22066</v>
      </c>
    </row>
    <row r="6270" spans="1:12" x14ac:dyDescent="0.25">
      <c r="A6270" s="822" t="s">
        <v>17871</v>
      </c>
      <c r="B6270" s="824" t="s">
        <v>17872</v>
      </c>
      <c r="C6270" s="820" t="b">
        <v>1</v>
      </c>
      <c r="D6270" s="820" t="b">
        <v>1</v>
      </c>
      <c r="E6270" s="820" t="b">
        <v>0</v>
      </c>
      <c r="F6270" s="820" t="b">
        <v>0</v>
      </c>
      <c r="G6270" s="820" t="b">
        <v>0</v>
      </c>
      <c r="H6270" s="820" t="b">
        <v>0</v>
      </c>
      <c r="I6270" s="820">
        <v>1</v>
      </c>
      <c r="J6270" s="820">
        <v>1</v>
      </c>
      <c r="K6270" s="820" t="s">
        <v>8454</v>
      </c>
      <c r="L6270" s="822" t="s">
        <v>22067</v>
      </c>
    </row>
    <row r="6271" spans="1:12" x14ac:dyDescent="0.25">
      <c r="A6271" s="822" t="s">
        <v>17873</v>
      </c>
      <c r="B6271" s="824" t="s">
        <v>17874</v>
      </c>
      <c r="C6271" s="820" t="b">
        <v>1</v>
      </c>
      <c r="D6271" s="820" t="b">
        <v>1</v>
      </c>
      <c r="E6271" s="820" t="b">
        <v>0</v>
      </c>
      <c r="F6271" s="820" t="b">
        <v>0</v>
      </c>
      <c r="G6271" s="820" t="b">
        <v>0</v>
      </c>
      <c r="H6271" s="820" t="b">
        <v>0</v>
      </c>
      <c r="I6271" s="820">
        <v>1</v>
      </c>
      <c r="J6271" s="820">
        <v>1</v>
      </c>
      <c r="K6271" s="820" t="s">
        <v>8454</v>
      </c>
      <c r="L6271" s="822" t="s">
        <v>22068</v>
      </c>
    </row>
    <row r="6272" spans="1:12" x14ac:dyDescent="0.25">
      <c r="A6272" s="822" t="s">
        <v>17875</v>
      </c>
      <c r="B6272" s="824" t="s">
        <v>17876</v>
      </c>
      <c r="C6272" s="820" t="b">
        <v>1</v>
      </c>
      <c r="D6272" s="820" t="b">
        <v>1</v>
      </c>
      <c r="E6272" s="820" t="b">
        <v>0</v>
      </c>
      <c r="F6272" s="820" t="b">
        <v>0</v>
      </c>
      <c r="G6272" s="820" t="b">
        <v>0</v>
      </c>
      <c r="H6272" s="820" t="b">
        <v>0</v>
      </c>
      <c r="I6272" s="820">
        <v>1</v>
      </c>
      <c r="J6272" s="820">
        <v>2</v>
      </c>
      <c r="K6272" s="820" t="s">
        <v>8454</v>
      </c>
      <c r="L6272" s="822" t="s">
        <v>22069</v>
      </c>
    </row>
    <row r="6273" spans="1:12" x14ac:dyDescent="0.25">
      <c r="A6273" s="822" t="s">
        <v>17877</v>
      </c>
      <c r="B6273" s="824" t="s">
        <v>17878</v>
      </c>
      <c r="C6273" s="820" t="b">
        <v>1</v>
      </c>
      <c r="D6273" s="820" t="b">
        <v>1</v>
      </c>
      <c r="E6273" s="820" t="b">
        <v>0</v>
      </c>
      <c r="F6273" s="820" t="b">
        <v>0</v>
      </c>
      <c r="G6273" s="820" t="b">
        <v>0</v>
      </c>
      <c r="H6273" s="820" t="b">
        <v>0</v>
      </c>
      <c r="I6273" s="820">
        <v>1</v>
      </c>
      <c r="J6273" s="820">
        <v>2</v>
      </c>
      <c r="K6273" s="820" t="s">
        <v>8454</v>
      </c>
      <c r="L6273" s="822" t="s">
        <v>22070</v>
      </c>
    </row>
    <row r="6274" spans="1:12" x14ac:dyDescent="0.25">
      <c r="A6274" s="822" t="s">
        <v>17879</v>
      </c>
      <c r="B6274" s="824" t="s">
        <v>17880</v>
      </c>
      <c r="C6274" s="820" t="b">
        <v>1</v>
      </c>
      <c r="D6274" s="820" t="b">
        <v>1</v>
      </c>
      <c r="E6274" s="820" t="b">
        <v>0</v>
      </c>
      <c r="F6274" s="820" t="b">
        <v>0</v>
      </c>
      <c r="G6274" s="820" t="b">
        <v>0</v>
      </c>
      <c r="H6274" s="820" t="b">
        <v>0</v>
      </c>
      <c r="I6274" s="820">
        <v>1</v>
      </c>
      <c r="J6274" s="820">
        <v>2</v>
      </c>
      <c r="K6274" s="820" t="s">
        <v>8454</v>
      </c>
      <c r="L6274" s="822" t="s">
        <v>22071</v>
      </c>
    </row>
    <row r="6275" spans="1:12" x14ac:dyDescent="0.25">
      <c r="A6275" s="822" t="s">
        <v>17881</v>
      </c>
      <c r="B6275" s="824" t="s">
        <v>17882</v>
      </c>
      <c r="C6275" s="820" t="b">
        <v>1</v>
      </c>
      <c r="D6275" s="820" t="b">
        <v>1</v>
      </c>
      <c r="E6275" s="820" t="b">
        <v>0</v>
      </c>
      <c r="F6275" s="820" t="b">
        <v>0</v>
      </c>
      <c r="G6275" s="820" t="b">
        <v>0</v>
      </c>
      <c r="H6275" s="820" t="b">
        <v>0</v>
      </c>
      <c r="I6275" s="820">
        <v>1</v>
      </c>
      <c r="J6275" s="820">
        <v>1</v>
      </c>
      <c r="K6275" s="820" t="s">
        <v>8454</v>
      </c>
      <c r="L6275" s="822" t="s">
        <v>22072</v>
      </c>
    </row>
    <row r="6276" spans="1:12" x14ac:dyDescent="0.25">
      <c r="A6276" s="822" t="s">
        <v>17883</v>
      </c>
      <c r="B6276" s="824" t="s">
        <v>17884</v>
      </c>
      <c r="C6276" s="820" t="b">
        <v>1</v>
      </c>
      <c r="D6276" s="820" t="b">
        <v>1</v>
      </c>
      <c r="E6276" s="820" t="b">
        <v>0</v>
      </c>
      <c r="F6276" s="820" t="b">
        <v>0</v>
      </c>
      <c r="G6276" s="820" t="b">
        <v>0</v>
      </c>
      <c r="H6276" s="820" t="b">
        <v>0</v>
      </c>
      <c r="I6276" s="820">
        <v>1</v>
      </c>
      <c r="J6276" s="820">
        <v>1</v>
      </c>
      <c r="K6276" s="820" t="s">
        <v>8454</v>
      </c>
      <c r="L6276" s="822" t="s">
        <v>22073</v>
      </c>
    </row>
    <row r="6277" spans="1:12" x14ac:dyDescent="0.25">
      <c r="A6277" s="822" t="s">
        <v>17885</v>
      </c>
      <c r="B6277" s="824" t="s">
        <v>17886</v>
      </c>
      <c r="C6277" s="820" t="b">
        <v>1</v>
      </c>
      <c r="D6277" s="820" t="b">
        <v>1</v>
      </c>
      <c r="E6277" s="820" t="b">
        <v>0</v>
      </c>
      <c r="F6277" s="820" t="b">
        <v>0</v>
      </c>
      <c r="G6277" s="820" t="b">
        <v>0</v>
      </c>
      <c r="H6277" s="820" t="b">
        <v>0</v>
      </c>
      <c r="I6277" s="820">
        <v>1</v>
      </c>
      <c r="J6277" s="820">
        <v>8</v>
      </c>
      <c r="K6277" s="820" t="s">
        <v>8454</v>
      </c>
      <c r="L6277" s="822" t="s">
        <v>22074</v>
      </c>
    </row>
    <row r="6278" spans="1:12" x14ac:dyDescent="0.25">
      <c r="A6278" s="822" t="s">
        <v>17887</v>
      </c>
      <c r="B6278" s="824" t="s">
        <v>17888</v>
      </c>
      <c r="C6278" s="820" t="b">
        <v>1</v>
      </c>
      <c r="D6278" s="820" t="b">
        <v>1</v>
      </c>
      <c r="E6278" s="820" t="b">
        <v>0</v>
      </c>
      <c r="F6278" s="820" t="b">
        <v>0</v>
      </c>
      <c r="G6278" s="820" t="b">
        <v>0</v>
      </c>
      <c r="H6278" s="820" t="b">
        <v>0</v>
      </c>
      <c r="I6278" s="820">
        <v>1</v>
      </c>
      <c r="J6278" s="820">
        <v>2</v>
      </c>
      <c r="K6278" s="820" t="s">
        <v>8454</v>
      </c>
      <c r="L6278" s="822" t="s">
        <v>22075</v>
      </c>
    </row>
    <row r="6279" spans="1:12" x14ac:dyDescent="0.25">
      <c r="A6279" s="822" t="s">
        <v>17889</v>
      </c>
      <c r="B6279" s="824" t="s">
        <v>17874</v>
      </c>
      <c r="C6279" s="820" t="b">
        <v>1</v>
      </c>
      <c r="D6279" s="820" t="b">
        <v>1</v>
      </c>
      <c r="E6279" s="820" t="b">
        <v>0</v>
      </c>
      <c r="F6279" s="820" t="b">
        <v>0</v>
      </c>
      <c r="G6279" s="820" t="b">
        <v>0</v>
      </c>
      <c r="H6279" s="820" t="b">
        <v>0</v>
      </c>
      <c r="I6279" s="820">
        <v>1</v>
      </c>
      <c r="J6279" s="820">
        <v>1</v>
      </c>
      <c r="K6279" s="820" t="s">
        <v>8454</v>
      </c>
      <c r="L6279" s="822" t="s">
        <v>22068</v>
      </c>
    </row>
    <row r="6280" spans="1:12" x14ac:dyDescent="0.25">
      <c r="A6280" s="822" t="s">
        <v>17890</v>
      </c>
      <c r="B6280" s="824" t="s">
        <v>17891</v>
      </c>
      <c r="C6280" s="820" t="b">
        <v>1</v>
      </c>
      <c r="D6280" s="820" t="b">
        <v>1</v>
      </c>
      <c r="E6280" s="820" t="b">
        <v>0</v>
      </c>
      <c r="F6280" s="820" t="b">
        <v>0</v>
      </c>
      <c r="G6280" s="820" t="b">
        <v>0</v>
      </c>
      <c r="H6280" s="820" t="b">
        <v>0</v>
      </c>
      <c r="I6280" s="820">
        <v>1</v>
      </c>
      <c r="J6280" s="820">
        <v>1</v>
      </c>
      <c r="K6280" s="820" t="s">
        <v>8454</v>
      </c>
      <c r="L6280" s="822" t="s">
        <v>22076</v>
      </c>
    </row>
    <row r="6281" spans="1:12" x14ac:dyDescent="0.25">
      <c r="A6281" s="822" t="s">
        <v>17892</v>
      </c>
      <c r="B6281" s="824" t="s">
        <v>17893</v>
      </c>
      <c r="C6281" s="820" t="b">
        <v>1</v>
      </c>
      <c r="D6281" s="820" t="b">
        <v>1</v>
      </c>
      <c r="E6281" s="820" t="b">
        <v>0</v>
      </c>
      <c r="F6281" s="820" t="b">
        <v>0</v>
      </c>
      <c r="G6281" s="820" t="b">
        <v>0</v>
      </c>
      <c r="H6281" s="820" t="b">
        <v>0</v>
      </c>
      <c r="I6281" s="820">
        <v>1</v>
      </c>
      <c r="J6281" s="820">
        <v>1</v>
      </c>
      <c r="K6281" s="820" t="s">
        <v>8454</v>
      </c>
      <c r="L6281" s="822" t="s">
        <v>22077</v>
      </c>
    </row>
    <row r="6282" spans="1:12" x14ac:dyDescent="0.25">
      <c r="A6282" s="822" t="s">
        <v>17894</v>
      </c>
      <c r="B6282" s="824" t="s">
        <v>17874</v>
      </c>
      <c r="C6282" s="820" t="b">
        <v>1</v>
      </c>
      <c r="D6282" s="820" t="b">
        <v>1</v>
      </c>
      <c r="E6282" s="820" t="b">
        <v>0</v>
      </c>
      <c r="F6282" s="820" t="b">
        <v>0</v>
      </c>
      <c r="G6282" s="820" t="b">
        <v>0</v>
      </c>
      <c r="H6282" s="820" t="b">
        <v>0</v>
      </c>
      <c r="I6282" s="820">
        <v>1</v>
      </c>
      <c r="J6282" s="820">
        <v>1</v>
      </c>
      <c r="K6282" s="820" t="s">
        <v>8454</v>
      </c>
      <c r="L6282" s="822" t="s">
        <v>22068</v>
      </c>
    </row>
    <row r="6283" spans="1:12" x14ac:dyDescent="0.25">
      <c r="A6283" s="822" t="s">
        <v>17895</v>
      </c>
      <c r="B6283" s="824" t="s">
        <v>17876</v>
      </c>
      <c r="C6283" s="820" t="b">
        <v>1</v>
      </c>
      <c r="D6283" s="820" t="b">
        <v>1</v>
      </c>
      <c r="E6283" s="820" t="b">
        <v>0</v>
      </c>
      <c r="F6283" s="820" t="b">
        <v>0</v>
      </c>
      <c r="G6283" s="820" t="b">
        <v>0</v>
      </c>
      <c r="H6283" s="820" t="b">
        <v>0</v>
      </c>
      <c r="I6283" s="820">
        <v>1</v>
      </c>
      <c r="J6283" s="820">
        <v>2</v>
      </c>
      <c r="K6283" s="820" t="s">
        <v>8454</v>
      </c>
      <c r="L6283" s="822" t="s">
        <v>22069</v>
      </c>
    </row>
    <row r="6284" spans="1:12" x14ac:dyDescent="0.25">
      <c r="A6284" s="822" t="s">
        <v>17896</v>
      </c>
      <c r="B6284" s="824" t="s">
        <v>17878</v>
      </c>
      <c r="C6284" s="820" t="b">
        <v>1</v>
      </c>
      <c r="D6284" s="820" t="b">
        <v>1</v>
      </c>
      <c r="E6284" s="820" t="b">
        <v>0</v>
      </c>
      <c r="F6284" s="820" t="b">
        <v>0</v>
      </c>
      <c r="G6284" s="820" t="b">
        <v>0</v>
      </c>
      <c r="H6284" s="820" t="b">
        <v>0</v>
      </c>
      <c r="I6284" s="820">
        <v>1</v>
      </c>
      <c r="J6284" s="820">
        <v>2</v>
      </c>
      <c r="K6284" s="820" t="s">
        <v>8454</v>
      </c>
      <c r="L6284" s="822" t="s">
        <v>22070</v>
      </c>
    </row>
    <row r="6285" spans="1:12" x14ac:dyDescent="0.25">
      <c r="A6285" s="822" t="s">
        <v>17897</v>
      </c>
      <c r="B6285" s="824" t="s">
        <v>17880</v>
      </c>
      <c r="C6285" s="820" t="b">
        <v>1</v>
      </c>
      <c r="D6285" s="820" t="b">
        <v>1</v>
      </c>
      <c r="E6285" s="820" t="b">
        <v>0</v>
      </c>
      <c r="F6285" s="820" t="b">
        <v>0</v>
      </c>
      <c r="G6285" s="820" t="b">
        <v>0</v>
      </c>
      <c r="H6285" s="820" t="b">
        <v>0</v>
      </c>
      <c r="I6285" s="820">
        <v>1</v>
      </c>
      <c r="J6285" s="820">
        <v>2</v>
      </c>
      <c r="K6285" s="820" t="s">
        <v>8454</v>
      </c>
      <c r="L6285" s="822" t="s">
        <v>22071</v>
      </c>
    </row>
    <row r="6286" spans="1:12" x14ac:dyDescent="0.25">
      <c r="A6286" s="822" t="s">
        <v>17898</v>
      </c>
      <c r="B6286" s="824" t="s">
        <v>17882</v>
      </c>
      <c r="C6286" s="820" t="b">
        <v>1</v>
      </c>
      <c r="D6286" s="820" t="b">
        <v>1</v>
      </c>
      <c r="E6286" s="820" t="b">
        <v>0</v>
      </c>
      <c r="F6286" s="820" t="b">
        <v>0</v>
      </c>
      <c r="G6286" s="820" t="b">
        <v>0</v>
      </c>
      <c r="H6286" s="820" t="b">
        <v>0</v>
      </c>
      <c r="I6286" s="820">
        <v>1</v>
      </c>
      <c r="J6286" s="820">
        <v>1</v>
      </c>
      <c r="K6286" s="820" t="s">
        <v>8454</v>
      </c>
      <c r="L6286" s="822" t="s">
        <v>22072</v>
      </c>
    </row>
    <row r="6287" spans="1:12" x14ac:dyDescent="0.25">
      <c r="A6287" s="822" t="s">
        <v>17899</v>
      </c>
      <c r="B6287" s="824" t="s">
        <v>17884</v>
      </c>
      <c r="C6287" s="820" t="b">
        <v>1</v>
      </c>
      <c r="D6287" s="820" t="b">
        <v>1</v>
      </c>
      <c r="E6287" s="820" t="b">
        <v>0</v>
      </c>
      <c r="F6287" s="820" t="b">
        <v>0</v>
      </c>
      <c r="G6287" s="820" t="b">
        <v>0</v>
      </c>
      <c r="H6287" s="820" t="b">
        <v>0</v>
      </c>
      <c r="I6287" s="820">
        <v>1</v>
      </c>
      <c r="J6287" s="820">
        <v>1</v>
      </c>
      <c r="K6287" s="820" t="s">
        <v>8454</v>
      </c>
      <c r="L6287" s="822" t="s">
        <v>22073</v>
      </c>
    </row>
    <row r="6288" spans="1:12" x14ac:dyDescent="0.25">
      <c r="A6288" s="822" t="s">
        <v>17900</v>
      </c>
      <c r="B6288" s="824" t="s">
        <v>17886</v>
      </c>
      <c r="C6288" s="820" t="b">
        <v>1</v>
      </c>
      <c r="D6288" s="820" t="b">
        <v>1</v>
      </c>
      <c r="E6288" s="820" t="b">
        <v>0</v>
      </c>
      <c r="F6288" s="820" t="b">
        <v>0</v>
      </c>
      <c r="G6288" s="820" t="b">
        <v>0</v>
      </c>
      <c r="H6288" s="820" t="b">
        <v>0</v>
      </c>
      <c r="I6288" s="820">
        <v>1</v>
      </c>
      <c r="J6288" s="820">
        <v>8</v>
      </c>
      <c r="K6288" s="820" t="s">
        <v>8454</v>
      </c>
      <c r="L6288" s="822" t="s">
        <v>22074</v>
      </c>
    </row>
    <row r="6289" spans="1:12" x14ac:dyDescent="0.25">
      <c r="A6289" s="822" t="s">
        <v>17901</v>
      </c>
      <c r="B6289" s="824" t="s">
        <v>17902</v>
      </c>
      <c r="C6289" s="820" t="b">
        <v>1</v>
      </c>
      <c r="D6289" s="820" t="b">
        <v>1</v>
      </c>
      <c r="E6289" s="820" t="b">
        <v>0</v>
      </c>
      <c r="F6289" s="820" t="b">
        <v>0</v>
      </c>
      <c r="G6289" s="820" t="b">
        <v>0</v>
      </c>
      <c r="H6289" s="820" t="b">
        <v>0</v>
      </c>
      <c r="I6289" s="820">
        <v>1</v>
      </c>
      <c r="J6289" s="820">
        <v>2</v>
      </c>
      <c r="K6289" s="820" t="s">
        <v>8454</v>
      </c>
      <c r="L6289" s="822" t="s">
        <v>22078</v>
      </c>
    </row>
    <row r="6290" spans="1:12" x14ac:dyDescent="0.25">
      <c r="A6290" s="822" t="s">
        <v>17903</v>
      </c>
      <c r="B6290" s="824" t="s">
        <v>17874</v>
      </c>
      <c r="C6290" s="820" t="b">
        <v>1</v>
      </c>
      <c r="D6290" s="820" t="b">
        <v>1</v>
      </c>
      <c r="E6290" s="820" t="b">
        <v>0</v>
      </c>
      <c r="F6290" s="820" t="b">
        <v>0</v>
      </c>
      <c r="G6290" s="820" t="b">
        <v>0</v>
      </c>
      <c r="H6290" s="820" t="b">
        <v>0</v>
      </c>
      <c r="I6290" s="820">
        <v>1</v>
      </c>
      <c r="J6290" s="820">
        <v>1</v>
      </c>
      <c r="K6290" s="820" t="s">
        <v>8454</v>
      </c>
      <c r="L6290" s="822" t="s">
        <v>22068</v>
      </c>
    </row>
  </sheetData>
  <autoFilter ref="A1:L629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5" x14ac:dyDescent="0.25"/>
  <cols>
    <col min="1" max="1" width="7" bestFit="1" customWidth="1"/>
    <col min="2" max="2" width="15.85546875" bestFit="1" customWidth="1"/>
    <col min="3" max="3" width="16.5703125" bestFit="1" customWidth="1"/>
    <col min="4" max="4" width="15" bestFit="1" customWidth="1"/>
    <col min="5" max="5" width="15.7109375" bestFit="1" customWidth="1"/>
    <col min="6" max="6" width="7.85546875" bestFit="1" customWidth="1"/>
    <col min="7" max="7" width="15.7109375" bestFit="1" customWidth="1"/>
  </cols>
  <sheetData>
    <row r="1" spans="1:7" x14ac:dyDescent="0.25">
      <c r="A1" s="760" t="s">
        <v>7800</v>
      </c>
      <c r="B1" s="760" t="s">
        <v>7793</v>
      </c>
      <c r="C1" s="760" t="s">
        <v>7794</v>
      </c>
      <c r="D1" s="760" t="s">
        <v>7796</v>
      </c>
      <c r="E1" s="760" t="s">
        <v>7798</v>
      </c>
      <c r="F1" s="760" t="s">
        <v>7760</v>
      </c>
      <c r="G1" s="760" t="s">
        <v>7761</v>
      </c>
    </row>
    <row r="2" spans="1:7" x14ac:dyDescent="0.25">
      <c r="A2" s="761" t="s">
        <v>7801</v>
      </c>
      <c r="B2" s="761" t="s">
        <v>7792</v>
      </c>
      <c r="C2" s="761" t="s">
        <v>7795</v>
      </c>
      <c r="D2" s="761" t="s">
        <v>7797</v>
      </c>
      <c r="E2" s="761" t="s">
        <v>7799</v>
      </c>
      <c r="F2" s="761" t="s">
        <v>17999</v>
      </c>
      <c r="G2" s="762">
        <v>42063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8"/>
  <sheetViews>
    <sheetView topLeftCell="A193" zoomScale="85" zoomScaleNormal="85" workbookViewId="0">
      <selection activeCell="K219" sqref="K219"/>
    </sheetView>
  </sheetViews>
  <sheetFormatPr defaultRowHeight="15" x14ac:dyDescent="0.25"/>
  <cols>
    <col min="1" max="1" width="11.85546875" style="737" customWidth="1"/>
    <col min="2" max="2" width="32.140625" style="737" customWidth="1"/>
    <col min="3" max="3" width="9.85546875" style="737" bestFit="1" customWidth="1"/>
    <col min="4" max="4" width="30.42578125" style="737" customWidth="1"/>
    <col min="5" max="5" width="14" style="737" customWidth="1"/>
    <col min="6" max="6" width="47.42578125" style="737" customWidth="1"/>
    <col min="7" max="7" width="14.7109375" style="737" customWidth="1"/>
    <col min="8" max="8" width="20" style="737" bestFit="1" customWidth="1"/>
    <col min="9" max="9" width="13.7109375" style="737" customWidth="1"/>
    <col min="10" max="10" width="21.85546875" style="737" bestFit="1" customWidth="1"/>
    <col min="11" max="11" width="9.140625" style="754"/>
    <col min="12" max="16384" width="9.140625" style="737"/>
  </cols>
  <sheetData>
    <row r="1" spans="1:11" ht="32.25" customHeight="1" x14ac:dyDescent="0.25">
      <c r="A1" s="739" t="s">
        <v>7621</v>
      </c>
      <c r="B1" s="739" t="s">
        <v>6483</v>
      </c>
      <c r="C1" s="738" t="s">
        <v>7619</v>
      </c>
      <c r="D1" s="738" t="s">
        <v>6483</v>
      </c>
      <c r="E1" s="738" t="s">
        <v>7734</v>
      </c>
      <c r="F1" s="738" t="s">
        <v>7733</v>
      </c>
      <c r="G1" s="738" t="s">
        <v>7736</v>
      </c>
      <c r="H1" s="738" t="s">
        <v>7748</v>
      </c>
      <c r="I1" s="738" t="s">
        <v>7735</v>
      </c>
      <c r="J1" s="738" t="s">
        <v>7749</v>
      </c>
      <c r="K1" s="754" t="s">
        <v>7787</v>
      </c>
    </row>
    <row r="2" spans="1:11" x14ac:dyDescent="0.25">
      <c r="A2" s="750" t="s">
        <v>7622</v>
      </c>
      <c r="B2" s="750" t="s">
        <v>7623</v>
      </c>
      <c r="C2" s="750" t="s">
        <v>7144</v>
      </c>
      <c r="D2" s="750" t="s">
        <v>6481</v>
      </c>
      <c r="E2" s="750" t="s">
        <v>6490</v>
      </c>
      <c r="F2" s="750" t="s">
        <v>6481</v>
      </c>
      <c r="G2" s="750" t="s">
        <v>6678</v>
      </c>
      <c r="H2" s="750" t="s">
        <v>6481</v>
      </c>
      <c r="I2" s="750" t="s">
        <v>6678</v>
      </c>
      <c r="J2" s="750" t="s">
        <v>6481</v>
      </c>
      <c r="K2" s="754" t="str">
        <f>VLOOKUP(G2,_TCs!$A$2:$B$603,2,FALSE)</f>
        <v>Appendix I: Quantitative reporting templates, Content of the submission</v>
      </c>
    </row>
    <row r="3" spans="1:11" x14ac:dyDescent="0.25">
      <c r="A3" s="750" t="s">
        <v>7622</v>
      </c>
      <c r="B3" s="750" t="s">
        <v>7623</v>
      </c>
      <c r="C3" s="750" t="s">
        <v>7144</v>
      </c>
      <c r="D3" s="750" t="s">
        <v>6481</v>
      </c>
      <c r="E3" s="750" t="s">
        <v>6491</v>
      </c>
      <c r="F3" s="750" t="s">
        <v>6481</v>
      </c>
      <c r="G3" s="750" t="s">
        <v>6679</v>
      </c>
      <c r="H3" s="750" t="s">
        <v>6481</v>
      </c>
      <c r="I3" s="750" t="s">
        <v>6679</v>
      </c>
      <c r="J3" s="750" t="s">
        <v>6481</v>
      </c>
      <c r="K3" s="754" t="str">
        <f>VLOOKUP(G3,_TCs!$A$2:$B$603,2,FALSE)</f>
        <v>Appendix I: Quantitative reporting templates, Content of the submission</v>
      </c>
    </row>
    <row r="4" spans="1:11" x14ac:dyDescent="0.25">
      <c r="A4" s="750" t="s">
        <v>7622</v>
      </c>
      <c r="B4" s="750" t="s">
        <v>7623</v>
      </c>
      <c r="C4" s="750" t="s">
        <v>7144</v>
      </c>
      <c r="D4" s="750" t="s">
        <v>6481</v>
      </c>
      <c r="E4" s="750" t="s">
        <v>6492</v>
      </c>
      <c r="F4" s="750" t="s">
        <v>6481</v>
      </c>
      <c r="G4" s="750" t="s">
        <v>6680</v>
      </c>
      <c r="H4" s="750" t="s">
        <v>6481</v>
      </c>
      <c r="I4" s="750" t="s">
        <v>6680</v>
      </c>
      <c r="J4" s="750" t="s">
        <v>6481</v>
      </c>
      <c r="K4" s="754" t="str">
        <f>VLOOKUP(G4,_TCs!$A$2:$B$603,2,FALSE)</f>
        <v>Appendix I: Quantitative reporting templates, Content of the submission</v>
      </c>
    </row>
    <row r="5" spans="1:11" x14ac:dyDescent="0.25">
      <c r="A5" s="750" t="s">
        <v>7622</v>
      </c>
      <c r="B5" s="750" t="s">
        <v>7623</v>
      </c>
      <c r="C5" s="750" t="s">
        <v>7144</v>
      </c>
      <c r="D5" s="750" t="s">
        <v>6481</v>
      </c>
      <c r="E5" s="750" t="s">
        <v>6493</v>
      </c>
      <c r="F5" s="750" t="s">
        <v>6481</v>
      </c>
      <c r="G5" s="750" t="s">
        <v>6681</v>
      </c>
      <c r="H5" s="750" t="s">
        <v>6481</v>
      </c>
      <c r="I5" s="750" t="s">
        <v>6681</v>
      </c>
      <c r="J5" s="750" t="s">
        <v>6481</v>
      </c>
      <c r="K5" s="754" t="str">
        <f>VLOOKUP(G5,_TCs!$A$2:$B$603,2,FALSE)</f>
        <v>Appendix I: Quantitative reporting templates, Content of the submission</v>
      </c>
    </row>
    <row r="6" spans="1:11" x14ac:dyDescent="0.25">
      <c r="A6" s="750" t="s">
        <v>7622</v>
      </c>
      <c r="B6" s="750" t="s">
        <v>7623</v>
      </c>
      <c r="C6" s="750" t="s">
        <v>6535</v>
      </c>
      <c r="D6" s="750" t="s">
        <v>2360</v>
      </c>
      <c r="E6" s="750" t="s">
        <v>5141</v>
      </c>
      <c r="F6" s="750" t="s">
        <v>2360</v>
      </c>
      <c r="G6" s="750" t="s">
        <v>6682</v>
      </c>
      <c r="H6" s="750" t="s">
        <v>2360</v>
      </c>
      <c r="I6" s="750" t="s">
        <v>6682</v>
      </c>
      <c r="J6" s="750" t="s">
        <v>2360</v>
      </c>
      <c r="K6" s="754" t="str">
        <f>VLOOKUP(G6,_TCs!$A$2:$B$603,2,FALSE)</f>
        <v>Basic information</v>
      </c>
    </row>
    <row r="7" spans="1:11" x14ac:dyDescent="0.25">
      <c r="A7" s="750" t="s">
        <v>7622</v>
      </c>
      <c r="B7" s="750" t="s">
        <v>7623</v>
      </c>
      <c r="C7" s="750" t="s">
        <v>6535</v>
      </c>
      <c r="D7" s="750" t="s">
        <v>2360</v>
      </c>
      <c r="E7" s="750" t="s">
        <v>5142</v>
      </c>
      <c r="F7" s="750" t="s">
        <v>2360</v>
      </c>
      <c r="G7" s="750" t="s">
        <v>6683</v>
      </c>
      <c r="H7" s="750" t="s">
        <v>2360</v>
      </c>
      <c r="I7" s="750" t="s">
        <v>6683</v>
      </c>
      <c r="J7" s="750" t="s">
        <v>2360</v>
      </c>
      <c r="K7" s="754" t="str">
        <f>VLOOKUP(G7,_TCs!$A$2:$B$603,2,FALSE)</f>
        <v>Basic information</v>
      </c>
    </row>
    <row r="8" spans="1:11" x14ac:dyDescent="0.25">
      <c r="A8" s="750" t="s">
        <v>7624</v>
      </c>
      <c r="B8" s="750" t="s">
        <v>7625</v>
      </c>
      <c r="C8" s="750" t="s">
        <v>7138</v>
      </c>
      <c r="D8" s="750" t="s">
        <v>207</v>
      </c>
      <c r="E8" s="750" t="s">
        <v>5162</v>
      </c>
      <c r="F8" s="750" t="s">
        <v>207</v>
      </c>
      <c r="G8" s="750" t="s">
        <v>6684</v>
      </c>
      <c r="H8" s="750" t="s">
        <v>207</v>
      </c>
      <c r="I8" s="750" t="s">
        <v>6684</v>
      </c>
      <c r="J8" s="750" t="s">
        <v>207</v>
      </c>
      <c r="K8" s="754" t="str">
        <f>VLOOKUP(G8,_TCs!$A$2:$B$603,2,FALSE)</f>
        <v>Balance sheet</v>
      </c>
    </row>
    <row r="9" spans="1:11" x14ac:dyDescent="0.25">
      <c r="A9" s="750" t="s">
        <v>7624</v>
      </c>
      <c r="B9" s="750" t="s">
        <v>7625</v>
      </c>
      <c r="C9" s="750" t="s">
        <v>7138</v>
      </c>
      <c r="D9" s="750" t="s">
        <v>207</v>
      </c>
      <c r="E9" s="750" t="s">
        <v>5163</v>
      </c>
      <c r="F9" s="750" t="s">
        <v>207</v>
      </c>
      <c r="G9" s="750" t="s">
        <v>6685</v>
      </c>
      <c r="H9" s="750" t="s">
        <v>207</v>
      </c>
      <c r="I9" s="750" t="s">
        <v>6685</v>
      </c>
      <c r="J9" s="750" t="s">
        <v>207</v>
      </c>
      <c r="K9" s="754" t="str">
        <f>VLOOKUP(G9,_TCs!$A$2:$B$603,2,FALSE)</f>
        <v>Balance sheet</v>
      </c>
    </row>
    <row r="10" spans="1:11" x14ac:dyDescent="0.25">
      <c r="A10" s="750" t="s">
        <v>7624</v>
      </c>
      <c r="B10" s="750" t="s">
        <v>7625</v>
      </c>
      <c r="C10" s="750" t="s">
        <v>7138</v>
      </c>
      <c r="D10" s="750" t="s">
        <v>207</v>
      </c>
      <c r="E10" s="750" t="s">
        <v>5164</v>
      </c>
      <c r="F10" s="750" t="s">
        <v>207</v>
      </c>
      <c r="G10" s="750" t="s">
        <v>6686</v>
      </c>
      <c r="H10" s="750" t="s">
        <v>207</v>
      </c>
      <c r="I10" s="750" t="s">
        <v>6686</v>
      </c>
      <c r="J10" s="750" t="s">
        <v>207</v>
      </c>
      <c r="K10" s="754" t="str">
        <f>VLOOKUP(G10,_TCs!$A$2:$B$603,2,FALSE)</f>
        <v>Balance sheet</v>
      </c>
    </row>
    <row r="11" spans="1:11" x14ac:dyDescent="0.25">
      <c r="A11" s="750" t="s">
        <v>7624</v>
      </c>
      <c r="B11" s="750" t="s">
        <v>7625</v>
      </c>
      <c r="C11" s="750" t="s">
        <v>7138</v>
      </c>
      <c r="D11" s="750" t="s">
        <v>207</v>
      </c>
      <c r="E11" s="750" t="s">
        <v>5165</v>
      </c>
      <c r="F11" s="750" t="s">
        <v>207</v>
      </c>
      <c r="G11" s="750" t="s">
        <v>6687</v>
      </c>
      <c r="H11" s="750" t="s">
        <v>207</v>
      </c>
      <c r="I11" s="750" t="s">
        <v>6687</v>
      </c>
      <c r="J11" s="750" t="s">
        <v>207</v>
      </c>
      <c r="K11" s="754" t="str">
        <f>VLOOKUP(G11,_TCs!$A$2:$B$603,2,FALSE)</f>
        <v>Balance sheet</v>
      </c>
    </row>
    <row r="12" spans="1:11" x14ac:dyDescent="0.25">
      <c r="A12" s="750" t="s">
        <v>7624</v>
      </c>
      <c r="B12" s="750" t="s">
        <v>7625</v>
      </c>
      <c r="C12" s="750" t="s">
        <v>7138</v>
      </c>
      <c r="D12" s="750" t="s">
        <v>207</v>
      </c>
      <c r="E12" s="750" t="s">
        <v>5166</v>
      </c>
      <c r="F12" s="750" t="s">
        <v>207</v>
      </c>
      <c r="G12" s="750" t="s">
        <v>6688</v>
      </c>
      <c r="H12" s="750" t="s">
        <v>207</v>
      </c>
      <c r="I12" s="750" t="s">
        <v>6688</v>
      </c>
      <c r="J12" s="750" t="s">
        <v>207</v>
      </c>
      <c r="K12" s="754" t="str">
        <f>VLOOKUP(G12,_TCs!$A$2:$B$603,2,FALSE)</f>
        <v>Balance sheet</v>
      </c>
    </row>
    <row r="13" spans="1:11" x14ac:dyDescent="0.25">
      <c r="A13" s="750" t="s">
        <v>7624</v>
      </c>
      <c r="B13" s="750" t="s">
        <v>7625</v>
      </c>
      <c r="C13" s="750" t="s">
        <v>7138</v>
      </c>
      <c r="D13" s="750" t="s">
        <v>207</v>
      </c>
      <c r="E13" s="750" t="s">
        <v>5167</v>
      </c>
      <c r="F13" s="750" t="s">
        <v>207</v>
      </c>
      <c r="G13" s="750" t="s">
        <v>6689</v>
      </c>
      <c r="H13" s="750" t="s">
        <v>207</v>
      </c>
      <c r="I13" s="750" t="s">
        <v>6689</v>
      </c>
      <c r="J13" s="750" t="s">
        <v>207</v>
      </c>
      <c r="K13" s="754" t="str">
        <f>VLOOKUP(G13,_TCs!$A$2:$B$603,2,FALSE)</f>
        <v>Balance sheet</v>
      </c>
    </row>
    <row r="14" spans="1:11" x14ac:dyDescent="0.25">
      <c r="A14" s="750" t="s">
        <v>7624</v>
      </c>
      <c r="B14" s="750" t="s">
        <v>7625</v>
      </c>
      <c r="C14" s="750" t="s">
        <v>7138</v>
      </c>
      <c r="D14" s="750" t="s">
        <v>207</v>
      </c>
      <c r="E14" s="750" t="s">
        <v>6657</v>
      </c>
      <c r="F14" s="750" t="s">
        <v>7680</v>
      </c>
      <c r="G14" s="750" t="s">
        <v>6690</v>
      </c>
      <c r="H14" s="750" t="s">
        <v>7680</v>
      </c>
      <c r="I14" s="750" t="s">
        <v>6690</v>
      </c>
      <c r="J14" s="750" t="s">
        <v>7680</v>
      </c>
      <c r="K14" s="754" t="str">
        <f>VLOOKUP(G14,_TCs!$A$2:$B$603,2,FALSE)</f>
        <v>Balance sheet</v>
      </c>
    </row>
    <row r="15" spans="1:11" x14ac:dyDescent="0.25">
      <c r="A15" s="750" t="s">
        <v>7624</v>
      </c>
      <c r="B15" s="750" t="s">
        <v>7625</v>
      </c>
      <c r="C15" s="750" t="s">
        <v>7138</v>
      </c>
      <c r="D15" s="750" t="s">
        <v>207</v>
      </c>
      <c r="E15" s="750" t="s">
        <v>6658</v>
      </c>
      <c r="F15" s="750" t="s">
        <v>7680</v>
      </c>
      <c r="G15" s="750" t="s">
        <v>6691</v>
      </c>
      <c r="H15" s="750" t="s">
        <v>7680</v>
      </c>
      <c r="I15" s="750" t="s">
        <v>6691</v>
      </c>
      <c r="J15" s="750" t="s">
        <v>7680</v>
      </c>
      <c r="K15" s="754" t="str">
        <f>VLOOKUP(G15,_TCs!$A$2:$B$603,2,FALSE)</f>
        <v>Balance sheet</v>
      </c>
    </row>
    <row r="16" spans="1:11" x14ac:dyDescent="0.25">
      <c r="A16" s="750" t="s">
        <v>7624</v>
      </c>
      <c r="B16" s="750" t="s">
        <v>7625</v>
      </c>
      <c r="C16" s="750" t="s">
        <v>7138</v>
      </c>
      <c r="D16" s="750" t="s">
        <v>207</v>
      </c>
      <c r="E16" s="750" t="s">
        <v>6659</v>
      </c>
      <c r="F16" s="750" t="s">
        <v>7680</v>
      </c>
      <c r="G16" s="750" t="s">
        <v>6692</v>
      </c>
      <c r="H16" s="750" t="s">
        <v>7680</v>
      </c>
      <c r="I16" s="750" t="s">
        <v>6692</v>
      </c>
      <c r="J16" s="750" t="s">
        <v>7680</v>
      </c>
      <c r="K16" s="754" t="str">
        <f>VLOOKUP(G16,_TCs!$A$2:$B$603,2,FALSE)</f>
        <v>Balance sheet</v>
      </c>
    </row>
    <row r="17" spans="1:11" x14ac:dyDescent="0.25">
      <c r="A17" s="750" t="s">
        <v>7624</v>
      </c>
      <c r="B17" s="750" t="s">
        <v>7625</v>
      </c>
      <c r="C17" s="750" t="s">
        <v>7138</v>
      </c>
      <c r="D17" s="750" t="s">
        <v>207</v>
      </c>
      <c r="E17" s="750" t="s">
        <v>7120</v>
      </c>
      <c r="F17" s="750" t="s">
        <v>7680</v>
      </c>
      <c r="G17" s="750" t="s">
        <v>7117</v>
      </c>
      <c r="H17" s="750" t="s">
        <v>7680</v>
      </c>
      <c r="I17" s="750" t="s">
        <v>7117</v>
      </c>
      <c r="J17" s="750" t="s">
        <v>7680</v>
      </c>
      <c r="K17" s="754" t="str">
        <f>VLOOKUP(G17,_TCs!$A$2:$B$603,2,FALSE)</f>
        <v>Balance sheet</v>
      </c>
    </row>
    <row r="18" spans="1:11" x14ac:dyDescent="0.25">
      <c r="A18" s="750" t="s">
        <v>7624</v>
      </c>
      <c r="B18" s="750" t="s">
        <v>7625</v>
      </c>
      <c r="C18" s="750" t="s">
        <v>7138</v>
      </c>
      <c r="D18" s="750" t="s">
        <v>207</v>
      </c>
      <c r="E18" s="750" t="s">
        <v>7121</v>
      </c>
      <c r="F18" s="750" t="s">
        <v>7680</v>
      </c>
      <c r="G18" s="750" t="s">
        <v>7118</v>
      </c>
      <c r="H18" s="750" t="s">
        <v>7680</v>
      </c>
      <c r="I18" s="750" t="s">
        <v>7118</v>
      </c>
      <c r="J18" s="750" t="s">
        <v>7680</v>
      </c>
      <c r="K18" s="754" t="str">
        <f>VLOOKUP(G18,_TCs!$A$2:$B$603,2,FALSE)</f>
        <v>Balance sheet</v>
      </c>
    </row>
    <row r="19" spans="1:11" x14ac:dyDescent="0.25">
      <c r="A19" s="750" t="s">
        <v>7624</v>
      </c>
      <c r="B19" s="750" t="s">
        <v>7625</v>
      </c>
      <c r="C19" s="750" t="s">
        <v>7138</v>
      </c>
      <c r="D19" s="750" t="s">
        <v>207</v>
      </c>
      <c r="E19" s="750" t="s">
        <v>7122</v>
      </c>
      <c r="F19" s="750" t="s">
        <v>7680</v>
      </c>
      <c r="G19" s="750" t="s">
        <v>7119</v>
      </c>
      <c r="H19" s="750" t="s">
        <v>7680</v>
      </c>
      <c r="I19" s="750" t="s">
        <v>7119</v>
      </c>
      <c r="J19" s="750" t="s">
        <v>7680</v>
      </c>
      <c r="K19" s="754" t="str">
        <f>VLOOKUP(G19,_TCs!$A$2:$B$603,2,FALSE)</f>
        <v>Balance sheet</v>
      </c>
    </row>
    <row r="20" spans="1:11" x14ac:dyDescent="0.25">
      <c r="A20" s="750" t="s">
        <v>7624</v>
      </c>
      <c r="B20" s="750" t="s">
        <v>7625</v>
      </c>
      <c r="C20" s="750" t="s">
        <v>6575</v>
      </c>
      <c r="D20" s="750" t="s">
        <v>229</v>
      </c>
      <c r="E20" s="750" t="s">
        <v>5170</v>
      </c>
      <c r="F20" s="750" t="s">
        <v>229</v>
      </c>
      <c r="G20" s="750" t="s">
        <v>6693</v>
      </c>
      <c r="H20" s="750" t="s">
        <v>17960</v>
      </c>
      <c r="I20" s="750" t="s">
        <v>6693</v>
      </c>
      <c r="J20" s="750" t="s">
        <v>17960</v>
      </c>
      <c r="K20" s="754" t="str">
        <f>VLOOKUP(G20,_TCs!$A$2:$B$603,2,FALSE)</f>
        <v>Assets and liabilities by currency</v>
      </c>
    </row>
    <row r="21" spans="1:11" x14ac:dyDescent="0.25">
      <c r="A21" s="750" t="s">
        <v>7624</v>
      </c>
      <c r="B21" s="750" t="s">
        <v>7625</v>
      </c>
      <c r="C21" s="750" t="s">
        <v>6575</v>
      </c>
      <c r="D21" s="750" t="s">
        <v>229</v>
      </c>
      <c r="E21" s="750" t="s">
        <v>5170</v>
      </c>
      <c r="F21" s="750" t="s">
        <v>229</v>
      </c>
      <c r="G21" s="750" t="s">
        <v>7324</v>
      </c>
      <c r="H21" s="750" t="s">
        <v>17961</v>
      </c>
      <c r="I21" s="750" t="s">
        <v>7324</v>
      </c>
      <c r="J21" s="750" t="s">
        <v>17961</v>
      </c>
      <c r="K21" s="754" t="str">
        <f>VLOOKUP(G21,_TCs!$A$2:$B$603,2,FALSE)</f>
        <v>Assets and liabilities by currency</v>
      </c>
    </row>
    <row r="22" spans="1:11" x14ac:dyDescent="0.25">
      <c r="A22" s="750" t="s">
        <v>7624</v>
      </c>
      <c r="B22" s="750" t="s">
        <v>7625</v>
      </c>
      <c r="C22" s="750" t="s">
        <v>6575</v>
      </c>
      <c r="D22" s="750" t="s">
        <v>229</v>
      </c>
      <c r="E22" s="750" t="s">
        <v>5170</v>
      </c>
      <c r="F22" s="750" t="s">
        <v>229</v>
      </c>
      <c r="G22" s="750" t="s">
        <v>7327</v>
      </c>
      <c r="H22" s="750" t="s">
        <v>17962</v>
      </c>
      <c r="I22" s="750" t="s">
        <v>7327</v>
      </c>
      <c r="J22" s="750" t="s">
        <v>17962</v>
      </c>
      <c r="K22" s="754" t="str">
        <f>VLOOKUP(G22,_TCs!$A$2:$B$603,2,FALSE)</f>
        <v>Assets and liabilities by currency</v>
      </c>
    </row>
    <row r="23" spans="1:11" x14ac:dyDescent="0.25">
      <c r="A23" s="750" t="s">
        <v>7624</v>
      </c>
      <c r="B23" s="750" t="s">
        <v>7625</v>
      </c>
      <c r="C23" s="750" t="s">
        <v>6575</v>
      </c>
      <c r="D23" s="750" t="s">
        <v>229</v>
      </c>
      <c r="E23" s="750" t="s">
        <v>5170</v>
      </c>
      <c r="F23" s="750" t="s">
        <v>229</v>
      </c>
      <c r="G23" s="750" t="s">
        <v>7328</v>
      </c>
      <c r="H23" s="750" t="s">
        <v>17963</v>
      </c>
      <c r="I23" s="750" t="s">
        <v>7328</v>
      </c>
      <c r="J23" s="750" t="s">
        <v>17963</v>
      </c>
      <c r="K23" s="754" t="str">
        <f>VLOOKUP(G23,_TCs!$A$2:$B$603,2,FALSE)</f>
        <v>Assets and liabilities by currency</v>
      </c>
    </row>
    <row r="24" spans="1:11" x14ac:dyDescent="0.25">
      <c r="A24" s="750" t="s">
        <v>7624</v>
      </c>
      <c r="B24" s="750" t="s">
        <v>7625</v>
      </c>
      <c r="C24" s="750" t="s">
        <v>6575</v>
      </c>
      <c r="D24" s="750" t="s">
        <v>229</v>
      </c>
      <c r="E24" s="750" t="s">
        <v>5171</v>
      </c>
      <c r="F24" s="750" t="s">
        <v>229</v>
      </c>
      <c r="G24" s="750" t="s">
        <v>6694</v>
      </c>
      <c r="H24" s="750" t="s">
        <v>17960</v>
      </c>
      <c r="I24" s="750" t="s">
        <v>6694</v>
      </c>
      <c r="J24" s="750" t="s">
        <v>17960</v>
      </c>
      <c r="K24" s="754" t="str">
        <f>VLOOKUP(G24,_TCs!$A$2:$B$603,2,FALSE)</f>
        <v>Assets and liabilities by currency</v>
      </c>
    </row>
    <row r="25" spans="1:11" x14ac:dyDescent="0.25">
      <c r="A25" s="750" t="s">
        <v>7624</v>
      </c>
      <c r="B25" s="750" t="s">
        <v>7625</v>
      </c>
      <c r="C25" s="750" t="s">
        <v>6575</v>
      </c>
      <c r="D25" s="750" t="s">
        <v>229</v>
      </c>
      <c r="E25" s="750" t="s">
        <v>5171</v>
      </c>
      <c r="F25" s="750" t="s">
        <v>229</v>
      </c>
      <c r="G25" s="750" t="s">
        <v>7325</v>
      </c>
      <c r="H25" s="750" t="s">
        <v>17961</v>
      </c>
      <c r="I25" s="750" t="s">
        <v>7325</v>
      </c>
      <c r="J25" s="750" t="s">
        <v>17961</v>
      </c>
      <c r="K25" s="754" t="str">
        <f>VLOOKUP(G25,_TCs!$A$2:$B$603,2,FALSE)</f>
        <v>Assets and liabilities by currency</v>
      </c>
    </row>
    <row r="26" spans="1:11" x14ac:dyDescent="0.25">
      <c r="A26" s="750" t="s">
        <v>7624</v>
      </c>
      <c r="B26" s="750" t="s">
        <v>7625</v>
      </c>
      <c r="C26" s="750" t="s">
        <v>6575</v>
      </c>
      <c r="D26" s="750" t="s">
        <v>229</v>
      </c>
      <c r="E26" s="750" t="s">
        <v>5171</v>
      </c>
      <c r="F26" s="750" t="s">
        <v>229</v>
      </c>
      <c r="G26" s="750" t="s">
        <v>7326</v>
      </c>
      <c r="H26" s="750" t="s">
        <v>17962</v>
      </c>
      <c r="I26" s="750" t="s">
        <v>7326</v>
      </c>
      <c r="J26" s="750" t="s">
        <v>17962</v>
      </c>
      <c r="K26" s="754" t="e">
        <f>VLOOKUP(G26,_TCs!$A$2:$B$603,2,FALSE)</f>
        <v>#N/A</v>
      </c>
    </row>
    <row r="27" spans="1:11" x14ac:dyDescent="0.25">
      <c r="A27" s="750" t="s">
        <v>7624</v>
      </c>
      <c r="B27" s="750" t="s">
        <v>7625</v>
      </c>
      <c r="C27" s="750" t="s">
        <v>6575</v>
      </c>
      <c r="D27" s="750" t="s">
        <v>229</v>
      </c>
      <c r="E27" s="750" t="s">
        <v>5171</v>
      </c>
      <c r="F27" s="750" t="s">
        <v>229</v>
      </c>
      <c r="G27" s="750" t="s">
        <v>7329</v>
      </c>
      <c r="H27" s="750" t="s">
        <v>17963</v>
      </c>
      <c r="I27" s="750" t="s">
        <v>7329</v>
      </c>
      <c r="J27" s="750" t="s">
        <v>17963</v>
      </c>
      <c r="K27" s="754" t="str">
        <f>VLOOKUP(G27,_TCs!$A$2:$B$603,2,FALSE)</f>
        <v>Assets and liabilities by currency</v>
      </c>
    </row>
    <row r="28" spans="1:11" x14ac:dyDescent="0.25">
      <c r="A28" s="750" t="s">
        <v>7626</v>
      </c>
      <c r="B28" s="750" t="s">
        <v>7627</v>
      </c>
      <c r="C28" s="750" t="s">
        <v>7320</v>
      </c>
      <c r="D28" s="750" t="s">
        <v>7193</v>
      </c>
      <c r="E28" s="750" t="s">
        <v>5168</v>
      </c>
      <c r="F28" s="750" t="s">
        <v>7193</v>
      </c>
      <c r="G28" s="750" t="s">
        <v>6695</v>
      </c>
      <c r="H28" s="750" t="s">
        <v>17960</v>
      </c>
      <c r="I28" s="750" t="s">
        <v>6695</v>
      </c>
      <c r="J28" s="750" t="s">
        <v>17960</v>
      </c>
      <c r="K28" s="754" t="str">
        <f>VLOOKUP(G28,_TCs!$A$2:$B$603,2,FALSE)</f>
        <v>Off-balance sheet items - General</v>
      </c>
    </row>
    <row r="29" spans="1:11" x14ac:dyDescent="0.25">
      <c r="A29" s="750" t="s">
        <v>7626</v>
      </c>
      <c r="B29" s="750" t="s">
        <v>7627</v>
      </c>
      <c r="C29" s="750" t="s">
        <v>7320</v>
      </c>
      <c r="D29" s="750" t="s">
        <v>7193</v>
      </c>
      <c r="E29" s="750" t="s">
        <v>5168</v>
      </c>
      <c r="F29" s="750" t="s">
        <v>7193</v>
      </c>
      <c r="G29" s="750" t="s">
        <v>6697</v>
      </c>
      <c r="H29" s="750" t="s">
        <v>17961</v>
      </c>
      <c r="I29" s="750" t="s">
        <v>6697</v>
      </c>
      <c r="J29" s="750" t="s">
        <v>17961</v>
      </c>
      <c r="K29" s="754" t="str">
        <f>VLOOKUP(G29,_TCs!$A$2:$B$603,2,FALSE)</f>
        <v>Off-balance sheet items - General</v>
      </c>
    </row>
    <row r="30" spans="1:11" x14ac:dyDescent="0.25">
      <c r="A30" s="750" t="s">
        <v>7626</v>
      </c>
      <c r="B30" s="750" t="s">
        <v>7627</v>
      </c>
      <c r="C30" s="750" t="s">
        <v>7320</v>
      </c>
      <c r="D30" s="750" t="s">
        <v>7193</v>
      </c>
      <c r="E30" s="750" t="s">
        <v>5169</v>
      </c>
      <c r="F30" s="750" t="s">
        <v>7193</v>
      </c>
      <c r="G30" s="750" t="s">
        <v>6696</v>
      </c>
      <c r="H30" s="750" t="s">
        <v>17960</v>
      </c>
      <c r="I30" s="750" t="s">
        <v>6696</v>
      </c>
      <c r="J30" s="750" t="s">
        <v>17960</v>
      </c>
      <c r="K30" s="754" t="str">
        <f>VLOOKUP(G30,_TCs!$A$2:$B$603,2,FALSE)</f>
        <v>Off-balance sheet items - General</v>
      </c>
    </row>
    <row r="31" spans="1:11" x14ac:dyDescent="0.25">
      <c r="A31" s="750" t="s">
        <v>7626</v>
      </c>
      <c r="B31" s="750" t="s">
        <v>7627</v>
      </c>
      <c r="C31" s="750" t="s">
        <v>7320</v>
      </c>
      <c r="D31" s="750" t="s">
        <v>7193</v>
      </c>
      <c r="E31" s="750" t="s">
        <v>5169</v>
      </c>
      <c r="F31" s="750" t="s">
        <v>7193</v>
      </c>
      <c r="G31" s="750" t="s">
        <v>6698</v>
      </c>
      <c r="H31" s="750" t="s">
        <v>17961</v>
      </c>
      <c r="I31" s="750" t="s">
        <v>6698</v>
      </c>
      <c r="J31" s="750" t="s">
        <v>17961</v>
      </c>
      <c r="K31" s="754" t="str">
        <f>VLOOKUP(G31,_TCs!$A$2:$B$603,2,FALSE)</f>
        <v>Off-balance sheet items - General</v>
      </c>
    </row>
    <row r="32" spans="1:11" x14ac:dyDescent="0.25">
      <c r="A32" s="750" t="s">
        <v>7626</v>
      </c>
      <c r="B32" s="750" t="s">
        <v>7627</v>
      </c>
      <c r="C32" s="750" t="s">
        <v>7685</v>
      </c>
      <c r="D32" s="750" t="s">
        <v>7194</v>
      </c>
      <c r="E32" s="750" t="s">
        <v>7196</v>
      </c>
      <c r="F32" s="750" t="s">
        <v>7194</v>
      </c>
      <c r="G32" s="750" t="s">
        <v>7198</v>
      </c>
      <c r="H32" s="750" t="s">
        <v>7194</v>
      </c>
      <c r="I32" s="750" t="s">
        <v>7198</v>
      </c>
      <c r="J32" s="750" t="s">
        <v>7194</v>
      </c>
      <c r="K32" s="754" t="str">
        <f>VLOOKUP(G32,_TCs!$A$2:$B$603,2,FALSE)</f>
        <v>Off-balance sheet items - List of unlimited guarantees received by the undertaking</v>
      </c>
    </row>
    <row r="33" spans="1:11" x14ac:dyDescent="0.25">
      <c r="A33" s="750" t="s">
        <v>7626</v>
      </c>
      <c r="B33" s="750" t="s">
        <v>7627</v>
      </c>
      <c r="C33" s="750" t="s">
        <v>7685</v>
      </c>
      <c r="D33" s="750" t="s">
        <v>7194</v>
      </c>
      <c r="E33" s="750" t="s">
        <v>7197</v>
      </c>
      <c r="F33" s="750" t="s">
        <v>7194</v>
      </c>
      <c r="G33" s="750" t="s">
        <v>7199</v>
      </c>
      <c r="H33" s="750" t="s">
        <v>7194</v>
      </c>
      <c r="I33" s="750" t="s">
        <v>7199</v>
      </c>
      <c r="J33" s="750" t="s">
        <v>7194</v>
      </c>
      <c r="K33" s="754" t="str">
        <f>VLOOKUP(G33,_TCs!$A$2:$B$603,2,FALSE)</f>
        <v>Off-balance sheet items - List of unlimited guarantees received by the undertaking</v>
      </c>
    </row>
    <row r="34" spans="1:11" x14ac:dyDescent="0.25">
      <c r="A34" s="750" t="s">
        <v>7626</v>
      </c>
      <c r="B34" s="750" t="s">
        <v>7627</v>
      </c>
      <c r="C34" s="750" t="s">
        <v>7686</v>
      </c>
      <c r="D34" s="750" t="s">
        <v>7195</v>
      </c>
      <c r="E34" s="750" t="s">
        <v>7200</v>
      </c>
      <c r="F34" s="750" t="s">
        <v>7195</v>
      </c>
      <c r="G34" s="750" t="s">
        <v>7202</v>
      </c>
      <c r="H34" s="750" t="s">
        <v>7195</v>
      </c>
      <c r="I34" s="750" t="s">
        <v>7202</v>
      </c>
      <c r="J34" s="750" t="s">
        <v>7195</v>
      </c>
      <c r="K34" s="754" t="str">
        <f>VLOOKUP(G34,_TCs!$A$2:$B$603,2,FALSE)</f>
        <v>Off-balance sheet items - List of unlimited guarantees provided by the undertaking</v>
      </c>
    </row>
    <row r="35" spans="1:11" x14ac:dyDescent="0.25">
      <c r="A35" s="750" t="s">
        <v>7626</v>
      </c>
      <c r="B35" s="750" t="s">
        <v>7627</v>
      </c>
      <c r="C35" s="750" t="s">
        <v>7686</v>
      </c>
      <c r="D35" s="750" t="s">
        <v>7195</v>
      </c>
      <c r="E35" s="750" t="s">
        <v>7201</v>
      </c>
      <c r="F35" s="750" t="s">
        <v>7195</v>
      </c>
      <c r="G35" s="750" t="s">
        <v>7203</v>
      </c>
      <c r="H35" s="750" t="s">
        <v>7195</v>
      </c>
      <c r="I35" s="750" t="s">
        <v>7203</v>
      </c>
      <c r="J35" s="750" t="s">
        <v>7195</v>
      </c>
      <c r="K35" s="754" t="str">
        <f>VLOOKUP(G35,_TCs!$A$2:$B$603,2,FALSE)</f>
        <v>Off-balance sheet items - List of unlimited guarantees provided by the undertaking</v>
      </c>
    </row>
    <row r="36" spans="1:11" x14ac:dyDescent="0.25">
      <c r="A36" s="750" t="s">
        <v>7628</v>
      </c>
      <c r="B36" s="750" t="s">
        <v>2591</v>
      </c>
      <c r="C36" s="750" t="s">
        <v>7687</v>
      </c>
      <c r="D36" s="750" t="s">
        <v>2591</v>
      </c>
      <c r="E36" s="750" t="s">
        <v>5172</v>
      </c>
      <c r="F36" s="750" t="s">
        <v>2591</v>
      </c>
      <c r="G36" s="750" t="s">
        <v>6699</v>
      </c>
      <c r="H36" s="750" t="s">
        <v>17960</v>
      </c>
      <c r="I36" s="750" t="s">
        <v>6699</v>
      </c>
      <c r="J36" s="750" t="s">
        <v>17960</v>
      </c>
      <c r="K36" s="754" t="str">
        <f>VLOOKUP(G36,_TCs!$A$2:$B$603,2,FALSE)</f>
        <v>Activity by country</v>
      </c>
    </row>
    <row r="37" spans="1:11" x14ac:dyDescent="0.25">
      <c r="A37" s="750" t="s">
        <v>7628</v>
      </c>
      <c r="B37" s="750" t="s">
        <v>2591</v>
      </c>
      <c r="C37" s="750" t="s">
        <v>7687</v>
      </c>
      <c r="D37" s="750" t="s">
        <v>2591</v>
      </c>
      <c r="E37" s="750" t="s">
        <v>5172</v>
      </c>
      <c r="F37" s="750" t="s">
        <v>2591</v>
      </c>
      <c r="G37" s="750" t="s">
        <v>6700</v>
      </c>
      <c r="H37" s="750" t="s">
        <v>17961</v>
      </c>
      <c r="I37" s="750" t="s">
        <v>6700</v>
      </c>
      <c r="J37" s="750" t="s">
        <v>17961</v>
      </c>
      <c r="K37" s="754" t="str">
        <f>VLOOKUP(G37,_TCs!$A$2:$B$603,2,FALSE)</f>
        <v>Activity by country</v>
      </c>
    </row>
    <row r="38" spans="1:11" x14ac:dyDescent="0.25">
      <c r="A38" s="750" t="s">
        <v>7628</v>
      </c>
      <c r="B38" s="750" t="s">
        <v>2591</v>
      </c>
      <c r="C38" s="750" t="s">
        <v>7687</v>
      </c>
      <c r="D38" s="750" t="s">
        <v>2591</v>
      </c>
      <c r="E38" s="750" t="s">
        <v>5172</v>
      </c>
      <c r="F38" s="750" t="s">
        <v>2591</v>
      </c>
      <c r="G38" s="750" t="s">
        <v>6701</v>
      </c>
      <c r="H38" s="750" t="s">
        <v>17962</v>
      </c>
      <c r="I38" s="750" t="s">
        <v>6701</v>
      </c>
      <c r="J38" s="750" t="s">
        <v>17962</v>
      </c>
      <c r="K38" s="754" t="str">
        <f>VLOOKUP(G38,_TCs!$A$2:$B$603,2,FALSE)</f>
        <v>Activity by country</v>
      </c>
    </row>
    <row r="39" spans="1:11" x14ac:dyDescent="0.25">
      <c r="A39" s="750" t="s">
        <v>7629</v>
      </c>
      <c r="B39" s="750" t="s">
        <v>7630</v>
      </c>
      <c r="C39" s="750" t="s">
        <v>7688</v>
      </c>
      <c r="D39" s="750" t="s">
        <v>7630</v>
      </c>
      <c r="E39" s="750" t="s">
        <v>5173</v>
      </c>
      <c r="F39" s="750" t="s">
        <v>7630</v>
      </c>
      <c r="G39" s="750" t="s">
        <v>6702</v>
      </c>
      <c r="H39" s="750" t="s">
        <v>17960</v>
      </c>
      <c r="I39" s="750" t="s">
        <v>6702</v>
      </c>
      <c r="J39" s="750" t="s">
        <v>17960</v>
      </c>
      <c r="K39" s="754" t="str">
        <f>VLOOKUP(G39,_TCs!$A$2:$B$603,2,FALSE)</f>
        <v>Premiums, claims &amp; expenses - quarterly data</v>
      </c>
    </row>
    <row r="40" spans="1:11" x14ac:dyDescent="0.25">
      <c r="A40" s="750" t="s">
        <v>7629</v>
      </c>
      <c r="B40" s="750" t="s">
        <v>7630</v>
      </c>
      <c r="C40" s="750" t="s">
        <v>7688</v>
      </c>
      <c r="D40" s="750" t="s">
        <v>7630</v>
      </c>
      <c r="E40" s="750" t="s">
        <v>5173</v>
      </c>
      <c r="F40" s="750" t="s">
        <v>7630</v>
      </c>
      <c r="G40" s="750" t="s">
        <v>6704</v>
      </c>
      <c r="H40" s="750" t="s">
        <v>17961</v>
      </c>
      <c r="I40" s="750" t="s">
        <v>6704</v>
      </c>
      <c r="J40" s="750" t="s">
        <v>17961</v>
      </c>
      <c r="K40" s="754" t="str">
        <f>VLOOKUP(G40,_TCs!$A$2:$B$603,2,FALSE)</f>
        <v>Premiums, claims &amp; expenses - quarterly data</v>
      </c>
    </row>
    <row r="41" spans="1:11" x14ac:dyDescent="0.25">
      <c r="A41" s="750" t="s">
        <v>7629</v>
      </c>
      <c r="B41" s="750" t="s">
        <v>7630</v>
      </c>
      <c r="C41" s="750" t="s">
        <v>7688</v>
      </c>
      <c r="D41" s="750" t="s">
        <v>7630</v>
      </c>
      <c r="E41" s="750" t="s">
        <v>5173</v>
      </c>
      <c r="F41" s="750" t="s">
        <v>7630</v>
      </c>
      <c r="G41" s="750" t="s">
        <v>6705</v>
      </c>
      <c r="H41" s="750" t="s">
        <v>17962</v>
      </c>
      <c r="I41" s="750" t="s">
        <v>6705</v>
      </c>
      <c r="J41" s="750" t="s">
        <v>17962</v>
      </c>
      <c r="K41" s="754" t="str">
        <f>VLOOKUP(G41,_TCs!$A$2:$B$603,2,FALSE)</f>
        <v>Premiums, claims &amp; expenses - quarterly data</v>
      </c>
    </row>
    <row r="42" spans="1:11" x14ac:dyDescent="0.25">
      <c r="A42" s="750" t="s">
        <v>7629</v>
      </c>
      <c r="B42" s="750" t="s">
        <v>7630</v>
      </c>
      <c r="C42" s="750" t="s">
        <v>7688</v>
      </c>
      <c r="D42" s="750" t="s">
        <v>7630</v>
      </c>
      <c r="E42" s="750" t="s">
        <v>5173</v>
      </c>
      <c r="F42" s="750" t="s">
        <v>7630</v>
      </c>
      <c r="G42" s="750" t="s">
        <v>6708</v>
      </c>
      <c r="H42" s="750" t="s">
        <v>17963</v>
      </c>
      <c r="I42" s="750" t="s">
        <v>6708</v>
      </c>
      <c r="J42" s="750" t="s">
        <v>17963</v>
      </c>
      <c r="K42" s="754" t="str">
        <f>VLOOKUP(G42,_TCs!$A$2:$B$603,2,FALSE)</f>
        <v>Life</v>
      </c>
    </row>
    <row r="43" spans="1:11" x14ac:dyDescent="0.25">
      <c r="A43" s="750" t="s">
        <v>7629</v>
      </c>
      <c r="B43" s="750" t="s">
        <v>7630</v>
      </c>
      <c r="C43" s="750" t="s">
        <v>7688</v>
      </c>
      <c r="D43" s="750" t="s">
        <v>7630</v>
      </c>
      <c r="E43" s="750" t="s">
        <v>5173</v>
      </c>
      <c r="F43" s="750" t="s">
        <v>7630</v>
      </c>
      <c r="G43" s="750" t="s">
        <v>6711</v>
      </c>
      <c r="H43" s="750" t="s">
        <v>17964</v>
      </c>
      <c r="I43" s="750" t="s">
        <v>6711</v>
      </c>
      <c r="J43" s="750" t="s">
        <v>17964</v>
      </c>
      <c r="K43" s="754" t="str">
        <f>VLOOKUP(G43,_TCs!$A$2:$B$603,2,FALSE)</f>
        <v>Life</v>
      </c>
    </row>
    <row r="44" spans="1:11" x14ac:dyDescent="0.25">
      <c r="A44" s="750" t="s">
        <v>7629</v>
      </c>
      <c r="B44" s="750" t="s">
        <v>7630</v>
      </c>
      <c r="C44" s="750" t="s">
        <v>7688</v>
      </c>
      <c r="D44" s="750" t="s">
        <v>7630</v>
      </c>
      <c r="E44" s="750" t="s">
        <v>5173</v>
      </c>
      <c r="F44" s="750" t="s">
        <v>7630</v>
      </c>
      <c r="G44" s="750" t="s">
        <v>6712</v>
      </c>
      <c r="H44" s="750" t="s">
        <v>17965</v>
      </c>
      <c r="I44" s="750" t="s">
        <v>6712</v>
      </c>
      <c r="J44" s="750" t="s">
        <v>17965</v>
      </c>
      <c r="K44" s="754" t="str">
        <f>VLOOKUP(G44,_TCs!$A$2:$B$603,2,FALSE)</f>
        <v>Life</v>
      </c>
    </row>
    <row r="45" spans="1:11" x14ac:dyDescent="0.25">
      <c r="A45" s="750" t="s">
        <v>7629</v>
      </c>
      <c r="B45" s="750" t="s">
        <v>7630</v>
      </c>
      <c r="C45" s="750" t="s">
        <v>7688</v>
      </c>
      <c r="D45" s="750" t="s">
        <v>7630</v>
      </c>
      <c r="E45" s="750" t="s">
        <v>5174</v>
      </c>
      <c r="F45" s="750" t="s">
        <v>7630</v>
      </c>
      <c r="G45" s="750" t="s">
        <v>6703</v>
      </c>
      <c r="H45" s="750" t="s">
        <v>17960</v>
      </c>
      <c r="I45" s="750" t="s">
        <v>6703</v>
      </c>
      <c r="J45" s="750" t="s">
        <v>17960</v>
      </c>
      <c r="K45" s="754" t="str">
        <f>VLOOKUP(G45,_TCs!$A$2:$B$603,2,FALSE)</f>
        <v>Premiums, claims &amp; expenses - quarterly data</v>
      </c>
    </row>
    <row r="46" spans="1:11" x14ac:dyDescent="0.25">
      <c r="A46" s="750" t="s">
        <v>7629</v>
      </c>
      <c r="B46" s="750" t="s">
        <v>7630</v>
      </c>
      <c r="C46" s="750" t="s">
        <v>7688</v>
      </c>
      <c r="D46" s="750" t="s">
        <v>7630</v>
      </c>
      <c r="E46" s="750" t="s">
        <v>5174</v>
      </c>
      <c r="F46" s="750" t="s">
        <v>7630</v>
      </c>
      <c r="G46" s="750" t="s">
        <v>6707</v>
      </c>
      <c r="H46" s="750" t="s">
        <v>17961</v>
      </c>
      <c r="I46" s="750" t="s">
        <v>6707</v>
      </c>
      <c r="J46" s="750" t="s">
        <v>17961</v>
      </c>
      <c r="K46" s="754" t="str">
        <f>VLOOKUP(G46,_TCs!$A$2:$B$603,2,FALSE)</f>
        <v>Premiums, claims &amp; expenses - quarterly data</v>
      </c>
    </row>
    <row r="47" spans="1:11" x14ac:dyDescent="0.25">
      <c r="A47" s="750" t="s">
        <v>7629</v>
      </c>
      <c r="B47" s="750" t="s">
        <v>7630</v>
      </c>
      <c r="C47" s="750" t="s">
        <v>7688</v>
      </c>
      <c r="D47" s="750" t="s">
        <v>7630</v>
      </c>
      <c r="E47" s="750" t="s">
        <v>5174</v>
      </c>
      <c r="F47" s="750" t="s">
        <v>7630</v>
      </c>
      <c r="G47" s="750" t="s">
        <v>6706</v>
      </c>
      <c r="H47" s="750" t="s">
        <v>17962</v>
      </c>
      <c r="I47" s="750" t="s">
        <v>6706</v>
      </c>
      <c r="J47" s="750" t="s">
        <v>17962</v>
      </c>
      <c r="K47" s="754" t="e">
        <f>VLOOKUP(G47,_TCs!$A$2:$B$603,2,FALSE)</f>
        <v>#N/A</v>
      </c>
    </row>
    <row r="48" spans="1:11" x14ac:dyDescent="0.25">
      <c r="A48" s="750" t="s">
        <v>7629</v>
      </c>
      <c r="B48" s="750" t="s">
        <v>7630</v>
      </c>
      <c r="C48" s="750" t="s">
        <v>7688</v>
      </c>
      <c r="D48" s="750" t="s">
        <v>7630</v>
      </c>
      <c r="E48" s="750" t="s">
        <v>5174</v>
      </c>
      <c r="F48" s="750" t="s">
        <v>7630</v>
      </c>
      <c r="G48" s="750" t="s">
        <v>6709</v>
      </c>
      <c r="H48" s="750" t="s">
        <v>17963</v>
      </c>
      <c r="I48" s="750" t="s">
        <v>6709</v>
      </c>
      <c r="J48" s="750" t="s">
        <v>17963</v>
      </c>
      <c r="K48" s="754" t="str">
        <f>VLOOKUP(G48,_TCs!$A$2:$B$603,2,FALSE)</f>
        <v>Life</v>
      </c>
    </row>
    <row r="49" spans="1:11" x14ac:dyDescent="0.25">
      <c r="A49" s="750" t="s">
        <v>7629</v>
      </c>
      <c r="B49" s="750" t="s">
        <v>7630</v>
      </c>
      <c r="C49" s="750" t="s">
        <v>7688</v>
      </c>
      <c r="D49" s="750" t="s">
        <v>7630</v>
      </c>
      <c r="E49" s="750" t="s">
        <v>5174</v>
      </c>
      <c r="F49" s="750" t="s">
        <v>7630</v>
      </c>
      <c r="G49" s="750" t="s">
        <v>6710</v>
      </c>
      <c r="H49" s="750" t="s">
        <v>17964</v>
      </c>
      <c r="I49" s="750" t="s">
        <v>6710</v>
      </c>
      <c r="J49" s="750" t="s">
        <v>17964</v>
      </c>
      <c r="K49" s="754" t="str">
        <f>VLOOKUP(G49,_TCs!$A$2:$B$603,2,FALSE)</f>
        <v>Life</v>
      </c>
    </row>
    <row r="50" spans="1:11" x14ac:dyDescent="0.25">
      <c r="A50" s="750" t="s">
        <v>7629</v>
      </c>
      <c r="B50" s="750" t="s">
        <v>7630</v>
      </c>
      <c r="C50" s="750" t="s">
        <v>7688</v>
      </c>
      <c r="D50" s="750" t="s">
        <v>7630</v>
      </c>
      <c r="E50" s="750" t="s">
        <v>5174</v>
      </c>
      <c r="F50" s="750" t="s">
        <v>7630</v>
      </c>
      <c r="G50" s="750" t="s">
        <v>6713</v>
      </c>
      <c r="H50" s="750" t="s">
        <v>17965</v>
      </c>
      <c r="I50" s="750" t="s">
        <v>6713</v>
      </c>
      <c r="J50" s="750" t="s">
        <v>17965</v>
      </c>
      <c r="K50" s="754" t="str">
        <f>VLOOKUP(G50,_TCs!$A$2:$B$603,2,FALSE)</f>
        <v>Life</v>
      </c>
    </row>
    <row r="51" spans="1:11" x14ac:dyDescent="0.25">
      <c r="A51" s="750" t="s">
        <v>7629</v>
      </c>
      <c r="B51" s="750" t="s">
        <v>7630</v>
      </c>
      <c r="C51" s="750" t="s">
        <v>7688</v>
      </c>
      <c r="D51" s="750" t="s">
        <v>7630</v>
      </c>
      <c r="E51" s="750" t="s">
        <v>5175</v>
      </c>
      <c r="F51" s="750" t="s">
        <v>7630</v>
      </c>
      <c r="G51" s="750" t="s">
        <v>6714</v>
      </c>
      <c r="H51" s="750" t="s">
        <v>17960</v>
      </c>
      <c r="I51" s="750" t="s">
        <v>6714</v>
      </c>
      <c r="J51" s="750" t="s">
        <v>17960</v>
      </c>
      <c r="K51" s="754" t="str">
        <f>VLOOKUP(G51,_TCs!$A$2:$B$603,2,FALSE)</f>
        <v>Premiums, claims &amp; expenses - annual disclosure</v>
      </c>
    </row>
    <row r="52" spans="1:11" x14ac:dyDescent="0.25">
      <c r="A52" s="750" t="s">
        <v>7629</v>
      </c>
      <c r="B52" s="750" t="s">
        <v>7630</v>
      </c>
      <c r="C52" s="750" t="s">
        <v>7688</v>
      </c>
      <c r="D52" s="750" t="s">
        <v>7630</v>
      </c>
      <c r="E52" s="750" t="s">
        <v>5175</v>
      </c>
      <c r="F52" s="750" t="s">
        <v>7630</v>
      </c>
      <c r="G52" s="750" t="s">
        <v>6716</v>
      </c>
      <c r="H52" s="750" t="s">
        <v>17961</v>
      </c>
      <c r="I52" s="750" t="s">
        <v>6716</v>
      </c>
      <c r="J52" s="750" t="s">
        <v>17961</v>
      </c>
      <c r="K52" s="754" t="str">
        <f>VLOOKUP(G52,_TCs!$A$2:$B$603,2,FALSE)</f>
        <v>Premiums, claims &amp; expenses - annual disclosure</v>
      </c>
    </row>
    <row r="53" spans="1:11" x14ac:dyDescent="0.25">
      <c r="A53" s="750" t="s">
        <v>7629</v>
      </c>
      <c r="B53" s="750" t="s">
        <v>7630</v>
      </c>
      <c r="C53" s="750" t="s">
        <v>7688</v>
      </c>
      <c r="D53" s="750" t="s">
        <v>7630</v>
      </c>
      <c r="E53" s="750" t="s">
        <v>5175</v>
      </c>
      <c r="F53" s="750" t="s">
        <v>7630</v>
      </c>
      <c r="G53" s="750" t="s">
        <v>6718</v>
      </c>
      <c r="H53" s="750" t="s">
        <v>17962</v>
      </c>
      <c r="I53" s="750" t="s">
        <v>6718</v>
      </c>
      <c r="J53" s="750" t="s">
        <v>17962</v>
      </c>
      <c r="K53" s="754" t="str">
        <f>VLOOKUP(G53,_TCs!$A$2:$B$603,2,FALSE)</f>
        <v>Premiums, claims &amp; expenses - annual disclosure</v>
      </c>
    </row>
    <row r="54" spans="1:11" x14ac:dyDescent="0.25">
      <c r="A54" s="750" t="s">
        <v>7629</v>
      </c>
      <c r="B54" s="750" t="s">
        <v>7630</v>
      </c>
      <c r="C54" s="750" t="s">
        <v>7688</v>
      </c>
      <c r="D54" s="750" t="s">
        <v>7630</v>
      </c>
      <c r="E54" s="750" t="s">
        <v>5175</v>
      </c>
      <c r="F54" s="750" t="s">
        <v>7630</v>
      </c>
      <c r="G54" s="750" t="s">
        <v>6720</v>
      </c>
      <c r="H54" s="750" t="s">
        <v>17963</v>
      </c>
      <c r="I54" s="750" t="s">
        <v>6720</v>
      </c>
      <c r="J54" s="750" t="s">
        <v>17963</v>
      </c>
      <c r="K54" s="754" t="str">
        <f>VLOOKUP(G54,_TCs!$A$2:$B$603,2,FALSE)</f>
        <v>Life</v>
      </c>
    </row>
    <row r="55" spans="1:11" x14ac:dyDescent="0.25">
      <c r="A55" s="750" t="s">
        <v>7629</v>
      </c>
      <c r="B55" s="750" t="s">
        <v>7630</v>
      </c>
      <c r="C55" s="750" t="s">
        <v>7688</v>
      </c>
      <c r="D55" s="750" t="s">
        <v>7630</v>
      </c>
      <c r="E55" s="750" t="s">
        <v>5175</v>
      </c>
      <c r="F55" s="750" t="s">
        <v>7630</v>
      </c>
      <c r="G55" s="750" t="s">
        <v>6723</v>
      </c>
      <c r="H55" s="750" t="s">
        <v>17964</v>
      </c>
      <c r="I55" s="750" t="s">
        <v>6723</v>
      </c>
      <c r="J55" s="750" t="s">
        <v>17964</v>
      </c>
      <c r="K55" s="754" t="str">
        <f>VLOOKUP(G55,_TCs!$A$2:$B$603,2,FALSE)</f>
        <v>Life</v>
      </c>
    </row>
    <row r="56" spans="1:11" x14ac:dyDescent="0.25">
      <c r="A56" s="750" t="s">
        <v>7629</v>
      </c>
      <c r="B56" s="750" t="s">
        <v>7630</v>
      </c>
      <c r="C56" s="750" t="s">
        <v>7688</v>
      </c>
      <c r="D56" s="750" t="s">
        <v>7630</v>
      </c>
      <c r="E56" s="750" t="s">
        <v>5175</v>
      </c>
      <c r="F56" s="750" t="s">
        <v>7630</v>
      </c>
      <c r="G56" s="750" t="s">
        <v>6724</v>
      </c>
      <c r="H56" s="750" t="s">
        <v>17965</v>
      </c>
      <c r="I56" s="750" t="s">
        <v>6724</v>
      </c>
      <c r="J56" s="750" t="s">
        <v>17965</v>
      </c>
      <c r="K56" s="754" t="str">
        <f>VLOOKUP(G56,_TCs!$A$2:$B$603,2,FALSE)</f>
        <v>Life</v>
      </c>
    </row>
    <row r="57" spans="1:11" x14ac:dyDescent="0.25">
      <c r="A57" s="750" t="s">
        <v>7629</v>
      </c>
      <c r="B57" s="750" t="s">
        <v>7630</v>
      </c>
      <c r="C57" s="750" t="s">
        <v>7688</v>
      </c>
      <c r="D57" s="750" t="s">
        <v>7630</v>
      </c>
      <c r="E57" s="750" t="s">
        <v>5176</v>
      </c>
      <c r="F57" s="750" t="s">
        <v>7630</v>
      </c>
      <c r="G57" s="750" t="s">
        <v>6715</v>
      </c>
      <c r="H57" s="750" t="s">
        <v>17960</v>
      </c>
      <c r="I57" s="750" t="s">
        <v>6715</v>
      </c>
      <c r="J57" s="750" t="s">
        <v>17960</v>
      </c>
      <c r="K57" s="754" t="str">
        <f>VLOOKUP(G57,_TCs!$A$2:$B$603,2,FALSE)</f>
        <v>Premiums, claims &amp; expenses - annual disclosure</v>
      </c>
    </row>
    <row r="58" spans="1:11" x14ac:dyDescent="0.25">
      <c r="A58" s="750" t="s">
        <v>7629</v>
      </c>
      <c r="B58" s="750" t="s">
        <v>7630</v>
      </c>
      <c r="C58" s="750" t="s">
        <v>7688</v>
      </c>
      <c r="D58" s="750" t="s">
        <v>7630</v>
      </c>
      <c r="E58" s="750" t="s">
        <v>5176</v>
      </c>
      <c r="F58" s="750" t="s">
        <v>7630</v>
      </c>
      <c r="G58" s="750" t="s">
        <v>6717</v>
      </c>
      <c r="H58" s="750" t="s">
        <v>17961</v>
      </c>
      <c r="I58" s="750" t="s">
        <v>6717</v>
      </c>
      <c r="J58" s="750" t="s">
        <v>17961</v>
      </c>
      <c r="K58" s="754" t="str">
        <f>VLOOKUP(G58,_TCs!$A$2:$B$603,2,FALSE)</f>
        <v>Premiums, claims &amp; expenses - annual disclosure</v>
      </c>
    </row>
    <row r="59" spans="1:11" x14ac:dyDescent="0.25">
      <c r="A59" s="750" t="s">
        <v>7629</v>
      </c>
      <c r="B59" s="750" t="s">
        <v>7630</v>
      </c>
      <c r="C59" s="750" t="s">
        <v>7688</v>
      </c>
      <c r="D59" s="750" t="s">
        <v>7630</v>
      </c>
      <c r="E59" s="750" t="s">
        <v>5176</v>
      </c>
      <c r="F59" s="750" t="s">
        <v>7630</v>
      </c>
      <c r="G59" s="750" t="s">
        <v>6719</v>
      </c>
      <c r="H59" s="750" t="s">
        <v>17962</v>
      </c>
      <c r="I59" s="750" t="s">
        <v>6719</v>
      </c>
      <c r="J59" s="750" t="s">
        <v>17962</v>
      </c>
      <c r="K59" s="754" t="str">
        <f>VLOOKUP(G59,_TCs!$A$2:$B$603,2,FALSE)</f>
        <v>Premiums, claims &amp; expenses - annual disclosure</v>
      </c>
    </row>
    <row r="60" spans="1:11" x14ac:dyDescent="0.25">
      <c r="A60" s="750" t="s">
        <v>7629</v>
      </c>
      <c r="B60" s="750" t="s">
        <v>7630</v>
      </c>
      <c r="C60" s="750" t="s">
        <v>7688</v>
      </c>
      <c r="D60" s="750" t="s">
        <v>7630</v>
      </c>
      <c r="E60" s="750" t="s">
        <v>5176</v>
      </c>
      <c r="F60" s="750" t="s">
        <v>7630</v>
      </c>
      <c r="G60" s="750" t="s">
        <v>6721</v>
      </c>
      <c r="H60" s="750" t="s">
        <v>17963</v>
      </c>
      <c r="I60" s="750" t="s">
        <v>6721</v>
      </c>
      <c r="J60" s="750" t="s">
        <v>17963</v>
      </c>
      <c r="K60" s="754" t="str">
        <f>VLOOKUP(G60,_TCs!$A$2:$B$603,2,FALSE)</f>
        <v>Life</v>
      </c>
    </row>
    <row r="61" spans="1:11" x14ac:dyDescent="0.25">
      <c r="A61" s="750" t="s">
        <v>7629</v>
      </c>
      <c r="B61" s="750" t="s">
        <v>7630</v>
      </c>
      <c r="C61" s="750" t="s">
        <v>7688</v>
      </c>
      <c r="D61" s="750" t="s">
        <v>7630</v>
      </c>
      <c r="E61" s="750" t="s">
        <v>5176</v>
      </c>
      <c r="F61" s="750" t="s">
        <v>7630</v>
      </c>
      <c r="G61" s="750" t="s">
        <v>6722</v>
      </c>
      <c r="H61" s="750" t="s">
        <v>17964</v>
      </c>
      <c r="I61" s="750" t="s">
        <v>6722</v>
      </c>
      <c r="J61" s="750" t="s">
        <v>17964</v>
      </c>
      <c r="K61" s="754" t="str">
        <f>VLOOKUP(G61,_TCs!$A$2:$B$603,2,FALSE)</f>
        <v>Life</v>
      </c>
    </row>
    <row r="62" spans="1:11" x14ac:dyDescent="0.25">
      <c r="A62" s="750" t="s">
        <v>7629</v>
      </c>
      <c r="B62" s="750" t="s">
        <v>7630</v>
      </c>
      <c r="C62" s="750" t="s">
        <v>7688</v>
      </c>
      <c r="D62" s="750" t="s">
        <v>7630</v>
      </c>
      <c r="E62" s="750" t="s">
        <v>5176</v>
      </c>
      <c r="F62" s="750" t="s">
        <v>7630</v>
      </c>
      <c r="G62" s="750" t="s">
        <v>6725</v>
      </c>
      <c r="H62" s="750" t="s">
        <v>17965</v>
      </c>
      <c r="I62" s="750" t="s">
        <v>6725</v>
      </c>
      <c r="J62" s="750" t="s">
        <v>17965</v>
      </c>
      <c r="K62" s="754" t="str">
        <f>VLOOKUP(G62,_TCs!$A$2:$B$603,2,FALSE)</f>
        <v>Life</v>
      </c>
    </row>
    <row r="63" spans="1:11" x14ac:dyDescent="0.25">
      <c r="A63" s="750" t="s">
        <v>7629</v>
      </c>
      <c r="B63" s="750" t="s">
        <v>7630</v>
      </c>
      <c r="C63" s="750" t="s">
        <v>7688</v>
      </c>
      <c r="D63" s="750" t="s">
        <v>7630</v>
      </c>
      <c r="E63" s="750" t="s">
        <v>5177</v>
      </c>
      <c r="F63" s="750" t="s">
        <v>7630</v>
      </c>
      <c r="G63" s="750" t="s">
        <v>6726</v>
      </c>
      <c r="H63" s="750" t="s">
        <v>17960</v>
      </c>
      <c r="I63" s="750" t="s">
        <v>6726</v>
      </c>
      <c r="J63" s="750" t="s">
        <v>17960</v>
      </c>
      <c r="K63" s="754" t="str">
        <f>VLOOKUP(G63,_TCs!$A$2:$B$603,2,FALSE)</f>
        <v>Premiums, claims &amp; expenses - annual data</v>
      </c>
    </row>
    <row r="64" spans="1:11" x14ac:dyDescent="0.25">
      <c r="A64" s="750" t="s">
        <v>7629</v>
      </c>
      <c r="B64" s="750" t="s">
        <v>7630</v>
      </c>
      <c r="C64" s="750" t="s">
        <v>7688</v>
      </c>
      <c r="D64" s="750" t="s">
        <v>7630</v>
      </c>
      <c r="E64" s="750" t="s">
        <v>5177</v>
      </c>
      <c r="F64" s="750" t="s">
        <v>7630</v>
      </c>
      <c r="G64" s="750" t="s">
        <v>6728</v>
      </c>
      <c r="H64" s="750" t="s">
        <v>17961</v>
      </c>
      <c r="I64" s="750" t="s">
        <v>6728</v>
      </c>
      <c r="J64" s="750" t="s">
        <v>17961</v>
      </c>
      <c r="K64" s="754" t="str">
        <f>VLOOKUP(G64,_TCs!$A$2:$B$603,2,FALSE)</f>
        <v>Premiums, claims &amp; expenses - annual data</v>
      </c>
    </row>
    <row r="65" spans="1:11" x14ac:dyDescent="0.25">
      <c r="A65" s="750" t="s">
        <v>7629</v>
      </c>
      <c r="B65" s="750" t="s">
        <v>7630</v>
      </c>
      <c r="C65" s="750" t="s">
        <v>7688</v>
      </c>
      <c r="D65" s="750" t="s">
        <v>7630</v>
      </c>
      <c r="E65" s="750" t="s">
        <v>5177</v>
      </c>
      <c r="F65" s="750" t="s">
        <v>7630</v>
      </c>
      <c r="G65" s="750" t="s">
        <v>6731</v>
      </c>
      <c r="H65" s="750" t="s">
        <v>17962</v>
      </c>
      <c r="I65" s="750" t="s">
        <v>6731</v>
      </c>
      <c r="J65" s="750" t="s">
        <v>17962</v>
      </c>
      <c r="K65" s="754" t="str">
        <f>VLOOKUP(G65,_TCs!$A$2:$B$603,2,FALSE)</f>
        <v>Premiums, claims &amp; expenses - annual data</v>
      </c>
    </row>
    <row r="66" spans="1:11" x14ac:dyDescent="0.25">
      <c r="A66" s="750" t="s">
        <v>7629</v>
      </c>
      <c r="B66" s="750" t="s">
        <v>7630</v>
      </c>
      <c r="C66" s="750" t="s">
        <v>7688</v>
      </c>
      <c r="D66" s="750" t="s">
        <v>7630</v>
      </c>
      <c r="E66" s="750" t="s">
        <v>5177</v>
      </c>
      <c r="F66" s="750" t="s">
        <v>7630</v>
      </c>
      <c r="G66" s="750" t="s">
        <v>6732</v>
      </c>
      <c r="H66" s="750" t="s">
        <v>17963</v>
      </c>
      <c r="I66" s="750" t="s">
        <v>6732</v>
      </c>
      <c r="J66" s="750" t="s">
        <v>17963</v>
      </c>
      <c r="K66" s="754" t="str">
        <f>VLOOKUP(G66,_TCs!$A$2:$B$603,2,FALSE)</f>
        <v>Life</v>
      </c>
    </row>
    <row r="67" spans="1:11" x14ac:dyDescent="0.25">
      <c r="A67" s="750" t="s">
        <v>7629</v>
      </c>
      <c r="B67" s="750" t="s">
        <v>7630</v>
      </c>
      <c r="C67" s="750" t="s">
        <v>7688</v>
      </c>
      <c r="D67" s="750" t="s">
        <v>7630</v>
      </c>
      <c r="E67" s="750" t="s">
        <v>5177</v>
      </c>
      <c r="F67" s="750" t="s">
        <v>7630</v>
      </c>
      <c r="G67" s="750" t="s">
        <v>6735</v>
      </c>
      <c r="H67" s="750" t="s">
        <v>17964</v>
      </c>
      <c r="I67" s="750" t="s">
        <v>6735</v>
      </c>
      <c r="J67" s="750" t="s">
        <v>17964</v>
      </c>
      <c r="K67" s="754" t="str">
        <f>VLOOKUP(G67,_TCs!$A$2:$B$603,2,FALSE)</f>
        <v>Life</v>
      </c>
    </row>
    <row r="68" spans="1:11" x14ac:dyDescent="0.25">
      <c r="A68" s="750" t="s">
        <v>7629</v>
      </c>
      <c r="B68" s="750" t="s">
        <v>7630</v>
      </c>
      <c r="C68" s="750" t="s">
        <v>7688</v>
      </c>
      <c r="D68" s="750" t="s">
        <v>7630</v>
      </c>
      <c r="E68" s="750" t="s">
        <v>5177</v>
      </c>
      <c r="F68" s="750" t="s">
        <v>7630</v>
      </c>
      <c r="G68" s="750" t="s">
        <v>6736</v>
      </c>
      <c r="H68" s="750" t="s">
        <v>17965</v>
      </c>
      <c r="I68" s="750" t="s">
        <v>6736</v>
      </c>
      <c r="J68" s="750" t="s">
        <v>17965</v>
      </c>
      <c r="K68" s="754" t="str">
        <f>VLOOKUP(G68,_TCs!$A$2:$B$603,2,FALSE)</f>
        <v>Life</v>
      </c>
    </row>
    <row r="69" spans="1:11" x14ac:dyDescent="0.25">
      <c r="A69" s="750" t="s">
        <v>7629</v>
      </c>
      <c r="B69" s="750" t="s">
        <v>7630</v>
      </c>
      <c r="C69" s="750" t="s">
        <v>7688</v>
      </c>
      <c r="D69" s="750" t="s">
        <v>7630</v>
      </c>
      <c r="E69" s="750" t="s">
        <v>5178</v>
      </c>
      <c r="F69" s="750" t="s">
        <v>7630</v>
      </c>
      <c r="G69" s="750" t="s">
        <v>6727</v>
      </c>
      <c r="H69" s="750" t="s">
        <v>17960</v>
      </c>
      <c r="I69" s="750" t="s">
        <v>6727</v>
      </c>
      <c r="J69" s="750" t="s">
        <v>17960</v>
      </c>
      <c r="K69" s="754" t="str">
        <f>VLOOKUP(G69,_TCs!$A$2:$B$603,2,FALSE)</f>
        <v>Premiums, claims &amp; expenses - annual data</v>
      </c>
    </row>
    <row r="70" spans="1:11" x14ac:dyDescent="0.25">
      <c r="A70" s="750" t="s">
        <v>7629</v>
      </c>
      <c r="B70" s="750" t="s">
        <v>7630</v>
      </c>
      <c r="C70" s="750" t="s">
        <v>7688</v>
      </c>
      <c r="D70" s="750" t="s">
        <v>7630</v>
      </c>
      <c r="E70" s="750" t="s">
        <v>5178</v>
      </c>
      <c r="F70" s="750" t="s">
        <v>7630</v>
      </c>
      <c r="G70" s="750" t="s">
        <v>6729</v>
      </c>
      <c r="H70" s="750" t="s">
        <v>17961</v>
      </c>
      <c r="I70" s="750" t="s">
        <v>6729</v>
      </c>
      <c r="J70" s="750" t="s">
        <v>17961</v>
      </c>
      <c r="K70" s="754" t="str">
        <f>VLOOKUP(G70,_TCs!$A$2:$B$603,2,FALSE)</f>
        <v>Premiums, claims &amp; expenses - annual data</v>
      </c>
    </row>
    <row r="71" spans="1:11" x14ac:dyDescent="0.25">
      <c r="A71" s="750" t="s">
        <v>7629</v>
      </c>
      <c r="B71" s="750" t="s">
        <v>7630</v>
      </c>
      <c r="C71" s="750" t="s">
        <v>7688</v>
      </c>
      <c r="D71" s="750" t="s">
        <v>7630</v>
      </c>
      <c r="E71" s="750" t="s">
        <v>5178</v>
      </c>
      <c r="F71" s="750" t="s">
        <v>7630</v>
      </c>
      <c r="G71" s="750" t="s">
        <v>6730</v>
      </c>
      <c r="H71" s="750" t="s">
        <v>17962</v>
      </c>
      <c r="I71" s="750" t="s">
        <v>6730</v>
      </c>
      <c r="J71" s="750" t="s">
        <v>17962</v>
      </c>
      <c r="K71" s="754" t="str">
        <f>VLOOKUP(G71,_TCs!$A$2:$B$603,2,FALSE)</f>
        <v>Premiums, claims &amp; expenses - annual data</v>
      </c>
    </row>
    <row r="72" spans="1:11" x14ac:dyDescent="0.25">
      <c r="A72" s="750" t="s">
        <v>7629</v>
      </c>
      <c r="B72" s="750" t="s">
        <v>7630</v>
      </c>
      <c r="C72" s="750" t="s">
        <v>7688</v>
      </c>
      <c r="D72" s="750" t="s">
        <v>7630</v>
      </c>
      <c r="E72" s="750" t="s">
        <v>5178</v>
      </c>
      <c r="F72" s="750" t="s">
        <v>7630</v>
      </c>
      <c r="G72" s="750" t="s">
        <v>6733</v>
      </c>
      <c r="H72" s="750" t="s">
        <v>17963</v>
      </c>
      <c r="I72" s="750" t="s">
        <v>6733</v>
      </c>
      <c r="J72" s="750" t="s">
        <v>17963</v>
      </c>
      <c r="K72" s="754" t="str">
        <f>VLOOKUP(G72,_TCs!$A$2:$B$603,2,FALSE)</f>
        <v>Life</v>
      </c>
    </row>
    <row r="73" spans="1:11" x14ac:dyDescent="0.25">
      <c r="A73" s="750" t="s">
        <v>7629</v>
      </c>
      <c r="B73" s="750" t="s">
        <v>7630</v>
      </c>
      <c r="C73" s="750" t="s">
        <v>7688</v>
      </c>
      <c r="D73" s="750" t="s">
        <v>7630</v>
      </c>
      <c r="E73" s="750" t="s">
        <v>5178</v>
      </c>
      <c r="F73" s="750" t="s">
        <v>7630</v>
      </c>
      <c r="G73" s="750" t="s">
        <v>6734</v>
      </c>
      <c r="H73" s="750" t="s">
        <v>17964</v>
      </c>
      <c r="I73" s="750" t="s">
        <v>6734</v>
      </c>
      <c r="J73" s="750" t="s">
        <v>17964</v>
      </c>
      <c r="K73" s="754" t="str">
        <f>VLOOKUP(G73,_TCs!$A$2:$B$603,2,FALSE)</f>
        <v>Life</v>
      </c>
    </row>
    <row r="74" spans="1:11" x14ac:dyDescent="0.25">
      <c r="A74" s="750" t="s">
        <v>7629</v>
      </c>
      <c r="B74" s="750" t="s">
        <v>7630</v>
      </c>
      <c r="C74" s="750" t="s">
        <v>7688</v>
      </c>
      <c r="D74" s="750" t="s">
        <v>7630</v>
      </c>
      <c r="E74" s="750" t="s">
        <v>5178</v>
      </c>
      <c r="F74" s="750" t="s">
        <v>7630</v>
      </c>
      <c r="G74" s="750" t="s">
        <v>6737</v>
      </c>
      <c r="H74" s="750" t="s">
        <v>17965</v>
      </c>
      <c r="I74" s="750" t="s">
        <v>6737</v>
      </c>
      <c r="J74" s="750" t="s">
        <v>17965</v>
      </c>
      <c r="K74" s="754" t="str">
        <f>VLOOKUP(G74,_TCs!$A$2:$B$603,2,FALSE)</f>
        <v>Life</v>
      </c>
    </row>
    <row r="75" spans="1:11" x14ac:dyDescent="0.25">
      <c r="A75" s="750" t="s">
        <v>7631</v>
      </c>
      <c r="B75" s="750" t="s">
        <v>7632</v>
      </c>
      <c r="C75" s="750" t="s">
        <v>7689</v>
      </c>
      <c r="D75" s="750" t="s">
        <v>7681</v>
      </c>
      <c r="E75" s="750" t="s">
        <v>5145</v>
      </c>
      <c r="F75" s="750" t="s">
        <v>7681</v>
      </c>
      <c r="G75" s="750" t="s">
        <v>6738</v>
      </c>
      <c r="H75" s="750" t="s">
        <v>7681</v>
      </c>
      <c r="I75" s="750" t="s">
        <v>6738</v>
      </c>
      <c r="J75" s="750" t="s">
        <v>7681</v>
      </c>
      <c r="K75" s="754" t="str">
        <f>VLOOKUP(G75,_TCs!$A$2:$B$603,2,FALSE)</f>
        <v>Assets - Quarterly Summary</v>
      </c>
    </row>
    <row r="76" spans="1:11" x14ac:dyDescent="0.25">
      <c r="A76" s="750" t="s">
        <v>7631</v>
      </c>
      <c r="B76" s="750" t="s">
        <v>7632</v>
      </c>
      <c r="C76" s="750" t="s">
        <v>6604</v>
      </c>
      <c r="D76" s="750" t="s">
        <v>7130</v>
      </c>
      <c r="E76" s="750" t="s">
        <v>5143</v>
      </c>
      <c r="F76" s="750" t="s">
        <v>7130</v>
      </c>
      <c r="G76" s="750" t="s">
        <v>6739</v>
      </c>
      <c r="H76" s="750" t="s">
        <v>17960</v>
      </c>
      <c r="I76" s="750" t="s">
        <v>6739</v>
      </c>
      <c r="J76" s="750" t="s">
        <v>17960</v>
      </c>
      <c r="K76" s="754" t="str">
        <f>VLOOKUP(G76,_TCs!$A$2:$B$603,2,FALSE)</f>
        <v>Investments Data - Portfolio list (detailed list of investments)</v>
      </c>
    </row>
    <row r="77" spans="1:11" x14ac:dyDescent="0.25">
      <c r="A77" s="750" t="s">
        <v>7631</v>
      </c>
      <c r="B77" s="750" t="s">
        <v>7632</v>
      </c>
      <c r="C77" s="750" t="s">
        <v>6604</v>
      </c>
      <c r="D77" s="750" t="s">
        <v>7130</v>
      </c>
      <c r="E77" s="750" t="s">
        <v>5143</v>
      </c>
      <c r="F77" s="750" t="s">
        <v>7130</v>
      </c>
      <c r="G77" s="750" t="s">
        <v>6740</v>
      </c>
      <c r="H77" s="750" t="s">
        <v>17961</v>
      </c>
      <c r="I77" s="750" t="s">
        <v>6740</v>
      </c>
      <c r="J77" s="750" t="s">
        <v>17961</v>
      </c>
      <c r="K77" s="754" t="str">
        <f>VLOOKUP(G77,_TCs!$A$2:$B$603,2,FALSE)</f>
        <v>Investments Data - Portfolio list (detailed list of investments)</v>
      </c>
    </row>
    <row r="78" spans="1:11" x14ac:dyDescent="0.25">
      <c r="A78" s="750" t="s">
        <v>7631</v>
      </c>
      <c r="B78" s="750" t="s">
        <v>7632</v>
      </c>
      <c r="C78" s="750" t="s">
        <v>6604</v>
      </c>
      <c r="D78" s="750" t="s">
        <v>7130</v>
      </c>
      <c r="E78" s="750" t="s">
        <v>5144</v>
      </c>
      <c r="F78" s="750" t="s">
        <v>7130</v>
      </c>
      <c r="G78" s="750" t="s">
        <v>6741</v>
      </c>
      <c r="H78" s="750" t="s">
        <v>17960</v>
      </c>
      <c r="I78" s="750" t="s">
        <v>6741</v>
      </c>
      <c r="J78" s="750" t="s">
        <v>17960</v>
      </c>
      <c r="K78" s="754" t="str">
        <f>VLOOKUP(G78,_TCs!$A$2:$B$603,2,FALSE)</f>
        <v>Investments Data - Portfolio list (detailed list of investments)</v>
      </c>
    </row>
    <row r="79" spans="1:11" x14ac:dyDescent="0.25">
      <c r="A79" s="750" t="s">
        <v>7631</v>
      </c>
      <c r="B79" s="750" t="s">
        <v>7632</v>
      </c>
      <c r="C79" s="750" t="s">
        <v>6604</v>
      </c>
      <c r="D79" s="750" t="s">
        <v>7130</v>
      </c>
      <c r="E79" s="750" t="s">
        <v>5144</v>
      </c>
      <c r="F79" s="750" t="s">
        <v>7130</v>
      </c>
      <c r="G79" s="750" t="s">
        <v>6742</v>
      </c>
      <c r="H79" s="750" t="s">
        <v>17961</v>
      </c>
      <c r="I79" s="750" t="s">
        <v>6742</v>
      </c>
      <c r="J79" s="750" t="s">
        <v>17961</v>
      </c>
      <c r="K79" s="754" t="str">
        <f>VLOOKUP(G79,_TCs!$A$2:$B$603,2,FALSE)</f>
        <v>Investments Data - Portfolio list (detailed list of investments)</v>
      </c>
    </row>
    <row r="80" spans="1:11" x14ac:dyDescent="0.25">
      <c r="A80" s="750" t="s">
        <v>7631</v>
      </c>
      <c r="B80" s="750" t="s">
        <v>7632</v>
      </c>
      <c r="C80" s="750" t="s">
        <v>7690</v>
      </c>
      <c r="D80" s="750" t="s">
        <v>2548</v>
      </c>
      <c r="E80" s="750" t="s">
        <v>5154</v>
      </c>
      <c r="F80" s="750" t="s">
        <v>2548</v>
      </c>
      <c r="G80" s="750" t="s">
        <v>6743</v>
      </c>
      <c r="H80" s="750" t="s">
        <v>2548</v>
      </c>
      <c r="I80" s="750" t="s">
        <v>6743</v>
      </c>
      <c r="J80" s="750" t="s">
        <v>2548</v>
      </c>
      <c r="K80" s="754" t="str">
        <f>VLOOKUP(G80,_TCs!$A$2:$B$603,2,FALSE)</f>
        <v>Investment funds (look-through approach)</v>
      </c>
    </row>
    <row r="81" spans="1:11" x14ac:dyDescent="0.25">
      <c r="A81" s="750" t="s">
        <v>7631</v>
      </c>
      <c r="B81" s="750" t="s">
        <v>7632</v>
      </c>
      <c r="C81" s="750" t="s">
        <v>7690</v>
      </c>
      <c r="D81" s="750" t="s">
        <v>2548</v>
      </c>
      <c r="E81" s="750" t="s">
        <v>5155</v>
      </c>
      <c r="F81" s="750" t="s">
        <v>2548</v>
      </c>
      <c r="G81" s="750" t="s">
        <v>6744</v>
      </c>
      <c r="H81" s="750" t="s">
        <v>2548</v>
      </c>
      <c r="I81" s="750" t="s">
        <v>6744</v>
      </c>
      <c r="J81" s="750" t="s">
        <v>2548</v>
      </c>
      <c r="K81" s="754" t="str">
        <f>VLOOKUP(G81,_TCs!$A$2:$B$603,2,FALSE)</f>
        <v>Investment funds (look-through approach)</v>
      </c>
    </row>
    <row r="82" spans="1:11" x14ac:dyDescent="0.25">
      <c r="A82" s="750" t="s">
        <v>7633</v>
      </c>
      <c r="B82" s="750" t="s">
        <v>7634</v>
      </c>
      <c r="C82" s="750" t="s">
        <v>7279</v>
      </c>
      <c r="D82" s="750" t="s">
        <v>2529</v>
      </c>
      <c r="E82" s="750" t="s">
        <v>5146</v>
      </c>
      <c r="F82" s="750" t="s">
        <v>2529</v>
      </c>
      <c r="G82" s="750" t="s">
        <v>6745</v>
      </c>
      <c r="H82" s="750" t="s">
        <v>2529</v>
      </c>
      <c r="I82" s="750" t="s">
        <v>6745</v>
      </c>
      <c r="J82" s="750" t="s">
        <v>2529</v>
      </c>
      <c r="K82" s="754" t="str">
        <f>VLOOKUP(G82,_TCs!$A$2:$B$603,2,FALSE)</f>
        <v>Structured products Data - Portfolio list</v>
      </c>
    </row>
    <row r="83" spans="1:11" x14ac:dyDescent="0.25">
      <c r="A83" s="750" t="s">
        <v>7633</v>
      </c>
      <c r="B83" s="750" t="s">
        <v>7634</v>
      </c>
      <c r="C83" s="750" t="s">
        <v>7279</v>
      </c>
      <c r="D83" s="750" t="s">
        <v>2529</v>
      </c>
      <c r="E83" s="750" t="s">
        <v>5147</v>
      </c>
      <c r="F83" s="750" t="s">
        <v>2529</v>
      </c>
      <c r="G83" s="750" t="s">
        <v>6746</v>
      </c>
      <c r="H83" s="750" t="s">
        <v>2529</v>
      </c>
      <c r="I83" s="750" t="s">
        <v>6746</v>
      </c>
      <c r="J83" s="750" t="s">
        <v>2529</v>
      </c>
      <c r="K83" s="754" t="str">
        <f>VLOOKUP(G83,_TCs!$A$2:$B$603,2,FALSE)</f>
        <v>Structured products Data - Portfolio list</v>
      </c>
    </row>
    <row r="84" spans="1:11" x14ac:dyDescent="0.25">
      <c r="A84" s="750" t="s">
        <v>7635</v>
      </c>
      <c r="B84" s="750" t="s">
        <v>7636</v>
      </c>
      <c r="C84" s="750" t="s">
        <v>7691</v>
      </c>
      <c r="D84" s="750" t="s">
        <v>114</v>
      </c>
      <c r="E84" s="750" t="s">
        <v>5148</v>
      </c>
      <c r="F84" s="750" t="s">
        <v>114</v>
      </c>
      <c r="G84" s="750" t="s">
        <v>6747</v>
      </c>
      <c r="H84" s="750" t="s">
        <v>17960</v>
      </c>
      <c r="I84" s="750" t="s">
        <v>6747</v>
      </c>
      <c r="J84" s="750" t="s">
        <v>17960</v>
      </c>
      <c r="K84" s="754" t="str">
        <f>VLOOKUP(G84,_TCs!$A$2:$B$603,2,FALSE)</f>
        <v>Derivatives data: open positions</v>
      </c>
    </row>
    <row r="85" spans="1:11" x14ac:dyDescent="0.25">
      <c r="A85" s="750" t="s">
        <v>7635</v>
      </c>
      <c r="B85" s="750" t="s">
        <v>7636</v>
      </c>
      <c r="C85" s="750" t="s">
        <v>7691</v>
      </c>
      <c r="D85" s="750" t="s">
        <v>114</v>
      </c>
      <c r="E85" s="750" t="s">
        <v>5148</v>
      </c>
      <c r="F85" s="750" t="s">
        <v>114</v>
      </c>
      <c r="G85" s="750" t="s">
        <v>6748</v>
      </c>
      <c r="H85" s="750" t="s">
        <v>17961</v>
      </c>
      <c r="I85" s="750" t="s">
        <v>6748</v>
      </c>
      <c r="J85" s="750" t="s">
        <v>17961</v>
      </c>
      <c r="K85" s="754" t="str">
        <f>VLOOKUP(G85,_TCs!$A$2:$B$603,2,FALSE)</f>
        <v>List of derivatives [open and closed]</v>
      </c>
    </row>
    <row r="86" spans="1:11" x14ac:dyDescent="0.25">
      <c r="A86" s="750" t="s">
        <v>7635</v>
      </c>
      <c r="B86" s="750" t="s">
        <v>7636</v>
      </c>
      <c r="C86" s="750" t="s">
        <v>7691</v>
      </c>
      <c r="D86" s="750" t="s">
        <v>114</v>
      </c>
      <c r="E86" s="750" t="s">
        <v>5149</v>
      </c>
      <c r="F86" s="750" t="s">
        <v>114</v>
      </c>
      <c r="G86" s="750" t="s">
        <v>6749</v>
      </c>
      <c r="H86" s="750" t="s">
        <v>17960</v>
      </c>
      <c r="I86" s="750" t="s">
        <v>6749</v>
      </c>
      <c r="J86" s="750" t="s">
        <v>17960</v>
      </c>
      <c r="K86" s="754" t="str">
        <f>VLOOKUP(G86,_TCs!$A$2:$B$603,2,FALSE)</f>
        <v>Derivatives data: open positions</v>
      </c>
    </row>
    <row r="87" spans="1:11" x14ac:dyDescent="0.25">
      <c r="A87" s="750" t="s">
        <v>7635</v>
      </c>
      <c r="B87" s="750" t="s">
        <v>7636</v>
      </c>
      <c r="C87" s="750" t="s">
        <v>7691</v>
      </c>
      <c r="D87" s="750" t="s">
        <v>114</v>
      </c>
      <c r="E87" s="750" t="s">
        <v>5149</v>
      </c>
      <c r="F87" s="750" t="s">
        <v>114</v>
      </c>
      <c r="G87" s="750" t="s">
        <v>6750</v>
      </c>
      <c r="H87" s="750" t="s">
        <v>17961</v>
      </c>
      <c r="I87" s="750" t="s">
        <v>6750</v>
      </c>
      <c r="J87" s="750" t="s">
        <v>17961</v>
      </c>
      <c r="K87" s="754" t="str">
        <f>VLOOKUP(G87,_TCs!$A$2:$B$603,2,FALSE)</f>
        <v>List of derivatives [open and closed]</v>
      </c>
    </row>
    <row r="88" spans="1:11" x14ac:dyDescent="0.25">
      <c r="A88" s="750" t="s">
        <v>7635</v>
      </c>
      <c r="B88" s="750" t="s">
        <v>7636</v>
      </c>
      <c r="C88" s="750" t="s">
        <v>7692</v>
      </c>
      <c r="D88" s="750" t="s">
        <v>5038</v>
      </c>
      <c r="E88" s="750" t="s">
        <v>5150</v>
      </c>
      <c r="F88" s="750" t="s">
        <v>5038</v>
      </c>
      <c r="G88" s="750" t="s">
        <v>6751</v>
      </c>
      <c r="H88" s="750" t="s">
        <v>17960</v>
      </c>
      <c r="I88" s="750" t="s">
        <v>6751</v>
      </c>
      <c r="J88" s="750" t="s">
        <v>17960</v>
      </c>
      <c r="K88" s="754" t="str">
        <f>VLOOKUP(G88,_TCs!$A$2:$B$603,2,FALSE)</f>
        <v>Derivatives data: historical derivatives trades</v>
      </c>
    </row>
    <row r="89" spans="1:11" x14ac:dyDescent="0.25">
      <c r="A89" s="750" t="s">
        <v>7635</v>
      </c>
      <c r="B89" s="750" t="s">
        <v>7636</v>
      </c>
      <c r="C89" s="750" t="s">
        <v>7692</v>
      </c>
      <c r="D89" s="750" t="s">
        <v>5038</v>
      </c>
      <c r="E89" s="750" t="s">
        <v>5150</v>
      </c>
      <c r="F89" s="750" t="s">
        <v>5038</v>
      </c>
      <c r="G89" s="750" t="s">
        <v>6752</v>
      </c>
      <c r="H89" s="750" t="s">
        <v>17961</v>
      </c>
      <c r="I89" s="750" t="s">
        <v>6752</v>
      </c>
      <c r="J89" s="750" t="s">
        <v>17961</v>
      </c>
      <c r="K89" s="754" t="str">
        <f>VLOOKUP(G89,_TCs!$A$2:$B$603,2,FALSE)</f>
        <v>List of derivatives [open and closed]</v>
      </c>
    </row>
    <row r="90" spans="1:11" x14ac:dyDescent="0.25">
      <c r="A90" s="750" t="s">
        <v>7635</v>
      </c>
      <c r="B90" s="750" t="s">
        <v>7636</v>
      </c>
      <c r="C90" s="750" t="s">
        <v>7692</v>
      </c>
      <c r="D90" s="750" t="s">
        <v>5038</v>
      </c>
      <c r="E90" s="750" t="s">
        <v>5151</v>
      </c>
      <c r="F90" s="750" t="s">
        <v>5038</v>
      </c>
      <c r="G90" s="750" t="s">
        <v>6753</v>
      </c>
      <c r="H90" s="750" t="s">
        <v>17960</v>
      </c>
      <c r="I90" s="750" t="s">
        <v>6753</v>
      </c>
      <c r="J90" s="750" t="s">
        <v>17960</v>
      </c>
      <c r="K90" s="754" t="str">
        <f>VLOOKUP(G90,_TCs!$A$2:$B$603,2,FALSE)</f>
        <v>Derivatives data: historical derivatives trades</v>
      </c>
    </row>
    <row r="91" spans="1:11" x14ac:dyDescent="0.25">
      <c r="A91" s="750" t="s">
        <v>7635</v>
      </c>
      <c r="B91" s="750" t="s">
        <v>7636</v>
      </c>
      <c r="C91" s="750" t="s">
        <v>7692</v>
      </c>
      <c r="D91" s="750" t="s">
        <v>5038</v>
      </c>
      <c r="E91" s="750" t="s">
        <v>5151</v>
      </c>
      <c r="F91" s="750" t="s">
        <v>5038</v>
      </c>
      <c r="G91" s="750" t="s">
        <v>6754</v>
      </c>
      <c r="H91" s="750" t="s">
        <v>17961</v>
      </c>
      <c r="I91" s="750" t="s">
        <v>6754</v>
      </c>
      <c r="J91" s="750" t="s">
        <v>17961</v>
      </c>
      <c r="K91" s="754" t="str">
        <f>VLOOKUP(G91,_TCs!$A$2:$B$603,2,FALSE)</f>
        <v>List of derivatives [open and closed]</v>
      </c>
    </row>
    <row r="92" spans="1:11" x14ac:dyDescent="0.25">
      <c r="A92" s="750" t="s">
        <v>7637</v>
      </c>
      <c r="B92" s="750" t="s">
        <v>2542</v>
      </c>
      <c r="C92" s="750" t="s">
        <v>7693</v>
      </c>
      <c r="D92" s="750" t="s">
        <v>2542</v>
      </c>
      <c r="E92" s="750" t="s">
        <v>5152</v>
      </c>
      <c r="F92" s="750" t="s">
        <v>2542</v>
      </c>
      <c r="G92" s="750" t="s">
        <v>6755</v>
      </c>
      <c r="H92" s="750" t="s">
        <v>2542</v>
      </c>
      <c r="I92" s="750" t="s">
        <v>6755</v>
      </c>
      <c r="J92" s="750" t="s">
        <v>2542</v>
      </c>
      <c r="K92" s="754" t="str">
        <f>VLOOKUP(G92,_TCs!$A$2:$B$603,2,FALSE)</f>
        <v>Return on investment assets (by asset category)</v>
      </c>
    </row>
    <row r="93" spans="1:11" x14ac:dyDescent="0.25">
      <c r="A93" s="750" t="s">
        <v>7637</v>
      </c>
      <c r="B93" s="750" t="s">
        <v>2542</v>
      </c>
      <c r="C93" s="750" t="s">
        <v>7693</v>
      </c>
      <c r="D93" s="750" t="s">
        <v>2542</v>
      </c>
      <c r="E93" s="750" t="s">
        <v>5153</v>
      </c>
      <c r="F93" s="750" t="s">
        <v>2542</v>
      </c>
      <c r="G93" s="750" t="s">
        <v>6756</v>
      </c>
      <c r="H93" s="750" t="s">
        <v>2542</v>
      </c>
      <c r="I93" s="750" t="s">
        <v>6756</v>
      </c>
      <c r="J93" s="750" t="s">
        <v>2542</v>
      </c>
      <c r="K93" s="754" t="str">
        <f>VLOOKUP(G93,_TCs!$A$2:$B$603,2,FALSE)</f>
        <v>Return on investment assets (by asset category)</v>
      </c>
    </row>
    <row r="94" spans="1:11" x14ac:dyDescent="0.25">
      <c r="A94" s="750" t="s">
        <v>7638</v>
      </c>
      <c r="B94" s="750" t="s">
        <v>2553</v>
      </c>
      <c r="C94" s="750" t="s">
        <v>7284</v>
      </c>
      <c r="D94" s="750" t="s">
        <v>2553</v>
      </c>
      <c r="E94" s="750" t="s">
        <v>5156</v>
      </c>
      <c r="F94" s="750" t="s">
        <v>2553</v>
      </c>
      <c r="G94" s="750" t="s">
        <v>6757</v>
      </c>
      <c r="H94" s="750" t="s">
        <v>2553</v>
      </c>
      <c r="I94" s="750" t="s">
        <v>6757</v>
      </c>
      <c r="J94" s="750" t="s">
        <v>2553</v>
      </c>
      <c r="K94" s="754" t="str">
        <f>VLOOKUP(G94,_TCs!$A$2:$B$603,2,FALSE)</f>
        <v>Securities lending and repos</v>
      </c>
    </row>
    <row r="95" spans="1:11" x14ac:dyDescent="0.25">
      <c r="A95" s="750" t="s">
        <v>7638</v>
      </c>
      <c r="B95" s="750" t="s">
        <v>2553</v>
      </c>
      <c r="C95" s="750" t="s">
        <v>7284</v>
      </c>
      <c r="D95" s="750" t="s">
        <v>2553</v>
      </c>
      <c r="E95" s="750" t="s">
        <v>5157</v>
      </c>
      <c r="F95" s="750" t="s">
        <v>2553</v>
      </c>
      <c r="G95" s="750" t="s">
        <v>6758</v>
      </c>
      <c r="H95" s="750" t="s">
        <v>2553</v>
      </c>
      <c r="I95" s="750" t="s">
        <v>6758</v>
      </c>
      <c r="J95" s="750" t="s">
        <v>2553</v>
      </c>
      <c r="K95" s="754" t="str">
        <f>VLOOKUP(G95,_TCs!$A$2:$B$603,2,FALSE)</f>
        <v>Securities lending and repos</v>
      </c>
    </row>
    <row r="96" spans="1:11" x14ac:dyDescent="0.25">
      <c r="A96" s="750" t="s">
        <v>7639</v>
      </c>
      <c r="B96" s="750" t="s">
        <v>2557</v>
      </c>
      <c r="C96" s="750" t="s">
        <v>7293</v>
      </c>
      <c r="D96" s="750" t="s">
        <v>2557</v>
      </c>
      <c r="E96" s="750" t="s">
        <v>5158</v>
      </c>
      <c r="F96" s="750" t="s">
        <v>2557</v>
      </c>
      <c r="G96" s="750" t="s">
        <v>6759</v>
      </c>
      <c r="H96" s="750" t="s">
        <v>17960</v>
      </c>
      <c r="I96" s="750" t="s">
        <v>6759</v>
      </c>
      <c r="J96" s="750" t="s">
        <v>17960</v>
      </c>
      <c r="K96" s="754" t="str">
        <f>VLOOKUP(G96,_TCs!$A$2:$B$603,2,FALSE)</f>
        <v>Assets held as collateral</v>
      </c>
    </row>
    <row r="97" spans="1:11" x14ac:dyDescent="0.25">
      <c r="A97" s="750" t="s">
        <v>7639</v>
      </c>
      <c r="B97" s="750" t="s">
        <v>2557</v>
      </c>
      <c r="C97" s="750" t="s">
        <v>7293</v>
      </c>
      <c r="D97" s="750" t="s">
        <v>2557</v>
      </c>
      <c r="E97" s="750" t="s">
        <v>5158</v>
      </c>
      <c r="F97" s="750" t="s">
        <v>2557</v>
      </c>
      <c r="G97" s="750" t="s">
        <v>6760</v>
      </c>
      <c r="H97" s="750" t="s">
        <v>17961</v>
      </c>
      <c r="I97" s="750" t="s">
        <v>6760</v>
      </c>
      <c r="J97" s="750" t="s">
        <v>17961</v>
      </c>
      <c r="K97" s="754" t="str">
        <f>VLOOKUP(G97,_TCs!$A$2:$B$603,2,FALSE)</f>
        <v>Assets held as collateral</v>
      </c>
    </row>
    <row r="98" spans="1:11" x14ac:dyDescent="0.25">
      <c r="A98" s="750" t="s">
        <v>7639</v>
      </c>
      <c r="B98" s="750" t="s">
        <v>2557</v>
      </c>
      <c r="C98" s="750" t="s">
        <v>7293</v>
      </c>
      <c r="D98" s="750" t="s">
        <v>2557</v>
      </c>
      <c r="E98" s="750" t="s">
        <v>5159</v>
      </c>
      <c r="F98" s="750" t="s">
        <v>2557</v>
      </c>
      <c r="G98" s="750" t="s">
        <v>6761</v>
      </c>
      <c r="H98" s="750" t="s">
        <v>17960</v>
      </c>
      <c r="I98" s="750" t="s">
        <v>6761</v>
      </c>
      <c r="J98" s="750" t="s">
        <v>17960</v>
      </c>
      <c r="K98" s="754" t="str">
        <f>VLOOKUP(G98,_TCs!$A$2:$B$603,2,FALSE)</f>
        <v>Assets held as collateral</v>
      </c>
    </row>
    <row r="99" spans="1:11" x14ac:dyDescent="0.25">
      <c r="A99" s="750" t="s">
        <v>7639</v>
      </c>
      <c r="B99" s="750" t="s">
        <v>2557</v>
      </c>
      <c r="C99" s="750" t="s">
        <v>7293</v>
      </c>
      <c r="D99" s="750" t="s">
        <v>2557</v>
      </c>
      <c r="E99" s="750" t="s">
        <v>5159</v>
      </c>
      <c r="F99" s="750" t="s">
        <v>2557</v>
      </c>
      <c r="G99" s="750" t="s">
        <v>6762</v>
      </c>
      <c r="H99" s="750" t="s">
        <v>17961</v>
      </c>
      <c r="I99" s="750" t="s">
        <v>6762</v>
      </c>
      <c r="J99" s="750" t="s">
        <v>17961</v>
      </c>
      <c r="K99" s="754" t="str">
        <f>VLOOKUP(G99,_TCs!$A$2:$B$603,2,FALSE)</f>
        <v>Assets held as collateral</v>
      </c>
    </row>
    <row r="100" spans="1:11" x14ac:dyDescent="0.25">
      <c r="A100" s="750" t="s">
        <v>7640</v>
      </c>
      <c r="B100" s="750" t="s">
        <v>6484</v>
      </c>
      <c r="C100" s="750" t="s">
        <v>7341</v>
      </c>
      <c r="D100" s="750" t="s">
        <v>6484</v>
      </c>
      <c r="E100" s="750" t="s">
        <v>5243</v>
      </c>
      <c r="F100" s="750" t="s">
        <v>6484</v>
      </c>
      <c r="G100" s="750" t="s">
        <v>6763</v>
      </c>
      <c r="H100" s="750" t="s">
        <v>17960</v>
      </c>
      <c r="I100" s="750" t="s">
        <v>6763</v>
      </c>
      <c r="J100" s="750" t="s">
        <v>17960</v>
      </c>
      <c r="K100" s="754" t="str">
        <f>VLOOKUP(G100,_TCs!$A$2:$B$603,2,FALSE)</f>
        <v>Life and Health SLT Technical Provisions (Annual)</v>
      </c>
    </row>
    <row r="101" spans="1:11" x14ac:dyDescent="0.25">
      <c r="A101" s="750" t="s">
        <v>7640</v>
      </c>
      <c r="B101" s="750" t="s">
        <v>6484</v>
      </c>
      <c r="C101" s="750" t="s">
        <v>7341</v>
      </c>
      <c r="D101" s="750" t="s">
        <v>6484</v>
      </c>
      <c r="E101" s="750" t="s">
        <v>5243</v>
      </c>
      <c r="F101" s="750" t="s">
        <v>6484</v>
      </c>
      <c r="G101" s="750" t="s">
        <v>6764</v>
      </c>
      <c r="H101" s="750" t="s">
        <v>17961</v>
      </c>
      <c r="I101" s="750" t="s">
        <v>6764</v>
      </c>
      <c r="J101" s="750" t="s">
        <v>17961</v>
      </c>
      <c r="K101" s="754" t="str">
        <f>VLOOKUP(G101,_TCs!$A$2:$B$603,2,FALSE)</f>
        <v>ADDITIONAL INFORMATION</v>
      </c>
    </row>
    <row r="102" spans="1:11" x14ac:dyDescent="0.25">
      <c r="A102" s="750" t="s">
        <v>7640</v>
      </c>
      <c r="B102" s="750" t="s">
        <v>6484</v>
      </c>
      <c r="C102" s="794" t="s">
        <v>7341</v>
      </c>
      <c r="D102" s="750" t="s">
        <v>6484</v>
      </c>
      <c r="E102" s="794" t="s">
        <v>5243</v>
      </c>
      <c r="F102" s="750" t="s">
        <v>6484</v>
      </c>
      <c r="G102" s="794" t="s">
        <v>6765</v>
      </c>
      <c r="H102" s="750" t="s">
        <v>17962</v>
      </c>
      <c r="I102" s="794" t="s">
        <v>6765</v>
      </c>
      <c r="J102" s="750" t="s">
        <v>17962</v>
      </c>
      <c r="K102" s="754" t="str">
        <f>VLOOKUP(G102,_TCs!$A$2:$B$603,2,FALSE)</f>
        <v>ADDITIONAL INFORMATION</v>
      </c>
    </row>
    <row r="103" spans="1:11" x14ac:dyDescent="0.25">
      <c r="A103" s="750" t="s">
        <v>7640</v>
      </c>
      <c r="B103" s="750" t="s">
        <v>6484</v>
      </c>
      <c r="C103" s="794" t="s">
        <v>7341</v>
      </c>
      <c r="D103" s="750" t="s">
        <v>6484</v>
      </c>
      <c r="E103" s="794" t="s">
        <v>5243</v>
      </c>
      <c r="F103" s="750" t="s">
        <v>6484</v>
      </c>
      <c r="G103" s="794" t="s">
        <v>6766</v>
      </c>
      <c r="H103" s="750" t="s">
        <v>17963</v>
      </c>
      <c r="I103" s="794" t="s">
        <v>6766</v>
      </c>
      <c r="J103" s="750" t="s">
        <v>17963</v>
      </c>
      <c r="K103" s="754" t="str">
        <f>VLOOKUP(G103,_TCs!$A$2:$B$603,2,FALSE)</f>
        <v>ADDITIONAL INFORMATION</v>
      </c>
    </row>
    <row r="104" spans="1:11" x14ac:dyDescent="0.25">
      <c r="A104" s="750" t="s">
        <v>7640</v>
      </c>
      <c r="B104" s="750" t="s">
        <v>6484</v>
      </c>
      <c r="C104" s="794" t="s">
        <v>7341</v>
      </c>
      <c r="D104" s="750" t="s">
        <v>6484</v>
      </c>
      <c r="E104" s="794" t="s">
        <v>5243</v>
      </c>
      <c r="F104" s="750" t="s">
        <v>6484</v>
      </c>
      <c r="G104" s="794" t="s">
        <v>8424</v>
      </c>
      <c r="H104" s="794" t="s">
        <v>17964</v>
      </c>
      <c r="I104" s="794" t="s">
        <v>8424</v>
      </c>
      <c r="J104" s="794" t="s">
        <v>17964</v>
      </c>
    </row>
    <row r="105" spans="1:11" x14ac:dyDescent="0.25">
      <c r="A105" s="750" t="s">
        <v>7640</v>
      </c>
      <c r="B105" s="750" t="s">
        <v>6484</v>
      </c>
      <c r="C105" s="794" t="s">
        <v>7341</v>
      </c>
      <c r="D105" s="750" t="s">
        <v>6484</v>
      </c>
      <c r="E105" s="794" t="s">
        <v>5244</v>
      </c>
      <c r="F105" s="750" t="s">
        <v>6484</v>
      </c>
      <c r="G105" s="794" t="s">
        <v>6767</v>
      </c>
      <c r="H105" s="750" t="s">
        <v>6484</v>
      </c>
      <c r="I105" s="794" t="s">
        <v>6767</v>
      </c>
      <c r="J105" s="750" t="s">
        <v>6484</v>
      </c>
      <c r="K105" s="754" t="str">
        <f>VLOOKUP(G105,_TCs!$A$2:$B$603,2,FALSE)</f>
        <v>Life and Health SLT Technical Provisions (Quarterly)</v>
      </c>
    </row>
    <row r="106" spans="1:11" x14ac:dyDescent="0.25">
      <c r="A106" s="750" t="s">
        <v>7641</v>
      </c>
      <c r="B106" s="750" t="s">
        <v>3063</v>
      </c>
      <c r="C106" s="794" t="s">
        <v>7694</v>
      </c>
      <c r="D106" s="750" t="s">
        <v>3063</v>
      </c>
      <c r="E106" s="750" t="s">
        <v>5245</v>
      </c>
      <c r="F106" s="750" t="s">
        <v>3063</v>
      </c>
      <c r="G106" s="750" t="s">
        <v>6768</v>
      </c>
      <c r="H106" s="750" t="s">
        <v>3063</v>
      </c>
      <c r="I106" s="750" t="s">
        <v>6768</v>
      </c>
      <c r="J106" s="750" t="s">
        <v>3063</v>
      </c>
      <c r="K106" s="754" t="str">
        <f>VLOOKUP(G106,_TCs!$A$2:$B$603,2,FALSE)</f>
        <v>Projection of future cash flows (Best Estimate - Life)</v>
      </c>
    </row>
    <row r="107" spans="1:11" x14ac:dyDescent="0.25">
      <c r="A107" s="750" t="s">
        <v>7642</v>
      </c>
      <c r="B107" s="750" t="s">
        <v>3557</v>
      </c>
      <c r="C107" s="750" t="s">
        <v>7695</v>
      </c>
      <c r="D107" s="750" t="s">
        <v>3557</v>
      </c>
      <c r="E107" s="750" t="s">
        <v>5246</v>
      </c>
      <c r="F107" s="750" t="s">
        <v>3557</v>
      </c>
      <c r="G107" s="750" t="s">
        <v>6769</v>
      </c>
      <c r="H107" s="750" t="s">
        <v>17960</v>
      </c>
      <c r="I107" s="750" t="s">
        <v>6769</v>
      </c>
      <c r="J107" s="750" t="s">
        <v>17960</v>
      </c>
      <c r="K107" s="754" t="str">
        <f>VLOOKUP(G107,_TCs!$A$2:$B$603,2,FALSE)</f>
        <v>Portfolio</v>
      </c>
    </row>
    <row r="108" spans="1:11" x14ac:dyDescent="0.25">
      <c r="A108" s="750" t="s">
        <v>7642</v>
      </c>
      <c r="B108" s="750" t="s">
        <v>3557</v>
      </c>
      <c r="C108" s="750" t="s">
        <v>7695</v>
      </c>
      <c r="D108" s="750" t="s">
        <v>3557</v>
      </c>
      <c r="E108" s="750" t="s">
        <v>5246</v>
      </c>
      <c r="F108" s="750" t="s">
        <v>3557</v>
      </c>
      <c r="G108" s="750" t="s">
        <v>6770</v>
      </c>
      <c r="H108" s="750" t="s">
        <v>17961</v>
      </c>
      <c r="I108" s="750" t="s">
        <v>6770</v>
      </c>
      <c r="J108" s="750" t="s">
        <v>17961</v>
      </c>
      <c r="K108" s="754" t="str">
        <f>VLOOKUP(G108,_TCs!$A$2:$B$603,2,FALSE)</f>
        <v>Characteristics of product</v>
      </c>
    </row>
    <row r="109" spans="1:11" x14ac:dyDescent="0.25">
      <c r="A109" s="750" t="s">
        <v>7642</v>
      </c>
      <c r="B109" s="750" t="s">
        <v>3557</v>
      </c>
      <c r="C109" s="750" t="s">
        <v>7695</v>
      </c>
      <c r="D109" s="750" t="s">
        <v>3557</v>
      </c>
      <c r="E109" s="750" t="s">
        <v>5246</v>
      </c>
      <c r="F109" s="750" t="s">
        <v>3557</v>
      </c>
      <c r="G109" s="750" t="s">
        <v>6771</v>
      </c>
      <c r="H109" s="750" t="s">
        <v>17962</v>
      </c>
      <c r="I109" s="750" t="s">
        <v>6771</v>
      </c>
      <c r="J109" s="750" t="s">
        <v>17962</v>
      </c>
      <c r="K109" s="754" t="e">
        <f>VLOOKUP(G109,_TCs!$A$2:$B$603,2,FALSE)</f>
        <v>#N/A</v>
      </c>
    </row>
    <row r="110" spans="1:11" x14ac:dyDescent="0.25">
      <c r="A110" s="750" t="s">
        <v>7642</v>
      </c>
      <c r="B110" s="750" t="s">
        <v>3557</v>
      </c>
      <c r="C110" s="750" t="s">
        <v>7695</v>
      </c>
      <c r="D110" s="750" t="s">
        <v>3557</v>
      </c>
      <c r="E110" s="750" t="s">
        <v>5246</v>
      </c>
      <c r="F110" s="750" t="s">
        <v>3557</v>
      </c>
      <c r="G110" s="750" t="s">
        <v>6772</v>
      </c>
      <c r="H110" s="750" t="s">
        <v>17963</v>
      </c>
      <c r="I110" s="750" t="s">
        <v>6772</v>
      </c>
      <c r="J110" s="750" t="s">
        <v>17963</v>
      </c>
      <c r="K110" s="754" t="e">
        <f>VLOOKUP(G110,_TCs!$A$2:$B$603,2,FALSE)</f>
        <v>#N/A</v>
      </c>
    </row>
    <row r="111" spans="1:11" x14ac:dyDescent="0.25">
      <c r="A111" s="750" t="s">
        <v>7642</v>
      </c>
      <c r="B111" s="750" t="s">
        <v>3557</v>
      </c>
      <c r="C111" s="750" t="s">
        <v>7695</v>
      </c>
      <c r="D111" s="750" t="s">
        <v>3557</v>
      </c>
      <c r="E111" s="750" t="s">
        <v>5247</v>
      </c>
      <c r="F111" s="750" t="s">
        <v>3557</v>
      </c>
      <c r="G111" s="750" t="s">
        <v>6773</v>
      </c>
      <c r="H111" s="750" t="s">
        <v>3557</v>
      </c>
      <c r="I111" s="750" t="s">
        <v>6773</v>
      </c>
      <c r="J111" s="750" t="s">
        <v>3557</v>
      </c>
      <c r="K111" s="754" t="str">
        <f>VLOOKUP(G111,_TCs!$A$2:$B$603,2,FALSE)</f>
        <v>Life obligations analysis</v>
      </c>
    </row>
    <row r="112" spans="1:11" x14ac:dyDescent="0.25">
      <c r="A112" s="750" t="s">
        <v>7643</v>
      </c>
      <c r="B112" s="750" t="s">
        <v>7644</v>
      </c>
      <c r="C112" s="750" t="s">
        <v>7696</v>
      </c>
      <c r="D112" s="750" t="s">
        <v>3578</v>
      </c>
      <c r="E112" s="750" t="s">
        <v>5248</v>
      </c>
      <c r="F112" s="750" t="s">
        <v>3578</v>
      </c>
      <c r="G112" s="750" t="s">
        <v>6774</v>
      </c>
      <c r="H112" s="750" t="s">
        <v>17960</v>
      </c>
      <c r="I112" s="750" t="s">
        <v>6774</v>
      </c>
      <c r="J112" s="750" t="s">
        <v>17960</v>
      </c>
      <c r="K112" s="754" t="e">
        <f>VLOOKUP(G112,_TCs!$A$2:$B$603,2,FALSE)</f>
        <v>#N/A</v>
      </c>
    </row>
    <row r="113" spans="1:11" x14ac:dyDescent="0.25">
      <c r="A113" s="750" t="s">
        <v>7643</v>
      </c>
      <c r="B113" s="750" t="s">
        <v>7644</v>
      </c>
      <c r="C113" s="750" t="s">
        <v>7696</v>
      </c>
      <c r="D113" s="750" t="s">
        <v>3578</v>
      </c>
      <c r="E113" s="750" t="s">
        <v>5248</v>
      </c>
      <c r="F113" s="750" t="s">
        <v>3578</v>
      </c>
      <c r="G113" s="750" t="s">
        <v>6775</v>
      </c>
      <c r="H113" s="750" t="s">
        <v>17961</v>
      </c>
      <c r="I113" s="750" t="s">
        <v>6775</v>
      </c>
      <c r="J113" s="750" t="s">
        <v>17961</v>
      </c>
      <c r="K113" s="754" t="e">
        <f>VLOOKUP(G113,_TCs!$A$2:$B$603,2,FALSE)</f>
        <v>#N/A</v>
      </c>
    </row>
    <row r="114" spans="1:11" x14ac:dyDescent="0.25">
      <c r="A114" s="750" t="s">
        <v>7643</v>
      </c>
      <c r="B114" s="750" t="s">
        <v>7644</v>
      </c>
      <c r="C114" s="750" t="s">
        <v>7696</v>
      </c>
      <c r="D114" s="750" t="s">
        <v>3578</v>
      </c>
      <c r="E114" s="750" t="s">
        <v>5249</v>
      </c>
      <c r="F114" s="750" t="s">
        <v>3578</v>
      </c>
      <c r="G114" s="750" t="s">
        <v>6776</v>
      </c>
      <c r="H114" s="750" t="s">
        <v>17960</v>
      </c>
      <c r="I114" s="750" t="s">
        <v>6776</v>
      </c>
      <c r="J114" s="750" t="s">
        <v>17960</v>
      </c>
      <c r="K114" s="754" t="e">
        <f>VLOOKUP(G114,_TCs!$A$2:$B$603,2,FALSE)</f>
        <v>#N/A</v>
      </c>
    </row>
    <row r="115" spans="1:11" x14ac:dyDescent="0.25">
      <c r="A115" s="750" t="s">
        <v>7643</v>
      </c>
      <c r="B115" s="750" t="s">
        <v>7644</v>
      </c>
      <c r="C115" s="750" t="s">
        <v>7696</v>
      </c>
      <c r="D115" s="750" t="s">
        <v>3578</v>
      </c>
      <c r="E115" s="750" t="s">
        <v>5249</v>
      </c>
      <c r="F115" s="750" t="s">
        <v>3578</v>
      </c>
      <c r="G115" s="750" t="s">
        <v>6777</v>
      </c>
      <c r="H115" s="750" t="s">
        <v>17961</v>
      </c>
      <c r="I115" s="750" t="s">
        <v>6777</v>
      </c>
      <c r="J115" s="750" t="s">
        <v>17961</v>
      </c>
      <c r="K115" s="754" t="e">
        <f>VLOOKUP(G115,_TCs!$A$2:$B$603,2,FALSE)</f>
        <v>#N/A</v>
      </c>
    </row>
    <row r="116" spans="1:11" x14ac:dyDescent="0.25">
      <c r="A116" s="750" t="s">
        <v>7643</v>
      </c>
      <c r="B116" s="750" t="s">
        <v>7644</v>
      </c>
      <c r="C116" s="750" t="s">
        <v>7697</v>
      </c>
      <c r="D116" s="750" t="s">
        <v>3585</v>
      </c>
      <c r="E116" s="750" t="s">
        <v>5250</v>
      </c>
      <c r="F116" s="750" t="s">
        <v>3585</v>
      </c>
      <c r="G116" s="750" t="s">
        <v>6778</v>
      </c>
      <c r="H116" s="750" t="s">
        <v>17960</v>
      </c>
      <c r="I116" s="750" t="s">
        <v>6778</v>
      </c>
      <c r="J116" s="750" t="s">
        <v>17960</v>
      </c>
      <c r="K116" s="754" t="str">
        <f>VLOOKUP(G116,_TCs!$A$2:$B$603,2,FALSE)</f>
        <v>Only for Variable Annuities - Hedging of guarantees</v>
      </c>
    </row>
    <row r="117" spans="1:11" x14ac:dyDescent="0.25">
      <c r="A117" s="750" t="s">
        <v>7643</v>
      </c>
      <c r="B117" s="750" t="s">
        <v>7644</v>
      </c>
      <c r="C117" s="750" t="s">
        <v>7697</v>
      </c>
      <c r="D117" s="750" t="s">
        <v>3585</v>
      </c>
      <c r="E117" s="750" t="s">
        <v>5250</v>
      </c>
      <c r="F117" s="750" t="s">
        <v>3585</v>
      </c>
      <c r="G117" s="750" t="s">
        <v>7123</v>
      </c>
      <c r="H117" s="750" t="s">
        <v>17961</v>
      </c>
      <c r="I117" s="750" t="s">
        <v>7123</v>
      </c>
      <c r="J117" s="750" t="s">
        <v>17961</v>
      </c>
      <c r="K117" s="754" t="str">
        <f>VLOOKUP(G117,_TCs!$A$2:$B$603,2,FALSE)</f>
        <v>Only for Variable Annuities - Hedging of guarantees</v>
      </c>
    </row>
    <row r="118" spans="1:11" x14ac:dyDescent="0.25">
      <c r="A118" s="750" t="s">
        <v>7643</v>
      </c>
      <c r="B118" s="750" t="s">
        <v>7644</v>
      </c>
      <c r="C118" s="750" t="s">
        <v>7697</v>
      </c>
      <c r="D118" s="750" t="s">
        <v>3585</v>
      </c>
      <c r="E118" s="750" t="s">
        <v>5251</v>
      </c>
      <c r="F118" s="750" t="s">
        <v>3585</v>
      </c>
      <c r="G118" s="750" t="s">
        <v>6779</v>
      </c>
      <c r="H118" s="750" t="s">
        <v>17960</v>
      </c>
      <c r="I118" s="750" t="s">
        <v>6779</v>
      </c>
      <c r="J118" s="750" t="s">
        <v>17960</v>
      </c>
      <c r="K118" s="754" t="str">
        <f>VLOOKUP(G118,_TCs!$A$2:$B$603,2,FALSE)</f>
        <v>Only for Variable Annuities - Hedging of guarantees</v>
      </c>
    </row>
    <row r="119" spans="1:11" x14ac:dyDescent="0.25">
      <c r="A119" s="750" t="s">
        <v>7643</v>
      </c>
      <c r="B119" s="750" t="s">
        <v>7644</v>
      </c>
      <c r="C119" s="750" t="s">
        <v>7697</v>
      </c>
      <c r="D119" s="750" t="s">
        <v>3585</v>
      </c>
      <c r="E119" s="750" t="s">
        <v>5251</v>
      </c>
      <c r="F119" s="750" t="s">
        <v>3585</v>
      </c>
      <c r="G119" s="750" t="s">
        <v>7124</v>
      </c>
      <c r="H119" s="750" t="s">
        <v>17961</v>
      </c>
      <c r="I119" s="750" t="s">
        <v>7124</v>
      </c>
      <c r="J119" s="750" t="s">
        <v>17961</v>
      </c>
      <c r="K119" s="754" t="str">
        <f>VLOOKUP(G119,_TCs!$A$2:$B$603,2,FALSE)</f>
        <v>Only for Variable Annuities - Hedging of guarantees</v>
      </c>
    </row>
    <row r="120" spans="1:11" x14ac:dyDescent="0.25">
      <c r="A120" s="750" t="s">
        <v>7645</v>
      </c>
      <c r="B120" s="750" t="s">
        <v>3593</v>
      </c>
      <c r="C120" s="750" t="s">
        <v>7698</v>
      </c>
      <c r="D120" s="750" t="s">
        <v>3593</v>
      </c>
      <c r="E120" s="750" t="s">
        <v>5252</v>
      </c>
      <c r="F120" s="750" t="s">
        <v>3593</v>
      </c>
      <c r="G120" s="750" t="s">
        <v>6780</v>
      </c>
      <c r="H120" s="750" t="s">
        <v>3593</v>
      </c>
      <c r="I120" s="750" t="s">
        <v>6780</v>
      </c>
      <c r="J120" s="750" t="s">
        <v>3593</v>
      </c>
      <c r="K120" s="754" t="str">
        <f>VLOOKUP(G120,_TCs!$A$2:$B$603,2,FALSE)</f>
        <v>Information on annuities stemming from Non-Life Insurance obligations</v>
      </c>
    </row>
    <row r="121" spans="1:11" x14ac:dyDescent="0.25">
      <c r="A121" s="750" t="s">
        <v>7646</v>
      </c>
      <c r="B121" s="750" t="s">
        <v>6485</v>
      </c>
      <c r="C121" s="750" t="s">
        <v>7699</v>
      </c>
      <c r="D121" s="750" t="s">
        <v>6485</v>
      </c>
      <c r="E121" s="750" t="s">
        <v>5253</v>
      </c>
      <c r="F121" s="750" t="s">
        <v>6485</v>
      </c>
      <c r="G121" s="750" t="s">
        <v>6781</v>
      </c>
      <c r="H121" s="750" t="s">
        <v>17960</v>
      </c>
      <c r="I121" s="750" t="s">
        <v>6781</v>
      </c>
      <c r="J121" s="750" t="s">
        <v>17960</v>
      </c>
      <c r="K121" s="754" t="e">
        <f>VLOOKUP(G121,_TCs!$A$2:$B$603,2,FALSE)</f>
        <v>#N/A</v>
      </c>
    </row>
    <row r="122" spans="1:11" x14ac:dyDescent="0.25">
      <c r="A122" s="750" t="s">
        <v>7646</v>
      </c>
      <c r="B122" s="750" t="s">
        <v>6485</v>
      </c>
      <c r="C122" s="750" t="s">
        <v>7699</v>
      </c>
      <c r="D122" s="750" t="s">
        <v>6485</v>
      </c>
      <c r="E122" s="750" t="s">
        <v>5253</v>
      </c>
      <c r="F122" s="750" t="s">
        <v>6485</v>
      </c>
      <c r="G122" s="750" t="s">
        <v>6782</v>
      </c>
      <c r="H122" s="750" t="s">
        <v>17961</v>
      </c>
      <c r="I122" s="750" t="s">
        <v>6782</v>
      </c>
      <c r="J122" s="750" t="s">
        <v>17961</v>
      </c>
      <c r="K122" s="754" t="str">
        <f>VLOOKUP(G122,_TCs!$A$2:$B$603,2,FALSE)</f>
        <v>ADDITIONAL INFORMATION:</v>
      </c>
    </row>
    <row r="123" spans="1:11" x14ac:dyDescent="0.25">
      <c r="A123" s="750" t="s">
        <v>7646</v>
      </c>
      <c r="B123" s="750" t="s">
        <v>6485</v>
      </c>
      <c r="C123" s="750" t="s">
        <v>7699</v>
      </c>
      <c r="D123" s="750" t="s">
        <v>6485</v>
      </c>
      <c r="E123" s="750" t="s">
        <v>5253</v>
      </c>
      <c r="F123" s="750" t="s">
        <v>6485</v>
      </c>
      <c r="G123" s="750" t="s">
        <v>8425</v>
      </c>
      <c r="H123" s="750" t="s">
        <v>17962</v>
      </c>
      <c r="I123" s="750" t="s">
        <v>8425</v>
      </c>
      <c r="J123" s="750" t="s">
        <v>17962</v>
      </c>
      <c r="K123" s="754" t="e">
        <f>VLOOKUP(G123,_TCs!$A$2:$B$603,2,FALSE)</f>
        <v>#N/A</v>
      </c>
    </row>
    <row r="124" spans="1:11" x14ac:dyDescent="0.25">
      <c r="A124" s="750" t="s">
        <v>7646</v>
      </c>
      <c r="B124" s="750" t="s">
        <v>6485</v>
      </c>
      <c r="C124" s="794" t="s">
        <v>7699</v>
      </c>
      <c r="D124" s="750" t="s">
        <v>6485</v>
      </c>
      <c r="E124" s="794" t="s">
        <v>5253</v>
      </c>
      <c r="F124" s="750" t="s">
        <v>6485</v>
      </c>
      <c r="G124" s="794" t="s">
        <v>8426</v>
      </c>
      <c r="H124" s="750" t="s">
        <v>17963</v>
      </c>
      <c r="I124" s="794" t="s">
        <v>8426</v>
      </c>
      <c r="J124" s="750" t="s">
        <v>17963</v>
      </c>
      <c r="K124" s="754" t="e">
        <f>VLOOKUP(G124,_TCs!$A$2:$B$603,2,FALSE)</f>
        <v>#N/A</v>
      </c>
    </row>
    <row r="125" spans="1:11" x14ac:dyDescent="0.25">
      <c r="A125" s="750" t="s">
        <v>7646</v>
      </c>
      <c r="B125" s="750" t="s">
        <v>6485</v>
      </c>
      <c r="C125" s="794" t="s">
        <v>7699</v>
      </c>
      <c r="D125" s="750" t="s">
        <v>6485</v>
      </c>
      <c r="E125" s="794" t="s">
        <v>5253</v>
      </c>
      <c r="F125" s="750" t="s">
        <v>6485</v>
      </c>
      <c r="G125" s="794" t="s">
        <v>8427</v>
      </c>
      <c r="H125" s="750" t="s">
        <v>17964</v>
      </c>
      <c r="I125" s="794" t="s">
        <v>8427</v>
      </c>
      <c r="J125" s="750" t="s">
        <v>17964</v>
      </c>
      <c r="K125" s="754" t="e">
        <f>VLOOKUP(G125,_TCs!$A$2:$B$603,2,FALSE)</f>
        <v>#N/A</v>
      </c>
    </row>
    <row r="126" spans="1:11" x14ac:dyDescent="0.25">
      <c r="A126" s="750" t="s">
        <v>7646</v>
      </c>
      <c r="B126" s="750" t="s">
        <v>6485</v>
      </c>
      <c r="C126" s="794" t="s">
        <v>7699</v>
      </c>
      <c r="D126" s="750" t="s">
        <v>6485</v>
      </c>
      <c r="E126" s="794" t="s">
        <v>5254</v>
      </c>
      <c r="F126" s="750" t="s">
        <v>6485</v>
      </c>
      <c r="G126" s="794" t="s">
        <v>6783</v>
      </c>
      <c r="H126" s="750" t="s">
        <v>6485</v>
      </c>
      <c r="I126" s="794" t="s">
        <v>6783</v>
      </c>
      <c r="J126" s="750" t="s">
        <v>6485</v>
      </c>
      <c r="K126" s="754" t="str">
        <f>VLOOKUP(G126,_TCs!$A$2:$B$603,2,FALSE)</f>
        <v>Non-Life Technical Provisions (quarterly)</v>
      </c>
    </row>
    <row r="127" spans="1:11" x14ac:dyDescent="0.25">
      <c r="A127" s="794" t="s">
        <v>7647</v>
      </c>
      <c r="B127" s="750" t="s">
        <v>7538</v>
      </c>
      <c r="C127" s="794" t="s">
        <v>7700</v>
      </c>
      <c r="D127" s="750" t="s">
        <v>7538</v>
      </c>
      <c r="E127" s="794" t="s">
        <v>5255</v>
      </c>
      <c r="F127" s="750" t="s">
        <v>7538</v>
      </c>
      <c r="G127" s="794" t="s">
        <v>6784</v>
      </c>
      <c r="H127" s="750" t="s">
        <v>7538</v>
      </c>
      <c r="I127" s="794" t="s">
        <v>6784</v>
      </c>
      <c r="J127" s="750" t="s">
        <v>7538</v>
      </c>
      <c r="K127" s="754" t="str">
        <f>VLOOKUP(G127,_TCs!$A$2:$B$603,2,FALSE)</f>
        <v>Projection of future cash flows (Best Estimate - Non Life)</v>
      </c>
    </row>
    <row r="128" spans="1:11" x14ac:dyDescent="0.25">
      <c r="A128" s="750" t="s">
        <v>7648</v>
      </c>
      <c r="B128" s="750" t="s">
        <v>7544</v>
      </c>
      <c r="C128" s="794" t="s">
        <v>7701</v>
      </c>
      <c r="D128" s="750" t="s">
        <v>7544</v>
      </c>
      <c r="E128" s="794" t="s">
        <v>5256</v>
      </c>
      <c r="F128" s="750" t="s">
        <v>7544</v>
      </c>
      <c r="G128" s="794" t="s">
        <v>7737</v>
      </c>
      <c r="H128" s="750" t="s">
        <v>17966</v>
      </c>
      <c r="I128" s="794" t="s">
        <v>6785</v>
      </c>
      <c r="J128" s="750" t="s">
        <v>17960</v>
      </c>
      <c r="K128" s="754" t="e">
        <f>VLOOKUP(G128,_TCs!$A$2:$B$603,2,FALSE)</f>
        <v>#N/A</v>
      </c>
    </row>
    <row r="129" spans="1:11" x14ac:dyDescent="0.25">
      <c r="A129" s="750" t="s">
        <v>7648</v>
      </c>
      <c r="B129" s="750" t="s">
        <v>7544</v>
      </c>
      <c r="C129" s="794" t="s">
        <v>7701</v>
      </c>
      <c r="D129" s="750" t="s">
        <v>7544</v>
      </c>
      <c r="E129" s="794" t="s">
        <v>5256</v>
      </c>
      <c r="F129" s="750" t="s">
        <v>7544</v>
      </c>
      <c r="G129" s="794" t="s">
        <v>7737</v>
      </c>
      <c r="H129" s="750" t="s">
        <v>17966</v>
      </c>
      <c r="I129" s="794" t="s">
        <v>6786</v>
      </c>
      <c r="J129" s="750" t="s">
        <v>17961</v>
      </c>
      <c r="K129" s="754" t="e">
        <f>VLOOKUP(G129,_TCs!$A$2:$B$603,2,FALSE)</f>
        <v>#N/A</v>
      </c>
    </row>
    <row r="130" spans="1:11" x14ac:dyDescent="0.25">
      <c r="A130" s="750" t="s">
        <v>7648</v>
      </c>
      <c r="B130" s="750" t="s">
        <v>7544</v>
      </c>
      <c r="C130" s="750" t="s">
        <v>7701</v>
      </c>
      <c r="D130" s="750" t="s">
        <v>7544</v>
      </c>
      <c r="E130" s="750" t="s">
        <v>5256</v>
      </c>
      <c r="F130" s="750" t="s">
        <v>7544</v>
      </c>
      <c r="G130" s="750" t="s">
        <v>7738</v>
      </c>
      <c r="H130" s="750" t="s">
        <v>17967</v>
      </c>
      <c r="I130" s="750" t="s">
        <v>6787</v>
      </c>
      <c r="J130" s="750" t="s">
        <v>17962</v>
      </c>
      <c r="K130" s="754" t="e">
        <f>VLOOKUP(G130,_TCs!$A$2:$B$603,2,FALSE)</f>
        <v>#N/A</v>
      </c>
    </row>
    <row r="131" spans="1:11" x14ac:dyDescent="0.25">
      <c r="A131" s="750" t="s">
        <v>7648</v>
      </c>
      <c r="B131" s="750" t="s">
        <v>7544</v>
      </c>
      <c r="C131" s="750" t="s">
        <v>7701</v>
      </c>
      <c r="D131" s="750" t="s">
        <v>7544</v>
      </c>
      <c r="E131" s="750" t="s">
        <v>5256</v>
      </c>
      <c r="F131" s="750" t="s">
        <v>7544</v>
      </c>
      <c r="G131" s="750" t="s">
        <v>7738</v>
      </c>
      <c r="H131" s="750" t="s">
        <v>17967</v>
      </c>
      <c r="I131" s="750" t="s">
        <v>6788</v>
      </c>
      <c r="J131" s="750" t="s">
        <v>17963</v>
      </c>
      <c r="K131" s="754" t="e">
        <f>VLOOKUP(G131,_TCs!$A$2:$B$603,2,FALSE)</f>
        <v>#N/A</v>
      </c>
    </row>
    <row r="132" spans="1:11" x14ac:dyDescent="0.25">
      <c r="A132" s="750" t="s">
        <v>7648</v>
      </c>
      <c r="B132" s="750" t="s">
        <v>7544</v>
      </c>
      <c r="C132" s="750" t="s">
        <v>7701</v>
      </c>
      <c r="D132" s="750" t="s">
        <v>7544</v>
      </c>
      <c r="E132" s="750" t="s">
        <v>5269</v>
      </c>
      <c r="F132" s="750" t="s">
        <v>7544</v>
      </c>
      <c r="G132" s="750" t="s">
        <v>7739</v>
      </c>
      <c r="H132" s="750" t="s">
        <v>17966</v>
      </c>
      <c r="I132" s="750" t="s">
        <v>6789</v>
      </c>
      <c r="J132" s="750" t="s">
        <v>17960</v>
      </c>
      <c r="K132" s="754" t="e">
        <f>VLOOKUP(G132,_TCs!$A$2:$B$603,2,FALSE)</f>
        <v>#N/A</v>
      </c>
    </row>
    <row r="133" spans="1:11" x14ac:dyDescent="0.25">
      <c r="A133" s="750" t="s">
        <v>7648</v>
      </c>
      <c r="B133" s="750" t="s">
        <v>7544</v>
      </c>
      <c r="C133" s="750" t="s">
        <v>7701</v>
      </c>
      <c r="D133" s="750" t="s">
        <v>7544</v>
      </c>
      <c r="E133" s="750" t="s">
        <v>5269</v>
      </c>
      <c r="F133" s="750" t="s">
        <v>7544</v>
      </c>
      <c r="G133" s="750" t="s">
        <v>7739</v>
      </c>
      <c r="H133" s="750" t="s">
        <v>17966</v>
      </c>
      <c r="I133" s="750" t="s">
        <v>6790</v>
      </c>
      <c r="J133" s="750" t="s">
        <v>17961</v>
      </c>
      <c r="K133" s="754" t="e">
        <f>VLOOKUP(G133,_TCs!$A$2:$B$603,2,FALSE)</f>
        <v>#N/A</v>
      </c>
    </row>
    <row r="134" spans="1:11" x14ac:dyDescent="0.25">
      <c r="A134" s="750" t="s">
        <v>7648</v>
      </c>
      <c r="B134" s="750" t="s">
        <v>7544</v>
      </c>
      <c r="C134" s="750" t="s">
        <v>7701</v>
      </c>
      <c r="D134" s="750" t="s">
        <v>7544</v>
      </c>
      <c r="E134" s="750" t="s">
        <v>5269</v>
      </c>
      <c r="F134" s="750" t="s">
        <v>7544</v>
      </c>
      <c r="G134" s="750" t="s">
        <v>7740</v>
      </c>
      <c r="H134" s="750" t="s">
        <v>17967</v>
      </c>
      <c r="I134" s="750" t="s">
        <v>6791</v>
      </c>
      <c r="J134" s="750" t="s">
        <v>17962</v>
      </c>
      <c r="K134" s="754" t="e">
        <f>VLOOKUP(G134,_TCs!$A$2:$B$603,2,FALSE)</f>
        <v>#N/A</v>
      </c>
    </row>
    <row r="135" spans="1:11" x14ac:dyDescent="0.25">
      <c r="A135" s="750" t="s">
        <v>7648</v>
      </c>
      <c r="B135" s="750" t="s">
        <v>7544</v>
      </c>
      <c r="C135" s="750" t="s">
        <v>7701</v>
      </c>
      <c r="D135" s="750" t="s">
        <v>7544</v>
      </c>
      <c r="E135" s="750" t="s">
        <v>5269</v>
      </c>
      <c r="F135" s="750" t="s">
        <v>7544</v>
      </c>
      <c r="G135" s="750" t="s">
        <v>7740</v>
      </c>
      <c r="H135" s="750" t="s">
        <v>17967</v>
      </c>
      <c r="I135" s="750" t="s">
        <v>6792</v>
      </c>
      <c r="J135" s="750" t="s">
        <v>17963</v>
      </c>
      <c r="K135" s="754" t="e">
        <f>VLOOKUP(G135,_TCs!$A$2:$B$603,2,FALSE)</f>
        <v>#N/A</v>
      </c>
    </row>
    <row r="136" spans="1:11" x14ac:dyDescent="0.25">
      <c r="A136" s="750" t="s">
        <v>7648</v>
      </c>
      <c r="B136" s="750" t="s">
        <v>7544</v>
      </c>
      <c r="C136" s="750" t="s">
        <v>7701</v>
      </c>
      <c r="D136" s="750" t="s">
        <v>7544</v>
      </c>
      <c r="E136" s="750" t="s">
        <v>5269</v>
      </c>
      <c r="F136" s="750" t="s">
        <v>7544</v>
      </c>
      <c r="G136" s="750" t="s">
        <v>7741</v>
      </c>
      <c r="H136" s="750" t="s">
        <v>17968</v>
      </c>
      <c r="I136" s="750" t="s">
        <v>6793</v>
      </c>
      <c r="J136" s="750" t="s">
        <v>17964</v>
      </c>
      <c r="K136" s="754" t="e">
        <f>VLOOKUP(G136,_TCs!$A$2:$B$603,2,FALSE)</f>
        <v>#N/A</v>
      </c>
    </row>
    <row r="137" spans="1:11" x14ac:dyDescent="0.25">
      <c r="A137" s="750" t="s">
        <v>7648</v>
      </c>
      <c r="B137" s="750" t="s">
        <v>7544</v>
      </c>
      <c r="C137" s="750" t="s">
        <v>7701</v>
      </c>
      <c r="D137" s="750" t="s">
        <v>7544</v>
      </c>
      <c r="E137" s="750" t="s">
        <v>5269</v>
      </c>
      <c r="F137" s="750" t="s">
        <v>7544</v>
      </c>
      <c r="G137" s="750" t="s">
        <v>7741</v>
      </c>
      <c r="H137" s="750" t="s">
        <v>17968</v>
      </c>
      <c r="I137" s="750" t="s">
        <v>6794</v>
      </c>
      <c r="J137" s="750" t="s">
        <v>17965</v>
      </c>
      <c r="K137" s="754" t="e">
        <f>VLOOKUP(G137,_TCs!$A$2:$B$603,2,FALSE)</f>
        <v>#N/A</v>
      </c>
    </row>
    <row r="138" spans="1:11" x14ac:dyDescent="0.25">
      <c r="A138" s="750" t="s">
        <v>7648</v>
      </c>
      <c r="B138" s="750" t="s">
        <v>7544</v>
      </c>
      <c r="C138" s="750" t="s">
        <v>7701</v>
      </c>
      <c r="D138" s="750" t="s">
        <v>7544</v>
      </c>
      <c r="E138" s="750" t="s">
        <v>5269</v>
      </c>
      <c r="F138" s="750" t="s">
        <v>7544</v>
      </c>
      <c r="G138" s="750" t="s">
        <v>7742</v>
      </c>
      <c r="H138" s="750" t="s">
        <v>17969</v>
      </c>
      <c r="I138" s="750" t="s">
        <v>6795</v>
      </c>
      <c r="J138" s="750" t="s">
        <v>17970</v>
      </c>
      <c r="K138" s="754" t="e">
        <f>VLOOKUP(G138,_TCs!$A$2:$B$603,2,FALSE)</f>
        <v>#N/A</v>
      </c>
    </row>
    <row r="139" spans="1:11" x14ac:dyDescent="0.25">
      <c r="A139" s="750" t="s">
        <v>7648</v>
      </c>
      <c r="B139" s="750" t="s">
        <v>7544</v>
      </c>
      <c r="C139" s="750" t="s">
        <v>7701</v>
      </c>
      <c r="D139" s="750" t="s">
        <v>7544</v>
      </c>
      <c r="E139" s="750" t="s">
        <v>5269</v>
      </c>
      <c r="F139" s="750" t="s">
        <v>7544</v>
      </c>
      <c r="G139" s="750" t="s">
        <v>7742</v>
      </c>
      <c r="H139" s="750" t="s">
        <v>17969</v>
      </c>
      <c r="I139" s="750" t="s">
        <v>6796</v>
      </c>
      <c r="J139" s="750" t="s">
        <v>17971</v>
      </c>
      <c r="K139" s="754" t="e">
        <f>VLOOKUP(G139,_TCs!$A$2:$B$603,2,FALSE)</f>
        <v>#N/A</v>
      </c>
    </row>
    <row r="140" spans="1:11" x14ac:dyDescent="0.25">
      <c r="A140" s="750" t="s">
        <v>7648</v>
      </c>
      <c r="B140" s="750" t="s">
        <v>7544</v>
      </c>
      <c r="C140" s="750" t="s">
        <v>7701</v>
      </c>
      <c r="D140" s="750" t="s">
        <v>7544</v>
      </c>
      <c r="E140" s="750" t="s">
        <v>5269</v>
      </c>
      <c r="F140" s="750" t="s">
        <v>7544</v>
      </c>
      <c r="G140" s="750" t="s">
        <v>7743</v>
      </c>
      <c r="H140" s="750" t="s">
        <v>17972</v>
      </c>
      <c r="I140" s="750" t="s">
        <v>6797</v>
      </c>
      <c r="J140" s="750" t="s">
        <v>17973</v>
      </c>
      <c r="K140" s="754" t="e">
        <f>VLOOKUP(G140,_TCs!$A$2:$B$603,2,FALSE)</f>
        <v>#N/A</v>
      </c>
    </row>
    <row r="141" spans="1:11" x14ac:dyDescent="0.25">
      <c r="A141" s="750" t="s">
        <v>7648</v>
      </c>
      <c r="B141" s="750" t="s">
        <v>7544</v>
      </c>
      <c r="C141" s="750" t="s">
        <v>7701</v>
      </c>
      <c r="D141" s="750" t="s">
        <v>7544</v>
      </c>
      <c r="E141" s="750" t="s">
        <v>5269</v>
      </c>
      <c r="F141" s="750" t="s">
        <v>7544</v>
      </c>
      <c r="G141" s="750" t="s">
        <v>7743</v>
      </c>
      <c r="H141" s="750" t="s">
        <v>17972</v>
      </c>
      <c r="I141" s="750" t="s">
        <v>5257</v>
      </c>
      <c r="J141" s="750" t="s">
        <v>17974</v>
      </c>
      <c r="K141" s="754" t="e">
        <f>VLOOKUP(G141,_TCs!$A$2:$B$603,2,FALSE)</f>
        <v>#N/A</v>
      </c>
    </row>
    <row r="142" spans="1:11" x14ac:dyDescent="0.25">
      <c r="A142" s="750" t="s">
        <v>7648</v>
      </c>
      <c r="B142" s="750" t="s">
        <v>7544</v>
      </c>
      <c r="C142" s="750" t="s">
        <v>7701</v>
      </c>
      <c r="D142" s="750" t="s">
        <v>7544</v>
      </c>
      <c r="E142" s="750" t="s">
        <v>5269</v>
      </c>
      <c r="F142" s="750" t="s">
        <v>7544</v>
      </c>
      <c r="G142" s="750" t="s">
        <v>7744</v>
      </c>
      <c r="H142" s="750" t="s">
        <v>17975</v>
      </c>
      <c r="I142" s="750" t="s">
        <v>5258</v>
      </c>
      <c r="J142" s="750" t="s">
        <v>17976</v>
      </c>
      <c r="K142" s="754" t="e">
        <f>VLOOKUP(G142,_TCs!$A$2:$B$603,2,FALSE)</f>
        <v>#N/A</v>
      </c>
    </row>
    <row r="143" spans="1:11" x14ac:dyDescent="0.25">
      <c r="A143" s="750" t="s">
        <v>7648</v>
      </c>
      <c r="B143" s="750" t="s">
        <v>7544</v>
      </c>
      <c r="C143" s="750" t="s">
        <v>7701</v>
      </c>
      <c r="D143" s="750" t="s">
        <v>7544</v>
      </c>
      <c r="E143" s="750" t="s">
        <v>5269</v>
      </c>
      <c r="F143" s="750" t="s">
        <v>7544</v>
      </c>
      <c r="G143" s="750" t="s">
        <v>7744</v>
      </c>
      <c r="H143" s="750" t="s">
        <v>17975</v>
      </c>
      <c r="I143" s="750" t="s">
        <v>5259</v>
      </c>
      <c r="J143" s="750" t="s">
        <v>17977</v>
      </c>
      <c r="K143" s="754" t="e">
        <f>VLOOKUP(G143,_TCs!$A$2:$B$603,2,FALSE)</f>
        <v>#N/A</v>
      </c>
    </row>
    <row r="144" spans="1:11" x14ac:dyDescent="0.25">
      <c r="A144" s="750" t="s">
        <v>7648</v>
      </c>
      <c r="B144" s="750" t="s">
        <v>7544</v>
      </c>
      <c r="C144" s="750" t="s">
        <v>7701</v>
      </c>
      <c r="D144" s="750" t="s">
        <v>7544</v>
      </c>
      <c r="E144" s="750" t="s">
        <v>5269</v>
      </c>
      <c r="F144" s="750" t="s">
        <v>7544</v>
      </c>
      <c r="G144" s="750" t="s">
        <v>7745</v>
      </c>
      <c r="H144" s="750" t="s">
        <v>17978</v>
      </c>
      <c r="I144" s="750" t="s">
        <v>5260</v>
      </c>
      <c r="J144" s="750" t="s">
        <v>17979</v>
      </c>
      <c r="K144" s="754" t="e">
        <f>VLOOKUP(G144,_TCs!$A$2:$B$603,2,FALSE)</f>
        <v>#N/A</v>
      </c>
    </row>
    <row r="145" spans="1:11" x14ac:dyDescent="0.25">
      <c r="A145" s="750" t="s">
        <v>7648</v>
      </c>
      <c r="B145" s="750" t="s">
        <v>7544</v>
      </c>
      <c r="C145" s="750" t="s">
        <v>7701</v>
      </c>
      <c r="D145" s="750" t="s">
        <v>7544</v>
      </c>
      <c r="E145" s="750" t="s">
        <v>5269</v>
      </c>
      <c r="F145" s="750" t="s">
        <v>7544</v>
      </c>
      <c r="G145" s="750" t="s">
        <v>7745</v>
      </c>
      <c r="H145" s="750" t="s">
        <v>17978</v>
      </c>
      <c r="I145" s="750" t="s">
        <v>5261</v>
      </c>
      <c r="J145" s="750" t="s">
        <v>17980</v>
      </c>
      <c r="K145" s="754" t="e">
        <f>VLOOKUP(G145,_TCs!$A$2:$B$603,2,FALSE)</f>
        <v>#N/A</v>
      </c>
    </row>
    <row r="146" spans="1:11" x14ac:dyDescent="0.25">
      <c r="A146" s="750" t="s">
        <v>7648</v>
      </c>
      <c r="B146" s="750" t="s">
        <v>7544</v>
      </c>
      <c r="C146" s="750" t="s">
        <v>7701</v>
      </c>
      <c r="D146" s="750" t="s">
        <v>7544</v>
      </c>
      <c r="E146" s="750" t="s">
        <v>5269</v>
      </c>
      <c r="F146" s="750" t="s">
        <v>7544</v>
      </c>
      <c r="G146" s="750" t="s">
        <v>7746</v>
      </c>
      <c r="H146" s="750" t="s">
        <v>17981</v>
      </c>
      <c r="I146" s="750" t="s">
        <v>5262</v>
      </c>
      <c r="J146" s="750" t="s">
        <v>17982</v>
      </c>
      <c r="K146" s="754" t="e">
        <f>VLOOKUP(G146,_TCs!$A$2:$B$603,2,FALSE)</f>
        <v>#N/A</v>
      </c>
    </row>
    <row r="147" spans="1:11" x14ac:dyDescent="0.25">
      <c r="A147" s="750" t="s">
        <v>7648</v>
      </c>
      <c r="B147" s="750" t="s">
        <v>7544</v>
      </c>
      <c r="C147" s="750" t="s">
        <v>7701</v>
      </c>
      <c r="D147" s="750" t="s">
        <v>7544</v>
      </c>
      <c r="E147" s="750" t="s">
        <v>5269</v>
      </c>
      <c r="F147" s="750" t="s">
        <v>7544</v>
      </c>
      <c r="G147" s="750" t="s">
        <v>7746</v>
      </c>
      <c r="H147" s="750" t="s">
        <v>17981</v>
      </c>
      <c r="I147" s="750" t="s">
        <v>5263</v>
      </c>
      <c r="J147" s="750" t="s">
        <v>17983</v>
      </c>
      <c r="K147" s="754" t="e">
        <f>VLOOKUP(G147,_TCs!$A$2:$B$603,2,FALSE)</f>
        <v>#N/A</v>
      </c>
    </row>
    <row r="148" spans="1:11" x14ac:dyDescent="0.25">
      <c r="A148" s="750" t="s">
        <v>7648</v>
      </c>
      <c r="B148" s="750" t="s">
        <v>7544</v>
      </c>
      <c r="C148" s="750" t="s">
        <v>7701</v>
      </c>
      <c r="D148" s="750" t="s">
        <v>7544</v>
      </c>
      <c r="E148" s="750" t="s">
        <v>5269</v>
      </c>
      <c r="F148" s="750" t="s">
        <v>7544</v>
      </c>
      <c r="G148" s="750" t="s">
        <v>7747</v>
      </c>
      <c r="H148" s="750" t="s">
        <v>17984</v>
      </c>
      <c r="I148" s="750" t="s">
        <v>5264</v>
      </c>
      <c r="J148" s="750" t="s">
        <v>17985</v>
      </c>
      <c r="K148" s="754" t="e">
        <f>VLOOKUP(G148,_TCs!$A$2:$B$603,2,FALSE)</f>
        <v>#N/A</v>
      </c>
    </row>
    <row r="149" spans="1:11" x14ac:dyDescent="0.25">
      <c r="A149" s="750" t="s">
        <v>7648</v>
      </c>
      <c r="B149" s="750" t="s">
        <v>7544</v>
      </c>
      <c r="C149" s="750" t="s">
        <v>7701</v>
      </c>
      <c r="D149" s="750" t="s">
        <v>7544</v>
      </c>
      <c r="E149" s="750" t="s">
        <v>5269</v>
      </c>
      <c r="F149" s="750" t="s">
        <v>7544</v>
      </c>
      <c r="G149" s="750" t="s">
        <v>7747</v>
      </c>
      <c r="H149" s="750" t="s">
        <v>17984</v>
      </c>
      <c r="I149" s="750" t="s">
        <v>5265</v>
      </c>
      <c r="J149" s="750" t="s">
        <v>17986</v>
      </c>
      <c r="K149" s="754" t="e">
        <f>VLOOKUP(G149,_TCs!$A$2:$B$603,2,FALSE)</f>
        <v>#N/A</v>
      </c>
    </row>
    <row r="150" spans="1:11" x14ac:dyDescent="0.25">
      <c r="A150" s="750" t="s">
        <v>7648</v>
      </c>
      <c r="B150" s="750" t="s">
        <v>7544</v>
      </c>
      <c r="C150" s="750" t="s">
        <v>7701</v>
      </c>
      <c r="D150" s="750" t="s">
        <v>7544</v>
      </c>
      <c r="E150" s="750" t="s">
        <v>5269</v>
      </c>
      <c r="F150" s="750" t="s">
        <v>7544</v>
      </c>
      <c r="G150" s="750" t="s">
        <v>5266</v>
      </c>
      <c r="H150" s="750" t="s">
        <v>17987</v>
      </c>
      <c r="I150" s="750" t="s">
        <v>5266</v>
      </c>
      <c r="J150" s="750" t="s">
        <v>17987</v>
      </c>
      <c r="K150" s="754" t="str">
        <f>VLOOKUP(G150,_TCs!$A$2:$B$603,2,FALSE)</f>
        <v>Additional information: inflation rates</v>
      </c>
    </row>
    <row r="151" spans="1:11" x14ac:dyDescent="0.25">
      <c r="A151" s="750" t="s">
        <v>7648</v>
      </c>
      <c r="B151" s="750" t="s">
        <v>7544</v>
      </c>
      <c r="C151" s="750" t="s">
        <v>7701</v>
      </c>
      <c r="D151" s="750" t="s">
        <v>7544</v>
      </c>
      <c r="E151" s="750" t="s">
        <v>5269</v>
      </c>
      <c r="F151" s="750" t="s">
        <v>7544</v>
      </c>
      <c r="G151" s="750" t="s">
        <v>5267</v>
      </c>
      <c r="H151" s="750" t="s">
        <v>17988</v>
      </c>
      <c r="I151" s="750" t="s">
        <v>5267</v>
      </c>
      <c r="J151" s="750" t="s">
        <v>17988</v>
      </c>
      <c r="K151" s="754" t="str">
        <f>VLOOKUP(G151,_TCs!$A$2:$B$603,2,FALSE)</f>
        <v>Additional information: inflation rates</v>
      </c>
    </row>
    <row r="152" spans="1:11" x14ac:dyDescent="0.25">
      <c r="A152" s="750" t="s">
        <v>7648</v>
      </c>
      <c r="B152" s="750" t="s">
        <v>7544</v>
      </c>
      <c r="C152" s="750" t="s">
        <v>7701</v>
      </c>
      <c r="D152" s="750" t="s">
        <v>7544</v>
      </c>
      <c r="E152" s="750" t="s">
        <v>5269</v>
      </c>
      <c r="F152" s="750" t="s">
        <v>7544</v>
      </c>
      <c r="G152" s="750" t="s">
        <v>5268</v>
      </c>
      <c r="H152" s="750" t="s">
        <v>17989</v>
      </c>
      <c r="I152" s="750" t="s">
        <v>5268</v>
      </c>
      <c r="J152" s="750" t="s">
        <v>17989</v>
      </c>
      <c r="K152" s="754" t="str">
        <f>VLOOKUP(G152,_TCs!$A$2:$B$603,2,FALSE)</f>
        <v>Additional information: inflation rates</v>
      </c>
    </row>
    <row r="153" spans="1:11" x14ac:dyDescent="0.25">
      <c r="A153" s="750" t="s">
        <v>7649</v>
      </c>
      <c r="B153" s="750" t="s">
        <v>7546</v>
      </c>
      <c r="C153" s="750" t="s">
        <v>7702</v>
      </c>
      <c r="D153" s="750" t="s">
        <v>7546</v>
      </c>
      <c r="E153" s="750" t="s">
        <v>5270</v>
      </c>
      <c r="F153" s="750" t="s">
        <v>7546</v>
      </c>
      <c r="G153" s="750" t="s">
        <v>6798</v>
      </c>
      <c r="H153" s="750" t="s">
        <v>7546</v>
      </c>
      <c r="I153" s="750" t="s">
        <v>6798</v>
      </c>
      <c r="J153" s="750" t="s">
        <v>7546</v>
      </c>
      <c r="K153" s="754" t="str">
        <f>VLOOKUP(G153,_TCs!$A$2:$B$603,2,FALSE)</f>
        <v>Movements of RBNS Claims</v>
      </c>
    </row>
    <row r="154" spans="1:11" x14ac:dyDescent="0.25">
      <c r="A154" s="750" t="s">
        <v>7650</v>
      </c>
      <c r="B154" s="750" t="s">
        <v>7651</v>
      </c>
      <c r="C154" s="750" t="s">
        <v>7703</v>
      </c>
      <c r="D154" s="750" t="s">
        <v>7651</v>
      </c>
      <c r="E154" s="750" t="s">
        <v>5271</v>
      </c>
      <c r="F154" s="750" t="s">
        <v>7651</v>
      </c>
      <c r="G154" s="750" t="s">
        <v>6799</v>
      </c>
      <c r="H154" s="750" t="s">
        <v>7651</v>
      </c>
      <c r="I154" s="750" t="s">
        <v>6799</v>
      </c>
      <c r="J154" s="750" t="s">
        <v>7651</v>
      </c>
      <c r="K154" s="754" t="str">
        <f>VLOOKUP(G154,_TCs!$A$2:$B$603,2,FALSE)</f>
        <v>Technical provisions non-life, Loss distribution profile non-life</v>
      </c>
    </row>
    <row r="155" spans="1:11" x14ac:dyDescent="0.25">
      <c r="A155" s="750" t="s">
        <v>7652</v>
      </c>
      <c r="B155" s="750" t="s">
        <v>7653</v>
      </c>
      <c r="C155" s="750" t="s">
        <v>7704</v>
      </c>
      <c r="D155" s="750" t="s">
        <v>7653</v>
      </c>
      <c r="E155" s="750" t="s">
        <v>5272</v>
      </c>
      <c r="F155" s="750" t="s">
        <v>7653</v>
      </c>
      <c r="G155" s="750" t="s">
        <v>6800</v>
      </c>
      <c r="H155" s="750" t="s">
        <v>7653</v>
      </c>
      <c r="I155" s="750" t="s">
        <v>6800</v>
      </c>
      <c r="J155" s="750" t="s">
        <v>7653</v>
      </c>
      <c r="K155" s="754" t="str">
        <f>VLOOKUP(G155,_TCs!$A$2:$B$603,2,FALSE)</f>
        <v>Technical provisions non-life, Underwriting risks non-life</v>
      </c>
    </row>
    <row r="156" spans="1:11" x14ac:dyDescent="0.25">
      <c r="A156" s="750" t="s">
        <v>7652</v>
      </c>
      <c r="B156" s="750" t="s">
        <v>7653</v>
      </c>
      <c r="C156" s="750" t="s">
        <v>7705</v>
      </c>
      <c r="D156" s="750" t="s">
        <v>7653</v>
      </c>
      <c r="E156" s="750" t="s">
        <v>5273</v>
      </c>
      <c r="F156" s="750" t="s">
        <v>7653</v>
      </c>
      <c r="G156" s="750" t="s">
        <v>6801</v>
      </c>
      <c r="H156" s="750" t="s">
        <v>7653</v>
      </c>
      <c r="I156" s="750" t="s">
        <v>6801</v>
      </c>
      <c r="J156" s="750" t="s">
        <v>7653</v>
      </c>
      <c r="K156" s="754" t="str">
        <f>VLOOKUP(G156,_TCs!$A$2:$B$603,2,FALSE)</f>
        <v>Technical provisions non-life, Underwriting risks non-life</v>
      </c>
    </row>
    <row r="157" spans="1:11" x14ac:dyDescent="0.25">
      <c r="A157" s="750" t="s">
        <v>7654</v>
      </c>
      <c r="B157" s="750" t="s">
        <v>6486</v>
      </c>
      <c r="C157" s="750" t="s">
        <v>6661</v>
      </c>
      <c r="D157" s="750" t="s">
        <v>6486</v>
      </c>
      <c r="E157" s="750" t="s">
        <v>5179</v>
      </c>
      <c r="F157" s="750" t="s">
        <v>6486</v>
      </c>
      <c r="G157" s="750" t="s">
        <v>6802</v>
      </c>
      <c r="H157" s="750" t="s">
        <v>6486</v>
      </c>
      <c r="I157" s="750" t="s">
        <v>6802</v>
      </c>
      <c r="J157" s="750" t="s">
        <v>6486</v>
      </c>
      <c r="K157" s="754" t="str">
        <f>VLOOKUP(G157,_TCs!$A$2:$B$603,2,FALSE)</f>
        <v>Own funds</v>
      </c>
    </row>
    <row r="158" spans="1:11" x14ac:dyDescent="0.25">
      <c r="A158" s="750" t="s">
        <v>7654</v>
      </c>
      <c r="B158" s="750" t="s">
        <v>6486</v>
      </c>
      <c r="C158" s="750" t="s">
        <v>6661</v>
      </c>
      <c r="D158" s="750" t="s">
        <v>6486</v>
      </c>
      <c r="E158" s="750" t="s">
        <v>5180</v>
      </c>
      <c r="F158" s="750" t="s">
        <v>6486</v>
      </c>
      <c r="G158" s="750" t="s">
        <v>6803</v>
      </c>
      <c r="H158" s="750" t="s">
        <v>6486</v>
      </c>
      <c r="I158" s="750" t="s">
        <v>6803</v>
      </c>
      <c r="J158" s="750" t="s">
        <v>6486</v>
      </c>
      <c r="K158" s="754" t="str">
        <f>VLOOKUP(G158,_TCs!$A$2:$B$603,2,FALSE)</f>
        <v>for group entities (quarterly)</v>
      </c>
    </row>
    <row r="159" spans="1:11" x14ac:dyDescent="0.25">
      <c r="A159" s="750" t="s">
        <v>7654</v>
      </c>
      <c r="B159" s="750" t="s">
        <v>6486</v>
      </c>
      <c r="C159" s="750" t="s">
        <v>6661</v>
      </c>
      <c r="D159" s="750" t="s">
        <v>6486</v>
      </c>
      <c r="E159" s="750" t="s">
        <v>5181</v>
      </c>
      <c r="F159" s="750" t="s">
        <v>6486</v>
      </c>
      <c r="G159" s="750" t="s">
        <v>6804</v>
      </c>
      <c r="H159" s="750" t="s">
        <v>17960</v>
      </c>
      <c r="I159" s="750" t="s">
        <v>6804</v>
      </c>
      <c r="J159" s="750" t="s">
        <v>17960</v>
      </c>
      <c r="K159" s="754" t="str">
        <f>VLOOKUP(G159,_TCs!$A$2:$B$603,2,FALSE)</f>
        <v>for group entities (annual)</v>
      </c>
    </row>
    <row r="160" spans="1:11" x14ac:dyDescent="0.25">
      <c r="A160" s="750" t="s">
        <v>7654</v>
      </c>
      <c r="B160" s="750" t="s">
        <v>6486</v>
      </c>
      <c r="C160" s="750" t="s">
        <v>6661</v>
      </c>
      <c r="D160" s="750" t="s">
        <v>6486</v>
      </c>
      <c r="E160" s="750" t="s">
        <v>5181</v>
      </c>
      <c r="F160" s="750" t="s">
        <v>6486</v>
      </c>
      <c r="G160" s="750" t="s">
        <v>6805</v>
      </c>
      <c r="H160" s="750" t="s">
        <v>17961</v>
      </c>
      <c r="I160" s="750" t="s">
        <v>6805</v>
      </c>
      <c r="J160" s="750" t="s">
        <v>17961</v>
      </c>
      <c r="K160" s="754" t="str">
        <f>VLOOKUP(G160,_TCs!$A$2:$B$603,2,FALSE)</f>
        <v>for group entities (annual)</v>
      </c>
    </row>
    <row r="161" spans="1:11" x14ac:dyDescent="0.25">
      <c r="A161" s="750" t="s">
        <v>7654</v>
      </c>
      <c r="B161" s="750" t="s">
        <v>6486</v>
      </c>
      <c r="C161" s="750" t="s">
        <v>6661</v>
      </c>
      <c r="D161" s="750" t="s">
        <v>6486</v>
      </c>
      <c r="E161" s="750" t="s">
        <v>5181</v>
      </c>
      <c r="F161" s="750" t="s">
        <v>6486</v>
      </c>
      <c r="G161" s="750" t="s">
        <v>6806</v>
      </c>
      <c r="H161" s="750" t="s">
        <v>17962</v>
      </c>
      <c r="I161" s="750" t="s">
        <v>6806</v>
      </c>
      <c r="J161" s="750" t="s">
        <v>17962</v>
      </c>
      <c r="K161" s="754" t="str">
        <f>VLOOKUP(G161,_TCs!$A$2:$B$603,2,FALSE)</f>
        <v>for group entities (annual)</v>
      </c>
    </row>
    <row r="162" spans="1:11" x14ac:dyDescent="0.25">
      <c r="A162" s="750" t="s">
        <v>7654</v>
      </c>
      <c r="B162" s="750" t="s">
        <v>6486</v>
      </c>
      <c r="C162" s="750" t="s">
        <v>6661</v>
      </c>
      <c r="D162" s="750" t="s">
        <v>6486</v>
      </c>
      <c r="E162" s="750" t="s">
        <v>5181</v>
      </c>
      <c r="F162" s="750" t="s">
        <v>6486</v>
      </c>
      <c r="G162" s="750" t="s">
        <v>6807</v>
      </c>
      <c r="H162" s="750" t="s">
        <v>17963</v>
      </c>
      <c r="I162" s="750" t="s">
        <v>6807</v>
      </c>
      <c r="J162" s="750" t="s">
        <v>17963</v>
      </c>
      <c r="K162" s="754" t="str">
        <f>VLOOKUP(G162,_TCs!$A$2:$B$603,2,FALSE)</f>
        <v>Ancillary own funds</v>
      </c>
    </row>
    <row r="163" spans="1:11" x14ac:dyDescent="0.25">
      <c r="A163" s="750" t="s">
        <v>7654</v>
      </c>
      <c r="B163" s="750" t="s">
        <v>6486</v>
      </c>
      <c r="C163" s="750" t="s">
        <v>6661</v>
      </c>
      <c r="D163" s="750" t="s">
        <v>6486</v>
      </c>
      <c r="E163" s="750" t="s">
        <v>5181</v>
      </c>
      <c r="F163" s="750" t="s">
        <v>6486</v>
      </c>
      <c r="G163" s="750" t="s">
        <v>6808</v>
      </c>
      <c r="H163" s="750" t="s">
        <v>17964</v>
      </c>
      <c r="I163" s="750" t="s">
        <v>6808</v>
      </c>
      <c r="J163" s="750" t="s">
        <v>17964</v>
      </c>
      <c r="K163" s="754" t="str">
        <f>VLOOKUP(G163,_TCs!$A$2:$B$603,2,FALSE)</f>
        <v>Excess of assets over liabilities - attribution of valuation differences</v>
      </c>
    </row>
    <row r="164" spans="1:11" x14ac:dyDescent="0.25">
      <c r="A164" s="750" t="s">
        <v>7654</v>
      </c>
      <c r="B164" s="750" t="s">
        <v>6486</v>
      </c>
      <c r="C164" s="794" t="s">
        <v>6661</v>
      </c>
      <c r="D164" s="750" t="s">
        <v>6486</v>
      </c>
      <c r="E164" s="794" t="s">
        <v>5181</v>
      </c>
      <c r="F164" s="750" t="s">
        <v>6486</v>
      </c>
      <c r="G164" s="794" t="s">
        <v>6809</v>
      </c>
      <c r="H164" s="750" t="s">
        <v>17965</v>
      </c>
      <c r="I164" s="794" t="s">
        <v>6809</v>
      </c>
      <c r="J164" s="750" t="s">
        <v>17965</v>
      </c>
      <c r="K164" s="754" t="str">
        <f>VLOOKUP(G164,_TCs!$A$2:$B$603,2,FALSE)</f>
        <v>Excess of assets over liabilities - attribution of valuation differences</v>
      </c>
    </row>
    <row r="165" spans="1:11" x14ac:dyDescent="0.25">
      <c r="A165" s="750" t="s">
        <v>7654</v>
      </c>
      <c r="B165" s="750" t="s">
        <v>6486</v>
      </c>
      <c r="C165" s="794" t="s">
        <v>6661</v>
      </c>
      <c r="D165" s="750" t="s">
        <v>6486</v>
      </c>
      <c r="E165" s="794" t="s">
        <v>5181</v>
      </c>
      <c r="F165" s="750" t="s">
        <v>6486</v>
      </c>
      <c r="G165" s="794" t="s">
        <v>6810</v>
      </c>
      <c r="H165" s="750" t="s">
        <v>17970</v>
      </c>
      <c r="I165" s="794" t="s">
        <v>6810</v>
      </c>
      <c r="J165" s="750" t="s">
        <v>17970</v>
      </c>
      <c r="K165" s="754" t="str">
        <f>VLOOKUP(G165,_TCs!$A$2:$B$603,2,FALSE)</f>
        <v>Excess of assets over liabilities - attribution of valuation differences</v>
      </c>
    </row>
    <row r="166" spans="1:11" x14ac:dyDescent="0.25">
      <c r="A166" s="750" t="s">
        <v>7654</v>
      </c>
      <c r="B166" s="750" t="s">
        <v>6486</v>
      </c>
      <c r="C166" s="794" t="s">
        <v>6661</v>
      </c>
      <c r="D166" s="750" t="s">
        <v>6486</v>
      </c>
      <c r="E166" s="794" t="s">
        <v>5188</v>
      </c>
      <c r="F166" s="750" t="s">
        <v>6486</v>
      </c>
      <c r="G166" s="794" t="s">
        <v>6811</v>
      </c>
      <c r="H166" s="750" t="s">
        <v>17960</v>
      </c>
      <c r="I166" s="794" t="s">
        <v>6811</v>
      </c>
      <c r="J166" s="750" t="s">
        <v>17960</v>
      </c>
      <c r="K166" s="754" t="str">
        <f>VLOOKUP(G166,_TCs!$A$2:$B$603,2,FALSE)</f>
        <v>Own funds</v>
      </c>
    </row>
    <row r="167" spans="1:11" x14ac:dyDescent="0.25">
      <c r="A167" s="750" t="s">
        <v>7654</v>
      </c>
      <c r="B167" s="750" t="s">
        <v>6486</v>
      </c>
      <c r="C167" s="794" t="s">
        <v>6661</v>
      </c>
      <c r="D167" s="750" t="s">
        <v>6486</v>
      </c>
      <c r="E167" s="794" t="s">
        <v>5188</v>
      </c>
      <c r="F167" s="750" t="s">
        <v>6486</v>
      </c>
      <c r="G167" s="794" t="s">
        <v>5182</v>
      </c>
      <c r="H167" s="750" t="s">
        <v>17974</v>
      </c>
      <c r="I167" s="794" t="s">
        <v>5182</v>
      </c>
      <c r="J167" s="750" t="s">
        <v>17974</v>
      </c>
      <c r="K167" s="754" t="str">
        <f>VLOOKUP(G167,_TCs!$A$2:$B$603,2,FALSE)</f>
        <v>Own funds</v>
      </c>
    </row>
    <row r="168" spans="1:11" x14ac:dyDescent="0.25">
      <c r="A168" s="750" t="s">
        <v>7654</v>
      </c>
      <c r="B168" s="750" t="s">
        <v>6486</v>
      </c>
      <c r="C168" s="794" t="s">
        <v>6661</v>
      </c>
      <c r="D168" s="750" t="s">
        <v>6486</v>
      </c>
      <c r="E168" s="794" t="s">
        <v>5188</v>
      </c>
      <c r="F168" s="750" t="s">
        <v>6486</v>
      </c>
      <c r="G168" s="794" t="s">
        <v>5183</v>
      </c>
      <c r="H168" s="750" t="s">
        <v>17980</v>
      </c>
      <c r="I168" s="794" t="s">
        <v>5183</v>
      </c>
      <c r="J168" s="750" t="s">
        <v>17980</v>
      </c>
      <c r="K168" s="754" t="str">
        <f>VLOOKUP(G168,_TCs!$A$2:$B$603,2,FALSE)</f>
        <v>Own funds</v>
      </c>
    </row>
    <row r="169" spans="1:11" x14ac:dyDescent="0.25">
      <c r="A169" s="750" t="s">
        <v>7654</v>
      </c>
      <c r="B169" s="750" t="s">
        <v>6486</v>
      </c>
      <c r="C169" s="794" t="s">
        <v>6661</v>
      </c>
      <c r="D169" s="750" t="s">
        <v>6486</v>
      </c>
      <c r="E169" s="794" t="s">
        <v>5188</v>
      </c>
      <c r="F169" s="750" t="s">
        <v>6486</v>
      </c>
      <c r="G169" s="794" t="s">
        <v>5184</v>
      </c>
      <c r="H169" s="750" t="s">
        <v>17990</v>
      </c>
      <c r="I169" s="794" t="s">
        <v>5184</v>
      </c>
      <c r="J169" s="750" t="s">
        <v>17990</v>
      </c>
      <c r="K169" s="754" t="str">
        <f>VLOOKUP(G169,_TCs!$A$2:$B$603,2,FALSE)</f>
        <v>Ancillary own funds</v>
      </c>
    </row>
    <row r="170" spans="1:11" x14ac:dyDescent="0.25">
      <c r="A170" s="750" t="s">
        <v>7654</v>
      </c>
      <c r="B170" s="750" t="s">
        <v>6486</v>
      </c>
      <c r="C170" s="750" t="s">
        <v>6661</v>
      </c>
      <c r="D170" s="750" t="s">
        <v>6486</v>
      </c>
      <c r="E170" s="750" t="s">
        <v>5188</v>
      </c>
      <c r="F170" s="750" t="s">
        <v>6486</v>
      </c>
      <c r="G170" s="750" t="s">
        <v>5185</v>
      </c>
      <c r="H170" s="750" t="s">
        <v>17991</v>
      </c>
      <c r="I170" s="750" t="s">
        <v>5185</v>
      </c>
      <c r="J170" s="750" t="s">
        <v>17991</v>
      </c>
      <c r="K170" s="754" t="str">
        <f>VLOOKUP(G170,_TCs!$A$2:$B$603,2,FALSE)</f>
        <v>Excess of assets over liabilities - attribution of valuation differences</v>
      </c>
    </row>
    <row r="171" spans="1:11" x14ac:dyDescent="0.25">
      <c r="A171" s="750" t="s">
        <v>7654</v>
      </c>
      <c r="B171" s="750" t="s">
        <v>6486</v>
      </c>
      <c r="C171" s="794" t="s">
        <v>6661</v>
      </c>
      <c r="D171" s="750" t="s">
        <v>6486</v>
      </c>
      <c r="E171" s="794" t="s">
        <v>5188</v>
      </c>
      <c r="F171" s="750" t="s">
        <v>6486</v>
      </c>
      <c r="G171" s="794" t="s">
        <v>5186</v>
      </c>
      <c r="H171" s="750" t="s">
        <v>17992</v>
      </c>
      <c r="I171" s="794" t="s">
        <v>5186</v>
      </c>
      <c r="J171" s="750" t="s">
        <v>17992</v>
      </c>
      <c r="K171" s="754" t="str">
        <f>VLOOKUP(G171,_TCs!$A$2:$B$603,2,FALSE)</f>
        <v>Excess of assets over liabilities - attribution of valuation differences</v>
      </c>
    </row>
    <row r="172" spans="1:11" x14ac:dyDescent="0.25">
      <c r="A172" s="750" t="s">
        <v>7654</v>
      </c>
      <c r="B172" s="750" t="s">
        <v>6486</v>
      </c>
      <c r="C172" s="794" t="s">
        <v>6661</v>
      </c>
      <c r="D172" s="750" t="s">
        <v>6486</v>
      </c>
      <c r="E172" s="794" t="s">
        <v>5188</v>
      </c>
      <c r="F172" s="750" t="s">
        <v>6486</v>
      </c>
      <c r="G172" s="794" t="s">
        <v>5187</v>
      </c>
      <c r="H172" s="750" t="s">
        <v>17993</v>
      </c>
      <c r="I172" s="794" t="s">
        <v>5187</v>
      </c>
      <c r="J172" s="750" t="s">
        <v>17993</v>
      </c>
      <c r="K172" s="754" t="str">
        <f>VLOOKUP(G172,_TCs!$A$2:$B$603,2,FALSE)</f>
        <v>Excess of assets over liabilities - attribution of valuation differences</v>
      </c>
    </row>
    <row r="173" spans="1:11" x14ac:dyDescent="0.25">
      <c r="A173" s="750" t="s">
        <v>7655</v>
      </c>
      <c r="B173" s="750" t="s">
        <v>78</v>
      </c>
      <c r="C173" s="794" t="s">
        <v>7706</v>
      </c>
      <c r="D173" s="750" t="s">
        <v>78</v>
      </c>
      <c r="E173" s="794" t="s">
        <v>5190</v>
      </c>
      <c r="F173" s="750" t="s">
        <v>78</v>
      </c>
      <c r="G173" s="794" t="s">
        <v>6812</v>
      </c>
      <c r="H173" s="750" t="s">
        <v>17960</v>
      </c>
      <c r="I173" s="794" t="s">
        <v>6812</v>
      </c>
      <c r="J173" s="750" t="s">
        <v>17960</v>
      </c>
      <c r="K173" s="754" t="str">
        <f>VLOOKUP(G173,_TCs!$A$2:$B$603,2,FALSE)</f>
        <v>Article 71 POF1 (1) financial and credit institutions (&gt;10% of items included in (a), (b), (d) and (f) of Article 58(1), not including consolidated strategic participations)</v>
      </c>
    </row>
    <row r="174" spans="1:11" x14ac:dyDescent="0.25">
      <c r="A174" s="750" t="s">
        <v>7655</v>
      </c>
      <c r="B174" s="750" t="s">
        <v>78</v>
      </c>
      <c r="C174" s="794" t="s">
        <v>7706</v>
      </c>
      <c r="D174" s="750" t="s">
        <v>78</v>
      </c>
      <c r="E174" s="794" t="s">
        <v>5190</v>
      </c>
      <c r="F174" s="750" t="s">
        <v>78</v>
      </c>
      <c r="G174" s="794" t="s">
        <v>6813</v>
      </c>
      <c r="H174" s="750" t="s">
        <v>17961</v>
      </c>
      <c r="I174" s="794" t="s">
        <v>6813</v>
      </c>
      <c r="J174" s="750" t="s">
        <v>17961</v>
      </c>
      <c r="K174" s="754" t="str">
        <f>VLOOKUP(G174,_TCs!$A$2:$B$603,2,FALSE)</f>
        <v>Article 71 POF1 (2) financial and credit institutions (&lt;10% of items included in (a), (b), (d) and (f) of Article 58(1), not including consolidated strategic participations)</v>
      </c>
    </row>
    <row r="175" spans="1:11" x14ac:dyDescent="0.25">
      <c r="A175" s="750" t="s">
        <v>7655</v>
      </c>
      <c r="B175" s="750" t="s">
        <v>78</v>
      </c>
      <c r="C175" s="794" t="s">
        <v>7706</v>
      </c>
      <c r="D175" s="750" t="s">
        <v>78</v>
      </c>
      <c r="E175" s="794" t="s">
        <v>5190</v>
      </c>
      <c r="F175" s="750" t="s">
        <v>78</v>
      </c>
      <c r="G175" s="794" t="s">
        <v>6814</v>
      </c>
      <c r="H175" s="750" t="s">
        <v>17962</v>
      </c>
      <c r="I175" s="794" t="s">
        <v>6814</v>
      </c>
      <c r="J175" s="750" t="s">
        <v>17962</v>
      </c>
      <c r="K175" s="754" t="str">
        <f>VLOOKUP(G175,_TCs!$A$2:$B$603,2,FALSE)</f>
        <v>Article 71 POF1 (3) financial and credit institutions (consolidated strategic participations)</v>
      </c>
    </row>
    <row r="176" spans="1:11" x14ac:dyDescent="0.25">
      <c r="A176" s="750" t="s">
        <v>7655</v>
      </c>
      <c r="B176" s="750" t="s">
        <v>78</v>
      </c>
      <c r="C176" s="794" t="s">
        <v>7706</v>
      </c>
      <c r="D176" s="750" t="s">
        <v>78</v>
      </c>
      <c r="E176" s="794" t="s">
        <v>5190</v>
      </c>
      <c r="F176" s="750" t="s">
        <v>78</v>
      </c>
      <c r="G176" s="794" t="s">
        <v>6815</v>
      </c>
      <c r="H176" s="750" t="s">
        <v>17963</v>
      </c>
      <c r="I176" s="794" t="s">
        <v>6815</v>
      </c>
      <c r="J176" s="750" t="s">
        <v>17963</v>
      </c>
      <c r="K176" s="754" t="str">
        <f>VLOOKUP(G176,_TCs!$A$2:$B$603,2,FALSE)</f>
        <v xml:space="preserve">Other strategic participations, not included in A1.1 to A1.n, A2.1 to A2.n and A2.1 to A2.n </v>
      </c>
    </row>
    <row r="177" spans="1:11" x14ac:dyDescent="0.25">
      <c r="A177" s="750" t="s">
        <v>7655</v>
      </c>
      <c r="B177" s="750" t="s">
        <v>78</v>
      </c>
      <c r="C177" s="750" t="s">
        <v>7706</v>
      </c>
      <c r="D177" s="750" t="s">
        <v>78</v>
      </c>
      <c r="E177" s="750" t="s">
        <v>5190</v>
      </c>
      <c r="F177" s="750" t="s">
        <v>78</v>
      </c>
      <c r="G177" s="750" t="s">
        <v>6816</v>
      </c>
      <c r="H177" s="750" t="s">
        <v>17964</v>
      </c>
      <c r="I177" s="750" t="s">
        <v>6816</v>
      </c>
      <c r="J177" s="750" t="s">
        <v>17964</v>
      </c>
      <c r="K177" s="754" t="str">
        <f>VLOOKUP(G177,_TCs!$A$2:$B$603,2,FALSE)</f>
        <v xml:space="preserve">Other non-strategic participations, not included in A1.1 to A1.n, A2.1 to A2.n and A2.1 to A2.n </v>
      </c>
    </row>
    <row r="178" spans="1:11" x14ac:dyDescent="0.25">
      <c r="A178" s="750" t="s">
        <v>7655</v>
      </c>
      <c r="B178" s="750" t="s">
        <v>78</v>
      </c>
      <c r="C178" s="750" t="s">
        <v>7706</v>
      </c>
      <c r="D178" s="750" t="s">
        <v>78</v>
      </c>
      <c r="E178" s="750" t="s">
        <v>5190</v>
      </c>
      <c r="F178" s="750" t="s">
        <v>78</v>
      </c>
      <c r="G178" s="750" t="s">
        <v>6817</v>
      </c>
      <c r="H178" s="750" t="s">
        <v>17965</v>
      </c>
      <c r="I178" s="750" t="s">
        <v>6817</v>
      </c>
      <c r="J178" s="750" t="s">
        <v>17965</v>
      </c>
      <c r="K178" s="754" t="str">
        <f>VLOOKUP(G178,_TCs!$A$2:$B$603,2,FALSE)</f>
        <v>Participations</v>
      </c>
    </row>
    <row r="179" spans="1:11" x14ac:dyDescent="0.25">
      <c r="A179" s="750" t="s">
        <v>7655</v>
      </c>
      <c r="B179" s="750" t="s">
        <v>78</v>
      </c>
      <c r="C179" s="750" t="s">
        <v>7706</v>
      </c>
      <c r="D179" s="750" t="s">
        <v>78</v>
      </c>
      <c r="E179" s="750" t="s">
        <v>5190</v>
      </c>
      <c r="F179" s="750" t="s">
        <v>78</v>
      </c>
      <c r="G179" s="750" t="s">
        <v>6818</v>
      </c>
      <c r="H179" s="750" t="s">
        <v>17970</v>
      </c>
      <c r="I179" s="750" t="s">
        <v>6818</v>
      </c>
      <c r="J179" s="750" t="s">
        <v>17970</v>
      </c>
      <c r="K179" s="754" t="str">
        <f>VLOOKUP(G179,_TCs!$A$2:$B$603,2,FALSE)</f>
        <v>Participations</v>
      </c>
    </row>
    <row r="180" spans="1:11" x14ac:dyDescent="0.25">
      <c r="A180" s="750" t="s">
        <v>7655</v>
      </c>
      <c r="B180" s="750" t="s">
        <v>78</v>
      </c>
      <c r="C180" s="750" t="s">
        <v>7706</v>
      </c>
      <c r="D180" s="750" t="s">
        <v>78</v>
      </c>
      <c r="E180" s="750" t="s">
        <v>5190</v>
      </c>
      <c r="F180" s="750" t="s">
        <v>78</v>
      </c>
      <c r="G180" s="750" t="s">
        <v>6819</v>
      </c>
      <c r="H180" s="750" t="s">
        <v>17971</v>
      </c>
      <c r="I180" s="750" t="s">
        <v>6819</v>
      </c>
      <c r="J180" s="750" t="s">
        <v>17971</v>
      </c>
      <c r="K180" s="754" t="str">
        <f>VLOOKUP(G180,_TCs!$A$2:$B$603,2,FALSE)</f>
        <v>Participations</v>
      </c>
    </row>
    <row r="181" spans="1:11" x14ac:dyDescent="0.25">
      <c r="A181" s="750" t="s">
        <v>7655</v>
      </c>
      <c r="B181" s="750" t="s">
        <v>78</v>
      </c>
      <c r="C181" s="750" t="s">
        <v>7706</v>
      </c>
      <c r="D181" s="750" t="s">
        <v>78</v>
      </c>
      <c r="E181" s="750" t="s">
        <v>5190</v>
      </c>
      <c r="F181" s="750" t="s">
        <v>78</v>
      </c>
      <c r="G181" s="750" t="s">
        <v>6820</v>
      </c>
      <c r="H181" s="750" t="s">
        <v>17973</v>
      </c>
      <c r="I181" s="750" t="s">
        <v>6820</v>
      </c>
      <c r="J181" s="750" t="s">
        <v>17973</v>
      </c>
      <c r="K181" s="754" t="str">
        <f>VLOOKUP(G181,_TCs!$A$2:$B$603,2,FALSE)</f>
        <v>Own funds deductions</v>
      </c>
    </row>
    <row r="182" spans="1:11" x14ac:dyDescent="0.25">
      <c r="A182" s="750" t="s">
        <v>7655</v>
      </c>
      <c r="B182" s="750" t="s">
        <v>78</v>
      </c>
      <c r="C182" s="750" t="s">
        <v>7706</v>
      </c>
      <c r="D182" s="750" t="s">
        <v>78</v>
      </c>
      <c r="E182" s="750" t="s">
        <v>5190</v>
      </c>
      <c r="F182" s="750" t="s">
        <v>78</v>
      </c>
      <c r="G182" s="750" t="s">
        <v>5189</v>
      </c>
      <c r="H182" s="750" t="s">
        <v>17974</v>
      </c>
      <c r="I182" s="750" t="s">
        <v>5189</v>
      </c>
      <c r="J182" s="750" t="s">
        <v>17974</v>
      </c>
      <c r="K182" s="754" t="str">
        <f>VLOOKUP(G182,_TCs!$A$2:$B$603,2,FALSE)</f>
        <v>Participations not deducted from own funds</v>
      </c>
    </row>
    <row r="183" spans="1:11" x14ac:dyDescent="0.25">
      <c r="A183" s="750" t="s">
        <v>7656</v>
      </c>
      <c r="B183" s="750" t="s">
        <v>7657</v>
      </c>
      <c r="C183" s="750" t="s">
        <v>7707</v>
      </c>
      <c r="D183" s="750" t="s">
        <v>428</v>
      </c>
      <c r="E183" s="750" t="s">
        <v>5194</v>
      </c>
      <c r="F183" s="750" t="s">
        <v>428</v>
      </c>
      <c r="G183" s="750" t="s">
        <v>6821</v>
      </c>
      <c r="H183" s="750" t="s">
        <v>17960</v>
      </c>
      <c r="I183" s="750" t="s">
        <v>6821</v>
      </c>
      <c r="J183" s="750" t="s">
        <v>17960</v>
      </c>
      <c r="K183" s="754" t="str">
        <f>VLOOKUP(G183,_TCs!$A$2:$B$603,2,FALSE)</f>
        <v>Solvency Capital Requirement - for undertakings on Standard Formula or Partial Internal Models</v>
      </c>
    </row>
    <row r="184" spans="1:11" x14ac:dyDescent="0.25">
      <c r="A184" s="750" t="s">
        <v>7656</v>
      </c>
      <c r="B184" s="750" t="s">
        <v>7657</v>
      </c>
      <c r="C184" s="750" t="s">
        <v>7707</v>
      </c>
      <c r="D184" s="750" t="s">
        <v>428</v>
      </c>
      <c r="E184" s="750" t="s">
        <v>5194</v>
      </c>
      <c r="F184" s="750" t="s">
        <v>428</v>
      </c>
      <c r="G184" s="750" t="s">
        <v>6822</v>
      </c>
      <c r="H184" s="750" t="s">
        <v>17961</v>
      </c>
      <c r="I184" s="750" t="s">
        <v>6822</v>
      </c>
      <c r="J184" s="750" t="s">
        <v>17961</v>
      </c>
      <c r="K184" s="754" t="str">
        <f>VLOOKUP(G184,_TCs!$A$2:$B$603,2,FALSE)</f>
        <v>Solvency Capital Requirement - for undertakings on Standard Formula or Partial Internal Models</v>
      </c>
    </row>
    <row r="185" spans="1:11" x14ac:dyDescent="0.25">
      <c r="A185" s="750" t="s">
        <v>7656</v>
      </c>
      <c r="B185" s="750" t="s">
        <v>7657</v>
      </c>
      <c r="C185" s="750" t="s">
        <v>7707</v>
      </c>
      <c r="D185" s="750" t="s">
        <v>428</v>
      </c>
      <c r="E185" s="750" t="s">
        <v>5194</v>
      </c>
      <c r="F185" s="750" t="s">
        <v>428</v>
      </c>
      <c r="G185" s="750" t="s">
        <v>6823</v>
      </c>
      <c r="H185" s="750" t="s">
        <v>17962</v>
      </c>
      <c r="I185" s="750" t="s">
        <v>6823</v>
      </c>
      <c r="J185" s="750" t="s">
        <v>17962</v>
      </c>
      <c r="K185" s="754" t="str">
        <f>VLOOKUP(G185,_TCs!$A$2:$B$603,2,FALSE)</f>
        <v>Solvency Capital Requirement - for undertakings on Standard Formula or Partial Internal Models</v>
      </c>
    </row>
    <row r="186" spans="1:11" x14ac:dyDescent="0.25">
      <c r="A186" s="750" t="s">
        <v>7656</v>
      </c>
      <c r="B186" s="750" t="s">
        <v>7657</v>
      </c>
      <c r="C186" s="750" t="s">
        <v>7707</v>
      </c>
      <c r="D186" s="750" t="s">
        <v>428</v>
      </c>
      <c r="E186" s="750" t="s">
        <v>5195</v>
      </c>
      <c r="F186" s="750" t="s">
        <v>428</v>
      </c>
      <c r="G186" s="750" t="s">
        <v>6824</v>
      </c>
      <c r="H186" s="750" t="s">
        <v>17960</v>
      </c>
      <c r="I186" s="750" t="s">
        <v>6824</v>
      </c>
      <c r="J186" s="750" t="s">
        <v>17960</v>
      </c>
      <c r="K186" s="754" t="str">
        <f>VLOOKUP(G186,_TCs!$A$2:$B$603,2,FALSE)</f>
        <v>Solvency Capital Requirement - for undertakings on Standard Formula or Partial Internal Models</v>
      </c>
    </row>
    <row r="187" spans="1:11" x14ac:dyDescent="0.25">
      <c r="A187" s="750" t="s">
        <v>7656</v>
      </c>
      <c r="B187" s="750" t="s">
        <v>7657</v>
      </c>
      <c r="C187" s="750" t="s">
        <v>7707</v>
      </c>
      <c r="D187" s="750" t="s">
        <v>428</v>
      </c>
      <c r="E187" s="750" t="s">
        <v>5195</v>
      </c>
      <c r="F187" s="750" t="s">
        <v>428</v>
      </c>
      <c r="G187" s="750" t="s">
        <v>6825</v>
      </c>
      <c r="H187" s="750" t="s">
        <v>17961</v>
      </c>
      <c r="I187" s="750" t="s">
        <v>6825</v>
      </c>
      <c r="J187" s="750" t="s">
        <v>17961</v>
      </c>
      <c r="K187" s="754" t="str">
        <f>VLOOKUP(G187,_TCs!$A$2:$B$603,2,FALSE)</f>
        <v>Solvency Capital Requirement - for undertakings on Standard Formula or Partial Internal Models</v>
      </c>
    </row>
    <row r="188" spans="1:11" x14ac:dyDescent="0.25">
      <c r="A188" s="750" t="s">
        <v>7656</v>
      </c>
      <c r="B188" s="750" t="s">
        <v>7657</v>
      </c>
      <c r="C188" s="750" t="s">
        <v>7707</v>
      </c>
      <c r="D188" s="750" t="s">
        <v>428</v>
      </c>
      <c r="E188" s="750" t="s">
        <v>5195</v>
      </c>
      <c r="F188" s="750" t="s">
        <v>428</v>
      </c>
      <c r="G188" s="750" t="s">
        <v>6826</v>
      </c>
      <c r="H188" s="750" t="s">
        <v>17962</v>
      </c>
      <c r="I188" s="750" t="s">
        <v>6826</v>
      </c>
      <c r="J188" s="750" t="s">
        <v>17962</v>
      </c>
      <c r="K188" s="754" t="str">
        <f>VLOOKUP(G188,_TCs!$A$2:$B$603,2,FALSE)</f>
        <v>Solvency Capital Requirement - for undertakings on Standard Formula or Partial Internal Models</v>
      </c>
    </row>
    <row r="189" spans="1:11" x14ac:dyDescent="0.25">
      <c r="A189" s="750" t="s">
        <v>7656</v>
      </c>
      <c r="B189" s="750" t="s">
        <v>7657</v>
      </c>
      <c r="C189" s="750" t="s">
        <v>7707</v>
      </c>
      <c r="D189" s="750" t="s">
        <v>428</v>
      </c>
      <c r="E189" s="750" t="s">
        <v>6552</v>
      </c>
      <c r="F189" s="750" t="s">
        <v>428</v>
      </c>
      <c r="G189" s="750" t="s">
        <v>6827</v>
      </c>
      <c r="H189" s="750" t="s">
        <v>17960</v>
      </c>
      <c r="I189" s="750" t="s">
        <v>6827</v>
      </c>
      <c r="J189" s="750" t="s">
        <v>17960</v>
      </c>
      <c r="K189" s="754" t="e">
        <f>VLOOKUP(G189,_TCs!$A$2:$B$603,2,FALSE)</f>
        <v>#N/A</v>
      </c>
    </row>
    <row r="190" spans="1:11" x14ac:dyDescent="0.25">
      <c r="A190" s="750" t="s">
        <v>7656</v>
      </c>
      <c r="B190" s="750" t="s">
        <v>7657</v>
      </c>
      <c r="C190" s="750" t="s">
        <v>7707</v>
      </c>
      <c r="D190" s="750" t="s">
        <v>428</v>
      </c>
      <c r="E190" s="750" t="s">
        <v>6552</v>
      </c>
      <c r="F190" s="750" t="s">
        <v>428</v>
      </c>
      <c r="G190" s="750" t="s">
        <v>6828</v>
      </c>
      <c r="H190" s="750" t="s">
        <v>17961</v>
      </c>
      <c r="I190" s="750" t="s">
        <v>6828</v>
      </c>
      <c r="J190" s="750" t="s">
        <v>17961</v>
      </c>
      <c r="K190" s="754" t="e">
        <f>VLOOKUP(G190,_TCs!$A$2:$B$603,2,FALSE)</f>
        <v>#N/A</v>
      </c>
    </row>
    <row r="191" spans="1:11" x14ac:dyDescent="0.25">
      <c r="A191" s="750" t="s">
        <v>7656</v>
      </c>
      <c r="B191" s="750" t="s">
        <v>7657</v>
      </c>
      <c r="C191" s="750" t="s">
        <v>7707</v>
      </c>
      <c r="D191" s="750" t="s">
        <v>428</v>
      </c>
      <c r="E191" s="750" t="s">
        <v>6552</v>
      </c>
      <c r="F191" s="750" t="s">
        <v>428</v>
      </c>
      <c r="G191" s="750" t="s">
        <v>6829</v>
      </c>
      <c r="H191" s="750" t="s">
        <v>17962</v>
      </c>
      <c r="I191" s="750" t="s">
        <v>6829</v>
      </c>
      <c r="J191" s="750" t="s">
        <v>17962</v>
      </c>
      <c r="K191" s="754" t="e">
        <f>VLOOKUP(G191,_TCs!$A$2:$B$603,2,FALSE)</f>
        <v>#N/A</v>
      </c>
    </row>
    <row r="192" spans="1:11" x14ac:dyDescent="0.25">
      <c r="A192" s="750" t="s">
        <v>7656</v>
      </c>
      <c r="B192" s="750" t="s">
        <v>7657</v>
      </c>
      <c r="C192" s="750" t="s">
        <v>7707</v>
      </c>
      <c r="D192" s="750" t="s">
        <v>428</v>
      </c>
      <c r="E192" s="750" t="s">
        <v>6553</v>
      </c>
      <c r="F192" s="750" t="s">
        <v>428</v>
      </c>
      <c r="G192" s="750" t="s">
        <v>6830</v>
      </c>
      <c r="H192" s="750" t="s">
        <v>17960</v>
      </c>
      <c r="I192" s="750" t="s">
        <v>6830</v>
      </c>
      <c r="J192" s="750" t="s">
        <v>17960</v>
      </c>
      <c r="K192" s="754" t="e">
        <f>VLOOKUP(G192,_TCs!$A$2:$B$603,2,FALSE)</f>
        <v>#N/A</v>
      </c>
    </row>
    <row r="193" spans="1:11" x14ac:dyDescent="0.25">
      <c r="A193" s="750" t="s">
        <v>7656</v>
      </c>
      <c r="B193" s="750" t="s">
        <v>7657</v>
      </c>
      <c r="C193" s="750" t="s">
        <v>7707</v>
      </c>
      <c r="D193" s="750" t="s">
        <v>428</v>
      </c>
      <c r="E193" s="750" t="s">
        <v>6553</v>
      </c>
      <c r="F193" s="750" t="s">
        <v>428</v>
      </c>
      <c r="G193" s="750" t="s">
        <v>6831</v>
      </c>
      <c r="H193" s="750" t="s">
        <v>17961</v>
      </c>
      <c r="I193" s="750" t="s">
        <v>6831</v>
      </c>
      <c r="J193" s="750" t="s">
        <v>17961</v>
      </c>
      <c r="K193" s="754" t="e">
        <f>VLOOKUP(G193,_TCs!$A$2:$B$603,2,FALSE)</f>
        <v>#N/A</v>
      </c>
    </row>
    <row r="194" spans="1:11" x14ac:dyDescent="0.25">
      <c r="A194" s="750" t="s">
        <v>7656</v>
      </c>
      <c r="B194" s="750" t="s">
        <v>7657</v>
      </c>
      <c r="C194" s="750" t="s">
        <v>7707</v>
      </c>
      <c r="D194" s="750" t="s">
        <v>428</v>
      </c>
      <c r="E194" s="750" t="s">
        <v>6553</v>
      </c>
      <c r="F194" s="750" t="s">
        <v>428</v>
      </c>
      <c r="G194" s="750" t="s">
        <v>6832</v>
      </c>
      <c r="H194" s="750" t="s">
        <v>17962</v>
      </c>
      <c r="I194" s="750" t="s">
        <v>6832</v>
      </c>
      <c r="J194" s="750" t="s">
        <v>17962</v>
      </c>
      <c r="K194" s="754" t="e">
        <f>VLOOKUP(G194,_TCs!$A$2:$B$603,2,FALSE)</f>
        <v>#N/A</v>
      </c>
    </row>
    <row r="195" spans="1:11" x14ac:dyDescent="0.25">
      <c r="A195" s="750" t="s">
        <v>7656</v>
      </c>
      <c r="B195" s="750" t="s">
        <v>7657</v>
      </c>
      <c r="C195" s="750" t="s">
        <v>7707</v>
      </c>
      <c r="D195" s="750" t="s">
        <v>428</v>
      </c>
      <c r="E195" s="750" t="s">
        <v>6614</v>
      </c>
      <c r="F195" s="750" t="s">
        <v>428</v>
      </c>
      <c r="G195" s="750" t="s">
        <v>6833</v>
      </c>
      <c r="H195" s="750" t="s">
        <v>17960</v>
      </c>
      <c r="I195" s="750" t="s">
        <v>6833</v>
      </c>
      <c r="J195" s="750" t="s">
        <v>17960</v>
      </c>
      <c r="K195" s="754" t="e">
        <f>VLOOKUP(G195,_TCs!$A$2:$B$603,2,FALSE)</f>
        <v>#N/A</v>
      </c>
    </row>
    <row r="196" spans="1:11" x14ac:dyDescent="0.25">
      <c r="A196" s="750" t="s">
        <v>7656</v>
      </c>
      <c r="B196" s="750" t="s">
        <v>7657</v>
      </c>
      <c r="C196" s="750" t="s">
        <v>7707</v>
      </c>
      <c r="D196" s="750" t="s">
        <v>428</v>
      </c>
      <c r="E196" s="750" t="s">
        <v>6614</v>
      </c>
      <c r="F196" s="750" t="s">
        <v>428</v>
      </c>
      <c r="G196" s="750" t="s">
        <v>6834</v>
      </c>
      <c r="H196" s="750" t="s">
        <v>17961</v>
      </c>
      <c r="I196" s="750" t="s">
        <v>6834</v>
      </c>
      <c r="J196" s="750" t="s">
        <v>17961</v>
      </c>
      <c r="K196" s="754" t="e">
        <f>VLOOKUP(G196,_TCs!$A$2:$B$603,2,FALSE)</f>
        <v>#N/A</v>
      </c>
    </row>
    <row r="197" spans="1:11" x14ac:dyDescent="0.25">
      <c r="A197" s="750" t="s">
        <v>7656</v>
      </c>
      <c r="B197" s="750" t="s">
        <v>7657</v>
      </c>
      <c r="C197" s="750" t="s">
        <v>7707</v>
      </c>
      <c r="D197" s="750" t="s">
        <v>428</v>
      </c>
      <c r="E197" s="750" t="s">
        <v>6614</v>
      </c>
      <c r="F197" s="750" t="s">
        <v>428</v>
      </c>
      <c r="G197" s="750" t="s">
        <v>6835</v>
      </c>
      <c r="H197" s="750" t="s">
        <v>17962</v>
      </c>
      <c r="I197" s="750" t="s">
        <v>6835</v>
      </c>
      <c r="J197" s="750" t="s">
        <v>17962</v>
      </c>
      <c r="K197" s="754" t="e">
        <f>VLOOKUP(G197,_TCs!$A$2:$B$603,2,FALSE)</f>
        <v>#N/A</v>
      </c>
    </row>
    <row r="198" spans="1:11" x14ac:dyDescent="0.25">
      <c r="A198" s="750" t="s">
        <v>7656</v>
      </c>
      <c r="B198" s="750" t="s">
        <v>7657</v>
      </c>
      <c r="C198" s="750" t="s">
        <v>7707</v>
      </c>
      <c r="D198" s="750" t="s">
        <v>428</v>
      </c>
      <c r="E198" s="750" t="s">
        <v>6615</v>
      </c>
      <c r="F198" s="750" t="s">
        <v>428</v>
      </c>
      <c r="G198" s="750" t="s">
        <v>6836</v>
      </c>
      <c r="H198" s="750" t="s">
        <v>17960</v>
      </c>
      <c r="I198" s="750" t="s">
        <v>6836</v>
      </c>
      <c r="J198" s="750" t="s">
        <v>17960</v>
      </c>
      <c r="K198" s="754" t="e">
        <f>VLOOKUP(G198,_TCs!$A$2:$B$603,2,FALSE)</f>
        <v>#N/A</v>
      </c>
    </row>
    <row r="199" spans="1:11" x14ac:dyDescent="0.25">
      <c r="A199" s="750" t="s">
        <v>7656</v>
      </c>
      <c r="B199" s="750" t="s">
        <v>7657</v>
      </c>
      <c r="C199" s="750" t="s">
        <v>7707</v>
      </c>
      <c r="D199" s="750" t="s">
        <v>428</v>
      </c>
      <c r="E199" s="750" t="s">
        <v>6615</v>
      </c>
      <c r="F199" s="750" t="s">
        <v>428</v>
      </c>
      <c r="G199" s="750" t="s">
        <v>6837</v>
      </c>
      <c r="H199" s="750" t="s">
        <v>17961</v>
      </c>
      <c r="I199" s="750" t="s">
        <v>6837</v>
      </c>
      <c r="J199" s="750" t="s">
        <v>17961</v>
      </c>
      <c r="K199" s="754" t="e">
        <f>VLOOKUP(G199,_TCs!$A$2:$B$603,2,FALSE)</f>
        <v>#N/A</v>
      </c>
    </row>
    <row r="200" spans="1:11" x14ac:dyDescent="0.25">
      <c r="A200" s="750" t="s">
        <v>7656</v>
      </c>
      <c r="B200" s="750" t="s">
        <v>7657</v>
      </c>
      <c r="C200" s="750" t="s">
        <v>7707</v>
      </c>
      <c r="D200" s="750" t="s">
        <v>428</v>
      </c>
      <c r="E200" s="750" t="s">
        <v>6615</v>
      </c>
      <c r="F200" s="750" t="s">
        <v>428</v>
      </c>
      <c r="G200" s="750" t="s">
        <v>6838</v>
      </c>
      <c r="H200" s="750" t="s">
        <v>17962</v>
      </c>
      <c r="I200" s="750" t="s">
        <v>6838</v>
      </c>
      <c r="J200" s="750" t="s">
        <v>17962</v>
      </c>
      <c r="K200" s="754" t="e">
        <f>VLOOKUP(G200,_TCs!$A$2:$B$603,2,FALSE)</f>
        <v>#N/A</v>
      </c>
    </row>
    <row r="201" spans="1:11" x14ac:dyDescent="0.25">
      <c r="A201" s="750" t="s">
        <v>7656</v>
      </c>
      <c r="B201" s="750" t="s">
        <v>7657</v>
      </c>
      <c r="C201" s="750" t="s">
        <v>6536</v>
      </c>
      <c r="D201" s="750" t="s">
        <v>439</v>
      </c>
      <c r="E201" s="750" t="s">
        <v>5196</v>
      </c>
      <c r="F201" s="750" t="s">
        <v>439</v>
      </c>
      <c r="G201" s="750" t="s">
        <v>6839</v>
      </c>
      <c r="H201" s="750" t="s">
        <v>17960</v>
      </c>
      <c r="I201" s="750" t="s">
        <v>6839</v>
      </c>
      <c r="J201" s="750" t="s">
        <v>17960</v>
      </c>
      <c r="K201" s="754" t="e">
        <f>VLOOKUP(G201,_TCs!$A$2:$B$603,2,FALSE)</f>
        <v>#N/A</v>
      </c>
    </row>
    <row r="202" spans="1:11" x14ac:dyDescent="0.25">
      <c r="A202" s="750" t="s">
        <v>7656</v>
      </c>
      <c r="B202" s="750" t="s">
        <v>7657</v>
      </c>
      <c r="C202" s="750" t="s">
        <v>6536</v>
      </c>
      <c r="D202" s="750" t="s">
        <v>439</v>
      </c>
      <c r="E202" s="750" t="s">
        <v>5196</v>
      </c>
      <c r="F202" s="750" t="s">
        <v>439</v>
      </c>
      <c r="G202" s="750" t="s">
        <v>6841</v>
      </c>
      <c r="H202" s="750" t="s">
        <v>17961</v>
      </c>
      <c r="I202" s="750" t="s">
        <v>6841</v>
      </c>
      <c r="J202" s="750" t="s">
        <v>17961</v>
      </c>
      <c r="K202" s="754" t="e">
        <f>VLOOKUP(G202,_TCs!$A$2:$B$603,2,FALSE)</f>
        <v>#N/A</v>
      </c>
    </row>
    <row r="203" spans="1:11" x14ac:dyDescent="0.25">
      <c r="A203" s="750" t="s">
        <v>7656</v>
      </c>
      <c r="B203" s="750" t="s">
        <v>7657</v>
      </c>
      <c r="C203" s="750" t="s">
        <v>6536</v>
      </c>
      <c r="D203" s="750" t="s">
        <v>439</v>
      </c>
      <c r="E203" s="750" t="s">
        <v>5196</v>
      </c>
      <c r="F203" s="750" t="s">
        <v>439</v>
      </c>
      <c r="G203" s="750" t="s">
        <v>6843</v>
      </c>
      <c r="H203" s="750" t="s">
        <v>17962</v>
      </c>
      <c r="I203" s="750" t="s">
        <v>6843</v>
      </c>
      <c r="J203" s="750" t="s">
        <v>17962</v>
      </c>
      <c r="K203" s="754" t="e">
        <f>VLOOKUP(G203,_TCs!$A$2:$B$603,2,FALSE)</f>
        <v>#N/A</v>
      </c>
    </row>
    <row r="204" spans="1:11" x14ac:dyDescent="0.25">
      <c r="A204" s="750" t="s">
        <v>7656</v>
      </c>
      <c r="B204" s="750" t="s">
        <v>7657</v>
      </c>
      <c r="C204" s="750" t="s">
        <v>6536</v>
      </c>
      <c r="D204" s="750" t="s">
        <v>439</v>
      </c>
      <c r="E204" s="750" t="s">
        <v>5197</v>
      </c>
      <c r="F204" s="750" t="s">
        <v>439</v>
      </c>
      <c r="G204" s="750" t="s">
        <v>6840</v>
      </c>
      <c r="H204" s="750" t="s">
        <v>17960</v>
      </c>
      <c r="I204" s="750" t="s">
        <v>6840</v>
      </c>
      <c r="J204" s="750" t="s">
        <v>17960</v>
      </c>
      <c r="K204" s="754" t="e">
        <f>VLOOKUP(G204,_TCs!$A$2:$B$603,2,FALSE)</f>
        <v>#N/A</v>
      </c>
    </row>
    <row r="205" spans="1:11" x14ac:dyDescent="0.25">
      <c r="A205" s="750" t="s">
        <v>7656</v>
      </c>
      <c r="B205" s="750" t="s">
        <v>7657</v>
      </c>
      <c r="C205" s="750" t="s">
        <v>6536</v>
      </c>
      <c r="D205" s="750" t="s">
        <v>439</v>
      </c>
      <c r="E205" s="750" t="s">
        <v>5197</v>
      </c>
      <c r="F205" s="750" t="s">
        <v>439</v>
      </c>
      <c r="G205" s="750" t="s">
        <v>6842</v>
      </c>
      <c r="H205" s="750" t="s">
        <v>17961</v>
      </c>
      <c r="I205" s="750" t="s">
        <v>6842</v>
      </c>
      <c r="J205" s="750" t="s">
        <v>17961</v>
      </c>
      <c r="K205" s="754" t="e">
        <f>VLOOKUP(G205,_TCs!$A$2:$B$603,2,FALSE)</f>
        <v>#N/A</v>
      </c>
    </row>
    <row r="206" spans="1:11" x14ac:dyDescent="0.25">
      <c r="A206" s="750" t="s">
        <v>7656</v>
      </c>
      <c r="B206" s="750" t="s">
        <v>7657</v>
      </c>
      <c r="C206" s="750" t="s">
        <v>6536</v>
      </c>
      <c r="D206" s="750" t="s">
        <v>439</v>
      </c>
      <c r="E206" s="750" t="s">
        <v>5197</v>
      </c>
      <c r="F206" s="750" t="s">
        <v>439</v>
      </c>
      <c r="G206" s="750" t="s">
        <v>6844</v>
      </c>
      <c r="H206" s="750" t="s">
        <v>17962</v>
      </c>
      <c r="I206" s="750" t="s">
        <v>6844</v>
      </c>
      <c r="J206" s="750" t="s">
        <v>17962</v>
      </c>
      <c r="K206" s="754" t="e">
        <f>VLOOKUP(G206,_TCs!$A$2:$B$603,2,FALSE)</f>
        <v>#N/A</v>
      </c>
    </row>
    <row r="207" spans="1:11" x14ac:dyDescent="0.25">
      <c r="A207" s="750" t="s">
        <v>7656</v>
      </c>
      <c r="B207" s="750" t="s">
        <v>7660</v>
      </c>
      <c r="C207" s="750" t="s">
        <v>6536</v>
      </c>
      <c r="D207" s="750" t="s">
        <v>439</v>
      </c>
      <c r="E207" s="794" t="s">
        <v>18001</v>
      </c>
      <c r="F207" s="750" t="s">
        <v>439</v>
      </c>
      <c r="G207" s="794" t="s">
        <v>18005</v>
      </c>
      <c r="H207" s="750" t="s">
        <v>17960</v>
      </c>
      <c r="I207" s="794" t="s">
        <v>18005</v>
      </c>
      <c r="J207" s="750" t="s">
        <v>17960</v>
      </c>
      <c r="K207" s="754" t="e">
        <f>VLOOKUP(G207,_TCs!$A$2:$B$603,2,FALSE)</f>
        <v>#N/A</v>
      </c>
    </row>
    <row r="208" spans="1:11" x14ac:dyDescent="0.25">
      <c r="A208" s="750" t="s">
        <v>7656</v>
      </c>
      <c r="B208" s="750" t="s">
        <v>18074</v>
      </c>
      <c r="C208" s="750" t="s">
        <v>6536</v>
      </c>
      <c r="D208" s="750" t="s">
        <v>439</v>
      </c>
      <c r="E208" s="794" t="s">
        <v>18001</v>
      </c>
      <c r="F208" s="750" t="s">
        <v>439</v>
      </c>
      <c r="G208" s="794" t="s">
        <v>18009</v>
      </c>
      <c r="H208" s="750" t="s">
        <v>17961</v>
      </c>
      <c r="I208" s="794" t="s">
        <v>18009</v>
      </c>
      <c r="J208" s="750" t="s">
        <v>17961</v>
      </c>
      <c r="K208" s="754" t="e">
        <f>VLOOKUP(G208,_TCs!$A$2:$B$603,2,FALSE)</f>
        <v>#N/A</v>
      </c>
    </row>
    <row r="209" spans="1:11" x14ac:dyDescent="0.25">
      <c r="A209" s="750" t="s">
        <v>7656</v>
      </c>
      <c r="B209" s="750" t="s">
        <v>18075</v>
      </c>
      <c r="C209" s="750" t="s">
        <v>6536</v>
      </c>
      <c r="D209" s="750" t="s">
        <v>439</v>
      </c>
      <c r="E209" s="794" t="s">
        <v>18002</v>
      </c>
      <c r="F209" s="750" t="s">
        <v>439</v>
      </c>
      <c r="G209" s="794" t="s">
        <v>18006</v>
      </c>
      <c r="H209" s="750" t="s">
        <v>17960</v>
      </c>
      <c r="I209" s="794" t="s">
        <v>18006</v>
      </c>
      <c r="J209" s="750" t="s">
        <v>17960</v>
      </c>
      <c r="K209" s="754" t="e">
        <f>VLOOKUP(G209,_TCs!$A$2:$B$603,2,FALSE)</f>
        <v>#N/A</v>
      </c>
    </row>
    <row r="210" spans="1:11" x14ac:dyDescent="0.25">
      <c r="A210" s="750" t="s">
        <v>7656</v>
      </c>
      <c r="B210" s="750" t="s">
        <v>18076</v>
      </c>
      <c r="C210" s="750" t="s">
        <v>6536</v>
      </c>
      <c r="D210" s="750" t="s">
        <v>439</v>
      </c>
      <c r="E210" s="794" t="s">
        <v>18002</v>
      </c>
      <c r="F210" s="750" t="s">
        <v>439</v>
      </c>
      <c r="G210" s="794" t="s">
        <v>18010</v>
      </c>
      <c r="H210" s="750" t="s">
        <v>17961</v>
      </c>
      <c r="I210" s="794" t="s">
        <v>18010</v>
      </c>
      <c r="J210" s="750" t="s">
        <v>17961</v>
      </c>
      <c r="K210" s="754" t="e">
        <f>VLOOKUP(G210,_TCs!$A$2:$B$603,2,FALSE)</f>
        <v>#N/A</v>
      </c>
    </row>
    <row r="211" spans="1:11" x14ac:dyDescent="0.25">
      <c r="A211" s="750" t="s">
        <v>7656</v>
      </c>
      <c r="B211" s="750" t="s">
        <v>18077</v>
      </c>
      <c r="C211" s="750" t="s">
        <v>6536</v>
      </c>
      <c r="D211" s="750" t="s">
        <v>439</v>
      </c>
      <c r="E211" s="794" t="s">
        <v>18003</v>
      </c>
      <c r="F211" s="750" t="s">
        <v>439</v>
      </c>
      <c r="G211" s="794" t="s">
        <v>18007</v>
      </c>
      <c r="H211" s="750" t="s">
        <v>17960</v>
      </c>
      <c r="I211" s="794" t="s">
        <v>18007</v>
      </c>
      <c r="J211" s="750" t="s">
        <v>17960</v>
      </c>
      <c r="K211" s="754" t="e">
        <f>VLOOKUP(G211,_TCs!$A$2:$B$603,2,FALSE)</f>
        <v>#N/A</v>
      </c>
    </row>
    <row r="212" spans="1:11" x14ac:dyDescent="0.25">
      <c r="A212" s="750" t="s">
        <v>7656</v>
      </c>
      <c r="B212" s="750" t="s">
        <v>18078</v>
      </c>
      <c r="C212" s="750" t="s">
        <v>6536</v>
      </c>
      <c r="D212" s="750" t="s">
        <v>439</v>
      </c>
      <c r="E212" s="794" t="s">
        <v>18003</v>
      </c>
      <c r="F212" s="750" t="s">
        <v>439</v>
      </c>
      <c r="G212" s="794" t="s">
        <v>18011</v>
      </c>
      <c r="H212" s="750" t="s">
        <v>17961</v>
      </c>
      <c r="I212" s="794" t="s">
        <v>18011</v>
      </c>
      <c r="J212" s="750" t="s">
        <v>17961</v>
      </c>
      <c r="K212" s="754" t="e">
        <f>VLOOKUP(G212,_TCs!$A$2:$B$603,2,FALSE)</f>
        <v>#N/A</v>
      </c>
    </row>
    <row r="213" spans="1:11" x14ac:dyDescent="0.25">
      <c r="A213" s="750" t="s">
        <v>7656</v>
      </c>
      <c r="B213" s="750" t="s">
        <v>18079</v>
      </c>
      <c r="C213" s="750" t="s">
        <v>6536</v>
      </c>
      <c r="D213" s="750" t="s">
        <v>439</v>
      </c>
      <c r="E213" s="794" t="s">
        <v>18004</v>
      </c>
      <c r="F213" s="750" t="s">
        <v>439</v>
      </c>
      <c r="G213" s="794" t="s">
        <v>18008</v>
      </c>
      <c r="H213" s="750" t="s">
        <v>17960</v>
      </c>
      <c r="I213" s="794" t="s">
        <v>18008</v>
      </c>
      <c r="J213" s="750" t="s">
        <v>17960</v>
      </c>
      <c r="K213" s="754" t="e">
        <f>VLOOKUP(G213,_TCs!$A$2:$B$603,2,FALSE)</f>
        <v>#N/A</v>
      </c>
    </row>
    <row r="214" spans="1:11" x14ac:dyDescent="0.25">
      <c r="A214" s="750" t="s">
        <v>7656</v>
      </c>
      <c r="B214" s="750" t="s">
        <v>18080</v>
      </c>
      <c r="C214" s="750" t="s">
        <v>6536</v>
      </c>
      <c r="D214" s="750" t="s">
        <v>439</v>
      </c>
      <c r="E214" s="794" t="s">
        <v>18004</v>
      </c>
      <c r="F214" s="750" t="s">
        <v>439</v>
      </c>
      <c r="G214" s="794" t="s">
        <v>18012</v>
      </c>
      <c r="H214" s="750" t="s">
        <v>17961</v>
      </c>
      <c r="I214" s="794" t="s">
        <v>18012</v>
      </c>
      <c r="J214" s="750" t="s">
        <v>17961</v>
      </c>
      <c r="K214" s="754" t="e">
        <f>VLOOKUP(G214,_TCs!$A$2:$B$603,2,FALSE)</f>
        <v>#N/A</v>
      </c>
    </row>
    <row r="215" spans="1:11" x14ac:dyDescent="0.25">
      <c r="A215" s="750" t="s">
        <v>7656</v>
      </c>
      <c r="B215" s="750" t="s">
        <v>7657</v>
      </c>
      <c r="C215" s="750" t="s">
        <v>7708</v>
      </c>
      <c r="D215" s="750" t="s">
        <v>450</v>
      </c>
      <c r="E215" s="750" t="s">
        <v>5198</v>
      </c>
      <c r="F215" s="750" t="s">
        <v>450</v>
      </c>
      <c r="G215" s="750" t="s">
        <v>6845</v>
      </c>
      <c r="H215" s="750" t="s">
        <v>17960</v>
      </c>
      <c r="I215" s="750" t="s">
        <v>6845</v>
      </c>
      <c r="J215" s="750" t="s">
        <v>17960</v>
      </c>
      <c r="K215" s="754" t="e">
        <f>VLOOKUP(G215,_TCs!$A$2:$B$603,2,FALSE)</f>
        <v>#N/A</v>
      </c>
    </row>
    <row r="216" spans="1:11" x14ac:dyDescent="0.25">
      <c r="A216" s="750" t="s">
        <v>7656</v>
      </c>
      <c r="B216" s="750" t="s">
        <v>7657</v>
      </c>
      <c r="C216" s="750" t="s">
        <v>7708</v>
      </c>
      <c r="D216" s="750" t="s">
        <v>450</v>
      </c>
      <c r="E216" s="750" t="s">
        <v>5198</v>
      </c>
      <c r="F216" s="750" t="s">
        <v>450</v>
      </c>
      <c r="G216" s="750" t="s">
        <v>6846</v>
      </c>
      <c r="H216" s="750" t="s">
        <v>17961</v>
      </c>
      <c r="I216" s="750" t="s">
        <v>6846</v>
      </c>
      <c r="J216" s="750" t="s">
        <v>17961</v>
      </c>
      <c r="K216" s="754" t="e">
        <f>VLOOKUP(G216,_TCs!$A$2:$B$603,2,FALSE)</f>
        <v>#N/A</v>
      </c>
    </row>
    <row r="217" spans="1:11" x14ac:dyDescent="0.25">
      <c r="A217" s="750" t="s">
        <v>7656</v>
      </c>
      <c r="B217" s="750" t="s">
        <v>7657</v>
      </c>
      <c r="C217" s="750" t="s">
        <v>7708</v>
      </c>
      <c r="D217" s="750" t="s">
        <v>450</v>
      </c>
      <c r="E217" s="750" t="s">
        <v>5198</v>
      </c>
      <c r="F217" s="750" t="s">
        <v>450</v>
      </c>
      <c r="G217" s="750" t="s">
        <v>6847</v>
      </c>
      <c r="H217" s="750" t="s">
        <v>17962</v>
      </c>
      <c r="I217" s="750" t="s">
        <v>6847</v>
      </c>
      <c r="J217" s="750" t="s">
        <v>17962</v>
      </c>
      <c r="K217" s="754" t="e">
        <f>VLOOKUP(G217,_TCs!$A$2:$B$603,2,FALSE)</f>
        <v>#N/A</v>
      </c>
    </row>
    <row r="218" spans="1:11" x14ac:dyDescent="0.25">
      <c r="A218" s="750" t="s">
        <v>7656</v>
      </c>
      <c r="B218" s="750" t="s">
        <v>7657</v>
      </c>
      <c r="C218" s="750" t="s">
        <v>7708</v>
      </c>
      <c r="D218" s="750" t="s">
        <v>450</v>
      </c>
      <c r="E218" s="750" t="s">
        <v>5199</v>
      </c>
      <c r="F218" s="750" t="s">
        <v>450</v>
      </c>
      <c r="G218" s="750" t="s">
        <v>6848</v>
      </c>
      <c r="H218" s="750" t="s">
        <v>17960</v>
      </c>
      <c r="I218" s="750" t="s">
        <v>6848</v>
      </c>
      <c r="J218" s="750" t="s">
        <v>17960</v>
      </c>
      <c r="K218" s="754" t="e">
        <f>VLOOKUP(G218,_TCs!$A$2:$B$603,2,FALSE)</f>
        <v>#N/A</v>
      </c>
    </row>
    <row r="219" spans="1:11" x14ac:dyDescent="0.25">
      <c r="A219" s="750" t="s">
        <v>7656</v>
      </c>
      <c r="B219" s="750" t="s">
        <v>7657</v>
      </c>
      <c r="C219" s="750" t="s">
        <v>7708</v>
      </c>
      <c r="D219" s="750" t="s">
        <v>450</v>
      </c>
      <c r="E219" s="750" t="s">
        <v>5199</v>
      </c>
      <c r="F219" s="750" t="s">
        <v>450</v>
      </c>
      <c r="G219" s="750" t="s">
        <v>6849</v>
      </c>
      <c r="H219" s="750" t="s">
        <v>17961</v>
      </c>
      <c r="I219" s="750" t="s">
        <v>6849</v>
      </c>
      <c r="J219" s="750" t="s">
        <v>17961</v>
      </c>
      <c r="K219" s="754" t="e">
        <f>VLOOKUP(G219,_TCs!$A$2:$B$603,2,FALSE)</f>
        <v>#N/A</v>
      </c>
    </row>
    <row r="220" spans="1:11" x14ac:dyDescent="0.25">
      <c r="A220" s="750" t="s">
        <v>7656</v>
      </c>
      <c r="B220" s="750" t="s">
        <v>7657</v>
      </c>
      <c r="C220" s="750" t="s">
        <v>7708</v>
      </c>
      <c r="D220" s="750" t="s">
        <v>450</v>
      </c>
      <c r="E220" s="750" t="s">
        <v>5199</v>
      </c>
      <c r="F220" s="750" t="s">
        <v>450</v>
      </c>
      <c r="G220" s="750" t="s">
        <v>6850</v>
      </c>
      <c r="H220" s="750" t="s">
        <v>17962</v>
      </c>
      <c r="I220" s="750" t="s">
        <v>6850</v>
      </c>
      <c r="J220" s="750" t="s">
        <v>17962</v>
      </c>
      <c r="K220" s="754" t="e">
        <f>VLOOKUP(G220,_TCs!$A$2:$B$603,2,FALSE)</f>
        <v>#N/A</v>
      </c>
    </row>
    <row r="221" spans="1:11" x14ac:dyDescent="0.25">
      <c r="A221" s="750" t="s">
        <v>7656</v>
      </c>
      <c r="B221" s="750" t="s">
        <v>7657</v>
      </c>
      <c r="C221" s="750" t="s">
        <v>7708</v>
      </c>
      <c r="D221" s="750" t="s">
        <v>450</v>
      </c>
      <c r="E221" s="794" t="s">
        <v>18081</v>
      </c>
      <c r="F221" s="750" t="s">
        <v>450</v>
      </c>
      <c r="G221" s="794" t="s">
        <v>18013</v>
      </c>
      <c r="H221" s="750" t="s">
        <v>17960</v>
      </c>
      <c r="I221" s="794" t="s">
        <v>18013</v>
      </c>
      <c r="J221" s="750" t="s">
        <v>17960</v>
      </c>
      <c r="K221" s="754" t="e">
        <f>VLOOKUP(G221,_TCs!$A$2:$B$603,2,FALSE)</f>
        <v>#N/A</v>
      </c>
    </row>
    <row r="222" spans="1:11" x14ac:dyDescent="0.25">
      <c r="A222" s="750" t="s">
        <v>7656</v>
      </c>
      <c r="B222" s="750" t="s">
        <v>7657</v>
      </c>
      <c r="C222" s="750" t="s">
        <v>7708</v>
      </c>
      <c r="D222" s="750" t="s">
        <v>450</v>
      </c>
      <c r="E222" s="794" t="s">
        <v>18081</v>
      </c>
      <c r="F222" s="750" t="s">
        <v>450</v>
      </c>
      <c r="G222" s="794" t="s">
        <v>18015</v>
      </c>
      <c r="H222" s="750" t="s">
        <v>17961</v>
      </c>
      <c r="I222" s="794" t="s">
        <v>18015</v>
      </c>
      <c r="J222" s="750" t="s">
        <v>17961</v>
      </c>
      <c r="K222" s="754" t="e">
        <f>VLOOKUP(G222,_TCs!$A$2:$B$603,2,FALSE)</f>
        <v>#N/A</v>
      </c>
    </row>
    <row r="223" spans="1:11" x14ac:dyDescent="0.25">
      <c r="A223" s="750" t="s">
        <v>7656</v>
      </c>
      <c r="B223" s="750" t="s">
        <v>7657</v>
      </c>
      <c r="C223" s="750" t="s">
        <v>7708</v>
      </c>
      <c r="D223" s="750" t="s">
        <v>450</v>
      </c>
      <c r="E223" s="794" t="s">
        <v>18082</v>
      </c>
      <c r="F223" s="750" t="s">
        <v>450</v>
      </c>
      <c r="G223" s="794" t="s">
        <v>18014</v>
      </c>
      <c r="H223" s="750" t="s">
        <v>17960</v>
      </c>
      <c r="I223" s="794" t="s">
        <v>18014</v>
      </c>
      <c r="J223" s="750" t="s">
        <v>17960</v>
      </c>
      <c r="K223" s="754" t="e">
        <f>VLOOKUP(G223,_TCs!$A$2:$B$603,2,FALSE)</f>
        <v>#N/A</v>
      </c>
    </row>
    <row r="224" spans="1:11" x14ac:dyDescent="0.25">
      <c r="A224" s="750" t="s">
        <v>7656</v>
      </c>
      <c r="B224" s="750" t="s">
        <v>7657</v>
      </c>
      <c r="C224" s="750" t="s">
        <v>7708</v>
      </c>
      <c r="D224" s="750" t="s">
        <v>450</v>
      </c>
      <c r="E224" s="794" t="s">
        <v>18082</v>
      </c>
      <c r="F224" s="750" t="s">
        <v>450</v>
      </c>
      <c r="G224" s="794" t="s">
        <v>18016</v>
      </c>
      <c r="H224" s="750" t="s">
        <v>17961</v>
      </c>
      <c r="I224" s="794" t="s">
        <v>18016</v>
      </c>
      <c r="J224" s="750" t="s">
        <v>17961</v>
      </c>
      <c r="K224" s="754" t="e">
        <f>VLOOKUP(G224,_TCs!$A$2:$B$603,2,FALSE)</f>
        <v>#N/A</v>
      </c>
    </row>
    <row r="225" spans="1:11" x14ac:dyDescent="0.25">
      <c r="A225" s="750" t="s">
        <v>7656</v>
      </c>
      <c r="B225" s="750" t="s">
        <v>7657</v>
      </c>
      <c r="C225" s="750" t="s">
        <v>7708</v>
      </c>
      <c r="D225" s="750" t="s">
        <v>450</v>
      </c>
      <c r="E225" s="794" t="s">
        <v>18083</v>
      </c>
      <c r="F225" s="750" t="s">
        <v>450</v>
      </c>
      <c r="G225" s="794" t="s">
        <v>18017</v>
      </c>
      <c r="H225" s="750" t="s">
        <v>17960</v>
      </c>
      <c r="I225" s="794" t="s">
        <v>18017</v>
      </c>
      <c r="J225" s="750" t="s">
        <v>17960</v>
      </c>
      <c r="K225" s="754" t="e">
        <f>VLOOKUP(G225,_TCs!$A$2:$B$603,2,FALSE)</f>
        <v>#N/A</v>
      </c>
    </row>
    <row r="226" spans="1:11" x14ac:dyDescent="0.25">
      <c r="A226" s="750" t="s">
        <v>7656</v>
      </c>
      <c r="B226" s="750" t="s">
        <v>7657</v>
      </c>
      <c r="C226" s="750" t="s">
        <v>7708</v>
      </c>
      <c r="D226" s="750" t="s">
        <v>450</v>
      </c>
      <c r="E226" s="794" t="s">
        <v>18083</v>
      </c>
      <c r="F226" s="750" t="s">
        <v>450</v>
      </c>
      <c r="G226" s="794" t="s">
        <v>18019</v>
      </c>
      <c r="H226" s="750" t="s">
        <v>17961</v>
      </c>
      <c r="I226" s="794" t="s">
        <v>18019</v>
      </c>
      <c r="J226" s="750" t="s">
        <v>17961</v>
      </c>
      <c r="K226" s="754" t="e">
        <f>VLOOKUP(G226,_TCs!$A$2:$B$603,2,FALSE)</f>
        <v>#N/A</v>
      </c>
    </row>
    <row r="227" spans="1:11" x14ac:dyDescent="0.25">
      <c r="A227" s="750" t="s">
        <v>7656</v>
      </c>
      <c r="B227" s="750" t="s">
        <v>7657</v>
      </c>
      <c r="C227" s="750" t="s">
        <v>7708</v>
      </c>
      <c r="D227" s="750" t="s">
        <v>450</v>
      </c>
      <c r="E227" s="794" t="s">
        <v>18084</v>
      </c>
      <c r="F227" s="750" t="s">
        <v>450</v>
      </c>
      <c r="G227" s="794" t="s">
        <v>18018</v>
      </c>
      <c r="H227" s="750" t="s">
        <v>17960</v>
      </c>
      <c r="I227" s="794" t="s">
        <v>18018</v>
      </c>
      <c r="J227" s="750" t="s">
        <v>17960</v>
      </c>
      <c r="K227" s="754" t="e">
        <f>VLOOKUP(G227,_TCs!$A$2:$B$603,2,FALSE)</f>
        <v>#N/A</v>
      </c>
    </row>
    <row r="228" spans="1:11" x14ac:dyDescent="0.25">
      <c r="A228" s="750" t="s">
        <v>7656</v>
      </c>
      <c r="B228" s="750" t="s">
        <v>7657</v>
      </c>
      <c r="C228" s="750" t="s">
        <v>7708</v>
      </c>
      <c r="D228" s="750" t="s">
        <v>450</v>
      </c>
      <c r="E228" s="794" t="s">
        <v>18084</v>
      </c>
      <c r="F228" s="750" t="s">
        <v>450</v>
      </c>
      <c r="G228" s="794" t="s">
        <v>18020</v>
      </c>
      <c r="H228" s="750" t="s">
        <v>17961</v>
      </c>
      <c r="I228" s="794" t="s">
        <v>18020</v>
      </c>
      <c r="J228" s="750" t="s">
        <v>17961</v>
      </c>
      <c r="K228" s="754" t="e">
        <f>VLOOKUP(G228,_TCs!$A$2:$B$603,2,FALSE)</f>
        <v>#N/A</v>
      </c>
    </row>
    <row r="229" spans="1:11" x14ac:dyDescent="0.25">
      <c r="A229" s="750" t="s">
        <v>7658</v>
      </c>
      <c r="B229" s="750" t="s">
        <v>7657</v>
      </c>
      <c r="C229" s="750" t="s">
        <v>6668</v>
      </c>
      <c r="D229" s="750" t="s">
        <v>515</v>
      </c>
      <c r="E229" s="750" t="s">
        <v>5200</v>
      </c>
      <c r="F229" s="750" t="s">
        <v>515</v>
      </c>
      <c r="G229" s="750" t="s">
        <v>6853</v>
      </c>
      <c r="H229" s="750" t="s">
        <v>17960</v>
      </c>
      <c r="I229" s="750" t="s">
        <v>6853</v>
      </c>
      <c r="J229" s="750" t="s">
        <v>17960</v>
      </c>
      <c r="K229" s="754" t="str">
        <f>VLOOKUP(G229,_TCs!$A$2:$B$603,2,FALSE)</f>
        <v>Market risk - basic information</v>
      </c>
    </row>
    <row r="230" spans="1:11" x14ac:dyDescent="0.25">
      <c r="A230" s="750" t="s">
        <v>7658</v>
      </c>
      <c r="B230" s="750" t="s">
        <v>7657</v>
      </c>
      <c r="C230" s="750" t="s">
        <v>6668</v>
      </c>
      <c r="D230" s="750" t="s">
        <v>515</v>
      </c>
      <c r="E230" s="750" t="s">
        <v>5200</v>
      </c>
      <c r="F230" s="750" t="s">
        <v>515</v>
      </c>
      <c r="G230" s="750" t="s">
        <v>6855</v>
      </c>
      <c r="H230" s="750" t="s">
        <v>17961</v>
      </c>
      <c r="I230" s="750" t="s">
        <v>6855</v>
      </c>
      <c r="J230" s="750" t="s">
        <v>17961</v>
      </c>
      <c r="K230" s="754" t="str">
        <f>VLOOKUP(G230,_TCs!$A$2:$B$603,2,FALSE)</f>
        <v>Market risk - basic information</v>
      </c>
    </row>
    <row r="231" spans="1:11" x14ac:dyDescent="0.25">
      <c r="A231" s="750" t="s">
        <v>7658</v>
      </c>
      <c r="B231" s="750" t="s">
        <v>7657</v>
      </c>
      <c r="C231" s="750" t="s">
        <v>6668</v>
      </c>
      <c r="D231" s="750" t="s">
        <v>515</v>
      </c>
      <c r="E231" s="750" t="s">
        <v>5200</v>
      </c>
      <c r="F231" s="750" t="s">
        <v>515</v>
      </c>
      <c r="G231" s="750" t="s">
        <v>6851</v>
      </c>
      <c r="H231" s="750" t="s">
        <v>17962</v>
      </c>
      <c r="I231" s="750" t="s">
        <v>6851</v>
      </c>
      <c r="J231" s="750" t="s">
        <v>17962</v>
      </c>
      <c r="K231" s="754" t="str">
        <f>VLOOKUP(G231,_TCs!$A$2:$B$603,2,FALSE)</f>
        <v>Solvency Capital Requirement - Market risk</v>
      </c>
    </row>
    <row r="232" spans="1:11" x14ac:dyDescent="0.25">
      <c r="A232" s="750" t="s">
        <v>7658</v>
      </c>
      <c r="B232" s="750" t="s">
        <v>7657</v>
      </c>
      <c r="C232" s="750" t="s">
        <v>6668</v>
      </c>
      <c r="D232" s="750" t="s">
        <v>515</v>
      </c>
      <c r="E232" s="750" t="s">
        <v>5201</v>
      </c>
      <c r="F232" s="750" t="s">
        <v>515</v>
      </c>
      <c r="G232" s="750" t="s">
        <v>6854</v>
      </c>
      <c r="H232" s="750" t="s">
        <v>17960</v>
      </c>
      <c r="I232" s="750" t="s">
        <v>6854</v>
      </c>
      <c r="J232" s="750" t="s">
        <v>17960</v>
      </c>
      <c r="K232" s="754" t="str">
        <f>VLOOKUP(G232,_TCs!$A$2:$B$603,2,FALSE)</f>
        <v>Market risk - basic information</v>
      </c>
    </row>
    <row r="233" spans="1:11" x14ac:dyDescent="0.25">
      <c r="A233" s="750" t="s">
        <v>7658</v>
      </c>
      <c r="B233" s="750" t="s">
        <v>7657</v>
      </c>
      <c r="C233" s="750" t="s">
        <v>6668</v>
      </c>
      <c r="D233" s="750" t="s">
        <v>515</v>
      </c>
      <c r="E233" s="750" t="s">
        <v>5201</v>
      </c>
      <c r="F233" s="750" t="s">
        <v>515</v>
      </c>
      <c r="G233" s="750" t="s">
        <v>6856</v>
      </c>
      <c r="H233" s="750" t="s">
        <v>17961</v>
      </c>
      <c r="I233" s="750" t="s">
        <v>6856</v>
      </c>
      <c r="J233" s="750" t="s">
        <v>17961</v>
      </c>
      <c r="K233" s="754" t="str">
        <f>VLOOKUP(G233,_TCs!$A$2:$B$603,2,FALSE)</f>
        <v>Market risk - basic information</v>
      </c>
    </row>
    <row r="234" spans="1:11" x14ac:dyDescent="0.25">
      <c r="A234" s="750" t="s">
        <v>7658</v>
      </c>
      <c r="B234" s="750" t="s">
        <v>7657</v>
      </c>
      <c r="C234" s="750" t="s">
        <v>6668</v>
      </c>
      <c r="D234" s="750" t="s">
        <v>515</v>
      </c>
      <c r="E234" s="750" t="s">
        <v>5201</v>
      </c>
      <c r="F234" s="750" t="s">
        <v>515</v>
      </c>
      <c r="G234" s="750" t="s">
        <v>6852</v>
      </c>
      <c r="H234" s="750" t="s">
        <v>17962</v>
      </c>
      <c r="I234" s="750" t="s">
        <v>6852</v>
      </c>
      <c r="J234" s="750" t="s">
        <v>17962</v>
      </c>
      <c r="K234" s="754" t="e">
        <f>VLOOKUP(G234,_TCs!$A$2:$B$603,2,FALSE)</f>
        <v>#N/A</v>
      </c>
    </row>
    <row r="235" spans="1:11" x14ac:dyDescent="0.25">
      <c r="A235" s="750" t="s">
        <v>7658</v>
      </c>
      <c r="B235" s="750" t="s">
        <v>7657</v>
      </c>
      <c r="C235" s="750" t="s">
        <v>6668</v>
      </c>
      <c r="D235" s="750" t="s">
        <v>515</v>
      </c>
      <c r="E235" s="750" t="s">
        <v>6556</v>
      </c>
      <c r="F235" s="750" t="s">
        <v>515</v>
      </c>
      <c r="G235" s="750" t="s">
        <v>6859</v>
      </c>
      <c r="H235" s="750" t="s">
        <v>17960</v>
      </c>
      <c r="I235" s="750" t="s">
        <v>6859</v>
      </c>
      <c r="J235" s="750" t="s">
        <v>17960</v>
      </c>
      <c r="K235" s="754" t="str">
        <f>VLOOKUP(G235,_TCs!$A$2:$B$603,2,FALSE)</f>
        <v>Market risk - basic information</v>
      </c>
    </row>
    <row r="236" spans="1:11" x14ac:dyDescent="0.25">
      <c r="A236" s="750" t="s">
        <v>7658</v>
      </c>
      <c r="B236" s="750" t="s">
        <v>7657</v>
      </c>
      <c r="C236" s="750" t="s">
        <v>6668</v>
      </c>
      <c r="D236" s="750" t="s">
        <v>515</v>
      </c>
      <c r="E236" s="750" t="s">
        <v>6556</v>
      </c>
      <c r="F236" s="750" t="s">
        <v>515</v>
      </c>
      <c r="G236" s="750" t="s">
        <v>6861</v>
      </c>
      <c r="H236" s="750" t="s">
        <v>17961</v>
      </c>
      <c r="I236" s="750" t="s">
        <v>6861</v>
      </c>
      <c r="J236" s="750" t="s">
        <v>17961</v>
      </c>
      <c r="K236" s="754" t="str">
        <f>VLOOKUP(G236,_TCs!$A$2:$B$603,2,FALSE)</f>
        <v>Market risk - basic information</v>
      </c>
    </row>
    <row r="237" spans="1:11" x14ac:dyDescent="0.25">
      <c r="A237" s="750" t="s">
        <v>7658</v>
      </c>
      <c r="B237" s="750" t="s">
        <v>7657</v>
      </c>
      <c r="C237" s="750" t="s">
        <v>6668</v>
      </c>
      <c r="D237" s="750" t="s">
        <v>515</v>
      </c>
      <c r="E237" s="750" t="s">
        <v>6556</v>
      </c>
      <c r="F237" s="750" t="s">
        <v>515</v>
      </c>
      <c r="G237" s="750" t="s">
        <v>6857</v>
      </c>
      <c r="H237" s="750" t="s">
        <v>17962</v>
      </c>
      <c r="I237" s="750" t="s">
        <v>6857</v>
      </c>
      <c r="J237" s="750" t="s">
        <v>17962</v>
      </c>
      <c r="K237" s="754" t="str">
        <f>VLOOKUP(G237,_TCs!$A$2:$B$603,2,FALSE)</f>
        <v>Solvency Capital Requirement - Market risk</v>
      </c>
    </row>
    <row r="238" spans="1:11" x14ac:dyDescent="0.25">
      <c r="A238" s="750" t="s">
        <v>7658</v>
      </c>
      <c r="B238" s="750" t="s">
        <v>7657</v>
      </c>
      <c r="C238" s="750" t="s">
        <v>6668</v>
      </c>
      <c r="D238" s="750" t="s">
        <v>515</v>
      </c>
      <c r="E238" s="750" t="s">
        <v>6557</v>
      </c>
      <c r="F238" s="750" t="s">
        <v>515</v>
      </c>
      <c r="G238" s="750" t="s">
        <v>6860</v>
      </c>
      <c r="H238" s="750" t="s">
        <v>17960</v>
      </c>
      <c r="I238" s="750" t="s">
        <v>6860</v>
      </c>
      <c r="J238" s="750" t="s">
        <v>17960</v>
      </c>
      <c r="K238" s="754" t="str">
        <f>VLOOKUP(G238,_TCs!$A$2:$B$603,2,FALSE)</f>
        <v>Market risk - basic information</v>
      </c>
    </row>
    <row r="239" spans="1:11" x14ac:dyDescent="0.25">
      <c r="A239" s="750" t="s">
        <v>7658</v>
      </c>
      <c r="B239" s="750" t="s">
        <v>7657</v>
      </c>
      <c r="C239" s="750" t="s">
        <v>6668</v>
      </c>
      <c r="D239" s="750" t="s">
        <v>515</v>
      </c>
      <c r="E239" s="750" t="s">
        <v>6557</v>
      </c>
      <c r="F239" s="750" t="s">
        <v>515</v>
      </c>
      <c r="G239" s="750" t="s">
        <v>6862</v>
      </c>
      <c r="H239" s="750" t="s">
        <v>17961</v>
      </c>
      <c r="I239" s="750" t="s">
        <v>6862</v>
      </c>
      <c r="J239" s="750" t="s">
        <v>17961</v>
      </c>
      <c r="K239" s="754" t="str">
        <f>VLOOKUP(G239,_TCs!$A$2:$B$603,2,FALSE)</f>
        <v>Market risk - basic information</v>
      </c>
    </row>
    <row r="240" spans="1:11" x14ac:dyDescent="0.25">
      <c r="A240" s="750" t="s">
        <v>7658</v>
      </c>
      <c r="B240" s="750" t="s">
        <v>7657</v>
      </c>
      <c r="C240" s="750" t="s">
        <v>6668</v>
      </c>
      <c r="D240" s="750" t="s">
        <v>515</v>
      </c>
      <c r="E240" s="750" t="s">
        <v>6557</v>
      </c>
      <c r="F240" s="750" t="s">
        <v>515</v>
      </c>
      <c r="G240" s="750" t="s">
        <v>6858</v>
      </c>
      <c r="H240" s="750" t="s">
        <v>17962</v>
      </c>
      <c r="I240" s="750" t="s">
        <v>6858</v>
      </c>
      <c r="J240" s="750" t="s">
        <v>17962</v>
      </c>
      <c r="K240" s="754" t="str">
        <f>VLOOKUP(G240,_TCs!$A$2:$B$603,2,FALSE)</f>
        <v>Solvency Capital Requirement - Market risk</v>
      </c>
    </row>
    <row r="241" spans="1:11" x14ac:dyDescent="0.25">
      <c r="A241" s="750" t="s">
        <v>7658</v>
      </c>
      <c r="B241" s="750" t="s">
        <v>7657</v>
      </c>
      <c r="C241" s="750" t="s">
        <v>6668</v>
      </c>
      <c r="D241" s="750" t="s">
        <v>515</v>
      </c>
      <c r="E241" s="750" t="s">
        <v>6616</v>
      </c>
      <c r="F241" s="750" t="s">
        <v>515</v>
      </c>
      <c r="G241" s="750" t="s">
        <v>6865</v>
      </c>
      <c r="H241" s="750" t="s">
        <v>17960</v>
      </c>
      <c r="I241" s="750" t="s">
        <v>6865</v>
      </c>
      <c r="J241" s="750" t="s">
        <v>17960</v>
      </c>
      <c r="K241" s="754" t="str">
        <f>VLOOKUP(G241,_TCs!$A$2:$B$603,2,FALSE)</f>
        <v>Market risk - basic information</v>
      </c>
    </row>
    <row r="242" spans="1:11" x14ac:dyDescent="0.25">
      <c r="A242" s="750" t="s">
        <v>7658</v>
      </c>
      <c r="B242" s="750" t="s">
        <v>7657</v>
      </c>
      <c r="C242" s="750" t="s">
        <v>6668</v>
      </c>
      <c r="D242" s="750" t="s">
        <v>515</v>
      </c>
      <c r="E242" s="750" t="s">
        <v>6616</v>
      </c>
      <c r="F242" s="750" t="s">
        <v>515</v>
      </c>
      <c r="G242" s="750" t="s">
        <v>6867</v>
      </c>
      <c r="H242" s="750" t="s">
        <v>17961</v>
      </c>
      <c r="I242" s="750" t="s">
        <v>6867</v>
      </c>
      <c r="J242" s="750" t="s">
        <v>17961</v>
      </c>
      <c r="K242" s="754" t="str">
        <f>VLOOKUP(G242,_TCs!$A$2:$B$603,2,FALSE)</f>
        <v>Market risk - basic information</v>
      </c>
    </row>
    <row r="243" spans="1:11" x14ac:dyDescent="0.25">
      <c r="A243" s="750" t="s">
        <v>7658</v>
      </c>
      <c r="B243" s="750" t="s">
        <v>7657</v>
      </c>
      <c r="C243" s="750" t="s">
        <v>6668</v>
      </c>
      <c r="D243" s="750" t="s">
        <v>515</v>
      </c>
      <c r="E243" s="750" t="s">
        <v>6616</v>
      </c>
      <c r="F243" s="750" t="s">
        <v>515</v>
      </c>
      <c r="G243" s="750" t="s">
        <v>6863</v>
      </c>
      <c r="H243" s="750" t="s">
        <v>17962</v>
      </c>
      <c r="I243" s="750" t="s">
        <v>6863</v>
      </c>
      <c r="J243" s="750" t="s">
        <v>17962</v>
      </c>
      <c r="K243" s="754" t="str">
        <f>VLOOKUP(G243,_TCs!$A$2:$B$603,2,FALSE)</f>
        <v>Solvency Capital Requirement - Market risk</v>
      </c>
    </row>
    <row r="244" spans="1:11" x14ac:dyDescent="0.25">
      <c r="A244" s="750" t="s">
        <v>7658</v>
      </c>
      <c r="B244" s="750" t="s">
        <v>7657</v>
      </c>
      <c r="C244" s="750" t="s">
        <v>6668</v>
      </c>
      <c r="D244" s="750" t="s">
        <v>515</v>
      </c>
      <c r="E244" s="750" t="s">
        <v>6617</v>
      </c>
      <c r="F244" s="750" t="s">
        <v>515</v>
      </c>
      <c r="G244" s="750" t="s">
        <v>6866</v>
      </c>
      <c r="H244" s="750" t="s">
        <v>17960</v>
      </c>
      <c r="I244" s="750" t="s">
        <v>6866</v>
      </c>
      <c r="J244" s="750" t="s">
        <v>17960</v>
      </c>
      <c r="K244" s="754" t="str">
        <f>VLOOKUP(G244,_TCs!$A$2:$B$603,2,FALSE)</f>
        <v>Market risk - basic information</v>
      </c>
    </row>
    <row r="245" spans="1:11" x14ac:dyDescent="0.25">
      <c r="A245" s="750" t="s">
        <v>7658</v>
      </c>
      <c r="B245" s="750" t="s">
        <v>7657</v>
      </c>
      <c r="C245" s="750" t="s">
        <v>6668</v>
      </c>
      <c r="D245" s="750" t="s">
        <v>515</v>
      </c>
      <c r="E245" s="750" t="s">
        <v>6617</v>
      </c>
      <c r="F245" s="750" t="s">
        <v>515</v>
      </c>
      <c r="G245" s="750" t="s">
        <v>6868</v>
      </c>
      <c r="H245" s="750" t="s">
        <v>17961</v>
      </c>
      <c r="I245" s="750" t="s">
        <v>6868</v>
      </c>
      <c r="J245" s="750" t="s">
        <v>17961</v>
      </c>
      <c r="K245" s="754" t="str">
        <f>VLOOKUP(G245,_TCs!$A$2:$B$603,2,FALSE)</f>
        <v>Market risk - basic information</v>
      </c>
    </row>
    <row r="246" spans="1:11" x14ac:dyDescent="0.25">
      <c r="A246" s="750" t="s">
        <v>7658</v>
      </c>
      <c r="B246" s="750" t="s">
        <v>7657</v>
      </c>
      <c r="C246" s="750" t="s">
        <v>6668</v>
      </c>
      <c r="D246" s="750" t="s">
        <v>515</v>
      </c>
      <c r="E246" s="750" t="s">
        <v>6617</v>
      </c>
      <c r="F246" s="750" t="s">
        <v>515</v>
      </c>
      <c r="G246" s="750" t="s">
        <v>6864</v>
      </c>
      <c r="H246" s="750" t="s">
        <v>17962</v>
      </c>
      <c r="I246" s="750" t="s">
        <v>6864</v>
      </c>
      <c r="J246" s="750" t="s">
        <v>17962</v>
      </c>
      <c r="K246" s="754" t="str">
        <f>VLOOKUP(G246,_TCs!$A$2:$B$603,2,FALSE)</f>
        <v>Solvency Capital Requirement - Market risk</v>
      </c>
    </row>
    <row r="247" spans="1:11" x14ac:dyDescent="0.25">
      <c r="A247" s="750" t="s">
        <v>7658</v>
      </c>
      <c r="B247" s="750" t="s">
        <v>7657</v>
      </c>
      <c r="C247" s="750" t="s">
        <v>7450</v>
      </c>
      <c r="D247" s="750" t="s">
        <v>2437</v>
      </c>
      <c r="E247" s="750" t="s">
        <v>5203</v>
      </c>
      <c r="F247" s="750" t="s">
        <v>2437</v>
      </c>
      <c r="G247" s="750" t="s">
        <v>6871</v>
      </c>
      <c r="H247" s="750" t="s">
        <v>17960</v>
      </c>
      <c r="I247" s="750" t="s">
        <v>6871</v>
      </c>
      <c r="J247" s="750" t="s">
        <v>17960</v>
      </c>
      <c r="K247" s="754" t="str">
        <f>VLOOKUP(G247,_TCs!$A$2:$B$603,2,FALSE)</f>
        <v>Counterparty default risk - basic information</v>
      </c>
    </row>
    <row r="248" spans="1:11" x14ac:dyDescent="0.25">
      <c r="A248" s="750" t="s">
        <v>7658</v>
      </c>
      <c r="B248" s="750" t="s">
        <v>7657</v>
      </c>
      <c r="C248" s="750" t="s">
        <v>7450</v>
      </c>
      <c r="D248" s="750" t="s">
        <v>2437</v>
      </c>
      <c r="E248" s="750" t="s">
        <v>5203</v>
      </c>
      <c r="F248" s="750" t="s">
        <v>2437</v>
      </c>
      <c r="G248" s="750" t="s">
        <v>6869</v>
      </c>
      <c r="H248" s="750" t="s">
        <v>17961</v>
      </c>
      <c r="I248" s="750" t="s">
        <v>6869</v>
      </c>
      <c r="J248" s="750" t="s">
        <v>17961</v>
      </c>
      <c r="K248" s="754" t="str">
        <f>VLOOKUP(G248,_TCs!$A$2:$B$603,2,FALSE)</f>
        <v>Solvency Capital Requirement - Counterparty default risk</v>
      </c>
    </row>
    <row r="249" spans="1:11" x14ac:dyDescent="0.25">
      <c r="A249" s="750" t="s">
        <v>7658</v>
      </c>
      <c r="B249" s="750" t="s">
        <v>7657</v>
      </c>
      <c r="C249" s="750" t="s">
        <v>7450</v>
      </c>
      <c r="D249" s="750" t="s">
        <v>2437</v>
      </c>
      <c r="E249" s="750" t="s">
        <v>5202</v>
      </c>
      <c r="F249" s="750" t="s">
        <v>2437</v>
      </c>
      <c r="G249" s="750" t="s">
        <v>6872</v>
      </c>
      <c r="H249" s="750" t="s">
        <v>17960</v>
      </c>
      <c r="I249" s="750" t="s">
        <v>6872</v>
      </c>
      <c r="J249" s="750" t="s">
        <v>17960</v>
      </c>
      <c r="K249" s="754" t="str">
        <f>VLOOKUP(G249,_TCs!$A$2:$B$603,2,FALSE)</f>
        <v>Counterparty default risk - basic information</v>
      </c>
    </row>
    <row r="250" spans="1:11" x14ac:dyDescent="0.25">
      <c r="A250" s="750" t="s">
        <v>7658</v>
      </c>
      <c r="B250" s="750" t="s">
        <v>7657</v>
      </c>
      <c r="C250" s="750" t="s">
        <v>7450</v>
      </c>
      <c r="D250" s="750" t="s">
        <v>2437</v>
      </c>
      <c r="E250" s="750" t="s">
        <v>5202</v>
      </c>
      <c r="F250" s="750" t="s">
        <v>2437</v>
      </c>
      <c r="G250" s="750" t="s">
        <v>6870</v>
      </c>
      <c r="H250" s="750" t="s">
        <v>17961</v>
      </c>
      <c r="I250" s="750" t="s">
        <v>6870</v>
      </c>
      <c r="J250" s="750" t="s">
        <v>17961</v>
      </c>
      <c r="K250" s="754" t="str">
        <f>VLOOKUP(G250,_TCs!$A$2:$B$603,2,FALSE)</f>
        <v>Solvency Capital Requirement - Counterparty default risk</v>
      </c>
    </row>
    <row r="251" spans="1:11" x14ac:dyDescent="0.25">
      <c r="A251" s="750" t="s">
        <v>7658</v>
      </c>
      <c r="B251" s="750" t="s">
        <v>7657</v>
      </c>
      <c r="C251" s="750" t="s">
        <v>7450</v>
      </c>
      <c r="D251" s="750" t="s">
        <v>2437</v>
      </c>
      <c r="E251" s="750" t="s">
        <v>6561</v>
      </c>
      <c r="F251" s="750" t="s">
        <v>2437</v>
      </c>
      <c r="G251" s="750" t="s">
        <v>6876</v>
      </c>
      <c r="H251" s="750" t="s">
        <v>17960</v>
      </c>
      <c r="I251" s="750" t="s">
        <v>6876</v>
      </c>
      <c r="J251" s="750" t="s">
        <v>17960</v>
      </c>
      <c r="K251" s="754" t="e">
        <f>VLOOKUP(G251,_TCs!$A$2:$B$603,2,FALSE)</f>
        <v>#N/A</v>
      </c>
    </row>
    <row r="252" spans="1:11" x14ac:dyDescent="0.25">
      <c r="A252" s="750" t="s">
        <v>7658</v>
      </c>
      <c r="B252" s="750" t="s">
        <v>7657</v>
      </c>
      <c r="C252" s="750" t="s">
        <v>7450</v>
      </c>
      <c r="D252" s="750" t="s">
        <v>2437</v>
      </c>
      <c r="E252" s="750" t="s">
        <v>6561</v>
      </c>
      <c r="F252" s="750" t="s">
        <v>2437</v>
      </c>
      <c r="G252" s="750" t="s">
        <v>6873</v>
      </c>
      <c r="H252" s="750" t="s">
        <v>17961</v>
      </c>
      <c r="I252" s="750" t="s">
        <v>6873</v>
      </c>
      <c r="J252" s="750" t="s">
        <v>17961</v>
      </c>
      <c r="K252" s="754" t="e">
        <f>VLOOKUP(G252,_TCs!$A$2:$B$603,2,FALSE)</f>
        <v>#N/A</v>
      </c>
    </row>
    <row r="253" spans="1:11" x14ac:dyDescent="0.25">
      <c r="A253" s="750" t="s">
        <v>7658</v>
      </c>
      <c r="B253" s="750" t="s">
        <v>7657</v>
      </c>
      <c r="C253" s="750" t="s">
        <v>7450</v>
      </c>
      <c r="D253" s="750" t="s">
        <v>2437</v>
      </c>
      <c r="E253" s="750" t="s">
        <v>6562</v>
      </c>
      <c r="F253" s="750" t="s">
        <v>2437</v>
      </c>
      <c r="G253" s="750" t="s">
        <v>6875</v>
      </c>
      <c r="H253" s="750" t="s">
        <v>17960</v>
      </c>
      <c r="I253" s="750" t="s">
        <v>6875</v>
      </c>
      <c r="J253" s="750" t="s">
        <v>17960</v>
      </c>
      <c r="K253" s="754" t="str">
        <f>VLOOKUP(G253,_TCs!$A$2:$B$603,2,FALSE)</f>
        <v>Counterparty default risk - basic information</v>
      </c>
    </row>
    <row r="254" spans="1:11" x14ac:dyDescent="0.25">
      <c r="A254" s="750" t="s">
        <v>7658</v>
      </c>
      <c r="B254" s="750" t="s">
        <v>7657</v>
      </c>
      <c r="C254" s="750" t="s">
        <v>7450</v>
      </c>
      <c r="D254" s="750" t="s">
        <v>2437</v>
      </c>
      <c r="E254" s="750" t="s">
        <v>6562</v>
      </c>
      <c r="F254" s="750" t="s">
        <v>2437</v>
      </c>
      <c r="G254" s="750" t="s">
        <v>6874</v>
      </c>
      <c r="H254" s="750" t="s">
        <v>17961</v>
      </c>
      <c r="I254" s="750" t="s">
        <v>6874</v>
      </c>
      <c r="J254" s="750" t="s">
        <v>17961</v>
      </c>
      <c r="K254" s="754" t="str">
        <f>VLOOKUP(G254,_TCs!$A$2:$B$603,2,FALSE)</f>
        <v>Solvency Capital Requirement - Counterparty default risk</v>
      </c>
    </row>
    <row r="255" spans="1:11" x14ac:dyDescent="0.25">
      <c r="A255" s="750" t="s">
        <v>7658</v>
      </c>
      <c r="B255" s="750" t="s">
        <v>7657</v>
      </c>
      <c r="C255" s="750" t="s">
        <v>7450</v>
      </c>
      <c r="D255" s="750" t="s">
        <v>2437</v>
      </c>
      <c r="E255" s="750" t="s">
        <v>6620</v>
      </c>
      <c r="F255" s="750" t="s">
        <v>2437</v>
      </c>
      <c r="G255" s="750" t="s">
        <v>6880</v>
      </c>
      <c r="H255" s="750" t="s">
        <v>17960</v>
      </c>
      <c r="I255" s="750" t="s">
        <v>6880</v>
      </c>
      <c r="J255" s="750" t="s">
        <v>17960</v>
      </c>
      <c r="K255" s="754" t="str">
        <f>VLOOKUP(G255,_TCs!$A$2:$B$603,2,FALSE)</f>
        <v>Counterparty default risk - basic information</v>
      </c>
    </row>
    <row r="256" spans="1:11" x14ac:dyDescent="0.25">
      <c r="A256" s="750" t="s">
        <v>7658</v>
      </c>
      <c r="B256" s="750" t="s">
        <v>7657</v>
      </c>
      <c r="C256" s="750" t="s">
        <v>7450</v>
      </c>
      <c r="D256" s="750" t="s">
        <v>2437</v>
      </c>
      <c r="E256" s="750" t="s">
        <v>6620</v>
      </c>
      <c r="F256" s="750" t="s">
        <v>2437</v>
      </c>
      <c r="G256" s="750" t="s">
        <v>6877</v>
      </c>
      <c r="H256" s="750" t="s">
        <v>17961</v>
      </c>
      <c r="I256" s="750" t="s">
        <v>6877</v>
      </c>
      <c r="J256" s="750" t="s">
        <v>17961</v>
      </c>
      <c r="K256" s="754" t="str">
        <f>VLOOKUP(G256,_TCs!$A$2:$B$603,2,FALSE)</f>
        <v>Solvency Capital Requirement - Counterparty default risk</v>
      </c>
    </row>
    <row r="257" spans="1:11" x14ac:dyDescent="0.25">
      <c r="A257" s="750" t="s">
        <v>7658</v>
      </c>
      <c r="B257" s="750" t="s">
        <v>7657</v>
      </c>
      <c r="C257" s="750" t="s">
        <v>7450</v>
      </c>
      <c r="D257" s="750" t="s">
        <v>2437</v>
      </c>
      <c r="E257" s="750" t="s">
        <v>6621</v>
      </c>
      <c r="F257" s="750" t="s">
        <v>2437</v>
      </c>
      <c r="G257" s="750" t="s">
        <v>6879</v>
      </c>
      <c r="H257" s="750" t="s">
        <v>17960</v>
      </c>
      <c r="I257" s="750" t="s">
        <v>6879</v>
      </c>
      <c r="J257" s="750" t="s">
        <v>17960</v>
      </c>
      <c r="K257" s="754" t="str">
        <f>VLOOKUP(G257,_TCs!$A$2:$B$603,2,FALSE)</f>
        <v>Counterparty default risk - basic information</v>
      </c>
    </row>
    <row r="258" spans="1:11" x14ac:dyDescent="0.25">
      <c r="A258" s="750" t="s">
        <v>7658</v>
      </c>
      <c r="B258" s="750" t="s">
        <v>7657</v>
      </c>
      <c r="C258" s="750" t="s">
        <v>7450</v>
      </c>
      <c r="D258" s="750" t="s">
        <v>2437</v>
      </c>
      <c r="E258" s="750" t="s">
        <v>6621</v>
      </c>
      <c r="F258" s="750" t="s">
        <v>2437</v>
      </c>
      <c r="G258" s="750" t="s">
        <v>6878</v>
      </c>
      <c r="H258" s="750" t="s">
        <v>17961</v>
      </c>
      <c r="I258" s="750" t="s">
        <v>6878</v>
      </c>
      <c r="J258" s="750" t="s">
        <v>17961</v>
      </c>
      <c r="K258" s="754" t="str">
        <f>VLOOKUP(G258,_TCs!$A$2:$B$603,2,FALSE)</f>
        <v>Solvency Capital Requirement - Counterparty default risk</v>
      </c>
    </row>
    <row r="259" spans="1:11" x14ac:dyDescent="0.25">
      <c r="A259" s="750" t="s">
        <v>7658</v>
      </c>
      <c r="B259" s="750" t="s">
        <v>7657</v>
      </c>
      <c r="C259" s="750" t="s">
        <v>7709</v>
      </c>
      <c r="D259" s="750" t="s">
        <v>2438</v>
      </c>
      <c r="E259" s="750" t="s">
        <v>5204</v>
      </c>
      <c r="F259" s="750" t="s">
        <v>2438</v>
      </c>
      <c r="G259" s="750" t="s">
        <v>6886</v>
      </c>
      <c r="H259" s="750" t="s">
        <v>17960</v>
      </c>
      <c r="I259" s="750" t="s">
        <v>6886</v>
      </c>
      <c r="J259" s="750" t="s">
        <v>17960</v>
      </c>
      <c r="K259" s="754" t="str">
        <f>VLOOKUP(G259,_TCs!$A$2:$B$603,2,FALSE)</f>
        <v>Life underwriting risk - basic information</v>
      </c>
    </row>
    <row r="260" spans="1:11" x14ac:dyDescent="0.25">
      <c r="A260" s="750" t="s">
        <v>7658</v>
      </c>
      <c r="B260" s="750" t="s">
        <v>7657</v>
      </c>
      <c r="C260" s="750" t="s">
        <v>7709</v>
      </c>
      <c r="D260" s="750" t="s">
        <v>2438</v>
      </c>
      <c r="E260" s="750" t="s">
        <v>5204</v>
      </c>
      <c r="F260" s="750" t="s">
        <v>2438</v>
      </c>
      <c r="G260" s="750" t="s">
        <v>6882</v>
      </c>
      <c r="H260" s="750" t="s">
        <v>17961</v>
      </c>
      <c r="I260" s="750" t="s">
        <v>6882</v>
      </c>
      <c r="J260" s="750" t="s">
        <v>17961</v>
      </c>
      <c r="K260" s="754" t="str">
        <f>VLOOKUP(G260,_TCs!$A$2:$B$603,2,FALSE)</f>
        <v>Further details on revision risk</v>
      </c>
    </row>
    <row r="261" spans="1:11" x14ac:dyDescent="0.25">
      <c r="A261" s="750" t="s">
        <v>7658</v>
      </c>
      <c r="B261" s="750" t="s">
        <v>7657</v>
      </c>
      <c r="C261" s="750" t="s">
        <v>7709</v>
      </c>
      <c r="D261" s="750" t="s">
        <v>2438</v>
      </c>
      <c r="E261" s="750" t="s">
        <v>5204</v>
      </c>
      <c r="F261" s="750" t="s">
        <v>2438</v>
      </c>
      <c r="G261" s="750" t="s">
        <v>6883</v>
      </c>
      <c r="H261" s="750" t="s">
        <v>17962</v>
      </c>
      <c r="I261" s="750" t="s">
        <v>6883</v>
      </c>
      <c r="J261" s="750" t="s">
        <v>17962</v>
      </c>
      <c r="K261" s="754" t="str">
        <f>VLOOKUP(G261,_TCs!$A$2:$B$603,2,FALSE)</f>
        <v>Solvency Capital Requirement - Life underwriting risk</v>
      </c>
    </row>
    <row r="262" spans="1:11" x14ac:dyDescent="0.25">
      <c r="A262" s="750" t="s">
        <v>7658</v>
      </c>
      <c r="B262" s="750" t="s">
        <v>7657</v>
      </c>
      <c r="C262" s="750" t="s">
        <v>7709</v>
      </c>
      <c r="D262" s="750" t="s">
        <v>2438</v>
      </c>
      <c r="E262" s="750" t="s">
        <v>5205</v>
      </c>
      <c r="F262" s="750" t="s">
        <v>2438</v>
      </c>
      <c r="G262" s="750" t="s">
        <v>6885</v>
      </c>
      <c r="H262" s="750" t="s">
        <v>17960</v>
      </c>
      <c r="I262" s="750" t="s">
        <v>6885</v>
      </c>
      <c r="J262" s="750" t="s">
        <v>17960</v>
      </c>
      <c r="K262" s="754" t="str">
        <f>VLOOKUP(G262,_TCs!$A$2:$B$603,2,FALSE)</f>
        <v>Life underwriting risk - basic information</v>
      </c>
    </row>
    <row r="263" spans="1:11" x14ac:dyDescent="0.25">
      <c r="A263" s="750" t="s">
        <v>7658</v>
      </c>
      <c r="B263" s="750" t="s">
        <v>7657</v>
      </c>
      <c r="C263" s="750" t="s">
        <v>7709</v>
      </c>
      <c r="D263" s="750" t="s">
        <v>2438</v>
      </c>
      <c r="E263" s="750" t="s">
        <v>5205</v>
      </c>
      <c r="F263" s="750" t="s">
        <v>2438</v>
      </c>
      <c r="G263" s="750" t="s">
        <v>6881</v>
      </c>
      <c r="H263" s="750" t="s">
        <v>17961</v>
      </c>
      <c r="I263" s="750" t="s">
        <v>6881</v>
      </c>
      <c r="J263" s="750" t="s">
        <v>17961</v>
      </c>
      <c r="K263" s="754" t="str">
        <f>VLOOKUP(G263,_TCs!$A$2:$B$603,2,FALSE)</f>
        <v>Further details on revision risk</v>
      </c>
    </row>
    <row r="264" spans="1:11" x14ac:dyDescent="0.25">
      <c r="A264" s="750" t="s">
        <v>7658</v>
      </c>
      <c r="B264" s="750" t="s">
        <v>7657</v>
      </c>
      <c r="C264" s="750" t="s">
        <v>7709</v>
      </c>
      <c r="D264" s="750" t="s">
        <v>2438</v>
      </c>
      <c r="E264" s="750" t="s">
        <v>5205</v>
      </c>
      <c r="F264" s="750" t="s">
        <v>2438</v>
      </c>
      <c r="G264" s="750" t="s">
        <v>6884</v>
      </c>
      <c r="H264" s="750" t="s">
        <v>17962</v>
      </c>
      <c r="I264" s="750" t="s">
        <v>6884</v>
      </c>
      <c r="J264" s="750" t="s">
        <v>17962</v>
      </c>
      <c r="K264" s="754" t="e">
        <f>VLOOKUP(G264,_TCs!$A$2:$B$603,2,FALSE)</f>
        <v>#N/A</v>
      </c>
    </row>
    <row r="265" spans="1:11" x14ac:dyDescent="0.25">
      <c r="A265" s="750" t="s">
        <v>7658</v>
      </c>
      <c r="B265" s="750" t="s">
        <v>7657</v>
      </c>
      <c r="C265" s="750" t="s">
        <v>7709</v>
      </c>
      <c r="D265" s="750" t="s">
        <v>2438</v>
      </c>
      <c r="E265" s="750" t="s">
        <v>6563</v>
      </c>
      <c r="F265" s="750" t="s">
        <v>2438</v>
      </c>
      <c r="G265" s="750" t="s">
        <v>6889</v>
      </c>
      <c r="H265" s="750" t="s">
        <v>17960</v>
      </c>
      <c r="I265" s="750" t="s">
        <v>6889</v>
      </c>
      <c r="J265" s="750" t="s">
        <v>17960</v>
      </c>
      <c r="K265" s="754" t="str">
        <f>VLOOKUP(G265,_TCs!$A$2:$B$603,2,FALSE)</f>
        <v>Life underwriting risk - basic information</v>
      </c>
    </row>
    <row r="266" spans="1:11" x14ac:dyDescent="0.25">
      <c r="A266" s="750" t="s">
        <v>7658</v>
      </c>
      <c r="B266" s="750" t="s">
        <v>7657</v>
      </c>
      <c r="C266" s="750" t="s">
        <v>7709</v>
      </c>
      <c r="D266" s="750" t="s">
        <v>2438</v>
      </c>
      <c r="E266" s="750" t="s">
        <v>6563</v>
      </c>
      <c r="F266" s="750" t="s">
        <v>2438</v>
      </c>
      <c r="G266" s="750" t="s">
        <v>6891</v>
      </c>
      <c r="H266" s="750" t="s">
        <v>17961</v>
      </c>
      <c r="I266" s="750" t="s">
        <v>6891</v>
      </c>
      <c r="J266" s="750" t="s">
        <v>17961</v>
      </c>
      <c r="K266" s="754" t="str">
        <f>VLOOKUP(G266,_TCs!$A$2:$B$603,2,FALSE)</f>
        <v>Further details on revision risk</v>
      </c>
    </row>
    <row r="267" spans="1:11" x14ac:dyDescent="0.25">
      <c r="A267" s="750" t="s">
        <v>7658</v>
      </c>
      <c r="B267" s="750" t="s">
        <v>7657</v>
      </c>
      <c r="C267" s="750" t="s">
        <v>7709</v>
      </c>
      <c r="D267" s="750" t="s">
        <v>2438</v>
      </c>
      <c r="E267" s="750" t="s">
        <v>6563</v>
      </c>
      <c r="F267" s="750" t="s">
        <v>2438</v>
      </c>
      <c r="G267" s="750" t="s">
        <v>6887</v>
      </c>
      <c r="H267" s="750" t="s">
        <v>17962</v>
      </c>
      <c r="I267" s="750" t="s">
        <v>6887</v>
      </c>
      <c r="J267" s="750" t="s">
        <v>17962</v>
      </c>
      <c r="K267" s="754" t="str">
        <f>VLOOKUP(G267,_TCs!$A$2:$B$603,2,FALSE)</f>
        <v>Solvency Capital Requirement - Life underwriting risk</v>
      </c>
    </row>
    <row r="268" spans="1:11" x14ac:dyDescent="0.25">
      <c r="A268" s="750" t="s">
        <v>7658</v>
      </c>
      <c r="B268" s="750" t="s">
        <v>7657</v>
      </c>
      <c r="C268" s="750" t="s">
        <v>7709</v>
      </c>
      <c r="D268" s="750" t="s">
        <v>2438</v>
      </c>
      <c r="E268" s="750" t="s">
        <v>6564</v>
      </c>
      <c r="F268" s="750" t="s">
        <v>2438</v>
      </c>
      <c r="G268" s="750" t="s">
        <v>6890</v>
      </c>
      <c r="H268" s="750" t="s">
        <v>17960</v>
      </c>
      <c r="I268" s="750" t="s">
        <v>6890</v>
      </c>
      <c r="J268" s="750" t="s">
        <v>17960</v>
      </c>
      <c r="K268" s="754" t="str">
        <f>VLOOKUP(G268,_TCs!$A$2:$B$603,2,FALSE)</f>
        <v>Life underwriting risk - basic information</v>
      </c>
    </row>
    <row r="269" spans="1:11" x14ac:dyDescent="0.25">
      <c r="A269" s="750" t="s">
        <v>7658</v>
      </c>
      <c r="B269" s="750" t="s">
        <v>7657</v>
      </c>
      <c r="C269" s="750" t="s">
        <v>7709</v>
      </c>
      <c r="D269" s="750" t="s">
        <v>2438</v>
      </c>
      <c r="E269" s="750" t="s">
        <v>6564</v>
      </c>
      <c r="F269" s="750" t="s">
        <v>2438</v>
      </c>
      <c r="G269" s="750" t="s">
        <v>6892</v>
      </c>
      <c r="H269" s="750" t="s">
        <v>17961</v>
      </c>
      <c r="I269" s="750" t="s">
        <v>6892</v>
      </c>
      <c r="J269" s="750" t="s">
        <v>17961</v>
      </c>
      <c r="K269" s="754" t="str">
        <f>VLOOKUP(G269,_TCs!$A$2:$B$603,2,FALSE)</f>
        <v>Further details on revision risk</v>
      </c>
    </row>
    <row r="270" spans="1:11" x14ac:dyDescent="0.25">
      <c r="A270" s="750" t="s">
        <v>7658</v>
      </c>
      <c r="B270" s="750" t="s">
        <v>7657</v>
      </c>
      <c r="C270" s="750" t="s">
        <v>7709</v>
      </c>
      <c r="D270" s="750" t="s">
        <v>2438</v>
      </c>
      <c r="E270" s="750" t="s">
        <v>6564</v>
      </c>
      <c r="F270" s="750" t="s">
        <v>2438</v>
      </c>
      <c r="G270" s="750" t="s">
        <v>6888</v>
      </c>
      <c r="H270" s="750" t="s">
        <v>17962</v>
      </c>
      <c r="I270" s="750" t="s">
        <v>6888</v>
      </c>
      <c r="J270" s="750" t="s">
        <v>17962</v>
      </c>
      <c r="K270" s="754" t="str">
        <f>VLOOKUP(G270,_TCs!$A$2:$B$603,2,FALSE)</f>
        <v>Solvency Capital Requirement - Life underwriting risk</v>
      </c>
    </row>
    <row r="271" spans="1:11" x14ac:dyDescent="0.25">
      <c r="A271" s="750" t="s">
        <v>7658</v>
      </c>
      <c r="B271" s="750" t="s">
        <v>7657</v>
      </c>
      <c r="C271" s="750" t="s">
        <v>7709</v>
      </c>
      <c r="D271" s="750" t="s">
        <v>2438</v>
      </c>
      <c r="E271" s="750" t="s">
        <v>6618</v>
      </c>
      <c r="F271" s="750" t="s">
        <v>2438</v>
      </c>
      <c r="G271" s="750" t="s">
        <v>6895</v>
      </c>
      <c r="H271" s="750" t="s">
        <v>17960</v>
      </c>
      <c r="I271" s="750" t="s">
        <v>6895</v>
      </c>
      <c r="J271" s="750" t="s">
        <v>17960</v>
      </c>
      <c r="K271" s="754" t="str">
        <f>VLOOKUP(G271,_TCs!$A$2:$B$603,2,FALSE)</f>
        <v>Life underwriting risk - basic information</v>
      </c>
    </row>
    <row r="272" spans="1:11" x14ac:dyDescent="0.25">
      <c r="A272" s="750" t="s">
        <v>7658</v>
      </c>
      <c r="B272" s="750" t="s">
        <v>7657</v>
      </c>
      <c r="C272" s="750" t="s">
        <v>7709</v>
      </c>
      <c r="D272" s="750" t="s">
        <v>2438</v>
      </c>
      <c r="E272" s="750" t="s">
        <v>6618</v>
      </c>
      <c r="F272" s="750" t="s">
        <v>2438</v>
      </c>
      <c r="G272" s="750" t="s">
        <v>6897</v>
      </c>
      <c r="H272" s="750" t="s">
        <v>17961</v>
      </c>
      <c r="I272" s="750" t="s">
        <v>6897</v>
      </c>
      <c r="J272" s="750" t="s">
        <v>17961</v>
      </c>
      <c r="K272" s="754" t="str">
        <f>VLOOKUP(G272,_TCs!$A$2:$B$603,2,FALSE)</f>
        <v>Further details on revision risk</v>
      </c>
    </row>
    <row r="273" spans="1:11" x14ac:dyDescent="0.25">
      <c r="A273" s="750" t="s">
        <v>7658</v>
      </c>
      <c r="B273" s="750" t="s">
        <v>7657</v>
      </c>
      <c r="C273" s="750" t="s">
        <v>7709</v>
      </c>
      <c r="D273" s="750" t="s">
        <v>2438</v>
      </c>
      <c r="E273" s="750" t="s">
        <v>6618</v>
      </c>
      <c r="F273" s="750" t="s">
        <v>2438</v>
      </c>
      <c r="G273" s="750" t="s">
        <v>6893</v>
      </c>
      <c r="H273" s="750" t="s">
        <v>17962</v>
      </c>
      <c r="I273" s="750" t="s">
        <v>6893</v>
      </c>
      <c r="J273" s="750" t="s">
        <v>17962</v>
      </c>
      <c r="K273" s="754" t="str">
        <f>VLOOKUP(G273,_TCs!$A$2:$B$603,2,FALSE)</f>
        <v>Solvency Capital Requirement - Life underwriting risk</v>
      </c>
    </row>
    <row r="274" spans="1:11" x14ac:dyDescent="0.25">
      <c r="A274" s="750" t="s">
        <v>7658</v>
      </c>
      <c r="B274" s="750" t="s">
        <v>7657</v>
      </c>
      <c r="C274" s="750" t="s">
        <v>7709</v>
      </c>
      <c r="D274" s="750" t="s">
        <v>2438</v>
      </c>
      <c r="E274" s="750" t="s">
        <v>6619</v>
      </c>
      <c r="F274" s="750" t="s">
        <v>2438</v>
      </c>
      <c r="G274" s="750" t="s">
        <v>6896</v>
      </c>
      <c r="H274" s="750" t="s">
        <v>17960</v>
      </c>
      <c r="I274" s="750" t="s">
        <v>6896</v>
      </c>
      <c r="J274" s="750" t="s">
        <v>17960</v>
      </c>
      <c r="K274" s="754" t="str">
        <f>VLOOKUP(G274,_TCs!$A$2:$B$603,2,FALSE)</f>
        <v>Life underwriting risk - basic information</v>
      </c>
    </row>
    <row r="275" spans="1:11" x14ac:dyDescent="0.25">
      <c r="A275" s="750" t="s">
        <v>7658</v>
      </c>
      <c r="B275" s="750" t="s">
        <v>7657</v>
      </c>
      <c r="C275" s="750" t="s">
        <v>7709</v>
      </c>
      <c r="D275" s="750" t="s">
        <v>2438</v>
      </c>
      <c r="E275" s="750" t="s">
        <v>6619</v>
      </c>
      <c r="F275" s="750" t="s">
        <v>2438</v>
      </c>
      <c r="G275" s="750" t="s">
        <v>6898</v>
      </c>
      <c r="H275" s="750" t="s">
        <v>17961</v>
      </c>
      <c r="I275" s="750" t="s">
        <v>6898</v>
      </c>
      <c r="J275" s="750" t="s">
        <v>17961</v>
      </c>
      <c r="K275" s="754" t="str">
        <f>VLOOKUP(G275,_TCs!$A$2:$B$603,2,FALSE)</f>
        <v>Further details on revision risk</v>
      </c>
    </row>
    <row r="276" spans="1:11" x14ac:dyDescent="0.25">
      <c r="A276" s="750" t="s">
        <v>7658</v>
      </c>
      <c r="B276" s="750" t="s">
        <v>7657</v>
      </c>
      <c r="C276" s="750" t="s">
        <v>7709</v>
      </c>
      <c r="D276" s="750" t="s">
        <v>2438</v>
      </c>
      <c r="E276" s="750" t="s">
        <v>6619</v>
      </c>
      <c r="F276" s="750" t="s">
        <v>2438</v>
      </c>
      <c r="G276" s="750" t="s">
        <v>6894</v>
      </c>
      <c r="H276" s="750" t="s">
        <v>17962</v>
      </c>
      <c r="I276" s="750" t="s">
        <v>6894</v>
      </c>
      <c r="J276" s="750" t="s">
        <v>17962</v>
      </c>
      <c r="K276" s="754" t="str">
        <f>VLOOKUP(G276,_TCs!$A$2:$B$603,2,FALSE)</f>
        <v>Solvency Capital Requirement - Life underwriting risk</v>
      </c>
    </row>
    <row r="277" spans="1:11" x14ac:dyDescent="0.25">
      <c r="A277" s="750" t="s">
        <v>7658</v>
      </c>
      <c r="B277" s="750" t="s">
        <v>7657</v>
      </c>
      <c r="C277" s="750" t="s">
        <v>6665</v>
      </c>
      <c r="D277" s="750" t="s">
        <v>2439</v>
      </c>
      <c r="E277" s="750" t="s">
        <v>5207</v>
      </c>
      <c r="F277" s="750" t="s">
        <v>2439</v>
      </c>
      <c r="G277" s="750" t="s">
        <v>6901</v>
      </c>
      <c r="H277" s="750" t="s">
        <v>17960</v>
      </c>
      <c r="I277" s="750" t="s">
        <v>6901</v>
      </c>
      <c r="J277" s="750" t="s">
        <v>17960</v>
      </c>
      <c r="K277" s="754" t="str">
        <f>VLOOKUP(G277,_TCs!$A$2:$B$603,2,FALSE)</f>
        <v>SLT health underwriting risk - basic information</v>
      </c>
    </row>
    <row r="278" spans="1:11" x14ac:dyDescent="0.25">
      <c r="A278" s="750" t="s">
        <v>7658</v>
      </c>
      <c r="B278" s="750" t="s">
        <v>7657</v>
      </c>
      <c r="C278" s="750" t="s">
        <v>6665</v>
      </c>
      <c r="D278" s="750" t="s">
        <v>2439</v>
      </c>
      <c r="E278" s="750" t="s">
        <v>5207</v>
      </c>
      <c r="F278" s="750" t="s">
        <v>2439</v>
      </c>
      <c r="G278" s="750" t="s">
        <v>6903</v>
      </c>
      <c r="H278" s="750" t="s">
        <v>17961</v>
      </c>
      <c r="I278" s="750" t="s">
        <v>6903</v>
      </c>
      <c r="J278" s="750" t="s">
        <v>17961</v>
      </c>
      <c r="K278" s="754" t="str">
        <f>VLOOKUP(G278,_TCs!$A$2:$B$603,2,FALSE)</f>
        <v>Further details on revision risk</v>
      </c>
    </row>
    <row r="279" spans="1:11" x14ac:dyDescent="0.25">
      <c r="A279" s="750" t="s">
        <v>7658</v>
      </c>
      <c r="B279" s="750" t="s">
        <v>7657</v>
      </c>
      <c r="C279" s="750" t="s">
        <v>6665</v>
      </c>
      <c r="D279" s="750" t="s">
        <v>2439</v>
      </c>
      <c r="E279" s="750" t="s">
        <v>5207</v>
      </c>
      <c r="F279" s="750" t="s">
        <v>2439</v>
      </c>
      <c r="G279" s="750" t="s">
        <v>6905</v>
      </c>
      <c r="H279" s="750" t="s">
        <v>17962</v>
      </c>
      <c r="I279" s="750" t="s">
        <v>6905</v>
      </c>
      <c r="J279" s="750" t="s">
        <v>17962</v>
      </c>
      <c r="K279" s="754" t="str">
        <f>VLOOKUP(G279,_TCs!$A$2:$B$603,2,FALSE)</f>
        <v>NSLT Health premium and reserve risk - basic information</v>
      </c>
    </row>
    <row r="280" spans="1:11" x14ac:dyDescent="0.25">
      <c r="A280" s="750" t="s">
        <v>7658</v>
      </c>
      <c r="B280" s="750" t="s">
        <v>7657</v>
      </c>
      <c r="C280" s="750" t="s">
        <v>6665</v>
      </c>
      <c r="D280" s="750" t="s">
        <v>2439</v>
      </c>
      <c r="E280" s="750" t="s">
        <v>5207</v>
      </c>
      <c r="F280" s="750" t="s">
        <v>2439</v>
      </c>
      <c r="G280" s="750" t="s">
        <v>6907</v>
      </c>
      <c r="H280" s="750" t="s">
        <v>17963</v>
      </c>
      <c r="I280" s="750" t="s">
        <v>6907</v>
      </c>
      <c r="J280" s="750" t="s">
        <v>17963</v>
      </c>
      <c r="K280" s="754" t="str">
        <f>VLOOKUP(G280,_TCs!$A$2:$B$603,2,FALSE)</f>
        <v>NSLT Health premium and reserve risk - basic information</v>
      </c>
    </row>
    <row r="281" spans="1:11" x14ac:dyDescent="0.25">
      <c r="A281" s="750" t="s">
        <v>7658</v>
      </c>
      <c r="B281" s="750" t="s">
        <v>7657</v>
      </c>
      <c r="C281" s="750" t="s">
        <v>6665</v>
      </c>
      <c r="D281" s="750" t="s">
        <v>2439</v>
      </c>
      <c r="E281" s="750" t="s">
        <v>5207</v>
      </c>
      <c r="F281" s="750" t="s">
        <v>2439</v>
      </c>
      <c r="G281" s="750" t="s">
        <v>6909</v>
      </c>
      <c r="H281" s="750" t="s">
        <v>17964</v>
      </c>
      <c r="I281" s="750" t="s">
        <v>6909</v>
      </c>
      <c r="J281" s="750" t="s">
        <v>17964</v>
      </c>
      <c r="K281" s="754" t="str">
        <f>VLOOKUP(G281,_TCs!$A$2:$B$603,2,FALSE)</f>
        <v>NSLT Health premium and reserve risk - basic information</v>
      </c>
    </row>
    <row r="282" spans="1:11" x14ac:dyDescent="0.25">
      <c r="A282" s="750" t="s">
        <v>7658</v>
      </c>
      <c r="B282" s="750" t="s">
        <v>7657</v>
      </c>
      <c r="C282" s="750" t="s">
        <v>6665</v>
      </c>
      <c r="D282" s="750" t="s">
        <v>2439</v>
      </c>
      <c r="E282" s="750" t="s">
        <v>5207</v>
      </c>
      <c r="F282" s="750" t="s">
        <v>2439</v>
      </c>
      <c r="G282" s="750" t="s">
        <v>6911</v>
      </c>
      <c r="H282" s="750" t="s">
        <v>17965</v>
      </c>
      <c r="I282" s="750" t="s">
        <v>6911</v>
      </c>
      <c r="J282" s="750" t="s">
        <v>17965</v>
      </c>
      <c r="K282" s="754" t="str">
        <f>VLOOKUP(G282,_TCs!$A$2:$B$603,2,FALSE)</f>
        <v xml:space="preserve">Health catastrophe risk - basic information </v>
      </c>
    </row>
    <row r="283" spans="1:11" x14ac:dyDescent="0.25">
      <c r="A283" s="750" t="s">
        <v>7658</v>
      </c>
      <c r="B283" s="750" t="s">
        <v>7657</v>
      </c>
      <c r="C283" s="750" t="s">
        <v>6665</v>
      </c>
      <c r="D283" s="750" t="s">
        <v>2439</v>
      </c>
      <c r="E283" s="750" t="s">
        <v>5207</v>
      </c>
      <c r="F283" s="750" t="s">
        <v>2439</v>
      </c>
      <c r="G283" s="750" t="s">
        <v>6913</v>
      </c>
      <c r="H283" s="750" t="s">
        <v>17970</v>
      </c>
      <c r="I283" s="750" t="s">
        <v>6913</v>
      </c>
      <c r="J283" s="750" t="s">
        <v>17970</v>
      </c>
      <c r="K283" s="754" t="str">
        <f>VLOOKUP(G283,_TCs!$A$2:$B$603,2,FALSE)</f>
        <v xml:space="preserve">Health catastrophe risk - basic information </v>
      </c>
    </row>
    <row r="284" spans="1:11" x14ac:dyDescent="0.25">
      <c r="A284" s="750" t="s">
        <v>7658</v>
      </c>
      <c r="B284" s="750" t="s">
        <v>7657</v>
      </c>
      <c r="C284" s="750" t="s">
        <v>6665</v>
      </c>
      <c r="D284" s="750" t="s">
        <v>2439</v>
      </c>
      <c r="E284" s="750" t="s">
        <v>5207</v>
      </c>
      <c r="F284" s="750" t="s">
        <v>2439</v>
      </c>
      <c r="G284" s="750" t="s">
        <v>6899</v>
      </c>
      <c r="H284" s="750" t="s">
        <v>17971</v>
      </c>
      <c r="I284" s="750" t="s">
        <v>6899</v>
      </c>
      <c r="J284" s="750" t="s">
        <v>17971</v>
      </c>
      <c r="K284" s="754" t="str">
        <f>VLOOKUP(G284,_TCs!$A$2:$B$603,2,FALSE)</f>
        <v>Solvency Capital Requirement - Health underwriting risk</v>
      </c>
    </row>
    <row r="285" spans="1:11" x14ac:dyDescent="0.25">
      <c r="A285" s="750" t="s">
        <v>7658</v>
      </c>
      <c r="B285" s="750" t="s">
        <v>7657</v>
      </c>
      <c r="C285" s="750" t="s">
        <v>6665</v>
      </c>
      <c r="D285" s="750" t="s">
        <v>2439</v>
      </c>
      <c r="E285" s="750" t="s">
        <v>5206</v>
      </c>
      <c r="F285" s="750" t="s">
        <v>2439</v>
      </c>
      <c r="G285" s="750" t="s">
        <v>6902</v>
      </c>
      <c r="H285" s="750" t="s">
        <v>17960</v>
      </c>
      <c r="I285" s="750" t="s">
        <v>6902</v>
      </c>
      <c r="J285" s="750" t="s">
        <v>17960</v>
      </c>
      <c r="K285" s="754" t="str">
        <f>VLOOKUP(G285,_TCs!$A$2:$B$603,2,FALSE)</f>
        <v>SLT health underwriting risk - basic information</v>
      </c>
    </row>
    <row r="286" spans="1:11" x14ac:dyDescent="0.25">
      <c r="A286" s="750" t="s">
        <v>7658</v>
      </c>
      <c r="B286" s="750" t="s">
        <v>7657</v>
      </c>
      <c r="C286" s="750" t="s">
        <v>6665</v>
      </c>
      <c r="D286" s="750" t="s">
        <v>2439</v>
      </c>
      <c r="E286" s="750" t="s">
        <v>5206</v>
      </c>
      <c r="F286" s="750" t="s">
        <v>2439</v>
      </c>
      <c r="G286" s="750" t="s">
        <v>6904</v>
      </c>
      <c r="H286" s="750" t="s">
        <v>17961</v>
      </c>
      <c r="I286" s="750" t="s">
        <v>6904</v>
      </c>
      <c r="J286" s="750" t="s">
        <v>17961</v>
      </c>
      <c r="K286" s="754" t="str">
        <f>VLOOKUP(G286,_TCs!$A$2:$B$603,2,FALSE)</f>
        <v>Further details on revision risk</v>
      </c>
    </row>
    <row r="287" spans="1:11" x14ac:dyDescent="0.25">
      <c r="A287" s="750" t="s">
        <v>7658</v>
      </c>
      <c r="B287" s="750" t="s">
        <v>7657</v>
      </c>
      <c r="C287" s="750" t="s">
        <v>6665</v>
      </c>
      <c r="D287" s="750" t="s">
        <v>2439</v>
      </c>
      <c r="E287" s="750" t="s">
        <v>5206</v>
      </c>
      <c r="F287" s="750" t="s">
        <v>2439</v>
      </c>
      <c r="G287" s="750" t="s">
        <v>6906</v>
      </c>
      <c r="H287" s="750" t="s">
        <v>17962</v>
      </c>
      <c r="I287" s="750" t="s">
        <v>6906</v>
      </c>
      <c r="J287" s="750" t="s">
        <v>17962</v>
      </c>
      <c r="K287" s="754" t="e">
        <f>VLOOKUP(G287,_TCs!$A$2:$B$603,2,FALSE)</f>
        <v>#N/A</v>
      </c>
    </row>
    <row r="288" spans="1:11" x14ac:dyDescent="0.25">
      <c r="A288" s="750" t="s">
        <v>7658</v>
      </c>
      <c r="B288" s="750" t="s">
        <v>7657</v>
      </c>
      <c r="C288" s="750" t="s">
        <v>6665</v>
      </c>
      <c r="D288" s="750" t="s">
        <v>2439</v>
      </c>
      <c r="E288" s="750" t="s">
        <v>5206</v>
      </c>
      <c r="F288" s="750" t="s">
        <v>2439</v>
      </c>
      <c r="G288" s="750" t="s">
        <v>6908</v>
      </c>
      <c r="H288" s="750" t="s">
        <v>17963</v>
      </c>
      <c r="I288" s="750" t="s">
        <v>6908</v>
      </c>
      <c r="J288" s="750" t="s">
        <v>17963</v>
      </c>
      <c r="K288" s="754" t="str">
        <f>VLOOKUP(G288,_TCs!$A$2:$B$603,2,FALSE)</f>
        <v>NSLT Health premium and reserve risk - basic information</v>
      </c>
    </row>
    <row r="289" spans="1:11" x14ac:dyDescent="0.25">
      <c r="A289" s="750" t="s">
        <v>7658</v>
      </c>
      <c r="B289" s="750" t="s">
        <v>7657</v>
      </c>
      <c r="C289" s="750" t="s">
        <v>6665</v>
      </c>
      <c r="D289" s="750" t="s">
        <v>2439</v>
      </c>
      <c r="E289" s="750" t="s">
        <v>5206</v>
      </c>
      <c r="F289" s="750" t="s">
        <v>2439</v>
      </c>
      <c r="G289" s="750" t="s">
        <v>6910</v>
      </c>
      <c r="H289" s="750" t="s">
        <v>17964</v>
      </c>
      <c r="I289" s="750" t="s">
        <v>6910</v>
      </c>
      <c r="J289" s="750" t="s">
        <v>17964</v>
      </c>
      <c r="K289" s="754" t="str">
        <f>VLOOKUP(G289,_TCs!$A$2:$B$603,2,FALSE)</f>
        <v>NSLT Health premium and reserve risk - basic information</v>
      </c>
    </row>
    <row r="290" spans="1:11" x14ac:dyDescent="0.25">
      <c r="A290" s="750" t="s">
        <v>7658</v>
      </c>
      <c r="B290" s="750" t="s">
        <v>7657</v>
      </c>
      <c r="C290" s="750" t="s">
        <v>6665</v>
      </c>
      <c r="D290" s="750" t="s">
        <v>2439</v>
      </c>
      <c r="E290" s="750" t="s">
        <v>5206</v>
      </c>
      <c r="F290" s="750" t="s">
        <v>2439</v>
      </c>
      <c r="G290" s="750" t="s">
        <v>6912</v>
      </c>
      <c r="H290" s="750" t="s">
        <v>17965</v>
      </c>
      <c r="I290" s="750" t="s">
        <v>6912</v>
      </c>
      <c r="J290" s="750" t="s">
        <v>17965</v>
      </c>
      <c r="K290" s="754" t="str">
        <f>VLOOKUP(G290,_TCs!$A$2:$B$603,2,FALSE)</f>
        <v xml:space="preserve">Health catastrophe risk - basic information </v>
      </c>
    </row>
    <row r="291" spans="1:11" x14ac:dyDescent="0.25">
      <c r="A291" s="750" t="s">
        <v>7658</v>
      </c>
      <c r="B291" s="750" t="s">
        <v>7657</v>
      </c>
      <c r="C291" s="750" t="s">
        <v>6665</v>
      </c>
      <c r="D291" s="750" t="s">
        <v>2439</v>
      </c>
      <c r="E291" s="750" t="s">
        <v>5206</v>
      </c>
      <c r="F291" s="750" t="s">
        <v>2439</v>
      </c>
      <c r="G291" s="750" t="s">
        <v>6914</v>
      </c>
      <c r="H291" s="750" t="s">
        <v>17970</v>
      </c>
      <c r="I291" s="750" t="s">
        <v>6914</v>
      </c>
      <c r="J291" s="750" t="s">
        <v>17970</v>
      </c>
      <c r="K291" s="754" t="str">
        <f>VLOOKUP(G291,_TCs!$A$2:$B$603,2,FALSE)</f>
        <v xml:space="preserve">Health catastrophe risk - basic information </v>
      </c>
    </row>
    <row r="292" spans="1:11" x14ac:dyDescent="0.25">
      <c r="A292" s="750" t="s">
        <v>7658</v>
      </c>
      <c r="B292" s="750" t="s">
        <v>7657</v>
      </c>
      <c r="C292" s="750" t="s">
        <v>6665</v>
      </c>
      <c r="D292" s="750" t="s">
        <v>2439</v>
      </c>
      <c r="E292" s="750" t="s">
        <v>5206</v>
      </c>
      <c r="F292" s="750" t="s">
        <v>2439</v>
      </c>
      <c r="G292" s="750" t="s">
        <v>6900</v>
      </c>
      <c r="H292" s="750" t="s">
        <v>17971</v>
      </c>
      <c r="I292" s="750" t="s">
        <v>6900</v>
      </c>
      <c r="J292" s="750" t="s">
        <v>17971</v>
      </c>
      <c r="K292" s="754" t="str">
        <f>VLOOKUP(G292,_TCs!$A$2:$B$603,2,FALSE)</f>
        <v>Solvency Capital Requirement - Health underwriting risk</v>
      </c>
    </row>
    <row r="293" spans="1:11" x14ac:dyDescent="0.25">
      <c r="A293" s="750" t="s">
        <v>7658</v>
      </c>
      <c r="B293" s="750" t="s">
        <v>7657</v>
      </c>
      <c r="C293" s="750" t="s">
        <v>6665</v>
      </c>
      <c r="D293" s="750" t="s">
        <v>2439</v>
      </c>
      <c r="E293" s="750" t="s">
        <v>6565</v>
      </c>
      <c r="F293" s="750" t="s">
        <v>2439</v>
      </c>
      <c r="G293" s="750" t="s">
        <v>6917</v>
      </c>
      <c r="H293" s="750" t="s">
        <v>17960</v>
      </c>
      <c r="I293" s="750" t="s">
        <v>6917</v>
      </c>
      <c r="J293" s="750" t="s">
        <v>17960</v>
      </c>
      <c r="K293" s="754" t="str">
        <f>VLOOKUP(G293,_TCs!$A$2:$B$603,2,FALSE)</f>
        <v>SLT health underwriting risk - basic information</v>
      </c>
    </row>
    <row r="294" spans="1:11" x14ac:dyDescent="0.25">
      <c r="A294" s="750" t="s">
        <v>7658</v>
      </c>
      <c r="B294" s="750" t="s">
        <v>7657</v>
      </c>
      <c r="C294" s="750" t="s">
        <v>6665</v>
      </c>
      <c r="D294" s="750" t="s">
        <v>2439</v>
      </c>
      <c r="E294" s="750" t="s">
        <v>6565</v>
      </c>
      <c r="F294" s="750" t="s">
        <v>2439</v>
      </c>
      <c r="G294" s="750" t="s">
        <v>6919</v>
      </c>
      <c r="H294" s="750" t="s">
        <v>17961</v>
      </c>
      <c r="I294" s="750" t="s">
        <v>6919</v>
      </c>
      <c r="J294" s="750" t="s">
        <v>17961</v>
      </c>
      <c r="K294" s="754" t="str">
        <f>VLOOKUP(G294,_TCs!$A$2:$B$603,2,FALSE)</f>
        <v>Further details on revision risk</v>
      </c>
    </row>
    <row r="295" spans="1:11" x14ac:dyDescent="0.25">
      <c r="A295" s="750" t="s">
        <v>7658</v>
      </c>
      <c r="B295" s="750" t="s">
        <v>7657</v>
      </c>
      <c r="C295" s="750" t="s">
        <v>6665</v>
      </c>
      <c r="D295" s="750" t="s">
        <v>2439</v>
      </c>
      <c r="E295" s="750" t="s">
        <v>6565</v>
      </c>
      <c r="F295" s="750" t="s">
        <v>2439</v>
      </c>
      <c r="G295" s="750" t="s">
        <v>6921</v>
      </c>
      <c r="H295" s="750" t="s">
        <v>17962</v>
      </c>
      <c r="I295" s="750" t="s">
        <v>6921</v>
      </c>
      <c r="J295" s="750" t="s">
        <v>17962</v>
      </c>
      <c r="K295" s="754" t="str">
        <f>VLOOKUP(G295,_TCs!$A$2:$B$603,2,FALSE)</f>
        <v>NSLT Health premium and reserve risk - basic information</v>
      </c>
    </row>
    <row r="296" spans="1:11" x14ac:dyDescent="0.25">
      <c r="A296" s="750" t="s">
        <v>7658</v>
      </c>
      <c r="B296" s="750" t="s">
        <v>7657</v>
      </c>
      <c r="C296" s="750" t="s">
        <v>6665</v>
      </c>
      <c r="D296" s="750" t="s">
        <v>2439</v>
      </c>
      <c r="E296" s="750" t="s">
        <v>6565</v>
      </c>
      <c r="F296" s="750" t="s">
        <v>2439</v>
      </c>
      <c r="G296" s="750" t="s">
        <v>6924</v>
      </c>
      <c r="H296" s="750" t="s">
        <v>17963</v>
      </c>
      <c r="I296" s="750" t="s">
        <v>6924</v>
      </c>
      <c r="J296" s="750" t="s">
        <v>17963</v>
      </c>
      <c r="K296" s="754" t="str">
        <f>VLOOKUP(G296,_TCs!$A$2:$B$603,2,FALSE)</f>
        <v>NSLT Health premium and reserve risk - basic information</v>
      </c>
    </row>
    <row r="297" spans="1:11" x14ac:dyDescent="0.25">
      <c r="A297" s="750" t="s">
        <v>7658</v>
      </c>
      <c r="B297" s="750" t="s">
        <v>7657</v>
      </c>
      <c r="C297" s="750" t="s">
        <v>6665</v>
      </c>
      <c r="D297" s="750" t="s">
        <v>2439</v>
      </c>
      <c r="E297" s="750" t="s">
        <v>6565</v>
      </c>
      <c r="F297" s="750" t="s">
        <v>2439</v>
      </c>
      <c r="G297" s="750" t="s">
        <v>6925</v>
      </c>
      <c r="H297" s="750" t="s">
        <v>17964</v>
      </c>
      <c r="I297" s="750" t="s">
        <v>6925</v>
      </c>
      <c r="J297" s="750" t="s">
        <v>17964</v>
      </c>
      <c r="K297" s="754" t="str">
        <f>VLOOKUP(G297,_TCs!$A$2:$B$603,2,FALSE)</f>
        <v>NSLT Health premium and reserve risk - basic information</v>
      </c>
    </row>
    <row r="298" spans="1:11" x14ac:dyDescent="0.25">
      <c r="A298" s="750" t="s">
        <v>7658</v>
      </c>
      <c r="B298" s="750" t="s">
        <v>7657</v>
      </c>
      <c r="C298" s="750" t="s">
        <v>6665</v>
      </c>
      <c r="D298" s="750" t="s">
        <v>2439</v>
      </c>
      <c r="E298" s="750" t="s">
        <v>6565</v>
      </c>
      <c r="F298" s="750" t="s">
        <v>2439</v>
      </c>
      <c r="G298" s="750" t="s">
        <v>6927</v>
      </c>
      <c r="H298" s="750" t="s">
        <v>17965</v>
      </c>
      <c r="I298" s="750" t="s">
        <v>6927</v>
      </c>
      <c r="J298" s="750" t="s">
        <v>17965</v>
      </c>
      <c r="K298" s="754" t="str">
        <f>VLOOKUP(G298,_TCs!$A$2:$B$603,2,FALSE)</f>
        <v xml:space="preserve">Health catastrophe risk - basic information </v>
      </c>
    </row>
    <row r="299" spans="1:11" x14ac:dyDescent="0.25">
      <c r="A299" s="750" t="s">
        <v>7658</v>
      </c>
      <c r="B299" s="750" t="s">
        <v>7657</v>
      </c>
      <c r="C299" s="750" t="s">
        <v>6665</v>
      </c>
      <c r="D299" s="750" t="s">
        <v>2439</v>
      </c>
      <c r="E299" s="750" t="s">
        <v>6565</v>
      </c>
      <c r="F299" s="750" t="s">
        <v>2439</v>
      </c>
      <c r="G299" s="750" t="s">
        <v>6929</v>
      </c>
      <c r="H299" s="750" t="s">
        <v>17970</v>
      </c>
      <c r="I299" s="750" t="s">
        <v>6929</v>
      </c>
      <c r="J299" s="750" t="s">
        <v>17970</v>
      </c>
      <c r="K299" s="754" t="str">
        <f>VLOOKUP(G299,_TCs!$A$2:$B$603,2,FALSE)</f>
        <v xml:space="preserve">Health catastrophe risk - basic information </v>
      </c>
    </row>
    <row r="300" spans="1:11" x14ac:dyDescent="0.25">
      <c r="A300" s="750" t="s">
        <v>7658</v>
      </c>
      <c r="B300" s="750" t="s">
        <v>7657</v>
      </c>
      <c r="C300" s="750" t="s">
        <v>6665</v>
      </c>
      <c r="D300" s="750" t="s">
        <v>2439</v>
      </c>
      <c r="E300" s="750" t="s">
        <v>6565</v>
      </c>
      <c r="F300" s="750" t="s">
        <v>2439</v>
      </c>
      <c r="G300" s="750" t="s">
        <v>6915</v>
      </c>
      <c r="H300" s="750" t="s">
        <v>17971</v>
      </c>
      <c r="I300" s="750" t="s">
        <v>6915</v>
      </c>
      <c r="J300" s="750" t="s">
        <v>17971</v>
      </c>
      <c r="K300" s="754" t="str">
        <f>VLOOKUP(G300,_TCs!$A$2:$B$603,2,FALSE)</f>
        <v>Solvency Capital Requirement - Health underwriting risk</v>
      </c>
    </row>
    <row r="301" spans="1:11" x14ac:dyDescent="0.25">
      <c r="A301" s="750" t="s">
        <v>7658</v>
      </c>
      <c r="B301" s="750" t="s">
        <v>7657</v>
      </c>
      <c r="C301" s="750" t="s">
        <v>6665</v>
      </c>
      <c r="D301" s="750" t="s">
        <v>2439</v>
      </c>
      <c r="E301" s="750" t="s">
        <v>6566</v>
      </c>
      <c r="F301" s="750" t="s">
        <v>2439</v>
      </c>
      <c r="G301" s="750" t="s">
        <v>6918</v>
      </c>
      <c r="H301" s="750" t="s">
        <v>17960</v>
      </c>
      <c r="I301" s="750" t="s">
        <v>6918</v>
      </c>
      <c r="J301" s="750" t="s">
        <v>17960</v>
      </c>
      <c r="K301" s="754" t="str">
        <f>VLOOKUP(G301,_TCs!$A$2:$B$603,2,FALSE)</f>
        <v>SLT health underwriting risk - basic information</v>
      </c>
    </row>
    <row r="302" spans="1:11" x14ac:dyDescent="0.25">
      <c r="A302" s="750" t="s">
        <v>7658</v>
      </c>
      <c r="B302" s="750" t="s">
        <v>7657</v>
      </c>
      <c r="C302" s="750" t="s">
        <v>6665</v>
      </c>
      <c r="D302" s="750" t="s">
        <v>2439</v>
      </c>
      <c r="E302" s="750" t="s">
        <v>6566</v>
      </c>
      <c r="F302" s="750" t="s">
        <v>2439</v>
      </c>
      <c r="G302" s="750" t="s">
        <v>6920</v>
      </c>
      <c r="H302" s="750" t="s">
        <v>17961</v>
      </c>
      <c r="I302" s="750" t="s">
        <v>6920</v>
      </c>
      <c r="J302" s="750" t="s">
        <v>17961</v>
      </c>
      <c r="K302" s="754" t="str">
        <f>VLOOKUP(G302,_TCs!$A$2:$B$603,2,FALSE)</f>
        <v>Further details on revision risk</v>
      </c>
    </row>
    <row r="303" spans="1:11" x14ac:dyDescent="0.25">
      <c r="A303" s="750" t="s">
        <v>7658</v>
      </c>
      <c r="B303" s="750" t="s">
        <v>7657</v>
      </c>
      <c r="C303" s="750" t="s">
        <v>6665</v>
      </c>
      <c r="D303" s="750" t="s">
        <v>2439</v>
      </c>
      <c r="E303" s="750" t="s">
        <v>6566</v>
      </c>
      <c r="F303" s="750" t="s">
        <v>2439</v>
      </c>
      <c r="G303" s="750" t="s">
        <v>6922</v>
      </c>
      <c r="H303" s="750" t="s">
        <v>17962</v>
      </c>
      <c r="I303" s="750" t="s">
        <v>6922</v>
      </c>
      <c r="J303" s="750" t="s">
        <v>17962</v>
      </c>
      <c r="K303" s="754" t="str">
        <f>VLOOKUP(G303,_TCs!$A$2:$B$603,2,FALSE)</f>
        <v>NSLT Health premium and reserve risk - basic information</v>
      </c>
    </row>
    <row r="304" spans="1:11" x14ac:dyDescent="0.25">
      <c r="A304" s="750" t="s">
        <v>7658</v>
      </c>
      <c r="B304" s="750" t="s">
        <v>7657</v>
      </c>
      <c r="C304" s="750" t="s">
        <v>6665</v>
      </c>
      <c r="D304" s="750" t="s">
        <v>2439</v>
      </c>
      <c r="E304" s="750" t="s">
        <v>6566</v>
      </c>
      <c r="F304" s="750" t="s">
        <v>2439</v>
      </c>
      <c r="G304" s="750" t="s">
        <v>6923</v>
      </c>
      <c r="H304" s="750" t="s">
        <v>17963</v>
      </c>
      <c r="I304" s="750" t="s">
        <v>6923</v>
      </c>
      <c r="J304" s="750" t="s">
        <v>17963</v>
      </c>
      <c r="K304" s="754" t="str">
        <f>VLOOKUP(G304,_TCs!$A$2:$B$603,2,FALSE)</f>
        <v>NSLT Health premium and reserve risk - basic information</v>
      </c>
    </row>
    <row r="305" spans="1:11" x14ac:dyDescent="0.25">
      <c r="A305" s="750" t="s">
        <v>7658</v>
      </c>
      <c r="B305" s="750" t="s">
        <v>7657</v>
      </c>
      <c r="C305" s="750" t="s">
        <v>6665</v>
      </c>
      <c r="D305" s="750" t="s">
        <v>2439</v>
      </c>
      <c r="E305" s="750" t="s">
        <v>6566</v>
      </c>
      <c r="F305" s="750" t="s">
        <v>2439</v>
      </c>
      <c r="G305" s="750" t="s">
        <v>6926</v>
      </c>
      <c r="H305" s="750" t="s">
        <v>17964</v>
      </c>
      <c r="I305" s="750" t="s">
        <v>6926</v>
      </c>
      <c r="J305" s="750" t="s">
        <v>17964</v>
      </c>
      <c r="K305" s="754" t="str">
        <f>VLOOKUP(G305,_TCs!$A$2:$B$603,2,FALSE)</f>
        <v>NSLT Health premium and reserve risk - basic information</v>
      </c>
    </row>
    <row r="306" spans="1:11" x14ac:dyDescent="0.25">
      <c r="A306" s="750" t="s">
        <v>7658</v>
      </c>
      <c r="B306" s="750" t="s">
        <v>7657</v>
      </c>
      <c r="C306" s="750" t="s">
        <v>6665</v>
      </c>
      <c r="D306" s="750" t="s">
        <v>2439</v>
      </c>
      <c r="E306" s="750" t="s">
        <v>6566</v>
      </c>
      <c r="F306" s="750" t="s">
        <v>2439</v>
      </c>
      <c r="G306" s="750" t="s">
        <v>6928</v>
      </c>
      <c r="H306" s="750" t="s">
        <v>17965</v>
      </c>
      <c r="I306" s="750" t="s">
        <v>6928</v>
      </c>
      <c r="J306" s="750" t="s">
        <v>17965</v>
      </c>
      <c r="K306" s="754" t="str">
        <f>VLOOKUP(G306,_TCs!$A$2:$B$603,2,FALSE)</f>
        <v xml:space="preserve">Health catastrophe risk - basic information </v>
      </c>
    </row>
    <row r="307" spans="1:11" x14ac:dyDescent="0.25">
      <c r="A307" s="750" t="s">
        <v>7658</v>
      </c>
      <c r="B307" s="750" t="s">
        <v>7657</v>
      </c>
      <c r="C307" s="750" t="s">
        <v>6665</v>
      </c>
      <c r="D307" s="750" t="s">
        <v>2439</v>
      </c>
      <c r="E307" s="750" t="s">
        <v>6566</v>
      </c>
      <c r="F307" s="750" t="s">
        <v>2439</v>
      </c>
      <c r="G307" s="750" t="s">
        <v>6930</v>
      </c>
      <c r="H307" s="750" t="s">
        <v>17970</v>
      </c>
      <c r="I307" s="750" t="s">
        <v>6930</v>
      </c>
      <c r="J307" s="750" t="s">
        <v>17970</v>
      </c>
      <c r="K307" s="754" t="str">
        <f>VLOOKUP(G307,_TCs!$A$2:$B$603,2,FALSE)</f>
        <v xml:space="preserve">Health catastrophe risk - basic information </v>
      </c>
    </row>
    <row r="308" spans="1:11" x14ac:dyDescent="0.25">
      <c r="A308" s="750" t="s">
        <v>7658</v>
      </c>
      <c r="B308" s="750" t="s">
        <v>7657</v>
      </c>
      <c r="C308" s="750" t="s">
        <v>6665</v>
      </c>
      <c r="D308" s="750" t="s">
        <v>2439</v>
      </c>
      <c r="E308" s="750" t="s">
        <v>6566</v>
      </c>
      <c r="F308" s="750" t="s">
        <v>2439</v>
      </c>
      <c r="G308" s="750" t="s">
        <v>6916</v>
      </c>
      <c r="H308" s="750" t="s">
        <v>17971</v>
      </c>
      <c r="I308" s="750" t="s">
        <v>6916</v>
      </c>
      <c r="J308" s="750" t="s">
        <v>17971</v>
      </c>
      <c r="K308" s="754" t="str">
        <f>VLOOKUP(G308,_TCs!$A$2:$B$603,2,FALSE)</f>
        <v>Solvency Capital Requirement - Health underwriting risk</v>
      </c>
    </row>
    <row r="309" spans="1:11" x14ac:dyDescent="0.25">
      <c r="A309" s="750" t="s">
        <v>7658</v>
      </c>
      <c r="B309" s="750" t="s">
        <v>7657</v>
      </c>
      <c r="C309" s="750" t="s">
        <v>6665</v>
      </c>
      <c r="D309" s="750" t="s">
        <v>2439</v>
      </c>
      <c r="E309" s="750" t="s">
        <v>6622</v>
      </c>
      <c r="F309" s="750" t="s">
        <v>2439</v>
      </c>
      <c r="G309" s="750" t="s">
        <v>6933</v>
      </c>
      <c r="H309" s="750" t="s">
        <v>17960</v>
      </c>
      <c r="I309" s="750" t="s">
        <v>6933</v>
      </c>
      <c r="J309" s="750" t="s">
        <v>17960</v>
      </c>
      <c r="K309" s="754" t="str">
        <f>VLOOKUP(G309,_TCs!$A$2:$B$603,2,FALSE)</f>
        <v>SLT health underwriting risk - basic information</v>
      </c>
    </row>
    <row r="310" spans="1:11" x14ac:dyDescent="0.25">
      <c r="A310" s="750" t="s">
        <v>7658</v>
      </c>
      <c r="B310" s="750" t="s">
        <v>7657</v>
      </c>
      <c r="C310" s="750" t="s">
        <v>6665</v>
      </c>
      <c r="D310" s="750" t="s">
        <v>2439</v>
      </c>
      <c r="E310" s="750" t="s">
        <v>6622</v>
      </c>
      <c r="F310" s="750" t="s">
        <v>2439</v>
      </c>
      <c r="G310" s="750" t="s">
        <v>6935</v>
      </c>
      <c r="H310" s="750" t="s">
        <v>17961</v>
      </c>
      <c r="I310" s="750" t="s">
        <v>6935</v>
      </c>
      <c r="J310" s="750" t="s">
        <v>17961</v>
      </c>
      <c r="K310" s="754" t="str">
        <f>VLOOKUP(G310,_TCs!$A$2:$B$603,2,FALSE)</f>
        <v>Further details on revision risk</v>
      </c>
    </row>
    <row r="311" spans="1:11" x14ac:dyDescent="0.25">
      <c r="A311" s="750" t="s">
        <v>7658</v>
      </c>
      <c r="B311" s="750" t="s">
        <v>7657</v>
      </c>
      <c r="C311" s="750" t="s">
        <v>6665</v>
      </c>
      <c r="D311" s="750" t="s">
        <v>2439</v>
      </c>
      <c r="E311" s="750" t="s">
        <v>6622</v>
      </c>
      <c r="F311" s="750" t="s">
        <v>2439</v>
      </c>
      <c r="G311" s="750" t="s">
        <v>6937</v>
      </c>
      <c r="H311" s="750" t="s">
        <v>17962</v>
      </c>
      <c r="I311" s="750" t="s">
        <v>6937</v>
      </c>
      <c r="J311" s="750" t="s">
        <v>17962</v>
      </c>
      <c r="K311" s="754" t="str">
        <f>VLOOKUP(G311,_TCs!$A$2:$B$603,2,FALSE)</f>
        <v>NSLT Health premium and reserve risk - basic information</v>
      </c>
    </row>
    <row r="312" spans="1:11" x14ac:dyDescent="0.25">
      <c r="A312" s="750" t="s">
        <v>7658</v>
      </c>
      <c r="B312" s="750" t="s">
        <v>7657</v>
      </c>
      <c r="C312" s="750" t="s">
        <v>6665</v>
      </c>
      <c r="D312" s="750" t="s">
        <v>2439</v>
      </c>
      <c r="E312" s="750" t="s">
        <v>6622</v>
      </c>
      <c r="F312" s="750" t="s">
        <v>2439</v>
      </c>
      <c r="G312" s="750" t="s">
        <v>6939</v>
      </c>
      <c r="H312" s="750" t="s">
        <v>17963</v>
      </c>
      <c r="I312" s="750" t="s">
        <v>6939</v>
      </c>
      <c r="J312" s="750" t="s">
        <v>17963</v>
      </c>
      <c r="K312" s="754" t="str">
        <f>VLOOKUP(G312,_TCs!$A$2:$B$603,2,FALSE)</f>
        <v>NSLT Health premium and reserve risk - basic information</v>
      </c>
    </row>
    <row r="313" spans="1:11" x14ac:dyDescent="0.25">
      <c r="A313" s="750" t="s">
        <v>7658</v>
      </c>
      <c r="B313" s="750" t="s">
        <v>7657</v>
      </c>
      <c r="C313" s="750" t="s">
        <v>6665</v>
      </c>
      <c r="D313" s="750" t="s">
        <v>2439</v>
      </c>
      <c r="E313" s="750" t="s">
        <v>6622</v>
      </c>
      <c r="F313" s="750" t="s">
        <v>2439</v>
      </c>
      <c r="G313" s="750" t="s">
        <v>6941</v>
      </c>
      <c r="H313" s="750" t="s">
        <v>17964</v>
      </c>
      <c r="I313" s="750" t="s">
        <v>6941</v>
      </c>
      <c r="J313" s="750" t="s">
        <v>17964</v>
      </c>
      <c r="K313" s="754" t="str">
        <f>VLOOKUP(G313,_TCs!$A$2:$B$603,2,FALSE)</f>
        <v>NSLT Health premium and reserve risk - basic information</v>
      </c>
    </row>
    <row r="314" spans="1:11" x14ac:dyDescent="0.25">
      <c r="A314" s="750" t="s">
        <v>7658</v>
      </c>
      <c r="B314" s="750" t="s">
        <v>7657</v>
      </c>
      <c r="C314" s="750" t="s">
        <v>6665</v>
      </c>
      <c r="D314" s="750" t="s">
        <v>2439</v>
      </c>
      <c r="E314" s="750" t="s">
        <v>6622</v>
      </c>
      <c r="F314" s="750" t="s">
        <v>2439</v>
      </c>
      <c r="G314" s="750" t="s">
        <v>6943</v>
      </c>
      <c r="H314" s="750" t="s">
        <v>17965</v>
      </c>
      <c r="I314" s="750" t="s">
        <v>6943</v>
      </c>
      <c r="J314" s="750" t="s">
        <v>17965</v>
      </c>
      <c r="K314" s="754" t="str">
        <f>VLOOKUP(G314,_TCs!$A$2:$B$603,2,FALSE)</f>
        <v xml:space="preserve">Health catastrophe risk - basic information </v>
      </c>
    </row>
    <row r="315" spans="1:11" x14ac:dyDescent="0.25">
      <c r="A315" s="750" t="s">
        <v>7658</v>
      </c>
      <c r="B315" s="750" t="s">
        <v>7657</v>
      </c>
      <c r="C315" s="750" t="s">
        <v>6665</v>
      </c>
      <c r="D315" s="750" t="s">
        <v>2439</v>
      </c>
      <c r="E315" s="750" t="s">
        <v>6622</v>
      </c>
      <c r="F315" s="750" t="s">
        <v>2439</v>
      </c>
      <c r="G315" s="750" t="s">
        <v>6945</v>
      </c>
      <c r="H315" s="750" t="s">
        <v>17970</v>
      </c>
      <c r="I315" s="750" t="s">
        <v>6945</v>
      </c>
      <c r="J315" s="750" t="s">
        <v>17970</v>
      </c>
      <c r="K315" s="754" t="str">
        <f>VLOOKUP(G315,_TCs!$A$2:$B$603,2,FALSE)</f>
        <v xml:space="preserve">Health catastrophe risk - basic information </v>
      </c>
    </row>
    <row r="316" spans="1:11" x14ac:dyDescent="0.25">
      <c r="A316" s="750" t="s">
        <v>7658</v>
      </c>
      <c r="B316" s="750" t="s">
        <v>7657</v>
      </c>
      <c r="C316" s="750" t="s">
        <v>6665</v>
      </c>
      <c r="D316" s="750" t="s">
        <v>2439</v>
      </c>
      <c r="E316" s="750" t="s">
        <v>6622</v>
      </c>
      <c r="F316" s="750" t="s">
        <v>2439</v>
      </c>
      <c r="G316" s="750" t="s">
        <v>6931</v>
      </c>
      <c r="H316" s="750" t="s">
        <v>17971</v>
      </c>
      <c r="I316" s="750" t="s">
        <v>6931</v>
      </c>
      <c r="J316" s="750" t="s">
        <v>17971</v>
      </c>
      <c r="K316" s="754" t="str">
        <f>VLOOKUP(G316,_TCs!$A$2:$B$603,2,FALSE)</f>
        <v>Solvency Capital Requirement - Health underwriting risk</v>
      </c>
    </row>
    <row r="317" spans="1:11" x14ac:dyDescent="0.25">
      <c r="A317" s="750" t="s">
        <v>7658</v>
      </c>
      <c r="B317" s="750" t="s">
        <v>7657</v>
      </c>
      <c r="C317" s="750" t="s">
        <v>6665</v>
      </c>
      <c r="D317" s="750" t="s">
        <v>2439</v>
      </c>
      <c r="E317" s="750" t="s">
        <v>6623</v>
      </c>
      <c r="F317" s="750" t="s">
        <v>2439</v>
      </c>
      <c r="G317" s="750" t="s">
        <v>6934</v>
      </c>
      <c r="H317" s="750" t="s">
        <v>17960</v>
      </c>
      <c r="I317" s="750" t="s">
        <v>6934</v>
      </c>
      <c r="J317" s="750" t="s">
        <v>17960</v>
      </c>
      <c r="K317" s="754" t="str">
        <f>VLOOKUP(G317,_TCs!$A$2:$B$603,2,FALSE)</f>
        <v>SLT health underwriting risk - basic information</v>
      </c>
    </row>
    <row r="318" spans="1:11" x14ac:dyDescent="0.25">
      <c r="A318" s="750" t="s">
        <v>7658</v>
      </c>
      <c r="B318" s="750" t="s">
        <v>7657</v>
      </c>
      <c r="C318" s="750" t="s">
        <v>6665</v>
      </c>
      <c r="D318" s="750" t="s">
        <v>2439</v>
      </c>
      <c r="E318" s="750" t="s">
        <v>6623</v>
      </c>
      <c r="F318" s="750" t="s">
        <v>2439</v>
      </c>
      <c r="G318" s="750" t="s">
        <v>6936</v>
      </c>
      <c r="H318" s="750" t="s">
        <v>17961</v>
      </c>
      <c r="I318" s="750" t="s">
        <v>6936</v>
      </c>
      <c r="J318" s="750" t="s">
        <v>17961</v>
      </c>
      <c r="K318" s="754" t="str">
        <f>VLOOKUP(G318,_TCs!$A$2:$B$603,2,FALSE)</f>
        <v>Further details on revision risk</v>
      </c>
    </row>
    <row r="319" spans="1:11" x14ac:dyDescent="0.25">
      <c r="A319" s="750" t="s">
        <v>7658</v>
      </c>
      <c r="B319" s="750" t="s">
        <v>7657</v>
      </c>
      <c r="C319" s="750" t="s">
        <v>6665</v>
      </c>
      <c r="D319" s="750" t="s">
        <v>2439</v>
      </c>
      <c r="E319" s="750" t="s">
        <v>6623</v>
      </c>
      <c r="F319" s="750" t="s">
        <v>2439</v>
      </c>
      <c r="G319" s="750" t="s">
        <v>6938</v>
      </c>
      <c r="H319" s="750" t="s">
        <v>17962</v>
      </c>
      <c r="I319" s="750" t="s">
        <v>6938</v>
      </c>
      <c r="J319" s="750" t="s">
        <v>17962</v>
      </c>
      <c r="K319" s="754" t="str">
        <f>VLOOKUP(G319,_TCs!$A$2:$B$603,2,FALSE)</f>
        <v>NSLT Health premium and reserve risk - basic information</v>
      </c>
    </row>
    <row r="320" spans="1:11" x14ac:dyDescent="0.25">
      <c r="A320" s="750" t="s">
        <v>7658</v>
      </c>
      <c r="B320" s="750" t="s">
        <v>7657</v>
      </c>
      <c r="C320" s="750" t="s">
        <v>6665</v>
      </c>
      <c r="D320" s="750" t="s">
        <v>2439</v>
      </c>
      <c r="E320" s="750" t="s">
        <v>6623</v>
      </c>
      <c r="F320" s="750" t="s">
        <v>2439</v>
      </c>
      <c r="G320" s="750" t="s">
        <v>6940</v>
      </c>
      <c r="H320" s="750" t="s">
        <v>17963</v>
      </c>
      <c r="I320" s="750" t="s">
        <v>6940</v>
      </c>
      <c r="J320" s="750" t="s">
        <v>17963</v>
      </c>
      <c r="K320" s="754" t="str">
        <f>VLOOKUP(G320,_TCs!$A$2:$B$603,2,FALSE)</f>
        <v>NSLT Health premium and reserve risk - basic information</v>
      </c>
    </row>
    <row r="321" spans="1:11" x14ac:dyDescent="0.25">
      <c r="A321" s="750" t="s">
        <v>7658</v>
      </c>
      <c r="B321" s="750" t="s">
        <v>7657</v>
      </c>
      <c r="C321" s="750" t="s">
        <v>6665</v>
      </c>
      <c r="D321" s="750" t="s">
        <v>2439</v>
      </c>
      <c r="E321" s="750" t="s">
        <v>6623</v>
      </c>
      <c r="F321" s="750" t="s">
        <v>2439</v>
      </c>
      <c r="G321" s="750" t="s">
        <v>6942</v>
      </c>
      <c r="H321" s="750" t="s">
        <v>17964</v>
      </c>
      <c r="I321" s="750" t="s">
        <v>6942</v>
      </c>
      <c r="J321" s="750" t="s">
        <v>17964</v>
      </c>
      <c r="K321" s="754" t="str">
        <f>VLOOKUP(G321,_TCs!$A$2:$B$603,2,FALSE)</f>
        <v>NSLT Health premium and reserve risk - basic information</v>
      </c>
    </row>
    <row r="322" spans="1:11" x14ac:dyDescent="0.25">
      <c r="A322" s="750" t="s">
        <v>7658</v>
      </c>
      <c r="B322" s="750" t="s">
        <v>7657</v>
      </c>
      <c r="C322" s="750" t="s">
        <v>6665</v>
      </c>
      <c r="D322" s="750" t="s">
        <v>2439</v>
      </c>
      <c r="E322" s="750" t="s">
        <v>6623</v>
      </c>
      <c r="F322" s="750" t="s">
        <v>2439</v>
      </c>
      <c r="G322" s="750" t="s">
        <v>6944</v>
      </c>
      <c r="H322" s="750" t="s">
        <v>17965</v>
      </c>
      <c r="I322" s="750" t="s">
        <v>6944</v>
      </c>
      <c r="J322" s="750" t="s">
        <v>17965</v>
      </c>
      <c r="K322" s="754" t="str">
        <f>VLOOKUP(G322,_TCs!$A$2:$B$603,2,FALSE)</f>
        <v xml:space="preserve">Health catastrophe risk - basic information </v>
      </c>
    </row>
    <row r="323" spans="1:11" x14ac:dyDescent="0.25">
      <c r="A323" s="750" t="s">
        <v>7658</v>
      </c>
      <c r="B323" s="750" t="s">
        <v>7657</v>
      </c>
      <c r="C323" s="750" t="s">
        <v>6665</v>
      </c>
      <c r="D323" s="750" t="s">
        <v>2439</v>
      </c>
      <c r="E323" s="750" t="s">
        <v>6623</v>
      </c>
      <c r="F323" s="750" t="s">
        <v>2439</v>
      </c>
      <c r="G323" s="750" t="s">
        <v>6946</v>
      </c>
      <c r="H323" s="750" t="s">
        <v>17970</v>
      </c>
      <c r="I323" s="750" t="s">
        <v>6946</v>
      </c>
      <c r="J323" s="750" t="s">
        <v>17970</v>
      </c>
      <c r="K323" s="754" t="str">
        <f>VLOOKUP(G323,_TCs!$A$2:$B$603,2,FALSE)</f>
        <v xml:space="preserve">Health catastrophe risk - basic information </v>
      </c>
    </row>
    <row r="324" spans="1:11" x14ac:dyDescent="0.25">
      <c r="A324" s="750" t="s">
        <v>7658</v>
      </c>
      <c r="B324" s="750" t="s">
        <v>7657</v>
      </c>
      <c r="C324" s="750" t="s">
        <v>6665</v>
      </c>
      <c r="D324" s="750" t="s">
        <v>2439</v>
      </c>
      <c r="E324" s="750" t="s">
        <v>6623</v>
      </c>
      <c r="F324" s="750" t="s">
        <v>2439</v>
      </c>
      <c r="G324" s="750" t="s">
        <v>6932</v>
      </c>
      <c r="H324" s="750" t="s">
        <v>17971</v>
      </c>
      <c r="I324" s="750" t="s">
        <v>6932</v>
      </c>
      <c r="J324" s="750" t="s">
        <v>17971</v>
      </c>
      <c r="K324" s="754" t="str">
        <f>VLOOKUP(G324,_TCs!$A$2:$B$603,2,FALSE)</f>
        <v>Solvency Capital Requirement - Health underwriting risk</v>
      </c>
    </row>
    <row r="325" spans="1:11" x14ac:dyDescent="0.25">
      <c r="A325" s="750" t="s">
        <v>7658</v>
      </c>
      <c r="B325" s="750" t="s">
        <v>7657</v>
      </c>
      <c r="C325" s="750" t="s">
        <v>7710</v>
      </c>
      <c r="D325" s="750" t="s">
        <v>2440</v>
      </c>
      <c r="E325" s="750" t="s">
        <v>5208</v>
      </c>
      <c r="F325" s="750" t="s">
        <v>2440</v>
      </c>
      <c r="G325" s="750" t="s">
        <v>6949</v>
      </c>
      <c r="H325" s="750" t="s">
        <v>17960</v>
      </c>
      <c r="I325" s="750" t="s">
        <v>6949</v>
      </c>
      <c r="J325" s="750" t="s">
        <v>17960</v>
      </c>
      <c r="K325" s="754" t="str">
        <f>VLOOKUP(G325,_TCs!$A$2:$B$603,2,FALSE)</f>
        <v>Non-life underwriting risk, Premium and reserve Risk - Basic information</v>
      </c>
    </row>
    <row r="326" spans="1:11" x14ac:dyDescent="0.25">
      <c r="A326" s="750" t="s">
        <v>7658</v>
      </c>
      <c r="B326" s="750" t="s">
        <v>7657</v>
      </c>
      <c r="C326" s="750" t="s">
        <v>7710</v>
      </c>
      <c r="D326" s="750" t="s">
        <v>2440</v>
      </c>
      <c r="E326" s="750" t="s">
        <v>5208</v>
      </c>
      <c r="F326" s="750" t="s">
        <v>2440</v>
      </c>
      <c r="G326" s="750" t="s">
        <v>6951</v>
      </c>
      <c r="H326" s="750" t="s">
        <v>17961</v>
      </c>
      <c r="I326" s="750" t="s">
        <v>6951</v>
      </c>
      <c r="J326" s="750" t="s">
        <v>17961</v>
      </c>
      <c r="K326" s="754" t="e">
        <f>VLOOKUP(G326,_TCs!$A$2:$B$603,2,FALSE)</f>
        <v>#N/A</v>
      </c>
    </row>
    <row r="327" spans="1:11" x14ac:dyDescent="0.25">
      <c r="A327" s="750" t="s">
        <v>7658</v>
      </c>
      <c r="B327" s="750" t="s">
        <v>7657</v>
      </c>
      <c r="C327" s="750" t="s">
        <v>7710</v>
      </c>
      <c r="D327" s="750" t="s">
        <v>2440</v>
      </c>
      <c r="E327" s="750" t="s">
        <v>5208</v>
      </c>
      <c r="F327" s="750" t="s">
        <v>2440</v>
      </c>
      <c r="G327" s="750" t="s">
        <v>6953</v>
      </c>
      <c r="H327" s="750" t="s">
        <v>17962</v>
      </c>
      <c r="I327" s="750" t="s">
        <v>6953</v>
      </c>
      <c r="J327" s="750" t="s">
        <v>17962</v>
      </c>
      <c r="K327" s="754" t="e">
        <f>VLOOKUP(G327,_TCs!$A$2:$B$603,2,FALSE)</f>
        <v>#N/A</v>
      </c>
    </row>
    <row r="328" spans="1:11" x14ac:dyDescent="0.25">
      <c r="A328" s="750" t="s">
        <v>7658</v>
      </c>
      <c r="B328" s="750" t="s">
        <v>7657</v>
      </c>
      <c r="C328" s="750" t="s">
        <v>7710</v>
      </c>
      <c r="D328" s="750" t="s">
        <v>2440</v>
      </c>
      <c r="E328" s="750" t="s">
        <v>5208</v>
      </c>
      <c r="F328" s="750" t="s">
        <v>2440</v>
      </c>
      <c r="G328" s="750" t="s">
        <v>6955</v>
      </c>
      <c r="H328" s="750" t="s">
        <v>17963</v>
      </c>
      <c r="I328" s="750" t="s">
        <v>6955</v>
      </c>
      <c r="J328" s="750" t="s">
        <v>17963</v>
      </c>
      <c r="K328" s="754" t="e">
        <f>VLOOKUP(G328,_TCs!$A$2:$B$603,2,FALSE)</f>
        <v>#N/A</v>
      </c>
    </row>
    <row r="329" spans="1:11" x14ac:dyDescent="0.25">
      <c r="A329" s="750" t="s">
        <v>7658</v>
      </c>
      <c r="B329" s="750" t="s">
        <v>7657</v>
      </c>
      <c r="C329" s="750" t="s">
        <v>7710</v>
      </c>
      <c r="D329" s="750" t="s">
        <v>2440</v>
      </c>
      <c r="E329" s="750" t="s">
        <v>5208</v>
      </c>
      <c r="F329" s="750" t="s">
        <v>2440</v>
      </c>
      <c r="G329" s="750" t="s">
        <v>6947</v>
      </c>
      <c r="H329" s="750" t="s">
        <v>17964</v>
      </c>
      <c r="I329" s="750" t="s">
        <v>6947</v>
      </c>
      <c r="J329" s="750" t="s">
        <v>17964</v>
      </c>
      <c r="K329" s="754" t="e">
        <f>VLOOKUP(G329,_TCs!$A$2:$B$603,2,FALSE)</f>
        <v>#N/A</v>
      </c>
    </row>
    <row r="330" spans="1:11" x14ac:dyDescent="0.25">
      <c r="A330" s="750" t="s">
        <v>7658</v>
      </c>
      <c r="B330" s="750" t="s">
        <v>7657</v>
      </c>
      <c r="C330" s="750" t="s">
        <v>7710</v>
      </c>
      <c r="D330" s="750" t="s">
        <v>2440</v>
      </c>
      <c r="E330" s="750" t="s">
        <v>5209</v>
      </c>
      <c r="F330" s="750" t="s">
        <v>2440</v>
      </c>
      <c r="G330" s="750" t="s">
        <v>6950</v>
      </c>
      <c r="H330" s="750" t="s">
        <v>17960</v>
      </c>
      <c r="I330" s="750" t="s">
        <v>6950</v>
      </c>
      <c r="J330" s="750" t="s">
        <v>17960</v>
      </c>
      <c r="K330" s="754" t="str">
        <f>VLOOKUP(G330,_TCs!$A$2:$B$603,2,FALSE)</f>
        <v>Non-life underwriting risk, Premium and reserve Risk - Basic information</v>
      </c>
    </row>
    <row r="331" spans="1:11" x14ac:dyDescent="0.25">
      <c r="A331" s="750" t="s">
        <v>7658</v>
      </c>
      <c r="B331" s="750" t="s">
        <v>7657</v>
      </c>
      <c r="C331" s="750" t="s">
        <v>7710</v>
      </c>
      <c r="D331" s="750" t="s">
        <v>2440</v>
      </c>
      <c r="E331" s="750" t="s">
        <v>5209</v>
      </c>
      <c r="F331" s="750" t="s">
        <v>2440</v>
      </c>
      <c r="G331" s="750" t="s">
        <v>6952</v>
      </c>
      <c r="H331" s="750" t="s">
        <v>17961</v>
      </c>
      <c r="I331" s="750" t="s">
        <v>6952</v>
      </c>
      <c r="J331" s="750" t="s">
        <v>17961</v>
      </c>
      <c r="K331" s="754" t="e">
        <f>VLOOKUP(G331,_TCs!$A$2:$B$603,2,FALSE)</f>
        <v>#N/A</v>
      </c>
    </row>
    <row r="332" spans="1:11" x14ac:dyDescent="0.25">
      <c r="A332" s="750" t="s">
        <v>7658</v>
      </c>
      <c r="B332" s="750" t="s">
        <v>7657</v>
      </c>
      <c r="C332" s="750" t="s">
        <v>7710</v>
      </c>
      <c r="D332" s="750" t="s">
        <v>2440</v>
      </c>
      <c r="E332" s="750" t="s">
        <v>5209</v>
      </c>
      <c r="F332" s="750" t="s">
        <v>2440</v>
      </c>
      <c r="G332" s="750" t="s">
        <v>6954</v>
      </c>
      <c r="H332" s="750" t="s">
        <v>17962</v>
      </c>
      <c r="I332" s="750" t="s">
        <v>6954</v>
      </c>
      <c r="J332" s="750" t="s">
        <v>17962</v>
      </c>
      <c r="K332" s="754" t="e">
        <f>VLOOKUP(G332,_TCs!$A$2:$B$603,2,FALSE)</f>
        <v>#N/A</v>
      </c>
    </row>
    <row r="333" spans="1:11" x14ac:dyDescent="0.25">
      <c r="A333" s="750" t="s">
        <v>7658</v>
      </c>
      <c r="B333" s="750" t="s">
        <v>7657</v>
      </c>
      <c r="C333" s="750" t="s">
        <v>7710</v>
      </c>
      <c r="D333" s="750" t="s">
        <v>2440</v>
      </c>
      <c r="E333" s="750" t="s">
        <v>5209</v>
      </c>
      <c r="F333" s="750" t="s">
        <v>2440</v>
      </c>
      <c r="G333" s="750" t="s">
        <v>6956</v>
      </c>
      <c r="H333" s="750" t="s">
        <v>17963</v>
      </c>
      <c r="I333" s="750" t="s">
        <v>6956</v>
      </c>
      <c r="J333" s="750" t="s">
        <v>17963</v>
      </c>
      <c r="K333" s="754" t="e">
        <f>VLOOKUP(G333,_TCs!$A$2:$B$603,2,FALSE)</f>
        <v>#N/A</v>
      </c>
    </row>
    <row r="334" spans="1:11" x14ac:dyDescent="0.25">
      <c r="A334" s="750" t="s">
        <v>7658</v>
      </c>
      <c r="B334" s="750" t="s">
        <v>7657</v>
      </c>
      <c r="C334" s="750" t="s">
        <v>7710</v>
      </c>
      <c r="D334" s="750" t="s">
        <v>2440</v>
      </c>
      <c r="E334" s="750" t="s">
        <v>5209</v>
      </c>
      <c r="F334" s="750" t="s">
        <v>2440</v>
      </c>
      <c r="G334" s="750" t="s">
        <v>6948</v>
      </c>
      <c r="H334" s="750" t="s">
        <v>17964</v>
      </c>
      <c r="I334" s="750" t="s">
        <v>6948</v>
      </c>
      <c r="J334" s="750" t="s">
        <v>17964</v>
      </c>
      <c r="K334" s="754" t="e">
        <f>VLOOKUP(G334,_TCs!$A$2:$B$603,2,FALSE)</f>
        <v>#N/A</v>
      </c>
    </row>
    <row r="335" spans="1:11" x14ac:dyDescent="0.25">
      <c r="A335" s="750" t="s">
        <v>7658</v>
      </c>
      <c r="B335" s="750" t="s">
        <v>7657</v>
      </c>
      <c r="C335" s="750" t="s">
        <v>7710</v>
      </c>
      <c r="D335" s="750" t="s">
        <v>2440</v>
      </c>
      <c r="E335" s="750" t="s">
        <v>6567</v>
      </c>
      <c r="F335" s="750" t="s">
        <v>2440</v>
      </c>
      <c r="G335" s="750" t="s">
        <v>6959</v>
      </c>
      <c r="H335" s="750" t="s">
        <v>17960</v>
      </c>
      <c r="I335" s="750" t="s">
        <v>6959</v>
      </c>
      <c r="J335" s="750" t="s">
        <v>17960</v>
      </c>
      <c r="K335" s="754" t="str">
        <f>VLOOKUP(G335,_TCs!$A$2:$B$603,2,FALSE)</f>
        <v>Non-life underwriting risk, Premium and reserve Risk - Basic information</v>
      </c>
    </row>
    <row r="336" spans="1:11" x14ac:dyDescent="0.25">
      <c r="A336" s="750" t="s">
        <v>7658</v>
      </c>
      <c r="B336" s="750" t="s">
        <v>7657</v>
      </c>
      <c r="C336" s="750" t="s">
        <v>7710</v>
      </c>
      <c r="D336" s="750" t="s">
        <v>2440</v>
      </c>
      <c r="E336" s="750" t="s">
        <v>6567</v>
      </c>
      <c r="F336" s="750" t="s">
        <v>2440</v>
      </c>
      <c r="G336" s="750" t="s">
        <v>6961</v>
      </c>
      <c r="H336" s="750" t="s">
        <v>17961</v>
      </c>
      <c r="I336" s="750" t="s">
        <v>6961</v>
      </c>
      <c r="J336" s="750" t="s">
        <v>17961</v>
      </c>
      <c r="K336" s="754" t="e">
        <f>VLOOKUP(G336,_TCs!$A$2:$B$603,2,FALSE)</f>
        <v>#N/A</v>
      </c>
    </row>
    <row r="337" spans="1:11" x14ac:dyDescent="0.25">
      <c r="A337" s="750" t="s">
        <v>7658</v>
      </c>
      <c r="B337" s="750" t="s">
        <v>7657</v>
      </c>
      <c r="C337" s="750" t="s">
        <v>7710</v>
      </c>
      <c r="D337" s="750" t="s">
        <v>2440</v>
      </c>
      <c r="E337" s="750" t="s">
        <v>6567</v>
      </c>
      <c r="F337" s="750" t="s">
        <v>2440</v>
      </c>
      <c r="G337" s="750" t="s">
        <v>6963</v>
      </c>
      <c r="H337" s="750" t="s">
        <v>17962</v>
      </c>
      <c r="I337" s="750" t="s">
        <v>6963</v>
      </c>
      <c r="J337" s="750" t="s">
        <v>17962</v>
      </c>
      <c r="K337" s="754" t="e">
        <f>VLOOKUP(G337,_TCs!$A$2:$B$603,2,FALSE)</f>
        <v>#N/A</v>
      </c>
    </row>
    <row r="338" spans="1:11" x14ac:dyDescent="0.25">
      <c r="A338" s="750" t="s">
        <v>7658</v>
      </c>
      <c r="B338" s="750" t="s">
        <v>7657</v>
      </c>
      <c r="C338" s="750" t="s">
        <v>7710</v>
      </c>
      <c r="D338" s="750" t="s">
        <v>2440</v>
      </c>
      <c r="E338" s="750" t="s">
        <v>6567</v>
      </c>
      <c r="F338" s="750" t="s">
        <v>2440</v>
      </c>
      <c r="G338" s="750" t="s">
        <v>6965</v>
      </c>
      <c r="H338" s="750" t="s">
        <v>17963</v>
      </c>
      <c r="I338" s="750" t="s">
        <v>6965</v>
      </c>
      <c r="J338" s="750" t="s">
        <v>17963</v>
      </c>
      <c r="K338" s="754" t="e">
        <f>VLOOKUP(G338,_TCs!$A$2:$B$603,2,FALSE)</f>
        <v>#N/A</v>
      </c>
    </row>
    <row r="339" spans="1:11" x14ac:dyDescent="0.25">
      <c r="A339" s="750" t="s">
        <v>7658</v>
      </c>
      <c r="B339" s="750" t="s">
        <v>7657</v>
      </c>
      <c r="C339" s="750" t="s">
        <v>7710</v>
      </c>
      <c r="D339" s="750" t="s">
        <v>2440</v>
      </c>
      <c r="E339" s="750" t="s">
        <v>6567</v>
      </c>
      <c r="F339" s="750" t="s">
        <v>2440</v>
      </c>
      <c r="G339" s="750" t="s">
        <v>6957</v>
      </c>
      <c r="H339" s="750" t="s">
        <v>17964</v>
      </c>
      <c r="I339" s="750" t="s">
        <v>6957</v>
      </c>
      <c r="J339" s="750" t="s">
        <v>17964</v>
      </c>
      <c r="K339" s="754" t="e">
        <f>VLOOKUP(G339,_TCs!$A$2:$B$603,2,FALSE)</f>
        <v>#N/A</v>
      </c>
    </row>
    <row r="340" spans="1:11" x14ac:dyDescent="0.25">
      <c r="A340" s="750" t="s">
        <v>7658</v>
      </c>
      <c r="B340" s="750" t="s">
        <v>7657</v>
      </c>
      <c r="C340" s="750" t="s">
        <v>7710</v>
      </c>
      <c r="D340" s="750" t="s">
        <v>2440</v>
      </c>
      <c r="E340" s="750" t="s">
        <v>6568</v>
      </c>
      <c r="F340" s="750" t="s">
        <v>2440</v>
      </c>
      <c r="G340" s="750" t="s">
        <v>6960</v>
      </c>
      <c r="H340" s="750" t="s">
        <v>17960</v>
      </c>
      <c r="I340" s="750" t="s">
        <v>6960</v>
      </c>
      <c r="J340" s="750" t="s">
        <v>17960</v>
      </c>
      <c r="K340" s="754" t="str">
        <f>VLOOKUP(G340,_TCs!$A$2:$B$603,2,FALSE)</f>
        <v>Non-life underwriting risk, Premium and reserve Risk - Basic information</v>
      </c>
    </row>
    <row r="341" spans="1:11" x14ac:dyDescent="0.25">
      <c r="A341" s="750" t="s">
        <v>7658</v>
      </c>
      <c r="B341" s="750" t="s">
        <v>7657</v>
      </c>
      <c r="C341" s="750" t="s">
        <v>7710</v>
      </c>
      <c r="D341" s="750" t="s">
        <v>2440</v>
      </c>
      <c r="E341" s="750" t="s">
        <v>6568</v>
      </c>
      <c r="F341" s="750" t="s">
        <v>2440</v>
      </c>
      <c r="G341" s="750" t="s">
        <v>6962</v>
      </c>
      <c r="H341" s="750" t="s">
        <v>17961</v>
      </c>
      <c r="I341" s="750" t="s">
        <v>6962</v>
      </c>
      <c r="J341" s="750" t="s">
        <v>17961</v>
      </c>
      <c r="K341" s="754" t="e">
        <f>VLOOKUP(G341,_TCs!$A$2:$B$603,2,FALSE)</f>
        <v>#N/A</v>
      </c>
    </row>
    <row r="342" spans="1:11" x14ac:dyDescent="0.25">
      <c r="A342" s="750" t="s">
        <v>7658</v>
      </c>
      <c r="B342" s="750" t="s">
        <v>7657</v>
      </c>
      <c r="C342" s="750" t="s">
        <v>7710</v>
      </c>
      <c r="D342" s="750" t="s">
        <v>2440</v>
      </c>
      <c r="E342" s="750" t="s">
        <v>6568</v>
      </c>
      <c r="F342" s="750" t="s">
        <v>2440</v>
      </c>
      <c r="G342" s="750" t="s">
        <v>6964</v>
      </c>
      <c r="H342" s="750" t="s">
        <v>17962</v>
      </c>
      <c r="I342" s="750" t="s">
        <v>6964</v>
      </c>
      <c r="J342" s="750" t="s">
        <v>17962</v>
      </c>
      <c r="K342" s="754" t="e">
        <f>VLOOKUP(G342,_TCs!$A$2:$B$603,2,FALSE)</f>
        <v>#N/A</v>
      </c>
    </row>
    <row r="343" spans="1:11" x14ac:dyDescent="0.25">
      <c r="A343" s="750" t="s">
        <v>7658</v>
      </c>
      <c r="B343" s="750" t="s">
        <v>7657</v>
      </c>
      <c r="C343" s="750" t="s">
        <v>7710</v>
      </c>
      <c r="D343" s="750" t="s">
        <v>2440</v>
      </c>
      <c r="E343" s="750" t="s">
        <v>6568</v>
      </c>
      <c r="F343" s="750" t="s">
        <v>2440</v>
      </c>
      <c r="G343" s="750" t="s">
        <v>6966</v>
      </c>
      <c r="H343" s="750" t="s">
        <v>17963</v>
      </c>
      <c r="I343" s="750" t="s">
        <v>6966</v>
      </c>
      <c r="J343" s="750" t="s">
        <v>17963</v>
      </c>
      <c r="K343" s="754" t="e">
        <f>VLOOKUP(G343,_TCs!$A$2:$B$603,2,FALSE)</f>
        <v>#N/A</v>
      </c>
    </row>
    <row r="344" spans="1:11" x14ac:dyDescent="0.25">
      <c r="A344" s="750" t="s">
        <v>7658</v>
      </c>
      <c r="B344" s="750" t="s">
        <v>7657</v>
      </c>
      <c r="C344" s="750" t="s">
        <v>7710</v>
      </c>
      <c r="D344" s="750" t="s">
        <v>2440</v>
      </c>
      <c r="E344" s="750" t="s">
        <v>6568</v>
      </c>
      <c r="F344" s="750" t="s">
        <v>2440</v>
      </c>
      <c r="G344" s="750" t="s">
        <v>6958</v>
      </c>
      <c r="H344" s="750" t="s">
        <v>17964</v>
      </c>
      <c r="I344" s="750" t="s">
        <v>6958</v>
      </c>
      <c r="J344" s="750" t="s">
        <v>17964</v>
      </c>
      <c r="K344" s="754" t="e">
        <f>VLOOKUP(G344,_TCs!$A$2:$B$603,2,FALSE)</f>
        <v>#N/A</v>
      </c>
    </row>
    <row r="345" spans="1:11" x14ac:dyDescent="0.25">
      <c r="A345" s="750" t="s">
        <v>7658</v>
      </c>
      <c r="B345" s="750" t="s">
        <v>7657</v>
      </c>
      <c r="C345" s="750" t="s">
        <v>7710</v>
      </c>
      <c r="D345" s="750" t="s">
        <v>2440</v>
      </c>
      <c r="E345" s="750" t="s">
        <v>6626</v>
      </c>
      <c r="F345" s="750" t="s">
        <v>2440</v>
      </c>
      <c r="G345" s="750" t="s">
        <v>6969</v>
      </c>
      <c r="H345" s="750" t="s">
        <v>17960</v>
      </c>
      <c r="I345" s="750" t="s">
        <v>6969</v>
      </c>
      <c r="J345" s="750" t="s">
        <v>17960</v>
      </c>
      <c r="K345" s="754" t="str">
        <f>VLOOKUP(G345,_TCs!$A$2:$B$603,2,FALSE)</f>
        <v>Non-life underwriting risk, Premium and reserve Risk - Basic information</v>
      </c>
    </row>
    <row r="346" spans="1:11" x14ac:dyDescent="0.25">
      <c r="A346" s="750" t="s">
        <v>7658</v>
      </c>
      <c r="B346" s="750" t="s">
        <v>7657</v>
      </c>
      <c r="C346" s="750" t="s">
        <v>7710</v>
      </c>
      <c r="D346" s="750" t="s">
        <v>2440</v>
      </c>
      <c r="E346" s="750" t="s">
        <v>6626</v>
      </c>
      <c r="F346" s="750" t="s">
        <v>2440</v>
      </c>
      <c r="G346" s="750" t="s">
        <v>6971</v>
      </c>
      <c r="H346" s="750" t="s">
        <v>17961</v>
      </c>
      <c r="I346" s="750" t="s">
        <v>6971</v>
      </c>
      <c r="J346" s="750" t="s">
        <v>17961</v>
      </c>
      <c r="K346" s="754" t="e">
        <f>VLOOKUP(G346,_TCs!$A$2:$B$603,2,FALSE)</f>
        <v>#N/A</v>
      </c>
    </row>
    <row r="347" spans="1:11" x14ac:dyDescent="0.25">
      <c r="A347" s="750" t="s">
        <v>7658</v>
      </c>
      <c r="B347" s="750" t="s">
        <v>7657</v>
      </c>
      <c r="C347" s="750" t="s">
        <v>7710</v>
      </c>
      <c r="D347" s="750" t="s">
        <v>2440</v>
      </c>
      <c r="E347" s="750" t="s">
        <v>6626</v>
      </c>
      <c r="F347" s="750" t="s">
        <v>2440</v>
      </c>
      <c r="G347" s="750" t="s">
        <v>6973</v>
      </c>
      <c r="H347" s="750" t="s">
        <v>17962</v>
      </c>
      <c r="I347" s="750" t="s">
        <v>6973</v>
      </c>
      <c r="J347" s="750" t="s">
        <v>17962</v>
      </c>
      <c r="K347" s="754" t="e">
        <f>VLOOKUP(G347,_TCs!$A$2:$B$603,2,FALSE)</f>
        <v>#N/A</v>
      </c>
    </row>
    <row r="348" spans="1:11" x14ac:dyDescent="0.25">
      <c r="A348" s="750" t="s">
        <v>7658</v>
      </c>
      <c r="B348" s="750" t="s">
        <v>7657</v>
      </c>
      <c r="C348" s="750" t="s">
        <v>7710</v>
      </c>
      <c r="D348" s="750" t="s">
        <v>2440</v>
      </c>
      <c r="E348" s="750" t="s">
        <v>6626</v>
      </c>
      <c r="F348" s="750" t="s">
        <v>2440</v>
      </c>
      <c r="G348" s="750" t="s">
        <v>6975</v>
      </c>
      <c r="H348" s="750" t="s">
        <v>17963</v>
      </c>
      <c r="I348" s="750" t="s">
        <v>6975</v>
      </c>
      <c r="J348" s="750" t="s">
        <v>17963</v>
      </c>
      <c r="K348" s="754" t="e">
        <f>VLOOKUP(G348,_TCs!$A$2:$B$603,2,FALSE)</f>
        <v>#N/A</v>
      </c>
    </row>
    <row r="349" spans="1:11" x14ac:dyDescent="0.25">
      <c r="A349" s="750" t="s">
        <v>7658</v>
      </c>
      <c r="B349" s="750" t="s">
        <v>7657</v>
      </c>
      <c r="C349" s="750" t="s">
        <v>7710</v>
      </c>
      <c r="D349" s="750" t="s">
        <v>2440</v>
      </c>
      <c r="E349" s="750" t="s">
        <v>6626</v>
      </c>
      <c r="F349" s="750" t="s">
        <v>2440</v>
      </c>
      <c r="G349" s="750" t="s">
        <v>6967</v>
      </c>
      <c r="H349" s="750" t="s">
        <v>17964</v>
      </c>
      <c r="I349" s="750" t="s">
        <v>6967</v>
      </c>
      <c r="J349" s="750" t="s">
        <v>17964</v>
      </c>
      <c r="K349" s="754" t="e">
        <f>VLOOKUP(G349,_TCs!$A$2:$B$603,2,FALSE)</f>
        <v>#N/A</v>
      </c>
    </row>
    <row r="350" spans="1:11" x14ac:dyDescent="0.25">
      <c r="A350" s="750" t="s">
        <v>7658</v>
      </c>
      <c r="B350" s="750" t="s">
        <v>7657</v>
      </c>
      <c r="C350" s="750" t="s">
        <v>7710</v>
      </c>
      <c r="D350" s="750" t="s">
        <v>2440</v>
      </c>
      <c r="E350" s="750" t="s">
        <v>6627</v>
      </c>
      <c r="F350" s="750" t="s">
        <v>2440</v>
      </c>
      <c r="G350" s="750" t="s">
        <v>6970</v>
      </c>
      <c r="H350" s="750" t="s">
        <v>17960</v>
      </c>
      <c r="I350" s="750" t="s">
        <v>6970</v>
      </c>
      <c r="J350" s="750" t="s">
        <v>17960</v>
      </c>
      <c r="K350" s="754" t="str">
        <f>VLOOKUP(G350,_TCs!$A$2:$B$603,2,FALSE)</f>
        <v>Non-life underwriting risk, Premium and reserve Risk - Basic information</v>
      </c>
    </row>
    <row r="351" spans="1:11" x14ac:dyDescent="0.25">
      <c r="A351" s="750" t="s">
        <v>7658</v>
      </c>
      <c r="B351" s="750" t="s">
        <v>7657</v>
      </c>
      <c r="C351" s="750" t="s">
        <v>7710</v>
      </c>
      <c r="D351" s="750" t="s">
        <v>2440</v>
      </c>
      <c r="E351" s="750" t="s">
        <v>6627</v>
      </c>
      <c r="F351" s="750" t="s">
        <v>2440</v>
      </c>
      <c r="G351" s="750" t="s">
        <v>6972</v>
      </c>
      <c r="H351" s="750" t="s">
        <v>17961</v>
      </c>
      <c r="I351" s="750" t="s">
        <v>6972</v>
      </c>
      <c r="J351" s="750" t="s">
        <v>17961</v>
      </c>
      <c r="K351" s="754" t="e">
        <f>VLOOKUP(G351,_TCs!$A$2:$B$603,2,FALSE)</f>
        <v>#N/A</v>
      </c>
    </row>
    <row r="352" spans="1:11" x14ac:dyDescent="0.25">
      <c r="A352" s="750" t="s">
        <v>7658</v>
      </c>
      <c r="B352" s="750" t="s">
        <v>7657</v>
      </c>
      <c r="C352" s="750" t="s">
        <v>7710</v>
      </c>
      <c r="D352" s="750" t="s">
        <v>2440</v>
      </c>
      <c r="E352" s="750" t="s">
        <v>6627</v>
      </c>
      <c r="F352" s="750" t="s">
        <v>2440</v>
      </c>
      <c r="G352" s="750" t="s">
        <v>6974</v>
      </c>
      <c r="H352" s="750" t="s">
        <v>17962</v>
      </c>
      <c r="I352" s="750" t="s">
        <v>6974</v>
      </c>
      <c r="J352" s="750" t="s">
        <v>17962</v>
      </c>
      <c r="K352" s="754" t="e">
        <f>VLOOKUP(G352,_TCs!$A$2:$B$603,2,FALSE)</f>
        <v>#N/A</v>
      </c>
    </row>
    <row r="353" spans="1:11" x14ac:dyDescent="0.25">
      <c r="A353" s="750" t="s">
        <v>7658</v>
      </c>
      <c r="B353" s="750" t="s">
        <v>7657</v>
      </c>
      <c r="C353" s="750" t="s">
        <v>7710</v>
      </c>
      <c r="D353" s="750" t="s">
        <v>2440</v>
      </c>
      <c r="E353" s="750" t="s">
        <v>6627</v>
      </c>
      <c r="F353" s="750" t="s">
        <v>2440</v>
      </c>
      <c r="G353" s="750" t="s">
        <v>6976</v>
      </c>
      <c r="H353" s="750" t="s">
        <v>17963</v>
      </c>
      <c r="I353" s="750" t="s">
        <v>6976</v>
      </c>
      <c r="J353" s="750" t="s">
        <v>17963</v>
      </c>
      <c r="K353" s="754" t="e">
        <f>VLOOKUP(G353,_TCs!$A$2:$B$603,2,FALSE)</f>
        <v>#N/A</v>
      </c>
    </row>
    <row r="354" spans="1:11" x14ac:dyDescent="0.25">
      <c r="A354" s="750" t="s">
        <v>7658</v>
      </c>
      <c r="B354" s="750" t="s">
        <v>7657</v>
      </c>
      <c r="C354" s="750" t="s">
        <v>7710</v>
      </c>
      <c r="D354" s="750" t="s">
        <v>2440</v>
      </c>
      <c r="E354" s="750" t="s">
        <v>6627</v>
      </c>
      <c r="F354" s="750" t="s">
        <v>2440</v>
      </c>
      <c r="G354" s="750" t="s">
        <v>6968</v>
      </c>
      <c r="H354" s="750" t="s">
        <v>17964</v>
      </c>
      <c r="I354" s="750" t="s">
        <v>6968</v>
      </c>
      <c r="J354" s="750" t="s">
        <v>17964</v>
      </c>
      <c r="K354" s="754" t="e">
        <f>VLOOKUP(G354,_TCs!$A$2:$B$603,2,FALSE)</f>
        <v>#N/A</v>
      </c>
    </row>
    <row r="355" spans="1:11" x14ac:dyDescent="0.25">
      <c r="A355" s="750" t="s">
        <v>7658</v>
      </c>
      <c r="B355" s="750" t="s">
        <v>7657</v>
      </c>
      <c r="C355" s="750" t="s">
        <v>7711</v>
      </c>
      <c r="D355" s="750" t="s">
        <v>2442</v>
      </c>
      <c r="E355" s="750" t="s">
        <v>5211</v>
      </c>
      <c r="F355" s="750" t="s">
        <v>2442</v>
      </c>
      <c r="G355" s="750" t="s">
        <v>6977</v>
      </c>
      <c r="H355" s="750" t="s">
        <v>2442</v>
      </c>
      <c r="I355" s="750" t="s">
        <v>6977</v>
      </c>
      <c r="J355" s="750" t="s">
        <v>2442</v>
      </c>
      <c r="K355" s="754" t="str">
        <f>VLOOKUP(G355,_TCs!$A$2:$B$603,2,FALSE)</f>
        <v>Operational risk - basic information</v>
      </c>
    </row>
    <row r="356" spans="1:11" x14ac:dyDescent="0.25">
      <c r="A356" s="750" t="s">
        <v>7658</v>
      </c>
      <c r="B356" s="750" t="s">
        <v>7657</v>
      </c>
      <c r="C356" s="750" t="s">
        <v>7711</v>
      </c>
      <c r="D356" s="750" t="s">
        <v>2442</v>
      </c>
      <c r="E356" s="750" t="s">
        <v>5210</v>
      </c>
      <c r="F356" s="750" t="s">
        <v>2442</v>
      </c>
      <c r="G356" s="750" t="s">
        <v>6978</v>
      </c>
      <c r="H356" s="750" t="s">
        <v>2442</v>
      </c>
      <c r="I356" s="750" t="s">
        <v>6978</v>
      </c>
      <c r="J356" s="750" t="s">
        <v>2442</v>
      </c>
      <c r="K356" s="754" t="str">
        <f>VLOOKUP(G356,_TCs!$A$2:$B$603,2,FALSE)</f>
        <v>Operational risk - basic information</v>
      </c>
    </row>
    <row r="357" spans="1:11" x14ac:dyDescent="0.25">
      <c r="A357" s="750" t="s">
        <v>7658</v>
      </c>
      <c r="B357" s="750" t="s">
        <v>7657</v>
      </c>
      <c r="C357" s="750" t="s">
        <v>7711</v>
      </c>
      <c r="D357" s="750" t="s">
        <v>2442</v>
      </c>
      <c r="E357" s="750" t="s">
        <v>6569</v>
      </c>
      <c r="F357" s="750" t="s">
        <v>2442</v>
      </c>
      <c r="G357" s="750" t="s">
        <v>6979</v>
      </c>
      <c r="H357" s="750" t="s">
        <v>2442</v>
      </c>
      <c r="I357" s="750" t="s">
        <v>6979</v>
      </c>
      <c r="J357" s="750" t="s">
        <v>2442</v>
      </c>
      <c r="K357" s="754" t="str">
        <f>VLOOKUP(G357,_TCs!$A$2:$B$603,2,FALSE)</f>
        <v>Operational risk - basic information</v>
      </c>
    </row>
    <row r="358" spans="1:11" x14ac:dyDescent="0.25">
      <c r="A358" s="750" t="s">
        <v>7658</v>
      </c>
      <c r="B358" s="750" t="s">
        <v>7657</v>
      </c>
      <c r="C358" s="750" t="s">
        <v>7711</v>
      </c>
      <c r="D358" s="750" t="s">
        <v>2442</v>
      </c>
      <c r="E358" s="750" t="s">
        <v>6570</v>
      </c>
      <c r="F358" s="750" t="s">
        <v>2442</v>
      </c>
      <c r="G358" s="750" t="s">
        <v>6980</v>
      </c>
      <c r="H358" s="750" t="s">
        <v>2442</v>
      </c>
      <c r="I358" s="750" t="s">
        <v>6980</v>
      </c>
      <c r="J358" s="750" t="s">
        <v>2442</v>
      </c>
      <c r="K358" s="754" t="str">
        <f>VLOOKUP(G358,_TCs!$A$2:$B$603,2,FALSE)</f>
        <v>Operational risk - basic information</v>
      </c>
    </row>
    <row r="359" spans="1:11" x14ac:dyDescent="0.25">
      <c r="A359" s="750" t="s">
        <v>7658</v>
      </c>
      <c r="B359" s="750" t="s">
        <v>7657</v>
      </c>
      <c r="C359" s="750" t="s">
        <v>7711</v>
      </c>
      <c r="D359" s="750" t="s">
        <v>2442</v>
      </c>
      <c r="E359" s="750" t="s">
        <v>6624</v>
      </c>
      <c r="F359" s="750" t="s">
        <v>2442</v>
      </c>
      <c r="G359" s="750" t="s">
        <v>6981</v>
      </c>
      <c r="H359" s="750" t="s">
        <v>2442</v>
      </c>
      <c r="I359" s="750" t="s">
        <v>6981</v>
      </c>
      <c r="J359" s="750" t="s">
        <v>2442</v>
      </c>
      <c r="K359" s="754" t="str">
        <f>VLOOKUP(G359,_TCs!$A$2:$B$603,2,FALSE)</f>
        <v>Operational risk - basic information</v>
      </c>
    </row>
    <row r="360" spans="1:11" x14ac:dyDescent="0.25">
      <c r="A360" s="750" t="s">
        <v>7658</v>
      </c>
      <c r="B360" s="750" t="s">
        <v>7657</v>
      </c>
      <c r="C360" s="750" t="s">
        <v>7711</v>
      </c>
      <c r="D360" s="750" t="s">
        <v>2442</v>
      </c>
      <c r="E360" s="750" t="s">
        <v>6625</v>
      </c>
      <c r="F360" s="750" t="s">
        <v>2442</v>
      </c>
      <c r="G360" s="750" t="s">
        <v>6982</v>
      </c>
      <c r="H360" s="750" t="s">
        <v>2442</v>
      </c>
      <c r="I360" s="750" t="s">
        <v>6982</v>
      </c>
      <c r="J360" s="750" t="s">
        <v>2442</v>
      </c>
      <c r="K360" s="754" t="str">
        <f>VLOOKUP(G360,_TCs!$A$2:$B$603,2,FALSE)</f>
        <v>Operational risk - basic information</v>
      </c>
    </row>
    <row r="361" spans="1:11" x14ac:dyDescent="0.25">
      <c r="A361" s="750" t="s">
        <v>7659</v>
      </c>
      <c r="B361" s="750" t="s">
        <v>7660</v>
      </c>
      <c r="C361" s="750" t="s">
        <v>6603</v>
      </c>
      <c r="D361" s="750" t="s">
        <v>2441</v>
      </c>
      <c r="E361" s="750" t="s">
        <v>5225</v>
      </c>
      <c r="F361" s="750" t="s">
        <v>2441</v>
      </c>
      <c r="G361" s="750" t="s">
        <v>6984</v>
      </c>
      <c r="H361" s="750" t="s">
        <v>17960</v>
      </c>
      <c r="I361" s="750" t="s">
        <v>6984</v>
      </c>
      <c r="J361" s="750" t="s">
        <v>17960</v>
      </c>
      <c r="K361" s="754" t="e">
        <f>VLOOKUP(G361,_TCs!$A$2:$B$603,2,FALSE)</f>
        <v>#N/A</v>
      </c>
    </row>
    <row r="362" spans="1:11" x14ac:dyDescent="0.25">
      <c r="A362" s="750" t="s">
        <v>7659</v>
      </c>
      <c r="B362" s="750" t="s">
        <v>7660</v>
      </c>
      <c r="C362" s="750" t="s">
        <v>6603</v>
      </c>
      <c r="D362" s="750" t="s">
        <v>2441</v>
      </c>
      <c r="E362" s="750" t="s">
        <v>5225</v>
      </c>
      <c r="F362" s="750" t="s">
        <v>2441</v>
      </c>
      <c r="G362" s="750" t="s">
        <v>6985</v>
      </c>
      <c r="H362" s="750" t="s">
        <v>17961</v>
      </c>
      <c r="I362" s="750" t="s">
        <v>6985</v>
      </c>
      <c r="J362" s="750" t="s">
        <v>17961</v>
      </c>
      <c r="K362" s="754" t="str">
        <f>VLOOKUP(G362,_TCs!$A$2:$B$603,2,FALSE)</f>
        <v>Natural Catastrophe risk - Windstorm</v>
      </c>
    </row>
    <row r="363" spans="1:11" x14ac:dyDescent="0.25">
      <c r="A363" s="750" t="s">
        <v>7659</v>
      </c>
      <c r="B363" s="750" t="s">
        <v>7660</v>
      </c>
      <c r="C363" s="750" t="s">
        <v>6603</v>
      </c>
      <c r="D363" s="750" t="s">
        <v>2441</v>
      </c>
      <c r="E363" s="750" t="s">
        <v>5225</v>
      </c>
      <c r="F363" s="750" t="s">
        <v>2441</v>
      </c>
      <c r="G363" s="750" t="s">
        <v>6987</v>
      </c>
      <c r="H363" s="750" t="s">
        <v>17962</v>
      </c>
      <c r="I363" s="750" t="s">
        <v>6987</v>
      </c>
      <c r="J363" s="750" t="s">
        <v>17962</v>
      </c>
      <c r="K363" s="754" t="str">
        <f>VLOOKUP(G363,_TCs!$A$2:$B$603,2,FALSE)</f>
        <v>Natural Catastrophe risk - Earthquake</v>
      </c>
    </row>
    <row r="364" spans="1:11" x14ac:dyDescent="0.25">
      <c r="A364" s="750" t="s">
        <v>7659</v>
      </c>
      <c r="B364" s="750" t="s">
        <v>7660</v>
      </c>
      <c r="C364" s="750" t="s">
        <v>6603</v>
      </c>
      <c r="D364" s="750" t="s">
        <v>2441</v>
      </c>
      <c r="E364" s="750" t="s">
        <v>5225</v>
      </c>
      <c r="F364" s="750" t="s">
        <v>2441</v>
      </c>
      <c r="G364" s="750" t="s">
        <v>6989</v>
      </c>
      <c r="H364" s="750" t="s">
        <v>17963</v>
      </c>
      <c r="I364" s="750" t="s">
        <v>6989</v>
      </c>
      <c r="J364" s="750" t="s">
        <v>17963</v>
      </c>
      <c r="K364" s="754" t="str">
        <f>VLOOKUP(G364,_TCs!$A$2:$B$603,2,FALSE)</f>
        <v>Natural Catastrophe risk - Flood</v>
      </c>
    </row>
    <row r="365" spans="1:11" x14ac:dyDescent="0.25">
      <c r="A365" s="750" t="s">
        <v>7659</v>
      </c>
      <c r="B365" s="750" t="s">
        <v>7660</v>
      </c>
      <c r="C365" s="750" t="s">
        <v>6603</v>
      </c>
      <c r="D365" s="750" t="s">
        <v>2441</v>
      </c>
      <c r="E365" s="750" t="s">
        <v>5225</v>
      </c>
      <c r="F365" s="750" t="s">
        <v>2441</v>
      </c>
      <c r="G365" s="750" t="s">
        <v>6991</v>
      </c>
      <c r="H365" s="750" t="s">
        <v>17964</v>
      </c>
      <c r="I365" s="750" t="s">
        <v>6991</v>
      </c>
      <c r="J365" s="750" t="s">
        <v>17964</v>
      </c>
      <c r="K365" s="754" t="str">
        <f>VLOOKUP(G365,_TCs!$A$2:$B$603,2,FALSE)</f>
        <v>Natural Catastrophe risk - Hail</v>
      </c>
    </row>
    <row r="366" spans="1:11" x14ac:dyDescent="0.25">
      <c r="A366" s="750" t="s">
        <v>7659</v>
      </c>
      <c r="B366" s="750" t="s">
        <v>7660</v>
      </c>
      <c r="C366" s="750" t="s">
        <v>6603</v>
      </c>
      <c r="D366" s="750" t="s">
        <v>2441</v>
      </c>
      <c r="E366" s="750" t="s">
        <v>5225</v>
      </c>
      <c r="F366" s="750" t="s">
        <v>2441</v>
      </c>
      <c r="G366" s="750" t="s">
        <v>6993</v>
      </c>
      <c r="H366" s="750" t="s">
        <v>17965</v>
      </c>
      <c r="I366" s="750" t="s">
        <v>6993</v>
      </c>
      <c r="J366" s="750" t="s">
        <v>17965</v>
      </c>
      <c r="K366" s="754" t="str">
        <f>VLOOKUP(G366,_TCs!$A$2:$B$603,2,FALSE)</f>
        <v>Natural Catastrophe risk -Subsidence</v>
      </c>
    </row>
    <row r="367" spans="1:11" x14ac:dyDescent="0.25">
      <c r="A367" s="750" t="s">
        <v>7659</v>
      </c>
      <c r="B367" s="750" t="s">
        <v>7660</v>
      </c>
      <c r="C367" s="750" t="s">
        <v>6603</v>
      </c>
      <c r="D367" s="750" t="s">
        <v>2441</v>
      </c>
      <c r="E367" s="750" t="s">
        <v>5225</v>
      </c>
      <c r="F367" s="750" t="s">
        <v>2441</v>
      </c>
      <c r="G367" s="750" t="s">
        <v>6996</v>
      </c>
      <c r="H367" s="750" t="s">
        <v>17970</v>
      </c>
      <c r="I367" s="750" t="s">
        <v>6996</v>
      </c>
      <c r="J367" s="750" t="s">
        <v>17970</v>
      </c>
      <c r="K367" s="754" t="str">
        <f>VLOOKUP(G367,_TCs!$A$2:$B$603,2,FALSE)</f>
        <v>Natural Catastrophe risk - Non-proportional property reinsurance</v>
      </c>
    </row>
    <row r="368" spans="1:11" x14ac:dyDescent="0.25">
      <c r="A368" s="750" t="s">
        <v>7659</v>
      </c>
      <c r="B368" s="750" t="s">
        <v>7660</v>
      </c>
      <c r="C368" s="750" t="s">
        <v>6603</v>
      </c>
      <c r="D368" s="750" t="s">
        <v>2441</v>
      </c>
      <c r="E368" s="750" t="s">
        <v>5225</v>
      </c>
      <c r="F368" s="750" t="s">
        <v>2441</v>
      </c>
      <c r="G368" s="750" t="s">
        <v>6997</v>
      </c>
      <c r="H368" s="750" t="s">
        <v>17971</v>
      </c>
      <c r="I368" s="750" t="s">
        <v>6997</v>
      </c>
      <c r="J368" s="750" t="s">
        <v>17971</v>
      </c>
      <c r="K368" s="754" t="str">
        <f>VLOOKUP(G368,_TCs!$A$2:$B$603,2,FALSE)</f>
        <v>Man made catastrophe risk - Motor Vehicle Liability</v>
      </c>
    </row>
    <row r="369" spans="1:11" x14ac:dyDescent="0.25">
      <c r="A369" s="750" t="s">
        <v>7659</v>
      </c>
      <c r="B369" s="750" t="s">
        <v>7660</v>
      </c>
      <c r="C369" s="750" t="s">
        <v>6603</v>
      </c>
      <c r="D369" s="750" t="s">
        <v>2441</v>
      </c>
      <c r="E369" s="750" t="s">
        <v>5225</v>
      </c>
      <c r="F369" s="750" t="s">
        <v>2441</v>
      </c>
      <c r="G369" s="750" t="s">
        <v>6999</v>
      </c>
      <c r="H369" s="750" t="s">
        <v>17973</v>
      </c>
      <c r="I369" s="750" t="s">
        <v>6999</v>
      </c>
      <c r="J369" s="750" t="s">
        <v>17973</v>
      </c>
      <c r="K369" s="754" t="str">
        <f>VLOOKUP(G369,_TCs!$A$2:$B$603,2,FALSE)</f>
        <v>Man made catastrophe risk - Marine Tanker Collision</v>
      </c>
    </row>
    <row r="370" spans="1:11" x14ac:dyDescent="0.25">
      <c r="A370" s="750" t="s">
        <v>7659</v>
      </c>
      <c r="B370" s="750" t="s">
        <v>7660</v>
      </c>
      <c r="C370" s="750" t="s">
        <v>6603</v>
      </c>
      <c r="D370" s="750" t="s">
        <v>2441</v>
      </c>
      <c r="E370" s="750" t="s">
        <v>5225</v>
      </c>
      <c r="F370" s="750" t="s">
        <v>2441</v>
      </c>
      <c r="G370" s="750" t="s">
        <v>5212</v>
      </c>
      <c r="H370" s="750" t="s">
        <v>17974</v>
      </c>
      <c r="I370" s="750" t="s">
        <v>5212</v>
      </c>
      <c r="J370" s="750" t="s">
        <v>17974</v>
      </c>
      <c r="K370" s="754" t="str">
        <f>VLOOKUP(G370,_TCs!$A$2:$B$603,2,FALSE)</f>
        <v>Man made catastrophe risk - Marine Platform Explosion</v>
      </c>
    </row>
    <row r="371" spans="1:11" x14ac:dyDescent="0.25">
      <c r="A371" s="750" t="s">
        <v>7659</v>
      </c>
      <c r="B371" s="750" t="s">
        <v>7660</v>
      </c>
      <c r="C371" s="750" t="s">
        <v>6603</v>
      </c>
      <c r="D371" s="750" t="s">
        <v>2441</v>
      </c>
      <c r="E371" s="750" t="s">
        <v>5225</v>
      </c>
      <c r="F371" s="750" t="s">
        <v>2441</v>
      </c>
      <c r="G371" s="750" t="s">
        <v>5213</v>
      </c>
      <c r="H371" s="750" t="s">
        <v>17976</v>
      </c>
      <c r="I371" s="750" t="s">
        <v>5213</v>
      </c>
      <c r="J371" s="750" t="s">
        <v>17976</v>
      </c>
      <c r="K371" s="754" t="str">
        <f>VLOOKUP(G371,_TCs!$A$2:$B$603,2,FALSE)</f>
        <v>Man made catastrophe risk - Marine</v>
      </c>
    </row>
    <row r="372" spans="1:11" x14ac:dyDescent="0.25">
      <c r="A372" s="750" t="s">
        <v>7659</v>
      </c>
      <c r="B372" s="750" t="s">
        <v>7660</v>
      </c>
      <c r="C372" s="750" t="s">
        <v>6603</v>
      </c>
      <c r="D372" s="750" t="s">
        <v>2441</v>
      </c>
      <c r="E372" s="750" t="s">
        <v>5225</v>
      </c>
      <c r="F372" s="750" t="s">
        <v>2441</v>
      </c>
      <c r="G372" s="750" t="s">
        <v>5214</v>
      </c>
      <c r="H372" s="750" t="s">
        <v>17977</v>
      </c>
      <c r="I372" s="750" t="s">
        <v>5214</v>
      </c>
      <c r="J372" s="750" t="s">
        <v>17977</v>
      </c>
      <c r="K372" s="754" t="str">
        <f>VLOOKUP(G372,_TCs!$A$2:$B$603,2,FALSE)</f>
        <v>Man made catastrophe risk - Aviation</v>
      </c>
    </row>
    <row r="373" spans="1:11" x14ac:dyDescent="0.25">
      <c r="A373" s="750" t="s">
        <v>7659</v>
      </c>
      <c r="B373" s="750" t="s">
        <v>7660</v>
      </c>
      <c r="C373" s="750" t="s">
        <v>6603</v>
      </c>
      <c r="D373" s="750" t="s">
        <v>2441</v>
      </c>
      <c r="E373" s="750" t="s">
        <v>5225</v>
      </c>
      <c r="F373" s="750" t="s">
        <v>2441</v>
      </c>
      <c r="G373" s="750" t="s">
        <v>5215</v>
      </c>
      <c r="H373" s="750" t="s">
        <v>17979</v>
      </c>
      <c r="I373" s="750" t="s">
        <v>5215</v>
      </c>
      <c r="J373" s="750" t="s">
        <v>17979</v>
      </c>
      <c r="K373" s="754" t="str">
        <f>VLOOKUP(G373,_TCs!$A$2:$B$603,2,FALSE)</f>
        <v>Man made catastrophe risk - Fire</v>
      </c>
    </row>
    <row r="374" spans="1:11" x14ac:dyDescent="0.25">
      <c r="A374" s="750" t="s">
        <v>7659</v>
      </c>
      <c r="B374" s="750" t="s">
        <v>7660</v>
      </c>
      <c r="C374" s="750" t="s">
        <v>6603</v>
      </c>
      <c r="D374" s="750" t="s">
        <v>2441</v>
      </c>
      <c r="E374" s="750" t="s">
        <v>5225</v>
      </c>
      <c r="F374" s="750" t="s">
        <v>2441</v>
      </c>
      <c r="G374" s="750" t="s">
        <v>5216</v>
      </c>
      <c r="H374" s="750" t="s">
        <v>17980</v>
      </c>
      <c r="I374" s="750" t="s">
        <v>5216</v>
      </c>
      <c r="J374" s="750" t="s">
        <v>17980</v>
      </c>
      <c r="K374" s="754" t="str">
        <f>VLOOKUP(G374,_TCs!$A$2:$B$603,2,FALSE)</f>
        <v>Man made catastrophe risk - Liability</v>
      </c>
    </row>
    <row r="375" spans="1:11" x14ac:dyDescent="0.25">
      <c r="A375" s="750" t="s">
        <v>7659</v>
      </c>
      <c r="B375" s="750" t="s">
        <v>7660</v>
      </c>
      <c r="C375" s="750" t="s">
        <v>6603</v>
      </c>
      <c r="D375" s="750" t="s">
        <v>2441</v>
      </c>
      <c r="E375" s="750" t="s">
        <v>5225</v>
      </c>
      <c r="F375" s="750" t="s">
        <v>2441</v>
      </c>
      <c r="G375" s="750" t="s">
        <v>5217</v>
      </c>
      <c r="H375" s="750" t="s">
        <v>17982</v>
      </c>
      <c r="I375" s="750" t="s">
        <v>5217</v>
      </c>
      <c r="J375" s="750" t="s">
        <v>17982</v>
      </c>
      <c r="K375" s="754" t="str">
        <f>VLOOKUP(G375,_TCs!$A$2:$B$603,2,FALSE)</f>
        <v>Man made catastrophe risk - Liability</v>
      </c>
    </row>
    <row r="376" spans="1:11" x14ac:dyDescent="0.25">
      <c r="A376" s="750" t="s">
        <v>7659</v>
      </c>
      <c r="B376" s="750" t="s">
        <v>7660</v>
      </c>
      <c r="C376" s="750" t="s">
        <v>6603</v>
      </c>
      <c r="D376" s="750" t="s">
        <v>2441</v>
      </c>
      <c r="E376" s="750" t="s">
        <v>5225</v>
      </c>
      <c r="F376" s="750" t="s">
        <v>2441</v>
      </c>
      <c r="G376" s="750" t="s">
        <v>5218</v>
      </c>
      <c r="H376" s="750" t="s">
        <v>17983</v>
      </c>
      <c r="I376" s="750" t="s">
        <v>5218</v>
      </c>
      <c r="J376" s="750" t="s">
        <v>17983</v>
      </c>
      <c r="K376" s="754" t="str">
        <f>VLOOKUP(G376,_TCs!$A$2:$B$603,2,FALSE)</f>
        <v>Man made catastrophe risk - Credit &amp; Suretyship - Large Credit Default</v>
      </c>
    </row>
    <row r="377" spans="1:11" x14ac:dyDescent="0.25">
      <c r="A377" s="750" t="s">
        <v>7659</v>
      </c>
      <c r="B377" s="750" t="s">
        <v>7660</v>
      </c>
      <c r="C377" s="750" t="s">
        <v>6603</v>
      </c>
      <c r="D377" s="750" t="s">
        <v>2441</v>
      </c>
      <c r="E377" s="750" t="s">
        <v>5225</v>
      </c>
      <c r="F377" s="750" t="s">
        <v>2441</v>
      </c>
      <c r="G377" s="750" t="s">
        <v>5219</v>
      </c>
      <c r="H377" s="750" t="s">
        <v>17985</v>
      </c>
      <c r="I377" s="750" t="s">
        <v>5219</v>
      </c>
      <c r="J377" s="750" t="s">
        <v>17985</v>
      </c>
      <c r="K377" s="754" t="str">
        <f>VLOOKUP(G377,_TCs!$A$2:$B$603,2,FALSE)</f>
        <v>Man made catastrophe risk - Credit &amp; Suretyship - Recession Risk</v>
      </c>
    </row>
    <row r="378" spans="1:11" x14ac:dyDescent="0.25">
      <c r="A378" s="750" t="s">
        <v>7659</v>
      </c>
      <c r="B378" s="750" t="s">
        <v>7660</v>
      </c>
      <c r="C378" s="750" t="s">
        <v>6603</v>
      </c>
      <c r="D378" s="750" t="s">
        <v>2441</v>
      </c>
      <c r="E378" s="750" t="s">
        <v>5225</v>
      </c>
      <c r="F378" s="750" t="s">
        <v>2441</v>
      </c>
      <c r="G378" s="750" t="s">
        <v>5220</v>
      </c>
      <c r="H378" s="750" t="s">
        <v>17986</v>
      </c>
      <c r="I378" s="750" t="s">
        <v>5220</v>
      </c>
      <c r="J378" s="750" t="s">
        <v>17986</v>
      </c>
      <c r="K378" s="754" t="str">
        <f>VLOOKUP(G378,_TCs!$A$2:$B$603,2,FALSE)</f>
        <v>Man made catastrophe risk - Credit &amp; Suretyship</v>
      </c>
    </row>
    <row r="379" spans="1:11" x14ac:dyDescent="0.25">
      <c r="A379" s="750" t="s">
        <v>7659</v>
      </c>
      <c r="B379" s="750" t="s">
        <v>7660</v>
      </c>
      <c r="C379" s="750" t="s">
        <v>6603</v>
      </c>
      <c r="D379" s="750" t="s">
        <v>2441</v>
      </c>
      <c r="E379" s="750" t="s">
        <v>5225</v>
      </c>
      <c r="F379" s="750" t="s">
        <v>2441</v>
      </c>
      <c r="G379" s="750" t="s">
        <v>5221</v>
      </c>
      <c r="H379" s="750" t="s">
        <v>17987</v>
      </c>
      <c r="I379" s="750" t="s">
        <v>5221</v>
      </c>
      <c r="J379" s="750" t="s">
        <v>17987</v>
      </c>
      <c r="K379" s="754" t="str">
        <f>VLOOKUP(G379,_TCs!$A$2:$B$603,2,FALSE)</f>
        <v>Man made catastrophe risk - Other non-life catastrophe risk</v>
      </c>
    </row>
    <row r="380" spans="1:11" x14ac:dyDescent="0.25">
      <c r="A380" s="750" t="s">
        <v>7659</v>
      </c>
      <c r="B380" s="750" t="s">
        <v>7660</v>
      </c>
      <c r="C380" s="750" t="s">
        <v>6603</v>
      </c>
      <c r="D380" s="750" t="s">
        <v>2441</v>
      </c>
      <c r="E380" s="750" t="s">
        <v>5225</v>
      </c>
      <c r="F380" s="750" t="s">
        <v>2441</v>
      </c>
      <c r="G380" s="750" t="s">
        <v>5222</v>
      </c>
      <c r="H380" s="750" t="s">
        <v>17988</v>
      </c>
      <c r="I380" s="750" t="s">
        <v>5222</v>
      </c>
      <c r="J380" s="750" t="s">
        <v>17988</v>
      </c>
      <c r="K380" s="754" t="str">
        <f>VLOOKUP(G380,_TCs!$A$2:$B$603,2,FALSE)</f>
        <v>Health Catastrophe risk - Mass accident</v>
      </c>
    </row>
    <row r="381" spans="1:11" x14ac:dyDescent="0.25">
      <c r="A381" s="750" t="s">
        <v>7659</v>
      </c>
      <c r="B381" s="750" t="s">
        <v>7660</v>
      </c>
      <c r="C381" s="750" t="s">
        <v>6603</v>
      </c>
      <c r="D381" s="750" t="s">
        <v>2441</v>
      </c>
      <c r="E381" s="750" t="s">
        <v>5225</v>
      </c>
      <c r="F381" s="750" t="s">
        <v>2441</v>
      </c>
      <c r="G381" s="750" t="s">
        <v>5223</v>
      </c>
      <c r="H381" s="750" t="s">
        <v>17989</v>
      </c>
      <c r="I381" s="750" t="s">
        <v>5223</v>
      </c>
      <c r="J381" s="750" t="s">
        <v>17989</v>
      </c>
      <c r="K381" s="754" t="str">
        <f>VLOOKUP(G381,_TCs!$A$2:$B$603,2,FALSE)</f>
        <v>Health Catastrophe risk - Concentration accident</v>
      </c>
    </row>
    <row r="382" spans="1:11" x14ac:dyDescent="0.25">
      <c r="A382" s="750" t="s">
        <v>7659</v>
      </c>
      <c r="B382" s="750" t="s">
        <v>7660</v>
      </c>
      <c r="C382" s="750" t="s">
        <v>6603</v>
      </c>
      <c r="D382" s="750" t="s">
        <v>2441</v>
      </c>
      <c r="E382" s="750" t="s">
        <v>5225</v>
      </c>
      <c r="F382" s="750" t="s">
        <v>2441</v>
      </c>
      <c r="G382" s="750" t="s">
        <v>5224</v>
      </c>
      <c r="H382" s="750" t="s">
        <v>17994</v>
      </c>
      <c r="I382" s="750" t="s">
        <v>5224</v>
      </c>
      <c r="J382" s="750" t="s">
        <v>17994</v>
      </c>
      <c r="K382" s="754" t="str">
        <f>VLOOKUP(G382,_TCs!$A$2:$B$603,2,FALSE)</f>
        <v>Health Catastrophe risk - Pandemic</v>
      </c>
    </row>
    <row r="383" spans="1:11" x14ac:dyDescent="0.25">
      <c r="A383" s="750" t="s">
        <v>7659</v>
      </c>
      <c r="B383" s="750" t="s">
        <v>7660</v>
      </c>
      <c r="C383" s="750" t="s">
        <v>6603</v>
      </c>
      <c r="D383" s="750" t="s">
        <v>2441</v>
      </c>
      <c r="E383" s="750" t="s">
        <v>5239</v>
      </c>
      <c r="F383" s="750" t="s">
        <v>2441</v>
      </c>
      <c r="G383" s="750" t="s">
        <v>6983</v>
      </c>
      <c r="H383" s="750" t="s">
        <v>17960</v>
      </c>
      <c r="I383" s="750" t="s">
        <v>6983</v>
      </c>
      <c r="J383" s="750" t="s">
        <v>17960</v>
      </c>
      <c r="K383" s="754" t="e">
        <f>VLOOKUP(G383,_TCs!$A$2:$B$603,2,FALSE)</f>
        <v>#N/A</v>
      </c>
    </row>
    <row r="384" spans="1:11" x14ac:dyDescent="0.25">
      <c r="A384" s="750" t="s">
        <v>7659</v>
      </c>
      <c r="B384" s="750" t="s">
        <v>7660</v>
      </c>
      <c r="C384" s="750" t="s">
        <v>6603</v>
      </c>
      <c r="D384" s="750" t="s">
        <v>2441</v>
      </c>
      <c r="E384" s="750" t="s">
        <v>5239</v>
      </c>
      <c r="F384" s="750" t="s">
        <v>2441</v>
      </c>
      <c r="G384" s="750" t="s">
        <v>6986</v>
      </c>
      <c r="H384" s="750" t="s">
        <v>17961</v>
      </c>
      <c r="I384" s="750" t="s">
        <v>6986</v>
      </c>
      <c r="J384" s="750" t="s">
        <v>17961</v>
      </c>
      <c r="K384" s="754" t="str">
        <f>VLOOKUP(G384,_TCs!$A$2:$B$603,2,FALSE)</f>
        <v>Natural Catastrophe risk - Windstorm</v>
      </c>
    </row>
    <row r="385" spans="1:11" x14ac:dyDescent="0.25">
      <c r="A385" s="750" t="s">
        <v>7659</v>
      </c>
      <c r="B385" s="750" t="s">
        <v>7660</v>
      </c>
      <c r="C385" s="750" t="s">
        <v>6603</v>
      </c>
      <c r="D385" s="750" t="s">
        <v>2441</v>
      </c>
      <c r="E385" s="750" t="s">
        <v>5239</v>
      </c>
      <c r="F385" s="750" t="s">
        <v>2441</v>
      </c>
      <c r="G385" s="750" t="s">
        <v>6988</v>
      </c>
      <c r="H385" s="750" t="s">
        <v>17962</v>
      </c>
      <c r="I385" s="750" t="s">
        <v>6988</v>
      </c>
      <c r="J385" s="750" t="s">
        <v>17962</v>
      </c>
      <c r="K385" s="754" t="e">
        <f>VLOOKUP(G385,_TCs!$A$2:$B$603,2,FALSE)</f>
        <v>#N/A</v>
      </c>
    </row>
    <row r="386" spans="1:11" x14ac:dyDescent="0.25">
      <c r="A386" s="750" t="s">
        <v>7659</v>
      </c>
      <c r="B386" s="750" t="s">
        <v>7660</v>
      </c>
      <c r="C386" s="750" t="s">
        <v>6603</v>
      </c>
      <c r="D386" s="750" t="s">
        <v>2441</v>
      </c>
      <c r="E386" s="750" t="s">
        <v>5239</v>
      </c>
      <c r="F386" s="750" t="s">
        <v>2441</v>
      </c>
      <c r="G386" s="750" t="s">
        <v>6990</v>
      </c>
      <c r="H386" s="750" t="s">
        <v>17963</v>
      </c>
      <c r="I386" s="750" t="s">
        <v>6990</v>
      </c>
      <c r="J386" s="750" t="s">
        <v>17963</v>
      </c>
      <c r="K386" s="754" t="str">
        <f>VLOOKUP(G386,_TCs!$A$2:$B$603,2,FALSE)</f>
        <v>Natural Catastrophe risk - Flood</v>
      </c>
    </row>
    <row r="387" spans="1:11" x14ac:dyDescent="0.25">
      <c r="A387" s="750" t="s">
        <v>7659</v>
      </c>
      <c r="B387" s="750" t="s">
        <v>7660</v>
      </c>
      <c r="C387" s="750" t="s">
        <v>6603</v>
      </c>
      <c r="D387" s="750" t="s">
        <v>2441</v>
      </c>
      <c r="E387" s="750" t="s">
        <v>5239</v>
      </c>
      <c r="F387" s="750" t="s">
        <v>2441</v>
      </c>
      <c r="G387" s="750" t="s">
        <v>6992</v>
      </c>
      <c r="H387" s="750" t="s">
        <v>17964</v>
      </c>
      <c r="I387" s="750" t="s">
        <v>6992</v>
      </c>
      <c r="J387" s="750" t="s">
        <v>17964</v>
      </c>
      <c r="K387" s="754" t="str">
        <f>VLOOKUP(G387,_TCs!$A$2:$B$603,2,FALSE)</f>
        <v>Natural Catastrophe risk - Hail</v>
      </c>
    </row>
    <row r="388" spans="1:11" x14ac:dyDescent="0.25">
      <c r="A388" s="750" t="s">
        <v>7659</v>
      </c>
      <c r="B388" s="750" t="s">
        <v>7660</v>
      </c>
      <c r="C388" s="750" t="s">
        <v>6603</v>
      </c>
      <c r="D388" s="750" t="s">
        <v>2441</v>
      </c>
      <c r="E388" s="750" t="s">
        <v>5239</v>
      </c>
      <c r="F388" s="750" t="s">
        <v>2441</v>
      </c>
      <c r="G388" s="750" t="s">
        <v>6994</v>
      </c>
      <c r="H388" s="750" t="s">
        <v>17965</v>
      </c>
      <c r="I388" s="750" t="s">
        <v>6994</v>
      </c>
      <c r="J388" s="750" t="s">
        <v>17965</v>
      </c>
      <c r="K388" s="754" t="str">
        <f>VLOOKUP(G388,_TCs!$A$2:$B$603,2,FALSE)</f>
        <v>Natural Catastrophe risk -Subsidence</v>
      </c>
    </row>
    <row r="389" spans="1:11" x14ac:dyDescent="0.25">
      <c r="A389" s="750" t="s">
        <v>7659</v>
      </c>
      <c r="B389" s="750" t="s">
        <v>7660</v>
      </c>
      <c r="C389" s="750" t="s">
        <v>6603</v>
      </c>
      <c r="D389" s="750" t="s">
        <v>2441</v>
      </c>
      <c r="E389" s="750" t="s">
        <v>5239</v>
      </c>
      <c r="F389" s="750" t="s">
        <v>2441</v>
      </c>
      <c r="G389" s="750" t="s">
        <v>6995</v>
      </c>
      <c r="H389" s="750" t="s">
        <v>17970</v>
      </c>
      <c r="I389" s="750" t="s">
        <v>6995</v>
      </c>
      <c r="J389" s="750" t="s">
        <v>17970</v>
      </c>
      <c r="K389" s="754" t="str">
        <f>VLOOKUP(G389,_TCs!$A$2:$B$603,2,FALSE)</f>
        <v>Natural Catastrophe risk - Non-proportional property reinsurance</v>
      </c>
    </row>
    <row r="390" spans="1:11" x14ac:dyDescent="0.25">
      <c r="A390" s="750" t="s">
        <v>7659</v>
      </c>
      <c r="B390" s="750" t="s">
        <v>7660</v>
      </c>
      <c r="C390" s="750" t="s">
        <v>6603</v>
      </c>
      <c r="D390" s="750" t="s">
        <v>2441</v>
      </c>
      <c r="E390" s="750" t="s">
        <v>5239</v>
      </c>
      <c r="F390" s="750" t="s">
        <v>2441</v>
      </c>
      <c r="G390" s="750" t="s">
        <v>6998</v>
      </c>
      <c r="H390" s="750" t="s">
        <v>17971</v>
      </c>
      <c r="I390" s="750" t="s">
        <v>6998</v>
      </c>
      <c r="J390" s="750" t="s">
        <v>17971</v>
      </c>
      <c r="K390" s="754" t="str">
        <f>VLOOKUP(G390,_TCs!$A$2:$B$603,2,FALSE)</f>
        <v>Man made catastrophe risk - Motor Vehicle Liability</v>
      </c>
    </row>
    <row r="391" spans="1:11" x14ac:dyDescent="0.25">
      <c r="A391" s="750" t="s">
        <v>7659</v>
      </c>
      <c r="B391" s="750" t="s">
        <v>7660</v>
      </c>
      <c r="C391" s="750" t="s">
        <v>6603</v>
      </c>
      <c r="D391" s="750" t="s">
        <v>2441</v>
      </c>
      <c r="E391" s="750" t="s">
        <v>5239</v>
      </c>
      <c r="F391" s="750" t="s">
        <v>2441</v>
      </c>
      <c r="G391" s="750" t="s">
        <v>7000</v>
      </c>
      <c r="H391" s="750" t="s">
        <v>17973</v>
      </c>
      <c r="I391" s="750" t="s">
        <v>7000</v>
      </c>
      <c r="J391" s="750" t="s">
        <v>17973</v>
      </c>
      <c r="K391" s="754" t="str">
        <f>VLOOKUP(G391,_TCs!$A$2:$B$603,2,FALSE)</f>
        <v>Man made catastrophe risk - Marine Tanker Collision</v>
      </c>
    </row>
    <row r="392" spans="1:11" x14ac:dyDescent="0.25">
      <c r="A392" s="750" t="s">
        <v>7659</v>
      </c>
      <c r="B392" s="750" t="s">
        <v>7660</v>
      </c>
      <c r="C392" s="750" t="s">
        <v>6603</v>
      </c>
      <c r="D392" s="750" t="s">
        <v>2441</v>
      </c>
      <c r="E392" s="750" t="s">
        <v>5239</v>
      </c>
      <c r="F392" s="750" t="s">
        <v>2441</v>
      </c>
      <c r="G392" s="750" t="s">
        <v>5226</v>
      </c>
      <c r="H392" s="750" t="s">
        <v>17974</v>
      </c>
      <c r="I392" s="750" t="s">
        <v>5226</v>
      </c>
      <c r="J392" s="750" t="s">
        <v>17974</v>
      </c>
      <c r="K392" s="754" t="str">
        <f>VLOOKUP(G392,_TCs!$A$2:$B$603,2,FALSE)</f>
        <v>Man made catastrophe risk - Marine Platform Explosion</v>
      </c>
    </row>
    <row r="393" spans="1:11" x14ac:dyDescent="0.25">
      <c r="A393" s="750" t="s">
        <v>7659</v>
      </c>
      <c r="B393" s="750" t="s">
        <v>7660</v>
      </c>
      <c r="C393" s="750" t="s">
        <v>6603</v>
      </c>
      <c r="D393" s="750" t="s">
        <v>2441</v>
      </c>
      <c r="E393" s="750" t="s">
        <v>5239</v>
      </c>
      <c r="F393" s="750" t="s">
        <v>2441</v>
      </c>
      <c r="G393" s="750" t="s">
        <v>5227</v>
      </c>
      <c r="H393" s="750" t="s">
        <v>17976</v>
      </c>
      <c r="I393" s="750" t="s">
        <v>5227</v>
      </c>
      <c r="J393" s="750" t="s">
        <v>17976</v>
      </c>
      <c r="K393" s="754" t="str">
        <f>VLOOKUP(G393,_TCs!$A$2:$B$603,2,FALSE)</f>
        <v>Man made catastrophe risk - Marine</v>
      </c>
    </row>
    <row r="394" spans="1:11" x14ac:dyDescent="0.25">
      <c r="A394" s="750" t="s">
        <v>7659</v>
      </c>
      <c r="B394" s="750" t="s">
        <v>7660</v>
      </c>
      <c r="C394" s="750" t="s">
        <v>6603</v>
      </c>
      <c r="D394" s="750" t="s">
        <v>2441</v>
      </c>
      <c r="E394" s="750" t="s">
        <v>5239</v>
      </c>
      <c r="F394" s="750" t="s">
        <v>2441</v>
      </c>
      <c r="G394" s="750" t="s">
        <v>5228</v>
      </c>
      <c r="H394" s="750" t="s">
        <v>17977</v>
      </c>
      <c r="I394" s="750" t="s">
        <v>5228</v>
      </c>
      <c r="J394" s="750" t="s">
        <v>17977</v>
      </c>
      <c r="K394" s="754" t="str">
        <f>VLOOKUP(G394,_TCs!$A$2:$B$603,2,FALSE)</f>
        <v>Man made catastrophe risk - Aviation</v>
      </c>
    </row>
    <row r="395" spans="1:11" x14ac:dyDescent="0.25">
      <c r="A395" s="750" t="s">
        <v>7659</v>
      </c>
      <c r="B395" s="750" t="s">
        <v>7660</v>
      </c>
      <c r="C395" s="750" t="s">
        <v>6603</v>
      </c>
      <c r="D395" s="750" t="s">
        <v>2441</v>
      </c>
      <c r="E395" s="750" t="s">
        <v>5239</v>
      </c>
      <c r="F395" s="750" t="s">
        <v>2441</v>
      </c>
      <c r="G395" s="750" t="s">
        <v>5229</v>
      </c>
      <c r="H395" s="750" t="s">
        <v>17979</v>
      </c>
      <c r="I395" s="750" t="s">
        <v>5229</v>
      </c>
      <c r="J395" s="750" t="s">
        <v>17979</v>
      </c>
      <c r="K395" s="754" t="str">
        <f>VLOOKUP(G395,_TCs!$A$2:$B$603,2,FALSE)</f>
        <v>Man made catastrophe risk - Fire</v>
      </c>
    </row>
    <row r="396" spans="1:11" x14ac:dyDescent="0.25">
      <c r="A396" s="750" t="s">
        <v>7659</v>
      </c>
      <c r="B396" s="750" t="s">
        <v>7660</v>
      </c>
      <c r="C396" s="750" t="s">
        <v>6603</v>
      </c>
      <c r="D396" s="750" t="s">
        <v>2441</v>
      </c>
      <c r="E396" s="750" t="s">
        <v>5239</v>
      </c>
      <c r="F396" s="750" t="s">
        <v>2441</v>
      </c>
      <c r="G396" s="750" t="s">
        <v>5230</v>
      </c>
      <c r="H396" s="750" t="s">
        <v>17980</v>
      </c>
      <c r="I396" s="750" t="s">
        <v>5230</v>
      </c>
      <c r="J396" s="750" t="s">
        <v>17980</v>
      </c>
      <c r="K396" s="754" t="str">
        <f>VLOOKUP(G396,_TCs!$A$2:$B$603,2,FALSE)</f>
        <v>Man made catastrophe risk - Liability</v>
      </c>
    </row>
    <row r="397" spans="1:11" x14ac:dyDescent="0.25">
      <c r="A397" s="750" t="s">
        <v>7659</v>
      </c>
      <c r="B397" s="750" t="s">
        <v>7660</v>
      </c>
      <c r="C397" s="750" t="s">
        <v>6603</v>
      </c>
      <c r="D397" s="750" t="s">
        <v>2441</v>
      </c>
      <c r="E397" s="750" t="s">
        <v>5239</v>
      </c>
      <c r="F397" s="750" t="s">
        <v>2441</v>
      </c>
      <c r="G397" s="750" t="s">
        <v>5231</v>
      </c>
      <c r="H397" s="750" t="s">
        <v>17982</v>
      </c>
      <c r="I397" s="750" t="s">
        <v>5231</v>
      </c>
      <c r="J397" s="750" t="s">
        <v>17982</v>
      </c>
      <c r="K397" s="754" t="str">
        <f>VLOOKUP(G397,_TCs!$A$2:$B$603,2,FALSE)</f>
        <v>Man made catastrophe risk - Liability</v>
      </c>
    </row>
    <row r="398" spans="1:11" x14ac:dyDescent="0.25">
      <c r="A398" s="750" t="s">
        <v>7659</v>
      </c>
      <c r="B398" s="750" t="s">
        <v>7660</v>
      </c>
      <c r="C398" s="750" t="s">
        <v>6603</v>
      </c>
      <c r="D398" s="750" t="s">
        <v>2441</v>
      </c>
      <c r="E398" s="750" t="s">
        <v>5239</v>
      </c>
      <c r="F398" s="750" t="s">
        <v>2441</v>
      </c>
      <c r="G398" s="750" t="s">
        <v>5232</v>
      </c>
      <c r="H398" s="750" t="s">
        <v>17983</v>
      </c>
      <c r="I398" s="750" t="s">
        <v>5232</v>
      </c>
      <c r="J398" s="750" t="s">
        <v>17983</v>
      </c>
      <c r="K398" s="754" t="str">
        <f>VLOOKUP(G398,_TCs!$A$2:$B$603,2,FALSE)</f>
        <v>Man made catastrophe risk - Credit &amp; Suretyship - Large Credit Default</v>
      </c>
    </row>
    <row r="399" spans="1:11" x14ac:dyDescent="0.25">
      <c r="A399" s="750" t="s">
        <v>7659</v>
      </c>
      <c r="B399" s="750" t="s">
        <v>7660</v>
      </c>
      <c r="C399" s="750" t="s">
        <v>6603</v>
      </c>
      <c r="D399" s="750" t="s">
        <v>2441</v>
      </c>
      <c r="E399" s="750" t="s">
        <v>5239</v>
      </c>
      <c r="F399" s="750" t="s">
        <v>2441</v>
      </c>
      <c r="G399" s="750" t="s">
        <v>5233</v>
      </c>
      <c r="H399" s="750" t="s">
        <v>17985</v>
      </c>
      <c r="I399" s="750" t="s">
        <v>5233</v>
      </c>
      <c r="J399" s="750" t="s">
        <v>17985</v>
      </c>
      <c r="K399" s="754" t="str">
        <f>VLOOKUP(G399,_TCs!$A$2:$B$603,2,FALSE)</f>
        <v>Man made catastrophe risk - Credit &amp; Suretyship - Recession Risk</v>
      </c>
    </row>
    <row r="400" spans="1:11" x14ac:dyDescent="0.25">
      <c r="A400" s="750" t="s">
        <v>7659</v>
      </c>
      <c r="B400" s="750" t="s">
        <v>7660</v>
      </c>
      <c r="C400" s="750" t="s">
        <v>6603</v>
      </c>
      <c r="D400" s="750" t="s">
        <v>2441</v>
      </c>
      <c r="E400" s="750" t="s">
        <v>5239</v>
      </c>
      <c r="F400" s="750" t="s">
        <v>2441</v>
      </c>
      <c r="G400" s="750" t="s">
        <v>5234</v>
      </c>
      <c r="H400" s="750" t="s">
        <v>17986</v>
      </c>
      <c r="I400" s="750" t="s">
        <v>5234</v>
      </c>
      <c r="J400" s="750" t="s">
        <v>17986</v>
      </c>
      <c r="K400" s="754" t="str">
        <f>VLOOKUP(G400,_TCs!$A$2:$B$603,2,FALSE)</f>
        <v>Man made catastrophe risk - Credit &amp; Suretyship</v>
      </c>
    </row>
    <row r="401" spans="1:11" x14ac:dyDescent="0.25">
      <c r="A401" s="750" t="s">
        <v>7659</v>
      </c>
      <c r="B401" s="750" t="s">
        <v>7660</v>
      </c>
      <c r="C401" s="750" t="s">
        <v>6603</v>
      </c>
      <c r="D401" s="750" t="s">
        <v>2441</v>
      </c>
      <c r="E401" s="750" t="s">
        <v>5239</v>
      </c>
      <c r="F401" s="750" t="s">
        <v>2441</v>
      </c>
      <c r="G401" s="750" t="s">
        <v>5235</v>
      </c>
      <c r="H401" s="750" t="s">
        <v>17987</v>
      </c>
      <c r="I401" s="750" t="s">
        <v>5235</v>
      </c>
      <c r="J401" s="750" t="s">
        <v>17987</v>
      </c>
      <c r="K401" s="754" t="str">
        <f>VLOOKUP(G401,_TCs!$A$2:$B$603,2,FALSE)</f>
        <v>Man made catastrophe risk - Other non-life catastrophe risk</v>
      </c>
    </row>
    <row r="402" spans="1:11" x14ac:dyDescent="0.25">
      <c r="A402" s="750" t="s">
        <v>7659</v>
      </c>
      <c r="B402" s="750" t="s">
        <v>7660</v>
      </c>
      <c r="C402" s="750" t="s">
        <v>6603</v>
      </c>
      <c r="D402" s="750" t="s">
        <v>2441</v>
      </c>
      <c r="E402" s="750" t="s">
        <v>5239</v>
      </c>
      <c r="F402" s="750" t="s">
        <v>2441</v>
      </c>
      <c r="G402" s="750" t="s">
        <v>5236</v>
      </c>
      <c r="H402" s="750" t="s">
        <v>17988</v>
      </c>
      <c r="I402" s="750" t="s">
        <v>5236</v>
      </c>
      <c r="J402" s="750" t="s">
        <v>17988</v>
      </c>
      <c r="K402" s="754" t="str">
        <f>VLOOKUP(G402,_TCs!$A$2:$B$603,2,FALSE)</f>
        <v>Health Catastrophe risk - Mass accident</v>
      </c>
    </row>
    <row r="403" spans="1:11" x14ac:dyDescent="0.25">
      <c r="A403" s="750" t="s">
        <v>7659</v>
      </c>
      <c r="B403" s="750" t="s">
        <v>7660</v>
      </c>
      <c r="C403" s="750" t="s">
        <v>6603</v>
      </c>
      <c r="D403" s="750" t="s">
        <v>2441</v>
      </c>
      <c r="E403" s="750" t="s">
        <v>5239</v>
      </c>
      <c r="F403" s="750" t="s">
        <v>2441</v>
      </c>
      <c r="G403" s="750" t="s">
        <v>5237</v>
      </c>
      <c r="H403" s="750" t="s">
        <v>17989</v>
      </c>
      <c r="I403" s="750" t="s">
        <v>5237</v>
      </c>
      <c r="J403" s="750" t="s">
        <v>17989</v>
      </c>
      <c r="K403" s="754" t="str">
        <f>VLOOKUP(G403,_TCs!$A$2:$B$603,2,FALSE)</f>
        <v>Health Catastrophe risk - Concentration accident</v>
      </c>
    </row>
    <row r="404" spans="1:11" x14ac:dyDescent="0.25">
      <c r="A404" s="750" t="s">
        <v>7659</v>
      </c>
      <c r="B404" s="750" t="s">
        <v>7660</v>
      </c>
      <c r="C404" s="750" t="s">
        <v>6603</v>
      </c>
      <c r="D404" s="750" t="s">
        <v>2441</v>
      </c>
      <c r="E404" s="750" t="s">
        <v>5239</v>
      </c>
      <c r="F404" s="750" t="s">
        <v>2441</v>
      </c>
      <c r="G404" s="750" t="s">
        <v>5238</v>
      </c>
      <c r="H404" s="750" t="s">
        <v>17994</v>
      </c>
      <c r="I404" s="750" t="s">
        <v>5238</v>
      </c>
      <c r="J404" s="750" t="s">
        <v>17994</v>
      </c>
      <c r="K404" s="754" t="str">
        <f>VLOOKUP(G404,_TCs!$A$2:$B$603,2,FALSE)</f>
        <v>Health Catastrophe risk - Pandemic</v>
      </c>
    </row>
    <row r="405" spans="1:11" x14ac:dyDescent="0.25">
      <c r="A405" s="750" t="s">
        <v>7659</v>
      </c>
      <c r="B405" s="750" t="s">
        <v>7660</v>
      </c>
      <c r="C405" s="750" t="s">
        <v>6603</v>
      </c>
      <c r="D405" s="750" t="s">
        <v>2441</v>
      </c>
      <c r="E405" s="750" t="s">
        <v>6571</v>
      </c>
      <c r="F405" s="750" t="s">
        <v>2441</v>
      </c>
      <c r="G405" s="750" t="s">
        <v>7002</v>
      </c>
      <c r="H405" s="750" t="s">
        <v>17960</v>
      </c>
      <c r="I405" s="750" t="s">
        <v>7002</v>
      </c>
      <c r="J405" s="750" t="s">
        <v>17960</v>
      </c>
      <c r="K405" s="754" t="e">
        <f>VLOOKUP(G405,_TCs!$A$2:$B$603,2,FALSE)</f>
        <v>#N/A</v>
      </c>
    </row>
    <row r="406" spans="1:11" x14ac:dyDescent="0.25">
      <c r="A406" s="750" t="s">
        <v>7659</v>
      </c>
      <c r="B406" s="750" t="s">
        <v>7660</v>
      </c>
      <c r="C406" s="750" t="s">
        <v>6603</v>
      </c>
      <c r="D406" s="750" t="s">
        <v>2441</v>
      </c>
      <c r="E406" s="750" t="s">
        <v>6571</v>
      </c>
      <c r="F406" s="750" t="s">
        <v>2441</v>
      </c>
      <c r="G406" s="750" t="s">
        <v>7003</v>
      </c>
      <c r="H406" s="750" t="s">
        <v>17961</v>
      </c>
      <c r="I406" s="750" t="s">
        <v>7003</v>
      </c>
      <c r="J406" s="750" t="s">
        <v>17961</v>
      </c>
      <c r="K406" s="754" t="str">
        <f>VLOOKUP(G406,_TCs!$A$2:$B$603,2,FALSE)</f>
        <v>Natural Catastrophe risk - Windstorm</v>
      </c>
    </row>
    <row r="407" spans="1:11" x14ac:dyDescent="0.25">
      <c r="A407" s="750" t="s">
        <v>7659</v>
      </c>
      <c r="B407" s="750" t="s">
        <v>7660</v>
      </c>
      <c r="C407" s="750" t="s">
        <v>6603</v>
      </c>
      <c r="D407" s="750" t="s">
        <v>2441</v>
      </c>
      <c r="E407" s="750" t="s">
        <v>6571</v>
      </c>
      <c r="F407" s="750" t="s">
        <v>2441</v>
      </c>
      <c r="G407" s="750" t="s">
        <v>7005</v>
      </c>
      <c r="H407" s="750" t="s">
        <v>17962</v>
      </c>
      <c r="I407" s="750" t="s">
        <v>7005</v>
      </c>
      <c r="J407" s="750" t="s">
        <v>17962</v>
      </c>
      <c r="K407" s="754" t="str">
        <f>VLOOKUP(G407,_TCs!$A$2:$B$603,2,FALSE)</f>
        <v>Natural Catastrophe risk - Earthquake</v>
      </c>
    </row>
    <row r="408" spans="1:11" x14ac:dyDescent="0.25">
      <c r="A408" s="750" t="s">
        <v>7659</v>
      </c>
      <c r="B408" s="750" t="s">
        <v>7660</v>
      </c>
      <c r="C408" s="750" t="s">
        <v>6603</v>
      </c>
      <c r="D408" s="750" t="s">
        <v>2441</v>
      </c>
      <c r="E408" s="750" t="s">
        <v>6571</v>
      </c>
      <c r="F408" s="750" t="s">
        <v>2441</v>
      </c>
      <c r="G408" s="750" t="s">
        <v>7007</v>
      </c>
      <c r="H408" s="750" t="s">
        <v>17963</v>
      </c>
      <c r="I408" s="750" t="s">
        <v>7007</v>
      </c>
      <c r="J408" s="750" t="s">
        <v>17963</v>
      </c>
      <c r="K408" s="754" t="str">
        <f>VLOOKUP(G408,_TCs!$A$2:$B$603,2,FALSE)</f>
        <v>Natural Catastrophe risk - Flood</v>
      </c>
    </row>
    <row r="409" spans="1:11" x14ac:dyDescent="0.25">
      <c r="A409" s="750" t="s">
        <v>7659</v>
      </c>
      <c r="B409" s="750" t="s">
        <v>7660</v>
      </c>
      <c r="C409" s="750" t="s">
        <v>6603</v>
      </c>
      <c r="D409" s="750" t="s">
        <v>2441</v>
      </c>
      <c r="E409" s="750" t="s">
        <v>6571</v>
      </c>
      <c r="F409" s="750" t="s">
        <v>2441</v>
      </c>
      <c r="G409" s="750" t="s">
        <v>7010</v>
      </c>
      <c r="H409" s="750" t="s">
        <v>17964</v>
      </c>
      <c r="I409" s="750" t="s">
        <v>7010</v>
      </c>
      <c r="J409" s="750" t="s">
        <v>17964</v>
      </c>
      <c r="K409" s="754" t="str">
        <f>VLOOKUP(G409,_TCs!$A$2:$B$603,2,FALSE)</f>
        <v>Natural Catastrophe risk - Hail</v>
      </c>
    </row>
    <row r="410" spans="1:11" x14ac:dyDescent="0.25">
      <c r="A410" s="750" t="s">
        <v>7659</v>
      </c>
      <c r="B410" s="750" t="s">
        <v>7660</v>
      </c>
      <c r="C410" s="750" t="s">
        <v>6603</v>
      </c>
      <c r="D410" s="750" t="s">
        <v>2441</v>
      </c>
      <c r="E410" s="750" t="s">
        <v>6571</v>
      </c>
      <c r="F410" s="750" t="s">
        <v>2441</v>
      </c>
      <c r="G410" s="750" t="s">
        <v>7011</v>
      </c>
      <c r="H410" s="750" t="s">
        <v>17965</v>
      </c>
      <c r="I410" s="750" t="s">
        <v>7011</v>
      </c>
      <c r="J410" s="750" t="s">
        <v>17965</v>
      </c>
      <c r="K410" s="754" t="str">
        <f>VLOOKUP(G410,_TCs!$A$2:$B$603,2,FALSE)</f>
        <v>Natural Catastrophe risk -Subsidence</v>
      </c>
    </row>
    <row r="411" spans="1:11" x14ac:dyDescent="0.25">
      <c r="A411" s="750" t="s">
        <v>7659</v>
      </c>
      <c r="B411" s="750" t="s">
        <v>7660</v>
      </c>
      <c r="C411" s="750" t="s">
        <v>6603</v>
      </c>
      <c r="D411" s="750" t="s">
        <v>2441</v>
      </c>
      <c r="E411" s="750" t="s">
        <v>6571</v>
      </c>
      <c r="F411" s="750" t="s">
        <v>2441</v>
      </c>
      <c r="G411" s="750" t="s">
        <v>7014</v>
      </c>
      <c r="H411" s="750" t="s">
        <v>17970</v>
      </c>
      <c r="I411" s="750" t="s">
        <v>7014</v>
      </c>
      <c r="J411" s="750" t="s">
        <v>17970</v>
      </c>
      <c r="K411" s="754" t="str">
        <f>VLOOKUP(G411,_TCs!$A$2:$B$603,2,FALSE)</f>
        <v>Natural Catastrophe risk - Non-proportional property reinsurance</v>
      </c>
    </row>
    <row r="412" spans="1:11" x14ac:dyDescent="0.25">
      <c r="A412" s="750" t="s">
        <v>7659</v>
      </c>
      <c r="B412" s="750" t="s">
        <v>7660</v>
      </c>
      <c r="C412" s="750" t="s">
        <v>6603</v>
      </c>
      <c r="D412" s="750" t="s">
        <v>2441</v>
      </c>
      <c r="E412" s="750" t="s">
        <v>6571</v>
      </c>
      <c r="F412" s="750" t="s">
        <v>2441</v>
      </c>
      <c r="G412" s="750" t="s">
        <v>7015</v>
      </c>
      <c r="H412" s="750" t="s">
        <v>17971</v>
      </c>
      <c r="I412" s="750" t="s">
        <v>7015</v>
      </c>
      <c r="J412" s="750" t="s">
        <v>17971</v>
      </c>
      <c r="K412" s="754" t="str">
        <f>VLOOKUP(G412,_TCs!$A$2:$B$603,2,FALSE)</f>
        <v>Man made catastrophe risk - Motor Vehicle Liability</v>
      </c>
    </row>
    <row r="413" spans="1:11" x14ac:dyDescent="0.25">
      <c r="A413" s="750" t="s">
        <v>7659</v>
      </c>
      <c r="B413" s="750" t="s">
        <v>7660</v>
      </c>
      <c r="C413" s="750" t="s">
        <v>6603</v>
      </c>
      <c r="D413" s="750" t="s">
        <v>2441</v>
      </c>
      <c r="E413" s="750" t="s">
        <v>6571</v>
      </c>
      <c r="F413" s="750" t="s">
        <v>2441</v>
      </c>
      <c r="G413" s="750" t="s">
        <v>7017</v>
      </c>
      <c r="H413" s="750" t="s">
        <v>17973</v>
      </c>
      <c r="I413" s="750" t="s">
        <v>7017</v>
      </c>
      <c r="J413" s="750" t="s">
        <v>17973</v>
      </c>
      <c r="K413" s="754" t="str">
        <f>VLOOKUP(G413,_TCs!$A$2:$B$603,2,FALSE)</f>
        <v>Man made catastrophe risk - Marine Tanker Collision</v>
      </c>
    </row>
    <row r="414" spans="1:11" x14ac:dyDescent="0.25">
      <c r="A414" s="750" t="s">
        <v>7659</v>
      </c>
      <c r="B414" s="750" t="s">
        <v>7660</v>
      </c>
      <c r="C414" s="750" t="s">
        <v>6603</v>
      </c>
      <c r="D414" s="750" t="s">
        <v>2441</v>
      </c>
      <c r="E414" s="750" t="s">
        <v>6571</v>
      </c>
      <c r="F414" s="750" t="s">
        <v>2441</v>
      </c>
      <c r="G414" s="750" t="s">
        <v>6577</v>
      </c>
      <c r="H414" s="750" t="s">
        <v>17974</v>
      </c>
      <c r="I414" s="750" t="s">
        <v>6577</v>
      </c>
      <c r="J414" s="750" t="s">
        <v>17974</v>
      </c>
      <c r="K414" s="754" t="str">
        <f>VLOOKUP(G414,_TCs!$A$2:$B$603,2,FALSE)</f>
        <v>Man made catastrophe risk - Marine Platform Explosion</v>
      </c>
    </row>
    <row r="415" spans="1:11" x14ac:dyDescent="0.25">
      <c r="A415" s="750" t="s">
        <v>7659</v>
      </c>
      <c r="B415" s="750" t="s">
        <v>7660</v>
      </c>
      <c r="C415" s="750" t="s">
        <v>6603</v>
      </c>
      <c r="D415" s="750" t="s">
        <v>2441</v>
      </c>
      <c r="E415" s="750" t="s">
        <v>6571</v>
      </c>
      <c r="F415" s="750" t="s">
        <v>2441</v>
      </c>
      <c r="G415" s="750" t="s">
        <v>6579</v>
      </c>
      <c r="H415" s="750" t="s">
        <v>17976</v>
      </c>
      <c r="I415" s="750" t="s">
        <v>6579</v>
      </c>
      <c r="J415" s="750" t="s">
        <v>17976</v>
      </c>
      <c r="K415" s="754" t="str">
        <f>VLOOKUP(G415,_TCs!$A$2:$B$603,2,FALSE)</f>
        <v>Man made catastrophe risk - Marine</v>
      </c>
    </row>
    <row r="416" spans="1:11" x14ac:dyDescent="0.25">
      <c r="A416" s="750" t="s">
        <v>7659</v>
      </c>
      <c r="B416" s="750" t="s">
        <v>7660</v>
      </c>
      <c r="C416" s="750" t="s">
        <v>6603</v>
      </c>
      <c r="D416" s="750" t="s">
        <v>2441</v>
      </c>
      <c r="E416" s="750" t="s">
        <v>6571</v>
      </c>
      <c r="F416" s="750" t="s">
        <v>2441</v>
      </c>
      <c r="G416" s="750" t="s">
        <v>6581</v>
      </c>
      <c r="H416" s="750" t="s">
        <v>17977</v>
      </c>
      <c r="I416" s="750" t="s">
        <v>6581</v>
      </c>
      <c r="J416" s="750" t="s">
        <v>17977</v>
      </c>
      <c r="K416" s="754" t="str">
        <f>VLOOKUP(G416,_TCs!$A$2:$B$603,2,FALSE)</f>
        <v>Man made catastrophe risk - Aviation</v>
      </c>
    </row>
    <row r="417" spans="1:11" x14ac:dyDescent="0.25">
      <c r="A417" s="750" t="s">
        <v>7659</v>
      </c>
      <c r="B417" s="750" t="s">
        <v>7660</v>
      </c>
      <c r="C417" s="750" t="s">
        <v>6603</v>
      </c>
      <c r="D417" s="750" t="s">
        <v>2441</v>
      </c>
      <c r="E417" s="750" t="s">
        <v>6571</v>
      </c>
      <c r="F417" s="750" t="s">
        <v>2441</v>
      </c>
      <c r="G417" s="750" t="s">
        <v>6583</v>
      </c>
      <c r="H417" s="750" t="s">
        <v>17979</v>
      </c>
      <c r="I417" s="750" t="s">
        <v>6583</v>
      </c>
      <c r="J417" s="750" t="s">
        <v>17979</v>
      </c>
      <c r="K417" s="754" t="str">
        <f>VLOOKUP(G417,_TCs!$A$2:$B$603,2,FALSE)</f>
        <v>Man made catastrophe risk - Fire</v>
      </c>
    </row>
    <row r="418" spans="1:11" x14ac:dyDescent="0.25">
      <c r="A418" s="750" t="s">
        <v>7659</v>
      </c>
      <c r="B418" s="750" t="s">
        <v>7660</v>
      </c>
      <c r="C418" s="750" t="s">
        <v>6603</v>
      </c>
      <c r="D418" s="750" t="s">
        <v>2441</v>
      </c>
      <c r="E418" s="750" t="s">
        <v>6571</v>
      </c>
      <c r="F418" s="750" t="s">
        <v>2441</v>
      </c>
      <c r="G418" s="750" t="s">
        <v>6585</v>
      </c>
      <c r="H418" s="750" t="s">
        <v>17980</v>
      </c>
      <c r="I418" s="750" t="s">
        <v>6585</v>
      </c>
      <c r="J418" s="750" t="s">
        <v>17980</v>
      </c>
      <c r="K418" s="754" t="str">
        <f>VLOOKUP(G418,_TCs!$A$2:$B$603,2,FALSE)</f>
        <v>Man made catastrophe risk - Liability</v>
      </c>
    </row>
    <row r="419" spans="1:11" x14ac:dyDescent="0.25">
      <c r="A419" s="750" t="s">
        <v>7659</v>
      </c>
      <c r="B419" s="750" t="s">
        <v>7660</v>
      </c>
      <c r="C419" s="750" t="s">
        <v>6603</v>
      </c>
      <c r="D419" s="750" t="s">
        <v>2441</v>
      </c>
      <c r="E419" s="750" t="s">
        <v>6571</v>
      </c>
      <c r="F419" s="750" t="s">
        <v>2441</v>
      </c>
      <c r="G419" s="750" t="s">
        <v>6587</v>
      </c>
      <c r="H419" s="750" t="s">
        <v>17982</v>
      </c>
      <c r="I419" s="750" t="s">
        <v>6587</v>
      </c>
      <c r="J419" s="750" t="s">
        <v>17982</v>
      </c>
      <c r="K419" s="754" t="str">
        <f>VLOOKUP(G419,_TCs!$A$2:$B$603,2,FALSE)</f>
        <v>Man made catastrophe risk - Liability</v>
      </c>
    </row>
    <row r="420" spans="1:11" x14ac:dyDescent="0.25">
      <c r="A420" s="750" t="s">
        <v>7659</v>
      </c>
      <c r="B420" s="750" t="s">
        <v>7660</v>
      </c>
      <c r="C420" s="750" t="s">
        <v>6603</v>
      </c>
      <c r="D420" s="750" t="s">
        <v>2441</v>
      </c>
      <c r="E420" s="750" t="s">
        <v>6571</v>
      </c>
      <c r="F420" s="750" t="s">
        <v>2441</v>
      </c>
      <c r="G420" s="750" t="s">
        <v>6589</v>
      </c>
      <c r="H420" s="750" t="s">
        <v>17983</v>
      </c>
      <c r="I420" s="750" t="s">
        <v>6589</v>
      </c>
      <c r="J420" s="750" t="s">
        <v>17983</v>
      </c>
      <c r="K420" s="754" t="str">
        <f>VLOOKUP(G420,_TCs!$A$2:$B$603,2,FALSE)</f>
        <v>Man made catastrophe risk - Credit &amp; Suretyship - Large Credit Default</v>
      </c>
    </row>
    <row r="421" spans="1:11" x14ac:dyDescent="0.25">
      <c r="A421" s="750" t="s">
        <v>7659</v>
      </c>
      <c r="B421" s="750" t="s">
        <v>7660</v>
      </c>
      <c r="C421" s="750" t="s">
        <v>6603</v>
      </c>
      <c r="D421" s="750" t="s">
        <v>2441</v>
      </c>
      <c r="E421" s="750" t="s">
        <v>6571</v>
      </c>
      <c r="F421" s="750" t="s">
        <v>2441</v>
      </c>
      <c r="G421" s="750" t="s">
        <v>6591</v>
      </c>
      <c r="H421" s="750" t="s">
        <v>17985</v>
      </c>
      <c r="I421" s="750" t="s">
        <v>6591</v>
      </c>
      <c r="J421" s="750" t="s">
        <v>17985</v>
      </c>
      <c r="K421" s="754" t="str">
        <f>VLOOKUP(G421,_TCs!$A$2:$B$603,2,FALSE)</f>
        <v>Man made catastrophe risk - Credit &amp; Suretyship - Recession Risk</v>
      </c>
    </row>
    <row r="422" spans="1:11" x14ac:dyDescent="0.25">
      <c r="A422" s="750" t="s">
        <v>7659</v>
      </c>
      <c r="B422" s="750" t="s">
        <v>7660</v>
      </c>
      <c r="C422" s="750" t="s">
        <v>6603</v>
      </c>
      <c r="D422" s="750" t="s">
        <v>2441</v>
      </c>
      <c r="E422" s="750" t="s">
        <v>6571</v>
      </c>
      <c r="F422" s="750" t="s">
        <v>2441</v>
      </c>
      <c r="G422" s="750" t="s">
        <v>6593</v>
      </c>
      <c r="H422" s="750" t="s">
        <v>17986</v>
      </c>
      <c r="I422" s="750" t="s">
        <v>6593</v>
      </c>
      <c r="J422" s="750" t="s">
        <v>17986</v>
      </c>
      <c r="K422" s="754" t="str">
        <f>VLOOKUP(G422,_TCs!$A$2:$B$603,2,FALSE)</f>
        <v>Man made catastrophe risk - Credit &amp; Suretyship</v>
      </c>
    </row>
    <row r="423" spans="1:11" x14ac:dyDescent="0.25">
      <c r="A423" s="750" t="s">
        <v>7659</v>
      </c>
      <c r="B423" s="750" t="s">
        <v>7660</v>
      </c>
      <c r="C423" s="750" t="s">
        <v>6603</v>
      </c>
      <c r="D423" s="750" t="s">
        <v>2441</v>
      </c>
      <c r="E423" s="750" t="s">
        <v>6571</v>
      </c>
      <c r="F423" s="750" t="s">
        <v>2441</v>
      </c>
      <c r="G423" s="750" t="s">
        <v>6595</v>
      </c>
      <c r="H423" s="750" t="s">
        <v>17987</v>
      </c>
      <c r="I423" s="750" t="s">
        <v>6595</v>
      </c>
      <c r="J423" s="750" t="s">
        <v>17987</v>
      </c>
      <c r="K423" s="754" t="str">
        <f>VLOOKUP(G423,_TCs!$A$2:$B$603,2,FALSE)</f>
        <v>Man made catastrophe risk - Other non-life catastrophe risk</v>
      </c>
    </row>
    <row r="424" spans="1:11" x14ac:dyDescent="0.25">
      <c r="A424" s="750" t="s">
        <v>7659</v>
      </c>
      <c r="B424" s="750" t="s">
        <v>7660</v>
      </c>
      <c r="C424" s="750" t="s">
        <v>6603</v>
      </c>
      <c r="D424" s="750" t="s">
        <v>2441</v>
      </c>
      <c r="E424" s="750" t="s">
        <v>6571</v>
      </c>
      <c r="F424" s="750" t="s">
        <v>2441</v>
      </c>
      <c r="G424" s="750" t="s">
        <v>6597</v>
      </c>
      <c r="H424" s="750" t="s">
        <v>17988</v>
      </c>
      <c r="I424" s="750" t="s">
        <v>6597</v>
      </c>
      <c r="J424" s="750" t="s">
        <v>17988</v>
      </c>
      <c r="K424" s="754" t="str">
        <f>VLOOKUP(G424,_TCs!$A$2:$B$603,2,FALSE)</f>
        <v>Health Catastrophe risk - Mass accident</v>
      </c>
    </row>
    <row r="425" spans="1:11" x14ac:dyDescent="0.25">
      <c r="A425" s="750" t="s">
        <v>7659</v>
      </c>
      <c r="B425" s="750" t="s">
        <v>7660</v>
      </c>
      <c r="C425" s="750" t="s">
        <v>6603</v>
      </c>
      <c r="D425" s="750" t="s">
        <v>2441</v>
      </c>
      <c r="E425" s="750" t="s">
        <v>6571</v>
      </c>
      <c r="F425" s="750" t="s">
        <v>2441</v>
      </c>
      <c r="G425" s="750" t="s">
        <v>6599</v>
      </c>
      <c r="H425" s="750" t="s">
        <v>17989</v>
      </c>
      <c r="I425" s="750" t="s">
        <v>6599</v>
      </c>
      <c r="J425" s="750" t="s">
        <v>17989</v>
      </c>
      <c r="K425" s="754" t="str">
        <f>VLOOKUP(G425,_TCs!$A$2:$B$603,2,FALSE)</f>
        <v>Health Catastrophe risk - Concentration accident</v>
      </c>
    </row>
    <row r="426" spans="1:11" x14ac:dyDescent="0.25">
      <c r="A426" s="750" t="s">
        <v>7659</v>
      </c>
      <c r="B426" s="750" t="s">
        <v>7660</v>
      </c>
      <c r="C426" s="750" t="s">
        <v>6603</v>
      </c>
      <c r="D426" s="750" t="s">
        <v>2441</v>
      </c>
      <c r="E426" s="750" t="s">
        <v>6571</v>
      </c>
      <c r="F426" s="750" t="s">
        <v>2441</v>
      </c>
      <c r="G426" s="750" t="s">
        <v>6601</v>
      </c>
      <c r="H426" s="750" t="s">
        <v>17994</v>
      </c>
      <c r="I426" s="750" t="s">
        <v>6601</v>
      </c>
      <c r="J426" s="750" t="s">
        <v>17994</v>
      </c>
      <c r="K426" s="754" t="str">
        <f>VLOOKUP(G426,_TCs!$A$2:$B$603,2,FALSE)</f>
        <v>Health Catastrophe risk - Pandemic</v>
      </c>
    </row>
    <row r="427" spans="1:11" x14ac:dyDescent="0.25">
      <c r="A427" s="750" t="s">
        <v>7659</v>
      </c>
      <c r="B427" s="750" t="s">
        <v>7660</v>
      </c>
      <c r="C427" s="750" t="s">
        <v>6603</v>
      </c>
      <c r="D427" s="750" t="s">
        <v>2441</v>
      </c>
      <c r="E427" s="750" t="s">
        <v>6572</v>
      </c>
      <c r="F427" s="750" t="s">
        <v>2441</v>
      </c>
      <c r="G427" s="750" t="s">
        <v>7001</v>
      </c>
      <c r="H427" s="750" t="s">
        <v>17960</v>
      </c>
      <c r="I427" s="750" t="s">
        <v>7001</v>
      </c>
      <c r="J427" s="750" t="s">
        <v>17960</v>
      </c>
      <c r="K427" s="754" t="e">
        <f>VLOOKUP(G427,_TCs!$A$2:$B$603,2,FALSE)</f>
        <v>#N/A</v>
      </c>
    </row>
    <row r="428" spans="1:11" x14ac:dyDescent="0.25">
      <c r="A428" s="750" t="s">
        <v>7659</v>
      </c>
      <c r="B428" s="750" t="s">
        <v>7660</v>
      </c>
      <c r="C428" s="750" t="s">
        <v>6603</v>
      </c>
      <c r="D428" s="750" t="s">
        <v>2441</v>
      </c>
      <c r="E428" s="750" t="s">
        <v>6572</v>
      </c>
      <c r="F428" s="750" t="s">
        <v>2441</v>
      </c>
      <c r="G428" s="750" t="s">
        <v>7004</v>
      </c>
      <c r="H428" s="750" t="s">
        <v>17961</v>
      </c>
      <c r="I428" s="750" t="s">
        <v>7004</v>
      </c>
      <c r="J428" s="750" t="s">
        <v>17961</v>
      </c>
      <c r="K428" s="754" t="str">
        <f>VLOOKUP(G428,_TCs!$A$2:$B$603,2,FALSE)</f>
        <v>Natural Catastrophe risk - Windstorm</v>
      </c>
    </row>
    <row r="429" spans="1:11" x14ac:dyDescent="0.25">
      <c r="A429" s="750" t="s">
        <v>7659</v>
      </c>
      <c r="B429" s="750" t="s">
        <v>7660</v>
      </c>
      <c r="C429" s="750" t="s">
        <v>6603</v>
      </c>
      <c r="D429" s="750" t="s">
        <v>2441</v>
      </c>
      <c r="E429" s="750" t="s">
        <v>6572</v>
      </c>
      <c r="F429" s="750" t="s">
        <v>2441</v>
      </c>
      <c r="G429" s="750" t="s">
        <v>7006</v>
      </c>
      <c r="H429" s="750" t="s">
        <v>17962</v>
      </c>
      <c r="I429" s="750" t="s">
        <v>7006</v>
      </c>
      <c r="J429" s="750" t="s">
        <v>17962</v>
      </c>
      <c r="K429" s="754" t="str">
        <f>VLOOKUP(G429,_TCs!$A$2:$B$603,2,FALSE)</f>
        <v>Natural Catastrophe risk - Earthquake</v>
      </c>
    </row>
    <row r="430" spans="1:11" x14ac:dyDescent="0.25">
      <c r="A430" s="750" t="s">
        <v>7659</v>
      </c>
      <c r="B430" s="750" t="s">
        <v>7660</v>
      </c>
      <c r="C430" s="750" t="s">
        <v>6603</v>
      </c>
      <c r="D430" s="750" t="s">
        <v>2441</v>
      </c>
      <c r="E430" s="750" t="s">
        <v>6572</v>
      </c>
      <c r="F430" s="750" t="s">
        <v>2441</v>
      </c>
      <c r="G430" s="750" t="s">
        <v>7008</v>
      </c>
      <c r="H430" s="750" t="s">
        <v>17963</v>
      </c>
      <c r="I430" s="750" t="s">
        <v>7008</v>
      </c>
      <c r="J430" s="750" t="s">
        <v>17963</v>
      </c>
      <c r="K430" s="754" t="str">
        <f>VLOOKUP(G430,_TCs!$A$2:$B$603,2,FALSE)</f>
        <v>Natural Catastrophe risk - Flood</v>
      </c>
    </row>
    <row r="431" spans="1:11" x14ac:dyDescent="0.25">
      <c r="A431" s="750" t="s">
        <v>7659</v>
      </c>
      <c r="B431" s="750" t="s">
        <v>7660</v>
      </c>
      <c r="C431" s="750" t="s">
        <v>6603</v>
      </c>
      <c r="D431" s="750" t="s">
        <v>2441</v>
      </c>
      <c r="E431" s="750" t="s">
        <v>6572</v>
      </c>
      <c r="F431" s="750" t="s">
        <v>2441</v>
      </c>
      <c r="G431" s="750" t="s">
        <v>7009</v>
      </c>
      <c r="H431" s="750" t="s">
        <v>17964</v>
      </c>
      <c r="I431" s="750" t="s">
        <v>7009</v>
      </c>
      <c r="J431" s="750" t="s">
        <v>17964</v>
      </c>
      <c r="K431" s="754" t="str">
        <f>VLOOKUP(G431,_TCs!$A$2:$B$603,2,FALSE)</f>
        <v>Natural Catastrophe risk - Hail</v>
      </c>
    </row>
    <row r="432" spans="1:11" x14ac:dyDescent="0.25">
      <c r="A432" s="750" t="s">
        <v>7659</v>
      </c>
      <c r="B432" s="750" t="s">
        <v>7660</v>
      </c>
      <c r="C432" s="750" t="s">
        <v>6603</v>
      </c>
      <c r="D432" s="750" t="s">
        <v>2441</v>
      </c>
      <c r="E432" s="750" t="s">
        <v>6572</v>
      </c>
      <c r="F432" s="750" t="s">
        <v>2441</v>
      </c>
      <c r="G432" s="750" t="s">
        <v>7012</v>
      </c>
      <c r="H432" s="750" t="s">
        <v>17965</v>
      </c>
      <c r="I432" s="750" t="s">
        <v>7012</v>
      </c>
      <c r="J432" s="750" t="s">
        <v>17965</v>
      </c>
      <c r="K432" s="754" t="str">
        <f>VLOOKUP(G432,_TCs!$A$2:$B$603,2,FALSE)</f>
        <v>Natural Catastrophe risk -Subsidence</v>
      </c>
    </row>
    <row r="433" spans="1:11" x14ac:dyDescent="0.25">
      <c r="A433" s="750" t="s">
        <v>7659</v>
      </c>
      <c r="B433" s="750" t="s">
        <v>7660</v>
      </c>
      <c r="C433" s="750" t="s">
        <v>6603</v>
      </c>
      <c r="D433" s="750" t="s">
        <v>2441</v>
      </c>
      <c r="E433" s="750" t="s">
        <v>6572</v>
      </c>
      <c r="F433" s="750" t="s">
        <v>2441</v>
      </c>
      <c r="G433" s="750" t="s">
        <v>7013</v>
      </c>
      <c r="H433" s="750" t="s">
        <v>17970</v>
      </c>
      <c r="I433" s="750" t="s">
        <v>7013</v>
      </c>
      <c r="J433" s="750" t="s">
        <v>17970</v>
      </c>
      <c r="K433" s="754" t="str">
        <f>VLOOKUP(G433,_TCs!$A$2:$B$603,2,FALSE)</f>
        <v>Natural Catastrophe risk - Non-proportional property reinsurance</v>
      </c>
    </row>
    <row r="434" spans="1:11" x14ac:dyDescent="0.25">
      <c r="A434" s="750" t="s">
        <v>7659</v>
      </c>
      <c r="B434" s="750" t="s">
        <v>7660</v>
      </c>
      <c r="C434" s="750" t="s">
        <v>6603</v>
      </c>
      <c r="D434" s="750" t="s">
        <v>2441</v>
      </c>
      <c r="E434" s="750" t="s">
        <v>6572</v>
      </c>
      <c r="F434" s="750" t="s">
        <v>2441</v>
      </c>
      <c r="G434" s="750" t="s">
        <v>7016</v>
      </c>
      <c r="H434" s="750" t="s">
        <v>17971</v>
      </c>
      <c r="I434" s="750" t="s">
        <v>7016</v>
      </c>
      <c r="J434" s="750" t="s">
        <v>17971</v>
      </c>
      <c r="K434" s="754" t="str">
        <f>VLOOKUP(G434,_TCs!$A$2:$B$603,2,FALSE)</f>
        <v>Man made catastrophe risk - Motor Vehicle Liability</v>
      </c>
    </row>
    <row r="435" spans="1:11" x14ac:dyDescent="0.25">
      <c r="A435" s="750" t="s">
        <v>7659</v>
      </c>
      <c r="B435" s="750" t="s">
        <v>7660</v>
      </c>
      <c r="C435" s="750" t="s">
        <v>6603</v>
      </c>
      <c r="D435" s="750" t="s">
        <v>2441</v>
      </c>
      <c r="E435" s="750" t="s">
        <v>6572</v>
      </c>
      <c r="F435" s="750" t="s">
        <v>2441</v>
      </c>
      <c r="G435" s="750" t="s">
        <v>7018</v>
      </c>
      <c r="H435" s="750" t="s">
        <v>17973</v>
      </c>
      <c r="I435" s="750" t="s">
        <v>7018</v>
      </c>
      <c r="J435" s="750" t="s">
        <v>17973</v>
      </c>
      <c r="K435" s="754" t="str">
        <f>VLOOKUP(G435,_TCs!$A$2:$B$603,2,FALSE)</f>
        <v>Man made catastrophe risk - Marine Tanker Collision</v>
      </c>
    </row>
    <row r="436" spans="1:11" x14ac:dyDescent="0.25">
      <c r="A436" s="750" t="s">
        <v>7659</v>
      </c>
      <c r="B436" s="750" t="s">
        <v>7660</v>
      </c>
      <c r="C436" s="750" t="s">
        <v>6603</v>
      </c>
      <c r="D436" s="750" t="s">
        <v>2441</v>
      </c>
      <c r="E436" s="750" t="s">
        <v>6572</v>
      </c>
      <c r="F436" s="750" t="s">
        <v>2441</v>
      </c>
      <c r="G436" s="750" t="s">
        <v>6578</v>
      </c>
      <c r="H436" s="750" t="s">
        <v>17974</v>
      </c>
      <c r="I436" s="750" t="s">
        <v>6578</v>
      </c>
      <c r="J436" s="750" t="s">
        <v>17974</v>
      </c>
      <c r="K436" s="754" t="str">
        <f>VLOOKUP(G436,_TCs!$A$2:$B$603,2,FALSE)</f>
        <v>Man made catastrophe risk - Marine Platform Explosion</v>
      </c>
    </row>
    <row r="437" spans="1:11" x14ac:dyDescent="0.25">
      <c r="A437" s="750" t="s">
        <v>7659</v>
      </c>
      <c r="B437" s="750" t="s">
        <v>7660</v>
      </c>
      <c r="C437" s="750" t="s">
        <v>6603</v>
      </c>
      <c r="D437" s="750" t="s">
        <v>2441</v>
      </c>
      <c r="E437" s="750" t="s">
        <v>6572</v>
      </c>
      <c r="F437" s="750" t="s">
        <v>2441</v>
      </c>
      <c r="G437" s="750" t="s">
        <v>6580</v>
      </c>
      <c r="H437" s="750" t="s">
        <v>17976</v>
      </c>
      <c r="I437" s="750" t="s">
        <v>6580</v>
      </c>
      <c r="J437" s="750" t="s">
        <v>17976</v>
      </c>
      <c r="K437" s="754" t="str">
        <f>VLOOKUP(G437,_TCs!$A$2:$B$603,2,FALSE)</f>
        <v>Man made catastrophe risk - Marine</v>
      </c>
    </row>
    <row r="438" spans="1:11" x14ac:dyDescent="0.25">
      <c r="A438" s="750" t="s">
        <v>7659</v>
      </c>
      <c r="B438" s="750" t="s">
        <v>7660</v>
      </c>
      <c r="C438" s="750" t="s">
        <v>6603</v>
      </c>
      <c r="D438" s="750" t="s">
        <v>2441</v>
      </c>
      <c r="E438" s="750" t="s">
        <v>6572</v>
      </c>
      <c r="F438" s="750" t="s">
        <v>2441</v>
      </c>
      <c r="G438" s="750" t="s">
        <v>6582</v>
      </c>
      <c r="H438" s="750" t="s">
        <v>17977</v>
      </c>
      <c r="I438" s="750" t="s">
        <v>6582</v>
      </c>
      <c r="J438" s="750" t="s">
        <v>17977</v>
      </c>
      <c r="K438" s="754" t="str">
        <f>VLOOKUP(G438,_TCs!$A$2:$B$603,2,FALSE)</f>
        <v>Man made catastrophe risk - Aviation</v>
      </c>
    </row>
    <row r="439" spans="1:11" x14ac:dyDescent="0.25">
      <c r="A439" s="750" t="s">
        <v>7659</v>
      </c>
      <c r="B439" s="750" t="s">
        <v>7660</v>
      </c>
      <c r="C439" s="750" t="s">
        <v>6603</v>
      </c>
      <c r="D439" s="750" t="s">
        <v>2441</v>
      </c>
      <c r="E439" s="750" t="s">
        <v>6572</v>
      </c>
      <c r="F439" s="750" t="s">
        <v>2441</v>
      </c>
      <c r="G439" s="750" t="s">
        <v>6584</v>
      </c>
      <c r="H439" s="750" t="s">
        <v>17979</v>
      </c>
      <c r="I439" s="750" t="s">
        <v>6584</v>
      </c>
      <c r="J439" s="750" t="s">
        <v>17979</v>
      </c>
      <c r="K439" s="754" t="str">
        <f>VLOOKUP(G439,_TCs!$A$2:$B$603,2,FALSE)</f>
        <v>Man made catastrophe risk - Fire</v>
      </c>
    </row>
    <row r="440" spans="1:11" x14ac:dyDescent="0.25">
      <c r="A440" s="750" t="s">
        <v>7659</v>
      </c>
      <c r="B440" s="750" t="s">
        <v>7660</v>
      </c>
      <c r="C440" s="750" t="s">
        <v>6603</v>
      </c>
      <c r="D440" s="750" t="s">
        <v>2441</v>
      </c>
      <c r="E440" s="750" t="s">
        <v>6572</v>
      </c>
      <c r="F440" s="750" t="s">
        <v>2441</v>
      </c>
      <c r="G440" s="750" t="s">
        <v>6586</v>
      </c>
      <c r="H440" s="750" t="s">
        <v>17980</v>
      </c>
      <c r="I440" s="750" t="s">
        <v>6586</v>
      </c>
      <c r="J440" s="750" t="s">
        <v>17980</v>
      </c>
      <c r="K440" s="754" t="str">
        <f>VLOOKUP(G440,_TCs!$A$2:$B$603,2,FALSE)</f>
        <v>Man made catastrophe risk - Liability</v>
      </c>
    </row>
    <row r="441" spans="1:11" x14ac:dyDescent="0.25">
      <c r="A441" s="750" t="s">
        <v>7659</v>
      </c>
      <c r="B441" s="750" t="s">
        <v>7660</v>
      </c>
      <c r="C441" s="750" t="s">
        <v>6603</v>
      </c>
      <c r="D441" s="750" t="s">
        <v>2441</v>
      </c>
      <c r="E441" s="750" t="s">
        <v>6572</v>
      </c>
      <c r="F441" s="750" t="s">
        <v>2441</v>
      </c>
      <c r="G441" s="750" t="s">
        <v>6588</v>
      </c>
      <c r="H441" s="750" t="s">
        <v>17982</v>
      </c>
      <c r="I441" s="750" t="s">
        <v>6588</v>
      </c>
      <c r="J441" s="750" t="s">
        <v>17982</v>
      </c>
      <c r="K441" s="754" t="str">
        <f>VLOOKUP(G441,_TCs!$A$2:$B$603,2,FALSE)</f>
        <v>Man made catastrophe risk - Liability</v>
      </c>
    </row>
    <row r="442" spans="1:11" x14ac:dyDescent="0.25">
      <c r="A442" s="750" t="s">
        <v>7659</v>
      </c>
      <c r="B442" s="750" t="s">
        <v>7660</v>
      </c>
      <c r="C442" s="750" t="s">
        <v>6603</v>
      </c>
      <c r="D442" s="750" t="s">
        <v>2441</v>
      </c>
      <c r="E442" s="750" t="s">
        <v>6572</v>
      </c>
      <c r="F442" s="750" t="s">
        <v>2441</v>
      </c>
      <c r="G442" s="750" t="s">
        <v>6590</v>
      </c>
      <c r="H442" s="750" t="s">
        <v>17983</v>
      </c>
      <c r="I442" s="750" t="s">
        <v>6590</v>
      </c>
      <c r="J442" s="750" t="s">
        <v>17983</v>
      </c>
      <c r="K442" s="754" t="str">
        <f>VLOOKUP(G442,_TCs!$A$2:$B$603,2,FALSE)</f>
        <v>Man made catastrophe risk - Credit &amp; Suretyship - Large Credit Default</v>
      </c>
    </row>
    <row r="443" spans="1:11" x14ac:dyDescent="0.25">
      <c r="A443" s="750" t="s">
        <v>7659</v>
      </c>
      <c r="B443" s="750" t="s">
        <v>7660</v>
      </c>
      <c r="C443" s="750" t="s">
        <v>6603</v>
      </c>
      <c r="D443" s="750" t="s">
        <v>2441</v>
      </c>
      <c r="E443" s="750" t="s">
        <v>6572</v>
      </c>
      <c r="F443" s="750" t="s">
        <v>2441</v>
      </c>
      <c r="G443" s="750" t="s">
        <v>6592</v>
      </c>
      <c r="H443" s="750" t="s">
        <v>17985</v>
      </c>
      <c r="I443" s="750" t="s">
        <v>6592</v>
      </c>
      <c r="J443" s="750" t="s">
        <v>17985</v>
      </c>
      <c r="K443" s="754" t="str">
        <f>VLOOKUP(G443,_TCs!$A$2:$B$603,2,FALSE)</f>
        <v>Man made catastrophe risk - Credit &amp; Suretyship - Recession Risk</v>
      </c>
    </row>
    <row r="444" spans="1:11" x14ac:dyDescent="0.25">
      <c r="A444" s="750" t="s">
        <v>7659</v>
      </c>
      <c r="B444" s="750" t="s">
        <v>7660</v>
      </c>
      <c r="C444" s="750" t="s">
        <v>6603</v>
      </c>
      <c r="D444" s="750" t="s">
        <v>2441</v>
      </c>
      <c r="E444" s="750" t="s">
        <v>6572</v>
      </c>
      <c r="F444" s="750" t="s">
        <v>2441</v>
      </c>
      <c r="G444" s="750" t="s">
        <v>6594</v>
      </c>
      <c r="H444" s="750" t="s">
        <v>17986</v>
      </c>
      <c r="I444" s="750" t="s">
        <v>6594</v>
      </c>
      <c r="J444" s="750" t="s">
        <v>17986</v>
      </c>
      <c r="K444" s="754" t="str">
        <f>VLOOKUP(G444,_TCs!$A$2:$B$603,2,FALSE)</f>
        <v>Man made catastrophe risk - Credit &amp; Suretyship</v>
      </c>
    </row>
    <row r="445" spans="1:11" x14ac:dyDescent="0.25">
      <c r="A445" s="750" t="s">
        <v>7659</v>
      </c>
      <c r="B445" s="750" t="s">
        <v>7660</v>
      </c>
      <c r="C445" s="750" t="s">
        <v>6603</v>
      </c>
      <c r="D445" s="750" t="s">
        <v>2441</v>
      </c>
      <c r="E445" s="750" t="s">
        <v>6572</v>
      </c>
      <c r="F445" s="750" t="s">
        <v>2441</v>
      </c>
      <c r="G445" s="750" t="s">
        <v>6596</v>
      </c>
      <c r="H445" s="750" t="s">
        <v>17987</v>
      </c>
      <c r="I445" s="750" t="s">
        <v>6596</v>
      </c>
      <c r="J445" s="750" t="s">
        <v>17987</v>
      </c>
      <c r="K445" s="754" t="str">
        <f>VLOOKUP(G445,_TCs!$A$2:$B$603,2,FALSE)</f>
        <v>Man made catastrophe risk - Other non-life catastrophe risk</v>
      </c>
    </row>
    <row r="446" spans="1:11" x14ac:dyDescent="0.25">
      <c r="A446" s="750" t="s">
        <v>7659</v>
      </c>
      <c r="B446" s="750" t="s">
        <v>7660</v>
      </c>
      <c r="C446" s="750" t="s">
        <v>6603</v>
      </c>
      <c r="D446" s="750" t="s">
        <v>2441</v>
      </c>
      <c r="E446" s="750" t="s">
        <v>6572</v>
      </c>
      <c r="F446" s="750" t="s">
        <v>2441</v>
      </c>
      <c r="G446" s="750" t="s">
        <v>6598</v>
      </c>
      <c r="H446" s="750" t="s">
        <v>17988</v>
      </c>
      <c r="I446" s="750" t="s">
        <v>6598</v>
      </c>
      <c r="J446" s="750" t="s">
        <v>17988</v>
      </c>
      <c r="K446" s="754" t="str">
        <f>VLOOKUP(G446,_TCs!$A$2:$B$603,2,FALSE)</f>
        <v>Health Catastrophe risk - Mass accident</v>
      </c>
    </row>
    <row r="447" spans="1:11" x14ac:dyDescent="0.25">
      <c r="A447" s="750" t="s">
        <v>7659</v>
      </c>
      <c r="B447" s="750" t="s">
        <v>7660</v>
      </c>
      <c r="C447" s="750" t="s">
        <v>6603</v>
      </c>
      <c r="D447" s="750" t="s">
        <v>2441</v>
      </c>
      <c r="E447" s="750" t="s">
        <v>6572</v>
      </c>
      <c r="F447" s="750" t="s">
        <v>2441</v>
      </c>
      <c r="G447" s="750" t="s">
        <v>6600</v>
      </c>
      <c r="H447" s="750" t="s">
        <v>17989</v>
      </c>
      <c r="I447" s="750" t="s">
        <v>6600</v>
      </c>
      <c r="J447" s="750" t="s">
        <v>17989</v>
      </c>
      <c r="K447" s="754" t="str">
        <f>VLOOKUP(G447,_TCs!$A$2:$B$603,2,FALSE)</f>
        <v>Health Catastrophe risk - Concentration accident</v>
      </c>
    </row>
    <row r="448" spans="1:11" x14ac:dyDescent="0.25">
      <c r="A448" s="750" t="s">
        <v>7659</v>
      </c>
      <c r="B448" s="750" t="s">
        <v>7660</v>
      </c>
      <c r="C448" s="750" t="s">
        <v>6603</v>
      </c>
      <c r="D448" s="750" t="s">
        <v>2441</v>
      </c>
      <c r="E448" s="750" t="s">
        <v>6572</v>
      </c>
      <c r="F448" s="750" t="s">
        <v>2441</v>
      </c>
      <c r="G448" s="750" t="s">
        <v>6602</v>
      </c>
      <c r="H448" s="750" t="s">
        <v>17994</v>
      </c>
      <c r="I448" s="750" t="s">
        <v>6602</v>
      </c>
      <c r="J448" s="750" t="s">
        <v>17994</v>
      </c>
      <c r="K448" s="754" t="str">
        <f>VLOOKUP(G448,_TCs!$A$2:$B$603,2,FALSE)</f>
        <v>Health Catastrophe risk - Pandemic</v>
      </c>
    </row>
    <row r="449" spans="1:11" x14ac:dyDescent="0.25">
      <c r="A449" s="750" t="s">
        <v>7659</v>
      </c>
      <c r="B449" s="750" t="s">
        <v>7660</v>
      </c>
      <c r="C449" s="750" t="s">
        <v>6603</v>
      </c>
      <c r="D449" s="750" t="s">
        <v>2441</v>
      </c>
      <c r="E449" s="750" t="s">
        <v>6654</v>
      </c>
      <c r="F449" s="750" t="s">
        <v>2441</v>
      </c>
      <c r="G449" s="750" t="s">
        <v>7019</v>
      </c>
      <c r="H449" s="750" t="s">
        <v>17960</v>
      </c>
      <c r="I449" s="750" t="s">
        <v>7019</v>
      </c>
      <c r="J449" s="750" t="s">
        <v>17960</v>
      </c>
      <c r="K449" s="754" t="e">
        <f>VLOOKUP(G449,_TCs!$A$2:$B$603,2,FALSE)</f>
        <v>#N/A</v>
      </c>
    </row>
    <row r="450" spans="1:11" x14ac:dyDescent="0.25">
      <c r="A450" s="750" t="s">
        <v>7659</v>
      </c>
      <c r="B450" s="750" t="s">
        <v>7660</v>
      </c>
      <c r="C450" s="750" t="s">
        <v>6603</v>
      </c>
      <c r="D450" s="750" t="s">
        <v>2441</v>
      </c>
      <c r="E450" s="750" t="s">
        <v>6654</v>
      </c>
      <c r="F450" s="750" t="s">
        <v>2441</v>
      </c>
      <c r="G450" s="750" t="s">
        <v>7021</v>
      </c>
      <c r="H450" s="750" t="s">
        <v>17961</v>
      </c>
      <c r="I450" s="750" t="s">
        <v>7021</v>
      </c>
      <c r="J450" s="750" t="s">
        <v>17961</v>
      </c>
      <c r="K450" s="754" t="str">
        <f>VLOOKUP(G450,_TCs!$A$2:$B$603,2,FALSE)</f>
        <v>Natural Catastrophe risk - Windstorm</v>
      </c>
    </row>
    <row r="451" spans="1:11" x14ac:dyDescent="0.25">
      <c r="A451" s="750" t="s">
        <v>7659</v>
      </c>
      <c r="B451" s="750" t="s">
        <v>7660</v>
      </c>
      <c r="C451" s="750" t="s">
        <v>6603</v>
      </c>
      <c r="D451" s="750" t="s">
        <v>2441</v>
      </c>
      <c r="E451" s="750" t="s">
        <v>6654</v>
      </c>
      <c r="F451" s="750" t="s">
        <v>2441</v>
      </c>
      <c r="G451" s="750" t="s">
        <v>7023</v>
      </c>
      <c r="H451" s="750" t="s">
        <v>17962</v>
      </c>
      <c r="I451" s="750" t="s">
        <v>7023</v>
      </c>
      <c r="J451" s="750" t="s">
        <v>17962</v>
      </c>
      <c r="K451" s="754" t="str">
        <f>VLOOKUP(G451,_TCs!$A$2:$B$603,2,FALSE)</f>
        <v>Natural Catastrophe risk - Earthquake</v>
      </c>
    </row>
    <row r="452" spans="1:11" x14ac:dyDescent="0.25">
      <c r="A452" s="750" t="s">
        <v>7659</v>
      </c>
      <c r="B452" s="750" t="s">
        <v>7660</v>
      </c>
      <c r="C452" s="750" t="s">
        <v>6603</v>
      </c>
      <c r="D452" s="750" t="s">
        <v>2441</v>
      </c>
      <c r="E452" s="750" t="s">
        <v>6654</v>
      </c>
      <c r="F452" s="750" t="s">
        <v>2441</v>
      </c>
      <c r="G452" s="750" t="s">
        <v>7025</v>
      </c>
      <c r="H452" s="750" t="s">
        <v>17963</v>
      </c>
      <c r="I452" s="750" t="s">
        <v>7025</v>
      </c>
      <c r="J452" s="750" t="s">
        <v>17963</v>
      </c>
      <c r="K452" s="754" t="str">
        <f>VLOOKUP(G452,_TCs!$A$2:$B$603,2,FALSE)</f>
        <v>Natural Catastrophe risk - Flood</v>
      </c>
    </row>
    <row r="453" spans="1:11" x14ac:dyDescent="0.25">
      <c r="A453" s="750" t="s">
        <v>7659</v>
      </c>
      <c r="B453" s="750" t="s">
        <v>7660</v>
      </c>
      <c r="C453" s="750" t="s">
        <v>6603</v>
      </c>
      <c r="D453" s="750" t="s">
        <v>2441</v>
      </c>
      <c r="E453" s="750" t="s">
        <v>6654</v>
      </c>
      <c r="F453" s="750" t="s">
        <v>2441</v>
      </c>
      <c r="G453" s="750" t="s">
        <v>7028</v>
      </c>
      <c r="H453" s="750" t="s">
        <v>17964</v>
      </c>
      <c r="I453" s="750" t="s">
        <v>7028</v>
      </c>
      <c r="J453" s="750" t="s">
        <v>17964</v>
      </c>
      <c r="K453" s="754" t="str">
        <f>VLOOKUP(G453,_TCs!$A$2:$B$603,2,FALSE)</f>
        <v>Natural Catastrophe risk - Hail</v>
      </c>
    </row>
    <row r="454" spans="1:11" x14ac:dyDescent="0.25">
      <c r="A454" s="750" t="s">
        <v>7659</v>
      </c>
      <c r="B454" s="750" t="s">
        <v>7660</v>
      </c>
      <c r="C454" s="750" t="s">
        <v>6603</v>
      </c>
      <c r="D454" s="750" t="s">
        <v>2441</v>
      </c>
      <c r="E454" s="750" t="s">
        <v>6654</v>
      </c>
      <c r="F454" s="750" t="s">
        <v>2441</v>
      </c>
      <c r="G454" s="750" t="s">
        <v>7030</v>
      </c>
      <c r="H454" s="750" t="s">
        <v>17965</v>
      </c>
      <c r="I454" s="750" t="s">
        <v>7030</v>
      </c>
      <c r="J454" s="750" t="s">
        <v>17965</v>
      </c>
      <c r="K454" s="754" t="str">
        <f>VLOOKUP(G454,_TCs!$A$2:$B$603,2,FALSE)</f>
        <v>Natural Catastrophe risk -Subsidence</v>
      </c>
    </row>
    <row r="455" spans="1:11" x14ac:dyDescent="0.25">
      <c r="A455" s="750" t="s">
        <v>7659</v>
      </c>
      <c r="B455" s="750" t="s">
        <v>7660</v>
      </c>
      <c r="C455" s="750" t="s">
        <v>6603</v>
      </c>
      <c r="D455" s="750" t="s">
        <v>2441</v>
      </c>
      <c r="E455" s="750" t="s">
        <v>6654</v>
      </c>
      <c r="F455" s="750" t="s">
        <v>2441</v>
      </c>
      <c r="G455" s="750" t="s">
        <v>7032</v>
      </c>
      <c r="H455" s="750" t="s">
        <v>17970</v>
      </c>
      <c r="I455" s="750" t="s">
        <v>7032</v>
      </c>
      <c r="J455" s="750" t="s">
        <v>17970</v>
      </c>
      <c r="K455" s="754" t="str">
        <f>VLOOKUP(G455,_TCs!$A$2:$B$603,2,FALSE)</f>
        <v>Natural Catastrophe risk - Non-proportional property reinsurance</v>
      </c>
    </row>
    <row r="456" spans="1:11" x14ac:dyDescent="0.25">
      <c r="A456" s="750" t="s">
        <v>7659</v>
      </c>
      <c r="B456" s="750" t="s">
        <v>7660</v>
      </c>
      <c r="C456" s="750" t="s">
        <v>6603</v>
      </c>
      <c r="D456" s="750" t="s">
        <v>2441</v>
      </c>
      <c r="E456" s="750" t="s">
        <v>6654</v>
      </c>
      <c r="F456" s="750" t="s">
        <v>2441</v>
      </c>
      <c r="G456" s="750" t="s">
        <v>7033</v>
      </c>
      <c r="H456" s="750" t="s">
        <v>17971</v>
      </c>
      <c r="I456" s="750" t="s">
        <v>7033</v>
      </c>
      <c r="J456" s="750" t="s">
        <v>17971</v>
      </c>
      <c r="K456" s="754" t="str">
        <f>VLOOKUP(G456,_TCs!$A$2:$B$603,2,FALSE)</f>
        <v>Man made catastrophe risk - Motor Vehicle Liability</v>
      </c>
    </row>
    <row r="457" spans="1:11" x14ac:dyDescent="0.25">
      <c r="A457" s="750" t="s">
        <v>7659</v>
      </c>
      <c r="B457" s="750" t="s">
        <v>7660</v>
      </c>
      <c r="C457" s="750" t="s">
        <v>6603</v>
      </c>
      <c r="D457" s="750" t="s">
        <v>2441</v>
      </c>
      <c r="E457" s="750" t="s">
        <v>6654</v>
      </c>
      <c r="F457" s="750" t="s">
        <v>2441</v>
      </c>
      <c r="G457" s="750" t="s">
        <v>7035</v>
      </c>
      <c r="H457" s="750" t="s">
        <v>17973</v>
      </c>
      <c r="I457" s="750" t="s">
        <v>7035</v>
      </c>
      <c r="J457" s="750" t="s">
        <v>17973</v>
      </c>
      <c r="K457" s="754" t="str">
        <f>VLOOKUP(G457,_TCs!$A$2:$B$603,2,FALSE)</f>
        <v>Man made catastrophe risk - Marine Tanker Collision</v>
      </c>
    </row>
    <row r="458" spans="1:11" x14ac:dyDescent="0.25">
      <c r="A458" s="750" t="s">
        <v>7659</v>
      </c>
      <c r="B458" s="750" t="s">
        <v>7660</v>
      </c>
      <c r="C458" s="750" t="s">
        <v>6603</v>
      </c>
      <c r="D458" s="750" t="s">
        <v>2441</v>
      </c>
      <c r="E458" s="750" t="s">
        <v>6654</v>
      </c>
      <c r="F458" s="750" t="s">
        <v>2441</v>
      </c>
      <c r="G458" s="750" t="s">
        <v>6653</v>
      </c>
      <c r="H458" s="750" t="s">
        <v>17974</v>
      </c>
      <c r="I458" s="750" t="s">
        <v>6653</v>
      </c>
      <c r="J458" s="750" t="s">
        <v>17974</v>
      </c>
      <c r="K458" s="754" t="str">
        <f>VLOOKUP(G458,_TCs!$A$2:$B$603,2,FALSE)</f>
        <v>Man made catastrophe risk - Marine Platform Explosion</v>
      </c>
    </row>
    <row r="459" spans="1:11" x14ac:dyDescent="0.25">
      <c r="A459" s="750" t="s">
        <v>7659</v>
      </c>
      <c r="B459" s="750" t="s">
        <v>7660</v>
      </c>
      <c r="C459" s="750" t="s">
        <v>6603</v>
      </c>
      <c r="D459" s="750" t="s">
        <v>2441</v>
      </c>
      <c r="E459" s="750" t="s">
        <v>6654</v>
      </c>
      <c r="F459" s="750" t="s">
        <v>2441</v>
      </c>
      <c r="G459" s="750" t="s">
        <v>6651</v>
      </c>
      <c r="H459" s="750" t="s">
        <v>17976</v>
      </c>
      <c r="I459" s="750" t="s">
        <v>6651</v>
      </c>
      <c r="J459" s="750" t="s">
        <v>17976</v>
      </c>
      <c r="K459" s="754" t="str">
        <f>VLOOKUP(G459,_TCs!$A$2:$B$603,2,FALSE)</f>
        <v>Man made catastrophe risk - Marine</v>
      </c>
    </row>
    <row r="460" spans="1:11" x14ac:dyDescent="0.25">
      <c r="A460" s="750" t="s">
        <v>7659</v>
      </c>
      <c r="B460" s="750" t="s">
        <v>7660</v>
      </c>
      <c r="C460" s="750" t="s">
        <v>6603</v>
      </c>
      <c r="D460" s="750" t="s">
        <v>2441</v>
      </c>
      <c r="E460" s="750" t="s">
        <v>6654</v>
      </c>
      <c r="F460" s="750" t="s">
        <v>2441</v>
      </c>
      <c r="G460" s="750" t="s">
        <v>6649</v>
      </c>
      <c r="H460" s="750" t="s">
        <v>17977</v>
      </c>
      <c r="I460" s="750" t="s">
        <v>6649</v>
      </c>
      <c r="J460" s="750" t="s">
        <v>17977</v>
      </c>
      <c r="K460" s="754" t="str">
        <f>VLOOKUP(G460,_TCs!$A$2:$B$603,2,FALSE)</f>
        <v>Man made catastrophe risk - Aviation</v>
      </c>
    </row>
    <row r="461" spans="1:11" x14ac:dyDescent="0.25">
      <c r="A461" s="750" t="s">
        <v>7659</v>
      </c>
      <c r="B461" s="750" t="s">
        <v>7660</v>
      </c>
      <c r="C461" s="750" t="s">
        <v>6603</v>
      </c>
      <c r="D461" s="750" t="s">
        <v>2441</v>
      </c>
      <c r="E461" s="750" t="s">
        <v>6654</v>
      </c>
      <c r="F461" s="750" t="s">
        <v>2441</v>
      </c>
      <c r="G461" s="750" t="s">
        <v>6647</v>
      </c>
      <c r="H461" s="750" t="s">
        <v>17979</v>
      </c>
      <c r="I461" s="750" t="s">
        <v>6647</v>
      </c>
      <c r="J461" s="750" t="s">
        <v>17979</v>
      </c>
      <c r="K461" s="754" t="str">
        <f>VLOOKUP(G461,_TCs!$A$2:$B$603,2,FALSE)</f>
        <v>Man made catastrophe risk - Fire</v>
      </c>
    </row>
    <row r="462" spans="1:11" x14ac:dyDescent="0.25">
      <c r="A462" s="750" t="s">
        <v>7659</v>
      </c>
      <c r="B462" s="750" t="s">
        <v>7660</v>
      </c>
      <c r="C462" s="750" t="s">
        <v>6603</v>
      </c>
      <c r="D462" s="750" t="s">
        <v>2441</v>
      </c>
      <c r="E462" s="750" t="s">
        <v>6654</v>
      </c>
      <c r="F462" s="750" t="s">
        <v>2441</v>
      </c>
      <c r="G462" s="750" t="s">
        <v>6645</v>
      </c>
      <c r="H462" s="750" t="s">
        <v>17980</v>
      </c>
      <c r="I462" s="750" t="s">
        <v>6645</v>
      </c>
      <c r="J462" s="750" t="s">
        <v>17980</v>
      </c>
      <c r="K462" s="754" t="str">
        <f>VLOOKUP(G462,_TCs!$A$2:$B$603,2,FALSE)</f>
        <v>Man made catastrophe risk - Liability</v>
      </c>
    </row>
    <row r="463" spans="1:11" x14ac:dyDescent="0.25">
      <c r="A463" s="750" t="s">
        <v>7659</v>
      </c>
      <c r="B463" s="750" t="s">
        <v>7660</v>
      </c>
      <c r="C463" s="750" t="s">
        <v>6603</v>
      </c>
      <c r="D463" s="750" t="s">
        <v>2441</v>
      </c>
      <c r="E463" s="750" t="s">
        <v>6654</v>
      </c>
      <c r="F463" s="750" t="s">
        <v>2441</v>
      </c>
      <c r="G463" s="750" t="s">
        <v>6643</v>
      </c>
      <c r="H463" s="750" t="s">
        <v>17982</v>
      </c>
      <c r="I463" s="750" t="s">
        <v>6643</v>
      </c>
      <c r="J463" s="750" t="s">
        <v>17982</v>
      </c>
      <c r="K463" s="754" t="str">
        <f>VLOOKUP(G463,_TCs!$A$2:$B$603,2,FALSE)</f>
        <v>Man made catastrophe risk - Liability</v>
      </c>
    </row>
    <row r="464" spans="1:11" x14ac:dyDescent="0.25">
      <c r="A464" s="750" t="s">
        <v>7659</v>
      </c>
      <c r="B464" s="750" t="s">
        <v>7660</v>
      </c>
      <c r="C464" s="750" t="s">
        <v>6603</v>
      </c>
      <c r="D464" s="750" t="s">
        <v>2441</v>
      </c>
      <c r="E464" s="750" t="s">
        <v>6654</v>
      </c>
      <c r="F464" s="750" t="s">
        <v>2441</v>
      </c>
      <c r="G464" s="750" t="s">
        <v>6641</v>
      </c>
      <c r="H464" s="750" t="s">
        <v>17983</v>
      </c>
      <c r="I464" s="750" t="s">
        <v>6641</v>
      </c>
      <c r="J464" s="750" t="s">
        <v>17983</v>
      </c>
      <c r="K464" s="754" t="str">
        <f>VLOOKUP(G464,_TCs!$A$2:$B$603,2,FALSE)</f>
        <v>Man made catastrophe risk - Credit &amp; Suretyship - Large Credit Default</v>
      </c>
    </row>
    <row r="465" spans="1:11" x14ac:dyDescent="0.25">
      <c r="A465" s="750" t="s">
        <v>7659</v>
      </c>
      <c r="B465" s="750" t="s">
        <v>7660</v>
      </c>
      <c r="C465" s="750" t="s">
        <v>6603</v>
      </c>
      <c r="D465" s="750" t="s">
        <v>2441</v>
      </c>
      <c r="E465" s="750" t="s">
        <v>6654</v>
      </c>
      <c r="F465" s="750" t="s">
        <v>2441</v>
      </c>
      <c r="G465" s="750" t="s">
        <v>6639</v>
      </c>
      <c r="H465" s="750" t="s">
        <v>17985</v>
      </c>
      <c r="I465" s="750" t="s">
        <v>6639</v>
      </c>
      <c r="J465" s="750" t="s">
        <v>17985</v>
      </c>
      <c r="K465" s="754" t="str">
        <f>VLOOKUP(G465,_TCs!$A$2:$B$603,2,FALSE)</f>
        <v>Man made catastrophe risk - Credit &amp; Suretyship - Recession Risk</v>
      </c>
    </row>
    <row r="466" spans="1:11" x14ac:dyDescent="0.25">
      <c r="A466" s="750" t="s">
        <v>7659</v>
      </c>
      <c r="B466" s="750" t="s">
        <v>7660</v>
      </c>
      <c r="C466" s="750" t="s">
        <v>6603</v>
      </c>
      <c r="D466" s="750" t="s">
        <v>2441</v>
      </c>
      <c r="E466" s="750" t="s">
        <v>6654</v>
      </c>
      <c r="F466" s="750" t="s">
        <v>2441</v>
      </c>
      <c r="G466" s="750" t="s">
        <v>6637</v>
      </c>
      <c r="H466" s="750" t="s">
        <v>17986</v>
      </c>
      <c r="I466" s="750" t="s">
        <v>6637</v>
      </c>
      <c r="J466" s="750" t="s">
        <v>17986</v>
      </c>
      <c r="K466" s="754" t="str">
        <f>VLOOKUP(G466,_TCs!$A$2:$B$603,2,FALSE)</f>
        <v>Man made catastrophe risk - Credit &amp; Suretyship</v>
      </c>
    </row>
    <row r="467" spans="1:11" x14ac:dyDescent="0.25">
      <c r="A467" s="750" t="s">
        <v>7659</v>
      </c>
      <c r="B467" s="750" t="s">
        <v>7660</v>
      </c>
      <c r="C467" s="750" t="s">
        <v>6603</v>
      </c>
      <c r="D467" s="750" t="s">
        <v>2441</v>
      </c>
      <c r="E467" s="750" t="s">
        <v>6654</v>
      </c>
      <c r="F467" s="750" t="s">
        <v>2441</v>
      </c>
      <c r="G467" s="750" t="s">
        <v>6635</v>
      </c>
      <c r="H467" s="750" t="s">
        <v>17987</v>
      </c>
      <c r="I467" s="750" t="s">
        <v>6635</v>
      </c>
      <c r="J467" s="750" t="s">
        <v>17987</v>
      </c>
      <c r="K467" s="754" t="str">
        <f>VLOOKUP(G467,_TCs!$A$2:$B$603,2,FALSE)</f>
        <v>Man made catastrophe risk - Other non-life catastrophe risk</v>
      </c>
    </row>
    <row r="468" spans="1:11" x14ac:dyDescent="0.25">
      <c r="A468" s="750" t="s">
        <v>7659</v>
      </c>
      <c r="B468" s="750" t="s">
        <v>7660</v>
      </c>
      <c r="C468" s="750" t="s">
        <v>6603</v>
      </c>
      <c r="D468" s="750" t="s">
        <v>2441</v>
      </c>
      <c r="E468" s="750" t="s">
        <v>6654</v>
      </c>
      <c r="F468" s="750" t="s">
        <v>2441</v>
      </c>
      <c r="G468" s="750" t="s">
        <v>6633</v>
      </c>
      <c r="H468" s="750" t="s">
        <v>17988</v>
      </c>
      <c r="I468" s="750" t="s">
        <v>6633</v>
      </c>
      <c r="J468" s="750" t="s">
        <v>17988</v>
      </c>
      <c r="K468" s="754" t="str">
        <f>VLOOKUP(G468,_TCs!$A$2:$B$603,2,FALSE)</f>
        <v>Health Catastrophe risk - Mass accident</v>
      </c>
    </row>
    <row r="469" spans="1:11" x14ac:dyDescent="0.25">
      <c r="A469" s="750" t="s">
        <v>7659</v>
      </c>
      <c r="B469" s="750" t="s">
        <v>7660</v>
      </c>
      <c r="C469" s="750" t="s">
        <v>6603</v>
      </c>
      <c r="D469" s="750" t="s">
        <v>2441</v>
      </c>
      <c r="E469" s="750" t="s">
        <v>6654</v>
      </c>
      <c r="F469" s="750" t="s">
        <v>2441</v>
      </c>
      <c r="G469" s="750" t="s">
        <v>6631</v>
      </c>
      <c r="H469" s="750" t="s">
        <v>17989</v>
      </c>
      <c r="I469" s="750" t="s">
        <v>6631</v>
      </c>
      <c r="J469" s="750" t="s">
        <v>17989</v>
      </c>
      <c r="K469" s="754" t="str">
        <f>VLOOKUP(G469,_TCs!$A$2:$B$603,2,FALSE)</f>
        <v>Health Catastrophe risk - Concentration accident</v>
      </c>
    </row>
    <row r="470" spans="1:11" x14ac:dyDescent="0.25">
      <c r="A470" s="750" t="s">
        <v>7659</v>
      </c>
      <c r="B470" s="750" t="s">
        <v>7660</v>
      </c>
      <c r="C470" s="750" t="s">
        <v>6603</v>
      </c>
      <c r="D470" s="750" t="s">
        <v>2441</v>
      </c>
      <c r="E470" s="750" t="s">
        <v>6654</v>
      </c>
      <c r="F470" s="750" t="s">
        <v>2441</v>
      </c>
      <c r="G470" s="750" t="s">
        <v>6629</v>
      </c>
      <c r="H470" s="750" t="s">
        <v>17994</v>
      </c>
      <c r="I470" s="750" t="s">
        <v>6629</v>
      </c>
      <c r="J470" s="750" t="s">
        <v>17994</v>
      </c>
      <c r="K470" s="754" t="str">
        <f>VLOOKUP(G470,_TCs!$A$2:$B$603,2,FALSE)</f>
        <v>Health Catastrophe risk - Pandemic</v>
      </c>
    </row>
    <row r="471" spans="1:11" x14ac:dyDescent="0.25">
      <c r="A471" s="750" t="s">
        <v>7659</v>
      </c>
      <c r="B471" s="750" t="s">
        <v>7660</v>
      </c>
      <c r="C471" s="750" t="s">
        <v>6603</v>
      </c>
      <c r="D471" s="750" t="s">
        <v>2441</v>
      </c>
      <c r="E471" s="750" t="s">
        <v>6655</v>
      </c>
      <c r="F471" s="750" t="s">
        <v>2441</v>
      </c>
      <c r="G471" s="750" t="s">
        <v>7020</v>
      </c>
      <c r="H471" s="750" t="s">
        <v>17960</v>
      </c>
      <c r="I471" s="750" t="s">
        <v>7020</v>
      </c>
      <c r="J471" s="750" t="s">
        <v>17960</v>
      </c>
      <c r="K471" s="754" t="e">
        <f>VLOOKUP(G471,_TCs!$A$2:$B$603,2,FALSE)</f>
        <v>#N/A</v>
      </c>
    </row>
    <row r="472" spans="1:11" x14ac:dyDescent="0.25">
      <c r="A472" s="750" t="s">
        <v>7659</v>
      </c>
      <c r="B472" s="750" t="s">
        <v>7660</v>
      </c>
      <c r="C472" s="750" t="s">
        <v>6603</v>
      </c>
      <c r="D472" s="750" t="s">
        <v>2441</v>
      </c>
      <c r="E472" s="750" t="s">
        <v>6655</v>
      </c>
      <c r="F472" s="750" t="s">
        <v>2441</v>
      </c>
      <c r="G472" s="750" t="s">
        <v>7022</v>
      </c>
      <c r="H472" s="750" t="s">
        <v>17961</v>
      </c>
      <c r="I472" s="750" t="s">
        <v>7022</v>
      </c>
      <c r="J472" s="750" t="s">
        <v>17961</v>
      </c>
      <c r="K472" s="754" t="str">
        <f>VLOOKUP(G472,_TCs!$A$2:$B$603,2,FALSE)</f>
        <v>Natural Catastrophe risk - Windstorm</v>
      </c>
    </row>
    <row r="473" spans="1:11" x14ac:dyDescent="0.25">
      <c r="A473" s="750" t="s">
        <v>7659</v>
      </c>
      <c r="B473" s="750" t="s">
        <v>7660</v>
      </c>
      <c r="C473" s="750" t="s">
        <v>6603</v>
      </c>
      <c r="D473" s="750" t="s">
        <v>2441</v>
      </c>
      <c r="E473" s="750" t="s">
        <v>6655</v>
      </c>
      <c r="F473" s="750" t="s">
        <v>2441</v>
      </c>
      <c r="G473" s="750" t="s">
        <v>7024</v>
      </c>
      <c r="H473" s="750" t="s">
        <v>17962</v>
      </c>
      <c r="I473" s="750" t="s">
        <v>7024</v>
      </c>
      <c r="J473" s="750" t="s">
        <v>17962</v>
      </c>
      <c r="K473" s="754" t="str">
        <f>VLOOKUP(G473,_TCs!$A$2:$B$603,2,FALSE)</f>
        <v>Natural Catastrophe risk - Earthquake</v>
      </c>
    </row>
    <row r="474" spans="1:11" x14ac:dyDescent="0.25">
      <c r="A474" s="750" t="s">
        <v>7659</v>
      </c>
      <c r="B474" s="750" t="s">
        <v>7660</v>
      </c>
      <c r="C474" s="750" t="s">
        <v>6603</v>
      </c>
      <c r="D474" s="750" t="s">
        <v>2441</v>
      </c>
      <c r="E474" s="750" t="s">
        <v>6655</v>
      </c>
      <c r="F474" s="750" t="s">
        <v>2441</v>
      </c>
      <c r="G474" s="750" t="s">
        <v>7026</v>
      </c>
      <c r="H474" s="750" t="s">
        <v>17963</v>
      </c>
      <c r="I474" s="750" t="s">
        <v>7026</v>
      </c>
      <c r="J474" s="750" t="s">
        <v>17963</v>
      </c>
      <c r="K474" s="754" t="str">
        <f>VLOOKUP(G474,_TCs!$A$2:$B$603,2,FALSE)</f>
        <v>Natural Catastrophe risk - Flood</v>
      </c>
    </row>
    <row r="475" spans="1:11" x14ac:dyDescent="0.25">
      <c r="A475" s="750" t="s">
        <v>7659</v>
      </c>
      <c r="B475" s="750" t="s">
        <v>7660</v>
      </c>
      <c r="C475" s="750" t="s">
        <v>6603</v>
      </c>
      <c r="D475" s="750" t="s">
        <v>2441</v>
      </c>
      <c r="E475" s="750" t="s">
        <v>6655</v>
      </c>
      <c r="F475" s="750" t="s">
        <v>2441</v>
      </c>
      <c r="G475" s="750" t="s">
        <v>7027</v>
      </c>
      <c r="H475" s="750" t="s">
        <v>17964</v>
      </c>
      <c r="I475" s="750" t="s">
        <v>7027</v>
      </c>
      <c r="J475" s="750" t="s">
        <v>17964</v>
      </c>
      <c r="K475" s="754" t="str">
        <f>VLOOKUP(G475,_TCs!$A$2:$B$603,2,FALSE)</f>
        <v>Natural Catastrophe risk - Hail</v>
      </c>
    </row>
    <row r="476" spans="1:11" x14ac:dyDescent="0.25">
      <c r="A476" s="750" t="s">
        <v>7659</v>
      </c>
      <c r="B476" s="750" t="s">
        <v>7660</v>
      </c>
      <c r="C476" s="750" t="s">
        <v>6603</v>
      </c>
      <c r="D476" s="750" t="s">
        <v>2441</v>
      </c>
      <c r="E476" s="750" t="s">
        <v>6655</v>
      </c>
      <c r="F476" s="750" t="s">
        <v>2441</v>
      </c>
      <c r="G476" s="750" t="s">
        <v>7029</v>
      </c>
      <c r="H476" s="750" t="s">
        <v>17965</v>
      </c>
      <c r="I476" s="750" t="s">
        <v>7029</v>
      </c>
      <c r="J476" s="750" t="s">
        <v>17965</v>
      </c>
      <c r="K476" s="754" t="str">
        <f>VLOOKUP(G476,_TCs!$A$2:$B$603,2,FALSE)</f>
        <v>Natural Catastrophe risk -Subsidence</v>
      </c>
    </row>
    <row r="477" spans="1:11" x14ac:dyDescent="0.25">
      <c r="A477" s="750" t="s">
        <v>7659</v>
      </c>
      <c r="B477" s="750" t="s">
        <v>7660</v>
      </c>
      <c r="C477" s="750" t="s">
        <v>6603</v>
      </c>
      <c r="D477" s="750" t="s">
        <v>2441</v>
      </c>
      <c r="E477" s="750" t="s">
        <v>6655</v>
      </c>
      <c r="F477" s="750" t="s">
        <v>2441</v>
      </c>
      <c r="G477" s="750" t="s">
        <v>7031</v>
      </c>
      <c r="H477" s="750" t="s">
        <v>17970</v>
      </c>
      <c r="I477" s="750" t="s">
        <v>7031</v>
      </c>
      <c r="J477" s="750" t="s">
        <v>17970</v>
      </c>
      <c r="K477" s="754" t="str">
        <f>VLOOKUP(G477,_TCs!$A$2:$B$603,2,FALSE)</f>
        <v>Natural Catastrophe risk - Non-proportional property reinsurance</v>
      </c>
    </row>
    <row r="478" spans="1:11" x14ac:dyDescent="0.25">
      <c r="A478" s="750" t="s">
        <v>7659</v>
      </c>
      <c r="B478" s="750" t="s">
        <v>7660</v>
      </c>
      <c r="C478" s="750" t="s">
        <v>6603</v>
      </c>
      <c r="D478" s="750" t="s">
        <v>2441</v>
      </c>
      <c r="E478" s="750" t="s">
        <v>6655</v>
      </c>
      <c r="F478" s="750" t="s">
        <v>2441</v>
      </c>
      <c r="G478" s="750" t="s">
        <v>7034</v>
      </c>
      <c r="H478" s="750" t="s">
        <v>17971</v>
      </c>
      <c r="I478" s="750" t="s">
        <v>7034</v>
      </c>
      <c r="J478" s="750" t="s">
        <v>17971</v>
      </c>
      <c r="K478" s="754" t="str">
        <f>VLOOKUP(G478,_TCs!$A$2:$B$603,2,FALSE)</f>
        <v>Man made catastrophe risk - Motor Vehicle Liability</v>
      </c>
    </row>
    <row r="479" spans="1:11" x14ac:dyDescent="0.25">
      <c r="A479" s="750" t="s">
        <v>7659</v>
      </c>
      <c r="B479" s="750" t="s">
        <v>7660</v>
      </c>
      <c r="C479" s="750" t="s">
        <v>6603</v>
      </c>
      <c r="D479" s="750" t="s">
        <v>2441</v>
      </c>
      <c r="E479" s="750" t="s">
        <v>6655</v>
      </c>
      <c r="F479" s="750" t="s">
        <v>2441</v>
      </c>
      <c r="G479" s="750" t="s">
        <v>7036</v>
      </c>
      <c r="H479" s="750" t="s">
        <v>17973</v>
      </c>
      <c r="I479" s="750" t="s">
        <v>7036</v>
      </c>
      <c r="J479" s="750" t="s">
        <v>17973</v>
      </c>
      <c r="K479" s="754" t="str">
        <f>VLOOKUP(G479,_TCs!$A$2:$B$603,2,FALSE)</f>
        <v>Man made catastrophe risk - Marine Tanker Collision</v>
      </c>
    </row>
    <row r="480" spans="1:11" x14ac:dyDescent="0.25">
      <c r="A480" s="750" t="s">
        <v>7659</v>
      </c>
      <c r="B480" s="750" t="s">
        <v>7660</v>
      </c>
      <c r="C480" s="750" t="s">
        <v>6603</v>
      </c>
      <c r="D480" s="750" t="s">
        <v>2441</v>
      </c>
      <c r="E480" s="750" t="s">
        <v>6655</v>
      </c>
      <c r="F480" s="750" t="s">
        <v>2441</v>
      </c>
      <c r="G480" s="750" t="s">
        <v>6652</v>
      </c>
      <c r="H480" s="750" t="s">
        <v>17974</v>
      </c>
      <c r="I480" s="750" t="s">
        <v>6652</v>
      </c>
      <c r="J480" s="750" t="s">
        <v>17974</v>
      </c>
      <c r="K480" s="754" t="str">
        <f>VLOOKUP(G480,_TCs!$A$2:$B$603,2,FALSE)</f>
        <v>Man made catastrophe risk - Marine Platform Explosion</v>
      </c>
    </row>
    <row r="481" spans="1:11" x14ac:dyDescent="0.25">
      <c r="A481" s="750" t="s">
        <v>7659</v>
      </c>
      <c r="B481" s="750" t="s">
        <v>7660</v>
      </c>
      <c r="C481" s="750" t="s">
        <v>6603</v>
      </c>
      <c r="D481" s="750" t="s">
        <v>2441</v>
      </c>
      <c r="E481" s="750" t="s">
        <v>6655</v>
      </c>
      <c r="F481" s="750" t="s">
        <v>2441</v>
      </c>
      <c r="G481" s="750" t="s">
        <v>6650</v>
      </c>
      <c r="H481" s="750" t="s">
        <v>17976</v>
      </c>
      <c r="I481" s="750" t="s">
        <v>6650</v>
      </c>
      <c r="J481" s="750" t="s">
        <v>17976</v>
      </c>
      <c r="K481" s="754" t="str">
        <f>VLOOKUP(G481,_TCs!$A$2:$B$603,2,FALSE)</f>
        <v>Man made catastrophe risk - Marine</v>
      </c>
    </row>
    <row r="482" spans="1:11" x14ac:dyDescent="0.25">
      <c r="A482" s="750" t="s">
        <v>7659</v>
      </c>
      <c r="B482" s="750" t="s">
        <v>7660</v>
      </c>
      <c r="C482" s="750" t="s">
        <v>6603</v>
      </c>
      <c r="D482" s="750" t="s">
        <v>2441</v>
      </c>
      <c r="E482" s="750" t="s">
        <v>6655</v>
      </c>
      <c r="F482" s="750" t="s">
        <v>2441</v>
      </c>
      <c r="G482" s="750" t="s">
        <v>6648</v>
      </c>
      <c r="H482" s="750" t="s">
        <v>17977</v>
      </c>
      <c r="I482" s="750" t="s">
        <v>6648</v>
      </c>
      <c r="J482" s="750" t="s">
        <v>17977</v>
      </c>
      <c r="K482" s="754" t="str">
        <f>VLOOKUP(G482,_TCs!$A$2:$B$603,2,FALSE)</f>
        <v>Man made catastrophe risk - Aviation</v>
      </c>
    </row>
    <row r="483" spans="1:11" x14ac:dyDescent="0.25">
      <c r="A483" s="750" t="s">
        <v>7659</v>
      </c>
      <c r="B483" s="750" t="s">
        <v>7660</v>
      </c>
      <c r="C483" s="750" t="s">
        <v>6603</v>
      </c>
      <c r="D483" s="750" t="s">
        <v>2441</v>
      </c>
      <c r="E483" s="750" t="s">
        <v>6655</v>
      </c>
      <c r="F483" s="750" t="s">
        <v>2441</v>
      </c>
      <c r="G483" s="750" t="s">
        <v>6646</v>
      </c>
      <c r="H483" s="750" t="s">
        <v>17979</v>
      </c>
      <c r="I483" s="750" t="s">
        <v>6646</v>
      </c>
      <c r="J483" s="750" t="s">
        <v>17979</v>
      </c>
      <c r="K483" s="754" t="str">
        <f>VLOOKUP(G483,_TCs!$A$2:$B$603,2,FALSE)</f>
        <v>Man made catastrophe risk - Fire</v>
      </c>
    </row>
    <row r="484" spans="1:11" x14ac:dyDescent="0.25">
      <c r="A484" s="750" t="s">
        <v>7659</v>
      </c>
      <c r="B484" s="750" t="s">
        <v>7660</v>
      </c>
      <c r="C484" s="750" t="s">
        <v>6603</v>
      </c>
      <c r="D484" s="750" t="s">
        <v>2441</v>
      </c>
      <c r="E484" s="750" t="s">
        <v>6655</v>
      </c>
      <c r="F484" s="750" t="s">
        <v>2441</v>
      </c>
      <c r="G484" s="750" t="s">
        <v>6644</v>
      </c>
      <c r="H484" s="750" t="s">
        <v>17980</v>
      </c>
      <c r="I484" s="750" t="s">
        <v>6644</v>
      </c>
      <c r="J484" s="750" t="s">
        <v>17980</v>
      </c>
      <c r="K484" s="754" t="str">
        <f>VLOOKUP(G484,_TCs!$A$2:$B$603,2,FALSE)</f>
        <v>Man made catastrophe risk - Liability</v>
      </c>
    </row>
    <row r="485" spans="1:11" x14ac:dyDescent="0.25">
      <c r="A485" s="750" t="s">
        <v>7659</v>
      </c>
      <c r="B485" s="750" t="s">
        <v>7660</v>
      </c>
      <c r="C485" s="750" t="s">
        <v>6603</v>
      </c>
      <c r="D485" s="750" t="s">
        <v>2441</v>
      </c>
      <c r="E485" s="750" t="s">
        <v>6655</v>
      </c>
      <c r="F485" s="750" t="s">
        <v>2441</v>
      </c>
      <c r="G485" s="750" t="s">
        <v>6642</v>
      </c>
      <c r="H485" s="750" t="s">
        <v>17982</v>
      </c>
      <c r="I485" s="750" t="s">
        <v>6642</v>
      </c>
      <c r="J485" s="750" t="s">
        <v>17982</v>
      </c>
      <c r="K485" s="754" t="str">
        <f>VLOOKUP(G485,_TCs!$A$2:$B$603,2,FALSE)</f>
        <v>Man made catastrophe risk - Liability</v>
      </c>
    </row>
    <row r="486" spans="1:11" x14ac:dyDescent="0.25">
      <c r="A486" s="750" t="s">
        <v>7659</v>
      </c>
      <c r="B486" s="750" t="s">
        <v>7660</v>
      </c>
      <c r="C486" s="750" t="s">
        <v>6603</v>
      </c>
      <c r="D486" s="750" t="s">
        <v>2441</v>
      </c>
      <c r="E486" s="750" t="s">
        <v>6655</v>
      </c>
      <c r="F486" s="750" t="s">
        <v>2441</v>
      </c>
      <c r="G486" s="750" t="s">
        <v>6640</v>
      </c>
      <c r="H486" s="750" t="s">
        <v>17983</v>
      </c>
      <c r="I486" s="750" t="s">
        <v>6640</v>
      </c>
      <c r="J486" s="750" t="s">
        <v>17983</v>
      </c>
      <c r="K486" s="754" t="str">
        <f>VLOOKUP(G486,_TCs!$A$2:$B$603,2,FALSE)</f>
        <v>Man made catastrophe risk - Credit &amp; Suretyship - Large Credit Default</v>
      </c>
    </row>
    <row r="487" spans="1:11" x14ac:dyDescent="0.25">
      <c r="A487" s="750" t="s">
        <v>7659</v>
      </c>
      <c r="B487" s="750" t="s">
        <v>7660</v>
      </c>
      <c r="C487" s="750" t="s">
        <v>6603</v>
      </c>
      <c r="D487" s="750" t="s">
        <v>2441</v>
      </c>
      <c r="E487" s="750" t="s">
        <v>6655</v>
      </c>
      <c r="F487" s="750" t="s">
        <v>2441</v>
      </c>
      <c r="G487" s="750" t="s">
        <v>6638</v>
      </c>
      <c r="H487" s="750" t="s">
        <v>17985</v>
      </c>
      <c r="I487" s="750" t="s">
        <v>6638</v>
      </c>
      <c r="J487" s="750" t="s">
        <v>17985</v>
      </c>
      <c r="K487" s="754" t="str">
        <f>VLOOKUP(G487,_TCs!$A$2:$B$603,2,FALSE)</f>
        <v>Man made catastrophe risk - Credit &amp; Suretyship - Recession Risk</v>
      </c>
    </row>
    <row r="488" spans="1:11" x14ac:dyDescent="0.25">
      <c r="A488" s="750" t="s">
        <v>7659</v>
      </c>
      <c r="B488" s="750" t="s">
        <v>7660</v>
      </c>
      <c r="C488" s="750" t="s">
        <v>6603</v>
      </c>
      <c r="D488" s="750" t="s">
        <v>2441</v>
      </c>
      <c r="E488" s="750" t="s">
        <v>6655</v>
      </c>
      <c r="F488" s="750" t="s">
        <v>2441</v>
      </c>
      <c r="G488" s="750" t="s">
        <v>6636</v>
      </c>
      <c r="H488" s="750" t="s">
        <v>17986</v>
      </c>
      <c r="I488" s="750" t="s">
        <v>6636</v>
      </c>
      <c r="J488" s="750" t="s">
        <v>17986</v>
      </c>
      <c r="K488" s="754" t="str">
        <f>VLOOKUP(G488,_TCs!$A$2:$B$603,2,FALSE)</f>
        <v>Man made catastrophe risk - Credit &amp; Suretyship</v>
      </c>
    </row>
    <row r="489" spans="1:11" x14ac:dyDescent="0.25">
      <c r="A489" s="750" t="s">
        <v>7659</v>
      </c>
      <c r="B489" s="750" t="s">
        <v>7660</v>
      </c>
      <c r="C489" s="750" t="s">
        <v>6603</v>
      </c>
      <c r="D489" s="750" t="s">
        <v>2441</v>
      </c>
      <c r="E489" s="750" t="s">
        <v>6655</v>
      </c>
      <c r="F489" s="750" t="s">
        <v>2441</v>
      </c>
      <c r="G489" s="750" t="s">
        <v>6634</v>
      </c>
      <c r="H489" s="750" t="s">
        <v>17987</v>
      </c>
      <c r="I489" s="750" t="s">
        <v>6634</v>
      </c>
      <c r="J489" s="750" t="s">
        <v>17987</v>
      </c>
      <c r="K489" s="754" t="str">
        <f>VLOOKUP(G489,_TCs!$A$2:$B$603,2,FALSE)</f>
        <v>Man made catastrophe risk - Other non-life catastrophe risk</v>
      </c>
    </row>
    <row r="490" spans="1:11" x14ac:dyDescent="0.25">
      <c r="A490" s="750" t="s">
        <v>7659</v>
      </c>
      <c r="B490" s="750" t="s">
        <v>7660</v>
      </c>
      <c r="C490" s="750" t="s">
        <v>6603</v>
      </c>
      <c r="D490" s="750" t="s">
        <v>2441</v>
      </c>
      <c r="E490" s="750" t="s">
        <v>6655</v>
      </c>
      <c r="F490" s="750" t="s">
        <v>2441</v>
      </c>
      <c r="G490" s="750" t="s">
        <v>6632</v>
      </c>
      <c r="H490" s="750" t="s">
        <v>17988</v>
      </c>
      <c r="I490" s="750" t="s">
        <v>6632</v>
      </c>
      <c r="J490" s="750" t="s">
        <v>17988</v>
      </c>
      <c r="K490" s="754" t="str">
        <f>VLOOKUP(G490,_TCs!$A$2:$B$603,2,FALSE)</f>
        <v>Health Catastrophe risk - Mass accident</v>
      </c>
    </row>
    <row r="491" spans="1:11" x14ac:dyDescent="0.25">
      <c r="A491" s="750" t="s">
        <v>7659</v>
      </c>
      <c r="B491" s="750" t="s">
        <v>7660</v>
      </c>
      <c r="C491" s="750" t="s">
        <v>6603</v>
      </c>
      <c r="D491" s="750" t="s">
        <v>2441</v>
      </c>
      <c r="E491" s="750" t="s">
        <v>6655</v>
      </c>
      <c r="F491" s="750" t="s">
        <v>2441</v>
      </c>
      <c r="G491" s="750" t="s">
        <v>6630</v>
      </c>
      <c r="H491" s="750" t="s">
        <v>17989</v>
      </c>
      <c r="I491" s="750" t="s">
        <v>6630</v>
      </c>
      <c r="J491" s="750" t="s">
        <v>17989</v>
      </c>
      <c r="K491" s="754" t="str">
        <f>VLOOKUP(G491,_TCs!$A$2:$B$603,2,FALSE)</f>
        <v>Health Catastrophe risk - Concentration accident</v>
      </c>
    </row>
    <row r="492" spans="1:11" x14ac:dyDescent="0.25">
      <c r="A492" s="750" t="s">
        <v>7659</v>
      </c>
      <c r="B492" s="750" t="s">
        <v>7660</v>
      </c>
      <c r="C492" s="750" t="s">
        <v>6603</v>
      </c>
      <c r="D492" s="750" t="s">
        <v>2441</v>
      </c>
      <c r="E492" s="750" t="s">
        <v>6655</v>
      </c>
      <c r="F492" s="750" t="s">
        <v>2441</v>
      </c>
      <c r="G492" s="750" t="s">
        <v>6628</v>
      </c>
      <c r="H492" s="750" t="s">
        <v>17994</v>
      </c>
      <c r="I492" s="750" t="s">
        <v>6628</v>
      </c>
      <c r="J492" s="750" t="s">
        <v>17994</v>
      </c>
      <c r="K492" s="754" t="str">
        <f>VLOOKUP(G492,_TCs!$A$2:$B$603,2,FALSE)</f>
        <v>Health Catastrophe risk - Pandemic</v>
      </c>
    </row>
    <row r="493" spans="1:11" x14ac:dyDescent="0.25">
      <c r="A493" s="750" t="s">
        <v>7661</v>
      </c>
      <c r="B493" s="750" t="s">
        <v>1221</v>
      </c>
      <c r="C493" s="750" t="s">
        <v>7712</v>
      </c>
      <c r="D493" s="750" t="s">
        <v>2364</v>
      </c>
      <c r="E493" s="750" t="s">
        <v>5240</v>
      </c>
      <c r="F493" s="750" t="s">
        <v>2364</v>
      </c>
      <c r="G493" s="750" t="s">
        <v>7037</v>
      </c>
      <c r="H493" s="750" t="s">
        <v>17960</v>
      </c>
      <c r="I493" s="750" t="s">
        <v>7037</v>
      </c>
      <c r="J493" s="750" t="s">
        <v>17960</v>
      </c>
      <c r="K493" s="754" t="str">
        <f>VLOOKUP(G493,_TCs!$A$2:$B$603,2,FALSE)</f>
        <v>MCR components</v>
      </c>
    </row>
    <row r="494" spans="1:11" x14ac:dyDescent="0.25">
      <c r="A494" s="750" t="s">
        <v>7661</v>
      </c>
      <c r="B494" s="750" t="s">
        <v>1221</v>
      </c>
      <c r="C494" s="750" t="s">
        <v>7712</v>
      </c>
      <c r="D494" s="750" t="s">
        <v>2364</v>
      </c>
      <c r="E494" s="750" t="s">
        <v>5240</v>
      </c>
      <c r="F494" s="750" t="s">
        <v>2364</v>
      </c>
      <c r="G494" s="750" t="s">
        <v>7038</v>
      </c>
      <c r="H494" s="750" t="s">
        <v>17961</v>
      </c>
      <c r="I494" s="750" t="s">
        <v>7038</v>
      </c>
      <c r="J494" s="750" t="s">
        <v>17961</v>
      </c>
      <c r="K494" s="754" t="str">
        <f>VLOOKUP(G494,_TCs!$A$2:$B$603,2,FALSE)</f>
        <v>Background information</v>
      </c>
    </row>
    <row r="495" spans="1:11" x14ac:dyDescent="0.25">
      <c r="A495" s="750" t="s">
        <v>7661</v>
      </c>
      <c r="B495" s="750" t="s">
        <v>1221</v>
      </c>
      <c r="C495" s="750" t="s">
        <v>7712</v>
      </c>
      <c r="D495" s="750" t="s">
        <v>2364</v>
      </c>
      <c r="E495" s="750" t="s">
        <v>5240</v>
      </c>
      <c r="F495" s="750" t="s">
        <v>2364</v>
      </c>
      <c r="G495" s="750" t="s">
        <v>7039</v>
      </c>
      <c r="H495" s="750" t="s">
        <v>17962</v>
      </c>
      <c r="I495" s="750" t="s">
        <v>7039</v>
      </c>
      <c r="J495" s="750" t="s">
        <v>17962</v>
      </c>
      <c r="K495" s="754" t="e">
        <f>VLOOKUP(G495,_TCs!$A$2:$B$603,2,FALSE)</f>
        <v>#N/A</v>
      </c>
    </row>
    <row r="496" spans="1:11" x14ac:dyDescent="0.25">
      <c r="A496" s="750" t="s">
        <v>7661</v>
      </c>
      <c r="B496" s="750" t="s">
        <v>1221</v>
      </c>
      <c r="C496" s="750" t="s">
        <v>7712</v>
      </c>
      <c r="D496" s="750" t="s">
        <v>2364</v>
      </c>
      <c r="E496" s="750" t="s">
        <v>5240</v>
      </c>
      <c r="F496" s="750" t="s">
        <v>2364</v>
      </c>
      <c r="G496" s="750" t="s">
        <v>7040</v>
      </c>
      <c r="H496" s="750" t="s">
        <v>17963</v>
      </c>
      <c r="I496" s="750" t="s">
        <v>7040</v>
      </c>
      <c r="J496" s="750" t="s">
        <v>17963</v>
      </c>
      <c r="K496" s="754" t="e">
        <f>VLOOKUP(G496,_TCs!$A$2:$B$603,2,FALSE)</f>
        <v>#N/A</v>
      </c>
    </row>
    <row r="497" spans="1:11" x14ac:dyDescent="0.25">
      <c r="A497" s="750" t="s">
        <v>7661</v>
      </c>
      <c r="B497" s="750" t="s">
        <v>1221</v>
      </c>
      <c r="C497" s="750" t="s">
        <v>7712</v>
      </c>
      <c r="D497" s="750" t="s">
        <v>2364</v>
      </c>
      <c r="E497" s="750" t="s">
        <v>5240</v>
      </c>
      <c r="F497" s="750" t="s">
        <v>2364</v>
      </c>
      <c r="G497" s="750" t="s">
        <v>7041</v>
      </c>
      <c r="H497" s="750" t="s">
        <v>17964</v>
      </c>
      <c r="I497" s="750" t="s">
        <v>7041</v>
      </c>
      <c r="J497" s="750" t="s">
        <v>17964</v>
      </c>
      <c r="K497" s="754" t="str">
        <f>VLOOKUP(G497,_TCs!$A$2:$B$603,2,FALSE)</f>
        <v>Overall MCR calculation</v>
      </c>
    </row>
    <row r="498" spans="1:11" x14ac:dyDescent="0.25">
      <c r="A498" s="750" t="s">
        <v>7661</v>
      </c>
      <c r="B498" s="750" t="s">
        <v>1221</v>
      </c>
      <c r="C498" s="750" t="s">
        <v>7713</v>
      </c>
      <c r="D498" s="750" t="s">
        <v>1316</v>
      </c>
      <c r="E498" s="750" t="s">
        <v>5241</v>
      </c>
      <c r="F498" s="750" t="s">
        <v>1316</v>
      </c>
      <c r="G498" s="750" t="s">
        <v>7042</v>
      </c>
      <c r="H498" s="750" t="s">
        <v>17960</v>
      </c>
      <c r="I498" s="750" t="s">
        <v>7042</v>
      </c>
      <c r="J498" s="750" t="s">
        <v>17960</v>
      </c>
      <c r="K498" s="754" t="str">
        <f>VLOOKUP(G498,_TCs!$A$2:$B$603,2,FALSE)</f>
        <v>MCR components</v>
      </c>
    </row>
    <row r="499" spans="1:11" x14ac:dyDescent="0.25">
      <c r="A499" s="750" t="s">
        <v>7661</v>
      </c>
      <c r="B499" s="750" t="s">
        <v>1221</v>
      </c>
      <c r="C499" s="750" t="s">
        <v>7713</v>
      </c>
      <c r="D499" s="750" t="s">
        <v>1316</v>
      </c>
      <c r="E499" s="750" t="s">
        <v>5241</v>
      </c>
      <c r="F499" s="750" t="s">
        <v>1316</v>
      </c>
      <c r="G499" s="750" t="s">
        <v>7043</v>
      </c>
      <c r="H499" s="750" t="s">
        <v>17961</v>
      </c>
      <c r="I499" s="750" t="s">
        <v>7043</v>
      </c>
      <c r="J499" s="750" t="s">
        <v>17961</v>
      </c>
      <c r="K499" s="754" t="str">
        <f>VLOOKUP(G499,_TCs!$A$2:$B$603,2,FALSE)</f>
        <v>Background information</v>
      </c>
    </row>
    <row r="500" spans="1:11" x14ac:dyDescent="0.25">
      <c r="A500" s="750" t="s">
        <v>7661</v>
      </c>
      <c r="B500" s="750" t="s">
        <v>1221</v>
      </c>
      <c r="C500" s="750" t="s">
        <v>7713</v>
      </c>
      <c r="D500" s="750" t="s">
        <v>1316</v>
      </c>
      <c r="E500" s="750" t="s">
        <v>5241</v>
      </c>
      <c r="F500" s="750" t="s">
        <v>1316</v>
      </c>
      <c r="G500" s="750" t="s">
        <v>7045</v>
      </c>
      <c r="H500" s="750" t="s">
        <v>17962</v>
      </c>
      <c r="I500" s="750" t="s">
        <v>7045</v>
      </c>
      <c r="J500" s="750" t="s">
        <v>17962</v>
      </c>
      <c r="K500" s="754" t="e">
        <f>VLOOKUP(G500,_TCs!$A$2:$B$603,2,FALSE)</f>
        <v>#N/A</v>
      </c>
    </row>
    <row r="501" spans="1:11" x14ac:dyDescent="0.25">
      <c r="A501" s="750" t="s">
        <v>7661</v>
      </c>
      <c r="B501" s="750" t="s">
        <v>1221</v>
      </c>
      <c r="C501" s="750" t="s">
        <v>7713</v>
      </c>
      <c r="D501" s="750" t="s">
        <v>1316</v>
      </c>
      <c r="E501" s="750" t="s">
        <v>5241</v>
      </c>
      <c r="F501" s="750" t="s">
        <v>1316</v>
      </c>
      <c r="G501" s="750" t="s">
        <v>7044</v>
      </c>
      <c r="H501" s="750" t="s">
        <v>17963</v>
      </c>
      <c r="I501" s="750" t="s">
        <v>7044</v>
      </c>
      <c r="J501" s="750" t="s">
        <v>17963</v>
      </c>
      <c r="K501" s="754" t="e">
        <f>VLOOKUP(G501,_TCs!$A$2:$B$603,2,FALSE)</f>
        <v>#N/A</v>
      </c>
    </row>
    <row r="502" spans="1:11" x14ac:dyDescent="0.25">
      <c r="A502" s="750" t="s">
        <v>7661</v>
      </c>
      <c r="B502" s="750" t="s">
        <v>1221</v>
      </c>
      <c r="C502" s="750" t="s">
        <v>7713</v>
      </c>
      <c r="D502" s="750" t="s">
        <v>1316</v>
      </c>
      <c r="E502" s="750" t="s">
        <v>5241</v>
      </c>
      <c r="F502" s="750" t="s">
        <v>1316</v>
      </c>
      <c r="G502" s="750" t="s">
        <v>7046</v>
      </c>
      <c r="H502" s="750" t="s">
        <v>17964</v>
      </c>
      <c r="I502" s="750" t="s">
        <v>7046</v>
      </c>
      <c r="J502" s="750" t="s">
        <v>17964</v>
      </c>
      <c r="K502" s="754" t="str">
        <f>VLOOKUP(G502,_TCs!$A$2:$B$603,2,FALSE)</f>
        <v>Overall MCR calculation</v>
      </c>
    </row>
    <row r="503" spans="1:11" x14ac:dyDescent="0.25">
      <c r="A503" s="750" t="s">
        <v>7661</v>
      </c>
      <c r="B503" s="750" t="s">
        <v>1221</v>
      </c>
      <c r="C503" s="750" t="s">
        <v>7713</v>
      </c>
      <c r="D503" s="750" t="s">
        <v>1316</v>
      </c>
      <c r="E503" s="750" t="s">
        <v>5241</v>
      </c>
      <c r="F503" s="750" t="s">
        <v>1316</v>
      </c>
      <c r="G503" s="750" t="s">
        <v>7047</v>
      </c>
      <c r="H503" s="750" t="s">
        <v>17965</v>
      </c>
      <c r="I503" s="750" t="s">
        <v>7047</v>
      </c>
      <c r="J503" s="750" t="s">
        <v>17965</v>
      </c>
      <c r="K503" s="754" t="str">
        <f>VLOOKUP(G503,_TCs!$A$2:$B$603,2,FALSE)</f>
        <v>Notional non-life and life MCR calculation</v>
      </c>
    </row>
    <row r="504" spans="1:11" x14ac:dyDescent="0.25">
      <c r="A504" s="750" t="s">
        <v>7661</v>
      </c>
      <c r="B504" s="750" t="s">
        <v>1221</v>
      </c>
      <c r="C504" s="750" t="s">
        <v>7713</v>
      </c>
      <c r="D504" s="750" t="s">
        <v>1316</v>
      </c>
      <c r="E504" s="750" t="s">
        <v>5242</v>
      </c>
      <c r="F504" s="750" t="s">
        <v>1316</v>
      </c>
      <c r="G504" s="750" t="s">
        <v>7048</v>
      </c>
      <c r="H504" s="750" t="s">
        <v>17960</v>
      </c>
      <c r="I504" s="750" t="s">
        <v>7048</v>
      </c>
      <c r="J504" s="750" t="s">
        <v>17960</v>
      </c>
      <c r="K504" s="754" t="str">
        <f>VLOOKUP(G504,_TCs!$A$2:$B$603,2,FALSE)</f>
        <v>MCR components</v>
      </c>
    </row>
    <row r="505" spans="1:11" x14ac:dyDescent="0.25">
      <c r="A505" s="750" t="s">
        <v>7661</v>
      </c>
      <c r="B505" s="750" t="s">
        <v>1221</v>
      </c>
      <c r="C505" s="750" t="s">
        <v>7713</v>
      </c>
      <c r="D505" s="750" t="s">
        <v>1316</v>
      </c>
      <c r="E505" s="750" t="s">
        <v>5242</v>
      </c>
      <c r="F505" s="750" t="s">
        <v>1316</v>
      </c>
      <c r="G505" s="750" t="s">
        <v>7049</v>
      </c>
      <c r="H505" s="750" t="s">
        <v>17961</v>
      </c>
      <c r="I505" s="750" t="s">
        <v>7049</v>
      </c>
      <c r="J505" s="750" t="s">
        <v>17961</v>
      </c>
      <c r="K505" s="754" t="str">
        <f>VLOOKUP(G505,_TCs!$A$2:$B$603,2,FALSE)</f>
        <v>Background information</v>
      </c>
    </row>
    <row r="506" spans="1:11" x14ac:dyDescent="0.25">
      <c r="A506" s="750" t="s">
        <v>7661</v>
      </c>
      <c r="B506" s="750" t="s">
        <v>1221</v>
      </c>
      <c r="C506" s="750" t="s">
        <v>7713</v>
      </c>
      <c r="D506" s="750" t="s">
        <v>1316</v>
      </c>
      <c r="E506" s="750" t="s">
        <v>5242</v>
      </c>
      <c r="F506" s="750" t="s">
        <v>1316</v>
      </c>
      <c r="G506" s="750" t="s">
        <v>7050</v>
      </c>
      <c r="H506" s="750" t="s">
        <v>17962</v>
      </c>
      <c r="I506" s="750" t="s">
        <v>7050</v>
      </c>
      <c r="J506" s="750" t="s">
        <v>17962</v>
      </c>
      <c r="K506" s="754" t="e">
        <f>VLOOKUP(G506,_TCs!$A$2:$B$603,2,FALSE)</f>
        <v>#N/A</v>
      </c>
    </row>
    <row r="507" spans="1:11" x14ac:dyDescent="0.25">
      <c r="A507" s="750" t="s">
        <v>7661</v>
      </c>
      <c r="B507" s="750" t="s">
        <v>1221</v>
      </c>
      <c r="C507" s="750" t="s">
        <v>7713</v>
      </c>
      <c r="D507" s="750" t="s">
        <v>1316</v>
      </c>
      <c r="E507" s="750" t="s">
        <v>5242</v>
      </c>
      <c r="F507" s="750" t="s">
        <v>1316</v>
      </c>
      <c r="G507" s="750" t="s">
        <v>7051</v>
      </c>
      <c r="H507" s="750" t="s">
        <v>17963</v>
      </c>
      <c r="I507" s="750" t="s">
        <v>7051</v>
      </c>
      <c r="J507" s="750" t="s">
        <v>17963</v>
      </c>
      <c r="K507" s="754" t="e">
        <f>VLOOKUP(G507,_TCs!$A$2:$B$603,2,FALSE)</f>
        <v>#N/A</v>
      </c>
    </row>
    <row r="508" spans="1:11" x14ac:dyDescent="0.25">
      <c r="A508" s="750" t="s">
        <v>7661</v>
      </c>
      <c r="B508" s="750" t="s">
        <v>1221</v>
      </c>
      <c r="C508" s="750" t="s">
        <v>7713</v>
      </c>
      <c r="D508" s="750" t="s">
        <v>1316</v>
      </c>
      <c r="E508" s="750" t="s">
        <v>5242</v>
      </c>
      <c r="F508" s="750" t="s">
        <v>1316</v>
      </c>
      <c r="G508" s="750" t="s">
        <v>7052</v>
      </c>
      <c r="H508" s="750" t="s">
        <v>17964</v>
      </c>
      <c r="I508" s="750" t="s">
        <v>7052</v>
      </c>
      <c r="J508" s="750" t="s">
        <v>17964</v>
      </c>
      <c r="K508" s="754" t="str">
        <f>VLOOKUP(G508,_TCs!$A$2:$B$603,2,FALSE)</f>
        <v>Overall MCR calculation</v>
      </c>
    </row>
    <row r="509" spans="1:11" x14ac:dyDescent="0.25">
      <c r="A509" s="750" t="s">
        <v>7662</v>
      </c>
      <c r="B509" s="750" t="s">
        <v>7663</v>
      </c>
      <c r="C509" s="750" t="s">
        <v>7714</v>
      </c>
      <c r="D509" s="750" t="s">
        <v>2882</v>
      </c>
      <c r="E509" s="750" t="s">
        <v>5191</v>
      </c>
      <c r="F509" s="750" t="s">
        <v>2882</v>
      </c>
      <c r="G509" s="750" t="s">
        <v>7055</v>
      </c>
      <c r="H509" s="750" t="s">
        <v>17960</v>
      </c>
      <c r="I509" s="750" t="s">
        <v>7055</v>
      </c>
      <c r="J509" s="750" t="s">
        <v>17960</v>
      </c>
      <c r="K509" s="754" t="str">
        <f>VLOOKUP(G509,_TCs!$A$2:$B$603,2,FALSE)</f>
        <v>Reconciliation with S.23.01</v>
      </c>
    </row>
    <row r="510" spans="1:11" x14ac:dyDescent="0.25">
      <c r="A510" s="750" t="s">
        <v>7662</v>
      </c>
      <c r="B510" s="750" t="s">
        <v>7663</v>
      </c>
      <c r="C510" s="750" t="s">
        <v>7714</v>
      </c>
      <c r="D510" s="750" t="s">
        <v>2882</v>
      </c>
      <c r="E510" s="750" t="s">
        <v>5191</v>
      </c>
      <c r="F510" s="750" t="s">
        <v>2882</v>
      </c>
      <c r="G510" s="750" t="s">
        <v>7054</v>
      </c>
      <c r="H510" s="750" t="s">
        <v>17961</v>
      </c>
      <c r="I510" s="750" t="s">
        <v>7054</v>
      </c>
      <c r="J510" s="750" t="s">
        <v>17961</v>
      </c>
      <c r="K510" s="754" t="str">
        <f>VLOOKUP(G510,_TCs!$A$2:$B$603,2,FALSE)</f>
        <v>Variation of components of reconciliation reserve</v>
      </c>
    </row>
    <row r="511" spans="1:11" x14ac:dyDescent="0.25">
      <c r="A511" s="750" t="s">
        <v>7662</v>
      </c>
      <c r="B511" s="750" t="s">
        <v>7663</v>
      </c>
      <c r="C511" s="750" t="s">
        <v>7714</v>
      </c>
      <c r="D511" s="750" t="s">
        <v>2882</v>
      </c>
      <c r="E511" s="750" t="s">
        <v>5191</v>
      </c>
      <c r="F511" s="750" t="s">
        <v>2882</v>
      </c>
      <c r="G511" s="750" t="s">
        <v>7053</v>
      </c>
      <c r="H511" s="750" t="s">
        <v>17962</v>
      </c>
      <c r="I511" s="750" t="s">
        <v>7053</v>
      </c>
      <c r="J511" s="750" t="s">
        <v>17962</v>
      </c>
      <c r="K511" s="754" t="str">
        <f>VLOOKUP(G511,_TCs!$A$2:$B$603,2,FALSE)</f>
        <v>Summary Analysis of Variation of Excess of Assets over Liabilities</v>
      </c>
    </row>
    <row r="512" spans="1:11" x14ac:dyDescent="0.25">
      <c r="A512" s="750" t="s">
        <v>7662</v>
      </c>
      <c r="B512" s="750" t="s">
        <v>7663</v>
      </c>
      <c r="C512" s="750" t="s">
        <v>7715</v>
      </c>
      <c r="D512" s="750" t="s">
        <v>2925</v>
      </c>
      <c r="E512" s="750" t="s">
        <v>5192</v>
      </c>
      <c r="F512" s="750" t="s">
        <v>2925</v>
      </c>
      <c r="G512" s="750" t="s">
        <v>7056</v>
      </c>
      <c r="H512" s="750" t="s">
        <v>17960</v>
      </c>
      <c r="I512" s="750" t="s">
        <v>7056</v>
      </c>
      <c r="J512" s="750" t="s">
        <v>17960</v>
      </c>
      <c r="K512" s="754" t="str">
        <f>VLOOKUP(G512,_TCs!$A$2:$B$603,2,FALSE)</f>
        <v>Reconciliation with S.02.01</v>
      </c>
    </row>
    <row r="513" spans="1:11" x14ac:dyDescent="0.25">
      <c r="A513" s="750" t="s">
        <v>7662</v>
      </c>
      <c r="B513" s="750" t="s">
        <v>7663</v>
      </c>
      <c r="C513" s="750" t="s">
        <v>7715</v>
      </c>
      <c r="D513" s="750" t="s">
        <v>2925</v>
      </c>
      <c r="E513" s="750" t="s">
        <v>5192</v>
      </c>
      <c r="F513" s="750" t="s">
        <v>2925</v>
      </c>
      <c r="G513" s="750" t="s">
        <v>7057</v>
      </c>
      <c r="H513" s="750" t="s">
        <v>17961</v>
      </c>
      <c r="I513" s="750" t="s">
        <v>7057</v>
      </c>
      <c r="J513" s="750" t="s">
        <v>17961</v>
      </c>
      <c r="K513" s="754" t="str">
        <f>VLOOKUP(G513,_TCs!$A$2:$B$603,2,FALSE)</f>
        <v>Analysis of movements affecting Excess of Assets over Liabilities</v>
      </c>
    </row>
    <row r="514" spans="1:11" x14ac:dyDescent="0.25">
      <c r="A514" s="750" t="s">
        <v>7662</v>
      </c>
      <c r="B514" s="750" t="s">
        <v>7663</v>
      </c>
      <c r="C514" s="750" t="s">
        <v>7715</v>
      </c>
      <c r="D514" s="750" t="s">
        <v>2925</v>
      </c>
      <c r="E514" s="750" t="s">
        <v>5192</v>
      </c>
      <c r="F514" s="750" t="s">
        <v>2925</v>
      </c>
      <c r="G514" s="750" t="s">
        <v>7058</v>
      </c>
      <c r="H514" s="750" t="s">
        <v>17962</v>
      </c>
      <c r="I514" s="750" t="s">
        <v>7058</v>
      </c>
      <c r="J514" s="750" t="s">
        <v>17962</v>
      </c>
      <c r="K514" s="754" t="str">
        <f>VLOOKUP(G514,_TCs!$A$2:$B$603,2,FALSE)</f>
        <v>Detail of Investment revenues</v>
      </c>
    </row>
    <row r="515" spans="1:11" x14ac:dyDescent="0.25">
      <c r="A515" s="750" t="s">
        <v>7662</v>
      </c>
      <c r="B515" s="750" t="s">
        <v>7663</v>
      </c>
      <c r="C515" s="750" t="s">
        <v>7716</v>
      </c>
      <c r="D515" s="750" t="s">
        <v>2945</v>
      </c>
      <c r="E515" s="750" t="s">
        <v>5193</v>
      </c>
      <c r="F515" s="750" t="s">
        <v>2945</v>
      </c>
      <c r="G515" s="750" t="s">
        <v>7059</v>
      </c>
      <c r="H515" s="750" t="s">
        <v>17960</v>
      </c>
      <c r="I515" s="750" t="s">
        <v>7059</v>
      </c>
      <c r="J515" s="750" t="s">
        <v>17960</v>
      </c>
      <c r="K515" s="754" t="str">
        <f>VLOOKUP(G515,_TCs!$A$2:$B$603,2,FALSE)</f>
        <v>Overview, Reconciliation with S.02.01</v>
      </c>
    </row>
    <row r="516" spans="1:11" x14ac:dyDescent="0.25">
      <c r="A516" s="750" t="s">
        <v>7662</v>
      </c>
      <c r="B516" s="750" t="s">
        <v>7663</v>
      </c>
      <c r="C516" s="750" t="s">
        <v>7716</v>
      </c>
      <c r="D516" s="750" t="s">
        <v>2945</v>
      </c>
      <c r="E516" s="750" t="s">
        <v>5193</v>
      </c>
      <c r="F516" s="750" t="s">
        <v>2945</v>
      </c>
      <c r="G516" s="750" t="s">
        <v>7060</v>
      </c>
      <c r="H516" s="750" t="s">
        <v>17961</v>
      </c>
      <c r="I516" s="750" t="s">
        <v>7060</v>
      </c>
      <c r="J516" s="750" t="s">
        <v>17961</v>
      </c>
      <c r="K516" s="754" t="str">
        <f>VLOOKUP(G516,_TCs!$A$2:$B$603,2,FALSE)</f>
        <v>Analysis of movements affecting Excess of Assets over Liabilities, Of which the following breakdown of Variation in Best Estimate - analysis per UWY if applicable</v>
      </c>
    </row>
    <row r="517" spans="1:11" x14ac:dyDescent="0.25">
      <c r="A517" s="750" t="s">
        <v>7662</v>
      </c>
      <c r="B517" s="750" t="s">
        <v>7663</v>
      </c>
      <c r="C517" s="750" t="s">
        <v>7716</v>
      </c>
      <c r="D517" s="750" t="s">
        <v>2945</v>
      </c>
      <c r="E517" s="750" t="s">
        <v>5193</v>
      </c>
      <c r="F517" s="750" t="s">
        <v>2945</v>
      </c>
      <c r="G517" s="750" t="s">
        <v>7061</v>
      </c>
      <c r="H517" s="750" t="s">
        <v>17962</v>
      </c>
      <c r="I517" s="750" t="s">
        <v>7061</v>
      </c>
      <c r="J517" s="750" t="s">
        <v>17962</v>
      </c>
      <c r="K517" s="754" t="str">
        <f>VLOOKUP(G517,_TCs!$A$2:$B$603,2,FALSE)</f>
        <v>Analysis of movements affecting Excess of Assets over Liabilities, Of which the following breakdown of Variation in Best Estimate - analysis per AY if applicable</v>
      </c>
    </row>
    <row r="518" spans="1:11" x14ac:dyDescent="0.25">
      <c r="A518" s="750" t="s">
        <v>7662</v>
      </c>
      <c r="B518" s="750" t="s">
        <v>7663</v>
      </c>
      <c r="C518" s="750" t="s">
        <v>7716</v>
      </c>
      <c r="D518" s="750" t="s">
        <v>2945</v>
      </c>
      <c r="E518" s="750" t="s">
        <v>5193</v>
      </c>
      <c r="F518" s="750" t="s">
        <v>2945</v>
      </c>
      <c r="G518" s="750" t="s">
        <v>7062</v>
      </c>
      <c r="H518" s="750" t="s">
        <v>17963</v>
      </c>
      <c r="I518" s="750" t="s">
        <v>7062</v>
      </c>
      <c r="J518" s="750" t="s">
        <v>17963</v>
      </c>
      <c r="K518" s="754" t="str">
        <f>VLOOKUP(G518,_TCs!$A$2:$B$603,2,FALSE)</f>
        <v>Analysis of movements affecting Excess of Assets over Liabilities, Of which adjustments in Technical Provisions related to valuation of Unit linked contracts, with theoretically a neutralizing impact on Assets over Liabilities</v>
      </c>
    </row>
    <row r="519" spans="1:11" x14ac:dyDescent="0.25">
      <c r="A519" s="750" t="s">
        <v>7662</v>
      </c>
      <c r="B519" s="750" t="s">
        <v>7663</v>
      </c>
      <c r="C519" s="750" t="s">
        <v>7716</v>
      </c>
      <c r="D519" s="750" t="s">
        <v>2945</v>
      </c>
      <c r="E519" s="750" t="s">
        <v>5193</v>
      </c>
      <c r="F519" s="750" t="s">
        <v>2945</v>
      </c>
      <c r="G519" s="750" t="s">
        <v>7063</v>
      </c>
      <c r="H519" s="750" t="s">
        <v>17964</v>
      </c>
      <c r="I519" s="750" t="s">
        <v>7063</v>
      </c>
      <c r="J519" s="750" t="s">
        <v>17964</v>
      </c>
      <c r="K519" s="754" t="str">
        <f>VLOOKUP(G519,_TCs!$A$2:$B$603,2,FALSE)</f>
        <v xml:space="preserve">Technical flows affecting Technical provisions </v>
      </c>
    </row>
    <row r="520" spans="1:11" x14ac:dyDescent="0.25">
      <c r="A520" s="750" t="s">
        <v>7662</v>
      </c>
      <c r="B520" s="750" t="s">
        <v>7663</v>
      </c>
      <c r="C520" s="750" t="s">
        <v>7716</v>
      </c>
      <c r="D520" s="750" t="s">
        <v>2945</v>
      </c>
      <c r="E520" s="750" t="s">
        <v>5193</v>
      </c>
      <c r="F520" s="750" t="s">
        <v>2945</v>
      </c>
      <c r="G520" s="750" t="s">
        <v>7064</v>
      </c>
      <c r="H520" s="750" t="s">
        <v>17965</v>
      </c>
      <c r="I520" s="750" t="s">
        <v>7064</v>
      </c>
      <c r="J520" s="750" t="s">
        <v>17965</v>
      </c>
      <c r="K520" s="754" t="str">
        <f>VLOOKUP(G520,_TCs!$A$2:$B$603,2,FALSE)</f>
        <v>Variation in Excess of Assets over Liabilities explained by Technical provisions</v>
      </c>
    </row>
    <row r="521" spans="1:11" x14ac:dyDescent="0.25">
      <c r="A521" s="750" t="s">
        <v>7662</v>
      </c>
      <c r="B521" s="750" t="s">
        <v>7663</v>
      </c>
      <c r="C521" s="750" t="s">
        <v>7716</v>
      </c>
      <c r="D521" s="750" t="s">
        <v>2945</v>
      </c>
      <c r="E521" s="750" t="s">
        <v>5193</v>
      </c>
      <c r="F521" s="750" t="s">
        <v>2945</v>
      </c>
      <c r="G521" s="750" t="s">
        <v>7065</v>
      </c>
      <c r="H521" s="750" t="s">
        <v>17970</v>
      </c>
      <c r="I521" s="750" t="s">
        <v>7065</v>
      </c>
      <c r="J521" s="750" t="s">
        <v>17970</v>
      </c>
      <c r="K521" s="754" t="str">
        <f>VLOOKUP(G521,_TCs!$A$2:$B$603,2,FALSE)</f>
        <v>Detailed analysis per period - Technical flows versus Technical provisions - UWY</v>
      </c>
    </row>
    <row r="522" spans="1:11" x14ac:dyDescent="0.25">
      <c r="A522" s="750" t="s">
        <v>7662</v>
      </c>
      <c r="B522" s="750" t="s">
        <v>7663</v>
      </c>
      <c r="C522" s="750" t="s">
        <v>7716</v>
      </c>
      <c r="D522" s="750" t="s">
        <v>2945</v>
      </c>
      <c r="E522" s="750" t="s">
        <v>5193</v>
      </c>
      <c r="F522" s="750" t="s">
        <v>2945</v>
      </c>
      <c r="G522" s="750" t="s">
        <v>7066</v>
      </c>
      <c r="H522" s="750" t="s">
        <v>17971</v>
      </c>
      <c r="I522" s="750" t="s">
        <v>7066</v>
      </c>
      <c r="J522" s="750" t="s">
        <v>17971</v>
      </c>
      <c r="K522" s="754" t="str">
        <f>VLOOKUP(G522,_TCs!$A$2:$B$603,2,FALSE)</f>
        <v>Detailed analysis per period - Technical flows versus Technical provisions - AY</v>
      </c>
    </row>
    <row r="523" spans="1:11" x14ac:dyDescent="0.25">
      <c r="A523" s="750" t="s">
        <v>7664</v>
      </c>
      <c r="B523" s="750" t="s">
        <v>7665</v>
      </c>
      <c r="C523" s="750" t="s">
        <v>7717</v>
      </c>
      <c r="D523" s="750" t="s">
        <v>7682</v>
      </c>
      <c r="E523" s="750" t="s">
        <v>5276</v>
      </c>
      <c r="F523" s="750" t="s">
        <v>7682</v>
      </c>
      <c r="G523" s="750" t="s">
        <v>7067</v>
      </c>
      <c r="H523" s="750" t="s">
        <v>17960</v>
      </c>
      <c r="I523" s="750" t="s">
        <v>7067</v>
      </c>
      <c r="J523" s="750" t="s">
        <v>17960</v>
      </c>
      <c r="K523" s="754" t="str">
        <f>VLOOKUP(G523,_TCs!$A$2:$B$603,2,FALSE)</f>
        <v>Facultative covers non-life (10 most important risks in terms of reinsured exposure)</v>
      </c>
    </row>
    <row r="524" spans="1:11" x14ac:dyDescent="0.25">
      <c r="A524" s="750" t="s">
        <v>7664</v>
      </c>
      <c r="B524" s="750" t="s">
        <v>7665</v>
      </c>
      <c r="C524" s="750" t="s">
        <v>7717</v>
      </c>
      <c r="D524" s="750" t="s">
        <v>7682</v>
      </c>
      <c r="E524" s="750" t="s">
        <v>5276</v>
      </c>
      <c r="F524" s="750" t="s">
        <v>7682</v>
      </c>
      <c r="G524" s="750" t="s">
        <v>7068</v>
      </c>
      <c r="H524" s="750" t="s">
        <v>17961</v>
      </c>
      <c r="I524" s="750" t="s">
        <v>7068</v>
      </c>
      <c r="J524" s="750" t="s">
        <v>17961</v>
      </c>
      <c r="K524" s="754" t="str">
        <f>VLOOKUP(G524,_TCs!$A$2:$B$603,2,FALSE)</f>
        <v>Facultative covers life (10 most important risks in terms of reinsured exposure)</v>
      </c>
    </row>
    <row r="525" spans="1:11" x14ac:dyDescent="0.25">
      <c r="A525" s="750" t="s">
        <v>7664</v>
      </c>
      <c r="B525" s="750" t="s">
        <v>7665</v>
      </c>
      <c r="C525" s="750" t="s">
        <v>7718</v>
      </c>
      <c r="D525" s="750" t="s">
        <v>7682</v>
      </c>
      <c r="E525" s="750" t="s">
        <v>5277</v>
      </c>
      <c r="F525" s="750" t="s">
        <v>7682</v>
      </c>
      <c r="G525" s="750" t="s">
        <v>7069</v>
      </c>
      <c r="H525" s="750" t="s">
        <v>17960</v>
      </c>
      <c r="I525" s="750" t="s">
        <v>7069</v>
      </c>
      <c r="J525" s="750" t="s">
        <v>17960</v>
      </c>
      <c r="K525" s="754" t="str">
        <f>VLOOKUP(G525,_TCs!$A$2:$B$603,2,FALSE)</f>
        <v>Facultative covers non-life (10 most important risks in terms of reinsured exposure)</v>
      </c>
    </row>
    <row r="526" spans="1:11" x14ac:dyDescent="0.25">
      <c r="A526" s="750" t="s">
        <v>7664</v>
      </c>
      <c r="B526" s="750" t="s">
        <v>7665</v>
      </c>
      <c r="C526" s="750" t="s">
        <v>7718</v>
      </c>
      <c r="D526" s="750" t="s">
        <v>7682</v>
      </c>
      <c r="E526" s="750" t="s">
        <v>5277</v>
      </c>
      <c r="F526" s="750" t="s">
        <v>7682</v>
      </c>
      <c r="G526" s="750" t="s">
        <v>7070</v>
      </c>
      <c r="H526" s="750" t="s">
        <v>17961</v>
      </c>
      <c r="I526" s="750" t="s">
        <v>7070</v>
      </c>
      <c r="J526" s="750" t="s">
        <v>17961</v>
      </c>
      <c r="K526" s="754" t="str">
        <f>VLOOKUP(G526,_TCs!$A$2:$B$603,2,FALSE)</f>
        <v>Facultative covers life (10 most important risks in terms of reinsured exposure)</v>
      </c>
    </row>
    <row r="527" spans="1:11" x14ac:dyDescent="0.25">
      <c r="A527" s="750" t="s">
        <v>7664</v>
      </c>
      <c r="B527" s="750" t="s">
        <v>7665</v>
      </c>
      <c r="C527" s="750" t="s">
        <v>7718</v>
      </c>
      <c r="D527" s="750" t="s">
        <v>7682</v>
      </c>
      <c r="E527" s="750" t="s">
        <v>5277</v>
      </c>
      <c r="F527" s="750" t="s">
        <v>7682</v>
      </c>
      <c r="G527" s="750" t="s">
        <v>7071</v>
      </c>
      <c r="H527" s="750" t="s">
        <v>17962</v>
      </c>
      <c r="I527" s="750" t="s">
        <v>7071</v>
      </c>
      <c r="J527" s="750" t="s">
        <v>17962</v>
      </c>
      <c r="K527" s="754" t="str">
        <f>VLOOKUP(G527,_TCs!$A$2:$B$603,2,FALSE)</f>
        <v>Facultative covers life (10 most important risks in terms of reinsured exposure)</v>
      </c>
    </row>
    <row r="528" spans="1:11" x14ac:dyDescent="0.25">
      <c r="A528" s="750" t="s">
        <v>7664</v>
      </c>
      <c r="B528" s="750" t="s">
        <v>7665</v>
      </c>
      <c r="C528" s="750" t="s">
        <v>7718</v>
      </c>
      <c r="D528" s="750" t="s">
        <v>7682</v>
      </c>
      <c r="E528" s="750" t="s">
        <v>5277</v>
      </c>
      <c r="F528" s="750" t="s">
        <v>7682</v>
      </c>
      <c r="G528" s="750" t="s">
        <v>7072</v>
      </c>
      <c r="H528" s="750" t="s">
        <v>17963</v>
      </c>
      <c r="I528" s="750" t="s">
        <v>7072</v>
      </c>
      <c r="J528" s="750" t="s">
        <v>17963</v>
      </c>
      <c r="K528" s="754" t="str">
        <f>VLOOKUP(G528,_TCs!$A$2:$B$603,2,FALSE)</f>
        <v>Facultative covers life (10 most important risks in terms of reinsured exposure)</v>
      </c>
    </row>
    <row r="529" spans="1:11" x14ac:dyDescent="0.25">
      <c r="A529" s="750" t="s">
        <v>7664</v>
      </c>
      <c r="B529" s="750" t="s">
        <v>7665</v>
      </c>
      <c r="C529" s="750" t="s">
        <v>7242</v>
      </c>
      <c r="D529" s="750" t="s">
        <v>7683</v>
      </c>
      <c r="E529" s="750" t="s">
        <v>5278</v>
      </c>
      <c r="F529" s="750" t="s">
        <v>7683</v>
      </c>
      <c r="G529" s="750" t="s">
        <v>7073</v>
      </c>
      <c r="H529" s="750" t="s">
        <v>7683</v>
      </c>
      <c r="I529" s="750" t="s">
        <v>7073</v>
      </c>
      <c r="J529" s="750" t="s">
        <v>7683</v>
      </c>
      <c r="K529" s="754" t="str">
        <f>VLOOKUP(G529,_TCs!$A$2:$B$603,2,FALSE)</f>
        <v>Outgoing Reinsurance Program in the next reporting year</v>
      </c>
    </row>
    <row r="530" spans="1:11" x14ac:dyDescent="0.25">
      <c r="A530" s="750" t="s">
        <v>7664</v>
      </c>
      <c r="B530" s="750" t="s">
        <v>7665</v>
      </c>
      <c r="C530" s="750" t="s">
        <v>7242</v>
      </c>
      <c r="D530" s="750" t="s">
        <v>7683</v>
      </c>
      <c r="E530" s="750" t="s">
        <v>5279</v>
      </c>
      <c r="F530" s="750" t="s">
        <v>7683</v>
      </c>
      <c r="G530" s="750" t="s">
        <v>7074</v>
      </c>
      <c r="H530" s="750" t="s">
        <v>7683</v>
      </c>
      <c r="I530" s="750" t="s">
        <v>7074</v>
      </c>
      <c r="J530" s="750" t="s">
        <v>7683</v>
      </c>
      <c r="K530" s="754" t="str">
        <f>VLOOKUP(G530,_TCs!$A$2:$B$603,2,FALSE)</f>
        <v>Outgoing Reinsurance Program in the next reporting year</v>
      </c>
    </row>
    <row r="531" spans="1:11" x14ac:dyDescent="0.25">
      <c r="A531" s="750" t="s">
        <v>7664</v>
      </c>
      <c r="B531" s="750" t="s">
        <v>7665</v>
      </c>
      <c r="C531" s="750" t="s">
        <v>7242</v>
      </c>
      <c r="D531" s="750" t="s">
        <v>7683</v>
      </c>
      <c r="E531" s="750" t="s">
        <v>5280</v>
      </c>
      <c r="F531" s="750" t="s">
        <v>7683</v>
      </c>
      <c r="G531" s="750" t="s">
        <v>7075</v>
      </c>
      <c r="H531" s="750" t="s">
        <v>7683</v>
      </c>
      <c r="I531" s="750" t="s">
        <v>7075</v>
      </c>
      <c r="J531" s="750" t="s">
        <v>7683</v>
      </c>
      <c r="K531" s="754" t="str">
        <f>VLOOKUP(G531,_TCs!$A$2:$B$603,2,FALSE)</f>
        <v>Outgoing Reinsurance Program in the next reporting year</v>
      </c>
    </row>
    <row r="532" spans="1:11" x14ac:dyDescent="0.25">
      <c r="A532" s="750" t="s">
        <v>7664</v>
      </c>
      <c r="B532" s="750" t="s">
        <v>7665</v>
      </c>
      <c r="C532" s="750" t="s">
        <v>7242</v>
      </c>
      <c r="D532" s="750" t="s">
        <v>7683</v>
      </c>
      <c r="E532" s="750" t="s">
        <v>5281</v>
      </c>
      <c r="F532" s="750" t="s">
        <v>7683</v>
      </c>
      <c r="G532" s="750" t="s">
        <v>7076</v>
      </c>
      <c r="H532" s="750" t="s">
        <v>7683</v>
      </c>
      <c r="I532" s="750" t="s">
        <v>7076</v>
      </c>
      <c r="J532" s="750" t="s">
        <v>7683</v>
      </c>
      <c r="K532" s="754" t="str">
        <f>VLOOKUP(G532,_TCs!$A$2:$B$603,2,FALSE)</f>
        <v>Outgoing Reinsurance Program in the next reporting year</v>
      </c>
    </row>
    <row r="533" spans="1:11" x14ac:dyDescent="0.25">
      <c r="A533" s="750" t="s">
        <v>7664</v>
      </c>
      <c r="B533" s="750" t="s">
        <v>7665</v>
      </c>
      <c r="C533" s="750" t="s">
        <v>7719</v>
      </c>
      <c r="D533" s="750" t="s">
        <v>7682</v>
      </c>
      <c r="E533" s="750" t="s">
        <v>5282</v>
      </c>
      <c r="F533" s="750" t="s">
        <v>7682</v>
      </c>
      <c r="G533" s="750" t="s">
        <v>7077</v>
      </c>
      <c r="H533" s="750" t="s">
        <v>17960</v>
      </c>
      <c r="I533" s="750" t="s">
        <v>7077</v>
      </c>
      <c r="J533" s="750" t="s">
        <v>17960</v>
      </c>
      <c r="K533" s="754" t="str">
        <f>VLOOKUP(G533,_TCs!$A$2:$B$603,2,FALSE)</f>
        <v>Outgoing Reinsurance Program in the next reporting year - Part 1</v>
      </c>
    </row>
    <row r="534" spans="1:11" x14ac:dyDescent="0.25">
      <c r="A534" s="750" t="s">
        <v>7664</v>
      </c>
      <c r="B534" s="750" t="s">
        <v>7665</v>
      </c>
      <c r="C534" s="750" t="s">
        <v>7719</v>
      </c>
      <c r="D534" s="750" t="s">
        <v>7682</v>
      </c>
      <c r="E534" s="750" t="s">
        <v>5282</v>
      </c>
      <c r="F534" s="750" t="s">
        <v>7682</v>
      </c>
      <c r="G534" s="750" t="s">
        <v>7079</v>
      </c>
      <c r="H534" s="750" t="s">
        <v>17961</v>
      </c>
      <c r="I534" s="750" t="s">
        <v>7079</v>
      </c>
      <c r="J534" s="750" t="s">
        <v>17961</v>
      </c>
      <c r="K534" s="754" t="str">
        <f>VLOOKUP(G534,_TCs!$A$2:$B$603,2,FALSE)</f>
        <v>Outgoing Reinsurance Program in the next reporting year - Part 2</v>
      </c>
    </row>
    <row r="535" spans="1:11" x14ac:dyDescent="0.25">
      <c r="A535" s="750" t="s">
        <v>7664</v>
      </c>
      <c r="B535" s="750" t="s">
        <v>7665</v>
      </c>
      <c r="C535" s="750" t="s">
        <v>7719</v>
      </c>
      <c r="D535" s="750" t="s">
        <v>7682</v>
      </c>
      <c r="E535" s="750" t="s">
        <v>5282</v>
      </c>
      <c r="F535" s="750" t="s">
        <v>7682</v>
      </c>
      <c r="G535" s="750" t="s">
        <v>7082</v>
      </c>
      <c r="H535" s="750" t="s">
        <v>17962</v>
      </c>
      <c r="I535" s="750" t="s">
        <v>7082</v>
      </c>
      <c r="J535" s="750" t="s">
        <v>17962</v>
      </c>
      <c r="K535" s="754" t="str">
        <f>VLOOKUP(G535,_TCs!$A$2:$B$603,2,FALSE)</f>
        <v>Outgoing Reinsurance Program in the next reporting year - Part 2</v>
      </c>
    </row>
    <row r="536" spans="1:11" x14ac:dyDescent="0.25">
      <c r="A536" s="750" t="s">
        <v>7664</v>
      </c>
      <c r="B536" s="750" t="s">
        <v>7665</v>
      </c>
      <c r="C536" s="750" t="s">
        <v>7719</v>
      </c>
      <c r="D536" s="750" t="s">
        <v>7682</v>
      </c>
      <c r="E536" s="750" t="s">
        <v>5282</v>
      </c>
      <c r="F536" s="750" t="s">
        <v>7682</v>
      </c>
      <c r="G536" s="750" t="s">
        <v>7248</v>
      </c>
      <c r="H536" s="750" t="s">
        <v>17963</v>
      </c>
      <c r="I536" s="750" t="s">
        <v>7248</v>
      </c>
      <c r="J536" s="750" t="s">
        <v>17963</v>
      </c>
      <c r="K536" s="754" t="str">
        <f>VLOOKUP(G536,_TCs!$A$2:$B$603,2,FALSE)</f>
        <v>Outgoing Reinsurance Program in the next reporting year - Part 2</v>
      </c>
    </row>
    <row r="537" spans="1:11" x14ac:dyDescent="0.25">
      <c r="A537" s="750" t="s">
        <v>7664</v>
      </c>
      <c r="B537" s="750" t="s">
        <v>7665</v>
      </c>
      <c r="C537" s="750" t="s">
        <v>7719</v>
      </c>
      <c r="D537" s="750" t="s">
        <v>7682</v>
      </c>
      <c r="E537" s="750" t="s">
        <v>5283</v>
      </c>
      <c r="F537" s="750" t="s">
        <v>7682</v>
      </c>
      <c r="G537" s="750" t="s">
        <v>7078</v>
      </c>
      <c r="H537" s="750" t="s">
        <v>17960</v>
      </c>
      <c r="I537" s="750" t="s">
        <v>7078</v>
      </c>
      <c r="J537" s="750" t="s">
        <v>17960</v>
      </c>
      <c r="K537" s="754" t="str">
        <f>VLOOKUP(G537,_TCs!$A$2:$B$603,2,FALSE)</f>
        <v>Outgoing Reinsurance Program in the next reporting year - Part 1</v>
      </c>
    </row>
    <row r="538" spans="1:11" x14ac:dyDescent="0.25">
      <c r="A538" s="750" t="s">
        <v>7664</v>
      </c>
      <c r="B538" s="750" t="s">
        <v>7665</v>
      </c>
      <c r="C538" s="750" t="s">
        <v>7719</v>
      </c>
      <c r="D538" s="750" t="s">
        <v>7682</v>
      </c>
      <c r="E538" s="750" t="s">
        <v>5283</v>
      </c>
      <c r="F538" s="750" t="s">
        <v>7682</v>
      </c>
      <c r="G538" s="750" t="s">
        <v>7080</v>
      </c>
      <c r="H538" s="750" t="s">
        <v>17961</v>
      </c>
      <c r="I538" s="750" t="s">
        <v>7080</v>
      </c>
      <c r="J538" s="750" t="s">
        <v>17961</v>
      </c>
      <c r="K538" s="754" t="str">
        <f>VLOOKUP(G538,_TCs!$A$2:$B$603,2,FALSE)</f>
        <v>Outgoing Reinsurance Program in the next reporting year - Part 2</v>
      </c>
    </row>
    <row r="539" spans="1:11" x14ac:dyDescent="0.25">
      <c r="A539" s="750" t="s">
        <v>7664</v>
      </c>
      <c r="B539" s="750" t="s">
        <v>7665</v>
      </c>
      <c r="C539" s="750" t="s">
        <v>7719</v>
      </c>
      <c r="D539" s="750" t="s">
        <v>7682</v>
      </c>
      <c r="E539" s="750" t="s">
        <v>5283</v>
      </c>
      <c r="F539" s="750" t="s">
        <v>7682</v>
      </c>
      <c r="G539" s="750" t="s">
        <v>7081</v>
      </c>
      <c r="H539" s="750" t="s">
        <v>17962</v>
      </c>
      <c r="I539" s="750" t="s">
        <v>7081</v>
      </c>
      <c r="J539" s="750" t="s">
        <v>17962</v>
      </c>
      <c r="K539" s="754" t="e">
        <f>VLOOKUP(G539,_TCs!$A$2:$B$603,2,FALSE)</f>
        <v>#N/A</v>
      </c>
    </row>
    <row r="540" spans="1:11" x14ac:dyDescent="0.25">
      <c r="A540" s="750" t="s">
        <v>7664</v>
      </c>
      <c r="B540" s="750" t="s">
        <v>7665</v>
      </c>
      <c r="C540" s="750" t="s">
        <v>7719</v>
      </c>
      <c r="D540" s="750" t="s">
        <v>7682</v>
      </c>
      <c r="E540" s="750" t="s">
        <v>5283</v>
      </c>
      <c r="F540" s="750" t="s">
        <v>7682</v>
      </c>
      <c r="G540" s="750" t="s">
        <v>7249</v>
      </c>
      <c r="H540" s="750" t="s">
        <v>17963</v>
      </c>
      <c r="I540" s="750" t="s">
        <v>7249</v>
      </c>
      <c r="J540" s="750" t="s">
        <v>17963</v>
      </c>
      <c r="K540" s="754" t="str">
        <f>VLOOKUP(G540,_TCs!$A$2:$B$603,2,FALSE)</f>
        <v>Outgoing Reinsurance Program in the next reporting year - Part 2</v>
      </c>
    </row>
    <row r="541" spans="1:11" x14ac:dyDescent="0.25">
      <c r="A541" s="750" t="s">
        <v>7664</v>
      </c>
      <c r="B541" s="750" t="s">
        <v>7665</v>
      </c>
      <c r="C541" s="750" t="s">
        <v>7719</v>
      </c>
      <c r="D541" s="750" t="s">
        <v>7682</v>
      </c>
      <c r="E541" s="750" t="s">
        <v>7213</v>
      </c>
      <c r="F541" s="750" t="s">
        <v>7682</v>
      </c>
      <c r="G541" s="750" t="s">
        <v>7215</v>
      </c>
      <c r="H541" s="750" t="s">
        <v>17960</v>
      </c>
      <c r="I541" s="750" t="s">
        <v>7215</v>
      </c>
      <c r="J541" s="750" t="s">
        <v>17960</v>
      </c>
      <c r="K541" s="754" t="str">
        <f>VLOOKUP(G541,_TCs!$A$2:$B$603,2,FALSE)</f>
        <v>Outgoing Reinsurance Program in the next reporting year - Part 1</v>
      </c>
    </row>
    <row r="542" spans="1:11" x14ac:dyDescent="0.25">
      <c r="A542" s="750" t="s">
        <v>7664</v>
      </c>
      <c r="B542" s="750" t="s">
        <v>7665</v>
      </c>
      <c r="C542" s="750" t="s">
        <v>7719</v>
      </c>
      <c r="D542" s="750" t="s">
        <v>7682</v>
      </c>
      <c r="E542" s="750" t="s">
        <v>7213</v>
      </c>
      <c r="F542" s="750" t="s">
        <v>7682</v>
      </c>
      <c r="G542" s="750" t="s">
        <v>7217</v>
      </c>
      <c r="H542" s="750" t="s">
        <v>17961</v>
      </c>
      <c r="I542" s="750" t="s">
        <v>7217</v>
      </c>
      <c r="J542" s="750" t="s">
        <v>17961</v>
      </c>
      <c r="K542" s="754" t="str">
        <f>VLOOKUP(G542,_TCs!$A$2:$B$603,2,FALSE)</f>
        <v>Outgoing Reinsurance Program in the next reporting year - Part 2</v>
      </c>
    </row>
    <row r="543" spans="1:11" x14ac:dyDescent="0.25">
      <c r="A543" s="750" t="s">
        <v>7664</v>
      </c>
      <c r="B543" s="750" t="s">
        <v>7665</v>
      </c>
      <c r="C543" s="750" t="s">
        <v>7719</v>
      </c>
      <c r="D543" s="750" t="s">
        <v>7682</v>
      </c>
      <c r="E543" s="750" t="s">
        <v>7214</v>
      </c>
      <c r="F543" s="750" t="s">
        <v>7682</v>
      </c>
      <c r="G543" s="750" t="s">
        <v>7216</v>
      </c>
      <c r="H543" s="750" t="s">
        <v>17960</v>
      </c>
      <c r="I543" s="750" t="s">
        <v>7216</v>
      </c>
      <c r="J543" s="750" t="s">
        <v>17960</v>
      </c>
      <c r="K543" s="754" t="str">
        <f>VLOOKUP(G543,_TCs!$A$2:$B$603,2,FALSE)</f>
        <v>Outgoing Reinsurance Program in the next reporting year - Part 1</v>
      </c>
    </row>
    <row r="544" spans="1:11" x14ac:dyDescent="0.25">
      <c r="A544" s="750" t="s">
        <v>7664</v>
      </c>
      <c r="B544" s="750" t="s">
        <v>7665</v>
      </c>
      <c r="C544" s="750" t="s">
        <v>7719</v>
      </c>
      <c r="D544" s="750" t="s">
        <v>7682</v>
      </c>
      <c r="E544" s="750" t="s">
        <v>7214</v>
      </c>
      <c r="F544" s="750" t="s">
        <v>7682</v>
      </c>
      <c r="G544" s="750" t="s">
        <v>7218</v>
      </c>
      <c r="H544" s="750" t="s">
        <v>17961</v>
      </c>
      <c r="I544" s="750" t="s">
        <v>7218</v>
      </c>
      <c r="J544" s="750" t="s">
        <v>17961</v>
      </c>
      <c r="K544" s="754" t="str">
        <f>VLOOKUP(G544,_TCs!$A$2:$B$603,2,FALSE)</f>
        <v>Outgoing Reinsurance Program in the next reporting year - Part 2</v>
      </c>
    </row>
    <row r="545" spans="1:11" x14ac:dyDescent="0.25">
      <c r="A545" s="750" t="s">
        <v>7666</v>
      </c>
      <c r="B545" s="750" t="s">
        <v>7667</v>
      </c>
      <c r="C545" s="750" t="s">
        <v>7269</v>
      </c>
      <c r="D545" s="750" t="s">
        <v>7684</v>
      </c>
      <c r="E545" s="750" t="s">
        <v>7205</v>
      </c>
      <c r="F545" s="750" t="s">
        <v>7684</v>
      </c>
      <c r="G545" s="750" t="s">
        <v>7207</v>
      </c>
      <c r="H545" s="750" t="s">
        <v>17960</v>
      </c>
      <c r="I545" s="750" t="s">
        <v>7207</v>
      </c>
      <c r="J545" s="750" t="s">
        <v>17960</v>
      </c>
      <c r="K545" s="754" t="str">
        <f>VLOOKUP(G545,_TCs!$A$2:$B$603,2,FALSE)</f>
        <v>Share of reinsurers - Part 1</v>
      </c>
    </row>
    <row r="546" spans="1:11" x14ac:dyDescent="0.25">
      <c r="A546" s="750" t="s">
        <v>7666</v>
      </c>
      <c r="B546" s="750" t="s">
        <v>7667</v>
      </c>
      <c r="C546" s="750" t="s">
        <v>7269</v>
      </c>
      <c r="D546" s="750" t="s">
        <v>7684</v>
      </c>
      <c r="E546" s="750" t="s">
        <v>7205</v>
      </c>
      <c r="F546" s="750" t="s">
        <v>7684</v>
      </c>
      <c r="G546" s="750" t="s">
        <v>7273</v>
      </c>
      <c r="H546" s="750" t="s">
        <v>17961</v>
      </c>
      <c r="I546" s="750" t="s">
        <v>7273</v>
      </c>
      <c r="J546" s="750" t="s">
        <v>17961</v>
      </c>
      <c r="K546" s="754" t="str">
        <f>VLOOKUP(G546,_TCs!$A$2:$B$603,2,FALSE)</f>
        <v>Share of reinsurers - Part 2</v>
      </c>
    </row>
    <row r="547" spans="1:11" x14ac:dyDescent="0.25">
      <c r="A547" s="750" t="s">
        <v>7666</v>
      </c>
      <c r="B547" s="750" t="s">
        <v>7667</v>
      </c>
      <c r="C547" s="750" t="s">
        <v>7269</v>
      </c>
      <c r="D547" s="750" t="s">
        <v>7684</v>
      </c>
      <c r="E547" s="750" t="s">
        <v>7206</v>
      </c>
      <c r="F547" s="750" t="s">
        <v>7684</v>
      </c>
      <c r="G547" s="750" t="s">
        <v>7208</v>
      </c>
      <c r="H547" s="750" t="s">
        <v>17960</v>
      </c>
      <c r="I547" s="750" t="s">
        <v>7208</v>
      </c>
      <c r="J547" s="750" t="s">
        <v>17960</v>
      </c>
      <c r="K547" s="754" t="str">
        <f>VLOOKUP(G547,_TCs!$A$2:$B$603,2,FALSE)</f>
        <v>Share of reinsurers - Part 1</v>
      </c>
    </row>
    <row r="548" spans="1:11" x14ac:dyDescent="0.25">
      <c r="A548" s="750" t="s">
        <v>7666</v>
      </c>
      <c r="B548" s="750" t="s">
        <v>7667</v>
      </c>
      <c r="C548" s="750" t="s">
        <v>7269</v>
      </c>
      <c r="D548" s="750" t="s">
        <v>7684</v>
      </c>
      <c r="E548" s="750" t="s">
        <v>7206</v>
      </c>
      <c r="F548" s="750" t="s">
        <v>7684</v>
      </c>
      <c r="G548" s="750" t="s">
        <v>7274</v>
      </c>
      <c r="H548" s="750" t="s">
        <v>17961</v>
      </c>
      <c r="I548" s="750" t="s">
        <v>7274</v>
      </c>
      <c r="J548" s="750" t="s">
        <v>17961</v>
      </c>
      <c r="K548" s="754" t="str">
        <f>VLOOKUP(G548,_TCs!$A$2:$B$603,2,FALSE)</f>
        <v>Share of reinsurers - Part 2</v>
      </c>
    </row>
    <row r="549" spans="1:11" x14ac:dyDescent="0.25">
      <c r="A549" s="750" t="s">
        <v>7666</v>
      </c>
      <c r="B549" s="750" t="s">
        <v>7667</v>
      </c>
      <c r="C549" s="750" t="s">
        <v>7269</v>
      </c>
      <c r="D549" s="750" t="s">
        <v>7684</v>
      </c>
      <c r="E549" s="750" t="s">
        <v>7209</v>
      </c>
      <c r="F549" s="750" t="s">
        <v>7684</v>
      </c>
      <c r="G549" s="750" t="s">
        <v>7211</v>
      </c>
      <c r="H549" s="750" t="s">
        <v>17960</v>
      </c>
      <c r="I549" s="750" t="s">
        <v>7211</v>
      </c>
      <c r="J549" s="750" t="s">
        <v>17960</v>
      </c>
      <c r="K549" s="754" t="str">
        <f>VLOOKUP(G549,_TCs!$A$2:$B$603,2,FALSE)</f>
        <v>Share of reinsurers - Part 1</v>
      </c>
    </row>
    <row r="550" spans="1:11" x14ac:dyDescent="0.25">
      <c r="A550" s="750" t="s">
        <v>7666</v>
      </c>
      <c r="B550" s="750" t="s">
        <v>7667</v>
      </c>
      <c r="C550" s="750" t="s">
        <v>7269</v>
      </c>
      <c r="D550" s="750" t="s">
        <v>7684</v>
      </c>
      <c r="E550" s="750" t="s">
        <v>7209</v>
      </c>
      <c r="F550" s="750" t="s">
        <v>7684</v>
      </c>
      <c r="G550" s="750" t="s">
        <v>7271</v>
      </c>
      <c r="H550" s="750" t="s">
        <v>17961</v>
      </c>
      <c r="I550" s="750" t="s">
        <v>7271</v>
      </c>
      <c r="J550" s="750" t="s">
        <v>17961</v>
      </c>
      <c r="K550" s="754" t="str">
        <f>VLOOKUP(G550,_TCs!$A$2:$B$603,2,FALSE)</f>
        <v>Share of reinsurers - Part 2</v>
      </c>
    </row>
    <row r="551" spans="1:11" x14ac:dyDescent="0.25">
      <c r="A551" s="750" t="s">
        <v>7666</v>
      </c>
      <c r="B551" s="750" t="s">
        <v>7667</v>
      </c>
      <c r="C551" s="750" t="s">
        <v>7269</v>
      </c>
      <c r="D551" s="750" t="s">
        <v>7684</v>
      </c>
      <c r="E551" s="750" t="s">
        <v>7210</v>
      </c>
      <c r="F551" s="750" t="s">
        <v>7684</v>
      </c>
      <c r="G551" s="750" t="s">
        <v>7212</v>
      </c>
      <c r="H551" s="750" t="s">
        <v>17960</v>
      </c>
      <c r="I551" s="750" t="s">
        <v>7212</v>
      </c>
      <c r="J551" s="750" t="s">
        <v>17960</v>
      </c>
      <c r="K551" s="754" t="str">
        <f>VLOOKUP(G551,_TCs!$A$2:$B$603,2,FALSE)</f>
        <v>Share of reinsurers - Part 1</v>
      </c>
    </row>
    <row r="552" spans="1:11" x14ac:dyDescent="0.25">
      <c r="A552" s="750" t="s">
        <v>7666</v>
      </c>
      <c r="B552" s="750" t="s">
        <v>7667</v>
      </c>
      <c r="C552" s="750" t="s">
        <v>7269</v>
      </c>
      <c r="D552" s="750" t="s">
        <v>7684</v>
      </c>
      <c r="E552" s="750" t="s">
        <v>7210</v>
      </c>
      <c r="F552" s="750" t="s">
        <v>7684</v>
      </c>
      <c r="G552" s="750" t="s">
        <v>7272</v>
      </c>
      <c r="H552" s="750" t="s">
        <v>17961</v>
      </c>
      <c r="I552" s="750" t="s">
        <v>7272</v>
      </c>
      <c r="J552" s="750" t="s">
        <v>17961</v>
      </c>
      <c r="K552" s="754" t="str">
        <f>VLOOKUP(G552,_TCs!$A$2:$B$603,2,FALSE)</f>
        <v>Share of reinsurers - Part 2</v>
      </c>
    </row>
    <row r="553" spans="1:11" x14ac:dyDescent="0.25">
      <c r="A553" s="750" t="s">
        <v>7668</v>
      </c>
      <c r="B553" s="750" t="s">
        <v>2058</v>
      </c>
      <c r="C553" s="750" t="s">
        <v>7720</v>
      </c>
      <c r="D553" s="750" t="s">
        <v>2058</v>
      </c>
      <c r="E553" s="750" t="s">
        <v>5288</v>
      </c>
      <c r="F553" s="750" t="s">
        <v>2058</v>
      </c>
      <c r="G553" s="750" t="s">
        <v>7083</v>
      </c>
      <c r="H553" s="750" t="s">
        <v>2058</v>
      </c>
      <c r="I553" s="750" t="s">
        <v>7083</v>
      </c>
      <c r="J553" s="750" t="s">
        <v>2058</v>
      </c>
      <c r="K553" s="754" t="str">
        <f>VLOOKUP(G553,_TCs!$A$2:$B$603,2,FALSE)</f>
        <v>Undertakings in the scope of the group</v>
      </c>
    </row>
    <row r="554" spans="1:11" x14ac:dyDescent="0.25">
      <c r="A554" s="750" t="s">
        <v>7669</v>
      </c>
      <c r="B554" s="750" t="s">
        <v>2080</v>
      </c>
      <c r="C554" s="750" t="s">
        <v>7721</v>
      </c>
      <c r="D554" s="750" t="s">
        <v>2080</v>
      </c>
      <c r="E554" s="750" t="s">
        <v>5289</v>
      </c>
      <c r="F554" s="750" t="s">
        <v>2080</v>
      </c>
      <c r="G554" s="750" t="s">
        <v>7084</v>
      </c>
      <c r="H554" s="750" t="s">
        <v>17960</v>
      </c>
      <c r="I554" s="750" t="s">
        <v>7084</v>
      </c>
      <c r="J554" s="750" t="s">
        <v>17960</v>
      </c>
      <c r="K554" s="754" t="str">
        <f>VLOOKUP(G554,_TCs!$A$2:$B$603,2,FALSE)</f>
        <v>EEA entities and non EEA entities (using SII rules) included only via D&amp;A</v>
      </c>
    </row>
    <row r="555" spans="1:11" x14ac:dyDescent="0.25">
      <c r="A555" s="750" t="s">
        <v>7669</v>
      </c>
      <c r="B555" s="750" t="s">
        <v>2080</v>
      </c>
      <c r="C555" s="750" t="s">
        <v>7721</v>
      </c>
      <c r="D555" s="750" t="s">
        <v>2080</v>
      </c>
      <c r="E555" s="750" t="s">
        <v>5289</v>
      </c>
      <c r="F555" s="750" t="s">
        <v>2080</v>
      </c>
      <c r="G555" s="750" t="s">
        <v>7085</v>
      </c>
      <c r="H555" s="750" t="s">
        <v>17961</v>
      </c>
      <c r="I555" s="750" t="s">
        <v>7085</v>
      </c>
      <c r="J555" s="750" t="s">
        <v>17961</v>
      </c>
      <c r="K555" s="754" t="str">
        <f>VLOOKUP(G555,_TCs!$A$2:$B$603,2,FALSE)</f>
        <v xml:space="preserve">(Re)insurance Solo requirements for non EEA entities [both using SII rules and not using SII rules] regardless of the method used </v>
      </c>
    </row>
    <row r="556" spans="1:11" x14ac:dyDescent="0.25">
      <c r="A556" s="750" t="s">
        <v>7670</v>
      </c>
      <c r="B556" s="750" t="s">
        <v>2082</v>
      </c>
      <c r="C556" s="750" t="s">
        <v>7722</v>
      </c>
      <c r="D556" s="750" t="s">
        <v>2082</v>
      </c>
      <c r="E556" s="750" t="s">
        <v>5290</v>
      </c>
      <c r="F556" s="750" t="s">
        <v>2082</v>
      </c>
      <c r="G556" s="750" t="s">
        <v>7086</v>
      </c>
      <c r="H556" s="750" t="s">
        <v>2082</v>
      </c>
      <c r="I556" s="750" t="s">
        <v>7086</v>
      </c>
      <c r="J556" s="750" t="s">
        <v>2082</v>
      </c>
      <c r="K556" s="754" t="str">
        <f>VLOOKUP(G556,_TCs!$A$2:$B$603,2,FALSE)</f>
        <v>Other regulated financial entities and other non-regulated financial entities including insurance holding companies</v>
      </c>
    </row>
    <row r="557" spans="1:11" x14ac:dyDescent="0.25">
      <c r="A557" s="750" t="s">
        <v>7671</v>
      </c>
      <c r="B557" s="750" t="s">
        <v>7672</v>
      </c>
      <c r="C557" s="750" t="s">
        <v>7723</v>
      </c>
      <c r="D557" s="750" t="s">
        <v>7672</v>
      </c>
      <c r="E557" s="750" t="s">
        <v>5291</v>
      </c>
      <c r="F557" s="750" t="s">
        <v>7672</v>
      </c>
      <c r="G557" s="750" t="s">
        <v>7087</v>
      </c>
      <c r="H557" s="750" t="s">
        <v>7672</v>
      </c>
      <c r="I557" s="750" t="s">
        <v>7087</v>
      </c>
      <c r="J557" s="750" t="s">
        <v>7672</v>
      </c>
      <c r="K557" s="754" t="str">
        <f>VLOOKUP(G557,_TCs!$A$2:$B$603,2,FALSE)</f>
        <v>Technical Provisions: Contribution to group TP</v>
      </c>
    </row>
    <row r="558" spans="1:11" x14ac:dyDescent="0.25">
      <c r="A558" s="750" t="s">
        <v>7673</v>
      </c>
      <c r="B558" s="750" t="s">
        <v>7674</v>
      </c>
      <c r="C558" s="750" t="s">
        <v>7724</v>
      </c>
      <c r="D558" s="750" t="s">
        <v>4138</v>
      </c>
      <c r="E558" s="750" t="s">
        <v>5292</v>
      </c>
      <c r="F558" s="750" t="s">
        <v>4138</v>
      </c>
      <c r="G558" s="750" t="s">
        <v>7088</v>
      </c>
      <c r="H558" s="750" t="s">
        <v>17960</v>
      </c>
      <c r="I558" s="750" t="s">
        <v>7088</v>
      </c>
      <c r="J558" s="750" t="s">
        <v>17960</v>
      </c>
      <c r="K558" s="754" t="str">
        <f>VLOOKUP(G558,_TCs!$A$2:$B$603,2,FALSE)</f>
        <v>IGT involving equity-type transactions, debt and asset transfer</v>
      </c>
    </row>
    <row r="559" spans="1:11" x14ac:dyDescent="0.25">
      <c r="A559" s="750" t="s">
        <v>7673</v>
      </c>
      <c r="B559" s="750" t="s">
        <v>7674</v>
      </c>
      <c r="C559" s="750" t="s">
        <v>7724</v>
      </c>
      <c r="D559" s="750" t="s">
        <v>4138</v>
      </c>
      <c r="E559" s="750" t="s">
        <v>5292</v>
      </c>
      <c r="F559" s="750" t="s">
        <v>4138</v>
      </c>
      <c r="G559" s="750" t="s">
        <v>7089</v>
      </c>
      <c r="H559" s="750" t="s">
        <v>17961</v>
      </c>
      <c r="I559" s="750" t="s">
        <v>7089</v>
      </c>
      <c r="J559" s="750" t="s">
        <v>17961</v>
      </c>
      <c r="K559" s="754" t="str">
        <f>VLOOKUP(G559,_TCs!$A$2:$B$603,2,FALSE)</f>
        <v>IGT involving equity-type transactions, debt and asset transfer</v>
      </c>
    </row>
    <row r="560" spans="1:11" x14ac:dyDescent="0.25">
      <c r="A560" s="750" t="s">
        <v>7673</v>
      </c>
      <c r="B560" s="750" t="s">
        <v>7674</v>
      </c>
      <c r="C560" s="750" t="s">
        <v>7724</v>
      </c>
      <c r="D560" s="750" t="s">
        <v>4138</v>
      </c>
      <c r="E560" s="750" t="s">
        <v>5292</v>
      </c>
      <c r="F560" s="750" t="s">
        <v>4138</v>
      </c>
      <c r="G560" s="750" t="s">
        <v>7090</v>
      </c>
      <c r="H560" s="750" t="s">
        <v>17962</v>
      </c>
      <c r="I560" s="750" t="s">
        <v>7090</v>
      </c>
      <c r="J560" s="750" t="s">
        <v>17962</v>
      </c>
      <c r="K560" s="754" t="str">
        <f>VLOOKUP(G560,_TCs!$A$2:$B$603,2,FALSE)</f>
        <v>IGT involving equity-type transactions, debt and asset transfer</v>
      </c>
    </row>
    <row r="561" spans="1:11" x14ac:dyDescent="0.25">
      <c r="A561" s="750" t="s">
        <v>7673</v>
      </c>
      <c r="B561" s="750" t="s">
        <v>7674</v>
      </c>
      <c r="C561" s="750" t="s">
        <v>7725</v>
      </c>
      <c r="D561" s="750" t="s">
        <v>5140</v>
      </c>
      <c r="E561" s="750" t="s">
        <v>5293</v>
      </c>
      <c r="F561" s="750" t="s">
        <v>5140</v>
      </c>
      <c r="G561" s="750" t="s">
        <v>7091</v>
      </c>
      <c r="H561" s="750" t="s">
        <v>17960</v>
      </c>
      <c r="I561" s="750" t="s">
        <v>7091</v>
      </c>
      <c r="J561" s="750" t="s">
        <v>17960</v>
      </c>
      <c r="K561" s="754" t="str">
        <f>VLOOKUP(G561,_TCs!$A$2:$B$603,2,FALSE)</f>
        <v>IGT - Derivatives (include guarantees but exclude other contingent liabilities and off balance sheet items which are to be reported in S.36.04)</v>
      </c>
    </row>
    <row r="562" spans="1:11" x14ac:dyDescent="0.25">
      <c r="A562" s="750" t="s">
        <v>7673</v>
      </c>
      <c r="B562" s="750" t="s">
        <v>7674</v>
      </c>
      <c r="C562" s="750" t="s">
        <v>7725</v>
      </c>
      <c r="D562" s="750" t="s">
        <v>5140</v>
      </c>
      <c r="E562" s="750" t="s">
        <v>5293</v>
      </c>
      <c r="F562" s="750" t="s">
        <v>5140</v>
      </c>
      <c r="G562" s="750" t="s">
        <v>7092</v>
      </c>
      <c r="H562" s="750" t="s">
        <v>17961</v>
      </c>
      <c r="I562" s="750" t="s">
        <v>7092</v>
      </c>
      <c r="J562" s="750" t="s">
        <v>17961</v>
      </c>
      <c r="K562" s="754" t="str">
        <f>VLOOKUP(G562,_TCs!$A$2:$B$603,2,FALSE)</f>
        <v>IGT - Derivatives (include guarantees but exclude other contingent liabilities and off balance sheet items which are to be reported in S.36.04)</v>
      </c>
    </row>
    <row r="563" spans="1:11" x14ac:dyDescent="0.25">
      <c r="A563" s="750" t="s">
        <v>7673</v>
      </c>
      <c r="B563" s="750" t="s">
        <v>7674</v>
      </c>
      <c r="C563" s="750" t="s">
        <v>7725</v>
      </c>
      <c r="D563" s="750" t="s">
        <v>5140</v>
      </c>
      <c r="E563" s="750" t="s">
        <v>5293</v>
      </c>
      <c r="F563" s="750" t="s">
        <v>5140</v>
      </c>
      <c r="G563" s="750" t="s">
        <v>7093</v>
      </c>
      <c r="H563" s="750" t="s">
        <v>17962</v>
      </c>
      <c r="I563" s="750" t="s">
        <v>7093</v>
      </c>
      <c r="J563" s="750" t="s">
        <v>17962</v>
      </c>
      <c r="K563" s="754" t="str">
        <f>VLOOKUP(G563,_TCs!$A$2:$B$603,2,FALSE)</f>
        <v>IGT - Derivatives (include guarantees but exclude other contingent liabilities and off balance sheet items which are to be reported in S.36.04)</v>
      </c>
    </row>
    <row r="564" spans="1:11" x14ac:dyDescent="0.25">
      <c r="A564" s="750" t="s">
        <v>7673</v>
      </c>
      <c r="B564" s="750" t="s">
        <v>7674</v>
      </c>
      <c r="C564" s="750" t="s">
        <v>7725</v>
      </c>
      <c r="D564" s="750" t="s">
        <v>5140</v>
      </c>
      <c r="E564" s="750" t="s">
        <v>5293</v>
      </c>
      <c r="F564" s="750" t="s">
        <v>5140</v>
      </c>
      <c r="G564" s="750" t="s">
        <v>7094</v>
      </c>
      <c r="H564" s="750" t="s">
        <v>17963</v>
      </c>
      <c r="I564" s="750" t="s">
        <v>7094</v>
      </c>
      <c r="J564" s="750" t="s">
        <v>17963</v>
      </c>
      <c r="K564" s="754" t="str">
        <f>VLOOKUP(G564,_TCs!$A$2:$B$603,2,FALSE)</f>
        <v>IGT - Derivatives (include guarantees but exclude other contingent liabilities and off balance sheet items which are to be reported in S.36.04)</v>
      </c>
    </row>
    <row r="565" spans="1:11" x14ac:dyDescent="0.25">
      <c r="A565" s="750" t="s">
        <v>7673</v>
      </c>
      <c r="B565" s="750" t="s">
        <v>7674</v>
      </c>
      <c r="C565" s="750" t="s">
        <v>7725</v>
      </c>
      <c r="D565" s="750" t="s">
        <v>5140</v>
      </c>
      <c r="E565" s="750" t="s">
        <v>5293</v>
      </c>
      <c r="F565" s="750" t="s">
        <v>5140</v>
      </c>
      <c r="G565" s="750" t="s">
        <v>7096</v>
      </c>
      <c r="H565" s="750" t="s">
        <v>17964</v>
      </c>
      <c r="I565" s="750" t="s">
        <v>7096</v>
      </c>
      <c r="J565" s="750" t="s">
        <v>17964</v>
      </c>
      <c r="K565" s="754" t="str">
        <f>VLOOKUP(G565,_TCs!$A$2:$B$603,2,FALSE)</f>
        <v>IGT - Derivatives (include guarantees but exclude other contingent liabilities and off balance sheet items which are to be reported in S.36.04)</v>
      </c>
    </row>
    <row r="566" spans="1:11" x14ac:dyDescent="0.25">
      <c r="A566" s="750" t="s">
        <v>7673</v>
      </c>
      <c r="B566" s="750" t="s">
        <v>7674</v>
      </c>
      <c r="C566" s="750" t="s">
        <v>7725</v>
      </c>
      <c r="D566" s="750" t="s">
        <v>5140</v>
      </c>
      <c r="E566" s="750" t="s">
        <v>5293</v>
      </c>
      <c r="F566" s="750" t="s">
        <v>5140</v>
      </c>
      <c r="G566" s="750" t="s">
        <v>7095</v>
      </c>
      <c r="H566" s="750" t="s">
        <v>17965</v>
      </c>
      <c r="I566" s="750" t="s">
        <v>7095</v>
      </c>
      <c r="J566" s="750" t="s">
        <v>17965</v>
      </c>
      <c r="K566" s="754" t="str">
        <f>VLOOKUP(G566,_TCs!$A$2:$B$603,2,FALSE)</f>
        <v>IGT - Derivatives (include guarantees but exclude other contingent liabilities and off balance sheet items which are to be reported in S.36.04)</v>
      </c>
    </row>
    <row r="567" spans="1:11" x14ac:dyDescent="0.25">
      <c r="A567" s="750" t="s">
        <v>7673</v>
      </c>
      <c r="B567" s="750" t="s">
        <v>7674</v>
      </c>
      <c r="C567" s="750" t="s">
        <v>7725</v>
      </c>
      <c r="D567" s="750" t="s">
        <v>5140</v>
      </c>
      <c r="E567" s="750" t="s">
        <v>5293</v>
      </c>
      <c r="F567" s="750" t="s">
        <v>5140</v>
      </c>
      <c r="G567" s="750" t="s">
        <v>7097</v>
      </c>
      <c r="H567" s="750" t="s">
        <v>17970</v>
      </c>
      <c r="I567" s="750" t="s">
        <v>7097</v>
      </c>
      <c r="J567" s="750" t="s">
        <v>17970</v>
      </c>
      <c r="K567" s="754" t="str">
        <f>VLOOKUP(G567,_TCs!$A$2:$B$603,2,FALSE)</f>
        <v>IGT - Derivatives (include guarantees but exclude other contingent liabilities and off balance sheet items which are to be reported in S.36.04)</v>
      </c>
    </row>
    <row r="568" spans="1:11" x14ac:dyDescent="0.25">
      <c r="A568" s="750" t="s">
        <v>7673</v>
      </c>
      <c r="B568" s="750" t="s">
        <v>7674</v>
      </c>
      <c r="C568" s="750" t="s">
        <v>7726</v>
      </c>
      <c r="D568" s="750" t="s">
        <v>4171</v>
      </c>
      <c r="E568" s="750" t="s">
        <v>5294</v>
      </c>
      <c r="F568" s="750" t="s">
        <v>4171</v>
      </c>
      <c r="G568" s="750" t="s">
        <v>7098</v>
      </c>
      <c r="H568" s="750" t="s">
        <v>17960</v>
      </c>
      <c r="I568" s="750" t="s">
        <v>7098</v>
      </c>
      <c r="J568" s="750" t="s">
        <v>17960</v>
      </c>
      <c r="K568" s="754" t="str">
        <f>VLOOKUP(G568,_TCs!$A$2:$B$603,2,FALSE)</f>
        <v>IGT - Internal Reinsurance</v>
      </c>
    </row>
    <row r="569" spans="1:11" x14ac:dyDescent="0.25">
      <c r="A569" s="750" t="s">
        <v>7673</v>
      </c>
      <c r="B569" s="750" t="s">
        <v>7674</v>
      </c>
      <c r="C569" s="750" t="s">
        <v>7726</v>
      </c>
      <c r="D569" s="750" t="s">
        <v>4171</v>
      </c>
      <c r="E569" s="750" t="s">
        <v>5294</v>
      </c>
      <c r="F569" s="750" t="s">
        <v>4171</v>
      </c>
      <c r="G569" s="750" t="s">
        <v>7099</v>
      </c>
      <c r="H569" s="750" t="s">
        <v>17961</v>
      </c>
      <c r="I569" s="750" t="s">
        <v>7099</v>
      </c>
      <c r="J569" s="750" t="s">
        <v>17961</v>
      </c>
      <c r="K569" s="754" t="str">
        <f>VLOOKUP(G569,_TCs!$A$2:$B$603,2,FALSE)</f>
        <v>IGT - Internal Reinsurance</v>
      </c>
    </row>
    <row r="570" spans="1:11" x14ac:dyDescent="0.25">
      <c r="A570" s="750" t="s">
        <v>7673</v>
      </c>
      <c r="B570" s="750" t="s">
        <v>7674</v>
      </c>
      <c r="C570" s="750" t="s">
        <v>7726</v>
      </c>
      <c r="D570" s="750" t="s">
        <v>4171</v>
      </c>
      <c r="E570" s="750" t="s">
        <v>5294</v>
      </c>
      <c r="F570" s="750" t="s">
        <v>4171</v>
      </c>
      <c r="G570" s="750" t="s">
        <v>7100</v>
      </c>
      <c r="H570" s="750" t="s">
        <v>17962</v>
      </c>
      <c r="I570" s="750" t="s">
        <v>7100</v>
      </c>
      <c r="J570" s="750" t="s">
        <v>17962</v>
      </c>
      <c r="K570" s="754" t="str">
        <f>VLOOKUP(G570,_TCs!$A$2:$B$603,2,FALSE)</f>
        <v>IGT - Internal Reinsurance</v>
      </c>
    </row>
    <row r="571" spans="1:11" x14ac:dyDescent="0.25">
      <c r="A571" s="750" t="s">
        <v>7673</v>
      </c>
      <c r="B571" s="750" t="s">
        <v>7674</v>
      </c>
      <c r="C571" s="750" t="s">
        <v>7727</v>
      </c>
      <c r="D571" s="750" t="s">
        <v>5129</v>
      </c>
      <c r="E571" s="750" t="s">
        <v>5295</v>
      </c>
      <c r="F571" s="750" t="s">
        <v>5129</v>
      </c>
      <c r="G571" s="750" t="s">
        <v>7101</v>
      </c>
      <c r="H571" s="750" t="s">
        <v>17960</v>
      </c>
      <c r="I571" s="750" t="s">
        <v>7101</v>
      </c>
      <c r="J571" s="750" t="s">
        <v>17960</v>
      </c>
      <c r="K571" s="754" t="str">
        <f>VLOOKUP(G571,_TCs!$A$2:$B$603,2,FALSE)</f>
        <v>IGT - Internal Cost Sharing, Contingent Liabilities (other than derivatives) &amp; Off Balance Sheet Items and Other Types of IGT</v>
      </c>
    </row>
    <row r="572" spans="1:11" x14ac:dyDescent="0.25">
      <c r="A572" s="750" t="s">
        <v>7673</v>
      </c>
      <c r="B572" s="750" t="s">
        <v>7674</v>
      </c>
      <c r="C572" s="750" t="s">
        <v>7727</v>
      </c>
      <c r="D572" s="750" t="s">
        <v>5129</v>
      </c>
      <c r="E572" s="750" t="s">
        <v>5295</v>
      </c>
      <c r="F572" s="750" t="s">
        <v>5129</v>
      </c>
      <c r="G572" s="750" t="s">
        <v>7102</v>
      </c>
      <c r="H572" s="750" t="s">
        <v>17961</v>
      </c>
      <c r="I572" s="750" t="s">
        <v>7102</v>
      </c>
      <c r="J572" s="750" t="s">
        <v>17961</v>
      </c>
      <c r="K572" s="754" t="str">
        <f>VLOOKUP(G572,_TCs!$A$2:$B$603,2,FALSE)</f>
        <v>IGT - Internal Cost Sharing, Contingent Liabilities (other than derivatives) &amp; Off Balance Sheet Items and Other Types of IGT</v>
      </c>
    </row>
    <row r="573" spans="1:11" x14ac:dyDescent="0.25">
      <c r="A573" s="750" t="s">
        <v>7673</v>
      </c>
      <c r="B573" s="750" t="s">
        <v>7674</v>
      </c>
      <c r="C573" s="750" t="s">
        <v>7727</v>
      </c>
      <c r="D573" s="750" t="s">
        <v>5129</v>
      </c>
      <c r="E573" s="750" t="s">
        <v>5295</v>
      </c>
      <c r="F573" s="750" t="s">
        <v>5129</v>
      </c>
      <c r="G573" s="750" t="s">
        <v>7103</v>
      </c>
      <c r="H573" s="750" t="s">
        <v>17962</v>
      </c>
      <c r="I573" s="750" t="s">
        <v>7103</v>
      </c>
      <c r="J573" s="750" t="s">
        <v>17962</v>
      </c>
      <c r="K573" s="754" t="str">
        <f>VLOOKUP(G573,_TCs!$A$2:$B$603,2,FALSE)</f>
        <v>IGT - Internal Cost Sharing, Contingent Liabilities (other than derivatives) &amp; Off Balance Sheet Items and Other Types of IGT</v>
      </c>
    </row>
    <row r="574" spans="1:11" x14ac:dyDescent="0.25">
      <c r="A574" s="750" t="s">
        <v>7673</v>
      </c>
      <c r="B574" s="750" t="s">
        <v>7674</v>
      </c>
      <c r="C574" s="750" t="s">
        <v>7727</v>
      </c>
      <c r="D574" s="750" t="s">
        <v>5129</v>
      </c>
      <c r="E574" s="750" t="s">
        <v>5295</v>
      </c>
      <c r="F574" s="750" t="s">
        <v>5129</v>
      </c>
      <c r="G574" s="750" t="s">
        <v>7104</v>
      </c>
      <c r="H574" s="750" t="s">
        <v>17963</v>
      </c>
      <c r="I574" s="750" t="s">
        <v>7104</v>
      </c>
      <c r="J574" s="750" t="s">
        <v>17963</v>
      </c>
      <c r="K574" s="754" t="str">
        <f>VLOOKUP(G574,_TCs!$A$2:$B$603,2,FALSE)</f>
        <v>IGT - Internal Cost Sharing, Contingent Liabilities (other than derivatives) &amp; Off Balance Sheet Items and Other Types of IGT</v>
      </c>
    </row>
    <row r="575" spans="1:11" x14ac:dyDescent="0.25">
      <c r="A575" s="750" t="s">
        <v>7675</v>
      </c>
      <c r="B575" s="750" t="s">
        <v>4188</v>
      </c>
      <c r="C575" s="750" t="s">
        <v>7728</v>
      </c>
      <c r="D575" s="750" t="s">
        <v>4188</v>
      </c>
      <c r="E575" s="750" t="s">
        <v>5296</v>
      </c>
      <c r="F575" s="750" t="s">
        <v>4188</v>
      </c>
      <c r="G575" s="750" t="s">
        <v>7105</v>
      </c>
      <c r="H575" s="750" t="s">
        <v>17960</v>
      </c>
      <c r="I575" s="750" t="s">
        <v>7105</v>
      </c>
      <c r="J575" s="750" t="s">
        <v>17960</v>
      </c>
      <c r="K575" s="754" t="str">
        <f>VLOOKUP(G575,_TCs!$A$2:$B$603,2,FALSE)</f>
        <v>Risk concentration</v>
      </c>
    </row>
    <row r="576" spans="1:11" x14ac:dyDescent="0.25">
      <c r="A576" s="750" t="s">
        <v>7675</v>
      </c>
      <c r="B576" s="750" t="s">
        <v>4188</v>
      </c>
      <c r="C576" s="750" t="s">
        <v>7728</v>
      </c>
      <c r="D576" s="750" t="s">
        <v>4188</v>
      </c>
      <c r="E576" s="750" t="s">
        <v>5296</v>
      </c>
      <c r="F576" s="750" t="s">
        <v>4188</v>
      </c>
      <c r="G576" s="750" t="s">
        <v>7106</v>
      </c>
      <c r="H576" s="750" t="s">
        <v>17961</v>
      </c>
      <c r="I576" s="750" t="s">
        <v>7106</v>
      </c>
      <c r="J576" s="750" t="s">
        <v>17961</v>
      </c>
      <c r="K576" s="754" t="str">
        <f>VLOOKUP(G576,_TCs!$A$2:$B$603,2,FALSE)</f>
        <v>Risk concentration</v>
      </c>
    </row>
    <row r="577" spans="1:11" x14ac:dyDescent="0.25">
      <c r="A577" s="750" t="s">
        <v>7676</v>
      </c>
      <c r="B577" s="750" t="s">
        <v>4079</v>
      </c>
      <c r="C577" s="750" t="s">
        <v>7729</v>
      </c>
      <c r="D577" s="750" t="s">
        <v>4079</v>
      </c>
      <c r="E577" s="750" t="s">
        <v>5274</v>
      </c>
      <c r="F577" s="750" t="s">
        <v>4079</v>
      </c>
      <c r="G577" s="750" t="s">
        <v>7107</v>
      </c>
      <c r="H577" s="750" t="s">
        <v>4079</v>
      </c>
      <c r="I577" s="750" t="s">
        <v>7107</v>
      </c>
      <c r="J577" s="750" t="s">
        <v>4079</v>
      </c>
      <c r="K577" s="754" t="str">
        <f>VLOOKUP(G577,_TCs!$A$2:$B$603,2,FALSE)</f>
        <v>Duration of liabilities</v>
      </c>
    </row>
    <row r="578" spans="1:11" x14ac:dyDescent="0.25">
      <c r="A578" s="750" t="s">
        <v>7676</v>
      </c>
      <c r="B578" s="750" t="s">
        <v>4079</v>
      </c>
      <c r="C578" s="750" t="s">
        <v>7729</v>
      </c>
      <c r="D578" s="750" t="s">
        <v>4079</v>
      </c>
      <c r="E578" s="750" t="s">
        <v>5275</v>
      </c>
      <c r="F578" s="750" t="s">
        <v>4079</v>
      </c>
      <c r="G578" s="750" t="s">
        <v>7108</v>
      </c>
      <c r="H578" s="750" t="s">
        <v>4079</v>
      </c>
      <c r="I578" s="750" t="s">
        <v>7108</v>
      </c>
      <c r="J578" s="750" t="s">
        <v>4079</v>
      </c>
      <c r="K578" s="754" t="str">
        <f>VLOOKUP(G578,_TCs!$A$2:$B$603,2,FALSE)</f>
        <v>Duration of liabilities</v>
      </c>
    </row>
    <row r="579" spans="1:11" x14ac:dyDescent="0.25">
      <c r="A579" s="750" t="s">
        <v>7677</v>
      </c>
      <c r="B579" s="750" t="s">
        <v>2558</v>
      </c>
      <c r="C579" s="750" t="s">
        <v>7730</v>
      </c>
      <c r="D579" s="750" t="s">
        <v>2558</v>
      </c>
      <c r="E579" s="750" t="s">
        <v>5160</v>
      </c>
      <c r="F579" s="750" t="s">
        <v>2558</v>
      </c>
      <c r="G579" s="750" t="s">
        <v>7109</v>
      </c>
      <c r="H579" s="750" t="s">
        <v>2558</v>
      </c>
      <c r="I579" s="750" t="s">
        <v>7109</v>
      </c>
      <c r="J579" s="750" t="s">
        <v>2558</v>
      </c>
      <c r="K579" s="754" t="str">
        <f>VLOOKUP(G579,_TCs!$A$2:$B$603,2,FALSE)</f>
        <v>Profit and loss</v>
      </c>
    </row>
    <row r="580" spans="1:11" x14ac:dyDescent="0.25">
      <c r="A580" s="750" t="s">
        <v>7677</v>
      </c>
      <c r="B580" s="750" t="s">
        <v>2558</v>
      </c>
      <c r="C580" s="750" t="s">
        <v>7730</v>
      </c>
      <c r="D580" s="750" t="s">
        <v>2558</v>
      </c>
      <c r="E580" s="750" t="s">
        <v>5161</v>
      </c>
      <c r="F580" s="750" t="s">
        <v>2558</v>
      </c>
      <c r="G580" s="750" t="s">
        <v>7110</v>
      </c>
      <c r="H580" s="750" t="s">
        <v>2558</v>
      </c>
      <c r="I580" s="750" t="s">
        <v>7110</v>
      </c>
      <c r="J580" s="750" t="s">
        <v>2558</v>
      </c>
      <c r="K580" s="754" t="str">
        <f>VLOOKUP(G580,_TCs!$A$2:$B$603,2,FALSE)</f>
        <v>Profit and loss</v>
      </c>
    </row>
    <row r="581" spans="1:11" x14ac:dyDescent="0.25">
      <c r="A581" s="750" t="s">
        <v>7678</v>
      </c>
      <c r="B581" s="750" t="s">
        <v>4130</v>
      </c>
      <c r="C581" s="750" t="s">
        <v>7731</v>
      </c>
      <c r="D581" s="750" t="s">
        <v>4130</v>
      </c>
      <c r="E581" s="750" t="s">
        <v>5284</v>
      </c>
      <c r="F581" s="750" t="s">
        <v>4130</v>
      </c>
      <c r="G581" s="750" t="s">
        <v>7111</v>
      </c>
      <c r="H581" s="750" t="s">
        <v>4130</v>
      </c>
      <c r="I581" s="750" t="s">
        <v>7111</v>
      </c>
      <c r="J581" s="750" t="s">
        <v>4130</v>
      </c>
      <c r="K581" s="754" t="str">
        <f>VLOOKUP(G581,_TCs!$A$2:$B$603,2,FALSE)</f>
        <v>Profit or loss sharing</v>
      </c>
    </row>
    <row r="582" spans="1:11" x14ac:dyDescent="0.25">
      <c r="A582" s="750" t="s">
        <v>7678</v>
      </c>
      <c r="B582" s="750" t="s">
        <v>4130</v>
      </c>
      <c r="C582" s="750" t="s">
        <v>7731</v>
      </c>
      <c r="D582" s="750" t="s">
        <v>4130</v>
      </c>
      <c r="E582" s="750" t="s">
        <v>5285</v>
      </c>
      <c r="F582" s="750" t="s">
        <v>4130</v>
      </c>
      <c r="G582" s="750" t="s">
        <v>7112</v>
      </c>
      <c r="H582" s="750" t="s">
        <v>4130</v>
      </c>
      <c r="I582" s="750" t="s">
        <v>7112</v>
      </c>
      <c r="J582" s="750" t="s">
        <v>4130</v>
      </c>
      <c r="K582" s="754" t="str">
        <f>VLOOKUP(G582,_TCs!$A$2:$B$603,2,FALSE)</f>
        <v>Profit or loss sharing</v>
      </c>
    </row>
    <row r="583" spans="1:11" x14ac:dyDescent="0.25">
      <c r="A583" s="750" t="s">
        <v>7679</v>
      </c>
      <c r="B583" s="750" t="s">
        <v>4133</v>
      </c>
      <c r="C583" s="750" t="s">
        <v>7732</v>
      </c>
      <c r="D583" s="750" t="s">
        <v>4133</v>
      </c>
      <c r="E583" s="750" t="s">
        <v>5286</v>
      </c>
      <c r="F583" s="750" t="s">
        <v>4133</v>
      </c>
      <c r="G583" s="750" t="s">
        <v>7113</v>
      </c>
      <c r="H583" s="750" t="s">
        <v>4133</v>
      </c>
      <c r="I583" s="750" t="s">
        <v>7113</v>
      </c>
      <c r="J583" s="750" t="s">
        <v>4133</v>
      </c>
      <c r="K583" s="754" t="str">
        <f>VLOOKUP(G583,_TCs!$A$2:$B$603,2,FALSE)</f>
        <v>Lapses</v>
      </c>
    </row>
    <row r="584" spans="1:11" x14ac:dyDescent="0.25">
      <c r="A584" s="750" t="s">
        <v>7679</v>
      </c>
      <c r="B584" s="750" t="s">
        <v>4133</v>
      </c>
      <c r="C584" s="750" t="s">
        <v>7732</v>
      </c>
      <c r="D584" s="750" t="s">
        <v>4133</v>
      </c>
      <c r="E584" s="750" t="s">
        <v>5287</v>
      </c>
      <c r="F584" s="750" t="s">
        <v>4133</v>
      </c>
      <c r="G584" s="750" t="s">
        <v>7114</v>
      </c>
      <c r="H584" s="750" t="s">
        <v>4133</v>
      </c>
      <c r="I584" s="750" t="s">
        <v>7114</v>
      </c>
      <c r="J584" s="750" t="s">
        <v>4133</v>
      </c>
      <c r="K584" s="754" t="str">
        <f>VLOOKUP(G584,_TCs!$A$2:$B$603,2,FALSE)</f>
        <v>Lapses</v>
      </c>
    </row>
    <row r="585" spans="1:11" x14ac:dyDescent="0.25">
      <c r="A585" s="750"/>
      <c r="B585" s="750"/>
      <c r="C585" s="750"/>
      <c r="D585" s="750"/>
      <c r="E585" s="750"/>
      <c r="F585" s="750"/>
      <c r="G585" s="750"/>
      <c r="H585" s="750"/>
      <c r="I585" s="750"/>
      <c r="J585" s="750"/>
    </row>
    <row r="586" spans="1:11" x14ac:dyDescent="0.25">
      <c r="A586" s="750"/>
      <c r="B586" s="750"/>
      <c r="C586" s="750"/>
      <c r="D586" s="750"/>
      <c r="E586" s="750"/>
      <c r="F586" s="750"/>
      <c r="G586" s="750"/>
      <c r="H586" s="750"/>
      <c r="I586" s="750"/>
      <c r="J586" s="750"/>
    </row>
    <row r="587" spans="1:11" x14ac:dyDescent="0.25">
      <c r="A587" s="750"/>
      <c r="B587" s="750"/>
      <c r="C587" s="750"/>
      <c r="D587" s="750"/>
      <c r="E587" s="750"/>
      <c r="F587" s="750"/>
      <c r="G587" s="750"/>
      <c r="H587" s="750"/>
      <c r="I587" s="750"/>
      <c r="J587" s="750"/>
    </row>
    <row r="588" spans="1:11" x14ac:dyDescent="0.25">
      <c r="A588" s="750"/>
      <c r="B588" s="750"/>
      <c r="C588" s="750"/>
      <c r="D588" s="750"/>
      <c r="E588" s="750"/>
      <c r="F588" s="750"/>
      <c r="G588" s="750"/>
      <c r="H588" s="750"/>
      <c r="I588" s="750"/>
      <c r="J588" s="750"/>
    </row>
  </sheetData>
  <sortState ref="I1:I731">
    <sortCondition ref="I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3"/>
  <sheetViews>
    <sheetView workbookViewId="0"/>
  </sheetViews>
  <sheetFormatPr defaultRowHeight="12.75" x14ac:dyDescent="0.2"/>
  <cols>
    <col min="1" max="1" width="37.140625" style="753" customWidth="1"/>
    <col min="2" max="2" width="180.85546875" style="741" bestFit="1" customWidth="1"/>
    <col min="3" max="16384" width="9.140625" style="741"/>
  </cols>
  <sheetData>
    <row r="1" spans="1:2" x14ac:dyDescent="0.2">
      <c r="A1" s="755" t="s">
        <v>7785</v>
      </c>
      <c r="B1" s="756" t="s">
        <v>7774</v>
      </c>
    </row>
    <row r="2" spans="1:2" x14ac:dyDescent="0.2">
      <c r="A2" s="757" t="s">
        <v>6678</v>
      </c>
      <c r="B2" s="757" t="s">
        <v>7751</v>
      </c>
    </row>
    <row r="3" spans="1:2" x14ac:dyDescent="0.2">
      <c r="A3" s="757" t="s">
        <v>6679</v>
      </c>
      <c r="B3" s="757" t="s">
        <v>7751</v>
      </c>
    </row>
    <row r="4" spans="1:2" x14ac:dyDescent="0.2">
      <c r="A4" s="757" t="s">
        <v>6680</v>
      </c>
      <c r="B4" s="757" t="s">
        <v>7751</v>
      </c>
    </row>
    <row r="5" spans="1:2" x14ac:dyDescent="0.2">
      <c r="A5" s="757" t="s">
        <v>6681</v>
      </c>
      <c r="B5" s="757" t="s">
        <v>7751</v>
      </c>
    </row>
    <row r="6" spans="1:2" x14ac:dyDescent="0.2">
      <c r="A6" s="757" t="s">
        <v>6682</v>
      </c>
      <c r="B6" s="757" t="s">
        <v>2360</v>
      </c>
    </row>
    <row r="7" spans="1:2" x14ac:dyDescent="0.2">
      <c r="A7" s="757" t="s">
        <v>6683</v>
      </c>
      <c r="B7" s="757" t="s">
        <v>2360</v>
      </c>
    </row>
    <row r="8" spans="1:2" x14ac:dyDescent="0.2">
      <c r="A8" s="757" t="s">
        <v>6684</v>
      </c>
      <c r="B8" s="757" t="s">
        <v>207</v>
      </c>
    </row>
    <row r="9" spans="1:2" x14ac:dyDescent="0.2">
      <c r="A9" s="757" t="s">
        <v>6685</v>
      </c>
      <c r="B9" s="757" t="s">
        <v>207</v>
      </c>
    </row>
    <row r="10" spans="1:2" x14ac:dyDescent="0.2">
      <c r="A10" s="757" t="s">
        <v>6686</v>
      </c>
      <c r="B10" s="757" t="s">
        <v>207</v>
      </c>
    </row>
    <row r="11" spans="1:2" x14ac:dyDescent="0.2">
      <c r="A11" s="757" t="s">
        <v>6687</v>
      </c>
      <c r="B11" s="757" t="s">
        <v>207</v>
      </c>
    </row>
    <row r="12" spans="1:2" x14ac:dyDescent="0.2">
      <c r="A12" s="757" t="s">
        <v>6688</v>
      </c>
      <c r="B12" s="757" t="s">
        <v>207</v>
      </c>
    </row>
    <row r="13" spans="1:2" x14ac:dyDescent="0.2">
      <c r="A13" s="757" t="s">
        <v>6689</v>
      </c>
      <c r="B13" s="757" t="s">
        <v>207</v>
      </c>
    </row>
    <row r="14" spans="1:2" x14ac:dyDescent="0.2">
      <c r="A14" s="757" t="s">
        <v>6690</v>
      </c>
      <c r="B14" s="757" t="s">
        <v>207</v>
      </c>
    </row>
    <row r="15" spans="1:2" x14ac:dyDescent="0.2">
      <c r="A15" s="757" t="s">
        <v>6691</v>
      </c>
      <c r="B15" s="757" t="s">
        <v>207</v>
      </c>
    </row>
    <row r="16" spans="1:2" x14ac:dyDescent="0.2">
      <c r="A16" s="757" t="s">
        <v>6692</v>
      </c>
      <c r="B16" s="757" t="s">
        <v>207</v>
      </c>
    </row>
    <row r="17" spans="1:2" x14ac:dyDescent="0.2">
      <c r="A17" s="757" t="s">
        <v>7117</v>
      </c>
      <c r="B17" s="757" t="s">
        <v>207</v>
      </c>
    </row>
    <row r="18" spans="1:2" x14ac:dyDescent="0.2">
      <c r="A18" s="757" t="s">
        <v>7118</v>
      </c>
      <c r="B18" s="757" t="s">
        <v>207</v>
      </c>
    </row>
    <row r="19" spans="1:2" x14ac:dyDescent="0.2">
      <c r="A19" s="757" t="s">
        <v>7119</v>
      </c>
      <c r="B19" s="757" t="s">
        <v>207</v>
      </c>
    </row>
    <row r="20" spans="1:2" x14ac:dyDescent="0.2">
      <c r="A20" s="757" t="s">
        <v>6693</v>
      </c>
      <c r="B20" s="757" t="s">
        <v>229</v>
      </c>
    </row>
    <row r="21" spans="1:2" x14ac:dyDescent="0.2">
      <c r="A21" s="757" t="s">
        <v>7324</v>
      </c>
      <c r="B21" s="757" t="s">
        <v>229</v>
      </c>
    </row>
    <row r="22" spans="1:2" x14ac:dyDescent="0.2">
      <c r="A22" s="757" t="s">
        <v>7327</v>
      </c>
      <c r="B22" s="757" t="s">
        <v>229</v>
      </c>
    </row>
    <row r="23" spans="1:2" x14ac:dyDescent="0.2">
      <c r="A23" s="757" t="s">
        <v>7328</v>
      </c>
      <c r="B23" s="757" t="s">
        <v>229</v>
      </c>
    </row>
    <row r="24" spans="1:2" x14ac:dyDescent="0.2">
      <c r="A24" s="757" t="s">
        <v>6694</v>
      </c>
      <c r="B24" s="757" t="s">
        <v>229</v>
      </c>
    </row>
    <row r="25" spans="1:2" x14ac:dyDescent="0.2">
      <c r="A25" s="757" t="s">
        <v>7325</v>
      </c>
      <c r="B25" s="757" t="s">
        <v>229</v>
      </c>
    </row>
    <row r="26" spans="1:2" x14ac:dyDescent="0.2">
      <c r="A26" s="757" t="s">
        <v>7775</v>
      </c>
      <c r="B26" s="757" t="s">
        <v>229</v>
      </c>
    </row>
    <row r="27" spans="1:2" x14ac:dyDescent="0.2">
      <c r="A27" s="757" t="s">
        <v>7329</v>
      </c>
      <c r="B27" s="757" t="s">
        <v>229</v>
      </c>
    </row>
    <row r="28" spans="1:2" x14ac:dyDescent="0.2">
      <c r="A28" s="757" t="s">
        <v>6695</v>
      </c>
      <c r="B28" s="757" t="s">
        <v>7193</v>
      </c>
    </row>
    <row r="29" spans="1:2" x14ac:dyDescent="0.2">
      <c r="A29" s="757" t="s">
        <v>6697</v>
      </c>
      <c r="B29" s="757" t="s">
        <v>7193</v>
      </c>
    </row>
    <row r="30" spans="1:2" x14ac:dyDescent="0.2">
      <c r="A30" s="757" t="s">
        <v>6696</v>
      </c>
      <c r="B30" s="757" t="s">
        <v>7193</v>
      </c>
    </row>
    <row r="31" spans="1:2" x14ac:dyDescent="0.2">
      <c r="A31" s="757" t="s">
        <v>6698</v>
      </c>
      <c r="B31" s="757" t="s">
        <v>7193</v>
      </c>
    </row>
    <row r="32" spans="1:2" x14ac:dyDescent="0.2">
      <c r="A32" s="757" t="s">
        <v>7198</v>
      </c>
      <c r="B32" s="757" t="s">
        <v>7194</v>
      </c>
    </row>
    <row r="33" spans="1:2" x14ac:dyDescent="0.2">
      <c r="A33" s="757" t="s">
        <v>7199</v>
      </c>
      <c r="B33" s="757" t="s">
        <v>7194</v>
      </c>
    </row>
    <row r="34" spans="1:2" x14ac:dyDescent="0.2">
      <c r="A34" s="757" t="s">
        <v>7202</v>
      </c>
      <c r="B34" s="757" t="s">
        <v>7195</v>
      </c>
    </row>
    <row r="35" spans="1:2" x14ac:dyDescent="0.2">
      <c r="A35" s="757" t="s">
        <v>7203</v>
      </c>
      <c r="B35" s="757" t="s">
        <v>7195</v>
      </c>
    </row>
    <row r="36" spans="1:2" x14ac:dyDescent="0.2">
      <c r="A36" s="757" t="s">
        <v>6699</v>
      </c>
      <c r="B36" s="757" t="s">
        <v>2591</v>
      </c>
    </row>
    <row r="37" spans="1:2" x14ac:dyDescent="0.2">
      <c r="A37" s="757" t="s">
        <v>6700</v>
      </c>
      <c r="B37" s="757" t="s">
        <v>2591</v>
      </c>
    </row>
    <row r="38" spans="1:2" x14ac:dyDescent="0.2">
      <c r="A38" s="757" t="s">
        <v>6701</v>
      </c>
      <c r="B38" s="757" t="s">
        <v>2591</v>
      </c>
    </row>
    <row r="39" spans="1:2" x14ac:dyDescent="0.2">
      <c r="A39" s="757" t="s">
        <v>6702</v>
      </c>
      <c r="B39" s="757" t="s">
        <v>4200</v>
      </c>
    </row>
    <row r="40" spans="1:2" x14ac:dyDescent="0.2">
      <c r="A40" s="757" t="s">
        <v>6704</v>
      </c>
      <c r="B40" s="757" t="s">
        <v>4200</v>
      </c>
    </row>
    <row r="41" spans="1:2" x14ac:dyDescent="0.2">
      <c r="A41" s="757" t="s">
        <v>6705</v>
      </c>
      <c r="B41" s="757" t="s">
        <v>4200</v>
      </c>
    </row>
    <row r="42" spans="1:2" x14ac:dyDescent="0.2">
      <c r="A42" s="757" t="s">
        <v>6708</v>
      </c>
      <c r="B42" s="757" t="s">
        <v>2626</v>
      </c>
    </row>
    <row r="43" spans="1:2" x14ac:dyDescent="0.2">
      <c r="A43" s="757" t="s">
        <v>6711</v>
      </c>
      <c r="B43" s="757" t="s">
        <v>2626</v>
      </c>
    </row>
    <row r="44" spans="1:2" x14ac:dyDescent="0.2">
      <c r="A44" s="757" t="s">
        <v>6712</v>
      </c>
      <c r="B44" s="757" t="s">
        <v>2626</v>
      </c>
    </row>
    <row r="45" spans="1:2" x14ac:dyDescent="0.2">
      <c r="A45" s="757" t="s">
        <v>6703</v>
      </c>
      <c r="B45" s="757" t="s">
        <v>4200</v>
      </c>
    </row>
    <row r="46" spans="1:2" x14ac:dyDescent="0.2">
      <c r="A46" s="757" t="s">
        <v>6707</v>
      </c>
      <c r="B46" s="757" t="s">
        <v>4200</v>
      </c>
    </row>
    <row r="47" spans="1:2" x14ac:dyDescent="0.2">
      <c r="A47" s="757" t="s">
        <v>7776</v>
      </c>
      <c r="B47" s="757" t="s">
        <v>4200</v>
      </c>
    </row>
    <row r="48" spans="1:2" x14ac:dyDescent="0.2">
      <c r="A48" s="757" t="s">
        <v>6709</v>
      </c>
      <c r="B48" s="757" t="s">
        <v>2626</v>
      </c>
    </row>
    <row r="49" spans="1:2" x14ac:dyDescent="0.2">
      <c r="A49" s="757" t="s">
        <v>6710</v>
      </c>
      <c r="B49" s="757" t="s">
        <v>2626</v>
      </c>
    </row>
    <row r="50" spans="1:2" x14ac:dyDescent="0.2">
      <c r="A50" s="757" t="s">
        <v>6713</v>
      </c>
      <c r="B50" s="757" t="s">
        <v>2626</v>
      </c>
    </row>
    <row r="51" spans="1:2" x14ac:dyDescent="0.2">
      <c r="A51" s="757" t="s">
        <v>6714</v>
      </c>
      <c r="B51" s="757" t="s">
        <v>7502</v>
      </c>
    </row>
    <row r="52" spans="1:2" x14ac:dyDescent="0.2">
      <c r="A52" s="757" t="s">
        <v>6716</v>
      </c>
      <c r="B52" s="757" t="s">
        <v>7502</v>
      </c>
    </row>
    <row r="53" spans="1:2" x14ac:dyDescent="0.2">
      <c r="A53" s="757" t="s">
        <v>6718</v>
      </c>
      <c r="B53" s="757" t="s">
        <v>7502</v>
      </c>
    </row>
    <row r="54" spans="1:2" x14ac:dyDescent="0.2">
      <c r="A54" s="757" t="s">
        <v>6720</v>
      </c>
      <c r="B54" s="757" t="s">
        <v>2626</v>
      </c>
    </row>
    <row r="55" spans="1:2" x14ac:dyDescent="0.2">
      <c r="A55" s="757" t="s">
        <v>6723</v>
      </c>
      <c r="B55" s="757" t="s">
        <v>2626</v>
      </c>
    </row>
    <row r="56" spans="1:2" x14ac:dyDescent="0.2">
      <c r="A56" s="757" t="s">
        <v>6724</v>
      </c>
      <c r="B56" s="757" t="s">
        <v>2626</v>
      </c>
    </row>
    <row r="57" spans="1:2" x14ac:dyDescent="0.2">
      <c r="A57" s="757" t="s">
        <v>6715</v>
      </c>
      <c r="B57" s="757" t="s">
        <v>7502</v>
      </c>
    </row>
    <row r="58" spans="1:2" x14ac:dyDescent="0.2">
      <c r="A58" s="757" t="s">
        <v>6717</v>
      </c>
      <c r="B58" s="757" t="s">
        <v>7502</v>
      </c>
    </row>
    <row r="59" spans="1:2" x14ac:dyDescent="0.2">
      <c r="A59" s="757" t="s">
        <v>6719</v>
      </c>
      <c r="B59" s="757" t="s">
        <v>7502</v>
      </c>
    </row>
    <row r="60" spans="1:2" x14ac:dyDescent="0.2">
      <c r="A60" s="757" t="s">
        <v>6721</v>
      </c>
      <c r="B60" s="757" t="s">
        <v>2626</v>
      </c>
    </row>
    <row r="61" spans="1:2" x14ac:dyDescent="0.2">
      <c r="A61" s="757" t="s">
        <v>6722</v>
      </c>
      <c r="B61" s="757" t="s">
        <v>2626</v>
      </c>
    </row>
    <row r="62" spans="1:2" x14ac:dyDescent="0.2">
      <c r="A62" s="757" t="s">
        <v>6725</v>
      </c>
      <c r="B62" s="757" t="s">
        <v>2626</v>
      </c>
    </row>
    <row r="63" spans="1:2" x14ac:dyDescent="0.2">
      <c r="A63" s="757" t="s">
        <v>6726</v>
      </c>
      <c r="B63" s="757" t="s">
        <v>2650</v>
      </c>
    </row>
    <row r="64" spans="1:2" x14ac:dyDescent="0.2">
      <c r="A64" s="757" t="s">
        <v>6728</v>
      </c>
      <c r="B64" s="757" t="s">
        <v>2650</v>
      </c>
    </row>
    <row r="65" spans="1:2" x14ac:dyDescent="0.2">
      <c r="A65" s="757" t="s">
        <v>6731</v>
      </c>
      <c r="B65" s="757" t="s">
        <v>2650</v>
      </c>
    </row>
    <row r="66" spans="1:2" x14ac:dyDescent="0.2">
      <c r="A66" s="757" t="s">
        <v>6732</v>
      </c>
      <c r="B66" s="757" t="s">
        <v>2626</v>
      </c>
    </row>
    <row r="67" spans="1:2" x14ac:dyDescent="0.2">
      <c r="A67" s="757" t="s">
        <v>6735</v>
      </c>
      <c r="B67" s="757" t="s">
        <v>2626</v>
      </c>
    </row>
    <row r="68" spans="1:2" x14ac:dyDescent="0.2">
      <c r="A68" s="757" t="s">
        <v>6736</v>
      </c>
      <c r="B68" s="757" t="s">
        <v>2626</v>
      </c>
    </row>
    <row r="69" spans="1:2" x14ac:dyDescent="0.2">
      <c r="A69" s="757" t="s">
        <v>6727</v>
      </c>
      <c r="B69" s="757" t="s">
        <v>2650</v>
      </c>
    </row>
    <row r="70" spans="1:2" x14ac:dyDescent="0.2">
      <c r="A70" s="757" t="s">
        <v>6729</v>
      </c>
      <c r="B70" s="757" t="s">
        <v>2650</v>
      </c>
    </row>
    <row r="71" spans="1:2" x14ac:dyDescent="0.2">
      <c r="A71" s="757" t="s">
        <v>6730</v>
      </c>
      <c r="B71" s="757" t="s">
        <v>2650</v>
      </c>
    </row>
    <row r="72" spans="1:2" x14ac:dyDescent="0.2">
      <c r="A72" s="757" t="s">
        <v>6733</v>
      </c>
      <c r="B72" s="757" t="s">
        <v>2626</v>
      </c>
    </row>
    <row r="73" spans="1:2" x14ac:dyDescent="0.2">
      <c r="A73" s="757" t="s">
        <v>6734</v>
      </c>
      <c r="B73" s="757" t="s">
        <v>2626</v>
      </c>
    </row>
    <row r="74" spans="1:2" x14ac:dyDescent="0.2">
      <c r="A74" s="757" t="s">
        <v>6737</v>
      </c>
      <c r="B74" s="757" t="s">
        <v>2626</v>
      </c>
    </row>
    <row r="75" spans="1:2" x14ac:dyDescent="0.2">
      <c r="A75" s="757" t="s">
        <v>6738</v>
      </c>
      <c r="B75" s="757" t="s">
        <v>7505</v>
      </c>
    </row>
    <row r="76" spans="1:2" x14ac:dyDescent="0.2">
      <c r="A76" s="757" t="s">
        <v>6739</v>
      </c>
      <c r="B76" s="757" t="s">
        <v>7130</v>
      </c>
    </row>
    <row r="77" spans="1:2" x14ac:dyDescent="0.2">
      <c r="A77" s="757" t="s">
        <v>6740</v>
      </c>
      <c r="B77" s="757" t="s">
        <v>7130</v>
      </c>
    </row>
    <row r="78" spans="1:2" x14ac:dyDescent="0.2">
      <c r="A78" s="757" t="s">
        <v>6741</v>
      </c>
      <c r="B78" s="757" t="s">
        <v>7130</v>
      </c>
    </row>
    <row r="79" spans="1:2" x14ac:dyDescent="0.2">
      <c r="A79" s="757" t="s">
        <v>6742</v>
      </c>
      <c r="B79" s="757" t="s">
        <v>7130</v>
      </c>
    </row>
    <row r="80" spans="1:2" x14ac:dyDescent="0.2">
      <c r="A80" s="757" t="s">
        <v>6743</v>
      </c>
      <c r="B80" s="757" t="s">
        <v>2548</v>
      </c>
    </row>
    <row r="81" spans="1:2" x14ac:dyDescent="0.2">
      <c r="A81" s="757" t="s">
        <v>6744</v>
      </c>
      <c r="B81" s="757" t="s">
        <v>2548</v>
      </c>
    </row>
    <row r="82" spans="1:2" x14ac:dyDescent="0.2">
      <c r="A82" s="757" t="s">
        <v>6745</v>
      </c>
      <c r="B82" s="757" t="s">
        <v>2529</v>
      </c>
    </row>
    <row r="83" spans="1:2" x14ac:dyDescent="0.2">
      <c r="A83" s="757" t="s">
        <v>6746</v>
      </c>
      <c r="B83" s="757" t="s">
        <v>2529</v>
      </c>
    </row>
    <row r="84" spans="1:2" x14ac:dyDescent="0.2">
      <c r="A84" s="757" t="s">
        <v>6747</v>
      </c>
      <c r="B84" s="757" t="s">
        <v>114</v>
      </c>
    </row>
    <row r="85" spans="1:2" x14ac:dyDescent="0.2">
      <c r="A85" s="757" t="s">
        <v>6748</v>
      </c>
      <c r="B85" s="757" t="s">
        <v>90</v>
      </c>
    </row>
    <row r="86" spans="1:2" x14ac:dyDescent="0.2">
      <c r="A86" s="757" t="s">
        <v>6749</v>
      </c>
      <c r="B86" s="757" t="s">
        <v>114</v>
      </c>
    </row>
    <row r="87" spans="1:2" x14ac:dyDescent="0.2">
      <c r="A87" s="757" t="s">
        <v>6750</v>
      </c>
      <c r="B87" s="757" t="s">
        <v>90</v>
      </c>
    </row>
    <row r="88" spans="1:2" x14ac:dyDescent="0.2">
      <c r="A88" s="757" t="s">
        <v>6751</v>
      </c>
      <c r="B88" s="757" t="s">
        <v>5038</v>
      </c>
    </row>
    <row r="89" spans="1:2" x14ac:dyDescent="0.2">
      <c r="A89" s="757" t="s">
        <v>6752</v>
      </c>
      <c r="B89" s="757" t="s">
        <v>90</v>
      </c>
    </row>
    <row r="90" spans="1:2" x14ac:dyDescent="0.2">
      <c r="A90" s="757" t="s">
        <v>6753</v>
      </c>
      <c r="B90" s="757" t="s">
        <v>5038</v>
      </c>
    </row>
    <row r="91" spans="1:2" x14ac:dyDescent="0.2">
      <c r="A91" s="757" t="s">
        <v>6754</v>
      </c>
      <c r="B91" s="757" t="s">
        <v>90</v>
      </c>
    </row>
    <row r="92" spans="1:2" x14ac:dyDescent="0.2">
      <c r="A92" s="757" t="s">
        <v>6755</v>
      </c>
      <c r="B92" s="757" t="s">
        <v>2542</v>
      </c>
    </row>
    <row r="93" spans="1:2" x14ac:dyDescent="0.2">
      <c r="A93" s="757" t="s">
        <v>6756</v>
      </c>
      <c r="B93" s="757" t="s">
        <v>2542</v>
      </c>
    </row>
    <row r="94" spans="1:2" x14ac:dyDescent="0.2">
      <c r="A94" s="757" t="s">
        <v>6757</v>
      </c>
      <c r="B94" s="757" t="s">
        <v>2553</v>
      </c>
    </row>
    <row r="95" spans="1:2" x14ac:dyDescent="0.2">
      <c r="A95" s="757" t="s">
        <v>6758</v>
      </c>
      <c r="B95" s="757" t="s">
        <v>2553</v>
      </c>
    </row>
    <row r="96" spans="1:2" x14ac:dyDescent="0.2">
      <c r="A96" s="757" t="s">
        <v>6759</v>
      </c>
      <c r="B96" s="757" t="s">
        <v>2557</v>
      </c>
    </row>
    <row r="97" spans="1:2" x14ac:dyDescent="0.2">
      <c r="A97" s="757" t="s">
        <v>6760</v>
      </c>
      <c r="B97" s="757" t="s">
        <v>2557</v>
      </c>
    </row>
    <row r="98" spans="1:2" x14ac:dyDescent="0.2">
      <c r="A98" s="757" t="s">
        <v>6761</v>
      </c>
      <c r="B98" s="757" t="s">
        <v>2557</v>
      </c>
    </row>
    <row r="99" spans="1:2" x14ac:dyDescent="0.2">
      <c r="A99" s="757" t="s">
        <v>6762</v>
      </c>
      <c r="B99" s="757" t="s">
        <v>2557</v>
      </c>
    </row>
    <row r="100" spans="1:2" x14ac:dyDescent="0.2">
      <c r="A100" s="757" t="s">
        <v>6763</v>
      </c>
      <c r="B100" s="757" t="s">
        <v>1433</v>
      </c>
    </row>
    <row r="101" spans="1:2" x14ac:dyDescent="0.2">
      <c r="A101" s="757" t="s">
        <v>6764</v>
      </c>
      <c r="B101" s="757" t="s">
        <v>1380</v>
      </c>
    </row>
    <row r="102" spans="1:2" x14ac:dyDescent="0.2">
      <c r="A102" s="757" t="s">
        <v>6765</v>
      </c>
      <c r="B102" s="757" t="s">
        <v>1380</v>
      </c>
    </row>
    <row r="103" spans="1:2" x14ac:dyDescent="0.2">
      <c r="A103" s="757" t="s">
        <v>6766</v>
      </c>
      <c r="B103" s="757" t="s">
        <v>1380</v>
      </c>
    </row>
    <row r="104" spans="1:2" x14ac:dyDescent="0.2">
      <c r="A104" s="757" t="s">
        <v>6767</v>
      </c>
      <c r="B104" s="757" t="s">
        <v>1977</v>
      </c>
    </row>
    <row r="105" spans="1:2" x14ac:dyDescent="0.2">
      <c r="A105" s="757" t="s">
        <v>6768</v>
      </c>
      <c r="B105" s="757" t="s">
        <v>3063</v>
      </c>
    </row>
    <row r="106" spans="1:2" x14ac:dyDescent="0.2">
      <c r="A106" s="757" t="s">
        <v>6769</v>
      </c>
      <c r="B106" s="757" t="s">
        <v>1</v>
      </c>
    </row>
    <row r="107" spans="1:2" x14ac:dyDescent="0.2">
      <c r="A107" s="757" t="s">
        <v>6770</v>
      </c>
      <c r="B107" s="757" t="s">
        <v>5126</v>
      </c>
    </row>
    <row r="108" spans="1:2" x14ac:dyDescent="0.2">
      <c r="A108" s="757" t="s">
        <v>5246</v>
      </c>
      <c r="B108" s="757" t="s">
        <v>3557</v>
      </c>
    </row>
    <row r="109" spans="1:2" x14ac:dyDescent="0.2">
      <c r="A109" s="757" t="s">
        <v>6773</v>
      </c>
      <c r="B109" s="757" t="s">
        <v>3557</v>
      </c>
    </row>
    <row r="110" spans="1:2" x14ac:dyDescent="0.2">
      <c r="A110" s="757" t="s">
        <v>5248</v>
      </c>
      <c r="B110" s="757" t="s">
        <v>3578</v>
      </c>
    </row>
    <row r="111" spans="1:2" x14ac:dyDescent="0.2">
      <c r="A111" s="757" t="s">
        <v>5249</v>
      </c>
      <c r="B111" s="757" t="s">
        <v>3578</v>
      </c>
    </row>
    <row r="112" spans="1:2" x14ac:dyDescent="0.2">
      <c r="A112" s="757" t="s">
        <v>6778</v>
      </c>
      <c r="B112" s="757" t="s">
        <v>3585</v>
      </c>
    </row>
    <row r="113" spans="1:2" x14ac:dyDescent="0.2">
      <c r="A113" s="757" t="s">
        <v>7123</v>
      </c>
      <c r="B113" s="757" t="s">
        <v>3585</v>
      </c>
    </row>
    <row r="114" spans="1:2" x14ac:dyDescent="0.2">
      <c r="A114" s="757" t="s">
        <v>5250</v>
      </c>
      <c r="B114" s="757" t="s">
        <v>3585</v>
      </c>
    </row>
    <row r="115" spans="1:2" x14ac:dyDescent="0.2">
      <c r="A115" s="757" t="s">
        <v>6779</v>
      </c>
      <c r="B115" s="757" t="s">
        <v>3585</v>
      </c>
    </row>
    <row r="116" spans="1:2" x14ac:dyDescent="0.2">
      <c r="A116" s="757" t="s">
        <v>7124</v>
      </c>
      <c r="B116" s="757" t="s">
        <v>3585</v>
      </c>
    </row>
    <row r="117" spans="1:2" x14ac:dyDescent="0.2">
      <c r="A117" s="757" t="s">
        <v>5251</v>
      </c>
      <c r="B117" s="757" t="s">
        <v>3585</v>
      </c>
    </row>
    <row r="118" spans="1:2" x14ac:dyDescent="0.2">
      <c r="A118" s="757" t="s">
        <v>6780</v>
      </c>
      <c r="B118" s="757" t="s">
        <v>3593</v>
      </c>
    </row>
    <row r="119" spans="1:2" x14ac:dyDescent="0.2">
      <c r="A119" s="757" t="s">
        <v>6782</v>
      </c>
      <c r="B119" s="757" t="s">
        <v>1897</v>
      </c>
    </row>
    <row r="120" spans="1:2" x14ac:dyDescent="0.2">
      <c r="A120" s="757" t="s">
        <v>5253</v>
      </c>
      <c r="B120" s="757" t="s">
        <v>7541</v>
      </c>
    </row>
    <row r="121" spans="1:2" x14ac:dyDescent="0.2">
      <c r="A121" s="757" t="s">
        <v>6783</v>
      </c>
      <c r="B121" s="757" t="s">
        <v>7539</v>
      </c>
    </row>
    <row r="122" spans="1:2" x14ac:dyDescent="0.2">
      <c r="A122" s="757" t="s">
        <v>6784</v>
      </c>
      <c r="B122" s="757" t="s">
        <v>7538</v>
      </c>
    </row>
    <row r="123" spans="1:2" x14ac:dyDescent="0.2">
      <c r="A123" s="757" t="s">
        <v>6785</v>
      </c>
      <c r="B123" s="757" t="s">
        <v>3624</v>
      </c>
    </row>
    <row r="124" spans="1:2" x14ac:dyDescent="0.2">
      <c r="A124" s="757" t="s">
        <v>6786</v>
      </c>
      <c r="B124" s="757" t="s">
        <v>3624</v>
      </c>
    </row>
    <row r="125" spans="1:2" x14ac:dyDescent="0.2">
      <c r="A125" s="757" t="s">
        <v>6787</v>
      </c>
      <c r="B125" s="757" t="s">
        <v>3625</v>
      </c>
    </row>
    <row r="126" spans="1:2" x14ac:dyDescent="0.2">
      <c r="A126" s="757" t="s">
        <v>6788</v>
      </c>
      <c r="B126" s="757" t="s">
        <v>3625</v>
      </c>
    </row>
    <row r="127" spans="1:2" x14ac:dyDescent="0.2">
      <c r="A127" s="757" t="s">
        <v>5256</v>
      </c>
      <c r="B127" s="757" t="s">
        <v>7544</v>
      </c>
    </row>
    <row r="128" spans="1:2" x14ac:dyDescent="0.2">
      <c r="A128" s="757" t="s">
        <v>6789</v>
      </c>
      <c r="B128" s="757" t="s">
        <v>3624</v>
      </c>
    </row>
    <row r="129" spans="1:2" x14ac:dyDescent="0.2">
      <c r="A129" s="757" t="s">
        <v>6790</v>
      </c>
      <c r="B129" s="757" t="s">
        <v>3624</v>
      </c>
    </row>
    <row r="130" spans="1:2" x14ac:dyDescent="0.2">
      <c r="A130" s="757" t="s">
        <v>7777</v>
      </c>
      <c r="B130" s="757" t="s">
        <v>3625</v>
      </c>
    </row>
    <row r="131" spans="1:2" x14ac:dyDescent="0.2">
      <c r="A131" s="757" t="s">
        <v>6792</v>
      </c>
      <c r="B131" s="757" t="s">
        <v>3625</v>
      </c>
    </row>
    <row r="132" spans="1:2" x14ac:dyDescent="0.2">
      <c r="A132" s="757" t="s">
        <v>6793</v>
      </c>
      <c r="B132" s="757" t="s">
        <v>3632</v>
      </c>
    </row>
    <row r="133" spans="1:2" x14ac:dyDescent="0.2">
      <c r="A133" s="757" t="s">
        <v>6794</v>
      </c>
      <c r="B133" s="757" t="s">
        <v>3632</v>
      </c>
    </row>
    <row r="134" spans="1:2" x14ac:dyDescent="0.2">
      <c r="A134" s="757" t="s">
        <v>6795</v>
      </c>
      <c r="B134" s="757" t="s">
        <v>3785</v>
      </c>
    </row>
    <row r="135" spans="1:2" x14ac:dyDescent="0.2">
      <c r="A135" s="757" t="s">
        <v>6796</v>
      </c>
      <c r="B135" s="757" t="s">
        <v>3785</v>
      </c>
    </row>
    <row r="136" spans="1:2" x14ac:dyDescent="0.2">
      <c r="A136" s="757" t="s">
        <v>6797</v>
      </c>
      <c r="B136" s="757" t="s">
        <v>3786</v>
      </c>
    </row>
    <row r="137" spans="1:2" x14ac:dyDescent="0.2">
      <c r="A137" s="757" t="s">
        <v>5257</v>
      </c>
      <c r="B137" s="757" t="s">
        <v>3786</v>
      </c>
    </row>
    <row r="138" spans="1:2" x14ac:dyDescent="0.2">
      <c r="A138" s="757" t="s">
        <v>5258</v>
      </c>
      <c r="B138" s="757" t="s">
        <v>3787</v>
      </c>
    </row>
    <row r="139" spans="1:2" x14ac:dyDescent="0.2">
      <c r="A139" s="757" t="s">
        <v>5259</v>
      </c>
      <c r="B139" s="757" t="s">
        <v>3787</v>
      </c>
    </row>
    <row r="140" spans="1:2" x14ac:dyDescent="0.2">
      <c r="A140" s="757" t="s">
        <v>5260</v>
      </c>
      <c r="B140" s="757" t="s">
        <v>3949</v>
      </c>
    </row>
    <row r="141" spans="1:2" x14ac:dyDescent="0.2">
      <c r="A141" s="757" t="s">
        <v>5261</v>
      </c>
      <c r="B141" s="757" t="s">
        <v>3949</v>
      </c>
    </row>
    <row r="142" spans="1:2" x14ac:dyDescent="0.2">
      <c r="A142" s="757" t="s">
        <v>5262</v>
      </c>
      <c r="B142" s="757" t="s">
        <v>3950</v>
      </c>
    </row>
    <row r="143" spans="1:2" x14ac:dyDescent="0.2">
      <c r="A143" s="757" t="s">
        <v>5263</v>
      </c>
      <c r="B143" s="757" t="s">
        <v>3950</v>
      </c>
    </row>
    <row r="144" spans="1:2" x14ac:dyDescent="0.2">
      <c r="A144" s="757" t="s">
        <v>5264</v>
      </c>
      <c r="B144" s="757" t="s">
        <v>3951</v>
      </c>
    </row>
    <row r="145" spans="1:2" x14ac:dyDescent="0.2">
      <c r="A145" s="757" t="s">
        <v>5265</v>
      </c>
      <c r="B145" s="757" t="s">
        <v>3951</v>
      </c>
    </row>
    <row r="146" spans="1:2" x14ac:dyDescent="0.2">
      <c r="A146" s="757" t="s">
        <v>5266</v>
      </c>
      <c r="B146" s="757" t="s">
        <v>7750</v>
      </c>
    </row>
    <row r="147" spans="1:2" x14ac:dyDescent="0.2">
      <c r="A147" s="757" t="s">
        <v>5267</v>
      </c>
      <c r="B147" s="757" t="s">
        <v>7750</v>
      </c>
    </row>
    <row r="148" spans="1:2" x14ac:dyDescent="0.2">
      <c r="A148" s="757" t="s">
        <v>5268</v>
      </c>
      <c r="B148" s="757" t="s">
        <v>7750</v>
      </c>
    </row>
    <row r="149" spans="1:2" x14ac:dyDescent="0.2">
      <c r="A149" s="757" t="s">
        <v>5269</v>
      </c>
      <c r="B149" s="757" t="s">
        <v>7544</v>
      </c>
    </row>
    <row r="150" spans="1:2" x14ac:dyDescent="0.2">
      <c r="A150" s="757" t="s">
        <v>6798</v>
      </c>
      <c r="B150" s="757" t="s">
        <v>7546</v>
      </c>
    </row>
    <row r="151" spans="1:2" x14ac:dyDescent="0.2">
      <c r="A151" s="757" t="s">
        <v>5270</v>
      </c>
      <c r="B151" s="757" t="s">
        <v>7546</v>
      </c>
    </row>
    <row r="152" spans="1:2" x14ac:dyDescent="0.2">
      <c r="A152" s="757" t="s">
        <v>6799</v>
      </c>
      <c r="B152" s="757" t="s">
        <v>7752</v>
      </c>
    </row>
    <row r="153" spans="1:2" x14ac:dyDescent="0.2">
      <c r="A153" s="757" t="s">
        <v>5271</v>
      </c>
      <c r="B153" s="757" t="s">
        <v>7547</v>
      </c>
    </row>
    <row r="154" spans="1:2" x14ac:dyDescent="0.2">
      <c r="A154" s="757" t="s">
        <v>6800</v>
      </c>
      <c r="B154" s="757" t="s">
        <v>7753</v>
      </c>
    </row>
    <row r="155" spans="1:2" x14ac:dyDescent="0.2">
      <c r="A155" s="757" t="s">
        <v>5272</v>
      </c>
      <c r="B155" s="757" t="s">
        <v>7547</v>
      </c>
    </row>
    <row r="156" spans="1:2" x14ac:dyDescent="0.2">
      <c r="A156" s="757" t="s">
        <v>6801</v>
      </c>
      <c r="B156" s="757" t="s">
        <v>7753</v>
      </c>
    </row>
    <row r="157" spans="1:2" x14ac:dyDescent="0.2">
      <c r="A157" s="757" t="s">
        <v>5273</v>
      </c>
      <c r="B157" s="757" t="s">
        <v>7547</v>
      </c>
    </row>
    <row r="158" spans="1:2" x14ac:dyDescent="0.2">
      <c r="A158" s="757" t="s">
        <v>6802</v>
      </c>
      <c r="B158" s="757" t="s">
        <v>6486</v>
      </c>
    </row>
    <row r="159" spans="1:2" x14ac:dyDescent="0.2">
      <c r="A159" s="757" t="s">
        <v>5179</v>
      </c>
      <c r="B159" s="757" t="s">
        <v>6486</v>
      </c>
    </row>
    <row r="160" spans="1:2" x14ac:dyDescent="0.2">
      <c r="A160" s="757" t="s">
        <v>6803</v>
      </c>
      <c r="B160" s="758" t="s">
        <v>7551</v>
      </c>
    </row>
    <row r="161" spans="1:2" x14ac:dyDescent="0.2">
      <c r="A161" s="757" t="s">
        <v>5180</v>
      </c>
      <c r="B161" s="758" t="s">
        <v>7551</v>
      </c>
    </row>
    <row r="162" spans="1:2" x14ac:dyDescent="0.2">
      <c r="A162" s="757" t="s">
        <v>6804</v>
      </c>
      <c r="B162" s="758" t="s">
        <v>7554</v>
      </c>
    </row>
    <row r="163" spans="1:2" x14ac:dyDescent="0.2">
      <c r="A163" s="757" t="s">
        <v>6805</v>
      </c>
      <c r="B163" s="758" t="s">
        <v>7554</v>
      </c>
    </row>
    <row r="164" spans="1:2" x14ac:dyDescent="0.2">
      <c r="A164" s="757" t="s">
        <v>6806</v>
      </c>
      <c r="B164" s="758" t="s">
        <v>7554</v>
      </c>
    </row>
    <row r="165" spans="1:2" x14ac:dyDescent="0.2">
      <c r="A165" s="757" t="s">
        <v>6807</v>
      </c>
      <c r="B165" s="757" t="s">
        <v>280</v>
      </c>
    </row>
    <row r="166" spans="1:2" x14ac:dyDescent="0.2">
      <c r="A166" s="757" t="s">
        <v>6808</v>
      </c>
      <c r="B166" s="757" t="s">
        <v>2827</v>
      </c>
    </row>
    <row r="167" spans="1:2" x14ac:dyDescent="0.2">
      <c r="A167" s="757" t="s">
        <v>6809</v>
      </c>
      <c r="B167" s="757" t="s">
        <v>2827</v>
      </c>
    </row>
    <row r="168" spans="1:2" x14ac:dyDescent="0.2">
      <c r="A168" s="757" t="s">
        <v>6810</v>
      </c>
      <c r="B168" s="757" t="s">
        <v>2827</v>
      </c>
    </row>
    <row r="169" spans="1:2" x14ac:dyDescent="0.2">
      <c r="A169" s="757" t="s">
        <v>5181</v>
      </c>
      <c r="B169" s="758" t="s">
        <v>7554</v>
      </c>
    </row>
    <row r="170" spans="1:2" x14ac:dyDescent="0.2">
      <c r="A170" s="757" t="s">
        <v>6811</v>
      </c>
      <c r="B170" s="757" t="s">
        <v>6486</v>
      </c>
    </row>
    <row r="171" spans="1:2" x14ac:dyDescent="0.2">
      <c r="A171" s="757" t="s">
        <v>5182</v>
      </c>
      <c r="B171" s="757" t="s">
        <v>6486</v>
      </c>
    </row>
    <row r="172" spans="1:2" x14ac:dyDescent="0.2">
      <c r="A172" s="757" t="s">
        <v>5183</v>
      </c>
      <c r="B172" s="757" t="s">
        <v>6486</v>
      </c>
    </row>
    <row r="173" spans="1:2" x14ac:dyDescent="0.2">
      <c r="A173" s="757" t="s">
        <v>5184</v>
      </c>
      <c r="B173" s="757" t="s">
        <v>280</v>
      </c>
    </row>
    <row r="174" spans="1:2" x14ac:dyDescent="0.2">
      <c r="A174" s="757" t="s">
        <v>5185</v>
      </c>
      <c r="B174" s="757" t="s">
        <v>2827</v>
      </c>
    </row>
    <row r="175" spans="1:2" x14ac:dyDescent="0.2">
      <c r="A175" s="757" t="s">
        <v>5186</v>
      </c>
      <c r="B175" s="757" t="s">
        <v>2827</v>
      </c>
    </row>
    <row r="176" spans="1:2" x14ac:dyDescent="0.2">
      <c r="A176" s="757" t="s">
        <v>5187</v>
      </c>
      <c r="B176" s="757" t="s">
        <v>2827</v>
      </c>
    </row>
    <row r="177" spans="1:2" x14ac:dyDescent="0.2">
      <c r="A177" s="757" t="s">
        <v>5188</v>
      </c>
      <c r="B177" s="757" t="s">
        <v>6486</v>
      </c>
    </row>
    <row r="178" spans="1:2" x14ac:dyDescent="0.2">
      <c r="A178" s="757" t="s">
        <v>6812</v>
      </c>
      <c r="B178" s="757" t="s">
        <v>2835</v>
      </c>
    </row>
    <row r="179" spans="1:2" x14ac:dyDescent="0.2">
      <c r="A179" s="757" t="s">
        <v>6813</v>
      </c>
      <c r="B179" s="757" t="s">
        <v>2841</v>
      </c>
    </row>
    <row r="180" spans="1:2" x14ac:dyDescent="0.2">
      <c r="A180" s="757" t="s">
        <v>6814</v>
      </c>
      <c r="B180" s="757" t="s">
        <v>2847</v>
      </c>
    </row>
    <row r="181" spans="1:2" x14ac:dyDescent="0.2">
      <c r="A181" s="757" t="s">
        <v>6815</v>
      </c>
      <c r="B181" s="757" t="s">
        <v>2855</v>
      </c>
    </row>
    <row r="182" spans="1:2" x14ac:dyDescent="0.2">
      <c r="A182" s="757" t="s">
        <v>6816</v>
      </c>
      <c r="B182" s="757" t="s">
        <v>2863</v>
      </c>
    </row>
    <row r="183" spans="1:2" x14ac:dyDescent="0.2">
      <c r="A183" s="757" t="s">
        <v>6817</v>
      </c>
      <c r="B183" s="759" t="s">
        <v>78</v>
      </c>
    </row>
    <row r="184" spans="1:2" x14ac:dyDescent="0.2">
      <c r="A184" s="757" t="s">
        <v>6818</v>
      </c>
      <c r="B184" s="759" t="s">
        <v>78</v>
      </c>
    </row>
    <row r="185" spans="1:2" x14ac:dyDescent="0.2">
      <c r="A185" s="757" t="s">
        <v>6819</v>
      </c>
      <c r="B185" s="759" t="s">
        <v>78</v>
      </c>
    </row>
    <row r="186" spans="1:2" x14ac:dyDescent="0.2">
      <c r="A186" s="757" t="s">
        <v>6820</v>
      </c>
      <c r="B186" s="757" t="s">
        <v>2875</v>
      </c>
    </row>
    <row r="187" spans="1:2" x14ac:dyDescent="0.2">
      <c r="A187" s="757" t="s">
        <v>5189</v>
      </c>
      <c r="B187" s="757" t="s">
        <v>2878</v>
      </c>
    </row>
    <row r="188" spans="1:2" x14ac:dyDescent="0.2">
      <c r="A188" s="757" t="s">
        <v>5190</v>
      </c>
      <c r="B188" s="759" t="s">
        <v>78</v>
      </c>
    </row>
    <row r="189" spans="1:2" x14ac:dyDescent="0.2">
      <c r="A189" s="757" t="s">
        <v>6821</v>
      </c>
      <c r="B189" s="757" t="s">
        <v>428</v>
      </c>
    </row>
    <row r="190" spans="1:2" x14ac:dyDescent="0.2">
      <c r="A190" s="757" t="s">
        <v>6822</v>
      </c>
      <c r="B190" s="757" t="s">
        <v>428</v>
      </c>
    </row>
    <row r="191" spans="1:2" x14ac:dyDescent="0.2">
      <c r="A191" s="757" t="s">
        <v>6823</v>
      </c>
      <c r="B191" s="757" t="s">
        <v>428</v>
      </c>
    </row>
    <row r="192" spans="1:2" x14ac:dyDescent="0.2">
      <c r="A192" s="757" t="s">
        <v>5194</v>
      </c>
      <c r="B192" s="757" t="s">
        <v>428</v>
      </c>
    </row>
    <row r="193" spans="1:2" x14ac:dyDescent="0.2">
      <c r="A193" s="757" t="s">
        <v>6824</v>
      </c>
      <c r="B193" s="757" t="s">
        <v>428</v>
      </c>
    </row>
    <row r="194" spans="1:2" x14ac:dyDescent="0.2">
      <c r="A194" s="757" t="s">
        <v>6825</v>
      </c>
      <c r="B194" s="757" t="s">
        <v>428</v>
      </c>
    </row>
    <row r="195" spans="1:2" x14ac:dyDescent="0.2">
      <c r="A195" s="757" t="s">
        <v>6826</v>
      </c>
      <c r="B195" s="757" t="s">
        <v>428</v>
      </c>
    </row>
    <row r="196" spans="1:2" x14ac:dyDescent="0.2">
      <c r="A196" s="757" t="s">
        <v>5195</v>
      </c>
      <c r="B196" s="757" t="s">
        <v>428</v>
      </c>
    </row>
    <row r="197" spans="1:2" x14ac:dyDescent="0.2">
      <c r="A197" s="757" t="s">
        <v>6552</v>
      </c>
      <c r="B197" s="757" t="s">
        <v>428</v>
      </c>
    </row>
    <row r="198" spans="1:2" x14ac:dyDescent="0.2">
      <c r="A198" s="757" t="s">
        <v>6553</v>
      </c>
      <c r="B198" s="757" t="s">
        <v>428</v>
      </c>
    </row>
    <row r="199" spans="1:2" x14ac:dyDescent="0.2">
      <c r="A199" s="757" t="s">
        <v>6614</v>
      </c>
      <c r="B199" s="757" t="s">
        <v>428</v>
      </c>
    </row>
    <row r="200" spans="1:2" x14ac:dyDescent="0.2">
      <c r="A200" s="757" t="s">
        <v>6615</v>
      </c>
      <c r="B200" s="757" t="s">
        <v>428</v>
      </c>
    </row>
    <row r="201" spans="1:2" x14ac:dyDescent="0.2">
      <c r="A201" s="757" t="s">
        <v>5196</v>
      </c>
      <c r="B201" s="757" t="s">
        <v>439</v>
      </c>
    </row>
    <row r="202" spans="1:2" x14ac:dyDescent="0.2">
      <c r="A202" s="757" t="s">
        <v>5197</v>
      </c>
      <c r="B202" s="757" t="s">
        <v>439</v>
      </c>
    </row>
    <row r="203" spans="1:2" x14ac:dyDescent="0.2">
      <c r="A203" s="757" t="s">
        <v>5198</v>
      </c>
      <c r="B203" s="757" t="s">
        <v>450</v>
      </c>
    </row>
    <row r="204" spans="1:2" x14ac:dyDescent="0.2">
      <c r="A204" s="757" t="s">
        <v>5199</v>
      </c>
      <c r="B204" s="757" t="s">
        <v>450</v>
      </c>
    </row>
    <row r="205" spans="1:2" x14ac:dyDescent="0.2">
      <c r="A205" s="757" t="s">
        <v>6853</v>
      </c>
      <c r="B205" s="757" t="s">
        <v>514</v>
      </c>
    </row>
    <row r="206" spans="1:2" x14ac:dyDescent="0.2">
      <c r="A206" s="757" t="s">
        <v>6855</v>
      </c>
      <c r="B206" s="757" t="s">
        <v>514</v>
      </c>
    </row>
    <row r="207" spans="1:2" x14ac:dyDescent="0.2">
      <c r="A207" s="757" t="s">
        <v>6851</v>
      </c>
      <c r="B207" s="757" t="s">
        <v>515</v>
      </c>
    </row>
    <row r="208" spans="1:2" x14ac:dyDescent="0.2">
      <c r="A208" s="757" t="s">
        <v>5200</v>
      </c>
      <c r="B208" s="757" t="s">
        <v>515</v>
      </c>
    </row>
    <row r="209" spans="1:2" x14ac:dyDescent="0.2">
      <c r="A209" s="757" t="s">
        <v>6854</v>
      </c>
      <c r="B209" s="757" t="s">
        <v>514</v>
      </c>
    </row>
    <row r="210" spans="1:2" x14ac:dyDescent="0.2">
      <c r="A210" s="757" t="s">
        <v>6856</v>
      </c>
      <c r="B210" s="757" t="s">
        <v>514</v>
      </c>
    </row>
    <row r="211" spans="1:2" x14ac:dyDescent="0.2">
      <c r="A211" s="757" t="s">
        <v>7778</v>
      </c>
      <c r="B211" s="757" t="s">
        <v>515</v>
      </c>
    </row>
    <row r="212" spans="1:2" x14ac:dyDescent="0.2">
      <c r="A212" s="757" t="s">
        <v>5201</v>
      </c>
      <c r="B212" s="757" t="s">
        <v>515</v>
      </c>
    </row>
    <row r="213" spans="1:2" x14ac:dyDescent="0.2">
      <c r="A213" s="757" t="s">
        <v>6859</v>
      </c>
      <c r="B213" s="757" t="s">
        <v>514</v>
      </c>
    </row>
    <row r="214" spans="1:2" x14ac:dyDescent="0.2">
      <c r="A214" s="757" t="s">
        <v>6861</v>
      </c>
      <c r="B214" s="757" t="s">
        <v>514</v>
      </c>
    </row>
    <row r="215" spans="1:2" x14ac:dyDescent="0.2">
      <c r="A215" s="757" t="s">
        <v>6857</v>
      </c>
      <c r="B215" s="757" t="s">
        <v>515</v>
      </c>
    </row>
    <row r="216" spans="1:2" x14ac:dyDescent="0.2">
      <c r="A216" s="757" t="s">
        <v>6556</v>
      </c>
      <c r="B216" s="757" t="s">
        <v>515</v>
      </c>
    </row>
    <row r="217" spans="1:2" x14ac:dyDescent="0.2">
      <c r="A217" s="757" t="s">
        <v>6860</v>
      </c>
      <c r="B217" s="757" t="s">
        <v>514</v>
      </c>
    </row>
    <row r="218" spans="1:2" x14ac:dyDescent="0.2">
      <c r="A218" s="757" t="s">
        <v>6862</v>
      </c>
      <c r="B218" s="757" t="s">
        <v>514</v>
      </c>
    </row>
    <row r="219" spans="1:2" x14ac:dyDescent="0.2">
      <c r="A219" s="757" t="s">
        <v>6858</v>
      </c>
      <c r="B219" s="757" t="s">
        <v>515</v>
      </c>
    </row>
    <row r="220" spans="1:2" x14ac:dyDescent="0.2">
      <c r="A220" s="757" t="s">
        <v>6557</v>
      </c>
      <c r="B220" s="757" t="s">
        <v>515</v>
      </c>
    </row>
    <row r="221" spans="1:2" x14ac:dyDescent="0.2">
      <c r="A221" s="757" t="s">
        <v>6865</v>
      </c>
      <c r="B221" s="757" t="s">
        <v>514</v>
      </c>
    </row>
    <row r="222" spans="1:2" x14ac:dyDescent="0.2">
      <c r="A222" s="757" t="s">
        <v>6867</v>
      </c>
      <c r="B222" s="757" t="s">
        <v>514</v>
      </c>
    </row>
    <row r="223" spans="1:2" x14ac:dyDescent="0.2">
      <c r="A223" s="757" t="s">
        <v>6863</v>
      </c>
      <c r="B223" s="757" t="s">
        <v>515</v>
      </c>
    </row>
    <row r="224" spans="1:2" x14ac:dyDescent="0.2">
      <c r="A224" s="757" t="s">
        <v>6616</v>
      </c>
      <c r="B224" s="757" t="s">
        <v>515</v>
      </c>
    </row>
    <row r="225" spans="1:2" x14ac:dyDescent="0.2">
      <c r="A225" s="757" t="s">
        <v>6866</v>
      </c>
      <c r="B225" s="757" t="s">
        <v>514</v>
      </c>
    </row>
    <row r="226" spans="1:2" x14ac:dyDescent="0.2">
      <c r="A226" s="757" t="s">
        <v>6868</v>
      </c>
      <c r="B226" s="757" t="s">
        <v>514</v>
      </c>
    </row>
    <row r="227" spans="1:2" x14ac:dyDescent="0.2">
      <c r="A227" s="757" t="s">
        <v>6864</v>
      </c>
      <c r="B227" s="757" t="s">
        <v>515</v>
      </c>
    </row>
    <row r="228" spans="1:2" x14ac:dyDescent="0.2">
      <c r="A228" s="757" t="s">
        <v>6617</v>
      </c>
      <c r="B228" s="757" t="s">
        <v>515</v>
      </c>
    </row>
    <row r="229" spans="1:2" x14ac:dyDescent="0.2">
      <c r="A229" s="757" t="s">
        <v>6871</v>
      </c>
      <c r="B229" s="757" t="s">
        <v>535</v>
      </c>
    </row>
    <row r="230" spans="1:2" x14ac:dyDescent="0.2">
      <c r="A230" s="757" t="s">
        <v>6869</v>
      </c>
      <c r="B230" s="757" t="s">
        <v>2437</v>
      </c>
    </row>
    <row r="231" spans="1:2" x14ac:dyDescent="0.2">
      <c r="A231" s="757" t="s">
        <v>5203</v>
      </c>
      <c r="B231" s="757" t="s">
        <v>2437</v>
      </c>
    </row>
    <row r="232" spans="1:2" x14ac:dyDescent="0.2">
      <c r="A232" s="757" t="s">
        <v>6872</v>
      </c>
      <c r="B232" s="757" t="s">
        <v>535</v>
      </c>
    </row>
    <row r="233" spans="1:2" x14ac:dyDescent="0.2">
      <c r="A233" s="757" t="s">
        <v>6870</v>
      </c>
      <c r="B233" s="757" t="s">
        <v>2437</v>
      </c>
    </row>
    <row r="234" spans="1:2" x14ac:dyDescent="0.2">
      <c r="A234" s="757" t="s">
        <v>5202</v>
      </c>
      <c r="B234" s="757" t="s">
        <v>2437</v>
      </c>
    </row>
    <row r="235" spans="1:2" x14ac:dyDescent="0.2">
      <c r="A235" s="757" t="s">
        <v>7779</v>
      </c>
      <c r="B235" s="757" t="s">
        <v>535</v>
      </c>
    </row>
    <row r="236" spans="1:2" x14ac:dyDescent="0.2">
      <c r="A236" s="757" t="s">
        <v>7780</v>
      </c>
      <c r="B236" s="757" t="s">
        <v>2437</v>
      </c>
    </row>
    <row r="237" spans="1:2" x14ac:dyDescent="0.2">
      <c r="A237" s="757" t="s">
        <v>7786</v>
      </c>
      <c r="B237" s="757" t="s">
        <v>2437</v>
      </c>
    </row>
    <row r="238" spans="1:2" x14ac:dyDescent="0.2">
      <c r="A238" s="757" t="s">
        <v>6875</v>
      </c>
      <c r="B238" s="757" t="s">
        <v>535</v>
      </c>
    </row>
    <row r="239" spans="1:2" x14ac:dyDescent="0.2">
      <c r="A239" s="757" t="s">
        <v>6874</v>
      </c>
      <c r="B239" s="757" t="s">
        <v>2437</v>
      </c>
    </row>
    <row r="240" spans="1:2" x14ac:dyDescent="0.2">
      <c r="A240" s="757" t="s">
        <v>6562</v>
      </c>
      <c r="B240" s="757" t="s">
        <v>2437</v>
      </c>
    </row>
    <row r="241" spans="1:2" x14ac:dyDescent="0.2">
      <c r="A241" s="757" t="s">
        <v>6880</v>
      </c>
      <c r="B241" s="757" t="s">
        <v>535</v>
      </c>
    </row>
    <row r="242" spans="1:2" x14ac:dyDescent="0.2">
      <c r="A242" s="757" t="s">
        <v>6877</v>
      </c>
      <c r="B242" s="757" t="s">
        <v>2437</v>
      </c>
    </row>
    <row r="243" spans="1:2" x14ac:dyDescent="0.2">
      <c r="A243" s="757" t="s">
        <v>6620</v>
      </c>
      <c r="B243" s="757" t="s">
        <v>2437</v>
      </c>
    </row>
    <row r="244" spans="1:2" x14ac:dyDescent="0.2">
      <c r="A244" s="757" t="s">
        <v>6879</v>
      </c>
      <c r="B244" s="757" t="s">
        <v>535</v>
      </c>
    </row>
    <row r="245" spans="1:2" x14ac:dyDescent="0.2">
      <c r="A245" s="757" t="s">
        <v>6878</v>
      </c>
      <c r="B245" s="757" t="s">
        <v>2437</v>
      </c>
    </row>
    <row r="246" spans="1:2" x14ac:dyDescent="0.2">
      <c r="A246" s="757" t="s">
        <v>6621</v>
      </c>
      <c r="B246" s="757" t="s">
        <v>2437</v>
      </c>
    </row>
    <row r="247" spans="1:2" x14ac:dyDescent="0.2">
      <c r="A247" s="757" t="s">
        <v>6886</v>
      </c>
      <c r="B247" s="757" t="s">
        <v>561</v>
      </c>
    </row>
    <row r="248" spans="1:2" x14ac:dyDescent="0.2">
      <c r="A248" s="757" t="s">
        <v>6882</v>
      </c>
      <c r="B248" s="757" t="s">
        <v>539</v>
      </c>
    </row>
    <row r="249" spans="1:2" x14ac:dyDescent="0.2">
      <c r="A249" s="757" t="s">
        <v>6883</v>
      </c>
      <c r="B249" s="757" t="s">
        <v>2438</v>
      </c>
    </row>
    <row r="250" spans="1:2" x14ac:dyDescent="0.2">
      <c r="A250" s="757" t="s">
        <v>5204</v>
      </c>
      <c r="B250" s="757" t="s">
        <v>2438</v>
      </c>
    </row>
    <row r="251" spans="1:2" x14ac:dyDescent="0.2">
      <c r="A251" s="757" t="s">
        <v>6885</v>
      </c>
      <c r="B251" s="757" t="s">
        <v>561</v>
      </c>
    </row>
    <row r="252" spans="1:2" x14ac:dyDescent="0.2">
      <c r="A252" s="757" t="s">
        <v>6881</v>
      </c>
      <c r="B252" s="757" t="s">
        <v>539</v>
      </c>
    </row>
    <row r="253" spans="1:2" x14ac:dyDescent="0.2">
      <c r="A253" s="757" t="s">
        <v>7781</v>
      </c>
      <c r="B253" s="757" t="s">
        <v>2438</v>
      </c>
    </row>
    <row r="254" spans="1:2" x14ac:dyDescent="0.2">
      <c r="A254" s="757" t="s">
        <v>5205</v>
      </c>
      <c r="B254" s="757" t="s">
        <v>2438</v>
      </c>
    </row>
    <row r="255" spans="1:2" x14ac:dyDescent="0.2">
      <c r="A255" s="757" t="s">
        <v>6889</v>
      </c>
      <c r="B255" s="757" t="s">
        <v>561</v>
      </c>
    </row>
    <row r="256" spans="1:2" x14ac:dyDescent="0.2">
      <c r="A256" s="757" t="s">
        <v>6891</v>
      </c>
      <c r="B256" s="757" t="s">
        <v>539</v>
      </c>
    </row>
    <row r="257" spans="1:2" x14ac:dyDescent="0.2">
      <c r="A257" s="757" t="s">
        <v>6887</v>
      </c>
      <c r="B257" s="757" t="s">
        <v>2438</v>
      </c>
    </row>
    <row r="258" spans="1:2" x14ac:dyDescent="0.2">
      <c r="A258" s="757" t="s">
        <v>6563</v>
      </c>
      <c r="B258" s="757" t="s">
        <v>2438</v>
      </c>
    </row>
    <row r="259" spans="1:2" x14ac:dyDescent="0.2">
      <c r="A259" s="757" t="s">
        <v>6890</v>
      </c>
      <c r="B259" s="757" t="s">
        <v>561</v>
      </c>
    </row>
    <row r="260" spans="1:2" x14ac:dyDescent="0.2">
      <c r="A260" s="757" t="s">
        <v>6892</v>
      </c>
      <c r="B260" s="757" t="s">
        <v>539</v>
      </c>
    </row>
    <row r="261" spans="1:2" x14ac:dyDescent="0.2">
      <c r="A261" s="757" t="s">
        <v>6888</v>
      </c>
      <c r="B261" s="757" t="s">
        <v>2438</v>
      </c>
    </row>
    <row r="262" spans="1:2" x14ac:dyDescent="0.2">
      <c r="A262" s="757" t="s">
        <v>6564</v>
      </c>
      <c r="B262" s="757" t="s">
        <v>2438</v>
      </c>
    </row>
    <row r="263" spans="1:2" x14ac:dyDescent="0.2">
      <c r="A263" s="757" t="s">
        <v>6895</v>
      </c>
      <c r="B263" s="757" t="s">
        <v>561</v>
      </c>
    </row>
    <row r="264" spans="1:2" x14ac:dyDescent="0.2">
      <c r="A264" s="757" t="s">
        <v>6897</v>
      </c>
      <c r="B264" s="757" t="s">
        <v>539</v>
      </c>
    </row>
    <row r="265" spans="1:2" x14ac:dyDescent="0.2">
      <c r="A265" s="757" t="s">
        <v>6893</v>
      </c>
      <c r="B265" s="757" t="s">
        <v>2438</v>
      </c>
    </row>
    <row r="266" spans="1:2" x14ac:dyDescent="0.2">
      <c r="A266" s="757" t="s">
        <v>6618</v>
      </c>
      <c r="B266" s="757" t="s">
        <v>2438</v>
      </c>
    </row>
    <row r="267" spans="1:2" x14ac:dyDescent="0.2">
      <c r="A267" s="757" t="s">
        <v>6896</v>
      </c>
      <c r="B267" s="757" t="s">
        <v>561</v>
      </c>
    </row>
    <row r="268" spans="1:2" x14ac:dyDescent="0.2">
      <c r="A268" s="757" t="s">
        <v>6898</v>
      </c>
      <c r="B268" s="757" t="s">
        <v>539</v>
      </c>
    </row>
    <row r="269" spans="1:2" x14ac:dyDescent="0.2">
      <c r="A269" s="757" t="s">
        <v>6894</v>
      </c>
      <c r="B269" s="757" t="s">
        <v>2438</v>
      </c>
    </row>
    <row r="270" spans="1:2" x14ac:dyDescent="0.2">
      <c r="A270" s="757" t="s">
        <v>6619</v>
      </c>
      <c r="B270" s="757" t="s">
        <v>2438</v>
      </c>
    </row>
    <row r="271" spans="1:2" x14ac:dyDescent="0.2">
      <c r="A271" s="757" t="s">
        <v>6901</v>
      </c>
      <c r="B271" s="757" t="s">
        <v>602</v>
      </c>
    </row>
    <row r="272" spans="1:2" x14ac:dyDescent="0.2">
      <c r="A272" s="757" t="s">
        <v>6903</v>
      </c>
      <c r="B272" s="757" t="s">
        <v>539</v>
      </c>
    </row>
    <row r="273" spans="1:2" x14ac:dyDescent="0.2">
      <c r="A273" s="757" t="s">
        <v>6905</v>
      </c>
      <c r="B273" s="757" t="s">
        <v>588</v>
      </c>
    </row>
    <row r="274" spans="1:2" x14ac:dyDescent="0.2">
      <c r="A274" s="757" t="s">
        <v>6907</v>
      </c>
      <c r="B274" s="757" t="s">
        <v>588</v>
      </c>
    </row>
    <row r="275" spans="1:2" x14ac:dyDescent="0.2">
      <c r="A275" s="757" t="s">
        <v>6909</v>
      </c>
      <c r="B275" s="757" t="s">
        <v>588</v>
      </c>
    </row>
    <row r="276" spans="1:2" x14ac:dyDescent="0.2">
      <c r="A276" s="757" t="s">
        <v>6911</v>
      </c>
      <c r="B276" s="757" t="s">
        <v>569</v>
      </c>
    </row>
    <row r="277" spans="1:2" x14ac:dyDescent="0.2">
      <c r="A277" s="757" t="s">
        <v>6913</v>
      </c>
      <c r="B277" s="757" t="s">
        <v>569</v>
      </c>
    </row>
    <row r="278" spans="1:2" x14ac:dyDescent="0.2">
      <c r="A278" s="757" t="s">
        <v>6899</v>
      </c>
      <c r="B278" s="757" t="s">
        <v>2439</v>
      </c>
    </row>
    <row r="279" spans="1:2" x14ac:dyDescent="0.2">
      <c r="A279" s="757" t="s">
        <v>5207</v>
      </c>
      <c r="B279" s="757" t="s">
        <v>2439</v>
      </c>
    </row>
    <row r="280" spans="1:2" x14ac:dyDescent="0.2">
      <c r="A280" s="757" t="s">
        <v>6902</v>
      </c>
      <c r="B280" s="757" t="s">
        <v>602</v>
      </c>
    </row>
    <row r="281" spans="1:2" x14ac:dyDescent="0.2">
      <c r="A281" s="757" t="s">
        <v>6904</v>
      </c>
      <c r="B281" s="757" t="s">
        <v>539</v>
      </c>
    </row>
    <row r="282" spans="1:2" x14ac:dyDescent="0.2">
      <c r="A282" s="757" t="s">
        <v>7782</v>
      </c>
      <c r="B282" s="757" t="s">
        <v>588</v>
      </c>
    </row>
    <row r="283" spans="1:2" x14ac:dyDescent="0.2">
      <c r="A283" s="757" t="s">
        <v>6908</v>
      </c>
      <c r="B283" s="757" t="s">
        <v>588</v>
      </c>
    </row>
    <row r="284" spans="1:2" x14ac:dyDescent="0.2">
      <c r="A284" s="757" t="s">
        <v>6910</v>
      </c>
      <c r="B284" s="757" t="s">
        <v>588</v>
      </c>
    </row>
    <row r="285" spans="1:2" x14ac:dyDescent="0.2">
      <c r="A285" s="757" t="s">
        <v>6912</v>
      </c>
      <c r="B285" s="757" t="s">
        <v>569</v>
      </c>
    </row>
    <row r="286" spans="1:2" x14ac:dyDescent="0.2">
      <c r="A286" s="757" t="s">
        <v>6914</v>
      </c>
      <c r="B286" s="757" t="s">
        <v>569</v>
      </c>
    </row>
    <row r="287" spans="1:2" x14ac:dyDescent="0.2">
      <c r="A287" s="757" t="s">
        <v>6900</v>
      </c>
      <c r="B287" s="757" t="s">
        <v>2439</v>
      </c>
    </row>
    <row r="288" spans="1:2" x14ac:dyDescent="0.2">
      <c r="A288" s="757" t="s">
        <v>5206</v>
      </c>
      <c r="B288" s="757" t="s">
        <v>2439</v>
      </c>
    </row>
    <row r="289" spans="1:2" x14ac:dyDescent="0.2">
      <c r="A289" s="757" t="s">
        <v>6917</v>
      </c>
      <c r="B289" s="757" t="s">
        <v>602</v>
      </c>
    </row>
    <row r="290" spans="1:2" x14ac:dyDescent="0.2">
      <c r="A290" s="757" t="s">
        <v>6919</v>
      </c>
      <c r="B290" s="757" t="s">
        <v>539</v>
      </c>
    </row>
    <row r="291" spans="1:2" x14ac:dyDescent="0.2">
      <c r="A291" s="757" t="s">
        <v>6921</v>
      </c>
      <c r="B291" s="757" t="s">
        <v>588</v>
      </c>
    </row>
    <row r="292" spans="1:2" x14ac:dyDescent="0.2">
      <c r="A292" s="757" t="s">
        <v>6924</v>
      </c>
      <c r="B292" s="757" t="s">
        <v>588</v>
      </c>
    </row>
    <row r="293" spans="1:2" x14ac:dyDescent="0.2">
      <c r="A293" s="757" t="s">
        <v>6925</v>
      </c>
      <c r="B293" s="757" t="s">
        <v>588</v>
      </c>
    </row>
    <row r="294" spans="1:2" x14ac:dyDescent="0.2">
      <c r="A294" s="757" t="s">
        <v>6927</v>
      </c>
      <c r="B294" s="757" t="s">
        <v>569</v>
      </c>
    </row>
    <row r="295" spans="1:2" x14ac:dyDescent="0.2">
      <c r="A295" s="757" t="s">
        <v>6929</v>
      </c>
      <c r="B295" s="757" t="s">
        <v>569</v>
      </c>
    </row>
    <row r="296" spans="1:2" x14ac:dyDescent="0.2">
      <c r="A296" s="757" t="s">
        <v>6915</v>
      </c>
      <c r="B296" s="757" t="s">
        <v>2439</v>
      </c>
    </row>
    <row r="297" spans="1:2" x14ac:dyDescent="0.2">
      <c r="A297" s="757" t="s">
        <v>6565</v>
      </c>
      <c r="B297" s="757" t="s">
        <v>2439</v>
      </c>
    </row>
    <row r="298" spans="1:2" x14ac:dyDescent="0.2">
      <c r="A298" s="757" t="s">
        <v>6918</v>
      </c>
      <c r="B298" s="757" t="s">
        <v>602</v>
      </c>
    </row>
    <row r="299" spans="1:2" x14ac:dyDescent="0.2">
      <c r="A299" s="757" t="s">
        <v>6920</v>
      </c>
      <c r="B299" s="757" t="s">
        <v>539</v>
      </c>
    </row>
    <row r="300" spans="1:2" x14ac:dyDescent="0.2">
      <c r="A300" s="757" t="s">
        <v>6922</v>
      </c>
      <c r="B300" s="757" t="s">
        <v>588</v>
      </c>
    </row>
    <row r="301" spans="1:2" x14ac:dyDescent="0.2">
      <c r="A301" s="757" t="s">
        <v>6923</v>
      </c>
      <c r="B301" s="757" t="s">
        <v>588</v>
      </c>
    </row>
    <row r="302" spans="1:2" x14ac:dyDescent="0.2">
      <c r="A302" s="757" t="s">
        <v>6926</v>
      </c>
      <c r="B302" s="757" t="s">
        <v>588</v>
      </c>
    </row>
    <row r="303" spans="1:2" x14ac:dyDescent="0.2">
      <c r="A303" s="757" t="s">
        <v>6928</v>
      </c>
      <c r="B303" s="757" t="s">
        <v>569</v>
      </c>
    </row>
    <row r="304" spans="1:2" x14ac:dyDescent="0.2">
      <c r="A304" s="757" t="s">
        <v>6930</v>
      </c>
      <c r="B304" s="757" t="s">
        <v>569</v>
      </c>
    </row>
    <row r="305" spans="1:2" x14ac:dyDescent="0.2">
      <c r="A305" s="757" t="s">
        <v>6916</v>
      </c>
      <c r="B305" s="757" t="s">
        <v>2439</v>
      </c>
    </row>
    <row r="306" spans="1:2" x14ac:dyDescent="0.2">
      <c r="A306" s="757" t="s">
        <v>6566</v>
      </c>
      <c r="B306" s="757" t="s">
        <v>2439</v>
      </c>
    </row>
    <row r="307" spans="1:2" x14ac:dyDescent="0.2">
      <c r="A307" s="757" t="s">
        <v>6933</v>
      </c>
      <c r="B307" s="757" t="s">
        <v>602</v>
      </c>
    </row>
    <row r="308" spans="1:2" x14ac:dyDescent="0.2">
      <c r="A308" s="757" t="s">
        <v>6935</v>
      </c>
      <c r="B308" s="757" t="s">
        <v>539</v>
      </c>
    </row>
    <row r="309" spans="1:2" x14ac:dyDescent="0.2">
      <c r="A309" s="757" t="s">
        <v>6937</v>
      </c>
      <c r="B309" s="757" t="s">
        <v>588</v>
      </c>
    </row>
    <row r="310" spans="1:2" x14ac:dyDescent="0.2">
      <c r="A310" s="757" t="s">
        <v>6939</v>
      </c>
      <c r="B310" s="757" t="s">
        <v>588</v>
      </c>
    </row>
    <row r="311" spans="1:2" x14ac:dyDescent="0.2">
      <c r="A311" s="757" t="s">
        <v>6941</v>
      </c>
      <c r="B311" s="757" t="s">
        <v>588</v>
      </c>
    </row>
    <row r="312" spans="1:2" x14ac:dyDescent="0.2">
      <c r="A312" s="757" t="s">
        <v>6943</v>
      </c>
      <c r="B312" s="757" t="s">
        <v>569</v>
      </c>
    </row>
    <row r="313" spans="1:2" x14ac:dyDescent="0.2">
      <c r="A313" s="757" t="s">
        <v>6945</v>
      </c>
      <c r="B313" s="757" t="s">
        <v>569</v>
      </c>
    </row>
    <row r="314" spans="1:2" x14ac:dyDescent="0.2">
      <c r="A314" s="757" t="s">
        <v>6931</v>
      </c>
      <c r="B314" s="757" t="s">
        <v>2439</v>
      </c>
    </row>
    <row r="315" spans="1:2" x14ac:dyDescent="0.2">
      <c r="A315" s="757" t="s">
        <v>6622</v>
      </c>
      <c r="B315" s="757" t="s">
        <v>2439</v>
      </c>
    </row>
    <row r="316" spans="1:2" x14ac:dyDescent="0.2">
      <c r="A316" s="757" t="s">
        <v>6934</v>
      </c>
      <c r="B316" s="757" t="s">
        <v>602</v>
      </c>
    </row>
    <row r="317" spans="1:2" x14ac:dyDescent="0.2">
      <c r="A317" s="757" t="s">
        <v>6936</v>
      </c>
      <c r="B317" s="757" t="s">
        <v>539</v>
      </c>
    </row>
    <row r="318" spans="1:2" x14ac:dyDescent="0.2">
      <c r="A318" s="757" t="s">
        <v>6938</v>
      </c>
      <c r="B318" s="757" t="s">
        <v>588</v>
      </c>
    </row>
    <row r="319" spans="1:2" x14ac:dyDescent="0.2">
      <c r="A319" s="757" t="s">
        <v>6940</v>
      </c>
      <c r="B319" s="757" t="s">
        <v>588</v>
      </c>
    </row>
    <row r="320" spans="1:2" x14ac:dyDescent="0.2">
      <c r="A320" s="757" t="s">
        <v>6942</v>
      </c>
      <c r="B320" s="757" t="s">
        <v>588</v>
      </c>
    </row>
    <row r="321" spans="1:2" x14ac:dyDescent="0.2">
      <c r="A321" s="757" t="s">
        <v>6944</v>
      </c>
      <c r="B321" s="757" t="s">
        <v>569</v>
      </c>
    </row>
    <row r="322" spans="1:2" x14ac:dyDescent="0.2">
      <c r="A322" s="757" t="s">
        <v>6946</v>
      </c>
      <c r="B322" s="757" t="s">
        <v>569</v>
      </c>
    </row>
    <row r="323" spans="1:2" x14ac:dyDescent="0.2">
      <c r="A323" s="757" t="s">
        <v>6932</v>
      </c>
      <c r="B323" s="757" t="s">
        <v>2439</v>
      </c>
    </row>
    <row r="324" spans="1:2" x14ac:dyDescent="0.2">
      <c r="A324" s="757" t="s">
        <v>6623</v>
      </c>
      <c r="B324" s="757" t="s">
        <v>2439</v>
      </c>
    </row>
    <row r="325" spans="1:2" x14ac:dyDescent="0.2">
      <c r="A325" s="757" t="s">
        <v>6949</v>
      </c>
      <c r="B325" s="757" t="s">
        <v>7754</v>
      </c>
    </row>
    <row r="326" spans="1:2" x14ac:dyDescent="0.2">
      <c r="A326" s="757" t="s">
        <v>5208</v>
      </c>
      <c r="B326" s="757" t="s">
        <v>2440</v>
      </c>
    </row>
    <row r="327" spans="1:2" x14ac:dyDescent="0.2">
      <c r="A327" s="757" t="s">
        <v>6950</v>
      </c>
      <c r="B327" s="757" t="s">
        <v>7754</v>
      </c>
    </row>
    <row r="328" spans="1:2" x14ac:dyDescent="0.2">
      <c r="A328" s="757" t="s">
        <v>5209</v>
      </c>
      <c r="B328" s="757" t="s">
        <v>2440</v>
      </c>
    </row>
    <row r="329" spans="1:2" x14ac:dyDescent="0.2">
      <c r="A329" s="757" t="s">
        <v>6959</v>
      </c>
      <c r="B329" s="757" t="s">
        <v>7754</v>
      </c>
    </row>
    <row r="330" spans="1:2" x14ac:dyDescent="0.2">
      <c r="A330" s="757" t="s">
        <v>6567</v>
      </c>
      <c r="B330" s="757" t="s">
        <v>2440</v>
      </c>
    </row>
    <row r="331" spans="1:2" x14ac:dyDescent="0.2">
      <c r="A331" s="757" t="s">
        <v>6960</v>
      </c>
      <c r="B331" s="757" t="s">
        <v>7754</v>
      </c>
    </row>
    <row r="332" spans="1:2" x14ac:dyDescent="0.2">
      <c r="A332" s="757" t="s">
        <v>6568</v>
      </c>
      <c r="B332" s="757" t="s">
        <v>2440</v>
      </c>
    </row>
    <row r="333" spans="1:2" x14ac:dyDescent="0.2">
      <c r="A333" s="757" t="s">
        <v>6969</v>
      </c>
      <c r="B333" s="757" t="s">
        <v>7754</v>
      </c>
    </row>
    <row r="334" spans="1:2" x14ac:dyDescent="0.2">
      <c r="A334" s="757" t="s">
        <v>6626</v>
      </c>
      <c r="B334" s="757" t="s">
        <v>2440</v>
      </c>
    </row>
    <row r="335" spans="1:2" x14ac:dyDescent="0.2">
      <c r="A335" s="757" t="s">
        <v>6970</v>
      </c>
      <c r="B335" s="757" t="s">
        <v>7754</v>
      </c>
    </row>
    <row r="336" spans="1:2" x14ac:dyDescent="0.2">
      <c r="A336" s="757" t="s">
        <v>6627</v>
      </c>
      <c r="B336" s="757" t="s">
        <v>2440</v>
      </c>
    </row>
    <row r="337" spans="1:2" x14ac:dyDescent="0.2">
      <c r="A337" s="757" t="s">
        <v>6977</v>
      </c>
      <c r="B337" s="757" t="s">
        <v>2104</v>
      </c>
    </row>
    <row r="338" spans="1:2" x14ac:dyDescent="0.2">
      <c r="A338" s="757" t="s">
        <v>5211</v>
      </c>
      <c r="B338" s="757" t="s">
        <v>2442</v>
      </c>
    </row>
    <row r="339" spans="1:2" x14ac:dyDescent="0.2">
      <c r="A339" s="757" t="s">
        <v>6978</v>
      </c>
      <c r="B339" s="757" t="s">
        <v>2104</v>
      </c>
    </row>
    <row r="340" spans="1:2" x14ac:dyDescent="0.2">
      <c r="A340" s="757" t="s">
        <v>5210</v>
      </c>
      <c r="B340" s="757" t="s">
        <v>2442</v>
      </c>
    </row>
    <row r="341" spans="1:2" x14ac:dyDescent="0.2">
      <c r="A341" s="757" t="s">
        <v>6979</v>
      </c>
      <c r="B341" s="757" t="s">
        <v>2104</v>
      </c>
    </row>
    <row r="342" spans="1:2" x14ac:dyDescent="0.2">
      <c r="A342" s="757" t="s">
        <v>6569</v>
      </c>
      <c r="B342" s="757" t="s">
        <v>2442</v>
      </c>
    </row>
    <row r="343" spans="1:2" x14ac:dyDescent="0.2">
      <c r="A343" s="757" t="s">
        <v>6980</v>
      </c>
      <c r="B343" s="757" t="s">
        <v>2104</v>
      </c>
    </row>
    <row r="344" spans="1:2" x14ac:dyDescent="0.2">
      <c r="A344" s="757" t="s">
        <v>6570</v>
      </c>
      <c r="B344" s="757" t="s">
        <v>2442</v>
      </c>
    </row>
    <row r="345" spans="1:2" x14ac:dyDescent="0.2">
      <c r="A345" s="757" t="s">
        <v>6981</v>
      </c>
      <c r="B345" s="757" t="s">
        <v>2104</v>
      </c>
    </row>
    <row r="346" spans="1:2" x14ac:dyDescent="0.2">
      <c r="A346" s="757" t="s">
        <v>6624</v>
      </c>
      <c r="B346" s="757" t="s">
        <v>2442</v>
      </c>
    </row>
    <row r="347" spans="1:2" x14ac:dyDescent="0.2">
      <c r="A347" s="757" t="s">
        <v>6982</v>
      </c>
      <c r="B347" s="757" t="s">
        <v>2104</v>
      </c>
    </row>
    <row r="348" spans="1:2" x14ac:dyDescent="0.2">
      <c r="A348" s="757" t="s">
        <v>6625</v>
      </c>
      <c r="B348" s="757" t="s">
        <v>2442</v>
      </c>
    </row>
    <row r="349" spans="1:2" x14ac:dyDescent="0.2">
      <c r="A349" s="757" t="s">
        <v>6985</v>
      </c>
      <c r="B349" s="757" t="s">
        <v>1187</v>
      </c>
    </row>
    <row r="350" spans="1:2" x14ac:dyDescent="0.2">
      <c r="A350" s="757" t="s">
        <v>6987</v>
      </c>
      <c r="B350" s="757" t="s">
        <v>1148</v>
      </c>
    </row>
    <row r="351" spans="1:2" x14ac:dyDescent="0.2">
      <c r="A351" s="757" t="s">
        <v>6989</v>
      </c>
      <c r="B351" s="757" t="s">
        <v>1102</v>
      </c>
    </row>
    <row r="352" spans="1:2" x14ac:dyDescent="0.2">
      <c r="A352" s="757" t="s">
        <v>6991</v>
      </c>
      <c r="B352" s="757" t="s">
        <v>1058</v>
      </c>
    </row>
    <row r="353" spans="1:2" x14ac:dyDescent="0.2">
      <c r="A353" s="757" t="s">
        <v>6993</v>
      </c>
      <c r="B353" s="757" t="s">
        <v>992</v>
      </c>
    </row>
    <row r="354" spans="1:2" x14ac:dyDescent="0.2">
      <c r="A354" s="757" t="s">
        <v>6996</v>
      </c>
      <c r="B354" s="757" t="s">
        <v>978</v>
      </c>
    </row>
    <row r="355" spans="1:2" x14ac:dyDescent="0.2">
      <c r="A355" s="757" t="s">
        <v>6997</v>
      </c>
      <c r="B355" s="757" t="s">
        <v>972</v>
      </c>
    </row>
    <row r="356" spans="1:2" x14ac:dyDescent="0.2">
      <c r="A356" s="757" t="s">
        <v>6999</v>
      </c>
      <c r="B356" s="757" t="s">
        <v>962</v>
      </c>
    </row>
    <row r="357" spans="1:2" x14ac:dyDescent="0.2">
      <c r="A357" s="757" t="s">
        <v>5212</v>
      </c>
      <c r="B357" s="757" t="s">
        <v>950</v>
      </c>
    </row>
    <row r="358" spans="1:2" x14ac:dyDescent="0.2">
      <c r="A358" s="757" t="s">
        <v>5213</v>
      </c>
      <c r="B358" s="757" t="s">
        <v>935</v>
      </c>
    </row>
    <row r="359" spans="1:2" x14ac:dyDescent="0.2">
      <c r="A359" s="757" t="s">
        <v>5214</v>
      </c>
      <c r="B359" s="757" t="s">
        <v>930</v>
      </c>
    </row>
    <row r="360" spans="1:2" x14ac:dyDescent="0.2">
      <c r="A360" s="757" t="s">
        <v>5215</v>
      </c>
      <c r="B360" s="757" t="s">
        <v>921</v>
      </c>
    </row>
    <row r="361" spans="1:2" x14ac:dyDescent="0.2">
      <c r="A361" s="757" t="s">
        <v>5216</v>
      </c>
      <c r="B361" s="757" t="s">
        <v>877</v>
      </c>
    </row>
    <row r="362" spans="1:2" x14ac:dyDescent="0.2">
      <c r="A362" s="757" t="s">
        <v>5217</v>
      </c>
      <c r="B362" s="757" t="s">
        <v>877</v>
      </c>
    </row>
    <row r="363" spans="1:2" x14ac:dyDescent="0.2">
      <c r="A363" s="757" t="s">
        <v>5218</v>
      </c>
      <c r="B363" s="757" t="s">
        <v>871</v>
      </c>
    </row>
    <row r="364" spans="1:2" x14ac:dyDescent="0.2">
      <c r="A364" s="757" t="s">
        <v>5219</v>
      </c>
      <c r="B364" s="757" t="s">
        <v>856</v>
      </c>
    </row>
    <row r="365" spans="1:2" x14ac:dyDescent="0.2">
      <c r="A365" s="757" t="s">
        <v>5220</v>
      </c>
      <c r="B365" s="757" t="s">
        <v>848</v>
      </c>
    </row>
    <row r="366" spans="1:2" x14ac:dyDescent="0.2">
      <c r="A366" s="757" t="s">
        <v>5221</v>
      </c>
      <c r="B366" s="757" t="s">
        <v>842</v>
      </c>
    </row>
    <row r="367" spans="1:2" x14ac:dyDescent="0.2">
      <c r="A367" s="757" t="s">
        <v>5222</v>
      </c>
      <c r="B367" s="757" t="s">
        <v>815</v>
      </c>
    </row>
    <row r="368" spans="1:2" x14ac:dyDescent="0.2">
      <c r="A368" s="757" t="s">
        <v>5223</v>
      </c>
      <c r="B368" s="757" t="s">
        <v>756</v>
      </c>
    </row>
    <row r="369" spans="1:2" x14ac:dyDescent="0.2">
      <c r="A369" s="757" t="s">
        <v>5224</v>
      </c>
      <c r="B369" s="757" t="s">
        <v>701</v>
      </c>
    </row>
    <row r="370" spans="1:2" x14ac:dyDescent="0.2">
      <c r="A370" s="757" t="s">
        <v>5225</v>
      </c>
      <c r="B370" s="757" t="s">
        <v>2441</v>
      </c>
    </row>
    <row r="371" spans="1:2" x14ac:dyDescent="0.2">
      <c r="A371" s="757" t="s">
        <v>6986</v>
      </c>
      <c r="B371" s="757" t="s">
        <v>1187</v>
      </c>
    </row>
    <row r="372" spans="1:2" x14ac:dyDescent="0.2">
      <c r="A372" s="757" t="s">
        <v>7783</v>
      </c>
      <c r="B372" s="757" t="s">
        <v>1148</v>
      </c>
    </row>
    <row r="373" spans="1:2" x14ac:dyDescent="0.2">
      <c r="A373" s="757" t="s">
        <v>6990</v>
      </c>
      <c r="B373" s="757" t="s">
        <v>1102</v>
      </c>
    </row>
    <row r="374" spans="1:2" x14ac:dyDescent="0.2">
      <c r="A374" s="757" t="s">
        <v>6992</v>
      </c>
      <c r="B374" s="757" t="s">
        <v>1058</v>
      </c>
    </row>
    <row r="375" spans="1:2" x14ac:dyDescent="0.2">
      <c r="A375" s="757" t="s">
        <v>6994</v>
      </c>
      <c r="B375" s="757" t="s">
        <v>992</v>
      </c>
    </row>
    <row r="376" spans="1:2" x14ac:dyDescent="0.2">
      <c r="A376" s="757" t="s">
        <v>6995</v>
      </c>
      <c r="B376" s="757" t="s">
        <v>978</v>
      </c>
    </row>
    <row r="377" spans="1:2" x14ac:dyDescent="0.2">
      <c r="A377" s="757" t="s">
        <v>6998</v>
      </c>
      <c r="B377" s="757" t="s">
        <v>972</v>
      </c>
    </row>
    <row r="378" spans="1:2" x14ac:dyDescent="0.2">
      <c r="A378" s="757" t="s">
        <v>7000</v>
      </c>
      <c r="B378" s="757" t="s">
        <v>962</v>
      </c>
    </row>
    <row r="379" spans="1:2" x14ac:dyDescent="0.2">
      <c r="A379" s="757" t="s">
        <v>5226</v>
      </c>
      <c r="B379" s="757" t="s">
        <v>950</v>
      </c>
    </row>
    <row r="380" spans="1:2" x14ac:dyDescent="0.2">
      <c r="A380" s="757" t="s">
        <v>5227</v>
      </c>
      <c r="B380" s="757" t="s">
        <v>935</v>
      </c>
    </row>
    <row r="381" spans="1:2" x14ac:dyDescent="0.2">
      <c r="A381" s="757" t="s">
        <v>5228</v>
      </c>
      <c r="B381" s="757" t="s">
        <v>930</v>
      </c>
    </row>
    <row r="382" spans="1:2" x14ac:dyDescent="0.2">
      <c r="A382" s="757" t="s">
        <v>5229</v>
      </c>
      <c r="B382" s="757" t="s">
        <v>921</v>
      </c>
    </row>
    <row r="383" spans="1:2" x14ac:dyDescent="0.2">
      <c r="A383" s="757" t="s">
        <v>5230</v>
      </c>
      <c r="B383" s="757" t="s">
        <v>877</v>
      </c>
    </row>
    <row r="384" spans="1:2" x14ac:dyDescent="0.2">
      <c r="A384" s="757" t="s">
        <v>5231</v>
      </c>
      <c r="B384" s="757" t="s">
        <v>877</v>
      </c>
    </row>
    <row r="385" spans="1:2" x14ac:dyDescent="0.2">
      <c r="A385" s="757" t="s">
        <v>5232</v>
      </c>
      <c r="B385" s="757" t="s">
        <v>871</v>
      </c>
    </row>
    <row r="386" spans="1:2" x14ac:dyDescent="0.2">
      <c r="A386" s="757" t="s">
        <v>5233</v>
      </c>
      <c r="B386" s="757" t="s">
        <v>856</v>
      </c>
    </row>
    <row r="387" spans="1:2" x14ac:dyDescent="0.2">
      <c r="A387" s="757" t="s">
        <v>5234</v>
      </c>
      <c r="B387" s="757" t="s">
        <v>848</v>
      </c>
    </row>
    <row r="388" spans="1:2" x14ac:dyDescent="0.2">
      <c r="A388" s="757" t="s">
        <v>5235</v>
      </c>
      <c r="B388" s="757" t="s">
        <v>842</v>
      </c>
    </row>
    <row r="389" spans="1:2" x14ac:dyDescent="0.2">
      <c r="A389" s="757" t="s">
        <v>5236</v>
      </c>
      <c r="B389" s="757" t="s">
        <v>815</v>
      </c>
    </row>
    <row r="390" spans="1:2" x14ac:dyDescent="0.2">
      <c r="A390" s="757" t="s">
        <v>5237</v>
      </c>
      <c r="B390" s="757" t="s">
        <v>756</v>
      </c>
    </row>
    <row r="391" spans="1:2" x14ac:dyDescent="0.2">
      <c r="A391" s="757" t="s">
        <v>5238</v>
      </c>
      <c r="B391" s="757" t="s">
        <v>701</v>
      </c>
    </row>
    <row r="392" spans="1:2" x14ac:dyDescent="0.2">
      <c r="A392" s="757" t="s">
        <v>5239</v>
      </c>
      <c r="B392" s="757" t="s">
        <v>2441</v>
      </c>
    </row>
    <row r="393" spans="1:2" x14ac:dyDescent="0.2">
      <c r="A393" s="757" t="s">
        <v>7003</v>
      </c>
      <c r="B393" s="757" t="s">
        <v>1187</v>
      </c>
    </row>
    <row r="394" spans="1:2" x14ac:dyDescent="0.2">
      <c r="A394" s="757" t="s">
        <v>7005</v>
      </c>
      <c r="B394" s="757" t="s">
        <v>1148</v>
      </c>
    </row>
    <row r="395" spans="1:2" x14ac:dyDescent="0.2">
      <c r="A395" s="757" t="s">
        <v>7007</v>
      </c>
      <c r="B395" s="757" t="s">
        <v>1102</v>
      </c>
    </row>
    <row r="396" spans="1:2" x14ac:dyDescent="0.2">
      <c r="A396" s="757" t="s">
        <v>7010</v>
      </c>
      <c r="B396" s="757" t="s">
        <v>1058</v>
      </c>
    </row>
    <row r="397" spans="1:2" x14ac:dyDescent="0.2">
      <c r="A397" s="757" t="s">
        <v>7011</v>
      </c>
      <c r="B397" s="757" t="s">
        <v>992</v>
      </c>
    </row>
    <row r="398" spans="1:2" x14ac:dyDescent="0.2">
      <c r="A398" s="757" t="s">
        <v>7014</v>
      </c>
      <c r="B398" s="757" t="s">
        <v>978</v>
      </c>
    </row>
    <row r="399" spans="1:2" x14ac:dyDescent="0.2">
      <c r="A399" s="757" t="s">
        <v>7015</v>
      </c>
      <c r="B399" s="757" t="s">
        <v>972</v>
      </c>
    </row>
    <row r="400" spans="1:2" x14ac:dyDescent="0.2">
      <c r="A400" s="757" t="s">
        <v>7017</v>
      </c>
      <c r="B400" s="757" t="s">
        <v>962</v>
      </c>
    </row>
    <row r="401" spans="1:2" x14ac:dyDescent="0.2">
      <c r="A401" s="757" t="s">
        <v>6577</v>
      </c>
      <c r="B401" s="757" t="s">
        <v>950</v>
      </c>
    </row>
    <row r="402" spans="1:2" x14ac:dyDescent="0.2">
      <c r="A402" s="757" t="s">
        <v>6579</v>
      </c>
      <c r="B402" s="757" t="s">
        <v>935</v>
      </c>
    </row>
    <row r="403" spans="1:2" x14ac:dyDescent="0.2">
      <c r="A403" s="757" t="s">
        <v>6581</v>
      </c>
      <c r="B403" s="757" t="s">
        <v>930</v>
      </c>
    </row>
    <row r="404" spans="1:2" x14ac:dyDescent="0.2">
      <c r="A404" s="757" t="s">
        <v>6583</v>
      </c>
      <c r="B404" s="757" t="s">
        <v>921</v>
      </c>
    </row>
    <row r="405" spans="1:2" x14ac:dyDescent="0.2">
      <c r="A405" s="757" t="s">
        <v>6585</v>
      </c>
      <c r="B405" s="757" t="s">
        <v>877</v>
      </c>
    </row>
    <row r="406" spans="1:2" x14ac:dyDescent="0.2">
      <c r="A406" s="757" t="s">
        <v>6587</v>
      </c>
      <c r="B406" s="757" t="s">
        <v>877</v>
      </c>
    </row>
    <row r="407" spans="1:2" x14ac:dyDescent="0.2">
      <c r="A407" s="757" t="s">
        <v>6589</v>
      </c>
      <c r="B407" s="757" t="s">
        <v>871</v>
      </c>
    </row>
    <row r="408" spans="1:2" x14ac:dyDescent="0.2">
      <c r="A408" s="757" t="s">
        <v>6591</v>
      </c>
      <c r="B408" s="757" t="s">
        <v>856</v>
      </c>
    </row>
    <row r="409" spans="1:2" x14ac:dyDescent="0.2">
      <c r="A409" s="757" t="s">
        <v>6593</v>
      </c>
      <c r="B409" s="757" t="s">
        <v>848</v>
      </c>
    </row>
    <row r="410" spans="1:2" x14ac:dyDescent="0.2">
      <c r="A410" s="757" t="s">
        <v>6595</v>
      </c>
      <c r="B410" s="757" t="s">
        <v>842</v>
      </c>
    </row>
    <row r="411" spans="1:2" x14ac:dyDescent="0.2">
      <c r="A411" s="757" t="s">
        <v>6597</v>
      </c>
      <c r="B411" s="757" t="s">
        <v>815</v>
      </c>
    </row>
    <row r="412" spans="1:2" x14ac:dyDescent="0.2">
      <c r="A412" s="757" t="s">
        <v>6599</v>
      </c>
      <c r="B412" s="757" t="s">
        <v>756</v>
      </c>
    </row>
    <row r="413" spans="1:2" x14ac:dyDescent="0.2">
      <c r="A413" s="757" t="s">
        <v>6601</v>
      </c>
      <c r="B413" s="757" t="s">
        <v>701</v>
      </c>
    </row>
    <row r="414" spans="1:2" x14ac:dyDescent="0.2">
      <c r="A414" s="757" t="s">
        <v>6571</v>
      </c>
      <c r="B414" s="757" t="s">
        <v>2441</v>
      </c>
    </row>
    <row r="415" spans="1:2" x14ac:dyDescent="0.2">
      <c r="A415" s="757" t="s">
        <v>7004</v>
      </c>
      <c r="B415" s="757" t="s">
        <v>1187</v>
      </c>
    </row>
    <row r="416" spans="1:2" x14ac:dyDescent="0.2">
      <c r="A416" s="757" t="s">
        <v>7006</v>
      </c>
      <c r="B416" s="757" t="s">
        <v>1148</v>
      </c>
    </row>
    <row r="417" spans="1:2" x14ac:dyDescent="0.2">
      <c r="A417" s="757" t="s">
        <v>7008</v>
      </c>
      <c r="B417" s="757" t="s">
        <v>1102</v>
      </c>
    </row>
    <row r="418" spans="1:2" x14ac:dyDescent="0.2">
      <c r="A418" s="757" t="s">
        <v>7009</v>
      </c>
      <c r="B418" s="757" t="s">
        <v>1058</v>
      </c>
    </row>
    <row r="419" spans="1:2" x14ac:dyDescent="0.2">
      <c r="A419" s="757" t="s">
        <v>7012</v>
      </c>
      <c r="B419" s="757" t="s">
        <v>992</v>
      </c>
    </row>
    <row r="420" spans="1:2" x14ac:dyDescent="0.2">
      <c r="A420" s="757" t="s">
        <v>7013</v>
      </c>
      <c r="B420" s="757" t="s">
        <v>978</v>
      </c>
    </row>
    <row r="421" spans="1:2" x14ac:dyDescent="0.2">
      <c r="A421" s="757" t="s">
        <v>7016</v>
      </c>
      <c r="B421" s="757" t="s">
        <v>972</v>
      </c>
    </row>
    <row r="422" spans="1:2" x14ac:dyDescent="0.2">
      <c r="A422" s="757" t="s">
        <v>7018</v>
      </c>
      <c r="B422" s="757" t="s">
        <v>962</v>
      </c>
    </row>
    <row r="423" spans="1:2" x14ac:dyDescent="0.2">
      <c r="A423" s="757" t="s">
        <v>6578</v>
      </c>
      <c r="B423" s="757" t="s">
        <v>950</v>
      </c>
    </row>
    <row r="424" spans="1:2" x14ac:dyDescent="0.2">
      <c r="A424" s="757" t="s">
        <v>6580</v>
      </c>
      <c r="B424" s="757" t="s">
        <v>935</v>
      </c>
    </row>
    <row r="425" spans="1:2" x14ac:dyDescent="0.2">
      <c r="A425" s="757" t="s">
        <v>6582</v>
      </c>
      <c r="B425" s="757" t="s">
        <v>930</v>
      </c>
    </row>
    <row r="426" spans="1:2" x14ac:dyDescent="0.2">
      <c r="A426" s="757" t="s">
        <v>6584</v>
      </c>
      <c r="B426" s="757" t="s">
        <v>921</v>
      </c>
    </row>
    <row r="427" spans="1:2" x14ac:dyDescent="0.2">
      <c r="A427" s="757" t="s">
        <v>6586</v>
      </c>
      <c r="B427" s="757" t="s">
        <v>877</v>
      </c>
    </row>
    <row r="428" spans="1:2" x14ac:dyDescent="0.2">
      <c r="A428" s="757" t="s">
        <v>6588</v>
      </c>
      <c r="B428" s="757" t="s">
        <v>877</v>
      </c>
    </row>
    <row r="429" spans="1:2" x14ac:dyDescent="0.2">
      <c r="A429" s="757" t="s">
        <v>6590</v>
      </c>
      <c r="B429" s="757" t="s">
        <v>871</v>
      </c>
    </row>
    <row r="430" spans="1:2" x14ac:dyDescent="0.2">
      <c r="A430" s="757" t="s">
        <v>6592</v>
      </c>
      <c r="B430" s="757" t="s">
        <v>856</v>
      </c>
    </row>
    <row r="431" spans="1:2" x14ac:dyDescent="0.2">
      <c r="A431" s="757" t="s">
        <v>6594</v>
      </c>
      <c r="B431" s="757" t="s">
        <v>848</v>
      </c>
    </row>
    <row r="432" spans="1:2" x14ac:dyDescent="0.2">
      <c r="A432" s="757" t="s">
        <v>6596</v>
      </c>
      <c r="B432" s="757" t="s">
        <v>842</v>
      </c>
    </row>
    <row r="433" spans="1:2" x14ac:dyDescent="0.2">
      <c r="A433" s="757" t="s">
        <v>6598</v>
      </c>
      <c r="B433" s="757" t="s">
        <v>815</v>
      </c>
    </row>
    <row r="434" spans="1:2" x14ac:dyDescent="0.2">
      <c r="A434" s="757" t="s">
        <v>6600</v>
      </c>
      <c r="B434" s="757" t="s">
        <v>756</v>
      </c>
    </row>
    <row r="435" spans="1:2" x14ac:dyDescent="0.2">
      <c r="A435" s="757" t="s">
        <v>6602</v>
      </c>
      <c r="B435" s="757" t="s">
        <v>701</v>
      </c>
    </row>
    <row r="436" spans="1:2" x14ac:dyDescent="0.2">
      <c r="A436" s="757" t="s">
        <v>6572</v>
      </c>
      <c r="B436" s="757" t="s">
        <v>2441</v>
      </c>
    </row>
    <row r="437" spans="1:2" x14ac:dyDescent="0.2">
      <c r="A437" s="757" t="s">
        <v>7021</v>
      </c>
      <c r="B437" s="757" t="s">
        <v>1187</v>
      </c>
    </row>
    <row r="438" spans="1:2" x14ac:dyDescent="0.2">
      <c r="A438" s="757" t="s">
        <v>7023</v>
      </c>
      <c r="B438" s="757" t="s">
        <v>1148</v>
      </c>
    </row>
    <row r="439" spans="1:2" x14ac:dyDescent="0.2">
      <c r="A439" s="757" t="s">
        <v>7025</v>
      </c>
      <c r="B439" s="757" t="s">
        <v>1102</v>
      </c>
    </row>
    <row r="440" spans="1:2" x14ac:dyDescent="0.2">
      <c r="A440" s="757" t="s">
        <v>7028</v>
      </c>
      <c r="B440" s="757" t="s">
        <v>1058</v>
      </c>
    </row>
    <row r="441" spans="1:2" x14ac:dyDescent="0.2">
      <c r="A441" s="757" t="s">
        <v>7030</v>
      </c>
      <c r="B441" s="757" t="s">
        <v>992</v>
      </c>
    </row>
    <row r="442" spans="1:2" x14ac:dyDescent="0.2">
      <c r="A442" s="757" t="s">
        <v>7032</v>
      </c>
      <c r="B442" s="757" t="s">
        <v>978</v>
      </c>
    </row>
    <row r="443" spans="1:2" x14ac:dyDescent="0.2">
      <c r="A443" s="757" t="s">
        <v>7033</v>
      </c>
      <c r="B443" s="757" t="s">
        <v>972</v>
      </c>
    </row>
    <row r="444" spans="1:2" x14ac:dyDescent="0.2">
      <c r="A444" s="757" t="s">
        <v>7035</v>
      </c>
      <c r="B444" s="757" t="s">
        <v>962</v>
      </c>
    </row>
    <row r="445" spans="1:2" x14ac:dyDescent="0.2">
      <c r="A445" s="757" t="s">
        <v>6653</v>
      </c>
      <c r="B445" s="757" t="s">
        <v>950</v>
      </c>
    </row>
    <row r="446" spans="1:2" x14ac:dyDescent="0.2">
      <c r="A446" s="757" t="s">
        <v>6651</v>
      </c>
      <c r="B446" s="757" t="s">
        <v>935</v>
      </c>
    </row>
    <row r="447" spans="1:2" x14ac:dyDescent="0.2">
      <c r="A447" s="757" t="s">
        <v>6649</v>
      </c>
      <c r="B447" s="757" t="s">
        <v>930</v>
      </c>
    </row>
    <row r="448" spans="1:2" x14ac:dyDescent="0.2">
      <c r="A448" s="757" t="s">
        <v>6647</v>
      </c>
      <c r="B448" s="757" t="s">
        <v>921</v>
      </c>
    </row>
    <row r="449" spans="1:2" x14ac:dyDescent="0.2">
      <c r="A449" s="757" t="s">
        <v>6645</v>
      </c>
      <c r="B449" s="757" t="s">
        <v>877</v>
      </c>
    </row>
    <row r="450" spans="1:2" x14ac:dyDescent="0.2">
      <c r="A450" s="757" t="s">
        <v>6643</v>
      </c>
      <c r="B450" s="757" t="s">
        <v>877</v>
      </c>
    </row>
    <row r="451" spans="1:2" x14ac:dyDescent="0.2">
      <c r="A451" s="757" t="s">
        <v>6641</v>
      </c>
      <c r="B451" s="757" t="s">
        <v>871</v>
      </c>
    </row>
    <row r="452" spans="1:2" x14ac:dyDescent="0.2">
      <c r="A452" s="757" t="s">
        <v>6639</v>
      </c>
      <c r="B452" s="757" t="s">
        <v>856</v>
      </c>
    </row>
    <row r="453" spans="1:2" x14ac:dyDescent="0.2">
      <c r="A453" s="757" t="s">
        <v>6637</v>
      </c>
      <c r="B453" s="757" t="s">
        <v>848</v>
      </c>
    </row>
    <row r="454" spans="1:2" x14ac:dyDescent="0.2">
      <c r="A454" s="757" t="s">
        <v>6635</v>
      </c>
      <c r="B454" s="757" t="s">
        <v>842</v>
      </c>
    </row>
    <row r="455" spans="1:2" x14ac:dyDescent="0.2">
      <c r="A455" s="757" t="s">
        <v>6633</v>
      </c>
      <c r="B455" s="757" t="s">
        <v>815</v>
      </c>
    </row>
    <row r="456" spans="1:2" x14ac:dyDescent="0.2">
      <c r="A456" s="757" t="s">
        <v>6631</v>
      </c>
      <c r="B456" s="757" t="s">
        <v>756</v>
      </c>
    </row>
    <row r="457" spans="1:2" x14ac:dyDescent="0.2">
      <c r="A457" s="757" t="s">
        <v>6629</v>
      </c>
      <c r="B457" s="757" t="s">
        <v>701</v>
      </c>
    </row>
    <row r="458" spans="1:2" x14ac:dyDescent="0.2">
      <c r="A458" s="757" t="s">
        <v>6654</v>
      </c>
      <c r="B458" s="757" t="s">
        <v>2441</v>
      </c>
    </row>
    <row r="459" spans="1:2" x14ac:dyDescent="0.2">
      <c r="A459" s="757" t="s">
        <v>7022</v>
      </c>
      <c r="B459" s="757" t="s">
        <v>1187</v>
      </c>
    </row>
    <row r="460" spans="1:2" x14ac:dyDescent="0.2">
      <c r="A460" s="757" t="s">
        <v>7024</v>
      </c>
      <c r="B460" s="757" t="s">
        <v>1148</v>
      </c>
    </row>
    <row r="461" spans="1:2" x14ac:dyDescent="0.2">
      <c r="A461" s="757" t="s">
        <v>7026</v>
      </c>
      <c r="B461" s="757" t="s">
        <v>1102</v>
      </c>
    </row>
    <row r="462" spans="1:2" x14ac:dyDescent="0.2">
      <c r="A462" s="757" t="s">
        <v>7027</v>
      </c>
      <c r="B462" s="757" t="s">
        <v>1058</v>
      </c>
    </row>
    <row r="463" spans="1:2" x14ac:dyDescent="0.2">
      <c r="A463" s="757" t="s">
        <v>7029</v>
      </c>
      <c r="B463" s="757" t="s">
        <v>992</v>
      </c>
    </row>
    <row r="464" spans="1:2" x14ac:dyDescent="0.2">
      <c r="A464" s="757" t="s">
        <v>7031</v>
      </c>
      <c r="B464" s="757" t="s">
        <v>978</v>
      </c>
    </row>
    <row r="465" spans="1:2" x14ac:dyDescent="0.2">
      <c r="A465" s="757" t="s">
        <v>7034</v>
      </c>
      <c r="B465" s="757" t="s">
        <v>972</v>
      </c>
    </row>
    <row r="466" spans="1:2" x14ac:dyDescent="0.2">
      <c r="A466" s="757" t="s">
        <v>7036</v>
      </c>
      <c r="B466" s="757" t="s">
        <v>962</v>
      </c>
    </row>
    <row r="467" spans="1:2" x14ac:dyDescent="0.2">
      <c r="A467" s="757" t="s">
        <v>6652</v>
      </c>
      <c r="B467" s="757" t="s">
        <v>950</v>
      </c>
    </row>
    <row r="468" spans="1:2" x14ac:dyDescent="0.2">
      <c r="A468" s="757" t="s">
        <v>6650</v>
      </c>
      <c r="B468" s="757" t="s">
        <v>935</v>
      </c>
    </row>
    <row r="469" spans="1:2" x14ac:dyDescent="0.2">
      <c r="A469" s="757" t="s">
        <v>6648</v>
      </c>
      <c r="B469" s="757" t="s">
        <v>930</v>
      </c>
    </row>
    <row r="470" spans="1:2" x14ac:dyDescent="0.2">
      <c r="A470" s="757" t="s">
        <v>6646</v>
      </c>
      <c r="B470" s="757" t="s">
        <v>921</v>
      </c>
    </row>
    <row r="471" spans="1:2" x14ac:dyDescent="0.2">
      <c r="A471" s="757" t="s">
        <v>6644</v>
      </c>
      <c r="B471" s="757" t="s">
        <v>877</v>
      </c>
    </row>
    <row r="472" spans="1:2" x14ac:dyDescent="0.2">
      <c r="A472" s="757" t="s">
        <v>6642</v>
      </c>
      <c r="B472" s="757" t="s">
        <v>877</v>
      </c>
    </row>
    <row r="473" spans="1:2" x14ac:dyDescent="0.2">
      <c r="A473" s="757" t="s">
        <v>6640</v>
      </c>
      <c r="B473" s="757" t="s">
        <v>871</v>
      </c>
    </row>
    <row r="474" spans="1:2" x14ac:dyDescent="0.2">
      <c r="A474" s="757" t="s">
        <v>6638</v>
      </c>
      <c r="B474" s="757" t="s">
        <v>856</v>
      </c>
    </row>
    <row r="475" spans="1:2" x14ac:dyDescent="0.2">
      <c r="A475" s="757" t="s">
        <v>6636</v>
      </c>
      <c r="B475" s="757" t="s">
        <v>848</v>
      </c>
    </row>
    <row r="476" spans="1:2" x14ac:dyDescent="0.2">
      <c r="A476" s="757" t="s">
        <v>6634</v>
      </c>
      <c r="B476" s="757" t="s">
        <v>842</v>
      </c>
    </row>
    <row r="477" spans="1:2" x14ac:dyDescent="0.2">
      <c r="A477" s="757" t="s">
        <v>6632</v>
      </c>
      <c r="B477" s="757" t="s">
        <v>815</v>
      </c>
    </row>
    <row r="478" spans="1:2" x14ac:dyDescent="0.2">
      <c r="A478" s="757" t="s">
        <v>6630</v>
      </c>
      <c r="B478" s="757" t="s">
        <v>756</v>
      </c>
    </row>
    <row r="479" spans="1:2" x14ac:dyDescent="0.2">
      <c r="A479" s="757" t="s">
        <v>6628</v>
      </c>
      <c r="B479" s="757" t="s">
        <v>701</v>
      </c>
    </row>
    <row r="480" spans="1:2" x14ac:dyDescent="0.2">
      <c r="A480" s="757" t="s">
        <v>6655</v>
      </c>
      <c r="B480" s="757" t="s">
        <v>2441</v>
      </c>
    </row>
    <row r="481" spans="1:2" x14ac:dyDescent="0.2">
      <c r="A481" s="757" t="s">
        <v>7037</v>
      </c>
      <c r="B481" s="757" t="s">
        <v>1253</v>
      </c>
    </row>
    <row r="482" spans="1:2" x14ac:dyDescent="0.2">
      <c r="A482" s="757" t="s">
        <v>7038</v>
      </c>
      <c r="B482" s="757" t="s">
        <v>1252</v>
      </c>
    </row>
    <row r="483" spans="1:2" x14ac:dyDescent="0.2">
      <c r="A483" s="757" t="s">
        <v>7041</v>
      </c>
      <c r="B483" s="757" t="s">
        <v>1227</v>
      </c>
    </row>
    <row r="484" spans="1:2" x14ac:dyDescent="0.2">
      <c r="A484" s="757" t="s">
        <v>5240</v>
      </c>
      <c r="B484" s="757" t="s">
        <v>2364</v>
      </c>
    </row>
    <row r="485" spans="1:2" x14ac:dyDescent="0.2">
      <c r="A485" s="757" t="s">
        <v>7042</v>
      </c>
      <c r="B485" s="757" t="s">
        <v>1253</v>
      </c>
    </row>
    <row r="486" spans="1:2" x14ac:dyDescent="0.2">
      <c r="A486" s="757" t="s">
        <v>7043</v>
      </c>
      <c r="B486" s="757" t="s">
        <v>1252</v>
      </c>
    </row>
    <row r="487" spans="1:2" x14ac:dyDescent="0.2">
      <c r="A487" s="757" t="s">
        <v>7046</v>
      </c>
      <c r="B487" s="757" t="s">
        <v>1227</v>
      </c>
    </row>
    <row r="488" spans="1:2" x14ac:dyDescent="0.2">
      <c r="A488" s="757" t="s">
        <v>7047</v>
      </c>
      <c r="B488" s="757" t="s">
        <v>5029</v>
      </c>
    </row>
    <row r="489" spans="1:2" x14ac:dyDescent="0.2">
      <c r="A489" s="757" t="s">
        <v>5241</v>
      </c>
      <c r="B489" s="757" t="s">
        <v>1316</v>
      </c>
    </row>
    <row r="490" spans="1:2" x14ac:dyDescent="0.2">
      <c r="A490" s="757" t="s">
        <v>7048</v>
      </c>
      <c r="B490" s="757" t="s">
        <v>1253</v>
      </c>
    </row>
    <row r="491" spans="1:2" x14ac:dyDescent="0.2">
      <c r="A491" s="757" t="s">
        <v>7049</v>
      </c>
      <c r="B491" s="757" t="s">
        <v>1252</v>
      </c>
    </row>
    <row r="492" spans="1:2" x14ac:dyDescent="0.2">
      <c r="A492" s="757" t="s">
        <v>7052</v>
      </c>
      <c r="B492" s="757" t="s">
        <v>1227</v>
      </c>
    </row>
    <row r="493" spans="1:2" x14ac:dyDescent="0.2">
      <c r="A493" s="757" t="s">
        <v>5242</v>
      </c>
      <c r="B493" s="757" t="s">
        <v>1316</v>
      </c>
    </row>
    <row r="494" spans="1:2" x14ac:dyDescent="0.2">
      <c r="A494" s="757" t="s">
        <v>7055</v>
      </c>
      <c r="B494" s="757" t="s">
        <v>5133</v>
      </c>
    </row>
    <row r="495" spans="1:2" x14ac:dyDescent="0.2">
      <c r="A495" s="757" t="s">
        <v>7054</v>
      </c>
      <c r="B495" s="757" t="s">
        <v>2903</v>
      </c>
    </row>
    <row r="496" spans="1:2" x14ac:dyDescent="0.2">
      <c r="A496" s="757" t="s">
        <v>7053</v>
      </c>
      <c r="B496" s="757" t="s">
        <v>2911</v>
      </c>
    </row>
    <row r="497" spans="1:2" x14ac:dyDescent="0.2">
      <c r="A497" s="757" t="s">
        <v>5191</v>
      </c>
      <c r="B497" s="757" t="s">
        <v>2882</v>
      </c>
    </row>
    <row r="498" spans="1:2" x14ac:dyDescent="0.2">
      <c r="A498" s="757" t="s">
        <v>7056</v>
      </c>
      <c r="B498" s="757" t="s">
        <v>5139</v>
      </c>
    </row>
    <row r="499" spans="1:2" x14ac:dyDescent="0.2">
      <c r="A499" s="757" t="s">
        <v>7057</v>
      </c>
      <c r="B499" s="757" t="s">
        <v>2928</v>
      </c>
    </row>
    <row r="500" spans="1:2" x14ac:dyDescent="0.2">
      <c r="A500" s="757" t="s">
        <v>7058</v>
      </c>
      <c r="B500" s="757" t="s">
        <v>2940</v>
      </c>
    </row>
    <row r="501" spans="1:2" x14ac:dyDescent="0.2">
      <c r="A501" s="757" t="s">
        <v>5192</v>
      </c>
      <c r="B501" s="757" t="s">
        <v>2925</v>
      </c>
    </row>
    <row r="502" spans="1:2" x14ac:dyDescent="0.2">
      <c r="A502" s="757" t="s">
        <v>7059</v>
      </c>
      <c r="B502" s="757" t="s">
        <v>7755</v>
      </c>
    </row>
    <row r="503" spans="1:2" x14ac:dyDescent="0.2">
      <c r="A503" s="757" t="s">
        <v>7060</v>
      </c>
      <c r="B503" s="757" t="s">
        <v>7756</v>
      </c>
    </row>
    <row r="504" spans="1:2" x14ac:dyDescent="0.2">
      <c r="A504" s="757" t="s">
        <v>7061</v>
      </c>
      <c r="B504" s="757" t="s">
        <v>7757</v>
      </c>
    </row>
    <row r="505" spans="1:2" x14ac:dyDescent="0.2">
      <c r="A505" s="757" t="s">
        <v>7062</v>
      </c>
      <c r="B505" s="757" t="s">
        <v>7758</v>
      </c>
    </row>
    <row r="506" spans="1:2" x14ac:dyDescent="0.2">
      <c r="A506" s="757" t="s">
        <v>7063</v>
      </c>
      <c r="B506" s="757" t="s">
        <v>2990</v>
      </c>
    </row>
    <row r="507" spans="1:2" x14ac:dyDescent="0.2">
      <c r="A507" s="757" t="s">
        <v>7064</v>
      </c>
      <c r="B507" s="757" t="s">
        <v>3005</v>
      </c>
    </row>
    <row r="508" spans="1:2" x14ac:dyDescent="0.2">
      <c r="A508" s="757" t="s">
        <v>7065</v>
      </c>
      <c r="B508" s="757" t="s">
        <v>3011</v>
      </c>
    </row>
    <row r="509" spans="1:2" x14ac:dyDescent="0.2">
      <c r="A509" s="757" t="s">
        <v>7066</v>
      </c>
      <c r="B509" s="757" t="s">
        <v>3037</v>
      </c>
    </row>
    <row r="510" spans="1:2" x14ac:dyDescent="0.2">
      <c r="A510" s="757" t="s">
        <v>5193</v>
      </c>
      <c r="B510" s="757" t="s">
        <v>2945</v>
      </c>
    </row>
    <row r="511" spans="1:2" x14ac:dyDescent="0.2">
      <c r="A511" s="757" t="s">
        <v>7067</v>
      </c>
      <c r="B511" s="757" t="s">
        <v>4082</v>
      </c>
    </row>
    <row r="512" spans="1:2" x14ac:dyDescent="0.2">
      <c r="A512" s="757" t="s">
        <v>7068</v>
      </c>
      <c r="B512" s="757" t="s">
        <v>4086</v>
      </c>
    </row>
    <row r="513" spans="1:2" x14ac:dyDescent="0.2">
      <c r="A513" s="757" t="s">
        <v>5276</v>
      </c>
      <c r="B513" s="757" t="s">
        <v>7579</v>
      </c>
    </row>
    <row r="514" spans="1:2" x14ac:dyDescent="0.2">
      <c r="A514" s="757" t="s">
        <v>7069</v>
      </c>
      <c r="B514" s="757" t="s">
        <v>4082</v>
      </c>
    </row>
    <row r="515" spans="1:2" x14ac:dyDescent="0.2">
      <c r="A515" s="757" t="s">
        <v>7070</v>
      </c>
      <c r="B515" s="757" t="s">
        <v>4086</v>
      </c>
    </row>
    <row r="516" spans="1:2" x14ac:dyDescent="0.2">
      <c r="A516" s="757" t="s">
        <v>7071</v>
      </c>
      <c r="B516" s="757" t="s">
        <v>4086</v>
      </c>
    </row>
    <row r="517" spans="1:2" x14ac:dyDescent="0.2">
      <c r="A517" s="757" t="s">
        <v>7072</v>
      </c>
      <c r="B517" s="757" t="s">
        <v>4086</v>
      </c>
    </row>
    <row r="518" spans="1:2" x14ac:dyDescent="0.2">
      <c r="A518" s="757" t="s">
        <v>5277</v>
      </c>
      <c r="B518" s="757" t="s">
        <v>7579</v>
      </c>
    </row>
    <row r="519" spans="1:2" x14ac:dyDescent="0.2">
      <c r="A519" s="757" t="s">
        <v>7073</v>
      </c>
      <c r="B519" s="757" t="s">
        <v>4099</v>
      </c>
    </row>
    <row r="520" spans="1:2" x14ac:dyDescent="0.2">
      <c r="A520" s="757" t="s">
        <v>5278</v>
      </c>
      <c r="B520" s="757" t="s">
        <v>7579</v>
      </c>
    </row>
    <row r="521" spans="1:2" x14ac:dyDescent="0.2">
      <c r="A521" s="757" t="s">
        <v>7074</v>
      </c>
      <c r="B521" s="757" t="s">
        <v>4099</v>
      </c>
    </row>
    <row r="522" spans="1:2" x14ac:dyDescent="0.2">
      <c r="A522" s="757" t="s">
        <v>5279</v>
      </c>
      <c r="B522" s="757" t="s">
        <v>7579</v>
      </c>
    </row>
    <row r="523" spans="1:2" x14ac:dyDescent="0.2">
      <c r="A523" s="757" t="s">
        <v>7075</v>
      </c>
      <c r="B523" s="757" t="s">
        <v>4099</v>
      </c>
    </row>
    <row r="524" spans="1:2" x14ac:dyDescent="0.2">
      <c r="A524" s="757" t="s">
        <v>5280</v>
      </c>
      <c r="B524" s="757" t="s">
        <v>7579</v>
      </c>
    </row>
    <row r="525" spans="1:2" x14ac:dyDescent="0.2">
      <c r="A525" s="757" t="s">
        <v>7076</v>
      </c>
      <c r="B525" s="757" t="s">
        <v>4099</v>
      </c>
    </row>
    <row r="526" spans="1:2" x14ac:dyDescent="0.2">
      <c r="A526" s="757" t="s">
        <v>5281</v>
      </c>
      <c r="B526" s="757" t="s">
        <v>7579</v>
      </c>
    </row>
    <row r="527" spans="1:2" x14ac:dyDescent="0.2">
      <c r="A527" s="757" t="s">
        <v>7077</v>
      </c>
      <c r="B527" s="757" t="s">
        <v>7585</v>
      </c>
    </row>
    <row r="528" spans="1:2" x14ac:dyDescent="0.2">
      <c r="A528" s="757" t="s">
        <v>7079</v>
      </c>
      <c r="B528" s="757" t="s">
        <v>7586</v>
      </c>
    </row>
    <row r="529" spans="1:2" x14ac:dyDescent="0.2">
      <c r="A529" s="757" t="s">
        <v>7082</v>
      </c>
      <c r="B529" s="757" t="s">
        <v>7586</v>
      </c>
    </row>
    <row r="530" spans="1:2" x14ac:dyDescent="0.2">
      <c r="A530" s="757" t="s">
        <v>7248</v>
      </c>
      <c r="B530" s="757" t="s">
        <v>7586</v>
      </c>
    </row>
    <row r="531" spans="1:2" x14ac:dyDescent="0.2">
      <c r="A531" s="757" t="s">
        <v>5282</v>
      </c>
      <c r="B531" s="757" t="s">
        <v>7579</v>
      </c>
    </row>
    <row r="532" spans="1:2" x14ac:dyDescent="0.2">
      <c r="A532" s="757" t="s">
        <v>7078</v>
      </c>
      <c r="B532" s="757" t="s">
        <v>7585</v>
      </c>
    </row>
    <row r="533" spans="1:2" x14ac:dyDescent="0.2">
      <c r="A533" s="757" t="s">
        <v>7080</v>
      </c>
      <c r="B533" s="757" t="s">
        <v>7586</v>
      </c>
    </row>
    <row r="534" spans="1:2" x14ac:dyDescent="0.2">
      <c r="A534" s="757" t="s">
        <v>7784</v>
      </c>
      <c r="B534" s="757" t="s">
        <v>7586</v>
      </c>
    </row>
    <row r="535" spans="1:2" x14ac:dyDescent="0.2">
      <c r="A535" s="757" t="s">
        <v>7249</v>
      </c>
      <c r="B535" s="757" t="s">
        <v>7586</v>
      </c>
    </row>
    <row r="536" spans="1:2" x14ac:dyDescent="0.2">
      <c r="A536" s="757" t="s">
        <v>5283</v>
      </c>
      <c r="B536" s="757" t="s">
        <v>7579</v>
      </c>
    </row>
    <row r="537" spans="1:2" x14ac:dyDescent="0.2">
      <c r="A537" s="757" t="s">
        <v>7215</v>
      </c>
      <c r="B537" s="757" t="s">
        <v>7585</v>
      </c>
    </row>
    <row r="538" spans="1:2" x14ac:dyDescent="0.2">
      <c r="A538" s="757" t="s">
        <v>7217</v>
      </c>
      <c r="B538" s="757" t="s">
        <v>7586</v>
      </c>
    </row>
    <row r="539" spans="1:2" x14ac:dyDescent="0.2">
      <c r="A539" s="757" t="s">
        <v>7213</v>
      </c>
      <c r="B539" s="757" t="s">
        <v>7579</v>
      </c>
    </row>
    <row r="540" spans="1:2" x14ac:dyDescent="0.2">
      <c r="A540" s="757" t="s">
        <v>7216</v>
      </c>
      <c r="B540" s="757" t="s">
        <v>7585</v>
      </c>
    </row>
    <row r="541" spans="1:2" x14ac:dyDescent="0.2">
      <c r="A541" s="757" t="s">
        <v>7218</v>
      </c>
      <c r="B541" s="757" t="s">
        <v>7586</v>
      </c>
    </row>
    <row r="542" spans="1:2" x14ac:dyDescent="0.2">
      <c r="A542" s="757" t="s">
        <v>7214</v>
      </c>
      <c r="B542" s="757" t="s">
        <v>7579</v>
      </c>
    </row>
    <row r="543" spans="1:2" x14ac:dyDescent="0.2">
      <c r="A543" s="757" t="s">
        <v>7207</v>
      </c>
      <c r="B543" s="757" t="s">
        <v>7583</v>
      </c>
    </row>
    <row r="544" spans="1:2" x14ac:dyDescent="0.2">
      <c r="A544" s="757" t="s">
        <v>7273</v>
      </c>
      <c r="B544" s="757" t="s">
        <v>7584</v>
      </c>
    </row>
    <row r="545" spans="1:2" x14ac:dyDescent="0.2">
      <c r="A545" s="757" t="s">
        <v>7205</v>
      </c>
      <c r="B545" s="757" t="s">
        <v>7579</v>
      </c>
    </row>
    <row r="546" spans="1:2" x14ac:dyDescent="0.2">
      <c r="A546" s="757" t="s">
        <v>7208</v>
      </c>
      <c r="B546" s="757" t="s">
        <v>7583</v>
      </c>
    </row>
    <row r="547" spans="1:2" x14ac:dyDescent="0.2">
      <c r="A547" s="757" t="s">
        <v>7274</v>
      </c>
      <c r="B547" s="757" t="s">
        <v>7584</v>
      </c>
    </row>
    <row r="548" spans="1:2" x14ac:dyDescent="0.2">
      <c r="A548" s="757" t="s">
        <v>7206</v>
      </c>
      <c r="B548" s="757" t="s">
        <v>7579</v>
      </c>
    </row>
    <row r="549" spans="1:2" x14ac:dyDescent="0.2">
      <c r="A549" s="757" t="s">
        <v>7211</v>
      </c>
      <c r="B549" s="757" t="s">
        <v>7583</v>
      </c>
    </row>
    <row r="550" spans="1:2" x14ac:dyDescent="0.2">
      <c r="A550" s="757" t="s">
        <v>7271</v>
      </c>
      <c r="B550" s="757" t="s">
        <v>7584</v>
      </c>
    </row>
    <row r="551" spans="1:2" x14ac:dyDescent="0.2">
      <c r="A551" s="757" t="s">
        <v>7209</v>
      </c>
      <c r="B551" s="757" t="s">
        <v>7579</v>
      </c>
    </row>
    <row r="552" spans="1:2" x14ac:dyDescent="0.2">
      <c r="A552" s="757" t="s">
        <v>7212</v>
      </c>
      <c r="B552" s="757" t="s">
        <v>7583</v>
      </c>
    </row>
    <row r="553" spans="1:2" x14ac:dyDescent="0.2">
      <c r="A553" s="757" t="s">
        <v>7272</v>
      </c>
      <c r="B553" s="757" t="s">
        <v>7584</v>
      </c>
    </row>
    <row r="554" spans="1:2" x14ac:dyDescent="0.2">
      <c r="A554" s="757" t="s">
        <v>7210</v>
      </c>
      <c r="B554" s="757" t="s">
        <v>7579</v>
      </c>
    </row>
    <row r="555" spans="1:2" x14ac:dyDescent="0.2">
      <c r="A555" s="757" t="s">
        <v>7083</v>
      </c>
      <c r="B555" s="757" t="s">
        <v>2058</v>
      </c>
    </row>
    <row r="556" spans="1:2" x14ac:dyDescent="0.2">
      <c r="A556" s="757" t="s">
        <v>5288</v>
      </c>
      <c r="B556" s="757" t="s">
        <v>2058</v>
      </c>
    </row>
    <row r="557" spans="1:2" x14ac:dyDescent="0.2">
      <c r="A557" s="757" t="s">
        <v>7084</v>
      </c>
      <c r="B557" s="757" t="s">
        <v>2079</v>
      </c>
    </row>
    <row r="558" spans="1:2" x14ac:dyDescent="0.2">
      <c r="A558" s="757" t="s">
        <v>7085</v>
      </c>
      <c r="B558" s="757" t="s">
        <v>2103</v>
      </c>
    </row>
    <row r="559" spans="1:2" x14ac:dyDescent="0.2">
      <c r="A559" s="757" t="s">
        <v>5289</v>
      </c>
      <c r="B559" s="757" t="s">
        <v>2080</v>
      </c>
    </row>
    <row r="560" spans="1:2" x14ac:dyDescent="0.2">
      <c r="A560" s="757" t="s">
        <v>7086</v>
      </c>
      <c r="B560" s="757" t="s">
        <v>2082</v>
      </c>
    </row>
    <row r="561" spans="1:2" x14ac:dyDescent="0.2">
      <c r="A561" s="757" t="s">
        <v>5290</v>
      </c>
      <c r="B561" s="757" t="s">
        <v>2082</v>
      </c>
    </row>
    <row r="562" spans="1:2" x14ac:dyDescent="0.2">
      <c r="A562" s="757" t="s">
        <v>7087</v>
      </c>
      <c r="B562" s="757" t="s">
        <v>7672</v>
      </c>
    </row>
    <row r="563" spans="1:2" x14ac:dyDescent="0.2">
      <c r="A563" s="757" t="s">
        <v>5291</v>
      </c>
      <c r="B563" s="757" t="s">
        <v>7672</v>
      </c>
    </row>
    <row r="564" spans="1:2" x14ac:dyDescent="0.2">
      <c r="A564" s="757" t="s">
        <v>7088</v>
      </c>
      <c r="B564" s="757" t="s">
        <v>4138</v>
      </c>
    </row>
    <row r="565" spans="1:2" x14ac:dyDescent="0.2">
      <c r="A565" s="757" t="s">
        <v>7089</v>
      </c>
      <c r="B565" s="757" t="s">
        <v>4138</v>
      </c>
    </row>
    <row r="566" spans="1:2" x14ac:dyDescent="0.2">
      <c r="A566" s="757" t="s">
        <v>7090</v>
      </c>
      <c r="B566" s="757" t="s">
        <v>4138</v>
      </c>
    </row>
    <row r="567" spans="1:2" x14ac:dyDescent="0.2">
      <c r="A567" s="757" t="s">
        <v>5292</v>
      </c>
      <c r="B567" s="757" t="s">
        <v>4138</v>
      </c>
    </row>
    <row r="568" spans="1:2" x14ac:dyDescent="0.2">
      <c r="A568" s="757" t="s">
        <v>7091</v>
      </c>
      <c r="B568" s="757" t="s">
        <v>5140</v>
      </c>
    </row>
    <row r="569" spans="1:2" x14ac:dyDescent="0.2">
      <c r="A569" s="757" t="s">
        <v>7092</v>
      </c>
      <c r="B569" s="757" t="s">
        <v>5140</v>
      </c>
    </row>
    <row r="570" spans="1:2" x14ac:dyDescent="0.2">
      <c r="A570" s="757" t="s">
        <v>7093</v>
      </c>
      <c r="B570" s="757" t="s">
        <v>5140</v>
      </c>
    </row>
    <row r="571" spans="1:2" x14ac:dyDescent="0.2">
      <c r="A571" s="757" t="s">
        <v>7094</v>
      </c>
      <c r="B571" s="757" t="s">
        <v>5140</v>
      </c>
    </row>
    <row r="572" spans="1:2" x14ac:dyDescent="0.2">
      <c r="A572" s="757" t="s">
        <v>7096</v>
      </c>
      <c r="B572" s="757" t="s">
        <v>5140</v>
      </c>
    </row>
    <row r="573" spans="1:2" x14ac:dyDescent="0.2">
      <c r="A573" s="757" t="s">
        <v>7095</v>
      </c>
      <c r="B573" s="757" t="s">
        <v>5140</v>
      </c>
    </row>
    <row r="574" spans="1:2" x14ac:dyDescent="0.2">
      <c r="A574" s="757" t="s">
        <v>7097</v>
      </c>
      <c r="B574" s="757" t="s">
        <v>5140</v>
      </c>
    </row>
    <row r="575" spans="1:2" x14ac:dyDescent="0.2">
      <c r="A575" s="757" t="s">
        <v>5293</v>
      </c>
      <c r="B575" s="757" t="s">
        <v>5140</v>
      </c>
    </row>
    <row r="576" spans="1:2" x14ac:dyDescent="0.2">
      <c r="A576" s="757" t="s">
        <v>7098</v>
      </c>
      <c r="B576" s="757" t="s">
        <v>4171</v>
      </c>
    </row>
    <row r="577" spans="1:2" x14ac:dyDescent="0.2">
      <c r="A577" s="757" t="s">
        <v>7099</v>
      </c>
      <c r="B577" s="757" t="s">
        <v>4171</v>
      </c>
    </row>
    <row r="578" spans="1:2" x14ac:dyDescent="0.2">
      <c r="A578" s="757" t="s">
        <v>7100</v>
      </c>
      <c r="B578" s="757" t="s">
        <v>4171</v>
      </c>
    </row>
    <row r="579" spans="1:2" x14ac:dyDescent="0.2">
      <c r="A579" s="757" t="s">
        <v>5294</v>
      </c>
      <c r="B579" s="757" t="s">
        <v>4171</v>
      </c>
    </row>
    <row r="580" spans="1:2" x14ac:dyDescent="0.2">
      <c r="A580" s="757" t="s">
        <v>7101</v>
      </c>
      <c r="B580" s="757" t="s">
        <v>5129</v>
      </c>
    </row>
    <row r="581" spans="1:2" x14ac:dyDescent="0.2">
      <c r="A581" s="757" t="s">
        <v>7102</v>
      </c>
      <c r="B581" s="757" t="s">
        <v>5129</v>
      </c>
    </row>
    <row r="582" spans="1:2" x14ac:dyDescent="0.2">
      <c r="A582" s="757" t="s">
        <v>7103</v>
      </c>
      <c r="B582" s="757" t="s">
        <v>5129</v>
      </c>
    </row>
    <row r="583" spans="1:2" x14ac:dyDescent="0.2">
      <c r="A583" s="757" t="s">
        <v>7104</v>
      </c>
      <c r="B583" s="757" t="s">
        <v>5129</v>
      </c>
    </row>
    <row r="584" spans="1:2" x14ac:dyDescent="0.2">
      <c r="A584" s="757" t="s">
        <v>5295</v>
      </c>
      <c r="B584" s="757" t="s">
        <v>5129</v>
      </c>
    </row>
    <row r="585" spans="1:2" x14ac:dyDescent="0.2">
      <c r="A585" s="757" t="s">
        <v>7105</v>
      </c>
      <c r="B585" s="757" t="s">
        <v>4188</v>
      </c>
    </row>
    <row r="586" spans="1:2" x14ac:dyDescent="0.2">
      <c r="A586" s="757" t="s">
        <v>7106</v>
      </c>
      <c r="B586" s="757" t="s">
        <v>4188</v>
      </c>
    </row>
    <row r="587" spans="1:2" x14ac:dyDescent="0.2">
      <c r="A587" s="757" t="s">
        <v>5296</v>
      </c>
      <c r="B587" s="757" t="s">
        <v>4188</v>
      </c>
    </row>
    <row r="588" spans="1:2" x14ac:dyDescent="0.2">
      <c r="A588" s="757" t="s">
        <v>7107</v>
      </c>
      <c r="B588" s="757" t="s">
        <v>4079</v>
      </c>
    </row>
    <row r="589" spans="1:2" x14ac:dyDescent="0.2">
      <c r="A589" s="757" t="s">
        <v>5274</v>
      </c>
      <c r="B589" s="757" t="s">
        <v>4079</v>
      </c>
    </row>
    <row r="590" spans="1:2" x14ac:dyDescent="0.2">
      <c r="A590" s="757" t="s">
        <v>7108</v>
      </c>
      <c r="B590" s="757" t="s">
        <v>4079</v>
      </c>
    </row>
    <row r="591" spans="1:2" x14ac:dyDescent="0.2">
      <c r="A591" s="757" t="s">
        <v>5275</v>
      </c>
      <c r="B591" s="757" t="s">
        <v>4079</v>
      </c>
    </row>
    <row r="592" spans="1:2" x14ac:dyDescent="0.2">
      <c r="A592" s="757" t="s">
        <v>7109</v>
      </c>
      <c r="B592" s="757" t="s">
        <v>2558</v>
      </c>
    </row>
    <row r="593" spans="1:2" x14ac:dyDescent="0.2">
      <c r="A593" s="757" t="s">
        <v>5160</v>
      </c>
      <c r="B593" s="757" t="s">
        <v>2558</v>
      </c>
    </row>
    <row r="594" spans="1:2" x14ac:dyDescent="0.2">
      <c r="A594" s="757" t="s">
        <v>7110</v>
      </c>
      <c r="B594" s="757" t="s">
        <v>2558</v>
      </c>
    </row>
    <row r="595" spans="1:2" x14ac:dyDescent="0.2">
      <c r="A595" s="757" t="s">
        <v>5161</v>
      </c>
      <c r="B595" s="757" t="s">
        <v>2558</v>
      </c>
    </row>
    <row r="596" spans="1:2" x14ac:dyDescent="0.2">
      <c r="A596" s="757" t="s">
        <v>7111</v>
      </c>
      <c r="B596" s="757" t="s">
        <v>4130</v>
      </c>
    </row>
    <row r="597" spans="1:2" x14ac:dyDescent="0.2">
      <c r="A597" s="757" t="s">
        <v>5284</v>
      </c>
      <c r="B597" s="757" t="s">
        <v>4130</v>
      </c>
    </row>
    <row r="598" spans="1:2" x14ac:dyDescent="0.2">
      <c r="A598" s="757" t="s">
        <v>7112</v>
      </c>
      <c r="B598" s="757" t="s">
        <v>4130</v>
      </c>
    </row>
    <row r="599" spans="1:2" x14ac:dyDescent="0.2">
      <c r="A599" s="757" t="s">
        <v>5285</v>
      </c>
      <c r="B599" s="757" t="s">
        <v>4130</v>
      </c>
    </row>
    <row r="600" spans="1:2" x14ac:dyDescent="0.2">
      <c r="A600" s="757" t="s">
        <v>7113</v>
      </c>
      <c r="B600" s="757" t="s">
        <v>4133</v>
      </c>
    </row>
    <row r="601" spans="1:2" x14ac:dyDescent="0.2">
      <c r="A601" s="757" t="s">
        <v>5286</v>
      </c>
      <c r="B601" s="757" t="s">
        <v>4133</v>
      </c>
    </row>
    <row r="602" spans="1:2" x14ac:dyDescent="0.2">
      <c r="A602" s="757" t="s">
        <v>7114</v>
      </c>
      <c r="B602" s="757" t="s">
        <v>4133</v>
      </c>
    </row>
    <row r="603" spans="1:2" x14ac:dyDescent="0.2">
      <c r="A603" s="757" t="s">
        <v>5287</v>
      </c>
      <c r="B603" s="757" t="s">
        <v>4133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5"/>
  <sheetViews>
    <sheetView zoomScale="85" zoomScaleNormal="85" workbookViewId="0">
      <pane xSplit="1" ySplit="4" topLeftCell="B5" activePane="bottomRight" state="frozen"/>
      <selection pane="topRight" activeCell="B1" sqref="B1"/>
      <selection pane="bottomLeft" activeCell="A5" sqref="A5"/>
      <selection pane="bottomRight" sqref="A1:A4"/>
    </sheetView>
  </sheetViews>
  <sheetFormatPr defaultRowHeight="12.75" x14ac:dyDescent="0.25"/>
  <cols>
    <col min="1" max="1" width="9.7109375" style="6" customWidth="1"/>
    <col min="2" max="9" width="10" style="6" customWidth="1"/>
    <col min="10" max="13" width="10" style="85" customWidth="1"/>
    <col min="14" max="17" width="10" style="6" customWidth="1"/>
    <col min="18" max="16384" width="9.140625" style="6"/>
  </cols>
  <sheetData>
    <row r="1" spans="1:17" ht="15" customHeight="1" x14ac:dyDescent="0.25">
      <c r="A1" s="844" t="s">
        <v>7620</v>
      </c>
      <c r="B1" s="841" t="s">
        <v>7618</v>
      </c>
      <c r="C1" s="842"/>
      <c r="D1" s="842"/>
      <c r="E1" s="843"/>
      <c r="F1" s="841" t="s">
        <v>7285</v>
      </c>
      <c r="G1" s="842"/>
      <c r="H1" s="842"/>
      <c r="I1" s="843"/>
      <c r="J1" s="852" t="s">
        <v>5039</v>
      </c>
      <c r="K1" s="853"/>
      <c r="L1" s="853"/>
      <c r="M1" s="853"/>
      <c r="N1" s="849" t="s">
        <v>7204</v>
      </c>
      <c r="O1" s="850"/>
      <c r="P1" s="850"/>
      <c r="Q1" s="851"/>
    </row>
    <row r="2" spans="1:17" x14ac:dyDescent="0.25">
      <c r="A2" s="845"/>
      <c r="B2" s="841" t="s">
        <v>2480</v>
      </c>
      <c r="C2" s="842"/>
      <c r="D2" s="841" t="s">
        <v>2481</v>
      </c>
      <c r="E2" s="843"/>
      <c r="F2" s="841" t="s">
        <v>2480</v>
      </c>
      <c r="G2" s="842"/>
      <c r="H2" s="841" t="s">
        <v>2481</v>
      </c>
      <c r="I2" s="843"/>
      <c r="J2" s="852" t="s">
        <v>2480</v>
      </c>
      <c r="K2" s="853"/>
      <c r="L2" s="852" t="s">
        <v>2481</v>
      </c>
      <c r="M2" s="853"/>
      <c r="N2" s="847" t="s">
        <v>2480</v>
      </c>
      <c r="O2" s="848"/>
      <c r="P2" s="847" t="s">
        <v>2481</v>
      </c>
      <c r="Q2" s="848"/>
    </row>
    <row r="3" spans="1:17" x14ac:dyDescent="0.25">
      <c r="A3" s="845"/>
      <c r="B3" s="184" t="s">
        <v>7129</v>
      </c>
      <c r="C3" s="184" t="s">
        <v>2482</v>
      </c>
      <c r="D3" s="184" t="s">
        <v>7129</v>
      </c>
      <c r="E3" s="185" t="s">
        <v>2482</v>
      </c>
      <c r="F3" s="184" t="s">
        <v>7129</v>
      </c>
      <c r="G3" s="184" t="s">
        <v>2482</v>
      </c>
      <c r="H3" s="184" t="s">
        <v>7129</v>
      </c>
      <c r="I3" s="185" t="s">
        <v>2482</v>
      </c>
      <c r="J3" s="186" t="s">
        <v>7129</v>
      </c>
      <c r="K3" s="186" t="s">
        <v>2482</v>
      </c>
      <c r="L3" s="186" t="s">
        <v>7129</v>
      </c>
      <c r="M3" s="186" t="s">
        <v>2482</v>
      </c>
      <c r="N3" s="187" t="s">
        <v>7129</v>
      </c>
      <c r="O3" s="186" t="s">
        <v>2482</v>
      </c>
      <c r="P3" s="187" t="s">
        <v>7129</v>
      </c>
      <c r="Q3" s="186" t="s">
        <v>2482</v>
      </c>
    </row>
    <row r="4" spans="1:17" x14ac:dyDescent="0.25">
      <c r="A4" s="846"/>
      <c r="B4" s="751" t="s">
        <v>7762</v>
      </c>
      <c r="C4" s="751" t="s">
        <v>7763</v>
      </c>
      <c r="D4" s="751" t="s">
        <v>7764</v>
      </c>
      <c r="E4" s="752" t="s">
        <v>7765</v>
      </c>
      <c r="F4" s="751" t="s">
        <v>7766</v>
      </c>
      <c r="G4" s="751" t="s">
        <v>7767</v>
      </c>
      <c r="H4" s="751" t="s">
        <v>7768</v>
      </c>
      <c r="I4" s="752" t="s">
        <v>7769</v>
      </c>
      <c r="J4" s="189" t="s">
        <v>7770</v>
      </c>
      <c r="K4" s="189" t="s">
        <v>7771</v>
      </c>
      <c r="L4" s="189" t="s">
        <v>7772</v>
      </c>
      <c r="M4" s="189" t="s">
        <v>7773</v>
      </c>
      <c r="N4" s="190" t="s">
        <v>7788</v>
      </c>
      <c r="O4" s="190" t="s">
        <v>7789</v>
      </c>
      <c r="P4" s="190" t="s">
        <v>7790</v>
      </c>
      <c r="Q4" s="190" t="s">
        <v>7791</v>
      </c>
    </row>
    <row r="5" spans="1:17" x14ac:dyDescent="0.25">
      <c r="A5" s="735" t="str">
        <f>HYPERLINK("#S.01.01.01!$A$1", "S.01.01.01")</f>
        <v>S.01.01.01</v>
      </c>
      <c r="B5" s="188" t="s">
        <v>2483</v>
      </c>
      <c r="C5" s="188"/>
      <c r="D5" s="188"/>
      <c r="E5" s="188"/>
      <c r="F5" s="188" t="s">
        <v>2483</v>
      </c>
      <c r="G5" s="188"/>
      <c r="H5" s="188"/>
      <c r="I5" s="188"/>
      <c r="J5" s="189" t="s">
        <v>2483</v>
      </c>
      <c r="K5" s="189"/>
      <c r="L5" s="189"/>
      <c r="M5" s="189"/>
      <c r="N5" s="190"/>
      <c r="O5" s="190"/>
      <c r="P5" s="190"/>
      <c r="Q5" s="190"/>
    </row>
    <row r="6" spans="1:17" x14ac:dyDescent="0.25">
      <c r="A6" s="735" t="str">
        <f>HYPERLINK("#S.01.01.02!$A$1", "S.01.01.02")</f>
        <v>S.01.01.02</v>
      </c>
      <c r="B6" s="188"/>
      <c r="C6" s="188" t="s">
        <v>2483</v>
      </c>
      <c r="D6" s="188"/>
      <c r="E6" s="188"/>
      <c r="F6" s="188"/>
      <c r="G6" s="188" t="s">
        <v>2483</v>
      </c>
      <c r="H6" s="188"/>
      <c r="I6" s="188"/>
      <c r="J6" s="189"/>
      <c r="K6" s="189" t="s">
        <v>2483</v>
      </c>
      <c r="L6" s="189"/>
      <c r="M6" s="189"/>
      <c r="N6" s="190"/>
      <c r="O6" s="190"/>
      <c r="P6" s="190"/>
      <c r="Q6" s="190"/>
    </row>
    <row r="7" spans="1:17" x14ac:dyDescent="0.25">
      <c r="A7" s="735" t="str">
        <f>HYPERLINK("#S.01.01.03!$A$1", "S.01.01.03")</f>
        <v>S.01.01.03</v>
      </c>
      <c r="B7" s="188"/>
      <c r="C7" s="188"/>
      <c r="D7" s="188" t="s">
        <v>2483</v>
      </c>
      <c r="E7" s="188"/>
      <c r="F7" s="188"/>
      <c r="G7" s="188"/>
      <c r="H7" s="188" t="s">
        <v>2483</v>
      </c>
      <c r="I7" s="188"/>
      <c r="J7" s="189"/>
      <c r="K7" s="189"/>
      <c r="L7" s="189" t="s">
        <v>2483</v>
      </c>
      <c r="M7" s="189"/>
      <c r="N7" s="190"/>
      <c r="O7" s="190"/>
      <c r="P7" s="190"/>
      <c r="Q7" s="190"/>
    </row>
    <row r="8" spans="1:17" x14ac:dyDescent="0.25">
      <c r="A8" s="735" t="str">
        <f>HYPERLINK("#S.01.01.04!$A$1", "S.01.01.04")</f>
        <v>S.01.01.04</v>
      </c>
      <c r="B8" s="188"/>
      <c r="C8" s="188"/>
      <c r="D8" s="188"/>
      <c r="E8" s="188" t="s">
        <v>2483</v>
      </c>
      <c r="F8" s="188"/>
      <c r="G8" s="188"/>
      <c r="H8" s="188"/>
      <c r="I8" s="188" t="s">
        <v>2483</v>
      </c>
      <c r="J8" s="189"/>
      <c r="K8" s="189"/>
      <c r="L8" s="189"/>
      <c r="M8" s="189" t="s">
        <v>2483</v>
      </c>
      <c r="N8" s="190"/>
      <c r="O8" s="190"/>
      <c r="P8" s="190"/>
      <c r="Q8" s="190"/>
    </row>
    <row r="9" spans="1:17" x14ac:dyDescent="0.25">
      <c r="A9" s="734" t="str">
        <f>HYPERLINK("#S.01.02.01!$A$1", "S.01.02.01")</f>
        <v>S.01.02.01</v>
      </c>
      <c r="B9" s="191" t="s">
        <v>2483</v>
      </c>
      <c r="C9" s="191" t="s">
        <v>2483</v>
      </c>
      <c r="D9" s="191"/>
      <c r="E9" s="191"/>
      <c r="F9" s="191" t="s">
        <v>2483</v>
      </c>
      <c r="G9" s="191" t="s">
        <v>2483</v>
      </c>
      <c r="H9" s="191"/>
      <c r="I9" s="191"/>
      <c r="J9" s="192" t="s">
        <v>2483</v>
      </c>
      <c r="K9" s="192" t="s">
        <v>2483</v>
      </c>
      <c r="L9" s="192"/>
      <c r="M9" s="192"/>
      <c r="N9" s="152"/>
      <c r="O9" s="70"/>
      <c r="P9" s="152"/>
      <c r="Q9" s="190"/>
    </row>
    <row r="10" spans="1:17" x14ac:dyDescent="0.25">
      <c r="A10" s="734" t="str">
        <f>HYPERLINK("#S.01.02.02!$A$1", "S.01.02.02")</f>
        <v>S.01.02.02</v>
      </c>
      <c r="B10" s="191"/>
      <c r="C10" s="191"/>
      <c r="D10" s="191" t="s">
        <v>2483</v>
      </c>
      <c r="E10" s="191" t="s">
        <v>2483</v>
      </c>
      <c r="F10" s="191"/>
      <c r="G10" s="191"/>
      <c r="H10" s="191" t="s">
        <v>2483</v>
      </c>
      <c r="I10" s="191" t="s">
        <v>2483</v>
      </c>
      <c r="J10" s="192"/>
      <c r="K10" s="192"/>
      <c r="L10" s="192" t="s">
        <v>2483</v>
      </c>
      <c r="M10" s="192" t="s">
        <v>2483</v>
      </c>
      <c r="N10" s="152"/>
      <c r="O10" s="70"/>
      <c r="P10" s="152"/>
      <c r="Q10" s="190"/>
    </row>
    <row r="11" spans="1:17" x14ac:dyDescent="0.25">
      <c r="A11" s="735" t="str">
        <f>HYPERLINK("#'S.02.01.{01,02,07,10}'!$A$1", "S.02.01.01")</f>
        <v>S.02.01.01</v>
      </c>
      <c r="B11" s="191"/>
      <c r="C11" s="191"/>
      <c r="D11" s="191"/>
      <c r="E11" s="191"/>
      <c r="F11" s="191"/>
      <c r="G11" s="191"/>
      <c r="H11" s="191"/>
      <c r="I11" s="191"/>
      <c r="J11" s="192"/>
      <c r="K11" s="192"/>
      <c r="L11" s="192"/>
      <c r="M11" s="192"/>
      <c r="N11" s="152" t="s">
        <v>2483</v>
      </c>
      <c r="O11" s="70"/>
      <c r="P11" s="152"/>
      <c r="Q11" s="190"/>
    </row>
    <row r="12" spans="1:17" x14ac:dyDescent="0.25">
      <c r="A12" s="735" t="str">
        <f>HYPERLINK("#'S.02.01.{01,02,07,10}'!$A$2", "S.02.01.02")</f>
        <v>S.02.01.02</v>
      </c>
      <c r="B12" s="191"/>
      <c r="C12" s="191"/>
      <c r="D12" s="191"/>
      <c r="E12" s="191"/>
      <c r="F12" s="191"/>
      <c r="G12" s="191"/>
      <c r="H12" s="191"/>
      <c r="I12" s="191"/>
      <c r="J12" s="192"/>
      <c r="K12" s="192"/>
      <c r="L12" s="192"/>
      <c r="M12" s="192"/>
      <c r="N12" s="152"/>
      <c r="O12" s="70"/>
      <c r="P12" s="152" t="s">
        <v>2483</v>
      </c>
      <c r="Q12" s="190"/>
    </row>
    <row r="13" spans="1:17" x14ac:dyDescent="0.25">
      <c r="A13" s="735" t="str">
        <f>HYPERLINK("#'S.02.01.{03,04,08,11}'!$A$1", "S.02.01.03")</f>
        <v>S.02.01.03</v>
      </c>
      <c r="B13" s="191" t="s">
        <v>2483</v>
      </c>
      <c r="C13" s="191"/>
      <c r="D13" s="191"/>
      <c r="E13" s="191"/>
      <c r="F13" s="191" t="s">
        <v>2483</v>
      </c>
      <c r="G13" s="191"/>
      <c r="H13" s="191"/>
      <c r="I13" s="191"/>
      <c r="J13" s="192" t="s">
        <v>2483</v>
      </c>
      <c r="K13" s="192"/>
      <c r="L13" s="192"/>
      <c r="M13" s="192"/>
      <c r="N13" s="152"/>
      <c r="O13" s="70"/>
      <c r="P13" s="152"/>
      <c r="Q13" s="190"/>
    </row>
    <row r="14" spans="1:17" x14ac:dyDescent="0.25">
      <c r="A14" s="735" t="str">
        <f>HYPERLINK("#'S.02.01.{03,04,08,11}'!$A$2", "S.02.01.04")</f>
        <v>S.02.01.04</v>
      </c>
      <c r="B14" s="191"/>
      <c r="C14" s="191"/>
      <c r="D14" s="191" t="s">
        <v>2483</v>
      </c>
      <c r="E14" s="191"/>
      <c r="F14" s="191"/>
      <c r="G14" s="191"/>
      <c r="H14" s="191" t="s">
        <v>2483</v>
      </c>
      <c r="I14" s="191"/>
      <c r="J14" s="192"/>
      <c r="K14" s="192"/>
      <c r="L14" s="192" t="s">
        <v>2483</v>
      </c>
      <c r="M14" s="192"/>
      <c r="N14" s="152"/>
      <c r="O14" s="70"/>
      <c r="P14" s="152"/>
      <c r="Q14" s="190"/>
    </row>
    <row r="15" spans="1:17" x14ac:dyDescent="0.25">
      <c r="A15" s="735" t="str">
        <f>HYPERLINK("#'S.02.01.{05,06,09,12}'!$A$1", "S.02.01.05")</f>
        <v>S.02.01.05</v>
      </c>
      <c r="B15" s="191"/>
      <c r="C15" s="191" t="s">
        <v>2483</v>
      </c>
      <c r="D15" s="191"/>
      <c r="E15" s="191"/>
      <c r="F15" s="191"/>
      <c r="G15" s="191" t="s">
        <v>2483</v>
      </c>
      <c r="H15" s="191"/>
      <c r="I15" s="191"/>
      <c r="J15" s="192"/>
      <c r="K15" s="192" t="s">
        <v>2483</v>
      </c>
      <c r="L15" s="192"/>
      <c r="M15" s="192"/>
      <c r="N15" s="152"/>
      <c r="O15" s="70"/>
      <c r="P15" s="152"/>
      <c r="Q15" s="190"/>
    </row>
    <row r="16" spans="1:17" x14ac:dyDescent="0.25">
      <c r="A16" s="735" t="str">
        <f>HYPERLINK("#'S.02.01.{05,06,09,12}'!$A$2", "S.02.01.06")</f>
        <v>S.02.01.06</v>
      </c>
      <c r="B16" s="191"/>
      <c r="C16" s="191"/>
      <c r="D16" s="191"/>
      <c r="E16" s="191" t="s">
        <v>2483</v>
      </c>
      <c r="F16" s="191"/>
      <c r="G16" s="191"/>
      <c r="H16" s="191"/>
      <c r="I16" s="191" t="s">
        <v>2483</v>
      </c>
      <c r="J16" s="192"/>
      <c r="K16" s="192"/>
      <c r="L16" s="192"/>
      <c r="M16" s="192" t="s">
        <v>2483</v>
      </c>
      <c r="N16" s="152"/>
      <c r="O16" s="70"/>
      <c r="P16" s="152"/>
      <c r="Q16" s="190"/>
    </row>
    <row r="17" spans="1:17" x14ac:dyDescent="0.25">
      <c r="A17" s="735" t="str">
        <f>HYPERLINK("#'S.02.01.{01,02,07,10}'!$A$3", "S.02.01.07")</f>
        <v>S.02.01.07</v>
      </c>
      <c r="B17" s="191"/>
      <c r="C17" s="191"/>
      <c r="D17" s="191"/>
      <c r="E17" s="191"/>
      <c r="F17" s="191"/>
      <c r="G17" s="191"/>
      <c r="H17" s="191"/>
      <c r="I17" s="191"/>
      <c r="J17" s="192"/>
      <c r="K17" s="192"/>
      <c r="L17" s="192"/>
      <c r="M17" s="192"/>
      <c r="N17" s="152" t="s">
        <v>2483</v>
      </c>
      <c r="O17" s="70"/>
      <c r="P17" s="152"/>
      <c r="Q17" s="190"/>
    </row>
    <row r="18" spans="1:17" x14ac:dyDescent="0.25">
      <c r="A18" s="735" t="str">
        <f>HYPERLINK("#'S.02.01.{03,04,08,11}'!$A$3", "S.02.01.08")</f>
        <v>S.02.01.08</v>
      </c>
      <c r="B18" s="191"/>
      <c r="C18" s="191"/>
      <c r="D18" s="191"/>
      <c r="E18" s="191"/>
      <c r="F18" s="191"/>
      <c r="G18" s="191"/>
      <c r="H18" s="191"/>
      <c r="I18" s="191"/>
      <c r="J18" s="192" t="s">
        <v>2483</v>
      </c>
      <c r="K18" s="192"/>
      <c r="L18" s="192"/>
      <c r="M18" s="192"/>
      <c r="N18" s="152"/>
      <c r="O18" s="70"/>
      <c r="P18" s="152"/>
      <c r="Q18" s="190"/>
    </row>
    <row r="19" spans="1:17" x14ac:dyDescent="0.25">
      <c r="A19" s="735" t="str">
        <f>HYPERLINK("#'S.02.01.{05,06,09,12}'!$A$3", "S.02.01.09")</f>
        <v>S.02.01.09</v>
      </c>
      <c r="B19" s="191"/>
      <c r="C19" s="191"/>
      <c r="D19" s="191"/>
      <c r="E19" s="191"/>
      <c r="F19" s="191"/>
      <c r="G19" s="191"/>
      <c r="H19" s="191"/>
      <c r="I19" s="191"/>
      <c r="J19" s="192"/>
      <c r="K19" s="192" t="s">
        <v>2483</v>
      </c>
      <c r="L19" s="192"/>
      <c r="M19" s="192"/>
      <c r="N19" s="152"/>
      <c r="O19" s="70"/>
      <c r="P19" s="152"/>
      <c r="Q19" s="190"/>
    </row>
    <row r="20" spans="1:17" x14ac:dyDescent="0.25">
      <c r="A20" s="735" t="str">
        <f>HYPERLINK("#'S.02.01.{01,02,07,10}'!$A$4", "S.02.01.10")</f>
        <v>S.02.01.10</v>
      </c>
      <c r="B20" s="191"/>
      <c r="C20" s="191"/>
      <c r="D20" s="191"/>
      <c r="E20" s="191"/>
      <c r="F20" s="191"/>
      <c r="G20" s="191"/>
      <c r="H20" s="191"/>
      <c r="I20" s="191"/>
      <c r="J20" s="192"/>
      <c r="K20" s="192"/>
      <c r="L20" s="192"/>
      <c r="M20" s="192"/>
      <c r="N20" s="152"/>
      <c r="O20" s="70"/>
      <c r="P20" s="152" t="s">
        <v>2483</v>
      </c>
      <c r="Q20" s="190"/>
    </row>
    <row r="21" spans="1:17" x14ac:dyDescent="0.25">
      <c r="A21" s="735" t="str">
        <f>HYPERLINK("#'S.02.01.{03,04,08,11}'!$A$4", "S.02.01.11")</f>
        <v>S.02.01.11</v>
      </c>
      <c r="B21" s="191"/>
      <c r="C21" s="191"/>
      <c r="D21" s="191"/>
      <c r="E21" s="191"/>
      <c r="F21" s="191"/>
      <c r="G21" s="191"/>
      <c r="H21" s="191"/>
      <c r="I21" s="191"/>
      <c r="J21" s="192"/>
      <c r="K21" s="192"/>
      <c r="L21" s="192" t="s">
        <v>2483</v>
      </c>
      <c r="M21" s="192"/>
      <c r="N21" s="152"/>
      <c r="O21" s="70"/>
      <c r="P21" s="152"/>
      <c r="Q21" s="190"/>
    </row>
    <row r="22" spans="1:17" x14ac:dyDescent="0.25">
      <c r="A22" s="735" t="str">
        <f>HYPERLINK("#'S.02.01.{05,06,09,12}'!$A$4", "S.02.01.12")</f>
        <v>S.02.01.12</v>
      </c>
      <c r="B22" s="191"/>
      <c r="C22" s="191"/>
      <c r="D22" s="191"/>
      <c r="E22" s="191"/>
      <c r="F22" s="191"/>
      <c r="G22" s="191"/>
      <c r="H22" s="191"/>
      <c r="I22" s="191"/>
      <c r="J22" s="192"/>
      <c r="K22" s="192"/>
      <c r="L22" s="192"/>
      <c r="M22" s="192" t="s">
        <v>2483</v>
      </c>
      <c r="N22" s="152"/>
      <c r="O22" s="70"/>
      <c r="P22" s="152"/>
      <c r="Q22" s="190"/>
    </row>
    <row r="23" spans="1:17" x14ac:dyDescent="0.25">
      <c r="A23" s="734" t="str">
        <f>HYPERLINK("#'S.02.02.{01,02}'!$A$1", "S.02.02.01")</f>
        <v>S.02.02.01</v>
      </c>
      <c r="B23" s="191" t="s">
        <v>2483</v>
      </c>
      <c r="C23" s="191"/>
      <c r="D23" s="191"/>
      <c r="E23" s="191"/>
      <c r="F23" s="191" t="s">
        <v>2483</v>
      </c>
      <c r="G23" s="191"/>
      <c r="H23" s="191"/>
      <c r="I23" s="191"/>
      <c r="J23" s="192" t="s">
        <v>2483</v>
      </c>
      <c r="K23" s="192"/>
      <c r="L23" s="192"/>
      <c r="M23" s="192"/>
      <c r="N23" s="152"/>
      <c r="O23" s="70"/>
      <c r="P23" s="152"/>
      <c r="Q23" s="190"/>
    </row>
    <row r="24" spans="1:17" x14ac:dyDescent="0.25">
      <c r="A24" s="734" t="str">
        <f>HYPERLINK("#'S.02.02.{01,02}'!$A$2", "S.02.02.02")</f>
        <v>S.02.02.02</v>
      </c>
      <c r="B24" s="191"/>
      <c r="C24" s="191"/>
      <c r="D24" s="191"/>
      <c r="E24" s="191"/>
      <c r="F24" s="191"/>
      <c r="G24" s="191"/>
      <c r="H24" s="191"/>
      <c r="I24" s="191"/>
      <c r="J24" s="192"/>
      <c r="K24" s="192"/>
      <c r="L24" s="192" t="s">
        <v>2483</v>
      </c>
      <c r="M24" s="192"/>
      <c r="N24" s="152"/>
      <c r="O24" s="70"/>
      <c r="P24" s="152"/>
      <c r="Q24" s="190"/>
    </row>
    <row r="25" spans="1:17" x14ac:dyDescent="0.25">
      <c r="A25" s="735" t="str">
        <f>HYPERLINK("#'S.03.01.01'!$A$1", "S.03.01.01")</f>
        <v>S.03.01.01</v>
      </c>
      <c r="B25" s="191"/>
      <c r="C25" s="191"/>
      <c r="D25" s="191"/>
      <c r="E25" s="191"/>
      <c r="F25" s="191"/>
      <c r="G25" s="191"/>
      <c r="H25" s="191"/>
      <c r="I25" s="191"/>
      <c r="J25" s="192" t="s">
        <v>2483</v>
      </c>
      <c r="K25" s="192"/>
      <c r="L25" s="192"/>
      <c r="M25" s="192"/>
      <c r="N25" s="152"/>
      <c r="O25" s="70"/>
      <c r="P25" s="152"/>
      <c r="Q25" s="190"/>
    </row>
    <row r="26" spans="1:17" x14ac:dyDescent="0.25">
      <c r="A26" s="735" t="str">
        <f>HYPERLINK("#'S.03.01.02'!$A$2", "S.03.01.02")</f>
        <v>S.03.01.02</v>
      </c>
      <c r="B26" s="191"/>
      <c r="C26" s="191"/>
      <c r="D26" s="191"/>
      <c r="E26" s="191"/>
      <c r="F26" s="191"/>
      <c r="G26" s="191"/>
      <c r="H26" s="191"/>
      <c r="I26" s="191"/>
      <c r="J26" s="192"/>
      <c r="K26" s="192"/>
      <c r="L26" s="192" t="s">
        <v>2483</v>
      </c>
      <c r="M26" s="192"/>
      <c r="N26" s="152"/>
      <c r="O26" s="70"/>
      <c r="P26" s="152"/>
      <c r="Q26" s="190"/>
    </row>
    <row r="27" spans="1:17" x14ac:dyDescent="0.25">
      <c r="A27" s="734" t="str">
        <f>HYPERLINK("#'S.03.02.01'!$A$1", "S.03.02.01")</f>
        <v>S.03.02.01</v>
      </c>
      <c r="B27" s="191"/>
      <c r="C27" s="191"/>
      <c r="D27" s="191"/>
      <c r="E27" s="191"/>
      <c r="F27" s="191"/>
      <c r="G27" s="191"/>
      <c r="H27" s="191"/>
      <c r="I27" s="191"/>
      <c r="J27" s="192" t="s">
        <v>2483</v>
      </c>
      <c r="K27" s="192"/>
      <c r="L27" s="192"/>
      <c r="M27" s="192"/>
      <c r="N27" s="152"/>
      <c r="O27" s="70"/>
      <c r="P27" s="152"/>
      <c r="Q27" s="190"/>
    </row>
    <row r="28" spans="1:17" x14ac:dyDescent="0.25">
      <c r="A28" s="734" t="str">
        <f>HYPERLINK("#'S.03.02.02'!$A$2", "S.03.02.02")</f>
        <v>S.03.02.02</v>
      </c>
      <c r="B28" s="191"/>
      <c r="C28" s="191"/>
      <c r="D28" s="191"/>
      <c r="E28" s="191"/>
      <c r="F28" s="191"/>
      <c r="G28" s="191"/>
      <c r="H28" s="191"/>
      <c r="I28" s="191"/>
      <c r="J28" s="192"/>
      <c r="K28" s="192"/>
      <c r="L28" s="192" t="s">
        <v>2483</v>
      </c>
      <c r="M28" s="192"/>
      <c r="N28" s="152"/>
      <c r="O28" s="70"/>
      <c r="P28" s="152"/>
      <c r="Q28" s="190"/>
    </row>
    <row r="29" spans="1:17" x14ac:dyDescent="0.25">
      <c r="A29" s="735" t="str">
        <f>HYPERLINK("#'S.03.03.01'!$A$1", "S.03.03.01")</f>
        <v>S.03.03.01</v>
      </c>
      <c r="B29" s="191"/>
      <c r="C29" s="191"/>
      <c r="D29" s="191"/>
      <c r="E29" s="191"/>
      <c r="F29" s="191"/>
      <c r="G29" s="191"/>
      <c r="H29" s="191"/>
      <c r="I29" s="191"/>
      <c r="J29" s="192" t="s">
        <v>2483</v>
      </c>
      <c r="K29" s="192"/>
      <c r="L29" s="192"/>
      <c r="M29" s="192"/>
      <c r="N29" s="152"/>
      <c r="O29" s="70"/>
      <c r="P29" s="152"/>
      <c r="Q29" s="190"/>
    </row>
    <row r="30" spans="1:17" x14ac:dyDescent="0.25">
      <c r="A30" s="735" t="str">
        <f>HYPERLINK("#'S.03.03.02'!$A$2", "S.03.03.02")</f>
        <v>S.03.03.02</v>
      </c>
      <c r="B30" s="191"/>
      <c r="C30" s="191"/>
      <c r="D30" s="191"/>
      <c r="E30" s="191"/>
      <c r="F30" s="191"/>
      <c r="G30" s="191"/>
      <c r="H30" s="191"/>
      <c r="I30" s="191"/>
      <c r="J30" s="192"/>
      <c r="K30" s="192"/>
      <c r="L30" s="192" t="s">
        <v>2483</v>
      </c>
      <c r="M30" s="192"/>
      <c r="N30" s="152"/>
      <c r="O30" s="70"/>
      <c r="P30" s="152"/>
      <c r="Q30" s="190"/>
    </row>
    <row r="31" spans="1:17" x14ac:dyDescent="0.25">
      <c r="A31" s="734" t="str">
        <f>HYPERLINK("#S.04.01.01!$A$1", "S.04.01.01")</f>
        <v>S.04.01.01</v>
      </c>
      <c r="B31" s="191"/>
      <c r="C31" s="191"/>
      <c r="D31" s="191"/>
      <c r="E31" s="191"/>
      <c r="F31" s="191"/>
      <c r="G31" s="191"/>
      <c r="H31" s="191"/>
      <c r="I31" s="191"/>
      <c r="J31" s="192" t="s">
        <v>2483</v>
      </c>
      <c r="K31" s="192"/>
      <c r="L31" s="192"/>
      <c r="M31" s="192"/>
      <c r="N31" s="152"/>
      <c r="O31" s="70"/>
      <c r="P31" s="152"/>
      <c r="Q31" s="190"/>
    </row>
    <row r="32" spans="1:17" x14ac:dyDescent="0.25">
      <c r="A32" s="735" t="str">
        <f>HYPERLINK("#'S.05.01.{01,02}'!$A$1", "S.05.01.01")</f>
        <v>S.05.01.01</v>
      </c>
      <c r="B32" s="191"/>
      <c r="C32" s="191"/>
      <c r="D32" s="191"/>
      <c r="E32" s="191"/>
      <c r="F32" s="191"/>
      <c r="G32" s="191"/>
      <c r="H32" s="191"/>
      <c r="I32" s="191"/>
      <c r="J32" s="192"/>
      <c r="K32" s="192" t="s">
        <v>2483</v>
      </c>
      <c r="L32" s="192"/>
      <c r="M32" s="192"/>
      <c r="N32" s="152"/>
      <c r="O32" s="70"/>
      <c r="P32" s="152"/>
      <c r="Q32" s="190"/>
    </row>
    <row r="33" spans="1:17" x14ac:dyDescent="0.25">
      <c r="A33" s="735" t="str">
        <f>HYPERLINK("#'S.05.01.{01,02}'!$A$2", "S.05.01.02")</f>
        <v>S.05.01.02</v>
      </c>
      <c r="B33" s="191"/>
      <c r="C33" s="191"/>
      <c r="D33" s="191"/>
      <c r="E33" s="191"/>
      <c r="F33" s="191"/>
      <c r="G33" s="191"/>
      <c r="H33" s="191"/>
      <c r="I33" s="191"/>
      <c r="J33" s="192"/>
      <c r="K33" s="192"/>
      <c r="L33" s="192"/>
      <c r="M33" s="192" t="s">
        <v>2483</v>
      </c>
      <c r="N33" s="152"/>
      <c r="O33" s="70"/>
      <c r="P33" s="152"/>
      <c r="Q33" s="190"/>
    </row>
    <row r="34" spans="1:17" x14ac:dyDescent="0.25">
      <c r="A34" s="735" t="str">
        <f>HYPERLINK("#'S.05.01.{03,04}'!$A$1", "S.05.01.03")</f>
        <v>S.05.01.03</v>
      </c>
      <c r="B34" s="191"/>
      <c r="C34" s="191"/>
      <c r="D34" s="191"/>
      <c r="E34" s="191"/>
      <c r="F34" s="191"/>
      <c r="G34" s="191"/>
      <c r="H34" s="191"/>
      <c r="I34" s="191"/>
      <c r="J34" s="192"/>
      <c r="K34" s="192"/>
      <c r="L34" s="192"/>
      <c r="M34" s="192"/>
      <c r="N34" s="152" t="s">
        <v>2483</v>
      </c>
      <c r="O34" s="70"/>
      <c r="P34" s="152"/>
      <c r="Q34" s="190"/>
    </row>
    <row r="35" spans="1:17" x14ac:dyDescent="0.25">
      <c r="A35" s="735" t="str">
        <f>HYPERLINK("#'S.05.01.{03,04}'!$A$2", "S.05.01.04")</f>
        <v>S.05.01.04</v>
      </c>
      <c r="B35" s="191"/>
      <c r="C35" s="191"/>
      <c r="D35" s="191"/>
      <c r="E35" s="191"/>
      <c r="F35" s="191"/>
      <c r="G35" s="191"/>
      <c r="H35" s="191"/>
      <c r="I35" s="191"/>
      <c r="J35" s="192"/>
      <c r="K35" s="192"/>
      <c r="L35" s="192"/>
      <c r="M35" s="192"/>
      <c r="N35" s="152"/>
      <c r="O35" s="70"/>
      <c r="P35" s="152" t="s">
        <v>2483</v>
      </c>
      <c r="Q35" s="190"/>
    </row>
    <row r="36" spans="1:17" x14ac:dyDescent="0.25">
      <c r="A36" s="735" t="str">
        <f>HYPERLINK("#'S.05.01.{05,06}'!$A$1", "S.05.01.05")</f>
        <v>S.05.01.05</v>
      </c>
      <c r="B36" s="191"/>
      <c r="C36" s="191"/>
      <c r="D36" s="191"/>
      <c r="E36" s="191"/>
      <c r="F36" s="191"/>
      <c r="G36" s="191"/>
      <c r="H36" s="191"/>
      <c r="I36" s="191"/>
      <c r="J36" s="192" t="s">
        <v>2483</v>
      </c>
      <c r="K36" s="192"/>
      <c r="L36" s="192"/>
      <c r="M36" s="192"/>
      <c r="N36" s="152"/>
      <c r="O36" s="70"/>
      <c r="P36" s="152"/>
      <c r="Q36" s="190"/>
    </row>
    <row r="37" spans="1:17" x14ac:dyDescent="0.25">
      <c r="A37" s="735" t="str">
        <f>HYPERLINK("#'S.05.01.{05,06}'!$A$2", "S.05.01.06")</f>
        <v>S.05.01.06</v>
      </c>
      <c r="B37" s="191"/>
      <c r="C37" s="191"/>
      <c r="D37" s="191"/>
      <c r="E37" s="191"/>
      <c r="F37" s="191"/>
      <c r="G37" s="191"/>
      <c r="H37" s="191"/>
      <c r="I37" s="191"/>
      <c r="J37" s="192"/>
      <c r="K37" s="192"/>
      <c r="L37" s="192" t="s">
        <v>2483</v>
      </c>
      <c r="M37" s="192"/>
      <c r="N37" s="152"/>
      <c r="O37" s="70"/>
      <c r="P37" s="152"/>
      <c r="Q37" s="190"/>
    </row>
    <row r="38" spans="1:17" x14ac:dyDescent="0.25">
      <c r="A38" s="734" t="str">
        <f>HYPERLINK("#S.06.01.01!$A$1", "S.06.01.01")</f>
        <v>S.06.01.01</v>
      </c>
      <c r="B38" s="191"/>
      <c r="C38" s="191"/>
      <c r="D38" s="191"/>
      <c r="E38" s="191"/>
      <c r="F38" s="191"/>
      <c r="G38" s="191"/>
      <c r="H38" s="191"/>
      <c r="I38" s="191"/>
      <c r="J38" s="192"/>
      <c r="K38" s="192" t="s">
        <v>2483</v>
      </c>
      <c r="L38" s="192"/>
      <c r="M38" s="192"/>
      <c r="N38" s="152"/>
      <c r="O38" s="70"/>
      <c r="P38" s="152"/>
      <c r="Q38" s="190"/>
    </row>
    <row r="39" spans="1:17" x14ac:dyDescent="0.25">
      <c r="A39" s="735" t="str">
        <f>HYPERLINK("#S.06.02.01!$A$1", "S.06.02.01")</f>
        <v>S.06.02.01</v>
      </c>
      <c r="B39" s="191" t="s">
        <v>2483</v>
      </c>
      <c r="C39" s="191" t="s">
        <v>2483</v>
      </c>
      <c r="D39" s="191"/>
      <c r="E39" s="191"/>
      <c r="F39" s="191" t="s">
        <v>2483</v>
      </c>
      <c r="G39" s="191" t="s">
        <v>2483</v>
      </c>
      <c r="H39" s="191"/>
      <c r="I39" s="191"/>
      <c r="J39" s="192" t="s">
        <v>2483</v>
      </c>
      <c r="K39" s="192" t="s">
        <v>2483</v>
      </c>
      <c r="L39" s="192"/>
      <c r="M39" s="192"/>
      <c r="N39" s="152"/>
      <c r="O39" s="70"/>
      <c r="P39" s="152"/>
      <c r="Q39" s="190"/>
    </row>
    <row r="40" spans="1:17" x14ac:dyDescent="0.25">
      <c r="A40" s="735" t="str">
        <f>HYPERLINK("#S.06.02.02!$A$1", "S.06.02.02")</f>
        <v>S.06.02.02</v>
      </c>
      <c r="B40" s="191"/>
      <c r="C40" s="191"/>
      <c r="D40" s="191" t="s">
        <v>2483</v>
      </c>
      <c r="E40" s="191" t="s">
        <v>2483</v>
      </c>
      <c r="F40" s="191"/>
      <c r="G40" s="191"/>
      <c r="H40" s="191" t="s">
        <v>2483</v>
      </c>
      <c r="I40" s="191" t="s">
        <v>2483</v>
      </c>
      <c r="J40" s="192"/>
      <c r="K40" s="192"/>
      <c r="L40" s="192" t="s">
        <v>2483</v>
      </c>
      <c r="M40" s="192" t="s">
        <v>2483</v>
      </c>
      <c r="N40" s="152"/>
      <c r="O40" s="70"/>
      <c r="P40" s="152"/>
      <c r="Q40" s="190"/>
    </row>
    <row r="41" spans="1:17" x14ac:dyDescent="0.25">
      <c r="A41" s="734" t="str">
        <f>HYPERLINK("#S.06.03.01!$A$1", "S.06.03.01")</f>
        <v>S.06.03.01</v>
      </c>
      <c r="B41" s="191"/>
      <c r="C41" s="191"/>
      <c r="D41" s="191"/>
      <c r="E41" s="191"/>
      <c r="F41" s="191"/>
      <c r="G41" s="191"/>
      <c r="H41" s="191"/>
      <c r="I41" s="191"/>
      <c r="J41" s="192" t="s">
        <v>2483</v>
      </c>
      <c r="K41" s="192" t="s">
        <v>2483</v>
      </c>
      <c r="L41" s="192"/>
      <c r="M41" s="192"/>
      <c r="N41" s="152"/>
      <c r="O41" s="70"/>
      <c r="P41" s="152"/>
      <c r="Q41" s="190"/>
    </row>
    <row r="42" spans="1:17" x14ac:dyDescent="0.25">
      <c r="A42" s="734" t="str">
        <f>HYPERLINK("#S.06.03.02!$A$1", "S.06.03.02")</f>
        <v>S.06.03.02</v>
      </c>
      <c r="B42" s="191"/>
      <c r="C42" s="191"/>
      <c r="D42" s="191"/>
      <c r="E42" s="191"/>
      <c r="F42" s="191"/>
      <c r="G42" s="191"/>
      <c r="H42" s="191"/>
      <c r="I42" s="191"/>
      <c r="J42" s="192"/>
      <c r="K42" s="192"/>
      <c r="L42" s="192" t="s">
        <v>2483</v>
      </c>
      <c r="M42" s="192" t="s">
        <v>2483</v>
      </c>
      <c r="N42" s="152"/>
      <c r="O42" s="70"/>
      <c r="P42" s="152"/>
      <c r="Q42" s="190"/>
    </row>
    <row r="43" spans="1:17" x14ac:dyDescent="0.25">
      <c r="A43" s="735" t="str">
        <f>HYPERLINK("#'S.07.01.01'!$A$1", "S.07.01.01")</f>
        <v>S.07.01.01</v>
      </c>
      <c r="B43" s="191"/>
      <c r="C43" s="191"/>
      <c r="D43" s="191"/>
      <c r="E43" s="191"/>
      <c r="F43" s="191"/>
      <c r="G43" s="191"/>
      <c r="H43" s="191"/>
      <c r="I43" s="191"/>
      <c r="J43" s="192" t="s">
        <v>2483</v>
      </c>
      <c r="K43" s="192"/>
      <c r="L43" s="192"/>
      <c r="M43" s="192"/>
      <c r="N43" s="152"/>
      <c r="O43" s="70"/>
      <c r="P43" s="152"/>
      <c r="Q43" s="190"/>
    </row>
    <row r="44" spans="1:17" x14ac:dyDescent="0.25">
      <c r="A44" s="735" t="str">
        <f>HYPERLINK("#S.07.01.02!$A$1", "S.07.01.02")</f>
        <v>S.07.01.02</v>
      </c>
      <c r="B44" s="191"/>
      <c r="C44" s="191"/>
      <c r="D44" s="191"/>
      <c r="E44" s="191"/>
      <c r="F44" s="191"/>
      <c r="G44" s="191"/>
      <c r="H44" s="191"/>
      <c r="I44" s="191"/>
      <c r="J44" s="192"/>
      <c r="K44" s="192"/>
      <c r="L44" s="192" t="s">
        <v>2483</v>
      </c>
      <c r="M44" s="192"/>
      <c r="N44" s="152"/>
      <c r="O44" s="70"/>
      <c r="P44" s="152"/>
      <c r="Q44" s="190"/>
    </row>
    <row r="45" spans="1:17" x14ac:dyDescent="0.25">
      <c r="A45" s="734" t="str">
        <f>HYPERLINK("#S.08.01.01!$A$1", "S.08.01.01")</f>
        <v>S.08.01.01</v>
      </c>
      <c r="B45" s="191" t="s">
        <v>2483</v>
      </c>
      <c r="C45" s="191" t="s">
        <v>2483</v>
      </c>
      <c r="D45" s="191"/>
      <c r="E45" s="191"/>
      <c r="F45" s="191" t="s">
        <v>2483</v>
      </c>
      <c r="G45" s="191" t="s">
        <v>2483</v>
      </c>
      <c r="H45" s="191"/>
      <c r="I45" s="191"/>
      <c r="J45" s="192" t="s">
        <v>2483</v>
      </c>
      <c r="K45" s="192" t="s">
        <v>2483</v>
      </c>
      <c r="L45" s="192"/>
      <c r="M45" s="192"/>
      <c r="N45" s="152"/>
      <c r="O45" s="70"/>
      <c r="P45" s="152"/>
      <c r="Q45" s="190"/>
    </row>
    <row r="46" spans="1:17" x14ac:dyDescent="0.25">
      <c r="A46" s="734" t="str">
        <f>HYPERLINK("#S.08.01.02!$A$1", "S.08.01.02")</f>
        <v>S.08.01.02</v>
      </c>
      <c r="B46" s="191"/>
      <c r="C46" s="191"/>
      <c r="D46" s="191" t="s">
        <v>2483</v>
      </c>
      <c r="E46" s="191" t="s">
        <v>2483</v>
      </c>
      <c r="F46" s="191"/>
      <c r="G46" s="191"/>
      <c r="H46" s="191" t="s">
        <v>2483</v>
      </c>
      <c r="I46" s="191" t="s">
        <v>2483</v>
      </c>
      <c r="J46" s="192"/>
      <c r="K46" s="192"/>
      <c r="L46" s="192" t="s">
        <v>2483</v>
      </c>
      <c r="M46" s="192" t="s">
        <v>2483</v>
      </c>
      <c r="N46" s="152"/>
      <c r="O46" s="70"/>
      <c r="P46" s="152"/>
      <c r="Q46" s="190"/>
    </row>
    <row r="47" spans="1:17" x14ac:dyDescent="0.25">
      <c r="A47" s="735" t="str">
        <f>HYPERLINK("#S.08.02.01!$A$1", "S.08.02.01")</f>
        <v>S.08.02.01</v>
      </c>
      <c r="B47" s="191"/>
      <c r="C47" s="191"/>
      <c r="D47" s="191"/>
      <c r="E47" s="191"/>
      <c r="F47" s="191"/>
      <c r="G47" s="191"/>
      <c r="H47" s="191"/>
      <c r="I47" s="191"/>
      <c r="J47" s="192"/>
      <c r="K47" s="192" t="s">
        <v>2483</v>
      </c>
      <c r="L47" s="192"/>
      <c r="M47" s="192"/>
      <c r="N47" s="152"/>
      <c r="O47" s="70"/>
      <c r="P47" s="152"/>
      <c r="Q47" s="190"/>
    </row>
    <row r="48" spans="1:17" x14ac:dyDescent="0.25">
      <c r="A48" s="735" t="str">
        <f>HYPERLINK("#S.08.02.02!$A$1", "S.08.02.02")</f>
        <v>S.08.02.02</v>
      </c>
      <c r="B48" s="191"/>
      <c r="C48" s="191"/>
      <c r="D48" s="191"/>
      <c r="E48" s="191"/>
      <c r="F48" s="191"/>
      <c r="G48" s="191"/>
      <c r="H48" s="191"/>
      <c r="I48" s="191"/>
      <c r="J48" s="192"/>
      <c r="K48" s="192"/>
      <c r="L48" s="192"/>
      <c r="M48" s="192" t="s">
        <v>2483</v>
      </c>
      <c r="N48" s="152"/>
      <c r="O48" s="70"/>
      <c r="P48" s="152"/>
      <c r="Q48" s="190"/>
    </row>
    <row r="49" spans="1:17" x14ac:dyDescent="0.25">
      <c r="A49" s="734" t="str">
        <f>HYPERLINK("#S.09.01.01!$A$1", "S.09.01.01")</f>
        <v>S.09.01.01</v>
      </c>
      <c r="B49" s="191"/>
      <c r="C49" s="191"/>
      <c r="D49" s="191"/>
      <c r="E49" s="191"/>
      <c r="F49" s="191"/>
      <c r="G49" s="191"/>
      <c r="H49" s="191"/>
      <c r="I49" s="191"/>
      <c r="J49" s="192" t="s">
        <v>2483</v>
      </c>
      <c r="K49" s="192" t="s">
        <v>2483</v>
      </c>
      <c r="L49" s="192"/>
      <c r="M49" s="192"/>
      <c r="N49" s="152"/>
      <c r="O49" s="70"/>
      <c r="P49" s="152"/>
      <c r="Q49" s="190"/>
    </row>
    <row r="50" spans="1:17" x14ac:dyDescent="0.25">
      <c r="A50" s="734" t="str">
        <f>HYPERLINK("#S.09.01.02!$A$1", "S.09.01.02")</f>
        <v>S.09.01.02</v>
      </c>
      <c r="B50" s="191"/>
      <c r="C50" s="191"/>
      <c r="D50" s="191"/>
      <c r="E50" s="191"/>
      <c r="F50" s="191"/>
      <c r="G50" s="191"/>
      <c r="H50" s="191"/>
      <c r="I50" s="191"/>
      <c r="J50" s="192"/>
      <c r="K50" s="192"/>
      <c r="L50" s="192" t="s">
        <v>2483</v>
      </c>
      <c r="M50" s="192" t="s">
        <v>2483</v>
      </c>
      <c r="N50" s="152"/>
      <c r="O50" s="70"/>
      <c r="P50" s="152"/>
      <c r="Q50" s="190"/>
    </row>
    <row r="51" spans="1:17" x14ac:dyDescent="0.25">
      <c r="A51" s="735" t="str">
        <f>HYPERLINK("#S.10.01.01!$A$1", "S.10.01.01")</f>
        <v>S.10.01.01</v>
      </c>
      <c r="B51" s="191"/>
      <c r="C51" s="191"/>
      <c r="D51" s="191"/>
      <c r="E51" s="191"/>
      <c r="F51" s="191"/>
      <c r="G51" s="191"/>
      <c r="H51" s="191"/>
      <c r="I51" s="191"/>
      <c r="J51" s="192"/>
      <c r="K51" s="192"/>
      <c r="L51" s="192" t="s">
        <v>2483</v>
      </c>
      <c r="M51" s="192"/>
      <c r="N51" s="152"/>
      <c r="O51" s="70"/>
      <c r="P51" s="152"/>
      <c r="Q51" s="190" t="s">
        <v>2483</v>
      </c>
    </row>
    <row r="52" spans="1:17" x14ac:dyDescent="0.25">
      <c r="A52" s="735" t="str">
        <f>HYPERLINK("#S.10.01.02!$A$1", "S.10.01.02")</f>
        <v>S.10.01.02</v>
      </c>
      <c r="B52" s="191"/>
      <c r="C52" s="191"/>
      <c r="D52" s="191"/>
      <c r="E52" s="191"/>
      <c r="F52" s="191"/>
      <c r="G52" s="191"/>
      <c r="H52" s="191"/>
      <c r="I52" s="191"/>
      <c r="J52" s="192" t="s">
        <v>2483</v>
      </c>
      <c r="K52" s="192"/>
      <c r="L52" s="192"/>
      <c r="M52" s="192"/>
      <c r="N52" s="152"/>
      <c r="O52" s="70" t="s">
        <v>2483</v>
      </c>
      <c r="P52" s="152"/>
      <c r="Q52" s="190"/>
    </row>
    <row r="53" spans="1:17" x14ac:dyDescent="0.25">
      <c r="A53" s="734" t="str">
        <f>HYPERLINK("#S.11.01.01!$A$1", "S.11.01.01")</f>
        <v>S.11.01.01</v>
      </c>
      <c r="B53" s="191"/>
      <c r="C53" s="191"/>
      <c r="D53" s="191"/>
      <c r="E53" s="191"/>
      <c r="F53" s="191"/>
      <c r="G53" s="191"/>
      <c r="H53" s="191"/>
      <c r="I53" s="191"/>
      <c r="J53" s="192" t="s">
        <v>2483</v>
      </c>
      <c r="K53" s="192"/>
      <c r="L53" s="192"/>
      <c r="M53" s="192"/>
      <c r="N53" s="152"/>
      <c r="O53" s="70"/>
      <c r="P53" s="152"/>
      <c r="Q53" s="190"/>
    </row>
    <row r="54" spans="1:17" x14ac:dyDescent="0.25">
      <c r="A54" s="734" t="str">
        <f>HYPERLINK("#S.11.01.02!$A$1", "S.11.01.02")</f>
        <v>S.11.01.02</v>
      </c>
      <c r="B54" s="191"/>
      <c r="C54" s="191"/>
      <c r="D54" s="191"/>
      <c r="E54" s="191"/>
      <c r="F54" s="191"/>
      <c r="G54" s="191"/>
      <c r="H54" s="191"/>
      <c r="I54" s="191"/>
      <c r="J54" s="192"/>
      <c r="K54" s="192"/>
      <c r="L54" s="192" t="s">
        <v>2483</v>
      </c>
      <c r="M54" s="192"/>
      <c r="N54" s="152"/>
      <c r="O54" s="70"/>
      <c r="P54" s="152"/>
      <c r="Q54" s="190"/>
    </row>
    <row r="55" spans="1:17" x14ac:dyDescent="0.25">
      <c r="A55" s="735" t="str">
        <f>HYPERLINK("#S.12.01.01!$A$1", "S.12.01.01")</f>
        <v>S.12.01.01</v>
      </c>
      <c r="B55" s="191" t="s">
        <v>2483</v>
      </c>
      <c r="C55" s="191"/>
      <c r="D55" s="191"/>
      <c r="E55" s="191"/>
      <c r="F55" s="191" t="s">
        <v>2483</v>
      </c>
      <c r="G55" s="191"/>
      <c r="H55" s="191"/>
      <c r="I55" s="191"/>
      <c r="J55" s="192" t="s">
        <v>2483</v>
      </c>
      <c r="K55" s="192"/>
      <c r="L55" s="192"/>
      <c r="M55" s="192"/>
      <c r="N55" s="152"/>
      <c r="O55" s="70"/>
      <c r="P55" s="152"/>
      <c r="Q55" s="190"/>
    </row>
    <row r="56" spans="1:17" x14ac:dyDescent="0.25">
      <c r="A56" s="735" t="str">
        <f>HYPERLINK("#S.12.01.02!$A$1", "S.12.01.02")</f>
        <v>S.12.01.02</v>
      </c>
      <c r="B56" s="191"/>
      <c r="C56" s="191" t="s">
        <v>2483</v>
      </c>
      <c r="D56" s="191"/>
      <c r="E56" s="191"/>
      <c r="F56" s="191"/>
      <c r="G56" s="191" t="s">
        <v>2483</v>
      </c>
      <c r="H56" s="191"/>
      <c r="I56" s="191"/>
      <c r="J56" s="192"/>
      <c r="K56" s="192" t="s">
        <v>2483</v>
      </c>
      <c r="L56" s="192"/>
      <c r="M56" s="192"/>
      <c r="N56" s="152"/>
      <c r="O56" s="70"/>
      <c r="P56" s="152"/>
      <c r="Q56" s="190"/>
    </row>
    <row r="57" spans="1:17" x14ac:dyDescent="0.25">
      <c r="A57" s="734" t="str">
        <f>HYPERLINK("#S.13.01.01!$A$1", "S.13.01.01")</f>
        <v>S.13.01.01</v>
      </c>
      <c r="B57" s="191"/>
      <c r="C57" s="191"/>
      <c r="D57" s="191"/>
      <c r="E57" s="191"/>
      <c r="F57" s="191"/>
      <c r="G57" s="191"/>
      <c r="H57" s="191"/>
      <c r="I57" s="191"/>
      <c r="J57" s="192" t="s">
        <v>2483</v>
      </c>
      <c r="K57" s="192"/>
      <c r="L57" s="192"/>
      <c r="M57" s="192"/>
      <c r="N57" s="152"/>
      <c r="O57" s="70"/>
      <c r="P57" s="152"/>
      <c r="Q57" s="190"/>
    </row>
    <row r="58" spans="1:17" x14ac:dyDescent="0.25">
      <c r="A58" s="735" t="str">
        <f>HYPERLINK("#S.14.01.01!$A$1", "S.14.01.01")</f>
        <v>S.14.01.01</v>
      </c>
      <c r="B58" s="191"/>
      <c r="C58" s="191"/>
      <c r="D58" s="191"/>
      <c r="E58" s="191"/>
      <c r="F58" s="191"/>
      <c r="G58" s="191"/>
      <c r="H58" s="191"/>
      <c r="I58" s="191"/>
      <c r="J58" s="192" t="s">
        <v>2483</v>
      </c>
      <c r="K58" s="192"/>
      <c r="L58" s="192"/>
      <c r="M58" s="192"/>
      <c r="N58" s="152"/>
      <c r="O58" s="70"/>
      <c r="P58" s="152"/>
      <c r="Q58" s="190"/>
    </row>
    <row r="59" spans="1:17" x14ac:dyDescent="0.25">
      <c r="A59" s="735" t="str">
        <f>HYPERLINK("#S.14.01.02!$A$1", "S.14.01.02")</f>
        <v>S.14.01.02</v>
      </c>
      <c r="B59" s="191"/>
      <c r="C59" s="191"/>
      <c r="D59" s="191"/>
      <c r="E59" s="191"/>
      <c r="F59" s="191"/>
      <c r="G59" s="191"/>
      <c r="H59" s="191"/>
      <c r="I59" s="191"/>
      <c r="J59" s="192"/>
      <c r="K59" s="192"/>
      <c r="L59" s="192" t="s">
        <v>2483</v>
      </c>
      <c r="M59" s="192"/>
      <c r="N59" s="152"/>
      <c r="O59" s="70"/>
      <c r="P59" s="152"/>
      <c r="Q59" s="190"/>
    </row>
    <row r="60" spans="1:17" x14ac:dyDescent="0.25">
      <c r="A60" s="734" t="str">
        <f>HYPERLINK("#'S.15.01.{01,02}'!$A$1", "S.15.01.01")</f>
        <v>S.15.01.01</v>
      </c>
      <c r="B60" s="191"/>
      <c r="C60" s="191"/>
      <c r="D60" s="191"/>
      <c r="E60" s="191"/>
      <c r="F60" s="191"/>
      <c r="G60" s="191"/>
      <c r="H60" s="191"/>
      <c r="I60" s="191"/>
      <c r="J60" s="192" t="s">
        <v>2483</v>
      </c>
      <c r="K60" s="192"/>
      <c r="L60" s="192"/>
      <c r="M60" s="192"/>
      <c r="N60" s="152"/>
      <c r="O60" s="70"/>
      <c r="P60" s="152"/>
      <c r="Q60" s="190"/>
    </row>
    <row r="61" spans="1:17" x14ac:dyDescent="0.25">
      <c r="A61" s="734" t="str">
        <f>HYPERLINK("#'S.15.01.{01,02}'!$A$2", "S.15.01.02")</f>
        <v>S.15.01.02</v>
      </c>
      <c r="B61" s="191"/>
      <c r="C61" s="191"/>
      <c r="D61" s="191"/>
      <c r="E61" s="191"/>
      <c r="F61" s="191"/>
      <c r="G61" s="191"/>
      <c r="H61" s="191"/>
      <c r="I61" s="191"/>
      <c r="J61" s="192"/>
      <c r="K61" s="192"/>
      <c r="L61" s="192"/>
      <c r="M61" s="192"/>
      <c r="N61" s="152"/>
      <c r="O61" s="70"/>
      <c r="P61" s="152"/>
      <c r="Q61" s="190"/>
    </row>
    <row r="62" spans="1:17" x14ac:dyDescent="0.25">
      <c r="A62" s="735" t="str">
        <f>HYPERLINK("#'S.15.02.{01,02}'!$A$1", "S.15.02.01")</f>
        <v>S.15.02.01</v>
      </c>
      <c r="B62" s="191"/>
      <c r="C62" s="191"/>
      <c r="D62" s="191"/>
      <c r="E62" s="191"/>
      <c r="F62" s="191"/>
      <c r="G62" s="191"/>
      <c r="H62" s="191"/>
      <c r="I62" s="191"/>
      <c r="J62" s="192" t="s">
        <v>2483</v>
      </c>
      <c r="K62" s="192"/>
      <c r="L62" s="192"/>
      <c r="M62" s="192"/>
      <c r="N62" s="152"/>
      <c r="O62" s="70"/>
      <c r="P62" s="152"/>
      <c r="Q62" s="190"/>
    </row>
    <row r="63" spans="1:17" x14ac:dyDescent="0.25">
      <c r="A63" s="735" t="str">
        <f>HYPERLINK("#'S.15.02.{01,02}'!$A$2", "S.15.02.02")</f>
        <v>S.15.02.02</v>
      </c>
      <c r="B63" s="191"/>
      <c r="C63" s="191"/>
      <c r="D63" s="191"/>
      <c r="E63" s="191"/>
      <c r="F63" s="191"/>
      <c r="G63" s="191"/>
      <c r="H63" s="191"/>
      <c r="I63" s="191"/>
      <c r="J63" s="192"/>
      <c r="K63" s="192"/>
      <c r="L63" s="192"/>
      <c r="M63" s="192"/>
      <c r="N63" s="152"/>
      <c r="O63" s="70"/>
      <c r="P63" s="152"/>
      <c r="Q63" s="190"/>
    </row>
    <row r="64" spans="1:17" x14ac:dyDescent="0.25">
      <c r="A64" s="734" t="str">
        <f>HYPERLINK("#S.16.01.01!$A$1", "S.16.01.01")</f>
        <v>S.16.01.01</v>
      </c>
      <c r="B64" s="191"/>
      <c r="C64" s="191"/>
      <c r="D64" s="191"/>
      <c r="E64" s="191"/>
      <c r="F64" s="191"/>
      <c r="G64" s="191"/>
      <c r="H64" s="191"/>
      <c r="I64" s="191"/>
      <c r="J64" s="192" t="s">
        <v>2483</v>
      </c>
      <c r="K64" s="192"/>
      <c r="L64" s="192"/>
      <c r="M64" s="192"/>
      <c r="N64" s="152"/>
      <c r="O64" s="70"/>
      <c r="P64" s="152"/>
      <c r="Q64" s="190"/>
    </row>
    <row r="65" spans="1:17" x14ac:dyDescent="0.25">
      <c r="A65" s="735" t="str">
        <f>HYPERLINK("#S.17.01.01!$A$1", "S.17.01.01")</f>
        <v>S.17.01.01</v>
      </c>
      <c r="B65" s="191" t="s">
        <v>2483</v>
      </c>
      <c r="C65" s="191"/>
      <c r="D65" s="191"/>
      <c r="E65" s="191"/>
      <c r="F65" s="191" t="s">
        <v>2483</v>
      </c>
      <c r="G65" s="191"/>
      <c r="H65" s="191"/>
      <c r="I65" s="191"/>
      <c r="J65" s="192" t="s">
        <v>2483</v>
      </c>
      <c r="K65" s="192"/>
      <c r="L65" s="192"/>
      <c r="M65" s="192"/>
      <c r="N65" s="152"/>
      <c r="O65" s="70"/>
      <c r="P65" s="152"/>
      <c r="Q65" s="190"/>
    </row>
    <row r="66" spans="1:17" x14ac:dyDescent="0.25">
      <c r="A66" s="735" t="str">
        <f>HYPERLINK("#S.17.01.02!$A$1", "S.17.01.02")</f>
        <v>S.17.01.02</v>
      </c>
      <c r="B66" s="191"/>
      <c r="C66" s="191" t="s">
        <v>2483</v>
      </c>
      <c r="D66" s="191"/>
      <c r="E66" s="191"/>
      <c r="F66" s="191"/>
      <c r="G66" s="191" t="s">
        <v>2483</v>
      </c>
      <c r="H66" s="191"/>
      <c r="I66" s="191"/>
      <c r="J66" s="192"/>
      <c r="K66" s="192" t="s">
        <v>2483</v>
      </c>
      <c r="L66" s="192"/>
      <c r="M66" s="192"/>
      <c r="N66" s="152"/>
      <c r="O66" s="70"/>
      <c r="P66" s="152"/>
      <c r="Q66" s="190"/>
    </row>
    <row r="67" spans="1:17" x14ac:dyDescent="0.25">
      <c r="A67" s="734" t="str">
        <f>HYPERLINK("#S.18.01.01!$A$1", "S.18.01.01")</f>
        <v>S.18.01.01</v>
      </c>
      <c r="B67" s="191"/>
      <c r="C67" s="191"/>
      <c r="D67" s="191"/>
      <c r="E67" s="191"/>
      <c r="F67" s="191"/>
      <c r="G67" s="191"/>
      <c r="H67" s="191"/>
      <c r="I67" s="191"/>
      <c r="J67" s="192" t="s">
        <v>2483</v>
      </c>
      <c r="K67" s="192"/>
      <c r="L67" s="192"/>
      <c r="M67" s="192"/>
      <c r="N67" s="152"/>
      <c r="O67" s="70"/>
      <c r="P67" s="152"/>
      <c r="Q67" s="190"/>
    </row>
    <row r="68" spans="1:17" x14ac:dyDescent="0.25">
      <c r="A68" s="735" t="str">
        <f>HYPERLINK("#S.19.01.01!$A$1", "S.19.01.01")</f>
        <v>S.19.01.01</v>
      </c>
      <c r="B68" s="191"/>
      <c r="C68" s="191"/>
      <c r="D68" s="191"/>
      <c r="E68" s="191"/>
      <c r="F68" s="191"/>
      <c r="G68" s="191"/>
      <c r="H68" s="191"/>
      <c r="I68" s="191"/>
      <c r="J68" s="192"/>
      <c r="K68" s="192"/>
      <c r="L68" s="192"/>
      <c r="M68" s="192"/>
      <c r="N68" s="152" t="s">
        <v>2483</v>
      </c>
      <c r="O68" s="70"/>
      <c r="P68" s="152"/>
      <c r="Q68" s="190"/>
    </row>
    <row r="69" spans="1:17" x14ac:dyDescent="0.25">
      <c r="A69" s="735" t="str">
        <f>HYPERLINK("#S.19.01.02!$A$1", "S.19.01.02")</f>
        <v>S.19.01.02</v>
      </c>
      <c r="B69" s="191"/>
      <c r="C69" s="191"/>
      <c r="D69" s="191"/>
      <c r="E69" s="191"/>
      <c r="F69" s="191"/>
      <c r="G69" s="191"/>
      <c r="H69" s="191"/>
      <c r="I69" s="191"/>
      <c r="J69" s="192" t="s">
        <v>2483</v>
      </c>
      <c r="K69" s="192"/>
      <c r="L69" s="192"/>
      <c r="M69" s="192"/>
      <c r="N69" s="152"/>
      <c r="O69" s="70"/>
      <c r="P69" s="152"/>
      <c r="Q69" s="190"/>
    </row>
    <row r="70" spans="1:17" x14ac:dyDescent="0.25">
      <c r="A70" s="734" t="str">
        <f>HYPERLINK("#S.20.01.01!$A$1", "S.20.01.01")</f>
        <v>S.20.01.01</v>
      </c>
      <c r="B70" s="191"/>
      <c r="C70" s="191"/>
      <c r="D70" s="191"/>
      <c r="E70" s="191"/>
      <c r="F70" s="191"/>
      <c r="G70" s="191"/>
      <c r="H70" s="191"/>
      <c r="I70" s="191"/>
      <c r="J70" s="192" t="s">
        <v>2483</v>
      </c>
      <c r="K70" s="192"/>
      <c r="L70" s="192"/>
      <c r="M70" s="192"/>
      <c r="N70" s="152"/>
      <c r="O70" s="70"/>
      <c r="P70" s="152"/>
      <c r="Q70" s="190"/>
    </row>
    <row r="71" spans="1:17" x14ac:dyDescent="0.25">
      <c r="A71" s="735" t="str">
        <f>HYPERLINK("#S.21.01.01!$A$1", "S.21.01.01")</f>
        <v>S.21.01.01</v>
      </c>
      <c r="B71" s="191"/>
      <c r="C71" s="191"/>
      <c r="D71" s="191"/>
      <c r="E71" s="191"/>
      <c r="F71" s="191"/>
      <c r="G71" s="191"/>
      <c r="H71" s="191"/>
      <c r="I71" s="191"/>
      <c r="J71" s="192" t="s">
        <v>2483</v>
      </c>
      <c r="K71" s="192"/>
      <c r="L71" s="192"/>
      <c r="M71" s="192"/>
      <c r="N71" s="152"/>
      <c r="O71" s="70"/>
      <c r="P71" s="152"/>
      <c r="Q71" s="190"/>
    </row>
    <row r="72" spans="1:17" x14ac:dyDescent="0.25">
      <c r="A72" s="734" t="str">
        <f>HYPERLINK("#S.22.01.01!$A$1", "S.22.01.01")</f>
        <v>S.22.01.01</v>
      </c>
      <c r="B72" s="191"/>
      <c r="C72" s="191"/>
      <c r="D72" s="191"/>
      <c r="E72" s="191"/>
      <c r="F72" s="191"/>
      <c r="G72" s="191"/>
      <c r="H72" s="191"/>
      <c r="I72" s="191"/>
      <c r="J72" s="192" t="s">
        <v>2483</v>
      </c>
      <c r="K72" s="192"/>
      <c r="L72" s="192"/>
      <c r="M72" s="192"/>
      <c r="N72" s="152"/>
      <c r="O72" s="70"/>
      <c r="P72" s="152"/>
      <c r="Q72" s="190"/>
    </row>
    <row r="73" spans="1:17" x14ac:dyDescent="0.25">
      <c r="A73" s="735" t="str">
        <f>HYPERLINK("#S.22.02.01!$A$1", "S.22.02.01")</f>
        <v>S.22.02.01</v>
      </c>
      <c r="B73" s="191"/>
      <c r="C73" s="191"/>
      <c r="D73" s="191"/>
      <c r="E73" s="191"/>
      <c r="F73" s="191"/>
      <c r="G73" s="191"/>
      <c r="H73" s="191"/>
      <c r="I73" s="191"/>
      <c r="J73" s="192" t="s">
        <v>2483</v>
      </c>
      <c r="K73" s="192"/>
      <c r="L73" s="192"/>
      <c r="M73" s="192"/>
      <c r="N73" s="152"/>
      <c r="O73" s="70"/>
      <c r="P73" s="152"/>
      <c r="Q73" s="190"/>
    </row>
    <row r="74" spans="1:17" x14ac:dyDescent="0.25">
      <c r="A74" s="734" t="str">
        <f>HYPERLINK("#S.23.01.01!$A$1", "S.23.01.01")</f>
        <v>S.23.01.01</v>
      </c>
      <c r="B74" s="191"/>
      <c r="C74" s="191" t="s">
        <v>2483</v>
      </c>
      <c r="D74" s="191"/>
      <c r="E74" s="191"/>
      <c r="F74" s="191"/>
      <c r="G74" s="191" t="s">
        <v>2483</v>
      </c>
      <c r="H74" s="191"/>
      <c r="I74" s="191"/>
      <c r="J74" s="192"/>
      <c r="K74" s="192" t="s">
        <v>2483</v>
      </c>
      <c r="L74" s="192"/>
      <c r="M74" s="192"/>
      <c r="N74" s="152"/>
      <c r="O74" s="70"/>
      <c r="P74" s="152"/>
      <c r="Q74" s="190"/>
    </row>
    <row r="75" spans="1:17" x14ac:dyDescent="0.25">
      <c r="A75" s="734" t="str">
        <f>HYPERLINK("#S.23.01.02!$A$1", "S.23.01.02")</f>
        <v>S.23.01.02</v>
      </c>
      <c r="B75" s="191"/>
      <c r="C75" s="191"/>
      <c r="D75" s="191"/>
      <c r="E75" s="191" t="s">
        <v>2483</v>
      </c>
      <c r="F75" s="191"/>
      <c r="G75" s="191"/>
      <c r="H75" s="191"/>
      <c r="I75" s="191" t="s">
        <v>2483</v>
      </c>
      <c r="J75" s="192"/>
      <c r="K75" s="192"/>
      <c r="L75" s="192"/>
      <c r="M75" s="192" t="s">
        <v>2483</v>
      </c>
      <c r="N75" s="152"/>
      <c r="O75" s="70"/>
      <c r="P75" s="152"/>
      <c r="Q75" s="190"/>
    </row>
    <row r="76" spans="1:17" x14ac:dyDescent="0.25">
      <c r="A76" s="734" t="str">
        <f>HYPERLINK("#S.23.01.04!$A$1", "S.23.01.04")</f>
        <v>S.23.01.04</v>
      </c>
      <c r="B76" s="191"/>
      <c r="C76" s="191"/>
      <c r="D76" s="191" t="s">
        <v>2483</v>
      </c>
      <c r="E76" s="191"/>
      <c r="F76" s="191"/>
      <c r="G76" s="191"/>
      <c r="H76" s="191" t="s">
        <v>2483</v>
      </c>
      <c r="I76" s="191"/>
      <c r="J76" s="192"/>
      <c r="K76" s="192"/>
      <c r="L76" s="192" t="s">
        <v>2483</v>
      </c>
      <c r="M76" s="192"/>
      <c r="N76" s="152"/>
      <c r="O76" s="70"/>
      <c r="P76" s="152"/>
      <c r="Q76" s="190"/>
    </row>
    <row r="77" spans="1:17" x14ac:dyDescent="0.25">
      <c r="A77" s="734" t="str">
        <f>HYPERLINK("#S.23.01.05!$A$1", "S.23.01.05")</f>
        <v>S.23.01.05</v>
      </c>
      <c r="B77" s="191" t="s">
        <v>2483</v>
      </c>
      <c r="C77" s="191"/>
      <c r="D77" s="191"/>
      <c r="E77" s="191"/>
      <c r="F77" s="191" t="s">
        <v>2483</v>
      </c>
      <c r="G77" s="191"/>
      <c r="H77" s="191"/>
      <c r="I77" s="191"/>
      <c r="J77" s="192" t="s">
        <v>2483</v>
      </c>
      <c r="K77" s="192"/>
      <c r="L77" s="192"/>
      <c r="M77" s="192"/>
      <c r="N77" s="152"/>
      <c r="O77" s="70"/>
      <c r="P77" s="152"/>
      <c r="Q77" s="190"/>
    </row>
    <row r="78" spans="1:17" x14ac:dyDescent="0.25">
      <c r="A78" s="735" t="str">
        <f>HYPERLINK("#S.24.01.01!$A$1", "S.24.01.01")</f>
        <v>S.24.01.01</v>
      </c>
      <c r="B78" s="191"/>
      <c r="C78" s="191"/>
      <c r="D78" s="191"/>
      <c r="E78" s="191"/>
      <c r="F78" s="191"/>
      <c r="G78" s="191"/>
      <c r="H78" s="191"/>
      <c r="I78" s="191"/>
      <c r="J78" s="192" t="s">
        <v>2483</v>
      </c>
      <c r="K78" s="192"/>
      <c r="L78" s="192"/>
      <c r="M78" s="192"/>
      <c r="N78" s="152"/>
      <c r="O78" s="70"/>
      <c r="P78" s="152"/>
      <c r="Q78" s="190"/>
    </row>
    <row r="79" spans="1:17" x14ac:dyDescent="0.25">
      <c r="A79" s="734" t="str">
        <f>HYPERLINK("#S.25.01.03!$A$1", "S.25.01.03")</f>
        <v>S.25.01.03</v>
      </c>
      <c r="B79" s="191" t="s">
        <v>2483</v>
      </c>
      <c r="C79" s="191"/>
      <c r="D79" s="191"/>
      <c r="E79" s="191"/>
      <c r="F79" s="191" t="s">
        <v>2483</v>
      </c>
      <c r="G79" s="191"/>
      <c r="H79" s="191"/>
      <c r="I79" s="191"/>
      <c r="J79" s="192" t="s">
        <v>2483</v>
      </c>
      <c r="K79" s="192"/>
      <c r="L79" s="192"/>
      <c r="M79" s="192"/>
      <c r="N79" s="152"/>
      <c r="O79" s="70"/>
      <c r="P79" s="152"/>
      <c r="Q79" s="190"/>
    </row>
    <row r="80" spans="1:17" x14ac:dyDescent="0.25">
      <c r="A80" s="734" t="str">
        <f>HYPERLINK("#S.25.01.05!$A$1", "S.25.01.05")</f>
        <v>S.25.01.05</v>
      </c>
      <c r="B80" s="191"/>
      <c r="C80" s="191"/>
      <c r="D80" s="191" t="s">
        <v>2483</v>
      </c>
      <c r="E80" s="191"/>
      <c r="F80" s="191"/>
      <c r="G80" s="191"/>
      <c r="H80" s="191" t="s">
        <v>2483</v>
      </c>
      <c r="I80" s="191"/>
      <c r="J80" s="192"/>
      <c r="K80" s="192"/>
      <c r="L80" s="192" t="s">
        <v>2483</v>
      </c>
      <c r="M80" s="192"/>
      <c r="N80" s="152"/>
      <c r="O80" s="70"/>
      <c r="P80" s="152"/>
      <c r="Q80" s="190"/>
    </row>
    <row r="81" spans="1:17" x14ac:dyDescent="0.25">
      <c r="A81" s="734" t="str">
        <f>HYPERLINK("#'S.25.01.{07,08,09,10}'!$A$1", "S.25.01.07")</f>
        <v>S.25.01.07</v>
      </c>
      <c r="B81" s="191" t="s">
        <v>2483</v>
      </c>
      <c r="C81" s="191"/>
      <c r="D81" s="191"/>
      <c r="E81" s="191"/>
      <c r="F81" s="191"/>
      <c r="G81" s="191"/>
      <c r="H81" s="191"/>
      <c r="I81" s="191"/>
      <c r="J81" s="192" t="s">
        <v>2483</v>
      </c>
      <c r="K81" s="192"/>
      <c r="L81" s="192"/>
      <c r="M81" s="192"/>
      <c r="N81" s="152"/>
      <c r="O81" s="70"/>
      <c r="P81" s="152"/>
      <c r="Q81" s="190"/>
    </row>
    <row r="82" spans="1:17" x14ac:dyDescent="0.25">
      <c r="A82" s="734" t="str">
        <f>HYPERLINK("#'S.25.01.{07,08,09,10}'!$A$3", "S.25.01.08")</f>
        <v>S.25.01.08</v>
      </c>
      <c r="B82" s="191"/>
      <c r="C82" s="191"/>
      <c r="D82" s="191" t="s">
        <v>2483</v>
      </c>
      <c r="E82" s="191"/>
      <c r="F82" s="191"/>
      <c r="G82" s="191"/>
      <c r="H82" s="191"/>
      <c r="I82" s="191"/>
      <c r="J82" s="192"/>
      <c r="K82" s="192"/>
      <c r="L82" s="192" t="s">
        <v>2483</v>
      </c>
      <c r="M82" s="192"/>
      <c r="N82" s="152"/>
      <c r="O82" s="70"/>
      <c r="P82" s="152"/>
      <c r="Q82" s="190"/>
    </row>
    <row r="83" spans="1:17" x14ac:dyDescent="0.25">
      <c r="A83" s="734" t="str">
        <f>HYPERLINK("#'S.25.01.{07,08,09,10}'!$A$3", "S.25.01.09")</f>
        <v>S.25.01.09</v>
      </c>
      <c r="B83" s="191" t="s">
        <v>2483</v>
      </c>
      <c r="C83" s="191"/>
      <c r="D83" s="191"/>
      <c r="E83" s="191"/>
      <c r="F83" s="191"/>
      <c r="G83" s="191"/>
      <c r="H83" s="191"/>
      <c r="I83" s="191"/>
      <c r="J83" s="192" t="s">
        <v>2483</v>
      </c>
      <c r="K83" s="192"/>
      <c r="L83" s="192"/>
      <c r="M83" s="192"/>
      <c r="N83" s="152"/>
      <c r="O83" s="70"/>
      <c r="P83" s="152"/>
      <c r="Q83" s="190"/>
    </row>
    <row r="84" spans="1:17" x14ac:dyDescent="0.25">
      <c r="A84" s="734" t="str">
        <f>HYPERLINK("#'S.25.01.{07,08,09,10}'!$A$4", "S.25.01.10")</f>
        <v>S.25.01.10</v>
      </c>
      <c r="B84" s="191"/>
      <c r="C84" s="191"/>
      <c r="D84" s="191" t="s">
        <v>2483</v>
      </c>
      <c r="E84" s="191"/>
      <c r="F84" s="191"/>
      <c r="G84" s="191"/>
      <c r="H84" s="191"/>
      <c r="I84" s="191"/>
      <c r="J84" s="192"/>
      <c r="K84" s="192"/>
      <c r="L84" s="192" t="s">
        <v>2483</v>
      </c>
      <c r="M84" s="192"/>
      <c r="N84" s="152"/>
      <c r="O84" s="70"/>
      <c r="P84" s="152"/>
      <c r="Q84" s="190"/>
    </row>
    <row r="85" spans="1:17" x14ac:dyDescent="0.25">
      <c r="A85" s="735" t="str">
        <f>HYPERLINK("#'S.25.02.{01,02,03,04,05,06}'!$A$1", "S.25.02.01")</f>
        <v>S.25.02.01</v>
      </c>
      <c r="B85" s="191" t="s">
        <v>2483</v>
      </c>
      <c r="C85" s="191"/>
      <c r="D85" s="191"/>
      <c r="E85" s="191"/>
      <c r="F85" s="191" t="s">
        <v>2483</v>
      </c>
      <c r="G85" s="191"/>
      <c r="H85" s="191"/>
      <c r="I85" s="191"/>
      <c r="J85" s="192" t="s">
        <v>2483</v>
      </c>
      <c r="K85" s="192"/>
      <c r="L85" s="192"/>
      <c r="M85" s="192"/>
      <c r="N85" s="152"/>
      <c r="O85" s="70"/>
      <c r="P85" s="152"/>
      <c r="Q85" s="190"/>
    </row>
    <row r="86" spans="1:17" x14ac:dyDescent="0.25">
      <c r="A86" s="735" t="str">
        <f>HYPERLINK("#'S.25.02.{01,02,03,04,05,06}'!$A$2", "S.25.02.02")</f>
        <v>S.25.02.02</v>
      </c>
      <c r="B86" s="191"/>
      <c r="C86" s="191"/>
      <c r="D86" s="191" t="s">
        <v>2483</v>
      </c>
      <c r="E86" s="191"/>
      <c r="F86" s="191"/>
      <c r="G86" s="191"/>
      <c r="H86" s="191" t="s">
        <v>2483</v>
      </c>
      <c r="I86" s="191"/>
      <c r="J86" s="192"/>
      <c r="K86" s="192"/>
      <c r="L86" s="192" t="s">
        <v>2483</v>
      </c>
      <c r="M86" s="192"/>
      <c r="N86" s="152"/>
      <c r="O86" s="70"/>
      <c r="P86" s="152"/>
      <c r="Q86" s="190"/>
    </row>
    <row r="87" spans="1:17" x14ac:dyDescent="0.25">
      <c r="A87" s="735" t="str">
        <f>HYPERLINK("#'S.25.02.{01,02,03,04,05,06}'!$A$3", "S.25.02.03")</f>
        <v>S.25.02.03</v>
      </c>
      <c r="B87" s="1" t="s">
        <v>2483</v>
      </c>
      <c r="C87" s="1"/>
      <c r="D87" s="1"/>
      <c r="E87" s="1"/>
      <c r="F87" s="1"/>
      <c r="G87" s="1"/>
      <c r="H87" s="1"/>
      <c r="I87" s="1"/>
      <c r="J87" s="840" t="s">
        <v>2483</v>
      </c>
      <c r="K87" s="840"/>
      <c r="L87" s="840"/>
      <c r="M87" s="840"/>
      <c r="N87" s="792"/>
      <c r="O87" s="792"/>
      <c r="P87" s="792"/>
      <c r="Q87" s="793"/>
    </row>
    <row r="88" spans="1:17" x14ac:dyDescent="0.25">
      <c r="A88" s="735" t="str">
        <f>HYPERLINK("#'S.25.02.{01,02,03,04,05,06}'!$A$4", "S.25.02.04")</f>
        <v>S.25.02.04</v>
      </c>
      <c r="B88" s="1"/>
      <c r="C88" s="1"/>
      <c r="D88" s="1" t="s">
        <v>2483</v>
      </c>
      <c r="E88" s="1"/>
      <c r="F88" s="1"/>
      <c r="G88" s="1"/>
      <c r="H88" s="1"/>
      <c r="I88" s="1"/>
      <c r="J88" s="840"/>
      <c r="K88" s="840"/>
      <c r="L88" s="840" t="s">
        <v>2483</v>
      </c>
      <c r="M88" s="840"/>
      <c r="N88" s="792"/>
      <c r="O88" s="792"/>
      <c r="P88" s="792"/>
      <c r="Q88" s="793"/>
    </row>
    <row r="89" spans="1:17" x14ac:dyDescent="0.25">
      <c r="A89" s="735" t="str">
        <f>HYPERLINK("#'S.25.02.{01,02,03,04,05,06}'!$A$5", "S.25.02.05")</f>
        <v>S.25.02.05</v>
      </c>
      <c r="B89" s="1" t="s">
        <v>2483</v>
      </c>
      <c r="C89" s="1"/>
      <c r="D89" s="1"/>
      <c r="E89" s="1"/>
      <c r="F89" s="1"/>
      <c r="G89" s="1"/>
      <c r="H89" s="1"/>
      <c r="I89" s="1"/>
      <c r="J89" s="840" t="s">
        <v>2483</v>
      </c>
      <c r="K89" s="840"/>
      <c r="L89" s="840"/>
      <c r="M89" s="840"/>
      <c r="N89" s="792"/>
      <c r="O89" s="792"/>
      <c r="P89" s="792"/>
      <c r="Q89" s="793"/>
    </row>
    <row r="90" spans="1:17" x14ac:dyDescent="0.25">
      <c r="A90" s="735" t="str">
        <f>HYPERLINK("#'S.25.02.{01,02,03,04,05,06}'!$A$6", "S.25.02.06")</f>
        <v>S.25.02.06</v>
      </c>
      <c r="B90" s="1"/>
      <c r="C90" s="1"/>
      <c r="D90" s="1" t="s">
        <v>2483</v>
      </c>
      <c r="E90" s="1"/>
      <c r="F90" s="1"/>
      <c r="G90" s="1"/>
      <c r="H90" s="1"/>
      <c r="I90" s="1"/>
      <c r="J90" s="840"/>
      <c r="K90" s="840"/>
      <c r="L90" s="840" t="s">
        <v>2483</v>
      </c>
      <c r="M90" s="840"/>
      <c r="N90" s="792"/>
      <c r="O90" s="792"/>
      <c r="P90" s="792"/>
      <c r="Q90" s="793"/>
    </row>
    <row r="91" spans="1:17" x14ac:dyDescent="0.25">
      <c r="A91" s="734" t="str">
        <f>HYPERLINK("#'S.25.03.{01,04,05}'!$A$1", "S.25.03.01")</f>
        <v>S.25.03.01</v>
      </c>
      <c r="B91" s="191" t="s">
        <v>2483</v>
      </c>
      <c r="C91" s="191"/>
      <c r="D91" s="191"/>
      <c r="E91" s="191"/>
      <c r="F91" s="191" t="s">
        <v>2483</v>
      </c>
      <c r="G91" s="191"/>
      <c r="H91" s="191"/>
      <c r="I91" s="191"/>
      <c r="J91" s="192" t="s">
        <v>2483</v>
      </c>
      <c r="K91" s="192"/>
      <c r="L91" s="192"/>
      <c r="M91" s="192"/>
      <c r="N91" s="152"/>
      <c r="O91" s="70"/>
      <c r="P91" s="152"/>
      <c r="Q91" s="190"/>
    </row>
    <row r="92" spans="1:17" x14ac:dyDescent="0.25">
      <c r="A92" s="734" t="str">
        <f>HYPERLINK("#'S.25.03.{03,06,07}'!$A$1", "S.25.03.03")</f>
        <v>S.25.03.03</v>
      </c>
      <c r="B92" s="191"/>
      <c r="C92" s="191"/>
      <c r="D92" s="191" t="s">
        <v>2483</v>
      </c>
      <c r="E92" s="191"/>
      <c r="F92" s="191"/>
      <c r="G92" s="191"/>
      <c r="H92" s="191" t="s">
        <v>2483</v>
      </c>
      <c r="I92" s="191"/>
      <c r="J92" s="192"/>
      <c r="K92" s="192"/>
      <c r="L92" s="192" t="s">
        <v>2483</v>
      </c>
      <c r="M92" s="192"/>
      <c r="N92" s="152"/>
      <c r="O92" s="70"/>
      <c r="P92" s="152"/>
      <c r="Q92" s="190"/>
    </row>
    <row r="93" spans="1:17" x14ac:dyDescent="0.25">
      <c r="A93" s="734" t="str">
        <f>HYPERLINK("#'S.25.03.{01,04,05}'!$A$2", "S.25.03.04")</f>
        <v>S.25.03.04</v>
      </c>
      <c r="B93" s="1" t="s">
        <v>2483</v>
      </c>
      <c r="C93" s="1"/>
      <c r="D93" s="1"/>
      <c r="E93" s="1"/>
      <c r="F93" s="1"/>
      <c r="G93" s="1"/>
      <c r="H93" s="1"/>
      <c r="I93" s="1"/>
      <c r="J93" s="840" t="s">
        <v>2483</v>
      </c>
      <c r="K93" s="840"/>
      <c r="L93" s="840"/>
      <c r="M93" s="840"/>
      <c r="N93" s="792"/>
      <c r="O93" s="792"/>
      <c r="P93" s="792"/>
      <c r="Q93" s="793"/>
    </row>
    <row r="94" spans="1:17" x14ac:dyDescent="0.25">
      <c r="A94" s="734" t="str">
        <f>HYPERLINK("#'S.25.03.{01,04,05}'!$A$3", "S.25.03.05")</f>
        <v>S.25.03.05</v>
      </c>
      <c r="B94" s="1" t="s">
        <v>2483</v>
      </c>
      <c r="C94" s="1"/>
      <c r="D94" s="1"/>
      <c r="E94" s="1"/>
      <c r="F94" s="1"/>
      <c r="G94" s="1"/>
      <c r="H94" s="1"/>
      <c r="I94" s="1"/>
      <c r="J94" s="840" t="s">
        <v>2483</v>
      </c>
      <c r="K94" s="840"/>
      <c r="L94" s="840"/>
      <c r="M94" s="840"/>
      <c r="N94" s="792"/>
      <c r="O94" s="792"/>
      <c r="P94" s="792"/>
      <c r="Q94" s="793"/>
    </row>
    <row r="95" spans="1:17" x14ac:dyDescent="0.25">
      <c r="A95" s="734" t="str">
        <f>HYPERLINK("#'S.25.03.{03,06,07}'!$A$2", "S.25.03.06")</f>
        <v>S.25.03.06</v>
      </c>
      <c r="B95" s="1"/>
      <c r="C95" s="1"/>
      <c r="D95" s="1" t="s">
        <v>2483</v>
      </c>
      <c r="E95" s="1"/>
      <c r="F95" s="1"/>
      <c r="G95" s="1"/>
      <c r="H95" s="1"/>
      <c r="I95" s="1"/>
      <c r="J95" s="840"/>
      <c r="K95" s="840"/>
      <c r="L95" s="840" t="s">
        <v>2483</v>
      </c>
      <c r="M95" s="840"/>
      <c r="N95" s="792"/>
      <c r="O95" s="792"/>
      <c r="P95" s="792"/>
      <c r="Q95" s="793"/>
    </row>
    <row r="96" spans="1:17" x14ac:dyDescent="0.25">
      <c r="A96" s="734" t="str">
        <f>HYPERLINK("#'S.25.03.{03,06,07}'!$A$3", "S.25.03.07")</f>
        <v>S.25.03.07</v>
      </c>
      <c r="B96" s="1"/>
      <c r="C96" s="1"/>
      <c r="D96" s="1" t="s">
        <v>2483</v>
      </c>
      <c r="E96" s="1"/>
      <c r="F96" s="1"/>
      <c r="G96" s="1"/>
      <c r="H96" s="1"/>
      <c r="I96" s="1"/>
      <c r="J96" s="840"/>
      <c r="K96" s="840"/>
      <c r="L96" s="840" t="s">
        <v>2483</v>
      </c>
      <c r="M96" s="840"/>
      <c r="N96" s="792"/>
      <c r="O96" s="792"/>
      <c r="P96" s="792"/>
      <c r="Q96" s="793"/>
    </row>
    <row r="97" spans="1:17" x14ac:dyDescent="0.25">
      <c r="A97" s="735" t="str">
        <f>HYPERLINK("#'S.26.01.{01,02,03,04,05,06}'!$A$1", "S.26.01.01")</f>
        <v>S.26.01.01</v>
      </c>
      <c r="B97" s="191" t="s">
        <v>2483</v>
      </c>
      <c r="C97" s="191"/>
      <c r="D97" s="191"/>
      <c r="E97" s="191"/>
      <c r="F97" s="191" t="s">
        <v>2483</v>
      </c>
      <c r="G97" s="191"/>
      <c r="H97" s="191"/>
      <c r="I97" s="191"/>
      <c r="J97" s="192" t="s">
        <v>2483</v>
      </c>
      <c r="K97" s="192"/>
      <c r="L97" s="192"/>
      <c r="M97" s="192"/>
      <c r="N97" s="152"/>
      <c r="O97" s="70"/>
      <c r="P97" s="152"/>
      <c r="Q97" s="190"/>
    </row>
    <row r="98" spans="1:17" x14ac:dyDescent="0.25">
      <c r="A98" s="735" t="str">
        <f>HYPERLINK("#'S.26.01.{01,02,03,04,05,06}'!$A$1", "S.26.01.02")</f>
        <v>S.26.01.02</v>
      </c>
      <c r="B98" s="191"/>
      <c r="C98" s="191"/>
      <c r="D98" s="191" t="s">
        <v>2483</v>
      </c>
      <c r="E98" s="191"/>
      <c r="F98" s="191"/>
      <c r="G98" s="191"/>
      <c r="H98" s="191" t="s">
        <v>2483</v>
      </c>
      <c r="I98" s="191"/>
      <c r="J98" s="192"/>
      <c r="K98" s="192"/>
      <c r="L98" s="192" t="s">
        <v>2483</v>
      </c>
      <c r="M98" s="192"/>
      <c r="N98" s="152"/>
      <c r="O98" s="70"/>
      <c r="P98" s="152"/>
      <c r="Q98" s="190"/>
    </row>
    <row r="99" spans="1:17" x14ac:dyDescent="0.25">
      <c r="A99" s="735" t="str">
        <f>HYPERLINK("#'S.26.01.{01,02,03,04,05,06}'!$A$3", "S.26.01.03")</f>
        <v>S.26.01.03</v>
      </c>
      <c r="B99" s="191" t="s">
        <v>2483</v>
      </c>
      <c r="C99" s="191"/>
      <c r="D99" s="191"/>
      <c r="E99" s="191"/>
      <c r="F99" s="191"/>
      <c r="G99" s="191"/>
      <c r="H99" s="191"/>
      <c r="I99" s="191"/>
      <c r="J99" s="192" t="s">
        <v>2483</v>
      </c>
      <c r="K99" s="192"/>
      <c r="L99" s="192"/>
      <c r="M99" s="192"/>
      <c r="N99" s="152"/>
      <c r="O99" s="70"/>
      <c r="P99" s="152"/>
      <c r="Q99" s="190"/>
    </row>
    <row r="100" spans="1:17" x14ac:dyDescent="0.25">
      <c r="A100" s="735" t="str">
        <f>HYPERLINK("#'S.26.01.{01,02,03,04,05,06}'!$A$4", "S.26.01.04")</f>
        <v>S.26.01.04</v>
      </c>
      <c r="B100" s="191"/>
      <c r="C100" s="191"/>
      <c r="D100" s="191" t="s">
        <v>2483</v>
      </c>
      <c r="E100" s="191"/>
      <c r="F100" s="191"/>
      <c r="G100" s="191"/>
      <c r="H100" s="191"/>
      <c r="I100" s="191"/>
      <c r="J100" s="192"/>
      <c r="K100" s="192"/>
      <c r="L100" s="192" t="s">
        <v>2483</v>
      </c>
      <c r="M100" s="192"/>
      <c r="N100" s="152"/>
      <c r="O100" s="70"/>
      <c r="P100" s="152"/>
      <c r="Q100" s="190"/>
    </row>
    <row r="101" spans="1:17" x14ac:dyDescent="0.25">
      <c r="A101" s="735" t="str">
        <f>HYPERLINK("#'S.26.01.{01,02,03,04,05,06}'!$A$5", "S.26.01.05")</f>
        <v>S.26.01.05</v>
      </c>
      <c r="B101" s="191" t="s">
        <v>2483</v>
      </c>
      <c r="C101" s="191"/>
      <c r="D101" s="191"/>
      <c r="E101" s="191"/>
      <c r="F101" s="191"/>
      <c r="G101" s="191"/>
      <c r="H101" s="191"/>
      <c r="I101" s="191"/>
      <c r="J101" s="192" t="s">
        <v>2483</v>
      </c>
      <c r="K101" s="192"/>
      <c r="L101" s="192"/>
      <c r="M101" s="192"/>
      <c r="N101" s="152"/>
      <c r="O101" s="70"/>
      <c r="P101" s="152"/>
      <c r="Q101" s="190"/>
    </row>
    <row r="102" spans="1:17" x14ac:dyDescent="0.25">
      <c r="A102" s="735" t="str">
        <f>HYPERLINK("#'S.26.01.{01,02,03,04,05,06}'!$A$6", "S.26.01.06")</f>
        <v>S.26.01.06</v>
      </c>
      <c r="B102" s="191"/>
      <c r="C102" s="191"/>
      <c r="D102" s="191" t="s">
        <v>2483</v>
      </c>
      <c r="E102" s="191"/>
      <c r="F102" s="191"/>
      <c r="G102" s="191"/>
      <c r="H102" s="191"/>
      <c r="I102" s="191"/>
      <c r="J102" s="192"/>
      <c r="K102" s="192"/>
      <c r="L102" s="192" t="s">
        <v>2483</v>
      </c>
      <c r="M102" s="192"/>
      <c r="N102" s="152"/>
      <c r="O102" s="70"/>
      <c r="P102" s="152"/>
      <c r="Q102" s="190"/>
    </row>
    <row r="103" spans="1:17" x14ac:dyDescent="0.25">
      <c r="A103" s="734" t="str">
        <f>HYPERLINK("#'S.26.02.{01,02,03,04,05,06}'!$A$1", "S.26.02.01")</f>
        <v>S.26.02.01</v>
      </c>
      <c r="B103" s="191" t="s">
        <v>2483</v>
      </c>
      <c r="C103" s="191"/>
      <c r="D103" s="191"/>
      <c r="E103" s="191"/>
      <c r="F103" s="191" t="s">
        <v>2483</v>
      </c>
      <c r="G103" s="191"/>
      <c r="H103" s="191"/>
      <c r="I103" s="191"/>
      <c r="J103" s="192" t="s">
        <v>2483</v>
      </c>
      <c r="K103" s="192"/>
      <c r="L103" s="192"/>
      <c r="M103" s="192"/>
      <c r="N103" s="152"/>
      <c r="O103" s="70"/>
      <c r="P103" s="152"/>
      <c r="Q103" s="190"/>
    </row>
    <row r="104" spans="1:17" x14ac:dyDescent="0.25">
      <c r="A104" s="734" t="str">
        <f>HYPERLINK("#'S.26.02.{01,02,03,04,05,06}'!$A$2", "S.26.02.02")</f>
        <v>S.26.02.02</v>
      </c>
      <c r="B104" s="191"/>
      <c r="C104" s="191"/>
      <c r="D104" s="191" t="s">
        <v>2483</v>
      </c>
      <c r="E104" s="191"/>
      <c r="F104" s="191"/>
      <c r="G104" s="191"/>
      <c r="H104" s="191" t="s">
        <v>2483</v>
      </c>
      <c r="I104" s="191"/>
      <c r="J104" s="192"/>
      <c r="K104" s="192"/>
      <c r="L104" s="192" t="s">
        <v>2483</v>
      </c>
      <c r="M104" s="192"/>
      <c r="N104" s="152"/>
      <c r="O104" s="70"/>
      <c r="P104" s="152"/>
      <c r="Q104" s="190"/>
    </row>
    <row r="105" spans="1:17" x14ac:dyDescent="0.25">
      <c r="A105" s="734" t="str">
        <f>HYPERLINK("#'S.26.02.{01,02,03,04,05,06}'!$A$3", "S.26.02.03")</f>
        <v>S.26.02.03</v>
      </c>
      <c r="B105" s="191" t="s">
        <v>2483</v>
      </c>
      <c r="C105" s="191"/>
      <c r="D105" s="191"/>
      <c r="E105" s="191"/>
      <c r="F105" s="191"/>
      <c r="G105" s="191"/>
      <c r="H105" s="191"/>
      <c r="I105" s="191"/>
      <c r="J105" s="192" t="s">
        <v>2483</v>
      </c>
      <c r="K105" s="192"/>
      <c r="L105" s="192"/>
      <c r="M105" s="192"/>
      <c r="N105" s="152"/>
      <c r="O105" s="70"/>
      <c r="P105" s="152"/>
      <c r="Q105" s="190"/>
    </row>
    <row r="106" spans="1:17" x14ac:dyDescent="0.25">
      <c r="A106" s="734" t="str">
        <f>HYPERLINK("#'S.26.02.{01,02,03,04,05,06}'!$A$4", "S.26.02.04")</f>
        <v>S.26.02.04</v>
      </c>
      <c r="B106" s="191"/>
      <c r="C106" s="191"/>
      <c r="D106" s="191" t="s">
        <v>2483</v>
      </c>
      <c r="E106" s="191"/>
      <c r="F106" s="191"/>
      <c r="G106" s="191"/>
      <c r="H106" s="191"/>
      <c r="I106" s="191"/>
      <c r="J106" s="192"/>
      <c r="K106" s="192"/>
      <c r="L106" s="192" t="s">
        <v>2483</v>
      </c>
      <c r="M106" s="192"/>
      <c r="N106" s="152"/>
      <c r="O106" s="70"/>
      <c r="P106" s="152"/>
      <c r="Q106" s="190"/>
    </row>
    <row r="107" spans="1:17" x14ac:dyDescent="0.25">
      <c r="A107" s="734" t="str">
        <f>HYPERLINK("#'S.26.02.{01,02,03,04,05,06}'!$A$5", "S.26.02.05")</f>
        <v>S.26.02.05</v>
      </c>
      <c r="B107" s="191" t="s">
        <v>2483</v>
      </c>
      <c r="C107" s="191"/>
      <c r="D107" s="191"/>
      <c r="E107" s="191"/>
      <c r="F107" s="191"/>
      <c r="G107" s="191"/>
      <c r="H107" s="191"/>
      <c r="I107" s="191"/>
      <c r="J107" s="192" t="s">
        <v>2483</v>
      </c>
      <c r="K107" s="192"/>
      <c r="L107" s="192"/>
      <c r="M107" s="192"/>
      <c r="N107" s="152"/>
      <c r="O107" s="70"/>
      <c r="P107" s="152"/>
      <c r="Q107" s="190"/>
    </row>
    <row r="108" spans="1:17" x14ac:dyDescent="0.25">
      <c r="A108" s="734" t="str">
        <f>HYPERLINK("#'S.26.02.{01,02,03,04,05,06}'!$A$6", "S.26.02.06")</f>
        <v>S.26.02.06</v>
      </c>
      <c r="B108" s="191"/>
      <c r="C108" s="191"/>
      <c r="D108" s="191" t="s">
        <v>2483</v>
      </c>
      <c r="E108" s="191"/>
      <c r="F108" s="191"/>
      <c r="G108" s="191"/>
      <c r="H108" s="191"/>
      <c r="I108" s="191"/>
      <c r="J108" s="192"/>
      <c r="K108" s="192"/>
      <c r="L108" s="192" t="s">
        <v>2483</v>
      </c>
      <c r="M108" s="192"/>
      <c r="N108" s="152"/>
      <c r="O108" s="70"/>
      <c r="P108" s="152"/>
      <c r="Q108" s="190"/>
    </row>
    <row r="109" spans="1:17" x14ac:dyDescent="0.25">
      <c r="A109" s="735" t="str">
        <f>HYPERLINK("#'S.26.03.{01,02,03,04,05,06}'!$A$1", "S.26.03.01")</f>
        <v>S.26.03.01</v>
      </c>
      <c r="B109" s="191" t="s">
        <v>2483</v>
      </c>
      <c r="C109" s="191"/>
      <c r="D109" s="191"/>
      <c r="E109" s="191"/>
      <c r="F109" s="191" t="s">
        <v>2483</v>
      </c>
      <c r="G109" s="191"/>
      <c r="H109" s="191"/>
      <c r="I109" s="191"/>
      <c r="J109" s="192" t="s">
        <v>2483</v>
      </c>
      <c r="K109" s="192"/>
      <c r="L109" s="192"/>
      <c r="M109" s="192"/>
      <c r="N109" s="152"/>
      <c r="O109" s="70"/>
      <c r="P109" s="152"/>
      <c r="Q109" s="190"/>
    </row>
    <row r="110" spans="1:17" x14ac:dyDescent="0.25">
      <c r="A110" s="735" t="str">
        <f>HYPERLINK("#'S.26.03.{01,02,03,04,05,06}'!$A$2", "S.26.03.02")</f>
        <v>S.26.03.02</v>
      </c>
      <c r="B110" s="191"/>
      <c r="C110" s="191"/>
      <c r="D110" s="191" t="s">
        <v>2483</v>
      </c>
      <c r="E110" s="191"/>
      <c r="F110" s="191"/>
      <c r="G110" s="191"/>
      <c r="H110" s="191" t="s">
        <v>2483</v>
      </c>
      <c r="I110" s="191"/>
      <c r="J110" s="192"/>
      <c r="K110" s="192"/>
      <c r="L110" s="192" t="s">
        <v>2483</v>
      </c>
      <c r="M110" s="192"/>
      <c r="N110" s="152"/>
      <c r="O110" s="70"/>
      <c r="P110" s="152"/>
      <c r="Q110" s="190"/>
    </row>
    <row r="111" spans="1:17" x14ac:dyDescent="0.25">
      <c r="A111" s="735" t="str">
        <f>HYPERLINK("#'S.26.03.{01,02,03,04,05,06}'!$A$3", "S.26.03.03")</f>
        <v>S.26.03.03</v>
      </c>
      <c r="B111" s="191" t="s">
        <v>2483</v>
      </c>
      <c r="C111" s="191"/>
      <c r="D111" s="191"/>
      <c r="E111" s="191"/>
      <c r="F111" s="191"/>
      <c r="G111" s="191"/>
      <c r="H111" s="191"/>
      <c r="I111" s="191"/>
      <c r="J111" s="192" t="s">
        <v>2483</v>
      </c>
      <c r="K111" s="192"/>
      <c r="L111" s="192"/>
      <c r="M111" s="192"/>
      <c r="N111" s="152"/>
      <c r="O111" s="70"/>
      <c r="P111" s="152"/>
      <c r="Q111" s="190"/>
    </row>
    <row r="112" spans="1:17" x14ac:dyDescent="0.25">
      <c r="A112" s="735" t="str">
        <f>HYPERLINK("#'S.26.03.{01,02,03,04,05,06}'!$A$4", "S.26.03.04")</f>
        <v>S.26.03.04</v>
      </c>
      <c r="B112" s="191"/>
      <c r="C112" s="191"/>
      <c r="D112" s="191" t="s">
        <v>2483</v>
      </c>
      <c r="E112" s="191"/>
      <c r="F112" s="191"/>
      <c r="G112" s="191"/>
      <c r="H112" s="191"/>
      <c r="I112" s="191"/>
      <c r="J112" s="192"/>
      <c r="K112" s="192"/>
      <c r="L112" s="192" t="s">
        <v>2483</v>
      </c>
      <c r="M112" s="192"/>
      <c r="N112" s="152"/>
      <c r="O112" s="70"/>
      <c r="P112" s="152"/>
      <c r="Q112" s="190"/>
    </row>
    <row r="113" spans="1:17" x14ac:dyDescent="0.25">
      <c r="A113" s="735" t="str">
        <f>HYPERLINK("#'S.26.03.{01,02,03,04,05,06}'!$A$5", "S.26.03.05")</f>
        <v>S.26.03.05</v>
      </c>
      <c r="B113" s="191" t="s">
        <v>2483</v>
      </c>
      <c r="C113" s="191"/>
      <c r="D113" s="191"/>
      <c r="E113" s="191"/>
      <c r="F113" s="191"/>
      <c r="G113" s="191"/>
      <c r="H113" s="191"/>
      <c r="I113" s="191"/>
      <c r="J113" s="192" t="s">
        <v>2483</v>
      </c>
      <c r="K113" s="192"/>
      <c r="L113" s="192"/>
      <c r="M113" s="192"/>
      <c r="N113" s="152"/>
      <c r="O113" s="70"/>
      <c r="P113" s="152"/>
      <c r="Q113" s="190"/>
    </row>
    <row r="114" spans="1:17" x14ac:dyDescent="0.25">
      <c r="A114" s="735" t="str">
        <f>HYPERLINK("#'S.26.03.{01,02,03,04,05,06}'!$A$6", "S.26.03.06")</f>
        <v>S.26.03.06</v>
      </c>
      <c r="B114" s="191"/>
      <c r="C114" s="191"/>
      <c r="D114" s="191" t="s">
        <v>2483</v>
      </c>
      <c r="E114" s="191"/>
      <c r="F114" s="191"/>
      <c r="G114" s="191"/>
      <c r="H114" s="191"/>
      <c r="I114" s="191"/>
      <c r="J114" s="192"/>
      <c r="K114" s="192"/>
      <c r="L114" s="192" t="s">
        <v>2483</v>
      </c>
      <c r="M114" s="192"/>
      <c r="N114" s="152"/>
      <c r="O114" s="70"/>
      <c r="P114" s="152"/>
      <c r="Q114" s="190"/>
    </row>
    <row r="115" spans="1:17" x14ac:dyDescent="0.25">
      <c r="A115" s="734" t="str">
        <f>HYPERLINK("#'S.26.04.{01,02,03,04,05,06}'!$A$1", "S.26.04.01")</f>
        <v>S.26.04.01</v>
      </c>
      <c r="B115" s="191" t="s">
        <v>2483</v>
      </c>
      <c r="C115" s="191"/>
      <c r="D115" s="191"/>
      <c r="E115" s="191"/>
      <c r="F115" s="191" t="s">
        <v>2483</v>
      </c>
      <c r="G115" s="191"/>
      <c r="H115" s="191"/>
      <c r="I115" s="191"/>
      <c r="J115" s="192" t="s">
        <v>2483</v>
      </c>
      <c r="K115" s="192"/>
      <c r="L115" s="192"/>
      <c r="M115" s="192"/>
      <c r="N115" s="152"/>
      <c r="O115" s="70"/>
      <c r="P115" s="152"/>
      <c r="Q115" s="190"/>
    </row>
    <row r="116" spans="1:17" x14ac:dyDescent="0.25">
      <c r="A116" s="734" t="str">
        <f>HYPERLINK("#'S.26.04.{01,02,03,04,05,06}'!$A$2", "S.26.04.02")</f>
        <v>S.26.04.02</v>
      </c>
      <c r="B116" s="191"/>
      <c r="C116" s="191"/>
      <c r="D116" s="191" t="s">
        <v>2483</v>
      </c>
      <c r="E116" s="191"/>
      <c r="F116" s="191"/>
      <c r="G116" s="191"/>
      <c r="H116" s="191" t="s">
        <v>2483</v>
      </c>
      <c r="I116" s="191"/>
      <c r="J116" s="192"/>
      <c r="K116" s="192"/>
      <c r="L116" s="192" t="s">
        <v>2483</v>
      </c>
      <c r="M116" s="192"/>
      <c r="N116" s="152"/>
      <c r="O116" s="70"/>
      <c r="P116" s="152"/>
      <c r="Q116" s="190"/>
    </row>
    <row r="117" spans="1:17" x14ac:dyDescent="0.25">
      <c r="A117" s="734" t="str">
        <f>HYPERLINK("#'S.26.04.{01,02,03,04,05,06}'!$A$3", "S.26.04.03")</f>
        <v>S.26.04.03</v>
      </c>
      <c r="B117" s="191" t="s">
        <v>2483</v>
      </c>
      <c r="C117" s="191"/>
      <c r="D117" s="191"/>
      <c r="E117" s="191"/>
      <c r="F117" s="191"/>
      <c r="G117" s="191"/>
      <c r="H117" s="191"/>
      <c r="I117" s="191"/>
      <c r="J117" s="192" t="s">
        <v>2483</v>
      </c>
      <c r="K117" s="192"/>
      <c r="L117" s="192"/>
      <c r="M117" s="192"/>
      <c r="N117" s="152"/>
      <c r="O117" s="70"/>
      <c r="P117" s="152"/>
      <c r="Q117" s="190"/>
    </row>
    <row r="118" spans="1:17" x14ac:dyDescent="0.25">
      <c r="A118" s="734" t="str">
        <f>HYPERLINK("#'S.26.04.{01,02,03,04,05,06}'!$A$4", "S.26.04.04")</f>
        <v>S.26.04.04</v>
      </c>
      <c r="B118" s="191"/>
      <c r="C118" s="191"/>
      <c r="D118" s="191" t="s">
        <v>2483</v>
      </c>
      <c r="E118" s="191"/>
      <c r="F118" s="191"/>
      <c r="G118" s="191"/>
      <c r="H118" s="191"/>
      <c r="I118" s="191"/>
      <c r="J118" s="192"/>
      <c r="K118" s="192"/>
      <c r="L118" s="192" t="s">
        <v>2483</v>
      </c>
      <c r="M118" s="192"/>
      <c r="N118" s="152"/>
      <c r="O118" s="70"/>
      <c r="P118" s="152"/>
      <c r="Q118" s="190"/>
    </row>
    <row r="119" spans="1:17" x14ac:dyDescent="0.25">
      <c r="A119" s="734" t="str">
        <f>HYPERLINK("#'S.26.04.{01,02,03,04,05,06}'!$A$5", "S.26.04.05")</f>
        <v>S.26.04.05</v>
      </c>
      <c r="B119" s="191" t="s">
        <v>2483</v>
      </c>
      <c r="C119" s="191"/>
      <c r="D119" s="191"/>
      <c r="E119" s="191"/>
      <c r="F119" s="191"/>
      <c r="G119" s="191"/>
      <c r="H119" s="191"/>
      <c r="I119" s="191"/>
      <c r="J119" s="192" t="s">
        <v>2483</v>
      </c>
      <c r="K119" s="192"/>
      <c r="L119" s="192"/>
      <c r="M119" s="192"/>
      <c r="N119" s="152"/>
      <c r="O119" s="70"/>
      <c r="P119" s="152"/>
      <c r="Q119" s="190"/>
    </row>
    <row r="120" spans="1:17" x14ac:dyDescent="0.25">
      <c r="A120" s="734" t="str">
        <f>HYPERLINK("#'S.26.04.{01,02,03,04,05,06}'!$A$6", "S.26.04.06")</f>
        <v>S.26.04.06</v>
      </c>
      <c r="B120" s="191"/>
      <c r="C120" s="191"/>
      <c r="D120" s="191" t="s">
        <v>2483</v>
      </c>
      <c r="E120" s="191"/>
      <c r="F120" s="191"/>
      <c r="G120" s="191"/>
      <c r="H120" s="191"/>
      <c r="I120" s="191"/>
      <c r="J120" s="192"/>
      <c r="K120" s="192"/>
      <c r="L120" s="192" t="s">
        <v>2483</v>
      </c>
      <c r="M120" s="192"/>
      <c r="N120" s="152"/>
      <c r="O120" s="70"/>
      <c r="P120" s="152"/>
      <c r="Q120" s="190"/>
    </row>
    <row r="121" spans="1:17" x14ac:dyDescent="0.25">
      <c r="A121" s="735" t="str">
        <f>HYPERLINK("#'S.26.05.{01,02,03,04,05,06}'!$A$1", "S.26.05.01")</f>
        <v>S.26.05.01</v>
      </c>
      <c r="B121" s="191" t="s">
        <v>2483</v>
      </c>
      <c r="C121" s="191"/>
      <c r="D121" s="191"/>
      <c r="E121" s="191"/>
      <c r="F121" s="191" t="s">
        <v>2483</v>
      </c>
      <c r="G121" s="191"/>
      <c r="H121" s="191"/>
      <c r="I121" s="191"/>
      <c r="J121" s="192" t="s">
        <v>2483</v>
      </c>
      <c r="K121" s="192"/>
      <c r="L121" s="192"/>
      <c r="M121" s="192"/>
      <c r="N121" s="152"/>
      <c r="O121" s="70"/>
      <c r="P121" s="152"/>
      <c r="Q121" s="190"/>
    </row>
    <row r="122" spans="1:17" x14ac:dyDescent="0.25">
      <c r="A122" s="735" t="str">
        <f>HYPERLINK("#'S.26.05.{01,02,03,04,05,06}'!$A$2", "S.26.05.02")</f>
        <v>S.26.05.02</v>
      </c>
      <c r="B122" s="191"/>
      <c r="C122" s="191"/>
      <c r="D122" s="191" t="s">
        <v>2483</v>
      </c>
      <c r="E122" s="191"/>
      <c r="F122" s="191"/>
      <c r="G122" s="191"/>
      <c r="H122" s="191" t="s">
        <v>2483</v>
      </c>
      <c r="I122" s="191"/>
      <c r="J122" s="192"/>
      <c r="K122" s="192"/>
      <c r="L122" s="192" t="s">
        <v>2483</v>
      </c>
      <c r="M122" s="192"/>
      <c r="N122" s="152"/>
      <c r="O122" s="70"/>
      <c r="P122" s="152"/>
      <c r="Q122" s="190"/>
    </row>
    <row r="123" spans="1:17" x14ac:dyDescent="0.25">
      <c r="A123" s="735" t="str">
        <f>HYPERLINK("#'S.26.05.{01,02,03,04,05,06}'!$A$3", "S.26.05.03")</f>
        <v>S.26.05.03</v>
      </c>
      <c r="B123" s="191" t="s">
        <v>2483</v>
      </c>
      <c r="C123" s="191"/>
      <c r="D123" s="191"/>
      <c r="E123" s="191"/>
      <c r="F123" s="191"/>
      <c r="G123" s="191"/>
      <c r="H123" s="191"/>
      <c r="I123" s="191"/>
      <c r="J123" s="192" t="s">
        <v>2483</v>
      </c>
      <c r="K123" s="192"/>
      <c r="L123" s="192"/>
      <c r="M123" s="192"/>
      <c r="N123" s="152"/>
      <c r="O123" s="70"/>
      <c r="P123" s="152"/>
      <c r="Q123" s="190"/>
    </row>
    <row r="124" spans="1:17" x14ac:dyDescent="0.25">
      <c r="A124" s="735" t="str">
        <f>HYPERLINK("#'S.26.05.{01,02,03,04,05,06}'!$A$4", "S.26.05.04")</f>
        <v>S.26.05.04</v>
      </c>
      <c r="B124" s="191"/>
      <c r="C124" s="191"/>
      <c r="D124" s="191" t="s">
        <v>2483</v>
      </c>
      <c r="E124" s="191"/>
      <c r="F124" s="191"/>
      <c r="G124" s="191"/>
      <c r="H124" s="191"/>
      <c r="I124" s="191"/>
      <c r="J124" s="192"/>
      <c r="K124" s="192"/>
      <c r="L124" s="192" t="s">
        <v>2483</v>
      </c>
      <c r="M124" s="192"/>
      <c r="N124" s="152"/>
      <c r="O124" s="70"/>
      <c r="P124" s="152"/>
      <c r="Q124" s="190"/>
    </row>
    <row r="125" spans="1:17" x14ac:dyDescent="0.25">
      <c r="A125" s="735" t="str">
        <f>HYPERLINK("#'S.26.05.{01,02,03,04,05,06}'!$A$5", "S.26.05.05")</f>
        <v>S.26.05.05</v>
      </c>
      <c r="B125" s="191" t="s">
        <v>2483</v>
      </c>
      <c r="C125" s="191"/>
      <c r="D125" s="191"/>
      <c r="E125" s="191"/>
      <c r="F125" s="191"/>
      <c r="G125" s="191"/>
      <c r="H125" s="191"/>
      <c r="I125" s="191"/>
      <c r="J125" s="192" t="s">
        <v>2483</v>
      </c>
      <c r="K125" s="192"/>
      <c r="L125" s="192"/>
      <c r="M125" s="192"/>
      <c r="N125" s="152"/>
      <c r="O125" s="70"/>
      <c r="P125" s="152"/>
      <c r="Q125" s="190"/>
    </row>
    <row r="126" spans="1:17" x14ac:dyDescent="0.25">
      <c r="A126" s="735" t="str">
        <f>HYPERLINK("#'S.26.05.{01,02,03,04,05,06}'!$A$6", "S.26.05.06")</f>
        <v>S.26.05.06</v>
      </c>
      <c r="B126" s="191"/>
      <c r="C126" s="191"/>
      <c r="D126" s="191" t="s">
        <v>2483</v>
      </c>
      <c r="E126" s="191"/>
      <c r="F126" s="191"/>
      <c r="G126" s="191"/>
      <c r="H126" s="191"/>
      <c r="I126" s="191"/>
      <c r="J126" s="192"/>
      <c r="K126" s="192"/>
      <c r="L126" s="192" t="s">
        <v>2483</v>
      </c>
      <c r="M126" s="192"/>
      <c r="N126" s="152"/>
      <c r="O126" s="70"/>
      <c r="P126" s="152"/>
      <c r="Q126" s="190"/>
    </row>
    <row r="127" spans="1:17" x14ac:dyDescent="0.25">
      <c r="A127" s="734" t="str">
        <f>HYPERLINK("#'S.26.06.{01,02,03,04,05,06}'!$A$1", "S.26.06.01")</f>
        <v>S.26.06.01</v>
      </c>
      <c r="B127" s="191" t="s">
        <v>2483</v>
      </c>
      <c r="C127" s="191"/>
      <c r="D127" s="191"/>
      <c r="E127" s="191"/>
      <c r="F127" s="191" t="s">
        <v>2483</v>
      </c>
      <c r="G127" s="191"/>
      <c r="H127" s="191"/>
      <c r="I127" s="191"/>
      <c r="J127" s="192" t="s">
        <v>2483</v>
      </c>
      <c r="K127" s="192"/>
      <c r="L127" s="192"/>
      <c r="M127" s="192"/>
      <c r="N127" s="152"/>
      <c r="O127" s="70"/>
      <c r="P127" s="152"/>
      <c r="Q127" s="190"/>
    </row>
    <row r="128" spans="1:17" x14ac:dyDescent="0.25">
      <c r="A128" s="734" t="str">
        <f>HYPERLINK("#'S.26.06.{01,02,03,04,05,06}'!$A$2", "S.26.06.02")</f>
        <v>S.26.06.02</v>
      </c>
      <c r="B128" s="191"/>
      <c r="C128" s="191"/>
      <c r="D128" s="191" t="s">
        <v>2483</v>
      </c>
      <c r="E128" s="191"/>
      <c r="F128" s="191"/>
      <c r="G128" s="191"/>
      <c r="H128" s="191" t="s">
        <v>2483</v>
      </c>
      <c r="I128" s="191"/>
      <c r="J128" s="192"/>
      <c r="K128" s="192"/>
      <c r="L128" s="192" t="s">
        <v>2483</v>
      </c>
      <c r="M128" s="192"/>
      <c r="N128" s="152"/>
      <c r="O128" s="70"/>
      <c r="P128" s="152"/>
      <c r="Q128" s="190"/>
    </row>
    <row r="129" spans="1:17" x14ac:dyDescent="0.25">
      <c r="A129" s="734" t="str">
        <f>HYPERLINK("#'S.26.06.{01,02,03,04,05,06}'!$A$3", "S.26.06.03")</f>
        <v>S.26.06.03</v>
      </c>
      <c r="B129" s="191" t="s">
        <v>2483</v>
      </c>
      <c r="C129" s="191"/>
      <c r="D129" s="191"/>
      <c r="E129" s="191"/>
      <c r="F129" s="191"/>
      <c r="G129" s="191"/>
      <c r="H129" s="191"/>
      <c r="I129" s="191"/>
      <c r="J129" s="192" t="s">
        <v>2483</v>
      </c>
      <c r="K129" s="192"/>
      <c r="L129" s="192"/>
      <c r="M129" s="192"/>
      <c r="N129" s="152"/>
      <c r="O129" s="70"/>
      <c r="P129" s="152"/>
      <c r="Q129" s="190"/>
    </row>
    <row r="130" spans="1:17" x14ac:dyDescent="0.25">
      <c r="A130" s="734" t="str">
        <f>HYPERLINK("#'S.26.06.{01,02,03,04,05,06}'!$A$4", "S.26.06.04")</f>
        <v>S.26.06.04</v>
      </c>
      <c r="B130" s="191"/>
      <c r="C130" s="191"/>
      <c r="D130" s="191" t="s">
        <v>2483</v>
      </c>
      <c r="E130" s="191"/>
      <c r="F130" s="191"/>
      <c r="G130" s="191"/>
      <c r="H130" s="191"/>
      <c r="I130" s="191"/>
      <c r="J130" s="192"/>
      <c r="K130" s="192"/>
      <c r="L130" s="192" t="s">
        <v>2483</v>
      </c>
      <c r="M130" s="192"/>
      <c r="N130" s="152"/>
      <c r="O130" s="70"/>
      <c r="P130" s="152"/>
      <c r="Q130" s="190"/>
    </row>
    <row r="131" spans="1:17" x14ac:dyDescent="0.25">
      <c r="A131" s="734" t="str">
        <f>HYPERLINK("#'S.26.06.{01,02,03,04,05,06}'!$A$5", "S.26.06.05")</f>
        <v>S.26.06.05</v>
      </c>
      <c r="B131" s="191" t="s">
        <v>2483</v>
      </c>
      <c r="C131" s="191"/>
      <c r="D131" s="191"/>
      <c r="E131" s="191"/>
      <c r="F131" s="191"/>
      <c r="G131" s="191"/>
      <c r="H131" s="191"/>
      <c r="I131" s="191"/>
      <c r="J131" s="192" t="s">
        <v>2483</v>
      </c>
      <c r="K131" s="192"/>
      <c r="L131" s="192"/>
      <c r="M131" s="192"/>
      <c r="N131" s="152"/>
      <c r="O131" s="70"/>
      <c r="P131" s="152"/>
      <c r="Q131" s="190"/>
    </row>
    <row r="132" spans="1:17" x14ac:dyDescent="0.25">
      <c r="A132" s="734" t="str">
        <f>HYPERLINK("#'S.26.06.{01,02,03,04,05,06}'!$A$6", "S.26.06.06")</f>
        <v>S.26.06.06</v>
      </c>
      <c r="B132" s="191"/>
      <c r="C132" s="191"/>
      <c r="D132" s="191" t="s">
        <v>2483</v>
      </c>
      <c r="E132" s="191"/>
      <c r="F132" s="191"/>
      <c r="G132" s="191"/>
      <c r="H132" s="191"/>
      <c r="I132" s="191"/>
      <c r="J132" s="192"/>
      <c r="K132" s="192"/>
      <c r="L132" s="192" t="s">
        <v>2483</v>
      </c>
      <c r="M132" s="192"/>
      <c r="N132" s="152"/>
      <c r="O132" s="70"/>
      <c r="P132" s="152"/>
      <c r="Q132" s="190"/>
    </row>
    <row r="133" spans="1:17" x14ac:dyDescent="0.25">
      <c r="A133" s="735" t="str">
        <f>HYPERLINK("#'S.27.01.{01,02,03,04,05,06}'!$A$1", "S.27.01.01")</f>
        <v>S.27.01.01</v>
      </c>
      <c r="B133" s="191" t="s">
        <v>2483</v>
      </c>
      <c r="C133" s="191"/>
      <c r="D133" s="191"/>
      <c r="E133" s="191"/>
      <c r="F133" s="191" t="s">
        <v>2483</v>
      </c>
      <c r="G133" s="191"/>
      <c r="H133" s="191"/>
      <c r="I133" s="191"/>
      <c r="J133" s="192" t="s">
        <v>2483</v>
      </c>
      <c r="K133" s="192"/>
      <c r="L133" s="192"/>
      <c r="M133" s="192"/>
      <c r="N133" s="152"/>
      <c r="O133" s="70"/>
      <c r="P133" s="152"/>
      <c r="Q133" s="190"/>
    </row>
    <row r="134" spans="1:17" x14ac:dyDescent="0.25">
      <c r="A134" s="735" t="str">
        <f>HYPERLINK("#'S.27.01.{01,02,03,04,05,06}'!$A$2", "S.27.01.02")</f>
        <v>S.27.01.02</v>
      </c>
      <c r="B134" s="191"/>
      <c r="C134" s="191"/>
      <c r="D134" s="191" t="s">
        <v>2483</v>
      </c>
      <c r="E134" s="191"/>
      <c r="F134" s="191"/>
      <c r="G134" s="191"/>
      <c r="H134" s="191" t="s">
        <v>2483</v>
      </c>
      <c r="I134" s="191"/>
      <c r="J134" s="192"/>
      <c r="K134" s="192"/>
      <c r="L134" s="192" t="s">
        <v>2483</v>
      </c>
      <c r="M134" s="192"/>
      <c r="N134" s="152"/>
      <c r="O134" s="70"/>
      <c r="P134" s="152"/>
      <c r="Q134" s="190"/>
    </row>
    <row r="135" spans="1:17" x14ac:dyDescent="0.25">
      <c r="A135" s="735" t="str">
        <f>HYPERLINK("#'S.27.01.{01,02,03,04,05,06}'!$A$3", "S.27.01.03")</f>
        <v>S.27.01.03</v>
      </c>
      <c r="B135" s="191" t="s">
        <v>2483</v>
      </c>
      <c r="C135" s="191"/>
      <c r="D135" s="191"/>
      <c r="E135" s="191"/>
      <c r="F135" s="191"/>
      <c r="G135" s="191"/>
      <c r="H135" s="191"/>
      <c r="I135" s="191"/>
      <c r="J135" s="192" t="s">
        <v>2483</v>
      </c>
      <c r="K135" s="192"/>
      <c r="L135" s="192"/>
      <c r="M135" s="192"/>
      <c r="N135" s="152"/>
      <c r="O135" s="70"/>
      <c r="P135" s="152"/>
      <c r="Q135" s="190"/>
    </row>
    <row r="136" spans="1:17" x14ac:dyDescent="0.25">
      <c r="A136" s="735" t="str">
        <f>HYPERLINK("#'S.27.01.{01,02,03,04,05,06}'!$A$4", "S.27.01.04")</f>
        <v>S.27.01.04</v>
      </c>
      <c r="B136" s="191"/>
      <c r="C136" s="191"/>
      <c r="D136" s="191" t="s">
        <v>2483</v>
      </c>
      <c r="E136" s="191"/>
      <c r="F136" s="191"/>
      <c r="G136" s="191"/>
      <c r="H136" s="191"/>
      <c r="I136" s="191"/>
      <c r="J136" s="192"/>
      <c r="K136" s="192"/>
      <c r="L136" s="192" t="s">
        <v>2483</v>
      </c>
      <c r="M136" s="192"/>
      <c r="N136" s="152"/>
      <c r="O136" s="70"/>
      <c r="P136" s="152"/>
      <c r="Q136" s="190"/>
    </row>
    <row r="137" spans="1:17" x14ac:dyDescent="0.25">
      <c r="A137" s="735" t="str">
        <f>HYPERLINK("#'S.27.01.{01,02,03,04,05,06}'!$A$5", "S.27.01.05")</f>
        <v>S.27.01.05</v>
      </c>
      <c r="B137" s="191" t="s">
        <v>2483</v>
      </c>
      <c r="C137" s="191"/>
      <c r="D137" s="191"/>
      <c r="E137" s="191"/>
      <c r="F137" s="191"/>
      <c r="G137" s="191"/>
      <c r="H137" s="191"/>
      <c r="I137" s="191"/>
      <c r="J137" s="192" t="s">
        <v>2483</v>
      </c>
      <c r="K137" s="192"/>
      <c r="L137" s="192"/>
      <c r="M137" s="192"/>
      <c r="N137" s="152"/>
      <c r="O137" s="70"/>
      <c r="P137" s="152"/>
      <c r="Q137" s="190"/>
    </row>
    <row r="138" spans="1:17" x14ac:dyDescent="0.25">
      <c r="A138" s="735" t="str">
        <f>HYPERLINK("#'S.27.01.{01,02,03,04,05,06}'!$A$6", "S.27.01.06")</f>
        <v>S.27.01.06</v>
      </c>
      <c r="B138" s="191"/>
      <c r="C138" s="191"/>
      <c r="D138" s="191" t="s">
        <v>2483</v>
      </c>
      <c r="E138" s="191"/>
      <c r="F138" s="191"/>
      <c r="G138" s="191"/>
      <c r="H138" s="191"/>
      <c r="I138" s="191"/>
      <c r="J138" s="192"/>
      <c r="K138" s="192"/>
      <c r="L138" s="192" t="s">
        <v>2483</v>
      </c>
      <c r="M138" s="192"/>
      <c r="N138" s="152"/>
      <c r="O138" s="70"/>
      <c r="P138" s="152"/>
      <c r="Q138" s="190"/>
    </row>
    <row r="139" spans="1:17" x14ac:dyDescent="0.25">
      <c r="A139" s="734" t="str">
        <f>HYPERLINK("#S.28.01.01!$A$1", "S.28.01.01")</f>
        <v>S.28.01.01</v>
      </c>
      <c r="B139" s="191" t="s">
        <v>2483</v>
      </c>
      <c r="C139" s="191" t="s">
        <v>2483</v>
      </c>
      <c r="D139" s="191"/>
      <c r="E139" s="191"/>
      <c r="F139" s="191" t="s">
        <v>2483</v>
      </c>
      <c r="G139" s="191" t="s">
        <v>2483</v>
      </c>
      <c r="H139" s="191"/>
      <c r="I139" s="191"/>
      <c r="J139" s="192" t="s">
        <v>2483</v>
      </c>
      <c r="K139" s="192" t="s">
        <v>2483</v>
      </c>
      <c r="L139" s="192"/>
      <c r="M139" s="192"/>
      <c r="N139" s="152"/>
      <c r="O139" s="70"/>
      <c r="P139" s="152"/>
      <c r="Q139" s="190"/>
    </row>
    <row r="140" spans="1:17" x14ac:dyDescent="0.25">
      <c r="A140" s="735" t="str">
        <f>HYPERLINK("#S.28.02.01!$A$1", "S.28.02.01")</f>
        <v>S.28.02.01</v>
      </c>
      <c r="B140" s="191" t="s">
        <v>2483</v>
      </c>
      <c r="C140" s="191" t="s">
        <v>2483</v>
      </c>
      <c r="D140" s="191"/>
      <c r="E140" s="191"/>
      <c r="F140" s="191" t="s">
        <v>2483</v>
      </c>
      <c r="G140" s="191" t="s">
        <v>2483</v>
      </c>
      <c r="H140" s="191"/>
      <c r="I140" s="191"/>
      <c r="J140" s="192" t="s">
        <v>2483</v>
      </c>
      <c r="K140" s="192" t="s">
        <v>2483</v>
      </c>
      <c r="L140" s="192"/>
      <c r="M140" s="192"/>
      <c r="N140" s="152"/>
      <c r="O140" s="70"/>
      <c r="P140" s="152"/>
      <c r="Q140" s="190"/>
    </row>
    <row r="141" spans="1:17" x14ac:dyDescent="0.25">
      <c r="A141" s="735" t="str">
        <f>HYPERLINK("#S.28.02.02!$A$1", "S.28.02.02")</f>
        <v>S.28.02.02</v>
      </c>
      <c r="B141" s="191"/>
      <c r="C141" s="191"/>
      <c r="D141" s="191"/>
      <c r="E141" s="191"/>
      <c r="F141" s="191"/>
      <c r="G141" s="191"/>
      <c r="H141" s="191"/>
      <c r="I141" s="191"/>
      <c r="J141" s="192"/>
      <c r="K141" s="192"/>
      <c r="L141" s="192"/>
      <c r="M141" s="192"/>
      <c r="N141" s="152" t="s">
        <v>2483</v>
      </c>
      <c r="O141" s="70"/>
      <c r="P141" s="152"/>
      <c r="Q141" s="190"/>
    </row>
    <row r="142" spans="1:17" x14ac:dyDescent="0.25">
      <c r="A142" s="734" t="str">
        <f>HYPERLINK("#S.29.01.01!$A$1", "S.29.01.01")</f>
        <v>S.29.01.01</v>
      </c>
      <c r="B142" s="191"/>
      <c r="C142" s="191"/>
      <c r="D142" s="191"/>
      <c r="E142" s="191"/>
      <c r="F142" s="191"/>
      <c r="G142" s="191"/>
      <c r="H142" s="191"/>
      <c r="I142" s="191"/>
      <c r="J142" s="192" t="s">
        <v>2483</v>
      </c>
      <c r="K142" s="192"/>
      <c r="L142" s="192"/>
      <c r="M142" s="192"/>
      <c r="N142" s="152"/>
      <c r="O142" s="70"/>
      <c r="P142" s="152"/>
      <c r="Q142" s="190"/>
    </row>
    <row r="143" spans="1:17" x14ac:dyDescent="0.25">
      <c r="A143" s="735" t="str">
        <f>HYPERLINK("#S.29.02.01!$A$1", "S.29.02.01")</f>
        <v>S.29.02.01</v>
      </c>
      <c r="B143" s="191"/>
      <c r="C143" s="191"/>
      <c r="D143" s="191"/>
      <c r="E143" s="191"/>
      <c r="F143" s="191"/>
      <c r="G143" s="191"/>
      <c r="H143" s="191"/>
      <c r="I143" s="191"/>
      <c r="J143" s="192" t="s">
        <v>2483</v>
      </c>
      <c r="K143" s="192"/>
      <c r="L143" s="192"/>
      <c r="M143" s="192"/>
      <c r="N143" s="152"/>
      <c r="O143" s="70"/>
      <c r="P143" s="152"/>
      <c r="Q143" s="190"/>
    </row>
    <row r="144" spans="1:17" x14ac:dyDescent="0.25">
      <c r="A144" s="734" t="str">
        <f>HYPERLINK("#S.29.03.01!$A$1", "S.29.03.01")</f>
        <v>S.29.03.01</v>
      </c>
      <c r="B144" s="191"/>
      <c r="C144" s="191"/>
      <c r="D144" s="191"/>
      <c r="E144" s="191"/>
      <c r="F144" s="191"/>
      <c r="G144" s="191"/>
      <c r="H144" s="191"/>
      <c r="I144" s="191"/>
      <c r="J144" s="192" t="s">
        <v>2483</v>
      </c>
      <c r="K144" s="192"/>
      <c r="L144" s="192"/>
      <c r="M144" s="192"/>
      <c r="N144" s="152"/>
      <c r="O144" s="70"/>
      <c r="P144" s="152"/>
      <c r="Q144" s="190"/>
    </row>
    <row r="145" spans="1:17" x14ac:dyDescent="0.25">
      <c r="A145" s="735" t="str">
        <f>HYPERLINK("#S.30.01.01!$A$1", "S.30.01.01")</f>
        <v>S.30.01.01</v>
      </c>
      <c r="B145" s="191"/>
      <c r="C145" s="191"/>
      <c r="D145" s="191"/>
      <c r="E145" s="191"/>
      <c r="F145" s="191"/>
      <c r="G145" s="191"/>
      <c r="H145" s="191"/>
      <c r="I145" s="191"/>
      <c r="J145" s="192" t="s">
        <v>2483</v>
      </c>
      <c r="K145" s="192"/>
      <c r="L145" s="192"/>
      <c r="M145" s="192"/>
      <c r="N145" s="152"/>
      <c r="O145" s="70"/>
      <c r="P145" s="152"/>
      <c r="Q145" s="190"/>
    </row>
    <row r="146" spans="1:17" x14ac:dyDescent="0.25">
      <c r="A146" s="734" t="str">
        <f>HYPERLINK("#S.30.02.01!$A$1", "S.30.02.01")</f>
        <v>S.30.02.01</v>
      </c>
      <c r="B146" s="191"/>
      <c r="C146" s="191"/>
      <c r="D146" s="191"/>
      <c r="E146" s="191"/>
      <c r="F146" s="191"/>
      <c r="G146" s="191"/>
      <c r="H146" s="191"/>
      <c r="I146" s="191"/>
      <c r="J146" s="192" t="s">
        <v>2483</v>
      </c>
      <c r="K146" s="192"/>
      <c r="L146" s="192"/>
      <c r="M146" s="192"/>
      <c r="N146" s="152"/>
      <c r="O146" s="70"/>
      <c r="P146" s="152"/>
      <c r="Q146" s="190"/>
    </row>
    <row r="147" spans="1:17" x14ac:dyDescent="0.25">
      <c r="A147" s="735" t="str">
        <f>HYPERLINK("#'S.30.03.{01,02}'!$A$1", "S.30.03.01")</f>
        <v>S.30.03.01</v>
      </c>
      <c r="B147" s="191"/>
      <c r="C147" s="191"/>
      <c r="D147" s="191"/>
      <c r="E147" s="191"/>
      <c r="F147" s="191"/>
      <c r="G147" s="191"/>
      <c r="H147" s="191"/>
      <c r="I147" s="191"/>
      <c r="J147" s="192" t="s">
        <v>2483</v>
      </c>
      <c r="K147" s="192" t="s">
        <v>2483</v>
      </c>
      <c r="L147" s="192"/>
      <c r="M147" s="192"/>
      <c r="N147" s="152"/>
      <c r="O147" s="70"/>
      <c r="P147" s="152"/>
      <c r="Q147" s="190"/>
    </row>
    <row r="148" spans="1:17" x14ac:dyDescent="0.25">
      <c r="A148" s="735" t="str">
        <f>HYPERLINK("#'S.30.03.{01,02}'!$A$2", "S.30.03.02")</f>
        <v>S.30.03.02</v>
      </c>
      <c r="B148" s="191"/>
      <c r="C148" s="191"/>
      <c r="D148" s="191"/>
      <c r="E148" s="191"/>
      <c r="F148" s="191"/>
      <c r="G148" s="191"/>
      <c r="H148" s="191"/>
      <c r="I148" s="191"/>
      <c r="J148" s="192"/>
      <c r="K148" s="192"/>
      <c r="L148" s="192" t="s">
        <v>2483</v>
      </c>
      <c r="M148" s="192"/>
      <c r="N148" s="152"/>
      <c r="O148" s="70"/>
      <c r="P148" s="152"/>
      <c r="Q148" s="190"/>
    </row>
    <row r="149" spans="1:17" x14ac:dyDescent="0.25">
      <c r="A149" s="735" t="str">
        <f>HYPERLINK("#'S.30.03.{03,04}'!$A$2", "S.30.03.03")</f>
        <v>S.30.03.03</v>
      </c>
      <c r="B149" s="191"/>
      <c r="C149" s="191"/>
      <c r="D149" s="191"/>
      <c r="E149" s="191"/>
      <c r="F149" s="191"/>
      <c r="G149" s="191"/>
      <c r="H149" s="191"/>
      <c r="I149" s="191"/>
      <c r="J149" s="192"/>
      <c r="K149" s="192"/>
      <c r="L149" s="192"/>
      <c r="M149" s="192"/>
      <c r="N149" s="152" t="s">
        <v>2483</v>
      </c>
      <c r="O149" s="70"/>
      <c r="P149" s="152"/>
      <c r="Q149" s="190"/>
    </row>
    <row r="150" spans="1:17" x14ac:dyDescent="0.25">
      <c r="A150" s="735" t="str">
        <f>HYPERLINK("#'S.30.03.{03,04}'!$A$2", "S.30.03.04")</f>
        <v>S.30.03.04</v>
      </c>
      <c r="B150" s="191"/>
      <c r="C150" s="191"/>
      <c r="D150" s="191"/>
      <c r="E150" s="191"/>
      <c r="F150" s="191"/>
      <c r="G150" s="191"/>
      <c r="H150" s="191"/>
      <c r="I150" s="191"/>
      <c r="J150" s="192"/>
      <c r="K150" s="192"/>
      <c r="L150" s="192"/>
      <c r="M150" s="192"/>
      <c r="N150" s="152"/>
      <c r="O150" s="70"/>
      <c r="P150" s="152" t="s">
        <v>2483</v>
      </c>
      <c r="Q150" s="190"/>
    </row>
    <row r="151" spans="1:17" x14ac:dyDescent="0.25">
      <c r="A151" s="734" t="str">
        <f>HYPERLINK("#'S.30.04.{01,02}'!$A$1", "S.30.04.01")</f>
        <v>S.30.04.01</v>
      </c>
      <c r="B151" s="191"/>
      <c r="C151" s="191"/>
      <c r="D151" s="191"/>
      <c r="E151" s="191"/>
      <c r="F151" s="191"/>
      <c r="G151" s="191"/>
      <c r="H151" s="191"/>
      <c r="I151" s="191"/>
      <c r="J151" s="192" t="s">
        <v>2483</v>
      </c>
      <c r="K151" s="192" t="s">
        <v>2483</v>
      </c>
      <c r="L151" s="192"/>
      <c r="M151" s="192"/>
      <c r="N151" s="152"/>
      <c r="O151" s="70"/>
      <c r="P151" s="152"/>
      <c r="Q151" s="190"/>
    </row>
    <row r="152" spans="1:17" x14ac:dyDescent="0.25">
      <c r="A152" s="734" t="str">
        <f>HYPERLINK("#'S.30.04.{01,02}'!$A$2", "S.30.04.02")</f>
        <v>S.30.04.02</v>
      </c>
      <c r="B152" s="191"/>
      <c r="C152" s="191"/>
      <c r="D152" s="191"/>
      <c r="E152" s="191"/>
      <c r="F152" s="191"/>
      <c r="G152" s="191"/>
      <c r="H152" s="191"/>
      <c r="I152" s="191"/>
      <c r="J152" s="192"/>
      <c r="K152" s="192"/>
      <c r="L152" s="192" t="s">
        <v>2483</v>
      </c>
      <c r="M152" s="192"/>
      <c r="N152" s="152"/>
      <c r="O152" s="70"/>
      <c r="P152" s="152"/>
      <c r="Q152" s="190"/>
    </row>
    <row r="153" spans="1:17" x14ac:dyDescent="0.25">
      <c r="A153" s="734" t="str">
        <f>HYPERLINK("#'S.30.04.{03,04}'!$A$2", "S.30.04.03")</f>
        <v>S.30.04.03</v>
      </c>
      <c r="B153" s="191"/>
      <c r="C153" s="191"/>
      <c r="D153" s="191"/>
      <c r="E153" s="191"/>
      <c r="F153" s="191"/>
      <c r="G153" s="191"/>
      <c r="H153" s="191"/>
      <c r="I153" s="191"/>
      <c r="J153" s="192"/>
      <c r="K153" s="192"/>
      <c r="L153" s="192"/>
      <c r="M153" s="192"/>
      <c r="N153" s="152" t="s">
        <v>2483</v>
      </c>
      <c r="O153" s="70"/>
      <c r="P153" s="152"/>
      <c r="Q153" s="190"/>
    </row>
    <row r="154" spans="1:17" x14ac:dyDescent="0.25">
      <c r="A154" s="734" t="str">
        <f>HYPERLINK("#'S.30.04.{03,04}'!$A$2", "S.30.04.04")</f>
        <v>S.30.04.04</v>
      </c>
      <c r="B154" s="191"/>
      <c r="C154" s="191"/>
      <c r="D154" s="191"/>
      <c r="E154" s="191"/>
      <c r="F154" s="191"/>
      <c r="G154" s="191"/>
      <c r="H154" s="191"/>
      <c r="I154" s="191"/>
      <c r="J154" s="192"/>
      <c r="K154" s="192"/>
      <c r="L154" s="192"/>
      <c r="M154" s="192"/>
      <c r="N154" s="152"/>
      <c r="O154" s="70"/>
      <c r="P154" s="152" t="s">
        <v>2483</v>
      </c>
      <c r="Q154" s="190"/>
    </row>
    <row r="155" spans="1:17" x14ac:dyDescent="0.25">
      <c r="A155" s="735" t="str">
        <f>HYPERLINK("#'S.31.01.01'!$A$1", "S.31.01.01")</f>
        <v>S.31.01.01</v>
      </c>
      <c r="B155" s="191"/>
      <c r="C155" s="191"/>
      <c r="D155" s="191"/>
      <c r="E155" s="191"/>
      <c r="F155" s="191"/>
      <c r="G155" s="191"/>
      <c r="H155" s="191"/>
      <c r="I155" s="191"/>
      <c r="J155" s="192"/>
      <c r="K155" s="192"/>
      <c r="L155" s="192"/>
      <c r="M155" s="192"/>
      <c r="N155" s="152"/>
      <c r="O155" s="70" t="s">
        <v>2483</v>
      </c>
      <c r="P155" s="152"/>
      <c r="Q155" s="190"/>
    </row>
    <row r="156" spans="1:17" x14ac:dyDescent="0.25">
      <c r="A156" s="735" t="str">
        <f>HYPERLINK("#'S.31.01.02'!$A$2", "S.31.01.02")</f>
        <v>S.31.01.02</v>
      </c>
      <c r="B156" s="191"/>
      <c r="C156" s="191"/>
      <c r="D156" s="191"/>
      <c r="E156" s="191"/>
      <c r="F156" s="191"/>
      <c r="G156" s="191"/>
      <c r="H156" s="191"/>
      <c r="I156" s="191"/>
      <c r="J156" s="192"/>
      <c r="K156" s="192"/>
      <c r="L156" s="192"/>
      <c r="M156" s="192"/>
      <c r="N156" s="152"/>
      <c r="O156" s="70"/>
      <c r="P156" s="152"/>
      <c r="Q156" s="190" t="s">
        <v>2483</v>
      </c>
    </row>
    <row r="157" spans="1:17" x14ac:dyDescent="0.25">
      <c r="A157" s="735" t="str">
        <f>HYPERLINK("#'S.31.01.03'!$A$1", "S.31.01.03")</f>
        <v>S.31.01.03</v>
      </c>
      <c r="B157" s="191"/>
      <c r="C157" s="191"/>
      <c r="D157" s="191"/>
      <c r="E157" s="191"/>
      <c r="F157" s="191"/>
      <c r="G157" s="191"/>
      <c r="H157" s="191"/>
      <c r="I157" s="191"/>
      <c r="J157" s="192" t="s">
        <v>2483</v>
      </c>
      <c r="K157" s="192"/>
      <c r="L157" s="192"/>
      <c r="M157" s="192"/>
      <c r="N157" s="152"/>
      <c r="O157" s="70"/>
      <c r="P157" s="152"/>
      <c r="Q157" s="190"/>
    </row>
    <row r="158" spans="1:17" x14ac:dyDescent="0.25">
      <c r="A158" s="735" t="str">
        <f>HYPERLINK("#'S.31.01.04'!$A$2", "S.31.01.04")</f>
        <v>S.31.01.04</v>
      </c>
      <c r="B158" s="191"/>
      <c r="C158" s="191"/>
      <c r="D158" s="191"/>
      <c r="E158" s="191"/>
      <c r="F158" s="191"/>
      <c r="G158" s="191"/>
      <c r="H158" s="191"/>
      <c r="I158" s="191"/>
      <c r="J158" s="192"/>
      <c r="K158" s="192"/>
      <c r="L158" s="192" t="s">
        <v>2483</v>
      </c>
      <c r="M158" s="192"/>
      <c r="N158" s="152"/>
      <c r="O158" s="70"/>
      <c r="P158" s="152"/>
      <c r="Q158" s="190"/>
    </row>
    <row r="159" spans="1:17" x14ac:dyDescent="0.25">
      <c r="A159" s="734" t="str">
        <f>HYPERLINK("#S.32.01.02!$A$1", "S.32.01.02")</f>
        <v>S.32.01.02</v>
      </c>
      <c r="B159" s="191"/>
      <c r="C159" s="191"/>
      <c r="D159" s="191" t="s">
        <v>2483</v>
      </c>
      <c r="E159" s="191"/>
      <c r="F159" s="191"/>
      <c r="G159" s="191"/>
      <c r="H159" s="191" t="s">
        <v>2483</v>
      </c>
      <c r="I159" s="191"/>
      <c r="J159" s="192"/>
      <c r="K159" s="192"/>
      <c r="L159" s="192" t="s">
        <v>2483</v>
      </c>
      <c r="M159" s="192"/>
      <c r="N159" s="152"/>
      <c r="O159" s="70"/>
      <c r="P159" s="152"/>
      <c r="Q159" s="190"/>
    </row>
    <row r="160" spans="1:17" x14ac:dyDescent="0.25">
      <c r="A160" s="735" t="str">
        <f>HYPERLINK("#S.33.01.01!$A$1", "S.33.01.01")</f>
        <v>S.33.01.01</v>
      </c>
      <c r="B160" s="191"/>
      <c r="C160" s="191"/>
      <c r="D160" s="191" t="s">
        <v>2483</v>
      </c>
      <c r="E160" s="191"/>
      <c r="F160" s="191"/>
      <c r="G160" s="191"/>
      <c r="H160" s="191" t="s">
        <v>2483</v>
      </c>
      <c r="I160" s="191"/>
      <c r="J160" s="192"/>
      <c r="K160" s="192"/>
      <c r="L160" s="192" t="s">
        <v>2483</v>
      </c>
      <c r="M160" s="192"/>
      <c r="N160" s="152"/>
      <c r="O160" s="70"/>
      <c r="P160" s="152"/>
      <c r="Q160" s="190"/>
    </row>
    <row r="161" spans="1:17" x14ac:dyDescent="0.25">
      <c r="A161" s="734" t="str">
        <f>HYPERLINK("#S.34.01.01!$A$1", "S.34.01.01")</f>
        <v>S.34.01.01</v>
      </c>
      <c r="B161" s="191"/>
      <c r="C161" s="191"/>
      <c r="D161" s="191" t="s">
        <v>2483</v>
      </c>
      <c r="E161" s="191"/>
      <c r="F161" s="191"/>
      <c r="G161" s="191"/>
      <c r="H161" s="191" t="s">
        <v>2483</v>
      </c>
      <c r="I161" s="191"/>
      <c r="J161" s="192"/>
      <c r="K161" s="192"/>
      <c r="L161" s="192" t="s">
        <v>2483</v>
      </c>
      <c r="M161" s="192"/>
      <c r="N161" s="152"/>
      <c r="O161" s="70"/>
      <c r="P161" s="152"/>
      <c r="Q161" s="190"/>
    </row>
    <row r="162" spans="1:17" x14ac:dyDescent="0.25">
      <c r="A162" s="735" t="str">
        <f>HYPERLINK("#S.35.01.01!$A$1", "S.35.01.01")</f>
        <v>S.35.01.01</v>
      </c>
      <c r="B162" s="191"/>
      <c r="C162" s="191"/>
      <c r="D162" s="191" t="s">
        <v>2483</v>
      </c>
      <c r="E162" s="191"/>
      <c r="F162" s="191"/>
      <c r="G162" s="191"/>
      <c r="H162" s="191" t="s">
        <v>2483</v>
      </c>
      <c r="I162" s="191"/>
      <c r="J162" s="192"/>
      <c r="K162" s="192"/>
      <c r="L162" s="192" t="s">
        <v>2483</v>
      </c>
      <c r="M162" s="192"/>
      <c r="N162" s="152"/>
      <c r="O162" s="70"/>
      <c r="P162" s="152"/>
      <c r="Q162" s="190"/>
    </row>
    <row r="163" spans="1:17" x14ac:dyDescent="0.25">
      <c r="A163" s="734" t="str">
        <f>HYPERLINK("#S.36.01.01!$A$1", "S.36.01.01")</f>
        <v>S.36.01.01</v>
      </c>
      <c r="B163" s="191"/>
      <c r="C163" s="191"/>
      <c r="D163" s="191"/>
      <c r="E163" s="191"/>
      <c r="F163" s="191"/>
      <c r="G163" s="191"/>
      <c r="H163" s="191"/>
      <c r="I163" s="191"/>
      <c r="J163" s="192"/>
      <c r="K163" s="192"/>
      <c r="L163" s="192" t="s">
        <v>2483</v>
      </c>
      <c r="M163" s="192"/>
      <c r="N163" s="152"/>
      <c r="O163" s="70"/>
      <c r="P163" s="152"/>
      <c r="Q163" s="190"/>
    </row>
    <row r="164" spans="1:17" x14ac:dyDescent="0.25">
      <c r="A164" s="735" t="str">
        <f>HYPERLINK("#S.36.02.01!$A$1", "S.36.02.01")</f>
        <v>S.36.02.01</v>
      </c>
      <c r="B164" s="191"/>
      <c r="C164" s="191"/>
      <c r="D164" s="191"/>
      <c r="E164" s="191"/>
      <c r="F164" s="191"/>
      <c r="G164" s="191"/>
      <c r="H164" s="191"/>
      <c r="I164" s="191"/>
      <c r="J164" s="192"/>
      <c r="K164" s="192"/>
      <c r="L164" s="192" t="s">
        <v>2483</v>
      </c>
      <c r="M164" s="192"/>
      <c r="N164" s="152"/>
      <c r="O164" s="70"/>
      <c r="P164" s="152"/>
      <c r="Q164" s="190"/>
    </row>
    <row r="165" spans="1:17" x14ac:dyDescent="0.25">
      <c r="A165" s="734" t="str">
        <f>HYPERLINK("#S.36.03.01!$A$1", "S.36.03.01")</f>
        <v>S.36.03.01</v>
      </c>
      <c r="B165" s="191"/>
      <c r="C165" s="191"/>
      <c r="D165" s="191"/>
      <c r="E165" s="191"/>
      <c r="F165" s="191"/>
      <c r="G165" s="191"/>
      <c r="H165" s="191"/>
      <c r="I165" s="191"/>
      <c r="J165" s="192"/>
      <c r="K165" s="192"/>
      <c r="L165" s="192" t="s">
        <v>2483</v>
      </c>
      <c r="M165" s="192"/>
      <c r="N165" s="152"/>
      <c r="O165" s="70"/>
      <c r="P165" s="152"/>
      <c r="Q165" s="190"/>
    </row>
    <row r="166" spans="1:17" x14ac:dyDescent="0.25">
      <c r="A166" s="735" t="str">
        <f>HYPERLINK("#S.36.04.01!$A$1", "S.36.04.01")</f>
        <v>S.36.04.01</v>
      </c>
      <c r="B166" s="191"/>
      <c r="C166" s="191"/>
      <c r="D166" s="191"/>
      <c r="E166" s="191"/>
      <c r="F166" s="191"/>
      <c r="G166" s="191"/>
      <c r="H166" s="191"/>
      <c r="I166" s="191"/>
      <c r="J166" s="192"/>
      <c r="K166" s="192"/>
      <c r="L166" s="192" t="s">
        <v>2483</v>
      </c>
      <c r="M166" s="192"/>
      <c r="N166" s="152"/>
      <c r="O166" s="70"/>
      <c r="P166" s="152"/>
      <c r="Q166" s="190"/>
    </row>
    <row r="167" spans="1:17" x14ac:dyDescent="0.25">
      <c r="A167" s="734" t="str">
        <f>HYPERLINK("#S.37.01.01!$A$1", "S.37.01.01")</f>
        <v>S.37.01.01</v>
      </c>
      <c r="B167" s="191"/>
      <c r="C167" s="191"/>
      <c r="D167" s="191"/>
      <c r="E167" s="191"/>
      <c r="F167" s="191"/>
      <c r="G167" s="191"/>
      <c r="H167" s="191"/>
      <c r="I167" s="191"/>
      <c r="J167" s="192"/>
      <c r="K167" s="192"/>
      <c r="L167" s="192" t="s">
        <v>2483</v>
      </c>
      <c r="M167" s="192"/>
      <c r="N167" s="152"/>
      <c r="O167" s="70"/>
      <c r="P167" s="152"/>
      <c r="Q167" s="190"/>
    </row>
    <row r="168" spans="1:17" x14ac:dyDescent="0.25">
      <c r="A168" s="735" t="str">
        <f>HYPERLINK("#'S.38.01.{01,02}'!$A$1", "S.38.01.01")</f>
        <v>S.38.01.01</v>
      </c>
      <c r="B168" s="191"/>
      <c r="C168" s="191"/>
      <c r="D168" s="191"/>
      <c r="E168" s="191"/>
      <c r="F168" s="191"/>
      <c r="G168" s="191"/>
      <c r="H168" s="191"/>
      <c r="I168" s="191"/>
      <c r="J168" s="192" t="s">
        <v>2483</v>
      </c>
      <c r="K168" s="192"/>
      <c r="L168" s="192"/>
      <c r="M168" s="192"/>
      <c r="N168" s="152"/>
      <c r="O168" s="70"/>
      <c r="P168" s="152"/>
      <c r="Q168" s="190"/>
    </row>
    <row r="169" spans="1:17" x14ac:dyDescent="0.25">
      <c r="A169" s="735" t="str">
        <f>HYPERLINK("#'S.38.01.{01,02}'!$A$2", "S.38.01.02")</f>
        <v>S.38.01.02</v>
      </c>
      <c r="B169" s="191"/>
      <c r="C169" s="191"/>
      <c r="D169" s="191"/>
      <c r="E169" s="191"/>
      <c r="F169" s="191"/>
      <c r="G169" s="191"/>
      <c r="H169" s="191"/>
      <c r="I169" s="191"/>
      <c r="J169" s="192"/>
      <c r="K169" s="192"/>
      <c r="L169" s="192" t="s">
        <v>2483</v>
      </c>
      <c r="M169" s="192"/>
      <c r="N169" s="152"/>
      <c r="O169" s="70"/>
      <c r="P169" s="152"/>
      <c r="Q169" s="190"/>
    </row>
    <row r="170" spans="1:17" x14ac:dyDescent="0.25">
      <c r="A170" s="734" t="str">
        <f>HYPERLINK("#'S.39.01.{01,02}'!$A$1", "S.39.01.01")</f>
        <v>S.39.01.01</v>
      </c>
      <c r="B170" s="191"/>
      <c r="C170" s="191"/>
      <c r="D170" s="191"/>
      <c r="E170" s="191"/>
      <c r="F170" s="191"/>
      <c r="G170" s="191"/>
      <c r="H170" s="191"/>
      <c r="I170" s="191"/>
      <c r="J170" s="192"/>
      <c r="K170" s="192" t="s">
        <v>2483</v>
      </c>
      <c r="L170" s="192"/>
      <c r="M170" s="192"/>
      <c r="N170" s="152"/>
      <c r="O170" s="70"/>
      <c r="P170" s="152"/>
      <c r="Q170" s="190"/>
    </row>
    <row r="171" spans="1:17" x14ac:dyDescent="0.25">
      <c r="A171" s="734" t="str">
        <f>HYPERLINK("#'S.39.01.{01,02}'!$A$2", "S.39.01.02")</f>
        <v>S.39.01.02</v>
      </c>
      <c r="B171" s="191"/>
      <c r="C171" s="191"/>
      <c r="D171" s="191"/>
      <c r="E171" s="191"/>
      <c r="F171" s="191"/>
      <c r="G171" s="191"/>
      <c r="H171" s="191"/>
      <c r="I171" s="191"/>
      <c r="J171" s="192"/>
      <c r="K171" s="192"/>
      <c r="L171" s="192"/>
      <c r="M171" s="192" t="s">
        <v>2483</v>
      </c>
      <c r="N171" s="152"/>
      <c r="O171" s="70"/>
      <c r="P171" s="152"/>
      <c r="Q171" s="190"/>
    </row>
    <row r="172" spans="1:17" x14ac:dyDescent="0.25">
      <c r="A172" s="735" t="str">
        <f>HYPERLINK("#'S.40.01.{01,02}'!$A$1", "S.40.01.01")</f>
        <v>S.40.01.01</v>
      </c>
      <c r="B172" s="191"/>
      <c r="C172" s="191"/>
      <c r="D172" s="191"/>
      <c r="E172" s="191"/>
      <c r="F172" s="191"/>
      <c r="G172" s="191"/>
      <c r="H172" s="191"/>
      <c r="I172" s="191"/>
      <c r="J172" s="192" t="s">
        <v>2483</v>
      </c>
      <c r="K172" s="192"/>
      <c r="L172" s="192"/>
      <c r="M172" s="192"/>
      <c r="N172" s="152"/>
      <c r="O172" s="70"/>
      <c r="P172" s="152"/>
      <c r="Q172" s="190"/>
    </row>
    <row r="173" spans="1:17" x14ac:dyDescent="0.25">
      <c r="A173" s="735" t="str">
        <f>HYPERLINK("#'S.40.01.{01,02}'!$A$2", "S.40.01.02")</f>
        <v>S.40.01.02</v>
      </c>
      <c r="B173" s="191"/>
      <c r="C173" s="191"/>
      <c r="D173" s="191"/>
      <c r="E173" s="191"/>
      <c r="F173" s="191"/>
      <c r="G173" s="191"/>
      <c r="H173" s="191"/>
      <c r="I173" s="191"/>
      <c r="J173" s="192"/>
      <c r="K173" s="192"/>
      <c r="L173" s="192" t="s">
        <v>2483</v>
      </c>
      <c r="M173" s="192"/>
      <c r="N173" s="152"/>
      <c r="O173" s="70"/>
      <c r="P173" s="152"/>
      <c r="Q173" s="190"/>
    </row>
    <row r="174" spans="1:17" x14ac:dyDescent="0.25">
      <c r="A174" s="734" t="str">
        <f>HYPERLINK("#'S.41.01.{01,02}'!$A$1", "S.41.01.01")</f>
        <v>S.41.01.01</v>
      </c>
      <c r="B174" s="191"/>
      <c r="C174" s="191"/>
      <c r="D174" s="191"/>
      <c r="E174" s="191"/>
      <c r="F174" s="191"/>
      <c r="G174" s="191"/>
      <c r="H174" s="191"/>
      <c r="I174" s="191"/>
      <c r="J174" s="192"/>
      <c r="K174" s="192" t="s">
        <v>2483</v>
      </c>
      <c r="L174" s="192"/>
      <c r="M174" s="192"/>
      <c r="N174" s="152"/>
      <c r="O174" s="70"/>
      <c r="P174" s="152"/>
      <c r="Q174" s="190"/>
    </row>
    <row r="175" spans="1:17" x14ac:dyDescent="0.25">
      <c r="A175" s="734" t="str">
        <f>HYPERLINK("#'S.41.01.{01,02}'!$A$2", "S.41.01.02")</f>
        <v>S.41.01.02</v>
      </c>
      <c r="B175" s="191"/>
      <c r="C175" s="191"/>
      <c r="D175" s="191"/>
      <c r="E175" s="191"/>
      <c r="F175" s="191"/>
      <c r="G175" s="191"/>
      <c r="H175" s="191"/>
      <c r="I175" s="191"/>
      <c r="J175" s="192"/>
      <c r="K175" s="192"/>
      <c r="L175" s="192"/>
      <c r="M175" s="192" t="s">
        <v>2483</v>
      </c>
      <c r="N175" s="152"/>
      <c r="O175" s="70"/>
      <c r="P175" s="152"/>
      <c r="Q175" s="70"/>
    </row>
  </sheetData>
  <autoFilter ref="B4:Q175"/>
  <mergeCells count="13">
    <mergeCell ref="F1:I1"/>
    <mergeCell ref="F2:G2"/>
    <mergeCell ref="H2:I2"/>
    <mergeCell ref="A1:A4"/>
    <mergeCell ref="P2:Q2"/>
    <mergeCell ref="N1:Q1"/>
    <mergeCell ref="N2:O2"/>
    <mergeCell ref="J1:M1"/>
    <mergeCell ref="J2:K2"/>
    <mergeCell ref="L2:M2"/>
    <mergeCell ref="B1:E1"/>
    <mergeCell ref="B2:C2"/>
    <mergeCell ref="D2:E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zoomScale="85" zoomScaleNormal="85" workbookViewId="0">
      <selection activeCell="A14" sqref="A14"/>
    </sheetView>
  </sheetViews>
  <sheetFormatPr defaultRowHeight="12.75" x14ac:dyDescent="0.2"/>
  <cols>
    <col min="1" max="1" width="49.28515625" style="11" bestFit="1" customWidth="1"/>
    <col min="2" max="2" width="12" style="11" customWidth="1"/>
    <col min="3" max="3" width="7.140625" style="11" customWidth="1"/>
    <col min="4" max="4" width="54.140625" style="11" bestFit="1" customWidth="1"/>
    <col min="5" max="5" width="29.42578125" style="11" customWidth="1"/>
    <col min="6" max="6" width="15.85546875" style="11" customWidth="1"/>
    <col min="7" max="7" width="23.42578125" style="11" customWidth="1"/>
    <col min="8" max="16384" width="9.140625" style="11"/>
  </cols>
  <sheetData>
    <row r="1" spans="1:7" x14ac:dyDescent="0.2">
      <c r="A1" s="403" t="s">
        <v>6490</v>
      </c>
      <c r="B1" s="740" t="str">
        <f>HYPERLINK("#List!$A$1", "Preparatory")</f>
        <v>Preparatory</v>
      </c>
    </row>
    <row r="2" spans="1:7" x14ac:dyDescent="0.2">
      <c r="A2" s="18"/>
      <c r="B2" s="18"/>
    </row>
    <row r="3" spans="1:7" x14ac:dyDescent="0.2">
      <c r="A3" s="106" t="s">
        <v>6482</v>
      </c>
      <c r="B3" s="18"/>
    </row>
    <row r="4" spans="1:7" ht="15" customHeight="1" x14ac:dyDescent="0.2">
      <c r="A4" s="114" t="s">
        <v>7504</v>
      </c>
      <c r="B4" s="114"/>
      <c r="C4" s="114"/>
      <c r="D4" s="109"/>
      <c r="E4" s="109"/>
      <c r="F4" s="109"/>
    </row>
    <row r="5" spans="1:7" x14ac:dyDescent="0.2">
      <c r="A5" s="13" t="s">
        <v>6481</v>
      </c>
      <c r="B5" s="13"/>
      <c r="C5" s="109"/>
      <c r="D5" s="109"/>
      <c r="E5" s="109"/>
      <c r="F5" s="109"/>
    </row>
    <row r="6" spans="1:7" x14ac:dyDescent="0.2">
      <c r="C6" s="109"/>
      <c r="D6" s="109"/>
      <c r="E6" s="109"/>
      <c r="F6" s="109"/>
    </row>
    <row r="7" spans="1:7" x14ac:dyDescent="0.2">
      <c r="A7" s="404" t="s">
        <v>6678</v>
      </c>
      <c r="B7" s="18"/>
      <c r="C7" s="109"/>
      <c r="D7" s="109"/>
      <c r="E7" s="109"/>
      <c r="F7" s="109"/>
    </row>
    <row r="8" spans="1:7" x14ac:dyDescent="0.2">
      <c r="A8" s="406" t="s">
        <v>48</v>
      </c>
      <c r="B8" s="109"/>
      <c r="C8" s="109"/>
      <c r="D8" s="109"/>
      <c r="E8" s="109"/>
      <c r="F8" s="109"/>
    </row>
    <row r="9" spans="1:7" x14ac:dyDescent="0.2">
      <c r="A9" s="405" t="s">
        <v>4583</v>
      </c>
      <c r="B9" s="109"/>
      <c r="C9" s="109"/>
      <c r="D9" s="109"/>
      <c r="E9" s="109"/>
      <c r="F9" s="109"/>
    </row>
    <row r="10" spans="1:7" x14ac:dyDescent="0.2">
      <c r="C10" s="109"/>
      <c r="D10" s="109"/>
      <c r="E10" s="109"/>
      <c r="F10" s="109"/>
    </row>
    <row r="11" spans="1:7" x14ac:dyDescent="0.2">
      <c r="A11" s="18"/>
      <c r="B11" s="18"/>
      <c r="C11" s="400" t="s">
        <v>7811</v>
      </c>
      <c r="D11" s="109"/>
      <c r="E11" s="109"/>
      <c r="F11" s="109"/>
    </row>
    <row r="12" spans="1:7" x14ac:dyDescent="0.2">
      <c r="A12" s="398" t="s">
        <v>6483</v>
      </c>
      <c r="B12" s="66"/>
      <c r="C12" s="402"/>
      <c r="D12" s="109"/>
      <c r="F12" s="109"/>
    </row>
    <row r="13" spans="1:7" x14ac:dyDescent="0.2">
      <c r="A13" s="399" t="s">
        <v>18021</v>
      </c>
      <c r="B13" s="110" t="s">
        <v>7807</v>
      </c>
      <c r="C13" s="401" t="s">
        <v>23</v>
      </c>
      <c r="D13" s="397" t="s">
        <v>7347</v>
      </c>
      <c r="F13" s="10"/>
      <c r="G13" s="10"/>
    </row>
    <row r="14" spans="1:7" x14ac:dyDescent="0.2">
      <c r="A14" s="399" t="s">
        <v>18022</v>
      </c>
      <c r="B14" s="66" t="s">
        <v>7809</v>
      </c>
      <c r="C14" s="401" t="s">
        <v>24</v>
      </c>
      <c r="D14" s="397" t="s">
        <v>7348</v>
      </c>
      <c r="F14" s="10"/>
      <c r="G14" s="10"/>
    </row>
    <row r="15" spans="1:7" x14ac:dyDescent="0.2">
      <c r="A15" s="399" t="s">
        <v>18023</v>
      </c>
      <c r="B15" s="110" t="s">
        <v>7810</v>
      </c>
      <c r="C15" s="401" t="s">
        <v>25</v>
      </c>
      <c r="D15" s="397" t="s">
        <v>7349</v>
      </c>
      <c r="F15" s="10"/>
      <c r="G15" s="10"/>
    </row>
    <row r="16" spans="1:7" x14ac:dyDescent="0.2">
      <c r="A16" s="399" t="s">
        <v>18024</v>
      </c>
      <c r="B16" s="66" t="s">
        <v>7842</v>
      </c>
      <c r="C16" s="401" t="s">
        <v>26</v>
      </c>
      <c r="D16" s="397" t="s">
        <v>7350</v>
      </c>
      <c r="F16" s="10"/>
      <c r="G16" s="10"/>
    </row>
    <row r="17" spans="1:7" x14ac:dyDescent="0.2">
      <c r="A17" s="399" t="s">
        <v>18025</v>
      </c>
      <c r="B17" s="110" t="s">
        <v>7845</v>
      </c>
      <c r="C17" s="401" t="s">
        <v>27</v>
      </c>
      <c r="D17" s="397" t="s">
        <v>7351</v>
      </c>
      <c r="F17" s="10"/>
      <c r="G17" s="10"/>
    </row>
    <row r="18" spans="1:7" x14ac:dyDescent="0.2">
      <c r="A18" s="399" t="s">
        <v>18026</v>
      </c>
      <c r="B18" s="66" t="s">
        <v>7816</v>
      </c>
      <c r="C18" s="401" t="s">
        <v>28</v>
      </c>
      <c r="D18" s="397" t="s">
        <v>7352</v>
      </c>
      <c r="F18" s="10"/>
      <c r="G18" s="10"/>
    </row>
    <row r="19" spans="1:7" x14ac:dyDescent="0.2">
      <c r="A19" s="399" t="s">
        <v>18027</v>
      </c>
      <c r="B19" s="110" t="s">
        <v>8269</v>
      </c>
      <c r="C19" s="401" t="s">
        <v>29</v>
      </c>
      <c r="D19" s="397" t="s">
        <v>7353</v>
      </c>
      <c r="F19" s="10"/>
      <c r="G19" s="10"/>
    </row>
    <row r="20" spans="1:7" x14ac:dyDescent="0.2">
      <c r="A20" s="399" t="s">
        <v>18028</v>
      </c>
      <c r="B20" s="66" t="s">
        <v>7828</v>
      </c>
      <c r="C20" s="401" t="s">
        <v>30</v>
      </c>
      <c r="D20" s="397" t="s">
        <v>7354</v>
      </c>
      <c r="F20" s="10"/>
      <c r="G20" s="10"/>
    </row>
    <row r="21" spans="1:7" x14ac:dyDescent="0.2">
      <c r="A21" s="399" t="s">
        <v>18029</v>
      </c>
      <c r="B21" s="110" t="s">
        <v>7894</v>
      </c>
      <c r="C21" s="401" t="s">
        <v>31</v>
      </c>
      <c r="D21" s="397" t="s">
        <v>7355</v>
      </c>
      <c r="F21" s="10"/>
      <c r="G21" s="10"/>
    </row>
    <row r="22" spans="1:7" x14ac:dyDescent="0.2">
      <c r="A22" s="399" t="s">
        <v>18030</v>
      </c>
      <c r="B22" s="66" t="s">
        <v>7895</v>
      </c>
      <c r="C22" s="401" t="s">
        <v>32</v>
      </c>
      <c r="D22" s="397" t="s">
        <v>7356</v>
      </c>
      <c r="F22" s="10"/>
      <c r="G22" s="10"/>
    </row>
    <row r="23" spans="1:7" x14ac:dyDescent="0.2">
      <c r="A23" s="399" t="s">
        <v>18031</v>
      </c>
      <c r="B23" s="110" t="s">
        <v>7831</v>
      </c>
      <c r="C23" s="401" t="s">
        <v>33</v>
      </c>
      <c r="D23" s="397" t="s">
        <v>7357</v>
      </c>
      <c r="F23" s="10"/>
      <c r="G23" s="10"/>
    </row>
    <row r="24" spans="1:7" x14ac:dyDescent="0.2">
      <c r="A24" s="399" t="s">
        <v>18032</v>
      </c>
      <c r="B24" s="66" t="s">
        <v>7896</v>
      </c>
      <c r="C24" s="401" t="s">
        <v>34</v>
      </c>
      <c r="D24" s="397" t="s">
        <v>7358</v>
      </c>
      <c r="F24" s="10"/>
      <c r="G24" s="10"/>
    </row>
    <row r="25" spans="1:7" x14ac:dyDescent="0.2">
      <c r="A25" s="399" t="s">
        <v>18033</v>
      </c>
      <c r="B25" s="110" t="s">
        <v>7897</v>
      </c>
      <c r="C25" s="401" t="s">
        <v>35</v>
      </c>
      <c r="D25" s="397" t="s">
        <v>7359</v>
      </c>
      <c r="F25" s="10"/>
      <c r="G25" s="10"/>
    </row>
    <row r="26" spans="1:7" x14ac:dyDescent="0.2">
      <c r="A26" s="399" t="s">
        <v>18034</v>
      </c>
      <c r="B26" s="66" t="s">
        <v>7898</v>
      </c>
      <c r="C26" s="401" t="s">
        <v>108</v>
      </c>
      <c r="D26" s="397" t="s">
        <v>7360</v>
      </c>
      <c r="F26" s="10"/>
      <c r="G26" s="10"/>
    </row>
    <row r="27" spans="1:7" x14ac:dyDescent="0.2">
      <c r="A27" s="399" t="s">
        <v>18035</v>
      </c>
      <c r="B27" s="110" t="s">
        <v>7899</v>
      </c>
      <c r="C27" s="401" t="s">
        <v>36</v>
      </c>
      <c r="D27" s="397" t="s">
        <v>7361</v>
      </c>
      <c r="F27" s="10"/>
      <c r="G27" s="10"/>
    </row>
    <row r="28" spans="1:7" x14ac:dyDescent="0.2">
      <c r="A28" s="399" t="s">
        <v>18036</v>
      </c>
      <c r="B28" s="66" t="s">
        <v>7900</v>
      </c>
      <c r="C28" s="401" t="s">
        <v>37</v>
      </c>
      <c r="D28" s="397" t="s">
        <v>7362</v>
      </c>
      <c r="F28" s="10"/>
      <c r="G28" s="10"/>
    </row>
    <row r="29" spans="1:7" x14ac:dyDescent="0.2">
      <c r="A29" s="399" t="s">
        <v>18037</v>
      </c>
      <c r="B29" s="110" t="s">
        <v>7901</v>
      </c>
      <c r="C29" s="401" t="s">
        <v>38</v>
      </c>
      <c r="D29" s="397" t="s">
        <v>7363</v>
      </c>
      <c r="F29" s="10"/>
      <c r="G29" s="10"/>
    </row>
    <row r="30" spans="1:7" x14ac:dyDescent="0.2">
      <c r="A30" s="399" t="s">
        <v>18038</v>
      </c>
      <c r="B30" s="66" t="s">
        <v>7903</v>
      </c>
      <c r="C30" s="401" t="s">
        <v>39</v>
      </c>
      <c r="D30" s="397" t="s">
        <v>7364</v>
      </c>
      <c r="F30" s="10"/>
      <c r="G30" s="10"/>
    </row>
    <row r="31" spans="1:7" x14ac:dyDescent="0.2">
      <c r="A31" s="399" t="s">
        <v>18039</v>
      </c>
      <c r="B31" s="110" t="s">
        <v>7904</v>
      </c>
      <c r="C31" s="401" t="s">
        <v>93</v>
      </c>
      <c r="D31" s="397" t="s">
        <v>7365</v>
      </c>
      <c r="F31" s="10"/>
      <c r="G31" s="10"/>
    </row>
    <row r="32" spans="1:7" x14ac:dyDescent="0.2">
      <c r="A32" s="399" t="s">
        <v>18040</v>
      </c>
      <c r="B32" s="66" t="s">
        <v>7832</v>
      </c>
      <c r="C32" s="401" t="s">
        <v>40</v>
      </c>
      <c r="D32" s="397" t="s">
        <v>7366</v>
      </c>
      <c r="F32" s="10"/>
      <c r="G32" s="10"/>
    </row>
    <row r="33" spans="7:7" x14ac:dyDescent="0.2">
      <c r="G33" s="1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zoomScale="85" zoomScaleNormal="85" workbookViewId="0"/>
  </sheetViews>
  <sheetFormatPr defaultRowHeight="12.75" x14ac:dyDescent="0.2"/>
  <cols>
    <col min="1" max="1" width="37.5703125" style="11" bestFit="1" customWidth="1"/>
    <col min="2" max="2" width="7" style="11" customWidth="1"/>
    <col min="3" max="3" width="7.140625" style="11" customWidth="1"/>
    <col min="4" max="4" width="42.42578125" style="11" bestFit="1" customWidth="1"/>
    <col min="5" max="5" width="29.42578125" style="11" customWidth="1"/>
    <col min="6" max="6" width="15.85546875" style="11" customWidth="1"/>
    <col min="7" max="7" width="23.42578125" style="11" customWidth="1"/>
    <col min="8" max="16384" width="9.140625" style="11"/>
  </cols>
  <sheetData>
    <row r="1" spans="1:7" x14ac:dyDescent="0.2">
      <c r="A1" s="18" t="s">
        <v>6491</v>
      </c>
      <c r="B1" s="740" t="str">
        <f>HYPERLINK("#List!$A$1", "Preparatory")</f>
        <v>Preparatory</v>
      </c>
    </row>
    <row r="2" spans="1:7" x14ac:dyDescent="0.2">
      <c r="A2" s="18"/>
      <c r="B2" s="18"/>
    </row>
    <row r="3" spans="1:7" x14ac:dyDescent="0.2">
      <c r="A3" s="106" t="s">
        <v>6487</v>
      </c>
      <c r="B3" s="18"/>
    </row>
    <row r="4" spans="1:7" ht="12.75" customHeight="1" x14ac:dyDescent="0.2">
      <c r="A4" s="108" t="s">
        <v>7504</v>
      </c>
      <c r="B4" s="108"/>
      <c r="C4" s="108"/>
      <c r="D4" s="109"/>
      <c r="E4" s="109"/>
      <c r="F4" s="109"/>
    </row>
    <row r="5" spans="1:7" x14ac:dyDescent="0.2">
      <c r="A5" s="13" t="s">
        <v>6481</v>
      </c>
      <c r="B5" s="13"/>
      <c r="C5" s="109"/>
      <c r="D5" s="109"/>
      <c r="E5" s="109"/>
      <c r="F5" s="109"/>
    </row>
    <row r="6" spans="1:7" x14ac:dyDescent="0.2">
      <c r="A6" s="106"/>
      <c r="B6" s="106"/>
      <c r="C6" s="109"/>
      <c r="D6" s="109"/>
      <c r="E6" s="109"/>
      <c r="F6" s="109"/>
    </row>
    <row r="7" spans="1:7" x14ac:dyDescent="0.2">
      <c r="A7" s="18" t="s">
        <v>6679</v>
      </c>
      <c r="B7" s="18"/>
      <c r="C7" s="109"/>
      <c r="D7" s="109"/>
      <c r="E7" s="109"/>
      <c r="F7" s="109"/>
    </row>
    <row r="8" spans="1:7" x14ac:dyDescent="0.2">
      <c r="A8" s="17" t="s">
        <v>48</v>
      </c>
      <c r="B8" s="109"/>
      <c r="C8" s="109"/>
      <c r="D8" s="109"/>
      <c r="E8" s="109"/>
      <c r="F8" s="109"/>
    </row>
    <row r="9" spans="1:7" x14ac:dyDescent="0.2">
      <c r="A9" s="17" t="s">
        <v>4583</v>
      </c>
      <c r="B9" s="109"/>
      <c r="C9" s="109"/>
      <c r="D9" s="109"/>
      <c r="E9" s="109"/>
      <c r="F9" s="109"/>
    </row>
    <row r="10" spans="1:7" x14ac:dyDescent="0.2">
      <c r="A10" s="106"/>
      <c r="B10" s="106"/>
      <c r="C10" s="110" t="s">
        <v>7811</v>
      </c>
      <c r="D10" s="109"/>
      <c r="E10" s="109"/>
      <c r="F10" s="109"/>
    </row>
    <row r="11" spans="1:7" x14ac:dyDescent="0.2">
      <c r="A11" s="111" t="s">
        <v>6483</v>
      </c>
      <c r="B11" s="21"/>
      <c r="C11" s="402"/>
      <c r="D11" s="109"/>
      <c r="F11" s="109"/>
    </row>
    <row r="12" spans="1:7" x14ac:dyDescent="0.2">
      <c r="A12" s="112" t="s">
        <v>18041</v>
      </c>
      <c r="B12" s="22" t="s">
        <v>7807</v>
      </c>
      <c r="C12" s="401" t="s">
        <v>23</v>
      </c>
      <c r="D12" s="10" t="s">
        <v>7347</v>
      </c>
      <c r="F12" s="10"/>
      <c r="G12" s="10"/>
    </row>
    <row r="13" spans="1:7" x14ac:dyDescent="0.2">
      <c r="A13" s="112" t="s">
        <v>18042</v>
      </c>
      <c r="B13" s="21" t="s">
        <v>7809</v>
      </c>
      <c r="C13" s="401" t="s">
        <v>24</v>
      </c>
      <c r="D13" s="10" t="s">
        <v>7348</v>
      </c>
      <c r="F13" s="10"/>
      <c r="G13" s="10"/>
    </row>
    <row r="14" spans="1:7" x14ac:dyDescent="0.2">
      <c r="A14" s="112" t="s">
        <v>18043</v>
      </c>
      <c r="B14" s="22" t="s">
        <v>7842</v>
      </c>
      <c r="C14" s="401" t="s">
        <v>26</v>
      </c>
      <c r="D14" s="10" t="s">
        <v>7350</v>
      </c>
      <c r="F14" s="10"/>
      <c r="G14" s="10"/>
    </row>
    <row r="15" spans="1:7" x14ac:dyDescent="0.2">
      <c r="A15" s="112" t="s">
        <v>18044</v>
      </c>
      <c r="B15" s="21" t="s">
        <v>7845</v>
      </c>
      <c r="C15" s="401" t="s">
        <v>27</v>
      </c>
      <c r="D15" s="10" t="s">
        <v>7351</v>
      </c>
      <c r="F15" s="10"/>
      <c r="G15" s="10"/>
    </row>
    <row r="16" spans="1:7" x14ac:dyDescent="0.2">
      <c r="A16" s="112" t="s">
        <v>18045</v>
      </c>
      <c r="B16" s="22" t="s">
        <v>7816</v>
      </c>
      <c r="C16" s="401" t="s">
        <v>28</v>
      </c>
      <c r="D16" s="10" t="s">
        <v>7352</v>
      </c>
      <c r="F16" s="10"/>
      <c r="G16" s="10"/>
    </row>
    <row r="17" spans="1:7" x14ac:dyDescent="0.2">
      <c r="A17" s="112" t="s">
        <v>18046</v>
      </c>
      <c r="B17" s="21" t="s">
        <v>8269</v>
      </c>
      <c r="C17" s="401" t="s">
        <v>29</v>
      </c>
      <c r="D17" s="10" t="s">
        <v>7353</v>
      </c>
      <c r="F17" s="10"/>
      <c r="G17" s="10"/>
    </row>
    <row r="18" spans="1:7" x14ac:dyDescent="0.2">
      <c r="A18" s="112" t="s">
        <v>18047</v>
      </c>
      <c r="B18" s="22" t="s">
        <v>7828</v>
      </c>
      <c r="C18" s="401" t="s">
        <v>30</v>
      </c>
      <c r="D18" s="10" t="s">
        <v>7354</v>
      </c>
      <c r="F18" s="10"/>
      <c r="G18" s="10"/>
    </row>
    <row r="19" spans="1:7" x14ac:dyDescent="0.2">
      <c r="A19" s="112" t="s">
        <v>18048</v>
      </c>
      <c r="B19" s="21" t="s">
        <v>7904</v>
      </c>
      <c r="C19" s="401" t="s">
        <v>93</v>
      </c>
      <c r="D19" s="10" t="s">
        <v>7365</v>
      </c>
      <c r="F19" s="10"/>
      <c r="G19" s="10"/>
    </row>
    <row r="20" spans="1:7" x14ac:dyDescent="0.2">
      <c r="A20" s="112" t="s">
        <v>18049</v>
      </c>
      <c r="B20" s="22" t="s">
        <v>7832</v>
      </c>
      <c r="C20" s="401" t="s">
        <v>40</v>
      </c>
      <c r="D20" s="10" t="s">
        <v>7366</v>
      </c>
      <c r="F20" s="10"/>
      <c r="G20" s="10"/>
    </row>
    <row r="21" spans="1:7" x14ac:dyDescent="0.2">
      <c r="F21" s="10"/>
    </row>
    <row r="22" spans="1:7" x14ac:dyDescent="0.2">
      <c r="F22" s="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topLeftCell="A4" zoomScale="85" zoomScaleNormal="85" workbookViewId="0">
      <selection activeCell="A4" sqref="A4"/>
    </sheetView>
  </sheetViews>
  <sheetFormatPr defaultRowHeight="12.75" x14ac:dyDescent="0.2"/>
  <cols>
    <col min="1" max="1" width="49.28515625" style="11" bestFit="1" customWidth="1"/>
    <col min="2" max="2" width="8.7109375" style="11" customWidth="1"/>
    <col min="3" max="3" width="11" style="11" customWidth="1"/>
    <col min="4" max="4" width="54.140625" style="11" bestFit="1" customWidth="1"/>
    <col min="5" max="5" width="29.42578125" style="11" customWidth="1"/>
    <col min="6" max="6" width="13.85546875" style="11" customWidth="1"/>
    <col min="7" max="7" width="23.42578125" style="11" customWidth="1"/>
    <col min="8" max="16384" width="9.140625" style="11"/>
  </cols>
  <sheetData>
    <row r="1" spans="1:6" x14ac:dyDescent="0.2">
      <c r="A1" s="18" t="s">
        <v>6492</v>
      </c>
      <c r="B1" s="740" t="str">
        <f>HYPERLINK("#List!$A$1", "Preparatory")</f>
        <v>Preparatory</v>
      </c>
    </row>
    <row r="2" spans="1:6" x14ac:dyDescent="0.2">
      <c r="A2" s="18"/>
      <c r="B2" s="18"/>
    </row>
    <row r="3" spans="1:6" x14ac:dyDescent="0.2">
      <c r="A3" s="106" t="s">
        <v>6488</v>
      </c>
      <c r="B3" s="18"/>
    </row>
    <row r="4" spans="1:6" ht="15" customHeight="1" x14ac:dyDescent="0.2">
      <c r="A4" s="108" t="s">
        <v>7504</v>
      </c>
      <c r="B4" s="108"/>
      <c r="C4" s="108"/>
      <c r="D4" s="109"/>
      <c r="E4" s="109"/>
      <c r="F4" s="109"/>
    </row>
    <row r="5" spans="1:6" x14ac:dyDescent="0.2">
      <c r="A5" s="13" t="s">
        <v>6481</v>
      </c>
      <c r="B5" s="13"/>
      <c r="C5" s="109"/>
      <c r="D5" s="109"/>
      <c r="E5" s="109"/>
      <c r="F5" s="109"/>
    </row>
    <row r="6" spans="1:6" x14ac:dyDescent="0.2">
      <c r="A6" s="106"/>
      <c r="B6" s="106"/>
      <c r="C6" s="109"/>
      <c r="D6" s="109"/>
      <c r="E6" s="109"/>
      <c r="F6" s="109"/>
    </row>
    <row r="7" spans="1:6" x14ac:dyDescent="0.2">
      <c r="A7" s="18" t="s">
        <v>6680</v>
      </c>
      <c r="B7" s="18"/>
      <c r="C7" s="109"/>
      <c r="D7" s="109"/>
      <c r="E7" s="109"/>
      <c r="F7" s="109"/>
    </row>
    <row r="8" spans="1:6" x14ac:dyDescent="0.2">
      <c r="A8" s="17" t="s">
        <v>48</v>
      </c>
      <c r="B8" s="109"/>
      <c r="C8" s="109"/>
      <c r="D8" s="109"/>
      <c r="E8" s="109"/>
      <c r="F8" s="109"/>
    </row>
    <row r="9" spans="1:6" x14ac:dyDescent="0.2">
      <c r="A9" s="17" t="s">
        <v>4585</v>
      </c>
      <c r="B9" s="109"/>
      <c r="C9" s="109"/>
      <c r="D9" s="109"/>
      <c r="E9" s="109"/>
      <c r="F9" s="109"/>
    </row>
    <row r="10" spans="1:6" x14ac:dyDescent="0.2">
      <c r="A10" s="106"/>
      <c r="B10" s="106"/>
      <c r="C10" s="110" t="s">
        <v>7811</v>
      </c>
      <c r="D10" s="109"/>
      <c r="E10" s="109"/>
      <c r="F10" s="109"/>
    </row>
    <row r="11" spans="1:6" x14ac:dyDescent="0.2">
      <c r="A11" s="111" t="s">
        <v>6483</v>
      </c>
      <c r="B11" s="21"/>
      <c r="C11" s="402"/>
      <c r="D11" s="109"/>
      <c r="E11" s="109"/>
    </row>
    <row r="12" spans="1:6" x14ac:dyDescent="0.2">
      <c r="A12" s="112" t="s">
        <v>18050</v>
      </c>
      <c r="B12" s="22" t="s">
        <v>7807</v>
      </c>
      <c r="C12" s="401" t="s">
        <v>23</v>
      </c>
      <c r="D12" s="10" t="s">
        <v>7347</v>
      </c>
      <c r="E12" s="10"/>
      <c r="F12" s="10"/>
    </row>
    <row r="13" spans="1:6" x14ac:dyDescent="0.2">
      <c r="A13" s="112" t="s">
        <v>18051</v>
      </c>
      <c r="B13" s="21" t="s">
        <v>7809</v>
      </c>
      <c r="C13" s="401" t="s">
        <v>24</v>
      </c>
      <c r="D13" s="10" t="s">
        <v>7348</v>
      </c>
      <c r="E13" s="10"/>
      <c r="F13" s="10"/>
    </row>
    <row r="14" spans="1:6" x14ac:dyDescent="0.2">
      <c r="A14" s="112" t="s">
        <v>18052</v>
      </c>
      <c r="B14" s="22" t="s">
        <v>7842</v>
      </c>
      <c r="C14" s="401" t="s">
        <v>26</v>
      </c>
      <c r="D14" s="10" t="s">
        <v>7350</v>
      </c>
      <c r="E14" s="10"/>
      <c r="F14" s="10"/>
    </row>
    <row r="15" spans="1:6" x14ac:dyDescent="0.2">
      <c r="A15" s="112" t="s">
        <v>18053</v>
      </c>
      <c r="B15" s="21" t="s">
        <v>7845</v>
      </c>
      <c r="C15" s="401" t="s">
        <v>27</v>
      </c>
      <c r="D15" s="10" t="s">
        <v>7351</v>
      </c>
      <c r="E15" s="10"/>
      <c r="F15" s="10"/>
    </row>
    <row r="16" spans="1:6" x14ac:dyDescent="0.2">
      <c r="A16" s="112" t="s">
        <v>18054</v>
      </c>
      <c r="B16" s="22" t="s">
        <v>7828</v>
      </c>
      <c r="C16" s="401" t="s">
        <v>30</v>
      </c>
      <c r="D16" s="10" t="s">
        <v>7354</v>
      </c>
      <c r="E16" s="10"/>
      <c r="F16" s="10"/>
    </row>
    <row r="17" spans="1:7" x14ac:dyDescent="0.2">
      <c r="A17" s="112" t="s">
        <v>18055</v>
      </c>
      <c r="B17" s="21" t="s">
        <v>7894</v>
      </c>
      <c r="C17" s="401" t="s">
        <v>31</v>
      </c>
      <c r="D17" s="10" t="s">
        <v>7355</v>
      </c>
      <c r="E17" s="10"/>
      <c r="F17" s="10"/>
    </row>
    <row r="18" spans="1:7" x14ac:dyDescent="0.2">
      <c r="A18" s="112" t="s">
        <v>18056</v>
      </c>
      <c r="B18" s="22" t="s">
        <v>7895</v>
      </c>
      <c r="C18" s="401" t="s">
        <v>32</v>
      </c>
      <c r="D18" s="10" t="s">
        <v>7356</v>
      </c>
      <c r="E18" s="10"/>
      <c r="F18" s="10"/>
    </row>
    <row r="19" spans="1:7" x14ac:dyDescent="0.2">
      <c r="A19" s="112" t="s">
        <v>18057</v>
      </c>
      <c r="B19" s="21" t="s">
        <v>7831</v>
      </c>
      <c r="C19" s="401" t="s">
        <v>33</v>
      </c>
      <c r="D19" s="10" t="s">
        <v>7357</v>
      </c>
      <c r="E19" s="10"/>
      <c r="F19" s="10"/>
    </row>
    <row r="20" spans="1:7" x14ac:dyDescent="0.2">
      <c r="A20" s="112" t="s">
        <v>18058</v>
      </c>
      <c r="B20" s="22" t="s">
        <v>7896</v>
      </c>
      <c r="C20" s="401" t="s">
        <v>34</v>
      </c>
      <c r="D20" s="10" t="s">
        <v>7358</v>
      </c>
      <c r="E20" s="10"/>
      <c r="F20" s="10"/>
    </row>
    <row r="21" spans="1:7" x14ac:dyDescent="0.2">
      <c r="A21" s="112" t="s">
        <v>18059</v>
      </c>
      <c r="B21" s="21" t="s">
        <v>7897</v>
      </c>
      <c r="C21" s="401" t="s">
        <v>35</v>
      </c>
      <c r="D21" s="10" t="s">
        <v>7359</v>
      </c>
      <c r="E21" s="10"/>
      <c r="F21" s="10"/>
    </row>
    <row r="22" spans="1:7" x14ac:dyDescent="0.2">
      <c r="A22" s="112" t="s">
        <v>18060</v>
      </c>
      <c r="B22" s="22" t="s">
        <v>7898</v>
      </c>
      <c r="C22" s="401" t="s">
        <v>108</v>
      </c>
      <c r="D22" s="10" t="s">
        <v>7360</v>
      </c>
      <c r="E22" s="10"/>
      <c r="F22" s="10"/>
    </row>
    <row r="23" spans="1:7" x14ac:dyDescent="0.2">
      <c r="A23" s="112" t="s">
        <v>18061</v>
      </c>
      <c r="B23" s="21" t="s">
        <v>7899</v>
      </c>
      <c r="C23" s="401" t="s">
        <v>36</v>
      </c>
      <c r="D23" s="10" t="s">
        <v>7361</v>
      </c>
      <c r="E23" s="10"/>
      <c r="F23" s="10"/>
    </row>
    <row r="24" spans="1:7" x14ac:dyDescent="0.2">
      <c r="A24" s="112" t="s">
        <v>18062</v>
      </c>
      <c r="B24" s="22" t="s">
        <v>7900</v>
      </c>
      <c r="C24" s="401" t="s">
        <v>37</v>
      </c>
      <c r="D24" s="10" t="s">
        <v>7362</v>
      </c>
      <c r="E24" s="10"/>
      <c r="F24" s="10"/>
    </row>
    <row r="25" spans="1:7" x14ac:dyDescent="0.2">
      <c r="A25" s="112" t="s">
        <v>18063</v>
      </c>
      <c r="B25" s="21" t="s">
        <v>7901</v>
      </c>
      <c r="C25" s="401" t="s">
        <v>38</v>
      </c>
      <c r="D25" s="10" t="s">
        <v>7363</v>
      </c>
      <c r="E25" s="10"/>
      <c r="F25" s="10"/>
    </row>
    <row r="26" spans="1:7" x14ac:dyDescent="0.2">
      <c r="A26" s="112" t="s">
        <v>18064</v>
      </c>
      <c r="B26" s="22" t="s">
        <v>7903</v>
      </c>
      <c r="C26" s="401" t="s">
        <v>39</v>
      </c>
      <c r="D26" s="10" t="s">
        <v>7364</v>
      </c>
      <c r="E26" s="10"/>
      <c r="F26" s="10"/>
    </row>
    <row r="27" spans="1:7" x14ac:dyDescent="0.2">
      <c r="A27" s="112" t="s">
        <v>18065</v>
      </c>
      <c r="B27" s="21" t="s">
        <v>7914</v>
      </c>
      <c r="C27" s="401" t="s">
        <v>81</v>
      </c>
      <c r="D27" s="10" t="s">
        <v>7367</v>
      </c>
      <c r="E27" s="10"/>
      <c r="F27" s="10"/>
    </row>
    <row r="28" spans="1:7" x14ac:dyDescent="0.2">
      <c r="A28" s="112" t="s">
        <v>18066</v>
      </c>
      <c r="B28" s="22" t="s">
        <v>7915</v>
      </c>
      <c r="C28" s="401" t="s">
        <v>41</v>
      </c>
      <c r="D28" s="10" t="s">
        <v>7368</v>
      </c>
      <c r="E28" s="10"/>
      <c r="F28" s="10"/>
    </row>
    <row r="29" spans="1:7" x14ac:dyDescent="0.2">
      <c r="A29" s="112" t="s">
        <v>18067</v>
      </c>
      <c r="B29" s="21" t="s">
        <v>7916</v>
      </c>
      <c r="C29" s="401" t="s">
        <v>42</v>
      </c>
      <c r="D29" s="10" t="s">
        <v>7369</v>
      </c>
      <c r="E29" s="10"/>
      <c r="F29" s="10"/>
    </row>
    <row r="30" spans="1:7" x14ac:dyDescent="0.2">
      <c r="A30" s="112" t="s">
        <v>18068</v>
      </c>
      <c r="B30" s="22" t="s">
        <v>7917</v>
      </c>
      <c r="C30" s="401" t="s">
        <v>43</v>
      </c>
      <c r="D30" s="10" t="s">
        <v>7370</v>
      </c>
      <c r="E30" s="10"/>
      <c r="F30" s="10"/>
    </row>
    <row r="31" spans="1:7" x14ac:dyDescent="0.2">
      <c r="F31" s="35"/>
      <c r="G31" s="113"/>
    </row>
    <row r="32" spans="1:7" x14ac:dyDescent="0.2">
      <c r="F32" s="3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zoomScale="85" zoomScaleNormal="85" workbookViewId="0">
      <selection activeCell="I23" sqref="I23"/>
    </sheetView>
  </sheetViews>
  <sheetFormatPr defaultRowHeight="12.75" x14ac:dyDescent="0.2"/>
  <cols>
    <col min="1" max="1" width="37.28515625" style="11" bestFit="1" customWidth="1"/>
    <col min="2" max="2" width="6.7109375" style="11" customWidth="1"/>
    <col min="3" max="3" width="6.28515625" style="11" customWidth="1"/>
    <col min="4" max="4" width="21.5703125" style="11" bestFit="1" customWidth="1"/>
    <col min="5" max="5" width="29.42578125" style="11" customWidth="1"/>
    <col min="6" max="6" width="15.85546875" style="11" customWidth="1"/>
    <col min="7" max="7" width="23.42578125" style="11" customWidth="1"/>
    <col min="8" max="16384" width="9.140625" style="11"/>
  </cols>
  <sheetData>
    <row r="1" spans="1:6" x14ac:dyDescent="0.2">
      <c r="A1" s="18" t="s">
        <v>6493</v>
      </c>
      <c r="B1" s="740" t="str">
        <f>HYPERLINK("#List!$A$1", "Preparatory")</f>
        <v>Preparatory</v>
      </c>
    </row>
    <row r="2" spans="1:6" x14ac:dyDescent="0.2">
      <c r="A2" s="18"/>
      <c r="B2" s="18"/>
    </row>
    <row r="3" spans="1:6" x14ac:dyDescent="0.2">
      <c r="A3" s="106" t="s">
        <v>6489</v>
      </c>
      <c r="B3" s="18"/>
    </row>
    <row r="4" spans="1:6" ht="15" customHeight="1" x14ac:dyDescent="0.2">
      <c r="A4" s="108" t="s">
        <v>7504</v>
      </c>
      <c r="B4" s="108"/>
      <c r="C4" s="108"/>
      <c r="D4" s="109"/>
      <c r="E4" s="109"/>
      <c r="F4" s="109"/>
    </row>
    <row r="5" spans="1:6" x14ac:dyDescent="0.2">
      <c r="A5" s="13" t="s">
        <v>6481</v>
      </c>
      <c r="B5" s="13"/>
      <c r="C5" s="109"/>
      <c r="D5" s="109"/>
      <c r="E5" s="109"/>
      <c r="F5" s="109"/>
    </row>
    <row r="6" spans="1:6" x14ac:dyDescent="0.2">
      <c r="A6" s="106"/>
      <c r="B6" s="106"/>
      <c r="C6" s="109"/>
      <c r="D6" s="109"/>
      <c r="E6" s="109"/>
      <c r="F6" s="109"/>
    </row>
    <row r="7" spans="1:6" x14ac:dyDescent="0.2">
      <c r="A7" s="18" t="s">
        <v>6681</v>
      </c>
      <c r="B7" s="18"/>
      <c r="C7" s="109"/>
      <c r="D7" s="109"/>
      <c r="E7" s="109"/>
      <c r="F7" s="109"/>
    </row>
    <row r="8" spans="1:6" x14ac:dyDescent="0.2">
      <c r="A8" s="17" t="s">
        <v>48</v>
      </c>
      <c r="B8" s="109"/>
      <c r="C8" s="109"/>
      <c r="D8" s="109"/>
      <c r="E8" s="109"/>
      <c r="F8" s="109"/>
    </row>
    <row r="9" spans="1:6" x14ac:dyDescent="0.2">
      <c r="A9" s="17" t="s">
        <v>4585</v>
      </c>
      <c r="B9" s="109"/>
      <c r="C9" s="109"/>
      <c r="D9" s="109"/>
      <c r="E9" s="109"/>
      <c r="F9" s="109"/>
    </row>
    <row r="10" spans="1:6" x14ac:dyDescent="0.2">
      <c r="A10" s="106"/>
      <c r="B10" s="109"/>
      <c r="C10" s="110" t="s">
        <v>7811</v>
      </c>
      <c r="D10" s="109"/>
      <c r="E10" s="109"/>
      <c r="F10" s="109"/>
    </row>
    <row r="11" spans="1:6" x14ac:dyDescent="0.2">
      <c r="A11" s="111" t="s">
        <v>6483</v>
      </c>
      <c r="B11" s="21"/>
      <c r="C11" s="402"/>
      <c r="D11" s="109"/>
      <c r="E11" s="109"/>
    </row>
    <row r="12" spans="1:6" x14ac:dyDescent="0.2">
      <c r="A12" s="112" t="s">
        <v>18069</v>
      </c>
      <c r="B12" s="22" t="s">
        <v>7807</v>
      </c>
      <c r="C12" s="401" t="s">
        <v>23</v>
      </c>
      <c r="D12" s="10" t="s">
        <v>7347</v>
      </c>
      <c r="E12" s="10"/>
      <c r="F12" s="10"/>
    </row>
    <row r="13" spans="1:6" x14ac:dyDescent="0.2">
      <c r="A13" s="112" t="s">
        <v>18070</v>
      </c>
      <c r="B13" s="21" t="s">
        <v>7809</v>
      </c>
      <c r="C13" s="401" t="s">
        <v>24</v>
      </c>
      <c r="D13" s="10" t="s">
        <v>7348</v>
      </c>
      <c r="E13" s="10"/>
      <c r="F13" s="10"/>
    </row>
    <row r="14" spans="1:6" x14ac:dyDescent="0.2">
      <c r="A14" s="112" t="s">
        <v>18071</v>
      </c>
      <c r="B14" s="22" t="s">
        <v>7842</v>
      </c>
      <c r="C14" s="401" t="s">
        <v>26</v>
      </c>
      <c r="D14" s="10" t="s">
        <v>7350</v>
      </c>
      <c r="E14" s="10"/>
      <c r="F14" s="10"/>
    </row>
    <row r="15" spans="1:6" x14ac:dyDescent="0.2">
      <c r="A15" s="112" t="s">
        <v>18072</v>
      </c>
      <c r="B15" s="21" t="s">
        <v>7845</v>
      </c>
      <c r="C15" s="401" t="s">
        <v>27</v>
      </c>
      <c r="D15" s="10" t="s">
        <v>7351</v>
      </c>
      <c r="E15" s="10"/>
      <c r="F15" s="10"/>
    </row>
    <row r="16" spans="1:6" x14ac:dyDescent="0.2">
      <c r="A16" s="112" t="s">
        <v>18073</v>
      </c>
      <c r="B16" s="22" t="s">
        <v>7828</v>
      </c>
      <c r="C16" s="401" t="s">
        <v>30</v>
      </c>
      <c r="D16" s="10" t="s">
        <v>7354</v>
      </c>
      <c r="E16" s="10"/>
      <c r="F16" s="10"/>
    </row>
    <row r="17" spans="5:7" x14ac:dyDescent="0.2">
      <c r="E17" s="10"/>
      <c r="G17" s="113"/>
    </row>
    <row r="18" spans="5:7" x14ac:dyDescent="0.2">
      <c r="E18" s="10"/>
    </row>
    <row r="19" spans="5:7" x14ac:dyDescent="0.2">
      <c r="E19" s="10"/>
    </row>
    <row r="20" spans="5:7" x14ac:dyDescent="0.2">
      <c r="E20"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topLeftCell="A5" zoomScale="85" zoomScaleNormal="85" workbookViewId="0">
      <selection activeCell="H12" sqref="H12"/>
    </sheetView>
  </sheetViews>
  <sheetFormatPr defaultColWidth="9.140625" defaultRowHeight="12.75" x14ac:dyDescent="0.2"/>
  <cols>
    <col min="1" max="10" width="20.85546875" style="11" customWidth="1"/>
    <col min="11" max="11" width="14.5703125" style="11" customWidth="1"/>
    <col min="12" max="12" width="13.7109375" style="11" customWidth="1"/>
    <col min="13" max="16384" width="9.140625" style="11"/>
  </cols>
  <sheetData>
    <row r="1" spans="1:10" x14ac:dyDescent="0.2">
      <c r="A1" s="18" t="s">
        <v>5141</v>
      </c>
      <c r="B1" s="740" t="str">
        <f>HYPERLINK("#List!$A$1", "Preparatory")</f>
        <v>Preparatory</v>
      </c>
    </row>
    <row r="2" spans="1:10" x14ac:dyDescent="0.2">
      <c r="A2" s="18"/>
    </row>
    <row r="3" spans="1:10" x14ac:dyDescent="0.2">
      <c r="A3" s="106" t="s">
        <v>2097</v>
      </c>
    </row>
    <row r="4" spans="1:10" s="155" customFormat="1" x14ac:dyDescent="0.2">
      <c r="A4" s="106" t="s">
        <v>2360</v>
      </c>
    </row>
    <row r="5" spans="1:10" s="155" customFormat="1" x14ac:dyDescent="0.2"/>
    <row r="6" spans="1:10" x14ac:dyDescent="0.2">
      <c r="A6" s="18" t="s">
        <v>6682</v>
      </c>
    </row>
    <row r="7" spans="1:10" x14ac:dyDescent="0.2">
      <c r="A7" s="109" t="s">
        <v>48</v>
      </c>
    </row>
    <row r="8" spans="1:10" x14ac:dyDescent="0.2">
      <c r="A8" s="109" t="s">
        <v>4583</v>
      </c>
    </row>
    <row r="10" spans="1:10" ht="25.5" x14ac:dyDescent="0.2">
      <c r="A10" s="27" t="s">
        <v>2053</v>
      </c>
      <c r="B10" s="3" t="s">
        <v>2099</v>
      </c>
      <c r="C10" s="3" t="s">
        <v>2098</v>
      </c>
      <c r="D10" s="3" t="s">
        <v>2101</v>
      </c>
      <c r="E10" s="3" t="s">
        <v>2102</v>
      </c>
      <c r="F10" s="3" t="s">
        <v>2361</v>
      </c>
      <c r="G10" s="3" t="s">
        <v>2368</v>
      </c>
      <c r="H10" s="3" t="s">
        <v>2369</v>
      </c>
      <c r="I10" s="3" t="s">
        <v>6674</v>
      </c>
      <c r="J10" s="3" t="s">
        <v>6675</v>
      </c>
    </row>
    <row r="11" spans="1:10" x14ac:dyDescent="0.2">
      <c r="A11" s="78" t="s">
        <v>7808</v>
      </c>
      <c r="B11" s="26" t="s">
        <v>7890</v>
      </c>
      <c r="C11" s="78" t="s">
        <v>7891</v>
      </c>
      <c r="D11" s="26" t="s">
        <v>7813</v>
      </c>
      <c r="E11" s="78" t="s">
        <v>7814</v>
      </c>
      <c r="F11" s="26" t="s">
        <v>7842</v>
      </c>
      <c r="G11" s="78" t="s">
        <v>7810</v>
      </c>
      <c r="H11" s="26" t="s">
        <v>7844</v>
      </c>
      <c r="I11" s="78" t="s">
        <v>7852</v>
      </c>
      <c r="J11" s="26" t="s">
        <v>7807</v>
      </c>
    </row>
    <row r="12" spans="1:10" x14ac:dyDescent="0.2">
      <c r="A12" s="621" t="s">
        <v>6548</v>
      </c>
      <c r="B12" s="444" t="s">
        <v>24</v>
      </c>
      <c r="C12" s="444" t="s">
        <v>25</v>
      </c>
      <c r="D12" s="444" t="s">
        <v>26</v>
      </c>
      <c r="E12" s="444" t="s">
        <v>27</v>
      </c>
      <c r="F12" s="444" t="s">
        <v>28</v>
      </c>
      <c r="G12" s="444" t="s">
        <v>29</v>
      </c>
      <c r="H12" s="444" t="s">
        <v>30</v>
      </c>
      <c r="I12" s="444" t="s">
        <v>34</v>
      </c>
      <c r="J12" s="444" t="s">
        <v>35</v>
      </c>
    </row>
    <row r="13" spans="1:10" ht="25.5" x14ac:dyDescent="0.2">
      <c r="A13" s="68" t="s">
        <v>7116</v>
      </c>
      <c r="B13" s="80" t="s">
        <v>2108</v>
      </c>
      <c r="C13" s="80" t="s">
        <v>2108</v>
      </c>
      <c r="D13" s="80" t="s">
        <v>7391</v>
      </c>
      <c r="E13" s="80" t="s">
        <v>7447</v>
      </c>
      <c r="F13" s="80" t="s">
        <v>7390</v>
      </c>
      <c r="G13" s="80" t="s">
        <v>7382</v>
      </c>
      <c r="H13" s="80" t="s">
        <v>7404</v>
      </c>
      <c r="I13" s="80" t="s">
        <v>7392</v>
      </c>
      <c r="J13" s="80" t="s">
        <v>2107</v>
      </c>
    </row>
    <row r="14" spans="1:10" ht="25.5" x14ac:dyDescent="0.2">
      <c r="A14" s="7" t="s">
        <v>7561</v>
      </c>
      <c r="B14" s="80" t="s">
        <v>4206</v>
      </c>
      <c r="C14" s="80" t="s">
        <v>4207</v>
      </c>
      <c r="D14" s="83" t="s">
        <v>106</v>
      </c>
      <c r="E14" s="80"/>
      <c r="F14" s="83" t="s">
        <v>106</v>
      </c>
      <c r="G14" s="83" t="s">
        <v>106</v>
      </c>
      <c r="H14" s="83"/>
      <c r="I14" s="83" t="s">
        <v>106</v>
      </c>
      <c r="J14" s="80" t="s">
        <v>4672</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zoomScale="85" zoomScaleNormal="85" workbookViewId="0">
      <selection activeCell="G12" sqref="G12"/>
    </sheetView>
  </sheetViews>
  <sheetFormatPr defaultColWidth="9.140625" defaultRowHeight="12.75" x14ac:dyDescent="0.2"/>
  <cols>
    <col min="1" max="11" width="19.140625" style="11" customWidth="1"/>
    <col min="12" max="12" width="9.140625" style="11"/>
    <col min="13" max="13" width="22.28515625" style="11" customWidth="1"/>
    <col min="14" max="16384" width="9.140625" style="11"/>
  </cols>
  <sheetData>
    <row r="1" spans="1:11" x14ac:dyDescent="0.2">
      <c r="A1" s="18" t="s">
        <v>5142</v>
      </c>
      <c r="B1" s="740" t="str">
        <f>HYPERLINK("#List!$A$1", "Preparatory")</f>
        <v>Preparatory</v>
      </c>
    </row>
    <row r="2" spans="1:11" x14ac:dyDescent="0.2">
      <c r="A2" s="18"/>
    </row>
    <row r="3" spans="1:11" x14ac:dyDescent="0.2">
      <c r="A3" s="106" t="s">
        <v>2370</v>
      </c>
    </row>
    <row r="4" spans="1:11" s="155" customFormat="1" x14ac:dyDescent="0.2">
      <c r="A4" s="106" t="s">
        <v>2360</v>
      </c>
    </row>
    <row r="5" spans="1:11" s="155" customFormat="1" x14ac:dyDescent="0.2"/>
    <row r="6" spans="1:11" x14ac:dyDescent="0.2">
      <c r="A6" s="18" t="s">
        <v>6683</v>
      </c>
      <c r="B6" s="155"/>
      <c r="C6" s="155"/>
      <c r="D6" s="155"/>
      <c r="E6" s="155"/>
      <c r="F6" s="155"/>
      <c r="G6" s="155"/>
      <c r="H6" s="155"/>
      <c r="I6" s="155"/>
      <c r="J6" s="155"/>
      <c r="K6" s="155"/>
    </row>
    <row r="7" spans="1:11" x14ac:dyDescent="0.2">
      <c r="A7" s="109" t="s">
        <v>48</v>
      </c>
    </row>
    <row r="8" spans="1:11" x14ac:dyDescent="0.2">
      <c r="A8" s="17" t="s">
        <v>4585</v>
      </c>
    </row>
    <row r="10" spans="1:11" ht="89.25" x14ac:dyDescent="0.2">
      <c r="A10" s="3" t="s">
        <v>2100</v>
      </c>
      <c r="B10" s="3" t="s">
        <v>2099</v>
      </c>
      <c r="C10" s="3" t="s">
        <v>2098</v>
      </c>
      <c r="D10" s="3" t="s">
        <v>2101</v>
      </c>
      <c r="E10" s="3" t="s">
        <v>2102</v>
      </c>
      <c r="F10" s="3" t="s">
        <v>2361</v>
      </c>
      <c r="G10" s="3" t="s">
        <v>2368</v>
      </c>
      <c r="H10" s="3" t="s">
        <v>2369</v>
      </c>
      <c r="I10" s="3" t="s">
        <v>7456</v>
      </c>
      <c r="J10" s="3" t="s">
        <v>6675</v>
      </c>
      <c r="K10" s="3" t="s">
        <v>6677</v>
      </c>
    </row>
    <row r="11" spans="1:11" x14ac:dyDescent="0.2">
      <c r="A11" s="26" t="s">
        <v>7808</v>
      </c>
      <c r="B11" s="26" t="s">
        <v>7890</v>
      </c>
      <c r="C11" s="26" t="s">
        <v>7891</v>
      </c>
      <c r="D11" s="26" t="s">
        <v>7813</v>
      </c>
      <c r="E11" s="26" t="s">
        <v>7814</v>
      </c>
      <c r="F11" s="26" t="s">
        <v>7842</v>
      </c>
      <c r="G11" s="26" t="s">
        <v>7810</v>
      </c>
      <c r="H11" s="26" t="s">
        <v>7844</v>
      </c>
      <c r="I11" s="26" t="s">
        <v>7845</v>
      </c>
      <c r="J11" s="26" t="s">
        <v>7807</v>
      </c>
      <c r="K11" s="26" t="s">
        <v>7852</v>
      </c>
    </row>
    <row r="12" spans="1:11" x14ac:dyDescent="0.2">
      <c r="A12" s="444" t="s">
        <v>7131</v>
      </c>
      <c r="B12" s="444" t="s">
        <v>24</v>
      </c>
      <c r="C12" s="444" t="s">
        <v>25</v>
      </c>
      <c r="D12" s="444" t="s">
        <v>26</v>
      </c>
      <c r="E12" s="444" t="s">
        <v>27</v>
      </c>
      <c r="F12" s="444" t="s">
        <v>28</v>
      </c>
      <c r="G12" s="444" t="s">
        <v>29</v>
      </c>
      <c r="H12" s="444" t="s">
        <v>30</v>
      </c>
      <c r="I12" s="444" t="s">
        <v>32</v>
      </c>
      <c r="J12" s="444" t="s">
        <v>35</v>
      </c>
      <c r="K12" s="444" t="s">
        <v>108</v>
      </c>
    </row>
    <row r="13" spans="1:11" s="155" customFormat="1" ht="76.5" x14ac:dyDescent="0.2">
      <c r="A13" s="82" t="s">
        <v>7116</v>
      </c>
      <c r="B13" s="80" t="s">
        <v>2108</v>
      </c>
      <c r="C13" s="80" t="s">
        <v>2108</v>
      </c>
      <c r="D13" s="80" t="s">
        <v>7391</v>
      </c>
      <c r="E13" s="80" t="s">
        <v>7447</v>
      </c>
      <c r="F13" s="80" t="s">
        <v>7390</v>
      </c>
      <c r="G13" s="80" t="s">
        <v>7382</v>
      </c>
      <c r="H13" s="80" t="s">
        <v>7404</v>
      </c>
      <c r="I13" s="80" t="s">
        <v>7405</v>
      </c>
      <c r="J13" s="80" t="s">
        <v>2107</v>
      </c>
      <c r="K13" s="80" t="s">
        <v>7389</v>
      </c>
    </row>
    <row r="14" spans="1:11" s="155" customFormat="1" ht="25.5" x14ac:dyDescent="0.2">
      <c r="A14" s="4" t="s">
        <v>7588</v>
      </c>
      <c r="B14" s="80" t="s">
        <v>4206</v>
      </c>
      <c r="C14" s="80" t="s">
        <v>4207</v>
      </c>
      <c r="D14" s="83"/>
      <c r="E14" s="80"/>
      <c r="F14" s="83"/>
      <c r="G14" s="83"/>
      <c r="H14" s="83"/>
      <c r="I14" s="83"/>
      <c r="J14" s="80" t="s">
        <v>6676</v>
      </c>
      <c r="K14" s="83"/>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
  <dimension ref="A1:AK226"/>
  <sheetViews>
    <sheetView zoomScale="85" zoomScaleNormal="85" workbookViewId="0">
      <selection activeCell="A40" sqref="A40"/>
    </sheetView>
  </sheetViews>
  <sheetFormatPr defaultColWidth="11.42578125" defaultRowHeight="12.75" x14ac:dyDescent="0.2"/>
  <cols>
    <col min="1" max="1" width="53.85546875" style="11" customWidth="1"/>
    <col min="2" max="2" width="14.140625" style="38" customWidth="1"/>
    <col min="3" max="3" width="19.5703125" style="11" customWidth="1"/>
    <col min="4" max="4" width="16.7109375" style="11" customWidth="1"/>
    <col min="5" max="5" width="18.42578125" style="11" customWidth="1"/>
    <col min="6" max="6" width="13.7109375" style="11" customWidth="1"/>
    <col min="7" max="8" width="15.140625" style="11" customWidth="1"/>
    <col min="9" max="9" width="17.5703125" style="35" customWidth="1"/>
    <col min="10" max="10" width="13" style="35" customWidth="1"/>
    <col min="11" max="11" width="22.85546875" style="11" customWidth="1"/>
    <col min="12" max="12" width="11.42578125" style="11" customWidth="1"/>
    <col min="13" max="13" width="14.140625" style="11" customWidth="1"/>
    <col min="14" max="14" width="14.7109375" style="11" customWidth="1"/>
    <col min="15" max="15" width="24.42578125" style="11" customWidth="1"/>
    <col min="16" max="16384" width="11.42578125" style="11"/>
  </cols>
  <sheetData>
    <row r="1" spans="1:2" x14ac:dyDescent="0.2">
      <c r="A1" s="18" t="s">
        <v>5162</v>
      </c>
      <c r="B1" s="740" t="str">
        <f>HYPERLINK("#List!$A$1", "Full")</f>
        <v>Full</v>
      </c>
    </row>
    <row r="2" spans="1:2" x14ac:dyDescent="0.2">
      <c r="A2" s="18" t="s">
        <v>5163</v>
      </c>
      <c r="B2" s="740" t="str">
        <f t="shared" ref="B2:B4" si="0">HYPERLINK("#List!$A$1", "Full")</f>
        <v>Full</v>
      </c>
    </row>
    <row r="3" spans="1:2" x14ac:dyDescent="0.2">
      <c r="A3" s="18" t="s">
        <v>6657</v>
      </c>
      <c r="B3" s="740" t="str">
        <f t="shared" si="0"/>
        <v>Full</v>
      </c>
    </row>
    <row r="4" spans="1:2" x14ac:dyDescent="0.2">
      <c r="A4" s="18" t="s">
        <v>7120</v>
      </c>
      <c r="B4" s="740" t="str">
        <f t="shared" si="0"/>
        <v>Full</v>
      </c>
    </row>
    <row r="5" spans="1:2" x14ac:dyDescent="0.2">
      <c r="A5" s="18"/>
    </row>
    <row r="6" spans="1:2" x14ac:dyDescent="0.2">
      <c r="A6" s="13" t="s">
        <v>208</v>
      </c>
    </row>
    <row r="7" spans="1:2" x14ac:dyDescent="0.2">
      <c r="A7" s="13" t="s">
        <v>207</v>
      </c>
    </row>
    <row r="9" spans="1:2" x14ac:dyDescent="0.2">
      <c r="A9" s="18" t="s">
        <v>6684</v>
      </c>
    </row>
    <row r="10" spans="1:2" x14ac:dyDescent="0.2">
      <c r="A10" s="11" t="s">
        <v>48</v>
      </c>
    </row>
    <row r="11" spans="1:2" x14ac:dyDescent="0.2">
      <c r="A11" s="17" t="s">
        <v>4583</v>
      </c>
    </row>
    <row r="13" spans="1:2" x14ac:dyDescent="0.2">
      <c r="A13" s="18" t="s">
        <v>6685</v>
      </c>
    </row>
    <row r="14" spans="1:2" x14ac:dyDescent="0.2">
      <c r="A14" s="11" t="s">
        <v>48</v>
      </c>
    </row>
    <row r="15" spans="1:2" x14ac:dyDescent="0.2">
      <c r="A15" s="17" t="s">
        <v>4585</v>
      </c>
    </row>
    <row r="17" spans="1:17" x14ac:dyDescent="0.2">
      <c r="A17" s="18" t="s">
        <v>6690</v>
      </c>
    </row>
    <row r="18" spans="1:17" x14ac:dyDescent="0.2">
      <c r="A18" s="11" t="s">
        <v>48</v>
      </c>
    </row>
    <row r="19" spans="1:17" x14ac:dyDescent="0.2">
      <c r="A19" s="156" t="s">
        <v>4583</v>
      </c>
    </row>
    <row r="20" spans="1:17" x14ac:dyDescent="0.2">
      <c r="A20" s="156" t="s">
        <v>4490</v>
      </c>
    </row>
    <row r="21" spans="1:17" x14ac:dyDescent="0.2">
      <c r="A21" s="156" t="s">
        <v>7563</v>
      </c>
      <c r="B21" s="157" t="s">
        <v>6613</v>
      </c>
      <c r="C21" s="158" t="s">
        <v>7805</v>
      </c>
      <c r="D21" s="157" t="s">
        <v>7463</v>
      </c>
    </row>
    <row r="22" spans="1:17" x14ac:dyDescent="0.2">
      <c r="C22" s="38"/>
      <c r="D22" s="38"/>
    </row>
    <row r="23" spans="1:17" x14ac:dyDescent="0.2">
      <c r="A23" s="18" t="s">
        <v>7117</v>
      </c>
      <c r="C23" s="38"/>
      <c r="D23" s="38"/>
    </row>
    <row r="24" spans="1:17" x14ac:dyDescent="0.2">
      <c r="A24" s="11" t="s">
        <v>48</v>
      </c>
      <c r="C24" s="38"/>
      <c r="D24" s="38"/>
    </row>
    <row r="25" spans="1:17" x14ac:dyDescent="0.2">
      <c r="A25" s="156" t="s">
        <v>4585</v>
      </c>
      <c r="C25" s="38"/>
      <c r="D25" s="38"/>
    </row>
    <row r="26" spans="1:17" x14ac:dyDescent="0.2">
      <c r="A26" s="156" t="s">
        <v>4490</v>
      </c>
      <c r="C26" s="38"/>
      <c r="D26" s="38"/>
    </row>
    <row r="27" spans="1:17" x14ac:dyDescent="0.2">
      <c r="A27" s="156" t="s">
        <v>7563</v>
      </c>
      <c r="B27" s="157" t="s">
        <v>6613</v>
      </c>
      <c r="C27" s="158" t="s">
        <v>7805</v>
      </c>
      <c r="D27" s="157" t="s">
        <v>7463</v>
      </c>
    </row>
    <row r="28" spans="1:17" x14ac:dyDescent="0.2">
      <c r="A28" s="18"/>
    </row>
    <row r="29" spans="1:17" x14ac:dyDescent="0.2">
      <c r="A29" s="106"/>
      <c r="C29" s="98" t="s">
        <v>54</v>
      </c>
      <c r="G29" s="17"/>
      <c r="H29" s="17"/>
      <c r="N29" s="14"/>
      <c r="O29" s="14"/>
      <c r="P29" s="10"/>
    </row>
    <row r="30" spans="1:17" x14ac:dyDescent="0.2">
      <c r="A30" s="106"/>
      <c r="B30" s="47"/>
      <c r="C30" s="158" t="s">
        <v>7811</v>
      </c>
      <c r="D30" s="35"/>
      <c r="H30" s="17"/>
      <c r="I30" s="17"/>
      <c r="K30" s="35"/>
      <c r="O30" s="14"/>
      <c r="P30" s="14"/>
      <c r="Q30" s="10"/>
    </row>
    <row r="31" spans="1:17" x14ac:dyDescent="0.2">
      <c r="A31" s="107" t="s">
        <v>80</v>
      </c>
      <c r="B31" s="31"/>
      <c r="C31" s="423"/>
      <c r="D31" s="35"/>
      <c r="E31" s="17"/>
      <c r="F31" s="17"/>
      <c r="H31" s="8"/>
      <c r="I31" s="8"/>
      <c r="J31" s="11"/>
      <c r="O31" s="14"/>
      <c r="P31" s="14"/>
      <c r="Q31" s="10"/>
    </row>
    <row r="32" spans="1:17" x14ac:dyDescent="0.2">
      <c r="A32" s="23" t="s">
        <v>206</v>
      </c>
      <c r="B32" s="31" t="s">
        <v>7807</v>
      </c>
      <c r="C32" s="423"/>
      <c r="D32" s="15"/>
      <c r="E32" s="17"/>
      <c r="F32" s="9" t="s">
        <v>2106</v>
      </c>
      <c r="G32" s="9" t="s">
        <v>4218</v>
      </c>
      <c r="H32" s="9"/>
      <c r="I32" s="10" t="s">
        <v>4275</v>
      </c>
      <c r="J32" s="10" t="s">
        <v>4478</v>
      </c>
      <c r="K32" s="10"/>
      <c r="L32" s="10"/>
      <c r="M32" s="10"/>
      <c r="N32" s="10"/>
      <c r="O32" s="14"/>
      <c r="P32" s="14"/>
      <c r="Q32" s="10"/>
    </row>
    <row r="33" spans="1:17" x14ac:dyDescent="0.2">
      <c r="A33" s="23" t="s">
        <v>204</v>
      </c>
      <c r="B33" s="31" t="s">
        <v>7808</v>
      </c>
      <c r="C33" s="423"/>
      <c r="D33" s="15"/>
      <c r="E33" s="17"/>
      <c r="F33" s="9" t="s">
        <v>2106</v>
      </c>
      <c r="G33" s="9" t="s">
        <v>4218</v>
      </c>
      <c r="H33" s="9"/>
      <c r="I33" s="10" t="s">
        <v>5047</v>
      </c>
      <c r="J33" s="10" t="s">
        <v>4478</v>
      </c>
      <c r="K33" s="10"/>
      <c r="L33" s="10"/>
      <c r="M33" s="10"/>
      <c r="N33" s="10"/>
      <c r="O33" s="14"/>
      <c r="P33" s="14"/>
      <c r="Q33" s="10"/>
    </row>
    <row r="34" spans="1:17" x14ac:dyDescent="0.2">
      <c r="A34" s="23" t="s">
        <v>202</v>
      </c>
      <c r="B34" s="31" t="s">
        <v>7809</v>
      </c>
      <c r="C34" s="594" t="s">
        <v>24</v>
      </c>
      <c r="D34" s="15"/>
      <c r="E34" s="17"/>
      <c r="F34" s="9" t="s">
        <v>2106</v>
      </c>
      <c r="G34" s="9" t="s">
        <v>4218</v>
      </c>
      <c r="H34" s="9"/>
      <c r="I34" s="10" t="s">
        <v>4276</v>
      </c>
      <c r="J34" s="10" t="s">
        <v>4478</v>
      </c>
      <c r="K34" s="10"/>
      <c r="L34" s="10"/>
      <c r="M34" s="10"/>
      <c r="N34" s="10"/>
      <c r="O34" s="14"/>
      <c r="P34" s="14"/>
      <c r="Q34" s="10"/>
    </row>
    <row r="35" spans="1:17" x14ac:dyDescent="0.2">
      <c r="A35" s="23" t="s">
        <v>201</v>
      </c>
      <c r="B35" s="31" t="s">
        <v>7810</v>
      </c>
      <c r="C35" s="594" t="s">
        <v>91</v>
      </c>
      <c r="D35" s="15"/>
      <c r="E35" s="17"/>
      <c r="F35" s="9" t="s">
        <v>2106</v>
      </c>
      <c r="G35" s="9" t="s">
        <v>4218</v>
      </c>
      <c r="H35" s="9"/>
      <c r="I35" s="9" t="s">
        <v>4277</v>
      </c>
      <c r="J35" s="10" t="s">
        <v>4478</v>
      </c>
      <c r="K35" s="10"/>
      <c r="L35" s="10"/>
      <c r="M35" s="10"/>
      <c r="N35" s="10"/>
      <c r="O35" s="14"/>
      <c r="P35" s="14"/>
      <c r="Q35" s="10"/>
    </row>
    <row r="36" spans="1:17" s="17" customFormat="1" x14ac:dyDescent="0.2">
      <c r="A36" s="23" t="s">
        <v>200</v>
      </c>
      <c r="B36" s="31" t="s">
        <v>7852</v>
      </c>
      <c r="C36" s="594" t="s">
        <v>199</v>
      </c>
      <c r="D36" s="15"/>
      <c r="F36" s="9" t="s">
        <v>2106</v>
      </c>
      <c r="G36" s="9" t="s">
        <v>4218</v>
      </c>
      <c r="H36" s="9"/>
      <c r="I36" s="10" t="s">
        <v>4278</v>
      </c>
      <c r="J36" s="10" t="s">
        <v>4478</v>
      </c>
      <c r="K36" s="10"/>
      <c r="L36" s="10"/>
      <c r="M36" s="10"/>
      <c r="N36" s="10"/>
      <c r="O36" s="14"/>
      <c r="P36" s="14"/>
      <c r="Q36" s="10"/>
    </row>
    <row r="37" spans="1:17" x14ac:dyDescent="0.2">
      <c r="A37" s="23" t="s">
        <v>5121</v>
      </c>
      <c r="B37" s="31" t="s">
        <v>7853</v>
      </c>
      <c r="C37" s="594" t="s">
        <v>25</v>
      </c>
      <c r="D37" s="15"/>
      <c r="E37" s="17"/>
      <c r="F37" s="9" t="s">
        <v>2106</v>
      </c>
      <c r="G37" s="9" t="s">
        <v>4218</v>
      </c>
      <c r="H37" s="9"/>
      <c r="I37" s="9" t="s">
        <v>4262</v>
      </c>
      <c r="J37" s="10" t="s">
        <v>4474</v>
      </c>
      <c r="K37" s="10"/>
      <c r="L37" s="10"/>
      <c r="M37" s="10"/>
      <c r="N37" s="10"/>
      <c r="O37" s="14"/>
      <c r="P37" s="14"/>
      <c r="Q37" s="10"/>
    </row>
    <row r="38" spans="1:17" ht="25.5" x14ac:dyDescent="0.2">
      <c r="A38" s="45" t="s">
        <v>7452</v>
      </c>
      <c r="B38" s="31" t="s">
        <v>7854</v>
      </c>
      <c r="C38" s="594" t="s">
        <v>26</v>
      </c>
      <c r="D38" s="13" t="s">
        <v>4520</v>
      </c>
      <c r="E38" s="17"/>
      <c r="F38" s="9" t="s">
        <v>2106</v>
      </c>
      <c r="G38" s="9" t="s">
        <v>4218</v>
      </c>
      <c r="H38" s="9"/>
      <c r="I38" s="10" t="s">
        <v>5048</v>
      </c>
      <c r="J38" s="10" t="s">
        <v>4475</v>
      </c>
      <c r="K38" s="10"/>
      <c r="L38" s="10"/>
      <c r="M38" s="10"/>
      <c r="N38" s="10"/>
      <c r="O38" s="14"/>
      <c r="P38" s="14"/>
      <c r="Q38" s="10"/>
    </row>
    <row r="39" spans="1:17" x14ac:dyDescent="0.2">
      <c r="A39" s="24" t="s">
        <v>79</v>
      </c>
      <c r="B39" s="31" t="s">
        <v>7890</v>
      </c>
      <c r="C39" s="594" t="s">
        <v>27</v>
      </c>
      <c r="D39" s="13" t="s">
        <v>4520</v>
      </c>
      <c r="E39" s="17"/>
      <c r="F39" s="9" t="s">
        <v>2106</v>
      </c>
      <c r="G39" s="9" t="s">
        <v>4218</v>
      </c>
      <c r="H39" s="9"/>
      <c r="I39" s="9" t="s">
        <v>4262</v>
      </c>
      <c r="J39" s="10" t="s">
        <v>4475</v>
      </c>
      <c r="K39" s="10"/>
      <c r="L39" s="10"/>
      <c r="M39" s="10"/>
      <c r="N39" s="10"/>
      <c r="O39" s="14"/>
      <c r="P39" s="14"/>
      <c r="Q39" s="10"/>
    </row>
    <row r="40" spans="1:17" x14ac:dyDescent="0.2">
      <c r="A40" s="24" t="s">
        <v>78</v>
      </c>
      <c r="B40" s="31" t="s">
        <v>7891</v>
      </c>
      <c r="C40" s="594" t="s">
        <v>28</v>
      </c>
      <c r="D40" s="13" t="s">
        <v>4520</v>
      </c>
      <c r="E40" s="17"/>
      <c r="F40" s="9" t="s">
        <v>2106</v>
      </c>
      <c r="G40" s="9" t="s">
        <v>4218</v>
      </c>
      <c r="H40" s="9"/>
      <c r="I40" s="9" t="s">
        <v>4263</v>
      </c>
      <c r="J40" s="10" t="s">
        <v>4476</v>
      </c>
      <c r="K40" s="10"/>
      <c r="L40" s="10"/>
      <c r="M40" s="10"/>
      <c r="N40" s="10"/>
      <c r="O40" s="14"/>
      <c r="P40" s="14"/>
      <c r="Q40" s="10"/>
    </row>
    <row r="41" spans="1:17" x14ac:dyDescent="0.2">
      <c r="A41" s="24" t="s">
        <v>197</v>
      </c>
      <c r="B41" s="31" t="s">
        <v>7812</v>
      </c>
      <c r="C41" s="594" t="s">
        <v>1419</v>
      </c>
      <c r="D41" s="13" t="s">
        <v>4520</v>
      </c>
      <c r="E41" s="17"/>
      <c r="F41" s="9" t="s">
        <v>2106</v>
      </c>
      <c r="G41" s="9" t="s">
        <v>4218</v>
      </c>
      <c r="H41" s="9"/>
      <c r="I41" s="9" t="s">
        <v>4269</v>
      </c>
      <c r="J41" s="10" t="s">
        <v>4477</v>
      </c>
      <c r="K41" s="10" t="s">
        <v>5060</v>
      </c>
      <c r="L41" s="10"/>
      <c r="M41" s="10"/>
      <c r="N41" s="10"/>
      <c r="O41" s="14"/>
      <c r="P41" s="14"/>
      <c r="Q41" s="10"/>
    </row>
    <row r="42" spans="1:17" x14ac:dyDescent="0.2">
      <c r="A42" s="25" t="s">
        <v>77</v>
      </c>
      <c r="B42" s="31" t="s">
        <v>7813</v>
      </c>
      <c r="C42" s="594" t="s">
        <v>29</v>
      </c>
      <c r="D42" s="13" t="s">
        <v>4520</v>
      </c>
      <c r="E42" s="17"/>
      <c r="F42" s="9" t="s">
        <v>2106</v>
      </c>
      <c r="G42" s="9" t="s">
        <v>4218</v>
      </c>
      <c r="H42" s="9"/>
      <c r="I42" s="10" t="s">
        <v>4264</v>
      </c>
      <c r="J42" s="10" t="s">
        <v>4477</v>
      </c>
      <c r="K42" s="10" t="s">
        <v>5060</v>
      </c>
      <c r="L42" s="10"/>
      <c r="M42" s="10"/>
      <c r="N42" s="10"/>
      <c r="O42" s="14"/>
      <c r="P42" s="14"/>
      <c r="Q42" s="10"/>
    </row>
    <row r="43" spans="1:17" x14ac:dyDescent="0.2">
      <c r="A43" s="25" t="s">
        <v>76</v>
      </c>
      <c r="B43" s="31" t="s">
        <v>7814</v>
      </c>
      <c r="C43" s="594" t="s">
        <v>75</v>
      </c>
      <c r="D43" s="13" t="s">
        <v>4520</v>
      </c>
      <c r="E43" s="17"/>
      <c r="F43" s="9" t="s">
        <v>2106</v>
      </c>
      <c r="G43" s="9" t="s">
        <v>4218</v>
      </c>
      <c r="H43" s="9"/>
      <c r="I43" s="10" t="s">
        <v>4265</v>
      </c>
      <c r="J43" s="10" t="s">
        <v>4477</v>
      </c>
      <c r="K43" s="10" t="s">
        <v>5060</v>
      </c>
      <c r="L43" s="10"/>
      <c r="M43" s="10"/>
      <c r="N43" s="10"/>
      <c r="O43" s="14"/>
      <c r="P43" s="14"/>
      <c r="Q43" s="10"/>
    </row>
    <row r="44" spans="1:17" x14ac:dyDescent="0.2">
      <c r="A44" s="24" t="s">
        <v>196</v>
      </c>
      <c r="B44" s="31" t="s">
        <v>7842</v>
      </c>
      <c r="C44" s="594" t="s">
        <v>2111</v>
      </c>
      <c r="D44" s="13" t="s">
        <v>4520</v>
      </c>
      <c r="E44" s="17"/>
      <c r="F44" s="9" t="s">
        <v>2106</v>
      </c>
      <c r="G44" s="9" t="s">
        <v>4218</v>
      </c>
      <c r="H44" s="9"/>
      <c r="I44" s="10" t="s">
        <v>5046</v>
      </c>
      <c r="J44" s="10" t="s">
        <v>4475</v>
      </c>
      <c r="K44" s="10"/>
      <c r="L44" s="10"/>
      <c r="M44" s="10"/>
      <c r="N44" s="10"/>
      <c r="O44" s="14"/>
      <c r="P44" s="14"/>
      <c r="Q44" s="10"/>
    </row>
    <row r="45" spans="1:17" x14ac:dyDescent="0.2">
      <c r="A45" s="25" t="s">
        <v>74</v>
      </c>
      <c r="B45" s="31" t="s">
        <v>7843</v>
      </c>
      <c r="C45" s="594" t="s">
        <v>30</v>
      </c>
      <c r="D45" s="13" t="s">
        <v>4520</v>
      </c>
      <c r="E45" s="17"/>
      <c r="F45" s="9" t="s">
        <v>2106</v>
      </c>
      <c r="G45" s="9" t="s">
        <v>4218</v>
      </c>
      <c r="H45" s="9"/>
      <c r="I45" s="10" t="s">
        <v>4266</v>
      </c>
      <c r="J45" s="10" t="s">
        <v>4475</v>
      </c>
      <c r="K45" s="10" t="s">
        <v>5061</v>
      </c>
      <c r="L45" s="10"/>
      <c r="M45" s="10"/>
      <c r="N45" s="10"/>
      <c r="O45" s="14"/>
      <c r="P45" s="14"/>
      <c r="Q45" s="10"/>
    </row>
    <row r="46" spans="1:17" x14ac:dyDescent="0.2">
      <c r="A46" s="25" t="s">
        <v>73</v>
      </c>
      <c r="B46" s="31" t="s">
        <v>7844</v>
      </c>
      <c r="C46" s="594" t="s">
        <v>72</v>
      </c>
      <c r="D46" s="13" t="s">
        <v>4520</v>
      </c>
      <c r="E46" s="17"/>
      <c r="F46" s="9" t="s">
        <v>2106</v>
      </c>
      <c r="G46" s="9" t="s">
        <v>4218</v>
      </c>
      <c r="H46" s="9"/>
      <c r="I46" s="10" t="s">
        <v>4266</v>
      </c>
      <c r="J46" s="10" t="s">
        <v>4475</v>
      </c>
      <c r="K46" s="10" t="s">
        <v>5060</v>
      </c>
      <c r="L46" s="10"/>
      <c r="M46" s="10"/>
      <c r="N46" s="10"/>
      <c r="O46" s="14"/>
      <c r="P46" s="14"/>
      <c r="Q46" s="10"/>
    </row>
    <row r="47" spans="1:17" x14ac:dyDescent="0.2">
      <c r="A47" s="25" t="s">
        <v>71</v>
      </c>
      <c r="B47" s="31" t="s">
        <v>7845</v>
      </c>
      <c r="C47" s="594" t="s">
        <v>70</v>
      </c>
      <c r="D47" s="13" t="s">
        <v>4520</v>
      </c>
      <c r="E47" s="17"/>
      <c r="F47" s="9" t="s">
        <v>2106</v>
      </c>
      <c r="G47" s="9" t="s">
        <v>4218</v>
      </c>
      <c r="H47" s="9"/>
      <c r="I47" s="10" t="s">
        <v>4267</v>
      </c>
      <c r="J47" s="10" t="s">
        <v>4475</v>
      </c>
      <c r="K47" s="10" t="s">
        <v>5060</v>
      </c>
      <c r="L47" s="10"/>
      <c r="M47" s="10"/>
      <c r="N47" s="10"/>
      <c r="O47" s="14"/>
      <c r="P47" s="14"/>
      <c r="Q47" s="10"/>
    </row>
    <row r="48" spans="1:17" x14ac:dyDescent="0.2">
      <c r="A48" s="25" t="s">
        <v>69</v>
      </c>
      <c r="B48" s="31" t="s">
        <v>7846</v>
      </c>
      <c r="C48" s="594" t="s">
        <v>68</v>
      </c>
      <c r="D48" s="13" t="s">
        <v>4520</v>
      </c>
      <c r="E48" s="17"/>
      <c r="F48" s="9" t="s">
        <v>2106</v>
      </c>
      <c r="G48" s="9" t="s">
        <v>4218</v>
      </c>
      <c r="H48" s="9"/>
      <c r="I48" s="10" t="s">
        <v>4268</v>
      </c>
      <c r="J48" s="10" t="s">
        <v>4475</v>
      </c>
      <c r="K48" s="10" t="s">
        <v>5060</v>
      </c>
      <c r="L48" s="10"/>
      <c r="M48" s="10"/>
      <c r="N48" s="10"/>
      <c r="O48" s="10"/>
      <c r="P48" s="10"/>
      <c r="Q48" s="10"/>
    </row>
    <row r="49" spans="1:17" x14ac:dyDescent="0.2">
      <c r="A49" s="24" t="s">
        <v>67</v>
      </c>
      <c r="B49" s="31" t="s">
        <v>7847</v>
      </c>
      <c r="C49" s="593" t="s">
        <v>31</v>
      </c>
      <c r="D49" s="13" t="s">
        <v>4520</v>
      </c>
      <c r="E49" s="17"/>
      <c r="F49" s="9" t="s">
        <v>2106</v>
      </c>
      <c r="G49" s="9" t="s">
        <v>4218</v>
      </c>
      <c r="H49" s="9"/>
      <c r="I49" s="10" t="s">
        <v>4269</v>
      </c>
      <c r="J49" s="10" t="s">
        <v>4475</v>
      </c>
      <c r="K49" s="10" t="s">
        <v>5062</v>
      </c>
      <c r="L49" s="10"/>
      <c r="M49" s="10"/>
      <c r="N49" s="10"/>
      <c r="O49" s="10"/>
      <c r="P49" s="10"/>
      <c r="Q49" s="10"/>
    </row>
    <row r="50" spans="1:17" x14ac:dyDescent="0.2">
      <c r="A50" s="25" t="s">
        <v>2512</v>
      </c>
      <c r="B50" s="31" t="s">
        <v>8281</v>
      </c>
      <c r="C50" s="594" t="s">
        <v>66</v>
      </c>
      <c r="D50" s="13" t="s">
        <v>4520</v>
      </c>
      <c r="F50" s="9" t="s">
        <v>2106</v>
      </c>
      <c r="G50" s="9" t="s">
        <v>4218</v>
      </c>
      <c r="H50" s="9"/>
      <c r="I50" s="10" t="s">
        <v>4269</v>
      </c>
      <c r="J50" s="9"/>
      <c r="K50" s="10" t="s">
        <v>4475</v>
      </c>
      <c r="L50" s="10" t="s">
        <v>4495</v>
      </c>
      <c r="N50" s="10"/>
      <c r="O50" s="10"/>
      <c r="P50" s="10"/>
      <c r="Q50" s="10"/>
    </row>
    <row r="51" spans="1:17" x14ac:dyDescent="0.2">
      <c r="A51" s="25" t="s">
        <v>2513</v>
      </c>
      <c r="B51" s="31" t="s">
        <v>8282</v>
      </c>
      <c r="C51" s="594" t="s">
        <v>2514</v>
      </c>
      <c r="D51" s="13" t="s">
        <v>4520</v>
      </c>
      <c r="F51" s="9" t="s">
        <v>2106</v>
      </c>
      <c r="G51" s="9" t="s">
        <v>4218</v>
      </c>
      <c r="H51" s="9"/>
      <c r="I51" s="10" t="s">
        <v>4269</v>
      </c>
      <c r="J51" s="9"/>
      <c r="K51" s="10" t="s">
        <v>4475</v>
      </c>
      <c r="L51" s="10" t="s">
        <v>4496</v>
      </c>
      <c r="N51" s="10"/>
      <c r="O51" s="10"/>
      <c r="P51" s="10"/>
      <c r="Q51" s="10"/>
    </row>
    <row r="52" spans="1:17" x14ac:dyDescent="0.2">
      <c r="A52" s="25" t="s">
        <v>2515</v>
      </c>
      <c r="B52" s="78" t="s">
        <v>8283</v>
      </c>
      <c r="C52" s="594" t="s">
        <v>2516</v>
      </c>
      <c r="D52" s="13" t="s">
        <v>4520</v>
      </c>
      <c r="F52" s="9" t="s">
        <v>2106</v>
      </c>
      <c r="G52" s="9" t="s">
        <v>4218</v>
      </c>
      <c r="H52" s="9"/>
      <c r="I52" s="10" t="s">
        <v>4269</v>
      </c>
      <c r="J52" s="9"/>
      <c r="K52" s="10" t="s">
        <v>4475</v>
      </c>
      <c r="L52" s="10" t="s">
        <v>4497</v>
      </c>
      <c r="N52" s="10"/>
      <c r="O52" s="10"/>
      <c r="P52" s="10"/>
      <c r="Q52" s="10"/>
    </row>
    <row r="53" spans="1:17" x14ac:dyDescent="0.2">
      <c r="A53" s="25" t="s">
        <v>2517</v>
      </c>
      <c r="B53" s="78" t="s">
        <v>8284</v>
      </c>
      <c r="C53" s="594" t="s">
        <v>2518</v>
      </c>
      <c r="D53" s="13" t="s">
        <v>4520</v>
      </c>
      <c r="F53" s="9" t="s">
        <v>2106</v>
      </c>
      <c r="G53" s="9" t="s">
        <v>4218</v>
      </c>
      <c r="H53" s="9"/>
      <c r="I53" s="10" t="s">
        <v>4269</v>
      </c>
      <c r="J53" s="9"/>
      <c r="K53" s="10" t="s">
        <v>4475</v>
      </c>
      <c r="L53" s="10" t="s">
        <v>4498</v>
      </c>
      <c r="N53" s="10"/>
      <c r="O53" s="10"/>
      <c r="P53" s="10"/>
      <c r="Q53" s="10"/>
    </row>
    <row r="54" spans="1:17" x14ac:dyDescent="0.2">
      <c r="A54" s="25" t="s">
        <v>2519</v>
      </c>
      <c r="B54" s="78" t="s">
        <v>8285</v>
      </c>
      <c r="C54" s="594" t="s">
        <v>2520</v>
      </c>
      <c r="D54" s="13" t="s">
        <v>4520</v>
      </c>
      <c r="F54" s="9" t="s">
        <v>2106</v>
      </c>
      <c r="G54" s="9" t="s">
        <v>4218</v>
      </c>
      <c r="H54" s="9"/>
      <c r="I54" s="10" t="s">
        <v>4269</v>
      </c>
      <c r="J54" s="9"/>
      <c r="K54" s="10" t="s">
        <v>4475</v>
      </c>
      <c r="L54" s="10" t="s">
        <v>4499</v>
      </c>
      <c r="N54" s="10"/>
      <c r="O54" s="10"/>
      <c r="P54" s="10"/>
      <c r="Q54" s="10"/>
    </row>
    <row r="55" spans="1:17" x14ac:dyDescent="0.2">
      <c r="A55" s="25" t="s">
        <v>2521</v>
      </c>
      <c r="B55" s="78" t="s">
        <v>8286</v>
      </c>
      <c r="C55" s="594" t="s">
        <v>2522</v>
      </c>
      <c r="D55" s="13" t="s">
        <v>4520</v>
      </c>
      <c r="F55" s="9" t="s">
        <v>2106</v>
      </c>
      <c r="G55" s="9" t="s">
        <v>4218</v>
      </c>
      <c r="H55" s="9"/>
      <c r="I55" s="10" t="s">
        <v>4269</v>
      </c>
      <c r="J55" s="9"/>
      <c r="K55" s="10" t="s">
        <v>4475</v>
      </c>
      <c r="L55" s="10" t="s">
        <v>4500</v>
      </c>
      <c r="N55" s="10"/>
      <c r="O55" s="10"/>
      <c r="P55" s="10"/>
      <c r="Q55" s="10"/>
    </row>
    <row r="56" spans="1:17" x14ac:dyDescent="0.2">
      <c r="A56" s="25" t="s">
        <v>2523</v>
      </c>
      <c r="B56" s="78" t="s">
        <v>8287</v>
      </c>
      <c r="C56" s="594" t="s">
        <v>2524</v>
      </c>
      <c r="D56" s="13" t="s">
        <v>4520</v>
      </c>
      <c r="F56" s="9" t="s">
        <v>2106</v>
      </c>
      <c r="G56" s="9" t="s">
        <v>4218</v>
      </c>
      <c r="H56" s="9"/>
      <c r="I56" s="10" t="s">
        <v>4269</v>
      </c>
      <c r="J56" s="9"/>
      <c r="K56" s="10" t="s">
        <v>4475</v>
      </c>
      <c r="L56" s="10" t="s">
        <v>4501</v>
      </c>
      <c r="N56" s="10"/>
      <c r="O56" s="10"/>
      <c r="P56" s="10"/>
      <c r="Q56" s="10"/>
    </row>
    <row r="57" spans="1:17" x14ac:dyDescent="0.2">
      <c r="A57" s="25" t="s">
        <v>2525</v>
      </c>
      <c r="B57" s="78" t="s">
        <v>8288</v>
      </c>
      <c r="C57" s="594" t="s">
        <v>2526</v>
      </c>
      <c r="D57" s="13" t="s">
        <v>4520</v>
      </c>
      <c r="F57" s="9" t="s">
        <v>2106</v>
      </c>
      <c r="G57" s="9" t="s">
        <v>4218</v>
      </c>
      <c r="H57" s="9"/>
      <c r="I57" s="10" t="s">
        <v>4269</v>
      </c>
      <c r="J57" s="9"/>
      <c r="K57" s="10" t="s">
        <v>4475</v>
      </c>
      <c r="L57" s="10" t="s">
        <v>4502</v>
      </c>
      <c r="N57" s="10"/>
      <c r="O57" s="14"/>
      <c r="P57" s="14"/>
      <c r="Q57" s="10"/>
    </row>
    <row r="58" spans="1:17" x14ac:dyDescent="0.2">
      <c r="A58" s="25" t="s">
        <v>225</v>
      </c>
      <c r="B58" s="78" t="s">
        <v>8289</v>
      </c>
      <c r="C58" s="594" t="s">
        <v>2527</v>
      </c>
      <c r="D58" s="13" t="s">
        <v>4520</v>
      </c>
      <c r="F58" s="9" t="s">
        <v>2106</v>
      </c>
      <c r="G58" s="9" t="s">
        <v>4218</v>
      </c>
      <c r="H58" s="9"/>
      <c r="I58" s="10" t="s">
        <v>4269</v>
      </c>
      <c r="J58" s="9"/>
      <c r="K58" s="10" t="s">
        <v>4475</v>
      </c>
      <c r="L58" s="10" t="s">
        <v>4503</v>
      </c>
      <c r="N58" s="10"/>
      <c r="O58" s="14"/>
      <c r="P58" s="14"/>
      <c r="Q58" s="10"/>
    </row>
    <row r="59" spans="1:17" x14ac:dyDescent="0.2">
      <c r="A59" s="24" t="s">
        <v>53</v>
      </c>
      <c r="B59" s="31" t="s">
        <v>7848</v>
      </c>
      <c r="C59" s="594" t="s">
        <v>65</v>
      </c>
      <c r="D59" s="13" t="s">
        <v>4520</v>
      </c>
      <c r="E59" s="17"/>
      <c r="F59" s="9" t="s">
        <v>2106</v>
      </c>
      <c r="G59" s="9" t="s">
        <v>4218</v>
      </c>
      <c r="H59" s="9"/>
      <c r="I59" s="10" t="s">
        <v>4270</v>
      </c>
      <c r="J59" s="10" t="s">
        <v>4475</v>
      </c>
      <c r="K59" s="10" t="s">
        <v>5060</v>
      </c>
      <c r="L59" s="10"/>
      <c r="M59" s="10"/>
      <c r="N59" s="10"/>
      <c r="O59" s="14"/>
      <c r="P59" s="14"/>
      <c r="Q59" s="10"/>
    </row>
    <row r="60" spans="1:17" x14ac:dyDescent="0.2">
      <c r="A60" s="24" t="s">
        <v>64</v>
      </c>
      <c r="B60" s="31" t="s">
        <v>7815</v>
      </c>
      <c r="C60" s="594" t="s">
        <v>63</v>
      </c>
      <c r="D60" s="13" t="s">
        <v>4520</v>
      </c>
      <c r="E60" s="17"/>
      <c r="F60" s="9" t="s">
        <v>2106</v>
      </c>
      <c r="G60" s="9" t="s">
        <v>4218</v>
      </c>
      <c r="H60" s="9"/>
      <c r="I60" s="10" t="s">
        <v>4271</v>
      </c>
      <c r="J60" s="10" t="s">
        <v>4475</v>
      </c>
      <c r="K60" s="10" t="s">
        <v>5060</v>
      </c>
      <c r="L60" s="10"/>
      <c r="M60" s="10"/>
      <c r="N60" s="10"/>
      <c r="O60" s="14"/>
      <c r="P60" s="14"/>
      <c r="Q60" s="10"/>
    </row>
    <row r="61" spans="1:17" x14ac:dyDescent="0.2">
      <c r="A61" s="24" t="s">
        <v>62</v>
      </c>
      <c r="B61" s="31" t="s">
        <v>7816</v>
      </c>
      <c r="C61" s="594" t="s">
        <v>33</v>
      </c>
      <c r="D61" s="13" t="s">
        <v>4520</v>
      </c>
      <c r="E61" s="17"/>
      <c r="F61" s="9" t="s">
        <v>2106</v>
      </c>
      <c r="G61" s="9" t="s">
        <v>4218</v>
      </c>
      <c r="H61" s="9"/>
      <c r="I61" s="10" t="s">
        <v>5049</v>
      </c>
      <c r="J61" s="10" t="s">
        <v>4475</v>
      </c>
      <c r="K61" s="10" t="s">
        <v>5060</v>
      </c>
      <c r="L61" s="10"/>
      <c r="M61" s="10"/>
      <c r="N61" s="10"/>
      <c r="O61" s="14"/>
      <c r="P61" s="14"/>
      <c r="Q61" s="10"/>
    </row>
    <row r="62" spans="1:17" x14ac:dyDescent="0.2">
      <c r="A62" s="23" t="s">
        <v>195</v>
      </c>
      <c r="B62" s="31" t="s">
        <v>7817</v>
      </c>
      <c r="C62" s="594" t="s">
        <v>34</v>
      </c>
      <c r="D62" s="13" t="s">
        <v>4544</v>
      </c>
      <c r="E62" s="17"/>
      <c r="F62" s="9" t="s">
        <v>2106</v>
      </c>
      <c r="G62" s="9" t="s">
        <v>4218</v>
      </c>
      <c r="H62" s="9"/>
      <c r="I62" s="10" t="s">
        <v>5048</v>
      </c>
      <c r="J62" s="10" t="s">
        <v>4475</v>
      </c>
      <c r="K62" s="10"/>
      <c r="L62" s="10"/>
      <c r="M62" s="10"/>
      <c r="N62" s="10"/>
      <c r="O62" s="14"/>
      <c r="P62" s="14"/>
      <c r="Q62" s="10"/>
    </row>
    <row r="63" spans="1:17" x14ac:dyDescent="0.2">
      <c r="A63" s="23" t="s">
        <v>2381</v>
      </c>
      <c r="B63" s="31" t="s">
        <v>7818</v>
      </c>
      <c r="C63" s="594" t="s">
        <v>108</v>
      </c>
      <c r="D63" s="13" t="s">
        <v>4520</v>
      </c>
      <c r="E63" s="17"/>
      <c r="F63" s="9" t="s">
        <v>2106</v>
      </c>
      <c r="G63" s="9" t="s">
        <v>4218</v>
      </c>
      <c r="H63" s="9"/>
      <c r="I63" s="10" t="s">
        <v>4272</v>
      </c>
      <c r="J63" s="10" t="s">
        <v>4478</v>
      </c>
      <c r="K63" s="10"/>
      <c r="L63" s="10"/>
      <c r="M63" s="10"/>
      <c r="N63" s="10"/>
      <c r="O63" s="14"/>
      <c r="P63" s="14"/>
      <c r="Q63" s="10"/>
    </row>
    <row r="64" spans="1:17" x14ac:dyDescent="0.2">
      <c r="A64" s="24" t="s">
        <v>2382</v>
      </c>
      <c r="B64" s="31" t="s">
        <v>7820</v>
      </c>
      <c r="C64" s="594" t="s">
        <v>61</v>
      </c>
      <c r="D64" s="13" t="s">
        <v>4520</v>
      </c>
      <c r="E64" s="17"/>
      <c r="F64" s="9" t="s">
        <v>2106</v>
      </c>
      <c r="G64" s="9" t="s">
        <v>4218</v>
      </c>
      <c r="H64" s="10" t="s">
        <v>5058</v>
      </c>
      <c r="I64" s="10" t="s">
        <v>4272</v>
      </c>
      <c r="J64" s="10" t="s">
        <v>4478</v>
      </c>
      <c r="K64" s="10" t="s">
        <v>4504</v>
      </c>
      <c r="L64" s="10"/>
      <c r="M64" s="10"/>
      <c r="N64" s="10"/>
      <c r="O64" s="14"/>
      <c r="P64" s="14"/>
      <c r="Q64" s="10"/>
    </row>
    <row r="65" spans="1:37" x14ac:dyDescent="0.2">
      <c r="A65" s="24" t="s">
        <v>2383</v>
      </c>
      <c r="B65" s="31" t="s">
        <v>7821</v>
      </c>
      <c r="C65" s="594" t="s">
        <v>60</v>
      </c>
      <c r="D65" s="13" t="s">
        <v>4520</v>
      </c>
      <c r="E65" s="17"/>
      <c r="F65" s="9" t="s">
        <v>2106</v>
      </c>
      <c r="G65" s="9" t="s">
        <v>4218</v>
      </c>
      <c r="H65" s="10" t="s">
        <v>5058</v>
      </c>
      <c r="I65" s="10" t="s">
        <v>4272</v>
      </c>
      <c r="J65" s="10" t="s">
        <v>4478</v>
      </c>
      <c r="K65" s="10" t="s">
        <v>4505</v>
      </c>
      <c r="L65" s="10"/>
      <c r="M65" s="10"/>
      <c r="N65" s="10"/>
      <c r="O65" s="14"/>
      <c r="P65" s="14"/>
      <c r="Q65" s="10"/>
    </row>
    <row r="66" spans="1:37" x14ac:dyDescent="0.2">
      <c r="A66" s="24" t="s">
        <v>194</v>
      </c>
      <c r="B66" s="31" t="s">
        <v>7819</v>
      </c>
      <c r="C66" s="594" t="s">
        <v>193</v>
      </c>
      <c r="D66" s="13" t="s">
        <v>4520</v>
      </c>
      <c r="E66" s="17"/>
      <c r="F66" s="9" t="s">
        <v>2106</v>
      </c>
      <c r="G66" s="9" t="s">
        <v>4218</v>
      </c>
      <c r="H66" s="10" t="s">
        <v>5059</v>
      </c>
      <c r="I66" s="10" t="s">
        <v>4272</v>
      </c>
      <c r="J66" s="10" t="s">
        <v>4478</v>
      </c>
      <c r="K66" s="14"/>
      <c r="L66" s="10"/>
      <c r="M66" s="10"/>
      <c r="N66" s="10"/>
      <c r="O66" s="14"/>
      <c r="P66" s="14"/>
      <c r="Q66" s="10"/>
    </row>
    <row r="67" spans="1:37" x14ac:dyDescent="0.2">
      <c r="A67" s="46" t="s">
        <v>192</v>
      </c>
      <c r="B67" s="31" t="s">
        <v>7822</v>
      </c>
      <c r="C67" s="594" t="s">
        <v>37</v>
      </c>
      <c r="D67" s="13"/>
      <c r="E67" s="17"/>
      <c r="F67" s="9" t="s">
        <v>2106</v>
      </c>
      <c r="G67" s="9" t="s">
        <v>4218</v>
      </c>
      <c r="H67" s="9"/>
      <c r="I67" s="10" t="s">
        <v>4279</v>
      </c>
      <c r="J67" s="10" t="s">
        <v>4478</v>
      </c>
      <c r="K67" s="9" t="s">
        <v>4470</v>
      </c>
      <c r="L67" s="14"/>
      <c r="M67" s="10"/>
      <c r="N67" s="10"/>
      <c r="O67" s="14"/>
      <c r="P67" s="14"/>
      <c r="Q67" s="10"/>
    </row>
    <row r="68" spans="1:37" x14ac:dyDescent="0.2">
      <c r="A68" s="28" t="s">
        <v>5123</v>
      </c>
      <c r="B68" s="31" t="s">
        <v>7823</v>
      </c>
      <c r="C68" s="594" t="s">
        <v>215</v>
      </c>
      <c r="D68" s="13" t="s">
        <v>4524</v>
      </c>
      <c r="E68" s="17"/>
      <c r="F68" s="9" t="s">
        <v>2106</v>
      </c>
      <c r="G68" s="9" t="s">
        <v>4218</v>
      </c>
      <c r="H68" s="9"/>
      <c r="I68" s="10" t="s">
        <v>4279</v>
      </c>
      <c r="J68" s="10" t="s">
        <v>4478</v>
      </c>
      <c r="K68" s="9" t="s">
        <v>4470</v>
      </c>
      <c r="L68" s="14"/>
      <c r="M68" s="10"/>
      <c r="N68" s="10"/>
      <c r="O68" s="14"/>
      <c r="P68" s="14"/>
      <c r="Q68" s="10"/>
    </row>
    <row r="69" spans="1:37" s="155" customFormat="1" x14ac:dyDescent="0.2">
      <c r="A69" s="25" t="s">
        <v>191</v>
      </c>
      <c r="B69" s="31" t="s">
        <v>8269</v>
      </c>
      <c r="C69" s="594" t="s">
        <v>38</v>
      </c>
      <c r="D69" s="13" t="s">
        <v>4542</v>
      </c>
      <c r="E69" s="17"/>
      <c r="F69" s="9" t="s">
        <v>2106</v>
      </c>
      <c r="G69" s="9" t="s">
        <v>4218</v>
      </c>
      <c r="H69" s="9"/>
      <c r="I69" s="10" t="s">
        <v>4279</v>
      </c>
      <c r="J69" s="10" t="s">
        <v>4478</v>
      </c>
      <c r="K69" s="9" t="s">
        <v>4470</v>
      </c>
      <c r="L69" s="14"/>
      <c r="M69" s="10"/>
      <c r="N69" s="10"/>
      <c r="O69" s="36"/>
      <c r="P69" s="36"/>
      <c r="Q69" s="10"/>
      <c r="AC69" s="11"/>
      <c r="AD69" s="11"/>
      <c r="AE69" s="11"/>
      <c r="AF69" s="11"/>
      <c r="AG69" s="11"/>
      <c r="AH69" s="11"/>
      <c r="AI69" s="11"/>
      <c r="AJ69" s="11"/>
      <c r="AK69" s="11"/>
    </row>
    <row r="70" spans="1:37" x14ac:dyDescent="0.2">
      <c r="A70" s="25" t="s">
        <v>190</v>
      </c>
      <c r="B70" s="31" t="s">
        <v>7824</v>
      </c>
      <c r="C70" s="594" t="s">
        <v>39</v>
      </c>
      <c r="D70" s="13" t="s">
        <v>4529</v>
      </c>
      <c r="E70" s="17"/>
      <c r="F70" s="9" t="s">
        <v>2106</v>
      </c>
      <c r="G70" s="9" t="s">
        <v>4218</v>
      </c>
      <c r="H70" s="9"/>
      <c r="I70" s="10" t="s">
        <v>4279</v>
      </c>
      <c r="J70" s="10" t="s">
        <v>4478</v>
      </c>
      <c r="K70" s="9" t="s">
        <v>4470</v>
      </c>
      <c r="L70" s="14"/>
      <c r="M70" s="10"/>
      <c r="N70" s="10"/>
      <c r="O70" s="14"/>
      <c r="P70" s="14"/>
      <c r="Q70" s="10"/>
    </row>
    <row r="71" spans="1:37" ht="25.5" x14ac:dyDescent="0.2">
      <c r="A71" s="29" t="s">
        <v>189</v>
      </c>
      <c r="B71" s="31" t="s">
        <v>7849</v>
      </c>
      <c r="C71" s="594" t="s">
        <v>2112</v>
      </c>
      <c r="D71" s="13" t="s">
        <v>4543</v>
      </c>
      <c r="E71" s="17"/>
      <c r="F71" s="9" t="s">
        <v>2106</v>
      </c>
      <c r="G71" s="9" t="s">
        <v>4218</v>
      </c>
      <c r="H71" s="9"/>
      <c r="I71" s="10" t="s">
        <v>4279</v>
      </c>
      <c r="J71" s="10" t="s">
        <v>4478</v>
      </c>
      <c r="K71" s="9" t="s">
        <v>4470</v>
      </c>
      <c r="L71" s="36"/>
      <c r="M71" s="10"/>
      <c r="N71" s="10"/>
      <c r="O71" s="14"/>
      <c r="P71" s="14"/>
      <c r="Q71" s="10"/>
    </row>
    <row r="72" spans="1:37" x14ac:dyDescent="0.2">
      <c r="A72" s="25" t="s">
        <v>188</v>
      </c>
      <c r="B72" s="31" t="s">
        <v>7850</v>
      </c>
      <c r="C72" s="594" t="s">
        <v>187</v>
      </c>
      <c r="D72" s="13" t="s">
        <v>5067</v>
      </c>
      <c r="E72" s="17"/>
      <c r="F72" s="9" t="s">
        <v>2106</v>
      </c>
      <c r="G72" s="9" t="s">
        <v>4218</v>
      </c>
      <c r="H72" s="9"/>
      <c r="I72" s="10" t="s">
        <v>4279</v>
      </c>
      <c r="J72" s="10" t="s">
        <v>4478</v>
      </c>
      <c r="K72" s="9" t="s">
        <v>4470</v>
      </c>
      <c r="L72" s="14"/>
      <c r="M72" s="10"/>
      <c r="N72" s="10"/>
      <c r="O72" s="14"/>
      <c r="P72" s="14"/>
      <c r="Q72" s="10"/>
    </row>
    <row r="73" spans="1:37" x14ac:dyDescent="0.2">
      <c r="A73" s="25" t="s">
        <v>186</v>
      </c>
      <c r="B73" s="31" t="s">
        <v>7851</v>
      </c>
      <c r="C73" s="594" t="s">
        <v>93</v>
      </c>
      <c r="D73" s="13" t="s">
        <v>5068</v>
      </c>
      <c r="E73" s="17"/>
      <c r="F73" s="9" t="s">
        <v>2106</v>
      </c>
      <c r="G73" s="9" t="s">
        <v>4218</v>
      </c>
      <c r="H73" s="9"/>
      <c r="I73" s="10" t="s">
        <v>4279</v>
      </c>
      <c r="J73" s="10" t="s">
        <v>4478</v>
      </c>
      <c r="K73" s="9" t="s">
        <v>4470</v>
      </c>
      <c r="L73" s="14"/>
      <c r="M73" s="10"/>
      <c r="N73" s="10"/>
      <c r="O73" s="14"/>
      <c r="P73" s="14"/>
      <c r="Q73" s="10"/>
      <c r="R73" s="18"/>
    </row>
    <row r="74" spans="1:37" x14ac:dyDescent="0.2">
      <c r="A74" s="24" t="s">
        <v>185</v>
      </c>
      <c r="B74" s="31" t="s">
        <v>7889</v>
      </c>
      <c r="C74" s="594" t="s">
        <v>184</v>
      </c>
      <c r="D74" s="13" t="s">
        <v>4544</v>
      </c>
      <c r="E74" s="17"/>
      <c r="F74" s="9" t="s">
        <v>2106</v>
      </c>
      <c r="G74" s="9" t="s">
        <v>4218</v>
      </c>
      <c r="H74" s="9"/>
      <c r="I74" s="10" t="s">
        <v>4279</v>
      </c>
      <c r="J74" s="10" t="s">
        <v>4478</v>
      </c>
      <c r="K74" s="9" t="s">
        <v>4470</v>
      </c>
      <c r="L74" s="14"/>
      <c r="M74" s="10"/>
      <c r="N74" s="10"/>
      <c r="O74" s="14"/>
      <c r="P74" s="14"/>
      <c r="Q74" s="10"/>
    </row>
    <row r="75" spans="1:37" x14ac:dyDescent="0.2">
      <c r="A75" s="23" t="s">
        <v>59</v>
      </c>
      <c r="B75" s="31" t="s">
        <v>8270</v>
      </c>
      <c r="C75" s="594" t="s">
        <v>35</v>
      </c>
      <c r="D75" s="15" t="s">
        <v>4519</v>
      </c>
      <c r="E75" s="17"/>
      <c r="F75" s="9" t="s">
        <v>2106</v>
      </c>
      <c r="G75" s="9" t="s">
        <v>4218</v>
      </c>
      <c r="H75" s="9"/>
      <c r="I75" s="10" t="s">
        <v>4273</v>
      </c>
      <c r="J75" s="10" t="s">
        <v>4478</v>
      </c>
      <c r="K75" s="9"/>
      <c r="L75" s="14"/>
      <c r="M75" s="10"/>
      <c r="N75" s="10"/>
      <c r="O75" s="14"/>
      <c r="P75" s="14"/>
      <c r="Q75" s="10"/>
    </row>
    <row r="76" spans="1:37" x14ac:dyDescent="0.2">
      <c r="A76" s="23" t="s">
        <v>183</v>
      </c>
      <c r="B76" s="31" t="s">
        <v>8271</v>
      </c>
      <c r="C76" s="594" t="s">
        <v>81</v>
      </c>
      <c r="D76" s="15"/>
      <c r="E76" s="17"/>
      <c r="F76" s="9" t="s">
        <v>2106</v>
      </c>
      <c r="G76" s="9" t="s">
        <v>4218</v>
      </c>
      <c r="H76" s="9"/>
      <c r="I76" s="10" t="s">
        <v>4280</v>
      </c>
      <c r="J76" s="10" t="s">
        <v>4478</v>
      </c>
      <c r="K76" s="9"/>
      <c r="L76" s="14"/>
      <c r="M76" s="10"/>
      <c r="N76" s="10"/>
      <c r="O76" s="14"/>
      <c r="P76" s="14"/>
      <c r="Q76" s="10"/>
    </row>
    <row r="77" spans="1:37" x14ac:dyDescent="0.2">
      <c r="A77" s="23" t="s">
        <v>182</v>
      </c>
      <c r="B77" s="31" t="s">
        <v>8272</v>
      </c>
      <c r="C77" s="594" t="s">
        <v>40</v>
      </c>
      <c r="D77" s="15"/>
      <c r="E77" s="17"/>
      <c r="F77" s="9" t="s">
        <v>2106</v>
      </c>
      <c r="G77" s="9" t="s">
        <v>4218</v>
      </c>
      <c r="H77" s="9"/>
      <c r="I77" s="10" t="s">
        <v>4281</v>
      </c>
      <c r="J77" s="10" t="s">
        <v>4478</v>
      </c>
      <c r="K77" s="9" t="s">
        <v>4470</v>
      </c>
      <c r="L77" s="14"/>
      <c r="M77" s="10"/>
      <c r="N77" s="10"/>
      <c r="O77" s="14"/>
      <c r="P77" s="14"/>
      <c r="Q77" s="10"/>
    </row>
    <row r="78" spans="1:37" x14ac:dyDescent="0.2">
      <c r="A78" s="23" t="s">
        <v>181</v>
      </c>
      <c r="B78" s="31" t="s">
        <v>8273</v>
      </c>
      <c r="C78" s="594" t="s">
        <v>42</v>
      </c>
      <c r="D78" s="15"/>
      <c r="E78" s="17"/>
      <c r="F78" s="9" t="s">
        <v>2106</v>
      </c>
      <c r="G78" s="9" t="s">
        <v>4218</v>
      </c>
      <c r="H78" s="9"/>
      <c r="I78" s="10" t="s">
        <v>4282</v>
      </c>
      <c r="J78" s="10" t="s">
        <v>4478</v>
      </c>
      <c r="K78" s="10"/>
      <c r="L78" s="10"/>
      <c r="M78" s="10"/>
      <c r="N78" s="10"/>
      <c r="O78" s="14"/>
      <c r="P78" s="14"/>
      <c r="Q78" s="10"/>
    </row>
    <row r="79" spans="1:37" x14ac:dyDescent="0.2">
      <c r="A79" s="23" t="s">
        <v>180</v>
      </c>
      <c r="B79" s="31" t="s">
        <v>7825</v>
      </c>
      <c r="C79" s="594" t="s">
        <v>179</v>
      </c>
      <c r="D79" s="15"/>
      <c r="E79" s="17"/>
      <c r="F79" s="9" t="s">
        <v>2106</v>
      </c>
      <c r="G79" s="9" t="s">
        <v>4218</v>
      </c>
      <c r="H79" s="9"/>
      <c r="I79" s="10" t="s">
        <v>4283</v>
      </c>
      <c r="J79" s="10" t="s">
        <v>4480</v>
      </c>
      <c r="K79" s="10"/>
      <c r="L79" s="10"/>
      <c r="M79" s="10"/>
      <c r="N79" s="10"/>
      <c r="O79" s="14"/>
      <c r="P79" s="14"/>
      <c r="Q79" s="10"/>
    </row>
    <row r="80" spans="1:37" ht="25.5" x14ac:dyDescent="0.2">
      <c r="A80" s="30" t="s">
        <v>178</v>
      </c>
      <c r="B80" s="31" t="s">
        <v>7826</v>
      </c>
      <c r="C80" s="594" t="s">
        <v>177</v>
      </c>
      <c r="D80" s="15"/>
      <c r="E80" s="17"/>
      <c r="F80" s="9" t="s">
        <v>2106</v>
      </c>
      <c r="G80" s="9" t="s">
        <v>4218</v>
      </c>
      <c r="H80" s="9"/>
      <c r="I80" s="10" t="s">
        <v>4284</v>
      </c>
      <c r="J80" s="10" t="s">
        <v>4478</v>
      </c>
      <c r="K80" s="10"/>
      <c r="L80" s="10"/>
      <c r="M80" s="10"/>
      <c r="N80" s="10"/>
      <c r="O80" s="14"/>
      <c r="P80" s="14"/>
      <c r="Q80" s="10"/>
    </row>
    <row r="81" spans="1:17" x14ac:dyDescent="0.2">
      <c r="A81" s="23" t="s">
        <v>58</v>
      </c>
      <c r="B81" s="31" t="s">
        <v>7827</v>
      </c>
      <c r="C81" s="594" t="s">
        <v>57</v>
      </c>
      <c r="D81" s="15"/>
      <c r="E81" s="17"/>
      <c r="F81" s="9" t="s">
        <v>2106</v>
      </c>
      <c r="G81" s="9" t="s">
        <v>4218</v>
      </c>
      <c r="H81" s="9"/>
      <c r="I81" s="10" t="s">
        <v>4263</v>
      </c>
      <c r="J81" s="10" t="s">
        <v>4479</v>
      </c>
      <c r="K81" s="10"/>
      <c r="L81" s="10"/>
      <c r="M81" s="10"/>
      <c r="N81" s="10"/>
      <c r="O81" s="10"/>
      <c r="P81" s="10"/>
      <c r="Q81" s="159"/>
    </row>
    <row r="82" spans="1:17" x14ac:dyDescent="0.2">
      <c r="A82" s="23" t="s">
        <v>176</v>
      </c>
      <c r="B82" s="31" t="s">
        <v>7828</v>
      </c>
      <c r="C82" s="594" t="s">
        <v>109</v>
      </c>
      <c r="D82" s="15"/>
      <c r="E82" s="17"/>
      <c r="F82" s="9" t="s">
        <v>2106</v>
      </c>
      <c r="G82" s="9" t="s">
        <v>4218</v>
      </c>
      <c r="H82" s="9"/>
      <c r="I82" s="10" t="s">
        <v>5096</v>
      </c>
      <c r="J82" s="10" t="s">
        <v>4478</v>
      </c>
      <c r="K82" s="10"/>
      <c r="L82" s="10"/>
      <c r="M82" s="10"/>
      <c r="N82" s="10"/>
      <c r="O82" s="10"/>
      <c r="P82" s="10"/>
      <c r="Q82" s="16"/>
    </row>
    <row r="83" spans="1:17" x14ac:dyDescent="0.2">
      <c r="A83" s="23" t="s">
        <v>56</v>
      </c>
      <c r="B83" s="31" t="s">
        <v>7831</v>
      </c>
      <c r="C83" s="594" t="s">
        <v>46</v>
      </c>
      <c r="D83" s="15"/>
      <c r="E83" s="17"/>
      <c r="F83" s="9" t="s">
        <v>2106</v>
      </c>
      <c r="G83" s="9" t="s">
        <v>4218</v>
      </c>
      <c r="H83" s="9"/>
      <c r="I83" s="10"/>
      <c r="J83" s="9"/>
      <c r="K83" s="9"/>
      <c r="L83" s="10"/>
      <c r="M83" s="10"/>
      <c r="N83" s="10"/>
      <c r="O83" s="10"/>
      <c r="P83" s="10"/>
      <c r="Q83" s="16"/>
    </row>
    <row r="84" spans="1:17" x14ac:dyDescent="0.2">
      <c r="A84" s="107" t="s">
        <v>55</v>
      </c>
      <c r="B84" s="31"/>
      <c r="C84" s="423"/>
      <c r="D84" s="13"/>
      <c r="E84" s="17"/>
      <c r="F84" s="9"/>
      <c r="G84" s="37"/>
      <c r="H84" s="37"/>
      <c r="I84" s="10"/>
      <c r="J84" s="10"/>
      <c r="K84" s="10"/>
      <c r="L84" s="10"/>
      <c r="M84" s="10"/>
      <c r="N84" s="10"/>
      <c r="O84" s="10"/>
      <c r="P84" s="10"/>
      <c r="Q84" s="16"/>
    </row>
    <row r="85" spans="1:17" x14ac:dyDescent="0.2">
      <c r="A85" s="23" t="s">
        <v>174</v>
      </c>
      <c r="B85" s="31" t="s">
        <v>7896</v>
      </c>
      <c r="C85" s="423"/>
      <c r="D85" s="13" t="s">
        <v>4524</v>
      </c>
      <c r="E85" s="13"/>
      <c r="F85" s="9" t="s">
        <v>2106</v>
      </c>
      <c r="G85" s="10" t="s">
        <v>4219</v>
      </c>
      <c r="H85" s="10"/>
      <c r="I85" s="10" t="s">
        <v>4285</v>
      </c>
      <c r="J85" s="10"/>
      <c r="K85" s="10"/>
      <c r="L85" s="14"/>
      <c r="M85" s="10"/>
      <c r="N85" s="10"/>
      <c r="O85" s="10"/>
      <c r="P85" s="10"/>
      <c r="Q85" s="16"/>
    </row>
    <row r="86" spans="1:17" x14ac:dyDescent="0.2">
      <c r="A86" s="24" t="s">
        <v>173</v>
      </c>
      <c r="B86" s="31" t="s">
        <v>7897</v>
      </c>
      <c r="C86" s="594" t="s">
        <v>245</v>
      </c>
      <c r="D86" s="13" t="s">
        <v>4542</v>
      </c>
      <c r="E86" s="13"/>
      <c r="F86" s="9" t="s">
        <v>2106</v>
      </c>
      <c r="G86" s="10" t="s">
        <v>4219</v>
      </c>
      <c r="H86" s="10"/>
      <c r="I86" s="10" t="s">
        <v>4285</v>
      </c>
      <c r="J86" s="10"/>
      <c r="K86" s="10"/>
      <c r="L86" s="14"/>
      <c r="M86" s="10"/>
      <c r="N86" s="10"/>
      <c r="O86" s="10"/>
      <c r="P86" s="10"/>
      <c r="Q86" s="16"/>
    </row>
    <row r="87" spans="1:17" x14ac:dyDescent="0.2">
      <c r="A87" s="25" t="s">
        <v>155</v>
      </c>
      <c r="B87" s="31" t="s">
        <v>7898</v>
      </c>
      <c r="C87" s="594" t="s">
        <v>172</v>
      </c>
      <c r="D87" s="13" t="s">
        <v>4542</v>
      </c>
      <c r="E87" s="13" t="s">
        <v>4427</v>
      </c>
      <c r="F87" s="9" t="s">
        <v>2106</v>
      </c>
      <c r="G87" s="10" t="s">
        <v>4219</v>
      </c>
      <c r="H87" s="10"/>
      <c r="I87" s="10" t="s">
        <v>4285</v>
      </c>
      <c r="J87" s="10"/>
      <c r="K87" s="10"/>
      <c r="L87" s="14"/>
      <c r="M87" s="10"/>
      <c r="N87" s="10"/>
      <c r="O87" s="10"/>
      <c r="P87" s="10"/>
      <c r="Q87" s="16"/>
    </row>
    <row r="88" spans="1:17" x14ac:dyDescent="0.2">
      <c r="A88" s="25" t="s">
        <v>153</v>
      </c>
      <c r="B88" s="31" t="s">
        <v>7899</v>
      </c>
      <c r="C88" s="594" t="s">
        <v>171</v>
      </c>
      <c r="D88" s="13" t="s">
        <v>4542</v>
      </c>
      <c r="E88" s="13" t="s">
        <v>4428</v>
      </c>
      <c r="F88" s="9" t="s">
        <v>2106</v>
      </c>
      <c r="G88" s="10" t="s">
        <v>4219</v>
      </c>
      <c r="H88" s="10"/>
      <c r="I88" s="10" t="s">
        <v>4285</v>
      </c>
      <c r="J88" s="10"/>
      <c r="K88" s="10"/>
      <c r="L88" s="14"/>
      <c r="M88" s="10"/>
      <c r="N88" s="10"/>
      <c r="O88" s="10"/>
      <c r="P88" s="10"/>
      <c r="Q88" s="16"/>
    </row>
    <row r="89" spans="1:17" x14ac:dyDescent="0.2">
      <c r="A89" s="25" t="s">
        <v>151</v>
      </c>
      <c r="B89" s="31" t="s">
        <v>7900</v>
      </c>
      <c r="C89" s="594" t="s">
        <v>170</v>
      </c>
      <c r="D89" s="13" t="s">
        <v>4542</v>
      </c>
      <c r="E89" s="13" t="s">
        <v>4429</v>
      </c>
      <c r="F89" s="9" t="s">
        <v>2106</v>
      </c>
      <c r="G89" s="10" t="s">
        <v>4219</v>
      </c>
      <c r="H89" s="10"/>
      <c r="I89" s="10" t="s">
        <v>4285</v>
      </c>
      <c r="J89" s="10"/>
      <c r="K89" s="10"/>
      <c r="L89" s="14"/>
      <c r="M89" s="10"/>
      <c r="N89" s="10"/>
      <c r="O89" s="10"/>
      <c r="P89" s="10"/>
      <c r="Q89" s="16"/>
    </row>
    <row r="90" spans="1:17" x14ac:dyDescent="0.2">
      <c r="A90" s="24" t="s">
        <v>169</v>
      </c>
      <c r="B90" s="31" t="s">
        <v>7901</v>
      </c>
      <c r="C90" s="594" t="s">
        <v>1671</v>
      </c>
      <c r="D90" s="13" t="s">
        <v>4529</v>
      </c>
      <c r="E90" s="13"/>
      <c r="F90" s="9" t="s">
        <v>2106</v>
      </c>
      <c r="G90" s="10" t="s">
        <v>4219</v>
      </c>
      <c r="H90" s="10"/>
      <c r="I90" s="10" t="s">
        <v>4285</v>
      </c>
      <c r="J90" s="10"/>
      <c r="K90" s="10"/>
      <c r="L90" s="14"/>
      <c r="M90" s="10"/>
      <c r="N90" s="10"/>
      <c r="O90" s="10"/>
      <c r="P90" s="10"/>
      <c r="Q90" s="16"/>
    </row>
    <row r="91" spans="1:17" x14ac:dyDescent="0.2">
      <c r="A91" s="25" t="s">
        <v>155</v>
      </c>
      <c r="B91" s="31" t="s">
        <v>7902</v>
      </c>
      <c r="C91" s="594" t="s">
        <v>168</v>
      </c>
      <c r="D91" s="13" t="s">
        <v>4529</v>
      </c>
      <c r="E91" s="13" t="s">
        <v>4427</v>
      </c>
      <c r="F91" s="9" t="s">
        <v>2106</v>
      </c>
      <c r="G91" s="10" t="s">
        <v>4219</v>
      </c>
      <c r="H91" s="10"/>
      <c r="I91" s="10" t="s">
        <v>4285</v>
      </c>
      <c r="J91" s="10"/>
      <c r="K91" s="10"/>
      <c r="L91" s="14"/>
      <c r="M91" s="10"/>
      <c r="N91" s="10"/>
      <c r="O91" s="10"/>
      <c r="P91" s="10"/>
      <c r="Q91" s="16"/>
    </row>
    <row r="92" spans="1:17" x14ac:dyDescent="0.2">
      <c r="A92" s="25" t="s">
        <v>153</v>
      </c>
      <c r="B92" s="31" t="s">
        <v>7903</v>
      </c>
      <c r="C92" s="594" t="s">
        <v>167</v>
      </c>
      <c r="D92" s="13" t="s">
        <v>4529</v>
      </c>
      <c r="E92" s="13" t="s">
        <v>4428</v>
      </c>
      <c r="F92" s="9" t="s">
        <v>2106</v>
      </c>
      <c r="G92" s="10" t="s">
        <v>4219</v>
      </c>
      <c r="H92" s="10"/>
      <c r="I92" s="10" t="s">
        <v>4285</v>
      </c>
      <c r="J92" s="10"/>
      <c r="K92" s="10"/>
      <c r="L92" s="14"/>
      <c r="M92" s="10"/>
      <c r="N92" s="10"/>
      <c r="O92" s="10"/>
      <c r="P92" s="10"/>
      <c r="Q92" s="16"/>
    </row>
    <row r="93" spans="1:17" x14ac:dyDescent="0.2">
      <c r="A93" s="25" t="s">
        <v>151</v>
      </c>
      <c r="B93" s="31" t="s">
        <v>7904</v>
      </c>
      <c r="C93" s="594" t="s">
        <v>166</v>
      </c>
      <c r="D93" s="13" t="s">
        <v>4529</v>
      </c>
      <c r="E93" s="13" t="s">
        <v>4429</v>
      </c>
      <c r="F93" s="9" t="s">
        <v>2106</v>
      </c>
      <c r="G93" s="10" t="s">
        <v>4219</v>
      </c>
      <c r="H93" s="10"/>
      <c r="I93" s="10" t="s">
        <v>4285</v>
      </c>
      <c r="J93" s="10"/>
      <c r="K93" s="10"/>
      <c r="L93" s="14"/>
      <c r="M93" s="10"/>
      <c r="N93" s="10"/>
      <c r="O93" s="10"/>
      <c r="P93" s="10"/>
      <c r="Q93" s="16"/>
    </row>
    <row r="94" spans="1:17" x14ac:dyDescent="0.2">
      <c r="A94" s="23" t="s">
        <v>165</v>
      </c>
      <c r="B94" s="31" t="s">
        <v>7832</v>
      </c>
      <c r="C94" s="423"/>
      <c r="D94" s="13" t="s">
        <v>4543</v>
      </c>
      <c r="E94" s="13"/>
      <c r="F94" s="9" t="s">
        <v>2106</v>
      </c>
      <c r="G94" s="10" t="s">
        <v>4219</v>
      </c>
      <c r="H94" s="10"/>
      <c r="I94" s="10" t="s">
        <v>4285</v>
      </c>
      <c r="J94" s="10"/>
      <c r="K94" s="10"/>
      <c r="L94" s="14"/>
      <c r="M94" s="10"/>
      <c r="N94" s="10"/>
      <c r="O94" s="10"/>
      <c r="P94" s="10"/>
      <c r="Q94" s="16"/>
    </row>
    <row r="95" spans="1:17" x14ac:dyDescent="0.2">
      <c r="A95" s="24" t="s">
        <v>164</v>
      </c>
      <c r="B95" s="31" t="s">
        <v>7905</v>
      </c>
      <c r="C95" s="594" t="s">
        <v>2113</v>
      </c>
      <c r="D95" s="13" t="s">
        <v>5067</v>
      </c>
      <c r="E95" s="13"/>
      <c r="F95" s="9" t="s">
        <v>2106</v>
      </c>
      <c r="G95" s="10" t="s">
        <v>4219</v>
      </c>
      <c r="H95" s="10"/>
      <c r="I95" s="10" t="s">
        <v>4285</v>
      </c>
      <c r="J95" s="10"/>
      <c r="K95" s="10"/>
      <c r="L95" s="14"/>
      <c r="M95" s="10"/>
      <c r="N95" s="10"/>
      <c r="O95" s="10"/>
      <c r="P95" s="10"/>
      <c r="Q95" s="16"/>
    </row>
    <row r="96" spans="1:17" x14ac:dyDescent="0.2">
      <c r="A96" s="25" t="s">
        <v>155</v>
      </c>
      <c r="B96" s="31" t="s">
        <v>7906</v>
      </c>
      <c r="C96" s="594" t="s">
        <v>163</v>
      </c>
      <c r="D96" s="13" t="s">
        <v>5067</v>
      </c>
      <c r="E96" s="13" t="s">
        <v>4427</v>
      </c>
      <c r="F96" s="9" t="s">
        <v>2106</v>
      </c>
      <c r="G96" s="10" t="s">
        <v>4219</v>
      </c>
      <c r="H96" s="10"/>
      <c r="I96" s="10" t="s">
        <v>4285</v>
      </c>
      <c r="J96" s="10"/>
      <c r="K96" s="10"/>
      <c r="L96" s="14"/>
      <c r="M96" s="10"/>
      <c r="N96" s="10"/>
      <c r="O96" s="10"/>
      <c r="P96" s="10"/>
      <c r="Q96" s="16"/>
    </row>
    <row r="97" spans="1:37" x14ac:dyDescent="0.2">
      <c r="A97" s="25" t="s">
        <v>153</v>
      </c>
      <c r="B97" s="31" t="s">
        <v>7907</v>
      </c>
      <c r="C97" s="594" t="s">
        <v>162</v>
      </c>
      <c r="D97" s="13" t="s">
        <v>5067</v>
      </c>
      <c r="E97" s="13" t="s">
        <v>4428</v>
      </c>
      <c r="F97" s="9" t="s">
        <v>2106</v>
      </c>
      <c r="G97" s="10" t="s">
        <v>4219</v>
      </c>
      <c r="H97" s="10"/>
      <c r="I97" s="10" t="s">
        <v>4285</v>
      </c>
      <c r="J97" s="10"/>
      <c r="K97" s="10"/>
      <c r="L97" s="14"/>
      <c r="M97" s="10"/>
      <c r="N97" s="10"/>
      <c r="O97" s="10"/>
      <c r="P97" s="10"/>
      <c r="Q97" s="16"/>
    </row>
    <row r="98" spans="1:37" x14ac:dyDescent="0.2">
      <c r="A98" s="25" t="s">
        <v>151</v>
      </c>
      <c r="B98" s="31" t="s">
        <v>7908</v>
      </c>
      <c r="C98" s="594" t="s">
        <v>161</v>
      </c>
      <c r="D98" s="13" t="s">
        <v>5067</v>
      </c>
      <c r="E98" s="13" t="s">
        <v>4429</v>
      </c>
      <c r="F98" s="9" t="s">
        <v>2106</v>
      </c>
      <c r="G98" s="10" t="s">
        <v>4219</v>
      </c>
      <c r="H98" s="10"/>
      <c r="I98" s="10" t="s">
        <v>4285</v>
      </c>
      <c r="J98" s="10"/>
      <c r="K98" s="10"/>
      <c r="L98" s="14"/>
      <c r="M98" s="10"/>
      <c r="N98" s="10"/>
      <c r="O98" s="10"/>
      <c r="P98" s="10"/>
      <c r="Q98" s="16"/>
    </row>
    <row r="99" spans="1:37" ht="25.5" x14ac:dyDescent="0.2">
      <c r="A99" s="29" t="s">
        <v>160</v>
      </c>
      <c r="B99" s="31" t="s">
        <v>7909</v>
      </c>
      <c r="C99" s="594" t="s">
        <v>1661</v>
      </c>
      <c r="D99" s="13" t="s">
        <v>5068</v>
      </c>
      <c r="E99" s="13"/>
      <c r="F99" s="9" t="s">
        <v>2106</v>
      </c>
      <c r="G99" s="10" t="s">
        <v>4219</v>
      </c>
      <c r="H99" s="10"/>
      <c r="I99" s="10" t="s">
        <v>4285</v>
      </c>
      <c r="J99" s="10"/>
      <c r="K99" s="10"/>
      <c r="L99" s="14"/>
      <c r="M99" s="10"/>
      <c r="N99" s="10"/>
      <c r="O99" s="10"/>
      <c r="P99" s="10"/>
      <c r="Q99" s="16"/>
    </row>
    <row r="100" spans="1:37" x14ac:dyDescent="0.2">
      <c r="A100" s="25" t="s">
        <v>155</v>
      </c>
      <c r="B100" s="31" t="s">
        <v>7910</v>
      </c>
      <c r="C100" s="594" t="s">
        <v>159</v>
      </c>
      <c r="D100" s="13" t="s">
        <v>5068</v>
      </c>
      <c r="E100" s="13" t="s">
        <v>4427</v>
      </c>
      <c r="F100" s="9" t="s">
        <v>2106</v>
      </c>
      <c r="G100" s="10" t="s">
        <v>4219</v>
      </c>
      <c r="H100" s="10"/>
      <c r="I100" s="10" t="s">
        <v>4285</v>
      </c>
      <c r="J100" s="10"/>
      <c r="K100" s="10"/>
      <c r="L100" s="14"/>
      <c r="M100" s="10"/>
      <c r="N100" s="10"/>
      <c r="O100" s="10"/>
      <c r="P100" s="10"/>
      <c r="Q100" s="16"/>
    </row>
    <row r="101" spans="1:37" x14ac:dyDescent="0.2">
      <c r="A101" s="25" t="s">
        <v>153</v>
      </c>
      <c r="B101" s="31" t="s">
        <v>7911</v>
      </c>
      <c r="C101" s="594" t="s">
        <v>158</v>
      </c>
      <c r="D101" s="13" t="s">
        <v>5068</v>
      </c>
      <c r="E101" s="13" t="s">
        <v>4428</v>
      </c>
      <c r="F101" s="9" t="s">
        <v>2106</v>
      </c>
      <c r="G101" s="10" t="s">
        <v>4219</v>
      </c>
      <c r="H101" s="10"/>
      <c r="I101" s="10" t="s">
        <v>4285</v>
      </c>
      <c r="J101" s="10"/>
      <c r="K101" s="10"/>
      <c r="L101" s="14"/>
      <c r="M101" s="10"/>
      <c r="N101" s="10"/>
      <c r="O101" s="10"/>
      <c r="P101" s="10"/>
      <c r="Q101" s="16"/>
    </row>
    <row r="102" spans="1:37" x14ac:dyDescent="0.2">
      <c r="A102" s="25" t="s">
        <v>151</v>
      </c>
      <c r="B102" s="31" t="s">
        <v>7912</v>
      </c>
      <c r="C102" s="594" t="s">
        <v>157</v>
      </c>
      <c r="D102" s="13" t="s">
        <v>5068</v>
      </c>
      <c r="E102" s="13" t="s">
        <v>4429</v>
      </c>
      <c r="F102" s="9" t="s">
        <v>2106</v>
      </c>
      <c r="G102" s="10" t="s">
        <v>4219</v>
      </c>
      <c r="H102" s="10"/>
      <c r="I102" s="10" t="s">
        <v>4285</v>
      </c>
      <c r="J102" s="10"/>
      <c r="K102" s="10"/>
      <c r="L102" s="14"/>
      <c r="M102" s="10"/>
      <c r="N102" s="10"/>
      <c r="O102" s="10"/>
      <c r="P102" s="10"/>
      <c r="Q102" s="16"/>
    </row>
    <row r="103" spans="1:37" x14ac:dyDescent="0.2">
      <c r="A103" s="23" t="s">
        <v>156</v>
      </c>
      <c r="B103" s="31" t="s">
        <v>7913</v>
      </c>
      <c r="C103" s="594" t="s">
        <v>1645</v>
      </c>
      <c r="D103" s="13" t="s">
        <v>4544</v>
      </c>
      <c r="E103" s="13"/>
      <c r="F103" s="9" t="s">
        <v>2106</v>
      </c>
      <c r="G103" s="10" t="s">
        <v>4219</v>
      </c>
      <c r="H103" s="10"/>
      <c r="I103" s="10" t="s">
        <v>4285</v>
      </c>
      <c r="J103" s="10"/>
      <c r="K103" s="10"/>
      <c r="L103" s="14"/>
      <c r="M103" s="10"/>
      <c r="N103" s="10"/>
      <c r="O103" s="10"/>
      <c r="P103" s="10"/>
      <c r="Q103" s="16"/>
    </row>
    <row r="104" spans="1:37" x14ac:dyDescent="0.2">
      <c r="A104" s="24" t="s">
        <v>155</v>
      </c>
      <c r="B104" s="31" t="s">
        <v>7833</v>
      </c>
      <c r="C104" s="594" t="s">
        <v>154</v>
      </c>
      <c r="D104" s="13" t="s">
        <v>4544</v>
      </c>
      <c r="E104" s="13" t="s">
        <v>4427</v>
      </c>
      <c r="F104" s="9" t="s">
        <v>2106</v>
      </c>
      <c r="G104" s="10" t="s">
        <v>4219</v>
      </c>
      <c r="H104" s="10"/>
      <c r="I104" s="10" t="s">
        <v>4285</v>
      </c>
      <c r="J104" s="10"/>
      <c r="K104" s="10"/>
      <c r="L104" s="14"/>
      <c r="M104" s="10"/>
      <c r="N104" s="10"/>
      <c r="O104" s="10"/>
      <c r="P104" s="10"/>
      <c r="Q104" s="16"/>
    </row>
    <row r="105" spans="1:37" x14ac:dyDescent="0.2">
      <c r="A105" s="24" t="s">
        <v>153</v>
      </c>
      <c r="B105" s="31" t="s">
        <v>7914</v>
      </c>
      <c r="C105" s="594" t="s">
        <v>152</v>
      </c>
      <c r="D105" s="13" t="s">
        <v>4544</v>
      </c>
      <c r="E105" s="13" t="s">
        <v>4428</v>
      </c>
      <c r="F105" s="9" t="s">
        <v>2106</v>
      </c>
      <c r="G105" s="10" t="s">
        <v>4219</v>
      </c>
      <c r="H105" s="10"/>
      <c r="I105" s="10" t="s">
        <v>4285</v>
      </c>
      <c r="J105" s="10"/>
      <c r="K105" s="10"/>
      <c r="L105" s="14"/>
      <c r="M105" s="10"/>
      <c r="N105" s="10"/>
      <c r="O105" s="10"/>
      <c r="P105" s="10"/>
      <c r="Q105" s="16"/>
    </row>
    <row r="106" spans="1:37" x14ac:dyDescent="0.2">
      <c r="A106" s="24" t="s">
        <v>151</v>
      </c>
      <c r="B106" s="31" t="s">
        <v>7915</v>
      </c>
      <c r="C106" s="594" t="s">
        <v>150</v>
      </c>
      <c r="D106" s="13" t="s">
        <v>4544</v>
      </c>
      <c r="E106" s="13" t="s">
        <v>4429</v>
      </c>
      <c r="F106" s="9" t="s">
        <v>2106</v>
      </c>
      <c r="G106" s="10" t="s">
        <v>4219</v>
      </c>
      <c r="H106" s="10"/>
      <c r="I106" s="10" t="s">
        <v>4285</v>
      </c>
      <c r="J106" s="10"/>
      <c r="K106" s="10"/>
      <c r="L106" s="14"/>
      <c r="M106" s="10"/>
      <c r="N106" s="10"/>
      <c r="O106" s="10"/>
      <c r="P106" s="10"/>
      <c r="Q106" s="16"/>
    </row>
    <row r="107" spans="1:37" x14ac:dyDescent="0.2">
      <c r="A107" s="23" t="s">
        <v>149</v>
      </c>
      <c r="B107" s="31" t="s">
        <v>7916</v>
      </c>
      <c r="C107" s="423"/>
      <c r="D107" s="13"/>
      <c r="E107" s="17"/>
      <c r="F107" s="9" t="s">
        <v>2106</v>
      </c>
      <c r="G107" s="10" t="s">
        <v>4219</v>
      </c>
      <c r="H107" s="10"/>
      <c r="I107" s="10" t="s">
        <v>4286</v>
      </c>
      <c r="J107" s="10"/>
      <c r="K107" s="10"/>
      <c r="L107" s="10"/>
      <c r="M107" s="10"/>
      <c r="N107" s="10"/>
      <c r="O107" s="10"/>
      <c r="P107" s="10"/>
      <c r="Q107" s="16"/>
    </row>
    <row r="108" spans="1:37" x14ac:dyDescent="0.2">
      <c r="A108" s="23" t="s">
        <v>147</v>
      </c>
      <c r="B108" s="31" t="s">
        <v>7917</v>
      </c>
      <c r="C108" s="594" t="s">
        <v>146</v>
      </c>
      <c r="D108" s="13"/>
      <c r="E108" s="17"/>
      <c r="F108" s="9" t="s">
        <v>2106</v>
      </c>
      <c r="G108" s="10" t="s">
        <v>4219</v>
      </c>
      <c r="H108" s="10"/>
      <c r="I108" s="10" t="s">
        <v>4287</v>
      </c>
      <c r="J108" s="10"/>
      <c r="K108" s="10"/>
      <c r="L108" s="10"/>
      <c r="M108" s="10"/>
      <c r="N108" s="10"/>
      <c r="O108" s="10"/>
      <c r="P108" s="10"/>
      <c r="Q108" s="16"/>
    </row>
    <row r="109" spans="1:37" s="17" customFormat="1" x14ac:dyDescent="0.2">
      <c r="A109" s="23" t="s">
        <v>145</v>
      </c>
      <c r="B109" s="31" t="s">
        <v>7918</v>
      </c>
      <c r="C109" s="594" t="s">
        <v>144</v>
      </c>
      <c r="D109" s="13"/>
      <c r="F109" s="9" t="s">
        <v>2106</v>
      </c>
      <c r="G109" s="10" t="s">
        <v>4219</v>
      </c>
      <c r="H109" s="10"/>
      <c r="I109" s="10" t="s">
        <v>4288</v>
      </c>
      <c r="J109" s="10"/>
      <c r="K109" s="10"/>
      <c r="L109" s="10"/>
      <c r="M109" s="10"/>
      <c r="N109" s="10"/>
      <c r="O109" s="10"/>
      <c r="P109" s="10"/>
      <c r="Q109" s="13"/>
      <c r="AA109" s="11"/>
      <c r="AB109" s="11"/>
      <c r="AC109" s="11"/>
      <c r="AD109" s="11"/>
      <c r="AE109" s="11"/>
      <c r="AF109" s="11"/>
      <c r="AG109" s="11"/>
      <c r="AH109" s="11"/>
      <c r="AI109" s="11"/>
      <c r="AJ109" s="11"/>
      <c r="AK109" s="11"/>
    </row>
    <row r="110" spans="1:37" x14ac:dyDescent="0.2">
      <c r="A110" s="23" t="s">
        <v>143</v>
      </c>
      <c r="B110" s="31" t="s">
        <v>7919</v>
      </c>
      <c r="C110" s="594" t="s">
        <v>142</v>
      </c>
      <c r="D110" s="13"/>
      <c r="E110" s="17"/>
      <c r="F110" s="9" t="s">
        <v>2106</v>
      </c>
      <c r="G110" s="10" t="s">
        <v>4219</v>
      </c>
      <c r="H110" s="10"/>
      <c r="I110" s="10" t="s">
        <v>4289</v>
      </c>
      <c r="J110" s="10"/>
      <c r="K110" s="10"/>
      <c r="L110" s="10"/>
      <c r="M110" s="10"/>
      <c r="N110" s="10"/>
      <c r="O110" s="10"/>
      <c r="P110" s="10"/>
      <c r="Q110" s="16"/>
    </row>
    <row r="111" spans="1:37" x14ac:dyDescent="0.2">
      <c r="A111" s="23" t="s">
        <v>141</v>
      </c>
      <c r="B111" s="31" t="s">
        <v>7920</v>
      </c>
      <c r="C111" s="594" t="s">
        <v>140</v>
      </c>
      <c r="D111" s="13"/>
      <c r="E111" s="17"/>
      <c r="F111" s="9" t="s">
        <v>2106</v>
      </c>
      <c r="G111" s="10" t="s">
        <v>4219</v>
      </c>
      <c r="H111" s="10"/>
      <c r="I111" s="10" t="s">
        <v>4290</v>
      </c>
      <c r="J111" s="10" t="s">
        <v>4470</v>
      </c>
      <c r="K111" s="10"/>
      <c r="L111" s="10"/>
      <c r="M111" s="10"/>
      <c r="N111" s="10"/>
      <c r="O111" s="10"/>
      <c r="P111" s="10"/>
      <c r="Q111" s="16"/>
    </row>
    <row r="112" spans="1:37" x14ac:dyDescent="0.2">
      <c r="A112" s="23" t="s">
        <v>139</v>
      </c>
      <c r="B112" s="31" t="s">
        <v>7921</v>
      </c>
      <c r="C112" s="594" t="s">
        <v>138</v>
      </c>
      <c r="D112" s="13"/>
      <c r="E112" s="17"/>
      <c r="F112" s="9" t="s">
        <v>2106</v>
      </c>
      <c r="G112" s="10" t="s">
        <v>4219</v>
      </c>
      <c r="H112" s="10"/>
      <c r="I112" s="10" t="s">
        <v>4291</v>
      </c>
      <c r="J112" s="10"/>
      <c r="K112" s="10"/>
      <c r="L112" s="10"/>
      <c r="M112" s="10"/>
      <c r="N112" s="10"/>
      <c r="O112" s="10"/>
      <c r="P112" s="10"/>
      <c r="Q112" s="16"/>
    </row>
    <row r="113" spans="1:37" x14ac:dyDescent="0.2">
      <c r="A113" s="23" t="s">
        <v>53</v>
      </c>
      <c r="B113" s="31" t="s">
        <v>8274</v>
      </c>
      <c r="C113" s="594" t="s">
        <v>52</v>
      </c>
      <c r="D113" s="13"/>
      <c r="E113" s="17"/>
      <c r="F113" s="9" t="s">
        <v>2106</v>
      </c>
      <c r="G113" s="10" t="s">
        <v>4219</v>
      </c>
      <c r="H113" s="10"/>
      <c r="I113" s="10" t="s">
        <v>4274</v>
      </c>
      <c r="J113" s="10"/>
      <c r="K113" s="10"/>
      <c r="L113" s="10"/>
      <c r="M113" s="10"/>
      <c r="N113" s="10"/>
      <c r="O113" s="10"/>
      <c r="P113" s="10"/>
      <c r="Q113" s="16"/>
    </row>
    <row r="114" spans="1:37" x14ac:dyDescent="0.2">
      <c r="A114" s="23" t="s">
        <v>137</v>
      </c>
      <c r="B114" s="31" t="s">
        <v>7834</v>
      </c>
      <c r="C114" s="594" t="s">
        <v>136</v>
      </c>
      <c r="D114" s="13"/>
      <c r="E114" s="17"/>
      <c r="F114" s="9" t="s">
        <v>2106</v>
      </c>
      <c r="G114" s="10" t="s">
        <v>4219</v>
      </c>
      <c r="H114" s="10"/>
      <c r="I114" s="10" t="s">
        <v>4292</v>
      </c>
      <c r="J114" s="10" t="s">
        <v>5066</v>
      </c>
      <c r="K114" s="14"/>
      <c r="L114" s="10"/>
      <c r="M114" s="10"/>
      <c r="N114" s="10"/>
      <c r="O114" s="10"/>
      <c r="P114" s="10"/>
      <c r="Q114" s="16"/>
    </row>
    <row r="115" spans="1:37" x14ac:dyDescent="0.2">
      <c r="A115" s="30" t="s">
        <v>135</v>
      </c>
      <c r="B115" s="31" t="s">
        <v>7922</v>
      </c>
      <c r="C115" s="594" t="s">
        <v>134</v>
      </c>
      <c r="D115" s="13"/>
      <c r="E115" s="17"/>
      <c r="F115" s="9" t="s">
        <v>2106</v>
      </c>
      <c r="G115" s="10" t="s">
        <v>4219</v>
      </c>
      <c r="H115" s="10"/>
      <c r="I115" s="10" t="s">
        <v>4292</v>
      </c>
      <c r="J115" s="10" t="s">
        <v>4506</v>
      </c>
      <c r="K115" s="14"/>
      <c r="L115" s="10"/>
      <c r="M115" s="10"/>
      <c r="N115" s="10"/>
      <c r="O115" s="10"/>
      <c r="P115" s="10"/>
      <c r="Q115" s="13"/>
      <c r="R115" s="17"/>
      <c r="S115" s="17"/>
      <c r="T115" s="17"/>
    </row>
    <row r="116" spans="1:37" x14ac:dyDescent="0.2">
      <c r="A116" s="23" t="s">
        <v>133</v>
      </c>
      <c r="B116" s="31" t="s">
        <v>7923</v>
      </c>
      <c r="C116" s="594" t="s">
        <v>132</v>
      </c>
      <c r="D116" s="13"/>
      <c r="E116" s="17"/>
      <c r="F116" s="9" t="s">
        <v>2106</v>
      </c>
      <c r="G116" s="10" t="s">
        <v>4219</v>
      </c>
      <c r="H116" s="10"/>
      <c r="I116" s="10" t="s">
        <v>4293</v>
      </c>
      <c r="J116" s="10"/>
      <c r="K116" s="10"/>
      <c r="L116" s="10"/>
      <c r="M116" s="10"/>
      <c r="N116" s="10"/>
      <c r="O116" s="10"/>
      <c r="P116" s="10"/>
      <c r="Q116" s="13"/>
      <c r="R116" s="17"/>
      <c r="S116" s="17"/>
      <c r="T116" s="17"/>
    </row>
    <row r="117" spans="1:37" s="18" customFormat="1" x14ac:dyDescent="0.2">
      <c r="A117" s="23" t="s">
        <v>131</v>
      </c>
      <c r="B117" s="31" t="s">
        <v>7924</v>
      </c>
      <c r="C117" s="594" t="s">
        <v>130</v>
      </c>
      <c r="D117" s="13"/>
      <c r="E117" s="17"/>
      <c r="F117" s="9" t="s">
        <v>2106</v>
      </c>
      <c r="G117" s="10" t="s">
        <v>4219</v>
      </c>
      <c r="H117" s="10"/>
      <c r="I117" s="10" t="s">
        <v>4294</v>
      </c>
      <c r="J117" s="10" t="s">
        <v>4470</v>
      </c>
      <c r="K117" s="10"/>
      <c r="L117" s="10"/>
      <c r="M117" s="10"/>
      <c r="N117" s="10"/>
      <c r="O117" s="10"/>
      <c r="P117" s="10"/>
      <c r="Q117" s="13"/>
      <c r="R117" s="17"/>
      <c r="S117" s="17"/>
      <c r="T117" s="17"/>
      <c r="AA117" s="11"/>
      <c r="AB117" s="11"/>
      <c r="AC117" s="11"/>
      <c r="AD117" s="11"/>
      <c r="AE117" s="11"/>
      <c r="AF117" s="11"/>
      <c r="AG117" s="11"/>
      <c r="AH117" s="11"/>
      <c r="AI117" s="11"/>
      <c r="AJ117" s="11"/>
      <c r="AK117" s="11"/>
    </row>
    <row r="118" spans="1:37" x14ac:dyDescent="0.2">
      <c r="A118" s="23" t="s">
        <v>129</v>
      </c>
      <c r="B118" s="31" t="s">
        <v>7925</v>
      </c>
      <c r="C118" s="594" t="s">
        <v>128</v>
      </c>
      <c r="D118" s="13"/>
      <c r="E118" s="17"/>
      <c r="F118" s="9" t="s">
        <v>2106</v>
      </c>
      <c r="G118" s="10" t="s">
        <v>4219</v>
      </c>
      <c r="H118" s="10"/>
      <c r="I118" s="10" t="s">
        <v>4295</v>
      </c>
      <c r="J118" s="10"/>
      <c r="K118" s="10"/>
      <c r="L118" s="10"/>
      <c r="M118" s="10"/>
      <c r="N118" s="10"/>
      <c r="O118" s="10"/>
      <c r="P118" s="10"/>
      <c r="Q118" s="13"/>
      <c r="R118" s="17"/>
      <c r="T118" s="17"/>
    </row>
    <row r="119" spans="1:37" x14ac:dyDescent="0.2">
      <c r="A119" s="23" t="s">
        <v>127</v>
      </c>
      <c r="B119" s="31" t="s">
        <v>7926</v>
      </c>
      <c r="C119" s="594" t="s">
        <v>2114</v>
      </c>
      <c r="D119" s="13"/>
      <c r="E119" s="17"/>
      <c r="F119" s="9" t="s">
        <v>2106</v>
      </c>
      <c r="G119" s="10" t="s">
        <v>4219</v>
      </c>
      <c r="H119" s="10"/>
      <c r="I119" s="10" t="s">
        <v>4296</v>
      </c>
      <c r="J119" s="10"/>
      <c r="K119" s="10"/>
      <c r="L119" s="10"/>
      <c r="M119" s="10"/>
      <c r="N119" s="10"/>
      <c r="O119" s="10"/>
      <c r="P119" s="10"/>
      <c r="Q119" s="13"/>
      <c r="R119" s="17"/>
      <c r="T119" s="17"/>
    </row>
    <row r="120" spans="1:37" x14ac:dyDescent="0.2">
      <c r="A120" s="24" t="s">
        <v>126</v>
      </c>
      <c r="B120" s="31" t="s">
        <v>7927</v>
      </c>
      <c r="C120" s="594" t="s">
        <v>125</v>
      </c>
      <c r="D120" s="13"/>
      <c r="E120" s="17"/>
      <c r="F120" s="9" t="s">
        <v>2106</v>
      </c>
      <c r="G120" s="10" t="s">
        <v>4219</v>
      </c>
      <c r="H120" s="10" t="s">
        <v>4558</v>
      </c>
      <c r="I120" s="10" t="s">
        <v>4296</v>
      </c>
      <c r="J120" s="10"/>
      <c r="K120" s="14"/>
      <c r="L120" s="10"/>
      <c r="M120" s="10"/>
      <c r="N120" s="10"/>
      <c r="O120" s="10"/>
      <c r="P120" s="10"/>
      <c r="Q120" s="13"/>
      <c r="R120" s="17"/>
      <c r="S120" s="17"/>
      <c r="T120" s="17"/>
    </row>
    <row r="121" spans="1:37" x14ac:dyDescent="0.2">
      <c r="A121" s="24" t="s">
        <v>124</v>
      </c>
      <c r="B121" s="31" t="s">
        <v>7928</v>
      </c>
      <c r="C121" s="594" t="s">
        <v>123</v>
      </c>
      <c r="D121" s="13"/>
      <c r="E121" s="17"/>
      <c r="F121" s="9" t="s">
        <v>2106</v>
      </c>
      <c r="G121" s="10" t="s">
        <v>4219</v>
      </c>
      <c r="H121" s="10" t="s">
        <v>4559</v>
      </c>
      <c r="I121" s="10" t="s">
        <v>4296</v>
      </c>
      <c r="J121" s="10"/>
      <c r="K121" s="14"/>
      <c r="L121" s="10"/>
      <c r="M121" s="10"/>
      <c r="N121" s="10"/>
      <c r="O121" s="10"/>
      <c r="P121" s="10"/>
      <c r="Q121" s="13"/>
      <c r="R121" s="17"/>
      <c r="S121" s="17"/>
      <c r="T121" s="17"/>
    </row>
    <row r="122" spans="1:37" x14ac:dyDescent="0.2">
      <c r="A122" s="23" t="s">
        <v>122</v>
      </c>
      <c r="B122" s="31" t="s">
        <v>7929</v>
      </c>
      <c r="C122" s="594" t="s">
        <v>121</v>
      </c>
      <c r="D122" s="13"/>
      <c r="E122" s="17"/>
      <c r="F122" s="9" t="s">
        <v>2106</v>
      </c>
      <c r="G122" s="10" t="s">
        <v>4219</v>
      </c>
      <c r="H122" s="10"/>
      <c r="I122" s="10" t="s">
        <v>4297</v>
      </c>
      <c r="J122" s="10"/>
      <c r="K122" s="10"/>
      <c r="L122" s="10"/>
      <c r="M122" s="10"/>
      <c r="N122" s="10"/>
      <c r="O122" s="10"/>
      <c r="P122" s="10"/>
      <c r="Q122" s="16"/>
    </row>
    <row r="123" spans="1:37" x14ac:dyDescent="0.2">
      <c r="A123" s="23" t="s">
        <v>120</v>
      </c>
      <c r="B123" s="31" t="s">
        <v>7855</v>
      </c>
      <c r="C123" s="594" t="s">
        <v>2115</v>
      </c>
      <c r="D123" s="13"/>
      <c r="E123" s="17"/>
      <c r="F123" s="9" t="s">
        <v>2106</v>
      </c>
      <c r="G123" s="10" t="s">
        <v>4219</v>
      </c>
      <c r="H123" s="10"/>
      <c r="I123" s="10"/>
      <c r="J123" s="10"/>
      <c r="K123" s="10"/>
      <c r="L123" s="10"/>
      <c r="M123" s="10"/>
      <c r="N123" s="10"/>
    </row>
    <row r="124" spans="1:37" x14ac:dyDescent="0.2">
      <c r="A124" s="105" t="s">
        <v>119</v>
      </c>
      <c r="B124" s="31" t="s">
        <v>7857</v>
      </c>
      <c r="C124" s="594" t="s">
        <v>1504</v>
      </c>
      <c r="D124" s="13"/>
      <c r="E124" s="17"/>
      <c r="F124" s="9" t="s">
        <v>2106</v>
      </c>
      <c r="G124" s="9" t="s">
        <v>4225</v>
      </c>
      <c r="H124" s="9"/>
      <c r="I124" s="10"/>
      <c r="J124" s="10"/>
      <c r="K124" s="10"/>
      <c r="L124" s="10"/>
      <c r="M124" s="10"/>
      <c r="N124" s="10"/>
    </row>
    <row r="125" spans="1:37" x14ac:dyDescent="0.2">
      <c r="A125" s="39"/>
      <c r="C125" s="49" t="s">
        <v>4360</v>
      </c>
      <c r="D125" s="17"/>
      <c r="E125" s="17"/>
      <c r="G125" s="19"/>
      <c r="H125" s="19"/>
      <c r="I125" s="11"/>
      <c r="J125" s="11"/>
    </row>
    <row r="126" spans="1:37" x14ac:dyDescent="0.2">
      <c r="A126" s="17" t="s">
        <v>106</v>
      </c>
      <c r="B126" s="49" t="s">
        <v>106</v>
      </c>
      <c r="G126" s="19"/>
      <c r="H126" s="19"/>
      <c r="I126" s="11"/>
      <c r="J126" s="11"/>
    </row>
    <row r="127" spans="1:37" x14ac:dyDescent="0.2">
      <c r="B127" s="40"/>
      <c r="G127" s="35"/>
      <c r="H127" s="35"/>
      <c r="I127" s="11"/>
      <c r="J127" s="11"/>
    </row>
    <row r="128" spans="1:37" x14ac:dyDescent="0.2">
      <c r="J128" s="11"/>
    </row>
    <row r="129" spans="10:10" x14ac:dyDescent="0.2">
      <c r="J129" s="11"/>
    </row>
    <row r="162" spans="5:5" x14ac:dyDescent="0.2">
      <c r="E162" s="38"/>
    </row>
    <row r="163" spans="5:5" x14ac:dyDescent="0.2">
      <c r="E163" s="38"/>
    </row>
    <row r="164" spans="5:5" x14ac:dyDescent="0.2">
      <c r="E164" s="38"/>
    </row>
    <row r="165" spans="5:5" x14ac:dyDescent="0.2">
      <c r="E165" s="38"/>
    </row>
    <row r="166" spans="5:5" x14ac:dyDescent="0.2">
      <c r="E166" s="38"/>
    </row>
    <row r="167" spans="5:5" x14ac:dyDescent="0.2">
      <c r="E167" s="38"/>
    </row>
    <row r="168" spans="5:5" x14ac:dyDescent="0.2">
      <c r="E168" s="38"/>
    </row>
    <row r="169" spans="5:5" x14ac:dyDescent="0.2">
      <c r="E169" s="38"/>
    </row>
    <row r="170" spans="5:5" x14ac:dyDescent="0.2">
      <c r="E170" s="38"/>
    </row>
    <row r="171" spans="5:5" x14ac:dyDescent="0.2">
      <c r="E171" s="38"/>
    </row>
    <row r="172" spans="5:5" x14ac:dyDescent="0.2">
      <c r="E172" s="38"/>
    </row>
    <row r="173" spans="5:5" x14ac:dyDescent="0.2">
      <c r="E173" s="38"/>
    </row>
    <row r="174" spans="5:5" x14ac:dyDescent="0.2">
      <c r="E174" s="38"/>
    </row>
    <row r="175" spans="5:5" x14ac:dyDescent="0.2">
      <c r="E175" s="38"/>
    </row>
    <row r="176" spans="5:5" x14ac:dyDescent="0.2">
      <c r="E176" s="38"/>
    </row>
    <row r="177" spans="5:5" x14ac:dyDescent="0.2">
      <c r="E177" s="38"/>
    </row>
    <row r="178" spans="5:5" x14ac:dyDescent="0.2">
      <c r="E178" s="38"/>
    </row>
    <row r="179" spans="5:5" x14ac:dyDescent="0.2">
      <c r="E179" s="38"/>
    </row>
    <row r="180" spans="5:5" x14ac:dyDescent="0.2">
      <c r="E180" s="38"/>
    </row>
    <row r="181" spans="5:5" x14ac:dyDescent="0.2">
      <c r="E181" s="38"/>
    </row>
    <row r="182" spans="5:5" x14ac:dyDescent="0.2">
      <c r="E182" s="38"/>
    </row>
    <row r="183" spans="5:5" x14ac:dyDescent="0.2">
      <c r="E183" s="38"/>
    </row>
    <row r="184" spans="5:5" x14ac:dyDescent="0.2">
      <c r="E184" s="38"/>
    </row>
    <row r="185" spans="5:5" x14ac:dyDescent="0.2">
      <c r="E185" s="38"/>
    </row>
    <row r="186" spans="5:5" x14ac:dyDescent="0.2">
      <c r="E186" s="38"/>
    </row>
    <row r="187" spans="5:5" x14ac:dyDescent="0.2">
      <c r="E187" s="38"/>
    </row>
    <row r="188" spans="5:5" x14ac:dyDescent="0.2">
      <c r="E188" s="38"/>
    </row>
    <row r="189" spans="5:5" x14ac:dyDescent="0.2">
      <c r="E189" s="38"/>
    </row>
    <row r="190" spans="5:5" x14ac:dyDescent="0.2">
      <c r="E190" s="38"/>
    </row>
    <row r="191" spans="5:5" x14ac:dyDescent="0.2">
      <c r="E191" s="38"/>
    </row>
    <row r="192" spans="5:5" x14ac:dyDescent="0.2">
      <c r="E192" s="38"/>
    </row>
    <row r="193" spans="5:5" x14ac:dyDescent="0.2">
      <c r="E193" s="38"/>
    </row>
    <row r="194" spans="5:5" x14ac:dyDescent="0.2">
      <c r="E194" s="38"/>
    </row>
    <row r="195" spans="5:5" x14ac:dyDescent="0.2">
      <c r="E195" s="38"/>
    </row>
    <row r="196" spans="5:5" x14ac:dyDescent="0.2">
      <c r="E196" s="38"/>
    </row>
    <row r="197" spans="5:5" x14ac:dyDescent="0.2">
      <c r="E197" s="38"/>
    </row>
    <row r="198" spans="5:5" x14ac:dyDescent="0.2">
      <c r="E198" s="38"/>
    </row>
    <row r="199" spans="5:5" x14ac:dyDescent="0.2">
      <c r="E199" s="38"/>
    </row>
    <row r="200" spans="5:5" x14ac:dyDescent="0.2">
      <c r="E200" s="38"/>
    </row>
    <row r="201" spans="5:5" x14ac:dyDescent="0.2">
      <c r="E201" s="38"/>
    </row>
    <row r="202" spans="5:5" x14ac:dyDescent="0.2">
      <c r="E202" s="38"/>
    </row>
    <row r="203" spans="5:5" x14ac:dyDescent="0.2">
      <c r="E203" s="38"/>
    </row>
    <row r="204" spans="5:5" x14ac:dyDescent="0.2">
      <c r="E204" s="38"/>
    </row>
    <row r="205" spans="5:5" x14ac:dyDescent="0.2">
      <c r="E205" s="38"/>
    </row>
    <row r="206" spans="5:5" x14ac:dyDescent="0.2">
      <c r="E206" s="38"/>
    </row>
    <row r="207" spans="5:5" x14ac:dyDescent="0.2">
      <c r="E207" s="38"/>
    </row>
    <row r="208" spans="5:5" x14ac:dyDescent="0.2">
      <c r="E208" s="38"/>
    </row>
    <row r="209" spans="5:5" x14ac:dyDescent="0.2">
      <c r="E209" s="38"/>
    </row>
    <row r="210" spans="5:5" x14ac:dyDescent="0.2">
      <c r="E210" s="38"/>
    </row>
    <row r="211" spans="5:5" x14ac:dyDescent="0.2">
      <c r="E211" s="38"/>
    </row>
    <row r="212" spans="5:5" x14ac:dyDescent="0.2">
      <c r="E212" s="38"/>
    </row>
    <row r="213" spans="5:5" x14ac:dyDescent="0.2">
      <c r="E213" s="38"/>
    </row>
    <row r="214" spans="5:5" x14ac:dyDescent="0.2">
      <c r="E214" s="38"/>
    </row>
    <row r="215" spans="5:5" x14ac:dyDescent="0.2">
      <c r="E215" s="38"/>
    </row>
    <row r="216" spans="5:5" x14ac:dyDescent="0.2">
      <c r="E216" s="38"/>
    </row>
    <row r="217" spans="5:5" x14ac:dyDescent="0.2">
      <c r="E217" s="38"/>
    </row>
    <row r="218" spans="5:5" x14ac:dyDescent="0.2">
      <c r="E218" s="38"/>
    </row>
    <row r="219" spans="5:5" x14ac:dyDescent="0.2">
      <c r="E219" s="38"/>
    </row>
    <row r="220" spans="5:5" x14ac:dyDescent="0.2">
      <c r="E220" s="38"/>
    </row>
    <row r="221" spans="5:5" x14ac:dyDescent="0.2">
      <c r="E221" s="38"/>
    </row>
    <row r="222" spans="5:5" x14ac:dyDescent="0.2">
      <c r="E222" s="38"/>
    </row>
    <row r="223" spans="5:5" x14ac:dyDescent="0.2">
      <c r="E223" s="38"/>
    </row>
    <row r="224" spans="5:5" x14ac:dyDescent="0.2">
      <c r="E224" s="38"/>
    </row>
    <row r="225" spans="5:5" x14ac:dyDescent="0.2">
      <c r="E225" s="38"/>
    </row>
    <row r="226" spans="5:5" x14ac:dyDescent="0.2">
      <c r="E226" s="3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
  <dimension ref="A1:AT117"/>
  <sheetViews>
    <sheetView topLeftCell="A66" zoomScale="85" zoomScaleNormal="85" workbookViewId="0">
      <selection activeCell="B117" sqref="B117"/>
    </sheetView>
  </sheetViews>
  <sheetFormatPr defaultColWidth="11.42578125" defaultRowHeight="12.75" x14ac:dyDescent="0.2"/>
  <cols>
    <col min="1" max="1" width="77.28515625" style="11" customWidth="1"/>
    <col min="2" max="2" width="13.42578125" style="38" bestFit="1" customWidth="1"/>
    <col min="3" max="3" width="11.140625" style="11" customWidth="1"/>
    <col min="4" max="4" width="11.28515625" style="11" customWidth="1"/>
    <col min="5" max="5" width="30.85546875" style="35" customWidth="1"/>
    <col min="6" max="6" width="20.85546875" style="35" customWidth="1"/>
    <col min="7" max="7" width="13" style="11" customWidth="1"/>
    <col min="8" max="8" width="11" style="11" customWidth="1"/>
    <col min="9" max="9" width="11.42578125" style="11" customWidth="1"/>
    <col min="10" max="10" width="14.140625" style="11" customWidth="1"/>
    <col min="11" max="11" width="14.7109375" style="11" customWidth="1"/>
    <col min="12" max="12" width="24.42578125" style="11" customWidth="1"/>
    <col min="13" max="16384" width="11.42578125" style="11"/>
  </cols>
  <sheetData>
    <row r="1" spans="1:6" x14ac:dyDescent="0.2">
      <c r="A1" s="403" t="s">
        <v>5164</v>
      </c>
      <c r="B1" s="740" t="str">
        <f>HYPERLINK("#List!$A$1", "Preparatory")</f>
        <v>Preparatory</v>
      </c>
    </row>
    <row r="2" spans="1:6" x14ac:dyDescent="0.2">
      <c r="A2" s="403" t="s">
        <v>5165</v>
      </c>
      <c r="B2" s="740" t="str">
        <f>HYPERLINK("#List!$A$1", "Preparatory")</f>
        <v>Preparatory</v>
      </c>
    </row>
    <row r="3" spans="1:6" x14ac:dyDescent="0.2">
      <c r="A3" s="403" t="s">
        <v>6658</v>
      </c>
      <c r="B3" s="740" t="str">
        <f>HYPERLINK("#List!$A$1", "Full")</f>
        <v>Full</v>
      </c>
    </row>
    <row r="4" spans="1:6" x14ac:dyDescent="0.2">
      <c r="A4" s="403" t="s">
        <v>7121</v>
      </c>
      <c r="B4" s="740" t="str">
        <f>HYPERLINK("#List!$A$1", "Full")</f>
        <v>Full</v>
      </c>
    </row>
    <row r="5" spans="1:6" x14ac:dyDescent="0.2">
      <c r="A5" s="18"/>
      <c r="B5" s="48"/>
    </row>
    <row r="6" spans="1:6" x14ac:dyDescent="0.2">
      <c r="A6" s="408" t="s">
        <v>207</v>
      </c>
      <c r="B6" s="48"/>
    </row>
    <row r="7" spans="1:6" x14ac:dyDescent="0.2">
      <c r="A7" s="18"/>
      <c r="B7" s="48"/>
    </row>
    <row r="8" spans="1:6" x14ac:dyDescent="0.2">
      <c r="A8" s="404" t="s">
        <v>6686</v>
      </c>
      <c r="B8" s="48"/>
    </row>
    <row r="9" spans="1:6" x14ac:dyDescent="0.2">
      <c r="A9" s="409" t="s">
        <v>48</v>
      </c>
      <c r="F9" s="11"/>
    </row>
    <row r="10" spans="1:6" x14ac:dyDescent="0.2">
      <c r="A10" s="405" t="s">
        <v>4583</v>
      </c>
      <c r="F10" s="11"/>
    </row>
    <row r="12" spans="1:6" x14ac:dyDescent="0.2">
      <c r="A12" s="404" t="s">
        <v>6687</v>
      </c>
    </row>
    <row r="13" spans="1:6" x14ac:dyDescent="0.2">
      <c r="A13" s="409" t="s">
        <v>48</v>
      </c>
      <c r="E13" s="11"/>
      <c r="F13" s="11"/>
    </row>
    <row r="14" spans="1:6" x14ac:dyDescent="0.2">
      <c r="A14" s="405" t="s">
        <v>4585</v>
      </c>
      <c r="E14" s="11"/>
      <c r="F14" s="11"/>
    </row>
    <row r="15" spans="1:6" x14ac:dyDescent="0.2">
      <c r="E15" s="11"/>
      <c r="F15" s="11"/>
    </row>
    <row r="16" spans="1:6" x14ac:dyDescent="0.2">
      <c r="A16" s="404" t="s">
        <v>6691</v>
      </c>
    </row>
    <row r="17" spans="1:17" x14ac:dyDescent="0.2">
      <c r="A17" s="409" t="s">
        <v>48</v>
      </c>
    </row>
    <row r="18" spans="1:17" x14ac:dyDescent="0.2">
      <c r="A18" s="410" t="s">
        <v>4583</v>
      </c>
    </row>
    <row r="19" spans="1:17" x14ac:dyDescent="0.2">
      <c r="A19" s="410" t="s">
        <v>4490</v>
      </c>
    </row>
    <row r="20" spans="1:17" x14ac:dyDescent="0.2">
      <c r="A20" s="410" t="s">
        <v>7563</v>
      </c>
      <c r="B20" s="157" t="s">
        <v>6613</v>
      </c>
      <c r="C20" s="158" t="s">
        <v>7805</v>
      </c>
      <c r="D20" s="81" t="s">
        <v>7463</v>
      </c>
    </row>
    <row r="21" spans="1:17" x14ac:dyDescent="0.2">
      <c r="C21" s="38"/>
    </row>
    <row r="22" spans="1:17" x14ac:dyDescent="0.2">
      <c r="A22" s="404" t="s">
        <v>7118</v>
      </c>
      <c r="C22" s="38"/>
    </row>
    <row r="23" spans="1:17" x14ac:dyDescent="0.2">
      <c r="A23" s="409" t="s">
        <v>48</v>
      </c>
      <c r="C23" s="38"/>
    </row>
    <row r="24" spans="1:17" x14ac:dyDescent="0.2">
      <c r="A24" s="410" t="s">
        <v>4585</v>
      </c>
      <c r="C24" s="38"/>
    </row>
    <row r="25" spans="1:17" x14ac:dyDescent="0.2">
      <c r="A25" s="410" t="s">
        <v>4490</v>
      </c>
      <c r="C25" s="38"/>
    </row>
    <row r="26" spans="1:17" x14ac:dyDescent="0.2">
      <c r="A26" s="410" t="s">
        <v>7563</v>
      </c>
      <c r="B26" s="157" t="s">
        <v>6613</v>
      </c>
      <c r="C26" s="158" t="s">
        <v>7805</v>
      </c>
      <c r="D26" s="81" t="s">
        <v>7463</v>
      </c>
    </row>
    <row r="28" spans="1:17" ht="38.25" x14ac:dyDescent="0.2">
      <c r="A28" s="106"/>
      <c r="B28" s="47"/>
      <c r="C28" s="411" t="s">
        <v>54</v>
      </c>
      <c r="D28" s="412" t="s">
        <v>175</v>
      </c>
      <c r="E28" s="41"/>
    </row>
    <row r="29" spans="1:17" x14ac:dyDescent="0.2">
      <c r="A29" s="106"/>
      <c r="B29" s="47"/>
      <c r="C29" s="160" t="s">
        <v>7811</v>
      </c>
      <c r="D29" s="43" t="s">
        <v>7835</v>
      </c>
      <c r="E29" s="429"/>
      <c r="F29" s="429"/>
      <c r="G29" s="427"/>
    </row>
    <row r="30" spans="1:17" x14ac:dyDescent="0.2">
      <c r="A30" s="413" t="s">
        <v>80</v>
      </c>
      <c r="B30" s="31"/>
      <c r="C30" s="423"/>
      <c r="D30" s="423"/>
      <c r="E30" s="430"/>
      <c r="F30" s="431"/>
      <c r="G30" s="427"/>
      <c r="H30" s="14"/>
    </row>
    <row r="31" spans="1:17" x14ac:dyDescent="0.2">
      <c r="A31" s="414" t="s">
        <v>206</v>
      </c>
      <c r="B31" s="31" t="s">
        <v>7807</v>
      </c>
      <c r="C31" s="423"/>
      <c r="D31" s="424" t="s">
        <v>205</v>
      </c>
      <c r="E31" s="432"/>
      <c r="F31" s="405"/>
      <c r="G31" s="428" t="s">
        <v>2106</v>
      </c>
      <c r="H31" s="433" t="s">
        <v>4218</v>
      </c>
      <c r="I31" s="433"/>
      <c r="J31" s="396" t="s">
        <v>4275</v>
      </c>
      <c r="K31" s="396" t="s">
        <v>4478</v>
      </c>
      <c r="L31" s="396"/>
      <c r="M31" s="10"/>
      <c r="N31" s="10"/>
      <c r="O31" s="10"/>
      <c r="P31" s="14"/>
      <c r="Q31" s="14"/>
    </row>
    <row r="32" spans="1:17" x14ac:dyDescent="0.2">
      <c r="A32" s="414" t="s">
        <v>204</v>
      </c>
      <c r="B32" s="31" t="s">
        <v>7808</v>
      </c>
      <c r="C32" s="423"/>
      <c r="D32" s="424" t="s">
        <v>203</v>
      </c>
      <c r="E32" s="432"/>
      <c r="F32" s="405"/>
      <c r="G32" s="428" t="s">
        <v>2106</v>
      </c>
      <c r="H32" s="433" t="s">
        <v>4218</v>
      </c>
      <c r="I32" s="433"/>
      <c r="J32" s="396" t="s">
        <v>5047</v>
      </c>
      <c r="K32" s="396" t="s">
        <v>4478</v>
      </c>
      <c r="L32" s="396"/>
      <c r="M32" s="10"/>
      <c r="N32" s="10"/>
      <c r="O32" s="10"/>
      <c r="P32" s="14"/>
      <c r="Q32" s="14"/>
    </row>
    <row r="33" spans="1:46" x14ac:dyDescent="0.2">
      <c r="A33" s="414" t="s">
        <v>202</v>
      </c>
      <c r="B33" s="31" t="s">
        <v>7809</v>
      </c>
      <c r="C33" s="424" t="s">
        <v>24</v>
      </c>
      <c r="D33" s="424" t="s">
        <v>24</v>
      </c>
      <c r="E33" s="432"/>
      <c r="F33" s="405"/>
      <c r="G33" s="428" t="s">
        <v>2106</v>
      </c>
      <c r="H33" s="433" t="s">
        <v>4218</v>
      </c>
      <c r="I33" s="433"/>
      <c r="J33" s="396" t="s">
        <v>4276</v>
      </c>
      <c r="K33" s="396" t="s">
        <v>4478</v>
      </c>
      <c r="L33" s="396"/>
      <c r="M33" s="10"/>
      <c r="N33" s="10"/>
      <c r="O33" s="10"/>
      <c r="P33" s="14"/>
      <c r="Q33" s="14"/>
    </row>
    <row r="34" spans="1:46" x14ac:dyDescent="0.2">
      <c r="A34" s="414" t="s">
        <v>201</v>
      </c>
      <c r="B34" s="31" t="s">
        <v>7810</v>
      </c>
      <c r="C34" s="424" t="s">
        <v>91</v>
      </c>
      <c r="D34" s="424" t="s">
        <v>91</v>
      </c>
      <c r="E34" s="432"/>
      <c r="F34" s="405"/>
      <c r="G34" s="428" t="s">
        <v>2106</v>
      </c>
      <c r="H34" s="433" t="s">
        <v>4218</v>
      </c>
      <c r="I34" s="433"/>
      <c r="J34" s="433" t="s">
        <v>4277</v>
      </c>
      <c r="K34" s="396" t="s">
        <v>4478</v>
      </c>
      <c r="L34" s="396"/>
      <c r="M34" s="10"/>
      <c r="N34" s="10"/>
      <c r="O34" s="10"/>
      <c r="P34" s="14"/>
      <c r="Q34" s="14"/>
    </row>
    <row r="35" spans="1:46" x14ac:dyDescent="0.2">
      <c r="A35" s="414" t="s">
        <v>200</v>
      </c>
      <c r="B35" s="31" t="s">
        <v>7852</v>
      </c>
      <c r="C35" s="424" t="s">
        <v>199</v>
      </c>
      <c r="D35" s="424" t="s">
        <v>199</v>
      </c>
      <c r="E35" s="432"/>
      <c r="F35" s="405"/>
      <c r="G35" s="428" t="s">
        <v>2106</v>
      </c>
      <c r="H35" s="433" t="s">
        <v>4218</v>
      </c>
      <c r="I35" s="433"/>
      <c r="J35" s="396" t="s">
        <v>4278</v>
      </c>
      <c r="K35" s="396" t="s">
        <v>4478</v>
      </c>
      <c r="L35" s="396"/>
      <c r="M35" s="10"/>
      <c r="N35" s="10"/>
      <c r="O35" s="10"/>
      <c r="P35" s="14"/>
      <c r="Q35" s="14"/>
    </row>
    <row r="36" spans="1:46" x14ac:dyDescent="0.2">
      <c r="A36" s="414" t="s">
        <v>5121</v>
      </c>
      <c r="B36" s="31" t="s">
        <v>7853</v>
      </c>
      <c r="C36" s="424" t="s">
        <v>25</v>
      </c>
      <c r="D36" s="424" t="s">
        <v>25</v>
      </c>
      <c r="E36" s="432"/>
      <c r="F36" s="405"/>
      <c r="G36" s="428" t="s">
        <v>2106</v>
      </c>
      <c r="H36" s="433" t="s">
        <v>4218</v>
      </c>
      <c r="I36" s="433"/>
      <c r="J36" s="433" t="s">
        <v>4262</v>
      </c>
      <c r="K36" s="396" t="s">
        <v>4474</v>
      </c>
      <c r="L36" s="396"/>
      <c r="M36" s="10"/>
      <c r="N36" s="10"/>
      <c r="O36" s="10"/>
      <c r="P36" s="14"/>
      <c r="Q36" s="14"/>
    </row>
    <row r="37" spans="1:46" s="17" customFormat="1" x14ac:dyDescent="0.2">
      <c r="A37" s="415" t="s">
        <v>198</v>
      </c>
      <c r="B37" s="31" t="s">
        <v>7854</v>
      </c>
      <c r="C37" s="424" t="s">
        <v>26</v>
      </c>
      <c r="D37" s="424" t="s">
        <v>26</v>
      </c>
      <c r="E37" s="407" t="s">
        <v>4520</v>
      </c>
      <c r="F37" s="405"/>
      <c r="G37" s="428" t="s">
        <v>2106</v>
      </c>
      <c r="H37" s="433" t="s">
        <v>4218</v>
      </c>
      <c r="I37" s="433"/>
      <c r="J37" s="396" t="s">
        <v>5048</v>
      </c>
      <c r="K37" s="396" t="s">
        <v>4475</v>
      </c>
      <c r="L37" s="396"/>
      <c r="M37" s="10"/>
      <c r="N37" s="10"/>
      <c r="O37" s="10"/>
      <c r="P37" s="14"/>
      <c r="Q37" s="14"/>
      <c r="AF37" s="11"/>
      <c r="AG37" s="11"/>
      <c r="AH37" s="11"/>
      <c r="AI37" s="11"/>
      <c r="AJ37" s="11"/>
      <c r="AK37" s="11"/>
      <c r="AL37" s="11"/>
      <c r="AM37" s="11"/>
      <c r="AN37" s="11"/>
      <c r="AO37" s="11"/>
      <c r="AP37" s="11"/>
      <c r="AQ37" s="11"/>
      <c r="AR37" s="11"/>
      <c r="AS37" s="11"/>
      <c r="AT37" s="11"/>
    </row>
    <row r="38" spans="1:46" x14ac:dyDescent="0.2">
      <c r="A38" s="416" t="s">
        <v>79</v>
      </c>
      <c r="B38" s="31" t="s">
        <v>7890</v>
      </c>
      <c r="C38" s="424" t="s">
        <v>27</v>
      </c>
      <c r="D38" s="424" t="s">
        <v>27</v>
      </c>
      <c r="E38" s="407" t="s">
        <v>4520</v>
      </c>
      <c r="F38" s="405"/>
      <c r="G38" s="428" t="s">
        <v>2106</v>
      </c>
      <c r="H38" s="433" t="s">
        <v>4218</v>
      </c>
      <c r="I38" s="433"/>
      <c r="J38" s="433" t="s">
        <v>4262</v>
      </c>
      <c r="K38" s="396" t="s">
        <v>4475</v>
      </c>
      <c r="L38" s="396"/>
      <c r="M38" s="10"/>
      <c r="N38" s="10"/>
      <c r="O38" s="10"/>
      <c r="P38" s="14"/>
      <c r="Q38" s="14"/>
    </row>
    <row r="39" spans="1:46" x14ac:dyDescent="0.2">
      <c r="A39" s="416" t="s">
        <v>78</v>
      </c>
      <c r="B39" s="31" t="s">
        <v>7891</v>
      </c>
      <c r="C39" s="424" t="s">
        <v>28</v>
      </c>
      <c r="D39" s="424" t="s">
        <v>28</v>
      </c>
      <c r="E39" s="407" t="s">
        <v>4520</v>
      </c>
      <c r="F39" s="405"/>
      <c r="G39" s="428" t="s">
        <v>2106</v>
      </c>
      <c r="H39" s="433" t="s">
        <v>4218</v>
      </c>
      <c r="I39" s="433"/>
      <c r="J39" s="433" t="s">
        <v>4263</v>
      </c>
      <c r="K39" s="396" t="s">
        <v>4476</v>
      </c>
      <c r="L39" s="396"/>
      <c r="M39" s="10"/>
      <c r="N39" s="10"/>
      <c r="O39" s="10"/>
      <c r="P39" s="14"/>
      <c r="Q39" s="14"/>
    </row>
    <row r="40" spans="1:46" x14ac:dyDescent="0.2">
      <c r="A40" s="416" t="s">
        <v>197</v>
      </c>
      <c r="B40" s="31" t="s">
        <v>7812</v>
      </c>
      <c r="C40" s="424" t="s">
        <v>1419</v>
      </c>
      <c r="D40" s="425" t="s">
        <v>1419</v>
      </c>
      <c r="E40" s="407" t="s">
        <v>4520</v>
      </c>
      <c r="F40" s="405"/>
      <c r="G40" s="428" t="s">
        <v>2106</v>
      </c>
      <c r="H40" s="433" t="s">
        <v>4218</v>
      </c>
      <c r="I40" s="433"/>
      <c r="J40" s="433" t="s">
        <v>4269</v>
      </c>
      <c r="K40" s="396" t="s">
        <v>4477</v>
      </c>
      <c r="L40" s="396" t="s">
        <v>5060</v>
      </c>
      <c r="M40" s="10"/>
      <c r="N40" s="10"/>
      <c r="O40" s="10"/>
      <c r="P40" s="14"/>
      <c r="Q40" s="14"/>
    </row>
    <row r="41" spans="1:46" x14ac:dyDescent="0.2">
      <c r="A41" s="417" t="s">
        <v>77</v>
      </c>
      <c r="B41" s="31" t="s">
        <v>7813</v>
      </c>
      <c r="C41" s="424" t="s">
        <v>29</v>
      </c>
      <c r="D41" s="424" t="s">
        <v>29</v>
      </c>
      <c r="E41" s="407" t="s">
        <v>4520</v>
      </c>
      <c r="F41" s="405"/>
      <c r="G41" s="428" t="s">
        <v>2106</v>
      </c>
      <c r="H41" s="433" t="s">
        <v>4218</v>
      </c>
      <c r="I41" s="433"/>
      <c r="J41" s="396" t="s">
        <v>4264</v>
      </c>
      <c r="K41" s="396" t="s">
        <v>4477</v>
      </c>
      <c r="L41" s="396" t="s">
        <v>5060</v>
      </c>
      <c r="M41" s="10"/>
      <c r="N41" s="10"/>
      <c r="O41" s="10"/>
      <c r="P41" s="14"/>
      <c r="Q41" s="14"/>
    </row>
    <row r="42" spans="1:46" x14ac:dyDescent="0.2">
      <c r="A42" s="417" t="s">
        <v>76</v>
      </c>
      <c r="B42" s="31" t="s">
        <v>7814</v>
      </c>
      <c r="C42" s="424" t="s">
        <v>75</v>
      </c>
      <c r="D42" s="424" t="s">
        <v>75</v>
      </c>
      <c r="E42" s="407" t="s">
        <v>4520</v>
      </c>
      <c r="F42" s="405"/>
      <c r="G42" s="428" t="s">
        <v>2106</v>
      </c>
      <c r="H42" s="433" t="s">
        <v>4218</v>
      </c>
      <c r="I42" s="433"/>
      <c r="J42" s="396" t="s">
        <v>4265</v>
      </c>
      <c r="K42" s="396" t="s">
        <v>4477</v>
      </c>
      <c r="L42" s="396" t="s">
        <v>5060</v>
      </c>
      <c r="M42" s="10"/>
      <c r="N42" s="10"/>
      <c r="O42" s="10"/>
      <c r="P42" s="14"/>
      <c r="Q42" s="14"/>
    </row>
    <row r="43" spans="1:46" x14ac:dyDescent="0.2">
      <c r="A43" s="416" t="s">
        <v>196</v>
      </c>
      <c r="B43" s="31" t="s">
        <v>7842</v>
      </c>
      <c r="C43" s="424" t="s">
        <v>2111</v>
      </c>
      <c r="D43" s="425" t="s">
        <v>2111</v>
      </c>
      <c r="E43" s="407" t="s">
        <v>4520</v>
      </c>
      <c r="F43" s="405"/>
      <c r="G43" s="428" t="s">
        <v>2106</v>
      </c>
      <c r="H43" s="433" t="s">
        <v>4218</v>
      </c>
      <c r="I43" s="433"/>
      <c r="J43" s="396" t="s">
        <v>5046</v>
      </c>
      <c r="K43" s="396" t="s">
        <v>4475</v>
      </c>
      <c r="L43" s="396"/>
      <c r="M43" s="10"/>
      <c r="N43" s="10"/>
      <c r="O43" s="10"/>
      <c r="P43" s="14"/>
      <c r="Q43" s="14"/>
    </row>
    <row r="44" spans="1:46" x14ac:dyDescent="0.2">
      <c r="A44" s="417" t="s">
        <v>74</v>
      </c>
      <c r="B44" s="31" t="s">
        <v>7843</v>
      </c>
      <c r="C44" s="424" t="s">
        <v>30</v>
      </c>
      <c r="D44" s="424" t="s">
        <v>30</v>
      </c>
      <c r="E44" s="407" t="s">
        <v>4520</v>
      </c>
      <c r="F44" s="405"/>
      <c r="G44" s="428" t="s">
        <v>2106</v>
      </c>
      <c r="H44" s="433" t="s">
        <v>4218</v>
      </c>
      <c r="I44" s="433"/>
      <c r="J44" s="396" t="s">
        <v>4266</v>
      </c>
      <c r="K44" s="396" t="s">
        <v>4475</v>
      </c>
      <c r="L44" s="396" t="s">
        <v>5061</v>
      </c>
      <c r="M44" s="10"/>
      <c r="N44" s="10"/>
      <c r="O44" s="10"/>
      <c r="P44" s="14"/>
      <c r="Q44" s="14"/>
    </row>
    <row r="45" spans="1:46" x14ac:dyDescent="0.2">
      <c r="A45" s="417" t="s">
        <v>73</v>
      </c>
      <c r="B45" s="31" t="s">
        <v>7844</v>
      </c>
      <c r="C45" s="424" t="s">
        <v>72</v>
      </c>
      <c r="D45" s="424" t="s">
        <v>72</v>
      </c>
      <c r="E45" s="407" t="s">
        <v>4520</v>
      </c>
      <c r="F45" s="405"/>
      <c r="G45" s="428" t="s">
        <v>2106</v>
      </c>
      <c r="H45" s="433" t="s">
        <v>4218</v>
      </c>
      <c r="I45" s="433"/>
      <c r="J45" s="396" t="s">
        <v>4266</v>
      </c>
      <c r="K45" s="396" t="s">
        <v>4475</v>
      </c>
      <c r="L45" s="396" t="s">
        <v>5060</v>
      </c>
      <c r="M45" s="10"/>
      <c r="N45" s="10"/>
      <c r="O45" s="10"/>
      <c r="P45" s="14"/>
      <c r="Q45" s="14"/>
    </row>
    <row r="46" spans="1:46" x14ac:dyDescent="0.2">
      <c r="A46" s="417" t="s">
        <v>71</v>
      </c>
      <c r="B46" s="31" t="s">
        <v>7845</v>
      </c>
      <c r="C46" s="424" t="s">
        <v>70</v>
      </c>
      <c r="D46" s="424" t="s">
        <v>70</v>
      </c>
      <c r="E46" s="407" t="s">
        <v>4520</v>
      </c>
      <c r="F46" s="405"/>
      <c r="G46" s="428" t="s">
        <v>2106</v>
      </c>
      <c r="H46" s="433" t="s">
        <v>4218</v>
      </c>
      <c r="I46" s="433"/>
      <c r="J46" s="396" t="s">
        <v>4267</v>
      </c>
      <c r="K46" s="396" t="s">
        <v>4475</v>
      </c>
      <c r="L46" s="396" t="s">
        <v>5060</v>
      </c>
      <c r="M46" s="10"/>
      <c r="N46" s="10"/>
      <c r="O46" s="10"/>
      <c r="P46" s="14"/>
      <c r="Q46" s="14"/>
    </row>
    <row r="47" spans="1:46" x14ac:dyDescent="0.2">
      <c r="A47" s="417" t="s">
        <v>69</v>
      </c>
      <c r="B47" s="31" t="s">
        <v>7846</v>
      </c>
      <c r="C47" s="424" t="s">
        <v>68</v>
      </c>
      <c r="D47" s="424" t="s">
        <v>68</v>
      </c>
      <c r="E47" s="407" t="s">
        <v>4520</v>
      </c>
      <c r="F47" s="405"/>
      <c r="G47" s="428" t="s">
        <v>2106</v>
      </c>
      <c r="H47" s="433" t="s">
        <v>4218</v>
      </c>
      <c r="I47" s="433"/>
      <c r="J47" s="396" t="s">
        <v>4268</v>
      </c>
      <c r="K47" s="396" t="s">
        <v>4475</v>
      </c>
      <c r="L47" s="396" t="s">
        <v>5060</v>
      </c>
      <c r="M47" s="10"/>
      <c r="N47" s="10"/>
      <c r="O47" s="10"/>
      <c r="P47" s="14"/>
      <c r="Q47" s="14"/>
    </row>
    <row r="48" spans="1:46" x14ac:dyDescent="0.2">
      <c r="A48" s="416" t="s">
        <v>67</v>
      </c>
      <c r="B48" s="31" t="s">
        <v>7847</v>
      </c>
      <c r="C48" s="426" t="s">
        <v>31</v>
      </c>
      <c r="D48" s="424" t="s">
        <v>31</v>
      </c>
      <c r="E48" s="407" t="s">
        <v>4520</v>
      </c>
      <c r="F48" s="405"/>
      <c r="G48" s="428" t="s">
        <v>2106</v>
      </c>
      <c r="H48" s="433" t="s">
        <v>4218</v>
      </c>
      <c r="I48" s="433"/>
      <c r="J48" s="396" t="s">
        <v>4269</v>
      </c>
      <c r="K48" s="396" t="s">
        <v>4475</v>
      </c>
      <c r="L48" s="396" t="s">
        <v>5062</v>
      </c>
      <c r="M48" s="10"/>
      <c r="N48" s="10"/>
      <c r="O48" s="10"/>
      <c r="P48" s="14"/>
      <c r="Q48" s="14"/>
    </row>
    <row r="49" spans="1:46" x14ac:dyDescent="0.2">
      <c r="A49" s="416" t="s">
        <v>53</v>
      </c>
      <c r="B49" s="31" t="s">
        <v>7848</v>
      </c>
      <c r="C49" s="424" t="s">
        <v>65</v>
      </c>
      <c r="D49" s="424" t="s">
        <v>65</v>
      </c>
      <c r="E49" s="407" t="s">
        <v>4520</v>
      </c>
      <c r="F49" s="405"/>
      <c r="G49" s="428" t="s">
        <v>2106</v>
      </c>
      <c r="H49" s="433" t="s">
        <v>4218</v>
      </c>
      <c r="I49" s="433"/>
      <c r="J49" s="396" t="s">
        <v>4270</v>
      </c>
      <c r="K49" s="396" t="s">
        <v>4475</v>
      </c>
      <c r="L49" s="396" t="s">
        <v>5060</v>
      </c>
      <c r="M49" s="10"/>
      <c r="N49" s="10"/>
      <c r="O49" s="10"/>
      <c r="P49" s="14"/>
      <c r="Q49" s="14"/>
    </row>
    <row r="50" spans="1:46" x14ac:dyDescent="0.2">
      <c r="A50" s="416" t="s">
        <v>64</v>
      </c>
      <c r="B50" s="31" t="s">
        <v>7815</v>
      </c>
      <c r="C50" s="424" t="s">
        <v>63</v>
      </c>
      <c r="D50" s="424" t="s">
        <v>63</v>
      </c>
      <c r="E50" s="407" t="s">
        <v>4520</v>
      </c>
      <c r="F50" s="405"/>
      <c r="G50" s="428" t="s">
        <v>2106</v>
      </c>
      <c r="H50" s="433" t="s">
        <v>4218</v>
      </c>
      <c r="I50" s="433"/>
      <c r="J50" s="396" t="s">
        <v>4271</v>
      </c>
      <c r="K50" s="396" t="s">
        <v>4475</v>
      </c>
      <c r="L50" s="396" t="s">
        <v>5060</v>
      </c>
      <c r="M50" s="10"/>
      <c r="N50" s="10"/>
      <c r="O50" s="10"/>
      <c r="P50" s="14"/>
      <c r="Q50" s="14"/>
    </row>
    <row r="51" spans="1:46" x14ac:dyDescent="0.2">
      <c r="A51" s="416" t="s">
        <v>62</v>
      </c>
      <c r="B51" s="31" t="s">
        <v>7816</v>
      </c>
      <c r="C51" s="424" t="s">
        <v>33</v>
      </c>
      <c r="D51" s="424" t="s">
        <v>33</v>
      </c>
      <c r="E51" s="407" t="s">
        <v>4520</v>
      </c>
      <c r="F51" s="405"/>
      <c r="G51" s="428" t="s">
        <v>2106</v>
      </c>
      <c r="H51" s="433" t="s">
        <v>4218</v>
      </c>
      <c r="I51" s="433"/>
      <c r="J51" s="396" t="s">
        <v>5049</v>
      </c>
      <c r="K51" s="396" t="s">
        <v>4475</v>
      </c>
      <c r="L51" s="396" t="s">
        <v>5060</v>
      </c>
      <c r="M51" s="10"/>
      <c r="N51" s="10"/>
      <c r="O51" s="10"/>
      <c r="P51" s="14"/>
      <c r="Q51" s="14"/>
    </row>
    <row r="52" spans="1:46" x14ac:dyDescent="0.2">
      <c r="A52" s="414" t="s">
        <v>195</v>
      </c>
      <c r="B52" s="31" t="s">
        <v>7817</v>
      </c>
      <c r="C52" s="424" t="s">
        <v>34</v>
      </c>
      <c r="D52" s="424" t="s">
        <v>34</v>
      </c>
      <c r="E52" s="407" t="s">
        <v>4544</v>
      </c>
      <c r="F52" s="405"/>
      <c r="G52" s="428" t="s">
        <v>2106</v>
      </c>
      <c r="H52" s="433" t="s">
        <v>4218</v>
      </c>
      <c r="I52" s="433"/>
      <c r="J52" s="396" t="s">
        <v>5048</v>
      </c>
      <c r="K52" s="396" t="s">
        <v>4475</v>
      </c>
      <c r="L52" s="396"/>
      <c r="M52" s="10"/>
      <c r="N52" s="10"/>
      <c r="O52" s="10"/>
      <c r="P52" s="14"/>
      <c r="Q52" s="14"/>
    </row>
    <row r="53" spans="1:46" x14ac:dyDescent="0.2">
      <c r="A53" s="414" t="s">
        <v>2381</v>
      </c>
      <c r="B53" s="31" t="s">
        <v>7818</v>
      </c>
      <c r="C53" s="424" t="s">
        <v>108</v>
      </c>
      <c r="D53" s="425" t="s">
        <v>108</v>
      </c>
      <c r="E53" s="407" t="s">
        <v>4520</v>
      </c>
      <c r="F53" s="405"/>
      <c r="G53" s="428" t="s">
        <v>2106</v>
      </c>
      <c r="H53" s="433" t="s">
        <v>4218</v>
      </c>
      <c r="I53" s="433"/>
      <c r="J53" s="396" t="s">
        <v>4272</v>
      </c>
      <c r="K53" s="396" t="s">
        <v>4478</v>
      </c>
      <c r="L53" s="396"/>
      <c r="M53" s="10"/>
      <c r="N53" s="10"/>
      <c r="O53" s="10"/>
      <c r="P53" s="14"/>
      <c r="Q53" s="14"/>
    </row>
    <row r="54" spans="1:46" x14ac:dyDescent="0.2">
      <c r="A54" s="416" t="s">
        <v>2382</v>
      </c>
      <c r="B54" s="31" t="s">
        <v>7820</v>
      </c>
      <c r="C54" s="424" t="s">
        <v>61</v>
      </c>
      <c r="D54" s="424" t="s">
        <v>61</v>
      </c>
      <c r="E54" s="407" t="s">
        <v>4520</v>
      </c>
      <c r="F54" s="405"/>
      <c r="G54" s="428" t="s">
        <v>2106</v>
      </c>
      <c r="H54" s="433" t="s">
        <v>4218</v>
      </c>
      <c r="I54" s="396" t="s">
        <v>5058</v>
      </c>
      <c r="J54" s="396" t="s">
        <v>4272</v>
      </c>
      <c r="K54" s="396" t="s">
        <v>4478</v>
      </c>
      <c r="L54" s="396" t="s">
        <v>4504</v>
      </c>
      <c r="M54" s="10"/>
      <c r="N54" s="10"/>
      <c r="O54" s="10"/>
      <c r="P54" s="14"/>
      <c r="Q54" s="14"/>
    </row>
    <row r="55" spans="1:46" x14ac:dyDescent="0.2">
      <c r="A55" s="416" t="s">
        <v>2383</v>
      </c>
      <c r="B55" s="31" t="s">
        <v>7821</v>
      </c>
      <c r="C55" s="424" t="s">
        <v>60</v>
      </c>
      <c r="D55" s="424" t="s">
        <v>60</v>
      </c>
      <c r="E55" s="407" t="s">
        <v>4520</v>
      </c>
      <c r="F55" s="405"/>
      <c r="G55" s="428" t="s">
        <v>2106</v>
      </c>
      <c r="H55" s="433" t="s">
        <v>4218</v>
      </c>
      <c r="I55" s="396" t="s">
        <v>5058</v>
      </c>
      <c r="J55" s="396" t="s">
        <v>4272</v>
      </c>
      <c r="K55" s="396" t="s">
        <v>4478</v>
      </c>
      <c r="L55" s="396" t="s">
        <v>4505</v>
      </c>
      <c r="M55" s="10"/>
      <c r="N55" s="10"/>
      <c r="O55" s="10"/>
      <c r="P55" s="14"/>
      <c r="Q55" s="14"/>
    </row>
    <row r="56" spans="1:46" x14ac:dyDescent="0.2">
      <c r="A56" s="416" t="s">
        <v>194</v>
      </c>
      <c r="B56" s="31" t="s">
        <v>7819</v>
      </c>
      <c r="C56" s="424" t="s">
        <v>193</v>
      </c>
      <c r="D56" s="424" t="s">
        <v>193</v>
      </c>
      <c r="E56" s="407" t="s">
        <v>4520</v>
      </c>
      <c r="F56" s="405"/>
      <c r="G56" s="428" t="s">
        <v>2106</v>
      </c>
      <c r="H56" s="433" t="s">
        <v>4218</v>
      </c>
      <c r="I56" s="396" t="s">
        <v>5059</v>
      </c>
      <c r="J56" s="396" t="s">
        <v>4272</v>
      </c>
      <c r="K56" s="396" t="s">
        <v>4478</v>
      </c>
      <c r="L56" s="434"/>
      <c r="M56" s="10"/>
      <c r="N56" s="10"/>
      <c r="O56" s="10"/>
      <c r="P56" s="14"/>
      <c r="Q56" s="14"/>
    </row>
    <row r="57" spans="1:46" x14ac:dyDescent="0.2">
      <c r="A57" s="418" t="s">
        <v>192</v>
      </c>
      <c r="B57" s="31" t="s">
        <v>7822</v>
      </c>
      <c r="C57" s="424" t="s">
        <v>37</v>
      </c>
      <c r="D57" s="424" t="s">
        <v>37</v>
      </c>
      <c r="E57" s="407"/>
      <c r="F57" s="405"/>
      <c r="G57" s="428" t="s">
        <v>2106</v>
      </c>
      <c r="H57" s="433" t="s">
        <v>4218</v>
      </c>
      <c r="I57" s="433"/>
      <c r="J57" s="396" t="s">
        <v>4279</v>
      </c>
      <c r="K57" s="396" t="s">
        <v>4478</v>
      </c>
      <c r="L57" s="433" t="s">
        <v>4470</v>
      </c>
      <c r="M57" s="14"/>
      <c r="N57" s="10"/>
      <c r="O57" s="10"/>
      <c r="P57" s="14"/>
      <c r="Q57" s="14"/>
    </row>
    <row r="58" spans="1:46" x14ac:dyDescent="0.2">
      <c r="A58" s="419" t="s">
        <v>5123</v>
      </c>
      <c r="B58" s="31" t="s">
        <v>7823</v>
      </c>
      <c r="C58" s="424" t="s">
        <v>215</v>
      </c>
      <c r="D58" s="425" t="s">
        <v>215</v>
      </c>
      <c r="E58" s="407" t="s">
        <v>4524</v>
      </c>
      <c r="F58" s="405"/>
      <c r="G58" s="428" t="s">
        <v>2106</v>
      </c>
      <c r="H58" s="433" t="s">
        <v>4218</v>
      </c>
      <c r="I58" s="433"/>
      <c r="J58" s="396" t="s">
        <v>4279</v>
      </c>
      <c r="K58" s="396" t="s">
        <v>4478</v>
      </c>
      <c r="L58" s="433" t="s">
        <v>4470</v>
      </c>
      <c r="M58" s="14"/>
      <c r="N58" s="10"/>
      <c r="O58" s="10"/>
      <c r="P58" s="14"/>
      <c r="Q58" s="14"/>
    </row>
    <row r="59" spans="1:46" x14ac:dyDescent="0.2">
      <c r="A59" s="417" t="s">
        <v>191</v>
      </c>
      <c r="B59" s="31" t="s">
        <v>8269</v>
      </c>
      <c r="C59" s="424" t="s">
        <v>38</v>
      </c>
      <c r="D59" s="424" t="s">
        <v>38</v>
      </c>
      <c r="E59" s="407" t="s">
        <v>4542</v>
      </c>
      <c r="F59" s="405"/>
      <c r="G59" s="428" t="s">
        <v>2106</v>
      </c>
      <c r="H59" s="433" t="s">
        <v>4218</v>
      </c>
      <c r="I59" s="433"/>
      <c r="J59" s="396" t="s">
        <v>4279</v>
      </c>
      <c r="K59" s="396" t="s">
        <v>4478</v>
      </c>
      <c r="L59" s="433" t="s">
        <v>4470</v>
      </c>
      <c r="M59" s="14"/>
      <c r="N59" s="10"/>
      <c r="O59" s="10"/>
      <c r="P59" s="14"/>
      <c r="Q59" s="14"/>
    </row>
    <row r="60" spans="1:46" x14ac:dyDescent="0.2">
      <c r="A60" s="417" t="s">
        <v>190</v>
      </c>
      <c r="B60" s="31" t="s">
        <v>7824</v>
      </c>
      <c r="C60" s="424" t="s">
        <v>39</v>
      </c>
      <c r="D60" s="424" t="s">
        <v>39</v>
      </c>
      <c r="E60" s="407" t="s">
        <v>4529</v>
      </c>
      <c r="F60" s="405"/>
      <c r="G60" s="428" t="s">
        <v>2106</v>
      </c>
      <c r="H60" s="433" t="s">
        <v>4218</v>
      </c>
      <c r="I60" s="433"/>
      <c r="J60" s="396" t="s">
        <v>4279</v>
      </c>
      <c r="K60" s="396" t="s">
        <v>4478</v>
      </c>
      <c r="L60" s="433" t="s">
        <v>4470</v>
      </c>
      <c r="M60" s="14"/>
      <c r="N60" s="10"/>
      <c r="O60" s="10"/>
      <c r="P60" s="14"/>
      <c r="Q60" s="14"/>
    </row>
    <row r="61" spans="1:46" s="155" customFormat="1" x14ac:dyDescent="0.2">
      <c r="A61" s="420" t="s">
        <v>189</v>
      </c>
      <c r="B61" s="31" t="s">
        <v>7849</v>
      </c>
      <c r="C61" s="424" t="s">
        <v>2112</v>
      </c>
      <c r="D61" s="425" t="s">
        <v>2112</v>
      </c>
      <c r="E61" s="407" t="s">
        <v>4543</v>
      </c>
      <c r="F61" s="405"/>
      <c r="G61" s="428" t="s">
        <v>2106</v>
      </c>
      <c r="H61" s="433" t="s">
        <v>4218</v>
      </c>
      <c r="I61" s="433"/>
      <c r="J61" s="396" t="s">
        <v>4279</v>
      </c>
      <c r="K61" s="396" t="s">
        <v>4478</v>
      </c>
      <c r="L61" s="433" t="s">
        <v>4470</v>
      </c>
      <c r="M61" s="36"/>
      <c r="N61" s="10"/>
      <c r="O61" s="10"/>
      <c r="P61" s="36"/>
      <c r="Q61" s="36"/>
      <c r="AF61" s="11"/>
      <c r="AG61" s="11"/>
      <c r="AH61" s="11"/>
      <c r="AI61" s="11"/>
      <c r="AJ61" s="11"/>
      <c r="AK61" s="11"/>
      <c r="AL61" s="11"/>
      <c r="AM61" s="11"/>
      <c r="AN61" s="11"/>
      <c r="AO61" s="11"/>
      <c r="AP61" s="11"/>
      <c r="AQ61" s="11"/>
      <c r="AR61" s="11"/>
      <c r="AS61" s="11"/>
      <c r="AT61" s="11"/>
    </row>
    <row r="62" spans="1:46" x14ac:dyDescent="0.2">
      <c r="A62" s="417" t="s">
        <v>188</v>
      </c>
      <c r="B62" s="31" t="s">
        <v>7850</v>
      </c>
      <c r="C62" s="424" t="s">
        <v>187</v>
      </c>
      <c r="D62" s="424" t="s">
        <v>187</v>
      </c>
      <c r="E62" s="407" t="s">
        <v>5067</v>
      </c>
      <c r="F62" s="405"/>
      <c r="G62" s="428" t="s">
        <v>2106</v>
      </c>
      <c r="H62" s="433" t="s">
        <v>4218</v>
      </c>
      <c r="I62" s="433"/>
      <c r="J62" s="396" t="s">
        <v>4279</v>
      </c>
      <c r="K62" s="396" t="s">
        <v>4478</v>
      </c>
      <c r="L62" s="433" t="s">
        <v>4470</v>
      </c>
      <c r="M62" s="14"/>
      <c r="N62" s="10"/>
      <c r="O62" s="10"/>
      <c r="P62" s="14"/>
      <c r="Q62" s="14"/>
    </row>
    <row r="63" spans="1:46" x14ac:dyDescent="0.2">
      <c r="A63" s="417" t="s">
        <v>186</v>
      </c>
      <c r="B63" s="31" t="s">
        <v>7851</v>
      </c>
      <c r="C63" s="424" t="s">
        <v>93</v>
      </c>
      <c r="D63" s="424" t="s">
        <v>93</v>
      </c>
      <c r="E63" s="407" t="s">
        <v>5068</v>
      </c>
      <c r="F63" s="405"/>
      <c r="G63" s="428" t="s">
        <v>2106</v>
      </c>
      <c r="H63" s="433" t="s">
        <v>4218</v>
      </c>
      <c r="I63" s="433"/>
      <c r="J63" s="396" t="s">
        <v>4279</v>
      </c>
      <c r="K63" s="396" t="s">
        <v>4478</v>
      </c>
      <c r="L63" s="433" t="s">
        <v>4470</v>
      </c>
      <c r="M63" s="14"/>
      <c r="N63" s="10"/>
      <c r="O63" s="10"/>
      <c r="P63" s="14"/>
      <c r="Q63" s="14"/>
    </row>
    <row r="64" spans="1:46" x14ac:dyDescent="0.2">
      <c r="A64" s="416" t="s">
        <v>185</v>
      </c>
      <c r="B64" s="31" t="s">
        <v>7889</v>
      </c>
      <c r="C64" s="424" t="s">
        <v>184</v>
      </c>
      <c r="D64" s="424" t="s">
        <v>184</v>
      </c>
      <c r="E64" s="407" t="s">
        <v>4544</v>
      </c>
      <c r="F64" s="405"/>
      <c r="G64" s="428" t="s">
        <v>2106</v>
      </c>
      <c r="H64" s="433" t="s">
        <v>4218</v>
      </c>
      <c r="I64" s="433"/>
      <c r="J64" s="396" t="s">
        <v>4279</v>
      </c>
      <c r="K64" s="396" t="s">
        <v>4478</v>
      </c>
      <c r="L64" s="433" t="s">
        <v>4470</v>
      </c>
      <c r="M64" s="14"/>
      <c r="N64" s="10"/>
      <c r="O64" s="10"/>
      <c r="P64" s="14"/>
      <c r="Q64" s="14"/>
    </row>
    <row r="65" spans="1:17" x14ac:dyDescent="0.2">
      <c r="A65" s="414" t="s">
        <v>59</v>
      </c>
      <c r="B65" s="31" t="s">
        <v>8270</v>
      </c>
      <c r="C65" s="424" t="s">
        <v>35</v>
      </c>
      <c r="D65" s="424" t="s">
        <v>35</v>
      </c>
      <c r="E65" s="432" t="s">
        <v>4519</v>
      </c>
      <c r="F65" s="405"/>
      <c r="G65" s="428" t="s">
        <v>2106</v>
      </c>
      <c r="H65" s="433" t="s">
        <v>4218</v>
      </c>
      <c r="I65" s="433"/>
      <c r="J65" s="396" t="s">
        <v>4273</v>
      </c>
      <c r="K65" s="396" t="s">
        <v>4478</v>
      </c>
      <c r="L65" s="433"/>
      <c r="M65" s="14"/>
      <c r="N65" s="10"/>
      <c r="O65" s="10"/>
      <c r="P65" s="14"/>
      <c r="Q65" s="14"/>
    </row>
    <row r="66" spans="1:17" x14ac:dyDescent="0.2">
      <c r="A66" s="414" t="s">
        <v>183</v>
      </c>
      <c r="B66" s="31" t="s">
        <v>8271</v>
      </c>
      <c r="C66" s="424" t="s">
        <v>81</v>
      </c>
      <c r="D66" s="424" t="s">
        <v>81</v>
      </c>
      <c r="E66" s="432"/>
      <c r="F66" s="405"/>
      <c r="G66" s="428" t="s">
        <v>2106</v>
      </c>
      <c r="H66" s="433" t="s">
        <v>4218</v>
      </c>
      <c r="I66" s="433"/>
      <c r="J66" s="396" t="s">
        <v>4280</v>
      </c>
      <c r="K66" s="396" t="s">
        <v>4478</v>
      </c>
      <c r="L66" s="433"/>
      <c r="M66" s="14"/>
      <c r="N66" s="10"/>
      <c r="O66" s="10"/>
      <c r="P66" s="14"/>
      <c r="Q66" s="14"/>
    </row>
    <row r="67" spans="1:17" x14ac:dyDescent="0.2">
      <c r="A67" s="414" t="s">
        <v>182</v>
      </c>
      <c r="B67" s="31" t="s">
        <v>8272</v>
      </c>
      <c r="C67" s="424" t="s">
        <v>40</v>
      </c>
      <c r="D67" s="424" t="s">
        <v>40</v>
      </c>
      <c r="E67" s="432"/>
      <c r="F67" s="405"/>
      <c r="G67" s="428" t="s">
        <v>2106</v>
      </c>
      <c r="H67" s="433" t="s">
        <v>4218</v>
      </c>
      <c r="I67" s="433"/>
      <c r="J67" s="396" t="s">
        <v>4281</v>
      </c>
      <c r="K67" s="396" t="s">
        <v>4478</v>
      </c>
      <c r="L67" s="433" t="s">
        <v>4470</v>
      </c>
      <c r="M67" s="14"/>
      <c r="N67" s="10"/>
      <c r="O67" s="10"/>
      <c r="P67" s="14"/>
      <c r="Q67" s="14"/>
    </row>
    <row r="68" spans="1:17" x14ac:dyDescent="0.2">
      <c r="A68" s="414" t="s">
        <v>181</v>
      </c>
      <c r="B68" s="31" t="s">
        <v>8273</v>
      </c>
      <c r="C68" s="424" t="s">
        <v>42</v>
      </c>
      <c r="D68" s="424" t="s">
        <v>42</v>
      </c>
      <c r="E68" s="432"/>
      <c r="F68" s="405"/>
      <c r="G68" s="428" t="s">
        <v>2106</v>
      </c>
      <c r="H68" s="433" t="s">
        <v>4218</v>
      </c>
      <c r="I68" s="433"/>
      <c r="J68" s="396" t="s">
        <v>4282</v>
      </c>
      <c r="K68" s="396" t="s">
        <v>4478</v>
      </c>
      <c r="L68" s="396"/>
      <c r="M68" s="10"/>
      <c r="N68" s="10"/>
      <c r="O68" s="10"/>
      <c r="P68" s="14"/>
      <c r="Q68" s="14"/>
    </row>
    <row r="69" spans="1:17" x14ac:dyDescent="0.2">
      <c r="A69" s="414" t="s">
        <v>180</v>
      </c>
      <c r="B69" s="31" t="s">
        <v>7825</v>
      </c>
      <c r="C69" s="424" t="s">
        <v>179</v>
      </c>
      <c r="D69" s="424" t="s">
        <v>179</v>
      </c>
      <c r="E69" s="432"/>
      <c r="F69" s="405"/>
      <c r="G69" s="428" t="s">
        <v>2106</v>
      </c>
      <c r="H69" s="433" t="s">
        <v>4218</v>
      </c>
      <c r="I69" s="433"/>
      <c r="J69" s="396" t="s">
        <v>4283</v>
      </c>
      <c r="K69" s="396" t="s">
        <v>4480</v>
      </c>
      <c r="L69" s="396"/>
      <c r="M69" s="10"/>
      <c r="N69" s="10"/>
      <c r="O69" s="10"/>
      <c r="P69" s="14"/>
      <c r="Q69" s="14"/>
    </row>
    <row r="70" spans="1:17" x14ac:dyDescent="0.2">
      <c r="A70" s="421" t="s">
        <v>178</v>
      </c>
      <c r="B70" s="31" t="s">
        <v>7826</v>
      </c>
      <c r="C70" s="424" t="s">
        <v>177</v>
      </c>
      <c r="D70" s="424" t="s">
        <v>177</v>
      </c>
      <c r="E70" s="432"/>
      <c r="F70" s="405"/>
      <c r="G70" s="428" t="s">
        <v>2106</v>
      </c>
      <c r="H70" s="433" t="s">
        <v>4218</v>
      </c>
      <c r="I70" s="433"/>
      <c r="J70" s="396" t="s">
        <v>4284</v>
      </c>
      <c r="K70" s="396" t="s">
        <v>4478</v>
      </c>
      <c r="L70" s="396"/>
      <c r="M70" s="10"/>
      <c r="N70" s="10"/>
      <c r="O70" s="10"/>
      <c r="P70" s="14"/>
      <c r="Q70" s="14"/>
    </row>
    <row r="71" spans="1:17" x14ac:dyDescent="0.2">
      <c r="A71" s="414" t="s">
        <v>58</v>
      </c>
      <c r="B71" s="31" t="s">
        <v>7827</v>
      </c>
      <c r="C71" s="424" t="s">
        <v>57</v>
      </c>
      <c r="D71" s="424" t="s">
        <v>57</v>
      </c>
      <c r="E71" s="432"/>
      <c r="F71" s="405"/>
      <c r="G71" s="428" t="s">
        <v>2106</v>
      </c>
      <c r="H71" s="433" t="s">
        <v>4218</v>
      </c>
      <c r="I71" s="433"/>
      <c r="J71" s="396" t="s">
        <v>4263</v>
      </c>
      <c r="K71" s="396" t="s">
        <v>4479</v>
      </c>
      <c r="L71" s="396"/>
      <c r="M71" s="10"/>
      <c r="N71" s="10"/>
      <c r="O71" s="10"/>
      <c r="P71" s="14"/>
      <c r="Q71" s="14"/>
    </row>
    <row r="72" spans="1:17" x14ac:dyDescent="0.2">
      <c r="A72" s="414" t="s">
        <v>176</v>
      </c>
      <c r="B72" s="31" t="s">
        <v>7828</v>
      </c>
      <c r="C72" s="424" t="s">
        <v>109</v>
      </c>
      <c r="D72" s="424" t="s">
        <v>109</v>
      </c>
      <c r="E72" s="432"/>
      <c r="F72" s="405"/>
      <c r="G72" s="428" t="s">
        <v>2106</v>
      </c>
      <c r="H72" s="433" t="s">
        <v>4218</v>
      </c>
      <c r="I72" s="433"/>
      <c r="J72" s="396" t="s">
        <v>5096</v>
      </c>
      <c r="K72" s="396" t="s">
        <v>4478</v>
      </c>
      <c r="L72" s="396"/>
      <c r="M72" s="10"/>
      <c r="N72" s="10"/>
      <c r="O72" s="10"/>
      <c r="P72" s="14"/>
      <c r="Q72" s="14"/>
    </row>
    <row r="73" spans="1:17" x14ac:dyDescent="0.2">
      <c r="A73" s="414" t="s">
        <v>56</v>
      </c>
      <c r="B73" s="31" t="s">
        <v>7831</v>
      </c>
      <c r="C73" s="424" t="s">
        <v>46</v>
      </c>
      <c r="D73" s="424" t="s">
        <v>46</v>
      </c>
      <c r="E73" s="432"/>
      <c r="F73" s="405"/>
      <c r="G73" s="428" t="s">
        <v>2106</v>
      </c>
      <c r="H73" s="433" t="s">
        <v>4218</v>
      </c>
      <c r="I73" s="433"/>
      <c r="J73" s="396"/>
      <c r="K73" s="433"/>
      <c r="L73" s="433"/>
      <c r="M73" s="10"/>
      <c r="N73" s="10"/>
      <c r="O73" s="10"/>
      <c r="P73" s="10"/>
      <c r="Q73" s="14"/>
    </row>
    <row r="74" spans="1:17" x14ac:dyDescent="0.2">
      <c r="A74" s="413" t="s">
        <v>55</v>
      </c>
      <c r="B74" s="31"/>
      <c r="C74" s="423"/>
      <c r="D74" s="423"/>
      <c r="E74" s="407"/>
      <c r="F74" s="407"/>
      <c r="G74" s="397"/>
      <c r="H74" s="396"/>
      <c r="I74" s="396"/>
      <c r="J74" s="396"/>
      <c r="K74" s="396"/>
      <c r="L74" s="396"/>
      <c r="M74" s="10"/>
      <c r="N74" s="33"/>
      <c r="O74" s="33"/>
      <c r="P74" s="33"/>
      <c r="Q74" s="14"/>
    </row>
    <row r="75" spans="1:17" x14ac:dyDescent="0.2">
      <c r="A75" s="414" t="s">
        <v>174</v>
      </c>
      <c r="B75" s="31" t="s">
        <v>7896</v>
      </c>
      <c r="C75" s="424"/>
      <c r="D75" s="425" t="s">
        <v>5299</v>
      </c>
      <c r="E75" s="407" t="s">
        <v>4524</v>
      </c>
      <c r="F75" s="407"/>
      <c r="G75" s="428" t="s">
        <v>2106</v>
      </c>
      <c r="H75" s="396" t="s">
        <v>4219</v>
      </c>
      <c r="I75" s="396"/>
      <c r="J75" s="396" t="s">
        <v>4285</v>
      </c>
      <c r="K75" s="396"/>
      <c r="L75" s="396"/>
      <c r="M75" s="14"/>
      <c r="N75" s="10"/>
      <c r="O75" s="10"/>
      <c r="P75" s="33"/>
      <c r="Q75" s="14"/>
    </row>
    <row r="76" spans="1:17" x14ac:dyDescent="0.2">
      <c r="A76" s="416" t="s">
        <v>173</v>
      </c>
      <c r="B76" s="31" t="s">
        <v>7897</v>
      </c>
      <c r="C76" s="424" t="s">
        <v>245</v>
      </c>
      <c r="D76" s="424" t="s">
        <v>245</v>
      </c>
      <c r="E76" s="407" t="s">
        <v>4542</v>
      </c>
      <c r="F76" s="407"/>
      <c r="G76" s="428" t="s">
        <v>2106</v>
      </c>
      <c r="H76" s="396" t="s">
        <v>4219</v>
      </c>
      <c r="I76" s="396"/>
      <c r="J76" s="396" t="s">
        <v>4285</v>
      </c>
      <c r="K76" s="396"/>
      <c r="L76" s="396"/>
      <c r="M76" s="14"/>
      <c r="N76" s="10"/>
      <c r="O76" s="10"/>
      <c r="P76" s="33"/>
      <c r="Q76" s="14"/>
    </row>
    <row r="77" spans="1:17" x14ac:dyDescent="0.2">
      <c r="A77" s="417" t="s">
        <v>155</v>
      </c>
      <c r="B77" s="31" t="s">
        <v>7898</v>
      </c>
      <c r="C77" s="424" t="s">
        <v>172</v>
      </c>
      <c r="D77" s="423"/>
      <c r="E77" s="407" t="s">
        <v>4542</v>
      </c>
      <c r="F77" s="407" t="s">
        <v>4427</v>
      </c>
      <c r="G77" s="428" t="s">
        <v>2106</v>
      </c>
      <c r="H77" s="396" t="s">
        <v>4219</v>
      </c>
      <c r="I77" s="396"/>
      <c r="J77" s="396" t="s">
        <v>4285</v>
      </c>
      <c r="K77" s="396"/>
      <c r="L77" s="396"/>
      <c r="M77" s="14"/>
      <c r="N77" s="10"/>
      <c r="O77" s="10"/>
      <c r="P77" s="33"/>
      <c r="Q77" s="14"/>
    </row>
    <row r="78" spans="1:17" x14ac:dyDescent="0.2">
      <c r="A78" s="417" t="s">
        <v>153</v>
      </c>
      <c r="B78" s="31" t="s">
        <v>7899</v>
      </c>
      <c r="C78" s="424" t="s">
        <v>171</v>
      </c>
      <c r="D78" s="423"/>
      <c r="E78" s="407" t="s">
        <v>4542</v>
      </c>
      <c r="F78" s="407" t="s">
        <v>4428</v>
      </c>
      <c r="G78" s="428" t="s">
        <v>2106</v>
      </c>
      <c r="H78" s="396" t="s">
        <v>4219</v>
      </c>
      <c r="I78" s="396"/>
      <c r="J78" s="396" t="s">
        <v>4285</v>
      </c>
      <c r="K78" s="396"/>
      <c r="L78" s="396"/>
      <c r="M78" s="14"/>
      <c r="N78" s="10"/>
      <c r="O78" s="10"/>
      <c r="P78" s="33"/>
      <c r="Q78" s="14"/>
    </row>
    <row r="79" spans="1:17" x14ac:dyDescent="0.2">
      <c r="A79" s="417" t="s">
        <v>151</v>
      </c>
      <c r="B79" s="31" t="s">
        <v>7900</v>
      </c>
      <c r="C79" s="424" t="s">
        <v>170</v>
      </c>
      <c r="D79" s="423"/>
      <c r="E79" s="407" t="s">
        <v>4542</v>
      </c>
      <c r="F79" s="407" t="s">
        <v>4429</v>
      </c>
      <c r="G79" s="428" t="s">
        <v>2106</v>
      </c>
      <c r="H79" s="396" t="s">
        <v>4219</v>
      </c>
      <c r="I79" s="396"/>
      <c r="J79" s="396" t="s">
        <v>4285</v>
      </c>
      <c r="K79" s="396"/>
      <c r="L79" s="396"/>
      <c r="M79" s="14"/>
      <c r="N79" s="10"/>
      <c r="O79" s="10"/>
      <c r="P79" s="33"/>
      <c r="Q79" s="14"/>
    </row>
    <row r="80" spans="1:17" x14ac:dyDescent="0.2">
      <c r="A80" s="416" t="s">
        <v>169</v>
      </c>
      <c r="B80" s="31" t="s">
        <v>7901</v>
      </c>
      <c r="C80" s="424" t="s">
        <v>1671</v>
      </c>
      <c r="D80" s="424" t="s">
        <v>1671</v>
      </c>
      <c r="E80" s="407" t="s">
        <v>4529</v>
      </c>
      <c r="F80" s="407"/>
      <c r="G80" s="428" t="s">
        <v>2106</v>
      </c>
      <c r="H80" s="396" t="s">
        <v>4219</v>
      </c>
      <c r="I80" s="396"/>
      <c r="J80" s="396" t="s">
        <v>4285</v>
      </c>
      <c r="K80" s="396"/>
      <c r="L80" s="396"/>
      <c r="M80" s="14"/>
      <c r="N80" s="10"/>
      <c r="O80" s="10"/>
      <c r="P80" s="33"/>
      <c r="Q80" s="14"/>
    </row>
    <row r="81" spans="1:17" x14ac:dyDescent="0.2">
      <c r="A81" s="417" t="s">
        <v>155</v>
      </c>
      <c r="B81" s="78" t="s">
        <v>7902</v>
      </c>
      <c r="C81" s="424" t="s">
        <v>168</v>
      </c>
      <c r="D81" s="423"/>
      <c r="E81" s="407" t="s">
        <v>4529</v>
      </c>
      <c r="F81" s="407" t="s">
        <v>4427</v>
      </c>
      <c r="G81" s="428" t="s">
        <v>2106</v>
      </c>
      <c r="H81" s="396" t="s">
        <v>4219</v>
      </c>
      <c r="I81" s="396"/>
      <c r="J81" s="396" t="s">
        <v>4285</v>
      </c>
      <c r="K81" s="396"/>
      <c r="L81" s="396"/>
      <c r="M81" s="14"/>
      <c r="N81" s="10"/>
      <c r="O81" s="10"/>
      <c r="P81" s="33"/>
      <c r="Q81" s="14"/>
    </row>
    <row r="82" spans="1:17" x14ac:dyDescent="0.2">
      <c r="A82" s="417" t="s">
        <v>153</v>
      </c>
      <c r="B82" s="78" t="s">
        <v>7903</v>
      </c>
      <c r="C82" s="424" t="s">
        <v>167</v>
      </c>
      <c r="D82" s="423"/>
      <c r="E82" s="407" t="s">
        <v>4529</v>
      </c>
      <c r="F82" s="407" t="s">
        <v>4428</v>
      </c>
      <c r="G82" s="428" t="s">
        <v>2106</v>
      </c>
      <c r="H82" s="396" t="s">
        <v>4219</v>
      </c>
      <c r="I82" s="396"/>
      <c r="J82" s="396" t="s">
        <v>4285</v>
      </c>
      <c r="K82" s="396"/>
      <c r="L82" s="396"/>
      <c r="M82" s="14"/>
      <c r="N82" s="10"/>
      <c r="O82" s="10"/>
      <c r="P82" s="33"/>
      <c r="Q82" s="14"/>
    </row>
    <row r="83" spans="1:17" x14ac:dyDescent="0.2">
      <c r="A83" s="417" t="s">
        <v>151</v>
      </c>
      <c r="B83" s="78" t="s">
        <v>7904</v>
      </c>
      <c r="C83" s="424" t="s">
        <v>166</v>
      </c>
      <c r="D83" s="423"/>
      <c r="E83" s="407" t="s">
        <v>4529</v>
      </c>
      <c r="F83" s="407" t="s">
        <v>4429</v>
      </c>
      <c r="G83" s="428" t="s">
        <v>2106</v>
      </c>
      <c r="H83" s="396" t="s">
        <v>4219</v>
      </c>
      <c r="I83" s="396"/>
      <c r="J83" s="396" t="s">
        <v>4285</v>
      </c>
      <c r="K83" s="396"/>
      <c r="L83" s="396"/>
      <c r="M83" s="14"/>
      <c r="N83" s="10"/>
      <c r="O83" s="10"/>
      <c r="P83" s="33"/>
      <c r="Q83" s="14"/>
    </row>
    <row r="84" spans="1:17" x14ac:dyDescent="0.2">
      <c r="A84" s="414" t="s">
        <v>165</v>
      </c>
      <c r="B84" s="31" t="s">
        <v>7832</v>
      </c>
      <c r="C84" s="423"/>
      <c r="D84" s="424" t="s">
        <v>2116</v>
      </c>
      <c r="E84" s="407" t="s">
        <v>4543</v>
      </c>
      <c r="F84" s="407"/>
      <c r="G84" s="428" t="s">
        <v>2106</v>
      </c>
      <c r="H84" s="396" t="s">
        <v>4219</v>
      </c>
      <c r="I84" s="396"/>
      <c r="J84" s="396" t="s">
        <v>4285</v>
      </c>
      <c r="K84" s="396"/>
      <c r="L84" s="396"/>
      <c r="M84" s="14"/>
      <c r="N84" s="10"/>
      <c r="O84" s="10"/>
      <c r="P84" s="33"/>
      <c r="Q84" s="14"/>
    </row>
    <row r="85" spans="1:17" x14ac:dyDescent="0.2">
      <c r="A85" s="416" t="s">
        <v>164</v>
      </c>
      <c r="B85" s="31" t="s">
        <v>7905</v>
      </c>
      <c r="C85" s="424" t="s">
        <v>2113</v>
      </c>
      <c r="D85" s="424" t="s">
        <v>2113</v>
      </c>
      <c r="E85" s="407" t="s">
        <v>5067</v>
      </c>
      <c r="F85" s="407"/>
      <c r="G85" s="428" t="s">
        <v>2106</v>
      </c>
      <c r="H85" s="396" t="s">
        <v>4219</v>
      </c>
      <c r="I85" s="396"/>
      <c r="J85" s="396" t="s">
        <v>4285</v>
      </c>
      <c r="K85" s="396"/>
      <c r="L85" s="396"/>
      <c r="M85" s="14"/>
      <c r="N85" s="10"/>
      <c r="O85" s="10"/>
      <c r="P85" s="33"/>
      <c r="Q85" s="14"/>
    </row>
    <row r="86" spans="1:17" x14ac:dyDescent="0.2">
      <c r="A86" s="417" t="s">
        <v>155</v>
      </c>
      <c r="B86" s="78" t="s">
        <v>7906</v>
      </c>
      <c r="C86" s="424" t="s">
        <v>163</v>
      </c>
      <c r="D86" s="423"/>
      <c r="E86" s="407" t="s">
        <v>5067</v>
      </c>
      <c r="F86" s="407" t="s">
        <v>4427</v>
      </c>
      <c r="G86" s="428" t="s">
        <v>2106</v>
      </c>
      <c r="H86" s="396" t="s">
        <v>4219</v>
      </c>
      <c r="I86" s="396"/>
      <c r="J86" s="396" t="s">
        <v>4285</v>
      </c>
      <c r="K86" s="396"/>
      <c r="L86" s="396"/>
      <c r="M86" s="14"/>
      <c r="N86" s="10"/>
      <c r="O86" s="10"/>
      <c r="P86" s="33"/>
      <c r="Q86" s="14"/>
    </row>
    <row r="87" spans="1:17" x14ac:dyDescent="0.2">
      <c r="A87" s="417" t="s">
        <v>153</v>
      </c>
      <c r="B87" s="78" t="s">
        <v>7907</v>
      </c>
      <c r="C87" s="424" t="s">
        <v>162</v>
      </c>
      <c r="D87" s="423"/>
      <c r="E87" s="407" t="s">
        <v>5067</v>
      </c>
      <c r="F87" s="407" t="s">
        <v>4428</v>
      </c>
      <c r="G87" s="428" t="s">
        <v>2106</v>
      </c>
      <c r="H87" s="396" t="s">
        <v>4219</v>
      </c>
      <c r="I87" s="396"/>
      <c r="J87" s="396" t="s">
        <v>4285</v>
      </c>
      <c r="K87" s="396"/>
      <c r="L87" s="396"/>
      <c r="M87" s="14"/>
      <c r="N87" s="10"/>
      <c r="O87" s="10"/>
      <c r="P87" s="33"/>
      <c r="Q87" s="14"/>
    </row>
    <row r="88" spans="1:17" x14ac:dyDescent="0.2">
      <c r="A88" s="417" t="s">
        <v>151</v>
      </c>
      <c r="B88" s="78" t="s">
        <v>7908</v>
      </c>
      <c r="C88" s="424" t="s">
        <v>161</v>
      </c>
      <c r="D88" s="423"/>
      <c r="E88" s="407" t="s">
        <v>5067</v>
      </c>
      <c r="F88" s="407" t="s">
        <v>4429</v>
      </c>
      <c r="G88" s="428" t="s">
        <v>2106</v>
      </c>
      <c r="H88" s="396" t="s">
        <v>4219</v>
      </c>
      <c r="I88" s="396"/>
      <c r="J88" s="396" t="s">
        <v>4285</v>
      </c>
      <c r="K88" s="396"/>
      <c r="L88" s="396"/>
      <c r="M88" s="14"/>
      <c r="N88" s="10"/>
      <c r="O88" s="10"/>
      <c r="P88" s="33"/>
      <c r="Q88" s="14"/>
    </row>
    <row r="89" spans="1:17" x14ac:dyDescent="0.2">
      <c r="A89" s="420" t="s">
        <v>160</v>
      </c>
      <c r="B89" s="31" t="s">
        <v>7909</v>
      </c>
      <c r="C89" s="424" t="s">
        <v>1661</v>
      </c>
      <c r="D89" s="424" t="s">
        <v>1661</v>
      </c>
      <c r="E89" s="407" t="s">
        <v>5068</v>
      </c>
      <c r="F89" s="407"/>
      <c r="G89" s="428" t="s">
        <v>2106</v>
      </c>
      <c r="H89" s="396" t="s">
        <v>4219</v>
      </c>
      <c r="I89" s="396"/>
      <c r="J89" s="396" t="s">
        <v>4285</v>
      </c>
      <c r="K89" s="396"/>
      <c r="L89" s="396"/>
      <c r="M89" s="14"/>
      <c r="N89" s="10"/>
      <c r="O89" s="10"/>
      <c r="P89" s="33"/>
      <c r="Q89" s="14"/>
    </row>
    <row r="90" spans="1:17" x14ac:dyDescent="0.2">
      <c r="A90" s="417" t="s">
        <v>155</v>
      </c>
      <c r="B90" s="78" t="s">
        <v>7910</v>
      </c>
      <c r="C90" s="424" t="s">
        <v>159</v>
      </c>
      <c r="D90" s="423"/>
      <c r="E90" s="407" t="s">
        <v>5068</v>
      </c>
      <c r="F90" s="407" t="s">
        <v>4427</v>
      </c>
      <c r="G90" s="428" t="s">
        <v>2106</v>
      </c>
      <c r="H90" s="396" t="s">
        <v>4219</v>
      </c>
      <c r="I90" s="396"/>
      <c r="J90" s="396" t="s">
        <v>4285</v>
      </c>
      <c r="K90" s="396"/>
      <c r="L90" s="396"/>
      <c r="M90" s="14"/>
      <c r="N90" s="10"/>
      <c r="O90" s="10"/>
      <c r="P90" s="33"/>
      <c r="Q90" s="14"/>
    </row>
    <row r="91" spans="1:17" x14ac:dyDescent="0.2">
      <c r="A91" s="417" t="s">
        <v>153</v>
      </c>
      <c r="B91" s="78" t="s">
        <v>7911</v>
      </c>
      <c r="C91" s="424" t="s">
        <v>158</v>
      </c>
      <c r="D91" s="423"/>
      <c r="E91" s="407" t="s">
        <v>5068</v>
      </c>
      <c r="F91" s="407" t="s">
        <v>4428</v>
      </c>
      <c r="G91" s="428" t="s">
        <v>2106</v>
      </c>
      <c r="H91" s="396" t="s">
        <v>4219</v>
      </c>
      <c r="I91" s="396"/>
      <c r="J91" s="396" t="s">
        <v>4285</v>
      </c>
      <c r="K91" s="396"/>
      <c r="L91" s="396"/>
      <c r="M91" s="14"/>
      <c r="N91" s="10"/>
      <c r="O91" s="10"/>
      <c r="P91" s="33"/>
      <c r="Q91" s="14"/>
    </row>
    <row r="92" spans="1:17" x14ac:dyDescent="0.2">
      <c r="A92" s="417" t="s">
        <v>151</v>
      </c>
      <c r="B92" s="78" t="s">
        <v>7912</v>
      </c>
      <c r="C92" s="424" t="s">
        <v>157</v>
      </c>
      <c r="D92" s="423"/>
      <c r="E92" s="407" t="s">
        <v>5068</v>
      </c>
      <c r="F92" s="407" t="s">
        <v>4429</v>
      </c>
      <c r="G92" s="428" t="s">
        <v>2106</v>
      </c>
      <c r="H92" s="396" t="s">
        <v>4219</v>
      </c>
      <c r="I92" s="396"/>
      <c r="J92" s="396" t="s">
        <v>4285</v>
      </c>
      <c r="K92" s="396"/>
      <c r="L92" s="396"/>
      <c r="M92" s="14"/>
      <c r="N92" s="10"/>
      <c r="O92" s="10"/>
      <c r="P92" s="33"/>
      <c r="Q92" s="14"/>
    </row>
    <row r="93" spans="1:17" x14ac:dyDescent="0.2">
      <c r="A93" s="414" t="s">
        <v>156</v>
      </c>
      <c r="B93" s="31" t="s">
        <v>7913</v>
      </c>
      <c r="C93" s="424" t="s">
        <v>1645</v>
      </c>
      <c r="D93" s="424" t="s">
        <v>1645</v>
      </c>
      <c r="E93" s="407" t="s">
        <v>4544</v>
      </c>
      <c r="F93" s="407"/>
      <c r="G93" s="428" t="s">
        <v>2106</v>
      </c>
      <c r="H93" s="396" t="s">
        <v>4219</v>
      </c>
      <c r="I93" s="396"/>
      <c r="J93" s="396" t="s">
        <v>4285</v>
      </c>
      <c r="K93" s="396"/>
      <c r="L93" s="396"/>
      <c r="M93" s="14"/>
      <c r="N93" s="10"/>
      <c r="O93" s="10"/>
      <c r="P93" s="33"/>
      <c r="Q93" s="14"/>
    </row>
    <row r="94" spans="1:17" x14ac:dyDescent="0.2">
      <c r="A94" s="416" t="s">
        <v>155</v>
      </c>
      <c r="B94" s="78" t="s">
        <v>7833</v>
      </c>
      <c r="C94" s="424" t="s">
        <v>154</v>
      </c>
      <c r="D94" s="423"/>
      <c r="E94" s="407" t="s">
        <v>4544</v>
      </c>
      <c r="F94" s="407" t="s">
        <v>4427</v>
      </c>
      <c r="G94" s="428" t="s">
        <v>2106</v>
      </c>
      <c r="H94" s="396" t="s">
        <v>4219</v>
      </c>
      <c r="I94" s="396"/>
      <c r="J94" s="396" t="s">
        <v>4285</v>
      </c>
      <c r="K94" s="396"/>
      <c r="L94" s="396"/>
      <c r="M94" s="14"/>
      <c r="N94" s="10"/>
      <c r="O94" s="10"/>
      <c r="P94" s="33"/>
      <c r="Q94" s="14"/>
    </row>
    <row r="95" spans="1:17" x14ac:dyDescent="0.2">
      <c r="A95" s="416" t="s">
        <v>153</v>
      </c>
      <c r="B95" s="78" t="s">
        <v>7914</v>
      </c>
      <c r="C95" s="424" t="s">
        <v>152</v>
      </c>
      <c r="D95" s="423"/>
      <c r="E95" s="407" t="s">
        <v>4544</v>
      </c>
      <c r="F95" s="407" t="s">
        <v>4428</v>
      </c>
      <c r="G95" s="428" t="s">
        <v>2106</v>
      </c>
      <c r="H95" s="396" t="s">
        <v>4219</v>
      </c>
      <c r="I95" s="396"/>
      <c r="J95" s="396" t="s">
        <v>4285</v>
      </c>
      <c r="K95" s="396"/>
      <c r="L95" s="396"/>
      <c r="M95" s="14"/>
      <c r="N95" s="10"/>
      <c r="O95" s="10"/>
      <c r="P95" s="33"/>
      <c r="Q95" s="14"/>
    </row>
    <row r="96" spans="1:17" x14ac:dyDescent="0.2">
      <c r="A96" s="416" t="s">
        <v>151</v>
      </c>
      <c r="B96" s="78" t="s">
        <v>7915</v>
      </c>
      <c r="C96" s="424" t="s">
        <v>150</v>
      </c>
      <c r="D96" s="423"/>
      <c r="E96" s="407" t="s">
        <v>4544</v>
      </c>
      <c r="F96" s="407" t="s">
        <v>4429</v>
      </c>
      <c r="G96" s="428" t="s">
        <v>2106</v>
      </c>
      <c r="H96" s="396" t="s">
        <v>4219</v>
      </c>
      <c r="I96" s="396"/>
      <c r="J96" s="396" t="s">
        <v>4285</v>
      </c>
      <c r="K96" s="396"/>
      <c r="L96" s="396"/>
      <c r="M96" s="14"/>
      <c r="N96" s="10"/>
      <c r="O96" s="10"/>
      <c r="P96" s="33"/>
      <c r="Q96" s="14"/>
    </row>
    <row r="97" spans="1:46" x14ac:dyDescent="0.2">
      <c r="A97" s="414" t="s">
        <v>149</v>
      </c>
      <c r="B97" s="31" t="s">
        <v>7916</v>
      </c>
      <c r="C97" s="423"/>
      <c r="D97" s="424" t="s">
        <v>148</v>
      </c>
      <c r="E97" s="407"/>
      <c r="F97" s="405"/>
      <c r="G97" s="428" t="s">
        <v>2106</v>
      </c>
      <c r="H97" s="396" t="s">
        <v>4219</v>
      </c>
      <c r="I97" s="396"/>
      <c r="J97" s="396" t="s">
        <v>4286</v>
      </c>
      <c r="K97" s="396"/>
      <c r="L97" s="396"/>
      <c r="M97" s="10"/>
      <c r="N97" s="10"/>
      <c r="O97" s="10"/>
      <c r="P97" s="33"/>
      <c r="Q97" s="14"/>
    </row>
    <row r="98" spans="1:46" x14ac:dyDescent="0.2">
      <c r="A98" s="414" t="s">
        <v>147</v>
      </c>
      <c r="B98" s="31" t="s">
        <v>7917</v>
      </c>
      <c r="C98" s="424" t="s">
        <v>146</v>
      </c>
      <c r="D98" s="424" t="s">
        <v>146</v>
      </c>
      <c r="E98" s="407"/>
      <c r="F98" s="405"/>
      <c r="G98" s="428" t="s">
        <v>2106</v>
      </c>
      <c r="H98" s="396" t="s">
        <v>4219</v>
      </c>
      <c r="I98" s="396"/>
      <c r="J98" s="396" t="s">
        <v>4287</v>
      </c>
      <c r="K98" s="396"/>
      <c r="L98" s="396"/>
      <c r="M98" s="10"/>
      <c r="N98" s="10"/>
      <c r="O98" s="10"/>
      <c r="P98" s="33"/>
      <c r="Q98" s="14"/>
    </row>
    <row r="99" spans="1:46" x14ac:dyDescent="0.2">
      <c r="A99" s="414" t="s">
        <v>145</v>
      </c>
      <c r="B99" s="31" t="s">
        <v>7918</v>
      </c>
      <c r="C99" s="424" t="s">
        <v>144</v>
      </c>
      <c r="D99" s="424" t="s">
        <v>144</v>
      </c>
      <c r="E99" s="407"/>
      <c r="F99" s="405"/>
      <c r="G99" s="428" t="s">
        <v>2106</v>
      </c>
      <c r="H99" s="396" t="s">
        <v>4219</v>
      </c>
      <c r="I99" s="396"/>
      <c r="J99" s="396" t="s">
        <v>4288</v>
      </c>
      <c r="K99" s="396"/>
      <c r="L99" s="396"/>
      <c r="M99" s="10"/>
      <c r="N99" s="10"/>
      <c r="O99" s="10"/>
      <c r="P99" s="33"/>
      <c r="Q99" s="14"/>
    </row>
    <row r="100" spans="1:46" x14ac:dyDescent="0.2">
      <c r="A100" s="414" t="s">
        <v>143</v>
      </c>
      <c r="B100" s="31" t="s">
        <v>7919</v>
      </c>
      <c r="C100" s="424" t="s">
        <v>142</v>
      </c>
      <c r="D100" s="424" t="s">
        <v>142</v>
      </c>
      <c r="E100" s="407"/>
      <c r="F100" s="405"/>
      <c r="G100" s="428" t="s">
        <v>2106</v>
      </c>
      <c r="H100" s="396" t="s">
        <v>4219</v>
      </c>
      <c r="I100" s="396"/>
      <c r="J100" s="396" t="s">
        <v>4289</v>
      </c>
      <c r="K100" s="396"/>
      <c r="L100" s="396"/>
      <c r="M100" s="10"/>
      <c r="N100" s="10"/>
      <c r="O100" s="10"/>
      <c r="P100" s="33"/>
      <c r="Q100" s="14"/>
    </row>
    <row r="101" spans="1:46" s="17" customFormat="1" x14ac:dyDescent="0.2">
      <c r="A101" s="414" t="s">
        <v>141</v>
      </c>
      <c r="B101" s="31" t="s">
        <v>7920</v>
      </c>
      <c r="C101" s="424" t="s">
        <v>140</v>
      </c>
      <c r="D101" s="424" t="s">
        <v>140</v>
      </c>
      <c r="E101" s="407"/>
      <c r="F101" s="405"/>
      <c r="G101" s="428" t="s">
        <v>2106</v>
      </c>
      <c r="H101" s="396" t="s">
        <v>4219</v>
      </c>
      <c r="I101" s="396"/>
      <c r="J101" s="396" t="s">
        <v>4290</v>
      </c>
      <c r="K101" s="396" t="s">
        <v>4470</v>
      </c>
      <c r="L101" s="396"/>
      <c r="M101" s="10"/>
      <c r="N101" s="10"/>
      <c r="O101" s="10"/>
      <c r="P101" s="33"/>
      <c r="Q101" s="14"/>
      <c r="AF101" s="11"/>
      <c r="AG101" s="11"/>
      <c r="AH101" s="11"/>
      <c r="AI101" s="11"/>
      <c r="AJ101" s="11"/>
      <c r="AK101" s="11"/>
      <c r="AL101" s="11"/>
      <c r="AM101" s="11"/>
      <c r="AN101" s="11"/>
      <c r="AO101" s="11"/>
      <c r="AP101" s="11"/>
      <c r="AQ101" s="11"/>
      <c r="AR101" s="11"/>
      <c r="AS101" s="11"/>
      <c r="AT101" s="11"/>
    </row>
    <row r="102" spans="1:46" x14ac:dyDescent="0.2">
      <c r="A102" s="414" t="s">
        <v>139</v>
      </c>
      <c r="B102" s="31" t="s">
        <v>7921</v>
      </c>
      <c r="C102" s="424" t="s">
        <v>138</v>
      </c>
      <c r="D102" s="424" t="s">
        <v>138</v>
      </c>
      <c r="E102" s="407"/>
      <c r="F102" s="405"/>
      <c r="G102" s="428" t="s">
        <v>2106</v>
      </c>
      <c r="H102" s="396" t="s">
        <v>4219</v>
      </c>
      <c r="I102" s="396"/>
      <c r="J102" s="396" t="s">
        <v>4291</v>
      </c>
      <c r="K102" s="396"/>
      <c r="L102" s="396"/>
      <c r="M102" s="10"/>
      <c r="N102" s="10"/>
      <c r="O102" s="10"/>
      <c r="P102" s="33"/>
      <c r="Q102" s="14"/>
    </row>
    <row r="103" spans="1:46" x14ac:dyDescent="0.2">
      <c r="A103" s="414" t="s">
        <v>53</v>
      </c>
      <c r="B103" s="78" t="s">
        <v>8274</v>
      </c>
      <c r="C103" s="424" t="s">
        <v>52</v>
      </c>
      <c r="D103" s="424" t="s">
        <v>52</v>
      </c>
      <c r="E103" s="407"/>
      <c r="F103" s="405"/>
      <c r="G103" s="428" t="s">
        <v>2106</v>
      </c>
      <c r="H103" s="396" t="s">
        <v>4219</v>
      </c>
      <c r="I103" s="396"/>
      <c r="J103" s="396" t="s">
        <v>4274</v>
      </c>
      <c r="K103" s="396"/>
      <c r="L103" s="396"/>
      <c r="M103" s="10"/>
      <c r="N103" s="10"/>
      <c r="O103" s="10"/>
      <c r="P103" s="33"/>
      <c r="Q103" s="14"/>
    </row>
    <row r="104" spans="1:46" x14ac:dyDescent="0.2">
      <c r="A104" s="414" t="s">
        <v>137</v>
      </c>
      <c r="B104" s="31" t="s">
        <v>7834</v>
      </c>
      <c r="C104" s="424" t="s">
        <v>136</v>
      </c>
      <c r="D104" s="424" t="s">
        <v>136</v>
      </c>
      <c r="E104" s="407"/>
      <c r="F104" s="405"/>
      <c r="G104" s="428" t="s">
        <v>2106</v>
      </c>
      <c r="H104" s="396" t="s">
        <v>4219</v>
      </c>
      <c r="I104" s="396"/>
      <c r="J104" s="396" t="s">
        <v>4292</v>
      </c>
      <c r="K104" s="396" t="s">
        <v>5066</v>
      </c>
      <c r="L104" s="434"/>
      <c r="M104" s="10"/>
      <c r="N104" s="10"/>
      <c r="O104" s="10"/>
      <c r="P104" s="33"/>
      <c r="Q104" s="14"/>
    </row>
    <row r="105" spans="1:46" x14ac:dyDescent="0.2">
      <c r="A105" s="421" t="s">
        <v>135</v>
      </c>
      <c r="B105" s="31" t="s">
        <v>7922</v>
      </c>
      <c r="C105" s="424" t="s">
        <v>134</v>
      </c>
      <c r="D105" s="424" t="s">
        <v>134</v>
      </c>
      <c r="E105" s="407"/>
      <c r="F105" s="405"/>
      <c r="G105" s="428" t="s">
        <v>2106</v>
      </c>
      <c r="H105" s="396" t="s">
        <v>4219</v>
      </c>
      <c r="I105" s="396"/>
      <c r="J105" s="396" t="s">
        <v>4292</v>
      </c>
      <c r="K105" s="396" t="s">
        <v>4506</v>
      </c>
      <c r="L105" s="434"/>
      <c r="M105" s="10"/>
      <c r="N105" s="10"/>
      <c r="O105" s="10"/>
      <c r="P105" s="33"/>
      <c r="Q105" s="14"/>
    </row>
    <row r="106" spans="1:46" x14ac:dyDescent="0.2">
      <c r="A106" s="414" t="s">
        <v>133</v>
      </c>
      <c r="B106" s="31" t="s">
        <v>7923</v>
      </c>
      <c r="C106" s="424" t="s">
        <v>132</v>
      </c>
      <c r="D106" s="424" t="s">
        <v>132</v>
      </c>
      <c r="E106" s="407"/>
      <c r="F106" s="405"/>
      <c r="G106" s="428" t="s">
        <v>2106</v>
      </c>
      <c r="H106" s="396" t="s">
        <v>4219</v>
      </c>
      <c r="I106" s="396"/>
      <c r="J106" s="396" t="s">
        <v>4293</v>
      </c>
      <c r="K106" s="396"/>
      <c r="L106" s="396"/>
      <c r="M106" s="10"/>
      <c r="N106" s="10"/>
      <c r="O106" s="10"/>
      <c r="P106" s="33"/>
      <c r="Q106" s="14"/>
    </row>
    <row r="107" spans="1:46" x14ac:dyDescent="0.2">
      <c r="A107" s="414" t="s">
        <v>131</v>
      </c>
      <c r="B107" s="31" t="s">
        <v>7924</v>
      </c>
      <c r="C107" s="424" t="s">
        <v>130</v>
      </c>
      <c r="D107" s="424" t="s">
        <v>130</v>
      </c>
      <c r="E107" s="407"/>
      <c r="F107" s="405"/>
      <c r="G107" s="428" t="s">
        <v>2106</v>
      </c>
      <c r="H107" s="396" t="s">
        <v>4219</v>
      </c>
      <c r="I107" s="396"/>
      <c r="J107" s="396" t="s">
        <v>4294</v>
      </c>
      <c r="K107" s="396" t="s">
        <v>4470</v>
      </c>
      <c r="L107" s="396"/>
      <c r="M107" s="10"/>
      <c r="N107" s="10"/>
      <c r="O107" s="10"/>
      <c r="P107" s="33"/>
      <c r="Q107" s="14"/>
    </row>
    <row r="108" spans="1:46" x14ac:dyDescent="0.2">
      <c r="A108" s="414" t="s">
        <v>129</v>
      </c>
      <c r="B108" s="31" t="s">
        <v>7925</v>
      </c>
      <c r="C108" s="424" t="s">
        <v>128</v>
      </c>
      <c r="D108" s="424" t="s">
        <v>128</v>
      </c>
      <c r="E108" s="407"/>
      <c r="F108" s="405"/>
      <c r="G108" s="428" t="s">
        <v>2106</v>
      </c>
      <c r="H108" s="396" t="s">
        <v>4219</v>
      </c>
      <c r="I108" s="396"/>
      <c r="J108" s="396" t="s">
        <v>4295</v>
      </c>
      <c r="K108" s="396"/>
      <c r="L108" s="396"/>
      <c r="M108" s="10"/>
      <c r="N108" s="10"/>
      <c r="O108" s="10"/>
      <c r="P108" s="33"/>
      <c r="Q108" s="14"/>
    </row>
    <row r="109" spans="1:46" s="18" customFormat="1" x14ac:dyDescent="0.2">
      <c r="A109" s="414" t="s">
        <v>127</v>
      </c>
      <c r="B109" s="31" t="s">
        <v>7926</v>
      </c>
      <c r="C109" s="424" t="s">
        <v>2114</v>
      </c>
      <c r="D109" s="425" t="s">
        <v>2114</v>
      </c>
      <c r="E109" s="407"/>
      <c r="F109" s="405"/>
      <c r="G109" s="428" t="s">
        <v>2106</v>
      </c>
      <c r="H109" s="396" t="s">
        <v>4219</v>
      </c>
      <c r="I109" s="396"/>
      <c r="J109" s="396" t="s">
        <v>4296</v>
      </c>
      <c r="K109" s="396"/>
      <c r="L109" s="396"/>
      <c r="M109" s="10"/>
      <c r="N109" s="10"/>
      <c r="O109" s="10"/>
      <c r="P109" s="33"/>
      <c r="Q109" s="14"/>
      <c r="AF109" s="11"/>
      <c r="AG109" s="11"/>
      <c r="AH109" s="11"/>
      <c r="AI109" s="11"/>
      <c r="AJ109" s="11"/>
      <c r="AK109" s="11"/>
      <c r="AL109" s="11"/>
      <c r="AM109" s="11"/>
      <c r="AN109" s="11"/>
      <c r="AO109" s="11"/>
      <c r="AP109" s="11"/>
      <c r="AQ109" s="11"/>
      <c r="AR109" s="11"/>
      <c r="AS109" s="11"/>
      <c r="AT109" s="11"/>
    </row>
    <row r="110" spans="1:46" x14ac:dyDescent="0.2">
      <c r="A110" s="416" t="s">
        <v>126</v>
      </c>
      <c r="B110" s="31" t="s">
        <v>7927</v>
      </c>
      <c r="C110" s="424" t="s">
        <v>125</v>
      </c>
      <c r="D110" s="424" t="s">
        <v>125</v>
      </c>
      <c r="E110" s="407"/>
      <c r="F110" s="405"/>
      <c r="G110" s="428" t="s">
        <v>2106</v>
      </c>
      <c r="H110" s="396" t="s">
        <v>4219</v>
      </c>
      <c r="I110" s="396" t="s">
        <v>4558</v>
      </c>
      <c r="J110" s="396" t="s">
        <v>4296</v>
      </c>
      <c r="K110" s="396"/>
      <c r="L110" s="434"/>
      <c r="M110" s="10"/>
      <c r="N110" s="10"/>
      <c r="O110" s="10"/>
      <c r="P110" s="33"/>
      <c r="Q110" s="14"/>
    </row>
    <row r="111" spans="1:46" x14ac:dyDescent="0.2">
      <c r="A111" s="416" t="s">
        <v>124</v>
      </c>
      <c r="B111" s="31" t="s">
        <v>7928</v>
      </c>
      <c r="C111" s="424" t="s">
        <v>123</v>
      </c>
      <c r="D111" s="424" t="s">
        <v>123</v>
      </c>
      <c r="E111" s="407"/>
      <c r="F111" s="405"/>
      <c r="G111" s="428" t="s">
        <v>2106</v>
      </c>
      <c r="H111" s="396" t="s">
        <v>4219</v>
      </c>
      <c r="I111" s="396" t="s">
        <v>4559</v>
      </c>
      <c r="J111" s="396" t="s">
        <v>4296</v>
      </c>
      <c r="K111" s="396"/>
      <c r="L111" s="434"/>
      <c r="M111" s="10"/>
      <c r="N111" s="10"/>
      <c r="O111" s="10"/>
      <c r="P111" s="33"/>
      <c r="Q111" s="14"/>
    </row>
    <row r="112" spans="1:46" x14ac:dyDescent="0.2">
      <c r="A112" s="414" t="s">
        <v>122</v>
      </c>
      <c r="B112" s="31" t="s">
        <v>7929</v>
      </c>
      <c r="C112" s="424" t="s">
        <v>121</v>
      </c>
      <c r="D112" s="424" t="s">
        <v>121</v>
      </c>
      <c r="E112" s="407"/>
      <c r="F112" s="405"/>
      <c r="G112" s="428" t="s">
        <v>2106</v>
      </c>
      <c r="H112" s="396" t="s">
        <v>4219</v>
      </c>
      <c r="I112" s="396"/>
      <c r="J112" s="396" t="s">
        <v>4297</v>
      </c>
      <c r="K112" s="396"/>
      <c r="L112" s="396"/>
      <c r="M112" s="10"/>
      <c r="N112" s="10"/>
      <c r="O112" s="10"/>
      <c r="P112" s="33"/>
      <c r="Q112" s="14"/>
    </row>
    <row r="113" spans="1:18" x14ac:dyDescent="0.2">
      <c r="A113" s="414" t="s">
        <v>120</v>
      </c>
      <c r="B113" s="31" t="s">
        <v>7855</v>
      </c>
      <c r="C113" s="424" t="s">
        <v>2115</v>
      </c>
      <c r="D113" s="424" t="s">
        <v>2115</v>
      </c>
      <c r="E113" s="407"/>
      <c r="F113" s="405"/>
      <c r="G113" s="428" t="s">
        <v>2106</v>
      </c>
      <c r="H113" s="396" t="s">
        <v>4219</v>
      </c>
      <c r="I113" s="396"/>
      <c r="J113" s="396"/>
      <c r="K113" s="396"/>
      <c r="L113" s="396"/>
      <c r="M113" s="10"/>
      <c r="N113" s="10"/>
      <c r="O113" s="10"/>
      <c r="P113" s="33"/>
      <c r="Q113" s="14"/>
    </row>
    <row r="114" spans="1:18" x14ac:dyDescent="0.2">
      <c r="A114" s="422" t="s">
        <v>119</v>
      </c>
      <c r="B114" s="31" t="s">
        <v>7857</v>
      </c>
      <c r="C114" s="424" t="s">
        <v>1504</v>
      </c>
      <c r="D114" s="424" t="s">
        <v>1504</v>
      </c>
      <c r="E114" s="407"/>
      <c r="F114" s="405"/>
      <c r="G114" s="428" t="s">
        <v>2106</v>
      </c>
      <c r="H114" s="433" t="s">
        <v>4225</v>
      </c>
      <c r="I114" s="433"/>
      <c r="J114" s="396"/>
      <c r="K114" s="396"/>
      <c r="L114" s="396"/>
      <c r="M114" s="10"/>
      <c r="N114" s="10"/>
      <c r="O114" s="10"/>
      <c r="P114" s="33"/>
      <c r="Q114" s="14"/>
    </row>
    <row r="115" spans="1:18" ht="25.5" x14ac:dyDescent="0.2">
      <c r="A115" s="39"/>
      <c r="B115" s="47"/>
      <c r="C115" s="5" t="s">
        <v>4360</v>
      </c>
      <c r="D115" s="5" t="s">
        <v>4372</v>
      </c>
      <c r="E115" s="19"/>
      <c r="F115" s="17"/>
      <c r="G115" s="17"/>
      <c r="H115" s="14"/>
      <c r="I115" s="14"/>
      <c r="J115" s="14"/>
      <c r="K115" s="14"/>
      <c r="L115" s="14"/>
      <c r="M115" s="14"/>
      <c r="N115" s="14"/>
      <c r="O115" s="14"/>
      <c r="P115" s="14"/>
      <c r="Q115" s="14"/>
      <c r="R115" s="14"/>
    </row>
    <row r="116" spans="1:18" x14ac:dyDescent="0.2">
      <c r="A116" s="17"/>
      <c r="B116" s="47"/>
      <c r="C116" s="19" t="s">
        <v>106</v>
      </c>
      <c r="D116" s="19"/>
      <c r="E116" s="19"/>
      <c r="F116" s="11"/>
    </row>
    <row r="117" spans="1:18" x14ac:dyDescent="0.2">
      <c r="C117" s="35"/>
      <c r="D117" s="35"/>
      <c r="F117" s="11"/>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118"/>
  <sheetViews>
    <sheetView topLeftCell="A69" zoomScale="85" zoomScaleNormal="85" workbookViewId="0">
      <selection activeCell="B118" sqref="B118"/>
    </sheetView>
  </sheetViews>
  <sheetFormatPr defaultColWidth="11.42578125" defaultRowHeight="12.75" x14ac:dyDescent="0.2"/>
  <cols>
    <col min="1" max="1" width="53.85546875" style="11" customWidth="1"/>
    <col min="2" max="2" width="13.42578125" style="38" bestFit="1" customWidth="1"/>
    <col min="3" max="3" width="19.5703125" style="11" customWidth="1"/>
    <col min="4" max="4" width="16.7109375" style="11" customWidth="1"/>
    <col min="5" max="5" width="18.42578125" style="11" customWidth="1"/>
    <col min="6" max="6" width="13.7109375" style="11" customWidth="1"/>
    <col min="7" max="8" width="15.140625" style="11" customWidth="1"/>
    <col min="9" max="9" width="62.85546875" style="35" customWidth="1"/>
    <col min="10" max="10" width="13" style="35" customWidth="1"/>
    <col min="11" max="12" width="11.42578125" style="11" customWidth="1"/>
    <col min="13" max="13" width="14.140625" style="11" customWidth="1"/>
    <col min="14" max="14" width="14.7109375" style="11" customWidth="1"/>
    <col min="15" max="15" width="24.42578125" style="11" customWidth="1"/>
    <col min="16" max="16384" width="11.42578125" style="11"/>
  </cols>
  <sheetData>
    <row r="1" spans="1:10" x14ac:dyDescent="0.2">
      <c r="A1" s="18" t="s">
        <v>5166</v>
      </c>
      <c r="B1" s="740" t="str">
        <f>HYPERLINK("#List!$A$1", "Preparatory")</f>
        <v>Preparatory</v>
      </c>
    </row>
    <row r="2" spans="1:10" x14ac:dyDescent="0.2">
      <c r="A2" s="18" t="s">
        <v>5167</v>
      </c>
      <c r="B2" s="740" t="str">
        <f>HYPERLINK("#List!$A$1", "Preparatory")</f>
        <v>Preparatory</v>
      </c>
    </row>
    <row r="3" spans="1:10" x14ac:dyDescent="0.2">
      <c r="A3" s="18" t="s">
        <v>6659</v>
      </c>
      <c r="B3" s="740" t="str">
        <f>HYPERLINK("#List!$A$1", "Full")</f>
        <v>Full</v>
      </c>
    </row>
    <row r="4" spans="1:10" x14ac:dyDescent="0.2">
      <c r="A4" s="18" t="s">
        <v>7122</v>
      </c>
      <c r="B4" s="740" t="str">
        <f>HYPERLINK("#List!$A$1", "Full")</f>
        <v>Full</v>
      </c>
    </row>
    <row r="6" spans="1:10" x14ac:dyDescent="0.2">
      <c r="A6" s="13" t="s">
        <v>208</v>
      </c>
    </row>
    <row r="7" spans="1:10" x14ac:dyDescent="0.2">
      <c r="A7" s="13" t="s">
        <v>207</v>
      </c>
    </row>
    <row r="9" spans="1:10" x14ac:dyDescent="0.2">
      <c r="A9" s="18" t="s">
        <v>6688</v>
      </c>
    </row>
    <row r="10" spans="1:10" x14ac:dyDescent="0.2">
      <c r="A10" s="11" t="s">
        <v>48</v>
      </c>
      <c r="J10" s="11"/>
    </row>
    <row r="11" spans="1:10" x14ac:dyDescent="0.2">
      <c r="A11" s="17" t="s">
        <v>4583</v>
      </c>
      <c r="J11" s="11"/>
    </row>
    <row r="12" spans="1:10" x14ac:dyDescent="0.2">
      <c r="I12" s="11"/>
      <c r="J12" s="11"/>
    </row>
    <row r="13" spans="1:10" x14ac:dyDescent="0.2">
      <c r="A13" s="18" t="s">
        <v>6689</v>
      </c>
    </row>
    <row r="14" spans="1:10" x14ac:dyDescent="0.2">
      <c r="A14" s="11" t="s">
        <v>48</v>
      </c>
      <c r="I14" s="11"/>
      <c r="J14" s="11"/>
    </row>
    <row r="15" spans="1:10" x14ac:dyDescent="0.2">
      <c r="A15" s="17" t="s">
        <v>4585</v>
      </c>
      <c r="I15" s="11"/>
      <c r="J15" s="11"/>
    </row>
    <row r="16" spans="1:10" x14ac:dyDescent="0.2">
      <c r="I16" s="11"/>
      <c r="J16" s="11"/>
    </row>
    <row r="17" spans="1:17" x14ac:dyDescent="0.2">
      <c r="A17" s="18" t="s">
        <v>6692</v>
      </c>
    </row>
    <row r="18" spans="1:17" x14ac:dyDescent="0.2">
      <c r="A18" s="11" t="s">
        <v>48</v>
      </c>
    </row>
    <row r="19" spans="1:17" x14ac:dyDescent="0.2">
      <c r="A19" s="156" t="s">
        <v>4583</v>
      </c>
    </row>
    <row r="20" spans="1:17" x14ac:dyDescent="0.2">
      <c r="A20" s="156" t="s">
        <v>4490</v>
      </c>
    </row>
    <row r="21" spans="1:17" x14ac:dyDescent="0.2">
      <c r="A21" s="156" t="s">
        <v>7563</v>
      </c>
      <c r="B21" s="157" t="s">
        <v>6613</v>
      </c>
      <c r="C21" s="158" t="s">
        <v>7805</v>
      </c>
      <c r="D21" s="81" t="s">
        <v>7463</v>
      </c>
    </row>
    <row r="23" spans="1:17" x14ac:dyDescent="0.2">
      <c r="A23" s="18" t="s">
        <v>7119</v>
      </c>
    </row>
    <row r="24" spans="1:17" x14ac:dyDescent="0.2">
      <c r="A24" s="11" t="s">
        <v>48</v>
      </c>
      <c r="C24" s="38"/>
    </row>
    <row r="25" spans="1:17" x14ac:dyDescent="0.2">
      <c r="A25" s="156" t="s">
        <v>4585</v>
      </c>
      <c r="C25" s="38"/>
    </row>
    <row r="26" spans="1:17" x14ac:dyDescent="0.2">
      <c r="A26" s="156" t="s">
        <v>4490</v>
      </c>
      <c r="C26" s="38"/>
    </row>
    <row r="27" spans="1:17" x14ac:dyDescent="0.2">
      <c r="A27" s="156" t="s">
        <v>7563</v>
      </c>
      <c r="B27" s="157" t="s">
        <v>6613</v>
      </c>
      <c r="C27" s="158" t="s">
        <v>7805</v>
      </c>
      <c r="D27" s="81" t="s">
        <v>7463</v>
      </c>
    </row>
    <row r="29" spans="1:17" x14ac:dyDescent="0.2">
      <c r="A29" s="106"/>
      <c r="B29" s="47"/>
      <c r="C29" s="32" t="s">
        <v>54</v>
      </c>
      <c r="D29" s="41"/>
      <c r="H29" s="17"/>
      <c r="I29" s="17"/>
      <c r="K29" s="35"/>
    </row>
    <row r="30" spans="1:17" x14ac:dyDescent="0.2">
      <c r="A30" s="106"/>
      <c r="B30" s="47"/>
      <c r="C30" s="43" t="s">
        <v>7811</v>
      </c>
      <c r="D30" s="35"/>
      <c r="H30" s="17"/>
      <c r="I30" s="17"/>
      <c r="K30" s="35"/>
    </row>
    <row r="31" spans="1:17" x14ac:dyDescent="0.2">
      <c r="A31" s="107" t="s">
        <v>80</v>
      </c>
      <c r="B31" s="27"/>
      <c r="C31" s="423"/>
      <c r="E31" s="17"/>
      <c r="F31" s="17"/>
      <c r="H31" s="8"/>
      <c r="I31" s="8"/>
      <c r="J31" s="11"/>
    </row>
    <row r="32" spans="1:17" x14ac:dyDescent="0.2">
      <c r="A32" s="23" t="s">
        <v>206</v>
      </c>
      <c r="B32" s="27" t="s">
        <v>7807</v>
      </c>
      <c r="C32" s="423"/>
      <c r="D32" s="15"/>
      <c r="E32" s="17"/>
      <c r="F32" s="9" t="s">
        <v>2106</v>
      </c>
      <c r="G32" s="9" t="s">
        <v>4218</v>
      </c>
      <c r="H32" s="9"/>
      <c r="I32" s="10" t="s">
        <v>4275</v>
      </c>
      <c r="J32" s="10" t="s">
        <v>4478</v>
      </c>
      <c r="K32" s="10"/>
      <c r="L32" s="10"/>
      <c r="M32" s="10"/>
      <c r="N32" s="10"/>
      <c r="O32" s="14"/>
      <c r="P32" s="14"/>
      <c r="Q32" s="10"/>
    </row>
    <row r="33" spans="1:17" x14ac:dyDescent="0.2">
      <c r="A33" s="23" t="s">
        <v>204</v>
      </c>
      <c r="B33" s="27" t="s">
        <v>7808</v>
      </c>
      <c r="C33" s="423"/>
      <c r="D33" s="15"/>
      <c r="E33" s="17"/>
      <c r="F33" s="9" t="s">
        <v>2106</v>
      </c>
      <c r="G33" s="9" t="s">
        <v>4218</v>
      </c>
      <c r="H33" s="9"/>
      <c r="I33" s="10" t="s">
        <v>5047</v>
      </c>
      <c r="J33" s="10" t="s">
        <v>4478</v>
      </c>
      <c r="K33" s="10"/>
      <c r="L33" s="10"/>
      <c r="M33" s="10"/>
      <c r="N33" s="10"/>
      <c r="O33" s="14"/>
      <c r="P33" s="14"/>
      <c r="Q33" s="10"/>
    </row>
    <row r="34" spans="1:17" x14ac:dyDescent="0.2">
      <c r="A34" s="23" t="s">
        <v>202</v>
      </c>
      <c r="B34" s="27" t="s">
        <v>7809</v>
      </c>
      <c r="C34" s="596" t="s">
        <v>24</v>
      </c>
      <c r="D34" s="15"/>
      <c r="E34" s="17"/>
      <c r="F34" s="9" t="s">
        <v>2106</v>
      </c>
      <c r="G34" s="9" t="s">
        <v>4218</v>
      </c>
      <c r="H34" s="9"/>
      <c r="I34" s="10" t="s">
        <v>4276</v>
      </c>
      <c r="J34" s="10" t="s">
        <v>4478</v>
      </c>
      <c r="K34" s="10"/>
      <c r="L34" s="10"/>
      <c r="M34" s="10"/>
      <c r="N34" s="10"/>
      <c r="O34" s="14"/>
      <c r="P34" s="14"/>
      <c r="Q34" s="10"/>
    </row>
    <row r="35" spans="1:17" x14ac:dyDescent="0.2">
      <c r="A35" s="23" t="s">
        <v>201</v>
      </c>
      <c r="B35" s="27" t="s">
        <v>7810</v>
      </c>
      <c r="C35" s="596" t="s">
        <v>91</v>
      </c>
      <c r="D35" s="15"/>
      <c r="E35" s="17"/>
      <c r="F35" s="9" t="s">
        <v>2106</v>
      </c>
      <c r="G35" s="9" t="s">
        <v>4218</v>
      </c>
      <c r="H35" s="9"/>
      <c r="I35" s="9" t="s">
        <v>4277</v>
      </c>
      <c r="J35" s="10" t="s">
        <v>4478</v>
      </c>
      <c r="K35" s="10"/>
      <c r="L35" s="10"/>
      <c r="M35" s="10"/>
      <c r="N35" s="10"/>
      <c r="O35" s="14"/>
      <c r="P35" s="14"/>
      <c r="Q35" s="10"/>
    </row>
    <row r="36" spans="1:17" x14ac:dyDescent="0.2">
      <c r="A36" s="23" t="s">
        <v>200</v>
      </c>
      <c r="B36" s="27" t="s">
        <v>7852</v>
      </c>
      <c r="C36" s="596" t="s">
        <v>199</v>
      </c>
      <c r="D36" s="15"/>
      <c r="E36" s="17"/>
      <c r="F36" s="9" t="s">
        <v>2106</v>
      </c>
      <c r="G36" s="9" t="s">
        <v>4218</v>
      </c>
      <c r="H36" s="9"/>
      <c r="I36" s="10" t="s">
        <v>4278</v>
      </c>
      <c r="J36" s="10" t="s">
        <v>4478</v>
      </c>
      <c r="K36" s="10"/>
      <c r="L36" s="10"/>
      <c r="M36" s="10"/>
      <c r="N36" s="10"/>
      <c r="O36" s="14"/>
      <c r="P36" s="14"/>
      <c r="Q36" s="10"/>
    </row>
    <row r="37" spans="1:17" x14ac:dyDescent="0.2">
      <c r="A37" s="23" t="s">
        <v>5121</v>
      </c>
      <c r="B37" s="27" t="s">
        <v>7853</v>
      </c>
      <c r="C37" s="596" t="s">
        <v>25</v>
      </c>
      <c r="D37" s="15"/>
      <c r="E37" s="17"/>
      <c r="F37" s="9" t="s">
        <v>2106</v>
      </c>
      <c r="G37" s="9" t="s">
        <v>4218</v>
      </c>
      <c r="H37" s="9"/>
      <c r="I37" s="9" t="s">
        <v>4262</v>
      </c>
      <c r="J37" s="10" t="s">
        <v>4474</v>
      </c>
      <c r="K37" s="10"/>
      <c r="L37" s="10"/>
      <c r="M37" s="10"/>
      <c r="N37" s="10"/>
      <c r="O37" s="14"/>
      <c r="P37" s="14"/>
      <c r="Q37" s="10"/>
    </row>
    <row r="38" spans="1:17" s="17" customFormat="1" ht="25.5" x14ac:dyDescent="0.2">
      <c r="A38" s="45" t="s">
        <v>7452</v>
      </c>
      <c r="B38" s="27" t="s">
        <v>7854</v>
      </c>
      <c r="C38" s="596" t="s">
        <v>26</v>
      </c>
      <c r="D38" s="13" t="s">
        <v>4520</v>
      </c>
      <c r="F38" s="9" t="s">
        <v>2106</v>
      </c>
      <c r="G38" s="9" t="s">
        <v>4218</v>
      </c>
      <c r="H38" s="9"/>
      <c r="I38" s="10" t="s">
        <v>5048</v>
      </c>
      <c r="J38" s="10" t="s">
        <v>4475</v>
      </c>
      <c r="K38" s="10"/>
      <c r="L38" s="10"/>
      <c r="M38" s="10"/>
      <c r="N38" s="10"/>
      <c r="O38" s="14"/>
      <c r="P38" s="14"/>
      <c r="Q38" s="10"/>
    </row>
    <row r="39" spans="1:17" x14ac:dyDescent="0.2">
      <c r="A39" s="24" t="s">
        <v>79</v>
      </c>
      <c r="B39" s="27" t="s">
        <v>7890</v>
      </c>
      <c r="C39" s="596" t="s">
        <v>27</v>
      </c>
      <c r="D39" s="13" t="s">
        <v>4520</v>
      </c>
      <c r="E39" s="17"/>
      <c r="F39" s="9" t="s">
        <v>2106</v>
      </c>
      <c r="G39" s="9" t="s">
        <v>4218</v>
      </c>
      <c r="H39" s="9"/>
      <c r="I39" s="9" t="s">
        <v>4262</v>
      </c>
      <c r="J39" s="10" t="s">
        <v>4475</v>
      </c>
      <c r="K39" s="10"/>
      <c r="L39" s="10"/>
      <c r="M39" s="10"/>
      <c r="N39" s="10"/>
      <c r="O39" s="14"/>
      <c r="P39" s="14"/>
      <c r="Q39" s="10"/>
    </row>
    <row r="40" spans="1:17" x14ac:dyDescent="0.2">
      <c r="A40" s="24" t="s">
        <v>78</v>
      </c>
      <c r="B40" s="27" t="s">
        <v>7891</v>
      </c>
      <c r="C40" s="596" t="s">
        <v>28</v>
      </c>
      <c r="D40" s="13" t="s">
        <v>4520</v>
      </c>
      <c r="E40" s="17"/>
      <c r="F40" s="9" t="s">
        <v>2106</v>
      </c>
      <c r="G40" s="9" t="s">
        <v>4218</v>
      </c>
      <c r="H40" s="9"/>
      <c r="I40" s="9" t="s">
        <v>4263</v>
      </c>
      <c r="J40" s="10" t="s">
        <v>4476</v>
      </c>
      <c r="K40" s="10"/>
      <c r="L40" s="10"/>
      <c r="M40" s="10"/>
      <c r="N40" s="10"/>
      <c r="O40" s="14"/>
      <c r="P40" s="14"/>
      <c r="Q40" s="10"/>
    </row>
    <row r="41" spans="1:17" x14ac:dyDescent="0.2">
      <c r="A41" s="24" t="s">
        <v>197</v>
      </c>
      <c r="B41" s="27" t="s">
        <v>7812</v>
      </c>
      <c r="C41" s="596" t="s">
        <v>1419</v>
      </c>
      <c r="D41" s="13" t="s">
        <v>4520</v>
      </c>
      <c r="E41" s="17"/>
      <c r="F41" s="9" t="s">
        <v>2106</v>
      </c>
      <c r="G41" s="9" t="s">
        <v>4218</v>
      </c>
      <c r="H41" s="9"/>
      <c r="I41" s="9" t="s">
        <v>4269</v>
      </c>
      <c r="J41" s="10" t="s">
        <v>4477</v>
      </c>
      <c r="K41" s="10" t="s">
        <v>5060</v>
      </c>
      <c r="L41" s="10"/>
      <c r="M41" s="10"/>
      <c r="N41" s="10"/>
      <c r="O41" s="14"/>
      <c r="P41" s="14"/>
      <c r="Q41" s="10"/>
    </row>
    <row r="42" spans="1:17" x14ac:dyDescent="0.2">
      <c r="A42" s="25" t="s">
        <v>77</v>
      </c>
      <c r="B42" s="27" t="s">
        <v>7813</v>
      </c>
      <c r="C42" s="596" t="s">
        <v>29</v>
      </c>
      <c r="D42" s="13" t="s">
        <v>4520</v>
      </c>
      <c r="E42" s="17"/>
      <c r="F42" s="9" t="s">
        <v>2106</v>
      </c>
      <c r="G42" s="9" t="s">
        <v>4218</v>
      </c>
      <c r="H42" s="9"/>
      <c r="I42" s="10" t="s">
        <v>4264</v>
      </c>
      <c r="J42" s="10" t="s">
        <v>4477</v>
      </c>
      <c r="K42" s="10" t="s">
        <v>5060</v>
      </c>
      <c r="L42" s="10"/>
      <c r="M42" s="10"/>
      <c r="N42" s="10"/>
      <c r="O42" s="14"/>
      <c r="P42" s="14"/>
      <c r="Q42" s="10"/>
    </row>
    <row r="43" spans="1:17" x14ac:dyDescent="0.2">
      <c r="A43" s="25" t="s">
        <v>76</v>
      </c>
      <c r="B43" s="27" t="s">
        <v>7814</v>
      </c>
      <c r="C43" s="596" t="s">
        <v>75</v>
      </c>
      <c r="D43" s="13" t="s">
        <v>4520</v>
      </c>
      <c r="E43" s="17"/>
      <c r="F43" s="9" t="s">
        <v>2106</v>
      </c>
      <c r="G43" s="9" t="s">
        <v>4218</v>
      </c>
      <c r="H43" s="9"/>
      <c r="I43" s="10" t="s">
        <v>4265</v>
      </c>
      <c r="J43" s="10" t="s">
        <v>4477</v>
      </c>
      <c r="K43" s="10" t="s">
        <v>5060</v>
      </c>
      <c r="L43" s="10"/>
      <c r="M43" s="10"/>
      <c r="N43" s="10"/>
      <c r="O43" s="14"/>
      <c r="P43" s="14"/>
      <c r="Q43" s="10"/>
    </row>
    <row r="44" spans="1:17" x14ac:dyDescent="0.2">
      <c r="A44" s="24" t="s">
        <v>196</v>
      </c>
      <c r="B44" s="27" t="s">
        <v>7842</v>
      </c>
      <c r="C44" s="596" t="s">
        <v>2111</v>
      </c>
      <c r="D44" s="13" t="s">
        <v>4520</v>
      </c>
      <c r="E44" s="17"/>
      <c r="F44" s="9" t="s">
        <v>2106</v>
      </c>
      <c r="G44" s="9" t="s">
        <v>4218</v>
      </c>
      <c r="H44" s="9"/>
      <c r="I44" s="10" t="s">
        <v>5046</v>
      </c>
      <c r="J44" s="10" t="s">
        <v>4475</v>
      </c>
      <c r="K44" s="10"/>
      <c r="L44" s="10"/>
      <c r="M44" s="10"/>
      <c r="N44" s="10"/>
      <c r="O44" s="14"/>
      <c r="P44" s="14"/>
      <c r="Q44" s="10"/>
    </row>
    <row r="45" spans="1:17" x14ac:dyDescent="0.2">
      <c r="A45" s="25" t="s">
        <v>74</v>
      </c>
      <c r="B45" s="27" t="s">
        <v>7843</v>
      </c>
      <c r="C45" s="596" t="s">
        <v>30</v>
      </c>
      <c r="D45" s="13" t="s">
        <v>4520</v>
      </c>
      <c r="E45" s="17"/>
      <c r="F45" s="9" t="s">
        <v>2106</v>
      </c>
      <c r="G45" s="9" t="s">
        <v>4218</v>
      </c>
      <c r="H45" s="9"/>
      <c r="I45" s="10" t="s">
        <v>4266</v>
      </c>
      <c r="J45" s="10" t="s">
        <v>4475</v>
      </c>
      <c r="K45" s="10" t="s">
        <v>5061</v>
      </c>
      <c r="L45" s="10"/>
      <c r="M45" s="10"/>
      <c r="N45" s="10"/>
      <c r="O45" s="14"/>
      <c r="P45" s="14"/>
      <c r="Q45" s="10"/>
    </row>
    <row r="46" spans="1:17" x14ac:dyDescent="0.2">
      <c r="A46" s="25" t="s">
        <v>73</v>
      </c>
      <c r="B46" s="27" t="s">
        <v>7844</v>
      </c>
      <c r="C46" s="596" t="s">
        <v>72</v>
      </c>
      <c r="D46" s="13" t="s">
        <v>4520</v>
      </c>
      <c r="E46" s="17"/>
      <c r="F46" s="9" t="s">
        <v>2106</v>
      </c>
      <c r="G46" s="9" t="s">
        <v>4218</v>
      </c>
      <c r="H46" s="9"/>
      <c r="I46" s="10" t="s">
        <v>4266</v>
      </c>
      <c r="J46" s="10" t="s">
        <v>4475</v>
      </c>
      <c r="K46" s="10" t="s">
        <v>5060</v>
      </c>
      <c r="L46" s="10"/>
      <c r="M46" s="10"/>
      <c r="N46" s="10"/>
      <c r="O46" s="14"/>
      <c r="P46" s="14"/>
      <c r="Q46" s="10"/>
    </row>
    <row r="47" spans="1:17" x14ac:dyDescent="0.2">
      <c r="A47" s="25" t="s">
        <v>71</v>
      </c>
      <c r="B47" s="27" t="s">
        <v>7845</v>
      </c>
      <c r="C47" s="596" t="s">
        <v>70</v>
      </c>
      <c r="D47" s="13" t="s">
        <v>4520</v>
      </c>
      <c r="E47" s="17"/>
      <c r="F47" s="9" t="s">
        <v>2106</v>
      </c>
      <c r="G47" s="9" t="s">
        <v>4218</v>
      </c>
      <c r="H47" s="9"/>
      <c r="I47" s="10" t="s">
        <v>4267</v>
      </c>
      <c r="J47" s="10" t="s">
        <v>4475</v>
      </c>
      <c r="K47" s="10" t="s">
        <v>5060</v>
      </c>
      <c r="L47" s="10"/>
      <c r="M47" s="10"/>
      <c r="N47" s="10"/>
      <c r="O47" s="14"/>
      <c r="P47" s="14"/>
      <c r="Q47" s="10"/>
    </row>
    <row r="48" spans="1:17" x14ac:dyDescent="0.2">
      <c r="A48" s="25" t="s">
        <v>69</v>
      </c>
      <c r="B48" s="27" t="s">
        <v>7846</v>
      </c>
      <c r="C48" s="596" t="s">
        <v>68</v>
      </c>
      <c r="D48" s="13" t="s">
        <v>4520</v>
      </c>
      <c r="E48" s="17"/>
      <c r="F48" s="9" t="s">
        <v>2106</v>
      </c>
      <c r="G48" s="9" t="s">
        <v>4218</v>
      </c>
      <c r="H48" s="9"/>
      <c r="I48" s="10" t="s">
        <v>4268</v>
      </c>
      <c r="J48" s="10" t="s">
        <v>4475</v>
      </c>
      <c r="K48" s="10" t="s">
        <v>5060</v>
      </c>
      <c r="L48" s="10"/>
      <c r="M48" s="10"/>
      <c r="N48" s="10"/>
      <c r="O48" s="14"/>
      <c r="P48" s="14"/>
      <c r="Q48" s="10"/>
    </row>
    <row r="49" spans="1:17" x14ac:dyDescent="0.2">
      <c r="A49" s="24" t="s">
        <v>67</v>
      </c>
      <c r="B49" s="27" t="s">
        <v>7847</v>
      </c>
      <c r="C49" s="597" t="s">
        <v>31</v>
      </c>
      <c r="D49" s="13" t="s">
        <v>4520</v>
      </c>
      <c r="E49" s="17"/>
      <c r="F49" s="9" t="s">
        <v>2106</v>
      </c>
      <c r="G49" s="9" t="s">
        <v>4218</v>
      </c>
      <c r="H49" s="9"/>
      <c r="I49" s="10" t="s">
        <v>4269</v>
      </c>
      <c r="J49" s="10" t="s">
        <v>4475</v>
      </c>
      <c r="K49" s="10" t="s">
        <v>5062</v>
      </c>
      <c r="L49" s="10"/>
      <c r="M49" s="10"/>
      <c r="N49" s="10"/>
      <c r="O49" s="14"/>
      <c r="P49" s="14"/>
      <c r="Q49" s="10"/>
    </row>
    <row r="50" spans="1:17" x14ac:dyDescent="0.2">
      <c r="A50" s="24" t="s">
        <v>53</v>
      </c>
      <c r="B50" s="27" t="s">
        <v>7848</v>
      </c>
      <c r="C50" s="596" t="s">
        <v>65</v>
      </c>
      <c r="D50" s="13" t="s">
        <v>4520</v>
      </c>
      <c r="E50" s="17"/>
      <c r="F50" s="9" t="s">
        <v>2106</v>
      </c>
      <c r="G50" s="9" t="s">
        <v>4218</v>
      </c>
      <c r="H50" s="9"/>
      <c r="I50" s="10" t="s">
        <v>4270</v>
      </c>
      <c r="J50" s="10" t="s">
        <v>4475</v>
      </c>
      <c r="K50" s="10" t="s">
        <v>5060</v>
      </c>
      <c r="L50" s="10"/>
      <c r="M50" s="10"/>
      <c r="N50" s="10"/>
      <c r="O50" s="14"/>
      <c r="P50" s="14"/>
      <c r="Q50" s="10"/>
    </row>
    <row r="51" spans="1:17" x14ac:dyDescent="0.2">
      <c r="A51" s="24" t="s">
        <v>64</v>
      </c>
      <c r="B51" s="27" t="s">
        <v>7815</v>
      </c>
      <c r="C51" s="596" t="s">
        <v>63</v>
      </c>
      <c r="D51" s="13" t="s">
        <v>4520</v>
      </c>
      <c r="E51" s="17"/>
      <c r="F51" s="9" t="s">
        <v>2106</v>
      </c>
      <c r="G51" s="9" t="s">
        <v>4218</v>
      </c>
      <c r="H51" s="9"/>
      <c r="I51" s="10" t="s">
        <v>4271</v>
      </c>
      <c r="J51" s="10" t="s">
        <v>4475</v>
      </c>
      <c r="K51" s="10" t="s">
        <v>5060</v>
      </c>
      <c r="L51" s="10"/>
      <c r="M51" s="10"/>
      <c r="N51" s="10"/>
      <c r="O51" s="14"/>
      <c r="P51" s="14"/>
      <c r="Q51" s="10"/>
    </row>
    <row r="52" spans="1:17" x14ac:dyDescent="0.2">
      <c r="A52" s="24" t="s">
        <v>62</v>
      </c>
      <c r="B52" s="27" t="s">
        <v>7816</v>
      </c>
      <c r="C52" s="596" t="s">
        <v>33</v>
      </c>
      <c r="D52" s="13" t="s">
        <v>4520</v>
      </c>
      <c r="E52" s="17"/>
      <c r="F52" s="9" t="s">
        <v>2106</v>
      </c>
      <c r="G52" s="9" t="s">
        <v>4218</v>
      </c>
      <c r="H52" s="9"/>
      <c r="I52" s="10" t="s">
        <v>5049</v>
      </c>
      <c r="J52" s="10" t="s">
        <v>4475</v>
      </c>
      <c r="K52" s="10" t="s">
        <v>5060</v>
      </c>
      <c r="L52" s="10"/>
      <c r="M52" s="10"/>
      <c r="N52" s="10"/>
      <c r="O52" s="14"/>
      <c r="P52" s="14"/>
      <c r="Q52" s="10"/>
    </row>
    <row r="53" spans="1:17" x14ac:dyDescent="0.2">
      <c r="A53" s="23" t="s">
        <v>195</v>
      </c>
      <c r="B53" s="27" t="s">
        <v>7817</v>
      </c>
      <c r="C53" s="596" t="s">
        <v>34</v>
      </c>
      <c r="D53" s="13" t="s">
        <v>4544</v>
      </c>
      <c r="E53" s="17"/>
      <c r="F53" s="9" t="s">
        <v>2106</v>
      </c>
      <c r="G53" s="9" t="s">
        <v>4218</v>
      </c>
      <c r="H53" s="9"/>
      <c r="I53" s="10" t="s">
        <v>5048</v>
      </c>
      <c r="J53" s="10" t="s">
        <v>4475</v>
      </c>
      <c r="K53" s="10"/>
      <c r="L53" s="10"/>
      <c r="M53" s="10"/>
      <c r="N53" s="10"/>
      <c r="O53" s="14"/>
      <c r="P53" s="14"/>
      <c r="Q53" s="10"/>
    </row>
    <row r="54" spans="1:17" x14ac:dyDescent="0.2">
      <c r="A54" s="23" t="s">
        <v>2381</v>
      </c>
      <c r="B54" s="27" t="s">
        <v>7818</v>
      </c>
      <c r="C54" s="596" t="s">
        <v>108</v>
      </c>
      <c r="D54" s="13" t="s">
        <v>4520</v>
      </c>
      <c r="E54" s="17"/>
      <c r="F54" s="9" t="s">
        <v>2106</v>
      </c>
      <c r="G54" s="9" t="s">
        <v>4218</v>
      </c>
      <c r="H54" s="9"/>
      <c r="I54" s="10" t="s">
        <v>4272</v>
      </c>
      <c r="J54" s="10" t="s">
        <v>4478</v>
      </c>
      <c r="K54" s="10"/>
      <c r="L54" s="10"/>
      <c r="M54" s="10"/>
      <c r="N54" s="10"/>
      <c r="O54" s="14"/>
      <c r="P54" s="14"/>
      <c r="Q54" s="10"/>
    </row>
    <row r="55" spans="1:17" x14ac:dyDescent="0.2">
      <c r="A55" s="24" t="s">
        <v>2382</v>
      </c>
      <c r="B55" s="27" t="s">
        <v>7820</v>
      </c>
      <c r="C55" s="596" t="s">
        <v>61</v>
      </c>
      <c r="D55" s="13" t="s">
        <v>4520</v>
      </c>
      <c r="E55" s="17"/>
      <c r="F55" s="9" t="s">
        <v>2106</v>
      </c>
      <c r="G55" s="9" t="s">
        <v>4218</v>
      </c>
      <c r="H55" s="10" t="s">
        <v>5058</v>
      </c>
      <c r="I55" s="10" t="s">
        <v>4272</v>
      </c>
      <c r="J55" s="10" t="s">
        <v>4478</v>
      </c>
      <c r="K55" s="10" t="s">
        <v>4504</v>
      </c>
      <c r="L55" s="10"/>
      <c r="M55" s="10"/>
      <c r="N55" s="10"/>
      <c r="O55" s="14"/>
      <c r="P55" s="14"/>
      <c r="Q55" s="10"/>
    </row>
    <row r="56" spans="1:17" x14ac:dyDescent="0.2">
      <c r="A56" s="24" t="s">
        <v>2383</v>
      </c>
      <c r="B56" s="27" t="s">
        <v>7821</v>
      </c>
      <c r="C56" s="596" t="s">
        <v>60</v>
      </c>
      <c r="D56" s="13" t="s">
        <v>4520</v>
      </c>
      <c r="E56" s="17"/>
      <c r="F56" s="9" t="s">
        <v>2106</v>
      </c>
      <c r="G56" s="9" t="s">
        <v>4218</v>
      </c>
      <c r="H56" s="10" t="s">
        <v>5058</v>
      </c>
      <c r="I56" s="10" t="s">
        <v>4272</v>
      </c>
      <c r="J56" s="10" t="s">
        <v>4478</v>
      </c>
      <c r="K56" s="10" t="s">
        <v>4505</v>
      </c>
      <c r="L56" s="10"/>
      <c r="M56" s="10"/>
      <c r="N56" s="10"/>
      <c r="O56" s="14"/>
      <c r="P56" s="14"/>
      <c r="Q56" s="10"/>
    </row>
    <row r="57" spans="1:17" x14ac:dyDescent="0.2">
      <c r="A57" s="24" t="s">
        <v>194</v>
      </c>
      <c r="B57" s="27" t="s">
        <v>7819</v>
      </c>
      <c r="C57" s="596" t="s">
        <v>193</v>
      </c>
      <c r="D57" s="13" t="s">
        <v>4520</v>
      </c>
      <c r="E57" s="17"/>
      <c r="F57" s="9" t="s">
        <v>2106</v>
      </c>
      <c r="G57" s="9" t="s">
        <v>4218</v>
      </c>
      <c r="H57" s="10" t="s">
        <v>5059</v>
      </c>
      <c r="I57" s="10" t="s">
        <v>4272</v>
      </c>
      <c r="J57" s="10" t="s">
        <v>4478</v>
      </c>
      <c r="K57" s="14"/>
      <c r="L57" s="10"/>
      <c r="M57" s="10"/>
      <c r="N57" s="10"/>
      <c r="O57" s="14"/>
      <c r="P57" s="14"/>
      <c r="Q57" s="10"/>
    </row>
    <row r="58" spans="1:17" x14ac:dyDescent="0.2">
      <c r="A58" s="46" t="s">
        <v>192</v>
      </c>
      <c r="B58" s="27" t="s">
        <v>7822</v>
      </c>
      <c r="C58" s="596" t="s">
        <v>37</v>
      </c>
      <c r="D58" s="13"/>
      <c r="E58" s="17"/>
      <c r="F58" s="9" t="s">
        <v>2106</v>
      </c>
      <c r="G58" s="9" t="s">
        <v>4218</v>
      </c>
      <c r="H58" s="9"/>
      <c r="I58" s="10" t="s">
        <v>4279</v>
      </c>
      <c r="J58" s="10" t="s">
        <v>4478</v>
      </c>
      <c r="K58" s="9" t="s">
        <v>4470</v>
      </c>
      <c r="L58" s="14"/>
      <c r="M58" s="10"/>
      <c r="N58" s="10"/>
      <c r="O58" s="14"/>
      <c r="P58" s="14"/>
      <c r="Q58" s="10"/>
    </row>
    <row r="59" spans="1:17" x14ac:dyDescent="0.2">
      <c r="A59" s="28" t="s">
        <v>5123</v>
      </c>
      <c r="B59" s="27" t="s">
        <v>7823</v>
      </c>
      <c r="C59" s="596" t="s">
        <v>215</v>
      </c>
      <c r="D59" s="13" t="s">
        <v>4524</v>
      </c>
      <c r="E59" s="17"/>
      <c r="F59" s="9" t="s">
        <v>2106</v>
      </c>
      <c r="G59" s="9" t="s">
        <v>4218</v>
      </c>
      <c r="H59" s="9"/>
      <c r="I59" s="10" t="s">
        <v>4279</v>
      </c>
      <c r="J59" s="10" t="s">
        <v>4478</v>
      </c>
      <c r="K59" s="9" t="s">
        <v>4470</v>
      </c>
      <c r="L59" s="14"/>
      <c r="M59" s="10"/>
      <c r="N59" s="10"/>
      <c r="O59" s="14"/>
      <c r="P59" s="14"/>
      <c r="Q59" s="10"/>
    </row>
    <row r="60" spans="1:17" x14ac:dyDescent="0.2">
      <c r="A60" s="25" t="s">
        <v>191</v>
      </c>
      <c r="B60" s="27" t="s">
        <v>8269</v>
      </c>
      <c r="C60" s="596" t="s">
        <v>38</v>
      </c>
      <c r="D60" s="13" t="s">
        <v>4542</v>
      </c>
      <c r="E60" s="17"/>
      <c r="F60" s="9" t="s">
        <v>2106</v>
      </c>
      <c r="G60" s="9" t="s">
        <v>4218</v>
      </c>
      <c r="H60" s="9"/>
      <c r="I60" s="10" t="s">
        <v>4279</v>
      </c>
      <c r="J60" s="10" t="s">
        <v>4478</v>
      </c>
      <c r="K60" s="9" t="s">
        <v>4470</v>
      </c>
      <c r="L60" s="14"/>
      <c r="M60" s="10"/>
      <c r="N60" s="10"/>
      <c r="O60" s="14"/>
      <c r="P60" s="14"/>
      <c r="Q60" s="10"/>
    </row>
    <row r="61" spans="1:17" x14ac:dyDescent="0.2">
      <c r="A61" s="25" t="s">
        <v>190</v>
      </c>
      <c r="B61" s="27" t="s">
        <v>7824</v>
      </c>
      <c r="C61" s="596" t="s">
        <v>39</v>
      </c>
      <c r="D61" s="13" t="s">
        <v>4529</v>
      </c>
      <c r="E61" s="17"/>
      <c r="F61" s="9" t="s">
        <v>2106</v>
      </c>
      <c r="G61" s="9" t="s">
        <v>4218</v>
      </c>
      <c r="H61" s="9"/>
      <c r="I61" s="10" t="s">
        <v>4279</v>
      </c>
      <c r="J61" s="10" t="s">
        <v>4478</v>
      </c>
      <c r="K61" s="9" t="s">
        <v>4470</v>
      </c>
      <c r="L61" s="14"/>
      <c r="M61" s="10"/>
      <c r="N61" s="10"/>
      <c r="O61" s="14"/>
      <c r="P61" s="14"/>
      <c r="Q61" s="10"/>
    </row>
    <row r="62" spans="1:17" s="155" customFormat="1" ht="25.5" x14ac:dyDescent="0.2">
      <c r="A62" s="29" t="s">
        <v>189</v>
      </c>
      <c r="B62" s="27" t="s">
        <v>7849</v>
      </c>
      <c r="C62" s="596" t="s">
        <v>2112</v>
      </c>
      <c r="D62" s="13" t="s">
        <v>4543</v>
      </c>
      <c r="E62" s="17"/>
      <c r="F62" s="9" t="s">
        <v>2106</v>
      </c>
      <c r="G62" s="9" t="s">
        <v>4218</v>
      </c>
      <c r="H62" s="9"/>
      <c r="I62" s="10" t="s">
        <v>4279</v>
      </c>
      <c r="J62" s="10" t="s">
        <v>4478</v>
      </c>
      <c r="K62" s="9" t="s">
        <v>4470</v>
      </c>
      <c r="L62" s="36"/>
      <c r="M62" s="10"/>
      <c r="N62" s="10"/>
      <c r="O62" s="36"/>
      <c r="P62" s="36"/>
      <c r="Q62" s="10"/>
    </row>
    <row r="63" spans="1:17" x14ac:dyDescent="0.2">
      <c r="A63" s="25" t="s">
        <v>188</v>
      </c>
      <c r="B63" s="27" t="s">
        <v>7850</v>
      </c>
      <c r="C63" s="596" t="s">
        <v>187</v>
      </c>
      <c r="D63" s="13" t="s">
        <v>5067</v>
      </c>
      <c r="E63" s="17"/>
      <c r="F63" s="9" t="s">
        <v>2106</v>
      </c>
      <c r="G63" s="9" t="s">
        <v>4218</v>
      </c>
      <c r="H63" s="9"/>
      <c r="I63" s="10" t="s">
        <v>4279</v>
      </c>
      <c r="J63" s="10" t="s">
        <v>4478</v>
      </c>
      <c r="K63" s="9" t="s">
        <v>4470</v>
      </c>
      <c r="L63" s="14"/>
      <c r="M63" s="10"/>
      <c r="N63" s="10"/>
      <c r="O63" s="14"/>
      <c r="P63" s="14"/>
      <c r="Q63" s="10"/>
    </row>
    <row r="64" spans="1:17" x14ac:dyDescent="0.2">
      <c r="A64" s="25" t="s">
        <v>186</v>
      </c>
      <c r="B64" s="27" t="s">
        <v>7851</v>
      </c>
      <c r="C64" s="596" t="s">
        <v>93</v>
      </c>
      <c r="D64" s="13" t="s">
        <v>5068</v>
      </c>
      <c r="E64" s="17"/>
      <c r="F64" s="9" t="s">
        <v>2106</v>
      </c>
      <c r="G64" s="9" t="s">
        <v>4218</v>
      </c>
      <c r="H64" s="9"/>
      <c r="I64" s="10" t="s">
        <v>4279</v>
      </c>
      <c r="J64" s="10" t="s">
        <v>4478</v>
      </c>
      <c r="K64" s="9" t="s">
        <v>4470</v>
      </c>
      <c r="L64" s="14"/>
      <c r="M64" s="10"/>
      <c r="N64" s="10"/>
      <c r="O64" s="14"/>
      <c r="P64" s="14"/>
      <c r="Q64" s="10"/>
    </row>
    <row r="65" spans="1:18" x14ac:dyDescent="0.2">
      <c r="A65" s="24" t="s">
        <v>185</v>
      </c>
      <c r="B65" s="27" t="s">
        <v>7889</v>
      </c>
      <c r="C65" s="596" t="s">
        <v>184</v>
      </c>
      <c r="D65" s="13" t="s">
        <v>4544</v>
      </c>
      <c r="E65" s="17"/>
      <c r="F65" s="9" t="s">
        <v>2106</v>
      </c>
      <c r="G65" s="9" t="s">
        <v>4218</v>
      </c>
      <c r="H65" s="9"/>
      <c r="I65" s="10" t="s">
        <v>4279</v>
      </c>
      <c r="J65" s="10" t="s">
        <v>4478</v>
      </c>
      <c r="K65" s="9" t="s">
        <v>4470</v>
      </c>
      <c r="L65" s="14"/>
      <c r="M65" s="10"/>
      <c r="N65" s="10"/>
      <c r="O65" s="14"/>
      <c r="P65" s="14"/>
      <c r="Q65" s="10"/>
    </row>
    <row r="66" spans="1:18" x14ac:dyDescent="0.2">
      <c r="A66" s="23" t="s">
        <v>59</v>
      </c>
      <c r="B66" s="27" t="s">
        <v>8270</v>
      </c>
      <c r="C66" s="596" t="s">
        <v>35</v>
      </c>
      <c r="D66" s="15" t="s">
        <v>4519</v>
      </c>
      <c r="E66" s="17"/>
      <c r="F66" s="9" t="s">
        <v>2106</v>
      </c>
      <c r="G66" s="9" t="s">
        <v>4218</v>
      </c>
      <c r="H66" s="9"/>
      <c r="I66" s="10" t="s">
        <v>4273</v>
      </c>
      <c r="J66" s="10" t="s">
        <v>4478</v>
      </c>
      <c r="K66" s="9"/>
      <c r="L66" s="14"/>
      <c r="M66" s="10"/>
      <c r="N66" s="10"/>
      <c r="O66" s="14"/>
      <c r="P66" s="14"/>
      <c r="Q66" s="10"/>
      <c r="R66" s="18"/>
    </row>
    <row r="67" spans="1:18" x14ac:dyDescent="0.2">
      <c r="A67" s="23" t="s">
        <v>183</v>
      </c>
      <c r="B67" s="27" t="s">
        <v>8271</v>
      </c>
      <c r="C67" s="596" t="s">
        <v>81</v>
      </c>
      <c r="D67" s="15"/>
      <c r="E67" s="17"/>
      <c r="F67" s="9" t="s">
        <v>2106</v>
      </c>
      <c r="G67" s="9" t="s">
        <v>4218</v>
      </c>
      <c r="H67" s="9"/>
      <c r="I67" s="10" t="s">
        <v>4280</v>
      </c>
      <c r="J67" s="10" t="s">
        <v>4478</v>
      </c>
      <c r="K67" s="9"/>
      <c r="L67" s="14"/>
      <c r="M67" s="10"/>
      <c r="N67" s="10"/>
      <c r="O67" s="14"/>
      <c r="P67" s="14"/>
      <c r="Q67" s="10"/>
    </row>
    <row r="68" spans="1:18" x14ac:dyDescent="0.2">
      <c r="A68" s="23" t="s">
        <v>182</v>
      </c>
      <c r="B68" s="27" t="s">
        <v>8272</v>
      </c>
      <c r="C68" s="596" t="s">
        <v>40</v>
      </c>
      <c r="D68" s="15"/>
      <c r="E68" s="17"/>
      <c r="F68" s="9" t="s">
        <v>2106</v>
      </c>
      <c r="G68" s="9" t="s">
        <v>4218</v>
      </c>
      <c r="H68" s="9"/>
      <c r="I68" s="10" t="s">
        <v>4281</v>
      </c>
      <c r="J68" s="10" t="s">
        <v>4478</v>
      </c>
      <c r="K68" s="9" t="s">
        <v>4470</v>
      </c>
      <c r="L68" s="14"/>
      <c r="M68" s="10"/>
      <c r="N68" s="10"/>
      <c r="O68" s="14"/>
      <c r="P68" s="14"/>
      <c r="Q68" s="10"/>
    </row>
    <row r="69" spans="1:18" x14ac:dyDescent="0.2">
      <c r="A69" s="23" t="s">
        <v>181</v>
      </c>
      <c r="B69" s="27" t="s">
        <v>8273</v>
      </c>
      <c r="C69" s="596" t="s">
        <v>42</v>
      </c>
      <c r="D69" s="15"/>
      <c r="E69" s="17"/>
      <c r="F69" s="9" t="s">
        <v>2106</v>
      </c>
      <c r="G69" s="9" t="s">
        <v>4218</v>
      </c>
      <c r="H69" s="9"/>
      <c r="I69" s="10" t="s">
        <v>4282</v>
      </c>
      <c r="J69" s="10" t="s">
        <v>4478</v>
      </c>
      <c r="K69" s="10"/>
      <c r="L69" s="10"/>
      <c r="M69" s="10"/>
      <c r="N69" s="10"/>
      <c r="O69" s="14"/>
      <c r="P69" s="14"/>
      <c r="Q69" s="10"/>
    </row>
    <row r="70" spans="1:18" x14ac:dyDescent="0.2">
      <c r="A70" s="23" t="s">
        <v>180</v>
      </c>
      <c r="B70" s="27" t="s">
        <v>7825</v>
      </c>
      <c r="C70" s="596" t="s">
        <v>179</v>
      </c>
      <c r="D70" s="15"/>
      <c r="E70" s="17"/>
      <c r="F70" s="9" t="s">
        <v>2106</v>
      </c>
      <c r="G70" s="9" t="s">
        <v>4218</v>
      </c>
      <c r="H70" s="9"/>
      <c r="I70" s="10" t="s">
        <v>4283</v>
      </c>
      <c r="J70" s="10" t="s">
        <v>4480</v>
      </c>
      <c r="K70" s="10"/>
      <c r="L70" s="10"/>
      <c r="M70" s="10"/>
      <c r="N70" s="10"/>
      <c r="O70" s="14"/>
      <c r="P70" s="14"/>
      <c r="Q70" s="10"/>
    </row>
    <row r="71" spans="1:18" ht="25.5" x14ac:dyDescent="0.2">
      <c r="A71" s="30" t="s">
        <v>178</v>
      </c>
      <c r="B71" s="27" t="s">
        <v>7826</v>
      </c>
      <c r="C71" s="596" t="s">
        <v>177</v>
      </c>
      <c r="D71" s="15"/>
      <c r="E71" s="17"/>
      <c r="F71" s="9" t="s">
        <v>2106</v>
      </c>
      <c r="G71" s="9" t="s">
        <v>4218</v>
      </c>
      <c r="H71" s="9"/>
      <c r="I71" s="10" t="s">
        <v>4284</v>
      </c>
      <c r="J71" s="10" t="s">
        <v>4478</v>
      </c>
      <c r="K71" s="10"/>
      <c r="L71" s="10"/>
      <c r="M71" s="10"/>
      <c r="N71" s="10"/>
      <c r="O71" s="14"/>
      <c r="P71" s="14"/>
      <c r="Q71" s="10"/>
    </row>
    <row r="72" spans="1:18" x14ac:dyDescent="0.2">
      <c r="A72" s="23" t="s">
        <v>58</v>
      </c>
      <c r="B72" s="27" t="s">
        <v>7827</v>
      </c>
      <c r="C72" s="596" t="s">
        <v>57</v>
      </c>
      <c r="D72" s="15"/>
      <c r="E72" s="17"/>
      <c r="F72" s="9" t="s">
        <v>2106</v>
      </c>
      <c r="G72" s="9" t="s">
        <v>4218</v>
      </c>
      <c r="H72" s="9"/>
      <c r="I72" s="10" t="s">
        <v>4263</v>
      </c>
      <c r="J72" s="10" t="s">
        <v>4479</v>
      </c>
      <c r="K72" s="10"/>
      <c r="L72" s="10"/>
      <c r="M72" s="10"/>
      <c r="N72" s="10"/>
      <c r="O72" s="14"/>
      <c r="P72" s="14"/>
      <c r="Q72" s="10"/>
    </row>
    <row r="73" spans="1:18" x14ac:dyDescent="0.2">
      <c r="A73" s="23" t="s">
        <v>176</v>
      </c>
      <c r="B73" s="27" t="s">
        <v>7828</v>
      </c>
      <c r="C73" s="596" t="s">
        <v>109</v>
      </c>
      <c r="D73" s="15"/>
      <c r="E73" s="17"/>
      <c r="F73" s="9" t="s">
        <v>2106</v>
      </c>
      <c r="G73" s="9" t="s">
        <v>4218</v>
      </c>
      <c r="H73" s="9"/>
      <c r="I73" s="10" t="s">
        <v>5096</v>
      </c>
      <c r="J73" s="10" t="s">
        <v>4478</v>
      </c>
      <c r="K73" s="10"/>
      <c r="L73" s="10"/>
      <c r="M73" s="10"/>
      <c r="N73" s="10"/>
      <c r="O73" s="14"/>
      <c r="P73" s="14"/>
      <c r="Q73" s="10"/>
    </row>
    <row r="74" spans="1:18" x14ac:dyDescent="0.2">
      <c r="A74" s="23" t="s">
        <v>56</v>
      </c>
      <c r="B74" s="27" t="s">
        <v>7831</v>
      </c>
      <c r="C74" s="596" t="s">
        <v>46</v>
      </c>
      <c r="D74" s="15"/>
      <c r="E74" s="17"/>
      <c r="F74" s="9" t="s">
        <v>2106</v>
      </c>
      <c r="G74" s="9" t="s">
        <v>4218</v>
      </c>
      <c r="H74" s="9"/>
      <c r="I74" s="10"/>
      <c r="J74" s="9"/>
      <c r="K74" s="9"/>
      <c r="L74" s="10"/>
      <c r="M74" s="10"/>
      <c r="N74" s="10"/>
      <c r="O74" s="10"/>
      <c r="P74" s="10"/>
      <c r="Q74" s="159"/>
    </row>
    <row r="75" spans="1:18" x14ac:dyDescent="0.2">
      <c r="A75" s="107" t="s">
        <v>55</v>
      </c>
      <c r="B75" s="27"/>
      <c r="C75" s="423"/>
      <c r="D75" s="13"/>
      <c r="E75" s="17"/>
      <c r="F75" s="9"/>
      <c r="G75" s="37"/>
      <c r="H75" s="37"/>
      <c r="I75" s="10"/>
      <c r="J75" s="10"/>
      <c r="K75" s="10"/>
      <c r="L75" s="10"/>
      <c r="M75" s="10"/>
      <c r="N75" s="10"/>
      <c r="O75" s="10"/>
      <c r="P75" s="10"/>
      <c r="Q75" s="16"/>
    </row>
    <row r="76" spans="1:18" x14ac:dyDescent="0.2">
      <c r="A76" s="23" t="s">
        <v>174</v>
      </c>
      <c r="B76" s="27" t="s">
        <v>7896</v>
      </c>
      <c r="C76" s="596"/>
      <c r="D76" s="13" t="s">
        <v>4524</v>
      </c>
      <c r="E76" s="13"/>
      <c r="F76" s="9" t="s">
        <v>2106</v>
      </c>
      <c r="G76" s="10" t="s">
        <v>4219</v>
      </c>
      <c r="H76" s="10"/>
      <c r="I76" s="10" t="s">
        <v>4285</v>
      </c>
      <c r="J76" s="10"/>
      <c r="K76" s="10"/>
      <c r="L76" s="14"/>
      <c r="M76" s="10"/>
      <c r="N76" s="10"/>
      <c r="O76" s="10"/>
      <c r="P76" s="10"/>
      <c r="Q76" s="16"/>
    </row>
    <row r="77" spans="1:18" x14ac:dyDescent="0.2">
      <c r="A77" s="24" t="s">
        <v>173</v>
      </c>
      <c r="B77" s="27" t="s">
        <v>7897</v>
      </c>
      <c r="C77" s="596" t="s">
        <v>245</v>
      </c>
      <c r="D77" s="13" t="s">
        <v>4542</v>
      </c>
      <c r="E77" s="13"/>
      <c r="F77" s="9" t="s">
        <v>2106</v>
      </c>
      <c r="G77" s="10" t="s">
        <v>4219</v>
      </c>
      <c r="H77" s="10"/>
      <c r="I77" s="10" t="s">
        <v>4285</v>
      </c>
      <c r="J77" s="10"/>
      <c r="K77" s="10"/>
      <c r="L77" s="14"/>
      <c r="M77" s="10"/>
      <c r="N77" s="10"/>
      <c r="O77" s="10"/>
      <c r="P77" s="10"/>
      <c r="Q77" s="16"/>
    </row>
    <row r="78" spans="1:18" x14ac:dyDescent="0.2">
      <c r="A78" s="25" t="s">
        <v>155</v>
      </c>
      <c r="B78" s="27" t="s">
        <v>7898</v>
      </c>
      <c r="C78" s="596" t="s">
        <v>172</v>
      </c>
      <c r="D78" s="13" t="s">
        <v>4542</v>
      </c>
      <c r="E78" s="13" t="s">
        <v>4427</v>
      </c>
      <c r="F78" s="9" t="s">
        <v>2106</v>
      </c>
      <c r="G78" s="10" t="s">
        <v>4219</v>
      </c>
      <c r="H78" s="10"/>
      <c r="I78" s="10" t="s">
        <v>4285</v>
      </c>
      <c r="J78" s="10"/>
      <c r="K78" s="10"/>
      <c r="L78" s="14"/>
      <c r="M78" s="10"/>
      <c r="N78" s="10"/>
      <c r="O78" s="10"/>
      <c r="P78" s="10"/>
      <c r="Q78" s="16"/>
    </row>
    <row r="79" spans="1:18" x14ac:dyDescent="0.2">
      <c r="A79" s="25" t="s">
        <v>153</v>
      </c>
      <c r="B79" s="27" t="s">
        <v>7899</v>
      </c>
      <c r="C79" s="596" t="s">
        <v>171</v>
      </c>
      <c r="D79" s="13" t="s">
        <v>4542</v>
      </c>
      <c r="E79" s="13" t="s">
        <v>4428</v>
      </c>
      <c r="F79" s="9" t="s">
        <v>2106</v>
      </c>
      <c r="G79" s="10" t="s">
        <v>4219</v>
      </c>
      <c r="H79" s="10"/>
      <c r="I79" s="10" t="s">
        <v>4285</v>
      </c>
      <c r="J79" s="10"/>
      <c r="K79" s="10"/>
      <c r="L79" s="14"/>
      <c r="M79" s="10"/>
      <c r="N79" s="10"/>
      <c r="O79" s="10"/>
      <c r="P79" s="10"/>
      <c r="Q79" s="16"/>
    </row>
    <row r="80" spans="1:18" x14ac:dyDescent="0.2">
      <c r="A80" s="25" t="s">
        <v>151</v>
      </c>
      <c r="B80" s="27" t="s">
        <v>7900</v>
      </c>
      <c r="C80" s="596" t="s">
        <v>170</v>
      </c>
      <c r="D80" s="13" t="s">
        <v>4542</v>
      </c>
      <c r="E80" s="13" t="s">
        <v>4429</v>
      </c>
      <c r="F80" s="9" t="s">
        <v>2106</v>
      </c>
      <c r="G80" s="10" t="s">
        <v>4219</v>
      </c>
      <c r="H80" s="10"/>
      <c r="I80" s="10" t="s">
        <v>4285</v>
      </c>
      <c r="J80" s="10"/>
      <c r="K80" s="10"/>
      <c r="L80" s="14"/>
      <c r="M80" s="10"/>
      <c r="N80" s="10"/>
      <c r="O80" s="10"/>
      <c r="P80" s="10"/>
      <c r="Q80" s="16"/>
    </row>
    <row r="81" spans="1:17" x14ac:dyDescent="0.2">
      <c r="A81" s="24" t="s">
        <v>169</v>
      </c>
      <c r="B81" s="27" t="s">
        <v>7901</v>
      </c>
      <c r="C81" s="596" t="s">
        <v>1671</v>
      </c>
      <c r="D81" s="13" t="s">
        <v>4529</v>
      </c>
      <c r="E81" s="13"/>
      <c r="F81" s="9" t="s">
        <v>2106</v>
      </c>
      <c r="G81" s="10" t="s">
        <v>4219</v>
      </c>
      <c r="H81" s="10"/>
      <c r="I81" s="10" t="s">
        <v>4285</v>
      </c>
      <c r="J81" s="10"/>
      <c r="K81" s="10"/>
      <c r="L81" s="14"/>
      <c r="M81" s="10"/>
      <c r="N81" s="10"/>
      <c r="O81" s="10"/>
      <c r="P81" s="10"/>
      <c r="Q81" s="16"/>
    </row>
    <row r="82" spans="1:17" x14ac:dyDescent="0.2">
      <c r="A82" s="25" t="s">
        <v>155</v>
      </c>
      <c r="B82" s="78" t="s">
        <v>7902</v>
      </c>
      <c r="C82" s="596" t="s">
        <v>168</v>
      </c>
      <c r="D82" s="13" t="s">
        <v>4529</v>
      </c>
      <c r="E82" s="13" t="s">
        <v>4427</v>
      </c>
      <c r="F82" s="9" t="s">
        <v>2106</v>
      </c>
      <c r="G82" s="10" t="s">
        <v>4219</v>
      </c>
      <c r="H82" s="10"/>
      <c r="I82" s="10" t="s">
        <v>4285</v>
      </c>
      <c r="J82" s="10"/>
      <c r="K82" s="10"/>
      <c r="L82" s="14"/>
      <c r="M82" s="10"/>
      <c r="N82" s="10"/>
      <c r="O82" s="10"/>
      <c r="P82" s="10"/>
      <c r="Q82" s="16"/>
    </row>
    <row r="83" spans="1:17" x14ac:dyDescent="0.2">
      <c r="A83" s="25" t="s">
        <v>153</v>
      </c>
      <c r="B83" s="78" t="s">
        <v>7903</v>
      </c>
      <c r="C83" s="596" t="s">
        <v>167</v>
      </c>
      <c r="D83" s="13" t="s">
        <v>4529</v>
      </c>
      <c r="E83" s="13" t="s">
        <v>4428</v>
      </c>
      <c r="F83" s="9" t="s">
        <v>2106</v>
      </c>
      <c r="G83" s="10" t="s">
        <v>4219</v>
      </c>
      <c r="H83" s="10"/>
      <c r="I83" s="10" t="s">
        <v>4285</v>
      </c>
      <c r="J83" s="10"/>
      <c r="K83" s="10"/>
      <c r="L83" s="14"/>
      <c r="M83" s="10"/>
      <c r="N83" s="10"/>
      <c r="O83" s="10"/>
      <c r="P83" s="10"/>
      <c r="Q83" s="16"/>
    </row>
    <row r="84" spans="1:17" x14ac:dyDescent="0.2">
      <c r="A84" s="25" t="s">
        <v>151</v>
      </c>
      <c r="B84" s="78" t="s">
        <v>7904</v>
      </c>
      <c r="C84" s="596" t="s">
        <v>166</v>
      </c>
      <c r="D84" s="13" t="s">
        <v>4529</v>
      </c>
      <c r="E84" s="13" t="s">
        <v>4429</v>
      </c>
      <c r="F84" s="9" t="s">
        <v>2106</v>
      </c>
      <c r="G84" s="10" t="s">
        <v>4219</v>
      </c>
      <c r="H84" s="10"/>
      <c r="I84" s="10" t="s">
        <v>4285</v>
      </c>
      <c r="J84" s="10"/>
      <c r="K84" s="10"/>
      <c r="L84" s="14"/>
      <c r="M84" s="10"/>
      <c r="N84" s="10"/>
      <c r="O84" s="10"/>
      <c r="P84" s="10"/>
      <c r="Q84" s="16"/>
    </row>
    <row r="85" spans="1:17" x14ac:dyDescent="0.2">
      <c r="A85" s="23" t="s">
        <v>165</v>
      </c>
      <c r="B85" s="27" t="s">
        <v>7832</v>
      </c>
      <c r="C85" s="423"/>
      <c r="D85" s="13" t="s">
        <v>4543</v>
      </c>
      <c r="E85" s="13"/>
      <c r="F85" s="9" t="s">
        <v>2106</v>
      </c>
      <c r="G85" s="10" t="s">
        <v>4219</v>
      </c>
      <c r="H85" s="10"/>
      <c r="I85" s="10" t="s">
        <v>4285</v>
      </c>
      <c r="J85" s="10"/>
      <c r="K85" s="10"/>
      <c r="L85" s="14"/>
      <c r="M85" s="10"/>
      <c r="N85" s="10"/>
      <c r="O85" s="10"/>
      <c r="P85" s="10"/>
      <c r="Q85" s="16"/>
    </row>
    <row r="86" spans="1:17" x14ac:dyDescent="0.2">
      <c r="A86" s="24" t="s">
        <v>164</v>
      </c>
      <c r="B86" s="27" t="s">
        <v>7905</v>
      </c>
      <c r="C86" s="596" t="s">
        <v>2113</v>
      </c>
      <c r="D86" s="13" t="s">
        <v>5067</v>
      </c>
      <c r="E86" s="13"/>
      <c r="F86" s="9" t="s">
        <v>2106</v>
      </c>
      <c r="G86" s="10" t="s">
        <v>4219</v>
      </c>
      <c r="H86" s="10"/>
      <c r="I86" s="10" t="s">
        <v>4285</v>
      </c>
      <c r="J86" s="10"/>
      <c r="K86" s="10"/>
      <c r="L86" s="14"/>
      <c r="M86" s="10"/>
      <c r="N86" s="10"/>
      <c r="O86" s="10"/>
      <c r="P86" s="10"/>
      <c r="Q86" s="16"/>
    </row>
    <row r="87" spans="1:17" x14ac:dyDescent="0.2">
      <c r="A87" s="25" t="s">
        <v>155</v>
      </c>
      <c r="B87" s="78" t="s">
        <v>7906</v>
      </c>
      <c r="C87" s="596" t="s">
        <v>163</v>
      </c>
      <c r="D87" s="13" t="s">
        <v>5067</v>
      </c>
      <c r="E87" s="13" t="s">
        <v>4427</v>
      </c>
      <c r="F87" s="9" t="s">
        <v>2106</v>
      </c>
      <c r="G87" s="10" t="s">
        <v>4219</v>
      </c>
      <c r="H87" s="10"/>
      <c r="I87" s="10" t="s">
        <v>4285</v>
      </c>
      <c r="J87" s="10"/>
      <c r="K87" s="10"/>
      <c r="L87" s="14"/>
      <c r="M87" s="10"/>
      <c r="N87" s="10"/>
      <c r="O87" s="10"/>
      <c r="P87" s="10"/>
      <c r="Q87" s="16"/>
    </row>
    <row r="88" spans="1:17" x14ac:dyDescent="0.2">
      <c r="A88" s="25" t="s">
        <v>153</v>
      </c>
      <c r="B88" s="78" t="s">
        <v>7907</v>
      </c>
      <c r="C88" s="596" t="s">
        <v>162</v>
      </c>
      <c r="D88" s="13" t="s">
        <v>5067</v>
      </c>
      <c r="E88" s="13" t="s">
        <v>4428</v>
      </c>
      <c r="F88" s="9" t="s">
        <v>2106</v>
      </c>
      <c r="G88" s="10" t="s">
        <v>4219</v>
      </c>
      <c r="H88" s="10"/>
      <c r="I88" s="10" t="s">
        <v>4285</v>
      </c>
      <c r="J88" s="10"/>
      <c r="K88" s="10"/>
      <c r="L88" s="14"/>
      <c r="M88" s="10"/>
      <c r="N88" s="10"/>
      <c r="O88" s="10"/>
      <c r="P88" s="10"/>
      <c r="Q88" s="16"/>
    </row>
    <row r="89" spans="1:17" x14ac:dyDescent="0.2">
      <c r="A89" s="25" t="s">
        <v>151</v>
      </c>
      <c r="B89" s="78" t="s">
        <v>7908</v>
      </c>
      <c r="C89" s="596" t="s">
        <v>161</v>
      </c>
      <c r="D89" s="13" t="s">
        <v>5067</v>
      </c>
      <c r="E89" s="13" t="s">
        <v>4429</v>
      </c>
      <c r="F89" s="9" t="s">
        <v>2106</v>
      </c>
      <c r="G89" s="10" t="s">
        <v>4219</v>
      </c>
      <c r="H89" s="10"/>
      <c r="I89" s="10" t="s">
        <v>4285</v>
      </c>
      <c r="J89" s="10"/>
      <c r="K89" s="10"/>
      <c r="L89" s="14"/>
      <c r="M89" s="10"/>
      <c r="N89" s="10"/>
      <c r="O89" s="10"/>
      <c r="P89" s="10"/>
      <c r="Q89" s="16"/>
    </row>
    <row r="90" spans="1:17" ht="25.5" x14ac:dyDescent="0.2">
      <c r="A90" s="29" t="s">
        <v>160</v>
      </c>
      <c r="B90" s="27" t="s">
        <v>7909</v>
      </c>
      <c r="C90" s="596" t="s">
        <v>1661</v>
      </c>
      <c r="D90" s="13" t="s">
        <v>5068</v>
      </c>
      <c r="E90" s="13"/>
      <c r="F90" s="9" t="s">
        <v>2106</v>
      </c>
      <c r="G90" s="10" t="s">
        <v>4219</v>
      </c>
      <c r="H90" s="10"/>
      <c r="I90" s="10" t="s">
        <v>4285</v>
      </c>
      <c r="J90" s="10"/>
      <c r="K90" s="10"/>
      <c r="L90" s="14"/>
      <c r="M90" s="10"/>
      <c r="N90" s="10"/>
      <c r="O90" s="10"/>
      <c r="P90" s="10"/>
      <c r="Q90" s="16"/>
    </row>
    <row r="91" spans="1:17" x14ac:dyDescent="0.2">
      <c r="A91" s="25" t="s">
        <v>155</v>
      </c>
      <c r="B91" s="78" t="s">
        <v>7910</v>
      </c>
      <c r="C91" s="596" t="s">
        <v>159</v>
      </c>
      <c r="D91" s="13" t="s">
        <v>5068</v>
      </c>
      <c r="E91" s="13" t="s">
        <v>4427</v>
      </c>
      <c r="F91" s="9" t="s">
        <v>2106</v>
      </c>
      <c r="G91" s="10" t="s">
        <v>4219</v>
      </c>
      <c r="H91" s="10"/>
      <c r="I91" s="10" t="s">
        <v>4285</v>
      </c>
      <c r="J91" s="10"/>
      <c r="K91" s="10"/>
      <c r="L91" s="14"/>
      <c r="M91" s="10"/>
      <c r="N91" s="10"/>
      <c r="O91" s="10"/>
      <c r="P91" s="10"/>
      <c r="Q91" s="16"/>
    </row>
    <row r="92" spans="1:17" x14ac:dyDescent="0.2">
      <c r="A92" s="25" t="s">
        <v>153</v>
      </c>
      <c r="B92" s="78" t="s">
        <v>7911</v>
      </c>
      <c r="C92" s="596" t="s">
        <v>158</v>
      </c>
      <c r="D92" s="13" t="s">
        <v>5068</v>
      </c>
      <c r="E92" s="13" t="s">
        <v>4428</v>
      </c>
      <c r="F92" s="9" t="s">
        <v>2106</v>
      </c>
      <c r="G92" s="10" t="s">
        <v>4219</v>
      </c>
      <c r="H92" s="10"/>
      <c r="I92" s="10" t="s">
        <v>4285</v>
      </c>
      <c r="J92" s="10"/>
      <c r="K92" s="10"/>
      <c r="L92" s="14"/>
      <c r="M92" s="10"/>
      <c r="N92" s="10"/>
      <c r="O92" s="10"/>
      <c r="P92" s="10"/>
      <c r="Q92" s="16"/>
    </row>
    <row r="93" spans="1:17" x14ac:dyDescent="0.2">
      <c r="A93" s="25" t="s">
        <v>151</v>
      </c>
      <c r="B93" s="78" t="s">
        <v>7912</v>
      </c>
      <c r="C93" s="596" t="s">
        <v>157</v>
      </c>
      <c r="D93" s="13" t="s">
        <v>5068</v>
      </c>
      <c r="E93" s="13" t="s">
        <v>4429</v>
      </c>
      <c r="F93" s="9" t="s">
        <v>2106</v>
      </c>
      <c r="G93" s="10" t="s">
        <v>4219</v>
      </c>
      <c r="H93" s="10"/>
      <c r="I93" s="10" t="s">
        <v>4285</v>
      </c>
      <c r="J93" s="10"/>
      <c r="K93" s="10"/>
      <c r="L93" s="14"/>
      <c r="M93" s="10"/>
      <c r="N93" s="10"/>
      <c r="O93" s="10"/>
      <c r="P93" s="10"/>
      <c r="Q93" s="16"/>
    </row>
    <row r="94" spans="1:17" x14ac:dyDescent="0.2">
      <c r="A94" s="23" t="s">
        <v>156</v>
      </c>
      <c r="B94" s="27" t="s">
        <v>7913</v>
      </c>
      <c r="C94" s="596" t="s">
        <v>1645</v>
      </c>
      <c r="D94" s="13" t="s">
        <v>4544</v>
      </c>
      <c r="E94" s="13"/>
      <c r="F94" s="9" t="s">
        <v>2106</v>
      </c>
      <c r="G94" s="10" t="s">
        <v>4219</v>
      </c>
      <c r="H94" s="10"/>
      <c r="I94" s="10" t="s">
        <v>4285</v>
      </c>
      <c r="J94" s="10"/>
      <c r="K94" s="10"/>
      <c r="L94" s="14"/>
      <c r="M94" s="10"/>
      <c r="N94" s="10"/>
      <c r="O94" s="10"/>
      <c r="P94" s="10"/>
      <c r="Q94" s="16"/>
    </row>
    <row r="95" spans="1:17" x14ac:dyDescent="0.2">
      <c r="A95" s="24" t="s">
        <v>155</v>
      </c>
      <c r="B95" s="78" t="s">
        <v>7833</v>
      </c>
      <c r="C95" s="596" t="s">
        <v>154</v>
      </c>
      <c r="D95" s="13" t="s">
        <v>4544</v>
      </c>
      <c r="E95" s="13" t="s">
        <v>4427</v>
      </c>
      <c r="F95" s="9" t="s">
        <v>2106</v>
      </c>
      <c r="G95" s="10" t="s">
        <v>4219</v>
      </c>
      <c r="H95" s="10"/>
      <c r="I95" s="10" t="s">
        <v>4285</v>
      </c>
      <c r="J95" s="10"/>
      <c r="K95" s="10"/>
      <c r="L95" s="14"/>
      <c r="M95" s="10"/>
      <c r="N95" s="10"/>
      <c r="O95" s="10"/>
      <c r="P95" s="10"/>
      <c r="Q95" s="16"/>
    </row>
    <row r="96" spans="1:17" x14ac:dyDescent="0.2">
      <c r="A96" s="24" t="s">
        <v>153</v>
      </c>
      <c r="B96" s="78" t="s">
        <v>7914</v>
      </c>
      <c r="C96" s="596" t="s">
        <v>152</v>
      </c>
      <c r="D96" s="13" t="s">
        <v>4544</v>
      </c>
      <c r="E96" s="13" t="s">
        <v>4428</v>
      </c>
      <c r="F96" s="9" t="s">
        <v>2106</v>
      </c>
      <c r="G96" s="10" t="s">
        <v>4219</v>
      </c>
      <c r="H96" s="10"/>
      <c r="I96" s="10" t="s">
        <v>4285</v>
      </c>
      <c r="J96" s="10"/>
      <c r="K96" s="10"/>
      <c r="L96" s="14"/>
      <c r="M96" s="10"/>
      <c r="N96" s="10"/>
      <c r="O96" s="10"/>
      <c r="P96" s="10"/>
      <c r="Q96" s="16"/>
    </row>
    <row r="97" spans="1:21" x14ac:dyDescent="0.2">
      <c r="A97" s="24" t="s">
        <v>151</v>
      </c>
      <c r="B97" s="78" t="s">
        <v>7915</v>
      </c>
      <c r="C97" s="596" t="s">
        <v>150</v>
      </c>
      <c r="D97" s="13" t="s">
        <v>4544</v>
      </c>
      <c r="E97" s="13" t="s">
        <v>4429</v>
      </c>
      <c r="F97" s="9" t="s">
        <v>2106</v>
      </c>
      <c r="G97" s="10" t="s">
        <v>4219</v>
      </c>
      <c r="H97" s="10"/>
      <c r="I97" s="10" t="s">
        <v>4285</v>
      </c>
      <c r="J97" s="10"/>
      <c r="K97" s="10"/>
      <c r="L97" s="14"/>
      <c r="M97" s="10"/>
      <c r="N97" s="10"/>
      <c r="O97" s="10"/>
      <c r="P97" s="10"/>
      <c r="Q97" s="16"/>
    </row>
    <row r="98" spans="1:21" x14ac:dyDescent="0.2">
      <c r="A98" s="23" t="s">
        <v>149</v>
      </c>
      <c r="B98" s="27" t="s">
        <v>7916</v>
      </c>
      <c r="C98" s="423"/>
      <c r="D98" s="13"/>
      <c r="E98" s="17"/>
      <c r="F98" s="9" t="s">
        <v>2106</v>
      </c>
      <c r="G98" s="10" t="s">
        <v>4219</v>
      </c>
      <c r="H98" s="10"/>
      <c r="I98" s="10" t="s">
        <v>4286</v>
      </c>
      <c r="J98" s="10"/>
      <c r="K98" s="10"/>
      <c r="L98" s="10"/>
      <c r="M98" s="10"/>
      <c r="N98" s="10"/>
      <c r="O98" s="10"/>
      <c r="P98" s="10"/>
      <c r="Q98" s="16"/>
    </row>
    <row r="99" spans="1:21" x14ac:dyDescent="0.2">
      <c r="A99" s="23" t="s">
        <v>147</v>
      </c>
      <c r="B99" s="27" t="s">
        <v>7917</v>
      </c>
      <c r="C99" s="596" t="s">
        <v>146</v>
      </c>
      <c r="D99" s="13"/>
      <c r="E99" s="17"/>
      <c r="F99" s="9" t="s">
        <v>2106</v>
      </c>
      <c r="G99" s="10" t="s">
        <v>4219</v>
      </c>
      <c r="H99" s="10"/>
      <c r="I99" s="10" t="s">
        <v>4287</v>
      </c>
      <c r="J99" s="10"/>
      <c r="K99" s="10"/>
      <c r="L99" s="10"/>
      <c r="M99" s="10"/>
      <c r="N99" s="10"/>
      <c r="O99" s="10"/>
      <c r="P99" s="10"/>
      <c r="Q99" s="16"/>
    </row>
    <row r="100" spans="1:21" x14ac:dyDescent="0.2">
      <c r="A100" s="23" t="s">
        <v>145</v>
      </c>
      <c r="B100" s="27" t="s">
        <v>7918</v>
      </c>
      <c r="C100" s="596" t="s">
        <v>144</v>
      </c>
      <c r="D100" s="13"/>
      <c r="E100" s="17"/>
      <c r="F100" s="9" t="s">
        <v>2106</v>
      </c>
      <c r="G100" s="10" t="s">
        <v>4219</v>
      </c>
      <c r="H100" s="10"/>
      <c r="I100" s="10" t="s">
        <v>4288</v>
      </c>
      <c r="J100" s="10"/>
      <c r="K100" s="10"/>
      <c r="L100" s="10"/>
      <c r="M100" s="10"/>
      <c r="N100" s="10"/>
      <c r="O100" s="10"/>
      <c r="P100" s="10"/>
      <c r="Q100" s="16"/>
    </row>
    <row r="101" spans="1:21" x14ac:dyDescent="0.2">
      <c r="A101" s="23" t="s">
        <v>143</v>
      </c>
      <c r="B101" s="27" t="s">
        <v>7919</v>
      </c>
      <c r="C101" s="596" t="s">
        <v>142</v>
      </c>
      <c r="D101" s="13"/>
      <c r="E101" s="17"/>
      <c r="F101" s="9" t="s">
        <v>2106</v>
      </c>
      <c r="G101" s="10" t="s">
        <v>4219</v>
      </c>
      <c r="H101" s="10"/>
      <c r="I101" s="10" t="s">
        <v>4289</v>
      </c>
      <c r="J101" s="10"/>
      <c r="K101" s="10"/>
      <c r="L101" s="10"/>
      <c r="M101" s="10"/>
      <c r="N101" s="10"/>
      <c r="O101" s="10"/>
      <c r="P101" s="10"/>
      <c r="Q101" s="16"/>
    </row>
    <row r="102" spans="1:21" s="17" customFormat="1" x14ac:dyDescent="0.2">
      <c r="A102" s="23" t="s">
        <v>141</v>
      </c>
      <c r="B102" s="27" t="s">
        <v>7920</v>
      </c>
      <c r="C102" s="596" t="s">
        <v>140</v>
      </c>
      <c r="D102" s="13"/>
      <c r="F102" s="9" t="s">
        <v>2106</v>
      </c>
      <c r="G102" s="10" t="s">
        <v>4219</v>
      </c>
      <c r="H102" s="10"/>
      <c r="I102" s="10" t="s">
        <v>4290</v>
      </c>
      <c r="J102" s="10" t="s">
        <v>4470</v>
      </c>
      <c r="K102" s="10"/>
      <c r="L102" s="10"/>
      <c r="M102" s="10"/>
      <c r="N102" s="10"/>
      <c r="O102" s="10"/>
      <c r="P102" s="10"/>
      <c r="Q102" s="13"/>
    </row>
    <row r="103" spans="1:21" x14ac:dyDescent="0.2">
      <c r="A103" s="23" t="s">
        <v>139</v>
      </c>
      <c r="B103" s="27" t="s">
        <v>7921</v>
      </c>
      <c r="C103" s="596" t="s">
        <v>138</v>
      </c>
      <c r="D103" s="13"/>
      <c r="E103" s="17"/>
      <c r="F103" s="9" t="s">
        <v>2106</v>
      </c>
      <c r="G103" s="10" t="s">
        <v>4219</v>
      </c>
      <c r="H103" s="10"/>
      <c r="I103" s="10" t="s">
        <v>4291</v>
      </c>
      <c r="J103" s="10"/>
      <c r="K103" s="10"/>
      <c r="L103" s="10"/>
      <c r="M103" s="10"/>
      <c r="N103" s="10"/>
      <c r="O103" s="10"/>
      <c r="P103" s="10"/>
      <c r="Q103" s="16"/>
    </row>
    <row r="104" spans="1:21" x14ac:dyDescent="0.2">
      <c r="A104" s="23" t="s">
        <v>53</v>
      </c>
      <c r="B104" s="78" t="s">
        <v>8274</v>
      </c>
      <c r="C104" s="596" t="s">
        <v>52</v>
      </c>
      <c r="D104" s="13"/>
      <c r="E104" s="17"/>
      <c r="F104" s="9" t="s">
        <v>2106</v>
      </c>
      <c r="G104" s="10" t="s">
        <v>4219</v>
      </c>
      <c r="H104" s="10"/>
      <c r="I104" s="10" t="s">
        <v>4274</v>
      </c>
      <c r="J104" s="10"/>
      <c r="K104" s="10"/>
      <c r="L104" s="10"/>
      <c r="M104" s="10"/>
      <c r="N104" s="10"/>
      <c r="O104" s="10"/>
      <c r="P104" s="10"/>
      <c r="Q104" s="16"/>
    </row>
    <row r="105" spans="1:21" x14ac:dyDescent="0.2">
      <c r="A105" s="23" t="s">
        <v>137</v>
      </c>
      <c r="B105" s="27" t="s">
        <v>7834</v>
      </c>
      <c r="C105" s="596" t="s">
        <v>136</v>
      </c>
      <c r="D105" s="13"/>
      <c r="E105" s="17"/>
      <c r="F105" s="9" t="s">
        <v>2106</v>
      </c>
      <c r="G105" s="10" t="s">
        <v>4219</v>
      </c>
      <c r="H105" s="10"/>
      <c r="I105" s="10" t="s">
        <v>4292</v>
      </c>
      <c r="J105" s="10" t="s">
        <v>5066</v>
      </c>
      <c r="K105" s="14"/>
      <c r="L105" s="10"/>
      <c r="M105" s="10"/>
      <c r="N105" s="10"/>
      <c r="O105" s="10"/>
      <c r="P105" s="10"/>
      <c r="Q105" s="16"/>
    </row>
    <row r="106" spans="1:21" ht="25.5" x14ac:dyDescent="0.2">
      <c r="A106" s="30" t="s">
        <v>135</v>
      </c>
      <c r="B106" s="27" t="s">
        <v>7922</v>
      </c>
      <c r="C106" s="596" t="s">
        <v>134</v>
      </c>
      <c r="D106" s="13"/>
      <c r="E106" s="17"/>
      <c r="F106" s="9" t="s">
        <v>2106</v>
      </c>
      <c r="G106" s="10" t="s">
        <v>4219</v>
      </c>
      <c r="H106" s="10"/>
      <c r="I106" s="10" t="s">
        <v>4292</v>
      </c>
      <c r="J106" s="10" t="s">
        <v>4506</v>
      </c>
      <c r="K106" s="14"/>
      <c r="L106" s="10"/>
      <c r="M106" s="10"/>
      <c r="N106" s="10"/>
      <c r="O106" s="10"/>
      <c r="P106" s="10"/>
      <c r="Q106" s="16"/>
    </row>
    <row r="107" spans="1:21" x14ac:dyDescent="0.2">
      <c r="A107" s="23" t="s">
        <v>133</v>
      </c>
      <c r="B107" s="27" t="s">
        <v>7923</v>
      </c>
      <c r="C107" s="596" t="s">
        <v>132</v>
      </c>
      <c r="D107" s="13"/>
      <c r="E107" s="17"/>
      <c r="F107" s="9" t="s">
        <v>2106</v>
      </c>
      <c r="G107" s="10" t="s">
        <v>4219</v>
      </c>
      <c r="H107" s="10"/>
      <c r="I107" s="10" t="s">
        <v>4293</v>
      </c>
      <c r="J107" s="10"/>
      <c r="K107" s="10"/>
      <c r="L107" s="10"/>
      <c r="M107" s="10"/>
      <c r="N107" s="10"/>
      <c r="O107" s="10"/>
      <c r="P107" s="10"/>
      <c r="Q107" s="16"/>
    </row>
    <row r="108" spans="1:21" x14ac:dyDescent="0.2">
      <c r="A108" s="23" t="s">
        <v>131</v>
      </c>
      <c r="B108" s="27" t="s">
        <v>7924</v>
      </c>
      <c r="C108" s="596" t="s">
        <v>130</v>
      </c>
      <c r="D108" s="13"/>
      <c r="E108" s="17"/>
      <c r="F108" s="9" t="s">
        <v>2106</v>
      </c>
      <c r="G108" s="10" t="s">
        <v>4219</v>
      </c>
      <c r="H108" s="10"/>
      <c r="I108" s="10" t="s">
        <v>4294</v>
      </c>
      <c r="J108" s="10" t="s">
        <v>4470</v>
      </c>
      <c r="K108" s="10"/>
      <c r="L108" s="10"/>
      <c r="M108" s="10"/>
      <c r="N108" s="10"/>
      <c r="O108" s="10"/>
      <c r="P108" s="10"/>
      <c r="Q108" s="13"/>
      <c r="R108" s="17"/>
      <c r="T108" s="17"/>
      <c r="U108" s="17"/>
    </row>
    <row r="109" spans="1:21" x14ac:dyDescent="0.2">
      <c r="A109" s="23" t="s">
        <v>129</v>
      </c>
      <c r="B109" s="27" t="s">
        <v>7925</v>
      </c>
      <c r="C109" s="596" t="s">
        <v>128</v>
      </c>
      <c r="D109" s="13"/>
      <c r="E109" s="17"/>
      <c r="F109" s="9" t="s">
        <v>2106</v>
      </c>
      <c r="G109" s="10" t="s">
        <v>4219</v>
      </c>
      <c r="H109" s="10"/>
      <c r="I109" s="10" t="s">
        <v>4295</v>
      </c>
      <c r="J109" s="10"/>
      <c r="K109" s="10"/>
      <c r="L109" s="10"/>
      <c r="M109" s="10"/>
      <c r="N109" s="10"/>
      <c r="O109" s="10"/>
      <c r="P109" s="10"/>
      <c r="Q109" s="13"/>
      <c r="R109" s="17"/>
      <c r="T109" s="17"/>
      <c r="U109" s="17"/>
    </row>
    <row r="110" spans="1:21" s="18" customFormat="1" x14ac:dyDescent="0.2">
      <c r="A110" s="23" t="s">
        <v>127</v>
      </c>
      <c r="B110" s="27" t="s">
        <v>7926</v>
      </c>
      <c r="C110" s="596" t="s">
        <v>2114</v>
      </c>
      <c r="D110" s="13"/>
      <c r="E110" s="17"/>
      <c r="F110" s="9" t="s">
        <v>2106</v>
      </c>
      <c r="G110" s="10" t="s">
        <v>4219</v>
      </c>
      <c r="H110" s="10"/>
      <c r="I110" s="10" t="s">
        <v>4296</v>
      </c>
      <c r="J110" s="10"/>
      <c r="K110" s="10"/>
      <c r="L110" s="10"/>
      <c r="M110" s="10"/>
      <c r="N110" s="10"/>
      <c r="O110" s="10"/>
      <c r="P110" s="10"/>
      <c r="Q110" s="13"/>
      <c r="R110" s="17"/>
      <c r="T110" s="17"/>
      <c r="U110" s="17"/>
    </row>
    <row r="111" spans="1:21" x14ac:dyDescent="0.2">
      <c r="A111" s="24" t="s">
        <v>126</v>
      </c>
      <c r="B111" s="27" t="s">
        <v>7927</v>
      </c>
      <c r="C111" s="596" t="s">
        <v>125</v>
      </c>
      <c r="D111" s="13"/>
      <c r="E111" s="17"/>
      <c r="F111" s="9" t="s">
        <v>2106</v>
      </c>
      <c r="G111" s="10" t="s">
        <v>4219</v>
      </c>
      <c r="H111" s="10" t="s">
        <v>4558</v>
      </c>
      <c r="I111" s="10" t="s">
        <v>4296</v>
      </c>
      <c r="J111" s="10"/>
      <c r="K111" s="14"/>
      <c r="L111" s="10"/>
      <c r="M111" s="10"/>
      <c r="N111" s="10"/>
      <c r="O111" s="10"/>
      <c r="P111" s="10"/>
      <c r="Q111" s="13"/>
      <c r="R111" s="17"/>
      <c r="U111" s="17"/>
    </row>
    <row r="112" spans="1:21" x14ac:dyDescent="0.2">
      <c r="A112" s="24" t="s">
        <v>124</v>
      </c>
      <c r="B112" s="27" t="s">
        <v>7928</v>
      </c>
      <c r="C112" s="596" t="s">
        <v>123</v>
      </c>
      <c r="D112" s="13"/>
      <c r="E112" s="17"/>
      <c r="F112" s="9" t="s">
        <v>2106</v>
      </c>
      <c r="G112" s="10" t="s">
        <v>4219</v>
      </c>
      <c r="H112" s="10" t="s">
        <v>4559</v>
      </c>
      <c r="I112" s="10" t="s">
        <v>4296</v>
      </c>
      <c r="J112" s="10"/>
      <c r="K112" s="14"/>
      <c r="L112" s="10"/>
      <c r="M112" s="10"/>
      <c r="N112" s="10"/>
      <c r="O112" s="10"/>
      <c r="P112" s="10"/>
      <c r="Q112" s="13"/>
      <c r="R112" s="17"/>
      <c r="U112" s="17"/>
    </row>
    <row r="113" spans="1:21" x14ac:dyDescent="0.2">
      <c r="A113" s="23" t="s">
        <v>122</v>
      </c>
      <c r="B113" s="27" t="s">
        <v>7929</v>
      </c>
      <c r="C113" s="596" t="s">
        <v>121</v>
      </c>
      <c r="D113" s="13"/>
      <c r="E113" s="17"/>
      <c r="F113" s="9" t="s">
        <v>2106</v>
      </c>
      <c r="G113" s="10" t="s">
        <v>4219</v>
      </c>
      <c r="H113" s="10"/>
      <c r="I113" s="10" t="s">
        <v>4297</v>
      </c>
      <c r="J113" s="10"/>
      <c r="K113" s="10"/>
      <c r="L113" s="10"/>
      <c r="M113" s="10"/>
      <c r="N113" s="10"/>
      <c r="O113" s="10"/>
      <c r="P113" s="10"/>
      <c r="Q113" s="13"/>
      <c r="R113" s="17"/>
      <c r="T113" s="17"/>
      <c r="U113" s="17"/>
    </row>
    <row r="114" spans="1:21" x14ac:dyDescent="0.2">
      <c r="A114" s="23" t="s">
        <v>120</v>
      </c>
      <c r="B114" s="27" t="s">
        <v>7855</v>
      </c>
      <c r="C114" s="596" t="s">
        <v>2115</v>
      </c>
      <c r="D114" s="13"/>
      <c r="E114" s="17"/>
      <c r="F114" s="9" t="s">
        <v>2106</v>
      </c>
      <c r="G114" s="10" t="s">
        <v>4219</v>
      </c>
      <c r="H114" s="10"/>
      <c r="I114" s="10"/>
      <c r="J114" s="10"/>
      <c r="K114" s="10"/>
      <c r="L114" s="10"/>
      <c r="M114" s="10"/>
      <c r="N114" s="10"/>
      <c r="O114" s="10"/>
      <c r="P114" s="10"/>
      <c r="Q114" s="13"/>
      <c r="R114" s="17"/>
      <c r="T114" s="17"/>
      <c r="U114" s="17"/>
    </row>
    <row r="115" spans="1:21" x14ac:dyDescent="0.2">
      <c r="A115" s="105" t="s">
        <v>119</v>
      </c>
      <c r="B115" s="27" t="s">
        <v>7857</v>
      </c>
      <c r="C115" s="596" t="s">
        <v>1504</v>
      </c>
      <c r="D115" s="13"/>
      <c r="E115" s="17"/>
      <c r="F115" s="9" t="s">
        <v>2106</v>
      </c>
      <c r="G115" s="9" t="s">
        <v>4225</v>
      </c>
      <c r="H115" s="9"/>
      <c r="I115" s="10"/>
      <c r="J115" s="10"/>
      <c r="K115" s="10"/>
      <c r="L115" s="10"/>
      <c r="M115" s="10"/>
      <c r="N115" s="10"/>
      <c r="O115" s="10"/>
      <c r="P115" s="10"/>
      <c r="Q115" s="16"/>
    </row>
    <row r="116" spans="1:21" x14ac:dyDescent="0.2">
      <c r="A116" s="39"/>
      <c r="B116" s="47"/>
      <c r="C116" s="49" t="s">
        <v>4360</v>
      </c>
      <c r="E116" s="17"/>
      <c r="F116" s="17"/>
      <c r="H116" s="19"/>
      <c r="I116" s="19"/>
      <c r="J116" s="11"/>
    </row>
    <row r="117" spans="1:21" x14ac:dyDescent="0.2">
      <c r="A117" s="17"/>
      <c r="B117" s="49"/>
      <c r="G117" s="19"/>
      <c r="H117" s="19"/>
      <c r="I117" s="11"/>
      <c r="J117" s="11"/>
    </row>
    <row r="118" spans="1:21" x14ac:dyDescent="0.2">
      <c r="B118" s="40"/>
      <c r="G118" s="35"/>
      <c r="H118" s="35"/>
      <c r="I118" s="11"/>
      <c r="J118"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
  <dimension ref="A1:Y53"/>
  <sheetViews>
    <sheetView zoomScale="85" zoomScaleNormal="85" workbookViewId="0"/>
  </sheetViews>
  <sheetFormatPr defaultColWidth="11.42578125" defaultRowHeight="12.75" x14ac:dyDescent="0.2"/>
  <cols>
    <col min="1" max="1" width="74.85546875" style="17" customWidth="1"/>
    <col min="2" max="2" width="10" style="17" customWidth="1"/>
    <col min="3" max="5" width="17.140625" style="17" customWidth="1"/>
    <col min="6" max="6" width="8.28515625" style="17" customWidth="1"/>
    <col min="7" max="7" width="17.140625" style="17" customWidth="1"/>
    <col min="8" max="8" width="3.85546875" style="17" customWidth="1"/>
    <col min="9" max="9" width="16.85546875" style="17" customWidth="1"/>
    <col min="10" max="10" width="19" style="17" customWidth="1"/>
    <col min="11" max="11" width="24.140625" style="17" customWidth="1"/>
    <col min="12" max="12" width="19.5703125" style="17" customWidth="1"/>
    <col min="13" max="13" width="11.42578125" style="17" customWidth="1"/>
    <col min="14" max="14" width="12.5703125" style="17" customWidth="1"/>
    <col min="15" max="15" width="13.28515625" style="17" customWidth="1"/>
    <col min="16" max="16" width="57.28515625" style="11" customWidth="1"/>
    <col min="17" max="17" width="21.42578125" style="11" customWidth="1"/>
    <col min="18" max="18" width="13.28515625" style="11" customWidth="1"/>
    <col min="19" max="19" width="12.5703125" style="17" customWidth="1"/>
    <col min="20" max="20" width="25.85546875" style="17" customWidth="1"/>
    <col min="21" max="16384" width="11.42578125" style="17"/>
  </cols>
  <sheetData>
    <row r="1" spans="1:14" x14ac:dyDescent="0.2">
      <c r="A1" s="18" t="s">
        <v>5170</v>
      </c>
      <c r="B1" s="740" t="str">
        <f>HYPERLINK("#List!$A$1", "Preparatory")</f>
        <v>Preparatory</v>
      </c>
    </row>
    <row r="2" spans="1:14" x14ac:dyDescent="0.2">
      <c r="A2" s="18" t="s">
        <v>5171</v>
      </c>
      <c r="B2" s="740" t="str">
        <f>HYPERLINK("#List!$A$1", "Full")</f>
        <v>Full</v>
      </c>
    </row>
    <row r="3" spans="1:14" x14ac:dyDescent="0.2">
      <c r="A3" s="18"/>
      <c r="B3" s="18"/>
    </row>
    <row r="4" spans="1:14" x14ac:dyDescent="0.2">
      <c r="A4" s="13" t="s">
        <v>230</v>
      </c>
      <c r="B4" s="18"/>
    </row>
    <row r="5" spans="1:14" x14ac:dyDescent="0.2">
      <c r="A5" s="13" t="s">
        <v>229</v>
      </c>
      <c r="B5" s="18"/>
    </row>
    <row r="6" spans="1:14" x14ac:dyDescent="0.2">
      <c r="A6" s="18"/>
      <c r="B6" s="18"/>
    </row>
    <row r="7" spans="1:14" x14ac:dyDescent="0.2">
      <c r="A7" s="18" t="s">
        <v>6693</v>
      </c>
      <c r="B7" s="18"/>
      <c r="D7" s="18" t="s">
        <v>7324</v>
      </c>
      <c r="E7" s="18"/>
      <c r="F7" s="18"/>
      <c r="G7" s="18"/>
      <c r="I7" s="18" t="s">
        <v>7327</v>
      </c>
      <c r="K7" s="18" t="s">
        <v>7328</v>
      </c>
    </row>
    <row r="8" spans="1:14" x14ac:dyDescent="0.2">
      <c r="A8" s="11" t="s">
        <v>48</v>
      </c>
      <c r="B8" s="18"/>
      <c r="D8" s="11" t="s">
        <v>48</v>
      </c>
      <c r="E8" s="11"/>
      <c r="F8" s="11"/>
      <c r="G8" s="11"/>
      <c r="I8" s="11" t="s">
        <v>48</v>
      </c>
      <c r="K8" s="11" t="s">
        <v>48</v>
      </c>
    </row>
    <row r="9" spans="1:14" x14ac:dyDescent="0.2">
      <c r="A9" s="17" t="s">
        <v>4583</v>
      </c>
      <c r="B9" s="18"/>
      <c r="D9" s="17" t="s">
        <v>4583</v>
      </c>
      <c r="I9" s="17" t="s">
        <v>4583</v>
      </c>
      <c r="K9" s="17" t="s">
        <v>4583</v>
      </c>
    </row>
    <row r="10" spans="1:14" x14ac:dyDescent="0.2">
      <c r="A10" s="51" t="s">
        <v>4360</v>
      </c>
      <c r="B10" s="18"/>
      <c r="D10" s="51" t="s">
        <v>4360</v>
      </c>
      <c r="E10" s="51"/>
      <c r="F10" s="51"/>
      <c r="G10" s="51"/>
      <c r="I10" s="51" t="s">
        <v>4360</v>
      </c>
      <c r="K10" s="51" t="s">
        <v>4360</v>
      </c>
    </row>
    <row r="11" spans="1:14" x14ac:dyDescent="0.2">
      <c r="B11" s="18"/>
      <c r="D11" s="11" t="s">
        <v>7321</v>
      </c>
      <c r="E11" s="58" t="s">
        <v>7460</v>
      </c>
      <c r="F11" s="59" t="s">
        <v>8275</v>
      </c>
      <c r="G11" s="58" t="s">
        <v>7462</v>
      </c>
    </row>
    <row r="12" spans="1:14" x14ac:dyDescent="0.2">
      <c r="B12" s="18"/>
      <c r="D12" s="11"/>
      <c r="E12" s="15"/>
      <c r="F12" s="394"/>
      <c r="G12" s="15"/>
      <c r="K12" s="11"/>
      <c r="L12" s="15"/>
      <c r="M12" s="394"/>
      <c r="N12" s="15"/>
    </row>
    <row r="13" spans="1:14" x14ac:dyDescent="0.2">
      <c r="B13" s="18"/>
      <c r="D13" s="11"/>
      <c r="E13" s="15"/>
      <c r="F13" s="394"/>
      <c r="G13" s="15"/>
      <c r="K13" s="727" t="s">
        <v>7559</v>
      </c>
      <c r="L13" s="15"/>
      <c r="M13" s="394"/>
      <c r="N13" s="15"/>
    </row>
    <row r="14" spans="1:14" x14ac:dyDescent="0.2">
      <c r="B14" s="18"/>
      <c r="D14" s="11"/>
      <c r="E14" s="15"/>
      <c r="F14" s="394"/>
      <c r="G14" s="15"/>
      <c r="K14" s="727" t="s">
        <v>7321</v>
      </c>
      <c r="L14" s="58" t="s">
        <v>7461</v>
      </c>
      <c r="M14" s="59" t="s">
        <v>7807</v>
      </c>
      <c r="N14" s="58" t="s">
        <v>7462</v>
      </c>
    </row>
    <row r="15" spans="1:14" x14ac:dyDescent="0.2">
      <c r="B15" s="18"/>
      <c r="D15" s="11"/>
      <c r="E15" s="13"/>
      <c r="F15" s="13"/>
      <c r="G15" s="13"/>
      <c r="K15" s="11"/>
      <c r="M15" s="47"/>
    </row>
    <row r="16" spans="1:14" x14ac:dyDescent="0.2">
      <c r="A16" s="18" t="s">
        <v>6694</v>
      </c>
      <c r="B16" s="18"/>
      <c r="D16" s="18" t="s">
        <v>7325</v>
      </c>
      <c r="E16" s="18"/>
      <c r="F16" s="18"/>
      <c r="G16" s="18"/>
      <c r="I16" s="18" t="s">
        <v>7326</v>
      </c>
      <c r="K16" s="18" t="s">
        <v>7329</v>
      </c>
      <c r="M16" s="47"/>
    </row>
    <row r="17" spans="1:25" x14ac:dyDescent="0.2">
      <c r="A17" s="11" t="s">
        <v>48</v>
      </c>
      <c r="B17" s="18"/>
      <c r="D17" s="11" t="s">
        <v>48</v>
      </c>
      <c r="E17" s="11"/>
      <c r="F17" s="11"/>
      <c r="G17" s="11"/>
      <c r="I17" s="11" t="s">
        <v>48</v>
      </c>
      <c r="K17" s="11" t="s">
        <v>48</v>
      </c>
      <c r="M17" s="47"/>
    </row>
    <row r="18" spans="1:25" x14ac:dyDescent="0.2">
      <c r="A18" s="17" t="s">
        <v>4585</v>
      </c>
      <c r="B18" s="18"/>
      <c r="D18" s="17" t="s">
        <v>4585</v>
      </c>
      <c r="I18" s="17" t="s">
        <v>4585</v>
      </c>
      <c r="K18" s="17" t="s">
        <v>4585</v>
      </c>
      <c r="M18" s="47"/>
    </row>
    <row r="19" spans="1:25" x14ac:dyDescent="0.2">
      <c r="A19" s="51" t="s">
        <v>4360</v>
      </c>
      <c r="B19" s="18"/>
      <c r="D19" s="51" t="s">
        <v>4360</v>
      </c>
      <c r="E19" s="51"/>
      <c r="F19" s="51"/>
      <c r="G19" s="51"/>
      <c r="I19" s="51" t="s">
        <v>4360</v>
      </c>
      <c r="K19" s="51" t="s">
        <v>4360</v>
      </c>
      <c r="M19" s="47"/>
    </row>
    <row r="20" spans="1:25" x14ac:dyDescent="0.2">
      <c r="B20" s="18"/>
      <c r="D20" s="11" t="s">
        <v>7321</v>
      </c>
      <c r="E20" s="58" t="s">
        <v>7460</v>
      </c>
      <c r="F20" s="59" t="s">
        <v>8275</v>
      </c>
      <c r="G20" s="58" t="s">
        <v>7462</v>
      </c>
      <c r="M20" s="47"/>
    </row>
    <row r="21" spans="1:25" x14ac:dyDescent="0.2">
      <c r="B21" s="18"/>
      <c r="D21" s="11"/>
      <c r="E21" s="15"/>
      <c r="F21" s="394"/>
      <c r="G21" s="15"/>
      <c r="K21" s="727" t="s">
        <v>7559</v>
      </c>
      <c r="M21" s="47"/>
    </row>
    <row r="22" spans="1:25" x14ac:dyDescent="0.2">
      <c r="B22" s="18"/>
      <c r="D22" s="11"/>
      <c r="E22" s="15"/>
      <c r="F22" s="394"/>
      <c r="G22" s="15"/>
      <c r="K22" s="727" t="s">
        <v>7321</v>
      </c>
      <c r="L22" s="58" t="s">
        <v>7461</v>
      </c>
      <c r="M22" s="59" t="s">
        <v>7807</v>
      </c>
      <c r="N22" s="58" t="s">
        <v>7462</v>
      </c>
    </row>
    <row r="23" spans="1:25" x14ac:dyDescent="0.2">
      <c r="B23" s="18"/>
      <c r="D23" s="11"/>
      <c r="E23" s="15"/>
      <c r="F23" s="394"/>
      <c r="G23" s="15"/>
    </row>
    <row r="24" spans="1:25" ht="25.5" x14ac:dyDescent="0.2">
      <c r="A24" s="19"/>
      <c r="B24" s="18"/>
      <c r="C24" s="3" t="s">
        <v>7233</v>
      </c>
      <c r="D24" s="4"/>
      <c r="E24" s="3" t="s">
        <v>7232</v>
      </c>
      <c r="F24" s="4"/>
      <c r="G24" s="4"/>
      <c r="I24" s="4"/>
      <c r="J24" s="3" t="s">
        <v>7332</v>
      </c>
      <c r="K24" s="4"/>
      <c r="L24" s="3" t="s">
        <v>7234</v>
      </c>
      <c r="M24" s="8"/>
      <c r="N24" s="8"/>
      <c r="O24" s="8"/>
      <c r="P24" s="35"/>
    </row>
    <row r="25" spans="1:25" x14ac:dyDescent="0.2">
      <c r="B25" s="13"/>
      <c r="C25" s="53" t="s">
        <v>7835</v>
      </c>
      <c r="D25" s="54"/>
      <c r="E25" s="53" t="s">
        <v>7836</v>
      </c>
      <c r="F25" s="54"/>
      <c r="G25" s="54"/>
      <c r="I25" s="55"/>
      <c r="J25" s="53" t="s">
        <v>7837</v>
      </c>
      <c r="K25" s="55"/>
      <c r="L25" s="26" t="s">
        <v>7838</v>
      </c>
      <c r="M25" s="41"/>
      <c r="N25" s="35"/>
      <c r="O25" s="35"/>
      <c r="P25" s="19"/>
      <c r="Q25" s="17"/>
      <c r="R25" s="17"/>
    </row>
    <row r="26" spans="1:25" x14ac:dyDescent="0.2">
      <c r="A26" s="105" t="s">
        <v>80</v>
      </c>
      <c r="B26" s="56"/>
      <c r="C26" s="423"/>
      <c r="D26" s="19"/>
      <c r="E26" s="423"/>
      <c r="F26" s="19"/>
      <c r="G26" s="19"/>
      <c r="I26" s="19"/>
      <c r="J26" s="423"/>
      <c r="K26" s="19"/>
      <c r="L26" s="423"/>
      <c r="M26" s="35"/>
      <c r="N26" s="35"/>
      <c r="O26" s="35"/>
      <c r="P26" s="19"/>
      <c r="Q26" s="17"/>
      <c r="R26" s="17"/>
    </row>
    <row r="27" spans="1:25" x14ac:dyDescent="0.2">
      <c r="A27" s="23" t="s">
        <v>7452</v>
      </c>
      <c r="B27" s="56" t="s">
        <v>7808</v>
      </c>
      <c r="C27" s="598"/>
      <c r="D27" s="50"/>
      <c r="E27" s="598"/>
      <c r="F27" s="50"/>
      <c r="G27" s="50"/>
      <c r="I27" s="50"/>
      <c r="J27" s="598"/>
      <c r="K27" s="50"/>
      <c r="L27" s="599" t="s">
        <v>25</v>
      </c>
      <c r="M27" s="15" t="s">
        <v>4520</v>
      </c>
      <c r="N27" s="52" t="s">
        <v>2106</v>
      </c>
      <c r="O27" s="9" t="s">
        <v>4218</v>
      </c>
      <c r="P27" s="9" t="s">
        <v>5048</v>
      </c>
      <c r="Q27" s="10" t="s">
        <v>4475</v>
      </c>
      <c r="R27" s="14"/>
      <c r="S27" s="14"/>
      <c r="T27" s="10"/>
      <c r="U27" s="10"/>
      <c r="W27" s="10"/>
      <c r="X27" s="10"/>
      <c r="Y27" s="14"/>
    </row>
    <row r="28" spans="1:25" x14ac:dyDescent="0.2">
      <c r="A28" s="30" t="s">
        <v>7453</v>
      </c>
      <c r="B28" s="56" t="s">
        <v>7809</v>
      </c>
      <c r="C28" s="598"/>
      <c r="D28" s="50"/>
      <c r="E28" s="598"/>
      <c r="F28" s="50"/>
      <c r="G28" s="50"/>
      <c r="I28" s="50"/>
      <c r="J28" s="598"/>
      <c r="K28" s="50"/>
      <c r="L28" s="599" t="s">
        <v>26</v>
      </c>
      <c r="M28" s="15" t="s">
        <v>4520</v>
      </c>
      <c r="N28" s="52" t="s">
        <v>2106</v>
      </c>
      <c r="O28" s="9" t="s">
        <v>4218</v>
      </c>
      <c r="P28" s="9" t="s">
        <v>5048</v>
      </c>
      <c r="Q28" s="10" t="s">
        <v>7330</v>
      </c>
      <c r="R28" s="14"/>
      <c r="S28" s="14"/>
      <c r="T28" s="10"/>
      <c r="U28" s="10"/>
      <c r="W28" s="10"/>
      <c r="X28" s="10"/>
      <c r="Y28" s="14"/>
    </row>
    <row r="29" spans="1:25" x14ac:dyDescent="0.2">
      <c r="A29" s="23" t="s">
        <v>195</v>
      </c>
      <c r="B29" s="56" t="s">
        <v>7810</v>
      </c>
      <c r="C29" s="598"/>
      <c r="D29" s="50"/>
      <c r="E29" s="598"/>
      <c r="F29" s="50"/>
      <c r="G29" s="50"/>
      <c r="I29" s="50"/>
      <c r="J29" s="598"/>
      <c r="K29" s="50"/>
      <c r="L29" s="599" t="s">
        <v>27</v>
      </c>
      <c r="M29" s="15" t="s">
        <v>4544</v>
      </c>
      <c r="N29" s="52" t="s">
        <v>2106</v>
      </c>
      <c r="O29" s="9" t="s">
        <v>4218</v>
      </c>
      <c r="P29" s="9" t="s">
        <v>5048</v>
      </c>
      <c r="Q29" s="10" t="s">
        <v>4475</v>
      </c>
      <c r="R29" s="14"/>
      <c r="S29" s="14"/>
      <c r="T29" s="10"/>
      <c r="U29" s="10"/>
      <c r="W29" s="10"/>
      <c r="X29" s="10"/>
      <c r="Y29" s="14"/>
    </row>
    <row r="30" spans="1:25" x14ac:dyDescent="0.2">
      <c r="A30" s="23" t="s">
        <v>224</v>
      </c>
      <c r="B30" s="56" t="s">
        <v>7852</v>
      </c>
      <c r="C30" s="598"/>
      <c r="D30" s="50"/>
      <c r="E30" s="598"/>
      <c r="F30" s="50"/>
      <c r="G30" s="50"/>
      <c r="I30" s="50"/>
      <c r="J30" s="598"/>
      <c r="K30" s="50"/>
      <c r="L30" s="599" t="s">
        <v>223</v>
      </c>
      <c r="M30" s="15"/>
      <c r="N30" s="52" t="s">
        <v>2106</v>
      </c>
      <c r="O30" s="9" t="s">
        <v>4218</v>
      </c>
      <c r="P30" s="9" t="s">
        <v>4279</v>
      </c>
      <c r="Q30" s="10" t="s">
        <v>4478</v>
      </c>
      <c r="R30" s="10" t="s">
        <v>4470</v>
      </c>
      <c r="S30" s="14"/>
      <c r="T30" s="10"/>
      <c r="U30" s="10"/>
      <c r="W30" s="10"/>
      <c r="X30" s="10"/>
      <c r="Y30" s="14"/>
    </row>
    <row r="31" spans="1:25" x14ac:dyDescent="0.2">
      <c r="A31" s="23" t="s">
        <v>7454</v>
      </c>
      <c r="B31" s="56" t="s">
        <v>7853</v>
      </c>
      <c r="C31" s="598"/>
      <c r="D31" s="50"/>
      <c r="E31" s="598"/>
      <c r="F31" s="50"/>
      <c r="G31" s="50"/>
      <c r="I31" s="50"/>
      <c r="J31" s="598"/>
      <c r="K31" s="50"/>
      <c r="L31" s="599" t="s">
        <v>28</v>
      </c>
      <c r="M31" s="15"/>
      <c r="N31" s="52" t="s">
        <v>2106</v>
      </c>
      <c r="O31" s="9" t="s">
        <v>4218</v>
      </c>
      <c r="P31" s="9" t="s">
        <v>4301</v>
      </c>
      <c r="Q31" s="10" t="s">
        <v>4478</v>
      </c>
      <c r="R31" s="14"/>
      <c r="S31" s="14"/>
      <c r="T31" s="10"/>
      <c r="U31" s="10"/>
      <c r="W31" s="10"/>
      <c r="X31" s="10"/>
      <c r="Y31" s="14"/>
    </row>
    <row r="32" spans="1:25" x14ac:dyDescent="0.2">
      <c r="A32" s="23" t="s">
        <v>222</v>
      </c>
      <c r="B32" s="56" t="s">
        <v>7854</v>
      </c>
      <c r="C32" s="598"/>
      <c r="D32" s="50"/>
      <c r="E32" s="598"/>
      <c r="F32" s="50"/>
      <c r="G32" s="50"/>
      <c r="I32" s="50"/>
      <c r="J32" s="598"/>
      <c r="K32" s="50"/>
      <c r="L32" s="599" t="s">
        <v>29</v>
      </c>
      <c r="M32" s="15"/>
      <c r="N32" s="52" t="s">
        <v>2106</v>
      </c>
      <c r="O32" s="9" t="s">
        <v>4218</v>
      </c>
      <c r="P32" s="9" t="s">
        <v>4302</v>
      </c>
      <c r="Q32" s="10" t="s">
        <v>4481</v>
      </c>
      <c r="R32" s="14"/>
      <c r="S32" s="14"/>
      <c r="T32" s="10"/>
      <c r="U32" s="10"/>
      <c r="W32" s="10"/>
      <c r="X32" s="10"/>
      <c r="Y32" s="14"/>
    </row>
    <row r="33" spans="1:25" x14ac:dyDescent="0.2">
      <c r="A33" s="23" t="s">
        <v>56</v>
      </c>
      <c r="B33" s="56" t="s">
        <v>7812</v>
      </c>
      <c r="C33" s="598"/>
      <c r="D33" s="50"/>
      <c r="E33" s="598"/>
      <c r="F33" s="50"/>
      <c r="G33" s="50"/>
      <c r="I33" s="50"/>
      <c r="J33" s="598"/>
      <c r="K33" s="50"/>
      <c r="L33" s="599" t="s">
        <v>75</v>
      </c>
      <c r="M33" s="15"/>
      <c r="N33" s="52" t="s">
        <v>2106</v>
      </c>
      <c r="O33" s="9" t="s">
        <v>4218</v>
      </c>
      <c r="P33" s="9"/>
      <c r="Q33" s="10"/>
      <c r="R33" s="10"/>
      <c r="S33" s="14"/>
      <c r="T33" s="10"/>
      <c r="U33" s="10"/>
      <c r="W33" s="10"/>
      <c r="X33" s="10"/>
      <c r="Y33" s="14"/>
    </row>
    <row r="34" spans="1:25" x14ac:dyDescent="0.2">
      <c r="A34" s="105" t="s">
        <v>55</v>
      </c>
      <c r="B34" s="56"/>
      <c r="C34" s="423"/>
      <c r="D34" s="50"/>
      <c r="E34" s="423"/>
      <c r="F34" s="50"/>
      <c r="G34" s="50"/>
      <c r="I34" s="50"/>
      <c r="J34" s="423"/>
      <c r="K34" s="50"/>
      <c r="L34" s="423"/>
      <c r="M34" s="15"/>
      <c r="N34" s="52"/>
      <c r="O34" s="9"/>
      <c r="P34" s="9"/>
      <c r="Q34" s="10"/>
      <c r="R34" s="10"/>
      <c r="S34" s="14"/>
      <c r="T34" s="10"/>
      <c r="U34" s="10"/>
      <c r="W34" s="10"/>
      <c r="X34" s="10"/>
      <c r="Y34" s="14"/>
    </row>
    <row r="35" spans="1:25" x14ac:dyDescent="0.2">
      <c r="A35" s="23" t="s">
        <v>7455</v>
      </c>
      <c r="B35" s="56" t="s">
        <v>7813</v>
      </c>
      <c r="C35" s="598"/>
      <c r="D35" s="50"/>
      <c r="E35" s="598"/>
      <c r="F35" s="50"/>
      <c r="G35" s="50"/>
      <c r="I35" s="50"/>
      <c r="J35" s="598"/>
      <c r="K35" s="50"/>
      <c r="L35" s="424" t="s">
        <v>30</v>
      </c>
      <c r="M35" s="15" t="s">
        <v>4520</v>
      </c>
      <c r="N35" s="52" t="s">
        <v>2106</v>
      </c>
      <c r="O35" s="9" t="s">
        <v>4219</v>
      </c>
      <c r="P35" s="9" t="s">
        <v>4285</v>
      </c>
      <c r="Q35" s="10"/>
      <c r="R35" s="10"/>
      <c r="S35" s="14"/>
      <c r="T35" s="10"/>
      <c r="U35" s="10"/>
      <c r="W35" s="10"/>
      <c r="X35" s="10"/>
      <c r="Y35" s="14"/>
    </row>
    <row r="36" spans="1:25" x14ac:dyDescent="0.2">
      <c r="A36" s="23" t="s">
        <v>156</v>
      </c>
      <c r="B36" s="56" t="s">
        <v>7814</v>
      </c>
      <c r="C36" s="598"/>
      <c r="D36" s="50"/>
      <c r="E36" s="598"/>
      <c r="F36" s="50"/>
      <c r="G36" s="50"/>
      <c r="I36" s="50"/>
      <c r="J36" s="598"/>
      <c r="K36" s="50"/>
      <c r="L36" s="424" t="s">
        <v>31</v>
      </c>
      <c r="M36" s="15" t="s">
        <v>4544</v>
      </c>
      <c r="N36" s="52" t="s">
        <v>2106</v>
      </c>
      <c r="O36" s="9" t="s">
        <v>4219</v>
      </c>
      <c r="P36" s="9" t="s">
        <v>4285</v>
      </c>
      <c r="Q36" s="10"/>
      <c r="R36" s="10"/>
      <c r="S36" s="14"/>
      <c r="T36" s="10"/>
      <c r="U36" s="10"/>
      <c r="W36" s="10"/>
      <c r="X36" s="10"/>
      <c r="Y36" s="14"/>
    </row>
    <row r="37" spans="1:25" x14ac:dyDescent="0.2">
      <c r="A37" s="23" t="s">
        <v>221</v>
      </c>
      <c r="B37" s="56" t="s">
        <v>7842</v>
      </c>
      <c r="C37" s="598"/>
      <c r="D37" s="50"/>
      <c r="E37" s="598"/>
      <c r="F37" s="50"/>
      <c r="G37" s="50"/>
      <c r="I37" s="50"/>
      <c r="J37" s="598"/>
      <c r="K37" s="50"/>
      <c r="L37" s="424" t="s">
        <v>32</v>
      </c>
      <c r="M37" s="15"/>
      <c r="N37" s="52" t="s">
        <v>2106</v>
      </c>
      <c r="O37" s="9" t="s">
        <v>4219</v>
      </c>
      <c r="P37" s="9" t="s">
        <v>4303</v>
      </c>
      <c r="Q37" s="10"/>
      <c r="R37" s="10"/>
      <c r="S37" s="14"/>
      <c r="T37" s="10"/>
      <c r="U37" s="10"/>
      <c r="W37" s="10"/>
      <c r="X37" s="10"/>
      <c r="Y37" s="14"/>
    </row>
    <row r="38" spans="1:25" x14ac:dyDescent="0.2">
      <c r="A38" s="23" t="s">
        <v>53</v>
      </c>
      <c r="B38" s="56" t="s">
        <v>7843</v>
      </c>
      <c r="C38" s="598"/>
      <c r="D38" s="50"/>
      <c r="E38" s="598"/>
      <c r="F38" s="50"/>
      <c r="G38" s="50"/>
      <c r="I38" s="50"/>
      <c r="J38" s="598"/>
      <c r="K38" s="50"/>
      <c r="L38" s="424" t="s">
        <v>33</v>
      </c>
      <c r="M38" s="15"/>
      <c r="N38" s="52" t="s">
        <v>2106</v>
      </c>
      <c r="O38" s="9" t="s">
        <v>4219</v>
      </c>
      <c r="P38" s="9" t="s">
        <v>4274</v>
      </c>
      <c r="Q38" s="10"/>
      <c r="R38" s="10"/>
      <c r="S38" s="14"/>
      <c r="T38" s="10"/>
      <c r="U38" s="10"/>
      <c r="W38" s="10"/>
      <c r="X38" s="10"/>
      <c r="Y38" s="14"/>
    </row>
    <row r="39" spans="1:25" x14ac:dyDescent="0.2">
      <c r="A39" s="23" t="s">
        <v>220</v>
      </c>
      <c r="B39" s="56" t="s">
        <v>7844</v>
      </c>
      <c r="C39" s="598"/>
      <c r="D39" s="50"/>
      <c r="E39" s="598"/>
      <c r="F39" s="50"/>
      <c r="G39" s="50"/>
      <c r="I39" s="50"/>
      <c r="J39" s="598"/>
      <c r="K39" s="50"/>
      <c r="L39" s="424" t="s">
        <v>34</v>
      </c>
      <c r="M39" s="15"/>
      <c r="N39" s="52" t="s">
        <v>2106</v>
      </c>
      <c r="O39" s="9" t="s">
        <v>4219</v>
      </c>
      <c r="P39" s="9" t="s">
        <v>4292</v>
      </c>
      <c r="Q39" s="10"/>
      <c r="R39" s="10"/>
      <c r="S39" s="14"/>
      <c r="T39" s="10"/>
      <c r="U39" s="10"/>
      <c r="W39" s="10"/>
      <c r="X39" s="10"/>
      <c r="Y39" s="14"/>
    </row>
    <row r="40" spans="1:25" x14ac:dyDescent="0.2">
      <c r="A40" s="23" t="s">
        <v>147</v>
      </c>
      <c r="B40" s="56" t="s">
        <v>7845</v>
      </c>
      <c r="C40" s="598"/>
      <c r="D40" s="50"/>
      <c r="E40" s="598"/>
      <c r="F40" s="50"/>
      <c r="G40" s="50"/>
      <c r="I40" s="50"/>
      <c r="J40" s="598"/>
      <c r="K40" s="50"/>
      <c r="L40" s="424" t="s">
        <v>35</v>
      </c>
      <c r="M40" s="15"/>
      <c r="N40" s="52" t="s">
        <v>2106</v>
      </c>
      <c r="O40" s="9" t="s">
        <v>4219</v>
      </c>
      <c r="P40" s="9" t="s">
        <v>4287</v>
      </c>
      <c r="Q40" s="10"/>
      <c r="R40" s="10"/>
      <c r="S40" s="14"/>
      <c r="T40" s="10"/>
      <c r="U40" s="10"/>
      <c r="W40" s="10"/>
      <c r="X40" s="10"/>
      <c r="Y40" s="14"/>
    </row>
    <row r="41" spans="1:25" x14ac:dyDescent="0.2">
      <c r="A41" s="23" t="s">
        <v>219</v>
      </c>
      <c r="B41" s="56" t="s">
        <v>7846</v>
      </c>
      <c r="C41" s="598"/>
      <c r="D41" s="50"/>
      <c r="E41" s="598"/>
      <c r="F41" s="50"/>
      <c r="G41" s="50"/>
      <c r="I41" s="50"/>
      <c r="J41" s="598"/>
      <c r="K41" s="50"/>
      <c r="L41" s="424" t="s">
        <v>108</v>
      </c>
      <c r="M41" s="15"/>
      <c r="N41" s="52" t="s">
        <v>2106</v>
      </c>
      <c r="O41" s="9" t="s">
        <v>4219</v>
      </c>
      <c r="P41" s="9" t="s">
        <v>4304</v>
      </c>
      <c r="Q41" s="10"/>
      <c r="R41" s="10"/>
      <c r="S41" s="14"/>
      <c r="T41" s="10"/>
      <c r="U41" s="10"/>
      <c r="W41" s="10"/>
      <c r="X41" s="10"/>
      <c r="Y41" s="14"/>
    </row>
    <row r="42" spans="1:25" x14ac:dyDescent="0.2">
      <c r="A42" s="23" t="s">
        <v>120</v>
      </c>
      <c r="B42" s="56" t="s">
        <v>7815</v>
      </c>
      <c r="C42" s="598"/>
      <c r="D42" s="50"/>
      <c r="E42" s="598"/>
      <c r="F42" s="50"/>
      <c r="G42" s="50"/>
      <c r="I42" s="50"/>
      <c r="J42" s="598"/>
      <c r="K42" s="50"/>
      <c r="L42" s="599" t="s">
        <v>36</v>
      </c>
      <c r="M42" s="15"/>
      <c r="N42" s="52" t="s">
        <v>2106</v>
      </c>
      <c r="O42" s="9" t="s">
        <v>4219</v>
      </c>
      <c r="P42" s="9"/>
      <c r="Q42" s="10"/>
      <c r="R42" s="10"/>
      <c r="S42" s="14"/>
      <c r="T42" s="10"/>
      <c r="U42" s="10"/>
      <c r="W42" s="10"/>
      <c r="X42" s="10"/>
      <c r="Y42" s="14"/>
    </row>
    <row r="43" spans="1:25" x14ac:dyDescent="0.2">
      <c r="E43" s="17" t="s">
        <v>7323</v>
      </c>
      <c r="J43" s="13" t="s">
        <v>5073</v>
      </c>
      <c r="L43" s="13" t="s">
        <v>4647</v>
      </c>
      <c r="M43" s="35"/>
      <c r="N43" s="35"/>
      <c r="O43" s="35"/>
      <c r="P43" s="19"/>
      <c r="Q43" s="17"/>
      <c r="R43" s="17"/>
      <c r="T43" s="161"/>
    </row>
    <row r="44" spans="1:25" x14ac:dyDescent="0.2">
      <c r="J44" s="17" t="s">
        <v>7322</v>
      </c>
      <c r="L44" s="17" t="s">
        <v>7322</v>
      </c>
      <c r="M44" s="15"/>
      <c r="N44" s="15"/>
      <c r="O44" s="19"/>
      <c r="P44" s="35"/>
    </row>
    <row r="45" spans="1:25" x14ac:dyDescent="0.2">
      <c r="B45" s="11"/>
      <c r="M45" s="19"/>
      <c r="N45" s="19"/>
      <c r="O45" s="19"/>
      <c r="P45" s="35"/>
    </row>
    <row r="46" spans="1:25" x14ac:dyDescent="0.2">
      <c r="M46" s="19"/>
      <c r="N46" s="19"/>
      <c r="O46" s="19"/>
      <c r="P46" s="35"/>
    </row>
    <row r="47" spans="1:25" x14ac:dyDescent="0.2">
      <c r="B47" s="51"/>
      <c r="M47" s="19"/>
      <c r="N47" s="19"/>
      <c r="O47" s="19"/>
      <c r="P47" s="35"/>
    </row>
    <row r="48" spans="1:25" x14ac:dyDescent="0.2">
      <c r="B48" s="18"/>
      <c r="M48" s="19"/>
      <c r="N48" s="19"/>
      <c r="O48" s="19"/>
      <c r="P48" s="35"/>
    </row>
    <row r="50" spans="2:2" x14ac:dyDescent="0.2">
      <c r="B50" s="11"/>
    </row>
    <row r="52" spans="2:2" x14ac:dyDescent="0.2">
      <c r="B52" s="51"/>
    </row>
    <row r="53" spans="2:2" x14ac:dyDescent="0.2">
      <c r="B53" s="18"/>
    </row>
  </sheetData>
  <pageMargins left="0.7" right="0.7" top="0.75" bottom="0.75" header="0.3" footer="0.3"/>
  <pageSetup paperSize="9" scale="60" orientation="landscape" cellComments="asDisplayed"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1"/>
  <sheetViews>
    <sheetView topLeftCell="A13" zoomScale="85" zoomScaleNormal="85" workbookViewId="0">
      <selection activeCell="A7" sqref="A7"/>
    </sheetView>
  </sheetViews>
  <sheetFormatPr defaultColWidth="11.42578125" defaultRowHeight="12.75" x14ac:dyDescent="0.2"/>
  <cols>
    <col min="1" max="1" width="85.5703125" style="17" customWidth="1"/>
    <col min="2" max="2" width="8.28515625" style="17" customWidth="1"/>
    <col min="3" max="5" width="16.5703125" style="17" customWidth="1"/>
    <col min="6" max="9" width="16.5703125" style="11" customWidth="1"/>
    <col min="10" max="10" width="8.140625" style="11" customWidth="1"/>
    <col min="11" max="16" width="16.5703125" style="17" customWidth="1"/>
    <col min="17" max="16384" width="11.42578125" style="17"/>
  </cols>
  <sheetData>
    <row r="1" spans="1:25" x14ac:dyDescent="0.2">
      <c r="A1" s="18" t="s">
        <v>5168</v>
      </c>
      <c r="B1" s="740" t="str">
        <f>HYPERLINK("#List!$A$1", "Full")</f>
        <v>Full</v>
      </c>
    </row>
    <row r="3" spans="1:25" x14ac:dyDescent="0.2">
      <c r="A3" s="15" t="s">
        <v>7193</v>
      </c>
    </row>
    <row r="5" spans="1:25" x14ac:dyDescent="0.2">
      <c r="A5" s="18" t="s">
        <v>6695</v>
      </c>
      <c r="K5" s="18" t="s">
        <v>6697</v>
      </c>
    </row>
    <row r="6" spans="1:25" x14ac:dyDescent="0.2">
      <c r="A6" s="11" t="s">
        <v>48</v>
      </c>
      <c r="K6" s="11" t="s">
        <v>48</v>
      </c>
    </row>
    <row r="7" spans="1:25" x14ac:dyDescent="0.2">
      <c r="A7" s="17" t="s">
        <v>4583</v>
      </c>
      <c r="K7" s="17" t="s">
        <v>4583</v>
      </c>
    </row>
    <row r="8" spans="1:25" x14ac:dyDescent="0.2">
      <c r="A8" s="19"/>
      <c r="B8" s="19"/>
    </row>
    <row r="9" spans="1:25" ht="38.25" x14ac:dyDescent="0.2">
      <c r="A9" s="19"/>
      <c r="B9" s="103"/>
      <c r="C9" s="3" t="s">
        <v>7308</v>
      </c>
      <c r="D9" s="3" t="s">
        <v>54</v>
      </c>
      <c r="E9" s="4"/>
      <c r="F9" s="4"/>
      <c r="G9" s="4"/>
      <c r="H9" s="4"/>
      <c r="I9" s="4"/>
      <c r="J9" s="4"/>
      <c r="K9" s="60" t="s">
        <v>7309</v>
      </c>
      <c r="L9" s="60" t="s">
        <v>7310</v>
      </c>
      <c r="M9" s="11"/>
      <c r="N9" s="11"/>
      <c r="O9" s="11"/>
      <c r="P9" s="11"/>
    </row>
    <row r="10" spans="1:25" x14ac:dyDescent="0.2">
      <c r="A10" s="19"/>
      <c r="B10" s="65"/>
      <c r="C10" s="66" t="s">
        <v>7811</v>
      </c>
      <c r="D10" s="66" t="s">
        <v>7835</v>
      </c>
      <c r="E10" s="67"/>
      <c r="F10" s="67"/>
      <c r="G10" s="17"/>
      <c r="H10" s="17"/>
      <c r="I10" s="17"/>
      <c r="J10" s="17"/>
      <c r="K10" s="76" t="s">
        <v>7836</v>
      </c>
      <c r="L10" s="76" t="s">
        <v>7837</v>
      </c>
    </row>
    <row r="11" spans="1:25" x14ac:dyDescent="0.2">
      <c r="A11" s="69" t="s">
        <v>7304</v>
      </c>
      <c r="B11" s="66" t="s">
        <v>7807</v>
      </c>
      <c r="C11" s="594" t="s">
        <v>24</v>
      </c>
      <c r="D11" s="423"/>
      <c r="E11" s="14" t="s">
        <v>2106</v>
      </c>
      <c r="F11" s="10" t="s">
        <v>4220</v>
      </c>
      <c r="G11" s="10"/>
      <c r="H11" s="10" t="s">
        <v>7318</v>
      </c>
      <c r="I11" s="11" t="s">
        <v>106</v>
      </c>
      <c r="K11" s="423"/>
      <c r="L11" s="601" t="s">
        <v>558</v>
      </c>
      <c r="M11" s="14" t="s">
        <v>2106</v>
      </c>
      <c r="N11" s="10"/>
      <c r="O11" s="10" t="s">
        <v>4219</v>
      </c>
      <c r="P11" s="10" t="s">
        <v>4517</v>
      </c>
      <c r="Q11" s="10"/>
      <c r="S11" s="10"/>
      <c r="W11" s="10"/>
      <c r="X11" s="13"/>
      <c r="Y11" s="13"/>
    </row>
    <row r="12" spans="1:25" x14ac:dyDescent="0.2">
      <c r="A12" s="23" t="s">
        <v>7305</v>
      </c>
      <c r="B12" s="66" t="s">
        <v>7808</v>
      </c>
      <c r="C12" s="594" t="s">
        <v>217</v>
      </c>
      <c r="D12" s="423"/>
      <c r="E12" s="14" t="s">
        <v>2106</v>
      </c>
      <c r="F12" s="10" t="s">
        <v>4220</v>
      </c>
      <c r="G12" s="14" t="s">
        <v>4586</v>
      </c>
      <c r="H12" s="10" t="s">
        <v>7318</v>
      </c>
      <c r="I12" s="11" t="s">
        <v>106</v>
      </c>
      <c r="K12" s="423"/>
      <c r="L12" s="601" t="s">
        <v>7311</v>
      </c>
      <c r="M12" s="14" t="s">
        <v>2106</v>
      </c>
      <c r="N12" s="14" t="s">
        <v>4586</v>
      </c>
      <c r="O12" s="10" t="s">
        <v>4219</v>
      </c>
      <c r="P12" s="10" t="s">
        <v>4517</v>
      </c>
      <c r="S12" s="14"/>
      <c r="W12" s="10"/>
      <c r="X12" s="13"/>
      <c r="Y12" s="13"/>
    </row>
    <row r="13" spans="1:25" x14ac:dyDescent="0.2">
      <c r="A13" s="69" t="s">
        <v>7306</v>
      </c>
      <c r="B13" s="66" t="s">
        <v>7809</v>
      </c>
      <c r="C13" s="594" t="s">
        <v>2560</v>
      </c>
      <c r="D13" s="423"/>
      <c r="E13" s="14" t="s">
        <v>2106</v>
      </c>
      <c r="F13" s="10" t="s">
        <v>4220</v>
      </c>
      <c r="G13" s="10"/>
      <c r="H13" s="10" t="s">
        <v>7319</v>
      </c>
      <c r="I13" s="17" t="s">
        <v>106</v>
      </c>
      <c r="J13" s="17"/>
      <c r="K13" s="601" t="s">
        <v>213</v>
      </c>
      <c r="L13" s="423"/>
      <c r="M13" s="14" t="s">
        <v>2106</v>
      </c>
      <c r="N13" s="10"/>
      <c r="O13" s="14" t="s">
        <v>4218</v>
      </c>
      <c r="P13" s="10" t="s">
        <v>4517</v>
      </c>
      <c r="S13" s="10"/>
      <c r="W13" s="10"/>
      <c r="X13" s="13"/>
      <c r="Y13" s="13"/>
    </row>
    <row r="14" spans="1:25" x14ac:dyDescent="0.2">
      <c r="A14" s="23" t="s">
        <v>7307</v>
      </c>
      <c r="B14" s="66" t="s">
        <v>7810</v>
      </c>
      <c r="C14" s="594" t="s">
        <v>26</v>
      </c>
      <c r="D14" s="423"/>
      <c r="E14" s="14" t="s">
        <v>2106</v>
      </c>
      <c r="F14" s="10" t="s">
        <v>4220</v>
      </c>
      <c r="G14" s="14" t="s">
        <v>4586</v>
      </c>
      <c r="H14" s="10" t="s">
        <v>7319</v>
      </c>
      <c r="I14" s="17" t="s">
        <v>106</v>
      </c>
      <c r="J14" s="17"/>
      <c r="K14" s="601" t="s">
        <v>498</v>
      </c>
      <c r="L14" s="423"/>
      <c r="M14" s="14" t="s">
        <v>2106</v>
      </c>
      <c r="N14" s="14" t="s">
        <v>4586</v>
      </c>
      <c r="O14" s="14" t="s">
        <v>4218</v>
      </c>
      <c r="P14" s="10" t="s">
        <v>4517</v>
      </c>
      <c r="Q14" s="10"/>
      <c r="S14" s="10"/>
      <c r="W14" s="10"/>
      <c r="X14" s="13"/>
      <c r="Y14" s="13"/>
    </row>
    <row r="15" spans="1:25" s="19" customFormat="1" x14ac:dyDescent="0.2">
      <c r="A15" s="69" t="s">
        <v>2561</v>
      </c>
      <c r="B15" s="66"/>
      <c r="C15" s="423"/>
      <c r="D15" s="423"/>
      <c r="E15" s="35"/>
      <c r="F15" s="52"/>
      <c r="G15" s="9"/>
      <c r="H15" s="9"/>
      <c r="I15" s="9"/>
      <c r="J15" s="9"/>
      <c r="K15" s="423"/>
      <c r="L15" s="423"/>
      <c r="M15" s="14"/>
      <c r="N15" s="14"/>
      <c r="O15" s="10"/>
      <c r="P15" s="10"/>
      <c r="Q15" s="17"/>
      <c r="S15" s="17"/>
    </row>
    <row r="16" spans="1:25" x14ac:dyDescent="0.2">
      <c r="A16" s="23" t="s">
        <v>2562</v>
      </c>
      <c r="B16" s="66" t="s">
        <v>7812</v>
      </c>
      <c r="C16" s="423"/>
      <c r="D16" s="600" t="s">
        <v>32</v>
      </c>
      <c r="E16" s="14" t="s">
        <v>2106</v>
      </c>
      <c r="F16" s="10" t="s">
        <v>4220</v>
      </c>
      <c r="G16" s="10" t="s">
        <v>4298</v>
      </c>
      <c r="H16" s="10" t="s">
        <v>5063</v>
      </c>
      <c r="I16" s="14"/>
      <c r="J16" s="14"/>
      <c r="K16" s="601" t="s">
        <v>488</v>
      </c>
      <c r="L16" s="423"/>
      <c r="M16" s="14" t="s">
        <v>2106</v>
      </c>
      <c r="N16" s="14" t="s">
        <v>4218</v>
      </c>
      <c r="O16" s="10" t="s">
        <v>4298</v>
      </c>
      <c r="P16" s="10" t="s">
        <v>4518</v>
      </c>
    </row>
    <row r="17" spans="1:17" x14ac:dyDescent="0.2">
      <c r="A17" s="23" t="s">
        <v>2563</v>
      </c>
      <c r="B17" s="66" t="s">
        <v>7813</v>
      </c>
      <c r="C17" s="423"/>
      <c r="D17" s="601" t="s">
        <v>485</v>
      </c>
      <c r="E17" s="14" t="s">
        <v>2106</v>
      </c>
      <c r="F17" s="10" t="s">
        <v>4220</v>
      </c>
      <c r="G17" s="10" t="s">
        <v>4270</v>
      </c>
      <c r="H17" s="10" t="s">
        <v>5063</v>
      </c>
      <c r="I17" s="14"/>
      <c r="J17" s="14"/>
      <c r="K17" s="601" t="s">
        <v>483</v>
      </c>
      <c r="L17" s="423"/>
      <c r="M17" s="14" t="s">
        <v>2106</v>
      </c>
      <c r="N17" s="14" t="s">
        <v>4218</v>
      </c>
      <c r="O17" s="10" t="s">
        <v>4270</v>
      </c>
      <c r="P17" s="10" t="s">
        <v>4518</v>
      </c>
    </row>
    <row r="18" spans="1:17" x14ac:dyDescent="0.2">
      <c r="A18" s="23" t="s">
        <v>2564</v>
      </c>
      <c r="B18" s="66" t="s">
        <v>7814</v>
      </c>
      <c r="C18" s="423"/>
      <c r="D18" s="601" t="s">
        <v>35</v>
      </c>
      <c r="E18" s="14" t="s">
        <v>2106</v>
      </c>
      <c r="F18" s="10" t="s">
        <v>4220</v>
      </c>
      <c r="G18" s="10" t="s">
        <v>4273</v>
      </c>
      <c r="H18" s="10" t="s">
        <v>5063</v>
      </c>
      <c r="I18" s="10" t="s">
        <v>4470</v>
      </c>
      <c r="J18" s="10"/>
      <c r="K18" s="601" t="s">
        <v>272</v>
      </c>
      <c r="L18" s="423"/>
      <c r="M18" s="14" t="s">
        <v>2106</v>
      </c>
      <c r="N18" s="14" t="s">
        <v>4218</v>
      </c>
      <c r="O18" s="10" t="s">
        <v>4273</v>
      </c>
      <c r="P18" s="10" t="s">
        <v>4518</v>
      </c>
      <c r="Q18" s="10" t="s">
        <v>4470</v>
      </c>
    </row>
    <row r="19" spans="1:17" x14ac:dyDescent="0.2">
      <c r="A19" s="23" t="s">
        <v>2565</v>
      </c>
      <c r="B19" s="66" t="s">
        <v>7842</v>
      </c>
      <c r="C19" s="423"/>
      <c r="D19" s="601" t="s">
        <v>580</v>
      </c>
      <c r="E19" s="14" t="s">
        <v>2106</v>
      </c>
      <c r="F19" s="10" t="s">
        <v>4220</v>
      </c>
      <c r="G19" s="10" t="s">
        <v>4299</v>
      </c>
      <c r="H19" s="10" t="s">
        <v>5063</v>
      </c>
      <c r="I19" s="14"/>
      <c r="J19" s="14"/>
      <c r="K19" s="601" t="s">
        <v>2576</v>
      </c>
      <c r="L19" s="423"/>
      <c r="M19" s="14" t="s">
        <v>2106</v>
      </c>
      <c r="N19" s="14" t="s">
        <v>4218</v>
      </c>
      <c r="O19" s="10" t="s">
        <v>4299</v>
      </c>
      <c r="P19" s="10" t="s">
        <v>4518</v>
      </c>
    </row>
    <row r="20" spans="1:17" x14ac:dyDescent="0.2">
      <c r="A20" s="69" t="s">
        <v>2566</v>
      </c>
      <c r="B20" s="66" t="s">
        <v>7815</v>
      </c>
      <c r="C20" s="423"/>
      <c r="D20" s="601" t="s">
        <v>2567</v>
      </c>
      <c r="E20" s="14" t="s">
        <v>2106</v>
      </c>
      <c r="F20" s="10" t="s">
        <v>4220</v>
      </c>
      <c r="G20" s="10"/>
      <c r="H20" s="10" t="s">
        <v>5063</v>
      </c>
      <c r="I20" s="14"/>
      <c r="J20" s="14"/>
      <c r="K20" s="601" t="s">
        <v>2577</v>
      </c>
      <c r="L20" s="423"/>
      <c r="M20" s="14" t="s">
        <v>2106</v>
      </c>
      <c r="N20" s="14" t="s">
        <v>4218</v>
      </c>
      <c r="O20" s="10"/>
      <c r="P20" s="10" t="s">
        <v>4518</v>
      </c>
    </row>
    <row r="21" spans="1:17" x14ac:dyDescent="0.2">
      <c r="A21" s="69" t="s">
        <v>2568</v>
      </c>
      <c r="B21" s="66"/>
      <c r="C21" s="423"/>
      <c r="D21" s="423"/>
      <c r="E21" s="35"/>
      <c r="F21" s="14"/>
      <c r="G21" s="10"/>
      <c r="H21" s="10"/>
      <c r="I21" s="10"/>
      <c r="J21" s="10"/>
      <c r="K21" s="423"/>
      <c r="L21" s="423"/>
      <c r="M21" s="11"/>
      <c r="N21" s="14"/>
      <c r="O21" s="14"/>
      <c r="P21" s="10"/>
      <c r="Q21" s="10"/>
    </row>
    <row r="22" spans="1:17" x14ac:dyDescent="0.2">
      <c r="A22" s="23" t="s">
        <v>2569</v>
      </c>
      <c r="B22" s="66" t="s">
        <v>7816</v>
      </c>
      <c r="C22" s="423"/>
      <c r="D22" s="600" t="s">
        <v>108</v>
      </c>
      <c r="E22" s="14" t="s">
        <v>2106</v>
      </c>
      <c r="F22" s="10" t="s">
        <v>4220</v>
      </c>
      <c r="G22" s="10" t="s">
        <v>4292</v>
      </c>
      <c r="H22" s="10" t="s">
        <v>5071</v>
      </c>
      <c r="I22" s="17"/>
      <c r="J22" s="17"/>
      <c r="K22" s="423"/>
      <c r="L22" s="601" t="s">
        <v>212</v>
      </c>
      <c r="M22" s="14" t="s">
        <v>2106</v>
      </c>
      <c r="N22" s="10" t="s">
        <v>4219</v>
      </c>
      <c r="O22" s="10" t="s">
        <v>4292</v>
      </c>
      <c r="P22" s="10" t="s">
        <v>4518</v>
      </c>
    </row>
    <row r="23" spans="1:17" x14ac:dyDescent="0.2">
      <c r="A23" s="23" t="s">
        <v>2570</v>
      </c>
      <c r="B23" s="66" t="s">
        <v>7817</v>
      </c>
      <c r="C23" s="423"/>
      <c r="D23" s="601" t="s">
        <v>216</v>
      </c>
      <c r="E23" s="14" t="s">
        <v>2106</v>
      </c>
      <c r="F23" s="10" t="s">
        <v>4220</v>
      </c>
      <c r="G23" s="10" t="s">
        <v>4274</v>
      </c>
      <c r="H23" s="10" t="s">
        <v>5071</v>
      </c>
      <c r="I23" s="17"/>
      <c r="J23" s="17"/>
      <c r="K23" s="423"/>
      <c r="L23" s="601" t="s">
        <v>211</v>
      </c>
      <c r="M23" s="14" t="s">
        <v>2106</v>
      </c>
      <c r="N23" s="10" t="s">
        <v>4219</v>
      </c>
      <c r="O23" s="10" t="s">
        <v>4274</v>
      </c>
      <c r="P23" s="10" t="s">
        <v>4518</v>
      </c>
    </row>
    <row r="24" spans="1:17" x14ac:dyDescent="0.2">
      <c r="A24" s="23" t="s">
        <v>2571</v>
      </c>
      <c r="B24" s="66" t="s">
        <v>7818</v>
      </c>
      <c r="C24" s="423"/>
      <c r="D24" s="601" t="s">
        <v>38</v>
      </c>
      <c r="E24" s="14" t="s">
        <v>2106</v>
      </c>
      <c r="F24" s="10" t="s">
        <v>4220</v>
      </c>
      <c r="G24" s="10" t="s">
        <v>4290</v>
      </c>
      <c r="H24" s="10" t="s">
        <v>5071</v>
      </c>
      <c r="I24" s="13" t="s">
        <v>4519</v>
      </c>
      <c r="J24" s="13"/>
      <c r="K24" s="423"/>
      <c r="L24" s="601" t="s">
        <v>210</v>
      </c>
      <c r="M24" s="14" t="s">
        <v>2106</v>
      </c>
      <c r="N24" s="10" t="s">
        <v>4219</v>
      </c>
      <c r="O24" s="10" t="s">
        <v>4290</v>
      </c>
      <c r="P24" s="10" t="s">
        <v>4518</v>
      </c>
      <c r="Q24" s="13" t="s">
        <v>4519</v>
      </c>
    </row>
    <row r="25" spans="1:17" x14ac:dyDescent="0.2">
      <c r="A25" s="23" t="s">
        <v>2572</v>
      </c>
      <c r="B25" s="66" t="s">
        <v>7819</v>
      </c>
      <c r="C25" s="423"/>
      <c r="D25" s="601" t="s">
        <v>215</v>
      </c>
      <c r="E25" s="14" t="s">
        <v>2106</v>
      </c>
      <c r="F25" s="10" t="s">
        <v>4220</v>
      </c>
      <c r="G25" s="10" t="s">
        <v>4300</v>
      </c>
      <c r="H25" s="10" t="s">
        <v>5071</v>
      </c>
      <c r="I25" s="17"/>
      <c r="J25" s="17"/>
      <c r="K25" s="423"/>
      <c r="L25" s="601" t="s">
        <v>209</v>
      </c>
      <c r="M25" s="14" t="s">
        <v>2106</v>
      </c>
      <c r="N25" s="10" t="s">
        <v>4219</v>
      </c>
      <c r="O25" s="10" t="s">
        <v>4300</v>
      </c>
      <c r="P25" s="10" t="s">
        <v>4518</v>
      </c>
    </row>
    <row r="26" spans="1:17" x14ac:dyDescent="0.2">
      <c r="A26" s="69" t="s">
        <v>2573</v>
      </c>
      <c r="B26" s="66" t="s">
        <v>7824</v>
      </c>
      <c r="C26" s="423"/>
      <c r="D26" s="601" t="s">
        <v>2574</v>
      </c>
      <c r="E26" s="14" t="s">
        <v>2106</v>
      </c>
      <c r="F26" s="10" t="s">
        <v>4220</v>
      </c>
      <c r="G26" s="10"/>
      <c r="H26" s="10" t="s">
        <v>5071</v>
      </c>
      <c r="I26" s="17"/>
      <c r="J26" s="17"/>
      <c r="K26" s="423"/>
      <c r="L26" s="601" t="s">
        <v>472</v>
      </c>
      <c r="M26" s="14" t="s">
        <v>2106</v>
      </c>
      <c r="N26" s="10" t="s">
        <v>4219</v>
      </c>
      <c r="O26" s="10"/>
      <c r="P26" s="10" t="s">
        <v>4518</v>
      </c>
    </row>
    <row r="27" spans="1:17" s="19" customFormat="1" x14ac:dyDescent="0.2">
      <c r="A27" s="69" t="s">
        <v>147</v>
      </c>
      <c r="B27" s="66"/>
      <c r="C27" s="423"/>
      <c r="D27" s="423"/>
      <c r="E27" s="35"/>
      <c r="F27" s="52"/>
      <c r="G27" s="9"/>
      <c r="H27" s="9"/>
      <c r="I27" s="9"/>
      <c r="J27" s="9"/>
      <c r="K27" s="68" t="s">
        <v>4374</v>
      </c>
      <c r="L27" s="68" t="s">
        <v>4374</v>
      </c>
      <c r="N27" s="9"/>
      <c r="O27" s="15"/>
      <c r="P27" s="15"/>
    </row>
    <row r="28" spans="1:17" x14ac:dyDescent="0.2">
      <c r="A28" s="23" t="s">
        <v>7312</v>
      </c>
      <c r="B28" s="66" t="s">
        <v>7849</v>
      </c>
      <c r="C28" s="600" t="s">
        <v>39</v>
      </c>
      <c r="D28" s="423"/>
      <c r="E28" s="14" t="s">
        <v>2106</v>
      </c>
      <c r="F28" s="10" t="s">
        <v>4220</v>
      </c>
      <c r="G28" s="10"/>
      <c r="H28" s="10" t="s">
        <v>5069</v>
      </c>
      <c r="I28" s="14"/>
      <c r="J28" s="14"/>
      <c r="K28" s="62" t="s">
        <v>4360</v>
      </c>
      <c r="L28" s="62" t="s">
        <v>4360</v>
      </c>
      <c r="N28" s="10"/>
      <c r="O28" s="13"/>
      <c r="P28" s="13"/>
    </row>
    <row r="29" spans="1:17" x14ac:dyDescent="0.2">
      <c r="A29" s="24" t="s">
        <v>7313</v>
      </c>
      <c r="B29" s="66" t="s">
        <v>7850</v>
      </c>
      <c r="C29" s="601" t="s">
        <v>27</v>
      </c>
      <c r="D29" s="423"/>
      <c r="E29" s="14" t="s">
        <v>2106</v>
      </c>
      <c r="F29" s="10" t="s">
        <v>4220</v>
      </c>
      <c r="G29" s="14" t="s">
        <v>4586</v>
      </c>
      <c r="H29" s="10" t="s">
        <v>5069</v>
      </c>
      <c r="I29" s="14"/>
      <c r="J29" s="14"/>
      <c r="N29" s="10"/>
      <c r="O29" s="13"/>
      <c r="P29" s="13"/>
    </row>
    <row r="30" spans="1:17" x14ac:dyDescent="0.2">
      <c r="A30" s="23" t="s">
        <v>7314</v>
      </c>
      <c r="B30" s="66" t="s">
        <v>7851</v>
      </c>
      <c r="C30" s="601" t="s">
        <v>93</v>
      </c>
      <c r="D30" s="601" t="s">
        <v>214</v>
      </c>
      <c r="E30" s="14" t="s">
        <v>2106</v>
      </c>
      <c r="F30" s="10" t="s">
        <v>4219</v>
      </c>
      <c r="G30" s="10" t="s">
        <v>4287</v>
      </c>
      <c r="H30" s="17"/>
      <c r="I30" s="10"/>
      <c r="J30" s="10"/>
      <c r="L30" s="10"/>
      <c r="N30" s="10"/>
      <c r="O30" s="13"/>
      <c r="P30" s="13"/>
    </row>
    <row r="31" spans="1:17" x14ac:dyDescent="0.2">
      <c r="A31" s="69" t="s">
        <v>7315</v>
      </c>
      <c r="B31" s="66" t="s">
        <v>7825</v>
      </c>
      <c r="C31" s="601" t="s">
        <v>40</v>
      </c>
      <c r="D31" s="423"/>
      <c r="E31" s="14" t="s">
        <v>2106</v>
      </c>
      <c r="F31" s="10" t="s">
        <v>7335</v>
      </c>
      <c r="G31" s="10" t="s">
        <v>4287</v>
      </c>
      <c r="H31" s="10" t="s">
        <v>5069</v>
      </c>
      <c r="I31" s="10"/>
      <c r="J31" s="10"/>
      <c r="L31" s="10"/>
      <c r="N31" s="10"/>
      <c r="O31" s="13"/>
      <c r="P31" s="13"/>
    </row>
    <row r="32" spans="1:17" x14ac:dyDescent="0.2">
      <c r="A32" s="11"/>
      <c r="C32" s="62" t="s">
        <v>4373</v>
      </c>
      <c r="D32" s="62" t="s">
        <v>4360</v>
      </c>
      <c r="E32" s="11"/>
      <c r="H32" s="64"/>
      <c r="I32" s="64"/>
      <c r="J32" s="64"/>
      <c r="K32" s="162"/>
      <c r="L32" s="10"/>
      <c r="M32" s="63"/>
      <c r="N32" s="13"/>
      <c r="O32" s="13"/>
      <c r="P32" s="13"/>
    </row>
    <row r="33" spans="1:17" x14ac:dyDescent="0.2">
      <c r="C33" s="62"/>
      <c r="D33" s="62"/>
      <c r="E33" s="11"/>
      <c r="I33" s="64"/>
      <c r="J33" s="64"/>
      <c r="K33" s="162"/>
      <c r="L33" s="10"/>
      <c r="M33" s="63"/>
      <c r="N33" s="13"/>
      <c r="O33" s="13"/>
      <c r="P33" s="13"/>
    </row>
    <row r="34" spans="1:17" x14ac:dyDescent="0.2">
      <c r="A34" s="18"/>
      <c r="C34" s="62"/>
      <c r="D34" s="62"/>
      <c r="E34" s="11"/>
      <c r="I34" s="64"/>
      <c r="J34" s="64"/>
      <c r="K34" s="162"/>
      <c r="L34" s="10"/>
      <c r="M34" s="63"/>
      <c r="N34" s="13"/>
      <c r="O34" s="13"/>
      <c r="P34" s="13"/>
    </row>
    <row r="35" spans="1:17" x14ac:dyDescent="0.2">
      <c r="B35" s="18"/>
      <c r="K35" s="64"/>
      <c r="L35" s="162"/>
      <c r="M35" s="10"/>
      <c r="N35" s="63"/>
      <c r="O35" s="13"/>
      <c r="P35" s="13"/>
      <c r="Q35" s="13"/>
    </row>
    <row r="36" spans="1:17" x14ac:dyDescent="0.2">
      <c r="F36" s="17"/>
      <c r="G36" s="17"/>
      <c r="H36" s="17"/>
      <c r="I36" s="17"/>
      <c r="J36" s="17"/>
      <c r="K36" s="162"/>
      <c r="L36" s="10"/>
      <c r="M36" s="63"/>
    </row>
    <row r="37" spans="1:17" x14ac:dyDescent="0.2">
      <c r="F37" s="17"/>
      <c r="G37" s="17"/>
      <c r="H37" s="17"/>
      <c r="I37" s="17"/>
      <c r="J37" s="17"/>
      <c r="K37" s="162"/>
      <c r="L37" s="10"/>
      <c r="M37" s="63"/>
    </row>
    <row r="38" spans="1:17" x14ac:dyDescent="0.2">
      <c r="F38" s="17"/>
      <c r="G38" s="17"/>
      <c r="H38" s="17"/>
      <c r="I38" s="17"/>
      <c r="J38" s="17"/>
    </row>
    <row r="39" spans="1:17" x14ac:dyDescent="0.2">
      <c r="F39" s="17"/>
      <c r="G39" s="17"/>
      <c r="H39" s="17"/>
      <c r="I39" s="17"/>
      <c r="J39" s="17"/>
    </row>
    <row r="40" spans="1:17" x14ac:dyDescent="0.2">
      <c r="F40" s="17"/>
      <c r="G40" s="17"/>
      <c r="H40" s="17"/>
      <c r="I40" s="17"/>
      <c r="J40" s="17"/>
    </row>
    <row r="41" spans="1:17" x14ac:dyDescent="0.2">
      <c r="F41" s="17"/>
      <c r="G41" s="17"/>
      <c r="H41" s="17"/>
      <c r="I41" s="17"/>
      <c r="J41" s="17"/>
    </row>
    <row r="42" spans="1:17" x14ac:dyDescent="0.2">
      <c r="F42" s="17"/>
      <c r="G42" s="17"/>
      <c r="H42" s="17"/>
      <c r="I42" s="17"/>
      <c r="J42" s="17"/>
    </row>
    <row r="43" spans="1:17" x14ac:dyDescent="0.2">
      <c r="F43" s="17"/>
      <c r="G43" s="17"/>
      <c r="H43" s="17"/>
      <c r="I43" s="17"/>
      <c r="J43" s="17"/>
    </row>
    <row r="44" spans="1:17" x14ac:dyDescent="0.2">
      <c r="F44" s="17"/>
      <c r="G44" s="17"/>
      <c r="H44" s="17"/>
      <c r="I44" s="17"/>
      <c r="J44" s="17"/>
      <c r="L44" s="14"/>
      <c r="M44" s="163"/>
    </row>
    <row r="45" spans="1:17" x14ac:dyDescent="0.2">
      <c r="F45" s="17"/>
      <c r="G45" s="17"/>
      <c r="H45" s="17"/>
      <c r="I45" s="17"/>
      <c r="J45" s="17"/>
    </row>
    <row r="46" spans="1:17" x14ac:dyDescent="0.2">
      <c r="F46" s="17"/>
      <c r="G46" s="17"/>
      <c r="H46" s="17"/>
      <c r="I46" s="17"/>
      <c r="J46" s="17"/>
    </row>
    <row r="47" spans="1:17" x14ac:dyDescent="0.2">
      <c r="F47" s="17"/>
      <c r="G47" s="17"/>
      <c r="H47" s="17"/>
      <c r="I47" s="17"/>
      <c r="J47" s="17"/>
    </row>
    <row r="48" spans="1:17" x14ac:dyDescent="0.2">
      <c r="F48" s="17"/>
      <c r="G48" s="17"/>
      <c r="H48" s="17"/>
      <c r="I48" s="17"/>
      <c r="J48" s="17"/>
    </row>
    <row r="49" spans="3:10" x14ac:dyDescent="0.2">
      <c r="F49" s="17"/>
      <c r="G49" s="17"/>
      <c r="H49" s="17"/>
      <c r="I49" s="17"/>
      <c r="J49" s="17"/>
    </row>
    <row r="50" spans="3:10" x14ac:dyDescent="0.2">
      <c r="F50" s="17"/>
      <c r="G50" s="17"/>
      <c r="H50" s="17"/>
      <c r="I50" s="17"/>
      <c r="J50" s="17"/>
    </row>
    <row r="51" spans="3:10" x14ac:dyDescent="0.2">
      <c r="C51" s="18"/>
    </row>
  </sheetData>
  <pageMargins left="0.7" right="0.7" top="0.75" bottom="0.75" header="0.3" footer="0.3"/>
  <pageSetup paperSize="9" scale="30" orientation="landscape" cellComments="asDisplayed"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49"/>
  <sheetViews>
    <sheetView zoomScale="85" zoomScaleNormal="85" workbookViewId="0">
      <selection activeCell="I9" sqref="A9:I9"/>
    </sheetView>
  </sheetViews>
  <sheetFormatPr defaultColWidth="11.42578125" defaultRowHeight="12.75" x14ac:dyDescent="0.2"/>
  <cols>
    <col min="1" max="1" width="61.85546875" style="17" bestFit="1" customWidth="1"/>
    <col min="2" max="2" width="8.85546875" style="17" customWidth="1"/>
    <col min="3" max="5" width="15" style="17" customWidth="1"/>
    <col min="6" max="9" width="15" style="11" customWidth="1"/>
    <col min="10" max="10" width="5" style="17" customWidth="1"/>
    <col min="11" max="17" width="15" style="17" customWidth="1"/>
    <col min="18" max="16384" width="11.42578125" style="17"/>
  </cols>
  <sheetData>
    <row r="1" spans="1:25" x14ac:dyDescent="0.2">
      <c r="A1" s="18" t="s">
        <v>5169</v>
      </c>
      <c r="B1" s="740" t="str">
        <f>HYPERLINK("#List!$A$1", "Full")</f>
        <v>Full</v>
      </c>
      <c r="J1" s="11"/>
    </row>
    <row r="2" spans="1:25" x14ac:dyDescent="0.2">
      <c r="J2" s="11"/>
    </row>
    <row r="3" spans="1:25" x14ac:dyDescent="0.2">
      <c r="A3" s="13" t="s">
        <v>7193</v>
      </c>
      <c r="J3" s="11"/>
    </row>
    <row r="4" spans="1:25" x14ac:dyDescent="0.2">
      <c r="J4" s="11"/>
    </row>
    <row r="5" spans="1:25" x14ac:dyDescent="0.2">
      <c r="A5" s="18" t="s">
        <v>6696</v>
      </c>
      <c r="J5" s="11"/>
      <c r="K5" s="18" t="s">
        <v>6698</v>
      </c>
    </row>
    <row r="6" spans="1:25" x14ac:dyDescent="0.2">
      <c r="A6" s="11" t="s">
        <v>48</v>
      </c>
      <c r="J6" s="11"/>
      <c r="K6" s="11" t="s">
        <v>48</v>
      </c>
    </row>
    <row r="7" spans="1:25" x14ac:dyDescent="0.2">
      <c r="A7" s="17" t="s">
        <v>4585</v>
      </c>
      <c r="J7" s="11"/>
      <c r="K7" s="17" t="s">
        <v>4585</v>
      </c>
    </row>
    <row r="8" spans="1:25" x14ac:dyDescent="0.2">
      <c r="A8" s="18"/>
      <c r="J8" s="11"/>
    </row>
    <row r="9" spans="1:25" ht="51" x14ac:dyDescent="0.2">
      <c r="A9" s="19"/>
      <c r="B9" s="103"/>
      <c r="C9" s="3" t="s">
        <v>7308</v>
      </c>
      <c r="D9" s="3" t="s">
        <v>54</v>
      </c>
      <c r="E9" s="4"/>
      <c r="F9" s="4"/>
      <c r="G9" s="4"/>
      <c r="H9" s="4"/>
      <c r="I9" s="4"/>
      <c r="J9" s="4"/>
      <c r="K9" s="60" t="s">
        <v>2575</v>
      </c>
      <c r="L9" s="60" t="s">
        <v>2578</v>
      </c>
      <c r="M9" s="11"/>
      <c r="N9" s="11"/>
      <c r="O9" s="11"/>
      <c r="P9" s="11"/>
    </row>
    <row r="10" spans="1:25" x14ac:dyDescent="0.2">
      <c r="A10" s="104"/>
      <c r="B10" s="65"/>
      <c r="C10" s="66" t="s">
        <v>7811</v>
      </c>
      <c r="D10" s="66" t="s">
        <v>7835</v>
      </c>
      <c r="E10" s="67"/>
      <c r="F10" s="67"/>
      <c r="G10" s="13"/>
      <c r="H10" s="67"/>
      <c r="I10" s="67"/>
      <c r="J10" s="67"/>
      <c r="K10" s="76" t="s">
        <v>7836</v>
      </c>
      <c r="L10" s="76" t="s">
        <v>7837</v>
      </c>
      <c r="M10" s="11"/>
      <c r="N10" s="11"/>
      <c r="O10" s="11"/>
      <c r="P10" s="11"/>
    </row>
    <row r="11" spans="1:25" x14ac:dyDescent="0.2">
      <c r="A11" s="69" t="s">
        <v>7316</v>
      </c>
      <c r="B11" s="164" t="s">
        <v>7807</v>
      </c>
      <c r="C11" s="594" t="s">
        <v>24</v>
      </c>
      <c r="D11" s="423"/>
      <c r="E11" s="14" t="s">
        <v>2106</v>
      </c>
      <c r="F11" s="10" t="s">
        <v>4220</v>
      </c>
      <c r="G11" s="10" t="s">
        <v>7318</v>
      </c>
      <c r="H11" s="11" t="s">
        <v>106</v>
      </c>
      <c r="I11" s="10"/>
      <c r="J11" s="10"/>
      <c r="K11" s="423"/>
      <c r="L11" s="601" t="s">
        <v>558</v>
      </c>
      <c r="M11" s="14" t="s">
        <v>2106</v>
      </c>
      <c r="N11" s="10" t="s">
        <v>4219</v>
      </c>
      <c r="O11" s="10" t="s">
        <v>4517</v>
      </c>
      <c r="P11" s="17" t="s">
        <v>106</v>
      </c>
      <c r="Q11" s="10"/>
      <c r="S11" s="10"/>
      <c r="W11" s="10"/>
      <c r="X11" s="13"/>
      <c r="Y11" s="13"/>
    </row>
    <row r="12" spans="1:25" x14ac:dyDescent="0.2">
      <c r="A12" s="69" t="s">
        <v>7317</v>
      </c>
      <c r="B12" s="66" t="s">
        <v>7809</v>
      </c>
      <c r="C12" s="594" t="s">
        <v>2560</v>
      </c>
      <c r="D12" s="423"/>
      <c r="E12" s="14" t="s">
        <v>2106</v>
      </c>
      <c r="F12" s="10" t="s">
        <v>4220</v>
      </c>
      <c r="G12" s="10" t="s">
        <v>7319</v>
      </c>
      <c r="H12" s="17" t="s">
        <v>106</v>
      </c>
      <c r="I12" s="10"/>
      <c r="J12" s="10"/>
      <c r="K12" s="601" t="s">
        <v>213</v>
      </c>
      <c r="L12" s="423"/>
      <c r="M12" s="14" t="s">
        <v>2106</v>
      </c>
      <c r="N12" s="14" t="s">
        <v>4218</v>
      </c>
      <c r="O12" s="10" t="s">
        <v>4517</v>
      </c>
      <c r="P12" s="17" t="s">
        <v>106</v>
      </c>
      <c r="Q12" s="10"/>
      <c r="S12" s="10"/>
      <c r="W12" s="10"/>
      <c r="X12" s="13"/>
      <c r="Y12" s="13"/>
    </row>
    <row r="13" spans="1:25" s="19" customFormat="1" x14ac:dyDescent="0.2">
      <c r="A13" s="69" t="s">
        <v>2561</v>
      </c>
      <c r="B13" s="66"/>
      <c r="C13" s="423"/>
      <c r="D13" s="423"/>
      <c r="E13" s="35"/>
      <c r="F13" s="52"/>
      <c r="G13" s="9"/>
      <c r="H13" s="9"/>
      <c r="I13" s="9"/>
      <c r="J13" s="9"/>
      <c r="K13" s="423"/>
      <c r="L13" s="423"/>
      <c r="M13" s="14"/>
      <c r="N13" s="14"/>
      <c r="O13" s="10"/>
      <c r="P13" s="10"/>
      <c r="Q13" s="17"/>
      <c r="S13" s="17"/>
    </row>
    <row r="14" spans="1:25" x14ac:dyDescent="0.2">
      <c r="A14" s="23" t="s">
        <v>2562</v>
      </c>
      <c r="B14" s="66" t="s">
        <v>7812</v>
      </c>
      <c r="C14" s="423"/>
      <c r="D14" s="600" t="s">
        <v>32</v>
      </c>
      <c r="E14" s="14" t="s">
        <v>2106</v>
      </c>
      <c r="F14" s="10" t="s">
        <v>4220</v>
      </c>
      <c r="G14" s="10" t="s">
        <v>4298</v>
      </c>
      <c r="H14" s="10" t="s">
        <v>5063</v>
      </c>
      <c r="I14" s="14"/>
      <c r="J14" s="14"/>
      <c r="K14" s="601" t="s">
        <v>488</v>
      </c>
      <c r="L14" s="423"/>
      <c r="M14" s="14" t="s">
        <v>2106</v>
      </c>
      <c r="N14" s="14" t="s">
        <v>4218</v>
      </c>
      <c r="O14" s="10" t="s">
        <v>4298</v>
      </c>
      <c r="P14" s="10" t="s">
        <v>4518</v>
      </c>
    </row>
    <row r="15" spans="1:25" x14ac:dyDescent="0.2">
      <c r="A15" s="23" t="s">
        <v>2563</v>
      </c>
      <c r="B15" s="66" t="s">
        <v>7813</v>
      </c>
      <c r="C15" s="423"/>
      <c r="D15" s="601" t="s">
        <v>485</v>
      </c>
      <c r="E15" s="14" t="s">
        <v>2106</v>
      </c>
      <c r="F15" s="10" t="s">
        <v>4220</v>
      </c>
      <c r="G15" s="10" t="s">
        <v>4270</v>
      </c>
      <c r="H15" s="10" t="s">
        <v>5063</v>
      </c>
      <c r="I15" s="14"/>
      <c r="J15" s="14"/>
      <c r="K15" s="601" t="s">
        <v>483</v>
      </c>
      <c r="L15" s="423"/>
      <c r="M15" s="14" t="s">
        <v>2106</v>
      </c>
      <c r="N15" s="14" t="s">
        <v>4218</v>
      </c>
      <c r="O15" s="10" t="s">
        <v>4270</v>
      </c>
      <c r="P15" s="10" t="s">
        <v>4518</v>
      </c>
    </row>
    <row r="16" spans="1:25" x14ac:dyDescent="0.2">
      <c r="A16" s="23" t="s">
        <v>2564</v>
      </c>
      <c r="B16" s="66" t="s">
        <v>7814</v>
      </c>
      <c r="C16" s="423"/>
      <c r="D16" s="601" t="s">
        <v>35</v>
      </c>
      <c r="E16" s="14" t="s">
        <v>2106</v>
      </c>
      <c r="F16" s="10" t="s">
        <v>4220</v>
      </c>
      <c r="G16" s="10" t="s">
        <v>4273</v>
      </c>
      <c r="H16" s="10" t="s">
        <v>5063</v>
      </c>
      <c r="I16" s="10" t="s">
        <v>4470</v>
      </c>
      <c r="J16" s="10"/>
      <c r="K16" s="601" t="s">
        <v>272</v>
      </c>
      <c r="L16" s="423"/>
      <c r="M16" s="14" t="s">
        <v>2106</v>
      </c>
      <c r="N16" s="14" t="s">
        <v>4218</v>
      </c>
      <c r="O16" s="10" t="s">
        <v>4273</v>
      </c>
      <c r="P16" s="10" t="s">
        <v>4518</v>
      </c>
      <c r="Q16" s="10" t="s">
        <v>4470</v>
      </c>
    </row>
    <row r="17" spans="1:17" x14ac:dyDescent="0.2">
      <c r="A17" s="23" t="s">
        <v>2565</v>
      </c>
      <c r="B17" s="66" t="s">
        <v>7842</v>
      </c>
      <c r="C17" s="423"/>
      <c r="D17" s="601" t="s">
        <v>580</v>
      </c>
      <c r="E17" s="14" t="s">
        <v>2106</v>
      </c>
      <c r="F17" s="10" t="s">
        <v>4220</v>
      </c>
      <c r="G17" s="10" t="s">
        <v>4299</v>
      </c>
      <c r="H17" s="10" t="s">
        <v>5063</v>
      </c>
      <c r="I17" s="14"/>
      <c r="J17" s="14"/>
      <c r="K17" s="601" t="s">
        <v>2576</v>
      </c>
      <c r="L17" s="423"/>
      <c r="M17" s="14" t="s">
        <v>2106</v>
      </c>
      <c r="N17" s="14" t="s">
        <v>4218</v>
      </c>
      <c r="O17" s="10" t="s">
        <v>4299</v>
      </c>
      <c r="P17" s="10" t="s">
        <v>4518</v>
      </c>
    </row>
    <row r="18" spans="1:17" x14ac:dyDescent="0.2">
      <c r="A18" s="69" t="s">
        <v>2566</v>
      </c>
      <c r="B18" s="66" t="s">
        <v>7815</v>
      </c>
      <c r="C18" s="423"/>
      <c r="D18" s="601" t="s">
        <v>2567</v>
      </c>
      <c r="E18" s="14" t="s">
        <v>2106</v>
      </c>
      <c r="F18" s="10" t="s">
        <v>4220</v>
      </c>
      <c r="G18" s="10"/>
      <c r="H18" s="10" t="s">
        <v>5063</v>
      </c>
      <c r="I18" s="14"/>
      <c r="J18" s="14"/>
      <c r="K18" s="601" t="s">
        <v>2577</v>
      </c>
      <c r="L18" s="423"/>
      <c r="M18" s="14" t="s">
        <v>2106</v>
      </c>
      <c r="N18" s="14" t="s">
        <v>4218</v>
      </c>
      <c r="O18" s="10"/>
      <c r="P18" s="10" t="s">
        <v>4518</v>
      </c>
    </row>
    <row r="19" spans="1:17" x14ac:dyDescent="0.2">
      <c r="A19" s="69" t="s">
        <v>2568</v>
      </c>
      <c r="B19" s="66"/>
      <c r="C19" s="423"/>
      <c r="D19" s="423"/>
      <c r="E19" s="35"/>
      <c r="F19" s="14"/>
      <c r="G19" s="10"/>
      <c r="H19" s="10"/>
      <c r="I19" s="10"/>
      <c r="J19" s="10"/>
      <c r="K19" s="423"/>
      <c r="L19" s="423"/>
      <c r="M19" s="11"/>
      <c r="N19" s="14"/>
      <c r="O19" s="14"/>
      <c r="P19" s="10"/>
      <c r="Q19" s="10"/>
    </row>
    <row r="20" spans="1:17" x14ac:dyDescent="0.2">
      <c r="A20" s="23" t="s">
        <v>2569</v>
      </c>
      <c r="B20" s="66" t="s">
        <v>7816</v>
      </c>
      <c r="C20" s="423"/>
      <c r="D20" s="600" t="s">
        <v>108</v>
      </c>
      <c r="E20" s="14" t="s">
        <v>2106</v>
      </c>
      <c r="F20" s="10" t="s">
        <v>4220</v>
      </c>
      <c r="G20" s="10" t="s">
        <v>4292</v>
      </c>
      <c r="H20" s="10" t="s">
        <v>5071</v>
      </c>
      <c r="I20" s="17"/>
      <c r="K20" s="423"/>
      <c r="L20" s="601" t="s">
        <v>212</v>
      </c>
      <c r="M20" s="14" t="s">
        <v>2106</v>
      </c>
      <c r="N20" s="10" t="s">
        <v>4219</v>
      </c>
      <c r="O20" s="10" t="s">
        <v>4292</v>
      </c>
      <c r="P20" s="10" t="s">
        <v>4518</v>
      </c>
    </row>
    <row r="21" spans="1:17" x14ac:dyDescent="0.2">
      <c r="A21" s="23" t="s">
        <v>2570</v>
      </c>
      <c r="B21" s="66" t="s">
        <v>7817</v>
      </c>
      <c r="C21" s="423"/>
      <c r="D21" s="601" t="s">
        <v>216</v>
      </c>
      <c r="E21" s="14" t="s">
        <v>2106</v>
      </c>
      <c r="F21" s="10" t="s">
        <v>4220</v>
      </c>
      <c r="G21" s="10" t="s">
        <v>4274</v>
      </c>
      <c r="H21" s="10" t="s">
        <v>5071</v>
      </c>
      <c r="I21" s="17"/>
      <c r="K21" s="423"/>
      <c r="L21" s="601" t="s">
        <v>211</v>
      </c>
      <c r="M21" s="14" t="s">
        <v>2106</v>
      </c>
      <c r="N21" s="10" t="s">
        <v>4219</v>
      </c>
      <c r="O21" s="10" t="s">
        <v>4274</v>
      </c>
      <c r="P21" s="10" t="s">
        <v>4518</v>
      </c>
    </row>
    <row r="22" spans="1:17" x14ac:dyDescent="0.2">
      <c r="A22" s="23" t="s">
        <v>2571</v>
      </c>
      <c r="B22" s="66" t="s">
        <v>7818</v>
      </c>
      <c r="C22" s="423"/>
      <c r="D22" s="601" t="s">
        <v>38</v>
      </c>
      <c r="E22" s="14" t="s">
        <v>2106</v>
      </c>
      <c r="F22" s="10" t="s">
        <v>4220</v>
      </c>
      <c r="G22" s="10" t="s">
        <v>4290</v>
      </c>
      <c r="H22" s="10" t="s">
        <v>5071</v>
      </c>
      <c r="I22" s="13" t="s">
        <v>4519</v>
      </c>
      <c r="J22" s="13"/>
      <c r="K22" s="423"/>
      <c r="L22" s="601" t="s">
        <v>210</v>
      </c>
      <c r="M22" s="14" t="s">
        <v>2106</v>
      </c>
      <c r="N22" s="10" t="s">
        <v>4219</v>
      </c>
      <c r="O22" s="10" t="s">
        <v>4290</v>
      </c>
      <c r="P22" s="10" t="s">
        <v>4518</v>
      </c>
      <c r="Q22" s="13" t="s">
        <v>4519</v>
      </c>
    </row>
    <row r="23" spans="1:17" x14ac:dyDescent="0.2">
      <c r="A23" s="23" t="s">
        <v>2572</v>
      </c>
      <c r="B23" s="66" t="s">
        <v>7819</v>
      </c>
      <c r="C23" s="423"/>
      <c r="D23" s="601" t="s">
        <v>215</v>
      </c>
      <c r="E23" s="14" t="s">
        <v>2106</v>
      </c>
      <c r="F23" s="10" t="s">
        <v>4220</v>
      </c>
      <c r="G23" s="10" t="s">
        <v>4300</v>
      </c>
      <c r="H23" s="10" t="s">
        <v>5071</v>
      </c>
      <c r="I23" s="17"/>
      <c r="K23" s="423"/>
      <c r="L23" s="601" t="s">
        <v>209</v>
      </c>
      <c r="M23" s="14" t="s">
        <v>2106</v>
      </c>
      <c r="N23" s="10" t="s">
        <v>4219</v>
      </c>
      <c r="O23" s="10" t="s">
        <v>4300</v>
      </c>
      <c r="P23" s="10" t="s">
        <v>4518</v>
      </c>
    </row>
    <row r="24" spans="1:17" x14ac:dyDescent="0.2">
      <c r="A24" s="69" t="s">
        <v>2573</v>
      </c>
      <c r="B24" s="66" t="s">
        <v>7824</v>
      </c>
      <c r="C24" s="423"/>
      <c r="D24" s="601" t="s">
        <v>2574</v>
      </c>
      <c r="E24" s="14" t="s">
        <v>2106</v>
      </c>
      <c r="F24" s="10" t="s">
        <v>4220</v>
      </c>
      <c r="G24" s="10"/>
      <c r="H24" s="10" t="s">
        <v>5071</v>
      </c>
      <c r="I24" s="17"/>
      <c r="K24" s="423"/>
      <c r="L24" s="601" t="s">
        <v>472</v>
      </c>
      <c r="M24" s="14" t="s">
        <v>2106</v>
      </c>
      <c r="N24" s="10" t="s">
        <v>4219</v>
      </c>
      <c r="O24" s="10"/>
      <c r="P24" s="10" t="s">
        <v>4518</v>
      </c>
    </row>
    <row r="25" spans="1:17" s="19" customFormat="1" x14ac:dyDescent="0.2">
      <c r="A25" s="69" t="s">
        <v>147</v>
      </c>
      <c r="B25" s="66"/>
      <c r="C25" s="423"/>
      <c r="D25" s="423"/>
      <c r="E25" s="35"/>
      <c r="F25" s="52"/>
      <c r="G25" s="9"/>
      <c r="H25" s="9"/>
      <c r="I25" s="9"/>
      <c r="J25" s="9"/>
      <c r="K25" s="13" t="s">
        <v>4374</v>
      </c>
      <c r="L25" s="13" t="s">
        <v>4374</v>
      </c>
      <c r="N25" s="9"/>
      <c r="O25" s="15"/>
      <c r="P25" s="15"/>
    </row>
    <row r="26" spans="1:17" x14ac:dyDescent="0.2">
      <c r="A26" s="23" t="s">
        <v>7312</v>
      </c>
      <c r="B26" s="66" t="s">
        <v>7849</v>
      </c>
      <c r="C26" s="600" t="s">
        <v>39</v>
      </c>
      <c r="D26" s="423"/>
      <c r="E26" s="14" t="s">
        <v>2106</v>
      </c>
      <c r="F26" s="10" t="s">
        <v>4220</v>
      </c>
      <c r="G26" s="10"/>
      <c r="H26" s="10" t="s">
        <v>5069</v>
      </c>
      <c r="I26" s="14"/>
      <c r="J26" s="14"/>
      <c r="K26" s="13" t="s">
        <v>7133</v>
      </c>
      <c r="L26" s="13" t="s">
        <v>7133</v>
      </c>
      <c r="N26" s="10"/>
      <c r="O26" s="13"/>
      <c r="P26" s="13"/>
    </row>
    <row r="27" spans="1:17" x14ac:dyDescent="0.2">
      <c r="A27" s="23" t="s">
        <v>7314</v>
      </c>
      <c r="B27" s="66" t="s">
        <v>7851</v>
      </c>
      <c r="C27" s="601" t="s">
        <v>93</v>
      </c>
      <c r="D27" s="601" t="s">
        <v>214</v>
      </c>
      <c r="E27" s="14" t="s">
        <v>2106</v>
      </c>
      <c r="F27" s="10" t="s">
        <v>4219</v>
      </c>
      <c r="G27" s="10" t="s">
        <v>4287</v>
      </c>
      <c r="H27" s="17"/>
      <c r="I27" s="10"/>
      <c r="J27" s="10"/>
      <c r="L27" s="10"/>
      <c r="N27" s="10"/>
      <c r="O27" s="13"/>
      <c r="P27" s="13"/>
    </row>
    <row r="28" spans="1:17" x14ac:dyDescent="0.2">
      <c r="A28" s="69" t="s">
        <v>7315</v>
      </c>
      <c r="B28" s="66" t="s">
        <v>7825</v>
      </c>
      <c r="C28" s="601" t="s">
        <v>40</v>
      </c>
      <c r="D28" s="423"/>
      <c r="E28" s="14" t="s">
        <v>2106</v>
      </c>
      <c r="F28" s="10" t="s">
        <v>7335</v>
      </c>
      <c r="G28" s="10" t="s">
        <v>4287</v>
      </c>
      <c r="H28" s="10" t="s">
        <v>5069</v>
      </c>
      <c r="I28" s="10"/>
      <c r="J28" s="10"/>
      <c r="L28" s="10"/>
      <c r="N28" s="10"/>
      <c r="O28" s="13"/>
      <c r="P28" s="13"/>
    </row>
    <row r="29" spans="1:17" x14ac:dyDescent="0.2">
      <c r="C29" s="62" t="s">
        <v>4373</v>
      </c>
      <c r="D29" s="62" t="s">
        <v>4360</v>
      </c>
      <c r="E29" s="11"/>
      <c r="H29" s="64"/>
      <c r="I29" s="64"/>
      <c r="J29" s="64"/>
      <c r="M29" s="63"/>
      <c r="N29" s="13"/>
      <c r="O29" s="13"/>
      <c r="P29" s="13"/>
    </row>
    <row r="30" spans="1:17" x14ac:dyDescent="0.2">
      <c r="C30" s="62"/>
      <c r="D30" s="62"/>
      <c r="E30" s="11"/>
      <c r="I30" s="64"/>
      <c r="J30" s="64"/>
      <c r="M30" s="63"/>
      <c r="N30" s="13"/>
      <c r="O30" s="13"/>
      <c r="P30" s="13"/>
    </row>
    <row r="31" spans="1:17" x14ac:dyDescent="0.2">
      <c r="C31" s="62"/>
      <c r="D31" s="62"/>
      <c r="E31" s="11"/>
      <c r="I31" s="64"/>
      <c r="J31" s="64"/>
      <c r="K31" s="162"/>
      <c r="L31" s="10"/>
      <c r="M31" s="63"/>
      <c r="N31" s="13"/>
      <c r="O31" s="13"/>
      <c r="P31" s="13"/>
    </row>
    <row r="32" spans="1:17" x14ac:dyDescent="0.2">
      <c r="E32" s="11"/>
      <c r="I32" s="64"/>
      <c r="J32" s="64"/>
      <c r="K32" s="162"/>
      <c r="L32" s="10"/>
      <c r="M32" s="63"/>
      <c r="N32" s="13"/>
      <c r="O32" s="13"/>
      <c r="P32" s="13"/>
    </row>
    <row r="33" spans="1:16" x14ac:dyDescent="0.2">
      <c r="A33" s="18"/>
      <c r="E33" s="11"/>
      <c r="I33" s="64"/>
      <c r="J33" s="64"/>
      <c r="K33" s="162"/>
      <c r="L33" s="10"/>
      <c r="M33" s="63"/>
      <c r="N33" s="13"/>
      <c r="O33" s="13"/>
      <c r="P33" s="13"/>
    </row>
    <row r="34" spans="1:16" x14ac:dyDescent="0.2">
      <c r="F34" s="17"/>
      <c r="G34" s="17"/>
      <c r="H34" s="17"/>
      <c r="I34" s="64"/>
      <c r="J34" s="64"/>
      <c r="K34" s="10"/>
      <c r="L34" s="63"/>
    </row>
    <row r="35" spans="1:16" x14ac:dyDescent="0.2">
      <c r="F35" s="17"/>
      <c r="G35" s="17"/>
      <c r="H35" s="17"/>
      <c r="I35" s="64"/>
      <c r="J35" s="64"/>
      <c r="K35" s="10"/>
      <c r="L35" s="63"/>
    </row>
    <row r="36" spans="1:16" x14ac:dyDescent="0.2">
      <c r="F36" s="17"/>
      <c r="G36" s="17"/>
      <c r="H36" s="17"/>
      <c r="I36" s="17"/>
    </row>
    <row r="37" spans="1:16" x14ac:dyDescent="0.2">
      <c r="F37" s="17"/>
      <c r="G37" s="17"/>
      <c r="H37" s="17"/>
      <c r="I37" s="17"/>
    </row>
    <row r="38" spans="1:16" x14ac:dyDescent="0.2">
      <c r="F38" s="17"/>
      <c r="G38" s="17"/>
      <c r="H38" s="17"/>
      <c r="I38" s="17"/>
    </row>
    <row r="39" spans="1:16" x14ac:dyDescent="0.2">
      <c r="F39" s="17"/>
      <c r="G39" s="17"/>
      <c r="H39" s="17"/>
      <c r="I39" s="17"/>
    </row>
    <row r="40" spans="1:16" x14ac:dyDescent="0.2">
      <c r="F40" s="17"/>
      <c r="G40" s="17"/>
      <c r="H40" s="17"/>
      <c r="I40" s="17"/>
    </row>
    <row r="41" spans="1:16" x14ac:dyDescent="0.2">
      <c r="F41" s="17"/>
      <c r="G41" s="17"/>
      <c r="H41" s="17"/>
      <c r="I41" s="17"/>
    </row>
    <row r="42" spans="1:16" x14ac:dyDescent="0.2">
      <c r="F42" s="17"/>
      <c r="G42" s="17"/>
      <c r="H42" s="17"/>
      <c r="I42" s="17"/>
      <c r="L42" s="14"/>
      <c r="M42" s="163"/>
    </row>
    <row r="43" spans="1:16" x14ac:dyDescent="0.2">
      <c r="F43" s="17"/>
      <c r="G43" s="17"/>
      <c r="H43" s="17"/>
      <c r="I43" s="17"/>
    </row>
    <row r="44" spans="1:16" x14ac:dyDescent="0.2">
      <c r="F44" s="17"/>
      <c r="G44" s="17"/>
      <c r="H44" s="17"/>
      <c r="I44" s="17"/>
    </row>
    <row r="45" spans="1:16" x14ac:dyDescent="0.2">
      <c r="F45" s="17"/>
      <c r="G45" s="17"/>
      <c r="H45" s="17"/>
      <c r="I45" s="17"/>
    </row>
    <row r="46" spans="1:16" x14ac:dyDescent="0.2">
      <c r="F46" s="17"/>
      <c r="G46" s="17"/>
      <c r="H46" s="17"/>
      <c r="I46" s="17"/>
    </row>
    <row r="47" spans="1:16" x14ac:dyDescent="0.2">
      <c r="F47" s="17"/>
      <c r="G47" s="17"/>
      <c r="H47" s="17"/>
      <c r="I47" s="17"/>
    </row>
    <row r="48" spans="1:16" x14ac:dyDescent="0.2">
      <c r="F48" s="17"/>
      <c r="G48" s="17"/>
      <c r="H48" s="17"/>
      <c r="I48" s="17"/>
    </row>
    <row r="49" spans="3:3" x14ac:dyDescent="0.2">
      <c r="C49" s="18"/>
    </row>
  </sheetData>
  <pageMargins left="0.7" right="0.7" top="0.75" bottom="0.75" header="0.3" footer="0.3"/>
  <pageSetup paperSize="9" scale="30" orientation="landscape" cellComments="asDisplayed"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6"/>
  <sheetViews>
    <sheetView zoomScale="85" zoomScaleNormal="85" workbookViewId="0">
      <selection activeCell="J13" sqref="J13"/>
    </sheetView>
  </sheetViews>
  <sheetFormatPr defaultColWidth="11.42578125" defaultRowHeight="12.75" x14ac:dyDescent="0.2"/>
  <cols>
    <col min="1" max="1" width="12.28515625" style="17" customWidth="1"/>
    <col min="2" max="2" width="18.28515625" style="17" bestFit="1" customWidth="1"/>
    <col min="3" max="3" width="17.140625" style="17" customWidth="1"/>
    <col min="4" max="4" width="18.5703125" style="17" customWidth="1"/>
    <col min="5" max="8" width="18.5703125" style="11" customWidth="1"/>
    <col min="9" max="11" width="22.85546875" style="17" customWidth="1"/>
    <col min="12" max="12" width="26.140625" style="17" customWidth="1"/>
    <col min="13" max="13" width="25" style="17" customWidth="1"/>
    <col min="14" max="16384" width="11.42578125" style="17"/>
  </cols>
  <sheetData>
    <row r="1" spans="1:10" x14ac:dyDescent="0.2">
      <c r="A1" s="18" t="s">
        <v>7196</v>
      </c>
      <c r="B1" s="740" t="str">
        <f>HYPERLINK("#List!$A$1", "Full")</f>
        <v>Full</v>
      </c>
    </row>
    <row r="2" spans="1:10" x14ac:dyDescent="0.2">
      <c r="A2" s="18"/>
    </row>
    <row r="3" spans="1:10" x14ac:dyDescent="0.2">
      <c r="A3" s="13" t="s">
        <v>7194</v>
      </c>
    </row>
    <row r="4" spans="1:10" x14ac:dyDescent="0.2">
      <c r="A4" s="18"/>
    </row>
    <row r="5" spans="1:10" x14ac:dyDescent="0.2">
      <c r="A5" s="18" t="s">
        <v>7198</v>
      </c>
    </row>
    <row r="6" spans="1:10" x14ac:dyDescent="0.2">
      <c r="A6" s="11" t="s">
        <v>48</v>
      </c>
    </row>
    <row r="7" spans="1:10" x14ac:dyDescent="0.2">
      <c r="A7" s="17" t="s">
        <v>4583</v>
      </c>
    </row>
    <row r="8" spans="1:10" x14ac:dyDescent="0.2">
      <c r="A8" s="18"/>
    </row>
    <row r="9" spans="1:10" ht="38.25" x14ac:dyDescent="0.2">
      <c r="A9" s="60" t="s">
        <v>2579</v>
      </c>
      <c r="B9" s="60" t="s">
        <v>2581</v>
      </c>
      <c r="C9" s="567" t="s">
        <v>7294</v>
      </c>
      <c r="D9" s="60" t="s">
        <v>7295</v>
      </c>
      <c r="E9" s="60" t="s">
        <v>2580</v>
      </c>
      <c r="F9" s="567" t="s">
        <v>7297</v>
      </c>
      <c r="G9" s="60" t="s">
        <v>7296</v>
      </c>
      <c r="H9" s="60" t="s">
        <v>7299</v>
      </c>
      <c r="J9" s="11"/>
    </row>
    <row r="10" spans="1:10" x14ac:dyDescent="0.2">
      <c r="A10" s="74" t="s">
        <v>7811</v>
      </c>
      <c r="B10" s="76" t="s">
        <v>7835</v>
      </c>
      <c r="C10" s="76" t="s">
        <v>7836</v>
      </c>
      <c r="D10" s="76" t="s">
        <v>7838</v>
      </c>
      <c r="E10" s="76" t="s">
        <v>7839</v>
      </c>
      <c r="F10" s="76" t="s">
        <v>7840</v>
      </c>
      <c r="G10" s="76" t="s">
        <v>7841</v>
      </c>
      <c r="H10" s="76" t="s">
        <v>7856</v>
      </c>
    </row>
    <row r="11" spans="1:10" x14ac:dyDescent="0.2">
      <c r="A11" s="622" t="s">
        <v>2582</v>
      </c>
      <c r="B11" s="622" t="s">
        <v>2586</v>
      </c>
      <c r="C11" s="622"/>
      <c r="D11" s="623" t="s">
        <v>2584</v>
      </c>
      <c r="E11" s="623" t="s">
        <v>2583</v>
      </c>
      <c r="F11" s="623" t="s">
        <v>7298</v>
      </c>
      <c r="G11" s="623" t="s">
        <v>2587</v>
      </c>
      <c r="H11" s="623" t="s">
        <v>2585</v>
      </c>
      <c r="J11" s="11"/>
    </row>
    <row r="12" spans="1:10" ht="51" x14ac:dyDescent="0.2">
      <c r="A12" s="4" t="s">
        <v>7116</v>
      </c>
      <c r="B12" s="75" t="s">
        <v>2107</v>
      </c>
      <c r="C12" s="75" t="s">
        <v>7145</v>
      </c>
      <c r="D12" s="75" t="s">
        <v>7342</v>
      </c>
      <c r="E12" s="75" t="s">
        <v>7343</v>
      </c>
      <c r="F12" s="75" t="s">
        <v>2107</v>
      </c>
      <c r="G12" s="75" t="s">
        <v>2108</v>
      </c>
      <c r="H12" s="75" t="s">
        <v>7416</v>
      </c>
      <c r="J12" s="11"/>
    </row>
    <row r="13" spans="1:10" ht="51" x14ac:dyDescent="0.2">
      <c r="A13" s="73" t="s">
        <v>7589</v>
      </c>
      <c r="B13" s="75" t="s">
        <v>7331</v>
      </c>
      <c r="C13" s="75" t="s">
        <v>7331</v>
      </c>
      <c r="D13" s="75" t="s">
        <v>106</v>
      </c>
      <c r="E13" s="75"/>
      <c r="F13" s="75" t="s">
        <v>7331</v>
      </c>
      <c r="G13" s="75" t="s">
        <v>7331</v>
      </c>
      <c r="H13" s="75" t="s">
        <v>7331</v>
      </c>
      <c r="J13" s="11"/>
    </row>
    <row r="14" spans="1:10" ht="38.25" x14ac:dyDescent="0.2">
      <c r="A14" s="4"/>
      <c r="B14" s="75" t="s">
        <v>5103</v>
      </c>
      <c r="C14" s="75" t="s">
        <v>7303</v>
      </c>
      <c r="D14" s="73" t="s">
        <v>106</v>
      </c>
      <c r="E14" s="73"/>
      <c r="F14" s="75" t="s">
        <v>4683</v>
      </c>
      <c r="G14" s="75" t="s">
        <v>4205</v>
      </c>
      <c r="H14" s="73"/>
      <c r="J14" s="11"/>
    </row>
    <row r="15" spans="1:10" x14ac:dyDescent="0.2">
      <c r="A15" s="35"/>
      <c r="B15" s="19"/>
      <c r="C15" s="19"/>
      <c r="D15" s="19"/>
      <c r="E15" s="19"/>
      <c r="F15" s="19"/>
      <c r="G15" s="19"/>
      <c r="H15" s="19"/>
    </row>
    <row r="16" spans="1:10" x14ac:dyDescent="0.2">
      <c r="A16" s="11"/>
      <c r="B16" s="11"/>
    </row>
    <row r="17" spans="1:8" x14ac:dyDescent="0.2">
      <c r="A17" s="11"/>
      <c r="B17" s="11"/>
      <c r="C17" s="11"/>
      <c r="D17" s="11"/>
    </row>
    <row r="18" spans="1:8" x14ac:dyDescent="0.2">
      <c r="A18" s="11"/>
      <c r="B18" s="11"/>
      <c r="C18" s="11"/>
      <c r="D18" s="11"/>
      <c r="H18" s="17"/>
    </row>
    <row r="19" spans="1:8" x14ac:dyDescent="0.2">
      <c r="A19" s="11"/>
      <c r="B19" s="11"/>
      <c r="C19" s="11"/>
      <c r="D19" s="11"/>
      <c r="H19" s="17"/>
    </row>
    <row r="20" spans="1:8" x14ac:dyDescent="0.2">
      <c r="C20" s="11"/>
      <c r="D20" s="11"/>
      <c r="H20" s="17"/>
    </row>
    <row r="22" spans="1:8" x14ac:dyDescent="0.2">
      <c r="D22" s="14"/>
    </row>
    <row r="23" spans="1:8" x14ac:dyDescent="0.2">
      <c r="D23" s="14"/>
    </row>
    <row r="28" spans="1:8" x14ac:dyDescent="0.2">
      <c r="B28" s="19"/>
    </row>
    <row r="29" spans="1:8" x14ac:dyDescent="0.2">
      <c r="B29" s="19"/>
      <c r="C29" s="19"/>
      <c r="D29" s="19"/>
      <c r="E29" s="35"/>
    </row>
    <row r="30" spans="1:8" x14ac:dyDescent="0.2">
      <c r="B30" s="19"/>
      <c r="C30" s="19"/>
      <c r="D30" s="19"/>
      <c r="E30" s="35"/>
    </row>
    <row r="31" spans="1:8" x14ac:dyDescent="0.2">
      <c r="B31" s="19"/>
      <c r="C31" s="4"/>
      <c r="D31" s="19"/>
      <c r="E31" s="35"/>
    </row>
    <row r="32" spans="1:8" x14ac:dyDescent="0.2">
      <c r="B32" s="19"/>
      <c r="C32" s="19"/>
      <c r="D32" s="19"/>
      <c r="E32" s="35"/>
    </row>
    <row r="33" spans="2:5" x14ac:dyDescent="0.2">
      <c r="B33" s="19"/>
      <c r="C33" s="19"/>
      <c r="D33" s="19"/>
      <c r="E33" s="35"/>
    </row>
    <row r="34" spans="2:5" x14ac:dyDescent="0.2">
      <c r="B34" s="19"/>
      <c r="C34" s="19"/>
      <c r="D34" s="19"/>
      <c r="E34" s="35"/>
    </row>
    <row r="35" spans="2:5" x14ac:dyDescent="0.2">
      <c r="B35" s="19"/>
      <c r="C35" s="19"/>
      <c r="D35" s="19"/>
      <c r="E35" s="35"/>
    </row>
    <row r="36" spans="2:5" x14ac:dyDescent="0.2">
      <c r="C36" s="19"/>
      <c r="D36" s="19"/>
      <c r="E36" s="35"/>
    </row>
  </sheetData>
  <pageMargins left="0.7" right="0.7" top="0.75" bottom="0.75" header="0.3" footer="0.3"/>
  <pageSetup paperSize="9" scale="30" orientation="landscape" cellComments="asDisplayed"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31"/>
  <sheetViews>
    <sheetView zoomScale="85" zoomScaleNormal="85" workbookViewId="0">
      <selection activeCell="C10" sqref="C10"/>
    </sheetView>
  </sheetViews>
  <sheetFormatPr defaultColWidth="11.42578125" defaultRowHeight="12.75" x14ac:dyDescent="0.2"/>
  <cols>
    <col min="1" max="1" width="14.42578125" style="17" customWidth="1"/>
    <col min="2" max="2" width="18.28515625" style="17" bestFit="1" customWidth="1"/>
    <col min="3" max="3" width="17.140625" style="17" customWidth="1"/>
    <col min="4" max="4" width="18.5703125" style="17" customWidth="1"/>
    <col min="5" max="8" width="18.5703125" style="11" customWidth="1"/>
    <col min="9" max="11" width="22.85546875" style="17" customWidth="1"/>
    <col min="12" max="12" width="26.140625" style="17" customWidth="1"/>
    <col min="13" max="13" width="25" style="17" customWidth="1"/>
    <col min="14" max="16384" width="11.42578125" style="17"/>
  </cols>
  <sheetData>
    <row r="1" spans="1:11" x14ac:dyDescent="0.2">
      <c r="A1" s="18" t="s">
        <v>7197</v>
      </c>
      <c r="B1" s="740" t="str">
        <f>HYPERLINK("#List!$A$1", "Full")</f>
        <v>Full</v>
      </c>
    </row>
    <row r="2" spans="1:11" x14ac:dyDescent="0.2">
      <c r="C2" s="4"/>
      <c r="D2" s="4"/>
      <c r="I2" s="4"/>
      <c r="J2" s="4"/>
      <c r="K2" s="4"/>
    </row>
    <row r="3" spans="1:11" x14ac:dyDescent="0.2">
      <c r="A3" s="13" t="s">
        <v>7194</v>
      </c>
      <c r="C3" s="4"/>
      <c r="D3" s="4"/>
      <c r="I3" s="4"/>
      <c r="J3" s="4"/>
      <c r="K3" s="4"/>
    </row>
    <row r="4" spans="1:11" x14ac:dyDescent="0.2">
      <c r="C4" s="4"/>
      <c r="D4" s="4"/>
      <c r="I4" s="4"/>
      <c r="J4" s="4"/>
      <c r="K4" s="4"/>
    </row>
    <row r="5" spans="1:11" x14ac:dyDescent="0.2">
      <c r="A5" s="18" t="s">
        <v>7199</v>
      </c>
      <c r="B5" s="11"/>
      <c r="C5" s="11"/>
      <c r="D5" s="11"/>
    </row>
    <row r="6" spans="1:11" x14ac:dyDescent="0.2">
      <c r="A6" s="11" t="s">
        <v>48</v>
      </c>
      <c r="K6" s="11"/>
    </row>
    <row r="7" spans="1:11" x14ac:dyDescent="0.2">
      <c r="A7" s="17" t="s">
        <v>4585</v>
      </c>
      <c r="K7" s="11"/>
    </row>
    <row r="8" spans="1:11" x14ac:dyDescent="0.2">
      <c r="A8" s="11"/>
      <c r="K8" s="11"/>
    </row>
    <row r="9" spans="1:11" ht="38.25" x14ac:dyDescent="0.2">
      <c r="A9" s="567" t="s">
        <v>7278</v>
      </c>
      <c r="B9" s="567" t="s">
        <v>2579</v>
      </c>
      <c r="C9" s="567" t="s">
        <v>2414</v>
      </c>
      <c r="D9" s="567" t="s">
        <v>2581</v>
      </c>
      <c r="E9" s="567" t="s">
        <v>7294</v>
      </c>
      <c r="F9" s="567" t="s">
        <v>2580</v>
      </c>
      <c r="G9" s="567" t="s">
        <v>7297</v>
      </c>
      <c r="H9" s="567" t="s">
        <v>7296</v>
      </c>
      <c r="I9" s="567" t="s">
        <v>7299</v>
      </c>
      <c r="K9" s="11"/>
    </row>
    <row r="10" spans="1:11" x14ac:dyDescent="0.2">
      <c r="A10" s="828" t="s">
        <v>8290</v>
      </c>
      <c r="B10" s="78" t="s">
        <v>7811</v>
      </c>
      <c r="C10" s="828" t="s">
        <v>8291</v>
      </c>
      <c r="D10" s="66" t="s">
        <v>7835</v>
      </c>
      <c r="E10" s="66" t="s">
        <v>7836</v>
      </c>
      <c r="F10" s="66" t="s">
        <v>7839</v>
      </c>
      <c r="G10" s="66" t="s">
        <v>7840</v>
      </c>
      <c r="H10" s="66" t="s">
        <v>7841</v>
      </c>
      <c r="I10" s="66" t="s">
        <v>7856</v>
      </c>
    </row>
    <row r="11" spans="1:11" x14ac:dyDescent="0.2">
      <c r="A11" s="624"/>
      <c r="B11" s="622" t="s">
        <v>2582</v>
      </c>
      <c r="C11" s="622" t="s">
        <v>1698</v>
      </c>
      <c r="D11" s="622" t="s">
        <v>2586</v>
      </c>
      <c r="E11" s="622"/>
      <c r="F11" s="623" t="s">
        <v>2583</v>
      </c>
      <c r="G11" s="623" t="s">
        <v>7298</v>
      </c>
      <c r="H11" s="623" t="s">
        <v>2587</v>
      </c>
      <c r="I11" s="623" t="s">
        <v>2585</v>
      </c>
    </row>
    <row r="12" spans="1:11" ht="51" x14ac:dyDescent="0.2">
      <c r="A12" s="4" t="s">
        <v>7116</v>
      </c>
      <c r="B12" s="4" t="s">
        <v>7116</v>
      </c>
      <c r="C12" s="79" t="s">
        <v>2107</v>
      </c>
      <c r="D12" s="80" t="s">
        <v>2107</v>
      </c>
      <c r="E12" s="80" t="s">
        <v>7145</v>
      </c>
      <c r="F12" s="80" t="s">
        <v>7343</v>
      </c>
      <c r="G12" s="80" t="s">
        <v>2107</v>
      </c>
      <c r="H12" s="80" t="s">
        <v>2108</v>
      </c>
      <c r="I12" s="80" t="s">
        <v>7416</v>
      </c>
    </row>
    <row r="13" spans="1:11" ht="51" x14ac:dyDescent="0.2">
      <c r="A13" s="73" t="s">
        <v>7561</v>
      </c>
      <c r="B13" s="73" t="s">
        <v>7589</v>
      </c>
      <c r="C13" s="80" t="s">
        <v>7331</v>
      </c>
      <c r="D13" s="80" t="s">
        <v>7331</v>
      </c>
      <c r="E13" s="80" t="s">
        <v>7331</v>
      </c>
      <c r="F13" s="80" t="s">
        <v>7346</v>
      </c>
      <c r="G13" s="80" t="s">
        <v>7331</v>
      </c>
      <c r="H13" s="80" t="s">
        <v>7331</v>
      </c>
      <c r="I13" s="80" t="s">
        <v>7331</v>
      </c>
    </row>
    <row r="14" spans="1:11" ht="38.25" x14ac:dyDescent="0.2">
      <c r="A14" s="82"/>
      <c r="B14" s="82"/>
      <c r="C14" s="79" t="s">
        <v>4672</v>
      </c>
      <c r="D14" s="80" t="s">
        <v>5103</v>
      </c>
      <c r="E14" s="80" t="s">
        <v>7303</v>
      </c>
      <c r="F14" s="83" t="s">
        <v>106</v>
      </c>
      <c r="G14" s="80" t="s">
        <v>4683</v>
      </c>
      <c r="H14" s="80" t="s">
        <v>4205</v>
      </c>
      <c r="I14" s="83"/>
    </row>
    <row r="15" spans="1:11" x14ac:dyDescent="0.2">
      <c r="A15" s="18"/>
      <c r="B15" s="11"/>
    </row>
    <row r="16" spans="1:11" x14ac:dyDescent="0.2">
      <c r="H16" s="17"/>
    </row>
    <row r="23" spans="1:15" s="11" customFormat="1" x14ac:dyDescent="0.2">
      <c r="A23" s="17"/>
      <c r="B23" s="19"/>
      <c r="C23" s="19"/>
      <c r="D23" s="17"/>
      <c r="I23" s="17"/>
      <c r="J23" s="17"/>
      <c r="K23" s="17"/>
      <c r="L23" s="17"/>
      <c r="M23" s="17"/>
      <c r="N23" s="17"/>
      <c r="O23" s="17"/>
    </row>
    <row r="24" spans="1:15" s="11" customFormat="1" x14ac:dyDescent="0.2">
      <c r="A24" s="17"/>
      <c r="B24" s="19"/>
      <c r="C24" s="19"/>
      <c r="D24" s="19"/>
      <c r="E24" s="35"/>
      <c r="I24" s="17"/>
      <c r="J24" s="17"/>
      <c r="K24" s="17"/>
      <c r="L24" s="17"/>
      <c r="M24" s="17"/>
      <c r="N24" s="17"/>
      <c r="O24" s="17"/>
    </row>
    <row r="25" spans="1:15" s="11" customFormat="1" x14ac:dyDescent="0.2">
      <c r="A25" s="17"/>
      <c r="B25" s="19"/>
      <c r="C25" s="4"/>
      <c r="D25" s="19"/>
      <c r="E25" s="35"/>
      <c r="I25" s="17"/>
      <c r="J25" s="17"/>
      <c r="K25" s="17"/>
      <c r="L25" s="17"/>
      <c r="M25" s="17"/>
      <c r="N25" s="17"/>
      <c r="O25" s="17"/>
    </row>
    <row r="26" spans="1:15" s="11" customFormat="1" x14ac:dyDescent="0.2">
      <c r="A26" s="17"/>
      <c r="B26" s="19"/>
      <c r="C26" s="19"/>
      <c r="D26" s="19"/>
      <c r="E26" s="35"/>
      <c r="I26" s="17"/>
      <c r="J26" s="17"/>
      <c r="K26" s="17"/>
      <c r="L26" s="17"/>
      <c r="M26" s="17"/>
      <c r="N26" s="17"/>
      <c r="O26" s="17"/>
    </row>
    <row r="27" spans="1:15" s="11" customFormat="1" x14ac:dyDescent="0.2">
      <c r="A27" s="17"/>
      <c r="B27" s="19"/>
      <c r="C27" s="19"/>
      <c r="D27" s="19"/>
      <c r="E27" s="35"/>
      <c r="I27" s="17"/>
      <c r="J27" s="17"/>
      <c r="K27" s="17"/>
      <c r="L27" s="17"/>
      <c r="M27" s="17"/>
      <c r="N27" s="17"/>
      <c r="O27" s="17"/>
    </row>
    <row r="28" spans="1:15" s="11" customFormat="1" x14ac:dyDescent="0.2">
      <c r="A28" s="17"/>
      <c r="B28" s="19"/>
      <c r="C28" s="19"/>
      <c r="D28" s="19"/>
      <c r="E28" s="35"/>
      <c r="I28" s="17"/>
      <c r="J28" s="17"/>
      <c r="K28" s="17"/>
      <c r="L28" s="17"/>
      <c r="M28" s="17"/>
      <c r="N28" s="17"/>
      <c r="O28" s="17"/>
    </row>
    <row r="29" spans="1:15" s="11" customFormat="1" x14ac:dyDescent="0.2">
      <c r="A29" s="17"/>
      <c r="B29" s="19"/>
      <c r="C29" s="19"/>
      <c r="D29" s="19"/>
      <c r="E29" s="35"/>
      <c r="I29" s="17"/>
      <c r="J29" s="17"/>
      <c r="K29" s="17"/>
      <c r="L29" s="17"/>
      <c r="M29" s="17"/>
      <c r="N29" s="17"/>
      <c r="O29" s="17"/>
    </row>
    <row r="30" spans="1:15" s="11" customFormat="1" x14ac:dyDescent="0.2">
      <c r="A30" s="17"/>
      <c r="B30" s="19"/>
      <c r="C30" s="19"/>
      <c r="D30" s="19"/>
      <c r="E30" s="35"/>
      <c r="I30" s="17"/>
      <c r="J30" s="17"/>
      <c r="K30" s="17"/>
      <c r="L30" s="17"/>
      <c r="M30" s="17"/>
      <c r="N30" s="17"/>
      <c r="O30" s="17"/>
    </row>
    <row r="31" spans="1:15" x14ac:dyDescent="0.2">
      <c r="D31" s="19"/>
      <c r="E31" s="35"/>
    </row>
  </sheetData>
  <pageMargins left="0.7" right="0.7" top="0.75" bottom="0.75" header="0.3" footer="0.3"/>
  <pageSetup paperSize="9" scale="30" orientation="landscape" cellComments="asDisplayed"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8"/>
  <sheetViews>
    <sheetView zoomScale="85" zoomScaleNormal="85" workbookViewId="0">
      <selection activeCell="C9" sqref="C9"/>
    </sheetView>
  </sheetViews>
  <sheetFormatPr defaultColWidth="11.42578125" defaultRowHeight="12.75" x14ac:dyDescent="0.2"/>
  <cols>
    <col min="1" max="4" width="18.28515625" style="17" customWidth="1"/>
    <col min="5" max="7" width="18.28515625" style="11" customWidth="1"/>
    <col min="8" max="8" width="18.5703125" style="11" customWidth="1"/>
    <col min="9" max="11" width="22.85546875" style="17" customWidth="1"/>
    <col min="12" max="12" width="26.140625" style="17" customWidth="1"/>
    <col min="13" max="13" width="25" style="17" customWidth="1"/>
    <col min="14" max="16384" width="11.42578125" style="17"/>
  </cols>
  <sheetData>
    <row r="1" spans="1:11" x14ac:dyDescent="0.2">
      <c r="A1" s="18" t="s">
        <v>7200</v>
      </c>
      <c r="B1" s="740" t="str">
        <f>HYPERLINK("#List!$A$1", "Full")</f>
        <v>Full</v>
      </c>
    </row>
    <row r="2" spans="1:11" x14ac:dyDescent="0.2">
      <c r="A2" s="18"/>
    </row>
    <row r="3" spans="1:11" x14ac:dyDescent="0.2">
      <c r="A3" s="13" t="s">
        <v>7195</v>
      </c>
    </row>
    <row r="4" spans="1:11" x14ac:dyDescent="0.2">
      <c r="A4" s="18"/>
    </row>
    <row r="5" spans="1:11" x14ac:dyDescent="0.2">
      <c r="A5" s="18" t="s">
        <v>7202</v>
      </c>
      <c r="C5" s="4"/>
      <c r="D5" s="4"/>
      <c r="I5" s="4"/>
      <c r="J5" s="4"/>
      <c r="K5" s="4"/>
    </row>
    <row r="6" spans="1:11" x14ac:dyDescent="0.2">
      <c r="A6" s="11" t="s">
        <v>48</v>
      </c>
    </row>
    <row r="7" spans="1:11" x14ac:dyDescent="0.2">
      <c r="A7" s="17" t="s">
        <v>4583</v>
      </c>
      <c r="I7" s="11"/>
      <c r="J7" s="11"/>
    </row>
    <row r="8" spans="1:11" x14ac:dyDescent="0.2">
      <c r="I8" s="11"/>
      <c r="J8" s="11"/>
    </row>
    <row r="9" spans="1:11" ht="38.25" x14ac:dyDescent="0.2">
      <c r="A9" s="71" t="s">
        <v>2579</v>
      </c>
      <c r="B9" s="71" t="s">
        <v>2588</v>
      </c>
      <c r="C9" s="3" t="s">
        <v>7301</v>
      </c>
      <c r="D9" s="71" t="s">
        <v>7300</v>
      </c>
      <c r="E9" s="71" t="s">
        <v>2580</v>
      </c>
      <c r="F9" s="3" t="s">
        <v>7297</v>
      </c>
      <c r="G9" s="71" t="s">
        <v>7296</v>
      </c>
      <c r="H9" s="17"/>
      <c r="J9" s="11"/>
    </row>
    <row r="10" spans="1:11" x14ac:dyDescent="0.2">
      <c r="A10" s="76" t="s">
        <v>7811</v>
      </c>
      <c r="B10" s="76" t="s">
        <v>7835</v>
      </c>
      <c r="C10" s="76" t="s">
        <v>7836</v>
      </c>
      <c r="D10" s="76" t="s">
        <v>7838</v>
      </c>
      <c r="E10" s="76" t="s">
        <v>7839</v>
      </c>
      <c r="F10" s="76" t="s">
        <v>7841</v>
      </c>
      <c r="G10" s="76" t="s">
        <v>7856</v>
      </c>
      <c r="H10" s="17"/>
    </row>
    <row r="11" spans="1:11" x14ac:dyDescent="0.2">
      <c r="A11" s="625" t="s">
        <v>23</v>
      </c>
      <c r="B11" s="625" t="s">
        <v>2514</v>
      </c>
      <c r="C11" s="625"/>
      <c r="D11" s="625" t="s">
        <v>2589</v>
      </c>
      <c r="E11" s="625" t="s">
        <v>218</v>
      </c>
      <c r="F11" s="625" t="s">
        <v>7298</v>
      </c>
      <c r="G11" s="625" t="s">
        <v>2590</v>
      </c>
      <c r="H11" s="17"/>
      <c r="J11" s="11"/>
    </row>
    <row r="12" spans="1:11" ht="51" x14ac:dyDescent="0.2">
      <c r="A12" s="82" t="s">
        <v>7116</v>
      </c>
      <c r="B12" s="80" t="s">
        <v>2107</v>
      </c>
      <c r="C12" s="80" t="s">
        <v>7145</v>
      </c>
      <c r="D12" s="80" t="s">
        <v>7344</v>
      </c>
      <c r="E12" s="80" t="s">
        <v>7345</v>
      </c>
      <c r="F12" s="80" t="s">
        <v>2107</v>
      </c>
      <c r="G12" s="80" t="s">
        <v>2108</v>
      </c>
      <c r="H12" s="17"/>
      <c r="J12" s="11"/>
    </row>
    <row r="13" spans="1:11" ht="38.25" x14ac:dyDescent="0.2">
      <c r="A13" s="73" t="s">
        <v>7589</v>
      </c>
      <c r="B13" s="80" t="s">
        <v>5070</v>
      </c>
      <c r="C13" s="80" t="s">
        <v>5070</v>
      </c>
      <c r="D13" s="80" t="s">
        <v>106</v>
      </c>
      <c r="E13" s="80"/>
      <c r="F13" s="80" t="s">
        <v>5070</v>
      </c>
      <c r="G13" s="80" t="s">
        <v>5070</v>
      </c>
      <c r="H13" s="17"/>
    </row>
    <row r="14" spans="1:11" ht="25.5" x14ac:dyDescent="0.2">
      <c r="A14" s="82"/>
      <c r="B14" s="80" t="s">
        <v>5072</v>
      </c>
      <c r="C14" s="80" t="s">
        <v>7302</v>
      </c>
      <c r="D14" s="83" t="s">
        <v>106</v>
      </c>
      <c r="E14" s="83"/>
      <c r="F14" s="80" t="s">
        <v>4683</v>
      </c>
      <c r="G14" s="80" t="s">
        <v>4205</v>
      </c>
      <c r="H14" s="17"/>
    </row>
    <row r="15" spans="1:11" x14ac:dyDescent="0.2">
      <c r="A15" s="83"/>
      <c r="B15" s="82"/>
      <c r="C15" s="82"/>
      <c r="D15" s="82"/>
      <c r="E15" s="82"/>
      <c r="F15" s="82"/>
      <c r="G15" s="82"/>
      <c r="H15" s="17"/>
    </row>
    <row r="16" spans="1:11" x14ac:dyDescent="0.2">
      <c r="A16" s="11"/>
      <c r="B16" s="11"/>
      <c r="C16" s="11"/>
      <c r="D16" s="11"/>
      <c r="H16" s="17"/>
    </row>
    <row r="17" spans="1:8" x14ac:dyDescent="0.2">
      <c r="A17" s="11"/>
      <c r="B17" s="11"/>
      <c r="C17" s="11"/>
      <c r="D17" s="11"/>
      <c r="H17" s="17"/>
    </row>
    <row r="18" spans="1:8" x14ac:dyDescent="0.2">
      <c r="A18" s="11"/>
      <c r="B18" s="11"/>
      <c r="C18" s="11"/>
      <c r="D18" s="11"/>
      <c r="H18" s="17"/>
    </row>
  </sheetData>
  <pageMargins left="0.7" right="0.7" top="0.75" bottom="0.75" header="0.3" footer="0.3"/>
  <pageSetup paperSize="9" scale="30" orientation="landscape" cellComments="asDisplayed"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21"/>
  <sheetViews>
    <sheetView zoomScale="85" zoomScaleNormal="85" workbookViewId="0">
      <selection activeCell="C10" sqref="C10"/>
    </sheetView>
  </sheetViews>
  <sheetFormatPr defaultColWidth="11.42578125" defaultRowHeight="12.75" x14ac:dyDescent="0.2"/>
  <cols>
    <col min="1" max="4" width="16" style="17" customWidth="1"/>
    <col min="5" max="8" width="16" style="11" customWidth="1"/>
    <col min="9" max="11" width="22.85546875" style="17" customWidth="1"/>
    <col min="12" max="12" width="26.140625" style="17" customWidth="1"/>
    <col min="13" max="13" width="25" style="17" customWidth="1"/>
    <col min="14" max="16384" width="11.42578125" style="17"/>
  </cols>
  <sheetData>
    <row r="1" spans="1:11" x14ac:dyDescent="0.2">
      <c r="A1" s="18" t="s">
        <v>7201</v>
      </c>
      <c r="B1" s="740" t="str">
        <f>HYPERLINK("#List!$A$1", "Full")</f>
        <v>Full</v>
      </c>
    </row>
    <row r="2" spans="1:11" x14ac:dyDescent="0.2">
      <c r="A2" s="18"/>
    </row>
    <row r="3" spans="1:11" x14ac:dyDescent="0.2">
      <c r="A3" s="13" t="s">
        <v>7195</v>
      </c>
    </row>
    <row r="4" spans="1:11" x14ac:dyDescent="0.2">
      <c r="A4" s="18"/>
    </row>
    <row r="5" spans="1:11" x14ac:dyDescent="0.2">
      <c r="A5" s="18" t="s">
        <v>7203</v>
      </c>
    </row>
    <row r="6" spans="1:11" x14ac:dyDescent="0.2">
      <c r="A6" s="11" t="s">
        <v>48</v>
      </c>
    </row>
    <row r="7" spans="1:11" x14ac:dyDescent="0.2">
      <c r="A7" s="17" t="s">
        <v>4585</v>
      </c>
    </row>
    <row r="9" spans="1:11" ht="38.25" x14ac:dyDescent="0.2">
      <c r="A9" s="60" t="s">
        <v>7278</v>
      </c>
      <c r="B9" s="71" t="s">
        <v>2579</v>
      </c>
      <c r="C9" s="3" t="s">
        <v>2414</v>
      </c>
      <c r="D9" s="71" t="s">
        <v>2588</v>
      </c>
      <c r="E9" s="3" t="s">
        <v>7301</v>
      </c>
      <c r="F9" s="71" t="s">
        <v>2580</v>
      </c>
      <c r="G9" s="3" t="s">
        <v>7297</v>
      </c>
      <c r="H9" s="71" t="s">
        <v>7296</v>
      </c>
      <c r="J9" s="11"/>
      <c r="K9" s="11"/>
    </row>
    <row r="10" spans="1:11" x14ac:dyDescent="0.2">
      <c r="A10" s="831" t="s">
        <v>8290</v>
      </c>
      <c r="B10" s="76" t="s">
        <v>7811</v>
      </c>
      <c r="C10" s="831" t="s">
        <v>8291</v>
      </c>
      <c r="D10" s="76" t="s">
        <v>7835</v>
      </c>
      <c r="E10" s="76" t="s">
        <v>7836</v>
      </c>
      <c r="F10" s="76" t="s">
        <v>7839</v>
      </c>
      <c r="G10" s="76" t="s">
        <v>7841</v>
      </c>
      <c r="H10" s="76" t="s">
        <v>7856</v>
      </c>
      <c r="J10" s="11"/>
      <c r="K10" s="11"/>
    </row>
    <row r="11" spans="1:11" x14ac:dyDescent="0.2">
      <c r="A11" s="624"/>
      <c r="B11" s="625" t="s">
        <v>23</v>
      </c>
      <c r="C11" s="622" t="s">
        <v>1698</v>
      </c>
      <c r="D11" s="622" t="s">
        <v>2514</v>
      </c>
      <c r="E11" s="622"/>
      <c r="F11" s="622" t="s">
        <v>218</v>
      </c>
      <c r="G11" s="622" t="s">
        <v>7298</v>
      </c>
      <c r="H11" s="622" t="s">
        <v>2590</v>
      </c>
      <c r="J11" s="11"/>
      <c r="K11" s="11"/>
    </row>
    <row r="12" spans="1:11" ht="51" x14ac:dyDescent="0.2">
      <c r="A12" s="82" t="s">
        <v>7116</v>
      </c>
      <c r="B12" s="82" t="s">
        <v>7116</v>
      </c>
      <c r="C12" s="79" t="s">
        <v>2107</v>
      </c>
      <c r="D12" s="80" t="s">
        <v>2107</v>
      </c>
      <c r="E12" s="80" t="s">
        <v>7145</v>
      </c>
      <c r="F12" s="80" t="s">
        <v>7345</v>
      </c>
      <c r="G12" s="80" t="s">
        <v>2107</v>
      </c>
      <c r="H12" s="80" t="s">
        <v>2108</v>
      </c>
      <c r="J12" s="11"/>
      <c r="K12" s="11"/>
    </row>
    <row r="13" spans="1:11" ht="51" x14ac:dyDescent="0.2">
      <c r="A13" s="73" t="s">
        <v>7561</v>
      </c>
      <c r="B13" s="73" t="s">
        <v>7589</v>
      </c>
      <c r="C13" s="80" t="s">
        <v>5070</v>
      </c>
      <c r="D13" s="80" t="s">
        <v>5070</v>
      </c>
      <c r="E13" s="80" t="s">
        <v>5070</v>
      </c>
      <c r="F13" s="80" t="s">
        <v>106</v>
      </c>
      <c r="G13" s="80" t="s">
        <v>5070</v>
      </c>
      <c r="H13" s="80" t="s">
        <v>5070</v>
      </c>
      <c r="J13" s="11"/>
      <c r="K13" s="11"/>
    </row>
    <row r="14" spans="1:11" ht="38.25" x14ac:dyDescent="0.2">
      <c r="C14" s="79" t="s">
        <v>4672</v>
      </c>
      <c r="D14" s="80" t="s">
        <v>5072</v>
      </c>
      <c r="E14" s="80" t="s">
        <v>7302</v>
      </c>
      <c r="F14" s="83" t="s">
        <v>106</v>
      </c>
      <c r="G14" s="80" t="s">
        <v>4683</v>
      </c>
      <c r="H14" s="80" t="s">
        <v>4205</v>
      </c>
      <c r="J14" s="11"/>
      <c r="K14" s="11"/>
    </row>
    <row r="15" spans="1:11" x14ac:dyDescent="0.2">
      <c r="B15" s="18"/>
      <c r="C15" s="11"/>
      <c r="E15" s="17"/>
      <c r="F15" s="17"/>
      <c r="G15" s="17"/>
      <c r="H15" s="17"/>
      <c r="J15" s="11"/>
      <c r="K15" s="11"/>
    </row>
    <row r="16" spans="1:11" x14ac:dyDescent="0.2">
      <c r="A16" s="11"/>
      <c r="B16" s="11"/>
      <c r="H16" s="17"/>
    </row>
    <row r="17" spans="1:8" x14ac:dyDescent="0.2">
      <c r="B17" s="11"/>
      <c r="C17" s="11"/>
      <c r="D17" s="11"/>
    </row>
    <row r="18" spans="1:8" x14ac:dyDescent="0.2">
      <c r="B18" s="11"/>
      <c r="C18" s="11"/>
      <c r="D18" s="11"/>
    </row>
    <row r="19" spans="1:8" x14ac:dyDescent="0.2">
      <c r="B19" s="11"/>
      <c r="C19" s="11"/>
      <c r="D19" s="11"/>
    </row>
    <row r="20" spans="1:8" x14ac:dyDescent="0.2">
      <c r="A20" s="11"/>
      <c r="B20" s="11"/>
      <c r="C20" s="11"/>
      <c r="D20" s="11"/>
    </row>
    <row r="21" spans="1:8" x14ac:dyDescent="0.2">
      <c r="A21" s="11"/>
      <c r="B21" s="11"/>
      <c r="C21" s="11"/>
      <c r="D21" s="11"/>
      <c r="H21" s="17"/>
    </row>
  </sheetData>
  <pageMargins left="0.7" right="0.7" top="0.75" bottom="0.75" header="0.3" footer="0.3"/>
  <pageSetup paperSize="9" scale="30" orientation="landscape" cellComments="asDisplayed"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
  <dimension ref="A1:V84"/>
  <sheetViews>
    <sheetView zoomScale="85" zoomScaleNormal="85" workbookViewId="0">
      <selection activeCell="A16" sqref="A16"/>
    </sheetView>
  </sheetViews>
  <sheetFormatPr defaultColWidth="11.42578125" defaultRowHeight="12.75" x14ac:dyDescent="0.2"/>
  <cols>
    <col min="1" max="1" width="77" style="11" customWidth="1"/>
    <col min="2" max="2" width="18.28515625" style="38" customWidth="1"/>
    <col min="3" max="4" width="18.28515625" style="11" customWidth="1"/>
    <col min="5" max="5" width="3.85546875" style="11" customWidth="1"/>
    <col min="6" max="9" width="18.28515625" style="11" customWidth="1"/>
    <col min="10" max="10" width="4.28515625" style="11" customWidth="1"/>
    <col min="11" max="11" width="18.28515625" style="11" customWidth="1"/>
    <col min="12" max="12" width="18.28515625" style="115" customWidth="1"/>
    <col min="13" max="13" width="18.28515625" style="116" customWidth="1"/>
    <col min="14" max="17" width="18.28515625" style="11" customWidth="1"/>
    <col min="18" max="18" width="13.7109375" style="11" customWidth="1"/>
    <col min="19" max="19" width="17.85546875" style="11" customWidth="1"/>
    <col min="20" max="16384" width="11.42578125" style="11"/>
  </cols>
  <sheetData>
    <row r="1" spans="1:17" x14ac:dyDescent="0.2">
      <c r="A1" s="165" t="s">
        <v>5172</v>
      </c>
      <c r="B1" s="740" t="str">
        <f>HYPERLINK("#List!$A$1", "Full")</f>
        <v>Full</v>
      </c>
    </row>
    <row r="2" spans="1:17" x14ac:dyDescent="0.2">
      <c r="A2" s="165"/>
      <c r="B2" s="137"/>
    </row>
    <row r="3" spans="1:17" x14ac:dyDescent="0.2">
      <c r="A3" s="13" t="s">
        <v>2591</v>
      </c>
      <c r="B3" s="137"/>
    </row>
    <row r="4" spans="1:17" x14ac:dyDescent="0.2">
      <c r="A4" s="165"/>
      <c r="B4" s="137"/>
    </row>
    <row r="5" spans="1:17" x14ac:dyDescent="0.2">
      <c r="A5" s="18" t="s">
        <v>6699</v>
      </c>
      <c r="B5" s="48"/>
      <c r="F5" s="64" t="s">
        <v>6700</v>
      </c>
      <c r="K5" s="64" t="s">
        <v>6701</v>
      </c>
      <c r="L5" s="117"/>
      <c r="M5" s="64"/>
    </row>
    <row r="6" spans="1:17" x14ac:dyDescent="0.2">
      <c r="A6" s="17" t="s">
        <v>48</v>
      </c>
      <c r="B6" s="47"/>
      <c r="C6" s="13"/>
      <c r="D6" s="17"/>
      <c r="E6" s="17"/>
      <c r="F6" s="17" t="s">
        <v>48</v>
      </c>
      <c r="G6" s="13"/>
      <c r="H6" s="17"/>
      <c r="I6" s="17"/>
      <c r="J6" s="17"/>
      <c r="K6" s="17" t="s">
        <v>48</v>
      </c>
      <c r="L6" s="118"/>
      <c r="M6" s="106"/>
    </row>
    <row r="7" spans="1:17" x14ac:dyDescent="0.2">
      <c r="A7" s="17" t="s">
        <v>4583</v>
      </c>
      <c r="B7" s="47"/>
      <c r="C7" s="49"/>
      <c r="F7" s="17" t="s">
        <v>4583</v>
      </c>
      <c r="G7" s="49"/>
      <c r="K7" s="17" t="s">
        <v>4583</v>
      </c>
      <c r="L7" s="118"/>
      <c r="M7" s="106"/>
    </row>
    <row r="8" spans="1:17" x14ac:dyDescent="0.2">
      <c r="A8" s="11" t="s">
        <v>4360</v>
      </c>
      <c r="C8" s="49"/>
      <c r="F8" s="11" t="s">
        <v>4360</v>
      </c>
      <c r="G8" s="49"/>
      <c r="K8" s="11" t="s">
        <v>4360</v>
      </c>
    </row>
    <row r="9" spans="1:17" x14ac:dyDescent="0.2">
      <c r="A9" s="11" t="s">
        <v>7136</v>
      </c>
      <c r="C9" s="49"/>
      <c r="F9" s="11" t="s">
        <v>7136</v>
      </c>
      <c r="G9" s="49"/>
      <c r="K9" s="11" t="s">
        <v>7136</v>
      </c>
    </row>
    <row r="10" spans="1:17" x14ac:dyDescent="0.2">
      <c r="A10" s="17" t="s">
        <v>5078</v>
      </c>
      <c r="B10" s="47"/>
      <c r="C10" s="49"/>
      <c r="F10" s="17" t="s">
        <v>5074</v>
      </c>
      <c r="G10" s="49"/>
      <c r="K10" s="17" t="s">
        <v>6576</v>
      </c>
      <c r="L10" s="118"/>
      <c r="M10" s="106"/>
    </row>
    <row r="11" spans="1:17" x14ac:dyDescent="0.2">
      <c r="A11" s="17" t="s">
        <v>7140</v>
      </c>
      <c r="B11" s="98" t="s">
        <v>240</v>
      </c>
      <c r="C11" s="57" t="s">
        <v>7805</v>
      </c>
      <c r="D11" s="157" t="s">
        <v>7495</v>
      </c>
      <c r="L11" s="11"/>
      <c r="M11" s="11"/>
    </row>
    <row r="12" spans="1:17" x14ac:dyDescent="0.2">
      <c r="A12" s="17"/>
      <c r="B12" s="393"/>
      <c r="C12" s="67"/>
      <c r="D12" s="40"/>
      <c r="F12" s="44" t="s">
        <v>7559</v>
      </c>
      <c r="G12" s="393"/>
      <c r="H12" s="67"/>
      <c r="I12" s="40"/>
      <c r="K12" s="44" t="s">
        <v>7559</v>
      </c>
      <c r="L12" s="393"/>
      <c r="M12" s="67"/>
      <c r="N12" s="40"/>
    </row>
    <row r="13" spans="1:17" x14ac:dyDescent="0.2">
      <c r="A13" s="17"/>
      <c r="B13" s="393"/>
      <c r="C13" s="67"/>
      <c r="D13" s="40"/>
      <c r="F13" s="44" t="s">
        <v>7140</v>
      </c>
      <c r="G13" s="98" t="s">
        <v>7141</v>
      </c>
      <c r="H13" s="786" t="s">
        <v>7805</v>
      </c>
      <c r="I13" s="157" t="s">
        <v>7495</v>
      </c>
      <c r="K13" s="44" t="s">
        <v>7140</v>
      </c>
      <c r="L13" s="98" t="s">
        <v>7496</v>
      </c>
      <c r="M13" s="786" t="s">
        <v>7805</v>
      </c>
      <c r="N13" s="157" t="s">
        <v>7495</v>
      </c>
    </row>
    <row r="14" spans="1:17" x14ac:dyDescent="0.2">
      <c r="C14" s="49"/>
      <c r="G14" s="49"/>
      <c r="N14" s="100"/>
    </row>
    <row r="15" spans="1:17" x14ac:dyDescent="0.2">
      <c r="A15" s="100"/>
      <c r="B15" s="119"/>
      <c r="C15" s="854" t="s">
        <v>240</v>
      </c>
      <c r="F15" s="855" t="s">
        <v>7141</v>
      </c>
      <c r="G15" s="855"/>
      <c r="H15" s="8"/>
      <c r="K15" s="854" t="s">
        <v>7142</v>
      </c>
      <c r="L15" s="120"/>
      <c r="M15" s="15"/>
      <c r="N15" s="8"/>
      <c r="O15" s="8"/>
      <c r="P15" s="8"/>
      <c r="Q15" s="8"/>
    </row>
    <row r="16" spans="1:17" x14ac:dyDescent="0.2">
      <c r="A16" s="17"/>
      <c r="B16" s="47"/>
      <c r="C16" s="854"/>
      <c r="F16" s="98" t="s">
        <v>2592</v>
      </c>
      <c r="G16" s="98" t="s">
        <v>2593</v>
      </c>
      <c r="H16" s="19"/>
      <c r="K16" s="854"/>
      <c r="L16" s="120"/>
      <c r="M16" s="15"/>
      <c r="N16" s="8"/>
      <c r="O16" s="8"/>
      <c r="P16" s="8"/>
      <c r="Q16" s="8"/>
    </row>
    <row r="17" spans="1:20" x14ac:dyDescent="0.2">
      <c r="A17" s="17"/>
      <c r="B17" s="47"/>
      <c r="C17" s="26" t="s">
        <v>7811</v>
      </c>
      <c r="D17" s="86"/>
      <c r="E17" s="86"/>
      <c r="F17" s="78" t="s">
        <v>7835</v>
      </c>
      <c r="G17" s="78" t="s">
        <v>7836</v>
      </c>
      <c r="H17" s="62"/>
      <c r="I17" s="86"/>
      <c r="J17" s="86"/>
      <c r="K17" s="26" t="s">
        <v>7837</v>
      </c>
      <c r="L17" s="121"/>
      <c r="M17" s="122"/>
      <c r="N17" s="8"/>
      <c r="O17" s="8"/>
      <c r="P17" s="8"/>
      <c r="Q17" s="8"/>
    </row>
    <row r="18" spans="1:20" x14ac:dyDescent="0.2">
      <c r="A18" s="69" t="s">
        <v>7464</v>
      </c>
      <c r="B18" s="66" t="s">
        <v>7807</v>
      </c>
      <c r="C18" s="423"/>
      <c r="D18" s="85"/>
      <c r="E18" s="85"/>
      <c r="F18" s="423"/>
      <c r="G18" s="423"/>
      <c r="H18" s="196"/>
      <c r="I18" s="85"/>
      <c r="J18" s="85"/>
      <c r="K18" s="423"/>
      <c r="L18" s="92"/>
      <c r="M18" s="11"/>
      <c r="N18" s="92"/>
      <c r="O18" s="92"/>
      <c r="P18" s="17" t="s">
        <v>7479</v>
      </c>
    </row>
    <row r="19" spans="1:20" x14ac:dyDescent="0.2">
      <c r="A19" s="123" t="s">
        <v>2594</v>
      </c>
      <c r="B19" s="43" t="s">
        <v>7808</v>
      </c>
      <c r="C19" s="594" t="s">
        <v>23</v>
      </c>
      <c r="D19" s="86"/>
      <c r="E19" s="86"/>
      <c r="F19" s="444" t="s">
        <v>24</v>
      </c>
      <c r="G19" s="594" t="s">
        <v>25</v>
      </c>
      <c r="H19" s="62"/>
      <c r="I19" s="86"/>
      <c r="J19" s="86"/>
      <c r="K19" s="594" t="s">
        <v>26</v>
      </c>
      <c r="L19" s="13" t="s">
        <v>4853</v>
      </c>
      <c r="M19" s="33" t="s">
        <v>2106</v>
      </c>
      <c r="N19" s="10" t="s">
        <v>4226</v>
      </c>
      <c r="O19" s="14"/>
      <c r="P19" s="17" t="s">
        <v>7479</v>
      </c>
      <c r="S19" s="10"/>
      <c r="T19" s="10"/>
    </row>
    <row r="20" spans="1:20" x14ac:dyDescent="0.2">
      <c r="A20" s="23" t="s">
        <v>2595</v>
      </c>
      <c r="B20" s="57" t="s">
        <v>7809</v>
      </c>
      <c r="C20" s="594" t="s">
        <v>208</v>
      </c>
      <c r="D20" s="86"/>
      <c r="E20" s="86"/>
      <c r="F20" s="444" t="s">
        <v>239</v>
      </c>
      <c r="G20" s="594" t="s">
        <v>238</v>
      </c>
      <c r="H20" s="62"/>
      <c r="I20" s="86"/>
      <c r="J20" s="86"/>
      <c r="K20" s="594" t="s">
        <v>237</v>
      </c>
      <c r="L20" s="84"/>
      <c r="M20" s="14" t="s">
        <v>2106</v>
      </c>
      <c r="N20" s="10" t="s">
        <v>4227</v>
      </c>
      <c r="O20" s="10"/>
      <c r="P20" s="17" t="s">
        <v>7479</v>
      </c>
      <c r="S20" s="10"/>
      <c r="T20" s="10"/>
    </row>
    <row r="21" spans="1:20" x14ac:dyDescent="0.2">
      <c r="A21" s="123" t="s">
        <v>2596</v>
      </c>
      <c r="B21" s="43" t="s">
        <v>7810</v>
      </c>
      <c r="C21" s="594" t="s">
        <v>226</v>
      </c>
      <c r="D21" s="86"/>
      <c r="E21" s="86"/>
      <c r="F21" s="444" t="s">
        <v>236</v>
      </c>
      <c r="G21" s="594" t="s">
        <v>235</v>
      </c>
      <c r="H21" s="62"/>
      <c r="I21" s="86"/>
      <c r="J21" s="86"/>
      <c r="K21" s="594" t="s">
        <v>234</v>
      </c>
      <c r="L21" s="84"/>
      <c r="M21" s="14" t="s">
        <v>2106</v>
      </c>
      <c r="N21" s="10" t="s">
        <v>4228</v>
      </c>
      <c r="O21" s="10" t="s">
        <v>5104</v>
      </c>
      <c r="P21" s="17" t="s">
        <v>7479</v>
      </c>
      <c r="S21" s="10"/>
      <c r="T21" s="10"/>
    </row>
    <row r="22" spans="1:20" x14ac:dyDescent="0.2">
      <c r="A22" s="69" t="s">
        <v>7465</v>
      </c>
      <c r="B22" s="57" t="s">
        <v>7852</v>
      </c>
      <c r="C22" s="423"/>
      <c r="D22" s="85"/>
      <c r="E22" s="85"/>
      <c r="F22" s="423"/>
      <c r="G22" s="423"/>
      <c r="H22" s="196"/>
      <c r="I22" s="85"/>
      <c r="J22" s="85"/>
      <c r="K22" s="423"/>
      <c r="L22" s="124"/>
      <c r="M22" s="92"/>
      <c r="N22" s="92"/>
      <c r="O22" s="92"/>
      <c r="P22" s="13" t="s">
        <v>7480</v>
      </c>
      <c r="Q22" s="10"/>
      <c r="R22" s="10"/>
      <c r="S22" s="10"/>
      <c r="T22" s="10"/>
    </row>
    <row r="23" spans="1:20" x14ac:dyDescent="0.2">
      <c r="A23" s="123" t="s">
        <v>2594</v>
      </c>
      <c r="B23" s="43" t="s">
        <v>7853</v>
      </c>
      <c r="C23" s="603"/>
      <c r="D23" s="85"/>
      <c r="E23" s="85"/>
      <c r="F23" s="604"/>
      <c r="G23" s="603"/>
      <c r="H23" s="196"/>
      <c r="I23" s="85"/>
      <c r="J23" s="85"/>
      <c r="K23" s="603"/>
      <c r="L23" s="13" t="s">
        <v>4853</v>
      </c>
      <c r="M23" s="33" t="s">
        <v>2106</v>
      </c>
      <c r="N23" s="10" t="s">
        <v>4226</v>
      </c>
      <c r="O23" s="14"/>
      <c r="P23" s="17" t="s">
        <v>7480</v>
      </c>
      <c r="Q23" s="10"/>
      <c r="R23" s="10"/>
      <c r="S23" s="10"/>
      <c r="T23" s="10"/>
    </row>
    <row r="24" spans="1:20" x14ac:dyDescent="0.2">
      <c r="A24" s="23" t="s">
        <v>2595</v>
      </c>
      <c r="B24" s="57" t="s">
        <v>7854</v>
      </c>
      <c r="C24" s="603"/>
      <c r="D24" s="85"/>
      <c r="E24" s="85"/>
      <c r="F24" s="604"/>
      <c r="G24" s="603"/>
      <c r="H24" s="196"/>
      <c r="I24" s="85"/>
      <c r="J24" s="85"/>
      <c r="K24" s="603"/>
      <c r="L24" s="84"/>
      <c r="M24" s="14" t="s">
        <v>2106</v>
      </c>
      <c r="N24" s="10" t="s">
        <v>4227</v>
      </c>
      <c r="O24" s="10"/>
      <c r="P24" s="13" t="s">
        <v>7480</v>
      </c>
      <c r="Q24" s="10"/>
      <c r="R24" s="10"/>
      <c r="S24" s="10"/>
      <c r="T24" s="10"/>
    </row>
    <row r="25" spans="1:20" x14ac:dyDescent="0.2">
      <c r="A25" s="123" t="s">
        <v>2596</v>
      </c>
      <c r="B25" s="43" t="s">
        <v>7890</v>
      </c>
      <c r="C25" s="603"/>
      <c r="D25" s="85"/>
      <c r="E25" s="85"/>
      <c r="F25" s="604"/>
      <c r="G25" s="603"/>
      <c r="H25" s="196"/>
      <c r="I25" s="85"/>
      <c r="J25" s="85"/>
      <c r="K25" s="603"/>
      <c r="L25" s="84"/>
      <c r="M25" s="14" t="s">
        <v>2106</v>
      </c>
      <c r="N25" s="10" t="s">
        <v>4228</v>
      </c>
      <c r="O25" s="10" t="s">
        <v>5104</v>
      </c>
      <c r="P25" s="13" t="s">
        <v>7480</v>
      </c>
      <c r="Q25" s="10"/>
      <c r="R25" s="10"/>
      <c r="S25" s="10"/>
      <c r="T25" s="10"/>
    </row>
    <row r="26" spans="1:20" x14ac:dyDescent="0.2">
      <c r="A26" s="69" t="s">
        <v>7466</v>
      </c>
      <c r="B26" s="57" t="s">
        <v>7891</v>
      </c>
      <c r="C26" s="423"/>
      <c r="D26" s="85"/>
      <c r="E26" s="85"/>
      <c r="F26" s="423"/>
      <c r="G26" s="423"/>
      <c r="H26" s="196"/>
      <c r="I26" s="85"/>
      <c r="J26" s="85"/>
      <c r="K26" s="423"/>
      <c r="L26" s="124"/>
      <c r="M26" s="92"/>
      <c r="N26" s="92"/>
      <c r="O26" s="92"/>
      <c r="P26" s="13" t="s">
        <v>7481</v>
      </c>
      <c r="Q26" s="10"/>
      <c r="R26" s="10"/>
      <c r="S26" s="10"/>
      <c r="T26" s="10"/>
    </row>
    <row r="27" spans="1:20" x14ac:dyDescent="0.2">
      <c r="A27" s="123" t="s">
        <v>2594</v>
      </c>
      <c r="B27" s="43" t="s">
        <v>7812</v>
      </c>
      <c r="C27" s="603"/>
      <c r="D27" s="85"/>
      <c r="E27" s="85"/>
      <c r="F27" s="604"/>
      <c r="G27" s="603"/>
      <c r="H27" s="196"/>
      <c r="I27" s="85"/>
      <c r="J27" s="85"/>
      <c r="K27" s="603"/>
      <c r="L27" s="13" t="s">
        <v>4853</v>
      </c>
      <c r="M27" s="33" t="s">
        <v>2106</v>
      </c>
      <c r="N27" s="10" t="s">
        <v>4226</v>
      </c>
      <c r="O27" s="14"/>
      <c r="P27" s="17" t="s">
        <v>7481</v>
      </c>
      <c r="Q27" s="10"/>
      <c r="R27" s="10"/>
      <c r="S27" s="10"/>
      <c r="T27" s="10"/>
    </row>
    <row r="28" spans="1:20" x14ac:dyDescent="0.2">
      <c r="A28" s="23" t="s">
        <v>2595</v>
      </c>
      <c r="B28" s="57" t="s">
        <v>7813</v>
      </c>
      <c r="C28" s="603"/>
      <c r="D28" s="85"/>
      <c r="E28" s="85"/>
      <c r="F28" s="604"/>
      <c r="G28" s="603"/>
      <c r="H28" s="196"/>
      <c r="I28" s="85"/>
      <c r="J28" s="85"/>
      <c r="K28" s="603"/>
      <c r="L28" s="84"/>
      <c r="M28" s="14" t="s">
        <v>2106</v>
      </c>
      <c r="N28" s="10" t="s">
        <v>4227</v>
      </c>
      <c r="O28" s="10"/>
      <c r="P28" s="13" t="s">
        <v>7481</v>
      </c>
      <c r="Q28" s="10"/>
      <c r="R28" s="10"/>
      <c r="S28" s="10"/>
      <c r="T28" s="10"/>
    </row>
    <row r="29" spans="1:20" x14ac:dyDescent="0.2">
      <c r="A29" s="123" t="s">
        <v>2596</v>
      </c>
      <c r="B29" s="43" t="s">
        <v>7814</v>
      </c>
      <c r="C29" s="603"/>
      <c r="D29" s="85"/>
      <c r="E29" s="85"/>
      <c r="F29" s="604"/>
      <c r="G29" s="603"/>
      <c r="H29" s="196"/>
      <c r="I29" s="85"/>
      <c r="J29" s="85"/>
      <c r="K29" s="603"/>
      <c r="L29" s="84"/>
      <c r="M29" s="14" t="s">
        <v>2106</v>
      </c>
      <c r="N29" s="10" t="s">
        <v>4228</v>
      </c>
      <c r="O29" s="10" t="s">
        <v>5104</v>
      </c>
      <c r="P29" s="13" t="s">
        <v>7481</v>
      </c>
      <c r="Q29" s="10"/>
      <c r="R29" s="10"/>
      <c r="S29" s="10"/>
      <c r="T29" s="10"/>
    </row>
    <row r="30" spans="1:20" x14ac:dyDescent="0.2">
      <c r="A30" s="69" t="s">
        <v>7467</v>
      </c>
      <c r="B30" s="57" t="s">
        <v>7842</v>
      </c>
      <c r="C30" s="423"/>
      <c r="D30" s="85"/>
      <c r="E30" s="85"/>
      <c r="F30" s="423"/>
      <c r="G30" s="423"/>
      <c r="H30" s="196"/>
      <c r="I30" s="85"/>
      <c r="J30" s="85"/>
      <c r="K30" s="423"/>
      <c r="L30" s="124"/>
      <c r="M30" s="92"/>
      <c r="N30" s="92"/>
      <c r="O30" s="92"/>
      <c r="P30" s="13" t="s">
        <v>7482</v>
      </c>
      <c r="Q30" s="10"/>
      <c r="R30" s="10"/>
      <c r="S30" s="10"/>
      <c r="T30" s="10"/>
    </row>
    <row r="31" spans="1:20" x14ac:dyDescent="0.2">
      <c r="A31" s="123" t="s">
        <v>2594</v>
      </c>
      <c r="B31" s="43" t="s">
        <v>7843</v>
      </c>
      <c r="C31" s="603"/>
      <c r="D31" s="85"/>
      <c r="E31" s="85"/>
      <c r="F31" s="604"/>
      <c r="G31" s="603"/>
      <c r="H31" s="196"/>
      <c r="I31" s="85"/>
      <c r="J31" s="85"/>
      <c r="K31" s="603"/>
      <c r="L31" s="13" t="s">
        <v>4853</v>
      </c>
      <c r="M31" s="33" t="s">
        <v>2106</v>
      </c>
      <c r="N31" s="10" t="s">
        <v>4226</v>
      </c>
      <c r="O31" s="14"/>
      <c r="P31" s="17" t="s">
        <v>7482</v>
      </c>
      <c r="Q31" s="10"/>
      <c r="R31" s="10"/>
      <c r="S31" s="10"/>
      <c r="T31" s="10"/>
    </row>
    <row r="32" spans="1:20" x14ac:dyDescent="0.2">
      <c r="A32" s="23" t="s">
        <v>2595</v>
      </c>
      <c r="B32" s="57" t="s">
        <v>7844</v>
      </c>
      <c r="C32" s="603"/>
      <c r="D32" s="85"/>
      <c r="E32" s="85"/>
      <c r="F32" s="604"/>
      <c r="G32" s="603"/>
      <c r="H32" s="196"/>
      <c r="I32" s="85"/>
      <c r="J32" s="85"/>
      <c r="K32" s="603"/>
      <c r="L32" s="84"/>
      <c r="M32" s="14" t="s">
        <v>2106</v>
      </c>
      <c r="N32" s="10" t="s">
        <v>4227</v>
      </c>
      <c r="O32" s="10"/>
      <c r="P32" s="13" t="s">
        <v>7482</v>
      </c>
      <c r="Q32" s="10"/>
      <c r="R32" s="10"/>
      <c r="S32" s="10"/>
      <c r="T32" s="10"/>
    </row>
    <row r="33" spans="1:20" x14ac:dyDescent="0.2">
      <c r="A33" s="123" t="s">
        <v>2596</v>
      </c>
      <c r="B33" s="43" t="s">
        <v>7845</v>
      </c>
      <c r="C33" s="603"/>
      <c r="D33" s="85"/>
      <c r="E33" s="85"/>
      <c r="F33" s="604"/>
      <c r="G33" s="603"/>
      <c r="H33" s="196"/>
      <c r="I33" s="85"/>
      <c r="J33" s="85"/>
      <c r="K33" s="603"/>
      <c r="L33" s="84"/>
      <c r="M33" s="14" t="s">
        <v>2106</v>
      </c>
      <c r="N33" s="10" t="s">
        <v>4228</v>
      </c>
      <c r="O33" s="10" t="s">
        <v>5104</v>
      </c>
      <c r="P33" s="13" t="s">
        <v>7482</v>
      </c>
      <c r="Q33" s="10"/>
      <c r="R33" s="10"/>
      <c r="S33" s="10"/>
      <c r="T33" s="10"/>
    </row>
    <row r="34" spans="1:20" x14ac:dyDescent="0.2">
      <c r="A34" s="69" t="s">
        <v>7468</v>
      </c>
      <c r="B34" s="57" t="s">
        <v>7846</v>
      </c>
      <c r="C34" s="423"/>
      <c r="D34" s="85"/>
      <c r="E34" s="85"/>
      <c r="F34" s="423"/>
      <c r="G34" s="423"/>
      <c r="H34" s="196"/>
      <c r="I34" s="85"/>
      <c r="J34" s="85"/>
      <c r="K34" s="423"/>
      <c r="L34" s="124"/>
      <c r="M34" s="92"/>
      <c r="N34" s="92"/>
      <c r="O34" s="92"/>
      <c r="P34" s="13" t="s">
        <v>7483</v>
      </c>
      <c r="Q34" s="10"/>
      <c r="R34" s="10"/>
      <c r="S34" s="10"/>
      <c r="T34" s="10"/>
    </row>
    <row r="35" spans="1:20" x14ac:dyDescent="0.2">
      <c r="A35" s="123" t="s">
        <v>2594</v>
      </c>
      <c r="B35" s="43" t="s">
        <v>7847</v>
      </c>
      <c r="C35" s="603"/>
      <c r="D35" s="85"/>
      <c r="E35" s="85"/>
      <c r="F35" s="604"/>
      <c r="G35" s="603"/>
      <c r="H35" s="196"/>
      <c r="I35" s="85"/>
      <c r="J35" s="85"/>
      <c r="K35" s="603"/>
      <c r="L35" s="13" t="s">
        <v>4853</v>
      </c>
      <c r="M35" s="33" t="s">
        <v>2106</v>
      </c>
      <c r="N35" s="10" t="s">
        <v>4226</v>
      </c>
      <c r="O35" s="14"/>
      <c r="P35" s="17" t="s">
        <v>7483</v>
      </c>
      <c r="Q35" s="10"/>
      <c r="R35" s="10"/>
      <c r="S35" s="10"/>
      <c r="T35" s="10"/>
    </row>
    <row r="36" spans="1:20" x14ac:dyDescent="0.2">
      <c r="A36" s="23" t="s">
        <v>2595</v>
      </c>
      <c r="B36" s="57" t="s">
        <v>7848</v>
      </c>
      <c r="C36" s="603"/>
      <c r="D36" s="85"/>
      <c r="E36" s="85"/>
      <c r="F36" s="604"/>
      <c r="G36" s="603"/>
      <c r="H36" s="196"/>
      <c r="I36" s="85"/>
      <c r="J36" s="85"/>
      <c r="K36" s="603"/>
      <c r="L36" s="84"/>
      <c r="M36" s="14" t="s">
        <v>2106</v>
      </c>
      <c r="N36" s="10" t="s">
        <v>4227</v>
      </c>
      <c r="O36" s="10"/>
      <c r="P36" s="13" t="s">
        <v>7483</v>
      </c>
      <c r="Q36" s="10"/>
      <c r="R36" s="10"/>
      <c r="S36" s="10"/>
      <c r="T36" s="10"/>
    </row>
    <row r="37" spans="1:20" x14ac:dyDescent="0.2">
      <c r="A37" s="123" t="s">
        <v>2596</v>
      </c>
      <c r="B37" s="43" t="s">
        <v>7815</v>
      </c>
      <c r="C37" s="603"/>
      <c r="D37" s="85"/>
      <c r="E37" s="85"/>
      <c r="F37" s="604"/>
      <c r="G37" s="603"/>
      <c r="H37" s="196"/>
      <c r="I37" s="85"/>
      <c r="J37" s="85"/>
      <c r="K37" s="603"/>
      <c r="L37" s="84"/>
      <c r="M37" s="14" t="s">
        <v>2106</v>
      </c>
      <c r="N37" s="10" t="s">
        <v>4228</v>
      </c>
      <c r="O37" s="10" t="s">
        <v>5104</v>
      </c>
      <c r="P37" s="13" t="s">
        <v>7483</v>
      </c>
      <c r="Q37" s="10"/>
      <c r="R37" s="10"/>
      <c r="S37" s="10"/>
      <c r="T37" s="10"/>
    </row>
    <row r="38" spans="1:20" x14ac:dyDescent="0.2">
      <c r="A38" s="69" t="s">
        <v>623</v>
      </c>
      <c r="B38" s="57" t="s">
        <v>7816</v>
      </c>
      <c r="C38" s="423"/>
      <c r="D38" s="85"/>
      <c r="E38" s="85"/>
      <c r="F38" s="423"/>
      <c r="G38" s="423"/>
      <c r="H38" s="196"/>
      <c r="I38" s="85"/>
      <c r="J38" s="85"/>
      <c r="K38" s="423"/>
      <c r="L38" s="124"/>
      <c r="M38" s="92"/>
      <c r="N38" s="92"/>
      <c r="O38" s="92"/>
      <c r="P38" s="13" t="s">
        <v>7484</v>
      </c>
      <c r="Q38" s="10"/>
      <c r="R38" s="10"/>
      <c r="S38" s="10"/>
      <c r="T38" s="10"/>
    </row>
    <row r="39" spans="1:20" x14ac:dyDescent="0.2">
      <c r="A39" s="123" t="s">
        <v>2594</v>
      </c>
      <c r="B39" s="43" t="s">
        <v>7817</v>
      </c>
      <c r="C39" s="603"/>
      <c r="D39" s="85"/>
      <c r="E39" s="85"/>
      <c r="F39" s="604"/>
      <c r="G39" s="603"/>
      <c r="H39" s="196"/>
      <c r="I39" s="85"/>
      <c r="J39" s="85"/>
      <c r="K39" s="603"/>
      <c r="L39" s="13" t="s">
        <v>4853</v>
      </c>
      <c r="M39" s="33" t="s">
        <v>2106</v>
      </c>
      <c r="N39" s="10" t="s">
        <v>4226</v>
      </c>
      <c r="O39" s="14"/>
      <c r="P39" s="17" t="s">
        <v>7484</v>
      </c>
      <c r="Q39" s="10"/>
      <c r="R39" s="10"/>
      <c r="S39" s="10"/>
      <c r="T39" s="10"/>
    </row>
    <row r="40" spans="1:20" x14ac:dyDescent="0.2">
      <c r="A40" s="23" t="s">
        <v>2595</v>
      </c>
      <c r="B40" s="57" t="s">
        <v>7818</v>
      </c>
      <c r="C40" s="603"/>
      <c r="D40" s="85"/>
      <c r="E40" s="85"/>
      <c r="F40" s="604"/>
      <c r="G40" s="603"/>
      <c r="H40" s="196"/>
      <c r="I40" s="85"/>
      <c r="J40" s="85"/>
      <c r="K40" s="603"/>
      <c r="L40" s="84"/>
      <c r="M40" s="14" t="s">
        <v>2106</v>
      </c>
      <c r="N40" s="10" t="s">
        <v>4227</v>
      </c>
      <c r="O40" s="10"/>
      <c r="P40" s="13" t="s">
        <v>7484</v>
      </c>
      <c r="Q40" s="10"/>
      <c r="R40" s="10"/>
      <c r="S40" s="10"/>
      <c r="T40" s="10"/>
    </row>
    <row r="41" spans="1:20" x14ac:dyDescent="0.2">
      <c r="A41" s="123" t="s">
        <v>2596</v>
      </c>
      <c r="B41" s="43" t="s">
        <v>7819</v>
      </c>
      <c r="C41" s="603"/>
      <c r="D41" s="85"/>
      <c r="E41" s="85"/>
      <c r="F41" s="604"/>
      <c r="G41" s="603"/>
      <c r="H41" s="196"/>
      <c r="I41" s="85"/>
      <c r="J41" s="85"/>
      <c r="K41" s="603"/>
      <c r="L41" s="84"/>
      <c r="M41" s="14" t="s">
        <v>2106</v>
      </c>
      <c r="N41" s="10" t="s">
        <v>4228</v>
      </c>
      <c r="O41" s="10" t="s">
        <v>5104</v>
      </c>
      <c r="P41" s="13" t="s">
        <v>7484</v>
      </c>
      <c r="Q41" s="10"/>
      <c r="R41" s="10"/>
      <c r="S41" s="10"/>
      <c r="T41" s="10"/>
    </row>
    <row r="42" spans="1:20" x14ac:dyDescent="0.2">
      <c r="A42" s="69" t="s">
        <v>7469</v>
      </c>
      <c r="B42" s="57" t="s">
        <v>7820</v>
      </c>
      <c r="C42" s="423"/>
      <c r="D42" s="85"/>
      <c r="E42" s="85"/>
      <c r="F42" s="423"/>
      <c r="G42" s="423"/>
      <c r="H42" s="196"/>
      <c r="I42" s="85"/>
      <c r="J42" s="85"/>
      <c r="K42" s="423"/>
      <c r="L42" s="124"/>
      <c r="M42" s="92"/>
      <c r="N42" s="92"/>
      <c r="O42" s="92"/>
      <c r="P42" s="13" t="s">
        <v>7485</v>
      </c>
      <c r="Q42" s="10"/>
      <c r="R42" s="10"/>
      <c r="S42" s="10"/>
      <c r="T42" s="10"/>
    </row>
    <row r="43" spans="1:20" x14ac:dyDescent="0.2">
      <c r="A43" s="123" t="s">
        <v>2594</v>
      </c>
      <c r="B43" s="43" t="s">
        <v>7821</v>
      </c>
      <c r="C43" s="603"/>
      <c r="D43" s="85"/>
      <c r="E43" s="85"/>
      <c r="F43" s="604"/>
      <c r="G43" s="603"/>
      <c r="H43" s="196"/>
      <c r="I43" s="85"/>
      <c r="J43" s="85"/>
      <c r="K43" s="603"/>
      <c r="L43" s="13" t="s">
        <v>4853</v>
      </c>
      <c r="M43" s="33" t="s">
        <v>2106</v>
      </c>
      <c r="N43" s="10" t="s">
        <v>4226</v>
      </c>
      <c r="O43" s="14"/>
      <c r="P43" s="17" t="s">
        <v>7485</v>
      </c>
      <c r="Q43" s="10"/>
      <c r="R43" s="10"/>
      <c r="S43" s="10"/>
      <c r="T43" s="10"/>
    </row>
    <row r="44" spans="1:20" x14ac:dyDescent="0.2">
      <c r="A44" s="23" t="s">
        <v>2595</v>
      </c>
      <c r="B44" s="57" t="s">
        <v>7822</v>
      </c>
      <c r="C44" s="603"/>
      <c r="D44" s="85"/>
      <c r="E44" s="85"/>
      <c r="F44" s="604"/>
      <c r="G44" s="603"/>
      <c r="H44" s="196"/>
      <c r="I44" s="85"/>
      <c r="J44" s="85"/>
      <c r="K44" s="603"/>
      <c r="L44" s="84"/>
      <c r="M44" s="14" t="s">
        <v>2106</v>
      </c>
      <c r="N44" s="10" t="s">
        <v>4227</v>
      </c>
      <c r="O44" s="10"/>
      <c r="P44" s="13" t="s">
        <v>7485</v>
      </c>
      <c r="Q44" s="10"/>
      <c r="R44" s="10"/>
      <c r="S44" s="10"/>
      <c r="T44" s="10"/>
    </row>
    <row r="45" spans="1:20" x14ac:dyDescent="0.2">
      <c r="A45" s="123" t="s">
        <v>2596</v>
      </c>
      <c r="B45" s="43" t="s">
        <v>7823</v>
      </c>
      <c r="C45" s="603"/>
      <c r="D45" s="85"/>
      <c r="E45" s="85"/>
      <c r="F45" s="604"/>
      <c r="G45" s="603"/>
      <c r="H45" s="196"/>
      <c r="I45" s="85"/>
      <c r="J45" s="85"/>
      <c r="K45" s="603"/>
      <c r="L45" s="84"/>
      <c r="M45" s="14" t="s">
        <v>2106</v>
      </c>
      <c r="N45" s="10" t="s">
        <v>4228</v>
      </c>
      <c r="O45" s="10" t="s">
        <v>5104</v>
      </c>
      <c r="P45" s="13" t="s">
        <v>7485</v>
      </c>
      <c r="Q45" s="10"/>
      <c r="R45" s="10"/>
      <c r="S45" s="10"/>
      <c r="T45" s="10"/>
    </row>
    <row r="46" spans="1:20" x14ac:dyDescent="0.2">
      <c r="A46" s="69" t="s">
        <v>7470</v>
      </c>
      <c r="B46" s="57" t="s">
        <v>8269</v>
      </c>
      <c r="C46" s="423"/>
      <c r="D46" s="85"/>
      <c r="E46" s="85"/>
      <c r="F46" s="423"/>
      <c r="G46" s="423"/>
      <c r="H46" s="196"/>
      <c r="I46" s="85"/>
      <c r="J46" s="85"/>
      <c r="K46" s="423"/>
      <c r="L46" s="124"/>
      <c r="M46" s="92"/>
      <c r="N46" s="92"/>
      <c r="O46" s="92"/>
      <c r="P46" s="13" t="s">
        <v>7487</v>
      </c>
      <c r="Q46" s="10"/>
      <c r="R46" s="10"/>
      <c r="S46" s="10"/>
      <c r="T46" s="10"/>
    </row>
    <row r="47" spans="1:20" x14ac:dyDescent="0.2">
      <c r="A47" s="123" t="s">
        <v>2594</v>
      </c>
      <c r="B47" s="43" t="s">
        <v>7824</v>
      </c>
      <c r="C47" s="603"/>
      <c r="D47" s="85"/>
      <c r="E47" s="85"/>
      <c r="F47" s="604"/>
      <c r="G47" s="603"/>
      <c r="H47" s="196"/>
      <c r="I47" s="85"/>
      <c r="J47" s="85"/>
      <c r="K47" s="603"/>
      <c r="L47" s="13" t="s">
        <v>4853</v>
      </c>
      <c r="M47" s="33" t="s">
        <v>2106</v>
      </c>
      <c r="N47" s="10" t="s">
        <v>4226</v>
      </c>
      <c r="O47" s="14"/>
      <c r="P47" s="17" t="s">
        <v>7487</v>
      </c>
      <c r="Q47" s="10"/>
      <c r="R47" s="10"/>
      <c r="S47" s="10"/>
      <c r="T47" s="10"/>
    </row>
    <row r="48" spans="1:20" x14ac:dyDescent="0.2">
      <c r="A48" s="23" t="s">
        <v>2595</v>
      </c>
      <c r="B48" s="57" t="s">
        <v>7849</v>
      </c>
      <c r="C48" s="603"/>
      <c r="D48" s="85"/>
      <c r="E48" s="85"/>
      <c r="F48" s="604"/>
      <c r="G48" s="603"/>
      <c r="H48" s="196"/>
      <c r="I48" s="85"/>
      <c r="J48" s="85"/>
      <c r="K48" s="603"/>
      <c r="L48" s="84"/>
      <c r="M48" s="14" t="s">
        <v>2106</v>
      </c>
      <c r="N48" s="10" t="s">
        <v>4227</v>
      </c>
      <c r="O48" s="10"/>
      <c r="P48" s="13" t="s">
        <v>7487</v>
      </c>
      <c r="Q48" s="10"/>
      <c r="R48" s="10"/>
      <c r="S48" s="10"/>
      <c r="T48" s="10"/>
    </row>
    <row r="49" spans="1:20" x14ac:dyDescent="0.2">
      <c r="A49" s="123" t="s">
        <v>2596</v>
      </c>
      <c r="B49" s="43" t="s">
        <v>7850</v>
      </c>
      <c r="C49" s="603"/>
      <c r="D49" s="85"/>
      <c r="E49" s="85"/>
      <c r="F49" s="604"/>
      <c r="G49" s="603"/>
      <c r="H49" s="196"/>
      <c r="I49" s="85"/>
      <c r="J49" s="85"/>
      <c r="K49" s="603"/>
      <c r="L49" s="84"/>
      <c r="M49" s="14" t="s">
        <v>2106</v>
      </c>
      <c r="N49" s="10" t="s">
        <v>4228</v>
      </c>
      <c r="O49" s="10" t="s">
        <v>5104</v>
      </c>
      <c r="P49" s="13" t="s">
        <v>7487</v>
      </c>
      <c r="Q49" s="10"/>
      <c r="R49" s="10"/>
      <c r="S49" s="10"/>
      <c r="T49" s="10"/>
    </row>
    <row r="50" spans="1:20" x14ac:dyDescent="0.2">
      <c r="A50" s="69" t="s">
        <v>7471</v>
      </c>
      <c r="B50" s="57" t="s">
        <v>7851</v>
      </c>
      <c r="C50" s="423"/>
      <c r="D50" s="85"/>
      <c r="E50" s="85"/>
      <c r="F50" s="423"/>
      <c r="G50" s="423"/>
      <c r="H50" s="196"/>
      <c r="I50" s="85"/>
      <c r="J50" s="85"/>
      <c r="K50" s="423"/>
      <c r="L50" s="124"/>
      <c r="M50" s="92"/>
      <c r="N50" s="92"/>
      <c r="O50" s="92"/>
      <c r="P50" s="13" t="s">
        <v>7488</v>
      </c>
      <c r="Q50" s="10"/>
      <c r="R50" s="10"/>
      <c r="S50" s="10"/>
      <c r="T50" s="10"/>
    </row>
    <row r="51" spans="1:20" x14ac:dyDescent="0.2">
      <c r="A51" s="123" t="s">
        <v>2594</v>
      </c>
      <c r="B51" s="43" t="s">
        <v>7889</v>
      </c>
      <c r="C51" s="603"/>
      <c r="D51" s="85"/>
      <c r="E51" s="85"/>
      <c r="F51" s="604"/>
      <c r="G51" s="603"/>
      <c r="H51" s="196"/>
      <c r="I51" s="85"/>
      <c r="J51" s="85"/>
      <c r="K51" s="603"/>
      <c r="L51" s="13" t="s">
        <v>4853</v>
      </c>
      <c r="M51" s="33" t="s">
        <v>2106</v>
      </c>
      <c r="N51" s="10" t="s">
        <v>4226</v>
      </c>
      <c r="O51" s="14"/>
      <c r="P51" s="17" t="s">
        <v>7488</v>
      </c>
      <c r="Q51" s="10"/>
      <c r="R51" s="10"/>
      <c r="S51" s="10"/>
      <c r="T51" s="10"/>
    </row>
    <row r="52" spans="1:20" x14ac:dyDescent="0.2">
      <c r="A52" s="23" t="s">
        <v>2595</v>
      </c>
      <c r="B52" s="57" t="s">
        <v>8268</v>
      </c>
      <c r="C52" s="603"/>
      <c r="D52" s="85"/>
      <c r="E52" s="85"/>
      <c r="F52" s="604"/>
      <c r="G52" s="603"/>
      <c r="H52" s="196"/>
      <c r="I52" s="85"/>
      <c r="J52" s="85"/>
      <c r="K52" s="603"/>
      <c r="L52" s="84"/>
      <c r="M52" s="14" t="s">
        <v>2106</v>
      </c>
      <c r="N52" s="10" t="s">
        <v>4227</v>
      </c>
      <c r="O52" s="10"/>
      <c r="P52" s="13" t="s">
        <v>7488</v>
      </c>
      <c r="Q52" s="10"/>
      <c r="R52" s="10"/>
      <c r="S52" s="10"/>
      <c r="T52" s="10"/>
    </row>
    <row r="53" spans="1:20" x14ac:dyDescent="0.2">
      <c r="A53" s="123" t="s">
        <v>2596</v>
      </c>
      <c r="B53" s="43" t="s">
        <v>8270</v>
      </c>
      <c r="C53" s="603"/>
      <c r="D53" s="85"/>
      <c r="E53" s="85"/>
      <c r="F53" s="604"/>
      <c r="G53" s="603"/>
      <c r="H53" s="196"/>
      <c r="I53" s="85"/>
      <c r="J53" s="85"/>
      <c r="K53" s="603"/>
      <c r="L53" s="84"/>
      <c r="M53" s="14" t="s">
        <v>2106</v>
      </c>
      <c r="N53" s="10" t="s">
        <v>4228</v>
      </c>
      <c r="O53" s="10" t="s">
        <v>5104</v>
      </c>
      <c r="P53" s="13" t="s">
        <v>7488</v>
      </c>
      <c r="Q53" s="10"/>
      <c r="R53" s="10"/>
      <c r="S53" s="10"/>
      <c r="T53" s="10"/>
    </row>
    <row r="54" spans="1:20" x14ac:dyDescent="0.2">
      <c r="A54" s="69" t="s">
        <v>7472</v>
      </c>
      <c r="B54" s="57" t="s">
        <v>8271</v>
      </c>
      <c r="C54" s="423"/>
      <c r="D54" s="85"/>
      <c r="E54" s="85"/>
      <c r="F54" s="423"/>
      <c r="G54" s="423"/>
      <c r="H54" s="196"/>
      <c r="I54" s="85"/>
      <c r="J54" s="85"/>
      <c r="K54" s="423"/>
      <c r="L54" s="124"/>
      <c r="M54" s="92"/>
      <c r="N54" s="92"/>
      <c r="O54" s="92"/>
      <c r="P54" s="13" t="s">
        <v>7489</v>
      </c>
      <c r="Q54" s="10"/>
      <c r="R54" s="10"/>
      <c r="S54" s="10"/>
      <c r="T54" s="10"/>
    </row>
    <row r="55" spans="1:20" x14ac:dyDescent="0.2">
      <c r="A55" s="123" t="s">
        <v>2594</v>
      </c>
      <c r="B55" s="43" t="s">
        <v>8272</v>
      </c>
      <c r="C55" s="603"/>
      <c r="D55" s="85"/>
      <c r="E55" s="85"/>
      <c r="F55" s="604"/>
      <c r="G55" s="603"/>
      <c r="H55" s="196"/>
      <c r="I55" s="85"/>
      <c r="J55" s="85"/>
      <c r="K55" s="603"/>
      <c r="L55" s="13" t="s">
        <v>4853</v>
      </c>
      <c r="M55" s="33" t="s">
        <v>2106</v>
      </c>
      <c r="N55" s="10" t="s">
        <v>4226</v>
      </c>
      <c r="O55" s="14"/>
      <c r="P55" s="17" t="s">
        <v>7489</v>
      </c>
      <c r="Q55" s="10"/>
      <c r="R55" s="10"/>
      <c r="S55" s="10"/>
      <c r="T55" s="10"/>
    </row>
    <row r="56" spans="1:20" x14ac:dyDescent="0.2">
      <c r="A56" s="23" t="s">
        <v>2595</v>
      </c>
      <c r="B56" s="57" t="s">
        <v>8273</v>
      </c>
      <c r="C56" s="603"/>
      <c r="D56" s="85"/>
      <c r="E56" s="85"/>
      <c r="F56" s="604"/>
      <c r="G56" s="603"/>
      <c r="H56" s="196"/>
      <c r="I56" s="85"/>
      <c r="J56" s="85"/>
      <c r="K56" s="603"/>
      <c r="L56" s="84"/>
      <c r="M56" s="14" t="s">
        <v>2106</v>
      </c>
      <c r="N56" s="10" t="s">
        <v>4227</v>
      </c>
      <c r="O56" s="10"/>
      <c r="P56" s="13" t="s">
        <v>7489</v>
      </c>
      <c r="Q56" s="10"/>
      <c r="R56" s="10"/>
      <c r="S56" s="10"/>
      <c r="T56" s="10"/>
    </row>
    <row r="57" spans="1:20" x14ac:dyDescent="0.2">
      <c r="A57" s="123" t="s">
        <v>2596</v>
      </c>
      <c r="B57" s="43" t="s">
        <v>7825</v>
      </c>
      <c r="C57" s="603"/>
      <c r="D57" s="85"/>
      <c r="E57" s="85"/>
      <c r="F57" s="604"/>
      <c r="G57" s="603"/>
      <c r="H57" s="196"/>
      <c r="I57" s="85"/>
      <c r="J57" s="85"/>
      <c r="K57" s="603"/>
      <c r="L57" s="84"/>
      <c r="M57" s="14" t="s">
        <v>2106</v>
      </c>
      <c r="N57" s="10" t="s">
        <v>4228</v>
      </c>
      <c r="O57" s="10" t="s">
        <v>5104</v>
      </c>
      <c r="P57" s="13" t="s">
        <v>7489</v>
      </c>
      <c r="Q57" s="10"/>
      <c r="R57" s="10"/>
      <c r="S57" s="10"/>
      <c r="T57" s="10"/>
    </row>
    <row r="58" spans="1:20" x14ac:dyDescent="0.2">
      <c r="A58" s="69" t="s">
        <v>7473</v>
      </c>
      <c r="B58" s="57" t="s">
        <v>7826</v>
      </c>
      <c r="C58" s="423"/>
      <c r="D58" s="85"/>
      <c r="E58" s="85"/>
      <c r="F58" s="423"/>
      <c r="G58" s="423"/>
      <c r="H58" s="196"/>
      <c r="I58" s="85"/>
      <c r="J58" s="85"/>
      <c r="K58" s="423"/>
      <c r="L58" s="124"/>
      <c r="M58" s="92"/>
      <c r="N58" s="92"/>
      <c r="O58" s="92"/>
      <c r="P58" s="13" t="s">
        <v>7490</v>
      </c>
      <c r="Q58" s="10"/>
      <c r="R58" s="10"/>
      <c r="S58" s="10"/>
      <c r="T58" s="10"/>
    </row>
    <row r="59" spans="1:20" x14ac:dyDescent="0.2">
      <c r="A59" s="123" t="s">
        <v>2594</v>
      </c>
      <c r="B59" s="43" t="s">
        <v>7827</v>
      </c>
      <c r="C59" s="603"/>
      <c r="D59" s="85"/>
      <c r="E59" s="85"/>
      <c r="F59" s="604"/>
      <c r="G59" s="603"/>
      <c r="H59" s="196"/>
      <c r="I59" s="85"/>
      <c r="J59" s="85"/>
      <c r="K59" s="603"/>
      <c r="L59" s="13" t="s">
        <v>4853</v>
      </c>
      <c r="M59" s="33" t="s">
        <v>2106</v>
      </c>
      <c r="N59" s="10" t="s">
        <v>4226</v>
      </c>
      <c r="O59" s="14"/>
      <c r="P59" s="17" t="s">
        <v>7490</v>
      </c>
      <c r="Q59" s="10"/>
      <c r="R59" s="10"/>
      <c r="S59" s="10"/>
      <c r="T59" s="10"/>
    </row>
    <row r="60" spans="1:20" x14ac:dyDescent="0.2">
      <c r="A60" s="23" t="s">
        <v>2595</v>
      </c>
      <c r="B60" s="57" t="s">
        <v>7828</v>
      </c>
      <c r="C60" s="603"/>
      <c r="D60" s="85"/>
      <c r="E60" s="85"/>
      <c r="F60" s="604"/>
      <c r="G60" s="603"/>
      <c r="H60" s="196"/>
      <c r="I60" s="85"/>
      <c r="J60" s="85"/>
      <c r="K60" s="603"/>
      <c r="L60" s="84"/>
      <c r="M60" s="14" t="s">
        <v>2106</v>
      </c>
      <c r="N60" s="10" t="s">
        <v>4227</v>
      </c>
      <c r="O60" s="10"/>
      <c r="P60" s="13" t="s">
        <v>7490</v>
      </c>
      <c r="Q60" s="10"/>
      <c r="R60" s="10"/>
      <c r="S60" s="10"/>
      <c r="T60" s="10"/>
    </row>
    <row r="61" spans="1:20" x14ac:dyDescent="0.2">
      <c r="A61" s="123" t="s">
        <v>2596</v>
      </c>
      <c r="B61" s="43" t="s">
        <v>7829</v>
      </c>
      <c r="C61" s="603"/>
      <c r="D61" s="85"/>
      <c r="E61" s="85"/>
      <c r="F61" s="604"/>
      <c r="G61" s="603"/>
      <c r="H61" s="196"/>
      <c r="I61" s="85"/>
      <c r="J61" s="85"/>
      <c r="K61" s="603"/>
      <c r="L61" s="84"/>
      <c r="M61" s="14" t="s">
        <v>2106</v>
      </c>
      <c r="N61" s="10" t="s">
        <v>4228</v>
      </c>
      <c r="O61" s="10" t="s">
        <v>5104</v>
      </c>
      <c r="P61" s="13" t="s">
        <v>7490</v>
      </c>
      <c r="Q61" s="10"/>
      <c r="R61" s="10"/>
      <c r="S61" s="10"/>
      <c r="T61" s="10"/>
    </row>
    <row r="62" spans="1:20" x14ac:dyDescent="0.2">
      <c r="A62" s="69" t="s">
        <v>7474</v>
      </c>
      <c r="B62" s="57" t="s">
        <v>7830</v>
      </c>
      <c r="C62" s="423"/>
      <c r="D62" s="85"/>
      <c r="E62" s="85"/>
      <c r="F62" s="423"/>
      <c r="G62" s="423"/>
      <c r="H62" s="196"/>
      <c r="I62" s="85"/>
      <c r="J62" s="85"/>
      <c r="K62" s="423"/>
      <c r="L62" s="124"/>
      <c r="M62" s="92"/>
      <c r="N62" s="92"/>
      <c r="O62" s="92"/>
      <c r="P62" s="13" t="s">
        <v>7491</v>
      </c>
      <c r="Q62" s="10"/>
      <c r="R62" s="10"/>
      <c r="S62" s="10"/>
      <c r="T62" s="10"/>
    </row>
    <row r="63" spans="1:20" x14ac:dyDescent="0.2">
      <c r="A63" s="123" t="s">
        <v>2594</v>
      </c>
      <c r="B63" s="43" t="s">
        <v>7892</v>
      </c>
      <c r="C63" s="603"/>
      <c r="D63" s="85"/>
      <c r="E63" s="85"/>
      <c r="F63" s="604"/>
      <c r="G63" s="603"/>
      <c r="H63" s="196"/>
      <c r="I63" s="85"/>
      <c r="J63" s="85"/>
      <c r="K63" s="603"/>
      <c r="L63" s="13" t="s">
        <v>4853</v>
      </c>
      <c r="M63" s="33" t="s">
        <v>2106</v>
      </c>
      <c r="N63" s="10" t="s">
        <v>4226</v>
      </c>
      <c r="O63" s="14"/>
      <c r="P63" s="17" t="s">
        <v>7491</v>
      </c>
      <c r="Q63" s="10"/>
      <c r="R63" s="10"/>
      <c r="S63" s="10"/>
      <c r="T63" s="10"/>
    </row>
    <row r="64" spans="1:20" x14ac:dyDescent="0.2">
      <c r="A64" s="23" t="s">
        <v>2595</v>
      </c>
      <c r="B64" s="57" t="s">
        <v>7893</v>
      </c>
      <c r="C64" s="603"/>
      <c r="D64" s="85"/>
      <c r="E64" s="85"/>
      <c r="F64" s="604"/>
      <c r="G64" s="603"/>
      <c r="H64" s="196"/>
      <c r="I64" s="85"/>
      <c r="J64" s="85"/>
      <c r="K64" s="603"/>
      <c r="L64" s="84"/>
      <c r="M64" s="14" t="s">
        <v>2106</v>
      </c>
      <c r="N64" s="10" t="s">
        <v>4227</v>
      </c>
      <c r="O64" s="10"/>
      <c r="P64" s="13" t="s">
        <v>7491</v>
      </c>
      <c r="Q64" s="10"/>
      <c r="R64" s="10"/>
      <c r="S64" s="10"/>
      <c r="T64" s="10"/>
    </row>
    <row r="65" spans="1:20" x14ac:dyDescent="0.2">
      <c r="A65" s="123" t="s">
        <v>2596</v>
      </c>
      <c r="B65" s="43" t="s">
        <v>7894</v>
      </c>
      <c r="C65" s="603"/>
      <c r="D65" s="85"/>
      <c r="E65" s="85"/>
      <c r="F65" s="604"/>
      <c r="G65" s="603"/>
      <c r="H65" s="196"/>
      <c r="I65" s="85"/>
      <c r="J65" s="85"/>
      <c r="K65" s="603"/>
      <c r="L65" s="84"/>
      <c r="M65" s="14" t="s">
        <v>2106</v>
      </c>
      <c r="N65" s="10" t="s">
        <v>4228</v>
      </c>
      <c r="O65" s="10" t="s">
        <v>5104</v>
      </c>
      <c r="P65" s="13" t="s">
        <v>7491</v>
      </c>
      <c r="Q65" s="10"/>
      <c r="R65" s="10"/>
      <c r="S65" s="10"/>
      <c r="T65" s="10"/>
    </row>
    <row r="66" spans="1:20" x14ac:dyDescent="0.2">
      <c r="A66" s="69" t="s">
        <v>7475</v>
      </c>
      <c r="B66" s="57" t="s">
        <v>7895</v>
      </c>
      <c r="C66" s="423"/>
      <c r="D66" s="85"/>
      <c r="E66" s="85"/>
      <c r="F66" s="423"/>
      <c r="G66" s="423"/>
      <c r="H66" s="196"/>
      <c r="I66" s="85"/>
      <c r="J66" s="85"/>
      <c r="K66" s="423"/>
      <c r="L66" s="124"/>
      <c r="M66" s="92"/>
      <c r="N66" s="92"/>
      <c r="O66" s="92"/>
      <c r="P66" s="13" t="s">
        <v>7492</v>
      </c>
      <c r="Q66" s="10"/>
      <c r="R66" s="10"/>
      <c r="S66" s="10"/>
      <c r="T66" s="10"/>
    </row>
    <row r="67" spans="1:20" x14ac:dyDescent="0.2">
      <c r="A67" s="123" t="s">
        <v>2594</v>
      </c>
      <c r="B67" s="43" t="s">
        <v>7831</v>
      </c>
      <c r="C67" s="603"/>
      <c r="D67" s="85"/>
      <c r="E67" s="85"/>
      <c r="F67" s="604"/>
      <c r="G67" s="603"/>
      <c r="H67" s="196"/>
      <c r="I67" s="85"/>
      <c r="J67" s="85"/>
      <c r="K67" s="603"/>
      <c r="L67" s="13" t="s">
        <v>4853</v>
      </c>
      <c r="M67" s="33" t="s">
        <v>2106</v>
      </c>
      <c r="N67" s="10" t="s">
        <v>4226</v>
      </c>
      <c r="O67" s="14"/>
      <c r="P67" s="17" t="s">
        <v>7492</v>
      </c>
      <c r="Q67" s="10"/>
      <c r="R67" s="10"/>
      <c r="S67" s="10"/>
      <c r="T67" s="10"/>
    </row>
    <row r="68" spans="1:20" x14ac:dyDescent="0.2">
      <c r="A68" s="23" t="s">
        <v>2595</v>
      </c>
      <c r="B68" s="57" t="s">
        <v>7896</v>
      </c>
      <c r="C68" s="603"/>
      <c r="D68" s="85"/>
      <c r="E68" s="85"/>
      <c r="F68" s="604"/>
      <c r="G68" s="603"/>
      <c r="H68" s="196"/>
      <c r="I68" s="85"/>
      <c r="J68" s="85"/>
      <c r="K68" s="603"/>
      <c r="L68" s="84"/>
      <c r="M68" s="14" t="s">
        <v>2106</v>
      </c>
      <c r="N68" s="10" t="s">
        <v>4227</v>
      </c>
      <c r="O68" s="10"/>
      <c r="P68" s="13" t="s">
        <v>7492</v>
      </c>
      <c r="Q68" s="10"/>
      <c r="R68" s="10"/>
      <c r="S68" s="10"/>
      <c r="T68" s="10"/>
    </row>
    <row r="69" spans="1:20" x14ac:dyDescent="0.2">
      <c r="A69" s="123" t="s">
        <v>2596</v>
      </c>
      <c r="B69" s="43" t="s">
        <v>7897</v>
      </c>
      <c r="C69" s="603"/>
      <c r="D69" s="85"/>
      <c r="E69" s="85"/>
      <c r="F69" s="604"/>
      <c r="G69" s="603"/>
      <c r="H69" s="196"/>
      <c r="I69" s="85"/>
      <c r="J69" s="85"/>
      <c r="K69" s="603"/>
      <c r="L69" s="84"/>
      <c r="M69" s="14" t="s">
        <v>2106</v>
      </c>
      <c r="N69" s="10" t="s">
        <v>4228</v>
      </c>
      <c r="O69" s="10" t="s">
        <v>5104</v>
      </c>
      <c r="P69" s="13" t="s">
        <v>7492</v>
      </c>
      <c r="Q69" s="10"/>
      <c r="R69" s="10"/>
      <c r="S69" s="10"/>
      <c r="T69" s="10"/>
    </row>
    <row r="70" spans="1:20" x14ac:dyDescent="0.2">
      <c r="A70" s="69" t="s">
        <v>7476</v>
      </c>
      <c r="B70" s="57" t="s">
        <v>7898</v>
      </c>
      <c r="C70" s="423"/>
      <c r="D70" s="85"/>
      <c r="E70" s="85"/>
      <c r="F70" s="423"/>
      <c r="G70" s="423"/>
      <c r="H70" s="196"/>
      <c r="I70" s="85"/>
      <c r="J70" s="85"/>
      <c r="K70" s="423"/>
      <c r="L70" s="124"/>
      <c r="M70" s="92"/>
      <c r="N70" s="92"/>
      <c r="O70" s="92"/>
      <c r="P70" s="13" t="s">
        <v>7493</v>
      </c>
      <c r="Q70" s="10"/>
      <c r="R70" s="10"/>
      <c r="S70" s="10"/>
      <c r="T70" s="10"/>
    </row>
    <row r="71" spans="1:20" x14ac:dyDescent="0.2">
      <c r="A71" s="123" t="s">
        <v>2594</v>
      </c>
      <c r="B71" s="43" t="s">
        <v>7899</v>
      </c>
      <c r="C71" s="603"/>
      <c r="D71" s="85"/>
      <c r="E71" s="85"/>
      <c r="F71" s="604"/>
      <c r="G71" s="603"/>
      <c r="H71" s="196"/>
      <c r="I71" s="85"/>
      <c r="J71" s="85"/>
      <c r="K71" s="603"/>
      <c r="L71" s="13" t="s">
        <v>4853</v>
      </c>
      <c r="M71" s="33" t="s">
        <v>2106</v>
      </c>
      <c r="N71" s="10" t="s">
        <v>4226</v>
      </c>
      <c r="O71" s="14"/>
      <c r="P71" s="17" t="s">
        <v>7493</v>
      </c>
      <c r="Q71" s="10"/>
      <c r="R71" s="10"/>
      <c r="S71" s="10"/>
      <c r="T71" s="10"/>
    </row>
    <row r="72" spans="1:20" x14ac:dyDescent="0.2">
      <c r="A72" s="23" t="s">
        <v>2595</v>
      </c>
      <c r="B72" s="57" t="s">
        <v>7900</v>
      </c>
      <c r="C72" s="603"/>
      <c r="D72" s="85"/>
      <c r="E72" s="85"/>
      <c r="F72" s="604"/>
      <c r="G72" s="603"/>
      <c r="H72" s="196"/>
      <c r="I72" s="85"/>
      <c r="J72" s="85"/>
      <c r="K72" s="603"/>
      <c r="L72" s="84"/>
      <c r="M72" s="14" t="s">
        <v>2106</v>
      </c>
      <c r="N72" s="10" t="s">
        <v>4227</v>
      </c>
      <c r="O72" s="10"/>
      <c r="P72" s="13" t="s">
        <v>7493</v>
      </c>
      <c r="Q72" s="10"/>
      <c r="R72" s="10"/>
      <c r="S72" s="10"/>
      <c r="T72" s="10"/>
    </row>
    <row r="73" spans="1:20" x14ac:dyDescent="0.2">
      <c r="A73" s="123" t="s">
        <v>2596</v>
      </c>
      <c r="B73" s="43" t="s">
        <v>7901</v>
      </c>
      <c r="C73" s="603"/>
      <c r="D73" s="85"/>
      <c r="E73" s="85"/>
      <c r="F73" s="604"/>
      <c r="G73" s="603"/>
      <c r="H73" s="196"/>
      <c r="I73" s="85"/>
      <c r="J73" s="85"/>
      <c r="K73" s="603"/>
      <c r="L73" s="84"/>
      <c r="M73" s="14" t="s">
        <v>2106</v>
      </c>
      <c r="N73" s="10" t="s">
        <v>4228</v>
      </c>
      <c r="O73" s="10" t="s">
        <v>5104</v>
      </c>
      <c r="P73" s="13" t="s">
        <v>7493</v>
      </c>
      <c r="Q73" s="10"/>
      <c r="R73" s="10"/>
      <c r="S73" s="10"/>
      <c r="T73" s="10"/>
    </row>
    <row r="74" spans="1:20" x14ac:dyDescent="0.2">
      <c r="A74" s="69" t="s">
        <v>7477</v>
      </c>
      <c r="B74" s="57" t="s">
        <v>7902</v>
      </c>
      <c r="C74" s="423"/>
      <c r="D74" s="85"/>
      <c r="E74" s="85"/>
      <c r="F74" s="423"/>
      <c r="G74" s="423"/>
      <c r="H74" s="196"/>
      <c r="I74" s="85"/>
      <c r="J74" s="85"/>
      <c r="K74" s="423"/>
      <c r="L74" s="124"/>
      <c r="M74" s="92"/>
      <c r="N74" s="92"/>
      <c r="O74" s="92"/>
      <c r="P74" s="13" t="s">
        <v>7494</v>
      </c>
      <c r="Q74" s="10"/>
      <c r="R74" s="10"/>
      <c r="S74" s="10"/>
      <c r="T74" s="10"/>
    </row>
    <row r="75" spans="1:20" x14ac:dyDescent="0.2">
      <c r="A75" s="123" t="s">
        <v>2594</v>
      </c>
      <c r="B75" s="43" t="s">
        <v>7903</v>
      </c>
      <c r="C75" s="603"/>
      <c r="D75" s="85"/>
      <c r="E75" s="85"/>
      <c r="F75" s="604"/>
      <c r="G75" s="603"/>
      <c r="H75" s="196"/>
      <c r="I75" s="85"/>
      <c r="J75" s="85"/>
      <c r="K75" s="603"/>
      <c r="L75" s="13" t="s">
        <v>4853</v>
      </c>
      <c r="M75" s="33" t="s">
        <v>2106</v>
      </c>
      <c r="N75" s="10" t="s">
        <v>4226</v>
      </c>
      <c r="O75" s="14"/>
      <c r="P75" s="17" t="s">
        <v>7494</v>
      </c>
      <c r="Q75" s="10"/>
      <c r="R75" s="10"/>
      <c r="S75" s="10"/>
      <c r="T75" s="10"/>
    </row>
    <row r="76" spans="1:20" x14ac:dyDescent="0.2">
      <c r="A76" s="23" t="s">
        <v>2595</v>
      </c>
      <c r="B76" s="57" t="s">
        <v>7904</v>
      </c>
      <c r="C76" s="603"/>
      <c r="D76" s="85"/>
      <c r="E76" s="85"/>
      <c r="F76" s="604"/>
      <c r="G76" s="603"/>
      <c r="H76" s="196"/>
      <c r="I76" s="85"/>
      <c r="J76" s="85"/>
      <c r="K76" s="603"/>
      <c r="L76" s="84"/>
      <c r="M76" s="14" t="s">
        <v>2106</v>
      </c>
      <c r="N76" s="10" t="s">
        <v>4227</v>
      </c>
      <c r="O76" s="10"/>
      <c r="P76" s="13" t="s">
        <v>7494</v>
      </c>
      <c r="Q76" s="10"/>
      <c r="R76" s="10"/>
      <c r="S76" s="10"/>
      <c r="T76" s="10"/>
    </row>
    <row r="77" spans="1:20" x14ac:dyDescent="0.2">
      <c r="A77" s="123" t="s">
        <v>2596</v>
      </c>
      <c r="B77" s="43" t="s">
        <v>7832</v>
      </c>
      <c r="C77" s="603"/>
      <c r="D77" s="85"/>
      <c r="E77" s="85"/>
      <c r="F77" s="604"/>
      <c r="G77" s="603"/>
      <c r="H77" s="196"/>
      <c r="I77" s="85"/>
      <c r="J77" s="85"/>
      <c r="K77" s="603"/>
      <c r="L77" s="84"/>
      <c r="M77" s="14" t="s">
        <v>2106</v>
      </c>
      <c r="N77" s="10" t="s">
        <v>4228</v>
      </c>
      <c r="O77" s="10" t="s">
        <v>5104</v>
      </c>
      <c r="P77" s="13" t="s">
        <v>7494</v>
      </c>
      <c r="Q77" s="10"/>
      <c r="R77" s="10"/>
      <c r="S77" s="10"/>
      <c r="T77" s="10"/>
    </row>
    <row r="78" spans="1:20" x14ac:dyDescent="0.2">
      <c r="A78" s="69" t="s">
        <v>7478</v>
      </c>
      <c r="B78" s="57" t="s">
        <v>7905</v>
      </c>
      <c r="C78" s="423"/>
      <c r="D78" s="85"/>
      <c r="E78" s="85"/>
      <c r="F78" s="423"/>
      <c r="G78" s="423"/>
      <c r="H78" s="196"/>
      <c r="I78" s="85"/>
      <c r="J78" s="85"/>
      <c r="K78" s="423"/>
      <c r="L78" s="124"/>
      <c r="M78" s="92"/>
      <c r="N78" s="92"/>
      <c r="O78" s="92"/>
      <c r="P78" s="13" t="s">
        <v>7486</v>
      </c>
      <c r="Q78" s="10"/>
      <c r="R78" s="10"/>
      <c r="S78" s="10"/>
      <c r="T78" s="10"/>
    </row>
    <row r="79" spans="1:20" x14ac:dyDescent="0.2">
      <c r="A79" s="123" t="s">
        <v>2594</v>
      </c>
      <c r="B79" s="43" t="s">
        <v>7906</v>
      </c>
      <c r="C79" s="603"/>
      <c r="D79" s="85"/>
      <c r="E79" s="85"/>
      <c r="F79" s="604"/>
      <c r="G79" s="603"/>
      <c r="H79" s="196"/>
      <c r="I79" s="85"/>
      <c r="J79" s="85"/>
      <c r="K79" s="603"/>
      <c r="L79" s="13" t="s">
        <v>4853</v>
      </c>
      <c r="M79" s="33" t="s">
        <v>2106</v>
      </c>
      <c r="N79" s="10" t="s">
        <v>4226</v>
      </c>
      <c r="O79" s="14"/>
      <c r="P79" s="17" t="s">
        <v>7486</v>
      </c>
      <c r="Q79" s="10"/>
      <c r="R79" s="10"/>
      <c r="S79" s="10"/>
      <c r="T79" s="10"/>
    </row>
    <row r="80" spans="1:20" x14ac:dyDescent="0.2">
      <c r="A80" s="23" t="s">
        <v>2595</v>
      </c>
      <c r="B80" s="57" t="s">
        <v>7907</v>
      </c>
      <c r="C80" s="603"/>
      <c r="D80" s="85"/>
      <c r="E80" s="85"/>
      <c r="F80" s="604"/>
      <c r="G80" s="603"/>
      <c r="H80" s="196"/>
      <c r="I80" s="85"/>
      <c r="J80" s="85"/>
      <c r="K80" s="603"/>
      <c r="L80" s="84"/>
      <c r="M80" s="14" t="s">
        <v>2106</v>
      </c>
      <c r="N80" s="10" t="s">
        <v>4227</v>
      </c>
      <c r="O80" s="10"/>
      <c r="P80" s="13" t="s">
        <v>7486</v>
      </c>
      <c r="Q80" s="10"/>
      <c r="R80" s="10"/>
      <c r="S80" s="10"/>
      <c r="T80" s="10"/>
    </row>
    <row r="81" spans="1:22" x14ac:dyDescent="0.2">
      <c r="A81" s="123" t="s">
        <v>2596</v>
      </c>
      <c r="B81" s="43" t="s">
        <v>7908</v>
      </c>
      <c r="C81" s="603"/>
      <c r="D81" s="85"/>
      <c r="E81" s="85"/>
      <c r="F81" s="604"/>
      <c r="G81" s="603"/>
      <c r="H81" s="196"/>
      <c r="I81" s="85"/>
      <c r="J81" s="85"/>
      <c r="K81" s="603"/>
      <c r="L81" s="84"/>
      <c r="M81" s="14" t="s">
        <v>2106</v>
      </c>
      <c r="N81" s="10" t="s">
        <v>4228</v>
      </c>
      <c r="O81" s="10" t="s">
        <v>5104</v>
      </c>
      <c r="P81" s="13" t="s">
        <v>7486</v>
      </c>
      <c r="Q81" s="10"/>
      <c r="R81" s="10"/>
      <c r="S81" s="10"/>
      <c r="T81" s="10"/>
    </row>
    <row r="82" spans="1:22" x14ac:dyDescent="0.2">
      <c r="A82" s="125" t="s">
        <v>2597</v>
      </c>
      <c r="B82" s="57" t="s">
        <v>7909</v>
      </c>
      <c r="C82" s="594" t="s">
        <v>233</v>
      </c>
      <c r="D82" s="86"/>
      <c r="E82" s="86"/>
      <c r="F82" s="444" t="s">
        <v>232</v>
      </c>
      <c r="G82" s="594" t="s">
        <v>231</v>
      </c>
      <c r="H82" s="62"/>
      <c r="I82" s="86"/>
      <c r="J82" s="86"/>
      <c r="K82" s="594" t="s">
        <v>1963</v>
      </c>
      <c r="L82" s="19"/>
      <c r="M82" s="10" t="s">
        <v>2109</v>
      </c>
      <c r="N82" s="10" t="s">
        <v>4688</v>
      </c>
      <c r="P82" s="17" t="s">
        <v>5077</v>
      </c>
      <c r="R82" s="14"/>
      <c r="S82" s="10"/>
      <c r="T82" s="10"/>
    </row>
    <row r="83" spans="1:22" x14ac:dyDescent="0.2">
      <c r="A83" s="125" t="s">
        <v>2598</v>
      </c>
      <c r="B83" s="43" t="s">
        <v>7910</v>
      </c>
      <c r="C83" s="594" t="s">
        <v>2599</v>
      </c>
      <c r="D83" s="86"/>
      <c r="E83" s="86"/>
      <c r="F83" s="444" t="s">
        <v>2600</v>
      </c>
      <c r="G83" s="594" t="s">
        <v>2601</v>
      </c>
      <c r="H83" s="62"/>
      <c r="I83" s="86"/>
      <c r="J83" s="86"/>
      <c r="K83" s="594" t="s">
        <v>7139</v>
      </c>
      <c r="L83" s="13" t="s">
        <v>4358</v>
      </c>
      <c r="M83" s="10" t="s">
        <v>2106</v>
      </c>
      <c r="N83" s="10" t="s">
        <v>4246</v>
      </c>
      <c r="P83" s="17" t="s">
        <v>5077</v>
      </c>
      <c r="R83" s="14"/>
      <c r="S83" s="14"/>
      <c r="T83" s="14"/>
    </row>
    <row r="84" spans="1:22" ht="38.25" x14ac:dyDescent="0.2">
      <c r="C84" s="13"/>
      <c r="D84" s="17"/>
      <c r="E84" s="17"/>
      <c r="F84" s="82" t="s">
        <v>5075</v>
      </c>
      <c r="G84" s="82" t="s">
        <v>5076</v>
      </c>
      <c r="H84" s="13"/>
      <c r="I84" s="17"/>
      <c r="J84" s="17"/>
      <c r="N84" s="126"/>
      <c r="O84" s="15"/>
      <c r="P84" s="15"/>
      <c r="Q84" s="15"/>
      <c r="R84" s="10"/>
      <c r="S84" s="10"/>
      <c r="T84" s="10"/>
      <c r="U84" s="10"/>
      <c r="V84" s="10"/>
    </row>
  </sheetData>
  <mergeCells count="3">
    <mergeCell ref="C15:C16"/>
    <mergeCell ref="F15:G15"/>
    <mergeCell ref="K15:K16"/>
  </mergeCells>
  <pageMargins left="0.7" right="0.7" top="0.75" bottom="0.75" header="0.3" footer="0.3"/>
  <pageSetup paperSize="9" scale="66"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
  <dimension ref="A1:AP102"/>
  <sheetViews>
    <sheetView topLeftCell="A6" zoomScale="85" zoomScaleNormal="85" workbookViewId="0">
      <selection activeCell="U18" sqref="U18:X20"/>
    </sheetView>
  </sheetViews>
  <sheetFormatPr defaultColWidth="11.42578125" defaultRowHeight="12.75" x14ac:dyDescent="0.2"/>
  <cols>
    <col min="1" max="1" width="41.140625" style="17" bestFit="1" customWidth="1"/>
    <col min="2" max="2" width="7.5703125" style="17" customWidth="1"/>
    <col min="3" max="27" width="10.42578125" style="17" customWidth="1"/>
    <col min="28" max="28" width="15.85546875" style="17" customWidth="1"/>
    <col min="29" max="29" width="17.140625" style="17" customWidth="1"/>
    <col min="30" max="16384" width="11.42578125" style="17"/>
  </cols>
  <sheetData>
    <row r="1" spans="1:27" x14ac:dyDescent="0.2">
      <c r="A1" s="165" t="s">
        <v>5173</v>
      </c>
      <c r="B1" s="740" t="str">
        <f>HYPERLINK("#List!$A$1", "Full")</f>
        <v>Full</v>
      </c>
    </row>
    <row r="2" spans="1:27" x14ac:dyDescent="0.2">
      <c r="A2" s="18" t="s">
        <v>5174</v>
      </c>
      <c r="B2" s="740" t="str">
        <f>HYPERLINK("#List!$A$1", "Full")</f>
        <v>Full</v>
      </c>
    </row>
    <row r="4" spans="1:27" x14ac:dyDescent="0.2">
      <c r="A4" s="17" t="s">
        <v>2602</v>
      </c>
    </row>
    <row r="5" spans="1:27" x14ac:dyDescent="0.2">
      <c r="A5" s="17" t="s">
        <v>4200</v>
      </c>
    </row>
    <row r="7" spans="1:27" x14ac:dyDescent="0.2">
      <c r="A7" s="18" t="s">
        <v>6702</v>
      </c>
      <c r="U7" s="90" t="s">
        <v>6704</v>
      </c>
      <c r="AA7" s="90" t="s">
        <v>6705</v>
      </c>
    </row>
    <row r="8" spans="1:27" x14ac:dyDescent="0.2">
      <c r="A8" s="17" t="s">
        <v>48</v>
      </c>
      <c r="U8" s="17" t="s">
        <v>48</v>
      </c>
      <c r="AA8" s="17" t="s">
        <v>48</v>
      </c>
    </row>
    <row r="9" spans="1:27" x14ac:dyDescent="0.2">
      <c r="A9" s="17" t="s">
        <v>4583</v>
      </c>
      <c r="U9" s="17" t="s">
        <v>4583</v>
      </c>
      <c r="AA9" s="17" t="s">
        <v>4583</v>
      </c>
    </row>
    <row r="10" spans="1:27" x14ac:dyDescent="0.2">
      <c r="A10" s="11" t="s">
        <v>4360</v>
      </c>
      <c r="U10" s="11" t="s">
        <v>4360</v>
      </c>
      <c r="AA10" s="11" t="s">
        <v>4360</v>
      </c>
    </row>
    <row r="11" spans="1:27" x14ac:dyDescent="0.2">
      <c r="A11" s="17" t="s">
        <v>7136</v>
      </c>
      <c r="U11" s="17" t="s">
        <v>7136</v>
      </c>
      <c r="AA11" s="17" t="s">
        <v>7136</v>
      </c>
    </row>
    <row r="13" spans="1:27" x14ac:dyDescent="0.2">
      <c r="A13" s="18" t="s">
        <v>6703</v>
      </c>
      <c r="U13" s="90" t="s">
        <v>6707</v>
      </c>
      <c r="AA13" s="90" t="s">
        <v>6706</v>
      </c>
    </row>
    <row r="14" spans="1:27" x14ac:dyDescent="0.2">
      <c r="A14" s="17" t="s">
        <v>48</v>
      </c>
      <c r="U14" s="17" t="s">
        <v>48</v>
      </c>
      <c r="AA14" s="17" t="s">
        <v>48</v>
      </c>
    </row>
    <row r="15" spans="1:27" x14ac:dyDescent="0.2">
      <c r="A15" s="17" t="s">
        <v>4585</v>
      </c>
      <c r="U15" s="17" t="s">
        <v>4585</v>
      </c>
      <c r="AA15" s="17" t="s">
        <v>4585</v>
      </c>
    </row>
    <row r="16" spans="1:27" x14ac:dyDescent="0.2">
      <c r="A16" s="11" t="s">
        <v>4360</v>
      </c>
      <c r="U16" s="11" t="s">
        <v>4360</v>
      </c>
      <c r="AA16" s="11" t="s">
        <v>4360</v>
      </c>
    </row>
    <row r="17" spans="1:39" x14ac:dyDescent="0.2">
      <c r="A17" s="17" t="s">
        <v>7136</v>
      </c>
      <c r="U17" s="17" t="s">
        <v>7136</v>
      </c>
      <c r="AA17" s="17" t="s">
        <v>7136</v>
      </c>
    </row>
    <row r="19" spans="1:39" x14ac:dyDescent="0.2">
      <c r="U19" s="44" t="s">
        <v>7559</v>
      </c>
    </row>
    <row r="20" spans="1:39" x14ac:dyDescent="0.2">
      <c r="U20" s="95" t="s">
        <v>5083</v>
      </c>
      <c r="V20" s="241" t="s">
        <v>1686</v>
      </c>
      <c r="W20" s="219" t="s">
        <v>7805</v>
      </c>
      <c r="X20" s="241" t="s">
        <v>7495</v>
      </c>
    </row>
    <row r="21" spans="1:39" x14ac:dyDescent="0.2">
      <c r="A21" s="18"/>
    </row>
    <row r="22" spans="1:39" ht="30.75" customHeight="1" x14ac:dyDescent="0.2">
      <c r="C22" s="858" t="s">
        <v>7500</v>
      </c>
      <c r="D22" s="859"/>
      <c r="E22" s="859"/>
      <c r="F22" s="859"/>
      <c r="G22" s="859"/>
      <c r="H22" s="859"/>
      <c r="I22" s="859"/>
      <c r="J22" s="859"/>
      <c r="K22" s="859"/>
      <c r="L22" s="859"/>
      <c r="M22" s="859"/>
      <c r="N22" s="860"/>
      <c r="O22" s="858" t="s">
        <v>7501</v>
      </c>
      <c r="P22" s="861"/>
      <c r="Q22" s="861"/>
      <c r="R22" s="861"/>
      <c r="S22" s="862" t="s">
        <v>228</v>
      </c>
      <c r="T22" s="127"/>
      <c r="U22" s="864" t="s">
        <v>2603</v>
      </c>
      <c r="V22" s="864"/>
      <c r="W22" s="864"/>
      <c r="X22" s="864"/>
      <c r="Y22" s="864"/>
      <c r="AA22" s="856" t="s">
        <v>7498</v>
      </c>
    </row>
    <row r="23" spans="1:39" ht="63.75" x14ac:dyDescent="0.2">
      <c r="C23" s="87" t="s">
        <v>2452</v>
      </c>
      <c r="D23" s="87" t="s">
        <v>2604</v>
      </c>
      <c r="E23" s="87" t="s">
        <v>2453</v>
      </c>
      <c r="F23" s="87" t="s">
        <v>2454</v>
      </c>
      <c r="G23" s="87" t="s">
        <v>2455</v>
      </c>
      <c r="H23" s="87" t="s">
        <v>2456</v>
      </c>
      <c r="I23" s="87" t="s">
        <v>2457</v>
      </c>
      <c r="J23" s="87" t="s">
        <v>2458</v>
      </c>
      <c r="K23" s="87" t="s">
        <v>2459</v>
      </c>
      <c r="L23" s="87" t="s">
        <v>2460</v>
      </c>
      <c r="M23" s="87" t="s">
        <v>617</v>
      </c>
      <c r="N23" s="87" t="s">
        <v>831</v>
      </c>
      <c r="O23" s="87" t="s">
        <v>2605</v>
      </c>
      <c r="P23" s="88" t="s">
        <v>2606</v>
      </c>
      <c r="Q23" s="87" t="s">
        <v>2607</v>
      </c>
      <c r="R23" s="82" t="s">
        <v>2608</v>
      </c>
      <c r="S23" s="863"/>
      <c r="T23" s="127"/>
      <c r="U23" s="27" t="s">
        <v>262</v>
      </c>
      <c r="V23" s="27" t="s">
        <v>261</v>
      </c>
      <c r="W23" s="27" t="s">
        <v>260</v>
      </c>
      <c r="X23" s="27" t="s">
        <v>259</v>
      </c>
      <c r="Y23" s="27" t="s">
        <v>258</v>
      </c>
      <c r="AA23" s="857"/>
    </row>
    <row r="24" spans="1:39" x14ac:dyDescent="0.2">
      <c r="C24" s="94" t="s">
        <v>7811</v>
      </c>
      <c r="D24" s="94" t="s">
        <v>7835</v>
      </c>
      <c r="E24" s="94" t="s">
        <v>7836</v>
      </c>
      <c r="F24" s="94" t="s">
        <v>7837</v>
      </c>
      <c r="G24" s="94" t="s">
        <v>7838</v>
      </c>
      <c r="H24" s="94" t="s">
        <v>7839</v>
      </c>
      <c r="I24" s="94" t="s">
        <v>7840</v>
      </c>
      <c r="J24" s="94" t="s">
        <v>7841</v>
      </c>
      <c r="K24" s="94" t="s">
        <v>7856</v>
      </c>
      <c r="L24" s="94" t="s">
        <v>7863</v>
      </c>
      <c r="M24" s="94" t="s">
        <v>7864</v>
      </c>
      <c r="N24" s="94" t="s">
        <v>7865</v>
      </c>
      <c r="O24" s="94" t="s">
        <v>7866</v>
      </c>
      <c r="P24" s="94" t="s">
        <v>7867</v>
      </c>
      <c r="Q24" s="94" t="s">
        <v>7868</v>
      </c>
      <c r="R24" s="94" t="s">
        <v>7869</v>
      </c>
      <c r="S24" s="94" t="s">
        <v>7874</v>
      </c>
      <c r="T24" s="166"/>
      <c r="U24" s="828" t="s">
        <v>17913</v>
      </c>
      <c r="V24" s="828" t="s">
        <v>17914</v>
      </c>
      <c r="W24" s="828" t="s">
        <v>17915</v>
      </c>
      <c r="X24" s="828" t="s">
        <v>17916</v>
      </c>
      <c r="Y24" s="828" t="s">
        <v>17917</v>
      </c>
      <c r="Z24" s="829"/>
      <c r="AA24" s="828" t="s">
        <v>17918</v>
      </c>
    </row>
    <row r="25" spans="1:39" x14ac:dyDescent="0.2">
      <c r="A25" s="89" t="s">
        <v>2594</v>
      </c>
      <c r="B25" s="78"/>
      <c r="C25" s="605"/>
      <c r="D25" s="605"/>
      <c r="E25" s="605"/>
      <c r="F25" s="605"/>
      <c r="G25" s="605"/>
      <c r="H25" s="605"/>
      <c r="I25" s="605"/>
      <c r="J25" s="605"/>
      <c r="K25" s="605"/>
      <c r="L25" s="605"/>
      <c r="M25" s="605"/>
      <c r="N25" s="605"/>
      <c r="O25" s="605"/>
      <c r="P25" s="605"/>
      <c r="Q25" s="605"/>
      <c r="R25" s="606"/>
      <c r="S25" s="605"/>
      <c r="T25" s="127"/>
      <c r="U25" s="605"/>
      <c r="V25" s="605"/>
      <c r="W25" s="605"/>
      <c r="X25" s="605"/>
      <c r="Y25" s="605"/>
      <c r="AA25" s="605"/>
    </row>
    <row r="26" spans="1:39" x14ac:dyDescent="0.2">
      <c r="A26" s="97" t="s">
        <v>2609</v>
      </c>
      <c r="B26" s="78" t="s">
        <v>7813</v>
      </c>
      <c r="C26" s="595" t="s">
        <v>23</v>
      </c>
      <c r="D26" s="595" t="s">
        <v>24</v>
      </c>
      <c r="E26" s="595" t="s">
        <v>25</v>
      </c>
      <c r="F26" s="595" t="s">
        <v>26</v>
      </c>
      <c r="G26" s="595" t="s">
        <v>27</v>
      </c>
      <c r="H26" s="595" t="s">
        <v>28</v>
      </c>
      <c r="I26" s="595" t="s">
        <v>29</v>
      </c>
      <c r="J26" s="595" t="s">
        <v>30</v>
      </c>
      <c r="K26" s="595" t="s">
        <v>31</v>
      </c>
      <c r="L26" s="595" t="s">
        <v>32</v>
      </c>
      <c r="M26" s="595" t="s">
        <v>33</v>
      </c>
      <c r="N26" s="595" t="s">
        <v>34</v>
      </c>
      <c r="O26" s="605"/>
      <c r="P26" s="605"/>
      <c r="Q26" s="605"/>
      <c r="R26" s="605"/>
      <c r="S26" s="605"/>
      <c r="T26" s="35"/>
      <c r="U26" s="596" t="s">
        <v>93</v>
      </c>
      <c r="V26" s="596" t="s">
        <v>40</v>
      </c>
      <c r="W26" s="611" t="s">
        <v>81</v>
      </c>
      <c r="X26" s="596" t="s">
        <v>41</v>
      </c>
      <c r="Y26" s="596" t="s">
        <v>42</v>
      </c>
      <c r="AA26" s="596"/>
      <c r="AB26" s="19" t="s">
        <v>4522</v>
      </c>
      <c r="AC26" s="17" t="s">
        <v>4853</v>
      </c>
      <c r="AD26" s="14" t="s">
        <v>2106</v>
      </c>
      <c r="AE26" s="52" t="s">
        <v>4226</v>
      </c>
      <c r="AF26" s="14"/>
      <c r="AG26" s="14"/>
      <c r="AH26" s="14"/>
      <c r="AI26" s="14"/>
      <c r="AJ26" s="14"/>
      <c r="AK26" s="14"/>
      <c r="AL26" s="14"/>
      <c r="AM26" s="14"/>
    </row>
    <row r="27" spans="1:39" x14ac:dyDescent="0.2">
      <c r="A27" s="97" t="s">
        <v>2610</v>
      </c>
      <c r="B27" s="78" t="s">
        <v>7814</v>
      </c>
      <c r="C27" s="595" t="s">
        <v>227</v>
      </c>
      <c r="D27" s="595" t="s">
        <v>274</v>
      </c>
      <c r="E27" s="608" t="s">
        <v>273</v>
      </c>
      <c r="F27" s="608"/>
      <c r="G27" s="608"/>
      <c r="H27" s="608"/>
      <c r="I27" s="608"/>
      <c r="J27" s="608"/>
      <c r="K27" s="608"/>
      <c r="L27" s="608"/>
      <c r="M27" s="608"/>
      <c r="N27" s="608"/>
      <c r="O27" s="605"/>
      <c r="P27" s="605"/>
      <c r="Q27" s="605"/>
      <c r="R27" s="605"/>
      <c r="S27" s="605"/>
      <c r="T27" s="35"/>
      <c r="U27" s="608"/>
      <c r="V27" s="608"/>
      <c r="W27" s="608"/>
      <c r="X27" s="608"/>
      <c r="Y27" s="608"/>
      <c r="AA27" s="608"/>
      <c r="AB27" s="19" t="s">
        <v>4554</v>
      </c>
      <c r="AC27" s="17" t="s">
        <v>4853</v>
      </c>
      <c r="AD27" s="14" t="s">
        <v>2106</v>
      </c>
      <c r="AE27" s="52" t="s">
        <v>4226</v>
      </c>
      <c r="AF27" s="14"/>
      <c r="AG27" s="14"/>
      <c r="AH27" s="14"/>
      <c r="AI27" s="14"/>
      <c r="AJ27" s="14"/>
      <c r="AK27" s="14"/>
      <c r="AL27" s="14"/>
      <c r="AM27" s="14"/>
    </row>
    <row r="28" spans="1:39" x14ac:dyDescent="0.2">
      <c r="A28" s="97" t="s">
        <v>2611</v>
      </c>
      <c r="B28" s="78" t="s">
        <v>7842</v>
      </c>
      <c r="C28" s="605"/>
      <c r="D28" s="605"/>
      <c r="E28" s="605"/>
      <c r="F28" s="605"/>
      <c r="G28" s="605"/>
      <c r="H28" s="605"/>
      <c r="I28" s="605"/>
      <c r="J28" s="605"/>
      <c r="K28" s="605"/>
      <c r="L28" s="605"/>
      <c r="M28" s="605"/>
      <c r="N28" s="605"/>
      <c r="O28" s="595" t="s">
        <v>272</v>
      </c>
      <c r="P28" s="595" t="s">
        <v>212</v>
      </c>
      <c r="Q28" s="595" t="s">
        <v>271</v>
      </c>
      <c r="R28" s="595" t="s">
        <v>270</v>
      </c>
      <c r="S28" s="605"/>
      <c r="T28" s="35"/>
      <c r="U28" s="608"/>
      <c r="V28" s="608"/>
      <c r="W28" s="608"/>
      <c r="X28" s="608"/>
      <c r="Y28" s="608"/>
      <c r="AA28" s="608"/>
      <c r="AB28" s="19" t="s">
        <v>4555</v>
      </c>
      <c r="AC28" s="17" t="s">
        <v>4853</v>
      </c>
      <c r="AD28" s="14" t="s">
        <v>2106</v>
      </c>
      <c r="AE28" s="52" t="s">
        <v>4226</v>
      </c>
      <c r="AF28" s="14"/>
      <c r="AG28" s="14"/>
      <c r="AH28" s="14"/>
      <c r="AI28" s="14"/>
      <c r="AJ28" s="14"/>
      <c r="AK28" s="14"/>
      <c r="AL28" s="14"/>
      <c r="AM28" s="14"/>
    </row>
    <row r="29" spans="1:39" x14ac:dyDescent="0.2">
      <c r="A29" s="97" t="s">
        <v>2612</v>
      </c>
      <c r="B29" s="78" t="s">
        <v>7843</v>
      </c>
      <c r="C29" s="595" t="s">
        <v>208</v>
      </c>
      <c r="D29" s="595"/>
      <c r="E29" s="608"/>
      <c r="F29" s="608"/>
      <c r="G29" s="608"/>
      <c r="H29" s="608"/>
      <c r="I29" s="608"/>
      <c r="J29" s="608"/>
      <c r="K29" s="608"/>
      <c r="L29" s="608"/>
      <c r="M29" s="608"/>
      <c r="N29" s="608"/>
      <c r="O29" s="608"/>
      <c r="P29" s="608"/>
      <c r="Q29" s="608"/>
      <c r="R29" s="608"/>
      <c r="S29" s="605"/>
      <c r="T29" s="35"/>
      <c r="U29" s="608"/>
      <c r="V29" s="608"/>
      <c r="W29" s="608"/>
      <c r="X29" s="608"/>
      <c r="Y29" s="608"/>
      <c r="AA29" s="608"/>
      <c r="AB29" s="19"/>
      <c r="AC29" s="17" t="s">
        <v>4853</v>
      </c>
      <c r="AD29" s="14" t="s">
        <v>2106</v>
      </c>
      <c r="AE29" s="52" t="s">
        <v>4226</v>
      </c>
      <c r="AF29" s="14"/>
      <c r="AG29" s="14"/>
      <c r="AH29" s="52" t="s">
        <v>4470</v>
      </c>
      <c r="AI29" s="14"/>
      <c r="AJ29" s="14"/>
      <c r="AK29" s="14"/>
      <c r="AL29" s="14"/>
      <c r="AM29" s="14"/>
    </row>
    <row r="30" spans="1:39" x14ac:dyDescent="0.2">
      <c r="A30" s="97" t="s">
        <v>1979</v>
      </c>
      <c r="B30" s="78" t="s">
        <v>7815</v>
      </c>
      <c r="C30" s="595" t="s">
        <v>0</v>
      </c>
      <c r="D30" s="595"/>
      <c r="E30" s="608"/>
      <c r="F30" s="608"/>
      <c r="G30" s="608"/>
      <c r="H30" s="608"/>
      <c r="I30" s="608"/>
      <c r="J30" s="608"/>
      <c r="K30" s="608"/>
      <c r="L30" s="608"/>
      <c r="M30" s="608"/>
      <c r="N30" s="608"/>
      <c r="O30" s="608"/>
      <c r="P30" s="608"/>
      <c r="Q30" s="608"/>
      <c r="R30" s="608"/>
      <c r="S30" s="605"/>
      <c r="T30" s="35"/>
      <c r="U30" s="608"/>
      <c r="V30" s="608"/>
      <c r="W30" s="608"/>
      <c r="X30" s="608"/>
      <c r="Y30" s="608"/>
      <c r="AA30" s="608"/>
      <c r="AB30" s="19"/>
      <c r="AC30" s="17" t="s">
        <v>4853</v>
      </c>
      <c r="AD30" s="14" t="s">
        <v>2106</v>
      </c>
      <c r="AE30" s="52" t="s">
        <v>4226</v>
      </c>
      <c r="AF30" s="14"/>
      <c r="AG30" s="14"/>
      <c r="AH30" s="52" t="s">
        <v>4471</v>
      </c>
      <c r="AI30" s="14"/>
      <c r="AJ30" s="14"/>
      <c r="AK30" s="14"/>
      <c r="AL30" s="14"/>
      <c r="AM30" s="14"/>
    </row>
    <row r="31" spans="1:39" x14ac:dyDescent="0.2">
      <c r="A31" s="89" t="s">
        <v>2613</v>
      </c>
      <c r="B31" s="78"/>
      <c r="C31" s="605"/>
      <c r="D31" s="605"/>
      <c r="E31" s="605"/>
      <c r="F31" s="605"/>
      <c r="G31" s="605"/>
      <c r="H31" s="605"/>
      <c r="I31" s="605"/>
      <c r="J31" s="605"/>
      <c r="K31" s="605"/>
      <c r="L31" s="605"/>
      <c r="M31" s="605"/>
      <c r="N31" s="605"/>
      <c r="O31" s="605"/>
      <c r="P31" s="605"/>
      <c r="Q31" s="605"/>
      <c r="R31" s="605"/>
      <c r="S31" s="605"/>
      <c r="T31" s="19"/>
      <c r="U31" s="605"/>
      <c r="V31" s="605"/>
      <c r="W31" s="605"/>
      <c r="X31" s="605"/>
      <c r="Y31" s="605"/>
      <c r="AA31" s="605"/>
      <c r="AB31" s="19"/>
      <c r="AD31" s="14"/>
      <c r="AE31" s="52"/>
      <c r="AF31" s="14"/>
      <c r="AG31" s="14"/>
      <c r="AH31" s="52"/>
      <c r="AI31" s="14"/>
      <c r="AJ31" s="14"/>
      <c r="AK31" s="14"/>
      <c r="AL31" s="14"/>
      <c r="AM31" s="14"/>
    </row>
    <row r="32" spans="1:39" x14ac:dyDescent="0.2">
      <c r="A32" s="97" t="s">
        <v>2609</v>
      </c>
      <c r="B32" s="78" t="s">
        <v>7816</v>
      </c>
      <c r="C32" s="595" t="s">
        <v>269</v>
      </c>
      <c r="D32" s="595"/>
      <c r="E32" s="595"/>
      <c r="F32" s="595"/>
      <c r="G32" s="595"/>
      <c r="H32" s="595"/>
      <c r="I32" s="595"/>
      <c r="J32" s="595"/>
      <c r="K32" s="595"/>
      <c r="L32" s="595"/>
      <c r="M32" s="595"/>
      <c r="N32" s="595"/>
      <c r="O32" s="605"/>
      <c r="P32" s="605"/>
      <c r="Q32" s="605"/>
      <c r="R32" s="605"/>
      <c r="S32" s="605"/>
      <c r="T32" s="35"/>
      <c r="U32" s="596"/>
      <c r="V32" s="596"/>
      <c r="W32" s="611"/>
      <c r="X32" s="596"/>
      <c r="Y32" s="596"/>
      <c r="AA32" s="596"/>
      <c r="AB32" s="19" t="s">
        <v>4522</v>
      </c>
      <c r="AC32" s="17" t="s">
        <v>4854</v>
      </c>
      <c r="AD32" s="14" t="s">
        <v>2106</v>
      </c>
      <c r="AE32" s="52" t="s">
        <v>4226</v>
      </c>
      <c r="AF32" s="14"/>
      <c r="AG32" s="14"/>
      <c r="AH32" s="52"/>
      <c r="AI32" s="14"/>
      <c r="AJ32" s="14"/>
      <c r="AK32" s="14"/>
      <c r="AL32" s="14"/>
      <c r="AM32" s="14"/>
    </row>
    <row r="33" spans="1:39" x14ac:dyDescent="0.2">
      <c r="A33" s="97" t="s">
        <v>2614</v>
      </c>
      <c r="B33" s="78" t="s">
        <v>7817</v>
      </c>
      <c r="C33" s="595" t="s">
        <v>268</v>
      </c>
      <c r="D33" s="595"/>
      <c r="E33" s="608"/>
      <c r="F33" s="608"/>
      <c r="G33" s="608"/>
      <c r="H33" s="608"/>
      <c r="I33" s="608"/>
      <c r="J33" s="608"/>
      <c r="K33" s="608"/>
      <c r="L33" s="608"/>
      <c r="M33" s="608"/>
      <c r="N33" s="608"/>
      <c r="O33" s="605"/>
      <c r="P33" s="605"/>
      <c r="Q33" s="605"/>
      <c r="R33" s="605"/>
      <c r="S33" s="605"/>
      <c r="T33" s="35"/>
      <c r="U33" s="608"/>
      <c r="V33" s="608"/>
      <c r="W33" s="608"/>
      <c r="X33" s="608"/>
      <c r="Y33" s="608"/>
      <c r="AA33" s="608"/>
      <c r="AB33" s="19" t="s">
        <v>4554</v>
      </c>
      <c r="AC33" s="17" t="s">
        <v>4854</v>
      </c>
      <c r="AD33" s="14" t="s">
        <v>2106</v>
      </c>
      <c r="AE33" s="52" t="s">
        <v>4226</v>
      </c>
      <c r="AF33" s="14"/>
      <c r="AG33" s="14"/>
      <c r="AH33" s="52"/>
      <c r="AI33" s="14"/>
      <c r="AJ33" s="14"/>
      <c r="AK33" s="14"/>
      <c r="AL33" s="14"/>
      <c r="AM33" s="14"/>
    </row>
    <row r="34" spans="1:39" x14ac:dyDescent="0.2">
      <c r="A34" s="97" t="s">
        <v>2611</v>
      </c>
      <c r="B34" s="78" t="s">
        <v>7818</v>
      </c>
      <c r="C34" s="605"/>
      <c r="D34" s="605"/>
      <c r="E34" s="605"/>
      <c r="F34" s="605"/>
      <c r="G34" s="605"/>
      <c r="H34" s="605"/>
      <c r="I34" s="605"/>
      <c r="J34" s="605"/>
      <c r="K34" s="605"/>
      <c r="L34" s="605"/>
      <c r="M34" s="605"/>
      <c r="N34" s="605"/>
      <c r="O34" s="608"/>
      <c r="P34" s="608"/>
      <c r="Q34" s="608"/>
      <c r="R34" s="608"/>
      <c r="S34" s="605"/>
      <c r="T34" s="35"/>
      <c r="U34" s="608"/>
      <c r="V34" s="608"/>
      <c r="W34" s="608"/>
      <c r="X34" s="608"/>
      <c r="Y34" s="608"/>
      <c r="AA34" s="608"/>
      <c r="AB34" s="19" t="s">
        <v>4555</v>
      </c>
      <c r="AC34" s="17" t="s">
        <v>4854</v>
      </c>
      <c r="AD34" s="14" t="s">
        <v>2106</v>
      </c>
      <c r="AE34" s="52" t="s">
        <v>4226</v>
      </c>
      <c r="AF34" s="14"/>
      <c r="AG34" s="14"/>
      <c r="AH34" s="52"/>
      <c r="AI34" s="14"/>
      <c r="AJ34" s="14"/>
      <c r="AK34" s="14"/>
      <c r="AL34" s="14"/>
      <c r="AM34" s="14"/>
    </row>
    <row r="35" spans="1:39" x14ac:dyDescent="0.2">
      <c r="A35" s="97" t="s">
        <v>2612</v>
      </c>
      <c r="B35" s="78" t="s">
        <v>7819</v>
      </c>
      <c r="C35" s="595" t="s">
        <v>267</v>
      </c>
      <c r="D35" s="595"/>
      <c r="E35" s="608"/>
      <c r="F35" s="608"/>
      <c r="G35" s="608"/>
      <c r="H35" s="608"/>
      <c r="I35" s="608"/>
      <c r="J35" s="608"/>
      <c r="K35" s="608"/>
      <c r="L35" s="608"/>
      <c r="M35" s="608"/>
      <c r="N35" s="608"/>
      <c r="O35" s="608"/>
      <c r="P35" s="608"/>
      <c r="Q35" s="608"/>
      <c r="R35" s="608"/>
      <c r="S35" s="605"/>
      <c r="T35" s="35"/>
      <c r="U35" s="608"/>
      <c r="V35" s="608"/>
      <c r="W35" s="608"/>
      <c r="X35" s="608"/>
      <c r="Y35" s="608"/>
      <c r="AA35" s="608"/>
      <c r="AB35" s="19"/>
      <c r="AC35" s="17" t="s">
        <v>4854</v>
      </c>
      <c r="AD35" s="14" t="s">
        <v>2106</v>
      </c>
      <c r="AE35" s="52" t="s">
        <v>4226</v>
      </c>
      <c r="AF35" s="14"/>
      <c r="AG35" s="14"/>
      <c r="AH35" s="52" t="s">
        <v>4470</v>
      </c>
      <c r="AI35" s="14"/>
      <c r="AJ35" s="14"/>
      <c r="AK35" s="14"/>
      <c r="AL35" s="14"/>
      <c r="AM35" s="14"/>
    </row>
    <row r="36" spans="1:39" x14ac:dyDescent="0.2">
      <c r="A36" s="97" t="s">
        <v>1979</v>
      </c>
      <c r="B36" s="78" t="s">
        <v>7824</v>
      </c>
      <c r="C36" s="595" t="s">
        <v>2615</v>
      </c>
      <c r="D36" s="595"/>
      <c r="E36" s="608"/>
      <c r="F36" s="608"/>
      <c r="G36" s="608"/>
      <c r="H36" s="608"/>
      <c r="I36" s="608"/>
      <c r="J36" s="608"/>
      <c r="K36" s="608"/>
      <c r="L36" s="608"/>
      <c r="M36" s="608"/>
      <c r="N36" s="608"/>
      <c r="O36" s="608"/>
      <c r="P36" s="608"/>
      <c r="Q36" s="608"/>
      <c r="R36" s="608"/>
      <c r="S36" s="605"/>
      <c r="T36" s="35"/>
      <c r="U36" s="608"/>
      <c r="V36" s="608"/>
      <c r="W36" s="608"/>
      <c r="X36" s="608"/>
      <c r="Y36" s="608"/>
      <c r="AA36" s="608"/>
      <c r="AB36" s="19"/>
      <c r="AC36" s="17" t="s">
        <v>4854</v>
      </c>
      <c r="AD36" s="14" t="s">
        <v>2106</v>
      </c>
      <c r="AE36" s="52" t="s">
        <v>4226</v>
      </c>
      <c r="AF36" s="14"/>
      <c r="AG36" s="14"/>
      <c r="AH36" s="52" t="s">
        <v>4471</v>
      </c>
      <c r="AI36" s="14"/>
      <c r="AJ36" s="14"/>
      <c r="AK36" s="14"/>
      <c r="AL36" s="14"/>
      <c r="AM36" s="14"/>
    </row>
    <row r="37" spans="1:39" x14ac:dyDescent="0.2">
      <c r="A37" s="89" t="s">
        <v>2595</v>
      </c>
      <c r="B37" s="78"/>
      <c r="C37" s="605"/>
      <c r="D37" s="605"/>
      <c r="E37" s="605"/>
      <c r="F37" s="605"/>
      <c r="G37" s="605"/>
      <c r="H37" s="605"/>
      <c r="I37" s="605"/>
      <c r="J37" s="605"/>
      <c r="K37" s="605"/>
      <c r="L37" s="605"/>
      <c r="M37" s="605"/>
      <c r="N37" s="605"/>
      <c r="O37" s="605"/>
      <c r="P37" s="605"/>
      <c r="Q37" s="605"/>
      <c r="R37" s="605"/>
      <c r="S37" s="605"/>
      <c r="T37" s="19"/>
      <c r="U37" s="605"/>
      <c r="V37" s="605"/>
      <c r="W37" s="605"/>
      <c r="X37" s="605"/>
      <c r="Y37" s="605"/>
      <c r="AA37" s="605"/>
      <c r="AB37" s="19"/>
      <c r="AD37" s="14"/>
      <c r="AE37" s="52"/>
      <c r="AF37" s="14"/>
      <c r="AG37" s="14"/>
      <c r="AH37" s="52"/>
      <c r="AI37" s="14"/>
      <c r="AJ37" s="14"/>
      <c r="AK37" s="14"/>
      <c r="AL37" s="14"/>
      <c r="AM37" s="14"/>
    </row>
    <row r="38" spans="1:39" x14ac:dyDescent="0.2">
      <c r="A38" s="97" t="s">
        <v>2609</v>
      </c>
      <c r="B38" s="78" t="s">
        <v>7849</v>
      </c>
      <c r="C38" s="595" t="s">
        <v>226</v>
      </c>
      <c r="D38" s="595"/>
      <c r="E38" s="608"/>
      <c r="F38" s="608"/>
      <c r="G38" s="608"/>
      <c r="H38" s="608"/>
      <c r="I38" s="608"/>
      <c r="J38" s="608"/>
      <c r="K38" s="608"/>
      <c r="L38" s="608"/>
      <c r="M38" s="608"/>
      <c r="N38" s="608"/>
      <c r="O38" s="605"/>
      <c r="P38" s="605"/>
      <c r="Q38" s="605"/>
      <c r="R38" s="605"/>
      <c r="S38" s="605"/>
      <c r="T38" s="35"/>
      <c r="U38" s="608"/>
      <c r="V38" s="608"/>
      <c r="W38" s="608"/>
      <c r="X38" s="608"/>
      <c r="Y38" s="608"/>
      <c r="AA38" s="608"/>
      <c r="AB38" s="19" t="s">
        <v>4522</v>
      </c>
      <c r="AD38" s="14" t="s">
        <v>2106</v>
      </c>
      <c r="AE38" s="52" t="s">
        <v>4229</v>
      </c>
      <c r="AF38" s="14"/>
      <c r="AG38" s="14" t="s">
        <v>4980</v>
      </c>
      <c r="AH38" s="52"/>
      <c r="AI38" s="14"/>
      <c r="AJ38" s="14"/>
      <c r="AK38" s="14"/>
      <c r="AL38" s="14"/>
      <c r="AM38" s="14"/>
    </row>
    <row r="39" spans="1:39" x14ac:dyDescent="0.2">
      <c r="A39" s="97" t="s">
        <v>2614</v>
      </c>
      <c r="B39" s="78" t="s">
        <v>7850</v>
      </c>
      <c r="C39" s="595" t="s">
        <v>266</v>
      </c>
      <c r="D39" s="595"/>
      <c r="E39" s="608"/>
      <c r="F39" s="608"/>
      <c r="G39" s="608"/>
      <c r="H39" s="608"/>
      <c r="I39" s="608"/>
      <c r="J39" s="608"/>
      <c r="K39" s="608"/>
      <c r="L39" s="608"/>
      <c r="M39" s="608"/>
      <c r="N39" s="608"/>
      <c r="O39" s="605"/>
      <c r="P39" s="605"/>
      <c r="Q39" s="605"/>
      <c r="R39" s="605"/>
      <c r="S39" s="605"/>
      <c r="T39" s="35"/>
      <c r="U39" s="608"/>
      <c r="V39" s="608"/>
      <c r="W39" s="608"/>
      <c r="X39" s="608"/>
      <c r="Y39" s="608"/>
      <c r="AA39" s="608"/>
      <c r="AB39" s="19" t="s">
        <v>4554</v>
      </c>
      <c r="AD39" s="14" t="s">
        <v>2106</v>
      </c>
      <c r="AE39" s="52" t="s">
        <v>4229</v>
      </c>
      <c r="AF39" s="14"/>
      <c r="AG39" s="14" t="s">
        <v>4980</v>
      </c>
      <c r="AH39" s="52"/>
      <c r="AI39" s="14"/>
      <c r="AJ39" s="14"/>
      <c r="AK39" s="14"/>
      <c r="AL39" s="14"/>
      <c r="AM39" s="14"/>
    </row>
    <row r="40" spans="1:39" x14ac:dyDescent="0.2">
      <c r="A40" s="97" t="s">
        <v>2611</v>
      </c>
      <c r="B40" s="78" t="s">
        <v>7851</v>
      </c>
      <c r="C40" s="605"/>
      <c r="D40" s="605"/>
      <c r="E40" s="605"/>
      <c r="F40" s="605"/>
      <c r="G40" s="605"/>
      <c r="H40" s="605"/>
      <c r="I40" s="605"/>
      <c r="J40" s="605"/>
      <c r="K40" s="605"/>
      <c r="L40" s="605"/>
      <c r="M40" s="605"/>
      <c r="N40" s="605"/>
      <c r="O40" s="608"/>
      <c r="P40" s="608"/>
      <c r="Q40" s="608"/>
      <c r="R40" s="608"/>
      <c r="S40" s="605"/>
      <c r="T40" s="35"/>
      <c r="U40" s="608"/>
      <c r="V40" s="608"/>
      <c r="W40" s="608"/>
      <c r="X40" s="608"/>
      <c r="Y40" s="608"/>
      <c r="AA40" s="608"/>
      <c r="AB40" s="19" t="s">
        <v>4555</v>
      </c>
      <c r="AD40" s="14" t="s">
        <v>2106</v>
      </c>
      <c r="AE40" s="52" t="s">
        <v>4229</v>
      </c>
      <c r="AF40" s="14"/>
      <c r="AG40" s="14" t="s">
        <v>4980</v>
      </c>
      <c r="AH40" s="52"/>
      <c r="AI40" s="14"/>
      <c r="AJ40" s="14"/>
      <c r="AK40" s="14"/>
      <c r="AL40" s="14"/>
      <c r="AM40" s="14"/>
    </row>
    <row r="41" spans="1:39" x14ac:dyDescent="0.2">
      <c r="A41" s="97" t="s">
        <v>2612</v>
      </c>
      <c r="B41" s="78" t="s">
        <v>7889</v>
      </c>
      <c r="C41" s="595" t="s">
        <v>265</v>
      </c>
      <c r="D41" s="595"/>
      <c r="E41" s="608"/>
      <c r="F41" s="608"/>
      <c r="G41" s="608"/>
      <c r="H41" s="608"/>
      <c r="I41" s="608"/>
      <c r="J41" s="608"/>
      <c r="K41" s="608"/>
      <c r="L41" s="608"/>
      <c r="M41" s="608"/>
      <c r="N41" s="608"/>
      <c r="O41" s="608"/>
      <c r="P41" s="608"/>
      <c r="Q41" s="608"/>
      <c r="R41" s="608"/>
      <c r="S41" s="605"/>
      <c r="T41" s="35"/>
      <c r="U41" s="608"/>
      <c r="V41" s="608"/>
      <c r="W41" s="608"/>
      <c r="X41" s="608"/>
      <c r="Y41" s="608"/>
      <c r="AA41" s="608"/>
      <c r="AB41" s="19"/>
      <c r="AD41" s="14" t="s">
        <v>2106</v>
      </c>
      <c r="AE41" s="52" t="s">
        <v>4229</v>
      </c>
      <c r="AF41" s="14"/>
      <c r="AG41" s="14" t="s">
        <v>4980</v>
      </c>
      <c r="AH41" s="52" t="s">
        <v>4470</v>
      </c>
      <c r="AI41" s="14"/>
      <c r="AJ41" s="14"/>
      <c r="AK41" s="14"/>
      <c r="AL41" s="14"/>
      <c r="AM41" s="14"/>
    </row>
    <row r="42" spans="1:39" x14ac:dyDescent="0.2">
      <c r="A42" s="97" t="s">
        <v>1979</v>
      </c>
      <c r="B42" s="78" t="s">
        <v>7825</v>
      </c>
      <c r="C42" s="595" t="s">
        <v>233</v>
      </c>
      <c r="D42" s="595"/>
      <c r="E42" s="608"/>
      <c r="F42" s="608"/>
      <c r="G42" s="608"/>
      <c r="H42" s="608"/>
      <c r="I42" s="608"/>
      <c r="J42" s="608"/>
      <c r="K42" s="608"/>
      <c r="L42" s="608"/>
      <c r="M42" s="608"/>
      <c r="N42" s="608"/>
      <c r="O42" s="608"/>
      <c r="P42" s="608"/>
      <c r="Q42" s="608"/>
      <c r="R42" s="608"/>
      <c r="S42" s="605"/>
      <c r="T42" s="35"/>
      <c r="U42" s="608"/>
      <c r="V42" s="608"/>
      <c r="W42" s="608"/>
      <c r="X42" s="608"/>
      <c r="Y42" s="608"/>
      <c r="AA42" s="608"/>
      <c r="AB42" s="19"/>
      <c r="AD42" s="14" t="s">
        <v>2106</v>
      </c>
      <c r="AE42" s="52" t="s">
        <v>4229</v>
      </c>
      <c r="AF42" s="14"/>
      <c r="AG42" s="14" t="s">
        <v>4980</v>
      </c>
      <c r="AH42" s="52" t="s">
        <v>4471</v>
      </c>
      <c r="AI42" s="14"/>
      <c r="AJ42" s="14"/>
      <c r="AK42" s="14"/>
      <c r="AL42" s="14"/>
      <c r="AM42" s="14"/>
    </row>
    <row r="43" spans="1:39" x14ac:dyDescent="0.2">
      <c r="A43" s="89" t="s">
        <v>2616</v>
      </c>
      <c r="B43" s="78"/>
      <c r="C43" s="605"/>
      <c r="D43" s="605"/>
      <c r="E43" s="605"/>
      <c r="F43" s="605"/>
      <c r="G43" s="605"/>
      <c r="H43" s="605"/>
      <c r="I43" s="605"/>
      <c r="J43" s="605"/>
      <c r="K43" s="605"/>
      <c r="L43" s="605"/>
      <c r="M43" s="605"/>
      <c r="N43" s="605"/>
      <c r="O43" s="605"/>
      <c r="P43" s="605"/>
      <c r="Q43" s="605"/>
      <c r="R43" s="605"/>
      <c r="S43" s="605"/>
      <c r="T43" s="19"/>
      <c r="U43" s="605"/>
      <c r="V43" s="605"/>
      <c r="W43" s="605"/>
      <c r="X43" s="605"/>
      <c r="Y43" s="605"/>
      <c r="AA43" s="605"/>
      <c r="AD43" s="14"/>
      <c r="AE43" s="14"/>
      <c r="AF43" s="14"/>
      <c r="AG43" s="14"/>
      <c r="AH43" s="14"/>
      <c r="AI43" s="14"/>
      <c r="AJ43" s="14"/>
      <c r="AK43" s="14"/>
      <c r="AL43" s="14"/>
      <c r="AM43" s="14"/>
    </row>
    <row r="44" spans="1:39" x14ac:dyDescent="0.2">
      <c r="A44" s="97" t="s">
        <v>2609</v>
      </c>
      <c r="B44" s="827" t="s">
        <v>17908</v>
      </c>
      <c r="C44" s="595" t="s">
        <v>2617</v>
      </c>
      <c r="D44" s="595"/>
      <c r="E44" s="608"/>
      <c r="F44" s="608"/>
      <c r="G44" s="608"/>
      <c r="H44" s="608"/>
      <c r="I44" s="608"/>
      <c r="J44" s="608"/>
      <c r="K44" s="608"/>
      <c r="L44" s="608"/>
      <c r="M44" s="608"/>
      <c r="N44" s="608"/>
      <c r="O44" s="605"/>
      <c r="P44" s="605"/>
      <c r="Q44" s="605"/>
      <c r="R44" s="605"/>
      <c r="S44" s="605"/>
      <c r="U44" s="605"/>
      <c r="V44" s="605"/>
      <c r="W44" s="605"/>
      <c r="X44" s="605"/>
      <c r="Y44" s="605"/>
      <c r="AA44" s="605"/>
      <c r="AB44" s="19" t="s">
        <v>4522</v>
      </c>
      <c r="AD44" s="14" t="s">
        <v>2106</v>
      </c>
      <c r="AE44" s="52" t="s">
        <v>4228</v>
      </c>
      <c r="AF44" s="52" t="s">
        <v>4773</v>
      </c>
      <c r="AG44" s="14"/>
      <c r="AH44" s="14"/>
      <c r="AI44" s="14"/>
      <c r="AJ44" s="14"/>
      <c r="AK44" s="14"/>
      <c r="AL44" s="14"/>
      <c r="AM44" s="14"/>
    </row>
    <row r="45" spans="1:39" x14ac:dyDescent="0.2">
      <c r="A45" s="97" t="s">
        <v>2614</v>
      </c>
      <c r="B45" s="827" t="s">
        <v>17909</v>
      </c>
      <c r="C45" s="595" t="s">
        <v>2618</v>
      </c>
      <c r="D45" s="595"/>
      <c r="E45" s="608"/>
      <c r="F45" s="608"/>
      <c r="G45" s="608"/>
      <c r="H45" s="608"/>
      <c r="I45" s="608"/>
      <c r="J45" s="608"/>
      <c r="K45" s="608"/>
      <c r="L45" s="608"/>
      <c r="M45" s="608"/>
      <c r="N45" s="608"/>
      <c r="O45" s="605"/>
      <c r="P45" s="605"/>
      <c r="Q45" s="605"/>
      <c r="R45" s="605"/>
      <c r="S45" s="605"/>
      <c r="U45" s="605"/>
      <c r="V45" s="605"/>
      <c r="W45" s="605"/>
      <c r="X45" s="605"/>
      <c r="Y45" s="605"/>
      <c r="AA45" s="605"/>
      <c r="AB45" s="19" t="s">
        <v>4554</v>
      </c>
      <c r="AD45" s="14" t="s">
        <v>2106</v>
      </c>
      <c r="AE45" s="52" t="s">
        <v>4228</v>
      </c>
      <c r="AF45" s="52" t="s">
        <v>4773</v>
      </c>
      <c r="AG45" s="14"/>
      <c r="AH45" s="14"/>
      <c r="AI45" s="14"/>
      <c r="AJ45" s="14"/>
      <c r="AK45" s="14"/>
      <c r="AL45" s="14"/>
      <c r="AM45" s="14"/>
    </row>
    <row r="46" spans="1:39" x14ac:dyDescent="0.2">
      <c r="A46" s="97" t="s">
        <v>2611</v>
      </c>
      <c r="B46" s="827" t="s">
        <v>17910</v>
      </c>
      <c r="C46" s="605"/>
      <c r="D46" s="605"/>
      <c r="E46" s="605"/>
      <c r="F46" s="605"/>
      <c r="G46" s="605"/>
      <c r="H46" s="605"/>
      <c r="I46" s="605"/>
      <c r="J46" s="605"/>
      <c r="K46" s="605"/>
      <c r="L46" s="605"/>
      <c r="M46" s="605"/>
      <c r="N46" s="605"/>
      <c r="O46" s="608"/>
      <c r="P46" s="608"/>
      <c r="Q46" s="608"/>
      <c r="R46" s="608"/>
      <c r="S46" s="605"/>
      <c r="U46" s="605"/>
      <c r="V46" s="605"/>
      <c r="W46" s="605"/>
      <c r="X46" s="605"/>
      <c r="Y46" s="605"/>
      <c r="AA46" s="605"/>
      <c r="AB46" s="19" t="s">
        <v>4555</v>
      </c>
      <c r="AD46" s="14" t="s">
        <v>2106</v>
      </c>
      <c r="AE46" s="52" t="s">
        <v>4228</v>
      </c>
      <c r="AF46" s="52" t="s">
        <v>4773</v>
      </c>
      <c r="AG46" s="14"/>
      <c r="AH46" s="14"/>
      <c r="AI46" s="14"/>
      <c r="AJ46" s="14"/>
      <c r="AK46" s="14"/>
      <c r="AL46" s="14"/>
      <c r="AM46" s="14"/>
    </row>
    <row r="47" spans="1:39" x14ac:dyDescent="0.2">
      <c r="A47" s="97" t="s">
        <v>2612</v>
      </c>
      <c r="B47" s="827" t="s">
        <v>17911</v>
      </c>
      <c r="C47" s="595" t="s">
        <v>2619</v>
      </c>
      <c r="D47" s="609"/>
      <c r="E47" s="610"/>
      <c r="F47" s="610"/>
      <c r="G47" s="610"/>
      <c r="H47" s="610"/>
      <c r="I47" s="610"/>
      <c r="J47" s="610"/>
      <c r="K47" s="610"/>
      <c r="L47" s="610"/>
      <c r="M47" s="610"/>
      <c r="N47" s="610"/>
      <c r="O47" s="610"/>
      <c r="P47" s="610"/>
      <c r="Q47" s="610"/>
      <c r="R47" s="610"/>
      <c r="S47" s="605"/>
      <c r="U47" s="605"/>
      <c r="V47" s="605"/>
      <c r="W47" s="605"/>
      <c r="X47" s="605"/>
      <c r="Y47" s="605"/>
      <c r="AA47" s="605"/>
      <c r="AB47" s="19"/>
      <c r="AD47" s="14" t="s">
        <v>2106</v>
      </c>
      <c r="AE47" s="52" t="s">
        <v>4228</v>
      </c>
      <c r="AF47" s="52" t="s">
        <v>4773</v>
      </c>
      <c r="AG47" s="14"/>
      <c r="AH47" s="52" t="s">
        <v>4470</v>
      </c>
      <c r="AI47" s="14"/>
      <c r="AJ47" s="14"/>
      <c r="AK47" s="14"/>
      <c r="AL47" s="14"/>
      <c r="AM47" s="14"/>
    </row>
    <row r="48" spans="1:39" x14ac:dyDescent="0.2">
      <c r="A48" s="97" t="s">
        <v>1979</v>
      </c>
      <c r="B48" s="827" t="s">
        <v>17912</v>
      </c>
      <c r="C48" s="595" t="s">
        <v>2620</v>
      </c>
      <c r="D48" s="595"/>
      <c r="E48" s="608"/>
      <c r="F48" s="608"/>
      <c r="G48" s="608"/>
      <c r="H48" s="608"/>
      <c r="I48" s="608"/>
      <c r="J48" s="608"/>
      <c r="K48" s="608"/>
      <c r="L48" s="608"/>
      <c r="M48" s="608"/>
      <c r="N48" s="608"/>
      <c r="O48" s="608"/>
      <c r="P48" s="608"/>
      <c r="Q48" s="608"/>
      <c r="R48" s="608"/>
      <c r="S48" s="605"/>
      <c r="U48" s="605"/>
      <c r="V48" s="605"/>
      <c r="W48" s="605"/>
      <c r="X48" s="605"/>
      <c r="Y48" s="605"/>
      <c r="AA48" s="605"/>
      <c r="AB48" s="19"/>
      <c r="AD48" s="14" t="s">
        <v>2106</v>
      </c>
      <c r="AE48" s="52" t="s">
        <v>4228</v>
      </c>
      <c r="AF48" s="52" t="s">
        <v>4773</v>
      </c>
      <c r="AG48" s="14"/>
      <c r="AH48" s="52" t="s">
        <v>4471</v>
      </c>
      <c r="AI48" s="14"/>
      <c r="AJ48" s="14"/>
      <c r="AK48" s="14"/>
      <c r="AL48" s="14"/>
      <c r="AM48" s="14"/>
    </row>
    <row r="49" spans="1:39" x14ac:dyDescent="0.2">
      <c r="A49" s="89" t="s">
        <v>2621</v>
      </c>
      <c r="B49" s="57" t="s">
        <v>7877</v>
      </c>
      <c r="C49" s="605"/>
      <c r="D49" s="605"/>
      <c r="E49" s="605"/>
      <c r="F49" s="605"/>
      <c r="G49" s="605"/>
      <c r="H49" s="605"/>
      <c r="I49" s="605"/>
      <c r="J49" s="605"/>
      <c r="K49" s="605"/>
      <c r="L49" s="605"/>
      <c r="M49" s="605"/>
      <c r="N49" s="605"/>
      <c r="O49" s="605"/>
      <c r="P49" s="605"/>
      <c r="Q49" s="605"/>
      <c r="R49" s="605"/>
      <c r="S49" s="595" t="s">
        <v>2622</v>
      </c>
      <c r="U49" s="605"/>
      <c r="V49" s="605"/>
      <c r="W49" s="605"/>
      <c r="X49" s="605"/>
      <c r="Y49" s="605"/>
      <c r="AA49" s="605"/>
      <c r="AB49" s="19"/>
      <c r="AD49" s="14" t="s">
        <v>2106</v>
      </c>
      <c r="AE49" s="52" t="s">
        <v>4228</v>
      </c>
      <c r="AF49" s="52" t="s">
        <v>5050</v>
      </c>
      <c r="AG49" s="14"/>
      <c r="AH49" s="52" t="s">
        <v>4471</v>
      </c>
      <c r="AI49" s="14"/>
      <c r="AJ49" s="14"/>
      <c r="AK49" s="14"/>
      <c r="AL49" s="14"/>
      <c r="AM49" s="14"/>
    </row>
    <row r="50" spans="1:39" x14ac:dyDescent="0.2">
      <c r="A50" s="89" t="s">
        <v>2623</v>
      </c>
      <c r="B50" s="57" t="s">
        <v>7875</v>
      </c>
      <c r="C50" s="605"/>
      <c r="D50" s="605"/>
      <c r="E50" s="605"/>
      <c r="F50" s="605"/>
      <c r="G50" s="605"/>
      <c r="H50" s="605"/>
      <c r="I50" s="605"/>
      <c r="J50" s="605"/>
      <c r="K50" s="605"/>
      <c r="L50" s="605"/>
      <c r="M50" s="605"/>
      <c r="N50" s="605"/>
      <c r="O50" s="605"/>
      <c r="P50" s="605"/>
      <c r="Q50" s="605"/>
      <c r="R50" s="605"/>
      <c r="S50" s="595" t="s">
        <v>2624</v>
      </c>
      <c r="U50" s="605"/>
      <c r="V50" s="605"/>
      <c r="W50" s="605"/>
      <c r="X50" s="605"/>
      <c r="Y50" s="605"/>
      <c r="AA50" s="596" t="s">
        <v>2625</v>
      </c>
      <c r="AB50" s="19"/>
      <c r="AD50" s="14" t="s">
        <v>2106</v>
      </c>
      <c r="AE50" s="52" t="s">
        <v>4228</v>
      </c>
      <c r="AF50" s="14"/>
      <c r="AG50" s="52"/>
      <c r="AH50" s="52" t="s">
        <v>4471</v>
      </c>
      <c r="AI50" s="14"/>
      <c r="AJ50" s="14"/>
      <c r="AK50" s="14"/>
      <c r="AL50" s="14"/>
      <c r="AM50" s="14"/>
    </row>
    <row r="51" spans="1:39" x14ac:dyDescent="0.2">
      <c r="A51" s="19"/>
      <c r="B51" s="19"/>
      <c r="C51" s="17" t="s">
        <v>4525</v>
      </c>
      <c r="D51" s="17" t="s">
        <v>4526</v>
      </c>
      <c r="E51" s="17" t="s">
        <v>4527</v>
      </c>
      <c r="F51" s="17" t="s">
        <v>4530</v>
      </c>
      <c r="G51" s="17" t="s">
        <v>4531</v>
      </c>
      <c r="H51" s="17" t="s">
        <v>4532</v>
      </c>
      <c r="I51" s="17" t="s">
        <v>4533</v>
      </c>
      <c r="J51" s="17" t="s">
        <v>4534</v>
      </c>
      <c r="K51" s="17" t="s">
        <v>4535</v>
      </c>
      <c r="L51" s="17" t="s">
        <v>4536</v>
      </c>
      <c r="M51" s="17" t="s">
        <v>4537</v>
      </c>
      <c r="N51" s="17" t="s">
        <v>4538</v>
      </c>
      <c r="O51" s="17" t="s">
        <v>4528</v>
      </c>
      <c r="P51" s="17" t="s">
        <v>4539</v>
      </c>
      <c r="Q51" s="17" t="s">
        <v>4540</v>
      </c>
      <c r="R51" s="17" t="s">
        <v>4541</v>
      </c>
      <c r="S51" s="19" t="s">
        <v>4524</v>
      </c>
      <c r="T51" s="19"/>
      <c r="U51" s="44" t="s">
        <v>5082</v>
      </c>
      <c r="V51" s="44" t="s">
        <v>5084</v>
      </c>
      <c r="W51" s="44" t="s">
        <v>5085</v>
      </c>
      <c r="X51" s="44" t="s">
        <v>5086</v>
      </c>
      <c r="Y51" s="44" t="s">
        <v>5087</v>
      </c>
      <c r="AA51" s="17" t="s">
        <v>5088</v>
      </c>
    </row>
    <row r="52" spans="1:39" x14ac:dyDescent="0.2">
      <c r="C52" s="49"/>
      <c r="D52" s="49"/>
      <c r="E52" s="19"/>
      <c r="F52" s="19"/>
      <c r="G52" s="19"/>
      <c r="H52" s="19"/>
      <c r="I52" s="19"/>
      <c r="J52" s="19"/>
      <c r="K52" s="19"/>
      <c r="L52" s="19"/>
      <c r="M52" s="19"/>
      <c r="N52" s="19"/>
      <c r="O52" s="19"/>
      <c r="P52" s="19"/>
      <c r="Q52" s="19"/>
      <c r="R52" s="19"/>
      <c r="S52" s="19"/>
      <c r="T52" s="19"/>
      <c r="U52" s="95"/>
      <c r="V52" s="95"/>
      <c r="W52" s="95"/>
      <c r="X52" s="95"/>
      <c r="Y52" s="95"/>
      <c r="AA52" s="19" t="s">
        <v>4524</v>
      </c>
    </row>
    <row r="53" spans="1:39" x14ac:dyDescent="0.2">
      <c r="D53" s="49"/>
      <c r="E53" s="49"/>
      <c r="F53" s="19"/>
      <c r="G53" s="19"/>
      <c r="H53" s="19"/>
      <c r="I53" s="19"/>
      <c r="J53" s="19"/>
      <c r="K53" s="19"/>
      <c r="L53" s="19"/>
      <c r="M53" s="19"/>
      <c r="N53" s="19"/>
      <c r="O53" s="19"/>
      <c r="P53" s="19"/>
      <c r="Q53" s="19"/>
      <c r="R53" s="19"/>
      <c r="S53" s="19"/>
      <c r="T53" s="19"/>
      <c r="U53" s="19" t="s">
        <v>4524</v>
      </c>
      <c r="V53" s="19" t="s">
        <v>4524</v>
      </c>
      <c r="W53" s="19" t="s">
        <v>4524</v>
      </c>
      <c r="X53" s="19" t="s">
        <v>4524</v>
      </c>
      <c r="Y53" s="19" t="s">
        <v>4524</v>
      </c>
    </row>
    <row r="54" spans="1:39" x14ac:dyDescent="0.2">
      <c r="D54" s="49"/>
      <c r="E54" s="49"/>
      <c r="F54" s="19"/>
      <c r="G54" s="19"/>
      <c r="H54" s="19"/>
      <c r="I54" s="19"/>
      <c r="J54" s="19"/>
      <c r="K54" s="19"/>
      <c r="L54" s="19"/>
      <c r="M54" s="19"/>
      <c r="N54" s="19"/>
      <c r="O54" s="19"/>
      <c r="P54" s="19"/>
      <c r="Q54" s="19"/>
      <c r="R54" s="19"/>
      <c r="S54" s="19"/>
      <c r="T54" s="19"/>
      <c r="U54" s="19"/>
      <c r="W54" s="19"/>
      <c r="X54" s="19"/>
      <c r="Y54" s="19"/>
      <c r="Z54" s="19"/>
    </row>
    <row r="55" spans="1:39" x14ac:dyDescent="0.2">
      <c r="A55" s="17" t="s">
        <v>2626</v>
      </c>
      <c r="D55" s="49"/>
      <c r="E55" s="49"/>
      <c r="F55" s="19"/>
      <c r="G55" s="19"/>
      <c r="H55" s="19"/>
      <c r="I55" s="19"/>
      <c r="J55" s="19"/>
      <c r="K55" s="19"/>
      <c r="L55" s="19"/>
      <c r="M55" s="19"/>
      <c r="N55" s="19"/>
      <c r="O55" s="19"/>
      <c r="P55" s="19"/>
      <c r="Q55" s="19"/>
      <c r="R55" s="19"/>
      <c r="S55" s="19"/>
      <c r="T55" s="19"/>
      <c r="U55" s="19"/>
      <c r="W55" s="19"/>
      <c r="X55" s="19"/>
      <c r="Y55" s="19"/>
      <c r="Z55" s="19"/>
    </row>
    <row r="56" spans="1:39" x14ac:dyDescent="0.2">
      <c r="D56" s="49"/>
      <c r="E56" s="49"/>
      <c r="F56" s="19"/>
      <c r="G56" s="19"/>
      <c r="H56" s="19"/>
      <c r="I56" s="19"/>
      <c r="J56" s="19"/>
      <c r="K56" s="19"/>
      <c r="L56" s="19"/>
      <c r="M56" s="19"/>
      <c r="N56" s="19"/>
      <c r="O56" s="19"/>
      <c r="P56" s="19"/>
      <c r="Q56" s="19"/>
      <c r="R56" s="19"/>
      <c r="S56" s="19"/>
      <c r="T56" s="19"/>
      <c r="U56" s="19"/>
      <c r="W56" s="19"/>
      <c r="X56" s="19"/>
      <c r="Y56" s="19"/>
      <c r="Z56" s="19"/>
    </row>
    <row r="57" spans="1:39" x14ac:dyDescent="0.2">
      <c r="A57" s="18" t="s">
        <v>6708</v>
      </c>
      <c r="C57" s="49"/>
      <c r="D57" s="49"/>
      <c r="E57" s="19"/>
      <c r="F57" s="19"/>
      <c r="G57" s="19"/>
      <c r="H57" s="19"/>
      <c r="I57" s="19"/>
      <c r="J57" s="19"/>
      <c r="K57" s="19"/>
      <c r="L57" s="19"/>
      <c r="M57" s="18" t="s">
        <v>6711</v>
      </c>
      <c r="N57" s="19"/>
      <c r="O57" s="19"/>
      <c r="P57" s="19"/>
      <c r="Q57" s="19"/>
      <c r="R57" s="19"/>
      <c r="S57" s="18" t="s">
        <v>6712</v>
      </c>
      <c r="T57" s="19"/>
      <c r="V57" s="19"/>
      <c r="W57" s="19"/>
      <c r="X57" s="19"/>
      <c r="Y57" s="19"/>
      <c r="Z57" s="19"/>
    </row>
    <row r="58" spans="1:39" x14ac:dyDescent="0.2">
      <c r="A58" s="17" t="s">
        <v>48</v>
      </c>
      <c r="C58" s="49"/>
      <c r="D58" s="49"/>
      <c r="E58" s="19"/>
      <c r="F58" s="19"/>
      <c r="G58" s="19"/>
      <c r="H58" s="19"/>
      <c r="I58" s="19"/>
      <c r="J58" s="19"/>
      <c r="K58" s="19"/>
      <c r="L58" s="19"/>
      <c r="M58" s="17" t="s">
        <v>48</v>
      </c>
      <c r="N58" s="19"/>
      <c r="O58" s="19"/>
      <c r="P58" s="19"/>
      <c r="Q58" s="19"/>
      <c r="R58" s="19"/>
      <c r="S58" s="17" t="s">
        <v>48</v>
      </c>
      <c r="T58" s="19"/>
      <c r="V58" s="19"/>
      <c r="W58" s="19"/>
      <c r="X58" s="19"/>
      <c r="Y58" s="19"/>
      <c r="Z58" s="19"/>
    </row>
    <row r="59" spans="1:39" s="11" customFormat="1" x14ac:dyDescent="0.2">
      <c r="A59" s="17" t="s">
        <v>4583</v>
      </c>
      <c r="M59" s="17" t="s">
        <v>4583</v>
      </c>
      <c r="S59" s="17" t="s">
        <v>4583</v>
      </c>
    </row>
    <row r="60" spans="1:39" s="11" customFormat="1" x14ac:dyDescent="0.2">
      <c r="A60" s="11" t="s">
        <v>4360</v>
      </c>
      <c r="M60" s="11" t="s">
        <v>4360</v>
      </c>
      <c r="S60" s="11" t="s">
        <v>4360</v>
      </c>
    </row>
    <row r="61" spans="1:39" s="11" customFormat="1" x14ac:dyDescent="0.2">
      <c r="A61" s="17" t="s">
        <v>7136</v>
      </c>
      <c r="M61" s="17" t="s">
        <v>7136</v>
      </c>
      <c r="S61" s="17" t="s">
        <v>7136</v>
      </c>
    </row>
    <row r="62" spans="1:39" s="11" customFormat="1" x14ac:dyDescent="0.2"/>
    <row r="63" spans="1:39" x14ac:dyDescent="0.2">
      <c r="A63" s="18" t="s">
        <v>6709</v>
      </c>
      <c r="C63" s="49"/>
      <c r="D63" s="49"/>
      <c r="E63" s="19"/>
      <c r="F63" s="19"/>
      <c r="G63" s="19"/>
      <c r="H63" s="19"/>
      <c r="I63" s="19"/>
      <c r="J63" s="19"/>
      <c r="K63" s="19"/>
      <c r="L63" s="19"/>
      <c r="M63" s="18" t="s">
        <v>6710</v>
      </c>
      <c r="N63" s="19"/>
      <c r="O63" s="19"/>
      <c r="P63" s="19"/>
      <c r="Q63" s="19"/>
      <c r="R63" s="19"/>
      <c r="S63" s="18" t="s">
        <v>6713</v>
      </c>
      <c r="T63" s="19"/>
      <c r="V63" s="19"/>
      <c r="W63" s="19"/>
      <c r="X63" s="19"/>
      <c r="Y63" s="19"/>
      <c r="Z63" s="19"/>
    </row>
    <row r="64" spans="1:39" x14ac:dyDescent="0.2">
      <c r="A64" s="17" t="s">
        <v>48</v>
      </c>
      <c r="C64" s="49"/>
      <c r="D64" s="49"/>
      <c r="E64" s="19"/>
      <c r="F64" s="19"/>
      <c r="G64" s="19"/>
      <c r="H64" s="19"/>
      <c r="I64" s="19"/>
      <c r="J64" s="19"/>
      <c r="K64" s="19"/>
      <c r="L64" s="19"/>
      <c r="M64" s="17" t="s">
        <v>48</v>
      </c>
      <c r="N64" s="19"/>
      <c r="O64" s="19"/>
      <c r="P64" s="19"/>
      <c r="Q64" s="19"/>
      <c r="R64" s="19"/>
      <c r="S64" s="17" t="s">
        <v>48</v>
      </c>
      <c r="T64" s="19"/>
      <c r="V64" s="19"/>
      <c r="W64" s="19"/>
      <c r="X64" s="19"/>
      <c r="Y64" s="19"/>
      <c r="Z64" s="19"/>
      <c r="AB64" s="19"/>
      <c r="AC64" s="19"/>
      <c r="AD64" s="19"/>
      <c r="AE64" s="19"/>
    </row>
    <row r="65" spans="1:42" s="11" customFormat="1" x14ac:dyDescent="0.2">
      <c r="A65" s="17" t="s">
        <v>4585</v>
      </c>
      <c r="M65" s="17" t="s">
        <v>4585</v>
      </c>
      <c r="S65" s="17" t="s">
        <v>4585</v>
      </c>
    </row>
    <row r="66" spans="1:42" x14ac:dyDescent="0.2">
      <c r="A66" s="11" t="s">
        <v>4360</v>
      </c>
      <c r="M66" s="11" t="s">
        <v>4360</v>
      </c>
      <c r="S66" s="11" t="s">
        <v>4360</v>
      </c>
    </row>
    <row r="67" spans="1:42" x14ac:dyDescent="0.2">
      <c r="A67" s="17" t="s">
        <v>7136</v>
      </c>
      <c r="M67" s="17" t="s">
        <v>7136</v>
      </c>
      <c r="S67" s="17" t="s">
        <v>7136</v>
      </c>
    </row>
    <row r="69" spans="1:42" x14ac:dyDescent="0.2">
      <c r="M69" s="44" t="s">
        <v>7559</v>
      </c>
    </row>
    <row r="70" spans="1:42" x14ac:dyDescent="0.2">
      <c r="M70" s="95" t="s">
        <v>5083</v>
      </c>
      <c r="N70" s="241" t="s">
        <v>1686</v>
      </c>
      <c r="O70" s="219" t="s">
        <v>7805</v>
      </c>
      <c r="P70" s="241" t="s">
        <v>7495</v>
      </c>
    </row>
    <row r="71" spans="1:42" x14ac:dyDescent="0.2">
      <c r="B71" s="19"/>
      <c r="C71" s="49"/>
      <c r="D71" s="49"/>
      <c r="E71" s="19"/>
      <c r="F71" s="19"/>
      <c r="G71" s="19"/>
      <c r="H71" s="19"/>
      <c r="J71" s="19"/>
      <c r="K71" s="19"/>
      <c r="L71" s="19"/>
      <c r="N71" s="19"/>
      <c r="O71" s="19"/>
      <c r="P71" s="19"/>
      <c r="Q71" s="19"/>
      <c r="R71" s="19"/>
      <c r="T71" s="19"/>
      <c r="U71" s="19"/>
      <c r="V71" s="19"/>
      <c r="W71" s="92"/>
      <c r="X71" s="92"/>
      <c r="Y71" s="92"/>
      <c r="Z71" s="92"/>
      <c r="AA71" s="92"/>
      <c r="AB71" s="19"/>
      <c r="AC71" s="19"/>
      <c r="AD71" s="19"/>
      <c r="AE71" s="19"/>
      <c r="AJ71" s="19"/>
      <c r="AK71" s="19"/>
      <c r="AL71" s="19"/>
      <c r="AM71" s="19"/>
      <c r="AN71" s="19"/>
      <c r="AO71" s="19"/>
      <c r="AP71" s="100"/>
    </row>
    <row r="72" spans="1:42" ht="32.25" customHeight="1" x14ac:dyDescent="0.2">
      <c r="C72" s="864" t="s">
        <v>7499</v>
      </c>
      <c r="D72" s="864"/>
      <c r="E72" s="864"/>
      <c r="F72" s="864"/>
      <c r="G72" s="864"/>
      <c r="H72" s="864"/>
      <c r="I72" s="864" t="s">
        <v>2627</v>
      </c>
      <c r="J72" s="864"/>
      <c r="K72" s="854" t="s">
        <v>228</v>
      </c>
      <c r="L72" s="4"/>
      <c r="M72" s="858" t="s">
        <v>2603</v>
      </c>
      <c r="N72" s="861"/>
      <c r="O72" s="861"/>
      <c r="P72" s="861"/>
      <c r="Q72" s="865"/>
      <c r="R72" s="19"/>
      <c r="S72" s="856" t="s">
        <v>7498</v>
      </c>
      <c r="V72" s="19"/>
      <c r="W72" s="19"/>
      <c r="X72" s="19"/>
      <c r="Y72" s="19"/>
      <c r="Z72" s="19"/>
      <c r="AA72" s="19"/>
      <c r="AB72" s="19"/>
      <c r="AC72" s="100"/>
    </row>
    <row r="73" spans="1:42" ht="178.5" x14ac:dyDescent="0.2">
      <c r="C73" s="3" t="s">
        <v>264</v>
      </c>
      <c r="D73" s="3" t="s">
        <v>1432</v>
      </c>
      <c r="E73" s="3" t="s">
        <v>263</v>
      </c>
      <c r="F73" s="3" t="s">
        <v>1427</v>
      </c>
      <c r="G73" s="3" t="s">
        <v>2628</v>
      </c>
      <c r="H73" s="3" t="s">
        <v>2629</v>
      </c>
      <c r="I73" s="3" t="s">
        <v>7497</v>
      </c>
      <c r="J73" s="3" t="s">
        <v>2630</v>
      </c>
      <c r="K73" s="854"/>
      <c r="L73" s="4"/>
      <c r="M73" s="20" t="s">
        <v>262</v>
      </c>
      <c r="N73" s="20" t="s">
        <v>261</v>
      </c>
      <c r="O73" s="20" t="s">
        <v>260</v>
      </c>
      <c r="P73" s="20" t="s">
        <v>259</v>
      </c>
      <c r="Q73" s="20" t="s">
        <v>258</v>
      </c>
      <c r="S73" s="857"/>
      <c r="U73" s="19"/>
      <c r="V73" s="19"/>
      <c r="W73" s="19"/>
      <c r="X73" s="19"/>
      <c r="Y73" s="19"/>
      <c r="Z73" s="19"/>
      <c r="AA73" s="100"/>
    </row>
    <row r="74" spans="1:42" x14ac:dyDescent="0.2">
      <c r="C74" s="26" t="s">
        <v>7980</v>
      </c>
      <c r="D74" s="26" t="s">
        <v>7883</v>
      </c>
      <c r="E74" s="26" t="s">
        <v>7884</v>
      </c>
      <c r="F74" s="26" t="s">
        <v>7885</v>
      </c>
      <c r="G74" s="26" t="s">
        <v>7886</v>
      </c>
      <c r="H74" s="26" t="s">
        <v>7979</v>
      </c>
      <c r="I74" s="26" t="s">
        <v>7982</v>
      </c>
      <c r="J74" s="26" t="s">
        <v>7981</v>
      </c>
      <c r="K74" s="26" t="s">
        <v>8010</v>
      </c>
      <c r="L74" s="4"/>
      <c r="M74" s="828" t="s">
        <v>17919</v>
      </c>
      <c r="N74" s="828" t="s">
        <v>17920</v>
      </c>
      <c r="O74" s="828" t="s">
        <v>17921</v>
      </c>
      <c r="P74" s="828" t="s">
        <v>17922</v>
      </c>
      <c r="Q74" s="828" t="s">
        <v>17923</v>
      </c>
      <c r="S74" s="828" t="s">
        <v>17924</v>
      </c>
      <c r="U74" s="19"/>
      <c r="V74" s="19"/>
      <c r="W74" s="19"/>
      <c r="X74" s="19"/>
      <c r="Y74" s="19"/>
      <c r="Z74" s="19"/>
      <c r="AA74" s="100"/>
    </row>
    <row r="75" spans="1:42" x14ac:dyDescent="0.2">
      <c r="A75" s="89" t="s">
        <v>2594</v>
      </c>
      <c r="B75" s="78"/>
      <c r="C75" s="605"/>
      <c r="D75" s="605"/>
      <c r="E75" s="605"/>
      <c r="F75" s="605"/>
      <c r="G75" s="605"/>
      <c r="H75" s="605"/>
      <c r="I75" s="605"/>
      <c r="J75" s="605"/>
      <c r="K75" s="605"/>
      <c r="L75" s="4"/>
      <c r="M75" s="605"/>
      <c r="N75" s="605"/>
      <c r="O75" s="605"/>
      <c r="P75" s="605"/>
      <c r="Q75" s="605"/>
      <c r="S75" s="605"/>
      <c r="U75" s="19"/>
      <c r="W75" s="19"/>
      <c r="X75" s="19"/>
      <c r="Y75" s="19"/>
      <c r="Z75" s="19"/>
      <c r="AA75" s="100"/>
    </row>
    <row r="76" spans="1:42" x14ac:dyDescent="0.2">
      <c r="A76" s="97" t="s">
        <v>1415</v>
      </c>
      <c r="B76" s="78" t="s">
        <v>7970</v>
      </c>
      <c r="C76" s="424" t="s">
        <v>257</v>
      </c>
      <c r="D76" s="424" t="s">
        <v>256</v>
      </c>
      <c r="E76" s="424" t="s">
        <v>255</v>
      </c>
      <c r="F76" s="424" t="s">
        <v>2631</v>
      </c>
      <c r="G76" s="424" t="s">
        <v>2632</v>
      </c>
      <c r="H76" s="424" t="s">
        <v>254</v>
      </c>
      <c r="I76" s="424" t="s">
        <v>253</v>
      </c>
      <c r="J76" s="424" t="s">
        <v>252</v>
      </c>
      <c r="K76" s="605"/>
      <c r="L76" s="35"/>
      <c r="M76" s="595" t="s">
        <v>251</v>
      </c>
      <c r="N76" s="595" t="s">
        <v>250</v>
      </c>
      <c r="O76" s="595" t="s">
        <v>249</v>
      </c>
      <c r="P76" s="595" t="s">
        <v>248</v>
      </c>
      <c r="Q76" s="595" t="s">
        <v>247</v>
      </c>
      <c r="S76" s="605"/>
      <c r="T76" s="17" t="s">
        <v>4853</v>
      </c>
      <c r="U76" s="14" t="s">
        <v>2106</v>
      </c>
      <c r="V76" s="52" t="s">
        <v>4226</v>
      </c>
      <c r="W76" s="14"/>
      <c r="X76" s="52"/>
      <c r="Y76" s="14"/>
      <c r="Z76" s="14"/>
      <c r="AA76" s="52"/>
      <c r="AB76" s="19"/>
      <c r="AC76" s="100"/>
    </row>
    <row r="77" spans="1:42" x14ac:dyDescent="0.2">
      <c r="A77" s="97" t="s">
        <v>2612</v>
      </c>
      <c r="B77" s="78" t="s">
        <v>7971</v>
      </c>
      <c r="C77" s="424" t="s">
        <v>246</v>
      </c>
      <c r="D77" s="424"/>
      <c r="E77" s="612"/>
      <c r="F77" s="612"/>
      <c r="G77" s="612"/>
      <c r="H77" s="612"/>
      <c r="I77" s="612"/>
      <c r="J77" s="612"/>
      <c r="K77" s="605"/>
      <c r="L77" s="35"/>
      <c r="M77" s="608"/>
      <c r="N77" s="608"/>
      <c r="O77" s="608"/>
      <c r="P77" s="608"/>
      <c r="Q77" s="608"/>
      <c r="S77" s="605"/>
      <c r="T77" s="17" t="s">
        <v>4853</v>
      </c>
      <c r="U77" s="14" t="s">
        <v>2106</v>
      </c>
      <c r="V77" s="52" t="s">
        <v>4226</v>
      </c>
      <c r="W77" s="14"/>
      <c r="X77" s="52" t="s">
        <v>4470</v>
      </c>
      <c r="Y77" s="14"/>
      <c r="Z77" s="14"/>
      <c r="AA77" s="52"/>
      <c r="AB77" s="19"/>
      <c r="AC77" s="100"/>
    </row>
    <row r="78" spans="1:42" x14ac:dyDescent="0.2">
      <c r="A78" s="97" t="s">
        <v>1979</v>
      </c>
      <c r="B78" s="78" t="s">
        <v>7878</v>
      </c>
      <c r="C78" s="424" t="s">
        <v>241</v>
      </c>
      <c r="D78" s="424"/>
      <c r="E78" s="612"/>
      <c r="F78" s="612"/>
      <c r="G78" s="612"/>
      <c r="H78" s="612"/>
      <c r="I78" s="612"/>
      <c r="J78" s="612"/>
      <c r="K78" s="605"/>
      <c r="L78" s="35"/>
      <c r="M78" s="608"/>
      <c r="N78" s="608"/>
      <c r="O78" s="608"/>
      <c r="P78" s="608"/>
      <c r="Q78" s="608"/>
      <c r="S78" s="605"/>
      <c r="T78" s="17" t="s">
        <v>4853</v>
      </c>
      <c r="U78" s="14" t="s">
        <v>2106</v>
      </c>
      <c r="V78" s="52" t="s">
        <v>4226</v>
      </c>
      <c r="W78" s="14"/>
      <c r="X78" s="52" t="s">
        <v>4471</v>
      </c>
      <c r="Y78" s="14"/>
      <c r="Z78" s="14"/>
      <c r="AA78" s="52"/>
      <c r="AB78" s="19"/>
      <c r="AC78" s="100"/>
    </row>
    <row r="79" spans="1:42" x14ac:dyDescent="0.2">
      <c r="A79" s="89" t="s">
        <v>2613</v>
      </c>
      <c r="B79" s="78"/>
      <c r="C79" s="605"/>
      <c r="D79" s="605"/>
      <c r="E79" s="605"/>
      <c r="F79" s="605"/>
      <c r="G79" s="605"/>
      <c r="H79" s="605"/>
      <c r="I79" s="605"/>
      <c r="J79" s="605"/>
      <c r="K79" s="605"/>
      <c r="L79" s="35"/>
      <c r="M79" s="605"/>
      <c r="N79" s="605"/>
      <c r="O79" s="605"/>
      <c r="P79" s="605"/>
      <c r="Q79" s="605"/>
      <c r="S79" s="605"/>
      <c r="U79" s="14"/>
      <c r="V79" s="52"/>
      <c r="W79" s="14"/>
      <c r="X79" s="52"/>
      <c r="Y79" s="14"/>
      <c r="Z79" s="14"/>
      <c r="AA79" s="52"/>
      <c r="AB79" s="19"/>
      <c r="AC79" s="100"/>
    </row>
    <row r="80" spans="1:42" x14ac:dyDescent="0.2">
      <c r="A80" s="97" t="s">
        <v>1415</v>
      </c>
      <c r="B80" s="78" t="s">
        <v>7879</v>
      </c>
      <c r="C80" s="424" t="s">
        <v>2633</v>
      </c>
      <c r="D80" s="424"/>
      <c r="E80" s="424"/>
      <c r="F80" s="424"/>
      <c r="G80" s="424"/>
      <c r="H80" s="424"/>
      <c r="I80" s="424"/>
      <c r="J80" s="424"/>
      <c r="K80" s="605"/>
      <c r="L80" s="35"/>
      <c r="M80" s="595"/>
      <c r="N80" s="595"/>
      <c r="O80" s="595"/>
      <c r="P80" s="595"/>
      <c r="Q80" s="595"/>
      <c r="S80" s="605"/>
      <c r="T80" s="17" t="s">
        <v>4854</v>
      </c>
      <c r="U80" s="14" t="s">
        <v>2106</v>
      </c>
      <c r="V80" s="52" t="s">
        <v>4226</v>
      </c>
      <c r="W80" s="14"/>
      <c r="X80" s="52"/>
      <c r="Y80" s="14"/>
      <c r="Z80" s="14"/>
      <c r="AA80" s="52"/>
      <c r="AB80" s="19"/>
      <c r="AC80" s="100"/>
    </row>
    <row r="81" spans="1:32" x14ac:dyDescent="0.2">
      <c r="A81" s="97" t="s">
        <v>2612</v>
      </c>
      <c r="B81" s="78" t="s">
        <v>7880</v>
      </c>
      <c r="C81" s="424" t="s">
        <v>2634</v>
      </c>
      <c r="D81" s="424"/>
      <c r="E81" s="612"/>
      <c r="F81" s="612"/>
      <c r="G81" s="612"/>
      <c r="H81" s="612"/>
      <c r="I81" s="612"/>
      <c r="J81" s="612"/>
      <c r="K81" s="605"/>
      <c r="L81" s="35"/>
      <c r="M81" s="608"/>
      <c r="N81" s="608"/>
      <c r="O81" s="608"/>
      <c r="P81" s="608"/>
      <c r="Q81" s="608"/>
      <c r="S81" s="605"/>
      <c r="T81" s="17" t="s">
        <v>4854</v>
      </c>
      <c r="U81" s="14" t="s">
        <v>2106</v>
      </c>
      <c r="V81" s="52" t="s">
        <v>4226</v>
      </c>
      <c r="W81" s="14"/>
      <c r="X81" s="52" t="s">
        <v>4470</v>
      </c>
      <c r="Y81" s="14"/>
      <c r="Z81" s="14"/>
      <c r="AA81" s="52"/>
      <c r="AB81" s="19"/>
      <c r="AC81" s="100"/>
    </row>
    <row r="82" spans="1:32" x14ac:dyDescent="0.2">
      <c r="A82" s="97" t="s">
        <v>1979</v>
      </c>
      <c r="B82" s="78" t="s">
        <v>7887</v>
      </c>
      <c r="C82" s="424" t="s">
        <v>2635</v>
      </c>
      <c r="D82" s="424"/>
      <c r="E82" s="612"/>
      <c r="F82" s="612"/>
      <c r="G82" s="612"/>
      <c r="H82" s="612"/>
      <c r="I82" s="612"/>
      <c r="J82" s="612"/>
      <c r="K82" s="605"/>
      <c r="L82" s="35"/>
      <c r="M82" s="608"/>
      <c r="N82" s="608"/>
      <c r="O82" s="608"/>
      <c r="P82" s="608"/>
      <c r="Q82" s="608"/>
      <c r="S82" s="605"/>
      <c r="T82" s="17" t="s">
        <v>4854</v>
      </c>
      <c r="U82" s="14" t="s">
        <v>2106</v>
      </c>
      <c r="V82" s="52" t="s">
        <v>4226</v>
      </c>
      <c r="W82" s="14"/>
      <c r="X82" s="52" t="s">
        <v>4471</v>
      </c>
      <c r="Y82" s="14"/>
      <c r="Z82" s="14"/>
      <c r="AA82" s="52"/>
      <c r="AB82" s="19"/>
      <c r="AC82" s="100"/>
    </row>
    <row r="83" spans="1:32" x14ac:dyDescent="0.2">
      <c r="A83" s="89" t="s">
        <v>2595</v>
      </c>
      <c r="B83" s="78"/>
      <c r="C83" s="605"/>
      <c r="D83" s="605"/>
      <c r="E83" s="605"/>
      <c r="F83" s="605"/>
      <c r="G83" s="605"/>
      <c r="H83" s="605"/>
      <c r="I83" s="605"/>
      <c r="J83" s="605"/>
      <c r="K83" s="605"/>
      <c r="L83" s="35"/>
      <c r="M83" s="605"/>
      <c r="N83" s="605"/>
      <c r="O83" s="605"/>
      <c r="P83" s="605"/>
      <c r="Q83" s="605"/>
      <c r="S83" s="605"/>
      <c r="U83" s="14"/>
      <c r="V83" s="52"/>
      <c r="W83" s="14"/>
      <c r="X83" s="52"/>
      <c r="Y83" s="14"/>
      <c r="Z83" s="14"/>
      <c r="AA83" s="52"/>
      <c r="AB83" s="19"/>
      <c r="AC83" s="100"/>
    </row>
    <row r="84" spans="1:32" x14ac:dyDescent="0.2">
      <c r="A84" s="97" t="s">
        <v>1415</v>
      </c>
      <c r="B84" s="78" t="s">
        <v>7984</v>
      </c>
      <c r="C84" s="424" t="s">
        <v>245</v>
      </c>
      <c r="D84" s="424"/>
      <c r="E84" s="612"/>
      <c r="F84" s="612"/>
      <c r="G84" s="612"/>
      <c r="H84" s="612"/>
      <c r="I84" s="612"/>
      <c r="J84" s="612"/>
      <c r="K84" s="605"/>
      <c r="L84" s="35"/>
      <c r="M84" s="608"/>
      <c r="N84" s="608"/>
      <c r="O84" s="608"/>
      <c r="P84" s="608"/>
      <c r="Q84" s="608"/>
      <c r="S84" s="605"/>
      <c r="U84" s="14" t="s">
        <v>2106</v>
      </c>
      <c r="V84" s="52" t="s">
        <v>4229</v>
      </c>
      <c r="W84" s="14"/>
      <c r="X84" s="52"/>
      <c r="Y84" s="14"/>
      <c r="Z84" s="14"/>
      <c r="AA84" s="52"/>
      <c r="AB84" s="19"/>
      <c r="AC84" s="100"/>
    </row>
    <row r="85" spans="1:32" x14ac:dyDescent="0.2">
      <c r="A85" s="97" t="s">
        <v>2612</v>
      </c>
      <c r="B85" s="78" t="s">
        <v>7985</v>
      </c>
      <c r="C85" s="424" t="s">
        <v>244</v>
      </c>
      <c r="D85" s="424"/>
      <c r="E85" s="612"/>
      <c r="F85" s="612"/>
      <c r="G85" s="612"/>
      <c r="H85" s="612"/>
      <c r="I85" s="612"/>
      <c r="J85" s="612"/>
      <c r="K85" s="605"/>
      <c r="L85" s="35"/>
      <c r="M85" s="608"/>
      <c r="N85" s="608"/>
      <c r="O85" s="608"/>
      <c r="P85" s="608"/>
      <c r="Q85" s="608"/>
      <c r="S85" s="605"/>
      <c r="U85" s="14" t="s">
        <v>2106</v>
      </c>
      <c r="V85" s="52" t="s">
        <v>4229</v>
      </c>
      <c r="W85" s="14"/>
      <c r="X85" s="52" t="s">
        <v>4470</v>
      </c>
      <c r="Y85" s="14"/>
      <c r="Z85" s="14"/>
      <c r="AA85" s="52"/>
      <c r="AB85" s="19"/>
      <c r="AC85" s="100"/>
    </row>
    <row r="86" spans="1:32" x14ac:dyDescent="0.2">
      <c r="A86" s="97" t="s">
        <v>1979</v>
      </c>
      <c r="B86" s="78" t="s">
        <v>7888</v>
      </c>
      <c r="C86" s="424" t="s">
        <v>364</v>
      </c>
      <c r="D86" s="424"/>
      <c r="E86" s="612"/>
      <c r="F86" s="612"/>
      <c r="G86" s="612"/>
      <c r="H86" s="612"/>
      <c r="I86" s="612"/>
      <c r="J86" s="612"/>
      <c r="K86" s="605"/>
      <c r="L86" s="35"/>
      <c r="M86" s="608"/>
      <c r="N86" s="608"/>
      <c r="O86" s="608"/>
      <c r="P86" s="608"/>
      <c r="Q86" s="608"/>
      <c r="S86" s="605"/>
      <c r="U86" s="14" t="s">
        <v>2106</v>
      </c>
      <c r="V86" s="52" t="s">
        <v>4229</v>
      </c>
      <c r="W86" s="14"/>
      <c r="X86" s="52" t="s">
        <v>4471</v>
      </c>
      <c r="Y86" s="14"/>
      <c r="Z86" s="14"/>
      <c r="AA86" s="52"/>
      <c r="AB86" s="19"/>
      <c r="AC86" s="100"/>
    </row>
    <row r="87" spans="1:32" x14ac:dyDescent="0.2">
      <c r="A87" s="89" t="s">
        <v>2616</v>
      </c>
      <c r="B87" s="78"/>
      <c r="C87" s="605"/>
      <c r="D87" s="605"/>
      <c r="E87" s="605"/>
      <c r="F87" s="605"/>
      <c r="G87" s="605"/>
      <c r="H87" s="605"/>
      <c r="I87" s="605"/>
      <c r="J87" s="605"/>
      <c r="K87" s="605"/>
      <c r="L87" s="19"/>
      <c r="M87" s="605"/>
      <c r="N87" s="605"/>
      <c r="O87" s="605"/>
      <c r="P87" s="605"/>
      <c r="Q87" s="605"/>
      <c r="S87" s="605"/>
      <c r="U87" s="14"/>
      <c r="V87" s="14"/>
      <c r="W87" s="52"/>
      <c r="X87" s="52"/>
      <c r="Y87" s="14"/>
      <c r="Z87" s="14"/>
      <c r="AA87" s="52"/>
      <c r="AB87" s="19"/>
      <c r="AC87" s="100"/>
    </row>
    <row r="88" spans="1:32" x14ac:dyDescent="0.2">
      <c r="A88" s="97" t="s">
        <v>1415</v>
      </c>
      <c r="B88" s="828" t="s">
        <v>17905</v>
      </c>
      <c r="C88" s="424" t="s">
        <v>2636</v>
      </c>
      <c r="D88" s="424"/>
      <c r="E88" s="612"/>
      <c r="F88" s="612"/>
      <c r="G88" s="612"/>
      <c r="H88" s="612"/>
      <c r="I88" s="612"/>
      <c r="J88" s="612"/>
      <c r="K88" s="605"/>
      <c r="M88" s="605"/>
      <c r="N88" s="605"/>
      <c r="O88" s="605"/>
      <c r="P88" s="605"/>
      <c r="Q88" s="605"/>
      <c r="S88" s="605"/>
      <c r="U88" s="14" t="s">
        <v>2106</v>
      </c>
      <c r="V88" s="52" t="s">
        <v>4228</v>
      </c>
      <c r="W88" s="52" t="s">
        <v>4773</v>
      </c>
      <c r="X88" s="52"/>
      <c r="Y88" s="14"/>
      <c r="Z88" s="14"/>
      <c r="AA88" s="75"/>
      <c r="AB88" s="4"/>
      <c r="AE88" s="4"/>
      <c r="AF88" s="4"/>
    </row>
    <row r="89" spans="1:32" x14ac:dyDescent="0.2">
      <c r="A89" s="97" t="s">
        <v>2612</v>
      </c>
      <c r="B89" s="828" t="s">
        <v>17906</v>
      </c>
      <c r="C89" s="424" t="s">
        <v>2637</v>
      </c>
      <c r="D89" s="424"/>
      <c r="E89" s="612"/>
      <c r="F89" s="612"/>
      <c r="G89" s="612"/>
      <c r="H89" s="612"/>
      <c r="I89" s="612"/>
      <c r="J89" s="612"/>
      <c r="K89" s="605"/>
      <c r="M89" s="605"/>
      <c r="N89" s="605"/>
      <c r="O89" s="605"/>
      <c r="P89" s="605"/>
      <c r="Q89" s="605"/>
      <c r="S89" s="605"/>
      <c r="U89" s="14" t="s">
        <v>2106</v>
      </c>
      <c r="V89" s="52" t="s">
        <v>4228</v>
      </c>
      <c r="W89" s="52" t="s">
        <v>4773</v>
      </c>
      <c r="X89" s="52" t="s">
        <v>4470</v>
      </c>
      <c r="Y89" s="14"/>
      <c r="Z89" s="14"/>
      <c r="AA89" s="75"/>
      <c r="AB89" s="4"/>
      <c r="AE89" s="4"/>
      <c r="AF89" s="4"/>
    </row>
    <row r="90" spans="1:32" x14ac:dyDescent="0.2">
      <c r="A90" s="97" t="s">
        <v>1979</v>
      </c>
      <c r="B90" s="828" t="s">
        <v>17907</v>
      </c>
      <c r="C90" s="424" t="s">
        <v>2638</v>
      </c>
      <c r="D90" s="424"/>
      <c r="E90" s="612"/>
      <c r="F90" s="612"/>
      <c r="G90" s="612"/>
      <c r="H90" s="612"/>
      <c r="I90" s="612"/>
      <c r="J90" s="612"/>
      <c r="K90" s="605"/>
      <c r="M90" s="605"/>
      <c r="N90" s="605"/>
      <c r="O90" s="605"/>
      <c r="P90" s="605"/>
      <c r="Q90" s="605"/>
      <c r="S90" s="605"/>
      <c r="U90" s="14" t="s">
        <v>2106</v>
      </c>
      <c r="V90" s="52" t="s">
        <v>4228</v>
      </c>
      <c r="W90" s="52" t="s">
        <v>4773</v>
      </c>
      <c r="X90" s="52" t="s">
        <v>4471</v>
      </c>
      <c r="Y90" s="14"/>
      <c r="Z90" s="14"/>
      <c r="AA90" s="75"/>
      <c r="AB90" s="4"/>
      <c r="AE90" s="4"/>
      <c r="AF90" s="4"/>
    </row>
    <row r="91" spans="1:32" x14ac:dyDescent="0.2">
      <c r="A91" s="89" t="s">
        <v>2621</v>
      </c>
      <c r="B91" s="66" t="s">
        <v>8073</v>
      </c>
      <c r="C91" s="605"/>
      <c r="D91" s="605"/>
      <c r="E91" s="605"/>
      <c r="F91" s="605"/>
      <c r="G91" s="605"/>
      <c r="H91" s="605"/>
      <c r="I91" s="605"/>
      <c r="J91" s="605"/>
      <c r="K91" s="424" t="s">
        <v>17939</v>
      </c>
      <c r="M91" s="605"/>
      <c r="N91" s="605"/>
      <c r="O91" s="605"/>
      <c r="P91" s="605"/>
      <c r="Q91" s="605"/>
      <c r="S91" s="605"/>
      <c r="U91" s="14" t="s">
        <v>2106</v>
      </c>
      <c r="V91" s="52" t="s">
        <v>4228</v>
      </c>
      <c r="W91" s="52" t="s">
        <v>5050</v>
      </c>
      <c r="X91" s="52"/>
      <c r="Y91" s="14"/>
      <c r="Z91" s="14"/>
      <c r="AA91" s="75"/>
      <c r="AB91" s="4"/>
      <c r="AC91" s="4"/>
      <c r="AE91" s="4"/>
      <c r="AF91" s="4"/>
    </row>
    <row r="92" spans="1:32" x14ac:dyDescent="0.2">
      <c r="A92" s="89" t="s">
        <v>2623</v>
      </c>
      <c r="B92" s="66" t="s">
        <v>8074</v>
      </c>
      <c r="C92" s="605"/>
      <c r="D92" s="605"/>
      <c r="E92" s="605"/>
      <c r="F92" s="605"/>
      <c r="G92" s="605"/>
      <c r="H92" s="605"/>
      <c r="I92" s="605"/>
      <c r="J92" s="605"/>
      <c r="K92" s="613" t="s">
        <v>2639</v>
      </c>
      <c r="M92" s="605"/>
      <c r="N92" s="605"/>
      <c r="O92" s="605"/>
      <c r="P92" s="605"/>
      <c r="Q92" s="605"/>
      <c r="S92" s="595" t="s">
        <v>2640</v>
      </c>
      <c r="U92" s="14" t="s">
        <v>2106</v>
      </c>
      <c r="V92" s="52" t="s">
        <v>4228</v>
      </c>
      <c r="W92" s="52"/>
      <c r="X92" s="52"/>
      <c r="Y92" s="14"/>
      <c r="Z92" s="14"/>
      <c r="AA92" s="75"/>
      <c r="AB92" s="4"/>
      <c r="AC92" s="4"/>
      <c r="AE92" s="4"/>
      <c r="AF92" s="4"/>
    </row>
    <row r="93" spans="1:32" s="11" customFormat="1" x14ac:dyDescent="0.2">
      <c r="A93" s="89" t="s">
        <v>2641</v>
      </c>
      <c r="B93" s="57" t="s">
        <v>17904</v>
      </c>
      <c r="C93" s="424" t="s">
        <v>2642</v>
      </c>
      <c r="D93" s="424" t="s">
        <v>2643</v>
      </c>
      <c r="E93" s="424" t="s">
        <v>2644</v>
      </c>
      <c r="F93" s="424" t="s">
        <v>2645</v>
      </c>
      <c r="G93" s="424" t="s">
        <v>2646</v>
      </c>
      <c r="H93" s="424" t="s">
        <v>2647</v>
      </c>
      <c r="I93" s="424" t="s">
        <v>2648</v>
      </c>
      <c r="J93" s="424" t="s">
        <v>2649</v>
      </c>
      <c r="K93" s="605"/>
      <c r="L93" s="92"/>
      <c r="M93" s="605"/>
      <c r="N93" s="605"/>
      <c r="O93" s="605"/>
      <c r="P93" s="605"/>
      <c r="Q93" s="605"/>
      <c r="R93" s="92"/>
      <c r="S93" s="605"/>
      <c r="T93" s="17"/>
      <c r="U93" s="14" t="s">
        <v>2106</v>
      </c>
      <c r="V93" s="52" t="s">
        <v>4230</v>
      </c>
      <c r="W93" s="14"/>
      <c r="X93" s="14"/>
      <c r="Y93" s="14"/>
      <c r="Z93" s="14"/>
      <c r="AA93" s="14"/>
      <c r="AD93" s="17"/>
    </row>
    <row r="94" spans="1:32" s="92" customFormat="1" x14ac:dyDescent="0.2">
      <c r="C94" s="15" t="s">
        <v>5089</v>
      </c>
      <c r="D94" s="15" t="s">
        <v>4544</v>
      </c>
      <c r="E94" s="15" t="s">
        <v>5079</v>
      </c>
      <c r="F94" s="15" t="s">
        <v>5080</v>
      </c>
      <c r="G94" s="15" t="s">
        <v>4521</v>
      </c>
      <c r="H94" s="15" t="s">
        <v>5067</v>
      </c>
      <c r="I94" s="15" t="s">
        <v>5081</v>
      </c>
      <c r="J94" s="15" t="s">
        <v>5067</v>
      </c>
      <c r="K94" s="15" t="s">
        <v>4523</v>
      </c>
      <c r="L94" s="15"/>
      <c r="M94" s="99" t="s">
        <v>5082</v>
      </c>
      <c r="N94" s="99" t="s">
        <v>5084</v>
      </c>
      <c r="O94" s="99" t="s">
        <v>5085</v>
      </c>
      <c r="P94" s="99" t="s">
        <v>5086</v>
      </c>
      <c r="Q94" s="99" t="s">
        <v>5087</v>
      </c>
      <c r="S94" s="39" t="s">
        <v>5088</v>
      </c>
    </row>
    <row r="95" spans="1:32" s="19" customFormat="1" x14ac:dyDescent="0.2">
      <c r="C95" s="17" t="s">
        <v>4522</v>
      </c>
      <c r="D95" s="17" t="s">
        <v>4522</v>
      </c>
      <c r="E95" s="17" t="s">
        <v>4522</v>
      </c>
      <c r="F95" s="17" t="s">
        <v>4522</v>
      </c>
      <c r="G95" s="17" t="s">
        <v>4522</v>
      </c>
      <c r="H95" s="17" t="s">
        <v>4522</v>
      </c>
      <c r="I95" s="17" t="s">
        <v>4519</v>
      </c>
      <c r="J95" s="17" t="s">
        <v>4519</v>
      </c>
      <c r="M95" s="95"/>
      <c r="N95" s="95"/>
      <c r="O95" s="95"/>
      <c r="P95" s="95"/>
      <c r="Q95" s="95"/>
      <c r="S95" s="19" t="s">
        <v>4523</v>
      </c>
      <c r="AA95" s="93"/>
    </row>
    <row r="96" spans="1:32" s="19" customFormat="1" x14ac:dyDescent="0.2">
      <c r="M96" s="19" t="s">
        <v>4523</v>
      </c>
      <c r="N96" s="19" t="s">
        <v>4523</v>
      </c>
      <c r="O96" s="19" t="s">
        <v>4523</v>
      </c>
      <c r="P96" s="19" t="s">
        <v>4523</v>
      </c>
      <c r="Q96" s="19" t="s">
        <v>4523</v>
      </c>
      <c r="AB96" s="93"/>
    </row>
    <row r="97" spans="1:29" s="19" customFormat="1" x14ac:dyDescent="0.2">
      <c r="A97" s="17"/>
      <c r="AC97" s="93"/>
    </row>
    <row r="98" spans="1:29" s="19" customFormat="1" x14ac:dyDescent="0.2">
      <c r="A98" s="17"/>
      <c r="B98" s="49"/>
      <c r="C98" s="49"/>
      <c r="D98" s="49"/>
      <c r="E98" s="49"/>
      <c r="L98" s="35"/>
      <c r="M98" s="35"/>
      <c r="AB98" s="93"/>
    </row>
    <row r="99" spans="1:29" s="19" customFormat="1" x14ac:dyDescent="0.2">
      <c r="A99" s="17"/>
      <c r="B99" s="17"/>
      <c r="C99" s="17"/>
      <c r="D99" s="17"/>
      <c r="E99" s="17"/>
      <c r="F99" s="17"/>
      <c r="G99" s="17"/>
      <c r="H99" s="17"/>
      <c r="I99" s="17"/>
      <c r="J99" s="17"/>
      <c r="K99" s="17"/>
      <c r="L99" s="35"/>
      <c r="M99" s="35"/>
      <c r="AB99" s="93"/>
    </row>
    <row r="100" spans="1:29" s="19" customFormat="1" x14ac:dyDescent="0.2">
      <c r="A100" s="17"/>
      <c r="B100" s="17"/>
      <c r="C100" s="17"/>
      <c r="D100" s="17"/>
      <c r="E100" s="17"/>
      <c r="F100" s="17"/>
      <c r="G100" s="17"/>
      <c r="H100" s="17"/>
      <c r="I100" s="17"/>
      <c r="J100" s="17"/>
      <c r="K100" s="17"/>
      <c r="L100" s="35"/>
      <c r="M100" s="35"/>
      <c r="AB100" s="93"/>
    </row>
    <row r="102" spans="1:29" x14ac:dyDescent="0.2">
      <c r="L102" s="19"/>
      <c r="M102" s="19"/>
      <c r="Q102" s="19"/>
      <c r="R102" s="19"/>
      <c r="U102" s="19"/>
      <c r="V102" s="19"/>
      <c r="W102" s="19"/>
      <c r="X102" s="100"/>
    </row>
  </sheetData>
  <mergeCells count="10">
    <mergeCell ref="AA22:AA23"/>
    <mergeCell ref="S72:S73"/>
    <mergeCell ref="C22:N22"/>
    <mergeCell ref="O22:R22"/>
    <mergeCell ref="S22:S23"/>
    <mergeCell ref="U22:Y22"/>
    <mergeCell ref="C72:H72"/>
    <mergeCell ref="I72:J72"/>
    <mergeCell ref="K72:K73"/>
    <mergeCell ref="M72:Q72"/>
  </mergeCells>
  <pageMargins left="0.7" right="0.7" top="0.75" bottom="0.75" header="0.3" footer="0.3"/>
  <pageSetup paperSize="9" scale="36"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Q92"/>
  <sheetViews>
    <sheetView topLeftCell="A65" zoomScale="70" zoomScaleNormal="70" workbookViewId="0">
      <selection activeCell="L67" sqref="A66:L67"/>
    </sheetView>
  </sheetViews>
  <sheetFormatPr defaultColWidth="11.42578125" defaultRowHeight="12.75" x14ac:dyDescent="0.2"/>
  <cols>
    <col min="1" max="1" width="41.140625" style="17" customWidth="1"/>
    <col min="2" max="2" width="11.5703125" style="17" customWidth="1"/>
    <col min="3" max="27" width="10" style="17" customWidth="1"/>
    <col min="28" max="34" width="9.5703125" style="17" customWidth="1"/>
    <col min="35" max="16384" width="11.42578125" style="17"/>
  </cols>
  <sheetData>
    <row r="1" spans="1:27" x14ac:dyDescent="0.2">
      <c r="A1" s="165" t="s">
        <v>5175</v>
      </c>
      <c r="B1" s="740" t="str">
        <f>HYPERLINK("#List!$A$1", "Full")</f>
        <v>Full</v>
      </c>
    </row>
    <row r="2" spans="1:27" x14ac:dyDescent="0.2">
      <c r="A2" s="18" t="s">
        <v>5176</v>
      </c>
      <c r="B2" s="740" t="str">
        <f>HYPERLINK("#List!$A$1", "Full")</f>
        <v>Full</v>
      </c>
    </row>
    <row r="3" spans="1:27" x14ac:dyDescent="0.2">
      <c r="A3" s="18"/>
      <c r="B3" s="18"/>
    </row>
    <row r="4" spans="1:27" x14ac:dyDescent="0.2">
      <c r="A4" s="17" t="s">
        <v>2602</v>
      </c>
      <c r="B4" s="18"/>
    </row>
    <row r="5" spans="1:27" x14ac:dyDescent="0.2">
      <c r="A5" s="17" t="s">
        <v>7502</v>
      </c>
      <c r="B5" s="18"/>
    </row>
    <row r="6" spans="1:27" x14ac:dyDescent="0.2">
      <c r="A6" s="18"/>
      <c r="B6" s="18"/>
    </row>
    <row r="7" spans="1:27" x14ac:dyDescent="0.2">
      <c r="A7" s="18" t="s">
        <v>6714</v>
      </c>
      <c r="B7" s="18"/>
      <c r="U7" s="18" t="s">
        <v>6716</v>
      </c>
      <c r="AA7" s="18" t="s">
        <v>6718</v>
      </c>
    </row>
    <row r="8" spans="1:27" x14ac:dyDescent="0.2">
      <c r="A8" s="17" t="s">
        <v>48</v>
      </c>
      <c r="U8" s="17" t="s">
        <v>48</v>
      </c>
      <c r="AA8" s="17" t="s">
        <v>48</v>
      </c>
    </row>
    <row r="9" spans="1:27" x14ac:dyDescent="0.2">
      <c r="A9" s="17" t="s">
        <v>4583</v>
      </c>
      <c r="U9" s="17" t="s">
        <v>4583</v>
      </c>
      <c r="AA9" s="17" t="s">
        <v>4583</v>
      </c>
    </row>
    <row r="10" spans="1:27" x14ac:dyDescent="0.2">
      <c r="A10" s="11" t="s">
        <v>4360</v>
      </c>
      <c r="B10" s="11"/>
      <c r="U10" s="11" t="s">
        <v>4360</v>
      </c>
      <c r="AA10" s="11" t="s">
        <v>4360</v>
      </c>
    </row>
    <row r="11" spans="1:27" x14ac:dyDescent="0.2">
      <c r="A11" s="17" t="s">
        <v>7136</v>
      </c>
      <c r="U11" s="17" t="s">
        <v>7136</v>
      </c>
      <c r="AA11" s="17" t="s">
        <v>7136</v>
      </c>
    </row>
    <row r="13" spans="1:27" x14ac:dyDescent="0.2">
      <c r="A13" s="18" t="s">
        <v>6715</v>
      </c>
      <c r="B13" s="18"/>
      <c r="U13" s="18" t="s">
        <v>6717</v>
      </c>
      <c r="AA13" s="18" t="s">
        <v>6719</v>
      </c>
    </row>
    <row r="14" spans="1:27" x14ac:dyDescent="0.2">
      <c r="A14" s="17" t="s">
        <v>48</v>
      </c>
      <c r="U14" s="17" t="s">
        <v>48</v>
      </c>
      <c r="AA14" s="17" t="s">
        <v>48</v>
      </c>
    </row>
    <row r="15" spans="1:27" x14ac:dyDescent="0.2">
      <c r="A15" s="17" t="s">
        <v>4585</v>
      </c>
      <c r="U15" s="17" t="s">
        <v>4585</v>
      </c>
      <c r="AA15" s="17" t="s">
        <v>4585</v>
      </c>
    </row>
    <row r="16" spans="1:27" x14ac:dyDescent="0.2">
      <c r="A16" s="11" t="s">
        <v>4360</v>
      </c>
      <c r="B16" s="11"/>
      <c r="U16" s="11" t="s">
        <v>4360</v>
      </c>
      <c r="AA16" s="11" t="s">
        <v>4360</v>
      </c>
    </row>
    <row r="17" spans="1:39" x14ac:dyDescent="0.2">
      <c r="A17" s="17" t="s">
        <v>7136</v>
      </c>
      <c r="U17" s="17" t="s">
        <v>7136</v>
      </c>
      <c r="AA17" s="17" t="s">
        <v>7136</v>
      </c>
    </row>
    <row r="19" spans="1:39" x14ac:dyDescent="0.2">
      <c r="U19" s="44" t="s">
        <v>7559</v>
      </c>
    </row>
    <row r="20" spans="1:39" x14ac:dyDescent="0.2">
      <c r="U20" s="95" t="s">
        <v>5083</v>
      </c>
      <c r="V20" s="241" t="s">
        <v>1686</v>
      </c>
      <c r="W20" s="219" t="s">
        <v>7805</v>
      </c>
      <c r="X20" s="241" t="s">
        <v>7495</v>
      </c>
    </row>
    <row r="21" spans="1:39" x14ac:dyDescent="0.2">
      <c r="A21" s="18"/>
      <c r="B21" s="18"/>
    </row>
    <row r="22" spans="1:39" x14ac:dyDescent="0.2">
      <c r="C22" s="858" t="s">
        <v>7500</v>
      </c>
      <c r="D22" s="859"/>
      <c r="E22" s="859"/>
      <c r="F22" s="859"/>
      <c r="G22" s="859"/>
      <c r="H22" s="859"/>
      <c r="I22" s="859"/>
      <c r="J22" s="859"/>
      <c r="K22" s="859"/>
      <c r="L22" s="859"/>
      <c r="M22" s="859"/>
      <c r="N22" s="860"/>
      <c r="O22" s="858" t="s">
        <v>7501</v>
      </c>
      <c r="P22" s="861"/>
      <c r="Q22" s="861"/>
      <c r="R22" s="861"/>
      <c r="S22" s="862" t="s">
        <v>228</v>
      </c>
      <c r="T22" s="127"/>
      <c r="U22" s="866" t="s">
        <v>2603</v>
      </c>
      <c r="V22" s="859"/>
      <c r="W22" s="859"/>
      <c r="X22" s="859"/>
      <c r="Y22" s="860"/>
      <c r="AA22" s="856" t="s">
        <v>7498</v>
      </c>
    </row>
    <row r="23" spans="1:39" ht="63.75" x14ac:dyDescent="0.2">
      <c r="C23" s="87" t="s">
        <v>2452</v>
      </c>
      <c r="D23" s="87" t="s">
        <v>2604</v>
      </c>
      <c r="E23" s="87" t="s">
        <v>2453</v>
      </c>
      <c r="F23" s="87" t="s">
        <v>2454</v>
      </c>
      <c r="G23" s="87" t="s">
        <v>2455</v>
      </c>
      <c r="H23" s="87" t="s">
        <v>2456</v>
      </c>
      <c r="I23" s="87" t="s">
        <v>2457</v>
      </c>
      <c r="J23" s="87" t="s">
        <v>2458</v>
      </c>
      <c r="K23" s="87" t="s">
        <v>2459</v>
      </c>
      <c r="L23" s="87" t="s">
        <v>2460</v>
      </c>
      <c r="M23" s="87" t="s">
        <v>617</v>
      </c>
      <c r="N23" s="87" t="s">
        <v>831</v>
      </c>
      <c r="O23" s="87" t="s">
        <v>2605</v>
      </c>
      <c r="P23" s="88" t="s">
        <v>2606</v>
      </c>
      <c r="Q23" s="87" t="s">
        <v>2607</v>
      </c>
      <c r="R23" s="82" t="s">
        <v>2608</v>
      </c>
      <c r="S23" s="863"/>
      <c r="T23" s="127"/>
      <c r="U23" s="20" t="s">
        <v>262</v>
      </c>
      <c r="V23" s="167" t="s">
        <v>261</v>
      </c>
      <c r="W23" s="167" t="s">
        <v>260</v>
      </c>
      <c r="X23" s="167" t="s">
        <v>259</v>
      </c>
      <c r="Y23" s="167" t="s">
        <v>258</v>
      </c>
      <c r="AA23" s="857"/>
    </row>
    <row r="24" spans="1:39" x14ac:dyDescent="0.2">
      <c r="C24" s="219" t="s">
        <v>7811</v>
      </c>
      <c r="D24" s="219" t="s">
        <v>7835</v>
      </c>
      <c r="E24" s="219" t="s">
        <v>7836</v>
      </c>
      <c r="F24" s="219" t="s">
        <v>7837</v>
      </c>
      <c r="G24" s="219" t="s">
        <v>7838</v>
      </c>
      <c r="H24" s="219" t="s">
        <v>7839</v>
      </c>
      <c r="I24" s="219" t="s">
        <v>7840</v>
      </c>
      <c r="J24" s="219" t="s">
        <v>7841</v>
      </c>
      <c r="K24" s="219" t="s">
        <v>7856</v>
      </c>
      <c r="L24" s="219" t="s">
        <v>7863</v>
      </c>
      <c r="M24" s="219" t="s">
        <v>7864</v>
      </c>
      <c r="N24" s="219" t="s">
        <v>7865</v>
      </c>
      <c r="O24" s="219" t="s">
        <v>7866</v>
      </c>
      <c r="P24" s="219" t="s">
        <v>7867</v>
      </c>
      <c r="Q24" s="219" t="s">
        <v>7868</v>
      </c>
      <c r="R24" s="219" t="s">
        <v>7869</v>
      </c>
      <c r="S24" s="219" t="s">
        <v>7874</v>
      </c>
      <c r="T24" s="127"/>
      <c r="U24" s="828" t="s">
        <v>17913</v>
      </c>
      <c r="V24" s="828" t="s">
        <v>17914</v>
      </c>
      <c r="W24" s="828" t="s">
        <v>17915</v>
      </c>
      <c r="X24" s="828" t="s">
        <v>17916</v>
      </c>
      <c r="Y24" s="828" t="s">
        <v>17917</v>
      </c>
      <c r="Z24" s="829"/>
      <c r="AA24" s="828" t="s">
        <v>17918</v>
      </c>
    </row>
    <row r="25" spans="1:39" x14ac:dyDescent="0.2">
      <c r="A25" s="89" t="s">
        <v>2594</v>
      </c>
      <c r="B25" s="78"/>
      <c r="C25" s="605"/>
      <c r="D25" s="605"/>
      <c r="E25" s="605"/>
      <c r="F25" s="605"/>
      <c r="G25" s="605"/>
      <c r="H25" s="605"/>
      <c r="I25" s="605"/>
      <c r="J25" s="605"/>
      <c r="K25" s="605"/>
      <c r="L25" s="605"/>
      <c r="M25" s="605"/>
      <c r="N25" s="605"/>
      <c r="O25" s="605"/>
      <c r="P25" s="605"/>
      <c r="Q25" s="605"/>
      <c r="R25" s="606"/>
      <c r="S25" s="605"/>
      <c r="T25" s="127"/>
      <c r="U25" s="605"/>
      <c r="V25" s="605"/>
      <c r="W25" s="605"/>
      <c r="X25" s="605"/>
      <c r="Y25" s="605"/>
      <c r="AA25" s="605"/>
    </row>
    <row r="26" spans="1:39" x14ac:dyDescent="0.2">
      <c r="A26" s="97" t="s">
        <v>2609</v>
      </c>
      <c r="B26" s="78" t="s">
        <v>7813</v>
      </c>
      <c r="C26" s="595" t="s">
        <v>23</v>
      </c>
      <c r="D26" s="595" t="s">
        <v>24</v>
      </c>
      <c r="E26" s="595" t="s">
        <v>25</v>
      </c>
      <c r="F26" s="595" t="s">
        <v>26</v>
      </c>
      <c r="G26" s="595" t="s">
        <v>27</v>
      </c>
      <c r="H26" s="595" t="s">
        <v>28</v>
      </c>
      <c r="I26" s="595" t="s">
        <v>29</v>
      </c>
      <c r="J26" s="595" t="s">
        <v>30</v>
      </c>
      <c r="K26" s="595" t="s">
        <v>31</v>
      </c>
      <c r="L26" s="595" t="s">
        <v>32</v>
      </c>
      <c r="M26" s="595" t="s">
        <v>33</v>
      </c>
      <c r="N26" s="595" t="s">
        <v>34</v>
      </c>
      <c r="O26" s="605"/>
      <c r="P26" s="605"/>
      <c r="Q26" s="605"/>
      <c r="R26" s="606"/>
      <c r="S26" s="605"/>
      <c r="T26" s="35"/>
      <c r="U26" s="596" t="s">
        <v>93</v>
      </c>
      <c r="V26" s="596" t="s">
        <v>40</v>
      </c>
      <c r="W26" s="611" t="s">
        <v>81</v>
      </c>
      <c r="X26" s="596" t="s">
        <v>41</v>
      </c>
      <c r="Y26" s="596" t="s">
        <v>42</v>
      </c>
      <c r="AA26" s="596"/>
      <c r="AB26" s="19" t="s">
        <v>4522</v>
      </c>
      <c r="AC26" s="17" t="s">
        <v>4853</v>
      </c>
      <c r="AD26" s="14" t="s">
        <v>2106</v>
      </c>
      <c r="AE26" s="52" t="s">
        <v>4226</v>
      </c>
      <c r="AF26" s="14"/>
      <c r="AG26" s="14"/>
      <c r="AH26" s="14"/>
      <c r="AI26" s="14"/>
      <c r="AJ26" s="14"/>
      <c r="AK26" s="14"/>
      <c r="AL26" s="14"/>
      <c r="AM26" s="14"/>
    </row>
    <row r="27" spans="1:39" x14ac:dyDescent="0.2">
      <c r="A27" s="97" t="s">
        <v>2610</v>
      </c>
      <c r="B27" s="78" t="s">
        <v>7814</v>
      </c>
      <c r="C27" s="595" t="s">
        <v>227</v>
      </c>
      <c r="D27" s="595" t="s">
        <v>274</v>
      </c>
      <c r="E27" s="608" t="s">
        <v>273</v>
      </c>
      <c r="F27" s="608"/>
      <c r="G27" s="608"/>
      <c r="H27" s="608"/>
      <c r="I27" s="608"/>
      <c r="J27" s="608"/>
      <c r="K27" s="608"/>
      <c r="L27" s="608"/>
      <c r="M27" s="608"/>
      <c r="N27" s="608"/>
      <c r="O27" s="605"/>
      <c r="P27" s="605"/>
      <c r="Q27" s="605"/>
      <c r="R27" s="606"/>
      <c r="S27" s="605"/>
      <c r="T27" s="35"/>
      <c r="U27" s="608"/>
      <c r="V27" s="608"/>
      <c r="W27" s="608"/>
      <c r="X27" s="608"/>
      <c r="Y27" s="608"/>
      <c r="AA27" s="608"/>
      <c r="AB27" s="19" t="s">
        <v>4554</v>
      </c>
      <c r="AC27" s="17" t="s">
        <v>4853</v>
      </c>
      <c r="AD27" s="14" t="s">
        <v>2106</v>
      </c>
      <c r="AE27" s="52" t="s">
        <v>4226</v>
      </c>
      <c r="AF27" s="14"/>
      <c r="AG27" s="14"/>
      <c r="AH27" s="14"/>
      <c r="AI27" s="14"/>
      <c r="AJ27" s="14"/>
      <c r="AK27" s="14"/>
      <c r="AL27" s="14"/>
      <c r="AM27" s="14"/>
    </row>
    <row r="28" spans="1:39" x14ac:dyDescent="0.2">
      <c r="A28" s="97" t="s">
        <v>2611</v>
      </c>
      <c r="B28" s="78" t="s">
        <v>7842</v>
      </c>
      <c r="C28" s="605"/>
      <c r="D28" s="605"/>
      <c r="E28" s="605"/>
      <c r="F28" s="605"/>
      <c r="G28" s="605"/>
      <c r="H28" s="605"/>
      <c r="I28" s="605"/>
      <c r="J28" s="605"/>
      <c r="K28" s="605"/>
      <c r="L28" s="605"/>
      <c r="M28" s="605"/>
      <c r="N28" s="605"/>
      <c r="O28" s="595" t="s">
        <v>272</v>
      </c>
      <c r="P28" s="595" t="s">
        <v>212</v>
      </c>
      <c r="Q28" s="595" t="s">
        <v>271</v>
      </c>
      <c r="R28" s="595" t="s">
        <v>270</v>
      </c>
      <c r="S28" s="605"/>
      <c r="T28" s="35"/>
      <c r="U28" s="608"/>
      <c r="V28" s="608"/>
      <c r="W28" s="608"/>
      <c r="X28" s="608"/>
      <c r="Y28" s="608"/>
      <c r="AA28" s="608"/>
      <c r="AB28" s="19" t="s">
        <v>4555</v>
      </c>
      <c r="AC28" s="17" t="s">
        <v>4853</v>
      </c>
      <c r="AD28" s="14" t="s">
        <v>2106</v>
      </c>
      <c r="AE28" s="52" t="s">
        <v>4226</v>
      </c>
      <c r="AF28" s="14"/>
      <c r="AG28" s="14"/>
      <c r="AH28" s="14"/>
      <c r="AI28" s="14"/>
      <c r="AJ28" s="14"/>
      <c r="AK28" s="14"/>
      <c r="AL28" s="14"/>
      <c r="AM28" s="14"/>
    </row>
    <row r="29" spans="1:39" x14ac:dyDescent="0.2">
      <c r="A29" s="97" t="s">
        <v>2612</v>
      </c>
      <c r="B29" s="78" t="s">
        <v>7843</v>
      </c>
      <c r="C29" s="595" t="s">
        <v>208</v>
      </c>
      <c r="D29" s="595"/>
      <c r="E29" s="608"/>
      <c r="F29" s="608"/>
      <c r="G29" s="608"/>
      <c r="H29" s="608"/>
      <c r="I29" s="608"/>
      <c r="J29" s="608"/>
      <c r="K29" s="608"/>
      <c r="L29" s="608"/>
      <c r="M29" s="608"/>
      <c r="N29" s="608"/>
      <c r="O29" s="608"/>
      <c r="P29" s="608"/>
      <c r="Q29" s="608"/>
      <c r="R29" s="608"/>
      <c r="S29" s="605"/>
      <c r="T29" s="35"/>
      <c r="U29" s="608"/>
      <c r="V29" s="608"/>
      <c r="W29" s="608"/>
      <c r="X29" s="608"/>
      <c r="Y29" s="608"/>
      <c r="AA29" s="608"/>
      <c r="AB29" s="19"/>
      <c r="AC29" s="17" t="s">
        <v>4853</v>
      </c>
      <c r="AD29" s="14" t="s">
        <v>2106</v>
      </c>
      <c r="AE29" s="52" t="s">
        <v>4226</v>
      </c>
      <c r="AF29" s="14"/>
      <c r="AG29" s="14"/>
      <c r="AH29" s="52" t="s">
        <v>4470</v>
      </c>
      <c r="AI29" s="14"/>
      <c r="AJ29" s="14"/>
      <c r="AK29" s="14"/>
      <c r="AL29" s="14"/>
      <c r="AM29" s="14"/>
    </row>
    <row r="30" spans="1:39" x14ac:dyDescent="0.2">
      <c r="A30" s="97" t="s">
        <v>1979</v>
      </c>
      <c r="B30" s="78" t="s">
        <v>7815</v>
      </c>
      <c r="C30" s="595" t="s">
        <v>0</v>
      </c>
      <c r="D30" s="595"/>
      <c r="E30" s="608"/>
      <c r="F30" s="608"/>
      <c r="G30" s="608"/>
      <c r="H30" s="608"/>
      <c r="I30" s="608"/>
      <c r="J30" s="608"/>
      <c r="K30" s="608"/>
      <c r="L30" s="608"/>
      <c r="M30" s="608"/>
      <c r="N30" s="608"/>
      <c r="O30" s="608"/>
      <c r="P30" s="608"/>
      <c r="Q30" s="608"/>
      <c r="R30" s="608"/>
      <c r="S30" s="605"/>
      <c r="T30" s="35"/>
      <c r="U30" s="608"/>
      <c r="V30" s="608"/>
      <c r="W30" s="608"/>
      <c r="X30" s="608"/>
      <c r="Y30" s="608"/>
      <c r="AA30" s="608"/>
      <c r="AB30" s="19"/>
      <c r="AC30" s="17" t="s">
        <v>4853</v>
      </c>
      <c r="AD30" s="14" t="s">
        <v>2106</v>
      </c>
      <c r="AE30" s="52" t="s">
        <v>4226</v>
      </c>
      <c r="AF30" s="14"/>
      <c r="AG30" s="14"/>
      <c r="AH30" s="52" t="s">
        <v>4471</v>
      </c>
      <c r="AI30" s="14"/>
      <c r="AJ30" s="14"/>
      <c r="AK30" s="14"/>
      <c r="AL30" s="14"/>
      <c r="AM30" s="14"/>
    </row>
    <row r="31" spans="1:39" x14ac:dyDescent="0.2">
      <c r="A31" s="89" t="s">
        <v>2595</v>
      </c>
      <c r="B31" s="78"/>
      <c r="C31" s="605"/>
      <c r="D31" s="605"/>
      <c r="E31" s="605"/>
      <c r="F31" s="605"/>
      <c r="G31" s="605"/>
      <c r="H31" s="605"/>
      <c r="I31" s="605"/>
      <c r="J31" s="605"/>
      <c r="K31" s="605"/>
      <c r="L31" s="605"/>
      <c r="M31" s="605"/>
      <c r="N31" s="605"/>
      <c r="O31" s="605"/>
      <c r="P31" s="605"/>
      <c r="Q31" s="605"/>
      <c r="R31" s="606"/>
      <c r="S31" s="605"/>
      <c r="T31" s="19"/>
      <c r="U31" s="605"/>
      <c r="V31" s="605"/>
      <c r="W31" s="605"/>
      <c r="X31" s="605"/>
      <c r="Y31" s="605"/>
      <c r="AA31" s="605"/>
      <c r="AB31" s="19"/>
      <c r="AD31" s="14"/>
      <c r="AE31" s="52"/>
      <c r="AF31" s="14"/>
      <c r="AG31" s="14"/>
      <c r="AH31" s="52"/>
      <c r="AI31" s="14"/>
      <c r="AJ31" s="14"/>
      <c r="AK31" s="14"/>
      <c r="AL31" s="14"/>
      <c r="AM31" s="14"/>
    </row>
    <row r="32" spans="1:39" x14ac:dyDescent="0.2">
      <c r="A32" s="97" t="s">
        <v>2609</v>
      </c>
      <c r="B32" s="78" t="s">
        <v>7849</v>
      </c>
      <c r="C32" s="595" t="s">
        <v>226</v>
      </c>
      <c r="D32" s="595"/>
      <c r="E32" s="608"/>
      <c r="F32" s="608"/>
      <c r="G32" s="608"/>
      <c r="H32" s="608"/>
      <c r="I32" s="608"/>
      <c r="J32" s="608"/>
      <c r="K32" s="608"/>
      <c r="L32" s="608"/>
      <c r="M32" s="608"/>
      <c r="N32" s="608"/>
      <c r="O32" s="605"/>
      <c r="P32" s="605"/>
      <c r="Q32" s="605"/>
      <c r="R32" s="606"/>
      <c r="S32" s="605"/>
      <c r="T32" s="35"/>
      <c r="U32" s="608"/>
      <c r="V32" s="608"/>
      <c r="W32" s="608"/>
      <c r="X32" s="608"/>
      <c r="Y32" s="608"/>
      <c r="AA32" s="608"/>
      <c r="AB32" s="19" t="s">
        <v>4522</v>
      </c>
      <c r="AD32" s="14" t="s">
        <v>2106</v>
      </c>
      <c r="AE32" s="52" t="s">
        <v>4229</v>
      </c>
      <c r="AF32" s="14"/>
      <c r="AG32" s="14" t="s">
        <v>4980</v>
      </c>
      <c r="AH32" s="52"/>
      <c r="AI32" s="14"/>
      <c r="AJ32" s="14"/>
      <c r="AK32" s="14"/>
      <c r="AL32" s="14"/>
      <c r="AM32" s="14"/>
    </row>
    <row r="33" spans="1:39" x14ac:dyDescent="0.2">
      <c r="A33" s="97" t="s">
        <v>2614</v>
      </c>
      <c r="B33" s="78" t="s">
        <v>7850</v>
      </c>
      <c r="C33" s="595" t="s">
        <v>266</v>
      </c>
      <c r="D33" s="595"/>
      <c r="E33" s="608"/>
      <c r="F33" s="608"/>
      <c r="G33" s="608"/>
      <c r="H33" s="608"/>
      <c r="I33" s="608"/>
      <c r="J33" s="608"/>
      <c r="K33" s="608"/>
      <c r="L33" s="608"/>
      <c r="M33" s="608"/>
      <c r="N33" s="608"/>
      <c r="O33" s="605"/>
      <c r="P33" s="605"/>
      <c r="Q33" s="605"/>
      <c r="R33" s="606"/>
      <c r="S33" s="605"/>
      <c r="T33" s="35"/>
      <c r="U33" s="608"/>
      <c r="V33" s="608"/>
      <c r="W33" s="608"/>
      <c r="X33" s="608"/>
      <c r="Y33" s="608"/>
      <c r="AA33" s="608"/>
      <c r="AB33" s="19" t="s">
        <v>4554</v>
      </c>
      <c r="AD33" s="14" t="s">
        <v>2106</v>
      </c>
      <c r="AE33" s="52" t="s">
        <v>4229</v>
      </c>
      <c r="AF33" s="14"/>
      <c r="AG33" s="14" t="s">
        <v>4980</v>
      </c>
      <c r="AH33" s="52"/>
      <c r="AI33" s="14"/>
      <c r="AJ33" s="14"/>
      <c r="AK33" s="14"/>
      <c r="AL33" s="14"/>
      <c r="AM33" s="14"/>
    </row>
    <row r="34" spans="1:39" x14ac:dyDescent="0.2">
      <c r="A34" s="97" t="s">
        <v>2611</v>
      </c>
      <c r="B34" s="78" t="s">
        <v>7851</v>
      </c>
      <c r="C34" s="605"/>
      <c r="D34" s="605"/>
      <c r="E34" s="605"/>
      <c r="F34" s="605"/>
      <c r="G34" s="605"/>
      <c r="H34" s="605"/>
      <c r="I34" s="605"/>
      <c r="J34" s="605"/>
      <c r="K34" s="605"/>
      <c r="L34" s="605"/>
      <c r="M34" s="605"/>
      <c r="N34" s="605"/>
      <c r="O34" s="608"/>
      <c r="P34" s="608"/>
      <c r="Q34" s="608"/>
      <c r="R34" s="608"/>
      <c r="S34" s="605"/>
      <c r="T34" s="35"/>
      <c r="U34" s="608"/>
      <c r="V34" s="608"/>
      <c r="W34" s="608"/>
      <c r="X34" s="608"/>
      <c r="Y34" s="608"/>
      <c r="AA34" s="608"/>
      <c r="AB34" s="19" t="s">
        <v>4555</v>
      </c>
      <c r="AD34" s="14" t="s">
        <v>2106</v>
      </c>
      <c r="AE34" s="52" t="s">
        <v>4229</v>
      </c>
      <c r="AF34" s="14"/>
      <c r="AG34" s="14" t="s">
        <v>4980</v>
      </c>
      <c r="AH34" s="52"/>
      <c r="AI34" s="14"/>
      <c r="AJ34" s="14"/>
      <c r="AK34" s="14"/>
      <c r="AL34" s="14"/>
      <c r="AM34" s="14"/>
    </row>
    <row r="35" spans="1:39" x14ac:dyDescent="0.2">
      <c r="A35" s="97" t="s">
        <v>2612</v>
      </c>
      <c r="B35" s="78" t="s">
        <v>7889</v>
      </c>
      <c r="C35" s="595" t="s">
        <v>265</v>
      </c>
      <c r="D35" s="595"/>
      <c r="E35" s="608"/>
      <c r="F35" s="608"/>
      <c r="G35" s="608"/>
      <c r="H35" s="608"/>
      <c r="I35" s="608"/>
      <c r="J35" s="608"/>
      <c r="K35" s="608"/>
      <c r="L35" s="608"/>
      <c r="M35" s="608"/>
      <c r="N35" s="608"/>
      <c r="O35" s="608"/>
      <c r="P35" s="608"/>
      <c r="Q35" s="608"/>
      <c r="R35" s="608"/>
      <c r="S35" s="605"/>
      <c r="T35" s="35"/>
      <c r="U35" s="608"/>
      <c r="V35" s="608"/>
      <c r="W35" s="608"/>
      <c r="X35" s="608"/>
      <c r="Y35" s="608"/>
      <c r="AA35" s="608"/>
      <c r="AB35" s="19"/>
      <c r="AD35" s="14" t="s">
        <v>2106</v>
      </c>
      <c r="AE35" s="52" t="s">
        <v>4229</v>
      </c>
      <c r="AF35" s="14"/>
      <c r="AG35" s="14" t="s">
        <v>4980</v>
      </c>
      <c r="AH35" s="52" t="s">
        <v>4470</v>
      </c>
      <c r="AI35" s="14"/>
      <c r="AJ35" s="14"/>
      <c r="AK35" s="14"/>
      <c r="AL35" s="14"/>
      <c r="AM35" s="14"/>
    </row>
    <row r="36" spans="1:39" x14ac:dyDescent="0.2">
      <c r="A36" s="97" t="s">
        <v>1979</v>
      </c>
      <c r="B36" s="78" t="s">
        <v>7825</v>
      </c>
      <c r="C36" s="595" t="s">
        <v>233</v>
      </c>
      <c r="D36" s="595"/>
      <c r="E36" s="608"/>
      <c r="F36" s="608"/>
      <c r="G36" s="608"/>
      <c r="H36" s="608"/>
      <c r="I36" s="608"/>
      <c r="J36" s="608"/>
      <c r="K36" s="608"/>
      <c r="L36" s="608"/>
      <c r="M36" s="608"/>
      <c r="N36" s="608"/>
      <c r="O36" s="608"/>
      <c r="P36" s="608"/>
      <c r="Q36" s="608"/>
      <c r="R36" s="608"/>
      <c r="S36" s="605"/>
      <c r="T36" s="35"/>
      <c r="U36" s="608"/>
      <c r="V36" s="608"/>
      <c r="W36" s="608"/>
      <c r="X36" s="608"/>
      <c r="Y36" s="608"/>
      <c r="AA36" s="608"/>
      <c r="AB36" s="19"/>
      <c r="AD36" s="14" t="s">
        <v>2106</v>
      </c>
      <c r="AE36" s="52" t="s">
        <v>4229</v>
      </c>
      <c r="AF36" s="14"/>
      <c r="AG36" s="14" t="s">
        <v>4980</v>
      </c>
      <c r="AH36" s="52" t="s">
        <v>4471</v>
      </c>
      <c r="AI36" s="14"/>
      <c r="AJ36" s="14"/>
      <c r="AK36" s="14"/>
      <c r="AL36" s="14"/>
      <c r="AM36" s="14"/>
    </row>
    <row r="37" spans="1:39" x14ac:dyDescent="0.2">
      <c r="A37" s="89" t="s">
        <v>2616</v>
      </c>
      <c r="B37" s="78"/>
      <c r="C37" s="605"/>
      <c r="D37" s="605"/>
      <c r="E37" s="605"/>
      <c r="F37" s="605"/>
      <c r="G37" s="605"/>
      <c r="H37" s="605"/>
      <c r="I37" s="605"/>
      <c r="J37" s="605"/>
      <c r="K37" s="605"/>
      <c r="L37" s="605"/>
      <c r="M37" s="605"/>
      <c r="N37" s="605"/>
      <c r="O37" s="605"/>
      <c r="P37" s="605"/>
      <c r="Q37" s="605"/>
      <c r="R37" s="606"/>
      <c r="S37" s="605"/>
      <c r="T37" s="19"/>
      <c r="U37" s="605"/>
      <c r="V37" s="605"/>
      <c r="W37" s="605"/>
      <c r="X37" s="605"/>
      <c r="Y37" s="605"/>
      <c r="AA37" s="605"/>
      <c r="AD37" s="14"/>
      <c r="AE37" s="14"/>
      <c r="AF37" s="14"/>
      <c r="AG37" s="14"/>
      <c r="AH37" s="14"/>
      <c r="AI37" s="14"/>
      <c r="AJ37" s="14"/>
      <c r="AK37" s="14"/>
      <c r="AL37" s="14"/>
      <c r="AM37" s="14"/>
    </row>
    <row r="38" spans="1:39" x14ac:dyDescent="0.2">
      <c r="A38" s="97" t="s">
        <v>2609</v>
      </c>
      <c r="B38" s="66" t="s">
        <v>7905</v>
      </c>
      <c r="C38" s="595" t="s">
        <v>2617</v>
      </c>
      <c r="D38" s="595"/>
      <c r="E38" s="608"/>
      <c r="F38" s="608"/>
      <c r="G38" s="608"/>
      <c r="H38" s="608"/>
      <c r="I38" s="608"/>
      <c r="J38" s="608"/>
      <c r="K38" s="608"/>
      <c r="L38" s="608"/>
      <c r="M38" s="608"/>
      <c r="N38" s="608"/>
      <c r="O38" s="605"/>
      <c r="P38" s="605"/>
      <c r="Q38" s="605"/>
      <c r="R38" s="606"/>
      <c r="S38" s="605"/>
      <c r="U38" s="605"/>
      <c r="V38" s="605"/>
      <c r="W38" s="605"/>
      <c r="X38" s="605"/>
      <c r="Y38" s="605"/>
      <c r="AA38" s="605"/>
      <c r="AB38" s="19" t="s">
        <v>4522</v>
      </c>
      <c r="AD38" s="14" t="s">
        <v>2106</v>
      </c>
      <c r="AE38" s="52" t="s">
        <v>4228</v>
      </c>
      <c r="AF38" s="52" t="s">
        <v>4773</v>
      </c>
      <c r="AG38" s="14"/>
      <c r="AH38" s="14"/>
      <c r="AI38" s="14"/>
      <c r="AJ38" s="14"/>
      <c r="AK38" s="14"/>
      <c r="AL38" s="14"/>
      <c r="AM38" s="14"/>
    </row>
    <row r="39" spans="1:39" x14ac:dyDescent="0.2">
      <c r="A39" s="97" t="s">
        <v>2614</v>
      </c>
      <c r="B39" s="66" t="s">
        <v>7906</v>
      </c>
      <c r="C39" s="595" t="s">
        <v>2618</v>
      </c>
      <c r="D39" s="595"/>
      <c r="E39" s="608"/>
      <c r="F39" s="608"/>
      <c r="G39" s="608"/>
      <c r="H39" s="608"/>
      <c r="I39" s="608"/>
      <c r="J39" s="608"/>
      <c r="K39" s="608"/>
      <c r="L39" s="608"/>
      <c r="M39" s="608"/>
      <c r="N39" s="608"/>
      <c r="O39" s="605"/>
      <c r="P39" s="605"/>
      <c r="Q39" s="605"/>
      <c r="R39" s="606"/>
      <c r="S39" s="605"/>
      <c r="U39" s="605"/>
      <c r="V39" s="605"/>
      <c r="W39" s="605"/>
      <c r="X39" s="605"/>
      <c r="Y39" s="605"/>
      <c r="AA39" s="605"/>
      <c r="AB39" s="19" t="s">
        <v>4554</v>
      </c>
      <c r="AD39" s="14" t="s">
        <v>2106</v>
      </c>
      <c r="AE39" s="52" t="s">
        <v>4228</v>
      </c>
      <c r="AF39" s="52" t="s">
        <v>4773</v>
      </c>
      <c r="AG39" s="14"/>
      <c r="AH39" s="14"/>
      <c r="AI39" s="14"/>
      <c r="AJ39" s="14"/>
      <c r="AK39" s="14"/>
      <c r="AL39" s="14"/>
      <c r="AM39" s="14"/>
    </row>
    <row r="40" spans="1:39" x14ac:dyDescent="0.2">
      <c r="A40" s="97" t="s">
        <v>2611</v>
      </c>
      <c r="B40" s="66" t="s">
        <v>7907</v>
      </c>
      <c r="C40" s="605"/>
      <c r="D40" s="605"/>
      <c r="E40" s="605"/>
      <c r="F40" s="605"/>
      <c r="G40" s="605"/>
      <c r="H40" s="605"/>
      <c r="I40" s="605"/>
      <c r="J40" s="605"/>
      <c r="K40" s="605"/>
      <c r="L40" s="605"/>
      <c r="M40" s="605"/>
      <c r="N40" s="605"/>
      <c r="O40" s="608"/>
      <c r="P40" s="608"/>
      <c r="Q40" s="608"/>
      <c r="R40" s="608"/>
      <c r="S40" s="605"/>
      <c r="U40" s="605"/>
      <c r="V40" s="605"/>
      <c r="W40" s="605"/>
      <c r="X40" s="605"/>
      <c r="Y40" s="605"/>
      <c r="AA40" s="605"/>
      <c r="AB40" s="19" t="s">
        <v>4555</v>
      </c>
      <c r="AD40" s="14" t="s">
        <v>2106</v>
      </c>
      <c r="AE40" s="52" t="s">
        <v>4228</v>
      </c>
      <c r="AF40" s="52" t="s">
        <v>4773</v>
      </c>
      <c r="AG40" s="14"/>
      <c r="AH40" s="14"/>
      <c r="AI40" s="14"/>
      <c r="AJ40" s="14"/>
      <c r="AK40" s="14"/>
      <c r="AL40" s="14"/>
      <c r="AM40" s="14"/>
    </row>
    <row r="41" spans="1:39" x14ac:dyDescent="0.2">
      <c r="A41" s="97" t="s">
        <v>2612</v>
      </c>
      <c r="B41" s="66" t="s">
        <v>7908</v>
      </c>
      <c r="C41" s="595" t="s">
        <v>2619</v>
      </c>
      <c r="D41" s="609"/>
      <c r="E41" s="610"/>
      <c r="F41" s="610"/>
      <c r="G41" s="610"/>
      <c r="H41" s="610"/>
      <c r="I41" s="610"/>
      <c r="J41" s="610"/>
      <c r="K41" s="610"/>
      <c r="L41" s="610"/>
      <c r="M41" s="610"/>
      <c r="N41" s="610"/>
      <c r="O41" s="610"/>
      <c r="P41" s="610"/>
      <c r="Q41" s="610"/>
      <c r="R41" s="610"/>
      <c r="S41" s="605"/>
      <c r="U41" s="605"/>
      <c r="V41" s="605"/>
      <c r="W41" s="605"/>
      <c r="X41" s="605"/>
      <c r="Y41" s="605"/>
      <c r="AA41" s="605"/>
      <c r="AB41" s="19"/>
      <c r="AD41" s="14" t="s">
        <v>2106</v>
      </c>
      <c r="AE41" s="52" t="s">
        <v>4228</v>
      </c>
      <c r="AF41" s="52" t="s">
        <v>4773</v>
      </c>
      <c r="AG41" s="14"/>
      <c r="AH41" s="52" t="s">
        <v>4470</v>
      </c>
      <c r="AI41" s="14"/>
      <c r="AJ41" s="14"/>
      <c r="AK41" s="14"/>
      <c r="AL41" s="14"/>
      <c r="AM41" s="14"/>
    </row>
    <row r="42" spans="1:39" x14ac:dyDescent="0.2">
      <c r="A42" s="97" t="s">
        <v>1979</v>
      </c>
      <c r="B42" s="66" t="s">
        <v>7833</v>
      </c>
      <c r="C42" s="595" t="s">
        <v>2620</v>
      </c>
      <c r="D42" s="595"/>
      <c r="E42" s="608"/>
      <c r="F42" s="608"/>
      <c r="G42" s="608"/>
      <c r="H42" s="608"/>
      <c r="I42" s="608"/>
      <c r="J42" s="608"/>
      <c r="K42" s="608"/>
      <c r="L42" s="608"/>
      <c r="M42" s="608"/>
      <c r="N42" s="608"/>
      <c r="O42" s="608"/>
      <c r="P42" s="608"/>
      <c r="Q42" s="608"/>
      <c r="R42" s="608"/>
      <c r="S42" s="605"/>
      <c r="U42" s="605"/>
      <c r="V42" s="605"/>
      <c r="W42" s="605"/>
      <c r="X42" s="605"/>
      <c r="Y42" s="605"/>
      <c r="AA42" s="605"/>
      <c r="AB42" s="19"/>
      <c r="AD42" s="14" t="s">
        <v>2106</v>
      </c>
      <c r="AE42" s="52" t="s">
        <v>4228</v>
      </c>
      <c r="AF42" s="52" t="s">
        <v>4773</v>
      </c>
      <c r="AG42" s="14"/>
      <c r="AH42" s="52" t="s">
        <v>4471</v>
      </c>
      <c r="AI42" s="14"/>
      <c r="AJ42" s="14"/>
      <c r="AK42" s="14"/>
      <c r="AL42" s="14"/>
      <c r="AM42" s="14"/>
    </row>
    <row r="43" spans="1:39" x14ac:dyDescent="0.2">
      <c r="A43" s="89" t="s">
        <v>2621</v>
      </c>
      <c r="B43" s="78" t="s">
        <v>7877</v>
      </c>
      <c r="C43" s="605"/>
      <c r="D43" s="605"/>
      <c r="E43" s="605"/>
      <c r="F43" s="605"/>
      <c r="G43" s="605"/>
      <c r="H43" s="605"/>
      <c r="I43" s="605"/>
      <c r="J43" s="605"/>
      <c r="K43" s="605"/>
      <c r="L43" s="605"/>
      <c r="M43" s="605"/>
      <c r="N43" s="605"/>
      <c r="O43" s="605"/>
      <c r="P43" s="605"/>
      <c r="Q43" s="605"/>
      <c r="R43" s="606"/>
      <c r="S43" s="595" t="s">
        <v>2622</v>
      </c>
      <c r="U43" s="605"/>
      <c r="V43" s="605"/>
      <c r="W43" s="605"/>
      <c r="X43" s="605"/>
      <c r="Y43" s="605"/>
      <c r="AA43" s="605"/>
      <c r="AB43" s="19"/>
      <c r="AD43" s="14" t="s">
        <v>2106</v>
      </c>
      <c r="AE43" s="52" t="s">
        <v>4228</v>
      </c>
      <c r="AF43" s="52" t="s">
        <v>5050</v>
      </c>
      <c r="AG43" s="14"/>
      <c r="AH43" s="52" t="s">
        <v>4471</v>
      </c>
      <c r="AI43" s="14"/>
      <c r="AJ43" s="14"/>
      <c r="AK43" s="14"/>
      <c r="AL43" s="14"/>
      <c r="AM43" s="14"/>
    </row>
    <row r="44" spans="1:39" x14ac:dyDescent="0.2">
      <c r="A44" s="89" t="s">
        <v>2623</v>
      </c>
      <c r="B44" s="78" t="s">
        <v>7875</v>
      </c>
      <c r="C44" s="605"/>
      <c r="D44" s="605"/>
      <c r="E44" s="605"/>
      <c r="F44" s="605"/>
      <c r="G44" s="605"/>
      <c r="H44" s="605"/>
      <c r="I44" s="605"/>
      <c r="J44" s="605"/>
      <c r="K44" s="605"/>
      <c r="L44" s="605"/>
      <c r="M44" s="605"/>
      <c r="N44" s="605"/>
      <c r="O44" s="605"/>
      <c r="P44" s="605"/>
      <c r="Q44" s="605"/>
      <c r="R44" s="606"/>
      <c r="S44" s="595" t="s">
        <v>2624</v>
      </c>
      <c r="U44" s="605"/>
      <c r="V44" s="605"/>
      <c r="W44" s="605"/>
      <c r="X44" s="605"/>
      <c r="Y44" s="605"/>
      <c r="AA44" s="596" t="s">
        <v>2625</v>
      </c>
      <c r="AB44" s="19"/>
      <c r="AD44" s="14" t="s">
        <v>2106</v>
      </c>
      <c r="AE44" s="52" t="s">
        <v>4228</v>
      </c>
      <c r="AF44" s="14"/>
      <c r="AG44" s="52"/>
      <c r="AH44" s="52" t="s">
        <v>4471</v>
      </c>
      <c r="AI44" s="14"/>
      <c r="AJ44" s="14"/>
      <c r="AK44" s="14"/>
      <c r="AL44" s="14"/>
      <c r="AM44" s="14"/>
    </row>
    <row r="45" spans="1:39" x14ac:dyDescent="0.2">
      <c r="A45" s="19"/>
      <c r="B45" s="19"/>
      <c r="C45" s="17" t="s">
        <v>4525</v>
      </c>
      <c r="D45" s="17" t="s">
        <v>4526</v>
      </c>
      <c r="E45" s="17" t="s">
        <v>4527</v>
      </c>
      <c r="F45" s="17" t="s">
        <v>4530</v>
      </c>
      <c r="G45" s="17" t="s">
        <v>4531</v>
      </c>
      <c r="H45" s="17" t="s">
        <v>4532</v>
      </c>
      <c r="I45" s="17" t="s">
        <v>4533</v>
      </c>
      <c r="J45" s="17" t="s">
        <v>4534</v>
      </c>
      <c r="K45" s="17" t="s">
        <v>4535</v>
      </c>
      <c r="L45" s="17" t="s">
        <v>4536</v>
      </c>
      <c r="M45" s="17" t="s">
        <v>4537</v>
      </c>
      <c r="N45" s="17" t="s">
        <v>4538</v>
      </c>
      <c r="O45" s="17" t="s">
        <v>4528</v>
      </c>
      <c r="P45" s="17" t="s">
        <v>4539</v>
      </c>
      <c r="Q45" s="17" t="s">
        <v>4540</v>
      </c>
      <c r="R45" s="17" t="s">
        <v>4541</v>
      </c>
      <c r="S45" s="19" t="s">
        <v>4524</v>
      </c>
      <c r="T45" s="19"/>
      <c r="U45" s="44" t="s">
        <v>5082</v>
      </c>
      <c r="V45" s="44" t="s">
        <v>5084</v>
      </c>
      <c r="W45" s="44" t="s">
        <v>5085</v>
      </c>
      <c r="X45" s="44" t="s">
        <v>5086</v>
      </c>
      <c r="Y45" s="44" t="s">
        <v>5087</v>
      </c>
      <c r="AA45" s="17" t="s">
        <v>5088</v>
      </c>
    </row>
    <row r="46" spans="1:39" x14ac:dyDescent="0.2">
      <c r="C46" s="49"/>
      <c r="D46" s="49"/>
      <c r="E46" s="19"/>
      <c r="F46" s="19"/>
      <c r="G46" s="19"/>
      <c r="H46" s="19"/>
      <c r="I46" s="19"/>
      <c r="J46" s="19"/>
      <c r="K46" s="19"/>
      <c r="L46" s="19"/>
      <c r="M46" s="19"/>
      <c r="N46" s="19"/>
      <c r="O46" s="19"/>
      <c r="P46" s="19"/>
      <c r="Q46" s="19"/>
      <c r="R46" s="19"/>
      <c r="S46" s="19"/>
      <c r="T46" s="19"/>
      <c r="U46" s="95"/>
      <c r="V46" s="95"/>
      <c r="W46" s="95"/>
      <c r="X46" s="95"/>
      <c r="Y46" s="95"/>
      <c r="AA46" s="19" t="s">
        <v>4524</v>
      </c>
    </row>
    <row r="47" spans="1:39" x14ac:dyDescent="0.2">
      <c r="C47" s="49"/>
      <c r="D47" s="49"/>
      <c r="E47" s="19"/>
      <c r="F47" s="19"/>
      <c r="G47" s="19"/>
      <c r="H47" s="19"/>
      <c r="I47" s="19"/>
      <c r="J47" s="19"/>
      <c r="K47" s="19"/>
      <c r="L47" s="19"/>
      <c r="M47" s="19"/>
      <c r="N47" s="19"/>
      <c r="O47" s="19"/>
      <c r="P47" s="19"/>
      <c r="Q47" s="19"/>
      <c r="R47" s="19"/>
      <c r="S47" s="19"/>
      <c r="T47" s="19"/>
      <c r="U47" s="19" t="s">
        <v>4524</v>
      </c>
      <c r="V47" s="19" t="s">
        <v>4524</v>
      </c>
      <c r="W47" s="19" t="s">
        <v>4524</v>
      </c>
      <c r="X47" s="19" t="s">
        <v>4524</v>
      </c>
      <c r="Y47" s="19" t="s">
        <v>4524</v>
      </c>
    </row>
    <row r="48" spans="1:39" x14ac:dyDescent="0.2">
      <c r="A48" s="49"/>
      <c r="B48" s="825"/>
      <c r="C48" s="49"/>
      <c r="D48" s="49"/>
      <c r="E48" s="19"/>
      <c r="F48" s="19"/>
      <c r="G48" s="19"/>
      <c r="H48" s="19"/>
      <c r="I48" s="19"/>
      <c r="J48" s="19"/>
      <c r="K48" s="19"/>
      <c r="L48" s="19"/>
      <c r="M48" s="19"/>
      <c r="N48" s="19"/>
      <c r="O48" s="19"/>
      <c r="P48" s="19"/>
      <c r="Q48" s="19"/>
      <c r="R48" s="19"/>
      <c r="S48" s="19"/>
      <c r="T48" s="19"/>
      <c r="V48" s="19"/>
      <c r="W48" s="19"/>
      <c r="X48" s="19"/>
      <c r="Y48" s="19"/>
    </row>
    <row r="49" spans="1:43" x14ac:dyDescent="0.2">
      <c r="A49" s="17" t="s">
        <v>2626</v>
      </c>
      <c r="C49" s="49"/>
      <c r="D49" s="49"/>
      <c r="E49" s="19"/>
      <c r="F49" s="19"/>
      <c r="G49" s="19"/>
      <c r="H49" s="19"/>
      <c r="I49" s="19"/>
      <c r="J49" s="19"/>
      <c r="K49" s="19"/>
      <c r="L49" s="19"/>
      <c r="M49" s="19"/>
      <c r="N49" s="19"/>
      <c r="O49" s="19"/>
      <c r="P49" s="19"/>
      <c r="Q49" s="19"/>
      <c r="R49" s="19"/>
      <c r="S49" s="19"/>
      <c r="T49" s="19"/>
      <c r="V49" s="19"/>
      <c r="W49" s="19"/>
      <c r="X49" s="19"/>
      <c r="Y49" s="19"/>
    </row>
    <row r="50" spans="1:43" x14ac:dyDescent="0.2">
      <c r="C50" s="49"/>
      <c r="D50" s="49"/>
      <c r="E50" s="19"/>
      <c r="F50" s="19"/>
      <c r="G50" s="19"/>
      <c r="H50" s="19"/>
      <c r="I50" s="19"/>
      <c r="J50" s="19"/>
      <c r="K50" s="19"/>
      <c r="L50" s="19"/>
      <c r="N50" s="19"/>
      <c r="O50" s="19"/>
      <c r="P50" s="19"/>
      <c r="Q50" s="19"/>
      <c r="R50" s="19"/>
      <c r="T50" s="19"/>
      <c r="V50" s="19"/>
      <c r="W50" s="19"/>
      <c r="X50" s="19"/>
      <c r="Y50" s="19"/>
      <c r="Z50" s="19"/>
    </row>
    <row r="51" spans="1:43" x14ac:dyDescent="0.2">
      <c r="A51" s="18" t="s">
        <v>6720</v>
      </c>
      <c r="B51" s="18"/>
      <c r="C51" s="49"/>
      <c r="D51" s="49"/>
      <c r="E51" s="19"/>
      <c r="F51" s="19"/>
      <c r="G51" s="19"/>
      <c r="H51" s="19"/>
      <c r="I51" s="19"/>
      <c r="J51" s="19"/>
      <c r="K51" s="19"/>
      <c r="L51" s="19"/>
      <c r="M51" s="18" t="s">
        <v>6723</v>
      </c>
      <c r="N51" s="19"/>
      <c r="O51" s="19"/>
      <c r="P51" s="19"/>
      <c r="Q51" s="19"/>
      <c r="R51" s="19"/>
      <c r="S51" s="18" t="s">
        <v>6724</v>
      </c>
      <c r="T51" s="19"/>
      <c r="V51" s="19"/>
      <c r="W51" s="19"/>
      <c r="X51" s="19"/>
      <c r="Y51" s="19"/>
      <c r="Z51" s="19"/>
    </row>
    <row r="52" spans="1:43" s="11" customFormat="1" x14ac:dyDescent="0.2">
      <c r="A52" s="17" t="s">
        <v>48</v>
      </c>
      <c r="B52" s="17"/>
      <c r="M52" s="17" t="s">
        <v>48</v>
      </c>
      <c r="S52" s="17" t="s">
        <v>48</v>
      </c>
    </row>
    <row r="53" spans="1:43" s="11" customFormat="1" x14ac:dyDescent="0.2">
      <c r="A53" s="17" t="s">
        <v>4583</v>
      </c>
      <c r="B53" s="17"/>
      <c r="M53" s="17" t="s">
        <v>4583</v>
      </c>
      <c r="S53" s="17" t="s">
        <v>4583</v>
      </c>
    </row>
    <row r="54" spans="1:43" s="11" customFormat="1" x14ac:dyDescent="0.2">
      <c r="A54" s="11" t="s">
        <v>4360</v>
      </c>
      <c r="M54" s="11" t="s">
        <v>4360</v>
      </c>
      <c r="S54" s="11" t="s">
        <v>4360</v>
      </c>
    </row>
    <row r="55" spans="1:43" s="11" customFormat="1" x14ac:dyDescent="0.2">
      <c r="A55" s="17" t="s">
        <v>7136</v>
      </c>
      <c r="B55" s="17"/>
      <c r="M55" s="17" t="s">
        <v>7136</v>
      </c>
      <c r="S55" s="17" t="s">
        <v>7136</v>
      </c>
    </row>
    <row r="56" spans="1:43" s="11" customFormat="1" x14ac:dyDescent="0.2"/>
    <row r="57" spans="1:43" x14ac:dyDescent="0.2">
      <c r="A57" s="18" t="s">
        <v>6721</v>
      </c>
      <c r="B57" s="18"/>
      <c r="C57" s="49"/>
      <c r="D57" s="49"/>
      <c r="E57" s="19"/>
      <c r="F57" s="19"/>
      <c r="G57" s="19"/>
      <c r="H57" s="19"/>
      <c r="I57" s="19"/>
      <c r="J57" s="19"/>
      <c r="K57" s="19"/>
      <c r="L57" s="19"/>
      <c r="M57" s="18" t="s">
        <v>6722</v>
      </c>
      <c r="N57" s="19"/>
      <c r="O57" s="19"/>
      <c r="P57" s="19"/>
      <c r="Q57" s="19"/>
      <c r="R57" s="19"/>
      <c r="S57" s="18" t="s">
        <v>6725</v>
      </c>
      <c r="T57" s="19"/>
      <c r="V57" s="19"/>
      <c r="W57" s="19"/>
      <c r="X57" s="19"/>
      <c r="Y57" s="19"/>
      <c r="Z57" s="19"/>
    </row>
    <row r="58" spans="1:43" x14ac:dyDescent="0.2">
      <c r="A58" s="17" t="s">
        <v>48</v>
      </c>
      <c r="C58" s="49"/>
      <c r="D58" s="49"/>
      <c r="E58" s="19"/>
      <c r="F58" s="19"/>
      <c r="G58" s="19"/>
      <c r="H58" s="19"/>
      <c r="I58" s="19"/>
      <c r="J58" s="19"/>
      <c r="K58" s="19"/>
      <c r="L58" s="19"/>
      <c r="M58" s="17" t="s">
        <v>48</v>
      </c>
      <c r="N58" s="19"/>
      <c r="O58" s="19"/>
      <c r="P58" s="19"/>
      <c r="Q58" s="19"/>
      <c r="R58" s="19"/>
      <c r="S58" s="17" t="s">
        <v>48</v>
      </c>
      <c r="T58" s="19"/>
      <c r="V58" s="19"/>
      <c r="W58" s="19"/>
      <c r="X58" s="19"/>
      <c r="Y58" s="19"/>
      <c r="Z58" s="19"/>
      <c r="AB58" s="19"/>
      <c r="AC58" s="19"/>
      <c r="AD58" s="19"/>
      <c r="AE58" s="19"/>
    </row>
    <row r="59" spans="1:43" x14ac:dyDescent="0.2">
      <c r="A59" s="17" t="s">
        <v>4585</v>
      </c>
      <c r="M59" s="17" t="s">
        <v>4585</v>
      </c>
      <c r="S59" s="17" t="s">
        <v>4585</v>
      </c>
    </row>
    <row r="60" spans="1:43" x14ac:dyDescent="0.2">
      <c r="A60" s="11" t="s">
        <v>4360</v>
      </c>
      <c r="B60" s="11"/>
      <c r="M60" s="11" t="s">
        <v>4360</v>
      </c>
      <c r="S60" s="11" t="s">
        <v>4360</v>
      </c>
    </row>
    <row r="61" spans="1:43" x14ac:dyDescent="0.2">
      <c r="A61" s="17" t="s">
        <v>7136</v>
      </c>
      <c r="C61" s="19"/>
      <c r="D61" s="49"/>
      <c r="E61" s="49"/>
      <c r="F61" s="19"/>
      <c r="G61" s="19"/>
      <c r="H61" s="19"/>
      <c r="I61" s="19"/>
      <c r="K61" s="19"/>
      <c r="L61" s="19"/>
      <c r="M61" s="17" t="s">
        <v>7136</v>
      </c>
      <c r="N61" s="19"/>
      <c r="O61" s="19"/>
      <c r="P61" s="19"/>
      <c r="Q61" s="19"/>
      <c r="R61" s="19"/>
      <c r="S61" s="17" t="s">
        <v>7136</v>
      </c>
      <c r="T61" s="19"/>
      <c r="U61" s="19"/>
      <c r="V61" s="19"/>
      <c r="W61" s="19"/>
      <c r="X61" s="92"/>
      <c r="Y61" s="92"/>
      <c r="Z61" s="92"/>
      <c r="AA61" s="92"/>
      <c r="AB61" s="92"/>
      <c r="AC61" s="19"/>
      <c r="AD61" s="19"/>
      <c r="AE61" s="19"/>
      <c r="AF61" s="19"/>
      <c r="AK61" s="19"/>
      <c r="AL61" s="19"/>
      <c r="AM61" s="19"/>
      <c r="AN61" s="19"/>
      <c r="AO61" s="19"/>
      <c r="AP61" s="19"/>
      <c r="AQ61" s="100"/>
    </row>
    <row r="62" spans="1:43" x14ac:dyDescent="0.2">
      <c r="A62" s="19"/>
      <c r="B62" s="19"/>
      <c r="C62" s="49"/>
      <c r="D62" s="49"/>
      <c r="E62" s="19"/>
      <c r="F62" s="19"/>
      <c r="G62" s="19"/>
      <c r="H62" s="19"/>
      <c r="J62" s="19"/>
      <c r="K62" s="19"/>
      <c r="L62" s="19"/>
      <c r="M62" s="19"/>
      <c r="N62" s="19"/>
      <c r="O62" s="19"/>
      <c r="T62" s="19"/>
      <c r="U62" s="19"/>
      <c r="V62" s="19"/>
      <c r="W62" s="19"/>
      <c r="X62" s="19"/>
      <c r="Y62" s="19"/>
      <c r="Z62" s="19"/>
      <c r="AA62" s="100"/>
    </row>
    <row r="63" spans="1:43" x14ac:dyDescent="0.2">
      <c r="A63" s="19"/>
      <c r="B63" s="19"/>
      <c r="C63" s="393"/>
      <c r="D63" s="393"/>
      <c r="E63" s="19"/>
      <c r="F63" s="19"/>
      <c r="G63" s="19"/>
      <c r="H63" s="19"/>
      <c r="J63" s="19"/>
      <c r="K63" s="19"/>
      <c r="L63" s="19"/>
      <c r="M63" s="44" t="s">
        <v>7559</v>
      </c>
      <c r="N63" s="19"/>
      <c r="O63" s="19"/>
      <c r="T63" s="19"/>
      <c r="U63" s="19"/>
      <c r="V63" s="19"/>
      <c r="W63" s="19"/>
      <c r="X63" s="19"/>
      <c r="Y63" s="19"/>
      <c r="Z63" s="19"/>
      <c r="AA63" s="100"/>
    </row>
    <row r="64" spans="1:43" x14ac:dyDescent="0.2">
      <c r="A64" s="19"/>
      <c r="B64" s="19"/>
      <c r="C64" s="393"/>
      <c r="D64" s="393"/>
      <c r="E64" s="19"/>
      <c r="F64" s="19"/>
      <c r="G64" s="19"/>
      <c r="H64" s="19"/>
      <c r="J64" s="19"/>
      <c r="K64" s="19"/>
      <c r="L64" s="19"/>
      <c r="M64" s="95" t="s">
        <v>5083</v>
      </c>
      <c r="N64" s="241" t="s">
        <v>1686</v>
      </c>
      <c r="O64" s="219" t="s">
        <v>7805</v>
      </c>
      <c r="P64" s="241" t="s">
        <v>7495</v>
      </c>
      <c r="T64" s="19"/>
      <c r="U64" s="19"/>
      <c r="V64" s="19"/>
      <c r="W64" s="19"/>
      <c r="X64" s="19"/>
      <c r="Y64" s="19"/>
      <c r="Z64" s="19"/>
      <c r="AA64" s="100"/>
    </row>
    <row r="65" spans="1:32" x14ac:dyDescent="0.2">
      <c r="C65" s="49"/>
      <c r="D65" s="49"/>
      <c r="E65" s="19"/>
      <c r="F65" s="19"/>
      <c r="G65" s="19"/>
      <c r="H65" s="19"/>
      <c r="I65" s="19"/>
      <c r="J65" s="19"/>
      <c r="K65" s="92"/>
      <c r="L65" s="92"/>
      <c r="M65" s="92"/>
      <c r="N65" s="92"/>
      <c r="O65" s="92"/>
      <c r="P65" s="92"/>
      <c r="Q65" s="19"/>
      <c r="R65" s="19"/>
      <c r="S65" s="19"/>
      <c r="T65" s="19"/>
      <c r="Y65" s="19"/>
      <c r="Z65" s="19"/>
      <c r="AA65" s="19"/>
      <c r="AB65" s="19"/>
      <c r="AC65" s="19"/>
      <c r="AD65" s="19"/>
      <c r="AE65" s="19"/>
      <c r="AF65" s="100"/>
    </row>
    <row r="66" spans="1:32" x14ac:dyDescent="0.2">
      <c r="C66" s="866" t="s">
        <v>7499</v>
      </c>
      <c r="D66" s="859"/>
      <c r="E66" s="859"/>
      <c r="F66" s="859"/>
      <c r="G66" s="859"/>
      <c r="H66" s="859"/>
      <c r="I66" s="858" t="s">
        <v>2627</v>
      </c>
      <c r="J66" s="865"/>
      <c r="K66" s="862" t="s">
        <v>228</v>
      </c>
      <c r="L66" s="4"/>
      <c r="M66" s="858" t="s">
        <v>2603</v>
      </c>
      <c r="N66" s="861"/>
      <c r="O66" s="861"/>
      <c r="P66" s="861"/>
      <c r="Q66" s="865"/>
      <c r="R66" s="19"/>
      <c r="S66" s="856" t="s">
        <v>7498</v>
      </c>
      <c r="V66" s="19"/>
      <c r="W66" s="19"/>
      <c r="X66" s="19"/>
      <c r="Y66" s="19"/>
      <c r="Z66" s="19"/>
      <c r="AA66" s="19"/>
      <c r="AB66" s="19"/>
      <c r="AC66" s="100"/>
    </row>
    <row r="67" spans="1:32" ht="204" x14ac:dyDescent="0.2">
      <c r="C67" s="88" t="s">
        <v>264</v>
      </c>
      <c r="D67" s="88" t="s">
        <v>1432</v>
      </c>
      <c r="E67" s="88" t="s">
        <v>263</v>
      </c>
      <c r="F67" s="88" t="s">
        <v>1427</v>
      </c>
      <c r="G67" s="88" t="s">
        <v>2628</v>
      </c>
      <c r="H67" s="88" t="s">
        <v>2629</v>
      </c>
      <c r="I67" s="88" t="s">
        <v>7497</v>
      </c>
      <c r="J67" s="88" t="s">
        <v>2630</v>
      </c>
      <c r="K67" s="863"/>
      <c r="L67" s="4"/>
      <c r="M67" s="20" t="s">
        <v>262</v>
      </c>
      <c r="N67" s="20" t="s">
        <v>261</v>
      </c>
      <c r="O67" s="20" t="s">
        <v>260</v>
      </c>
      <c r="P67" s="20" t="s">
        <v>259</v>
      </c>
      <c r="Q67" s="20" t="s">
        <v>258</v>
      </c>
      <c r="S67" s="857"/>
      <c r="U67" s="19"/>
      <c r="V67" s="19"/>
      <c r="W67" s="19"/>
      <c r="X67" s="19"/>
      <c r="Y67" s="19"/>
      <c r="Z67" s="19"/>
      <c r="AA67" s="100"/>
    </row>
    <row r="68" spans="1:32" x14ac:dyDescent="0.2">
      <c r="C68" s="26" t="s">
        <v>7980</v>
      </c>
      <c r="D68" s="26" t="s">
        <v>7883</v>
      </c>
      <c r="E68" s="26" t="s">
        <v>7884</v>
      </c>
      <c r="F68" s="26" t="s">
        <v>7885</v>
      </c>
      <c r="G68" s="26" t="s">
        <v>7886</v>
      </c>
      <c r="H68" s="26" t="s">
        <v>7979</v>
      </c>
      <c r="I68" s="26" t="s">
        <v>7982</v>
      </c>
      <c r="J68" s="26" t="s">
        <v>7981</v>
      </c>
      <c r="K68" s="26" t="s">
        <v>8010</v>
      </c>
      <c r="L68" s="4"/>
      <c r="M68" s="828" t="s">
        <v>17919</v>
      </c>
      <c r="N68" s="828" t="s">
        <v>17920</v>
      </c>
      <c r="O68" s="828" t="s">
        <v>17921</v>
      </c>
      <c r="P68" s="828" t="s">
        <v>17922</v>
      </c>
      <c r="Q68" s="828" t="s">
        <v>17923</v>
      </c>
      <c r="S68" s="828" t="s">
        <v>17924</v>
      </c>
      <c r="U68" s="19"/>
      <c r="V68" s="19"/>
      <c r="W68" s="19"/>
      <c r="X68" s="19"/>
      <c r="Y68" s="19"/>
      <c r="Z68" s="19"/>
      <c r="AA68" s="100"/>
    </row>
    <row r="69" spans="1:32" x14ac:dyDescent="0.2">
      <c r="A69" s="89" t="s">
        <v>2594</v>
      </c>
      <c r="B69" s="78"/>
      <c r="C69" s="605"/>
      <c r="D69" s="605"/>
      <c r="E69" s="605"/>
      <c r="F69" s="605"/>
      <c r="G69" s="605"/>
      <c r="H69" s="605"/>
      <c r="I69" s="605"/>
      <c r="J69" s="605"/>
      <c r="K69" s="605"/>
      <c r="L69" s="4"/>
      <c r="M69" s="605"/>
      <c r="N69" s="605"/>
      <c r="O69" s="605"/>
      <c r="P69" s="605"/>
      <c r="Q69" s="605"/>
      <c r="S69" s="605"/>
      <c r="U69" s="19"/>
      <c r="W69" s="19"/>
      <c r="X69" s="19"/>
      <c r="Y69" s="19"/>
      <c r="Z69" s="19"/>
      <c r="AA69" s="100"/>
    </row>
    <row r="70" spans="1:32" x14ac:dyDescent="0.2">
      <c r="A70" s="97" t="s">
        <v>1415</v>
      </c>
      <c r="B70" s="78" t="s">
        <v>7970</v>
      </c>
      <c r="C70" s="595" t="s">
        <v>257</v>
      </c>
      <c r="D70" s="595" t="s">
        <v>256</v>
      </c>
      <c r="E70" s="595" t="s">
        <v>255</v>
      </c>
      <c r="F70" s="595" t="s">
        <v>2631</v>
      </c>
      <c r="G70" s="595" t="s">
        <v>2632</v>
      </c>
      <c r="H70" s="595" t="s">
        <v>254</v>
      </c>
      <c r="I70" s="595" t="s">
        <v>253</v>
      </c>
      <c r="J70" s="614" t="s">
        <v>252</v>
      </c>
      <c r="K70" s="605"/>
      <c r="L70" s="35"/>
      <c r="M70" s="595" t="s">
        <v>251</v>
      </c>
      <c r="N70" s="595" t="s">
        <v>250</v>
      </c>
      <c r="O70" s="595" t="s">
        <v>249</v>
      </c>
      <c r="P70" s="595" t="s">
        <v>248</v>
      </c>
      <c r="Q70" s="595" t="s">
        <v>247</v>
      </c>
      <c r="S70" s="605"/>
      <c r="T70" s="17" t="s">
        <v>4853</v>
      </c>
      <c r="U70" s="14" t="s">
        <v>2106</v>
      </c>
      <c r="V70" s="52" t="s">
        <v>4226</v>
      </c>
      <c r="W70" s="14"/>
      <c r="X70" s="52"/>
      <c r="Y70" s="14"/>
      <c r="Z70" s="14"/>
      <c r="AA70" s="52"/>
      <c r="AB70" s="19"/>
      <c r="AC70" s="100"/>
    </row>
    <row r="71" spans="1:32" x14ac:dyDescent="0.2">
      <c r="A71" s="97" t="s">
        <v>2612</v>
      </c>
      <c r="B71" s="78" t="s">
        <v>7971</v>
      </c>
      <c r="C71" s="595" t="s">
        <v>246</v>
      </c>
      <c r="D71" s="595"/>
      <c r="E71" s="608"/>
      <c r="F71" s="608"/>
      <c r="G71" s="608"/>
      <c r="H71" s="608"/>
      <c r="I71" s="615"/>
      <c r="J71" s="616"/>
      <c r="K71" s="605"/>
      <c r="L71" s="35"/>
      <c r="M71" s="608"/>
      <c r="N71" s="608"/>
      <c r="O71" s="608"/>
      <c r="P71" s="608"/>
      <c r="Q71" s="608"/>
      <c r="S71" s="605"/>
      <c r="T71" s="17" t="s">
        <v>4853</v>
      </c>
      <c r="U71" s="14" t="s">
        <v>2106</v>
      </c>
      <c r="V71" s="52" t="s">
        <v>4226</v>
      </c>
      <c r="W71" s="14"/>
      <c r="X71" s="52" t="s">
        <v>4470</v>
      </c>
      <c r="Y71" s="14"/>
      <c r="Z71" s="14"/>
      <c r="AA71" s="52"/>
      <c r="AB71" s="19"/>
      <c r="AC71" s="100"/>
    </row>
    <row r="72" spans="1:32" x14ac:dyDescent="0.2">
      <c r="A72" s="97" t="s">
        <v>1979</v>
      </c>
      <c r="B72" s="78" t="s">
        <v>7878</v>
      </c>
      <c r="C72" s="595" t="s">
        <v>241</v>
      </c>
      <c r="D72" s="595"/>
      <c r="E72" s="608"/>
      <c r="F72" s="608"/>
      <c r="G72" s="608"/>
      <c r="H72" s="608"/>
      <c r="I72" s="608"/>
      <c r="J72" s="616"/>
      <c r="K72" s="605"/>
      <c r="L72" s="35"/>
      <c r="M72" s="608"/>
      <c r="N72" s="608"/>
      <c r="O72" s="608"/>
      <c r="P72" s="608"/>
      <c r="Q72" s="608"/>
      <c r="S72" s="605"/>
      <c r="T72" s="17" t="s">
        <v>4853</v>
      </c>
      <c r="U72" s="14" t="s">
        <v>2106</v>
      </c>
      <c r="V72" s="52" t="s">
        <v>4226</v>
      </c>
      <c r="W72" s="14"/>
      <c r="X72" s="52" t="s">
        <v>4471</v>
      </c>
      <c r="Y72" s="14"/>
      <c r="Z72" s="14"/>
      <c r="AA72" s="52"/>
      <c r="AB72" s="19"/>
      <c r="AC72" s="100"/>
    </row>
    <row r="73" spans="1:32" x14ac:dyDescent="0.2">
      <c r="A73" s="89" t="s">
        <v>2595</v>
      </c>
      <c r="B73" s="78"/>
      <c r="C73" s="605"/>
      <c r="D73" s="605"/>
      <c r="E73" s="605"/>
      <c r="F73" s="605"/>
      <c r="G73" s="605"/>
      <c r="H73" s="605"/>
      <c r="I73" s="605"/>
      <c r="J73" s="605"/>
      <c r="K73" s="605"/>
      <c r="L73" s="35"/>
      <c r="M73" s="605"/>
      <c r="N73" s="605"/>
      <c r="O73" s="605"/>
      <c r="P73" s="605"/>
      <c r="Q73" s="605"/>
      <c r="S73" s="605"/>
      <c r="U73" s="14"/>
      <c r="V73" s="52"/>
      <c r="W73" s="14"/>
      <c r="X73" s="52"/>
      <c r="Y73" s="14"/>
      <c r="Z73" s="14"/>
      <c r="AA73" s="52"/>
      <c r="AB73" s="19"/>
      <c r="AC73" s="100"/>
    </row>
    <row r="74" spans="1:32" x14ac:dyDescent="0.2">
      <c r="A74" s="97" t="s">
        <v>1415</v>
      </c>
      <c r="B74" s="78" t="s">
        <v>7984</v>
      </c>
      <c r="C74" s="595" t="s">
        <v>245</v>
      </c>
      <c r="D74" s="595"/>
      <c r="E74" s="608"/>
      <c r="F74" s="608"/>
      <c r="G74" s="608"/>
      <c r="H74" s="608"/>
      <c r="I74" s="608"/>
      <c r="J74" s="616"/>
      <c r="K74" s="605"/>
      <c r="L74" s="35"/>
      <c r="M74" s="608"/>
      <c r="N74" s="608"/>
      <c r="O74" s="608"/>
      <c r="P74" s="608"/>
      <c r="Q74" s="608"/>
      <c r="S74" s="605"/>
      <c r="U74" s="14" t="s">
        <v>2106</v>
      </c>
      <c r="V74" s="52" t="s">
        <v>4229</v>
      </c>
      <c r="W74" s="14"/>
      <c r="X74" s="52"/>
      <c r="Y74" s="14"/>
      <c r="Z74" s="14"/>
      <c r="AA74" s="52"/>
      <c r="AB74" s="19"/>
      <c r="AC74" s="100"/>
    </row>
    <row r="75" spans="1:32" x14ac:dyDescent="0.2">
      <c r="A75" s="97" t="s">
        <v>2612</v>
      </c>
      <c r="B75" s="78" t="s">
        <v>7985</v>
      </c>
      <c r="C75" s="595" t="s">
        <v>244</v>
      </c>
      <c r="D75" s="595"/>
      <c r="E75" s="608"/>
      <c r="F75" s="608"/>
      <c r="G75" s="608"/>
      <c r="H75" s="608"/>
      <c r="I75" s="608"/>
      <c r="J75" s="616"/>
      <c r="K75" s="605"/>
      <c r="L75" s="35"/>
      <c r="M75" s="608"/>
      <c r="N75" s="608"/>
      <c r="O75" s="608"/>
      <c r="P75" s="608"/>
      <c r="Q75" s="608"/>
      <c r="S75" s="605"/>
      <c r="U75" s="14" t="s">
        <v>2106</v>
      </c>
      <c r="V75" s="52" t="s">
        <v>4229</v>
      </c>
      <c r="W75" s="14"/>
      <c r="X75" s="52" t="s">
        <v>4470</v>
      </c>
      <c r="Y75" s="14"/>
      <c r="Z75" s="14"/>
      <c r="AA75" s="52"/>
      <c r="AB75" s="19"/>
      <c r="AC75" s="100"/>
    </row>
    <row r="76" spans="1:32" x14ac:dyDescent="0.2">
      <c r="A76" s="97" t="s">
        <v>1979</v>
      </c>
      <c r="B76" s="78" t="s">
        <v>7888</v>
      </c>
      <c r="C76" s="595" t="s">
        <v>364</v>
      </c>
      <c r="D76" s="595"/>
      <c r="E76" s="608"/>
      <c r="F76" s="608"/>
      <c r="G76" s="608"/>
      <c r="H76" s="608"/>
      <c r="I76" s="608"/>
      <c r="J76" s="616"/>
      <c r="K76" s="605"/>
      <c r="L76" s="35"/>
      <c r="M76" s="608"/>
      <c r="N76" s="608"/>
      <c r="O76" s="608"/>
      <c r="P76" s="608"/>
      <c r="Q76" s="608"/>
      <c r="S76" s="605"/>
      <c r="U76" s="14" t="s">
        <v>2106</v>
      </c>
      <c r="V76" s="52" t="s">
        <v>4229</v>
      </c>
      <c r="W76" s="14"/>
      <c r="X76" s="52" t="s">
        <v>4471</v>
      </c>
      <c r="Y76" s="14"/>
      <c r="Z76" s="14"/>
      <c r="AA76" s="52"/>
      <c r="AB76" s="19"/>
      <c r="AC76" s="100"/>
    </row>
    <row r="77" spans="1:32" x14ac:dyDescent="0.2">
      <c r="A77" s="89" t="s">
        <v>2616</v>
      </c>
      <c r="B77" s="78"/>
      <c r="C77" s="605"/>
      <c r="D77" s="605"/>
      <c r="E77" s="605"/>
      <c r="F77" s="605"/>
      <c r="G77" s="605"/>
      <c r="H77" s="605"/>
      <c r="I77" s="605"/>
      <c r="J77" s="605"/>
      <c r="K77" s="605"/>
      <c r="L77" s="19"/>
      <c r="M77" s="605"/>
      <c r="N77" s="605"/>
      <c r="O77" s="605"/>
      <c r="P77" s="605"/>
      <c r="Q77" s="605"/>
      <c r="S77" s="605"/>
      <c r="U77" s="14"/>
      <c r="V77" s="14"/>
      <c r="W77" s="52"/>
      <c r="X77" s="52"/>
      <c r="Y77" s="14"/>
      <c r="Z77" s="14"/>
      <c r="AA77" s="52"/>
      <c r="AB77" s="19"/>
      <c r="AC77" s="100"/>
    </row>
    <row r="78" spans="1:32" x14ac:dyDescent="0.2">
      <c r="A78" s="97" t="s">
        <v>1415</v>
      </c>
      <c r="B78" s="66" t="s">
        <v>8020</v>
      </c>
      <c r="C78" s="595" t="s">
        <v>2636</v>
      </c>
      <c r="D78" s="595"/>
      <c r="E78" s="608"/>
      <c r="F78" s="608"/>
      <c r="G78" s="608"/>
      <c r="H78" s="608"/>
      <c r="I78" s="608"/>
      <c r="J78" s="616"/>
      <c r="K78" s="605"/>
      <c r="M78" s="605"/>
      <c r="N78" s="605"/>
      <c r="O78" s="605"/>
      <c r="P78" s="605"/>
      <c r="Q78" s="605"/>
      <c r="S78" s="605"/>
      <c r="U78" s="14" t="s">
        <v>2106</v>
      </c>
      <c r="V78" s="52" t="s">
        <v>4228</v>
      </c>
      <c r="W78" s="52" t="s">
        <v>4773</v>
      </c>
      <c r="X78" s="52"/>
      <c r="Y78" s="14"/>
      <c r="Z78" s="14"/>
      <c r="AA78" s="75"/>
      <c r="AB78" s="4"/>
      <c r="AD78" s="4"/>
      <c r="AF78" s="4"/>
    </row>
    <row r="79" spans="1:32" x14ac:dyDescent="0.2">
      <c r="A79" s="97" t="s">
        <v>2612</v>
      </c>
      <c r="B79" s="66" t="s">
        <v>8021</v>
      </c>
      <c r="C79" s="595" t="s">
        <v>2637</v>
      </c>
      <c r="D79" s="595"/>
      <c r="E79" s="608"/>
      <c r="F79" s="608"/>
      <c r="G79" s="608"/>
      <c r="H79" s="608"/>
      <c r="I79" s="608"/>
      <c r="J79" s="616"/>
      <c r="K79" s="605"/>
      <c r="M79" s="605"/>
      <c r="N79" s="605"/>
      <c r="O79" s="605"/>
      <c r="P79" s="605"/>
      <c r="Q79" s="605"/>
      <c r="S79" s="605"/>
      <c r="U79" s="14" t="s">
        <v>2106</v>
      </c>
      <c r="V79" s="52" t="s">
        <v>4228</v>
      </c>
      <c r="W79" s="52" t="s">
        <v>4773</v>
      </c>
      <c r="X79" s="52" t="s">
        <v>4470</v>
      </c>
      <c r="Y79" s="14"/>
      <c r="Z79" s="14"/>
      <c r="AA79" s="75"/>
      <c r="AB79" s="4"/>
      <c r="AD79" s="4"/>
      <c r="AF79" s="4"/>
    </row>
    <row r="80" spans="1:32" x14ac:dyDescent="0.2">
      <c r="A80" s="97" t="s">
        <v>1979</v>
      </c>
      <c r="B80" s="66" t="s">
        <v>8030</v>
      </c>
      <c r="C80" s="595" t="s">
        <v>2638</v>
      </c>
      <c r="D80" s="595"/>
      <c r="E80" s="608"/>
      <c r="F80" s="608"/>
      <c r="G80" s="608"/>
      <c r="H80" s="608"/>
      <c r="I80" s="608"/>
      <c r="J80" s="616"/>
      <c r="K80" s="605"/>
      <c r="M80" s="605"/>
      <c r="N80" s="605"/>
      <c r="O80" s="605"/>
      <c r="P80" s="605"/>
      <c r="Q80" s="605"/>
      <c r="S80" s="605"/>
      <c r="U80" s="14" t="s">
        <v>2106</v>
      </c>
      <c r="V80" s="52" t="s">
        <v>4228</v>
      </c>
      <c r="W80" s="52" t="s">
        <v>4773</v>
      </c>
      <c r="X80" s="52" t="s">
        <v>4471</v>
      </c>
      <c r="Y80" s="14"/>
      <c r="Z80" s="14"/>
      <c r="AA80" s="75"/>
      <c r="AB80" s="4"/>
      <c r="AD80" s="4"/>
      <c r="AF80" s="4"/>
    </row>
    <row r="81" spans="1:32" x14ac:dyDescent="0.2">
      <c r="A81" s="89" t="s">
        <v>2621</v>
      </c>
      <c r="B81" s="66" t="s">
        <v>8073</v>
      </c>
      <c r="C81" s="605"/>
      <c r="D81" s="605"/>
      <c r="E81" s="605"/>
      <c r="F81" s="605"/>
      <c r="G81" s="605"/>
      <c r="H81" s="605"/>
      <c r="I81" s="605"/>
      <c r="J81" s="605"/>
      <c r="K81" s="595" t="s">
        <v>17939</v>
      </c>
      <c r="M81" s="605"/>
      <c r="N81" s="605"/>
      <c r="O81" s="605"/>
      <c r="P81" s="605"/>
      <c r="Q81" s="605"/>
      <c r="S81" s="605"/>
      <c r="U81" s="14" t="s">
        <v>2106</v>
      </c>
      <c r="V81" s="52" t="s">
        <v>4228</v>
      </c>
      <c r="W81" s="52" t="s">
        <v>5050</v>
      </c>
      <c r="X81" s="52"/>
      <c r="Y81" s="14"/>
      <c r="Z81" s="14"/>
      <c r="AA81" s="75"/>
      <c r="AB81" s="4"/>
      <c r="AC81" s="4"/>
      <c r="AD81" s="4"/>
      <c r="AF81" s="4"/>
    </row>
    <row r="82" spans="1:32" x14ac:dyDescent="0.2">
      <c r="A82" s="89" t="s">
        <v>2623</v>
      </c>
      <c r="B82" s="66" t="s">
        <v>8074</v>
      </c>
      <c r="C82" s="605"/>
      <c r="D82" s="605"/>
      <c r="E82" s="605"/>
      <c r="F82" s="605"/>
      <c r="G82" s="605"/>
      <c r="H82" s="605"/>
      <c r="I82" s="605"/>
      <c r="J82" s="605"/>
      <c r="K82" s="617" t="s">
        <v>2639</v>
      </c>
      <c r="M82" s="605"/>
      <c r="N82" s="605"/>
      <c r="O82" s="605"/>
      <c r="P82" s="605"/>
      <c r="Q82" s="605"/>
      <c r="S82" s="595" t="s">
        <v>2640</v>
      </c>
      <c r="U82" s="14" t="s">
        <v>2106</v>
      </c>
      <c r="V82" s="52" t="s">
        <v>4228</v>
      </c>
      <c r="W82" s="52"/>
      <c r="X82" s="52"/>
      <c r="Y82" s="14"/>
      <c r="Z82" s="14"/>
      <c r="AA82" s="75"/>
      <c r="AB82" s="4"/>
      <c r="AC82" s="4"/>
      <c r="AD82" s="4"/>
      <c r="AF82" s="4"/>
    </row>
    <row r="83" spans="1:32" s="11" customFormat="1" x14ac:dyDescent="0.2">
      <c r="A83" s="89" t="s">
        <v>2641</v>
      </c>
      <c r="B83" s="66" t="s">
        <v>8086</v>
      </c>
      <c r="C83" s="595" t="s">
        <v>2642</v>
      </c>
      <c r="D83" s="595" t="s">
        <v>2643</v>
      </c>
      <c r="E83" s="595" t="s">
        <v>2644</v>
      </c>
      <c r="F83" s="595" t="s">
        <v>2645</v>
      </c>
      <c r="G83" s="595" t="s">
        <v>2646</v>
      </c>
      <c r="H83" s="595" t="s">
        <v>2647</v>
      </c>
      <c r="I83" s="595" t="s">
        <v>2648</v>
      </c>
      <c r="J83" s="595" t="s">
        <v>2649</v>
      </c>
      <c r="K83" s="605"/>
      <c r="L83" s="92"/>
      <c r="M83" s="605"/>
      <c r="N83" s="605"/>
      <c r="O83" s="605"/>
      <c r="P83" s="605"/>
      <c r="Q83" s="605"/>
      <c r="R83" s="92"/>
      <c r="S83" s="605"/>
      <c r="T83" s="17"/>
      <c r="U83" s="14" t="s">
        <v>2106</v>
      </c>
      <c r="V83" s="52" t="s">
        <v>4230</v>
      </c>
      <c r="W83" s="14"/>
      <c r="X83" s="14"/>
      <c r="Y83" s="14"/>
      <c r="Z83" s="14"/>
      <c r="AA83" s="14"/>
      <c r="AE83" s="17"/>
    </row>
    <row r="84" spans="1:32" s="92" customFormat="1" x14ac:dyDescent="0.2">
      <c r="C84" s="15" t="s">
        <v>5089</v>
      </c>
      <c r="D84" s="15" t="s">
        <v>4544</v>
      </c>
      <c r="E84" s="15" t="s">
        <v>5079</v>
      </c>
      <c r="F84" s="15" t="s">
        <v>5080</v>
      </c>
      <c r="G84" s="15" t="s">
        <v>4521</v>
      </c>
      <c r="H84" s="15" t="s">
        <v>5067</v>
      </c>
      <c r="I84" s="15" t="s">
        <v>5081</v>
      </c>
      <c r="J84" s="15" t="s">
        <v>5067</v>
      </c>
      <c r="K84" s="15" t="s">
        <v>4523</v>
      </c>
      <c r="L84" s="15"/>
      <c r="M84" s="99" t="s">
        <v>5082</v>
      </c>
      <c r="N84" s="99" t="s">
        <v>5084</v>
      </c>
      <c r="O84" s="99" t="s">
        <v>5085</v>
      </c>
      <c r="P84" s="99" t="s">
        <v>5086</v>
      </c>
      <c r="Q84" s="99" t="s">
        <v>5087</v>
      </c>
      <c r="S84" s="39" t="s">
        <v>5088</v>
      </c>
    </row>
    <row r="85" spans="1:32" s="19" customFormat="1" x14ac:dyDescent="0.2">
      <c r="C85" s="17" t="s">
        <v>4522</v>
      </c>
      <c r="D85" s="17" t="s">
        <v>4522</v>
      </c>
      <c r="E85" s="17" t="s">
        <v>4522</v>
      </c>
      <c r="F85" s="17" t="s">
        <v>4522</v>
      </c>
      <c r="G85" s="17" t="s">
        <v>4522</v>
      </c>
      <c r="H85" s="17" t="s">
        <v>4522</v>
      </c>
      <c r="I85" s="17" t="s">
        <v>4519</v>
      </c>
      <c r="J85" s="17" t="s">
        <v>4519</v>
      </c>
      <c r="M85" s="95"/>
      <c r="N85" s="95"/>
      <c r="O85" s="95"/>
      <c r="P85" s="95"/>
      <c r="Q85" s="95"/>
      <c r="S85" s="19" t="s">
        <v>4523</v>
      </c>
      <c r="AA85" s="93"/>
    </row>
    <row r="86" spans="1:32" s="19" customFormat="1" x14ac:dyDescent="0.2">
      <c r="M86" s="19" t="s">
        <v>4523</v>
      </c>
      <c r="N86" s="19" t="s">
        <v>4523</v>
      </c>
      <c r="O86" s="19" t="s">
        <v>4523</v>
      </c>
      <c r="P86" s="19" t="s">
        <v>4523</v>
      </c>
      <c r="Q86" s="19" t="s">
        <v>4523</v>
      </c>
      <c r="AB86" s="93"/>
    </row>
    <row r="87" spans="1:32" s="19" customFormat="1" x14ac:dyDescent="0.2">
      <c r="AB87" s="93"/>
    </row>
    <row r="88" spans="1:32" s="19" customFormat="1" x14ac:dyDescent="0.2">
      <c r="C88" s="49"/>
      <c r="D88" s="49"/>
      <c r="K88" s="35"/>
      <c r="L88" s="35"/>
      <c r="AA88" s="93"/>
    </row>
    <row r="89" spans="1:32" s="19" customFormat="1" x14ac:dyDescent="0.2">
      <c r="C89" s="17"/>
      <c r="D89" s="17"/>
      <c r="E89" s="17"/>
      <c r="F89" s="17"/>
      <c r="G89" s="17"/>
      <c r="H89" s="17"/>
      <c r="I89" s="17"/>
      <c r="J89" s="17"/>
      <c r="K89" s="35"/>
      <c r="L89" s="35"/>
      <c r="AA89" s="93"/>
    </row>
    <row r="90" spans="1:32" s="19" customFormat="1" x14ac:dyDescent="0.2">
      <c r="C90" s="17"/>
      <c r="D90" s="17"/>
      <c r="E90" s="17"/>
      <c r="F90" s="17"/>
      <c r="G90" s="17"/>
      <c r="H90" s="17"/>
      <c r="I90" s="17"/>
      <c r="J90" s="17"/>
      <c r="K90" s="35"/>
      <c r="L90" s="35"/>
      <c r="AA90" s="93"/>
    </row>
    <row r="92" spans="1:32" x14ac:dyDescent="0.2">
      <c r="K92" s="19"/>
      <c r="L92" s="19"/>
      <c r="P92" s="19"/>
      <c r="Q92" s="19"/>
      <c r="T92" s="19"/>
      <c r="U92" s="19"/>
      <c r="V92" s="19"/>
      <c r="W92" s="100"/>
    </row>
  </sheetData>
  <mergeCells count="10">
    <mergeCell ref="AA22:AA23"/>
    <mergeCell ref="S66:S67"/>
    <mergeCell ref="C22:N22"/>
    <mergeCell ref="O22:R22"/>
    <mergeCell ref="S22:S23"/>
    <mergeCell ref="U22:Y22"/>
    <mergeCell ref="C66:H66"/>
    <mergeCell ref="I66:J66"/>
    <mergeCell ref="K66:K67"/>
    <mergeCell ref="M66:Q66"/>
  </mergeCells>
  <pageMargins left="0.7" right="0.7" top="0.75" bottom="0.75" header="0.3" footer="0.3"/>
  <pageSetup paperSize="9" scale="36"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
  <dimension ref="A1:AK162"/>
  <sheetViews>
    <sheetView topLeftCell="A11" zoomScale="70" zoomScaleNormal="70" zoomScaleSheetLayoutView="40" workbookViewId="0">
      <selection activeCell="Y30" sqref="Y30"/>
    </sheetView>
  </sheetViews>
  <sheetFormatPr defaultColWidth="11.42578125" defaultRowHeight="12.75" x14ac:dyDescent="0.2"/>
  <cols>
    <col min="1" max="1" width="42.28515625" style="17" bestFit="1" customWidth="1"/>
    <col min="2" max="2" width="10.7109375" style="17" customWidth="1"/>
    <col min="3" max="20" width="12.140625" style="17" customWidth="1"/>
    <col min="21" max="27" width="12.140625" style="19" customWidth="1"/>
    <col min="28" max="28" width="16.140625" style="100" customWidth="1"/>
    <col min="29" max="30" width="16.140625" style="11" customWidth="1"/>
    <col min="31" max="33" width="16.140625" style="17" customWidth="1"/>
    <col min="34" max="16384" width="11.42578125" style="17"/>
  </cols>
  <sheetData>
    <row r="1" spans="1:27" x14ac:dyDescent="0.2">
      <c r="A1" s="165" t="s">
        <v>5177</v>
      </c>
      <c r="B1" s="740" t="str">
        <f>HYPERLINK("#List!$A$1", "Full")</f>
        <v>Full</v>
      </c>
    </row>
    <row r="2" spans="1:27" x14ac:dyDescent="0.2">
      <c r="A2" s="18" t="s">
        <v>5178</v>
      </c>
      <c r="B2" s="740" t="str">
        <f>HYPERLINK("#List!$A$1", "Full")</f>
        <v>Full</v>
      </c>
    </row>
    <row r="3" spans="1:27" x14ac:dyDescent="0.2">
      <c r="A3" s="18"/>
      <c r="B3" s="18"/>
    </row>
    <row r="4" spans="1:27" x14ac:dyDescent="0.2">
      <c r="A4" s="17" t="s">
        <v>269</v>
      </c>
      <c r="B4" s="18"/>
    </row>
    <row r="5" spans="1:27" x14ac:dyDescent="0.2">
      <c r="A5" s="13" t="s">
        <v>2650</v>
      </c>
      <c r="B5" s="18"/>
    </row>
    <row r="6" spans="1:27" x14ac:dyDescent="0.2">
      <c r="A6" s="18"/>
      <c r="B6" s="18"/>
    </row>
    <row r="7" spans="1:27" x14ac:dyDescent="0.2">
      <c r="A7" s="18" t="s">
        <v>6726</v>
      </c>
      <c r="B7" s="49"/>
      <c r="C7" s="11"/>
      <c r="D7" s="11"/>
      <c r="E7" s="11"/>
      <c r="F7" s="11"/>
      <c r="G7" s="11"/>
      <c r="H7" s="11"/>
      <c r="I7" s="11"/>
      <c r="J7" s="11"/>
      <c r="K7" s="11"/>
      <c r="L7" s="11"/>
      <c r="M7" s="11"/>
      <c r="N7" s="11"/>
      <c r="O7" s="11"/>
      <c r="P7" s="11"/>
      <c r="Q7" s="11"/>
      <c r="R7" s="11"/>
      <c r="S7" s="11"/>
      <c r="T7" s="11"/>
      <c r="U7" s="18" t="s">
        <v>6728</v>
      </c>
      <c r="V7" s="11"/>
      <c r="W7" s="11"/>
      <c r="X7" s="11"/>
      <c r="Y7" s="11"/>
      <c r="Z7" s="11"/>
      <c r="AA7" s="18" t="s">
        <v>6731</v>
      </c>
    </row>
    <row r="8" spans="1:27" x14ac:dyDescent="0.2">
      <c r="A8" s="17" t="s">
        <v>48</v>
      </c>
      <c r="B8" s="49"/>
      <c r="C8" s="49"/>
      <c r="D8" s="49"/>
      <c r="E8" s="19"/>
      <c r="F8" s="19"/>
      <c r="G8" s="19"/>
      <c r="H8" s="19"/>
      <c r="I8" s="19"/>
      <c r="J8" s="19"/>
      <c r="K8" s="19"/>
      <c r="L8" s="19"/>
      <c r="M8" s="19"/>
      <c r="N8" s="19"/>
      <c r="O8" s="19"/>
      <c r="P8" s="19"/>
      <c r="Q8" s="19"/>
      <c r="R8" s="19"/>
      <c r="S8" s="19"/>
      <c r="T8" s="19"/>
      <c r="U8" s="17" t="s">
        <v>48</v>
      </c>
      <c r="Z8" s="17"/>
      <c r="AA8" s="17" t="s">
        <v>48</v>
      </c>
    </row>
    <row r="9" spans="1:27" x14ac:dyDescent="0.2">
      <c r="A9" s="17" t="s">
        <v>4583</v>
      </c>
      <c r="B9" s="49"/>
      <c r="C9" s="49"/>
      <c r="D9" s="49"/>
      <c r="E9" s="19"/>
      <c r="F9" s="19"/>
      <c r="G9" s="19"/>
      <c r="H9" s="19"/>
      <c r="I9" s="19"/>
      <c r="J9" s="19"/>
      <c r="K9" s="19"/>
      <c r="L9" s="19"/>
      <c r="M9" s="19"/>
      <c r="N9" s="19"/>
      <c r="O9" s="19"/>
      <c r="P9" s="19"/>
      <c r="Q9" s="19"/>
      <c r="R9" s="19"/>
      <c r="S9" s="19"/>
      <c r="T9" s="19"/>
      <c r="U9" s="17" t="s">
        <v>4583</v>
      </c>
      <c r="Z9" s="17"/>
      <c r="AA9" s="17" t="s">
        <v>4583</v>
      </c>
    </row>
    <row r="10" spans="1:27" x14ac:dyDescent="0.2">
      <c r="A10" s="11" t="s">
        <v>4360</v>
      </c>
      <c r="B10" s="49"/>
      <c r="C10" s="49"/>
      <c r="D10" s="49"/>
      <c r="E10" s="19"/>
      <c r="F10" s="19"/>
      <c r="G10" s="19"/>
      <c r="H10" s="19"/>
      <c r="I10" s="19"/>
      <c r="J10" s="19"/>
      <c r="K10" s="19"/>
      <c r="L10" s="19"/>
      <c r="M10" s="19"/>
      <c r="N10" s="19"/>
      <c r="O10" s="19"/>
      <c r="P10" s="19"/>
      <c r="Q10" s="19"/>
      <c r="R10" s="19"/>
      <c r="S10" s="19"/>
      <c r="T10" s="19"/>
      <c r="U10" s="11" t="s">
        <v>4360</v>
      </c>
      <c r="AA10" s="11" t="s">
        <v>4360</v>
      </c>
    </row>
    <row r="11" spans="1:27" x14ac:dyDescent="0.2">
      <c r="A11" s="17" t="s">
        <v>7136</v>
      </c>
      <c r="C11" s="49"/>
      <c r="D11" s="49"/>
      <c r="E11" s="19"/>
      <c r="F11" s="19"/>
      <c r="G11" s="19"/>
      <c r="H11" s="19"/>
      <c r="I11" s="19"/>
      <c r="J11" s="19"/>
      <c r="K11" s="19"/>
      <c r="L11" s="19"/>
      <c r="M11" s="19"/>
      <c r="N11" s="19"/>
      <c r="O11" s="19"/>
      <c r="P11" s="19"/>
      <c r="Q11" s="19"/>
      <c r="R11" s="19"/>
      <c r="S11" s="19"/>
      <c r="T11" s="19"/>
      <c r="U11" s="17" t="s">
        <v>7136</v>
      </c>
      <c r="AA11" s="17" t="s">
        <v>7136</v>
      </c>
    </row>
    <row r="12" spans="1:27" x14ac:dyDescent="0.2">
      <c r="B12" s="49"/>
    </row>
    <row r="13" spans="1:27" x14ac:dyDescent="0.2">
      <c r="A13" s="18" t="s">
        <v>6727</v>
      </c>
      <c r="B13" s="11"/>
      <c r="C13" s="49"/>
      <c r="D13" s="49"/>
      <c r="E13" s="19"/>
      <c r="F13" s="19"/>
      <c r="G13" s="19"/>
      <c r="H13" s="19"/>
      <c r="I13" s="19"/>
      <c r="J13" s="19"/>
      <c r="K13" s="19"/>
      <c r="L13" s="19"/>
      <c r="M13" s="19"/>
      <c r="N13" s="19"/>
      <c r="O13" s="19"/>
      <c r="P13" s="19"/>
      <c r="Q13" s="19"/>
      <c r="R13" s="19"/>
      <c r="S13" s="19"/>
      <c r="T13" s="19"/>
      <c r="U13" s="18" t="s">
        <v>6729</v>
      </c>
      <c r="AA13" s="18" t="s">
        <v>6730</v>
      </c>
    </row>
    <row r="14" spans="1:27" x14ac:dyDescent="0.2">
      <c r="A14" s="17" t="s">
        <v>48</v>
      </c>
      <c r="B14" s="11"/>
      <c r="C14" s="11"/>
      <c r="D14" s="11"/>
      <c r="E14" s="11"/>
      <c r="F14" s="11"/>
      <c r="G14" s="11"/>
      <c r="H14" s="11"/>
      <c r="I14" s="11"/>
      <c r="J14" s="11"/>
      <c r="K14" s="11"/>
      <c r="L14" s="11"/>
      <c r="M14" s="11"/>
      <c r="N14" s="11"/>
      <c r="O14" s="11"/>
      <c r="P14" s="11"/>
      <c r="Q14" s="11"/>
      <c r="R14" s="11"/>
      <c r="S14" s="11"/>
      <c r="T14" s="11"/>
      <c r="U14" s="17" t="s">
        <v>48</v>
      </c>
      <c r="V14" s="11"/>
      <c r="W14" s="11"/>
      <c r="X14" s="11"/>
      <c r="Y14" s="11"/>
      <c r="Z14" s="11"/>
      <c r="AA14" s="17" t="s">
        <v>48</v>
      </c>
    </row>
    <row r="15" spans="1:27" x14ac:dyDescent="0.2">
      <c r="A15" s="17" t="s">
        <v>4585</v>
      </c>
      <c r="B15" s="11"/>
      <c r="C15" s="11"/>
      <c r="D15" s="11"/>
      <c r="E15" s="11"/>
      <c r="F15" s="11"/>
      <c r="G15" s="11"/>
      <c r="H15" s="11"/>
      <c r="I15" s="11"/>
      <c r="J15" s="11"/>
      <c r="K15" s="11"/>
      <c r="L15" s="11"/>
      <c r="M15" s="11"/>
      <c r="N15" s="11"/>
      <c r="O15" s="11"/>
      <c r="P15" s="11"/>
      <c r="Q15" s="11"/>
      <c r="R15" s="11"/>
      <c r="S15" s="11"/>
      <c r="T15" s="11"/>
      <c r="U15" s="17" t="s">
        <v>4585</v>
      </c>
      <c r="V15" s="11"/>
      <c r="W15" s="11"/>
      <c r="X15" s="11"/>
      <c r="Y15" s="11"/>
      <c r="Z15" s="11"/>
      <c r="AA15" s="17" t="s">
        <v>4585</v>
      </c>
    </row>
    <row r="16" spans="1:27" x14ac:dyDescent="0.2">
      <c r="A16" s="11" t="s">
        <v>4360</v>
      </c>
      <c r="B16" s="11"/>
      <c r="C16" s="11"/>
      <c r="D16" s="11"/>
      <c r="E16" s="11"/>
      <c r="F16" s="11"/>
      <c r="G16" s="11"/>
      <c r="H16" s="11"/>
      <c r="I16" s="11"/>
      <c r="J16" s="11"/>
      <c r="K16" s="11"/>
      <c r="L16" s="11"/>
      <c r="M16" s="11"/>
      <c r="N16" s="11"/>
      <c r="O16" s="11"/>
      <c r="P16" s="11"/>
      <c r="Q16" s="11"/>
      <c r="R16" s="11"/>
      <c r="S16" s="11"/>
      <c r="T16" s="11"/>
      <c r="U16" s="11" t="s">
        <v>4360</v>
      </c>
      <c r="V16" s="11"/>
      <c r="W16" s="11"/>
      <c r="X16" s="11"/>
      <c r="Y16" s="11"/>
      <c r="Z16" s="11"/>
      <c r="AA16" s="11" t="s">
        <v>4360</v>
      </c>
    </row>
    <row r="17" spans="1:37" x14ac:dyDescent="0.2">
      <c r="A17" s="17" t="s">
        <v>7136</v>
      </c>
      <c r="C17" s="11"/>
      <c r="D17" s="11"/>
      <c r="E17" s="11"/>
      <c r="F17" s="11"/>
      <c r="G17" s="11"/>
      <c r="H17" s="11"/>
      <c r="I17" s="11"/>
      <c r="J17" s="11"/>
      <c r="K17" s="11"/>
      <c r="L17" s="11"/>
      <c r="M17" s="11"/>
      <c r="N17" s="11"/>
      <c r="O17" s="11"/>
      <c r="P17" s="11"/>
      <c r="Q17" s="11"/>
      <c r="R17" s="11"/>
      <c r="S17" s="11"/>
      <c r="T17" s="11"/>
      <c r="U17" s="17" t="s">
        <v>7136</v>
      </c>
      <c r="V17" s="11"/>
      <c r="W17" s="11"/>
      <c r="X17" s="11"/>
      <c r="Y17" s="11"/>
      <c r="Z17" s="11"/>
      <c r="AA17" s="17" t="s">
        <v>7136</v>
      </c>
    </row>
    <row r="18" spans="1:37" x14ac:dyDescent="0.2">
      <c r="A18" s="18"/>
      <c r="B18" s="18"/>
    </row>
    <row r="19" spans="1:37" x14ac:dyDescent="0.2">
      <c r="A19" s="18"/>
      <c r="B19" s="18"/>
      <c r="U19" s="44" t="s">
        <v>7559</v>
      </c>
    </row>
    <row r="20" spans="1:37" x14ac:dyDescent="0.2">
      <c r="A20" s="18"/>
      <c r="B20" s="18"/>
      <c r="U20" s="95" t="s">
        <v>5083</v>
      </c>
      <c r="V20" s="241" t="s">
        <v>1686</v>
      </c>
      <c r="W20" s="826" t="s">
        <v>7805</v>
      </c>
      <c r="X20" s="241" t="s">
        <v>7495</v>
      </c>
    </row>
    <row r="21" spans="1:37" x14ac:dyDescent="0.2">
      <c r="A21" s="18"/>
      <c r="B21" s="18"/>
    </row>
    <row r="22" spans="1:37" x14ac:dyDescent="0.2">
      <c r="C22" s="858" t="s">
        <v>7500</v>
      </c>
      <c r="D22" s="859"/>
      <c r="E22" s="859"/>
      <c r="F22" s="859"/>
      <c r="G22" s="859"/>
      <c r="H22" s="859"/>
      <c r="I22" s="859"/>
      <c r="J22" s="859"/>
      <c r="K22" s="859"/>
      <c r="L22" s="859"/>
      <c r="M22" s="859"/>
      <c r="N22" s="860"/>
      <c r="O22" s="858" t="s">
        <v>7501</v>
      </c>
      <c r="P22" s="861"/>
      <c r="Q22" s="861"/>
      <c r="R22" s="861"/>
      <c r="S22" s="862" t="s">
        <v>228</v>
      </c>
      <c r="T22" s="127"/>
      <c r="U22" s="858" t="s">
        <v>2603</v>
      </c>
      <c r="V22" s="861"/>
      <c r="W22" s="861"/>
      <c r="X22" s="861"/>
      <c r="Y22" s="865"/>
      <c r="Z22" s="17"/>
      <c r="AA22" s="856" t="s">
        <v>7498</v>
      </c>
      <c r="AB22" s="11"/>
      <c r="AD22" s="17"/>
    </row>
    <row r="23" spans="1:37" ht="51" x14ac:dyDescent="0.2">
      <c r="C23" s="87" t="s">
        <v>2651</v>
      </c>
      <c r="D23" s="87" t="s">
        <v>2652</v>
      </c>
      <c r="E23" s="87" t="s">
        <v>2653</v>
      </c>
      <c r="F23" s="87" t="s">
        <v>2654</v>
      </c>
      <c r="G23" s="87" t="s">
        <v>2655</v>
      </c>
      <c r="H23" s="87" t="s">
        <v>2656</v>
      </c>
      <c r="I23" s="87" t="s">
        <v>2657</v>
      </c>
      <c r="J23" s="87" t="s">
        <v>2658</v>
      </c>
      <c r="K23" s="87" t="s">
        <v>2659</v>
      </c>
      <c r="L23" s="87" t="s">
        <v>2660</v>
      </c>
      <c r="M23" s="87" t="s">
        <v>2661</v>
      </c>
      <c r="N23" s="87" t="s">
        <v>2662</v>
      </c>
      <c r="O23" s="87" t="s">
        <v>2663</v>
      </c>
      <c r="P23" s="88" t="s">
        <v>2664</v>
      </c>
      <c r="Q23" s="87" t="s">
        <v>2665</v>
      </c>
      <c r="R23" s="82" t="s">
        <v>2666</v>
      </c>
      <c r="S23" s="863"/>
      <c r="T23" s="127"/>
      <c r="U23" s="128" t="s">
        <v>262</v>
      </c>
      <c r="V23" s="129" t="s">
        <v>261</v>
      </c>
      <c r="W23" s="129" t="s">
        <v>260</v>
      </c>
      <c r="X23" s="129" t="s">
        <v>259</v>
      </c>
      <c r="Y23" s="129" t="s">
        <v>258</v>
      </c>
      <c r="AA23" s="857"/>
      <c r="AB23" s="11"/>
      <c r="AD23" s="17"/>
    </row>
    <row r="24" spans="1:37" x14ac:dyDescent="0.2">
      <c r="C24" s="94" t="s">
        <v>7811</v>
      </c>
      <c r="D24" s="94" t="s">
        <v>7835</v>
      </c>
      <c r="E24" s="94" t="s">
        <v>7836</v>
      </c>
      <c r="F24" s="94" t="s">
        <v>7837</v>
      </c>
      <c r="G24" s="94" t="s">
        <v>7838</v>
      </c>
      <c r="H24" s="94" t="s">
        <v>7839</v>
      </c>
      <c r="I24" s="94" t="s">
        <v>7840</v>
      </c>
      <c r="J24" s="94" t="s">
        <v>7841</v>
      </c>
      <c r="K24" s="94" t="s">
        <v>7856</v>
      </c>
      <c r="L24" s="94" t="s">
        <v>7863</v>
      </c>
      <c r="M24" s="94" t="s">
        <v>7864</v>
      </c>
      <c r="N24" s="94" t="s">
        <v>7865</v>
      </c>
      <c r="O24" s="94" t="s">
        <v>7866</v>
      </c>
      <c r="P24" s="94" t="s">
        <v>7867</v>
      </c>
      <c r="Q24" s="94" t="s">
        <v>7868</v>
      </c>
      <c r="R24" s="94" t="s">
        <v>7869</v>
      </c>
      <c r="S24" s="94" t="s">
        <v>7874</v>
      </c>
      <c r="T24" s="127"/>
      <c r="U24" s="828" t="s">
        <v>17913</v>
      </c>
      <c r="V24" s="828" t="s">
        <v>17914</v>
      </c>
      <c r="W24" s="828" t="s">
        <v>17915</v>
      </c>
      <c r="X24" s="828" t="s">
        <v>17916</v>
      </c>
      <c r="Y24" s="828" t="s">
        <v>17917</v>
      </c>
      <c r="Z24" s="829"/>
      <c r="AA24" s="828" t="s">
        <v>17918</v>
      </c>
      <c r="AB24" s="11"/>
      <c r="AD24" s="17"/>
    </row>
    <row r="25" spans="1:37" x14ac:dyDescent="0.2">
      <c r="A25" s="89" t="s">
        <v>2594</v>
      </c>
      <c r="B25" s="78"/>
      <c r="C25" s="605"/>
      <c r="D25" s="605"/>
      <c r="E25" s="605"/>
      <c r="F25" s="605"/>
      <c r="G25" s="605"/>
      <c r="H25" s="605"/>
      <c r="I25" s="605"/>
      <c r="J25" s="605"/>
      <c r="K25" s="605"/>
      <c r="L25" s="605"/>
      <c r="M25" s="605"/>
      <c r="N25" s="605"/>
      <c r="O25" s="605"/>
      <c r="P25" s="605"/>
      <c r="Q25" s="605"/>
      <c r="R25" s="606"/>
      <c r="S25" s="605"/>
      <c r="T25" s="127"/>
      <c r="U25" s="605"/>
      <c r="V25" s="605"/>
      <c r="W25" s="605"/>
      <c r="X25" s="605"/>
      <c r="Y25" s="605"/>
      <c r="AA25" s="605"/>
      <c r="AB25" s="11"/>
      <c r="AD25" s="17"/>
      <c r="AF25" s="14"/>
    </row>
    <row r="26" spans="1:37" x14ac:dyDescent="0.2">
      <c r="A26" s="97" t="s">
        <v>2609</v>
      </c>
      <c r="B26" s="78" t="s">
        <v>7813</v>
      </c>
      <c r="C26" s="595" t="s">
        <v>23</v>
      </c>
      <c r="D26" s="595" t="s">
        <v>24</v>
      </c>
      <c r="E26" s="595" t="s">
        <v>25</v>
      </c>
      <c r="F26" s="595" t="s">
        <v>26</v>
      </c>
      <c r="G26" s="595" t="s">
        <v>27</v>
      </c>
      <c r="H26" s="595" t="s">
        <v>28</v>
      </c>
      <c r="I26" s="595" t="s">
        <v>29</v>
      </c>
      <c r="J26" s="595" t="s">
        <v>30</v>
      </c>
      <c r="K26" s="595" t="s">
        <v>31</v>
      </c>
      <c r="L26" s="595" t="s">
        <v>32</v>
      </c>
      <c r="M26" s="595" t="s">
        <v>33</v>
      </c>
      <c r="N26" s="595" t="s">
        <v>34</v>
      </c>
      <c r="O26" s="605"/>
      <c r="P26" s="605"/>
      <c r="Q26" s="605"/>
      <c r="R26" s="606"/>
      <c r="S26" s="605"/>
      <c r="T26" s="35"/>
      <c r="U26" s="596" t="s">
        <v>93</v>
      </c>
      <c r="V26" s="596" t="s">
        <v>40</v>
      </c>
      <c r="W26" s="611" t="s">
        <v>81</v>
      </c>
      <c r="X26" s="596" t="s">
        <v>41</v>
      </c>
      <c r="Y26" s="611" t="s">
        <v>42</v>
      </c>
      <c r="AA26" s="596"/>
      <c r="AB26" s="19" t="s">
        <v>4522</v>
      </c>
      <c r="AC26" s="17" t="s">
        <v>4853</v>
      </c>
      <c r="AD26" s="14" t="s">
        <v>2106</v>
      </c>
      <c r="AE26" s="52" t="s">
        <v>4226</v>
      </c>
      <c r="AF26" s="14"/>
      <c r="AG26" s="52"/>
      <c r="AH26" s="14"/>
      <c r="AI26" s="14"/>
      <c r="AJ26" s="14"/>
      <c r="AK26" s="14"/>
    </row>
    <row r="27" spans="1:37" x14ac:dyDescent="0.2">
      <c r="A27" s="97" t="s">
        <v>2610</v>
      </c>
      <c r="B27" s="78" t="s">
        <v>7814</v>
      </c>
      <c r="C27" s="595" t="s">
        <v>227</v>
      </c>
      <c r="D27" s="595" t="s">
        <v>274</v>
      </c>
      <c r="E27" s="608" t="s">
        <v>273</v>
      </c>
      <c r="F27" s="608"/>
      <c r="G27" s="608"/>
      <c r="H27" s="608"/>
      <c r="I27" s="608"/>
      <c r="J27" s="608"/>
      <c r="K27" s="608"/>
      <c r="L27" s="608"/>
      <c r="M27" s="608"/>
      <c r="N27" s="608"/>
      <c r="O27" s="605"/>
      <c r="P27" s="605"/>
      <c r="Q27" s="605"/>
      <c r="R27" s="606"/>
      <c r="S27" s="605"/>
      <c r="T27" s="35"/>
      <c r="U27" s="608"/>
      <c r="V27" s="608"/>
      <c r="W27" s="608"/>
      <c r="X27" s="608"/>
      <c r="Y27" s="608"/>
      <c r="AA27" s="608"/>
      <c r="AB27" s="19" t="s">
        <v>4554</v>
      </c>
      <c r="AC27" s="17" t="s">
        <v>4853</v>
      </c>
      <c r="AD27" s="14" t="s">
        <v>2106</v>
      </c>
      <c r="AE27" s="52" t="s">
        <v>4226</v>
      </c>
      <c r="AF27" s="14"/>
      <c r="AG27" s="52"/>
      <c r="AH27" s="14"/>
      <c r="AI27" s="14"/>
      <c r="AJ27" s="14"/>
      <c r="AK27" s="14"/>
    </row>
    <row r="28" spans="1:37" x14ac:dyDescent="0.2">
      <c r="A28" s="97" t="s">
        <v>2611</v>
      </c>
      <c r="B28" s="78" t="s">
        <v>7842</v>
      </c>
      <c r="C28" s="605"/>
      <c r="D28" s="605"/>
      <c r="E28" s="605"/>
      <c r="F28" s="605"/>
      <c r="G28" s="605"/>
      <c r="H28" s="605"/>
      <c r="I28" s="605"/>
      <c r="J28" s="605"/>
      <c r="K28" s="605"/>
      <c r="L28" s="605"/>
      <c r="M28" s="605"/>
      <c r="N28" s="605"/>
      <c r="O28" s="595" t="s">
        <v>272</v>
      </c>
      <c r="P28" s="595" t="s">
        <v>212</v>
      </c>
      <c r="Q28" s="595" t="s">
        <v>271</v>
      </c>
      <c r="R28" s="595" t="s">
        <v>270</v>
      </c>
      <c r="S28" s="605"/>
      <c r="T28" s="35"/>
      <c r="U28" s="608"/>
      <c r="V28" s="608"/>
      <c r="W28" s="608"/>
      <c r="X28" s="608"/>
      <c r="Y28" s="608"/>
      <c r="AA28" s="608"/>
      <c r="AB28" s="19" t="s">
        <v>4555</v>
      </c>
      <c r="AC28" s="17" t="s">
        <v>4853</v>
      </c>
      <c r="AD28" s="14" t="s">
        <v>2106</v>
      </c>
      <c r="AE28" s="52" t="s">
        <v>4226</v>
      </c>
      <c r="AF28" s="14"/>
      <c r="AG28" s="52"/>
      <c r="AH28" s="14"/>
      <c r="AI28" s="14"/>
      <c r="AJ28" s="14"/>
      <c r="AK28" s="14"/>
    </row>
    <row r="29" spans="1:37" x14ac:dyDescent="0.2">
      <c r="A29" s="97" t="s">
        <v>2612</v>
      </c>
      <c r="B29" s="78" t="s">
        <v>7843</v>
      </c>
      <c r="C29" s="595" t="s">
        <v>208</v>
      </c>
      <c r="D29" s="595"/>
      <c r="E29" s="608"/>
      <c r="F29" s="608"/>
      <c r="G29" s="608"/>
      <c r="H29" s="608"/>
      <c r="I29" s="608"/>
      <c r="J29" s="608"/>
      <c r="K29" s="608"/>
      <c r="L29" s="608"/>
      <c r="M29" s="608"/>
      <c r="N29" s="608"/>
      <c r="O29" s="608"/>
      <c r="P29" s="608"/>
      <c r="Q29" s="608"/>
      <c r="R29" s="608"/>
      <c r="S29" s="605"/>
      <c r="T29" s="35"/>
      <c r="U29" s="608"/>
      <c r="V29" s="608"/>
      <c r="W29" s="608"/>
      <c r="X29" s="608"/>
      <c r="Y29" s="608"/>
      <c r="AA29" s="608"/>
      <c r="AB29" s="19"/>
      <c r="AC29" s="17" t="s">
        <v>4853</v>
      </c>
      <c r="AD29" s="14" t="s">
        <v>2106</v>
      </c>
      <c r="AE29" s="52" t="s">
        <v>4226</v>
      </c>
      <c r="AF29" s="14"/>
      <c r="AG29" s="52" t="s">
        <v>4470</v>
      </c>
      <c r="AH29" s="14"/>
      <c r="AI29" s="14"/>
      <c r="AJ29" s="14"/>
      <c r="AK29" s="14"/>
    </row>
    <row r="30" spans="1:37" x14ac:dyDescent="0.2">
      <c r="A30" s="97" t="s">
        <v>1979</v>
      </c>
      <c r="B30" s="78" t="s">
        <v>7815</v>
      </c>
      <c r="C30" s="595" t="s">
        <v>0</v>
      </c>
      <c r="D30" s="595"/>
      <c r="E30" s="608"/>
      <c r="F30" s="608"/>
      <c r="G30" s="608"/>
      <c r="H30" s="608"/>
      <c r="I30" s="608"/>
      <c r="J30" s="608"/>
      <c r="K30" s="608"/>
      <c r="L30" s="608"/>
      <c r="M30" s="608"/>
      <c r="N30" s="608"/>
      <c r="O30" s="608"/>
      <c r="P30" s="608"/>
      <c r="Q30" s="608"/>
      <c r="R30" s="608"/>
      <c r="S30" s="605"/>
      <c r="T30" s="35"/>
      <c r="U30" s="608"/>
      <c r="V30" s="608"/>
      <c r="W30" s="608"/>
      <c r="X30" s="608"/>
      <c r="Y30" s="608"/>
      <c r="AA30" s="608"/>
      <c r="AB30" s="19"/>
      <c r="AC30" s="17" t="s">
        <v>4853</v>
      </c>
      <c r="AD30" s="14" t="s">
        <v>2106</v>
      </c>
      <c r="AE30" s="52" t="s">
        <v>4226</v>
      </c>
      <c r="AF30" s="14"/>
      <c r="AG30" s="52" t="s">
        <v>4471</v>
      </c>
      <c r="AH30" s="14"/>
      <c r="AI30" s="14"/>
      <c r="AJ30" s="14"/>
      <c r="AK30" s="14"/>
    </row>
    <row r="31" spans="1:37" x14ac:dyDescent="0.2">
      <c r="A31" s="89" t="s">
        <v>2613</v>
      </c>
      <c r="B31" s="78"/>
      <c r="C31" s="605"/>
      <c r="D31" s="605"/>
      <c r="E31" s="605"/>
      <c r="F31" s="605"/>
      <c r="G31" s="605"/>
      <c r="H31" s="605"/>
      <c r="I31" s="605"/>
      <c r="J31" s="605"/>
      <c r="K31" s="605"/>
      <c r="L31" s="605"/>
      <c r="M31" s="605"/>
      <c r="N31" s="605"/>
      <c r="O31" s="605"/>
      <c r="P31" s="605"/>
      <c r="Q31" s="605"/>
      <c r="R31" s="605"/>
      <c r="S31" s="605"/>
      <c r="T31" s="19"/>
      <c r="U31" s="605"/>
      <c r="V31" s="605"/>
      <c r="W31" s="605"/>
      <c r="X31" s="605"/>
      <c r="Y31" s="605"/>
      <c r="AA31" s="605"/>
      <c r="AB31" s="19"/>
      <c r="AC31" s="17"/>
      <c r="AD31" s="14"/>
      <c r="AE31" s="52"/>
      <c r="AF31" s="14"/>
      <c r="AG31" s="52"/>
      <c r="AH31" s="14"/>
      <c r="AI31" s="14"/>
      <c r="AJ31" s="14"/>
      <c r="AK31" s="14"/>
    </row>
    <row r="32" spans="1:37" x14ac:dyDescent="0.2">
      <c r="A32" s="97" t="s">
        <v>2609</v>
      </c>
      <c r="B32" s="78" t="s">
        <v>7816</v>
      </c>
      <c r="C32" s="595" t="s">
        <v>269</v>
      </c>
      <c r="D32" s="595"/>
      <c r="E32" s="595"/>
      <c r="F32" s="595"/>
      <c r="G32" s="595"/>
      <c r="H32" s="595"/>
      <c r="I32" s="595"/>
      <c r="J32" s="595"/>
      <c r="K32" s="595"/>
      <c r="L32" s="595"/>
      <c r="M32" s="595"/>
      <c r="N32" s="595"/>
      <c r="O32" s="605"/>
      <c r="P32" s="605"/>
      <c r="Q32" s="605"/>
      <c r="R32" s="606"/>
      <c r="S32" s="605"/>
      <c r="T32" s="35"/>
      <c r="U32" s="596"/>
      <c r="V32" s="596"/>
      <c r="W32" s="611"/>
      <c r="X32" s="596"/>
      <c r="Y32" s="611"/>
      <c r="AA32" s="596"/>
      <c r="AB32" s="19" t="s">
        <v>4522</v>
      </c>
      <c r="AC32" s="17" t="s">
        <v>4854</v>
      </c>
      <c r="AD32" s="14" t="s">
        <v>2106</v>
      </c>
      <c r="AE32" s="52" t="s">
        <v>4226</v>
      </c>
      <c r="AF32" s="14"/>
      <c r="AG32" s="52"/>
      <c r="AH32" s="14"/>
      <c r="AI32" s="14"/>
      <c r="AJ32" s="14"/>
      <c r="AK32" s="14"/>
    </row>
    <row r="33" spans="1:37" x14ac:dyDescent="0.2">
      <c r="A33" s="97" t="s">
        <v>2614</v>
      </c>
      <c r="B33" s="78" t="s">
        <v>7817</v>
      </c>
      <c r="C33" s="595" t="s">
        <v>268</v>
      </c>
      <c r="D33" s="595"/>
      <c r="E33" s="608"/>
      <c r="F33" s="608"/>
      <c r="G33" s="608"/>
      <c r="H33" s="608"/>
      <c r="I33" s="608"/>
      <c r="J33" s="608"/>
      <c r="K33" s="608"/>
      <c r="L33" s="608"/>
      <c r="M33" s="608"/>
      <c r="N33" s="608"/>
      <c r="O33" s="605"/>
      <c r="P33" s="605"/>
      <c r="Q33" s="605"/>
      <c r="R33" s="606"/>
      <c r="S33" s="605"/>
      <c r="T33" s="35"/>
      <c r="U33" s="608"/>
      <c r="V33" s="608"/>
      <c r="W33" s="608"/>
      <c r="X33" s="608"/>
      <c r="Y33" s="608"/>
      <c r="AA33" s="608"/>
      <c r="AB33" s="19" t="s">
        <v>4554</v>
      </c>
      <c r="AC33" s="17" t="s">
        <v>4854</v>
      </c>
      <c r="AD33" s="14" t="s">
        <v>2106</v>
      </c>
      <c r="AE33" s="52" t="s">
        <v>4226</v>
      </c>
      <c r="AF33" s="14"/>
      <c r="AG33" s="52"/>
      <c r="AH33" s="14"/>
      <c r="AI33" s="14"/>
      <c r="AJ33" s="14"/>
      <c r="AK33" s="14"/>
    </row>
    <row r="34" spans="1:37" x14ac:dyDescent="0.2">
      <c r="A34" s="97" t="s">
        <v>2611</v>
      </c>
      <c r="B34" s="78" t="s">
        <v>7818</v>
      </c>
      <c r="C34" s="605"/>
      <c r="D34" s="605"/>
      <c r="E34" s="605"/>
      <c r="F34" s="605"/>
      <c r="G34" s="605"/>
      <c r="H34" s="605"/>
      <c r="I34" s="605"/>
      <c r="J34" s="605"/>
      <c r="K34" s="605"/>
      <c r="L34" s="605"/>
      <c r="M34" s="605"/>
      <c r="N34" s="605"/>
      <c r="O34" s="608"/>
      <c r="P34" s="608"/>
      <c r="Q34" s="608"/>
      <c r="R34" s="608"/>
      <c r="S34" s="605"/>
      <c r="T34" s="35"/>
      <c r="U34" s="608"/>
      <c r="V34" s="608"/>
      <c r="W34" s="608"/>
      <c r="X34" s="608"/>
      <c r="Y34" s="608"/>
      <c r="AA34" s="608"/>
      <c r="AB34" s="19" t="s">
        <v>4555</v>
      </c>
      <c r="AC34" s="17" t="s">
        <v>4854</v>
      </c>
      <c r="AD34" s="14" t="s">
        <v>2106</v>
      </c>
      <c r="AE34" s="52" t="s">
        <v>4226</v>
      </c>
      <c r="AF34" s="14"/>
      <c r="AG34" s="52"/>
      <c r="AH34" s="14"/>
      <c r="AI34" s="14"/>
      <c r="AJ34" s="14"/>
      <c r="AK34" s="14"/>
    </row>
    <row r="35" spans="1:37" x14ac:dyDescent="0.2">
      <c r="A35" s="97" t="s">
        <v>2612</v>
      </c>
      <c r="B35" s="78" t="s">
        <v>7819</v>
      </c>
      <c r="C35" s="595" t="s">
        <v>267</v>
      </c>
      <c r="D35" s="595"/>
      <c r="E35" s="608"/>
      <c r="F35" s="608"/>
      <c r="G35" s="608"/>
      <c r="H35" s="608"/>
      <c r="I35" s="608"/>
      <c r="J35" s="608"/>
      <c r="K35" s="608"/>
      <c r="L35" s="608"/>
      <c r="M35" s="608"/>
      <c r="N35" s="608"/>
      <c r="O35" s="608"/>
      <c r="P35" s="608"/>
      <c r="Q35" s="608"/>
      <c r="R35" s="608"/>
      <c r="S35" s="605"/>
      <c r="T35" s="35"/>
      <c r="U35" s="608"/>
      <c r="V35" s="608"/>
      <c r="W35" s="608"/>
      <c r="X35" s="608"/>
      <c r="Y35" s="608"/>
      <c r="AA35" s="608"/>
      <c r="AB35" s="19"/>
      <c r="AC35" s="17" t="s">
        <v>4854</v>
      </c>
      <c r="AD35" s="14" t="s">
        <v>2106</v>
      </c>
      <c r="AE35" s="52" t="s">
        <v>4226</v>
      </c>
      <c r="AF35" s="14"/>
      <c r="AG35" s="52" t="s">
        <v>4470</v>
      </c>
      <c r="AH35" s="14"/>
      <c r="AI35" s="14"/>
      <c r="AJ35" s="14"/>
      <c r="AK35" s="14"/>
    </row>
    <row r="36" spans="1:37" x14ac:dyDescent="0.2">
      <c r="A36" s="97" t="s">
        <v>1979</v>
      </c>
      <c r="B36" s="78" t="s">
        <v>7824</v>
      </c>
      <c r="C36" s="595" t="s">
        <v>2615</v>
      </c>
      <c r="D36" s="595"/>
      <c r="E36" s="608"/>
      <c r="F36" s="608"/>
      <c r="G36" s="608"/>
      <c r="H36" s="608"/>
      <c r="I36" s="608"/>
      <c r="J36" s="608"/>
      <c r="K36" s="608"/>
      <c r="L36" s="608"/>
      <c r="M36" s="608"/>
      <c r="N36" s="608"/>
      <c r="O36" s="608"/>
      <c r="P36" s="608"/>
      <c r="Q36" s="608"/>
      <c r="R36" s="608"/>
      <c r="S36" s="605"/>
      <c r="T36" s="35"/>
      <c r="U36" s="608"/>
      <c r="V36" s="608"/>
      <c r="W36" s="608"/>
      <c r="X36" s="608"/>
      <c r="Y36" s="608"/>
      <c r="AA36" s="608"/>
      <c r="AB36" s="19"/>
      <c r="AC36" s="17" t="s">
        <v>4854</v>
      </c>
      <c r="AD36" s="14" t="s">
        <v>2106</v>
      </c>
      <c r="AE36" s="52" t="s">
        <v>4226</v>
      </c>
      <c r="AF36" s="14"/>
      <c r="AG36" s="52" t="s">
        <v>4471</v>
      </c>
      <c r="AH36" s="14"/>
      <c r="AI36" s="14"/>
      <c r="AJ36" s="14"/>
      <c r="AK36" s="14"/>
    </row>
    <row r="37" spans="1:37" x14ac:dyDescent="0.2">
      <c r="A37" s="89" t="s">
        <v>2595</v>
      </c>
      <c r="B37" s="78"/>
      <c r="C37" s="605"/>
      <c r="D37" s="605"/>
      <c r="E37" s="605"/>
      <c r="F37" s="605"/>
      <c r="G37" s="605"/>
      <c r="H37" s="605"/>
      <c r="I37" s="605"/>
      <c r="J37" s="605"/>
      <c r="K37" s="605"/>
      <c r="L37" s="605"/>
      <c r="M37" s="605"/>
      <c r="N37" s="605"/>
      <c r="O37" s="605"/>
      <c r="P37" s="605"/>
      <c r="Q37" s="605"/>
      <c r="R37" s="605"/>
      <c r="S37" s="605"/>
      <c r="T37" s="19"/>
      <c r="U37" s="605"/>
      <c r="V37" s="605"/>
      <c r="W37" s="605"/>
      <c r="X37" s="605"/>
      <c r="Y37" s="605"/>
      <c r="AA37" s="605"/>
      <c r="AB37" s="19"/>
      <c r="AC37" s="17"/>
      <c r="AD37" s="14"/>
      <c r="AE37" s="52"/>
      <c r="AF37" s="14"/>
      <c r="AG37" s="52"/>
      <c r="AH37" s="14"/>
      <c r="AI37" s="14"/>
      <c r="AJ37" s="14"/>
      <c r="AK37" s="14"/>
    </row>
    <row r="38" spans="1:37" x14ac:dyDescent="0.2">
      <c r="A38" s="97" t="s">
        <v>2609</v>
      </c>
      <c r="B38" s="78" t="s">
        <v>7849</v>
      </c>
      <c r="C38" s="595" t="s">
        <v>226</v>
      </c>
      <c r="D38" s="595"/>
      <c r="E38" s="608"/>
      <c r="F38" s="608"/>
      <c r="G38" s="608"/>
      <c r="H38" s="608"/>
      <c r="I38" s="608"/>
      <c r="J38" s="608"/>
      <c r="K38" s="608"/>
      <c r="L38" s="608"/>
      <c r="M38" s="608"/>
      <c r="N38" s="608"/>
      <c r="O38" s="605"/>
      <c r="P38" s="605"/>
      <c r="Q38" s="605"/>
      <c r="R38" s="606"/>
      <c r="S38" s="605"/>
      <c r="T38" s="35"/>
      <c r="U38" s="608"/>
      <c r="V38" s="608"/>
      <c r="W38" s="608"/>
      <c r="X38" s="608"/>
      <c r="Y38" s="608"/>
      <c r="AA38" s="608"/>
      <c r="AB38" s="19" t="s">
        <v>4522</v>
      </c>
      <c r="AC38" s="17"/>
      <c r="AD38" s="14" t="s">
        <v>2106</v>
      </c>
      <c r="AE38" s="52" t="s">
        <v>4229</v>
      </c>
      <c r="AF38" s="14" t="s">
        <v>4980</v>
      </c>
      <c r="AG38" s="52"/>
      <c r="AH38" s="14"/>
      <c r="AI38" s="14"/>
      <c r="AJ38" s="14"/>
      <c r="AK38" s="14"/>
    </row>
    <row r="39" spans="1:37" x14ac:dyDescent="0.2">
      <c r="A39" s="97" t="s">
        <v>2614</v>
      </c>
      <c r="B39" s="78" t="s">
        <v>7850</v>
      </c>
      <c r="C39" s="595" t="s">
        <v>266</v>
      </c>
      <c r="D39" s="595"/>
      <c r="E39" s="608"/>
      <c r="F39" s="608"/>
      <c r="G39" s="608"/>
      <c r="H39" s="608"/>
      <c r="I39" s="608"/>
      <c r="J39" s="608"/>
      <c r="K39" s="608"/>
      <c r="L39" s="608"/>
      <c r="M39" s="608"/>
      <c r="N39" s="608"/>
      <c r="O39" s="605"/>
      <c r="P39" s="605"/>
      <c r="Q39" s="605"/>
      <c r="R39" s="606"/>
      <c r="S39" s="605"/>
      <c r="T39" s="35"/>
      <c r="U39" s="608"/>
      <c r="V39" s="608"/>
      <c r="W39" s="608"/>
      <c r="X39" s="608"/>
      <c r="Y39" s="608"/>
      <c r="AA39" s="608"/>
      <c r="AB39" s="19" t="s">
        <v>4554</v>
      </c>
      <c r="AC39" s="17"/>
      <c r="AD39" s="14" t="s">
        <v>2106</v>
      </c>
      <c r="AE39" s="52" t="s">
        <v>4229</v>
      </c>
      <c r="AF39" s="14" t="s">
        <v>4980</v>
      </c>
      <c r="AG39" s="52"/>
      <c r="AH39" s="14"/>
      <c r="AI39" s="14"/>
      <c r="AJ39" s="14"/>
      <c r="AK39" s="14"/>
    </row>
    <row r="40" spans="1:37" x14ac:dyDescent="0.2">
      <c r="A40" s="97" t="s">
        <v>2611</v>
      </c>
      <c r="B40" s="78" t="s">
        <v>7851</v>
      </c>
      <c r="C40" s="605"/>
      <c r="D40" s="605"/>
      <c r="E40" s="605"/>
      <c r="F40" s="605"/>
      <c r="G40" s="605"/>
      <c r="H40" s="605"/>
      <c r="I40" s="605"/>
      <c r="J40" s="605"/>
      <c r="K40" s="605"/>
      <c r="L40" s="605"/>
      <c r="M40" s="605"/>
      <c r="N40" s="605"/>
      <c r="O40" s="607"/>
      <c r="P40" s="607"/>
      <c r="Q40" s="607"/>
      <c r="R40" s="607"/>
      <c r="S40" s="605"/>
      <c r="T40" s="35"/>
      <c r="U40" s="608"/>
      <c r="V40" s="608"/>
      <c r="W40" s="608"/>
      <c r="X40" s="608"/>
      <c r="Y40" s="608"/>
      <c r="AA40" s="608"/>
      <c r="AB40" s="19" t="s">
        <v>4555</v>
      </c>
      <c r="AC40" s="17"/>
      <c r="AD40" s="14" t="s">
        <v>2106</v>
      </c>
      <c r="AE40" s="52" t="s">
        <v>4229</v>
      </c>
      <c r="AF40" s="14" t="s">
        <v>4980</v>
      </c>
      <c r="AG40" s="52"/>
      <c r="AH40" s="14"/>
      <c r="AI40" s="14"/>
      <c r="AJ40" s="14"/>
      <c r="AK40" s="14"/>
    </row>
    <row r="41" spans="1:37" x14ac:dyDescent="0.2">
      <c r="A41" s="97" t="s">
        <v>2612</v>
      </c>
      <c r="B41" s="78" t="s">
        <v>7889</v>
      </c>
      <c r="C41" s="595" t="s">
        <v>265</v>
      </c>
      <c r="D41" s="595"/>
      <c r="E41" s="608"/>
      <c r="F41" s="608"/>
      <c r="G41" s="608"/>
      <c r="H41" s="608"/>
      <c r="I41" s="608"/>
      <c r="J41" s="608"/>
      <c r="K41" s="608"/>
      <c r="L41" s="608"/>
      <c r="M41" s="608"/>
      <c r="N41" s="608"/>
      <c r="O41" s="608"/>
      <c r="P41" s="608"/>
      <c r="Q41" s="608"/>
      <c r="R41" s="608"/>
      <c r="S41" s="605"/>
      <c r="T41" s="35"/>
      <c r="U41" s="608"/>
      <c r="V41" s="608"/>
      <c r="W41" s="608"/>
      <c r="X41" s="608"/>
      <c r="Y41" s="608"/>
      <c r="AA41" s="608"/>
      <c r="AB41" s="19"/>
      <c r="AC41" s="17"/>
      <c r="AD41" s="14" t="s">
        <v>2106</v>
      </c>
      <c r="AE41" s="52" t="s">
        <v>4229</v>
      </c>
      <c r="AF41" s="14" t="s">
        <v>4980</v>
      </c>
      <c r="AG41" s="52" t="s">
        <v>4470</v>
      </c>
      <c r="AH41" s="14"/>
      <c r="AI41" s="14"/>
      <c r="AJ41" s="14"/>
      <c r="AK41" s="14"/>
    </row>
    <row r="42" spans="1:37" x14ac:dyDescent="0.2">
      <c r="A42" s="97" t="s">
        <v>1979</v>
      </c>
      <c r="B42" s="78" t="s">
        <v>7825</v>
      </c>
      <c r="C42" s="595" t="s">
        <v>233</v>
      </c>
      <c r="D42" s="595"/>
      <c r="E42" s="608"/>
      <c r="F42" s="608"/>
      <c r="G42" s="608"/>
      <c r="H42" s="608"/>
      <c r="I42" s="608"/>
      <c r="J42" s="608"/>
      <c r="K42" s="608"/>
      <c r="L42" s="608"/>
      <c r="M42" s="608"/>
      <c r="N42" s="608"/>
      <c r="O42" s="608"/>
      <c r="P42" s="608"/>
      <c r="Q42" s="608"/>
      <c r="R42" s="608"/>
      <c r="S42" s="605"/>
      <c r="T42" s="35"/>
      <c r="U42" s="608"/>
      <c r="V42" s="608"/>
      <c r="W42" s="608"/>
      <c r="X42" s="608"/>
      <c r="Y42" s="608"/>
      <c r="AA42" s="608"/>
      <c r="AB42" s="19"/>
      <c r="AC42" s="17"/>
      <c r="AD42" s="14" t="s">
        <v>2106</v>
      </c>
      <c r="AE42" s="52" t="s">
        <v>4229</v>
      </c>
      <c r="AF42" s="14" t="s">
        <v>4980</v>
      </c>
      <c r="AG42" s="52" t="s">
        <v>4471</v>
      </c>
      <c r="AH42" s="14"/>
      <c r="AI42" s="14"/>
      <c r="AJ42" s="14"/>
      <c r="AK42" s="14"/>
    </row>
    <row r="43" spans="1:37" x14ac:dyDescent="0.2">
      <c r="A43" s="89" t="s">
        <v>2616</v>
      </c>
      <c r="B43" s="78"/>
      <c r="C43" s="605"/>
      <c r="D43" s="605"/>
      <c r="E43" s="605"/>
      <c r="F43" s="605"/>
      <c r="G43" s="605"/>
      <c r="H43" s="605"/>
      <c r="I43" s="605"/>
      <c r="J43" s="605"/>
      <c r="K43" s="605"/>
      <c r="L43" s="605"/>
      <c r="M43" s="605"/>
      <c r="N43" s="605"/>
      <c r="O43" s="605"/>
      <c r="P43" s="605"/>
      <c r="Q43" s="605"/>
      <c r="R43" s="605"/>
      <c r="S43" s="605"/>
      <c r="T43" s="19"/>
      <c r="U43" s="605"/>
      <c r="V43" s="605"/>
      <c r="W43" s="605"/>
      <c r="X43" s="605"/>
      <c r="Y43" s="605"/>
      <c r="AA43" s="605"/>
      <c r="AB43" s="17"/>
      <c r="AC43" s="17"/>
      <c r="AD43" s="14"/>
      <c r="AE43" s="14"/>
      <c r="AF43" s="14"/>
      <c r="AG43" s="14"/>
      <c r="AH43" s="14"/>
      <c r="AI43" s="14"/>
      <c r="AJ43" s="14"/>
      <c r="AK43" s="14"/>
    </row>
    <row r="44" spans="1:37" x14ac:dyDescent="0.2">
      <c r="A44" s="97" t="s">
        <v>2667</v>
      </c>
      <c r="B44" s="78"/>
      <c r="C44" s="605"/>
      <c r="D44" s="605"/>
      <c r="E44" s="605"/>
      <c r="F44" s="605"/>
      <c r="G44" s="605"/>
      <c r="H44" s="605"/>
      <c r="I44" s="605"/>
      <c r="J44" s="605"/>
      <c r="K44" s="605"/>
      <c r="L44" s="605"/>
      <c r="M44" s="605"/>
      <c r="N44" s="605"/>
      <c r="O44" s="605"/>
      <c r="P44" s="605"/>
      <c r="Q44" s="605"/>
      <c r="R44" s="605"/>
      <c r="S44" s="605"/>
      <c r="T44" s="19"/>
      <c r="U44" s="605"/>
      <c r="V44" s="605"/>
      <c r="W44" s="605"/>
      <c r="X44" s="605"/>
      <c r="Y44" s="605"/>
      <c r="AA44" s="605"/>
      <c r="AB44" s="17"/>
      <c r="AC44" s="17"/>
      <c r="AD44" s="14"/>
      <c r="AE44" s="14"/>
      <c r="AF44" s="14"/>
      <c r="AG44" s="14"/>
      <c r="AH44" s="14"/>
      <c r="AI44" s="14"/>
      <c r="AJ44" s="14"/>
      <c r="AK44" s="14"/>
    </row>
    <row r="45" spans="1:37" x14ac:dyDescent="0.2">
      <c r="A45" s="168" t="s">
        <v>2609</v>
      </c>
      <c r="B45" s="78" t="s">
        <v>7905</v>
      </c>
      <c r="C45" s="595" t="s">
        <v>2668</v>
      </c>
      <c r="D45" s="595"/>
      <c r="E45" s="608"/>
      <c r="F45" s="608"/>
      <c r="G45" s="608"/>
      <c r="H45" s="608"/>
      <c r="I45" s="608"/>
      <c r="J45" s="608"/>
      <c r="K45" s="608"/>
      <c r="L45" s="608"/>
      <c r="M45" s="608"/>
      <c r="N45" s="608"/>
      <c r="O45" s="605"/>
      <c r="P45" s="605"/>
      <c r="Q45" s="605"/>
      <c r="R45" s="606"/>
      <c r="S45" s="605"/>
      <c r="U45" s="605"/>
      <c r="V45" s="605"/>
      <c r="W45" s="605"/>
      <c r="X45" s="605"/>
      <c r="Y45" s="605"/>
      <c r="AA45" s="605"/>
      <c r="AB45" s="19" t="s">
        <v>4522</v>
      </c>
      <c r="AC45" s="17"/>
      <c r="AD45" s="14" t="s">
        <v>2106</v>
      </c>
      <c r="AE45" s="52" t="s">
        <v>4228</v>
      </c>
      <c r="AF45" s="52" t="s">
        <v>4774</v>
      </c>
      <c r="AG45" s="14"/>
      <c r="AH45" s="14"/>
      <c r="AI45" s="52"/>
      <c r="AJ45" s="14"/>
      <c r="AK45" s="14"/>
    </row>
    <row r="46" spans="1:37" x14ac:dyDescent="0.2">
      <c r="A46" s="168" t="s">
        <v>2614</v>
      </c>
      <c r="B46" s="78" t="s">
        <v>7906</v>
      </c>
      <c r="C46" s="595" t="s">
        <v>2669</v>
      </c>
      <c r="D46" s="595"/>
      <c r="E46" s="608"/>
      <c r="F46" s="608"/>
      <c r="G46" s="608"/>
      <c r="H46" s="608"/>
      <c r="I46" s="608"/>
      <c r="J46" s="608"/>
      <c r="K46" s="608"/>
      <c r="L46" s="608"/>
      <c r="M46" s="608"/>
      <c r="N46" s="608"/>
      <c r="O46" s="605"/>
      <c r="P46" s="605"/>
      <c r="Q46" s="605"/>
      <c r="R46" s="606"/>
      <c r="S46" s="605"/>
      <c r="U46" s="605"/>
      <c r="V46" s="605"/>
      <c r="W46" s="605"/>
      <c r="X46" s="605"/>
      <c r="Y46" s="605"/>
      <c r="AA46" s="605"/>
      <c r="AB46" s="19" t="s">
        <v>4554</v>
      </c>
      <c r="AC46" s="17"/>
      <c r="AD46" s="14" t="s">
        <v>2106</v>
      </c>
      <c r="AE46" s="52" t="s">
        <v>4228</v>
      </c>
      <c r="AF46" s="52" t="s">
        <v>4774</v>
      </c>
      <c r="AG46" s="14"/>
      <c r="AH46" s="14"/>
      <c r="AI46" s="52"/>
      <c r="AJ46" s="14"/>
      <c r="AK46" s="14"/>
    </row>
    <row r="47" spans="1:37" x14ac:dyDescent="0.2">
      <c r="A47" s="168" t="s">
        <v>2611</v>
      </c>
      <c r="B47" s="78" t="s">
        <v>7907</v>
      </c>
      <c r="C47" s="605"/>
      <c r="D47" s="605"/>
      <c r="E47" s="605"/>
      <c r="F47" s="605"/>
      <c r="G47" s="605"/>
      <c r="H47" s="605"/>
      <c r="I47" s="605"/>
      <c r="J47" s="605"/>
      <c r="K47" s="605"/>
      <c r="L47" s="605"/>
      <c r="M47" s="605"/>
      <c r="N47" s="605"/>
      <c r="O47" s="608"/>
      <c r="P47" s="608"/>
      <c r="Q47" s="608"/>
      <c r="R47" s="608"/>
      <c r="S47" s="605"/>
      <c r="U47" s="605"/>
      <c r="V47" s="605"/>
      <c r="W47" s="605"/>
      <c r="X47" s="605"/>
      <c r="Y47" s="605"/>
      <c r="AA47" s="605"/>
      <c r="AB47" s="19" t="s">
        <v>4555</v>
      </c>
      <c r="AC47" s="17"/>
      <c r="AD47" s="14" t="s">
        <v>2106</v>
      </c>
      <c r="AE47" s="52" t="s">
        <v>4228</v>
      </c>
      <c r="AF47" s="52" t="s">
        <v>4774</v>
      </c>
      <c r="AG47" s="14"/>
      <c r="AH47" s="14"/>
      <c r="AI47" s="52"/>
      <c r="AJ47" s="14"/>
      <c r="AK47" s="14"/>
    </row>
    <row r="48" spans="1:37" x14ac:dyDescent="0.2">
      <c r="A48" s="168" t="s">
        <v>2612</v>
      </c>
      <c r="B48" s="78" t="s">
        <v>7908</v>
      </c>
      <c r="C48" s="595" t="s">
        <v>2670</v>
      </c>
      <c r="D48" s="609"/>
      <c r="E48" s="610"/>
      <c r="F48" s="610"/>
      <c r="G48" s="610"/>
      <c r="H48" s="610"/>
      <c r="I48" s="610"/>
      <c r="J48" s="610"/>
      <c r="K48" s="610"/>
      <c r="L48" s="610"/>
      <c r="M48" s="610"/>
      <c r="N48" s="610"/>
      <c r="O48" s="610"/>
      <c r="P48" s="610"/>
      <c r="Q48" s="610"/>
      <c r="R48" s="610"/>
      <c r="S48" s="605"/>
      <c r="U48" s="605"/>
      <c r="V48" s="605"/>
      <c r="W48" s="605"/>
      <c r="X48" s="605"/>
      <c r="Y48" s="605"/>
      <c r="AA48" s="605"/>
      <c r="AB48" s="19"/>
      <c r="AC48" s="17"/>
      <c r="AD48" s="14" t="s">
        <v>2106</v>
      </c>
      <c r="AE48" s="52" t="s">
        <v>4228</v>
      </c>
      <c r="AF48" s="52" t="s">
        <v>4774</v>
      </c>
      <c r="AG48" s="52" t="s">
        <v>4470</v>
      </c>
      <c r="AH48" s="14"/>
      <c r="AI48" s="169"/>
      <c r="AJ48" s="14"/>
      <c r="AK48" s="14"/>
    </row>
    <row r="49" spans="1:37" x14ac:dyDescent="0.2">
      <c r="A49" s="168" t="s">
        <v>7503</v>
      </c>
      <c r="B49" s="78" t="s">
        <v>7833</v>
      </c>
      <c r="C49" s="595" t="s">
        <v>2599</v>
      </c>
      <c r="D49" s="595"/>
      <c r="E49" s="608"/>
      <c r="F49" s="608"/>
      <c r="G49" s="608"/>
      <c r="H49" s="608"/>
      <c r="I49" s="608"/>
      <c r="J49" s="608"/>
      <c r="K49" s="608"/>
      <c r="L49" s="608"/>
      <c r="M49" s="608"/>
      <c r="N49" s="608"/>
      <c r="O49" s="608"/>
      <c r="P49" s="608"/>
      <c r="Q49" s="608"/>
      <c r="R49" s="608"/>
      <c r="S49" s="605"/>
      <c r="U49" s="605"/>
      <c r="V49" s="605"/>
      <c r="W49" s="605"/>
      <c r="X49" s="605"/>
      <c r="Y49" s="605"/>
      <c r="AA49" s="605"/>
      <c r="AB49" s="19"/>
      <c r="AC49" s="17"/>
      <c r="AD49" s="14" t="s">
        <v>2106</v>
      </c>
      <c r="AE49" s="52" t="s">
        <v>4228</v>
      </c>
      <c r="AF49" s="52" t="s">
        <v>4774</v>
      </c>
      <c r="AG49" s="52" t="s">
        <v>4471</v>
      </c>
      <c r="AH49" s="14"/>
      <c r="AI49" s="52"/>
      <c r="AJ49" s="14"/>
      <c r="AK49" s="14"/>
    </row>
    <row r="50" spans="1:37" x14ac:dyDescent="0.2">
      <c r="A50" s="97" t="s">
        <v>2671</v>
      </c>
      <c r="B50" s="78"/>
      <c r="C50" s="605"/>
      <c r="D50" s="605"/>
      <c r="E50" s="605"/>
      <c r="F50" s="605"/>
      <c r="G50" s="605"/>
      <c r="H50" s="605"/>
      <c r="I50" s="605"/>
      <c r="J50" s="605"/>
      <c r="K50" s="605"/>
      <c r="L50" s="605"/>
      <c r="M50" s="605"/>
      <c r="N50" s="605"/>
      <c r="O50" s="605"/>
      <c r="P50" s="605"/>
      <c r="Q50" s="605"/>
      <c r="R50" s="605"/>
      <c r="S50" s="605"/>
      <c r="U50" s="605"/>
      <c r="V50" s="605"/>
      <c r="W50" s="605"/>
      <c r="X50" s="605"/>
      <c r="Y50" s="605"/>
      <c r="Z50" s="17"/>
      <c r="AA50" s="605"/>
      <c r="AB50" s="19"/>
      <c r="AC50" s="17"/>
      <c r="AD50" s="14"/>
      <c r="AE50" s="52"/>
      <c r="AF50" s="52"/>
      <c r="AG50" s="14"/>
      <c r="AH50" s="14"/>
      <c r="AI50" s="52"/>
      <c r="AJ50" s="14"/>
      <c r="AK50" s="14"/>
    </row>
    <row r="51" spans="1:37" x14ac:dyDescent="0.2">
      <c r="A51" s="168" t="s">
        <v>2609</v>
      </c>
      <c r="B51" s="78" t="s">
        <v>7914</v>
      </c>
      <c r="C51" s="595" t="s">
        <v>2672</v>
      </c>
      <c r="D51" s="595"/>
      <c r="E51" s="608"/>
      <c r="F51" s="608"/>
      <c r="G51" s="608"/>
      <c r="H51" s="608"/>
      <c r="I51" s="608"/>
      <c r="J51" s="608"/>
      <c r="K51" s="608"/>
      <c r="L51" s="608"/>
      <c r="M51" s="608"/>
      <c r="N51" s="608"/>
      <c r="O51" s="605"/>
      <c r="P51" s="605"/>
      <c r="Q51" s="605"/>
      <c r="R51" s="606"/>
      <c r="S51" s="605"/>
      <c r="U51" s="605"/>
      <c r="V51" s="605"/>
      <c r="W51" s="605"/>
      <c r="X51" s="605"/>
      <c r="Y51" s="605"/>
      <c r="Z51" s="17"/>
      <c r="AA51" s="605"/>
      <c r="AB51" s="19" t="s">
        <v>4522</v>
      </c>
      <c r="AC51" s="17"/>
      <c r="AD51" s="14" t="s">
        <v>2106</v>
      </c>
      <c r="AE51" s="52" t="s">
        <v>4228</v>
      </c>
      <c r="AF51" s="52" t="s">
        <v>4775</v>
      </c>
      <c r="AG51" s="14"/>
      <c r="AH51" s="14"/>
      <c r="AI51" s="52"/>
      <c r="AJ51" s="14"/>
      <c r="AK51" s="14"/>
    </row>
    <row r="52" spans="1:37" x14ac:dyDescent="0.2">
      <c r="A52" s="168" t="s">
        <v>2614</v>
      </c>
      <c r="B52" s="78" t="s">
        <v>7915</v>
      </c>
      <c r="C52" s="595" t="s">
        <v>2673</v>
      </c>
      <c r="D52" s="595"/>
      <c r="E52" s="608"/>
      <c r="F52" s="608"/>
      <c r="G52" s="608"/>
      <c r="H52" s="608"/>
      <c r="I52" s="608"/>
      <c r="J52" s="608"/>
      <c r="K52" s="608"/>
      <c r="L52" s="608"/>
      <c r="M52" s="608"/>
      <c r="N52" s="608"/>
      <c r="O52" s="605"/>
      <c r="P52" s="605"/>
      <c r="Q52" s="605"/>
      <c r="R52" s="606"/>
      <c r="S52" s="605"/>
      <c r="U52" s="605"/>
      <c r="V52" s="605"/>
      <c r="W52" s="605"/>
      <c r="X52" s="605"/>
      <c r="Y52" s="605"/>
      <c r="Z52" s="17"/>
      <c r="AA52" s="605"/>
      <c r="AB52" s="19" t="s">
        <v>4554</v>
      </c>
      <c r="AC52" s="17"/>
      <c r="AD52" s="14" t="s">
        <v>2106</v>
      </c>
      <c r="AE52" s="52" t="s">
        <v>4228</v>
      </c>
      <c r="AF52" s="52" t="s">
        <v>4775</v>
      </c>
      <c r="AG52" s="14"/>
      <c r="AH52" s="14"/>
      <c r="AI52" s="52"/>
      <c r="AJ52" s="14"/>
      <c r="AK52" s="14"/>
    </row>
    <row r="53" spans="1:37" x14ac:dyDescent="0.2">
      <c r="A53" s="168" t="s">
        <v>2611</v>
      </c>
      <c r="B53" s="78" t="s">
        <v>7916</v>
      </c>
      <c r="C53" s="605"/>
      <c r="D53" s="605"/>
      <c r="E53" s="605"/>
      <c r="F53" s="605"/>
      <c r="G53" s="605"/>
      <c r="H53" s="605"/>
      <c r="I53" s="605"/>
      <c r="J53" s="605"/>
      <c r="K53" s="605"/>
      <c r="L53" s="605"/>
      <c r="M53" s="605"/>
      <c r="N53" s="605"/>
      <c r="O53" s="608"/>
      <c r="P53" s="608"/>
      <c r="Q53" s="608"/>
      <c r="R53" s="608"/>
      <c r="S53" s="605"/>
      <c r="U53" s="605"/>
      <c r="V53" s="605"/>
      <c r="W53" s="605"/>
      <c r="X53" s="605"/>
      <c r="Y53" s="605"/>
      <c r="Z53" s="17"/>
      <c r="AA53" s="605"/>
      <c r="AB53" s="19" t="s">
        <v>4555</v>
      </c>
      <c r="AC53" s="17"/>
      <c r="AD53" s="14" t="s">
        <v>2106</v>
      </c>
      <c r="AE53" s="52" t="s">
        <v>4228</v>
      </c>
      <c r="AF53" s="52" t="s">
        <v>4775</v>
      </c>
      <c r="AG53" s="14"/>
      <c r="AH53" s="14"/>
      <c r="AI53" s="52"/>
      <c r="AJ53" s="14"/>
      <c r="AK53" s="14"/>
    </row>
    <row r="54" spans="1:37" x14ac:dyDescent="0.2">
      <c r="A54" s="168" t="s">
        <v>2612</v>
      </c>
      <c r="B54" s="78" t="s">
        <v>7917</v>
      </c>
      <c r="C54" s="595" t="s">
        <v>2674</v>
      </c>
      <c r="D54" s="595"/>
      <c r="E54" s="608"/>
      <c r="F54" s="608"/>
      <c r="G54" s="608"/>
      <c r="H54" s="608"/>
      <c r="I54" s="608"/>
      <c r="J54" s="608"/>
      <c r="K54" s="608"/>
      <c r="L54" s="608"/>
      <c r="M54" s="608"/>
      <c r="N54" s="608"/>
      <c r="O54" s="608"/>
      <c r="P54" s="608"/>
      <c r="Q54" s="608"/>
      <c r="R54" s="608"/>
      <c r="S54" s="605"/>
      <c r="U54" s="605"/>
      <c r="V54" s="605"/>
      <c r="W54" s="605"/>
      <c r="X54" s="605"/>
      <c r="Y54" s="605"/>
      <c r="Z54" s="17"/>
      <c r="AA54" s="605"/>
      <c r="AB54" s="19"/>
      <c r="AC54" s="17"/>
      <c r="AD54" s="14" t="s">
        <v>2106</v>
      </c>
      <c r="AE54" s="52" t="s">
        <v>4228</v>
      </c>
      <c r="AF54" s="52" t="s">
        <v>4775</v>
      </c>
      <c r="AG54" s="52" t="s">
        <v>4470</v>
      </c>
      <c r="AH54" s="14"/>
      <c r="AI54" s="52"/>
      <c r="AJ54" s="14"/>
      <c r="AK54" s="14"/>
    </row>
    <row r="55" spans="1:37" x14ac:dyDescent="0.2">
      <c r="A55" s="168" t="s">
        <v>7503</v>
      </c>
      <c r="B55" s="78" t="s">
        <v>7834</v>
      </c>
      <c r="C55" s="595" t="s">
        <v>2675</v>
      </c>
      <c r="D55" s="595"/>
      <c r="E55" s="608"/>
      <c r="F55" s="608"/>
      <c r="G55" s="608"/>
      <c r="H55" s="608"/>
      <c r="I55" s="608"/>
      <c r="J55" s="608"/>
      <c r="K55" s="608"/>
      <c r="L55" s="608"/>
      <c r="M55" s="608"/>
      <c r="N55" s="608"/>
      <c r="O55" s="608"/>
      <c r="P55" s="608"/>
      <c r="Q55" s="608"/>
      <c r="R55" s="608"/>
      <c r="S55" s="605"/>
      <c r="U55" s="605"/>
      <c r="V55" s="605"/>
      <c r="W55" s="605"/>
      <c r="X55" s="605"/>
      <c r="Y55" s="605"/>
      <c r="AA55" s="605"/>
      <c r="AB55" s="19"/>
      <c r="AC55" s="17"/>
      <c r="AD55" s="14" t="s">
        <v>2106</v>
      </c>
      <c r="AE55" s="52" t="s">
        <v>4228</v>
      </c>
      <c r="AF55" s="52" t="s">
        <v>4775</v>
      </c>
      <c r="AG55" s="52" t="s">
        <v>4471</v>
      </c>
      <c r="AH55" s="14"/>
      <c r="AI55" s="52"/>
      <c r="AJ55" s="14"/>
      <c r="AK55" s="14"/>
    </row>
    <row r="56" spans="1:37" x14ac:dyDescent="0.2">
      <c r="A56" s="97" t="s">
        <v>2676</v>
      </c>
      <c r="B56" s="78"/>
      <c r="C56" s="605"/>
      <c r="D56" s="605"/>
      <c r="E56" s="605"/>
      <c r="F56" s="605"/>
      <c r="G56" s="605"/>
      <c r="H56" s="605"/>
      <c r="I56" s="605"/>
      <c r="J56" s="605"/>
      <c r="K56" s="605"/>
      <c r="L56" s="605"/>
      <c r="M56" s="605"/>
      <c r="N56" s="605"/>
      <c r="O56" s="605"/>
      <c r="P56" s="605"/>
      <c r="Q56" s="605"/>
      <c r="R56" s="605"/>
      <c r="S56" s="605"/>
      <c r="U56" s="605"/>
      <c r="V56" s="605"/>
      <c r="W56" s="605"/>
      <c r="X56" s="605"/>
      <c r="Y56" s="605"/>
      <c r="Z56" s="17"/>
      <c r="AA56" s="605"/>
      <c r="AB56" s="19"/>
      <c r="AC56" s="17"/>
      <c r="AD56" s="14"/>
      <c r="AE56" s="52"/>
      <c r="AF56" s="52"/>
      <c r="AG56" s="14"/>
      <c r="AH56" s="14"/>
      <c r="AI56" s="52"/>
      <c r="AJ56" s="14"/>
      <c r="AK56" s="14"/>
    </row>
    <row r="57" spans="1:37" x14ac:dyDescent="0.2">
      <c r="A57" s="168" t="s">
        <v>2609</v>
      </c>
      <c r="B57" s="78" t="s">
        <v>7922</v>
      </c>
      <c r="C57" s="595" t="s">
        <v>2677</v>
      </c>
      <c r="D57" s="595"/>
      <c r="E57" s="608"/>
      <c r="F57" s="608"/>
      <c r="G57" s="608"/>
      <c r="H57" s="608"/>
      <c r="I57" s="608"/>
      <c r="J57" s="608"/>
      <c r="K57" s="608"/>
      <c r="L57" s="608"/>
      <c r="M57" s="608"/>
      <c r="N57" s="608"/>
      <c r="O57" s="605"/>
      <c r="P57" s="605"/>
      <c r="Q57" s="605"/>
      <c r="R57" s="606"/>
      <c r="S57" s="605"/>
      <c r="U57" s="605"/>
      <c r="V57" s="605"/>
      <c r="W57" s="605"/>
      <c r="X57" s="605"/>
      <c r="Y57" s="605"/>
      <c r="Z57" s="17"/>
      <c r="AA57" s="605"/>
      <c r="AB57" s="19" t="s">
        <v>4522</v>
      </c>
      <c r="AC57" s="17"/>
      <c r="AD57" s="14" t="s">
        <v>2106</v>
      </c>
      <c r="AE57" s="52" t="s">
        <v>4228</v>
      </c>
      <c r="AF57" s="52" t="s">
        <v>4776</v>
      </c>
      <c r="AG57" s="14"/>
      <c r="AH57" s="14"/>
      <c r="AI57" s="52"/>
      <c r="AJ57" s="14"/>
      <c r="AK57" s="14"/>
    </row>
    <row r="58" spans="1:37" x14ac:dyDescent="0.2">
      <c r="A58" s="168" t="s">
        <v>2614</v>
      </c>
      <c r="B58" s="78" t="s">
        <v>7923</v>
      </c>
      <c r="C58" s="595" t="s">
        <v>2678</v>
      </c>
      <c r="D58" s="595"/>
      <c r="E58" s="608"/>
      <c r="F58" s="608"/>
      <c r="G58" s="608"/>
      <c r="H58" s="608"/>
      <c r="I58" s="608"/>
      <c r="J58" s="608"/>
      <c r="K58" s="608"/>
      <c r="L58" s="608"/>
      <c r="M58" s="608"/>
      <c r="N58" s="608"/>
      <c r="O58" s="605"/>
      <c r="P58" s="605"/>
      <c r="Q58" s="605"/>
      <c r="R58" s="606"/>
      <c r="S58" s="605"/>
      <c r="U58" s="605"/>
      <c r="V58" s="605"/>
      <c r="W58" s="605"/>
      <c r="X58" s="605"/>
      <c r="Y58" s="605"/>
      <c r="Z58" s="17"/>
      <c r="AA58" s="605"/>
      <c r="AB58" s="19" t="s">
        <v>4554</v>
      </c>
      <c r="AC58" s="17"/>
      <c r="AD58" s="14" t="s">
        <v>2106</v>
      </c>
      <c r="AE58" s="52" t="s">
        <v>4228</v>
      </c>
      <c r="AF58" s="52" t="s">
        <v>4776</v>
      </c>
      <c r="AG58" s="14"/>
      <c r="AH58" s="14"/>
      <c r="AI58" s="52"/>
      <c r="AJ58" s="14"/>
      <c r="AK58" s="14"/>
    </row>
    <row r="59" spans="1:37" x14ac:dyDescent="0.2">
      <c r="A59" s="168" t="s">
        <v>2611</v>
      </c>
      <c r="B59" s="78" t="s">
        <v>7924</v>
      </c>
      <c r="C59" s="605"/>
      <c r="D59" s="605"/>
      <c r="E59" s="605"/>
      <c r="F59" s="605"/>
      <c r="G59" s="605"/>
      <c r="H59" s="605"/>
      <c r="I59" s="605"/>
      <c r="J59" s="605"/>
      <c r="K59" s="605"/>
      <c r="L59" s="605"/>
      <c r="M59" s="605"/>
      <c r="N59" s="605"/>
      <c r="O59" s="608"/>
      <c r="P59" s="608"/>
      <c r="Q59" s="608"/>
      <c r="R59" s="608"/>
      <c r="S59" s="605"/>
      <c r="U59" s="605"/>
      <c r="V59" s="605"/>
      <c r="W59" s="605"/>
      <c r="X59" s="605"/>
      <c r="Y59" s="605"/>
      <c r="Z59" s="17"/>
      <c r="AA59" s="605"/>
      <c r="AB59" s="19" t="s">
        <v>4555</v>
      </c>
      <c r="AC59" s="17"/>
      <c r="AD59" s="14" t="s">
        <v>2106</v>
      </c>
      <c r="AE59" s="52" t="s">
        <v>4228</v>
      </c>
      <c r="AF59" s="52" t="s">
        <v>4776</v>
      </c>
      <c r="AG59" s="14"/>
      <c r="AH59" s="14"/>
      <c r="AI59" s="52"/>
      <c r="AJ59" s="14"/>
      <c r="AK59" s="14"/>
    </row>
    <row r="60" spans="1:37" x14ac:dyDescent="0.2">
      <c r="A60" s="168" t="s">
        <v>2612</v>
      </c>
      <c r="B60" s="78" t="s">
        <v>7925</v>
      </c>
      <c r="C60" s="595" t="s">
        <v>2679</v>
      </c>
      <c r="D60" s="595"/>
      <c r="E60" s="608"/>
      <c r="F60" s="608"/>
      <c r="G60" s="608"/>
      <c r="H60" s="608"/>
      <c r="I60" s="608"/>
      <c r="J60" s="608"/>
      <c r="K60" s="608"/>
      <c r="L60" s="608"/>
      <c r="M60" s="608"/>
      <c r="N60" s="608"/>
      <c r="O60" s="608"/>
      <c r="P60" s="608"/>
      <c r="Q60" s="608"/>
      <c r="R60" s="608"/>
      <c r="S60" s="605"/>
      <c r="U60" s="605"/>
      <c r="V60" s="605"/>
      <c r="W60" s="605"/>
      <c r="X60" s="605"/>
      <c r="Y60" s="605"/>
      <c r="Z60" s="17"/>
      <c r="AA60" s="605"/>
      <c r="AB60" s="19"/>
      <c r="AC60" s="17"/>
      <c r="AD60" s="14" t="s">
        <v>2106</v>
      </c>
      <c r="AE60" s="52" t="s">
        <v>4228</v>
      </c>
      <c r="AF60" s="52" t="s">
        <v>4776</v>
      </c>
      <c r="AG60" s="52" t="s">
        <v>4470</v>
      </c>
      <c r="AH60" s="14"/>
      <c r="AI60" s="52"/>
      <c r="AJ60" s="14"/>
      <c r="AK60" s="14"/>
    </row>
    <row r="61" spans="1:37" x14ac:dyDescent="0.2">
      <c r="A61" s="168" t="s">
        <v>7503</v>
      </c>
      <c r="B61" s="78" t="s">
        <v>7855</v>
      </c>
      <c r="C61" s="595" t="s">
        <v>2680</v>
      </c>
      <c r="D61" s="595"/>
      <c r="E61" s="608"/>
      <c r="F61" s="608"/>
      <c r="G61" s="608"/>
      <c r="H61" s="608"/>
      <c r="I61" s="608"/>
      <c r="J61" s="608"/>
      <c r="K61" s="608"/>
      <c r="L61" s="608"/>
      <c r="M61" s="608"/>
      <c r="N61" s="608"/>
      <c r="O61" s="608"/>
      <c r="P61" s="608"/>
      <c r="Q61" s="608"/>
      <c r="R61" s="608"/>
      <c r="S61" s="605"/>
      <c r="U61" s="605"/>
      <c r="V61" s="605"/>
      <c r="W61" s="605"/>
      <c r="X61" s="605"/>
      <c r="Y61" s="605"/>
      <c r="AA61" s="605"/>
      <c r="AB61" s="19"/>
      <c r="AC61" s="17"/>
      <c r="AD61" s="14" t="s">
        <v>2106</v>
      </c>
      <c r="AE61" s="52" t="s">
        <v>4228</v>
      </c>
      <c r="AF61" s="52" t="s">
        <v>4776</v>
      </c>
      <c r="AG61" s="52" t="s">
        <v>4471</v>
      </c>
      <c r="AH61" s="14"/>
      <c r="AI61" s="52"/>
      <c r="AJ61" s="14"/>
      <c r="AK61" s="14"/>
    </row>
    <row r="62" spans="1:37" x14ac:dyDescent="0.2">
      <c r="A62" s="97" t="s">
        <v>2681</v>
      </c>
      <c r="B62" s="78"/>
      <c r="C62" s="605"/>
      <c r="D62" s="605"/>
      <c r="E62" s="605"/>
      <c r="F62" s="605"/>
      <c r="G62" s="605"/>
      <c r="H62" s="605"/>
      <c r="I62" s="605"/>
      <c r="J62" s="605"/>
      <c r="K62" s="605"/>
      <c r="L62" s="605"/>
      <c r="M62" s="605"/>
      <c r="N62" s="605"/>
      <c r="O62" s="605"/>
      <c r="P62" s="605"/>
      <c r="Q62" s="605"/>
      <c r="R62" s="605"/>
      <c r="S62" s="605"/>
      <c r="U62" s="605"/>
      <c r="V62" s="605"/>
      <c r="W62" s="605"/>
      <c r="X62" s="605"/>
      <c r="Y62" s="605"/>
      <c r="Z62" s="17"/>
      <c r="AA62" s="605"/>
      <c r="AB62" s="19"/>
      <c r="AC62" s="17"/>
      <c r="AD62" s="14"/>
      <c r="AE62" s="52"/>
      <c r="AF62" s="52"/>
      <c r="AG62" s="14"/>
      <c r="AH62" s="14"/>
      <c r="AI62" s="52"/>
      <c r="AJ62" s="14"/>
      <c r="AK62" s="14"/>
    </row>
    <row r="63" spans="1:37" x14ac:dyDescent="0.2">
      <c r="A63" s="168" t="s">
        <v>2609</v>
      </c>
      <c r="B63" s="78" t="s">
        <v>7931</v>
      </c>
      <c r="C63" s="595" t="s">
        <v>2682</v>
      </c>
      <c r="D63" s="595"/>
      <c r="E63" s="608"/>
      <c r="F63" s="608"/>
      <c r="G63" s="608"/>
      <c r="H63" s="608"/>
      <c r="I63" s="608"/>
      <c r="J63" s="608"/>
      <c r="K63" s="608"/>
      <c r="L63" s="608"/>
      <c r="M63" s="608"/>
      <c r="N63" s="608"/>
      <c r="O63" s="605"/>
      <c r="P63" s="605"/>
      <c r="Q63" s="605"/>
      <c r="R63" s="606"/>
      <c r="S63" s="605"/>
      <c r="U63" s="605"/>
      <c r="V63" s="605"/>
      <c r="W63" s="605"/>
      <c r="X63" s="605"/>
      <c r="Y63" s="605"/>
      <c r="Z63" s="17"/>
      <c r="AA63" s="605"/>
      <c r="AB63" s="19" t="s">
        <v>4522</v>
      </c>
      <c r="AC63" s="17"/>
      <c r="AD63" s="14" t="s">
        <v>2106</v>
      </c>
      <c r="AE63" s="52" t="s">
        <v>4228</v>
      </c>
      <c r="AF63" s="52" t="s">
        <v>4777</v>
      </c>
      <c r="AG63" s="14"/>
      <c r="AH63" s="14"/>
      <c r="AI63" s="52"/>
      <c r="AJ63" s="14"/>
      <c r="AK63" s="14"/>
    </row>
    <row r="64" spans="1:37" x14ac:dyDescent="0.2">
      <c r="A64" s="168" t="s">
        <v>2614</v>
      </c>
      <c r="B64" s="78" t="s">
        <v>7932</v>
      </c>
      <c r="C64" s="595" t="s">
        <v>2683</v>
      </c>
      <c r="D64" s="595"/>
      <c r="E64" s="608"/>
      <c r="F64" s="608"/>
      <c r="G64" s="608"/>
      <c r="H64" s="608"/>
      <c r="I64" s="608"/>
      <c r="J64" s="608"/>
      <c r="K64" s="608"/>
      <c r="L64" s="608"/>
      <c r="M64" s="608"/>
      <c r="N64" s="608"/>
      <c r="O64" s="605"/>
      <c r="P64" s="605"/>
      <c r="Q64" s="605"/>
      <c r="R64" s="606"/>
      <c r="S64" s="605"/>
      <c r="U64" s="605"/>
      <c r="V64" s="605"/>
      <c r="W64" s="605"/>
      <c r="X64" s="605"/>
      <c r="Y64" s="605"/>
      <c r="Z64" s="17"/>
      <c r="AA64" s="605"/>
      <c r="AB64" s="19" t="s">
        <v>4554</v>
      </c>
      <c r="AC64" s="17"/>
      <c r="AD64" s="14" t="s">
        <v>2106</v>
      </c>
      <c r="AE64" s="52" t="s">
        <v>4228</v>
      </c>
      <c r="AF64" s="52" t="s">
        <v>4777</v>
      </c>
      <c r="AG64" s="14"/>
      <c r="AH64" s="14"/>
      <c r="AI64" s="52"/>
      <c r="AJ64" s="14"/>
      <c r="AK64" s="14"/>
    </row>
    <row r="65" spans="1:37" x14ac:dyDescent="0.2">
      <c r="A65" s="168" t="s">
        <v>2611</v>
      </c>
      <c r="B65" s="78" t="s">
        <v>7933</v>
      </c>
      <c r="C65" s="605"/>
      <c r="D65" s="605"/>
      <c r="E65" s="605"/>
      <c r="F65" s="605"/>
      <c r="G65" s="605"/>
      <c r="H65" s="605"/>
      <c r="I65" s="605"/>
      <c r="J65" s="605"/>
      <c r="K65" s="605"/>
      <c r="L65" s="605"/>
      <c r="M65" s="605"/>
      <c r="N65" s="605"/>
      <c r="O65" s="608"/>
      <c r="P65" s="608"/>
      <c r="Q65" s="608"/>
      <c r="R65" s="608"/>
      <c r="S65" s="605"/>
      <c r="U65" s="605"/>
      <c r="V65" s="605"/>
      <c r="W65" s="605"/>
      <c r="X65" s="605"/>
      <c r="Y65" s="605"/>
      <c r="Z65" s="17"/>
      <c r="AA65" s="605"/>
      <c r="AB65" s="19" t="s">
        <v>4555</v>
      </c>
      <c r="AC65" s="17"/>
      <c r="AD65" s="14" t="s">
        <v>2106</v>
      </c>
      <c r="AE65" s="52" t="s">
        <v>4228</v>
      </c>
      <c r="AF65" s="52" t="s">
        <v>4777</v>
      </c>
      <c r="AG65" s="14"/>
      <c r="AH65" s="14"/>
      <c r="AI65" s="52"/>
      <c r="AJ65" s="14"/>
      <c r="AK65" s="14"/>
    </row>
    <row r="66" spans="1:37" x14ac:dyDescent="0.2">
      <c r="A66" s="168" t="s">
        <v>2612</v>
      </c>
      <c r="B66" s="78" t="s">
        <v>7934</v>
      </c>
      <c r="C66" s="595" t="s">
        <v>2684</v>
      </c>
      <c r="D66" s="595"/>
      <c r="E66" s="608"/>
      <c r="F66" s="608"/>
      <c r="G66" s="608"/>
      <c r="H66" s="608"/>
      <c r="I66" s="608"/>
      <c r="J66" s="608"/>
      <c r="K66" s="608"/>
      <c r="L66" s="608"/>
      <c r="M66" s="608"/>
      <c r="N66" s="608"/>
      <c r="O66" s="608"/>
      <c r="P66" s="608"/>
      <c r="Q66" s="608"/>
      <c r="R66" s="608"/>
      <c r="S66" s="605"/>
      <c r="U66" s="605"/>
      <c r="V66" s="605"/>
      <c r="W66" s="605"/>
      <c r="X66" s="605"/>
      <c r="Y66" s="605"/>
      <c r="Z66" s="17"/>
      <c r="AA66" s="605"/>
      <c r="AB66" s="19"/>
      <c r="AC66" s="17"/>
      <c r="AD66" s="14" t="s">
        <v>2106</v>
      </c>
      <c r="AE66" s="52" t="s">
        <v>4228</v>
      </c>
      <c r="AF66" s="52" t="s">
        <v>4777</v>
      </c>
      <c r="AG66" s="52" t="s">
        <v>4470</v>
      </c>
      <c r="AH66" s="14"/>
      <c r="AI66" s="52"/>
      <c r="AJ66" s="14"/>
      <c r="AK66" s="14"/>
    </row>
    <row r="67" spans="1:37" x14ac:dyDescent="0.2">
      <c r="A67" s="168" t="s">
        <v>7503</v>
      </c>
      <c r="B67" s="78" t="s">
        <v>7857</v>
      </c>
      <c r="C67" s="595" t="s">
        <v>2685</v>
      </c>
      <c r="D67" s="595"/>
      <c r="E67" s="608"/>
      <c r="F67" s="608"/>
      <c r="G67" s="608"/>
      <c r="H67" s="608"/>
      <c r="I67" s="608"/>
      <c r="J67" s="608"/>
      <c r="K67" s="608"/>
      <c r="L67" s="608"/>
      <c r="M67" s="608"/>
      <c r="N67" s="608"/>
      <c r="O67" s="608"/>
      <c r="P67" s="608"/>
      <c r="Q67" s="608"/>
      <c r="R67" s="608"/>
      <c r="S67" s="605"/>
      <c r="U67" s="605"/>
      <c r="V67" s="605"/>
      <c r="W67" s="605"/>
      <c r="X67" s="605"/>
      <c r="Y67" s="605"/>
      <c r="AA67" s="605"/>
      <c r="AB67" s="19"/>
      <c r="AC67" s="17"/>
      <c r="AD67" s="14" t="s">
        <v>2106</v>
      </c>
      <c r="AE67" s="52" t="s">
        <v>4228</v>
      </c>
      <c r="AF67" s="52" t="s">
        <v>4777</v>
      </c>
      <c r="AG67" s="52" t="s">
        <v>4471</v>
      </c>
      <c r="AH67" s="14"/>
      <c r="AI67" s="52"/>
      <c r="AJ67" s="14"/>
      <c r="AK67" s="14"/>
    </row>
    <row r="68" spans="1:37" x14ac:dyDescent="0.2">
      <c r="A68" s="97" t="s">
        <v>2686</v>
      </c>
      <c r="B68" s="78"/>
      <c r="C68" s="605"/>
      <c r="D68" s="605"/>
      <c r="E68" s="605"/>
      <c r="F68" s="605"/>
      <c r="G68" s="605"/>
      <c r="H68" s="605"/>
      <c r="I68" s="605"/>
      <c r="J68" s="605"/>
      <c r="K68" s="605"/>
      <c r="L68" s="605"/>
      <c r="M68" s="605"/>
      <c r="N68" s="605"/>
      <c r="O68" s="605"/>
      <c r="P68" s="605"/>
      <c r="Q68" s="605"/>
      <c r="R68" s="605"/>
      <c r="S68" s="605"/>
      <c r="U68" s="605"/>
      <c r="V68" s="605"/>
      <c r="W68" s="605"/>
      <c r="X68" s="605"/>
      <c r="Y68" s="605"/>
      <c r="Z68" s="17"/>
      <c r="AA68" s="605"/>
      <c r="AB68" s="19"/>
      <c r="AC68" s="17"/>
      <c r="AD68" s="14"/>
      <c r="AE68" s="52"/>
      <c r="AF68" s="52"/>
      <c r="AG68" s="14"/>
      <c r="AH68" s="14"/>
      <c r="AI68" s="52"/>
      <c r="AJ68" s="14"/>
      <c r="AK68" s="14"/>
    </row>
    <row r="69" spans="1:37" x14ac:dyDescent="0.2">
      <c r="A69" s="168" t="s">
        <v>2609</v>
      </c>
      <c r="B69" s="78" t="s">
        <v>7858</v>
      </c>
      <c r="C69" s="595" t="s">
        <v>2687</v>
      </c>
      <c r="D69" s="595"/>
      <c r="E69" s="608"/>
      <c r="F69" s="608"/>
      <c r="G69" s="608"/>
      <c r="H69" s="608"/>
      <c r="I69" s="608"/>
      <c r="J69" s="608"/>
      <c r="K69" s="608"/>
      <c r="L69" s="608"/>
      <c r="M69" s="608"/>
      <c r="N69" s="608"/>
      <c r="O69" s="605"/>
      <c r="P69" s="605"/>
      <c r="Q69" s="605"/>
      <c r="R69" s="606"/>
      <c r="S69" s="605"/>
      <c r="U69" s="605"/>
      <c r="V69" s="605"/>
      <c r="W69" s="605"/>
      <c r="X69" s="605"/>
      <c r="Y69" s="605"/>
      <c r="Z69" s="17"/>
      <c r="AA69" s="605"/>
      <c r="AB69" s="19" t="s">
        <v>4522</v>
      </c>
      <c r="AC69" s="17"/>
      <c r="AD69" s="14" t="s">
        <v>2106</v>
      </c>
      <c r="AE69" s="52" t="s">
        <v>4228</v>
      </c>
      <c r="AF69" s="52" t="s">
        <v>4778</v>
      </c>
      <c r="AG69" s="14"/>
      <c r="AH69" s="14"/>
      <c r="AI69" s="52"/>
      <c r="AJ69" s="14"/>
      <c r="AK69" s="14"/>
    </row>
    <row r="70" spans="1:37" x14ac:dyDescent="0.2">
      <c r="A70" s="168" t="s">
        <v>2614</v>
      </c>
      <c r="B70" s="78" t="s">
        <v>7859</v>
      </c>
      <c r="C70" s="595" t="s">
        <v>2688</v>
      </c>
      <c r="D70" s="595"/>
      <c r="E70" s="608"/>
      <c r="F70" s="608"/>
      <c r="G70" s="608"/>
      <c r="H70" s="608"/>
      <c r="I70" s="608"/>
      <c r="J70" s="608"/>
      <c r="K70" s="608"/>
      <c r="L70" s="608"/>
      <c r="M70" s="608"/>
      <c r="N70" s="608"/>
      <c r="O70" s="605"/>
      <c r="P70" s="605"/>
      <c r="Q70" s="605"/>
      <c r="R70" s="606"/>
      <c r="S70" s="605"/>
      <c r="U70" s="605"/>
      <c r="V70" s="605"/>
      <c r="W70" s="605"/>
      <c r="X70" s="605"/>
      <c r="Y70" s="605"/>
      <c r="Z70" s="17"/>
      <c r="AA70" s="605"/>
      <c r="AB70" s="19" t="s">
        <v>4554</v>
      </c>
      <c r="AC70" s="17"/>
      <c r="AD70" s="14" t="s">
        <v>2106</v>
      </c>
      <c r="AE70" s="52" t="s">
        <v>4228</v>
      </c>
      <c r="AF70" s="52" t="s">
        <v>4778</v>
      </c>
      <c r="AG70" s="14"/>
      <c r="AH70" s="14"/>
      <c r="AI70" s="52"/>
      <c r="AJ70" s="14"/>
      <c r="AK70" s="14"/>
    </row>
    <row r="71" spans="1:37" x14ac:dyDescent="0.2">
      <c r="A71" s="168" t="s">
        <v>2611</v>
      </c>
      <c r="B71" s="78" t="s">
        <v>7860</v>
      </c>
      <c r="C71" s="605"/>
      <c r="D71" s="605"/>
      <c r="E71" s="605"/>
      <c r="F71" s="605"/>
      <c r="G71" s="605"/>
      <c r="H71" s="605"/>
      <c r="I71" s="605"/>
      <c r="J71" s="605"/>
      <c r="K71" s="605"/>
      <c r="L71" s="605"/>
      <c r="M71" s="605"/>
      <c r="N71" s="605"/>
      <c r="O71" s="608"/>
      <c r="P71" s="608"/>
      <c r="Q71" s="608"/>
      <c r="R71" s="608"/>
      <c r="S71" s="605"/>
      <c r="U71" s="605"/>
      <c r="V71" s="605"/>
      <c r="W71" s="605"/>
      <c r="X71" s="605"/>
      <c r="Y71" s="605"/>
      <c r="Z71" s="17"/>
      <c r="AA71" s="605"/>
      <c r="AB71" s="19" t="s">
        <v>4555</v>
      </c>
      <c r="AC71" s="17"/>
      <c r="AD71" s="14" t="s">
        <v>2106</v>
      </c>
      <c r="AE71" s="52" t="s">
        <v>4228</v>
      </c>
      <c r="AF71" s="52" t="s">
        <v>4778</v>
      </c>
      <c r="AG71" s="14"/>
      <c r="AH71" s="14"/>
      <c r="AI71" s="52"/>
      <c r="AJ71" s="14"/>
      <c r="AK71" s="14"/>
    </row>
    <row r="72" spans="1:37" x14ac:dyDescent="0.2">
      <c r="A72" s="168" t="s">
        <v>2612</v>
      </c>
      <c r="B72" s="78" t="s">
        <v>7861</v>
      </c>
      <c r="C72" s="595" t="s">
        <v>2689</v>
      </c>
      <c r="D72" s="595"/>
      <c r="E72" s="608"/>
      <c r="F72" s="608"/>
      <c r="G72" s="608"/>
      <c r="H72" s="608"/>
      <c r="I72" s="608"/>
      <c r="J72" s="608"/>
      <c r="K72" s="608"/>
      <c r="L72" s="608"/>
      <c r="M72" s="608"/>
      <c r="N72" s="608"/>
      <c r="O72" s="608"/>
      <c r="P72" s="608"/>
      <c r="Q72" s="608"/>
      <c r="R72" s="608"/>
      <c r="S72" s="605"/>
      <c r="U72" s="605"/>
      <c r="V72" s="605"/>
      <c r="W72" s="605"/>
      <c r="X72" s="605"/>
      <c r="Y72" s="605"/>
      <c r="Z72" s="17"/>
      <c r="AA72" s="605"/>
      <c r="AB72" s="19"/>
      <c r="AC72" s="17"/>
      <c r="AD72" s="14" t="s">
        <v>2106</v>
      </c>
      <c r="AE72" s="52" t="s">
        <v>4228</v>
      </c>
      <c r="AF72" s="52" t="s">
        <v>4778</v>
      </c>
      <c r="AG72" s="52" t="s">
        <v>4470</v>
      </c>
      <c r="AH72" s="14"/>
      <c r="AI72" s="52"/>
      <c r="AJ72" s="14"/>
      <c r="AK72" s="14"/>
    </row>
    <row r="73" spans="1:37" x14ac:dyDescent="0.2">
      <c r="A73" s="168" t="s">
        <v>7503</v>
      </c>
      <c r="B73" s="78" t="s">
        <v>7870</v>
      </c>
      <c r="C73" s="595" t="s">
        <v>2690</v>
      </c>
      <c r="D73" s="595"/>
      <c r="E73" s="608"/>
      <c r="F73" s="608"/>
      <c r="G73" s="608"/>
      <c r="H73" s="608"/>
      <c r="I73" s="608"/>
      <c r="J73" s="608"/>
      <c r="K73" s="608"/>
      <c r="L73" s="608"/>
      <c r="M73" s="608"/>
      <c r="N73" s="608"/>
      <c r="O73" s="608"/>
      <c r="P73" s="608"/>
      <c r="Q73" s="608"/>
      <c r="R73" s="608"/>
      <c r="S73" s="605"/>
      <c r="U73" s="605"/>
      <c r="V73" s="605"/>
      <c r="W73" s="605"/>
      <c r="X73" s="605"/>
      <c r="Y73" s="605"/>
      <c r="AA73" s="605"/>
      <c r="AB73" s="19"/>
      <c r="AC73" s="17"/>
      <c r="AD73" s="14" t="s">
        <v>2106</v>
      </c>
      <c r="AE73" s="52" t="s">
        <v>4228</v>
      </c>
      <c r="AF73" s="52" t="s">
        <v>4778</v>
      </c>
      <c r="AG73" s="52" t="s">
        <v>4471</v>
      </c>
      <c r="AH73" s="14"/>
      <c r="AI73" s="52"/>
      <c r="AJ73" s="14"/>
      <c r="AK73" s="14"/>
    </row>
    <row r="74" spans="1:37" x14ac:dyDescent="0.2">
      <c r="A74" s="89" t="s">
        <v>2621</v>
      </c>
      <c r="B74" s="78" t="s">
        <v>7877</v>
      </c>
      <c r="C74" s="605"/>
      <c r="D74" s="605"/>
      <c r="E74" s="605"/>
      <c r="F74" s="605"/>
      <c r="G74" s="605"/>
      <c r="H74" s="605"/>
      <c r="I74" s="605"/>
      <c r="J74" s="605"/>
      <c r="K74" s="605"/>
      <c r="L74" s="605"/>
      <c r="M74" s="605"/>
      <c r="N74" s="605"/>
      <c r="O74" s="605"/>
      <c r="P74" s="605"/>
      <c r="Q74" s="605"/>
      <c r="R74" s="605"/>
      <c r="S74" s="595" t="s">
        <v>2622</v>
      </c>
      <c r="U74" s="605"/>
      <c r="V74" s="605"/>
      <c r="W74" s="605"/>
      <c r="X74" s="605"/>
      <c r="Y74" s="605"/>
      <c r="AA74" s="605"/>
      <c r="AB74" s="19"/>
      <c r="AC74" s="17"/>
      <c r="AD74" s="14" t="s">
        <v>2106</v>
      </c>
      <c r="AE74" s="52" t="s">
        <v>4228</v>
      </c>
      <c r="AF74" s="52" t="s">
        <v>5050</v>
      </c>
      <c r="AG74" s="52" t="s">
        <v>4471</v>
      </c>
      <c r="AH74" s="14"/>
      <c r="AI74" s="14"/>
      <c r="AJ74" s="14"/>
      <c r="AK74" s="14"/>
    </row>
    <row r="75" spans="1:37" x14ac:dyDescent="0.2">
      <c r="A75" s="89" t="s">
        <v>2623</v>
      </c>
      <c r="B75" s="78" t="s">
        <v>7875</v>
      </c>
      <c r="C75" s="605"/>
      <c r="D75" s="605"/>
      <c r="E75" s="605"/>
      <c r="F75" s="605"/>
      <c r="G75" s="605"/>
      <c r="H75" s="605"/>
      <c r="I75" s="605"/>
      <c r="J75" s="605"/>
      <c r="K75" s="605"/>
      <c r="L75" s="605"/>
      <c r="M75" s="605"/>
      <c r="N75" s="605"/>
      <c r="O75" s="605"/>
      <c r="P75" s="605"/>
      <c r="Q75" s="605"/>
      <c r="R75" s="605"/>
      <c r="S75" s="595" t="s">
        <v>2624</v>
      </c>
      <c r="U75" s="605"/>
      <c r="V75" s="605"/>
      <c r="W75" s="605"/>
      <c r="X75" s="605"/>
      <c r="Y75" s="605"/>
      <c r="AA75" s="596" t="s">
        <v>2691</v>
      </c>
      <c r="AB75" s="19"/>
      <c r="AC75" s="17"/>
      <c r="AD75" s="14" t="s">
        <v>2106</v>
      </c>
      <c r="AE75" s="52" t="s">
        <v>4228</v>
      </c>
      <c r="AF75" s="14"/>
      <c r="AG75" s="52" t="s">
        <v>4471</v>
      </c>
      <c r="AH75" s="52"/>
      <c r="AI75" s="14"/>
      <c r="AJ75" s="14"/>
      <c r="AK75" s="14"/>
    </row>
    <row r="76" spans="1:37" x14ac:dyDescent="0.2">
      <c r="A76" s="19"/>
      <c r="B76" s="742"/>
      <c r="C76" s="17" t="s">
        <v>4525</v>
      </c>
      <c r="D76" s="17" t="s">
        <v>4526</v>
      </c>
      <c r="E76" s="17" t="s">
        <v>4527</v>
      </c>
      <c r="F76" s="17" t="s">
        <v>4530</v>
      </c>
      <c r="G76" s="17" t="s">
        <v>4531</v>
      </c>
      <c r="H76" s="17" t="s">
        <v>4532</v>
      </c>
      <c r="I76" s="17" t="s">
        <v>4533</v>
      </c>
      <c r="J76" s="17" t="s">
        <v>4534</v>
      </c>
      <c r="K76" s="17" t="s">
        <v>4535</v>
      </c>
      <c r="L76" s="17" t="s">
        <v>4536</v>
      </c>
      <c r="M76" s="17" t="s">
        <v>4537</v>
      </c>
      <c r="N76" s="17" t="s">
        <v>4538</v>
      </c>
      <c r="O76" s="17" t="s">
        <v>4528</v>
      </c>
      <c r="P76" s="17" t="s">
        <v>4539</v>
      </c>
      <c r="Q76" s="17" t="s">
        <v>4540</v>
      </c>
      <c r="R76" s="17" t="s">
        <v>4541</v>
      </c>
      <c r="S76" s="19" t="s">
        <v>4524</v>
      </c>
      <c r="T76" s="19"/>
      <c r="U76" s="44" t="s">
        <v>5082</v>
      </c>
      <c r="V76" s="44" t="s">
        <v>5084</v>
      </c>
      <c r="W76" s="44" t="s">
        <v>5085</v>
      </c>
      <c r="X76" s="44" t="s">
        <v>5086</v>
      </c>
      <c r="Y76" s="44" t="s">
        <v>5087</v>
      </c>
      <c r="Z76" s="17"/>
      <c r="AA76" s="17" t="s">
        <v>5088</v>
      </c>
      <c r="AB76" s="11"/>
      <c r="AD76" s="17"/>
    </row>
    <row r="77" spans="1:37" x14ac:dyDescent="0.2">
      <c r="B77" s="47"/>
      <c r="C77" s="49"/>
      <c r="D77" s="49"/>
      <c r="E77" s="19"/>
      <c r="F77" s="19"/>
      <c r="G77" s="19"/>
      <c r="H77" s="19"/>
      <c r="I77" s="19"/>
      <c r="J77" s="19"/>
      <c r="K77" s="19"/>
      <c r="L77" s="19"/>
      <c r="M77" s="19"/>
      <c r="N77" s="19"/>
      <c r="O77" s="19"/>
      <c r="P77" s="19"/>
      <c r="Q77" s="19"/>
      <c r="R77" s="19"/>
      <c r="S77" s="19"/>
      <c r="T77" s="19"/>
      <c r="U77" s="95"/>
      <c r="V77" s="95"/>
      <c r="W77" s="95"/>
      <c r="X77" s="95"/>
      <c r="Y77" s="95"/>
      <c r="Z77" s="17"/>
      <c r="AA77" s="19" t="s">
        <v>4524</v>
      </c>
      <c r="AB77" s="11"/>
      <c r="AD77" s="17"/>
    </row>
    <row r="78" spans="1:37" x14ac:dyDescent="0.2">
      <c r="B78" s="47"/>
      <c r="C78" s="49"/>
      <c r="D78" s="49"/>
      <c r="E78" s="19"/>
      <c r="F78" s="19"/>
      <c r="G78" s="19"/>
      <c r="H78" s="19"/>
      <c r="I78" s="19"/>
      <c r="J78" s="19"/>
      <c r="K78" s="19"/>
      <c r="L78" s="19"/>
      <c r="M78" s="19"/>
      <c r="N78" s="19"/>
      <c r="O78" s="19"/>
      <c r="P78" s="19"/>
      <c r="Q78" s="19"/>
      <c r="R78" s="19"/>
      <c r="S78" s="19"/>
      <c r="T78" s="19"/>
      <c r="U78" s="19" t="s">
        <v>4524</v>
      </c>
      <c r="V78" s="19" t="s">
        <v>4524</v>
      </c>
      <c r="W78" s="19" t="s">
        <v>4524</v>
      </c>
      <c r="X78" s="19" t="s">
        <v>4524</v>
      </c>
      <c r="Y78" s="19" t="s">
        <v>4524</v>
      </c>
      <c r="Z78" s="17"/>
      <c r="AA78" s="17"/>
      <c r="AB78" s="11"/>
      <c r="AD78" s="17"/>
    </row>
    <row r="79" spans="1:37" x14ac:dyDescent="0.2">
      <c r="B79" s="47"/>
      <c r="U79" s="17"/>
      <c r="V79" s="17"/>
      <c r="W79" s="17"/>
      <c r="X79" s="17"/>
      <c r="Y79" s="17"/>
      <c r="Z79" s="17"/>
      <c r="AA79" s="17"/>
      <c r="AB79" s="11"/>
      <c r="AD79" s="17"/>
    </row>
    <row r="80" spans="1:37" x14ac:dyDescent="0.2">
      <c r="A80" s="17" t="s">
        <v>2626</v>
      </c>
      <c r="B80" s="47"/>
      <c r="U80" s="17"/>
      <c r="V80" s="17"/>
      <c r="W80" s="17"/>
      <c r="X80" s="17"/>
      <c r="Y80" s="17"/>
      <c r="Z80" s="17"/>
      <c r="AA80" s="17"/>
      <c r="AB80" s="11"/>
      <c r="AD80" s="17"/>
    </row>
    <row r="81" spans="1:34" x14ac:dyDescent="0.2">
      <c r="B81" s="47"/>
      <c r="U81" s="17"/>
      <c r="V81" s="17"/>
      <c r="W81" s="17"/>
      <c r="X81" s="17"/>
      <c r="Y81" s="17"/>
      <c r="Z81" s="17"/>
      <c r="AA81" s="17"/>
      <c r="AB81" s="11"/>
      <c r="AD81" s="17"/>
    </row>
    <row r="82" spans="1:34" x14ac:dyDescent="0.2">
      <c r="A82" s="18" t="s">
        <v>6732</v>
      </c>
      <c r="B82" s="742"/>
      <c r="K82" s="19"/>
      <c r="L82" s="19"/>
      <c r="M82" s="18" t="s">
        <v>6735</v>
      </c>
      <c r="P82" s="19"/>
      <c r="Q82" s="19"/>
      <c r="S82" s="18" t="s">
        <v>6736</v>
      </c>
      <c r="U82" s="17"/>
      <c r="V82" s="17"/>
      <c r="W82" s="17"/>
      <c r="X82" s="17"/>
      <c r="Y82" s="17"/>
      <c r="Z82" s="17"/>
      <c r="AA82" s="17"/>
      <c r="AB82" s="11"/>
      <c r="AD82" s="17"/>
    </row>
    <row r="83" spans="1:34" s="11" customFormat="1" x14ac:dyDescent="0.2">
      <c r="A83" s="17" t="s">
        <v>48</v>
      </c>
      <c r="B83" s="742"/>
      <c r="C83" s="49"/>
      <c r="D83" s="49"/>
      <c r="E83" s="19"/>
      <c r="F83" s="19"/>
      <c r="G83" s="19"/>
      <c r="H83" s="19"/>
      <c r="I83" s="19"/>
      <c r="J83" s="19"/>
      <c r="K83" s="19"/>
      <c r="L83" s="19"/>
      <c r="M83" s="17" t="s">
        <v>48</v>
      </c>
      <c r="N83" s="19"/>
      <c r="O83" s="19"/>
      <c r="P83" s="19"/>
      <c r="Q83" s="19"/>
      <c r="R83" s="19"/>
      <c r="S83" s="17" t="s">
        <v>48</v>
      </c>
      <c r="T83" s="17"/>
      <c r="U83" s="19"/>
      <c r="V83" s="19"/>
      <c r="W83" s="19"/>
      <c r="X83" s="19"/>
      <c r="Y83" s="19"/>
      <c r="Z83" s="19"/>
      <c r="AA83" s="19"/>
    </row>
    <row r="84" spans="1:34" s="11" customFormat="1" x14ac:dyDescent="0.2">
      <c r="A84" s="17" t="s">
        <v>4583</v>
      </c>
      <c r="B84" s="742"/>
      <c r="C84" s="17"/>
      <c r="D84" s="17"/>
      <c r="E84" s="17"/>
      <c r="F84" s="17"/>
      <c r="G84" s="17"/>
      <c r="H84" s="17"/>
      <c r="I84" s="17"/>
      <c r="J84" s="17"/>
      <c r="K84" s="19"/>
      <c r="L84" s="19"/>
      <c r="M84" s="17" t="s">
        <v>4583</v>
      </c>
      <c r="N84" s="19"/>
      <c r="O84" s="19"/>
      <c r="P84" s="19"/>
      <c r="Q84" s="19"/>
      <c r="R84" s="19"/>
      <c r="S84" s="17" t="s">
        <v>4583</v>
      </c>
      <c r="T84" s="17"/>
      <c r="U84" s="19"/>
      <c r="V84" s="19"/>
      <c r="W84" s="19"/>
      <c r="X84" s="19"/>
      <c r="Y84" s="19"/>
      <c r="Z84" s="19"/>
      <c r="AA84" s="19"/>
    </row>
    <row r="85" spans="1:34" s="11" customFormat="1" x14ac:dyDescent="0.2">
      <c r="A85" s="11" t="s">
        <v>4360</v>
      </c>
      <c r="B85" s="742"/>
      <c r="C85" s="17"/>
      <c r="D85" s="17"/>
      <c r="E85" s="17"/>
      <c r="F85" s="17"/>
      <c r="G85" s="17"/>
      <c r="H85" s="17"/>
      <c r="I85" s="17"/>
      <c r="J85" s="17"/>
      <c r="K85" s="35"/>
      <c r="L85" s="35"/>
      <c r="M85" s="11" t="s">
        <v>4360</v>
      </c>
      <c r="N85" s="19"/>
      <c r="O85" s="19"/>
      <c r="P85" s="19"/>
      <c r="Q85" s="19"/>
      <c r="R85" s="19"/>
      <c r="S85" s="11" t="s">
        <v>4360</v>
      </c>
      <c r="T85" s="17"/>
      <c r="U85" s="19"/>
      <c r="V85" s="19"/>
      <c r="W85" s="19"/>
      <c r="X85" s="19"/>
      <c r="Y85" s="19"/>
      <c r="Z85" s="19"/>
      <c r="AA85" s="19"/>
    </row>
    <row r="86" spans="1:34" s="11" customFormat="1" x14ac:dyDescent="0.2">
      <c r="A86" s="17" t="s">
        <v>7136</v>
      </c>
      <c r="B86" s="47"/>
      <c r="C86" s="17"/>
      <c r="D86" s="17"/>
      <c r="E86" s="17"/>
      <c r="F86" s="17"/>
      <c r="G86" s="17"/>
      <c r="H86" s="17"/>
      <c r="I86" s="17"/>
      <c r="J86" s="17"/>
      <c r="K86" s="17"/>
      <c r="L86" s="17"/>
      <c r="M86" s="17" t="s">
        <v>7136</v>
      </c>
      <c r="N86" s="17"/>
      <c r="O86" s="17"/>
      <c r="P86" s="17"/>
      <c r="Q86" s="17"/>
      <c r="R86" s="17"/>
      <c r="S86" s="17" t="s">
        <v>7136</v>
      </c>
      <c r="T86" s="17"/>
      <c r="U86" s="19"/>
      <c r="V86" s="19"/>
      <c r="W86" s="19"/>
      <c r="X86" s="19"/>
      <c r="Y86" s="19"/>
      <c r="Z86" s="19"/>
      <c r="AA86" s="19"/>
    </row>
    <row r="87" spans="1:34" s="11" customFormat="1" x14ac:dyDescent="0.2">
      <c r="B87" s="742"/>
      <c r="T87" s="17"/>
      <c r="U87" s="19"/>
      <c r="V87" s="19"/>
      <c r="W87" s="19"/>
      <c r="X87" s="19"/>
      <c r="Y87" s="19"/>
      <c r="Z87" s="19"/>
      <c r="AA87" s="19"/>
    </row>
    <row r="88" spans="1:34" s="11" customFormat="1" x14ac:dyDescent="0.2">
      <c r="A88" s="18" t="s">
        <v>6733</v>
      </c>
      <c r="B88" s="38"/>
      <c r="C88" s="17"/>
      <c r="D88" s="17"/>
      <c r="E88" s="17"/>
      <c r="F88" s="17"/>
      <c r="G88" s="17"/>
      <c r="H88" s="17"/>
      <c r="I88" s="17"/>
      <c r="J88" s="17"/>
      <c r="K88" s="35"/>
      <c r="L88" s="19"/>
      <c r="M88" s="18" t="s">
        <v>6734</v>
      </c>
      <c r="N88" s="17"/>
      <c r="O88" s="17"/>
      <c r="P88" s="19"/>
      <c r="Q88" s="19"/>
      <c r="R88" s="19"/>
      <c r="S88" s="18" t="s">
        <v>6737</v>
      </c>
      <c r="T88" s="17"/>
      <c r="U88" s="19"/>
      <c r="V88" s="19"/>
      <c r="W88" s="19"/>
      <c r="X88" s="19"/>
      <c r="Y88" s="19"/>
      <c r="Z88" s="19"/>
      <c r="AA88" s="19"/>
    </row>
    <row r="89" spans="1:34" x14ac:dyDescent="0.2">
      <c r="A89" s="17" t="s">
        <v>48</v>
      </c>
      <c r="B89" s="38"/>
      <c r="K89" s="35"/>
      <c r="L89" s="19"/>
      <c r="M89" s="17" t="s">
        <v>48</v>
      </c>
      <c r="P89" s="19"/>
      <c r="Q89" s="19"/>
      <c r="S89" s="17" t="s">
        <v>48</v>
      </c>
      <c r="U89" s="17"/>
      <c r="V89" s="17"/>
      <c r="W89" s="17"/>
      <c r="X89" s="17"/>
      <c r="Y89" s="17"/>
      <c r="Z89" s="17"/>
      <c r="AA89" s="17"/>
      <c r="AB89" s="11"/>
      <c r="AD89" s="17"/>
    </row>
    <row r="90" spans="1:34" x14ac:dyDescent="0.2">
      <c r="A90" s="17" t="s">
        <v>4585</v>
      </c>
      <c r="B90" s="38"/>
      <c r="L90" s="19"/>
      <c r="M90" s="17" t="s">
        <v>4585</v>
      </c>
      <c r="P90" s="19"/>
      <c r="Q90" s="19"/>
      <c r="S90" s="17" t="s">
        <v>4585</v>
      </c>
      <c r="T90" s="19"/>
      <c r="AA90" s="93"/>
      <c r="AB90" s="11"/>
      <c r="AD90" s="19"/>
      <c r="AE90" s="19"/>
      <c r="AF90" s="19"/>
      <c r="AG90" s="19"/>
    </row>
    <row r="91" spans="1:34" x14ac:dyDescent="0.2">
      <c r="A91" s="11" t="s">
        <v>4360</v>
      </c>
      <c r="B91" s="38"/>
      <c r="K91" s="35"/>
      <c r="L91" s="19"/>
      <c r="M91" s="11" t="s">
        <v>4360</v>
      </c>
      <c r="P91" s="19"/>
      <c r="Q91" s="19"/>
      <c r="S91" s="11" t="s">
        <v>4360</v>
      </c>
      <c r="T91" s="19"/>
      <c r="AA91" s="93"/>
      <c r="AB91" s="11"/>
      <c r="AD91" s="19"/>
      <c r="AE91" s="19"/>
      <c r="AF91" s="19"/>
      <c r="AG91" s="19"/>
    </row>
    <row r="92" spans="1:34" x14ac:dyDescent="0.2">
      <c r="A92" s="17" t="s">
        <v>7136</v>
      </c>
      <c r="B92" s="47"/>
      <c r="K92" s="35"/>
      <c r="L92" s="19"/>
      <c r="M92" s="17" t="s">
        <v>7136</v>
      </c>
      <c r="P92" s="19"/>
      <c r="Q92" s="19"/>
      <c r="R92" s="19"/>
      <c r="S92" s="17" t="s">
        <v>7136</v>
      </c>
      <c r="T92" s="19"/>
      <c r="AA92" s="93"/>
      <c r="AB92" s="11"/>
      <c r="AD92" s="19"/>
      <c r="AE92" s="19"/>
      <c r="AF92" s="19"/>
      <c r="AG92" s="19"/>
    </row>
    <row r="93" spans="1:34" x14ac:dyDescent="0.2">
      <c r="B93" s="47"/>
      <c r="C93" s="49"/>
      <c r="D93" s="49"/>
      <c r="E93" s="19"/>
      <c r="F93" s="19"/>
      <c r="G93" s="19"/>
      <c r="H93" s="19"/>
      <c r="I93" s="19"/>
      <c r="J93" s="19"/>
      <c r="K93" s="92"/>
      <c r="L93" s="92"/>
      <c r="M93" s="92"/>
      <c r="N93" s="92"/>
      <c r="O93" s="92"/>
      <c r="P93" s="92"/>
      <c r="Q93" s="19"/>
      <c r="R93" s="19"/>
      <c r="S93" s="19"/>
      <c r="T93" s="19"/>
      <c r="U93" s="17"/>
      <c r="V93" s="17"/>
      <c r="W93" s="17"/>
      <c r="X93" s="17"/>
      <c r="AB93" s="11"/>
      <c r="AD93" s="19"/>
      <c r="AE93" s="19"/>
      <c r="AF93" s="19"/>
      <c r="AG93" s="19"/>
      <c r="AH93" s="100"/>
    </row>
    <row r="94" spans="1:34" x14ac:dyDescent="0.2">
      <c r="B94" s="47"/>
      <c r="C94" s="393"/>
      <c r="D94" s="393"/>
      <c r="E94" s="19"/>
      <c r="F94" s="19"/>
      <c r="G94" s="19"/>
      <c r="H94" s="19"/>
      <c r="I94" s="19"/>
      <c r="J94" s="19"/>
      <c r="K94" s="92"/>
      <c r="L94" s="92"/>
      <c r="M94" s="44" t="s">
        <v>7559</v>
      </c>
      <c r="N94" s="92"/>
      <c r="O94" s="92"/>
      <c r="P94" s="92"/>
      <c r="Q94" s="19"/>
      <c r="R94" s="19"/>
      <c r="S94" s="19"/>
      <c r="T94" s="19"/>
      <c r="U94" s="17"/>
      <c r="V94" s="17"/>
      <c r="W94" s="17"/>
      <c r="X94" s="17"/>
      <c r="AB94" s="11"/>
      <c r="AD94" s="19"/>
      <c r="AE94" s="19"/>
      <c r="AF94" s="19"/>
      <c r="AG94" s="19"/>
      <c r="AH94" s="100"/>
    </row>
    <row r="95" spans="1:34" x14ac:dyDescent="0.2">
      <c r="B95" s="47"/>
      <c r="C95" s="393"/>
      <c r="D95" s="393"/>
      <c r="E95" s="19"/>
      <c r="F95" s="19"/>
      <c r="G95" s="19"/>
      <c r="H95" s="19"/>
      <c r="I95" s="19"/>
      <c r="J95" s="19"/>
      <c r="K95" s="92"/>
      <c r="L95" s="92"/>
      <c r="M95" s="95" t="s">
        <v>5083</v>
      </c>
      <c r="N95" s="241" t="s">
        <v>1686</v>
      </c>
      <c r="O95" s="826" t="s">
        <v>7805</v>
      </c>
      <c r="P95" s="241" t="s">
        <v>7495</v>
      </c>
      <c r="Q95" s="19"/>
      <c r="R95" s="19"/>
      <c r="S95" s="19"/>
      <c r="T95" s="19"/>
      <c r="U95" s="17"/>
      <c r="V95" s="17"/>
      <c r="W95" s="17"/>
      <c r="X95" s="17"/>
      <c r="AB95" s="11"/>
      <c r="AD95" s="19"/>
      <c r="AE95" s="19"/>
      <c r="AF95" s="19"/>
      <c r="AG95" s="19"/>
      <c r="AH95" s="100"/>
    </row>
    <row r="96" spans="1:34" x14ac:dyDescent="0.2">
      <c r="B96" s="47"/>
      <c r="C96" s="393"/>
      <c r="D96" s="393"/>
      <c r="E96" s="19"/>
      <c r="F96" s="19"/>
      <c r="G96" s="19"/>
      <c r="H96" s="19"/>
      <c r="I96" s="19"/>
      <c r="J96" s="19"/>
      <c r="K96" s="92"/>
      <c r="L96" s="92"/>
      <c r="M96" s="92"/>
      <c r="N96" s="92"/>
      <c r="O96" s="92"/>
      <c r="P96" s="92"/>
      <c r="Q96" s="19"/>
      <c r="R96" s="19"/>
      <c r="S96" s="19"/>
      <c r="T96" s="19"/>
      <c r="U96" s="17"/>
      <c r="V96" s="17"/>
      <c r="W96" s="17"/>
      <c r="X96" s="17"/>
      <c r="AB96" s="11"/>
      <c r="AD96" s="19"/>
      <c r="AE96" s="19"/>
      <c r="AF96" s="19"/>
      <c r="AG96" s="19"/>
      <c r="AH96" s="100"/>
    </row>
    <row r="97" spans="1:31" x14ac:dyDescent="0.2">
      <c r="B97" s="47"/>
      <c r="C97" s="866" t="s">
        <v>7499</v>
      </c>
      <c r="D97" s="859"/>
      <c r="E97" s="859"/>
      <c r="F97" s="859"/>
      <c r="G97" s="859"/>
      <c r="H97" s="859"/>
      <c r="I97" s="866" t="s">
        <v>2627</v>
      </c>
      <c r="J97" s="860"/>
      <c r="K97" s="862" t="s">
        <v>228</v>
      </c>
      <c r="L97" s="4"/>
      <c r="M97" s="858" t="s">
        <v>2603</v>
      </c>
      <c r="N97" s="861"/>
      <c r="O97" s="861"/>
      <c r="P97" s="861"/>
      <c r="Q97" s="865"/>
      <c r="S97" s="856" t="s">
        <v>7498</v>
      </c>
      <c r="U97" s="17"/>
      <c r="AB97" s="11"/>
      <c r="AD97" s="19"/>
      <c r="AE97" s="100"/>
    </row>
    <row r="98" spans="1:31" ht="153" x14ac:dyDescent="0.2">
      <c r="B98" s="47"/>
      <c r="C98" s="88" t="s">
        <v>264</v>
      </c>
      <c r="D98" s="88" t="s">
        <v>1432</v>
      </c>
      <c r="E98" s="88" t="s">
        <v>263</v>
      </c>
      <c r="F98" s="88" t="s">
        <v>1427</v>
      </c>
      <c r="G98" s="88" t="s">
        <v>2628</v>
      </c>
      <c r="H98" s="88" t="s">
        <v>2629</v>
      </c>
      <c r="I98" s="88" t="s">
        <v>7497</v>
      </c>
      <c r="J98" s="88" t="s">
        <v>2630</v>
      </c>
      <c r="K98" s="863"/>
      <c r="L98" s="4"/>
      <c r="M98" s="20" t="s">
        <v>262</v>
      </c>
      <c r="N98" s="20" t="s">
        <v>261</v>
      </c>
      <c r="O98" s="20" t="s">
        <v>260</v>
      </c>
      <c r="P98" s="20" t="s">
        <v>259</v>
      </c>
      <c r="Q98" s="20" t="s">
        <v>258</v>
      </c>
      <c r="S98" s="857"/>
      <c r="AB98" s="11"/>
      <c r="AD98" s="17"/>
    </row>
    <row r="99" spans="1:31" x14ac:dyDescent="0.2">
      <c r="B99" s="47"/>
      <c r="C99" s="96" t="s">
        <v>7979</v>
      </c>
      <c r="D99" s="96" t="s">
        <v>7980</v>
      </c>
      <c r="E99" s="96" t="s">
        <v>7883</v>
      </c>
      <c r="F99" s="96" t="s">
        <v>7884</v>
      </c>
      <c r="G99" s="96" t="s">
        <v>7885</v>
      </c>
      <c r="H99" s="96" t="s">
        <v>7886</v>
      </c>
      <c r="I99" s="96" t="s">
        <v>7981</v>
      </c>
      <c r="J99" s="96" t="s">
        <v>7982</v>
      </c>
      <c r="K99" s="219" t="s">
        <v>8010</v>
      </c>
      <c r="L99" s="4"/>
      <c r="M99" s="828" t="s">
        <v>17919</v>
      </c>
      <c r="N99" s="828" t="s">
        <v>17920</v>
      </c>
      <c r="O99" s="828" t="s">
        <v>17921</v>
      </c>
      <c r="P99" s="828" t="s">
        <v>17922</v>
      </c>
      <c r="Q99" s="828" t="s">
        <v>17923</v>
      </c>
      <c r="S99" s="828" t="s">
        <v>17924</v>
      </c>
      <c r="AB99" s="11"/>
      <c r="AD99" s="17"/>
    </row>
    <row r="100" spans="1:31" x14ac:dyDescent="0.2">
      <c r="A100" s="89" t="s">
        <v>2594</v>
      </c>
      <c r="B100" s="78"/>
      <c r="C100" s="605"/>
      <c r="D100" s="605"/>
      <c r="E100" s="605"/>
      <c r="F100" s="605"/>
      <c r="G100" s="605"/>
      <c r="H100" s="605"/>
      <c r="I100" s="605"/>
      <c r="J100" s="605"/>
      <c r="K100" s="605"/>
      <c r="L100" s="4"/>
      <c r="M100" s="605"/>
      <c r="N100" s="605"/>
      <c r="O100" s="605"/>
      <c r="P100" s="605"/>
      <c r="Q100" s="605"/>
      <c r="S100" s="605"/>
      <c r="T100" s="18"/>
      <c r="V100" s="17"/>
      <c r="AB100" s="11"/>
      <c r="AD100" s="17"/>
    </row>
    <row r="101" spans="1:31" x14ac:dyDescent="0.2">
      <c r="A101" s="97" t="s">
        <v>1415</v>
      </c>
      <c r="B101" s="78" t="s">
        <v>7970</v>
      </c>
      <c r="C101" s="595" t="s">
        <v>257</v>
      </c>
      <c r="D101" s="595" t="s">
        <v>256</v>
      </c>
      <c r="E101" s="595" t="s">
        <v>255</v>
      </c>
      <c r="F101" s="595" t="s">
        <v>2631</v>
      </c>
      <c r="G101" s="595" t="s">
        <v>2632</v>
      </c>
      <c r="H101" s="595" t="s">
        <v>254</v>
      </c>
      <c r="I101" s="595" t="s">
        <v>253</v>
      </c>
      <c r="J101" s="614" t="s">
        <v>252</v>
      </c>
      <c r="K101" s="605"/>
      <c r="L101" s="35"/>
      <c r="M101" s="595" t="s">
        <v>251</v>
      </c>
      <c r="N101" s="595" t="s">
        <v>250</v>
      </c>
      <c r="O101" s="595" t="s">
        <v>249</v>
      </c>
      <c r="P101" s="595" t="s">
        <v>248</v>
      </c>
      <c r="Q101" s="595" t="s">
        <v>247</v>
      </c>
      <c r="S101" s="605"/>
      <c r="T101" s="17" t="s">
        <v>4853</v>
      </c>
      <c r="U101" s="52" t="s">
        <v>2106</v>
      </c>
      <c r="V101" s="52" t="s">
        <v>4226</v>
      </c>
      <c r="W101" s="52"/>
      <c r="X101" s="52"/>
      <c r="Y101" s="52"/>
      <c r="AA101" s="11"/>
      <c r="AB101" s="11"/>
      <c r="AD101" s="17"/>
    </row>
    <row r="102" spans="1:31" x14ac:dyDescent="0.2">
      <c r="A102" s="97" t="s">
        <v>2612</v>
      </c>
      <c r="B102" s="78" t="s">
        <v>7971</v>
      </c>
      <c r="C102" s="595" t="s">
        <v>246</v>
      </c>
      <c r="D102" s="595"/>
      <c r="E102" s="608"/>
      <c r="F102" s="608"/>
      <c r="G102" s="608"/>
      <c r="H102" s="608"/>
      <c r="I102" s="615"/>
      <c r="J102" s="616"/>
      <c r="K102" s="605"/>
      <c r="L102" s="35"/>
      <c r="M102" s="608"/>
      <c r="N102" s="608"/>
      <c r="O102" s="608"/>
      <c r="P102" s="608"/>
      <c r="Q102" s="608"/>
      <c r="S102" s="605"/>
      <c r="T102" s="17" t="s">
        <v>4853</v>
      </c>
      <c r="U102" s="52" t="s">
        <v>2106</v>
      </c>
      <c r="V102" s="52" t="s">
        <v>4226</v>
      </c>
      <c r="W102" s="52"/>
      <c r="X102" s="52" t="s">
        <v>4470</v>
      </c>
      <c r="Y102" s="52"/>
      <c r="AA102" s="11"/>
      <c r="AB102" s="11"/>
      <c r="AD102" s="17"/>
    </row>
    <row r="103" spans="1:31" x14ac:dyDescent="0.2">
      <c r="A103" s="97" t="s">
        <v>1979</v>
      </c>
      <c r="B103" s="78" t="s">
        <v>7878</v>
      </c>
      <c r="C103" s="595" t="s">
        <v>241</v>
      </c>
      <c r="D103" s="595"/>
      <c r="E103" s="608"/>
      <c r="F103" s="608"/>
      <c r="G103" s="608"/>
      <c r="H103" s="608"/>
      <c r="I103" s="608"/>
      <c r="J103" s="616"/>
      <c r="K103" s="605"/>
      <c r="L103" s="35"/>
      <c r="M103" s="608"/>
      <c r="N103" s="608"/>
      <c r="O103" s="608"/>
      <c r="P103" s="608"/>
      <c r="Q103" s="608"/>
      <c r="S103" s="605"/>
      <c r="T103" s="17" t="s">
        <v>4853</v>
      </c>
      <c r="U103" s="52" t="s">
        <v>2106</v>
      </c>
      <c r="V103" s="52" t="s">
        <v>4226</v>
      </c>
      <c r="W103" s="52"/>
      <c r="X103" s="52" t="s">
        <v>4471</v>
      </c>
      <c r="Y103" s="52"/>
      <c r="AA103" s="11"/>
      <c r="AB103" s="11"/>
      <c r="AD103" s="17"/>
    </row>
    <row r="104" spans="1:31" x14ac:dyDescent="0.2">
      <c r="A104" s="89" t="s">
        <v>2613</v>
      </c>
      <c r="B104" s="78"/>
      <c r="C104" s="605"/>
      <c r="D104" s="605"/>
      <c r="E104" s="605"/>
      <c r="F104" s="605"/>
      <c r="G104" s="605"/>
      <c r="H104" s="605"/>
      <c r="I104" s="605"/>
      <c r="J104" s="605"/>
      <c r="K104" s="605"/>
      <c r="L104" s="35"/>
      <c r="M104" s="605"/>
      <c r="N104" s="605"/>
      <c r="O104" s="605"/>
      <c r="P104" s="605"/>
      <c r="Q104" s="605"/>
      <c r="S104" s="605"/>
      <c r="U104" s="52"/>
      <c r="V104" s="52"/>
      <c r="W104" s="52"/>
      <c r="X104" s="52"/>
      <c r="Y104" s="52"/>
      <c r="AA104" s="11"/>
      <c r="AB104" s="11"/>
      <c r="AD104" s="17"/>
    </row>
    <row r="105" spans="1:31" x14ac:dyDescent="0.2">
      <c r="A105" s="97" t="s">
        <v>1415</v>
      </c>
      <c r="B105" s="78" t="s">
        <v>7879</v>
      </c>
      <c r="C105" s="595" t="s">
        <v>2633</v>
      </c>
      <c r="D105" s="595"/>
      <c r="E105" s="595"/>
      <c r="F105" s="595"/>
      <c r="G105" s="595"/>
      <c r="H105" s="595"/>
      <c r="I105" s="595"/>
      <c r="J105" s="614"/>
      <c r="K105" s="605"/>
      <c r="L105" s="35"/>
      <c r="M105" s="595"/>
      <c r="N105" s="595"/>
      <c r="O105" s="595"/>
      <c r="P105" s="595"/>
      <c r="Q105" s="595"/>
      <c r="S105" s="605"/>
      <c r="T105" s="17" t="s">
        <v>4854</v>
      </c>
      <c r="U105" s="52" t="s">
        <v>2106</v>
      </c>
      <c r="V105" s="52" t="s">
        <v>4226</v>
      </c>
      <c r="W105" s="52"/>
      <c r="X105" s="52"/>
      <c r="Y105" s="52"/>
      <c r="AA105" s="11"/>
      <c r="AB105" s="11"/>
      <c r="AD105" s="17"/>
    </row>
    <row r="106" spans="1:31" x14ac:dyDescent="0.2">
      <c r="A106" s="97" t="s">
        <v>2612</v>
      </c>
      <c r="B106" s="78" t="s">
        <v>7880</v>
      </c>
      <c r="C106" s="595" t="s">
        <v>2634</v>
      </c>
      <c r="D106" s="595"/>
      <c r="E106" s="608"/>
      <c r="F106" s="608"/>
      <c r="G106" s="608"/>
      <c r="H106" s="608"/>
      <c r="I106" s="608"/>
      <c r="J106" s="616"/>
      <c r="K106" s="605"/>
      <c r="L106" s="35"/>
      <c r="M106" s="608"/>
      <c r="N106" s="608"/>
      <c r="O106" s="608"/>
      <c r="P106" s="608"/>
      <c r="Q106" s="608"/>
      <c r="S106" s="605"/>
      <c r="T106" s="17" t="s">
        <v>4854</v>
      </c>
      <c r="U106" s="52" t="s">
        <v>2106</v>
      </c>
      <c r="V106" s="52" t="s">
        <v>4226</v>
      </c>
      <c r="W106" s="52"/>
      <c r="X106" s="52" t="s">
        <v>4470</v>
      </c>
      <c r="Y106" s="52"/>
      <c r="AA106" s="11"/>
      <c r="AB106" s="11"/>
      <c r="AD106" s="17"/>
    </row>
    <row r="107" spans="1:31" x14ac:dyDescent="0.2">
      <c r="A107" s="97" t="s">
        <v>1979</v>
      </c>
      <c r="B107" s="78" t="s">
        <v>7887</v>
      </c>
      <c r="C107" s="595" t="s">
        <v>2635</v>
      </c>
      <c r="D107" s="595"/>
      <c r="E107" s="608"/>
      <c r="F107" s="608"/>
      <c r="G107" s="608"/>
      <c r="H107" s="608"/>
      <c r="I107" s="608"/>
      <c r="J107" s="616"/>
      <c r="K107" s="605"/>
      <c r="L107" s="35"/>
      <c r="M107" s="608"/>
      <c r="N107" s="608"/>
      <c r="O107" s="608"/>
      <c r="P107" s="608"/>
      <c r="Q107" s="608"/>
      <c r="S107" s="605"/>
      <c r="T107" s="17" t="s">
        <v>4854</v>
      </c>
      <c r="U107" s="52" t="s">
        <v>2106</v>
      </c>
      <c r="V107" s="52" t="s">
        <v>4226</v>
      </c>
      <c r="W107" s="52"/>
      <c r="X107" s="52" t="s">
        <v>4471</v>
      </c>
      <c r="Y107" s="52"/>
      <c r="AA107" s="11"/>
      <c r="AB107" s="11"/>
      <c r="AD107" s="17"/>
    </row>
    <row r="108" spans="1:31" x14ac:dyDescent="0.2">
      <c r="A108" s="89" t="s">
        <v>2595</v>
      </c>
      <c r="B108" s="78"/>
      <c r="C108" s="605"/>
      <c r="D108" s="605"/>
      <c r="E108" s="605"/>
      <c r="F108" s="605"/>
      <c r="G108" s="605"/>
      <c r="H108" s="605"/>
      <c r="I108" s="605"/>
      <c r="J108" s="605"/>
      <c r="K108" s="605"/>
      <c r="L108" s="35"/>
      <c r="M108" s="605"/>
      <c r="N108" s="605"/>
      <c r="O108" s="605"/>
      <c r="P108" s="605"/>
      <c r="Q108" s="605"/>
      <c r="S108" s="605"/>
      <c r="T108" s="19"/>
      <c r="U108" s="52"/>
      <c r="V108" s="52"/>
      <c r="W108" s="14"/>
      <c r="X108" s="52"/>
      <c r="Y108" s="52"/>
      <c r="AA108" s="11"/>
      <c r="AB108" s="11"/>
      <c r="AD108" s="17"/>
    </row>
    <row r="109" spans="1:31" x14ac:dyDescent="0.2">
      <c r="A109" s="97" t="s">
        <v>1415</v>
      </c>
      <c r="B109" s="78" t="s">
        <v>7984</v>
      </c>
      <c r="C109" s="595" t="s">
        <v>245</v>
      </c>
      <c r="D109" s="595"/>
      <c r="E109" s="608"/>
      <c r="F109" s="608"/>
      <c r="G109" s="608"/>
      <c r="H109" s="608"/>
      <c r="I109" s="608"/>
      <c r="J109" s="616"/>
      <c r="K109" s="605"/>
      <c r="L109" s="35"/>
      <c r="M109" s="608"/>
      <c r="N109" s="608"/>
      <c r="O109" s="608"/>
      <c r="P109" s="608"/>
      <c r="Q109" s="608"/>
      <c r="S109" s="605"/>
      <c r="T109" s="19"/>
      <c r="U109" s="52" t="s">
        <v>2106</v>
      </c>
      <c r="V109" s="52" t="s">
        <v>4229</v>
      </c>
      <c r="W109" s="52"/>
      <c r="X109" s="52"/>
      <c r="Y109" s="52"/>
      <c r="AA109" s="11"/>
      <c r="AB109" s="11"/>
      <c r="AD109" s="17"/>
    </row>
    <row r="110" spans="1:31" x14ac:dyDescent="0.2">
      <c r="A110" s="97" t="s">
        <v>2612</v>
      </c>
      <c r="B110" s="78" t="s">
        <v>7985</v>
      </c>
      <c r="C110" s="595" t="s">
        <v>244</v>
      </c>
      <c r="D110" s="595"/>
      <c r="E110" s="608"/>
      <c r="F110" s="608"/>
      <c r="G110" s="608"/>
      <c r="H110" s="608"/>
      <c r="I110" s="608"/>
      <c r="J110" s="616"/>
      <c r="K110" s="605"/>
      <c r="L110" s="35"/>
      <c r="M110" s="608"/>
      <c r="N110" s="608"/>
      <c r="O110" s="608"/>
      <c r="P110" s="608"/>
      <c r="Q110" s="608"/>
      <c r="S110" s="605"/>
      <c r="T110" s="19"/>
      <c r="U110" s="52" t="s">
        <v>2106</v>
      </c>
      <c r="V110" s="52" t="s">
        <v>4229</v>
      </c>
      <c r="W110" s="52" t="s">
        <v>4470</v>
      </c>
      <c r="X110" s="52"/>
      <c r="Y110" s="52"/>
      <c r="AA110" s="11"/>
      <c r="AB110" s="11"/>
      <c r="AD110" s="17"/>
    </row>
    <row r="111" spans="1:31" x14ac:dyDescent="0.2">
      <c r="A111" s="97" t="s">
        <v>1979</v>
      </c>
      <c r="B111" s="78" t="s">
        <v>7888</v>
      </c>
      <c r="C111" s="595" t="s">
        <v>364</v>
      </c>
      <c r="D111" s="595"/>
      <c r="E111" s="608"/>
      <c r="F111" s="608"/>
      <c r="G111" s="608"/>
      <c r="H111" s="608"/>
      <c r="I111" s="608"/>
      <c r="J111" s="616"/>
      <c r="K111" s="605"/>
      <c r="L111" s="35"/>
      <c r="M111" s="608"/>
      <c r="N111" s="608"/>
      <c r="O111" s="608"/>
      <c r="P111" s="608"/>
      <c r="Q111" s="608"/>
      <c r="S111" s="605"/>
      <c r="T111" s="19"/>
      <c r="U111" s="52" t="s">
        <v>2106</v>
      </c>
      <c r="V111" s="52" t="s">
        <v>4229</v>
      </c>
      <c r="W111" s="52" t="s">
        <v>4471</v>
      </c>
      <c r="X111" s="52"/>
      <c r="Y111" s="52"/>
      <c r="AA111" s="11"/>
      <c r="AB111" s="11"/>
      <c r="AD111" s="17"/>
    </row>
    <row r="112" spans="1:31" x14ac:dyDescent="0.2">
      <c r="A112" s="89" t="s">
        <v>2616</v>
      </c>
      <c r="B112" s="78"/>
      <c r="C112" s="605"/>
      <c r="D112" s="605"/>
      <c r="E112" s="605"/>
      <c r="F112" s="605"/>
      <c r="G112" s="605"/>
      <c r="H112" s="605"/>
      <c r="I112" s="605"/>
      <c r="J112" s="605"/>
      <c r="K112" s="605"/>
      <c r="L112" s="19"/>
      <c r="M112" s="605"/>
      <c r="N112" s="605"/>
      <c r="O112" s="605"/>
      <c r="P112" s="605"/>
      <c r="Q112" s="605"/>
      <c r="S112" s="605"/>
      <c r="T112" s="19"/>
      <c r="U112" s="52"/>
      <c r="V112" s="14"/>
      <c r="W112" s="52"/>
      <c r="X112" s="52"/>
      <c r="Y112" s="52"/>
      <c r="AA112" s="11"/>
      <c r="AB112" s="11"/>
      <c r="AD112" s="17"/>
    </row>
    <row r="113" spans="1:34" x14ac:dyDescent="0.2">
      <c r="A113" s="97" t="s">
        <v>2667</v>
      </c>
      <c r="B113" s="78"/>
      <c r="C113" s="605"/>
      <c r="D113" s="605"/>
      <c r="E113" s="605"/>
      <c r="F113" s="605"/>
      <c r="G113" s="605"/>
      <c r="H113" s="605"/>
      <c r="I113" s="605"/>
      <c r="J113" s="605"/>
      <c r="K113" s="605"/>
      <c r="M113" s="605"/>
      <c r="N113" s="605"/>
      <c r="O113" s="605"/>
      <c r="P113" s="605"/>
      <c r="Q113" s="605"/>
      <c r="S113" s="605"/>
      <c r="T113" s="19"/>
      <c r="U113" s="52"/>
      <c r="V113" s="14"/>
      <c r="W113" s="52"/>
      <c r="X113" s="52"/>
      <c r="Y113" s="52"/>
      <c r="AA113" s="11"/>
      <c r="AB113" s="11"/>
      <c r="AD113" s="17"/>
    </row>
    <row r="114" spans="1:34" x14ac:dyDescent="0.2">
      <c r="A114" s="168" t="s">
        <v>1415</v>
      </c>
      <c r="B114" s="78" t="s">
        <v>8020</v>
      </c>
      <c r="C114" s="595" t="s">
        <v>172</v>
      </c>
      <c r="D114" s="595"/>
      <c r="E114" s="608"/>
      <c r="F114" s="608"/>
      <c r="G114" s="608"/>
      <c r="H114" s="608"/>
      <c r="I114" s="608"/>
      <c r="J114" s="616"/>
      <c r="K114" s="605"/>
      <c r="M114" s="605"/>
      <c r="N114" s="605"/>
      <c r="O114" s="605"/>
      <c r="P114" s="605"/>
      <c r="Q114" s="605"/>
      <c r="S114" s="605"/>
      <c r="T114" s="19"/>
      <c r="U114" s="52" t="s">
        <v>2106</v>
      </c>
      <c r="V114" s="52" t="s">
        <v>4228</v>
      </c>
      <c r="W114" s="52" t="s">
        <v>4774</v>
      </c>
      <c r="X114" s="52"/>
      <c r="Y114" s="52"/>
      <c r="AA114" s="11"/>
      <c r="AB114" s="11"/>
      <c r="AD114" s="19"/>
      <c r="AE114" s="4"/>
      <c r="AF114" s="4"/>
      <c r="AG114" s="4"/>
      <c r="AH114" s="4"/>
    </row>
    <row r="115" spans="1:34" x14ac:dyDescent="0.2">
      <c r="A115" s="168" t="s">
        <v>2612</v>
      </c>
      <c r="B115" s="78" t="s">
        <v>8021</v>
      </c>
      <c r="C115" s="595" t="s">
        <v>2692</v>
      </c>
      <c r="D115" s="595"/>
      <c r="E115" s="608"/>
      <c r="F115" s="608"/>
      <c r="G115" s="608"/>
      <c r="H115" s="608"/>
      <c r="I115" s="608"/>
      <c r="J115" s="616"/>
      <c r="K115" s="605"/>
      <c r="M115" s="605"/>
      <c r="N115" s="605"/>
      <c r="O115" s="605"/>
      <c r="P115" s="605"/>
      <c r="Q115" s="605"/>
      <c r="S115" s="605"/>
      <c r="T115" s="19"/>
      <c r="U115" s="52" t="s">
        <v>2106</v>
      </c>
      <c r="V115" s="52" t="s">
        <v>4228</v>
      </c>
      <c r="W115" s="52" t="s">
        <v>4774</v>
      </c>
      <c r="X115" s="52" t="s">
        <v>4470</v>
      </c>
      <c r="Y115" s="52"/>
      <c r="AA115" s="11"/>
      <c r="AB115" s="11"/>
      <c r="AD115" s="19"/>
      <c r="AE115" s="4"/>
      <c r="AF115" s="4"/>
      <c r="AG115" s="4"/>
      <c r="AH115" s="4"/>
    </row>
    <row r="116" spans="1:34" x14ac:dyDescent="0.2">
      <c r="A116" s="168" t="s">
        <v>7503</v>
      </c>
      <c r="B116" s="78" t="s">
        <v>8030</v>
      </c>
      <c r="C116" s="595" t="s">
        <v>2693</v>
      </c>
      <c r="D116" s="595"/>
      <c r="E116" s="608"/>
      <c r="F116" s="608"/>
      <c r="G116" s="608"/>
      <c r="H116" s="608"/>
      <c r="I116" s="608"/>
      <c r="J116" s="616"/>
      <c r="K116" s="605"/>
      <c r="M116" s="605"/>
      <c r="N116" s="605"/>
      <c r="O116" s="605"/>
      <c r="P116" s="605"/>
      <c r="Q116" s="605"/>
      <c r="S116" s="605"/>
      <c r="T116" s="19"/>
      <c r="U116" s="52" t="s">
        <v>2106</v>
      </c>
      <c r="V116" s="52" t="s">
        <v>4228</v>
      </c>
      <c r="W116" s="52" t="s">
        <v>4774</v>
      </c>
      <c r="X116" s="52" t="s">
        <v>4471</v>
      </c>
      <c r="Y116" s="52"/>
      <c r="AA116" s="11"/>
      <c r="AB116" s="11"/>
      <c r="AD116" s="19"/>
      <c r="AE116" s="4"/>
      <c r="AF116" s="4"/>
      <c r="AG116" s="4"/>
      <c r="AH116" s="4"/>
    </row>
    <row r="117" spans="1:34" x14ac:dyDescent="0.2">
      <c r="A117" s="97" t="s">
        <v>2671</v>
      </c>
      <c r="B117" s="78"/>
      <c r="C117" s="605"/>
      <c r="D117" s="605"/>
      <c r="E117" s="605"/>
      <c r="F117" s="605"/>
      <c r="G117" s="605"/>
      <c r="H117" s="605"/>
      <c r="I117" s="605"/>
      <c r="J117" s="605"/>
      <c r="K117" s="605"/>
      <c r="M117" s="605"/>
      <c r="N117" s="605"/>
      <c r="O117" s="605"/>
      <c r="P117" s="605"/>
      <c r="Q117" s="605"/>
      <c r="S117" s="605"/>
      <c r="T117" s="19"/>
      <c r="U117" s="52"/>
      <c r="V117" s="52"/>
      <c r="W117" s="52"/>
      <c r="X117" s="52"/>
      <c r="Y117" s="52"/>
      <c r="AA117" s="11"/>
      <c r="AB117" s="11"/>
      <c r="AD117" s="19"/>
      <c r="AE117" s="4"/>
      <c r="AF117" s="4"/>
      <c r="AG117" s="4"/>
      <c r="AH117" s="4"/>
    </row>
    <row r="118" spans="1:34" x14ac:dyDescent="0.2">
      <c r="A118" s="168" t="s">
        <v>1415</v>
      </c>
      <c r="B118" s="78" t="s">
        <v>17925</v>
      </c>
      <c r="C118" s="595" t="s">
        <v>243</v>
      </c>
      <c r="D118" s="595"/>
      <c r="E118" s="608"/>
      <c r="F118" s="608"/>
      <c r="G118" s="608"/>
      <c r="H118" s="608"/>
      <c r="I118" s="608"/>
      <c r="J118" s="616"/>
      <c r="K118" s="605"/>
      <c r="M118" s="605"/>
      <c r="N118" s="605"/>
      <c r="O118" s="605"/>
      <c r="P118" s="605"/>
      <c r="Q118" s="605"/>
      <c r="S118" s="605"/>
      <c r="T118" s="19"/>
      <c r="U118" s="52" t="s">
        <v>2106</v>
      </c>
      <c r="V118" s="52" t="s">
        <v>4228</v>
      </c>
      <c r="W118" s="52" t="s">
        <v>4775</v>
      </c>
      <c r="X118" s="52"/>
      <c r="Y118" s="52"/>
      <c r="AA118" s="11"/>
      <c r="AB118" s="11"/>
      <c r="AD118" s="19"/>
      <c r="AE118" s="4"/>
      <c r="AF118" s="4"/>
      <c r="AG118" s="4"/>
      <c r="AH118" s="4"/>
    </row>
    <row r="119" spans="1:34" x14ac:dyDescent="0.2">
      <c r="A119" s="168" t="s">
        <v>2612</v>
      </c>
      <c r="B119" s="78" t="s">
        <v>17926</v>
      </c>
      <c r="C119" s="595" t="s">
        <v>242</v>
      </c>
      <c r="D119" s="595"/>
      <c r="E119" s="608"/>
      <c r="F119" s="608"/>
      <c r="G119" s="608"/>
      <c r="H119" s="608"/>
      <c r="I119" s="608"/>
      <c r="J119" s="616"/>
      <c r="K119" s="605"/>
      <c r="M119" s="605"/>
      <c r="N119" s="605"/>
      <c r="O119" s="605"/>
      <c r="P119" s="605"/>
      <c r="Q119" s="605"/>
      <c r="S119" s="605"/>
      <c r="T119" s="19"/>
      <c r="U119" s="52" t="s">
        <v>2106</v>
      </c>
      <c r="V119" s="52" t="s">
        <v>4228</v>
      </c>
      <c r="W119" s="52" t="s">
        <v>4775</v>
      </c>
      <c r="X119" s="52" t="s">
        <v>4470</v>
      </c>
      <c r="Y119" s="52"/>
      <c r="AA119" s="11"/>
      <c r="AB119" s="11"/>
      <c r="AD119" s="19"/>
      <c r="AE119" s="4"/>
      <c r="AF119" s="4"/>
      <c r="AG119" s="4"/>
      <c r="AH119" s="4"/>
    </row>
    <row r="120" spans="1:34" x14ac:dyDescent="0.2">
      <c r="A120" s="168" t="s">
        <v>7503</v>
      </c>
      <c r="B120" s="78" t="s">
        <v>8036</v>
      </c>
      <c r="C120" s="595" t="s">
        <v>372</v>
      </c>
      <c r="D120" s="595"/>
      <c r="E120" s="608"/>
      <c r="F120" s="608"/>
      <c r="G120" s="608"/>
      <c r="H120" s="608"/>
      <c r="I120" s="608"/>
      <c r="J120" s="616"/>
      <c r="K120" s="605"/>
      <c r="M120" s="605"/>
      <c r="N120" s="605"/>
      <c r="O120" s="605"/>
      <c r="P120" s="605"/>
      <c r="Q120" s="605"/>
      <c r="S120" s="605"/>
      <c r="T120" s="19"/>
      <c r="U120" s="52" t="s">
        <v>2106</v>
      </c>
      <c r="V120" s="52" t="s">
        <v>4228</v>
      </c>
      <c r="W120" s="52" t="s">
        <v>4775</v>
      </c>
      <c r="X120" s="52" t="s">
        <v>4471</v>
      </c>
      <c r="Y120" s="52"/>
      <c r="AA120" s="11"/>
      <c r="AB120" s="11"/>
      <c r="AD120" s="19"/>
      <c r="AE120" s="4"/>
      <c r="AF120" s="4"/>
      <c r="AG120" s="4"/>
      <c r="AH120" s="4"/>
    </row>
    <row r="121" spans="1:34" x14ac:dyDescent="0.2">
      <c r="A121" s="97" t="s">
        <v>2676</v>
      </c>
      <c r="B121" s="78"/>
      <c r="C121" s="605"/>
      <c r="D121" s="605"/>
      <c r="E121" s="605"/>
      <c r="F121" s="605"/>
      <c r="G121" s="605"/>
      <c r="H121" s="605"/>
      <c r="I121" s="605"/>
      <c r="J121" s="605"/>
      <c r="K121" s="605"/>
      <c r="M121" s="605"/>
      <c r="N121" s="605"/>
      <c r="O121" s="605"/>
      <c r="P121" s="605"/>
      <c r="Q121" s="605"/>
      <c r="S121" s="605"/>
      <c r="T121" s="19"/>
      <c r="U121" s="52"/>
      <c r="V121" s="52"/>
      <c r="W121" s="14"/>
      <c r="X121" s="14"/>
      <c r="Y121" s="52"/>
      <c r="AA121" s="11"/>
      <c r="AB121" s="11"/>
      <c r="AD121" s="19"/>
      <c r="AE121" s="4"/>
      <c r="AF121" s="4"/>
      <c r="AG121" s="4"/>
      <c r="AH121" s="4"/>
    </row>
    <row r="122" spans="1:34" x14ac:dyDescent="0.2">
      <c r="A122" s="168" t="s">
        <v>1415</v>
      </c>
      <c r="B122" s="78" t="s">
        <v>17927</v>
      </c>
      <c r="C122" s="595" t="s">
        <v>2694</v>
      </c>
      <c r="D122" s="595"/>
      <c r="E122" s="608"/>
      <c r="F122" s="608"/>
      <c r="G122" s="608"/>
      <c r="H122" s="608"/>
      <c r="I122" s="608"/>
      <c r="J122" s="616"/>
      <c r="K122" s="605"/>
      <c r="M122" s="605"/>
      <c r="N122" s="605"/>
      <c r="O122" s="605"/>
      <c r="P122" s="605"/>
      <c r="Q122" s="605"/>
      <c r="S122" s="605"/>
      <c r="T122" s="19"/>
      <c r="U122" s="52" t="s">
        <v>2106</v>
      </c>
      <c r="V122" s="52" t="s">
        <v>4228</v>
      </c>
      <c r="W122" s="52" t="s">
        <v>4776</v>
      </c>
      <c r="X122" s="52"/>
      <c r="Y122" s="52"/>
      <c r="AA122" s="11"/>
      <c r="AB122" s="11"/>
      <c r="AD122" s="19"/>
      <c r="AE122" s="4"/>
      <c r="AF122" s="4"/>
      <c r="AG122" s="4"/>
      <c r="AH122" s="4"/>
    </row>
    <row r="123" spans="1:34" x14ac:dyDescent="0.2">
      <c r="A123" s="168" t="s">
        <v>2612</v>
      </c>
      <c r="B123" s="78" t="s">
        <v>17928</v>
      </c>
      <c r="C123" s="595" t="s">
        <v>2695</v>
      </c>
      <c r="D123" s="595"/>
      <c r="E123" s="608"/>
      <c r="F123" s="608"/>
      <c r="G123" s="608"/>
      <c r="H123" s="608"/>
      <c r="I123" s="608"/>
      <c r="J123" s="616"/>
      <c r="K123" s="605"/>
      <c r="M123" s="605"/>
      <c r="N123" s="605"/>
      <c r="O123" s="605"/>
      <c r="P123" s="605"/>
      <c r="Q123" s="605"/>
      <c r="S123" s="605"/>
      <c r="T123" s="19"/>
      <c r="U123" s="52" t="s">
        <v>2106</v>
      </c>
      <c r="V123" s="52" t="s">
        <v>4228</v>
      </c>
      <c r="W123" s="52" t="s">
        <v>4776</v>
      </c>
      <c r="X123" s="52" t="s">
        <v>4470</v>
      </c>
      <c r="Y123" s="52"/>
      <c r="AA123" s="11"/>
      <c r="AB123" s="11"/>
      <c r="AD123" s="19"/>
      <c r="AE123" s="4"/>
      <c r="AF123" s="4"/>
      <c r="AG123" s="4"/>
      <c r="AH123" s="4"/>
    </row>
    <row r="124" spans="1:34" x14ac:dyDescent="0.2">
      <c r="A124" s="168" t="s">
        <v>7503</v>
      </c>
      <c r="B124" s="78" t="s">
        <v>17929</v>
      </c>
      <c r="C124" s="595" t="s">
        <v>2696</v>
      </c>
      <c r="D124" s="595"/>
      <c r="E124" s="608"/>
      <c r="F124" s="608"/>
      <c r="G124" s="608"/>
      <c r="H124" s="608"/>
      <c r="I124" s="608"/>
      <c r="J124" s="616"/>
      <c r="K124" s="605"/>
      <c r="M124" s="605"/>
      <c r="N124" s="605"/>
      <c r="O124" s="605"/>
      <c r="P124" s="605"/>
      <c r="Q124" s="605"/>
      <c r="S124" s="605"/>
      <c r="T124" s="19"/>
      <c r="U124" s="52" t="s">
        <v>2106</v>
      </c>
      <c r="V124" s="52" t="s">
        <v>4228</v>
      </c>
      <c r="W124" s="52" t="s">
        <v>4776</v>
      </c>
      <c r="X124" s="52" t="s">
        <v>4471</v>
      </c>
      <c r="Y124" s="52"/>
      <c r="AA124" s="11"/>
      <c r="AB124" s="11"/>
      <c r="AD124" s="19"/>
      <c r="AE124" s="4"/>
      <c r="AF124" s="4"/>
      <c r="AG124" s="4"/>
      <c r="AH124" s="4"/>
    </row>
    <row r="125" spans="1:34" x14ac:dyDescent="0.2">
      <c r="A125" s="97" t="s">
        <v>2681</v>
      </c>
      <c r="B125" s="78"/>
      <c r="C125" s="605"/>
      <c r="D125" s="605"/>
      <c r="E125" s="605"/>
      <c r="F125" s="605"/>
      <c r="G125" s="605"/>
      <c r="H125" s="605"/>
      <c r="I125" s="605"/>
      <c r="J125" s="605"/>
      <c r="K125" s="605"/>
      <c r="M125" s="605"/>
      <c r="N125" s="605"/>
      <c r="O125" s="605"/>
      <c r="P125" s="605"/>
      <c r="Q125" s="605"/>
      <c r="S125" s="605"/>
      <c r="T125" s="19"/>
      <c r="U125" s="52"/>
      <c r="V125" s="52"/>
      <c r="W125" s="14"/>
      <c r="X125" s="52"/>
      <c r="Y125" s="52"/>
      <c r="AA125" s="11"/>
      <c r="AB125" s="11"/>
      <c r="AD125" s="19"/>
      <c r="AE125" s="4"/>
      <c r="AF125" s="4"/>
      <c r="AG125" s="4"/>
      <c r="AH125" s="4"/>
    </row>
    <row r="126" spans="1:34" x14ac:dyDescent="0.2">
      <c r="A126" s="168" t="s">
        <v>1415</v>
      </c>
      <c r="B126" s="78" t="s">
        <v>17930</v>
      </c>
      <c r="C126" s="595" t="s">
        <v>2697</v>
      </c>
      <c r="D126" s="595"/>
      <c r="E126" s="608"/>
      <c r="F126" s="608"/>
      <c r="G126" s="608"/>
      <c r="H126" s="608"/>
      <c r="I126" s="608"/>
      <c r="J126" s="616"/>
      <c r="K126" s="605"/>
      <c r="M126" s="605"/>
      <c r="N126" s="605"/>
      <c r="O126" s="605"/>
      <c r="P126" s="605"/>
      <c r="Q126" s="605"/>
      <c r="S126" s="605"/>
      <c r="T126" s="19"/>
      <c r="U126" s="52" t="s">
        <v>2106</v>
      </c>
      <c r="V126" s="52" t="s">
        <v>4228</v>
      </c>
      <c r="W126" s="52" t="s">
        <v>4777</v>
      </c>
      <c r="X126" s="52"/>
      <c r="Y126" s="52"/>
      <c r="AA126" s="11"/>
      <c r="AB126" s="11"/>
      <c r="AD126" s="19"/>
      <c r="AE126" s="4"/>
      <c r="AF126" s="4"/>
      <c r="AG126" s="4"/>
      <c r="AH126" s="4"/>
    </row>
    <row r="127" spans="1:34" x14ac:dyDescent="0.2">
      <c r="A127" s="168" t="s">
        <v>2612</v>
      </c>
      <c r="B127" s="78" t="s">
        <v>17931</v>
      </c>
      <c r="C127" s="595" t="s">
        <v>2698</v>
      </c>
      <c r="D127" s="595"/>
      <c r="E127" s="608"/>
      <c r="F127" s="608"/>
      <c r="G127" s="608"/>
      <c r="H127" s="608"/>
      <c r="I127" s="608"/>
      <c r="J127" s="616"/>
      <c r="K127" s="605"/>
      <c r="M127" s="605"/>
      <c r="N127" s="605"/>
      <c r="O127" s="605"/>
      <c r="P127" s="605"/>
      <c r="Q127" s="605"/>
      <c r="S127" s="605"/>
      <c r="T127" s="19"/>
      <c r="U127" s="52" t="s">
        <v>2106</v>
      </c>
      <c r="V127" s="52" t="s">
        <v>4228</v>
      </c>
      <c r="W127" s="52" t="s">
        <v>4777</v>
      </c>
      <c r="X127" s="52" t="s">
        <v>4470</v>
      </c>
      <c r="Y127" s="52"/>
      <c r="AA127" s="11"/>
      <c r="AB127" s="11"/>
      <c r="AD127" s="19"/>
      <c r="AE127" s="4"/>
      <c r="AF127" s="4"/>
      <c r="AG127" s="4"/>
      <c r="AH127" s="4"/>
    </row>
    <row r="128" spans="1:34" x14ac:dyDescent="0.2">
      <c r="A128" s="168" t="s">
        <v>7503</v>
      </c>
      <c r="B128" s="78" t="s">
        <v>17932</v>
      </c>
      <c r="C128" s="595" t="s">
        <v>2699</v>
      </c>
      <c r="D128" s="595"/>
      <c r="E128" s="608"/>
      <c r="F128" s="608"/>
      <c r="G128" s="608"/>
      <c r="H128" s="608"/>
      <c r="I128" s="608"/>
      <c r="J128" s="616"/>
      <c r="K128" s="605"/>
      <c r="M128" s="605"/>
      <c r="N128" s="605"/>
      <c r="O128" s="605"/>
      <c r="P128" s="605"/>
      <c r="Q128" s="605"/>
      <c r="S128" s="605"/>
      <c r="T128" s="19"/>
      <c r="U128" s="52" t="s">
        <v>2106</v>
      </c>
      <c r="V128" s="52" t="s">
        <v>4228</v>
      </c>
      <c r="W128" s="52" t="s">
        <v>4777</v>
      </c>
      <c r="X128" s="52" t="s">
        <v>4471</v>
      </c>
      <c r="Y128" s="52"/>
      <c r="AA128" s="11"/>
      <c r="AB128" s="11"/>
      <c r="AD128" s="19"/>
      <c r="AE128" s="4"/>
      <c r="AF128" s="4"/>
      <c r="AG128" s="4"/>
      <c r="AH128" s="4"/>
    </row>
    <row r="129" spans="1:34" x14ac:dyDescent="0.2">
      <c r="A129" s="97" t="s">
        <v>2686</v>
      </c>
      <c r="B129" s="78"/>
      <c r="C129" s="605"/>
      <c r="D129" s="605"/>
      <c r="E129" s="605"/>
      <c r="F129" s="605"/>
      <c r="G129" s="605"/>
      <c r="H129" s="605"/>
      <c r="I129" s="605"/>
      <c r="J129" s="605"/>
      <c r="K129" s="605"/>
      <c r="M129" s="605"/>
      <c r="N129" s="605"/>
      <c r="O129" s="605"/>
      <c r="P129" s="605"/>
      <c r="Q129" s="605"/>
      <c r="S129" s="605"/>
      <c r="T129" s="19"/>
      <c r="U129" s="52"/>
      <c r="V129" s="52"/>
      <c r="W129" s="14"/>
      <c r="X129" s="14"/>
      <c r="Y129" s="52"/>
      <c r="AA129" s="11"/>
      <c r="AB129" s="11"/>
      <c r="AD129" s="19"/>
      <c r="AE129" s="4"/>
      <c r="AF129" s="4"/>
      <c r="AG129" s="4"/>
      <c r="AH129" s="4"/>
    </row>
    <row r="130" spans="1:34" x14ac:dyDescent="0.2">
      <c r="A130" s="168" t="s">
        <v>1415</v>
      </c>
      <c r="B130" s="78" t="s">
        <v>17933</v>
      </c>
      <c r="C130" s="595" t="s">
        <v>2700</v>
      </c>
      <c r="D130" s="595"/>
      <c r="E130" s="608"/>
      <c r="F130" s="608"/>
      <c r="G130" s="608"/>
      <c r="H130" s="608"/>
      <c r="I130" s="608"/>
      <c r="J130" s="616"/>
      <c r="K130" s="605"/>
      <c r="M130" s="605"/>
      <c r="N130" s="605"/>
      <c r="O130" s="605"/>
      <c r="P130" s="605"/>
      <c r="Q130" s="605"/>
      <c r="S130" s="605"/>
      <c r="T130" s="19"/>
      <c r="U130" s="52" t="s">
        <v>2106</v>
      </c>
      <c r="V130" s="52" t="s">
        <v>4228</v>
      </c>
      <c r="W130" s="52" t="s">
        <v>4778</v>
      </c>
      <c r="X130" s="52"/>
      <c r="Y130" s="52"/>
      <c r="AA130" s="11"/>
      <c r="AB130" s="11"/>
      <c r="AD130" s="19"/>
      <c r="AF130" s="4"/>
      <c r="AG130" s="4"/>
      <c r="AH130" s="4"/>
    </row>
    <row r="131" spans="1:34" x14ac:dyDescent="0.2">
      <c r="A131" s="168" t="s">
        <v>2612</v>
      </c>
      <c r="B131" s="78" t="s">
        <v>17934</v>
      </c>
      <c r="C131" s="595" t="s">
        <v>2701</v>
      </c>
      <c r="D131" s="595"/>
      <c r="E131" s="608"/>
      <c r="F131" s="608"/>
      <c r="G131" s="608"/>
      <c r="H131" s="608"/>
      <c r="I131" s="608"/>
      <c r="J131" s="616"/>
      <c r="K131" s="605"/>
      <c r="M131" s="605"/>
      <c r="N131" s="605"/>
      <c r="O131" s="605"/>
      <c r="P131" s="605"/>
      <c r="Q131" s="605"/>
      <c r="S131" s="605"/>
      <c r="T131" s="19"/>
      <c r="U131" s="52" t="s">
        <v>2106</v>
      </c>
      <c r="V131" s="52" t="s">
        <v>4228</v>
      </c>
      <c r="W131" s="52" t="s">
        <v>4778</v>
      </c>
      <c r="X131" s="52" t="s">
        <v>4470</v>
      </c>
      <c r="Y131" s="52"/>
      <c r="AA131" s="11"/>
      <c r="AB131" s="11"/>
      <c r="AD131" s="19"/>
      <c r="AE131" s="19"/>
      <c r="AF131" s="4"/>
      <c r="AG131" s="4"/>
      <c r="AH131" s="4"/>
    </row>
    <row r="132" spans="1:34" x14ac:dyDescent="0.2">
      <c r="A132" s="168" t="s">
        <v>7503</v>
      </c>
      <c r="B132" s="78" t="s">
        <v>8061</v>
      </c>
      <c r="C132" s="595" t="s">
        <v>2702</v>
      </c>
      <c r="D132" s="595"/>
      <c r="E132" s="608"/>
      <c r="F132" s="608"/>
      <c r="G132" s="608"/>
      <c r="H132" s="608"/>
      <c r="I132" s="608"/>
      <c r="J132" s="616"/>
      <c r="K132" s="605"/>
      <c r="M132" s="605"/>
      <c r="N132" s="605"/>
      <c r="O132" s="605"/>
      <c r="P132" s="605"/>
      <c r="Q132" s="605"/>
      <c r="S132" s="605"/>
      <c r="T132" s="19"/>
      <c r="U132" s="52" t="s">
        <v>2106</v>
      </c>
      <c r="V132" s="52" t="s">
        <v>4228</v>
      </c>
      <c r="W132" s="52" t="s">
        <v>4778</v>
      </c>
      <c r="X132" s="52" t="s">
        <v>4471</v>
      </c>
      <c r="Y132" s="52"/>
      <c r="AA132" s="11"/>
      <c r="AB132" s="11"/>
      <c r="AD132" s="19"/>
      <c r="AE132" s="19"/>
      <c r="AF132" s="4"/>
      <c r="AG132" s="4"/>
      <c r="AH132" s="4"/>
    </row>
    <row r="133" spans="1:34" x14ac:dyDescent="0.2">
      <c r="A133" s="89" t="s">
        <v>2621</v>
      </c>
      <c r="B133" s="78" t="s">
        <v>8073</v>
      </c>
      <c r="C133" s="605"/>
      <c r="D133" s="605"/>
      <c r="E133" s="605"/>
      <c r="F133" s="605"/>
      <c r="G133" s="605"/>
      <c r="H133" s="605"/>
      <c r="I133" s="605"/>
      <c r="J133" s="605"/>
      <c r="K133" s="595" t="s">
        <v>17939</v>
      </c>
      <c r="M133" s="605"/>
      <c r="N133" s="605"/>
      <c r="O133" s="605"/>
      <c r="P133" s="605"/>
      <c r="Q133" s="605"/>
      <c r="S133" s="605"/>
      <c r="T133" s="19"/>
      <c r="U133" s="52" t="s">
        <v>2106</v>
      </c>
      <c r="V133" s="52" t="s">
        <v>4228</v>
      </c>
      <c r="W133" s="52" t="s">
        <v>5050</v>
      </c>
      <c r="X133" s="52"/>
      <c r="Y133" s="52"/>
      <c r="AA133" s="11"/>
      <c r="AB133" s="11"/>
      <c r="AD133" s="19"/>
      <c r="AE133" s="19"/>
      <c r="AF133" s="4"/>
      <c r="AG133" s="4"/>
      <c r="AH133" s="4"/>
    </row>
    <row r="134" spans="1:34" x14ac:dyDescent="0.2">
      <c r="A134" s="89" t="s">
        <v>2623</v>
      </c>
      <c r="B134" s="78" t="s">
        <v>8074</v>
      </c>
      <c r="C134" s="605"/>
      <c r="D134" s="605"/>
      <c r="E134" s="605"/>
      <c r="F134" s="605"/>
      <c r="G134" s="605"/>
      <c r="H134" s="605"/>
      <c r="I134" s="605"/>
      <c r="J134" s="605"/>
      <c r="K134" s="617" t="s">
        <v>2639</v>
      </c>
      <c r="M134" s="605"/>
      <c r="N134" s="605"/>
      <c r="O134" s="605"/>
      <c r="P134" s="605"/>
      <c r="Q134" s="605"/>
      <c r="S134" s="595" t="s">
        <v>2640</v>
      </c>
      <c r="T134" s="19"/>
      <c r="U134" s="52" t="s">
        <v>2106</v>
      </c>
      <c r="V134" s="52" t="s">
        <v>4228</v>
      </c>
      <c r="W134" s="52"/>
      <c r="X134" s="52"/>
      <c r="Y134" s="52"/>
      <c r="AA134" s="11"/>
      <c r="AB134" s="11"/>
      <c r="AD134" s="19"/>
      <c r="AE134" s="19"/>
      <c r="AF134" s="4"/>
      <c r="AG134" s="4"/>
      <c r="AH134" s="4"/>
    </row>
    <row r="135" spans="1:34" s="92" customFormat="1" x14ac:dyDescent="0.2">
      <c r="B135" s="742"/>
      <c r="C135" s="101" t="s">
        <v>5089</v>
      </c>
      <c r="D135" s="101" t="s">
        <v>4544</v>
      </c>
      <c r="E135" s="101" t="s">
        <v>5079</v>
      </c>
      <c r="F135" s="101" t="s">
        <v>5080</v>
      </c>
      <c r="G135" s="101" t="s">
        <v>4521</v>
      </c>
      <c r="H135" s="101" t="s">
        <v>5067</v>
      </c>
      <c r="I135" s="101" t="s">
        <v>5081</v>
      </c>
      <c r="J135" s="101" t="s">
        <v>5067</v>
      </c>
      <c r="K135" s="92" t="s">
        <v>4523</v>
      </c>
      <c r="M135" s="99" t="s">
        <v>5082</v>
      </c>
      <c r="N135" s="99" t="s">
        <v>5084</v>
      </c>
      <c r="O135" s="99" t="s">
        <v>5085</v>
      </c>
      <c r="P135" s="99" t="s">
        <v>5086</v>
      </c>
      <c r="Q135" s="99" t="s">
        <v>5087</v>
      </c>
      <c r="S135" s="39" t="s">
        <v>5088</v>
      </c>
      <c r="AB135" s="11"/>
      <c r="AC135" s="11"/>
    </row>
    <row r="136" spans="1:34" s="19" customFormat="1" x14ac:dyDescent="0.2">
      <c r="B136" s="742"/>
      <c r="C136" s="17" t="s">
        <v>4522</v>
      </c>
      <c r="D136" s="17" t="s">
        <v>4522</v>
      </c>
      <c r="E136" s="17" t="s">
        <v>4522</v>
      </c>
      <c r="F136" s="17" t="s">
        <v>4522</v>
      </c>
      <c r="G136" s="17" t="s">
        <v>4522</v>
      </c>
      <c r="H136" s="17" t="s">
        <v>4522</v>
      </c>
      <c r="I136" s="17" t="s">
        <v>4519</v>
      </c>
      <c r="J136" s="17" t="s">
        <v>4519</v>
      </c>
      <c r="M136" s="95"/>
      <c r="N136" s="95"/>
      <c r="O136" s="95"/>
      <c r="P136" s="95"/>
      <c r="Q136" s="95"/>
      <c r="S136" s="19" t="s">
        <v>4523</v>
      </c>
      <c r="AB136" s="11"/>
      <c r="AC136" s="11"/>
    </row>
    <row r="137" spans="1:34" s="19" customFormat="1" x14ac:dyDescent="0.2">
      <c r="B137" s="742"/>
      <c r="M137" s="19" t="s">
        <v>4523</v>
      </c>
      <c r="N137" s="19" t="s">
        <v>4523</v>
      </c>
      <c r="O137" s="19" t="s">
        <v>4523</v>
      </c>
      <c r="P137" s="19" t="s">
        <v>4523</v>
      </c>
      <c r="Q137" s="19" t="s">
        <v>4523</v>
      </c>
      <c r="AB137" s="11"/>
      <c r="AC137" s="11"/>
      <c r="AD137" s="93"/>
    </row>
    <row r="138" spans="1:34" s="19" customFormat="1" x14ac:dyDescent="0.2">
      <c r="AB138" s="11"/>
      <c r="AC138" s="11"/>
      <c r="AD138" s="93"/>
    </row>
    <row r="139" spans="1:34" s="19" customFormat="1" x14ac:dyDescent="0.2">
      <c r="AA139" s="93"/>
      <c r="AB139" s="11"/>
      <c r="AC139" s="11"/>
    </row>
    <row r="140" spans="1:34" s="19" customFormat="1" x14ac:dyDescent="0.2">
      <c r="AA140" s="93"/>
      <c r="AB140" s="11"/>
      <c r="AC140" s="11"/>
    </row>
    <row r="141" spans="1:34" s="19" customFormat="1" x14ac:dyDescent="0.2">
      <c r="AA141" s="93"/>
      <c r="AB141" s="11"/>
      <c r="AC141" s="11"/>
    </row>
    <row r="142" spans="1:34" x14ac:dyDescent="0.2">
      <c r="U142" s="17"/>
      <c r="V142" s="17"/>
      <c r="W142" s="17"/>
      <c r="X142" s="17"/>
      <c r="Y142" s="17"/>
      <c r="Z142" s="17"/>
      <c r="AA142" s="17"/>
      <c r="AB142" s="11"/>
      <c r="AD142" s="17"/>
    </row>
    <row r="143" spans="1:34" x14ac:dyDescent="0.2">
      <c r="T143" s="19"/>
      <c r="W143" s="100"/>
      <c r="X143" s="17"/>
      <c r="Y143" s="17"/>
      <c r="Z143" s="17"/>
      <c r="AA143" s="17"/>
      <c r="AB143" s="11"/>
      <c r="AD143" s="17"/>
    </row>
    <row r="144" spans="1:34" x14ac:dyDescent="0.2">
      <c r="T144" s="19"/>
      <c r="W144" s="100"/>
      <c r="X144" s="17"/>
      <c r="Y144" s="17"/>
      <c r="Z144" s="17"/>
      <c r="AA144" s="17"/>
      <c r="AB144" s="11"/>
      <c r="AD144" s="17"/>
    </row>
    <row r="145" spans="1:30" x14ac:dyDescent="0.2">
      <c r="T145" s="19"/>
      <c r="W145" s="100"/>
      <c r="X145" s="17"/>
      <c r="Y145" s="17"/>
      <c r="Z145" s="17"/>
      <c r="AA145" s="17"/>
      <c r="AB145" s="11"/>
      <c r="AD145" s="17"/>
    </row>
    <row r="146" spans="1:30" x14ac:dyDescent="0.2">
      <c r="T146" s="19"/>
      <c r="W146" s="100"/>
      <c r="X146" s="17"/>
      <c r="Y146" s="17"/>
      <c r="Z146" s="17"/>
      <c r="AA146" s="17"/>
      <c r="AB146" s="11"/>
      <c r="AD146" s="17"/>
    </row>
    <row r="147" spans="1:30" x14ac:dyDescent="0.2">
      <c r="T147" s="19"/>
      <c r="W147" s="100"/>
      <c r="X147" s="17"/>
      <c r="Y147" s="17"/>
      <c r="Z147" s="17"/>
      <c r="AA147" s="17"/>
      <c r="AB147" s="11"/>
      <c r="AD147" s="17"/>
    </row>
    <row r="148" spans="1:30" x14ac:dyDescent="0.2">
      <c r="T148" s="19"/>
      <c r="W148" s="100"/>
      <c r="X148" s="17"/>
      <c r="Y148" s="17"/>
      <c r="Z148" s="17"/>
      <c r="AA148" s="17"/>
      <c r="AB148" s="11"/>
      <c r="AD148" s="17"/>
    </row>
    <row r="149" spans="1:30" x14ac:dyDescent="0.2">
      <c r="T149" s="19"/>
      <c r="W149" s="100"/>
      <c r="X149" s="17"/>
      <c r="Y149" s="17"/>
      <c r="Z149" s="17"/>
      <c r="AA149" s="17"/>
      <c r="AB149" s="11"/>
      <c r="AD149" s="17"/>
    </row>
    <row r="150" spans="1:30" x14ac:dyDescent="0.2">
      <c r="K150" s="35"/>
      <c r="L150" s="19"/>
      <c r="M150" s="130"/>
      <c r="N150" s="19"/>
      <c r="O150" s="19"/>
      <c r="T150" s="19"/>
      <c r="AA150" s="100"/>
      <c r="AB150" s="11"/>
      <c r="AD150" s="17"/>
    </row>
    <row r="151" spans="1:30" x14ac:dyDescent="0.2">
      <c r="T151" s="19"/>
      <c r="AA151" s="100"/>
      <c r="AB151" s="11"/>
      <c r="AD151" s="17"/>
    </row>
    <row r="152" spans="1:30" x14ac:dyDescent="0.2">
      <c r="A152" s="17" t="s">
        <v>2703</v>
      </c>
      <c r="U152" s="17"/>
      <c r="V152" s="17"/>
      <c r="W152" s="17"/>
      <c r="X152" s="17"/>
      <c r="Y152" s="17"/>
      <c r="Z152" s="17"/>
      <c r="AA152" s="17"/>
      <c r="AB152" s="11"/>
      <c r="AD152" s="17"/>
    </row>
    <row r="153" spans="1:30" x14ac:dyDescent="0.2">
      <c r="U153" s="17"/>
      <c r="V153" s="17"/>
      <c r="W153" s="17"/>
      <c r="X153" s="17"/>
      <c r="Y153" s="17"/>
      <c r="Z153" s="17"/>
      <c r="AA153" s="17"/>
      <c r="AB153" s="11"/>
      <c r="AD153" s="17"/>
    </row>
    <row r="154" spans="1:30" x14ac:dyDescent="0.2">
      <c r="U154" s="17"/>
      <c r="V154" s="17"/>
      <c r="W154" s="17"/>
      <c r="X154" s="17"/>
      <c r="Y154" s="17"/>
      <c r="Z154" s="17"/>
      <c r="AA154" s="17"/>
      <c r="AB154" s="11"/>
      <c r="AD154" s="17"/>
    </row>
    <row r="155" spans="1:30" x14ac:dyDescent="0.2">
      <c r="U155" s="17"/>
      <c r="V155" s="17"/>
      <c r="W155" s="17"/>
      <c r="X155" s="17"/>
      <c r="Y155" s="17"/>
      <c r="Z155" s="17"/>
      <c r="AA155" s="17"/>
      <c r="AB155" s="17"/>
    </row>
    <row r="156" spans="1:30" x14ac:dyDescent="0.2">
      <c r="U156" s="17"/>
      <c r="V156" s="17"/>
      <c r="W156" s="17"/>
      <c r="X156" s="17"/>
      <c r="Y156" s="17"/>
      <c r="Z156" s="17"/>
      <c r="AA156" s="17"/>
      <c r="AB156" s="17"/>
    </row>
    <row r="157" spans="1:30" x14ac:dyDescent="0.2">
      <c r="U157" s="17"/>
      <c r="V157" s="17"/>
      <c r="W157" s="17"/>
      <c r="X157" s="17"/>
      <c r="Y157" s="17"/>
      <c r="Z157" s="17"/>
      <c r="AA157" s="17"/>
      <c r="AB157" s="17"/>
    </row>
    <row r="158" spans="1:30" x14ac:dyDescent="0.2">
      <c r="U158" s="17"/>
      <c r="V158" s="17"/>
      <c r="W158" s="17"/>
      <c r="X158" s="17"/>
      <c r="Y158" s="17"/>
      <c r="Z158" s="17"/>
      <c r="AA158" s="17"/>
      <c r="AB158" s="17"/>
    </row>
    <row r="159" spans="1:30" x14ac:dyDescent="0.2">
      <c r="U159" s="17"/>
      <c r="V159" s="17"/>
      <c r="W159" s="17"/>
      <c r="X159" s="17"/>
      <c r="Y159" s="17"/>
      <c r="Z159" s="17"/>
      <c r="AA159" s="17"/>
      <c r="AB159" s="17"/>
    </row>
    <row r="160" spans="1:30" x14ac:dyDescent="0.2">
      <c r="U160" s="17"/>
      <c r="V160" s="17"/>
      <c r="W160" s="17"/>
      <c r="X160" s="17"/>
      <c r="Y160" s="17"/>
      <c r="Z160" s="17"/>
      <c r="AA160" s="17"/>
      <c r="AB160" s="17"/>
    </row>
    <row r="161" spans="21:28" x14ac:dyDescent="0.2">
      <c r="U161" s="17"/>
      <c r="V161" s="17"/>
      <c r="W161" s="17"/>
      <c r="X161" s="17"/>
      <c r="Y161" s="17"/>
      <c r="Z161" s="17"/>
      <c r="AA161" s="17"/>
      <c r="AB161" s="17"/>
    </row>
    <row r="162" spans="21:28" x14ac:dyDescent="0.2">
      <c r="U162" s="17"/>
      <c r="V162" s="17"/>
      <c r="W162" s="17"/>
      <c r="X162" s="17"/>
      <c r="Y162" s="17"/>
      <c r="Z162" s="17"/>
      <c r="AA162" s="17"/>
      <c r="AB162" s="17"/>
    </row>
  </sheetData>
  <mergeCells count="10">
    <mergeCell ref="AA22:AA23"/>
    <mergeCell ref="S97:S98"/>
    <mergeCell ref="C22:N22"/>
    <mergeCell ref="O22:R22"/>
    <mergeCell ref="S22:S23"/>
    <mergeCell ref="U22:Y22"/>
    <mergeCell ref="C97:H97"/>
    <mergeCell ref="I97:J97"/>
    <mergeCell ref="K97:K98"/>
    <mergeCell ref="M97:Q97"/>
  </mergeCells>
  <pageMargins left="0.7" right="0.7" top="0.75" bottom="0.75" header="0.3" footer="0.3"/>
  <pageSetup paperSize="9" scale="4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
  <dimension ref="A1:AB52"/>
  <sheetViews>
    <sheetView zoomScale="85" zoomScaleNormal="85" workbookViewId="0">
      <selection activeCell="J46" sqref="J46"/>
    </sheetView>
  </sheetViews>
  <sheetFormatPr defaultColWidth="9.28515625" defaultRowHeight="12.75" x14ac:dyDescent="0.2"/>
  <cols>
    <col min="1" max="1" width="36.42578125" style="11" customWidth="1"/>
    <col min="2" max="2" width="10.140625" style="38" customWidth="1"/>
    <col min="3" max="6" width="13.42578125" style="11" customWidth="1"/>
    <col min="7" max="8" width="13.42578125" style="35" customWidth="1"/>
    <col min="9" max="14" width="13.42578125" style="11" customWidth="1"/>
    <col min="15" max="27" width="18.140625" style="11" customWidth="1"/>
    <col min="28" max="257" width="9.28515625" style="11"/>
    <col min="258" max="258" width="60.85546875" style="11" customWidth="1"/>
    <col min="259" max="259" width="21.28515625" style="11" customWidth="1"/>
    <col min="260" max="283" width="18.140625" style="11" customWidth="1"/>
    <col min="284" max="513" width="9.28515625" style="11"/>
    <col min="514" max="514" width="60.85546875" style="11" customWidth="1"/>
    <col min="515" max="515" width="21.28515625" style="11" customWidth="1"/>
    <col min="516" max="539" width="18.140625" style="11" customWidth="1"/>
    <col min="540" max="769" width="9.28515625" style="11"/>
    <col min="770" max="770" width="60.85546875" style="11" customWidth="1"/>
    <col min="771" max="771" width="21.28515625" style="11" customWidth="1"/>
    <col min="772" max="795" width="18.140625" style="11" customWidth="1"/>
    <col min="796" max="1025" width="9.28515625" style="11"/>
    <col min="1026" max="1026" width="60.85546875" style="11" customWidth="1"/>
    <col min="1027" max="1027" width="21.28515625" style="11" customWidth="1"/>
    <col min="1028" max="1051" width="18.140625" style="11" customWidth="1"/>
    <col min="1052" max="1281" width="9.28515625" style="11"/>
    <col min="1282" max="1282" width="60.85546875" style="11" customWidth="1"/>
    <col min="1283" max="1283" width="21.28515625" style="11" customWidth="1"/>
    <col min="1284" max="1307" width="18.140625" style="11" customWidth="1"/>
    <col min="1308" max="1537" width="9.28515625" style="11"/>
    <col min="1538" max="1538" width="60.85546875" style="11" customWidth="1"/>
    <col min="1539" max="1539" width="21.28515625" style="11" customWidth="1"/>
    <col min="1540" max="1563" width="18.140625" style="11" customWidth="1"/>
    <col min="1564" max="1793" width="9.28515625" style="11"/>
    <col min="1794" max="1794" width="60.85546875" style="11" customWidth="1"/>
    <col min="1795" max="1795" width="21.28515625" style="11" customWidth="1"/>
    <col min="1796" max="1819" width="18.140625" style="11" customWidth="1"/>
    <col min="1820" max="2049" width="9.28515625" style="11"/>
    <col min="2050" max="2050" width="60.85546875" style="11" customWidth="1"/>
    <col min="2051" max="2051" width="21.28515625" style="11" customWidth="1"/>
    <col min="2052" max="2075" width="18.140625" style="11" customWidth="1"/>
    <col min="2076" max="2305" width="9.28515625" style="11"/>
    <col min="2306" max="2306" width="60.85546875" style="11" customWidth="1"/>
    <col min="2307" max="2307" width="21.28515625" style="11" customWidth="1"/>
    <col min="2308" max="2331" width="18.140625" style="11" customWidth="1"/>
    <col min="2332" max="2561" width="9.28515625" style="11"/>
    <col min="2562" max="2562" width="60.85546875" style="11" customWidth="1"/>
    <col min="2563" max="2563" width="21.28515625" style="11" customWidth="1"/>
    <col min="2564" max="2587" width="18.140625" style="11" customWidth="1"/>
    <col min="2588" max="2817" width="9.28515625" style="11"/>
    <col min="2818" max="2818" width="60.85546875" style="11" customWidth="1"/>
    <col min="2819" max="2819" width="21.28515625" style="11" customWidth="1"/>
    <col min="2820" max="2843" width="18.140625" style="11" customWidth="1"/>
    <col min="2844" max="3073" width="9.28515625" style="11"/>
    <col min="3074" max="3074" width="60.85546875" style="11" customWidth="1"/>
    <col min="3075" max="3075" width="21.28515625" style="11" customWidth="1"/>
    <col min="3076" max="3099" width="18.140625" style="11" customWidth="1"/>
    <col min="3100" max="3329" width="9.28515625" style="11"/>
    <col min="3330" max="3330" width="60.85546875" style="11" customWidth="1"/>
    <col min="3331" max="3331" width="21.28515625" style="11" customWidth="1"/>
    <col min="3332" max="3355" width="18.140625" style="11" customWidth="1"/>
    <col min="3356" max="3585" width="9.28515625" style="11"/>
    <col min="3586" max="3586" width="60.85546875" style="11" customWidth="1"/>
    <col min="3587" max="3587" width="21.28515625" style="11" customWidth="1"/>
    <col min="3588" max="3611" width="18.140625" style="11" customWidth="1"/>
    <col min="3612" max="3841" width="9.28515625" style="11"/>
    <col min="3842" max="3842" width="60.85546875" style="11" customWidth="1"/>
    <col min="3843" max="3843" width="21.28515625" style="11" customWidth="1"/>
    <col min="3844" max="3867" width="18.140625" style="11" customWidth="1"/>
    <col min="3868" max="4097" width="9.28515625" style="11"/>
    <col min="4098" max="4098" width="60.85546875" style="11" customWidth="1"/>
    <col min="4099" max="4099" width="21.28515625" style="11" customWidth="1"/>
    <col min="4100" max="4123" width="18.140625" style="11" customWidth="1"/>
    <col min="4124" max="4353" width="9.28515625" style="11"/>
    <col min="4354" max="4354" width="60.85546875" style="11" customWidth="1"/>
    <col min="4355" max="4355" width="21.28515625" style="11" customWidth="1"/>
    <col min="4356" max="4379" width="18.140625" style="11" customWidth="1"/>
    <col min="4380" max="4609" width="9.28515625" style="11"/>
    <col min="4610" max="4610" width="60.85546875" style="11" customWidth="1"/>
    <col min="4611" max="4611" width="21.28515625" style="11" customWidth="1"/>
    <col min="4612" max="4635" width="18.140625" style="11" customWidth="1"/>
    <col min="4636" max="4865" width="9.28515625" style="11"/>
    <col min="4866" max="4866" width="60.85546875" style="11" customWidth="1"/>
    <col min="4867" max="4867" width="21.28515625" style="11" customWidth="1"/>
    <col min="4868" max="4891" width="18.140625" style="11" customWidth="1"/>
    <col min="4892" max="5121" width="9.28515625" style="11"/>
    <col min="5122" max="5122" width="60.85546875" style="11" customWidth="1"/>
    <col min="5123" max="5123" width="21.28515625" style="11" customWidth="1"/>
    <col min="5124" max="5147" width="18.140625" style="11" customWidth="1"/>
    <col min="5148" max="5377" width="9.28515625" style="11"/>
    <col min="5378" max="5378" width="60.85546875" style="11" customWidth="1"/>
    <col min="5379" max="5379" width="21.28515625" style="11" customWidth="1"/>
    <col min="5380" max="5403" width="18.140625" style="11" customWidth="1"/>
    <col min="5404" max="5633" width="9.28515625" style="11"/>
    <col min="5634" max="5634" width="60.85546875" style="11" customWidth="1"/>
    <col min="5635" max="5635" width="21.28515625" style="11" customWidth="1"/>
    <col min="5636" max="5659" width="18.140625" style="11" customWidth="1"/>
    <col min="5660" max="5889" width="9.28515625" style="11"/>
    <col min="5890" max="5890" width="60.85546875" style="11" customWidth="1"/>
    <col min="5891" max="5891" width="21.28515625" style="11" customWidth="1"/>
    <col min="5892" max="5915" width="18.140625" style="11" customWidth="1"/>
    <col min="5916" max="6145" width="9.28515625" style="11"/>
    <col min="6146" max="6146" width="60.85546875" style="11" customWidth="1"/>
    <col min="6147" max="6147" width="21.28515625" style="11" customWidth="1"/>
    <col min="6148" max="6171" width="18.140625" style="11" customWidth="1"/>
    <col min="6172" max="6401" width="9.28515625" style="11"/>
    <col min="6402" max="6402" width="60.85546875" style="11" customWidth="1"/>
    <col min="6403" max="6403" width="21.28515625" style="11" customWidth="1"/>
    <col min="6404" max="6427" width="18.140625" style="11" customWidth="1"/>
    <col min="6428" max="6657" width="9.28515625" style="11"/>
    <col min="6658" max="6658" width="60.85546875" style="11" customWidth="1"/>
    <col min="6659" max="6659" width="21.28515625" style="11" customWidth="1"/>
    <col min="6660" max="6683" width="18.140625" style="11" customWidth="1"/>
    <col min="6684" max="6913" width="9.28515625" style="11"/>
    <col min="6914" max="6914" width="60.85546875" style="11" customWidth="1"/>
    <col min="6915" max="6915" width="21.28515625" style="11" customWidth="1"/>
    <col min="6916" max="6939" width="18.140625" style="11" customWidth="1"/>
    <col min="6940" max="7169" width="9.28515625" style="11"/>
    <col min="7170" max="7170" width="60.85546875" style="11" customWidth="1"/>
    <col min="7171" max="7171" width="21.28515625" style="11" customWidth="1"/>
    <col min="7172" max="7195" width="18.140625" style="11" customWidth="1"/>
    <col min="7196" max="7425" width="9.28515625" style="11"/>
    <col min="7426" max="7426" width="60.85546875" style="11" customWidth="1"/>
    <col min="7427" max="7427" width="21.28515625" style="11" customWidth="1"/>
    <col min="7428" max="7451" width="18.140625" style="11" customWidth="1"/>
    <col min="7452" max="7681" width="9.28515625" style="11"/>
    <col min="7682" max="7682" width="60.85546875" style="11" customWidth="1"/>
    <col min="7683" max="7683" width="21.28515625" style="11" customWidth="1"/>
    <col min="7684" max="7707" width="18.140625" style="11" customWidth="1"/>
    <col min="7708" max="7937" width="9.28515625" style="11"/>
    <col min="7938" max="7938" width="60.85546875" style="11" customWidth="1"/>
    <col min="7939" max="7939" width="21.28515625" style="11" customWidth="1"/>
    <col min="7940" max="7963" width="18.140625" style="11" customWidth="1"/>
    <col min="7964" max="8193" width="9.28515625" style="11"/>
    <col min="8194" max="8194" width="60.85546875" style="11" customWidth="1"/>
    <col min="8195" max="8195" width="21.28515625" style="11" customWidth="1"/>
    <col min="8196" max="8219" width="18.140625" style="11" customWidth="1"/>
    <col min="8220" max="8449" width="9.28515625" style="11"/>
    <col min="8450" max="8450" width="60.85546875" style="11" customWidth="1"/>
    <col min="8451" max="8451" width="21.28515625" style="11" customWidth="1"/>
    <col min="8452" max="8475" width="18.140625" style="11" customWidth="1"/>
    <col min="8476" max="8705" width="9.28515625" style="11"/>
    <col min="8706" max="8706" width="60.85546875" style="11" customWidth="1"/>
    <col min="8707" max="8707" width="21.28515625" style="11" customWidth="1"/>
    <col min="8708" max="8731" width="18.140625" style="11" customWidth="1"/>
    <col min="8732" max="8961" width="9.28515625" style="11"/>
    <col min="8962" max="8962" width="60.85546875" style="11" customWidth="1"/>
    <col min="8963" max="8963" width="21.28515625" style="11" customWidth="1"/>
    <col min="8964" max="8987" width="18.140625" style="11" customWidth="1"/>
    <col min="8988" max="9217" width="9.28515625" style="11"/>
    <col min="9218" max="9218" width="60.85546875" style="11" customWidth="1"/>
    <col min="9219" max="9219" width="21.28515625" style="11" customWidth="1"/>
    <col min="9220" max="9243" width="18.140625" style="11" customWidth="1"/>
    <col min="9244" max="9473" width="9.28515625" style="11"/>
    <col min="9474" max="9474" width="60.85546875" style="11" customWidth="1"/>
    <col min="9475" max="9475" width="21.28515625" style="11" customWidth="1"/>
    <col min="9476" max="9499" width="18.140625" style="11" customWidth="1"/>
    <col min="9500" max="9729" width="9.28515625" style="11"/>
    <col min="9730" max="9730" width="60.85546875" style="11" customWidth="1"/>
    <col min="9731" max="9731" width="21.28515625" style="11" customWidth="1"/>
    <col min="9732" max="9755" width="18.140625" style="11" customWidth="1"/>
    <col min="9756" max="9985" width="9.28515625" style="11"/>
    <col min="9986" max="9986" width="60.85546875" style="11" customWidth="1"/>
    <col min="9987" max="9987" width="21.28515625" style="11" customWidth="1"/>
    <col min="9988" max="10011" width="18.140625" style="11" customWidth="1"/>
    <col min="10012" max="10241" width="9.28515625" style="11"/>
    <col min="10242" max="10242" width="60.85546875" style="11" customWidth="1"/>
    <col min="10243" max="10243" width="21.28515625" style="11" customWidth="1"/>
    <col min="10244" max="10267" width="18.140625" style="11" customWidth="1"/>
    <col min="10268" max="10497" width="9.28515625" style="11"/>
    <col min="10498" max="10498" width="60.85546875" style="11" customWidth="1"/>
    <col min="10499" max="10499" width="21.28515625" style="11" customWidth="1"/>
    <col min="10500" max="10523" width="18.140625" style="11" customWidth="1"/>
    <col min="10524" max="10753" width="9.28515625" style="11"/>
    <col min="10754" max="10754" width="60.85546875" style="11" customWidth="1"/>
    <col min="10755" max="10755" width="21.28515625" style="11" customWidth="1"/>
    <col min="10756" max="10779" width="18.140625" style="11" customWidth="1"/>
    <col min="10780" max="11009" width="9.28515625" style="11"/>
    <col min="11010" max="11010" width="60.85546875" style="11" customWidth="1"/>
    <col min="11011" max="11011" width="21.28515625" style="11" customWidth="1"/>
    <col min="11012" max="11035" width="18.140625" style="11" customWidth="1"/>
    <col min="11036" max="11265" width="9.28515625" style="11"/>
    <col min="11266" max="11266" width="60.85546875" style="11" customWidth="1"/>
    <col min="11267" max="11267" width="21.28515625" style="11" customWidth="1"/>
    <col min="11268" max="11291" width="18.140625" style="11" customWidth="1"/>
    <col min="11292" max="11521" width="9.28515625" style="11"/>
    <col min="11522" max="11522" width="60.85546875" style="11" customWidth="1"/>
    <col min="11523" max="11523" width="21.28515625" style="11" customWidth="1"/>
    <col min="11524" max="11547" width="18.140625" style="11" customWidth="1"/>
    <col min="11548" max="11777" width="9.28515625" style="11"/>
    <col min="11778" max="11778" width="60.85546875" style="11" customWidth="1"/>
    <col min="11779" max="11779" width="21.28515625" style="11" customWidth="1"/>
    <col min="11780" max="11803" width="18.140625" style="11" customWidth="1"/>
    <col min="11804" max="12033" width="9.28515625" style="11"/>
    <col min="12034" max="12034" width="60.85546875" style="11" customWidth="1"/>
    <col min="12035" max="12035" width="21.28515625" style="11" customWidth="1"/>
    <col min="12036" max="12059" width="18.140625" style="11" customWidth="1"/>
    <col min="12060" max="12289" width="9.28515625" style="11"/>
    <col min="12290" max="12290" width="60.85546875" style="11" customWidth="1"/>
    <col min="12291" max="12291" width="21.28515625" style="11" customWidth="1"/>
    <col min="12292" max="12315" width="18.140625" style="11" customWidth="1"/>
    <col min="12316" max="12545" width="9.28515625" style="11"/>
    <col min="12546" max="12546" width="60.85546875" style="11" customWidth="1"/>
    <col min="12547" max="12547" width="21.28515625" style="11" customWidth="1"/>
    <col min="12548" max="12571" width="18.140625" style="11" customWidth="1"/>
    <col min="12572" max="12801" width="9.28515625" style="11"/>
    <col min="12802" max="12802" width="60.85546875" style="11" customWidth="1"/>
    <col min="12803" max="12803" width="21.28515625" style="11" customWidth="1"/>
    <col min="12804" max="12827" width="18.140625" style="11" customWidth="1"/>
    <col min="12828" max="13057" width="9.28515625" style="11"/>
    <col min="13058" max="13058" width="60.85546875" style="11" customWidth="1"/>
    <col min="13059" max="13059" width="21.28515625" style="11" customWidth="1"/>
    <col min="13060" max="13083" width="18.140625" style="11" customWidth="1"/>
    <col min="13084" max="13313" width="9.28515625" style="11"/>
    <col min="13314" max="13314" width="60.85546875" style="11" customWidth="1"/>
    <col min="13315" max="13315" width="21.28515625" style="11" customWidth="1"/>
    <col min="13316" max="13339" width="18.140625" style="11" customWidth="1"/>
    <col min="13340" max="13569" width="9.28515625" style="11"/>
    <col min="13570" max="13570" width="60.85546875" style="11" customWidth="1"/>
    <col min="13571" max="13571" width="21.28515625" style="11" customWidth="1"/>
    <col min="13572" max="13595" width="18.140625" style="11" customWidth="1"/>
    <col min="13596" max="13825" width="9.28515625" style="11"/>
    <col min="13826" max="13826" width="60.85546875" style="11" customWidth="1"/>
    <col min="13827" max="13827" width="21.28515625" style="11" customWidth="1"/>
    <col min="13828" max="13851" width="18.140625" style="11" customWidth="1"/>
    <col min="13852" max="14081" width="9.28515625" style="11"/>
    <col min="14082" max="14082" width="60.85546875" style="11" customWidth="1"/>
    <col min="14083" max="14083" width="21.28515625" style="11" customWidth="1"/>
    <col min="14084" max="14107" width="18.140625" style="11" customWidth="1"/>
    <col min="14108" max="14337" width="9.28515625" style="11"/>
    <col min="14338" max="14338" width="60.85546875" style="11" customWidth="1"/>
    <col min="14339" max="14339" width="21.28515625" style="11" customWidth="1"/>
    <col min="14340" max="14363" width="18.140625" style="11" customWidth="1"/>
    <col min="14364" max="14593" width="9.28515625" style="11"/>
    <col min="14594" max="14594" width="60.85546875" style="11" customWidth="1"/>
    <col min="14595" max="14595" width="21.28515625" style="11" customWidth="1"/>
    <col min="14596" max="14619" width="18.140625" style="11" customWidth="1"/>
    <col min="14620" max="14849" width="9.28515625" style="11"/>
    <col min="14850" max="14850" width="60.85546875" style="11" customWidth="1"/>
    <col min="14851" max="14851" width="21.28515625" style="11" customWidth="1"/>
    <col min="14852" max="14875" width="18.140625" style="11" customWidth="1"/>
    <col min="14876" max="15105" width="9.28515625" style="11"/>
    <col min="15106" max="15106" width="60.85546875" style="11" customWidth="1"/>
    <col min="15107" max="15107" width="21.28515625" style="11" customWidth="1"/>
    <col min="15108" max="15131" width="18.140625" style="11" customWidth="1"/>
    <col min="15132" max="15361" width="9.28515625" style="11"/>
    <col min="15362" max="15362" width="60.85546875" style="11" customWidth="1"/>
    <col min="15363" max="15363" width="21.28515625" style="11" customWidth="1"/>
    <col min="15364" max="15387" width="18.140625" style="11" customWidth="1"/>
    <col min="15388" max="15617" width="9.28515625" style="11"/>
    <col min="15618" max="15618" width="60.85546875" style="11" customWidth="1"/>
    <col min="15619" max="15619" width="21.28515625" style="11" customWidth="1"/>
    <col min="15620" max="15643" width="18.140625" style="11" customWidth="1"/>
    <col min="15644" max="15873" width="9.28515625" style="11"/>
    <col min="15874" max="15874" width="60.85546875" style="11" customWidth="1"/>
    <col min="15875" max="15875" width="21.28515625" style="11" customWidth="1"/>
    <col min="15876" max="15899" width="18.140625" style="11" customWidth="1"/>
    <col min="15900" max="16129" width="9.28515625" style="11"/>
    <col min="16130" max="16130" width="60.85546875" style="11" customWidth="1"/>
    <col min="16131" max="16131" width="21.28515625" style="11" customWidth="1"/>
    <col min="16132" max="16155" width="18.140625" style="11" customWidth="1"/>
    <col min="16156" max="16384" width="9.28515625" style="11"/>
  </cols>
  <sheetData>
    <row r="1" spans="1:21" x14ac:dyDescent="0.2">
      <c r="A1" s="165" t="s">
        <v>5145</v>
      </c>
      <c r="B1" s="740" t="str">
        <f>HYPERLINK("#List!$A$1", "Full")</f>
        <v>Full</v>
      </c>
    </row>
    <row r="2" spans="1:21" x14ac:dyDescent="0.2">
      <c r="A2" s="165"/>
      <c r="B2" s="137"/>
    </row>
    <row r="3" spans="1:21" x14ac:dyDescent="0.2">
      <c r="A3" s="106" t="s">
        <v>2511</v>
      </c>
      <c r="B3" s="137"/>
    </row>
    <row r="4" spans="1:21" x14ac:dyDescent="0.2">
      <c r="A4" s="131" t="s">
        <v>7505</v>
      </c>
      <c r="B4" s="137"/>
    </row>
    <row r="5" spans="1:21" x14ac:dyDescent="0.2">
      <c r="A5" s="620" t="s">
        <v>5131</v>
      </c>
      <c r="B5" s="137"/>
    </row>
    <row r="6" spans="1:21" x14ac:dyDescent="0.2">
      <c r="A6" s="165"/>
      <c r="B6" s="137"/>
    </row>
    <row r="7" spans="1:21" x14ac:dyDescent="0.2">
      <c r="A7" s="64" t="s">
        <v>6738</v>
      </c>
      <c r="B7" s="137"/>
    </row>
    <row r="8" spans="1:21" x14ac:dyDescent="0.2">
      <c r="A8" s="17" t="s">
        <v>48</v>
      </c>
      <c r="B8" s="137"/>
    </row>
    <row r="9" spans="1:21" x14ac:dyDescent="0.2">
      <c r="A9" s="17" t="s">
        <v>4583</v>
      </c>
      <c r="B9" s="137"/>
    </row>
    <row r="10" spans="1:21" x14ac:dyDescent="0.2">
      <c r="A10" s="134"/>
      <c r="B10" s="137"/>
    </row>
    <row r="11" spans="1:21" ht="25.5" x14ac:dyDescent="0.2">
      <c r="A11" s="138"/>
      <c r="B11" s="139"/>
      <c r="C11" s="34" t="s">
        <v>54</v>
      </c>
      <c r="D11" s="138"/>
      <c r="F11" s="138"/>
      <c r="G11" s="11"/>
      <c r="H11" s="11"/>
    </row>
    <row r="12" spans="1:21" x14ac:dyDescent="0.2">
      <c r="A12" s="138"/>
      <c r="B12" s="139"/>
      <c r="C12" s="43" t="s">
        <v>7811</v>
      </c>
      <c r="D12" s="138"/>
      <c r="F12" s="138"/>
      <c r="G12" s="11"/>
      <c r="H12" s="11"/>
    </row>
    <row r="13" spans="1:21" x14ac:dyDescent="0.2">
      <c r="A13" s="107" t="s">
        <v>80</v>
      </c>
      <c r="B13" s="27"/>
      <c r="C13" s="618"/>
      <c r="D13" s="8"/>
      <c r="F13" s="8"/>
      <c r="G13" s="8"/>
      <c r="H13" s="8"/>
      <c r="I13" s="8"/>
    </row>
    <row r="14" spans="1:21" x14ac:dyDescent="0.2">
      <c r="A14" s="23" t="s">
        <v>5121</v>
      </c>
      <c r="B14" s="27" t="s">
        <v>7853</v>
      </c>
      <c r="C14" s="595" t="s">
        <v>25</v>
      </c>
      <c r="D14" s="13" t="s">
        <v>4520</v>
      </c>
      <c r="E14" s="9" t="s">
        <v>2106</v>
      </c>
      <c r="F14" s="9" t="s">
        <v>4218</v>
      </c>
      <c r="G14" s="9"/>
      <c r="H14" s="9" t="s">
        <v>4262</v>
      </c>
      <c r="I14" s="10" t="s">
        <v>4474</v>
      </c>
      <c r="J14" s="10"/>
      <c r="K14" s="10"/>
      <c r="M14" s="10"/>
      <c r="N14" s="10"/>
      <c r="O14" s="10"/>
      <c r="P14" s="10"/>
      <c r="R14" s="10"/>
    </row>
    <row r="15" spans="1:21" s="17" customFormat="1" ht="25.5" x14ac:dyDescent="0.2">
      <c r="A15" s="45" t="s">
        <v>7452</v>
      </c>
      <c r="B15" s="27" t="s">
        <v>7854</v>
      </c>
      <c r="C15" s="595" t="s">
        <v>26</v>
      </c>
      <c r="D15" s="13" t="s">
        <v>4520</v>
      </c>
      <c r="E15" s="9" t="s">
        <v>2106</v>
      </c>
      <c r="F15" s="9" t="s">
        <v>4218</v>
      </c>
      <c r="G15" s="9"/>
      <c r="H15" s="9" t="s">
        <v>5048</v>
      </c>
      <c r="I15" s="10" t="s">
        <v>4475</v>
      </c>
      <c r="J15" s="10"/>
      <c r="K15" s="10"/>
      <c r="M15" s="10"/>
      <c r="N15" s="10"/>
      <c r="O15" s="10"/>
      <c r="P15" s="10"/>
      <c r="R15" s="10"/>
      <c r="S15" s="11"/>
      <c r="T15" s="11"/>
      <c r="U15" s="11"/>
    </row>
    <row r="16" spans="1:21" x14ac:dyDescent="0.2">
      <c r="A16" s="23" t="s">
        <v>79</v>
      </c>
      <c r="B16" s="27" t="s">
        <v>7890</v>
      </c>
      <c r="C16" s="595" t="s">
        <v>27</v>
      </c>
      <c r="D16" s="13" t="s">
        <v>4520</v>
      </c>
      <c r="E16" s="9" t="s">
        <v>2106</v>
      </c>
      <c r="F16" s="9" t="s">
        <v>4218</v>
      </c>
      <c r="G16" s="9"/>
      <c r="H16" s="9" t="s">
        <v>4262</v>
      </c>
      <c r="I16" s="10" t="s">
        <v>4475</v>
      </c>
      <c r="J16" s="14"/>
      <c r="K16" s="14"/>
      <c r="M16" s="10"/>
      <c r="N16" s="10"/>
      <c r="O16" s="10"/>
      <c r="P16" s="10"/>
      <c r="R16" s="10"/>
    </row>
    <row r="17" spans="1:21" x14ac:dyDescent="0.2">
      <c r="A17" s="23" t="s">
        <v>78</v>
      </c>
      <c r="B17" s="27" t="s">
        <v>7891</v>
      </c>
      <c r="C17" s="595" t="s">
        <v>28</v>
      </c>
      <c r="D17" s="13" t="s">
        <v>4520</v>
      </c>
      <c r="E17" s="9" t="s">
        <v>2106</v>
      </c>
      <c r="F17" s="9" t="s">
        <v>4218</v>
      </c>
      <c r="G17" s="9"/>
      <c r="H17" s="9" t="s">
        <v>4263</v>
      </c>
      <c r="I17" s="10" t="s">
        <v>4476</v>
      </c>
      <c r="J17" s="10" t="s">
        <v>5060</v>
      </c>
      <c r="K17" s="10"/>
      <c r="M17" s="10"/>
      <c r="N17" s="10"/>
      <c r="O17" s="10"/>
      <c r="P17" s="10"/>
      <c r="R17" s="10"/>
      <c r="S17" s="17"/>
      <c r="T17" s="17"/>
    </row>
    <row r="18" spans="1:21" x14ac:dyDescent="0.2">
      <c r="A18" s="23" t="s">
        <v>77</v>
      </c>
      <c r="B18" s="27" t="s">
        <v>7813</v>
      </c>
      <c r="C18" s="595" t="s">
        <v>29</v>
      </c>
      <c r="D18" s="13" t="s">
        <v>4520</v>
      </c>
      <c r="E18" s="9" t="s">
        <v>2106</v>
      </c>
      <c r="F18" s="9" t="s">
        <v>4218</v>
      </c>
      <c r="G18" s="9"/>
      <c r="H18" s="10" t="s">
        <v>4264</v>
      </c>
      <c r="I18" s="10" t="s">
        <v>4477</v>
      </c>
      <c r="J18" s="10" t="s">
        <v>5060</v>
      </c>
      <c r="K18" s="10"/>
      <c r="M18" s="10"/>
      <c r="N18" s="10"/>
      <c r="O18" s="10"/>
      <c r="P18" s="10"/>
      <c r="R18" s="10"/>
    </row>
    <row r="19" spans="1:21" x14ac:dyDescent="0.2">
      <c r="A19" s="23" t="s">
        <v>76</v>
      </c>
      <c r="B19" s="27" t="s">
        <v>7814</v>
      </c>
      <c r="C19" s="595" t="s">
        <v>75</v>
      </c>
      <c r="D19" s="13" t="s">
        <v>4520</v>
      </c>
      <c r="E19" s="9" t="s">
        <v>2106</v>
      </c>
      <c r="F19" s="9" t="s">
        <v>4218</v>
      </c>
      <c r="G19" s="9"/>
      <c r="H19" s="10" t="s">
        <v>4265</v>
      </c>
      <c r="I19" s="10" t="s">
        <v>4477</v>
      </c>
      <c r="J19" s="10" t="s">
        <v>5060</v>
      </c>
      <c r="K19" s="10"/>
      <c r="M19" s="10"/>
      <c r="N19" s="10"/>
      <c r="O19" s="10"/>
      <c r="P19" s="10"/>
      <c r="R19" s="10"/>
      <c r="U19" s="17"/>
    </row>
    <row r="20" spans="1:21" x14ac:dyDescent="0.2">
      <c r="A20" s="23" t="s">
        <v>74</v>
      </c>
      <c r="B20" s="27" t="s">
        <v>7843</v>
      </c>
      <c r="C20" s="595" t="s">
        <v>30</v>
      </c>
      <c r="D20" s="13" t="s">
        <v>4520</v>
      </c>
      <c r="E20" s="9" t="s">
        <v>2106</v>
      </c>
      <c r="F20" s="9" t="s">
        <v>4218</v>
      </c>
      <c r="G20" s="9"/>
      <c r="H20" s="10" t="s">
        <v>4266</v>
      </c>
      <c r="I20" s="10" t="s">
        <v>4475</v>
      </c>
      <c r="J20" s="10" t="s">
        <v>5061</v>
      </c>
      <c r="K20" s="10"/>
      <c r="M20" s="10"/>
      <c r="N20" s="10"/>
      <c r="O20" s="10"/>
      <c r="P20" s="10"/>
      <c r="R20" s="10"/>
    </row>
    <row r="21" spans="1:21" x14ac:dyDescent="0.2">
      <c r="A21" s="23" t="s">
        <v>73</v>
      </c>
      <c r="B21" s="27" t="s">
        <v>7844</v>
      </c>
      <c r="C21" s="595" t="s">
        <v>72</v>
      </c>
      <c r="D21" s="13" t="s">
        <v>4520</v>
      </c>
      <c r="E21" s="9" t="s">
        <v>2106</v>
      </c>
      <c r="F21" s="9" t="s">
        <v>4218</v>
      </c>
      <c r="G21" s="9"/>
      <c r="H21" s="10" t="s">
        <v>4266</v>
      </c>
      <c r="I21" s="10" t="s">
        <v>4475</v>
      </c>
      <c r="J21" s="10" t="s">
        <v>5060</v>
      </c>
      <c r="K21" s="10"/>
      <c r="M21" s="10"/>
      <c r="N21" s="10"/>
      <c r="O21" s="10"/>
      <c r="P21" s="10"/>
      <c r="R21" s="10"/>
    </row>
    <row r="22" spans="1:21" x14ac:dyDescent="0.2">
      <c r="A22" s="23" t="s">
        <v>71</v>
      </c>
      <c r="B22" s="27" t="s">
        <v>7845</v>
      </c>
      <c r="C22" s="595" t="s">
        <v>70</v>
      </c>
      <c r="D22" s="13" t="s">
        <v>4520</v>
      </c>
      <c r="E22" s="9" t="s">
        <v>2106</v>
      </c>
      <c r="F22" s="9" t="s">
        <v>4218</v>
      </c>
      <c r="G22" s="9"/>
      <c r="H22" s="10" t="s">
        <v>4267</v>
      </c>
      <c r="I22" s="10" t="s">
        <v>4475</v>
      </c>
      <c r="J22" s="10" t="s">
        <v>5060</v>
      </c>
      <c r="K22" s="10"/>
      <c r="M22" s="10"/>
      <c r="N22" s="10"/>
      <c r="O22" s="10"/>
      <c r="P22" s="10"/>
      <c r="R22" s="10"/>
    </row>
    <row r="23" spans="1:21" x14ac:dyDescent="0.2">
      <c r="A23" s="23" t="s">
        <v>69</v>
      </c>
      <c r="B23" s="27" t="s">
        <v>7846</v>
      </c>
      <c r="C23" s="595" t="s">
        <v>68</v>
      </c>
      <c r="D23" s="13" t="s">
        <v>4520</v>
      </c>
      <c r="E23" s="9" t="s">
        <v>2106</v>
      </c>
      <c r="F23" s="9" t="s">
        <v>4218</v>
      </c>
      <c r="G23" s="9"/>
      <c r="H23" s="10" t="s">
        <v>4268</v>
      </c>
      <c r="I23" s="10" t="s">
        <v>4475</v>
      </c>
      <c r="J23" s="10" t="s">
        <v>5060</v>
      </c>
      <c r="K23" s="10"/>
      <c r="M23" s="10"/>
      <c r="N23" s="10"/>
      <c r="O23" s="10"/>
      <c r="P23" s="10"/>
      <c r="R23" s="10"/>
    </row>
    <row r="24" spans="1:21" x14ac:dyDescent="0.2">
      <c r="A24" s="23" t="s">
        <v>67</v>
      </c>
      <c r="B24" s="27" t="s">
        <v>7847</v>
      </c>
      <c r="C24" s="595" t="s">
        <v>31</v>
      </c>
      <c r="D24" s="13" t="s">
        <v>4520</v>
      </c>
      <c r="E24" s="9" t="s">
        <v>2106</v>
      </c>
      <c r="F24" s="9" t="s">
        <v>4218</v>
      </c>
      <c r="G24" s="9"/>
      <c r="H24" s="10" t="s">
        <v>4269</v>
      </c>
      <c r="I24" s="10" t="s">
        <v>4475</v>
      </c>
      <c r="J24" s="10" t="s">
        <v>5062</v>
      </c>
      <c r="K24" s="10"/>
      <c r="M24" s="14"/>
      <c r="N24" s="10"/>
      <c r="O24" s="10"/>
      <c r="P24" s="10"/>
      <c r="R24" s="10"/>
    </row>
    <row r="25" spans="1:21" x14ac:dyDescent="0.2">
      <c r="A25" s="24" t="s">
        <v>2512</v>
      </c>
      <c r="B25" s="830" t="s">
        <v>8281</v>
      </c>
      <c r="C25" s="595" t="s">
        <v>66</v>
      </c>
      <c r="D25" s="13" t="s">
        <v>4520</v>
      </c>
      <c r="E25" s="9" t="s">
        <v>2106</v>
      </c>
      <c r="F25" s="9" t="s">
        <v>4218</v>
      </c>
      <c r="G25" s="9"/>
      <c r="H25" s="10" t="s">
        <v>4269</v>
      </c>
      <c r="I25" s="10" t="s">
        <v>4475</v>
      </c>
      <c r="J25" s="10" t="s">
        <v>4495</v>
      </c>
      <c r="K25" s="10"/>
      <c r="M25" s="10"/>
      <c r="N25" s="10"/>
      <c r="O25" s="10"/>
      <c r="P25" s="10"/>
      <c r="R25" s="10"/>
    </row>
    <row r="26" spans="1:21" x14ac:dyDescent="0.2">
      <c r="A26" s="24" t="s">
        <v>2513</v>
      </c>
      <c r="B26" s="830" t="s">
        <v>8282</v>
      </c>
      <c r="C26" s="595" t="s">
        <v>2514</v>
      </c>
      <c r="D26" s="13" t="s">
        <v>4520</v>
      </c>
      <c r="E26" s="9" t="s">
        <v>2106</v>
      </c>
      <c r="F26" s="9" t="s">
        <v>4218</v>
      </c>
      <c r="G26" s="9"/>
      <c r="H26" s="10" t="s">
        <v>4269</v>
      </c>
      <c r="I26" s="10" t="s">
        <v>4475</v>
      </c>
      <c r="J26" s="10" t="s">
        <v>4496</v>
      </c>
      <c r="K26" s="10"/>
      <c r="M26" s="10"/>
      <c r="N26" s="10"/>
      <c r="O26" s="10"/>
      <c r="P26" s="10"/>
      <c r="R26" s="10"/>
    </row>
    <row r="27" spans="1:21" x14ac:dyDescent="0.2">
      <c r="A27" s="24" t="s">
        <v>2515</v>
      </c>
      <c r="B27" s="830" t="s">
        <v>8283</v>
      </c>
      <c r="C27" s="595" t="s">
        <v>2516</v>
      </c>
      <c r="D27" s="13" t="s">
        <v>4520</v>
      </c>
      <c r="E27" s="9" t="s">
        <v>2106</v>
      </c>
      <c r="F27" s="9" t="s">
        <v>4218</v>
      </c>
      <c r="G27" s="9"/>
      <c r="H27" s="10" t="s">
        <v>4269</v>
      </c>
      <c r="I27" s="10" t="s">
        <v>4475</v>
      </c>
      <c r="J27" s="10" t="s">
        <v>4497</v>
      </c>
      <c r="K27" s="10"/>
      <c r="M27" s="10"/>
      <c r="N27" s="10"/>
      <c r="O27" s="10"/>
      <c r="P27" s="10"/>
      <c r="R27" s="10"/>
    </row>
    <row r="28" spans="1:21" x14ac:dyDescent="0.2">
      <c r="A28" s="24" t="s">
        <v>2517</v>
      </c>
      <c r="B28" s="830" t="s">
        <v>8284</v>
      </c>
      <c r="C28" s="595" t="s">
        <v>2518</v>
      </c>
      <c r="D28" s="13" t="s">
        <v>4520</v>
      </c>
      <c r="E28" s="9" t="s">
        <v>2106</v>
      </c>
      <c r="F28" s="9" t="s">
        <v>4218</v>
      </c>
      <c r="G28" s="9"/>
      <c r="H28" s="10" t="s">
        <v>4269</v>
      </c>
      <c r="I28" s="10" t="s">
        <v>4475</v>
      </c>
      <c r="J28" s="10" t="s">
        <v>4498</v>
      </c>
      <c r="K28" s="10"/>
      <c r="M28" s="10"/>
      <c r="N28" s="10"/>
      <c r="O28" s="10"/>
      <c r="P28" s="10"/>
      <c r="R28" s="10"/>
    </row>
    <row r="29" spans="1:21" x14ac:dyDescent="0.2">
      <c r="A29" s="24" t="s">
        <v>2519</v>
      </c>
      <c r="B29" s="830" t="s">
        <v>8285</v>
      </c>
      <c r="C29" s="595" t="s">
        <v>2520</v>
      </c>
      <c r="D29" s="13" t="s">
        <v>4520</v>
      </c>
      <c r="E29" s="9" t="s">
        <v>2106</v>
      </c>
      <c r="F29" s="9" t="s">
        <v>4218</v>
      </c>
      <c r="G29" s="9"/>
      <c r="H29" s="10" t="s">
        <v>4269</v>
      </c>
      <c r="I29" s="10" t="s">
        <v>4475</v>
      </c>
      <c r="J29" s="10" t="s">
        <v>4499</v>
      </c>
      <c r="K29" s="10"/>
      <c r="M29" s="10"/>
      <c r="N29" s="10"/>
      <c r="O29" s="10"/>
      <c r="P29" s="10"/>
      <c r="R29" s="10"/>
    </row>
    <row r="30" spans="1:21" x14ac:dyDescent="0.2">
      <c r="A30" s="24" t="s">
        <v>2521</v>
      </c>
      <c r="B30" s="830" t="s">
        <v>8286</v>
      </c>
      <c r="C30" s="595" t="s">
        <v>2522</v>
      </c>
      <c r="D30" s="13" t="s">
        <v>4520</v>
      </c>
      <c r="E30" s="9" t="s">
        <v>2106</v>
      </c>
      <c r="F30" s="9" t="s">
        <v>4218</v>
      </c>
      <c r="G30" s="9"/>
      <c r="H30" s="10" t="s">
        <v>4269</v>
      </c>
      <c r="I30" s="10" t="s">
        <v>4475</v>
      </c>
      <c r="J30" s="10" t="s">
        <v>4500</v>
      </c>
      <c r="K30" s="10"/>
      <c r="M30" s="10"/>
      <c r="N30" s="10"/>
      <c r="O30" s="10"/>
      <c r="P30" s="10"/>
      <c r="R30" s="10"/>
    </row>
    <row r="31" spans="1:21" x14ac:dyDescent="0.2">
      <c r="A31" s="24" t="s">
        <v>2523</v>
      </c>
      <c r="B31" s="830" t="s">
        <v>8287</v>
      </c>
      <c r="C31" s="595" t="s">
        <v>2524</v>
      </c>
      <c r="D31" s="13" t="s">
        <v>4520</v>
      </c>
      <c r="E31" s="9" t="s">
        <v>2106</v>
      </c>
      <c r="F31" s="9" t="s">
        <v>4218</v>
      </c>
      <c r="G31" s="9"/>
      <c r="H31" s="10" t="s">
        <v>4269</v>
      </c>
      <c r="I31" s="10" t="s">
        <v>4475</v>
      </c>
      <c r="J31" s="10" t="s">
        <v>4501</v>
      </c>
      <c r="K31" s="10"/>
      <c r="M31" s="10"/>
      <c r="N31" s="10"/>
      <c r="O31" s="10"/>
      <c r="P31" s="10"/>
      <c r="R31" s="10"/>
    </row>
    <row r="32" spans="1:21" x14ac:dyDescent="0.2">
      <c r="A32" s="24" t="s">
        <v>2525</v>
      </c>
      <c r="B32" s="830" t="s">
        <v>8288</v>
      </c>
      <c r="C32" s="595" t="s">
        <v>2526</v>
      </c>
      <c r="D32" s="13" t="s">
        <v>4520</v>
      </c>
      <c r="E32" s="9" t="s">
        <v>2106</v>
      </c>
      <c r="F32" s="9" t="s">
        <v>4218</v>
      </c>
      <c r="G32" s="9"/>
      <c r="H32" s="10" t="s">
        <v>4269</v>
      </c>
      <c r="I32" s="10" t="s">
        <v>4475</v>
      </c>
      <c r="J32" s="10" t="s">
        <v>4502</v>
      </c>
      <c r="K32" s="10"/>
      <c r="M32" s="10"/>
      <c r="N32" s="10"/>
      <c r="O32" s="10"/>
      <c r="P32" s="10"/>
      <c r="R32" s="10"/>
    </row>
    <row r="33" spans="1:28" x14ac:dyDescent="0.2">
      <c r="A33" s="24" t="s">
        <v>225</v>
      </c>
      <c r="B33" s="830" t="s">
        <v>8289</v>
      </c>
      <c r="C33" s="595" t="s">
        <v>2527</v>
      </c>
      <c r="D33" s="13" t="s">
        <v>4520</v>
      </c>
      <c r="E33" s="9" t="s">
        <v>2106</v>
      </c>
      <c r="F33" s="9" t="s">
        <v>4218</v>
      </c>
      <c r="G33" s="9"/>
      <c r="H33" s="10" t="s">
        <v>4269</v>
      </c>
      <c r="I33" s="10" t="s">
        <v>4475</v>
      </c>
      <c r="J33" s="10" t="s">
        <v>4503</v>
      </c>
      <c r="K33" s="10"/>
      <c r="M33" s="10"/>
      <c r="N33" s="10"/>
      <c r="O33" s="10"/>
      <c r="P33" s="10"/>
      <c r="R33" s="10"/>
    </row>
    <row r="34" spans="1:28" x14ac:dyDescent="0.2">
      <c r="A34" s="23" t="s">
        <v>53</v>
      </c>
      <c r="B34" s="27" t="s">
        <v>7848</v>
      </c>
      <c r="C34" s="595" t="s">
        <v>65</v>
      </c>
      <c r="D34" s="13" t="s">
        <v>4520</v>
      </c>
      <c r="E34" s="9" t="s">
        <v>2106</v>
      </c>
      <c r="F34" s="9" t="s">
        <v>4218</v>
      </c>
      <c r="G34" s="9"/>
      <c r="H34" s="10" t="s">
        <v>4270</v>
      </c>
      <c r="I34" s="10" t="s">
        <v>4475</v>
      </c>
      <c r="J34" s="10" t="s">
        <v>5060</v>
      </c>
      <c r="K34" s="10"/>
      <c r="M34" s="10"/>
      <c r="N34" s="10"/>
      <c r="O34" s="10"/>
      <c r="P34" s="10"/>
      <c r="R34" s="10"/>
    </row>
    <row r="35" spans="1:28" x14ac:dyDescent="0.2">
      <c r="A35" s="23" t="s">
        <v>64</v>
      </c>
      <c r="B35" s="27" t="s">
        <v>7815</v>
      </c>
      <c r="C35" s="595" t="s">
        <v>63</v>
      </c>
      <c r="D35" s="13" t="s">
        <v>4520</v>
      </c>
      <c r="E35" s="9" t="s">
        <v>2106</v>
      </c>
      <c r="F35" s="9" t="s">
        <v>4218</v>
      </c>
      <c r="G35" s="9"/>
      <c r="H35" s="10" t="s">
        <v>4271</v>
      </c>
      <c r="I35" s="10" t="s">
        <v>4475</v>
      </c>
      <c r="J35" s="10" t="s">
        <v>5060</v>
      </c>
      <c r="K35" s="10"/>
      <c r="M35" s="10"/>
      <c r="N35" s="10"/>
      <c r="O35" s="10"/>
      <c r="P35" s="10"/>
      <c r="R35" s="10"/>
    </row>
    <row r="36" spans="1:28" x14ac:dyDescent="0.2">
      <c r="A36" s="23" t="s">
        <v>62</v>
      </c>
      <c r="B36" s="27" t="s">
        <v>7816</v>
      </c>
      <c r="C36" s="595" t="s">
        <v>33</v>
      </c>
      <c r="D36" s="13" t="s">
        <v>4520</v>
      </c>
      <c r="E36" s="9" t="s">
        <v>2106</v>
      </c>
      <c r="F36" s="9" t="s">
        <v>4218</v>
      </c>
      <c r="G36" s="9"/>
      <c r="H36" s="10" t="s">
        <v>5049</v>
      </c>
      <c r="I36" s="10" t="s">
        <v>4475</v>
      </c>
      <c r="J36" s="10" t="s">
        <v>5060</v>
      </c>
      <c r="K36" s="10"/>
      <c r="M36" s="10"/>
      <c r="N36" s="10"/>
      <c r="O36" s="10"/>
      <c r="P36" s="10"/>
      <c r="R36" s="10"/>
    </row>
    <row r="37" spans="1:28" x14ac:dyDescent="0.2">
      <c r="A37" s="23" t="s">
        <v>195</v>
      </c>
      <c r="B37" s="27" t="s">
        <v>7817</v>
      </c>
      <c r="C37" s="595" t="s">
        <v>34</v>
      </c>
      <c r="D37" s="13" t="s">
        <v>4544</v>
      </c>
      <c r="E37" s="9" t="s">
        <v>2106</v>
      </c>
      <c r="F37" s="9" t="s">
        <v>4218</v>
      </c>
      <c r="G37" s="9"/>
      <c r="H37" s="10" t="s">
        <v>5048</v>
      </c>
      <c r="I37" s="10" t="s">
        <v>4475</v>
      </c>
      <c r="J37" s="10"/>
      <c r="K37" s="10"/>
      <c r="M37" s="10"/>
      <c r="N37" s="10"/>
      <c r="O37" s="10"/>
      <c r="P37" s="10"/>
      <c r="R37" s="10"/>
    </row>
    <row r="38" spans="1:28" x14ac:dyDescent="0.2">
      <c r="A38" s="23" t="s">
        <v>2381</v>
      </c>
      <c r="B38" s="27" t="s">
        <v>7818</v>
      </c>
      <c r="C38" s="595" t="s">
        <v>108</v>
      </c>
      <c r="D38" s="13" t="s">
        <v>4520</v>
      </c>
      <c r="E38" s="9" t="s">
        <v>2106</v>
      </c>
      <c r="F38" s="9" t="s">
        <v>4218</v>
      </c>
      <c r="G38" s="132"/>
      <c r="H38" s="10" t="s">
        <v>4272</v>
      </c>
      <c r="I38" s="10" t="s">
        <v>4478</v>
      </c>
      <c r="J38" s="10"/>
      <c r="K38" s="10"/>
      <c r="M38" s="14"/>
      <c r="N38" s="10"/>
      <c r="O38" s="10"/>
      <c r="P38" s="10"/>
      <c r="R38" s="10"/>
    </row>
    <row r="39" spans="1:28" x14ac:dyDescent="0.2">
      <c r="A39" s="24" t="s">
        <v>2382</v>
      </c>
      <c r="B39" s="27" t="s">
        <v>7820</v>
      </c>
      <c r="C39" s="595" t="s">
        <v>61</v>
      </c>
      <c r="D39" s="13" t="s">
        <v>4520</v>
      </c>
      <c r="E39" s="9" t="s">
        <v>2106</v>
      </c>
      <c r="F39" s="9" t="s">
        <v>4218</v>
      </c>
      <c r="G39" s="10" t="s">
        <v>5058</v>
      </c>
      <c r="H39" s="10" t="s">
        <v>4272</v>
      </c>
      <c r="I39" s="10" t="s">
        <v>4478</v>
      </c>
      <c r="J39" s="10" t="s">
        <v>4504</v>
      </c>
      <c r="K39" s="10"/>
      <c r="M39" s="14"/>
      <c r="N39" s="10"/>
      <c r="O39" s="10"/>
      <c r="P39" s="10"/>
      <c r="R39" s="10"/>
    </row>
    <row r="40" spans="1:28" x14ac:dyDescent="0.2">
      <c r="A40" s="24" t="s">
        <v>2383</v>
      </c>
      <c r="B40" s="27" t="s">
        <v>7821</v>
      </c>
      <c r="C40" s="595" t="s">
        <v>60</v>
      </c>
      <c r="D40" s="13" t="s">
        <v>4520</v>
      </c>
      <c r="E40" s="9" t="s">
        <v>2106</v>
      </c>
      <c r="F40" s="9" t="s">
        <v>4218</v>
      </c>
      <c r="G40" s="10" t="s">
        <v>5058</v>
      </c>
      <c r="H40" s="10" t="s">
        <v>4272</v>
      </c>
      <c r="I40" s="10" t="s">
        <v>4478</v>
      </c>
      <c r="J40" s="10" t="s">
        <v>4505</v>
      </c>
      <c r="K40" s="10"/>
      <c r="M40" s="14"/>
      <c r="N40" s="10"/>
      <c r="O40" s="10"/>
      <c r="P40" s="10"/>
      <c r="R40" s="10"/>
    </row>
    <row r="41" spans="1:28" s="18" customFormat="1" x14ac:dyDescent="0.2">
      <c r="A41" s="24" t="s">
        <v>194</v>
      </c>
      <c r="B41" s="27" t="s">
        <v>7819</v>
      </c>
      <c r="C41" s="595" t="s">
        <v>193</v>
      </c>
      <c r="D41" s="13" t="s">
        <v>4520</v>
      </c>
      <c r="E41" s="9" t="s">
        <v>2106</v>
      </c>
      <c r="F41" s="9" t="s">
        <v>4218</v>
      </c>
      <c r="G41" s="10" t="s">
        <v>5059</v>
      </c>
      <c r="H41" s="10" t="s">
        <v>4272</v>
      </c>
      <c r="I41" s="10" t="s">
        <v>4478</v>
      </c>
      <c r="J41" s="10"/>
      <c r="K41" s="10"/>
      <c r="M41" s="14"/>
      <c r="N41" s="10"/>
      <c r="O41" s="10"/>
      <c r="P41" s="10"/>
      <c r="R41" s="64"/>
    </row>
    <row r="42" spans="1:28" x14ac:dyDescent="0.2">
      <c r="A42" s="23" t="s">
        <v>59</v>
      </c>
      <c r="B42" s="27" t="s">
        <v>8270</v>
      </c>
      <c r="C42" s="595" t="s">
        <v>35</v>
      </c>
      <c r="D42" s="15" t="s">
        <v>4519</v>
      </c>
      <c r="E42" s="9" t="s">
        <v>2106</v>
      </c>
      <c r="F42" s="9" t="s">
        <v>4218</v>
      </c>
      <c r="G42" s="52"/>
      <c r="H42" s="10" t="s">
        <v>4273</v>
      </c>
      <c r="I42" s="10" t="s">
        <v>4478</v>
      </c>
      <c r="J42" s="10"/>
      <c r="K42" s="10"/>
      <c r="M42" s="10"/>
      <c r="N42" s="10"/>
      <c r="O42" s="10"/>
      <c r="P42" s="14"/>
    </row>
    <row r="43" spans="1:28" x14ac:dyDescent="0.2">
      <c r="A43" s="23" t="s">
        <v>58</v>
      </c>
      <c r="B43" s="27" t="s">
        <v>7827</v>
      </c>
      <c r="C43" s="595" t="s">
        <v>57</v>
      </c>
      <c r="D43" s="13"/>
      <c r="E43" s="9" t="s">
        <v>2106</v>
      </c>
      <c r="F43" s="9" t="s">
        <v>4218</v>
      </c>
      <c r="G43" s="9"/>
      <c r="H43" s="10" t="s">
        <v>4263</v>
      </c>
      <c r="I43" s="10" t="s">
        <v>4479</v>
      </c>
      <c r="J43" s="10"/>
      <c r="K43" s="10"/>
      <c r="M43" s="10"/>
      <c r="N43" s="10"/>
      <c r="O43" s="10"/>
      <c r="P43" s="14"/>
    </row>
    <row r="44" spans="1:28" x14ac:dyDescent="0.2">
      <c r="A44" s="23" t="s">
        <v>56</v>
      </c>
      <c r="B44" s="27" t="s">
        <v>7831</v>
      </c>
      <c r="C44" s="595" t="s">
        <v>46</v>
      </c>
      <c r="D44" s="13"/>
      <c r="E44" s="9" t="s">
        <v>2106</v>
      </c>
      <c r="F44" s="9" t="s">
        <v>4218</v>
      </c>
      <c r="G44" s="9"/>
      <c r="H44" s="10"/>
      <c r="I44" s="9"/>
      <c r="J44" s="10"/>
      <c r="K44" s="10"/>
      <c r="L44" s="10"/>
      <c r="M44" s="10"/>
      <c r="N44" s="10"/>
      <c r="O44" s="10"/>
      <c r="P44" s="14"/>
    </row>
    <row r="45" spans="1:28" x14ac:dyDescent="0.2">
      <c r="A45" s="107" t="s">
        <v>55</v>
      </c>
      <c r="B45" s="27"/>
      <c r="C45" s="618"/>
      <c r="D45" s="13"/>
      <c r="E45" s="140"/>
      <c r="F45" s="9"/>
      <c r="G45" s="9"/>
      <c r="H45" s="10"/>
      <c r="I45" s="10"/>
      <c r="J45" s="10"/>
      <c r="K45" s="10"/>
      <c r="L45" s="10"/>
      <c r="M45" s="10"/>
      <c r="N45" s="10"/>
      <c r="O45" s="14"/>
      <c r="P45" s="14"/>
    </row>
    <row r="46" spans="1:28" x14ac:dyDescent="0.2">
      <c r="A46" s="23" t="s">
        <v>53</v>
      </c>
      <c r="B46" s="749" t="s">
        <v>7900</v>
      </c>
      <c r="C46" s="595" t="s">
        <v>52</v>
      </c>
      <c r="D46" s="17"/>
      <c r="E46" s="9" t="s">
        <v>2106</v>
      </c>
      <c r="F46" s="133" t="s">
        <v>4219</v>
      </c>
      <c r="G46" s="133"/>
      <c r="H46" s="133" t="s">
        <v>4274</v>
      </c>
      <c r="I46" s="14"/>
      <c r="J46" s="14"/>
      <c r="K46" s="14"/>
      <c r="L46" s="14"/>
      <c r="M46" s="14"/>
      <c r="N46" s="14"/>
      <c r="O46" s="14"/>
      <c r="P46" s="14"/>
    </row>
    <row r="47" spans="1:28" x14ac:dyDescent="0.2">
      <c r="C47" s="15" t="s">
        <v>4360</v>
      </c>
      <c r="D47" s="134"/>
      <c r="F47" s="10"/>
      <c r="G47" s="52"/>
      <c r="H47" s="52"/>
      <c r="I47" s="14"/>
      <c r="J47" s="14"/>
      <c r="K47" s="14"/>
      <c r="L47" s="14"/>
      <c r="M47" s="14"/>
      <c r="N47" s="14"/>
      <c r="O47" s="14"/>
      <c r="P47" s="14"/>
      <c r="Q47" s="14"/>
      <c r="Y47" s="10"/>
    </row>
    <row r="48" spans="1:28" x14ac:dyDescent="0.2">
      <c r="D48" s="135"/>
      <c r="F48" s="9"/>
      <c r="G48" s="14"/>
      <c r="H48" s="14"/>
      <c r="I48" s="14"/>
      <c r="J48" s="14"/>
      <c r="K48" s="14"/>
      <c r="L48" s="14"/>
      <c r="M48" s="14"/>
      <c r="N48" s="14"/>
      <c r="O48" s="14"/>
      <c r="P48" s="14"/>
      <c r="Q48" s="14"/>
      <c r="Y48" s="10"/>
      <c r="AB48" s="18"/>
    </row>
    <row r="49" spans="2:26" x14ac:dyDescent="0.2">
      <c r="B49" s="136"/>
      <c r="D49" s="15"/>
      <c r="F49" s="15"/>
      <c r="Z49" s="10"/>
    </row>
    <row r="50" spans="2:26" x14ac:dyDescent="0.2">
      <c r="Z50" s="10"/>
    </row>
    <row r="51" spans="2:26" x14ac:dyDescent="0.2">
      <c r="Z51" s="10"/>
    </row>
    <row r="52" spans="2:26" x14ac:dyDescent="0.2">
      <c r="Z52" s="10"/>
    </row>
  </sheetData>
  <pageMargins left="0.75" right="0.75" top="0.72013888888888899" bottom="0.70972222222222203" header="0.5" footer="0.5"/>
  <pageSetup paperSize="9" firstPageNumber="0" orientation="portrait" horizontalDpi="4294967295" verticalDpi="4294967295" r:id="rId1"/>
  <headerFooter>
    <oddHeader>&amp;C&amp;A</oddHeader>
    <oddFooter>&amp;L&amp;F&amp;CPage &amp;P&amp;R&amp;D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zoomScale="85" zoomScaleNormal="85" workbookViewId="0">
      <selection activeCell="K16" sqref="K16"/>
    </sheetView>
  </sheetViews>
  <sheetFormatPr defaultColWidth="9.28515625" defaultRowHeight="12.75" x14ac:dyDescent="0.2"/>
  <cols>
    <col min="1" max="3" width="15.85546875" style="11" customWidth="1"/>
    <col min="4" max="4" width="15.85546875" style="35" customWidth="1"/>
    <col min="5" max="17" width="15.85546875" style="11" customWidth="1"/>
    <col min="18" max="16384" width="9.28515625" style="11"/>
  </cols>
  <sheetData>
    <row r="1" spans="1:19" x14ac:dyDescent="0.2">
      <c r="A1" s="165" t="s">
        <v>5143</v>
      </c>
      <c r="B1" s="740" t="str">
        <f>HYPERLINK("#List!$A$1", "Preparatory")</f>
        <v>Preparatory</v>
      </c>
    </row>
    <row r="2" spans="1:19" x14ac:dyDescent="0.2">
      <c r="A2" s="165"/>
    </row>
    <row r="3" spans="1:19" x14ac:dyDescent="0.2">
      <c r="A3" s="17" t="s">
        <v>0</v>
      </c>
    </row>
    <row r="4" spans="1:19" x14ac:dyDescent="0.2">
      <c r="A4" s="131" t="s">
        <v>7130</v>
      </c>
    </row>
    <row r="5" spans="1:19" x14ac:dyDescent="0.2">
      <c r="A5" s="131"/>
      <c r="E5" s="153"/>
      <c r="F5" s="153"/>
      <c r="G5" s="153"/>
      <c r="H5" s="153"/>
      <c r="I5" s="4"/>
      <c r="J5" s="153"/>
      <c r="K5" s="153"/>
      <c r="L5" s="153"/>
      <c r="M5" s="153"/>
      <c r="N5" s="153"/>
      <c r="O5" s="153"/>
    </row>
    <row r="6" spans="1:19" x14ac:dyDescent="0.2">
      <c r="A6" s="18" t="s">
        <v>6739</v>
      </c>
      <c r="E6" s="154"/>
      <c r="F6" s="170"/>
      <c r="G6" s="154"/>
      <c r="H6" s="170"/>
      <c r="I6" s="154"/>
      <c r="J6" s="170"/>
      <c r="K6" s="154"/>
      <c r="L6" s="170"/>
      <c r="M6" s="154"/>
      <c r="N6" s="170"/>
      <c r="O6" s="154"/>
    </row>
    <row r="7" spans="1:19" x14ac:dyDescent="0.2">
      <c r="A7" s="17" t="s">
        <v>48</v>
      </c>
    </row>
    <row r="8" spans="1:19" x14ac:dyDescent="0.2">
      <c r="A8" s="17" t="s">
        <v>4583</v>
      </c>
    </row>
    <row r="9" spans="1:19" x14ac:dyDescent="0.2">
      <c r="A9" s="17" t="s">
        <v>7333</v>
      </c>
    </row>
    <row r="11" spans="1:19" s="83" customFormat="1" ht="38.25" x14ac:dyDescent="0.25">
      <c r="A11" s="72" t="s">
        <v>7115</v>
      </c>
      <c r="B11" s="141" t="s">
        <v>4</v>
      </c>
      <c r="C11" s="141" t="s">
        <v>2</v>
      </c>
      <c r="D11" s="141" t="s">
        <v>1</v>
      </c>
      <c r="E11" s="141" t="s">
        <v>3</v>
      </c>
      <c r="F11" s="141" t="s">
        <v>5</v>
      </c>
      <c r="G11" s="141" t="s">
        <v>9</v>
      </c>
      <c r="H11" s="141" t="s">
        <v>16</v>
      </c>
      <c r="I11" s="141" t="s">
        <v>47</v>
      </c>
      <c r="J11" s="141" t="s">
        <v>18</v>
      </c>
      <c r="K11" s="141" t="s">
        <v>19</v>
      </c>
      <c r="L11" s="141" t="s">
        <v>20</v>
      </c>
      <c r="M11" s="141" t="s">
        <v>22</v>
      </c>
      <c r="P11" s="143"/>
      <c r="Q11" s="143"/>
      <c r="R11" s="143"/>
      <c r="S11" s="143"/>
    </row>
    <row r="12" spans="1:19" s="83" customFormat="1" x14ac:dyDescent="0.25">
      <c r="A12" s="26" t="s">
        <v>8276</v>
      </c>
      <c r="B12" s="142" t="s">
        <v>7837</v>
      </c>
      <c r="C12" s="151" t="s">
        <v>7840</v>
      </c>
      <c r="D12" s="142" t="s">
        <v>7839</v>
      </c>
      <c r="E12" s="151" t="s">
        <v>7856</v>
      </c>
      <c r="F12" s="142" t="s">
        <v>7863</v>
      </c>
      <c r="G12" s="151" t="s">
        <v>7864</v>
      </c>
      <c r="H12" s="142" t="s">
        <v>7866</v>
      </c>
      <c r="I12" s="151" t="s">
        <v>7867</v>
      </c>
      <c r="J12" s="142" t="s">
        <v>7868</v>
      </c>
      <c r="K12" s="151" t="s">
        <v>7869</v>
      </c>
      <c r="L12" s="142" t="s">
        <v>7871</v>
      </c>
      <c r="M12" s="151" t="s">
        <v>7872</v>
      </c>
      <c r="P12" s="143"/>
      <c r="Q12" s="143"/>
      <c r="R12" s="143"/>
      <c r="S12" s="143"/>
    </row>
    <row r="13" spans="1:19" s="83" customFormat="1" ht="25.5" x14ac:dyDescent="0.25">
      <c r="A13" s="442"/>
      <c r="B13" s="442" t="s">
        <v>6537</v>
      </c>
      <c r="C13" s="442" t="s">
        <v>24</v>
      </c>
      <c r="D13" s="442" t="s">
        <v>23</v>
      </c>
      <c r="E13" s="442" t="s">
        <v>25</v>
      </c>
      <c r="F13" s="442" t="s">
        <v>28</v>
      </c>
      <c r="G13" s="442" t="s">
        <v>34</v>
      </c>
      <c r="H13" s="442" t="s">
        <v>41</v>
      </c>
      <c r="I13" s="442" t="s">
        <v>6673</v>
      </c>
      <c r="J13" s="442" t="s">
        <v>43</v>
      </c>
      <c r="K13" s="444" t="s">
        <v>44</v>
      </c>
      <c r="L13" s="444" t="s">
        <v>2362</v>
      </c>
      <c r="M13" s="442" t="s">
        <v>46</v>
      </c>
      <c r="N13" s="143"/>
      <c r="P13" s="143"/>
      <c r="Q13" s="143"/>
      <c r="R13" s="143"/>
      <c r="S13" s="143"/>
    </row>
    <row r="14" spans="1:19" s="83" customFormat="1" ht="51" x14ac:dyDescent="0.25">
      <c r="A14" s="82" t="s">
        <v>7116</v>
      </c>
      <c r="B14" s="82" t="s">
        <v>7116</v>
      </c>
      <c r="C14" s="80"/>
      <c r="D14" s="80" t="s">
        <v>7413</v>
      </c>
      <c r="E14" s="80" t="s">
        <v>7407</v>
      </c>
      <c r="F14" s="80" t="s">
        <v>7387</v>
      </c>
      <c r="G14" s="80" t="s">
        <v>7449</v>
      </c>
      <c r="H14" s="80" t="s">
        <v>2105</v>
      </c>
      <c r="I14" s="80" t="s">
        <v>2106</v>
      </c>
      <c r="J14" s="80" t="s">
        <v>7394</v>
      </c>
      <c r="K14" s="80" t="s">
        <v>2106</v>
      </c>
      <c r="L14" s="80" t="s">
        <v>2106</v>
      </c>
      <c r="M14" s="80" t="s">
        <v>2106</v>
      </c>
      <c r="N14" s="143"/>
      <c r="O14" s="143"/>
      <c r="P14" s="143"/>
      <c r="Q14" s="143"/>
      <c r="R14" s="143"/>
      <c r="S14" s="143"/>
    </row>
    <row r="15" spans="1:19" s="83" customFormat="1" ht="25.5" x14ac:dyDescent="0.25">
      <c r="A15" s="4" t="s">
        <v>7560</v>
      </c>
      <c r="B15" s="144" t="s">
        <v>7562</v>
      </c>
      <c r="C15" s="144" t="s">
        <v>7563</v>
      </c>
      <c r="D15" s="143"/>
      <c r="E15" s="143"/>
      <c r="F15" s="80"/>
      <c r="G15" s="80"/>
      <c r="H15" s="80" t="s">
        <v>5055</v>
      </c>
      <c r="I15" s="80" t="s">
        <v>4359</v>
      </c>
      <c r="J15" s="80"/>
      <c r="K15" s="80" t="s">
        <v>18000</v>
      </c>
      <c r="L15" s="80" t="s">
        <v>4360</v>
      </c>
      <c r="M15" s="80" t="s">
        <v>4361</v>
      </c>
      <c r="N15" s="143"/>
      <c r="O15" s="143"/>
      <c r="P15" s="143"/>
      <c r="Q15" s="143"/>
      <c r="R15" s="143"/>
      <c r="S15" s="143"/>
    </row>
    <row r="16" spans="1:19" s="83" customFormat="1" x14ac:dyDescent="0.25">
      <c r="D16" s="143"/>
      <c r="H16" s="80"/>
      <c r="I16" s="80" t="s">
        <v>4218</v>
      </c>
      <c r="J16" s="80"/>
      <c r="K16" s="80" t="s">
        <v>4218</v>
      </c>
      <c r="L16" s="80" t="s">
        <v>4218</v>
      </c>
      <c r="M16" s="80" t="s">
        <v>4218</v>
      </c>
      <c r="N16" s="143"/>
      <c r="O16" s="143"/>
      <c r="P16" s="143"/>
      <c r="Q16" s="143"/>
      <c r="R16" s="143"/>
      <c r="S16" s="143"/>
    </row>
    <row r="17" spans="1:19" x14ac:dyDescent="0.2">
      <c r="B17" s="145"/>
      <c r="D17" s="109"/>
      <c r="H17" s="14"/>
      <c r="I17" s="146"/>
      <c r="J17" s="14"/>
      <c r="K17" s="146"/>
      <c r="L17" s="146"/>
      <c r="M17" s="146"/>
      <c r="P17" s="145"/>
      <c r="Q17" s="145"/>
      <c r="R17" s="145"/>
      <c r="S17" s="145"/>
    </row>
    <row r="18" spans="1:19" x14ac:dyDescent="0.2">
      <c r="A18" s="18" t="s">
        <v>6740</v>
      </c>
      <c r="C18" s="145"/>
      <c r="D18" s="109"/>
      <c r="E18" s="145"/>
      <c r="F18" s="145"/>
      <c r="G18" s="145"/>
      <c r="H18" s="147"/>
      <c r="J18" s="14"/>
      <c r="N18" s="145"/>
      <c r="O18" s="35"/>
      <c r="P18" s="145"/>
      <c r="Q18" s="145"/>
      <c r="R18" s="145"/>
      <c r="S18" s="145"/>
    </row>
    <row r="19" spans="1:19" x14ac:dyDescent="0.2">
      <c r="A19" s="17" t="s">
        <v>48</v>
      </c>
      <c r="C19" s="109"/>
      <c r="D19" s="145"/>
      <c r="E19" s="145"/>
      <c r="F19" s="145"/>
      <c r="G19" s="145"/>
      <c r="H19" s="147"/>
      <c r="J19" s="14"/>
      <c r="N19" s="145"/>
      <c r="O19" s="35"/>
      <c r="P19" s="145"/>
      <c r="Q19" s="145"/>
      <c r="R19" s="145"/>
      <c r="S19" s="145"/>
    </row>
    <row r="20" spans="1:19" x14ac:dyDescent="0.2">
      <c r="A20" s="17" t="s">
        <v>4583</v>
      </c>
      <c r="B20" s="145"/>
      <c r="C20" s="109"/>
      <c r="N20" s="145"/>
      <c r="O20" s="145"/>
      <c r="Q20" s="145"/>
      <c r="R20" s="145"/>
      <c r="S20" s="145"/>
    </row>
    <row r="21" spans="1:19" x14ac:dyDescent="0.2">
      <c r="A21" s="17" t="s">
        <v>7333</v>
      </c>
      <c r="B21" s="109"/>
      <c r="C21" s="109"/>
      <c r="D21" s="145"/>
      <c r="E21" s="145"/>
      <c r="F21" s="145"/>
      <c r="G21" s="145"/>
      <c r="H21" s="145"/>
      <c r="I21" s="35"/>
      <c r="K21" s="145"/>
      <c r="L21" s="145"/>
      <c r="M21" s="145"/>
      <c r="N21" s="145"/>
      <c r="O21" s="145"/>
      <c r="P21" s="145"/>
      <c r="R21" s="145"/>
      <c r="S21" s="145"/>
    </row>
    <row r="22" spans="1:19" x14ac:dyDescent="0.2">
      <c r="C22" s="109"/>
      <c r="D22" s="145"/>
      <c r="E22" s="145"/>
      <c r="F22" s="145"/>
      <c r="G22" s="145"/>
      <c r="H22" s="145"/>
      <c r="I22" s="145"/>
      <c r="J22" s="116"/>
      <c r="K22" s="145"/>
      <c r="L22" s="145"/>
      <c r="M22" s="145"/>
      <c r="N22" s="145"/>
      <c r="O22" s="145"/>
      <c r="P22" s="145"/>
      <c r="R22" s="145"/>
      <c r="S22" s="145"/>
    </row>
    <row r="23" spans="1:19" s="83" customFormat="1" ht="25.5" x14ac:dyDescent="0.25">
      <c r="A23" s="148" t="s">
        <v>4</v>
      </c>
      <c r="B23" s="148" t="s">
        <v>49</v>
      </c>
      <c r="C23" s="148" t="s">
        <v>6</v>
      </c>
      <c r="D23" s="148" t="s">
        <v>6539</v>
      </c>
      <c r="E23" s="148" t="s">
        <v>7</v>
      </c>
      <c r="F23" s="148" t="s">
        <v>6538</v>
      </c>
      <c r="G23" s="148" t="s">
        <v>6541</v>
      </c>
      <c r="H23" s="148" t="s">
        <v>8</v>
      </c>
      <c r="I23" s="148" t="s">
        <v>10</v>
      </c>
      <c r="J23" s="148" t="s">
        <v>11</v>
      </c>
      <c r="K23" s="148" t="s">
        <v>12</v>
      </c>
      <c r="L23" s="148" t="s">
        <v>13</v>
      </c>
      <c r="M23" s="148" t="s">
        <v>14</v>
      </c>
      <c r="N23" s="148" t="s">
        <v>15</v>
      </c>
      <c r="O23" s="148" t="s">
        <v>17</v>
      </c>
      <c r="P23" s="148" t="s">
        <v>50</v>
      </c>
      <c r="Q23" s="148" t="s">
        <v>21</v>
      </c>
    </row>
    <row r="24" spans="1:19" s="83" customFormat="1" x14ac:dyDescent="0.25">
      <c r="A24" s="149" t="s">
        <v>7837</v>
      </c>
      <c r="B24" s="151" t="s">
        <v>7873</v>
      </c>
      <c r="C24" s="26" t="s">
        <v>7874</v>
      </c>
      <c r="D24" s="151" t="s">
        <v>7979</v>
      </c>
      <c r="E24" s="26" t="s">
        <v>7883</v>
      </c>
      <c r="F24" s="151" t="s">
        <v>7884</v>
      </c>
      <c r="G24" s="26" t="s">
        <v>7885</v>
      </c>
      <c r="H24" s="151" t="s">
        <v>7981</v>
      </c>
      <c r="I24" s="26" t="s">
        <v>7982</v>
      </c>
      <c r="J24" s="151" t="s">
        <v>7983</v>
      </c>
      <c r="K24" s="26" t="s">
        <v>8011</v>
      </c>
      <c r="L24" s="151" t="s">
        <v>8012</v>
      </c>
      <c r="M24" s="26" t="s">
        <v>8013</v>
      </c>
      <c r="N24" s="151" t="s">
        <v>8016</v>
      </c>
      <c r="O24" s="26" t="s">
        <v>8017</v>
      </c>
      <c r="P24" s="151" t="s">
        <v>8018</v>
      </c>
      <c r="Q24" s="26" t="s">
        <v>8022</v>
      </c>
    </row>
    <row r="25" spans="1:19" s="83" customFormat="1" x14ac:dyDescent="0.25">
      <c r="A25" s="626" t="s">
        <v>6537</v>
      </c>
      <c r="B25" s="627" t="s">
        <v>29</v>
      </c>
      <c r="C25" s="627" t="s">
        <v>30</v>
      </c>
      <c r="D25" s="627" t="s">
        <v>6540</v>
      </c>
      <c r="E25" s="627" t="s">
        <v>31</v>
      </c>
      <c r="F25" s="627" t="s">
        <v>32</v>
      </c>
      <c r="G25" s="627" t="s">
        <v>6542</v>
      </c>
      <c r="H25" s="627" t="s">
        <v>33</v>
      </c>
      <c r="I25" s="627" t="s">
        <v>35</v>
      </c>
      <c r="J25" s="627" t="s">
        <v>36</v>
      </c>
      <c r="K25" s="627" t="s">
        <v>37</v>
      </c>
      <c r="L25" s="627" t="s">
        <v>38</v>
      </c>
      <c r="M25" s="627" t="s">
        <v>39</v>
      </c>
      <c r="N25" s="627" t="s">
        <v>40</v>
      </c>
      <c r="O25" s="627" t="s">
        <v>42</v>
      </c>
      <c r="P25" s="627" t="s">
        <v>51</v>
      </c>
      <c r="Q25" s="627" t="s">
        <v>45</v>
      </c>
    </row>
    <row r="26" spans="1:19" s="83" customFormat="1" ht="51" x14ac:dyDescent="0.25">
      <c r="A26" s="82" t="s">
        <v>7116</v>
      </c>
      <c r="B26" s="80" t="s">
        <v>2107</v>
      </c>
      <c r="C26" s="80" t="s">
        <v>2107</v>
      </c>
      <c r="D26" s="80" t="s">
        <v>2107</v>
      </c>
      <c r="E26" s="80" t="s">
        <v>7448</v>
      </c>
      <c r="F26" s="80" t="s">
        <v>2107</v>
      </c>
      <c r="G26" s="80" t="s">
        <v>2107</v>
      </c>
      <c r="H26" s="80" t="s">
        <v>7402</v>
      </c>
      <c r="I26" s="80" t="s">
        <v>7408</v>
      </c>
      <c r="J26" s="80" t="s">
        <v>2107</v>
      </c>
      <c r="K26" s="80" t="s">
        <v>7400</v>
      </c>
      <c r="L26" s="80" t="s">
        <v>2107</v>
      </c>
      <c r="M26" s="80" t="s">
        <v>2107</v>
      </c>
      <c r="N26" s="80" t="s">
        <v>2105</v>
      </c>
      <c r="O26" s="80" t="s">
        <v>2106</v>
      </c>
      <c r="P26" s="80" t="s">
        <v>7148</v>
      </c>
      <c r="Q26" s="80" t="s">
        <v>2108</v>
      </c>
    </row>
    <row r="27" spans="1:19" s="83" customFormat="1" ht="51" x14ac:dyDescent="0.25">
      <c r="A27" s="144" t="s">
        <v>7562</v>
      </c>
      <c r="B27" s="80" t="s">
        <v>5056</v>
      </c>
      <c r="C27" s="80" t="s">
        <v>5102</v>
      </c>
      <c r="D27" s="80" t="s">
        <v>7173</v>
      </c>
      <c r="E27" s="80"/>
      <c r="F27" s="80" t="s">
        <v>5057</v>
      </c>
      <c r="G27" s="80" t="s">
        <v>7174</v>
      </c>
      <c r="H27" s="143"/>
      <c r="I27" s="143"/>
      <c r="J27" s="80" t="s">
        <v>7175</v>
      </c>
      <c r="K27" s="143"/>
      <c r="L27" s="80" t="s">
        <v>7176</v>
      </c>
      <c r="M27" s="80" t="s">
        <v>7177</v>
      </c>
      <c r="N27" s="80" t="s">
        <v>4768</v>
      </c>
      <c r="O27" s="80" t="s">
        <v>4362</v>
      </c>
      <c r="P27" s="80" t="s">
        <v>4363</v>
      </c>
      <c r="Q27" s="80" t="s">
        <v>4204</v>
      </c>
    </row>
    <row r="28" spans="1:19" ht="38.25" x14ac:dyDescent="0.2">
      <c r="B28" s="35"/>
      <c r="D28" s="11"/>
      <c r="H28" s="133"/>
      <c r="I28" s="133"/>
      <c r="K28" s="133"/>
      <c r="N28" s="133"/>
      <c r="O28" s="80" t="s">
        <v>4363</v>
      </c>
      <c r="P28" s="80" t="s">
        <v>4740</v>
      </c>
      <c r="Q28" s="80"/>
    </row>
    <row r="29" spans="1:19" x14ac:dyDescent="0.2">
      <c r="A29" s="109"/>
      <c r="B29" s="35"/>
      <c r="D29" s="11"/>
      <c r="H29" s="133"/>
      <c r="I29" s="133"/>
      <c r="K29" s="133"/>
      <c r="N29" s="133"/>
      <c r="O29" s="80" t="s">
        <v>4218</v>
      </c>
      <c r="P29" s="80"/>
      <c r="Q29" s="80"/>
    </row>
    <row r="30" spans="1:19" x14ac:dyDescent="0.2">
      <c r="D30" s="11"/>
      <c r="E30" s="35"/>
    </row>
    <row r="32" spans="1:19" x14ac:dyDescent="0.2">
      <c r="D32" s="11"/>
      <c r="E32" s="35"/>
      <c r="L32" s="116"/>
      <c r="M32" s="116"/>
      <c r="O32" s="116"/>
      <c r="P32" s="116"/>
      <c r="Q32" s="116"/>
    </row>
    <row r="33" spans="3:17" x14ac:dyDescent="0.2">
      <c r="L33" s="116"/>
      <c r="M33" s="116"/>
      <c r="N33" s="116"/>
      <c r="O33" s="116"/>
      <c r="P33" s="116"/>
      <c r="Q33" s="116"/>
    </row>
    <row r="34" spans="3:17" x14ac:dyDescent="0.2">
      <c r="D34" s="11"/>
      <c r="L34" s="116"/>
      <c r="M34" s="116"/>
      <c r="N34" s="116"/>
      <c r="O34" s="116"/>
      <c r="Q34" s="116"/>
    </row>
    <row r="35" spans="3:17" x14ac:dyDescent="0.2">
      <c r="D35" s="11"/>
    </row>
    <row r="36" spans="3:17" x14ac:dyDescent="0.2">
      <c r="D36" s="11"/>
    </row>
    <row r="37" spans="3:17" x14ac:dyDescent="0.2">
      <c r="C37" s="35"/>
      <c r="D37" s="11"/>
    </row>
    <row r="38" spans="3:17" x14ac:dyDescent="0.2">
      <c r="C38" s="35"/>
      <c r="D38" s="11"/>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
  <sheetViews>
    <sheetView zoomScaleNormal="100" workbookViewId="0"/>
  </sheetViews>
  <sheetFormatPr defaultColWidth="9.28515625" defaultRowHeight="12.75" x14ac:dyDescent="0.2"/>
  <cols>
    <col min="1" max="3" width="17.28515625" style="11" customWidth="1"/>
    <col min="4" max="4" width="17.28515625" style="35" customWidth="1"/>
    <col min="5" max="19" width="17.28515625" style="11" customWidth="1"/>
    <col min="20" max="16384" width="9.28515625" style="11"/>
  </cols>
  <sheetData>
    <row r="1" spans="1:19" x14ac:dyDescent="0.2">
      <c r="A1" s="403" t="s">
        <v>5144</v>
      </c>
      <c r="B1" s="740" t="str">
        <f>HYPERLINK("#List!$A$1", "Preparatory")</f>
        <v>Preparatory</v>
      </c>
    </row>
    <row r="2" spans="1:19" x14ac:dyDescent="0.2">
      <c r="A2" s="18"/>
    </row>
    <row r="3" spans="1:19" x14ac:dyDescent="0.2">
      <c r="A3" s="17" t="s">
        <v>0</v>
      </c>
    </row>
    <row r="4" spans="1:19" x14ac:dyDescent="0.2">
      <c r="A4" s="131" t="s">
        <v>7130</v>
      </c>
    </row>
    <row r="5" spans="1:19" x14ac:dyDescent="0.2">
      <c r="A5" s="131"/>
    </row>
    <row r="6" spans="1:19" x14ac:dyDescent="0.2">
      <c r="A6" s="404" t="s">
        <v>6741</v>
      </c>
    </row>
    <row r="7" spans="1:19" x14ac:dyDescent="0.2">
      <c r="A7" s="437" t="s">
        <v>48</v>
      </c>
    </row>
    <row r="8" spans="1:19" x14ac:dyDescent="0.2">
      <c r="A8" s="438" t="s">
        <v>7333</v>
      </c>
    </row>
    <row r="9" spans="1:19" x14ac:dyDescent="0.2">
      <c r="A9" s="438" t="s">
        <v>4584</v>
      </c>
      <c r="B9" s="81" t="s">
        <v>7506</v>
      </c>
      <c r="C9" s="395" t="s">
        <v>8275</v>
      </c>
      <c r="D9" s="77" t="s">
        <v>7507</v>
      </c>
    </row>
    <row r="11" spans="1:19" s="86" customFormat="1" ht="38.25" x14ac:dyDescent="0.25">
      <c r="A11" s="439" t="s">
        <v>7115</v>
      </c>
      <c r="B11" s="440" t="s">
        <v>7278</v>
      </c>
      <c r="C11" s="440" t="s">
        <v>4</v>
      </c>
      <c r="D11" s="440" t="s">
        <v>2</v>
      </c>
      <c r="E11" s="440" t="s">
        <v>1</v>
      </c>
      <c r="F11" s="440" t="s">
        <v>3</v>
      </c>
      <c r="G11" s="440" t="s">
        <v>5</v>
      </c>
      <c r="H11" s="441" t="s">
        <v>9</v>
      </c>
      <c r="I11" s="440" t="s">
        <v>16</v>
      </c>
      <c r="J11" s="440" t="s">
        <v>47</v>
      </c>
      <c r="K11" s="440" t="s">
        <v>18</v>
      </c>
      <c r="L11" s="440" t="s">
        <v>19</v>
      </c>
      <c r="M11" s="440" t="s">
        <v>20</v>
      </c>
      <c r="N11" s="440" t="s">
        <v>22</v>
      </c>
      <c r="Q11" s="143"/>
      <c r="R11" s="143"/>
      <c r="S11" s="143"/>
    </row>
    <row r="12" spans="1:19" s="86" customFormat="1" x14ac:dyDescent="0.25">
      <c r="A12" s="26" t="s">
        <v>8276</v>
      </c>
      <c r="B12" s="151" t="s">
        <v>7835</v>
      </c>
      <c r="C12" s="142" t="s">
        <v>7837</v>
      </c>
      <c r="D12" s="151" t="s">
        <v>7840</v>
      </c>
      <c r="E12" s="142" t="s">
        <v>7839</v>
      </c>
      <c r="F12" s="151" t="s">
        <v>7856</v>
      </c>
      <c r="G12" s="142" t="s">
        <v>7863</v>
      </c>
      <c r="H12" s="151" t="s">
        <v>7864</v>
      </c>
      <c r="I12" s="142" t="s">
        <v>7866</v>
      </c>
      <c r="J12" s="151" t="s">
        <v>7867</v>
      </c>
      <c r="K12" s="142" t="s">
        <v>7868</v>
      </c>
      <c r="L12" s="151" t="s">
        <v>7869</v>
      </c>
      <c r="M12" s="142" t="s">
        <v>7871</v>
      </c>
      <c r="N12" s="151" t="s">
        <v>7872</v>
      </c>
      <c r="Q12" s="143"/>
      <c r="R12" s="143"/>
      <c r="S12" s="143"/>
    </row>
    <row r="13" spans="1:19" x14ac:dyDescent="0.2">
      <c r="A13" s="442"/>
      <c r="B13" s="443"/>
      <c r="C13" s="442" t="s">
        <v>6537</v>
      </c>
      <c r="D13" s="442" t="s">
        <v>24</v>
      </c>
      <c r="E13" s="442" t="s">
        <v>23</v>
      </c>
      <c r="F13" s="442" t="s">
        <v>25</v>
      </c>
      <c r="G13" s="442" t="s">
        <v>28</v>
      </c>
      <c r="H13" s="442" t="s">
        <v>34</v>
      </c>
      <c r="I13" s="442" t="s">
        <v>41</v>
      </c>
      <c r="J13" s="442" t="s">
        <v>6673</v>
      </c>
      <c r="K13" s="442" t="s">
        <v>43</v>
      </c>
      <c r="L13" s="444" t="s">
        <v>44</v>
      </c>
      <c r="M13" s="444" t="s">
        <v>2362</v>
      </c>
      <c r="N13" s="442" t="s">
        <v>46</v>
      </c>
      <c r="O13" s="109"/>
      <c r="Q13" s="145"/>
      <c r="R13" s="145"/>
      <c r="S13" s="145"/>
    </row>
    <row r="14" spans="1:19" ht="51" x14ac:dyDescent="0.2">
      <c r="A14" s="445" t="s">
        <v>7116</v>
      </c>
      <c r="B14" s="445"/>
      <c r="C14" s="445" t="s">
        <v>7116</v>
      </c>
      <c r="D14" s="80"/>
      <c r="E14" s="446" t="s">
        <v>7413</v>
      </c>
      <c r="F14" s="446" t="s">
        <v>7407</v>
      </c>
      <c r="G14" s="446" t="s">
        <v>7387</v>
      </c>
      <c r="H14" s="446" t="s">
        <v>7449</v>
      </c>
      <c r="I14" s="446" t="s">
        <v>2105</v>
      </c>
      <c r="J14" s="446" t="s">
        <v>2106</v>
      </c>
      <c r="K14" s="446" t="s">
        <v>7394</v>
      </c>
      <c r="L14" s="446" t="s">
        <v>2106</v>
      </c>
      <c r="M14" s="446" t="s">
        <v>2106</v>
      </c>
      <c r="N14" s="446" t="s">
        <v>2106</v>
      </c>
      <c r="O14" s="109"/>
      <c r="P14" s="109"/>
      <c r="Q14" s="145"/>
      <c r="R14" s="145"/>
      <c r="S14" s="145"/>
    </row>
    <row r="15" spans="1:19" ht="25.5" x14ac:dyDescent="0.2">
      <c r="A15" s="448" t="s">
        <v>7560</v>
      </c>
      <c r="B15" s="449" t="s">
        <v>7561</v>
      </c>
      <c r="C15" s="449" t="s">
        <v>7562</v>
      </c>
      <c r="D15" s="449" t="s">
        <v>7563</v>
      </c>
      <c r="E15" s="143"/>
      <c r="F15" s="143"/>
      <c r="G15" s="80"/>
      <c r="H15" s="80"/>
      <c r="I15" s="447" t="s">
        <v>5055</v>
      </c>
      <c r="J15" s="447" t="s">
        <v>4359</v>
      </c>
      <c r="K15" s="143"/>
      <c r="L15" s="447" t="s">
        <v>18000</v>
      </c>
      <c r="M15" s="447" t="s">
        <v>4360</v>
      </c>
      <c r="N15" s="447" t="s">
        <v>4361</v>
      </c>
      <c r="O15" s="109"/>
      <c r="P15" s="145"/>
      <c r="Q15" s="145"/>
      <c r="R15" s="145"/>
      <c r="S15" s="145"/>
    </row>
    <row r="16" spans="1:19" x14ac:dyDescent="0.2">
      <c r="A16" s="83"/>
      <c r="B16" s="83"/>
      <c r="C16" s="83"/>
      <c r="D16" s="83"/>
      <c r="E16" s="143"/>
      <c r="F16" s="143"/>
      <c r="G16" s="143"/>
      <c r="H16" s="143"/>
      <c r="I16" s="80"/>
      <c r="J16" s="447" t="s">
        <v>4218</v>
      </c>
      <c r="K16" s="143"/>
      <c r="L16" s="447" t="s">
        <v>4218</v>
      </c>
      <c r="M16" s="447" t="s">
        <v>4218</v>
      </c>
      <c r="N16" s="447" t="s">
        <v>4218</v>
      </c>
      <c r="O16" s="109"/>
      <c r="P16" s="145"/>
      <c r="Q16" s="145"/>
      <c r="R16" s="145"/>
      <c r="S16" s="145"/>
    </row>
    <row r="17" spans="1:20" x14ac:dyDescent="0.2">
      <c r="B17" s="145"/>
      <c r="C17" s="109"/>
      <c r="D17" s="145"/>
      <c r="O17" s="109"/>
      <c r="P17" s="145"/>
      <c r="Q17" s="145"/>
      <c r="R17" s="145"/>
      <c r="S17" s="145"/>
    </row>
    <row r="18" spans="1:20" x14ac:dyDescent="0.2">
      <c r="A18" s="404" t="s">
        <v>6742</v>
      </c>
      <c r="B18" s="145"/>
      <c r="C18" s="109"/>
      <c r="D18" s="145"/>
      <c r="E18" s="145"/>
      <c r="F18" s="145"/>
      <c r="G18" s="145"/>
      <c r="H18" s="145"/>
      <c r="I18" s="14"/>
      <c r="J18" s="10"/>
      <c r="K18" s="145"/>
      <c r="L18" s="146"/>
      <c r="M18" s="146"/>
      <c r="N18" s="146"/>
      <c r="O18" s="109"/>
      <c r="P18" s="145"/>
      <c r="Q18" s="145"/>
      <c r="R18" s="145"/>
      <c r="S18" s="145"/>
    </row>
    <row r="19" spans="1:20" x14ac:dyDescent="0.2">
      <c r="A19" s="437" t="s">
        <v>48</v>
      </c>
      <c r="B19" s="109"/>
      <c r="C19" s="145"/>
      <c r="D19" s="11"/>
      <c r="E19" s="145"/>
      <c r="Q19" s="145"/>
      <c r="R19" s="145"/>
      <c r="S19" s="145"/>
    </row>
    <row r="20" spans="1:20" x14ac:dyDescent="0.2">
      <c r="A20" s="438" t="s">
        <v>7333</v>
      </c>
      <c r="B20" s="109"/>
      <c r="D20" s="11"/>
      <c r="O20" s="145"/>
      <c r="P20" s="145"/>
      <c r="Q20" s="145"/>
      <c r="R20" s="145"/>
      <c r="S20" s="145"/>
    </row>
    <row r="21" spans="1:20" x14ac:dyDescent="0.2">
      <c r="A21" s="438" t="s">
        <v>4584</v>
      </c>
      <c r="B21" s="81" t="s">
        <v>7506</v>
      </c>
      <c r="C21" s="395" t="s">
        <v>8275</v>
      </c>
      <c r="D21" s="77" t="s">
        <v>7507</v>
      </c>
      <c r="E21" s="145"/>
      <c r="F21" s="145"/>
      <c r="G21" s="145"/>
      <c r="H21" s="145"/>
      <c r="I21" s="145"/>
      <c r="L21" s="145"/>
      <c r="M21" s="145"/>
      <c r="N21" s="145"/>
      <c r="O21" s="145"/>
      <c r="P21" s="145"/>
      <c r="Q21" s="145"/>
      <c r="S21" s="145"/>
    </row>
    <row r="22" spans="1:20" x14ac:dyDescent="0.2">
      <c r="B22" s="109"/>
      <c r="C22" s="109"/>
      <c r="D22" s="145"/>
      <c r="E22" s="145"/>
      <c r="F22" s="145"/>
      <c r="G22" s="145"/>
      <c r="H22" s="145"/>
      <c r="I22" s="145"/>
      <c r="J22" s="145"/>
      <c r="K22" s="145"/>
      <c r="L22" s="145"/>
      <c r="M22" s="145"/>
      <c r="N22" s="145"/>
      <c r="P22" s="145"/>
      <c r="Q22" s="145"/>
    </row>
    <row r="23" spans="1:20" ht="25.5" x14ac:dyDescent="0.2">
      <c r="A23" s="440" t="s">
        <v>7278</v>
      </c>
      <c r="B23" s="440" t="s">
        <v>4</v>
      </c>
      <c r="C23" s="440" t="s">
        <v>49</v>
      </c>
      <c r="D23" s="440" t="s">
        <v>6</v>
      </c>
      <c r="E23" s="440" t="s">
        <v>6539</v>
      </c>
      <c r="F23" s="440" t="s">
        <v>7</v>
      </c>
      <c r="G23" s="440" t="s">
        <v>6538</v>
      </c>
      <c r="H23" s="440" t="s">
        <v>6541</v>
      </c>
      <c r="I23" s="440" t="s">
        <v>8</v>
      </c>
      <c r="J23" s="440" t="s">
        <v>10</v>
      </c>
      <c r="K23" s="440" t="s">
        <v>11</v>
      </c>
      <c r="L23" s="440" t="s">
        <v>12</v>
      </c>
      <c r="M23" s="440" t="s">
        <v>13</v>
      </c>
      <c r="N23" s="440" t="s">
        <v>14</v>
      </c>
      <c r="O23" s="440" t="s">
        <v>15</v>
      </c>
      <c r="P23" s="440" t="s">
        <v>17</v>
      </c>
      <c r="Q23" s="440" t="s">
        <v>50</v>
      </c>
      <c r="R23" s="440" t="s">
        <v>21</v>
      </c>
    </row>
    <row r="24" spans="1:20" x14ac:dyDescent="0.2">
      <c r="A24" s="141" t="str">
        <f>B12</f>
        <v>C0020</v>
      </c>
      <c r="B24" s="141" t="str">
        <f>C12</f>
        <v>C0040</v>
      </c>
      <c r="C24" s="151" t="s">
        <v>7873</v>
      </c>
      <c r="D24" s="26" t="s">
        <v>7874</v>
      </c>
      <c r="E24" s="151" t="s">
        <v>7979</v>
      </c>
      <c r="F24" s="26" t="s">
        <v>7883</v>
      </c>
      <c r="G24" s="151" t="s">
        <v>7884</v>
      </c>
      <c r="H24" s="26" t="s">
        <v>7885</v>
      </c>
      <c r="I24" s="151" t="s">
        <v>7981</v>
      </c>
      <c r="J24" s="26" t="s">
        <v>7982</v>
      </c>
      <c r="K24" s="151" t="s">
        <v>7983</v>
      </c>
      <c r="L24" s="26" t="s">
        <v>8011</v>
      </c>
      <c r="M24" s="151" t="s">
        <v>8012</v>
      </c>
      <c r="N24" s="26" t="s">
        <v>8013</v>
      </c>
      <c r="O24" s="151" t="s">
        <v>8016</v>
      </c>
      <c r="P24" s="26" t="s">
        <v>8017</v>
      </c>
      <c r="Q24" s="151" t="s">
        <v>8018</v>
      </c>
      <c r="R24" s="26" t="s">
        <v>8022</v>
      </c>
    </row>
    <row r="25" spans="1:20" x14ac:dyDescent="0.2">
      <c r="A25" s="443"/>
      <c r="B25" s="442" t="s">
        <v>6537</v>
      </c>
      <c r="C25" s="442" t="s">
        <v>29</v>
      </c>
      <c r="D25" s="442" t="s">
        <v>30</v>
      </c>
      <c r="E25" s="442" t="s">
        <v>6540</v>
      </c>
      <c r="F25" s="442" t="s">
        <v>31</v>
      </c>
      <c r="G25" s="442" t="s">
        <v>32</v>
      </c>
      <c r="H25" s="442" t="s">
        <v>6542</v>
      </c>
      <c r="I25" s="442" t="s">
        <v>33</v>
      </c>
      <c r="J25" s="442" t="s">
        <v>35</v>
      </c>
      <c r="K25" s="442" t="s">
        <v>36</v>
      </c>
      <c r="L25" s="442" t="s">
        <v>37</v>
      </c>
      <c r="M25" s="442" t="s">
        <v>38</v>
      </c>
      <c r="N25" s="442" t="s">
        <v>39</v>
      </c>
      <c r="O25" s="442" t="s">
        <v>40</v>
      </c>
      <c r="P25" s="442" t="s">
        <v>42</v>
      </c>
      <c r="Q25" s="442" t="s">
        <v>51</v>
      </c>
      <c r="R25" s="442" t="s">
        <v>45</v>
      </c>
    </row>
    <row r="26" spans="1:20" ht="51" x14ac:dyDescent="0.2">
      <c r="A26" s="445"/>
      <c r="B26" s="445" t="s">
        <v>7116</v>
      </c>
      <c r="C26" s="446" t="s">
        <v>2107</v>
      </c>
      <c r="D26" s="446" t="s">
        <v>2107</v>
      </c>
      <c r="E26" s="446" t="s">
        <v>2107</v>
      </c>
      <c r="F26" s="446" t="s">
        <v>7448</v>
      </c>
      <c r="G26" s="446" t="s">
        <v>2107</v>
      </c>
      <c r="H26" s="446" t="s">
        <v>2107</v>
      </c>
      <c r="I26" s="446" t="s">
        <v>7402</v>
      </c>
      <c r="J26" s="446" t="s">
        <v>7408</v>
      </c>
      <c r="K26" s="446" t="s">
        <v>2107</v>
      </c>
      <c r="L26" s="446" t="s">
        <v>7388</v>
      </c>
      <c r="M26" s="446" t="s">
        <v>2107</v>
      </c>
      <c r="N26" s="446" t="s">
        <v>2107</v>
      </c>
      <c r="O26" s="446" t="s">
        <v>2105</v>
      </c>
      <c r="P26" s="446" t="s">
        <v>2106</v>
      </c>
      <c r="Q26" s="446" t="s">
        <v>7148</v>
      </c>
      <c r="R26" s="446" t="s">
        <v>2108</v>
      </c>
    </row>
    <row r="27" spans="1:20" ht="51" x14ac:dyDescent="0.2">
      <c r="A27" s="449" t="s">
        <v>7561</v>
      </c>
      <c r="B27" s="449" t="s">
        <v>7562</v>
      </c>
      <c r="C27" s="447" t="s">
        <v>5056</v>
      </c>
      <c r="D27" s="447" t="s">
        <v>5102</v>
      </c>
      <c r="E27" s="447" t="s">
        <v>7173</v>
      </c>
      <c r="F27" s="80"/>
      <c r="G27" s="447" t="s">
        <v>5057</v>
      </c>
      <c r="H27" s="447" t="s">
        <v>7178</v>
      </c>
      <c r="I27" s="143"/>
      <c r="J27" s="143"/>
      <c r="K27" s="447" t="s">
        <v>7175</v>
      </c>
      <c r="L27" s="143"/>
      <c r="M27" s="447" t="s">
        <v>7176</v>
      </c>
      <c r="N27" s="447" t="s">
        <v>7177</v>
      </c>
      <c r="O27" s="447" t="s">
        <v>4768</v>
      </c>
      <c r="P27" s="447" t="s">
        <v>4362</v>
      </c>
      <c r="Q27" s="447" t="s">
        <v>4363</v>
      </c>
      <c r="R27" s="447" t="s">
        <v>4204</v>
      </c>
    </row>
    <row r="28" spans="1:20" ht="38.25" x14ac:dyDescent="0.2">
      <c r="A28" s="83"/>
      <c r="B28" s="83"/>
      <c r="C28" s="80"/>
      <c r="D28" s="80"/>
      <c r="E28" s="80"/>
      <c r="F28" s="80"/>
      <c r="G28" s="80"/>
      <c r="H28" s="80"/>
      <c r="I28" s="143"/>
      <c r="J28" s="143"/>
      <c r="K28" s="80"/>
      <c r="L28" s="143"/>
      <c r="M28" s="80"/>
      <c r="N28" s="80"/>
      <c r="O28" s="80"/>
      <c r="P28" s="447" t="s">
        <v>4363</v>
      </c>
      <c r="Q28" s="447" t="s">
        <v>4740</v>
      </c>
      <c r="R28" s="80"/>
    </row>
    <row r="29" spans="1:20" x14ac:dyDescent="0.2">
      <c r="D29" s="11"/>
      <c r="P29" s="80" t="s">
        <v>4218</v>
      </c>
    </row>
    <row r="30" spans="1:20" x14ac:dyDescent="0.2">
      <c r="D30" s="11"/>
    </row>
    <row r="31" spans="1:20" x14ac:dyDescent="0.2">
      <c r="D31" s="11"/>
      <c r="T31" s="14"/>
    </row>
    <row r="32" spans="1:20" x14ac:dyDescent="0.2">
      <c r="D32" s="11"/>
    </row>
    <row r="33" spans="4:16" x14ac:dyDescent="0.2">
      <c r="D33" s="11"/>
    </row>
    <row r="34" spans="4:16" x14ac:dyDescent="0.2">
      <c r="D34" s="11"/>
    </row>
    <row r="35" spans="4:16" x14ac:dyDescent="0.2">
      <c r="D35" s="11"/>
    </row>
    <row r="36" spans="4:16" x14ac:dyDescent="0.2">
      <c r="D36" s="11"/>
      <c r="P36" s="116"/>
    </row>
    <row r="37" spans="4:16" x14ac:dyDescent="0.2">
      <c r="D37" s="11"/>
    </row>
    <row r="38" spans="4:16" x14ac:dyDescent="0.2">
      <c r="D38" s="11"/>
    </row>
    <row r="39" spans="4:16" x14ac:dyDescent="0.2">
      <c r="D39" s="11"/>
    </row>
    <row r="40" spans="4:16" x14ac:dyDescent="0.2">
      <c r="D40" s="11"/>
    </row>
    <row r="41" spans="4:16" x14ac:dyDescent="0.2">
      <c r="D41" s="11"/>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
    <pageSetUpPr fitToPage="1"/>
  </sheetPr>
  <dimension ref="A1:G33"/>
  <sheetViews>
    <sheetView zoomScale="85" zoomScaleNormal="85" workbookViewId="0">
      <selection activeCell="C4" sqref="C4"/>
    </sheetView>
  </sheetViews>
  <sheetFormatPr defaultColWidth="9.140625" defaultRowHeight="12.75" x14ac:dyDescent="0.2"/>
  <cols>
    <col min="1" max="1" width="18" style="116" customWidth="1"/>
    <col min="2" max="4" width="18" style="11" customWidth="1"/>
    <col min="5" max="5" width="18" style="38" customWidth="1"/>
    <col min="6" max="7" width="18" style="11" customWidth="1"/>
    <col min="8" max="11" width="9.140625" style="11"/>
    <col min="12" max="12" width="16.7109375" style="11" customWidth="1"/>
    <col min="13" max="18" width="9.140625" style="11"/>
    <col min="19" max="19" width="14.42578125" style="11" customWidth="1"/>
    <col min="20" max="23" width="9.140625" style="11"/>
    <col min="24" max="24" width="10.7109375" style="11" customWidth="1"/>
    <col min="25" max="253" width="9.140625" style="11"/>
    <col min="254" max="254" width="24.7109375" style="11" customWidth="1"/>
    <col min="255" max="256" width="19.28515625" style="11" customWidth="1"/>
    <col min="257" max="257" width="16.42578125" style="11" customWidth="1"/>
    <col min="258" max="258" width="24.85546875" style="11" customWidth="1"/>
    <col min="259" max="259" width="14.42578125" style="11" customWidth="1"/>
    <col min="260" max="261" width="14.85546875" style="11" customWidth="1"/>
    <col min="262" max="262" width="13" style="11" customWidth="1"/>
    <col min="263" max="263" width="12" style="11" customWidth="1"/>
    <col min="264" max="267" width="9.140625" style="11"/>
    <col min="268" max="268" width="16.7109375" style="11" customWidth="1"/>
    <col min="269" max="274" width="9.140625" style="11"/>
    <col min="275" max="275" width="14.42578125" style="11" customWidth="1"/>
    <col min="276" max="279" width="9.140625" style="11"/>
    <col min="280" max="280" width="10.7109375" style="11" customWidth="1"/>
    <col min="281" max="509" width="9.140625" style="11"/>
    <col min="510" max="510" width="24.7109375" style="11" customWidth="1"/>
    <col min="511" max="512" width="19.28515625" style="11" customWidth="1"/>
    <col min="513" max="513" width="16.42578125" style="11" customWidth="1"/>
    <col min="514" max="514" width="24.85546875" style="11" customWidth="1"/>
    <col min="515" max="515" width="14.42578125" style="11" customWidth="1"/>
    <col min="516" max="517" width="14.85546875" style="11" customWidth="1"/>
    <col min="518" max="518" width="13" style="11" customWidth="1"/>
    <col min="519" max="519" width="12" style="11" customWidth="1"/>
    <col min="520" max="523" width="9.140625" style="11"/>
    <col min="524" max="524" width="16.7109375" style="11" customWidth="1"/>
    <col min="525" max="530" width="9.140625" style="11"/>
    <col min="531" max="531" width="14.42578125" style="11" customWidth="1"/>
    <col min="532" max="535" width="9.140625" style="11"/>
    <col min="536" max="536" width="10.7109375" style="11" customWidth="1"/>
    <col min="537" max="765" width="9.140625" style="11"/>
    <col min="766" max="766" width="24.7109375" style="11" customWidth="1"/>
    <col min="767" max="768" width="19.28515625" style="11" customWidth="1"/>
    <col min="769" max="769" width="16.42578125" style="11" customWidth="1"/>
    <col min="770" max="770" width="24.85546875" style="11" customWidth="1"/>
    <col min="771" max="771" width="14.42578125" style="11" customWidth="1"/>
    <col min="772" max="773" width="14.85546875" style="11" customWidth="1"/>
    <col min="774" max="774" width="13" style="11" customWidth="1"/>
    <col min="775" max="775" width="12" style="11" customWidth="1"/>
    <col min="776" max="779" width="9.140625" style="11"/>
    <col min="780" max="780" width="16.7109375" style="11" customWidth="1"/>
    <col min="781" max="786" width="9.140625" style="11"/>
    <col min="787" max="787" width="14.42578125" style="11" customWidth="1"/>
    <col min="788" max="791" width="9.140625" style="11"/>
    <col min="792" max="792" width="10.7109375" style="11" customWidth="1"/>
    <col min="793" max="1021" width="9.140625" style="11"/>
    <col min="1022" max="1022" width="24.7109375" style="11" customWidth="1"/>
    <col min="1023" max="1024" width="19.28515625" style="11" customWidth="1"/>
    <col min="1025" max="1025" width="16.42578125" style="11" customWidth="1"/>
    <col min="1026" max="1026" width="24.85546875" style="11" customWidth="1"/>
    <col min="1027" max="1027" width="14.42578125" style="11" customWidth="1"/>
    <col min="1028" max="1029" width="14.85546875" style="11" customWidth="1"/>
    <col min="1030" max="1030" width="13" style="11" customWidth="1"/>
    <col min="1031" max="1031" width="12" style="11" customWidth="1"/>
    <col min="1032" max="1035" width="9.140625" style="11"/>
    <col min="1036" max="1036" width="16.7109375" style="11" customWidth="1"/>
    <col min="1037" max="1042" width="9.140625" style="11"/>
    <col min="1043" max="1043" width="14.42578125" style="11" customWidth="1"/>
    <col min="1044" max="1047" width="9.140625" style="11"/>
    <col min="1048" max="1048" width="10.7109375" style="11" customWidth="1"/>
    <col min="1049" max="1277" width="9.140625" style="11"/>
    <col min="1278" max="1278" width="24.7109375" style="11" customWidth="1"/>
    <col min="1279" max="1280" width="19.28515625" style="11" customWidth="1"/>
    <col min="1281" max="1281" width="16.42578125" style="11" customWidth="1"/>
    <col min="1282" max="1282" width="24.85546875" style="11" customWidth="1"/>
    <col min="1283" max="1283" width="14.42578125" style="11" customWidth="1"/>
    <col min="1284" max="1285" width="14.85546875" style="11" customWidth="1"/>
    <col min="1286" max="1286" width="13" style="11" customWidth="1"/>
    <col min="1287" max="1287" width="12" style="11" customWidth="1"/>
    <col min="1288" max="1291" width="9.140625" style="11"/>
    <col min="1292" max="1292" width="16.7109375" style="11" customWidth="1"/>
    <col min="1293" max="1298" width="9.140625" style="11"/>
    <col min="1299" max="1299" width="14.42578125" style="11" customWidth="1"/>
    <col min="1300" max="1303" width="9.140625" style="11"/>
    <col min="1304" max="1304" width="10.7109375" style="11" customWidth="1"/>
    <col min="1305" max="1533" width="9.140625" style="11"/>
    <col min="1534" max="1534" width="24.7109375" style="11" customWidth="1"/>
    <col min="1535" max="1536" width="19.28515625" style="11" customWidth="1"/>
    <col min="1537" max="1537" width="16.42578125" style="11" customWidth="1"/>
    <col min="1538" max="1538" width="24.85546875" style="11" customWidth="1"/>
    <col min="1539" max="1539" width="14.42578125" style="11" customWidth="1"/>
    <col min="1540" max="1541" width="14.85546875" style="11" customWidth="1"/>
    <col min="1542" max="1542" width="13" style="11" customWidth="1"/>
    <col min="1543" max="1543" width="12" style="11" customWidth="1"/>
    <col min="1544" max="1547" width="9.140625" style="11"/>
    <col min="1548" max="1548" width="16.7109375" style="11" customWidth="1"/>
    <col min="1549" max="1554" width="9.140625" style="11"/>
    <col min="1555" max="1555" width="14.42578125" style="11" customWidth="1"/>
    <col min="1556" max="1559" width="9.140625" style="11"/>
    <col min="1560" max="1560" width="10.7109375" style="11" customWidth="1"/>
    <col min="1561" max="1789" width="9.140625" style="11"/>
    <col min="1790" max="1790" width="24.7109375" style="11" customWidth="1"/>
    <col min="1791" max="1792" width="19.28515625" style="11" customWidth="1"/>
    <col min="1793" max="1793" width="16.42578125" style="11" customWidth="1"/>
    <col min="1794" max="1794" width="24.85546875" style="11" customWidth="1"/>
    <col min="1795" max="1795" width="14.42578125" style="11" customWidth="1"/>
    <col min="1796" max="1797" width="14.85546875" style="11" customWidth="1"/>
    <col min="1798" max="1798" width="13" style="11" customWidth="1"/>
    <col min="1799" max="1799" width="12" style="11" customWidth="1"/>
    <col min="1800" max="1803" width="9.140625" style="11"/>
    <col min="1804" max="1804" width="16.7109375" style="11" customWidth="1"/>
    <col min="1805" max="1810" width="9.140625" style="11"/>
    <col min="1811" max="1811" width="14.42578125" style="11" customWidth="1"/>
    <col min="1812" max="1815" width="9.140625" style="11"/>
    <col min="1816" max="1816" width="10.7109375" style="11" customWidth="1"/>
    <col min="1817" max="2045" width="9.140625" style="11"/>
    <col min="2046" max="2046" width="24.7109375" style="11" customWidth="1"/>
    <col min="2047" max="2048" width="19.28515625" style="11" customWidth="1"/>
    <col min="2049" max="2049" width="16.42578125" style="11" customWidth="1"/>
    <col min="2050" max="2050" width="24.85546875" style="11" customWidth="1"/>
    <col min="2051" max="2051" width="14.42578125" style="11" customWidth="1"/>
    <col min="2052" max="2053" width="14.85546875" style="11" customWidth="1"/>
    <col min="2054" max="2054" width="13" style="11" customWidth="1"/>
    <col min="2055" max="2055" width="12" style="11" customWidth="1"/>
    <col min="2056" max="2059" width="9.140625" style="11"/>
    <col min="2060" max="2060" width="16.7109375" style="11" customWidth="1"/>
    <col min="2061" max="2066" width="9.140625" style="11"/>
    <col min="2067" max="2067" width="14.42578125" style="11" customWidth="1"/>
    <col min="2068" max="2071" width="9.140625" style="11"/>
    <col min="2072" max="2072" width="10.7109375" style="11" customWidth="1"/>
    <col min="2073" max="2301" width="9.140625" style="11"/>
    <col min="2302" max="2302" width="24.7109375" style="11" customWidth="1"/>
    <col min="2303" max="2304" width="19.28515625" style="11" customWidth="1"/>
    <col min="2305" max="2305" width="16.42578125" style="11" customWidth="1"/>
    <col min="2306" max="2306" width="24.85546875" style="11" customWidth="1"/>
    <col min="2307" max="2307" width="14.42578125" style="11" customWidth="1"/>
    <col min="2308" max="2309" width="14.85546875" style="11" customWidth="1"/>
    <col min="2310" max="2310" width="13" style="11" customWidth="1"/>
    <col min="2311" max="2311" width="12" style="11" customWidth="1"/>
    <col min="2312" max="2315" width="9.140625" style="11"/>
    <col min="2316" max="2316" width="16.7109375" style="11" customWidth="1"/>
    <col min="2317" max="2322" width="9.140625" style="11"/>
    <col min="2323" max="2323" width="14.42578125" style="11" customWidth="1"/>
    <col min="2324" max="2327" width="9.140625" style="11"/>
    <col min="2328" max="2328" width="10.7109375" style="11" customWidth="1"/>
    <col min="2329" max="2557" width="9.140625" style="11"/>
    <col min="2558" max="2558" width="24.7109375" style="11" customWidth="1"/>
    <col min="2559" max="2560" width="19.28515625" style="11" customWidth="1"/>
    <col min="2561" max="2561" width="16.42578125" style="11" customWidth="1"/>
    <col min="2562" max="2562" width="24.85546875" style="11" customWidth="1"/>
    <col min="2563" max="2563" width="14.42578125" style="11" customWidth="1"/>
    <col min="2564" max="2565" width="14.85546875" style="11" customWidth="1"/>
    <col min="2566" max="2566" width="13" style="11" customWidth="1"/>
    <col min="2567" max="2567" width="12" style="11" customWidth="1"/>
    <col min="2568" max="2571" width="9.140625" style="11"/>
    <col min="2572" max="2572" width="16.7109375" style="11" customWidth="1"/>
    <col min="2573" max="2578" width="9.140625" style="11"/>
    <col min="2579" max="2579" width="14.42578125" style="11" customWidth="1"/>
    <col min="2580" max="2583" width="9.140625" style="11"/>
    <col min="2584" max="2584" width="10.7109375" style="11" customWidth="1"/>
    <col min="2585" max="2813" width="9.140625" style="11"/>
    <col min="2814" max="2814" width="24.7109375" style="11" customWidth="1"/>
    <col min="2815" max="2816" width="19.28515625" style="11" customWidth="1"/>
    <col min="2817" max="2817" width="16.42578125" style="11" customWidth="1"/>
    <col min="2818" max="2818" width="24.85546875" style="11" customWidth="1"/>
    <col min="2819" max="2819" width="14.42578125" style="11" customWidth="1"/>
    <col min="2820" max="2821" width="14.85546875" style="11" customWidth="1"/>
    <col min="2822" max="2822" width="13" style="11" customWidth="1"/>
    <col min="2823" max="2823" width="12" style="11" customWidth="1"/>
    <col min="2824" max="2827" width="9.140625" style="11"/>
    <col min="2828" max="2828" width="16.7109375" style="11" customWidth="1"/>
    <col min="2829" max="2834" width="9.140625" style="11"/>
    <col min="2835" max="2835" width="14.42578125" style="11" customWidth="1"/>
    <col min="2836" max="2839" width="9.140625" style="11"/>
    <col min="2840" max="2840" width="10.7109375" style="11" customWidth="1"/>
    <col min="2841" max="3069" width="9.140625" style="11"/>
    <col min="3070" max="3070" width="24.7109375" style="11" customWidth="1"/>
    <col min="3071" max="3072" width="19.28515625" style="11" customWidth="1"/>
    <col min="3073" max="3073" width="16.42578125" style="11" customWidth="1"/>
    <col min="3074" max="3074" width="24.85546875" style="11" customWidth="1"/>
    <col min="3075" max="3075" width="14.42578125" style="11" customWidth="1"/>
    <col min="3076" max="3077" width="14.85546875" style="11" customWidth="1"/>
    <col min="3078" max="3078" width="13" style="11" customWidth="1"/>
    <col min="3079" max="3079" width="12" style="11" customWidth="1"/>
    <col min="3080" max="3083" width="9.140625" style="11"/>
    <col min="3084" max="3084" width="16.7109375" style="11" customWidth="1"/>
    <col min="3085" max="3090" width="9.140625" style="11"/>
    <col min="3091" max="3091" width="14.42578125" style="11" customWidth="1"/>
    <col min="3092" max="3095" width="9.140625" style="11"/>
    <col min="3096" max="3096" width="10.7109375" style="11" customWidth="1"/>
    <col min="3097" max="3325" width="9.140625" style="11"/>
    <col min="3326" max="3326" width="24.7109375" style="11" customWidth="1"/>
    <col min="3327" max="3328" width="19.28515625" style="11" customWidth="1"/>
    <col min="3329" max="3329" width="16.42578125" style="11" customWidth="1"/>
    <col min="3330" max="3330" width="24.85546875" style="11" customWidth="1"/>
    <col min="3331" max="3331" width="14.42578125" style="11" customWidth="1"/>
    <col min="3332" max="3333" width="14.85546875" style="11" customWidth="1"/>
    <col min="3334" max="3334" width="13" style="11" customWidth="1"/>
    <col min="3335" max="3335" width="12" style="11" customWidth="1"/>
    <col min="3336" max="3339" width="9.140625" style="11"/>
    <col min="3340" max="3340" width="16.7109375" style="11" customWidth="1"/>
    <col min="3341" max="3346" width="9.140625" style="11"/>
    <col min="3347" max="3347" width="14.42578125" style="11" customWidth="1"/>
    <col min="3348" max="3351" width="9.140625" style="11"/>
    <col min="3352" max="3352" width="10.7109375" style="11" customWidth="1"/>
    <col min="3353" max="3581" width="9.140625" style="11"/>
    <col min="3582" max="3582" width="24.7109375" style="11" customWidth="1"/>
    <col min="3583" max="3584" width="19.28515625" style="11" customWidth="1"/>
    <col min="3585" max="3585" width="16.42578125" style="11" customWidth="1"/>
    <col min="3586" max="3586" width="24.85546875" style="11" customWidth="1"/>
    <col min="3587" max="3587" width="14.42578125" style="11" customWidth="1"/>
    <col min="3588" max="3589" width="14.85546875" style="11" customWidth="1"/>
    <col min="3590" max="3590" width="13" style="11" customWidth="1"/>
    <col min="3591" max="3591" width="12" style="11" customWidth="1"/>
    <col min="3592" max="3595" width="9.140625" style="11"/>
    <col min="3596" max="3596" width="16.7109375" style="11" customWidth="1"/>
    <col min="3597" max="3602" width="9.140625" style="11"/>
    <col min="3603" max="3603" width="14.42578125" style="11" customWidth="1"/>
    <col min="3604" max="3607" width="9.140625" style="11"/>
    <col min="3608" max="3608" width="10.7109375" style="11" customWidth="1"/>
    <col min="3609" max="3837" width="9.140625" style="11"/>
    <col min="3838" max="3838" width="24.7109375" style="11" customWidth="1"/>
    <col min="3839" max="3840" width="19.28515625" style="11" customWidth="1"/>
    <col min="3841" max="3841" width="16.42578125" style="11" customWidth="1"/>
    <col min="3842" max="3842" width="24.85546875" style="11" customWidth="1"/>
    <col min="3843" max="3843" width="14.42578125" style="11" customWidth="1"/>
    <col min="3844" max="3845" width="14.85546875" style="11" customWidth="1"/>
    <col min="3846" max="3846" width="13" style="11" customWidth="1"/>
    <col min="3847" max="3847" width="12" style="11" customWidth="1"/>
    <col min="3848" max="3851" width="9.140625" style="11"/>
    <col min="3852" max="3852" width="16.7109375" style="11" customWidth="1"/>
    <col min="3853" max="3858" width="9.140625" style="11"/>
    <col min="3859" max="3859" width="14.42578125" style="11" customWidth="1"/>
    <col min="3860" max="3863" width="9.140625" style="11"/>
    <col min="3864" max="3864" width="10.7109375" style="11" customWidth="1"/>
    <col min="3865" max="4093" width="9.140625" style="11"/>
    <col min="4094" max="4094" width="24.7109375" style="11" customWidth="1"/>
    <col min="4095" max="4096" width="19.28515625" style="11" customWidth="1"/>
    <col min="4097" max="4097" width="16.42578125" style="11" customWidth="1"/>
    <col min="4098" max="4098" width="24.85546875" style="11" customWidth="1"/>
    <col min="4099" max="4099" width="14.42578125" style="11" customWidth="1"/>
    <col min="4100" max="4101" width="14.85546875" style="11" customWidth="1"/>
    <col min="4102" max="4102" width="13" style="11" customWidth="1"/>
    <col min="4103" max="4103" width="12" style="11" customWidth="1"/>
    <col min="4104" max="4107" width="9.140625" style="11"/>
    <col min="4108" max="4108" width="16.7109375" style="11" customWidth="1"/>
    <col min="4109" max="4114" width="9.140625" style="11"/>
    <col min="4115" max="4115" width="14.42578125" style="11" customWidth="1"/>
    <col min="4116" max="4119" width="9.140625" style="11"/>
    <col min="4120" max="4120" width="10.7109375" style="11" customWidth="1"/>
    <col min="4121" max="4349" width="9.140625" style="11"/>
    <col min="4350" max="4350" width="24.7109375" style="11" customWidth="1"/>
    <col min="4351" max="4352" width="19.28515625" style="11" customWidth="1"/>
    <col min="4353" max="4353" width="16.42578125" style="11" customWidth="1"/>
    <col min="4354" max="4354" width="24.85546875" style="11" customWidth="1"/>
    <col min="4355" max="4355" width="14.42578125" style="11" customWidth="1"/>
    <col min="4356" max="4357" width="14.85546875" style="11" customWidth="1"/>
    <col min="4358" max="4358" width="13" style="11" customWidth="1"/>
    <col min="4359" max="4359" width="12" style="11" customWidth="1"/>
    <col min="4360" max="4363" width="9.140625" style="11"/>
    <col min="4364" max="4364" width="16.7109375" style="11" customWidth="1"/>
    <col min="4365" max="4370" width="9.140625" style="11"/>
    <col min="4371" max="4371" width="14.42578125" style="11" customWidth="1"/>
    <col min="4372" max="4375" width="9.140625" style="11"/>
    <col min="4376" max="4376" width="10.7109375" style="11" customWidth="1"/>
    <col min="4377" max="4605" width="9.140625" style="11"/>
    <col min="4606" max="4606" width="24.7109375" style="11" customWidth="1"/>
    <col min="4607" max="4608" width="19.28515625" style="11" customWidth="1"/>
    <col min="4609" max="4609" width="16.42578125" style="11" customWidth="1"/>
    <col min="4610" max="4610" width="24.85546875" style="11" customWidth="1"/>
    <col min="4611" max="4611" width="14.42578125" style="11" customWidth="1"/>
    <col min="4612" max="4613" width="14.85546875" style="11" customWidth="1"/>
    <col min="4614" max="4614" width="13" style="11" customWidth="1"/>
    <col min="4615" max="4615" width="12" style="11" customWidth="1"/>
    <col min="4616" max="4619" width="9.140625" style="11"/>
    <col min="4620" max="4620" width="16.7109375" style="11" customWidth="1"/>
    <col min="4621" max="4626" width="9.140625" style="11"/>
    <col min="4627" max="4627" width="14.42578125" style="11" customWidth="1"/>
    <col min="4628" max="4631" width="9.140625" style="11"/>
    <col min="4632" max="4632" width="10.7109375" style="11" customWidth="1"/>
    <col min="4633" max="4861" width="9.140625" style="11"/>
    <col min="4862" max="4862" width="24.7109375" style="11" customWidth="1"/>
    <col min="4863" max="4864" width="19.28515625" style="11" customWidth="1"/>
    <col min="4865" max="4865" width="16.42578125" style="11" customWidth="1"/>
    <col min="4866" max="4866" width="24.85546875" style="11" customWidth="1"/>
    <col min="4867" max="4867" width="14.42578125" style="11" customWidth="1"/>
    <col min="4868" max="4869" width="14.85546875" style="11" customWidth="1"/>
    <col min="4870" max="4870" width="13" style="11" customWidth="1"/>
    <col min="4871" max="4871" width="12" style="11" customWidth="1"/>
    <col min="4872" max="4875" width="9.140625" style="11"/>
    <col min="4876" max="4876" width="16.7109375" style="11" customWidth="1"/>
    <col min="4877" max="4882" width="9.140625" style="11"/>
    <col min="4883" max="4883" width="14.42578125" style="11" customWidth="1"/>
    <col min="4884" max="4887" width="9.140625" style="11"/>
    <col min="4888" max="4888" width="10.7109375" style="11" customWidth="1"/>
    <col min="4889" max="5117" width="9.140625" style="11"/>
    <col min="5118" max="5118" width="24.7109375" style="11" customWidth="1"/>
    <col min="5119" max="5120" width="19.28515625" style="11" customWidth="1"/>
    <col min="5121" max="5121" width="16.42578125" style="11" customWidth="1"/>
    <col min="5122" max="5122" width="24.85546875" style="11" customWidth="1"/>
    <col min="5123" max="5123" width="14.42578125" style="11" customWidth="1"/>
    <col min="5124" max="5125" width="14.85546875" style="11" customWidth="1"/>
    <col min="5126" max="5126" width="13" style="11" customWidth="1"/>
    <col min="5127" max="5127" width="12" style="11" customWidth="1"/>
    <col min="5128" max="5131" width="9.140625" style="11"/>
    <col min="5132" max="5132" width="16.7109375" style="11" customWidth="1"/>
    <col min="5133" max="5138" width="9.140625" style="11"/>
    <col min="5139" max="5139" width="14.42578125" style="11" customWidth="1"/>
    <col min="5140" max="5143" width="9.140625" style="11"/>
    <col min="5144" max="5144" width="10.7109375" style="11" customWidth="1"/>
    <col min="5145" max="5373" width="9.140625" style="11"/>
    <col min="5374" max="5374" width="24.7109375" style="11" customWidth="1"/>
    <col min="5375" max="5376" width="19.28515625" style="11" customWidth="1"/>
    <col min="5377" max="5377" width="16.42578125" style="11" customWidth="1"/>
    <col min="5378" max="5378" width="24.85546875" style="11" customWidth="1"/>
    <col min="5379" max="5379" width="14.42578125" style="11" customWidth="1"/>
    <col min="5380" max="5381" width="14.85546875" style="11" customWidth="1"/>
    <col min="5382" max="5382" width="13" style="11" customWidth="1"/>
    <col min="5383" max="5383" width="12" style="11" customWidth="1"/>
    <col min="5384" max="5387" width="9.140625" style="11"/>
    <col min="5388" max="5388" width="16.7109375" style="11" customWidth="1"/>
    <col min="5389" max="5394" width="9.140625" style="11"/>
    <col min="5395" max="5395" width="14.42578125" style="11" customWidth="1"/>
    <col min="5396" max="5399" width="9.140625" style="11"/>
    <col min="5400" max="5400" width="10.7109375" style="11" customWidth="1"/>
    <col min="5401" max="5629" width="9.140625" style="11"/>
    <col min="5630" max="5630" width="24.7109375" style="11" customWidth="1"/>
    <col min="5631" max="5632" width="19.28515625" style="11" customWidth="1"/>
    <col min="5633" max="5633" width="16.42578125" style="11" customWidth="1"/>
    <col min="5634" max="5634" width="24.85546875" style="11" customWidth="1"/>
    <col min="5635" max="5635" width="14.42578125" style="11" customWidth="1"/>
    <col min="5636" max="5637" width="14.85546875" style="11" customWidth="1"/>
    <col min="5638" max="5638" width="13" style="11" customWidth="1"/>
    <col min="5639" max="5639" width="12" style="11" customWidth="1"/>
    <col min="5640" max="5643" width="9.140625" style="11"/>
    <col min="5644" max="5644" width="16.7109375" style="11" customWidth="1"/>
    <col min="5645" max="5650" width="9.140625" style="11"/>
    <col min="5651" max="5651" width="14.42578125" style="11" customWidth="1"/>
    <col min="5652" max="5655" width="9.140625" style="11"/>
    <col min="5656" max="5656" width="10.7109375" style="11" customWidth="1"/>
    <col min="5657" max="5885" width="9.140625" style="11"/>
    <col min="5886" max="5886" width="24.7109375" style="11" customWidth="1"/>
    <col min="5887" max="5888" width="19.28515625" style="11" customWidth="1"/>
    <col min="5889" max="5889" width="16.42578125" style="11" customWidth="1"/>
    <col min="5890" max="5890" width="24.85546875" style="11" customWidth="1"/>
    <col min="5891" max="5891" width="14.42578125" style="11" customWidth="1"/>
    <col min="5892" max="5893" width="14.85546875" style="11" customWidth="1"/>
    <col min="5894" max="5894" width="13" style="11" customWidth="1"/>
    <col min="5895" max="5895" width="12" style="11" customWidth="1"/>
    <col min="5896" max="5899" width="9.140625" style="11"/>
    <col min="5900" max="5900" width="16.7109375" style="11" customWidth="1"/>
    <col min="5901" max="5906" width="9.140625" style="11"/>
    <col min="5907" max="5907" width="14.42578125" style="11" customWidth="1"/>
    <col min="5908" max="5911" width="9.140625" style="11"/>
    <col min="5912" max="5912" width="10.7109375" style="11" customWidth="1"/>
    <col min="5913" max="6141" width="9.140625" style="11"/>
    <col min="6142" max="6142" width="24.7109375" style="11" customWidth="1"/>
    <col min="6143" max="6144" width="19.28515625" style="11" customWidth="1"/>
    <col min="6145" max="6145" width="16.42578125" style="11" customWidth="1"/>
    <col min="6146" max="6146" width="24.85546875" style="11" customWidth="1"/>
    <col min="6147" max="6147" width="14.42578125" style="11" customWidth="1"/>
    <col min="6148" max="6149" width="14.85546875" style="11" customWidth="1"/>
    <col min="6150" max="6150" width="13" style="11" customWidth="1"/>
    <col min="6151" max="6151" width="12" style="11" customWidth="1"/>
    <col min="6152" max="6155" width="9.140625" style="11"/>
    <col min="6156" max="6156" width="16.7109375" style="11" customWidth="1"/>
    <col min="6157" max="6162" width="9.140625" style="11"/>
    <col min="6163" max="6163" width="14.42578125" style="11" customWidth="1"/>
    <col min="6164" max="6167" width="9.140625" style="11"/>
    <col min="6168" max="6168" width="10.7109375" style="11" customWidth="1"/>
    <col min="6169" max="6397" width="9.140625" style="11"/>
    <col min="6398" max="6398" width="24.7109375" style="11" customWidth="1"/>
    <col min="6399" max="6400" width="19.28515625" style="11" customWidth="1"/>
    <col min="6401" max="6401" width="16.42578125" style="11" customWidth="1"/>
    <col min="6402" max="6402" width="24.85546875" style="11" customWidth="1"/>
    <col min="6403" max="6403" width="14.42578125" style="11" customWidth="1"/>
    <col min="6404" max="6405" width="14.85546875" style="11" customWidth="1"/>
    <col min="6406" max="6406" width="13" style="11" customWidth="1"/>
    <col min="6407" max="6407" width="12" style="11" customWidth="1"/>
    <col min="6408" max="6411" width="9.140625" style="11"/>
    <col min="6412" max="6412" width="16.7109375" style="11" customWidth="1"/>
    <col min="6413" max="6418" width="9.140625" style="11"/>
    <col min="6419" max="6419" width="14.42578125" style="11" customWidth="1"/>
    <col min="6420" max="6423" width="9.140625" style="11"/>
    <col min="6424" max="6424" width="10.7109375" style="11" customWidth="1"/>
    <col min="6425" max="6653" width="9.140625" style="11"/>
    <col min="6654" max="6654" width="24.7109375" style="11" customWidth="1"/>
    <col min="6655" max="6656" width="19.28515625" style="11" customWidth="1"/>
    <col min="6657" max="6657" width="16.42578125" style="11" customWidth="1"/>
    <col min="6658" max="6658" width="24.85546875" style="11" customWidth="1"/>
    <col min="6659" max="6659" width="14.42578125" style="11" customWidth="1"/>
    <col min="6660" max="6661" width="14.85546875" style="11" customWidth="1"/>
    <col min="6662" max="6662" width="13" style="11" customWidth="1"/>
    <col min="6663" max="6663" width="12" style="11" customWidth="1"/>
    <col min="6664" max="6667" width="9.140625" style="11"/>
    <col min="6668" max="6668" width="16.7109375" style="11" customWidth="1"/>
    <col min="6669" max="6674" width="9.140625" style="11"/>
    <col min="6675" max="6675" width="14.42578125" style="11" customWidth="1"/>
    <col min="6676" max="6679" width="9.140625" style="11"/>
    <col min="6680" max="6680" width="10.7109375" style="11" customWidth="1"/>
    <col min="6681" max="6909" width="9.140625" style="11"/>
    <col min="6910" max="6910" width="24.7109375" style="11" customWidth="1"/>
    <col min="6911" max="6912" width="19.28515625" style="11" customWidth="1"/>
    <col min="6913" max="6913" width="16.42578125" style="11" customWidth="1"/>
    <col min="6914" max="6914" width="24.85546875" style="11" customWidth="1"/>
    <col min="6915" max="6915" width="14.42578125" style="11" customWidth="1"/>
    <col min="6916" max="6917" width="14.85546875" style="11" customWidth="1"/>
    <col min="6918" max="6918" width="13" style="11" customWidth="1"/>
    <col min="6919" max="6919" width="12" style="11" customWidth="1"/>
    <col min="6920" max="6923" width="9.140625" style="11"/>
    <col min="6924" max="6924" width="16.7109375" style="11" customWidth="1"/>
    <col min="6925" max="6930" width="9.140625" style="11"/>
    <col min="6931" max="6931" width="14.42578125" style="11" customWidth="1"/>
    <col min="6932" max="6935" width="9.140625" style="11"/>
    <col min="6936" max="6936" width="10.7109375" style="11" customWidth="1"/>
    <col min="6937" max="7165" width="9.140625" style="11"/>
    <col min="7166" max="7166" width="24.7109375" style="11" customWidth="1"/>
    <col min="7167" max="7168" width="19.28515625" style="11" customWidth="1"/>
    <col min="7169" max="7169" width="16.42578125" style="11" customWidth="1"/>
    <col min="7170" max="7170" width="24.85546875" style="11" customWidth="1"/>
    <col min="7171" max="7171" width="14.42578125" style="11" customWidth="1"/>
    <col min="7172" max="7173" width="14.85546875" style="11" customWidth="1"/>
    <col min="7174" max="7174" width="13" style="11" customWidth="1"/>
    <col min="7175" max="7175" width="12" style="11" customWidth="1"/>
    <col min="7176" max="7179" width="9.140625" style="11"/>
    <col min="7180" max="7180" width="16.7109375" style="11" customWidth="1"/>
    <col min="7181" max="7186" width="9.140625" style="11"/>
    <col min="7187" max="7187" width="14.42578125" style="11" customWidth="1"/>
    <col min="7188" max="7191" width="9.140625" style="11"/>
    <col min="7192" max="7192" width="10.7109375" style="11" customWidth="1"/>
    <col min="7193" max="7421" width="9.140625" style="11"/>
    <col min="7422" max="7422" width="24.7109375" style="11" customWidth="1"/>
    <col min="7423" max="7424" width="19.28515625" style="11" customWidth="1"/>
    <col min="7425" max="7425" width="16.42578125" style="11" customWidth="1"/>
    <col min="7426" max="7426" width="24.85546875" style="11" customWidth="1"/>
    <col min="7427" max="7427" width="14.42578125" style="11" customWidth="1"/>
    <col min="7428" max="7429" width="14.85546875" style="11" customWidth="1"/>
    <col min="7430" max="7430" width="13" style="11" customWidth="1"/>
    <col min="7431" max="7431" width="12" style="11" customWidth="1"/>
    <col min="7432" max="7435" width="9.140625" style="11"/>
    <col min="7436" max="7436" width="16.7109375" style="11" customWidth="1"/>
    <col min="7437" max="7442" width="9.140625" style="11"/>
    <col min="7443" max="7443" width="14.42578125" style="11" customWidth="1"/>
    <col min="7444" max="7447" width="9.140625" style="11"/>
    <col min="7448" max="7448" width="10.7109375" style="11" customWidth="1"/>
    <col min="7449" max="7677" width="9.140625" style="11"/>
    <col min="7678" max="7678" width="24.7109375" style="11" customWidth="1"/>
    <col min="7679" max="7680" width="19.28515625" style="11" customWidth="1"/>
    <col min="7681" max="7681" width="16.42578125" style="11" customWidth="1"/>
    <col min="7682" max="7682" width="24.85546875" style="11" customWidth="1"/>
    <col min="7683" max="7683" width="14.42578125" style="11" customWidth="1"/>
    <col min="7684" max="7685" width="14.85546875" style="11" customWidth="1"/>
    <col min="7686" max="7686" width="13" style="11" customWidth="1"/>
    <col min="7687" max="7687" width="12" style="11" customWidth="1"/>
    <col min="7688" max="7691" width="9.140625" style="11"/>
    <col min="7692" max="7692" width="16.7109375" style="11" customWidth="1"/>
    <col min="7693" max="7698" width="9.140625" style="11"/>
    <col min="7699" max="7699" width="14.42578125" style="11" customWidth="1"/>
    <col min="7700" max="7703" width="9.140625" style="11"/>
    <col min="7704" max="7704" width="10.7109375" style="11" customWidth="1"/>
    <col min="7705" max="7933" width="9.140625" style="11"/>
    <col min="7934" max="7934" width="24.7109375" style="11" customWidth="1"/>
    <col min="7935" max="7936" width="19.28515625" style="11" customWidth="1"/>
    <col min="7937" max="7937" width="16.42578125" style="11" customWidth="1"/>
    <col min="7938" max="7938" width="24.85546875" style="11" customWidth="1"/>
    <col min="7939" max="7939" width="14.42578125" style="11" customWidth="1"/>
    <col min="7940" max="7941" width="14.85546875" style="11" customWidth="1"/>
    <col min="7942" max="7942" width="13" style="11" customWidth="1"/>
    <col min="7943" max="7943" width="12" style="11" customWidth="1"/>
    <col min="7944" max="7947" width="9.140625" style="11"/>
    <col min="7948" max="7948" width="16.7109375" style="11" customWidth="1"/>
    <col min="7949" max="7954" width="9.140625" style="11"/>
    <col min="7955" max="7955" width="14.42578125" style="11" customWidth="1"/>
    <col min="7956" max="7959" width="9.140625" style="11"/>
    <col min="7960" max="7960" width="10.7109375" style="11" customWidth="1"/>
    <col min="7961" max="8189" width="9.140625" style="11"/>
    <col min="8190" max="8190" width="24.7109375" style="11" customWidth="1"/>
    <col min="8191" max="8192" width="19.28515625" style="11" customWidth="1"/>
    <col min="8193" max="8193" width="16.42578125" style="11" customWidth="1"/>
    <col min="8194" max="8194" width="24.85546875" style="11" customWidth="1"/>
    <col min="8195" max="8195" width="14.42578125" style="11" customWidth="1"/>
    <col min="8196" max="8197" width="14.85546875" style="11" customWidth="1"/>
    <col min="8198" max="8198" width="13" style="11" customWidth="1"/>
    <col min="8199" max="8199" width="12" style="11" customWidth="1"/>
    <col min="8200" max="8203" width="9.140625" style="11"/>
    <col min="8204" max="8204" width="16.7109375" style="11" customWidth="1"/>
    <col min="8205" max="8210" width="9.140625" style="11"/>
    <col min="8211" max="8211" width="14.42578125" style="11" customWidth="1"/>
    <col min="8212" max="8215" width="9.140625" style="11"/>
    <col min="8216" max="8216" width="10.7109375" style="11" customWidth="1"/>
    <col min="8217" max="8445" width="9.140625" style="11"/>
    <col min="8446" max="8446" width="24.7109375" style="11" customWidth="1"/>
    <col min="8447" max="8448" width="19.28515625" style="11" customWidth="1"/>
    <col min="8449" max="8449" width="16.42578125" style="11" customWidth="1"/>
    <col min="8450" max="8450" width="24.85546875" style="11" customWidth="1"/>
    <col min="8451" max="8451" width="14.42578125" style="11" customWidth="1"/>
    <col min="8452" max="8453" width="14.85546875" style="11" customWidth="1"/>
    <col min="8454" max="8454" width="13" style="11" customWidth="1"/>
    <col min="8455" max="8455" width="12" style="11" customWidth="1"/>
    <col min="8456" max="8459" width="9.140625" style="11"/>
    <col min="8460" max="8460" width="16.7109375" style="11" customWidth="1"/>
    <col min="8461" max="8466" width="9.140625" style="11"/>
    <col min="8467" max="8467" width="14.42578125" style="11" customWidth="1"/>
    <col min="8468" max="8471" width="9.140625" style="11"/>
    <col min="8472" max="8472" width="10.7109375" style="11" customWidth="1"/>
    <col min="8473" max="8701" width="9.140625" style="11"/>
    <col min="8702" max="8702" width="24.7109375" style="11" customWidth="1"/>
    <col min="8703" max="8704" width="19.28515625" style="11" customWidth="1"/>
    <col min="8705" max="8705" width="16.42578125" style="11" customWidth="1"/>
    <col min="8706" max="8706" width="24.85546875" style="11" customWidth="1"/>
    <col min="8707" max="8707" width="14.42578125" style="11" customWidth="1"/>
    <col min="8708" max="8709" width="14.85546875" style="11" customWidth="1"/>
    <col min="8710" max="8710" width="13" style="11" customWidth="1"/>
    <col min="8711" max="8711" width="12" style="11" customWidth="1"/>
    <col min="8712" max="8715" width="9.140625" style="11"/>
    <col min="8716" max="8716" width="16.7109375" style="11" customWidth="1"/>
    <col min="8717" max="8722" width="9.140625" style="11"/>
    <col min="8723" max="8723" width="14.42578125" style="11" customWidth="1"/>
    <col min="8724" max="8727" width="9.140625" style="11"/>
    <col min="8728" max="8728" width="10.7109375" style="11" customWidth="1"/>
    <col min="8729" max="8957" width="9.140625" style="11"/>
    <col min="8958" max="8958" width="24.7109375" style="11" customWidth="1"/>
    <col min="8959" max="8960" width="19.28515625" style="11" customWidth="1"/>
    <col min="8961" max="8961" width="16.42578125" style="11" customWidth="1"/>
    <col min="8962" max="8962" width="24.85546875" style="11" customWidth="1"/>
    <col min="8963" max="8963" width="14.42578125" style="11" customWidth="1"/>
    <col min="8964" max="8965" width="14.85546875" style="11" customWidth="1"/>
    <col min="8966" max="8966" width="13" style="11" customWidth="1"/>
    <col min="8967" max="8967" width="12" style="11" customWidth="1"/>
    <col min="8968" max="8971" width="9.140625" style="11"/>
    <col min="8972" max="8972" width="16.7109375" style="11" customWidth="1"/>
    <col min="8973" max="8978" width="9.140625" style="11"/>
    <col min="8979" max="8979" width="14.42578125" style="11" customWidth="1"/>
    <col min="8980" max="8983" width="9.140625" style="11"/>
    <col min="8984" max="8984" width="10.7109375" style="11" customWidth="1"/>
    <col min="8985" max="9213" width="9.140625" style="11"/>
    <col min="9214" max="9214" width="24.7109375" style="11" customWidth="1"/>
    <col min="9215" max="9216" width="19.28515625" style="11" customWidth="1"/>
    <col min="9217" max="9217" width="16.42578125" style="11" customWidth="1"/>
    <col min="9218" max="9218" width="24.85546875" style="11" customWidth="1"/>
    <col min="9219" max="9219" width="14.42578125" style="11" customWidth="1"/>
    <col min="9220" max="9221" width="14.85546875" style="11" customWidth="1"/>
    <col min="9222" max="9222" width="13" style="11" customWidth="1"/>
    <col min="9223" max="9223" width="12" style="11" customWidth="1"/>
    <col min="9224" max="9227" width="9.140625" style="11"/>
    <col min="9228" max="9228" width="16.7109375" style="11" customWidth="1"/>
    <col min="9229" max="9234" width="9.140625" style="11"/>
    <col min="9235" max="9235" width="14.42578125" style="11" customWidth="1"/>
    <col min="9236" max="9239" width="9.140625" style="11"/>
    <col min="9240" max="9240" width="10.7109375" style="11" customWidth="1"/>
    <col min="9241" max="9469" width="9.140625" style="11"/>
    <col min="9470" max="9470" width="24.7109375" style="11" customWidth="1"/>
    <col min="9471" max="9472" width="19.28515625" style="11" customWidth="1"/>
    <col min="9473" max="9473" width="16.42578125" style="11" customWidth="1"/>
    <col min="9474" max="9474" width="24.85546875" style="11" customWidth="1"/>
    <col min="9475" max="9475" width="14.42578125" style="11" customWidth="1"/>
    <col min="9476" max="9477" width="14.85546875" style="11" customWidth="1"/>
    <col min="9478" max="9478" width="13" style="11" customWidth="1"/>
    <col min="9479" max="9479" width="12" style="11" customWidth="1"/>
    <col min="9480" max="9483" width="9.140625" style="11"/>
    <col min="9484" max="9484" width="16.7109375" style="11" customWidth="1"/>
    <col min="9485" max="9490" width="9.140625" style="11"/>
    <col min="9491" max="9491" width="14.42578125" style="11" customWidth="1"/>
    <col min="9492" max="9495" width="9.140625" style="11"/>
    <col min="9496" max="9496" width="10.7109375" style="11" customWidth="1"/>
    <col min="9497" max="9725" width="9.140625" style="11"/>
    <col min="9726" max="9726" width="24.7109375" style="11" customWidth="1"/>
    <col min="9727" max="9728" width="19.28515625" style="11" customWidth="1"/>
    <col min="9729" max="9729" width="16.42578125" style="11" customWidth="1"/>
    <col min="9730" max="9730" width="24.85546875" style="11" customWidth="1"/>
    <col min="9731" max="9731" width="14.42578125" style="11" customWidth="1"/>
    <col min="9732" max="9733" width="14.85546875" style="11" customWidth="1"/>
    <col min="9734" max="9734" width="13" style="11" customWidth="1"/>
    <col min="9735" max="9735" width="12" style="11" customWidth="1"/>
    <col min="9736" max="9739" width="9.140625" style="11"/>
    <col min="9740" max="9740" width="16.7109375" style="11" customWidth="1"/>
    <col min="9741" max="9746" width="9.140625" style="11"/>
    <col min="9747" max="9747" width="14.42578125" style="11" customWidth="1"/>
    <col min="9748" max="9751" width="9.140625" style="11"/>
    <col min="9752" max="9752" width="10.7109375" style="11" customWidth="1"/>
    <col min="9753" max="9981" width="9.140625" style="11"/>
    <col min="9982" max="9982" width="24.7109375" style="11" customWidth="1"/>
    <col min="9983" max="9984" width="19.28515625" style="11" customWidth="1"/>
    <col min="9985" max="9985" width="16.42578125" style="11" customWidth="1"/>
    <col min="9986" max="9986" width="24.85546875" style="11" customWidth="1"/>
    <col min="9987" max="9987" width="14.42578125" style="11" customWidth="1"/>
    <col min="9988" max="9989" width="14.85546875" style="11" customWidth="1"/>
    <col min="9990" max="9990" width="13" style="11" customWidth="1"/>
    <col min="9991" max="9991" width="12" style="11" customWidth="1"/>
    <col min="9992" max="9995" width="9.140625" style="11"/>
    <col min="9996" max="9996" width="16.7109375" style="11" customWidth="1"/>
    <col min="9997" max="10002" width="9.140625" style="11"/>
    <col min="10003" max="10003" width="14.42578125" style="11" customWidth="1"/>
    <col min="10004" max="10007" width="9.140625" style="11"/>
    <col min="10008" max="10008" width="10.7109375" style="11" customWidth="1"/>
    <col min="10009" max="10237" width="9.140625" style="11"/>
    <col min="10238" max="10238" width="24.7109375" style="11" customWidth="1"/>
    <col min="10239" max="10240" width="19.28515625" style="11" customWidth="1"/>
    <col min="10241" max="10241" width="16.42578125" style="11" customWidth="1"/>
    <col min="10242" max="10242" width="24.85546875" style="11" customWidth="1"/>
    <col min="10243" max="10243" width="14.42578125" style="11" customWidth="1"/>
    <col min="10244" max="10245" width="14.85546875" style="11" customWidth="1"/>
    <col min="10246" max="10246" width="13" style="11" customWidth="1"/>
    <col min="10247" max="10247" width="12" style="11" customWidth="1"/>
    <col min="10248" max="10251" width="9.140625" style="11"/>
    <col min="10252" max="10252" width="16.7109375" style="11" customWidth="1"/>
    <col min="10253" max="10258" width="9.140625" style="11"/>
    <col min="10259" max="10259" width="14.42578125" style="11" customWidth="1"/>
    <col min="10260" max="10263" width="9.140625" style="11"/>
    <col min="10264" max="10264" width="10.7109375" style="11" customWidth="1"/>
    <col min="10265" max="10493" width="9.140625" style="11"/>
    <col min="10494" max="10494" width="24.7109375" style="11" customWidth="1"/>
    <col min="10495" max="10496" width="19.28515625" style="11" customWidth="1"/>
    <col min="10497" max="10497" width="16.42578125" style="11" customWidth="1"/>
    <col min="10498" max="10498" width="24.85546875" style="11" customWidth="1"/>
    <col min="10499" max="10499" width="14.42578125" style="11" customWidth="1"/>
    <col min="10500" max="10501" width="14.85546875" style="11" customWidth="1"/>
    <col min="10502" max="10502" width="13" style="11" customWidth="1"/>
    <col min="10503" max="10503" width="12" style="11" customWidth="1"/>
    <col min="10504" max="10507" width="9.140625" style="11"/>
    <col min="10508" max="10508" width="16.7109375" style="11" customWidth="1"/>
    <col min="10509" max="10514" width="9.140625" style="11"/>
    <col min="10515" max="10515" width="14.42578125" style="11" customWidth="1"/>
    <col min="10516" max="10519" width="9.140625" style="11"/>
    <col min="10520" max="10520" width="10.7109375" style="11" customWidth="1"/>
    <col min="10521" max="10749" width="9.140625" style="11"/>
    <col min="10750" max="10750" width="24.7109375" style="11" customWidth="1"/>
    <col min="10751" max="10752" width="19.28515625" style="11" customWidth="1"/>
    <col min="10753" max="10753" width="16.42578125" style="11" customWidth="1"/>
    <col min="10754" max="10754" width="24.85546875" style="11" customWidth="1"/>
    <col min="10755" max="10755" width="14.42578125" style="11" customWidth="1"/>
    <col min="10756" max="10757" width="14.85546875" style="11" customWidth="1"/>
    <col min="10758" max="10758" width="13" style="11" customWidth="1"/>
    <col min="10759" max="10759" width="12" style="11" customWidth="1"/>
    <col min="10760" max="10763" width="9.140625" style="11"/>
    <col min="10764" max="10764" width="16.7109375" style="11" customWidth="1"/>
    <col min="10765" max="10770" width="9.140625" style="11"/>
    <col min="10771" max="10771" width="14.42578125" style="11" customWidth="1"/>
    <col min="10772" max="10775" width="9.140625" style="11"/>
    <col min="10776" max="10776" width="10.7109375" style="11" customWidth="1"/>
    <col min="10777" max="11005" width="9.140625" style="11"/>
    <col min="11006" max="11006" width="24.7109375" style="11" customWidth="1"/>
    <col min="11007" max="11008" width="19.28515625" style="11" customWidth="1"/>
    <col min="11009" max="11009" width="16.42578125" style="11" customWidth="1"/>
    <col min="11010" max="11010" width="24.85546875" style="11" customWidth="1"/>
    <col min="11011" max="11011" width="14.42578125" style="11" customWidth="1"/>
    <col min="11012" max="11013" width="14.85546875" style="11" customWidth="1"/>
    <col min="11014" max="11014" width="13" style="11" customWidth="1"/>
    <col min="11015" max="11015" width="12" style="11" customWidth="1"/>
    <col min="11016" max="11019" width="9.140625" style="11"/>
    <col min="11020" max="11020" width="16.7109375" style="11" customWidth="1"/>
    <col min="11021" max="11026" width="9.140625" style="11"/>
    <col min="11027" max="11027" width="14.42578125" style="11" customWidth="1"/>
    <col min="11028" max="11031" width="9.140625" style="11"/>
    <col min="11032" max="11032" width="10.7109375" style="11" customWidth="1"/>
    <col min="11033" max="11261" width="9.140625" style="11"/>
    <col min="11262" max="11262" width="24.7109375" style="11" customWidth="1"/>
    <col min="11263" max="11264" width="19.28515625" style="11" customWidth="1"/>
    <col min="11265" max="11265" width="16.42578125" style="11" customWidth="1"/>
    <col min="11266" max="11266" width="24.85546875" style="11" customWidth="1"/>
    <col min="11267" max="11267" width="14.42578125" style="11" customWidth="1"/>
    <col min="11268" max="11269" width="14.85546875" style="11" customWidth="1"/>
    <col min="11270" max="11270" width="13" style="11" customWidth="1"/>
    <col min="11271" max="11271" width="12" style="11" customWidth="1"/>
    <col min="11272" max="11275" width="9.140625" style="11"/>
    <col min="11276" max="11276" width="16.7109375" style="11" customWidth="1"/>
    <col min="11277" max="11282" width="9.140625" style="11"/>
    <col min="11283" max="11283" width="14.42578125" style="11" customWidth="1"/>
    <col min="11284" max="11287" width="9.140625" style="11"/>
    <col min="11288" max="11288" width="10.7109375" style="11" customWidth="1"/>
    <col min="11289" max="11517" width="9.140625" style="11"/>
    <col min="11518" max="11518" width="24.7109375" style="11" customWidth="1"/>
    <col min="11519" max="11520" width="19.28515625" style="11" customWidth="1"/>
    <col min="11521" max="11521" width="16.42578125" style="11" customWidth="1"/>
    <col min="11522" max="11522" width="24.85546875" style="11" customWidth="1"/>
    <col min="11523" max="11523" width="14.42578125" style="11" customWidth="1"/>
    <col min="11524" max="11525" width="14.85546875" style="11" customWidth="1"/>
    <col min="11526" max="11526" width="13" style="11" customWidth="1"/>
    <col min="11527" max="11527" width="12" style="11" customWidth="1"/>
    <col min="11528" max="11531" width="9.140625" style="11"/>
    <col min="11532" max="11532" width="16.7109375" style="11" customWidth="1"/>
    <col min="11533" max="11538" width="9.140625" style="11"/>
    <col min="11539" max="11539" width="14.42578125" style="11" customWidth="1"/>
    <col min="11540" max="11543" width="9.140625" style="11"/>
    <col min="11544" max="11544" width="10.7109375" style="11" customWidth="1"/>
    <col min="11545" max="11773" width="9.140625" style="11"/>
    <col min="11774" max="11774" width="24.7109375" style="11" customWidth="1"/>
    <col min="11775" max="11776" width="19.28515625" style="11" customWidth="1"/>
    <col min="11777" max="11777" width="16.42578125" style="11" customWidth="1"/>
    <col min="11778" max="11778" width="24.85546875" style="11" customWidth="1"/>
    <col min="11779" max="11779" width="14.42578125" style="11" customWidth="1"/>
    <col min="11780" max="11781" width="14.85546875" style="11" customWidth="1"/>
    <col min="11782" max="11782" width="13" style="11" customWidth="1"/>
    <col min="11783" max="11783" width="12" style="11" customWidth="1"/>
    <col min="11784" max="11787" width="9.140625" style="11"/>
    <col min="11788" max="11788" width="16.7109375" style="11" customWidth="1"/>
    <col min="11789" max="11794" width="9.140625" style="11"/>
    <col min="11795" max="11795" width="14.42578125" style="11" customWidth="1"/>
    <col min="11796" max="11799" width="9.140625" style="11"/>
    <col min="11800" max="11800" width="10.7109375" style="11" customWidth="1"/>
    <col min="11801" max="12029" width="9.140625" style="11"/>
    <col min="12030" max="12030" width="24.7109375" style="11" customWidth="1"/>
    <col min="12031" max="12032" width="19.28515625" style="11" customWidth="1"/>
    <col min="12033" max="12033" width="16.42578125" style="11" customWidth="1"/>
    <col min="12034" max="12034" width="24.85546875" style="11" customWidth="1"/>
    <col min="12035" max="12035" width="14.42578125" style="11" customWidth="1"/>
    <col min="12036" max="12037" width="14.85546875" style="11" customWidth="1"/>
    <col min="12038" max="12038" width="13" style="11" customWidth="1"/>
    <col min="12039" max="12039" width="12" style="11" customWidth="1"/>
    <col min="12040" max="12043" width="9.140625" style="11"/>
    <col min="12044" max="12044" width="16.7109375" style="11" customWidth="1"/>
    <col min="12045" max="12050" width="9.140625" style="11"/>
    <col min="12051" max="12051" width="14.42578125" style="11" customWidth="1"/>
    <col min="12052" max="12055" width="9.140625" style="11"/>
    <col min="12056" max="12056" width="10.7109375" style="11" customWidth="1"/>
    <col min="12057" max="12285" width="9.140625" style="11"/>
    <col min="12286" max="12286" width="24.7109375" style="11" customWidth="1"/>
    <col min="12287" max="12288" width="19.28515625" style="11" customWidth="1"/>
    <col min="12289" max="12289" width="16.42578125" style="11" customWidth="1"/>
    <col min="12290" max="12290" width="24.85546875" style="11" customWidth="1"/>
    <col min="12291" max="12291" width="14.42578125" style="11" customWidth="1"/>
    <col min="12292" max="12293" width="14.85546875" style="11" customWidth="1"/>
    <col min="12294" max="12294" width="13" style="11" customWidth="1"/>
    <col min="12295" max="12295" width="12" style="11" customWidth="1"/>
    <col min="12296" max="12299" width="9.140625" style="11"/>
    <col min="12300" max="12300" width="16.7109375" style="11" customWidth="1"/>
    <col min="12301" max="12306" width="9.140625" style="11"/>
    <col min="12307" max="12307" width="14.42578125" style="11" customWidth="1"/>
    <col min="12308" max="12311" width="9.140625" style="11"/>
    <col min="12312" max="12312" width="10.7109375" style="11" customWidth="1"/>
    <col min="12313" max="12541" width="9.140625" style="11"/>
    <col min="12542" max="12542" width="24.7109375" style="11" customWidth="1"/>
    <col min="12543" max="12544" width="19.28515625" style="11" customWidth="1"/>
    <col min="12545" max="12545" width="16.42578125" style="11" customWidth="1"/>
    <col min="12546" max="12546" width="24.85546875" style="11" customWidth="1"/>
    <col min="12547" max="12547" width="14.42578125" style="11" customWidth="1"/>
    <col min="12548" max="12549" width="14.85546875" style="11" customWidth="1"/>
    <col min="12550" max="12550" width="13" style="11" customWidth="1"/>
    <col min="12551" max="12551" width="12" style="11" customWidth="1"/>
    <col min="12552" max="12555" width="9.140625" style="11"/>
    <col min="12556" max="12556" width="16.7109375" style="11" customWidth="1"/>
    <col min="12557" max="12562" width="9.140625" style="11"/>
    <col min="12563" max="12563" width="14.42578125" style="11" customWidth="1"/>
    <col min="12564" max="12567" width="9.140625" style="11"/>
    <col min="12568" max="12568" width="10.7109375" style="11" customWidth="1"/>
    <col min="12569" max="12797" width="9.140625" style="11"/>
    <col min="12798" max="12798" width="24.7109375" style="11" customWidth="1"/>
    <col min="12799" max="12800" width="19.28515625" style="11" customWidth="1"/>
    <col min="12801" max="12801" width="16.42578125" style="11" customWidth="1"/>
    <col min="12802" max="12802" width="24.85546875" style="11" customWidth="1"/>
    <col min="12803" max="12803" width="14.42578125" style="11" customWidth="1"/>
    <col min="12804" max="12805" width="14.85546875" style="11" customWidth="1"/>
    <col min="12806" max="12806" width="13" style="11" customWidth="1"/>
    <col min="12807" max="12807" width="12" style="11" customWidth="1"/>
    <col min="12808" max="12811" width="9.140625" style="11"/>
    <col min="12812" max="12812" width="16.7109375" style="11" customWidth="1"/>
    <col min="12813" max="12818" width="9.140625" style="11"/>
    <col min="12819" max="12819" width="14.42578125" style="11" customWidth="1"/>
    <col min="12820" max="12823" width="9.140625" style="11"/>
    <col min="12824" max="12824" width="10.7109375" style="11" customWidth="1"/>
    <col min="12825" max="13053" width="9.140625" style="11"/>
    <col min="13054" max="13054" width="24.7109375" style="11" customWidth="1"/>
    <col min="13055" max="13056" width="19.28515625" style="11" customWidth="1"/>
    <col min="13057" max="13057" width="16.42578125" style="11" customWidth="1"/>
    <col min="13058" max="13058" width="24.85546875" style="11" customWidth="1"/>
    <col min="13059" max="13059" width="14.42578125" style="11" customWidth="1"/>
    <col min="13060" max="13061" width="14.85546875" style="11" customWidth="1"/>
    <col min="13062" max="13062" width="13" style="11" customWidth="1"/>
    <col min="13063" max="13063" width="12" style="11" customWidth="1"/>
    <col min="13064" max="13067" width="9.140625" style="11"/>
    <col min="13068" max="13068" width="16.7109375" style="11" customWidth="1"/>
    <col min="13069" max="13074" width="9.140625" style="11"/>
    <col min="13075" max="13075" width="14.42578125" style="11" customWidth="1"/>
    <col min="13076" max="13079" width="9.140625" style="11"/>
    <col min="13080" max="13080" width="10.7109375" style="11" customWidth="1"/>
    <col min="13081" max="13309" width="9.140625" style="11"/>
    <col min="13310" max="13310" width="24.7109375" style="11" customWidth="1"/>
    <col min="13311" max="13312" width="19.28515625" style="11" customWidth="1"/>
    <col min="13313" max="13313" width="16.42578125" style="11" customWidth="1"/>
    <col min="13314" max="13314" width="24.85546875" style="11" customWidth="1"/>
    <col min="13315" max="13315" width="14.42578125" style="11" customWidth="1"/>
    <col min="13316" max="13317" width="14.85546875" style="11" customWidth="1"/>
    <col min="13318" max="13318" width="13" style="11" customWidth="1"/>
    <col min="13319" max="13319" width="12" style="11" customWidth="1"/>
    <col min="13320" max="13323" width="9.140625" style="11"/>
    <col min="13324" max="13324" width="16.7109375" style="11" customWidth="1"/>
    <col min="13325" max="13330" width="9.140625" style="11"/>
    <col min="13331" max="13331" width="14.42578125" style="11" customWidth="1"/>
    <col min="13332" max="13335" width="9.140625" style="11"/>
    <col min="13336" max="13336" width="10.7109375" style="11" customWidth="1"/>
    <col min="13337" max="13565" width="9.140625" style="11"/>
    <col min="13566" max="13566" width="24.7109375" style="11" customWidth="1"/>
    <col min="13567" max="13568" width="19.28515625" style="11" customWidth="1"/>
    <col min="13569" max="13569" width="16.42578125" style="11" customWidth="1"/>
    <col min="13570" max="13570" width="24.85546875" style="11" customWidth="1"/>
    <col min="13571" max="13571" width="14.42578125" style="11" customWidth="1"/>
    <col min="13572" max="13573" width="14.85546875" style="11" customWidth="1"/>
    <col min="13574" max="13574" width="13" style="11" customWidth="1"/>
    <col min="13575" max="13575" width="12" style="11" customWidth="1"/>
    <col min="13576" max="13579" width="9.140625" style="11"/>
    <col min="13580" max="13580" width="16.7109375" style="11" customWidth="1"/>
    <col min="13581" max="13586" width="9.140625" style="11"/>
    <col min="13587" max="13587" width="14.42578125" style="11" customWidth="1"/>
    <col min="13588" max="13591" width="9.140625" style="11"/>
    <col min="13592" max="13592" width="10.7109375" style="11" customWidth="1"/>
    <col min="13593" max="13821" width="9.140625" style="11"/>
    <col min="13822" max="13822" width="24.7109375" style="11" customWidth="1"/>
    <col min="13823" max="13824" width="19.28515625" style="11" customWidth="1"/>
    <col min="13825" max="13825" width="16.42578125" style="11" customWidth="1"/>
    <col min="13826" max="13826" width="24.85546875" style="11" customWidth="1"/>
    <col min="13827" max="13827" width="14.42578125" style="11" customWidth="1"/>
    <col min="13828" max="13829" width="14.85546875" style="11" customWidth="1"/>
    <col min="13830" max="13830" width="13" style="11" customWidth="1"/>
    <col min="13831" max="13831" width="12" style="11" customWidth="1"/>
    <col min="13832" max="13835" width="9.140625" style="11"/>
    <col min="13836" max="13836" width="16.7109375" style="11" customWidth="1"/>
    <col min="13837" max="13842" width="9.140625" style="11"/>
    <col min="13843" max="13843" width="14.42578125" style="11" customWidth="1"/>
    <col min="13844" max="13847" width="9.140625" style="11"/>
    <col min="13848" max="13848" width="10.7109375" style="11" customWidth="1"/>
    <col min="13849" max="14077" width="9.140625" style="11"/>
    <col min="14078" max="14078" width="24.7109375" style="11" customWidth="1"/>
    <col min="14079" max="14080" width="19.28515625" style="11" customWidth="1"/>
    <col min="14081" max="14081" width="16.42578125" style="11" customWidth="1"/>
    <col min="14082" max="14082" width="24.85546875" style="11" customWidth="1"/>
    <col min="14083" max="14083" width="14.42578125" style="11" customWidth="1"/>
    <col min="14084" max="14085" width="14.85546875" style="11" customWidth="1"/>
    <col min="14086" max="14086" width="13" style="11" customWidth="1"/>
    <col min="14087" max="14087" width="12" style="11" customWidth="1"/>
    <col min="14088" max="14091" width="9.140625" style="11"/>
    <col min="14092" max="14092" width="16.7109375" style="11" customWidth="1"/>
    <col min="14093" max="14098" width="9.140625" style="11"/>
    <col min="14099" max="14099" width="14.42578125" style="11" customWidth="1"/>
    <col min="14100" max="14103" width="9.140625" style="11"/>
    <col min="14104" max="14104" width="10.7109375" style="11" customWidth="1"/>
    <col min="14105" max="14333" width="9.140625" style="11"/>
    <col min="14334" max="14334" width="24.7109375" style="11" customWidth="1"/>
    <col min="14335" max="14336" width="19.28515625" style="11" customWidth="1"/>
    <col min="14337" max="14337" width="16.42578125" style="11" customWidth="1"/>
    <col min="14338" max="14338" width="24.85546875" style="11" customWidth="1"/>
    <col min="14339" max="14339" width="14.42578125" style="11" customWidth="1"/>
    <col min="14340" max="14341" width="14.85546875" style="11" customWidth="1"/>
    <col min="14342" max="14342" width="13" style="11" customWidth="1"/>
    <col min="14343" max="14343" width="12" style="11" customWidth="1"/>
    <col min="14344" max="14347" width="9.140625" style="11"/>
    <col min="14348" max="14348" width="16.7109375" style="11" customWidth="1"/>
    <col min="14349" max="14354" width="9.140625" style="11"/>
    <col min="14355" max="14355" width="14.42578125" style="11" customWidth="1"/>
    <col min="14356" max="14359" width="9.140625" style="11"/>
    <col min="14360" max="14360" width="10.7109375" style="11" customWidth="1"/>
    <col min="14361" max="14589" width="9.140625" style="11"/>
    <col min="14590" max="14590" width="24.7109375" style="11" customWidth="1"/>
    <col min="14591" max="14592" width="19.28515625" style="11" customWidth="1"/>
    <col min="14593" max="14593" width="16.42578125" style="11" customWidth="1"/>
    <col min="14594" max="14594" width="24.85546875" style="11" customWidth="1"/>
    <col min="14595" max="14595" width="14.42578125" style="11" customWidth="1"/>
    <col min="14596" max="14597" width="14.85546875" style="11" customWidth="1"/>
    <col min="14598" max="14598" width="13" style="11" customWidth="1"/>
    <col min="14599" max="14599" width="12" style="11" customWidth="1"/>
    <col min="14600" max="14603" width="9.140625" style="11"/>
    <col min="14604" max="14604" width="16.7109375" style="11" customWidth="1"/>
    <col min="14605" max="14610" width="9.140625" style="11"/>
    <col min="14611" max="14611" width="14.42578125" style="11" customWidth="1"/>
    <col min="14612" max="14615" width="9.140625" style="11"/>
    <col min="14616" max="14616" width="10.7109375" style="11" customWidth="1"/>
    <col min="14617" max="14845" width="9.140625" style="11"/>
    <col min="14846" max="14846" width="24.7109375" style="11" customWidth="1"/>
    <col min="14847" max="14848" width="19.28515625" style="11" customWidth="1"/>
    <col min="14849" max="14849" width="16.42578125" style="11" customWidth="1"/>
    <col min="14850" max="14850" width="24.85546875" style="11" customWidth="1"/>
    <col min="14851" max="14851" width="14.42578125" style="11" customWidth="1"/>
    <col min="14852" max="14853" width="14.85546875" style="11" customWidth="1"/>
    <col min="14854" max="14854" width="13" style="11" customWidth="1"/>
    <col min="14855" max="14855" width="12" style="11" customWidth="1"/>
    <col min="14856" max="14859" width="9.140625" style="11"/>
    <col min="14860" max="14860" width="16.7109375" style="11" customWidth="1"/>
    <col min="14861" max="14866" width="9.140625" style="11"/>
    <col min="14867" max="14867" width="14.42578125" style="11" customWidth="1"/>
    <col min="14868" max="14871" width="9.140625" style="11"/>
    <col min="14872" max="14872" width="10.7109375" style="11" customWidth="1"/>
    <col min="14873" max="15101" width="9.140625" style="11"/>
    <col min="15102" max="15102" width="24.7109375" style="11" customWidth="1"/>
    <col min="15103" max="15104" width="19.28515625" style="11" customWidth="1"/>
    <col min="15105" max="15105" width="16.42578125" style="11" customWidth="1"/>
    <col min="15106" max="15106" width="24.85546875" style="11" customWidth="1"/>
    <col min="15107" max="15107" width="14.42578125" style="11" customWidth="1"/>
    <col min="15108" max="15109" width="14.85546875" style="11" customWidth="1"/>
    <col min="15110" max="15110" width="13" style="11" customWidth="1"/>
    <col min="15111" max="15111" width="12" style="11" customWidth="1"/>
    <col min="15112" max="15115" width="9.140625" style="11"/>
    <col min="15116" max="15116" width="16.7109375" style="11" customWidth="1"/>
    <col min="15117" max="15122" width="9.140625" style="11"/>
    <col min="15123" max="15123" width="14.42578125" style="11" customWidth="1"/>
    <col min="15124" max="15127" width="9.140625" style="11"/>
    <col min="15128" max="15128" width="10.7109375" style="11" customWidth="1"/>
    <col min="15129" max="15357" width="9.140625" style="11"/>
    <col min="15358" max="15358" width="24.7109375" style="11" customWidth="1"/>
    <col min="15359" max="15360" width="19.28515625" style="11" customWidth="1"/>
    <col min="15361" max="15361" width="16.42578125" style="11" customWidth="1"/>
    <col min="15362" max="15362" width="24.85546875" style="11" customWidth="1"/>
    <col min="15363" max="15363" width="14.42578125" style="11" customWidth="1"/>
    <col min="15364" max="15365" width="14.85546875" style="11" customWidth="1"/>
    <col min="15366" max="15366" width="13" style="11" customWidth="1"/>
    <col min="15367" max="15367" width="12" style="11" customWidth="1"/>
    <col min="15368" max="15371" width="9.140625" style="11"/>
    <col min="15372" max="15372" width="16.7109375" style="11" customWidth="1"/>
    <col min="15373" max="15378" width="9.140625" style="11"/>
    <col min="15379" max="15379" width="14.42578125" style="11" customWidth="1"/>
    <col min="15380" max="15383" width="9.140625" style="11"/>
    <col min="15384" max="15384" width="10.7109375" style="11" customWidth="1"/>
    <col min="15385" max="15613" width="9.140625" style="11"/>
    <col min="15614" max="15614" width="24.7109375" style="11" customWidth="1"/>
    <col min="15615" max="15616" width="19.28515625" style="11" customWidth="1"/>
    <col min="15617" max="15617" width="16.42578125" style="11" customWidth="1"/>
    <col min="15618" max="15618" width="24.85546875" style="11" customWidth="1"/>
    <col min="15619" max="15619" width="14.42578125" style="11" customWidth="1"/>
    <col min="15620" max="15621" width="14.85546875" style="11" customWidth="1"/>
    <col min="15622" max="15622" width="13" style="11" customWidth="1"/>
    <col min="15623" max="15623" width="12" style="11" customWidth="1"/>
    <col min="15624" max="15627" width="9.140625" style="11"/>
    <col min="15628" max="15628" width="16.7109375" style="11" customWidth="1"/>
    <col min="15629" max="15634" width="9.140625" style="11"/>
    <col min="15635" max="15635" width="14.42578125" style="11" customWidth="1"/>
    <col min="15636" max="15639" width="9.140625" style="11"/>
    <col min="15640" max="15640" width="10.7109375" style="11" customWidth="1"/>
    <col min="15641" max="15869" width="9.140625" style="11"/>
    <col min="15870" max="15870" width="24.7109375" style="11" customWidth="1"/>
    <col min="15871" max="15872" width="19.28515625" style="11" customWidth="1"/>
    <col min="15873" max="15873" width="16.42578125" style="11" customWidth="1"/>
    <col min="15874" max="15874" width="24.85546875" style="11" customWidth="1"/>
    <col min="15875" max="15875" width="14.42578125" style="11" customWidth="1"/>
    <col min="15876" max="15877" width="14.85546875" style="11" customWidth="1"/>
    <col min="15878" max="15878" width="13" style="11" customWidth="1"/>
    <col min="15879" max="15879" width="12" style="11" customWidth="1"/>
    <col min="15880" max="15883" width="9.140625" style="11"/>
    <col min="15884" max="15884" width="16.7109375" style="11" customWidth="1"/>
    <col min="15885" max="15890" width="9.140625" style="11"/>
    <col min="15891" max="15891" width="14.42578125" style="11" customWidth="1"/>
    <col min="15892" max="15895" width="9.140625" style="11"/>
    <col min="15896" max="15896" width="10.7109375" style="11" customWidth="1"/>
    <col min="15897" max="16125" width="9.140625" style="11"/>
    <col min="16126" max="16126" width="24.7109375" style="11" customWidth="1"/>
    <col min="16127" max="16128" width="19.28515625" style="11" customWidth="1"/>
    <col min="16129" max="16129" width="16.42578125" style="11" customWidth="1"/>
    <col min="16130" max="16130" width="24.85546875" style="11" customWidth="1"/>
    <col min="16131" max="16131" width="14.42578125" style="11" customWidth="1"/>
    <col min="16132" max="16133" width="14.85546875" style="11" customWidth="1"/>
    <col min="16134" max="16134" width="13" style="11" customWidth="1"/>
    <col min="16135" max="16135" width="12" style="11" customWidth="1"/>
    <col min="16136" max="16139" width="9.140625" style="11"/>
    <col min="16140" max="16140" width="16.7109375" style="11" customWidth="1"/>
    <col min="16141" max="16146" width="9.140625" style="11"/>
    <col min="16147" max="16147" width="14.42578125" style="11" customWidth="1"/>
    <col min="16148" max="16151" width="9.140625" style="11"/>
    <col min="16152" max="16152" width="10.7109375" style="11" customWidth="1"/>
    <col min="16153" max="16384" width="9.140625" style="11"/>
  </cols>
  <sheetData>
    <row r="1" spans="1:7" x14ac:dyDescent="0.2">
      <c r="A1" s="18" t="s">
        <v>5154</v>
      </c>
      <c r="B1" s="740" t="str">
        <f>HYPERLINK("#List!$A$1", "Full")</f>
        <v>Full</v>
      </c>
    </row>
    <row r="2" spans="1:7" x14ac:dyDescent="0.2">
      <c r="A2" s="11"/>
    </row>
    <row r="3" spans="1:7" x14ac:dyDescent="0.2">
      <c r="A3" s="106" t="s">
        <v>117</v>
      </c>
    </row>
    <row r="4" spans="1:7" x14ac:dyDescent="0.2">
      <c r="A4" s="106" t="s">
        <v>2548</v>
      </c>
    </row>
    <row r="5" spans="1:7" x14ac:dyDescent="0.2">
      <c r="A5" s="11"/>
    </row>
    <row r="6" spans="1:7" x14ac:dyDescent="0.2">
      <c r="A6" s="18" t="s">
        <v>6743</v>
      </c>
    </row>
    <row r="7" spans="1:7" x14ac:dyDescent="0.2">
      <c r="A7" s="17" t="s">
        <v>48</v>
      </c>
    </row>
    <row r="8" spans="1:7" x14ac:dyDescent="0.2">
      <c r="A8" s="17" t="s">
        <v>4583</v>
      </c>
    </row>
    <row r="9" spans="1:7" x14ac:dyDescent="0.2">
      <c r="A9" s="11"/>
    </row>
    <row r="10" spans="1:7" ht="25.5" x14ac:dyDescent="0.2">
      <c r="A10" s="175" t="s">
        <v>7115</v>
      </c>
      <c r="B10" s="173" t="s">
        <v>4</v>
      </c>
      <c r="C10" s="148" t="s">
        <v>2</v>
      </c>
      <c r="D10" s="148" t="s">
        <v>2549</v>
      </c>
      <c r="E10" s="148" t="s">
        <v>2550</v>
      </c>
      <c r="F10" s="148" t="s">
        <v>2551</v>
      </c>
      <c r="G10" s="148" t="s">
        <v>2552</v>
      </c>
    </row>
    <row r="11" spans="1:7" x14ac:dyDescent="0.2">
      <c r="A11" s="26" t="s">
        <v>8276</v>
      </c>
      <c r="B11" s="26" t="s">
        <v>7837</v>
      </c>
      <c r="C11" s="151" t="s">
        <v>8293</v>
      </c>
      <c r="D11" s="174" t="s">
        <v>7839</v>
      </c>
      <c r="E11" s="151" t="s">
        <v>7840</v>
      </c>
      <c r="F11" s="174" t="s">
        <v>7841</v>
      </c>
      <c r="G11" s="151" t="s">
        <v>7856</v>
      </c>
    </row>
    <row r="12" spans="1:7" x14ac:dyDescent="0.2">
      <c r="A12" s="628"/>
      <c r="B12" s="629" t="s">
        <v>23</v>
      </c>
      <c r="C12" s="630" t="s">
        <v>25</v>
      </c>
      <c r="D12" s="630" t="s">
        <v>26</v>
      </c>
      <c r="E12" s="627" t="s">
        <v>27</v>
      </c>
      <c r="F12" s="630" t="s">
        <v>28</v>
      </c>
      <c r="G12" s="763" t="s">
        <v>29</v>
      </c>
    </row>
    <row r="13" spans="1:7" ht="25.5" x14ac:dyDescent="0.2">
      <c r="A13" s="82" t="s">
        <v>7116</v>
      </c>
      <c r="B13" s="82" t="s">
        <v>7116</v>
      </c>
      <c r="C13" s="80"/>
      <c r="D13" s="80" t="s">
        <v>2107</v>
      </c>
      <c r="E13" s="80" t="s">
        <v>7398</v>
      </c>
      <c r="F13" s="80" t="s">
        <v>7418</v>
      </c>
      <c r="G13" s="80" t="s">
        <v>2106</v>
      </c>
    </row>
    <row r="14" spans="1:7" ht="38.25" x14ac:dyDescent="0.2">
      <c r="A14" s="4" t="s">
        <v>7602</v>
      </c>
      <c r="B14" s="144" t="s">
        <v>7562</v>
      </c>
      <c r="C14" s="144" t="s">
        <v>7563</v>
      </c>
      <c r="D14" s="80" t="s">
        <v>7182</v>
      </c>
      <c r="E14" s="83"/>
      <c r="F14" s="83"/>
      <c r="G14" s="80" t="s">
        <v>4218</v>
      </c>
    </row>
    <row r="15" spans="1:7" ht="25.5" x14ac:dyDescent="0.2">
      <c r="A15" s="83"/>
      <c r="B15" s="83"/>
      <c r="C15" s="83"/>
      <c r="D15" s="83"/>
      <c r="E15" s="83"/>
      <c r="F15" s="83"/>
      <c r="G15" s="80" t="s">
        <v>4269</v>
      </c>
    </row>
    <row r="16" spans="1:7" x14ac:dyDescent="0.2">
      <c r="A16" s="83"/>
      <c r="B16" s="143"/>
      <c r="C16" s="143"/>
      <c r="D16" s="83"/>
      <c r="E16" s="83"/>
      <c r="F16" s="83"/>
      <c r="G16" s="80" t="s">
        <v>4475</v>
      </c>
    </row>
    <row r="17" spans="1:7" x14ac:dyDescent="0.2">
      <c r="A17" s="83"/>
      <c r="B17" s="83"/>
      <c r="C17" s="143"/>
      <c r="D17" s="143"/>
      <c r="E17" s="143"/>
      <c r="F17" s="83"/>
      <c r="G17" s="80" t="s">
        <v>5062</v>
      </c>
    </row>
    <row r="18" spans="1:7" x14ac:dyDescent="0.2">
      <c r="A18" s="11"/>
      <c r="E18" s="11"/>
    </row>
    <row r="19" spans="1:7" x14ac:dyDescent="0.2">
      <c r="A19" s="11"/>
    </row>
    <row r="20" spans="1:7" x14ac:dyDescent="0.2">
      <c r="A20" s="11"/>
      <c r="D20" s="171"/>
      <c r="E20" s="109"/>
    </row>
    <row r="21" spans="1:7" x14ac:dyDescent="0.2">
      <c r="A21" s="11"/>
      <c r="D21" s="171"/>
      <c r="E21" s="11"/>
    </row>
    <row r="22" spans="1:7" x14ac:dyDescent="0.2">
      <c r="A22" s="11"/>
      <c r="D22" s="171"/>
      <c r="E22" s="11"/>
    </row>
    <row r="23" spans="1:7" x14ac:dyDescent="0.2">
      <c r="D23" s="171"/>
      <c r="E23" s="11"/>
    </row>
    <row r="24" spans="1:7" x14ac:dyDescent="0.2">
      <c r="D24" s="171"/>
      <c r="E24" s="11"/>
    </row>
    <row r="25" spans="1:7" x14ac:dyDescent="0.2">
      <c r="D25" s="171"/>
      <c r="E25" s="11"/>
    </row>
    <row r="26" spans="1:7" x14ac:dyDescent="0.2">
      <c r="D26" s="171"/>
      <c r="E26" s="11"/>
    </row>
    <row r="27" spans="1:7" x14ac:dyDescent="0.2">
      <c r="E27" s="11"/>
    </row>
    <row r="28" spans="1:7" x14ac:dyDescent="0.2">
      <c r="E28" s="11"/>
    </row>
    <row r="29" spans="1:7" x14ac:dyDescent="0.2">
      <c r="E29" s="11"/>
    </row>
    <row r="30" spans="1:7" x14ac:dyDescent="0.2">
      <c r="E30" s="11"/>
    </row>
    <row r="31" spans="1:7" x14ac:dyDescent="0.2">
      <c r="E31" s="11"/>
    </row>
    <row r="32" spans="1:7" x14ac:dyDescent="0.2">
      <c r="E32" s="11"/>
    </row>
    <row r="33" spans="5:5" x14ac:dyDescent="0.2">
      <c r="E33" s="11"/>
    </row>
  </sheetData>
  <sheetProtection selectLockedCells="1" selectUnlockedCells="1"/>
  <pageMargins left="0.78749999999999998" right="0.78749999999999998" top="0.98402777777777772" bottom="0.98402777777777772" header="0.51180555555555551" footer="0.51180555555555551"/>
  <pageSetup paperSize="9" scale="68" firstPageNumber="0" orientation="landscape" cellComments="atEnd" horizontalDpi="300" verticalDpi="300" r:id="rId1"/>
  <headerFooter alignWithMargins="0">
    <oddHeader>&amp;C&amp;A</oddHeader>
    <oddFooter>&amp;L&amp;F&amp;CPage &amp;P&amp;R&amp;D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
    <pageSetUpPr fitToPage="1"/>
  </sheetPr>
  <dimension ref="A1:G35"/>
  <sheetViews>
    <sheetView zoomScale="85" zoomScaleNormal="85" workbookViewId="0">
      <selection activeCell="C8" sqref="C8:C9"/>
    </sheetView>
  </sheetViews>
  <sheetFormatPr defaultColWidth="9.140625" defaultRowHeight="12.75" x14ac:dyDescent="0.2"/>
  <cols>
    <col min="1" max="1" width="24.140625" style="116" customWidth="1"/>
    <col min="2" max="4" width="24.140625" style="11" customWidth="1"/>
    <col min="5" max="5" width="24.140625" style="38" customWidth="1"/>
    <col min="6" max="7" width="24.140625" style="11" customWidth="1"/>
    <col min="8" max="11" width="9.140625" style="11"/>
    <col min="12" max="12" width="16.7109375" style="11" customWidth="1"/>
    <col min="13" max="18" width="9.140625" style="11"/>
    <col min="19" max="19" width="14.42578125" style="11" customWidth="1"/>
    <col min="20" max="23" width="9.140625" style="11"/>
    <col min="24" max="24" width="10.7109375" style="11" customWidth="1"/>
    <col min="25" max="253" width="9.140625" style="11"/>
    <col min="254" max="254" width="24.7109375" style="11" customWidth="1"/>
    <col min="255" max="256" width="19.28515625" style="11" customWidth="1"/>
    <col min="257" max="257" width="16.42578125" style="11" customWidth="1"/>
    <col min="258" max="258" width="24.85546875" style="11" customWidth="1"/>
    <col min="259" max="259" width="14.42578125" style="11" customWidth="1"/>
    <col min="260" max="261" width="14.85546875" style="11" customWidth="1"/>
    <col min="262" max="262" width="13" style="11" customWidth="1"/>
    <col min="263" max="263" width="12" style="11" customWidth="1"/>
    <col min="264" max="267" width="9.140625" style="11"/>
    <col min="268" max="268" width="16.7109375" style="11" customWidth="1"/>
    <col min="269" max="274" width="9.140625" style="11"/>
    <col min="275" max="275" width="14.42578125" style="11" customWidth="1"/>
    <col min="276" max="279" width="9.140625" style="11"/>
    <col min="280" max="280" width="10.7109375" style="11" customWidth="1"/>
    <col min="281" max="509" width="9.140625" style="11"/>
    <col min="510" max="510" width="24.7109375" style="11" customWidth="1"/>
    <col min="511" max="512" width="19.28515625" style="11" customWidth="1"/>
    <col min="513" max="513" width="16.42578125" style="11" customWidth="1"/>
    <col min="514" max="514" width="24.85546875" style="11" customWidth="1"/>
    <col min="515" max="515" width="14.42578125" style="11" customWidth="1"/>
    <col min="516" max="517" width="14.85546875" style="11" customWidth="1"/>
    <col min="518" max="518" width="13" style="11" customWidth="1"/>
    <col min="519" max="519" width="12" style="11" customWidth="1"/>
    <col min="520" max="523" width="9.140625" style="11"/>
    <col min="524" max="524" width="16.7109375" style="11" customWidth="1"/>
    <col min="525" max="530" width="9.140625" style="11"/>
    <col min="531" max="531" width="14.42578125" style="11" customWidth="1"/>
    <col min="532" max="535" width="9.140625" style="11"/>
    <col min="536" max="536" width="10.7109375" style="11" customWidth="1"/>
    <col min="537" max="765" width="9.140625" style="11"/>
    <col min="766" max="766" width="24.7109375" style="11" customWidth="1"/>
    <col min="767" max="768" width="19.28515625" style="11" customWidth="1"/>
    <col min="769" max="769" width="16.42578125" style="11" customWidth="1"/>
    <col min="770" max="770" width="24.85546875" style="11" customWidth="1"/>
    <col min="771" max="771" width="14.42578125" style="11" customWidth="1"/>
    <col min="772" max="773" width="14.85546875" style="11" customWidth="1"/>
    <col min="774" max="774" width="13" style="11" customWidth="1"/>
    <col min="775" max="775" width="12" style="11" customWidth="1"/>
    <col min="776" max="779" width="9.140625" style="11"/>
    <col min="780" max="780" width="16.7109375" style="11" customWidth="1"/>
    <col min="781" max="786" width="9.140625" style="11"/>
    <col min="787" max="787" width="14.42578125" style="11" customWidth="1"/>
    <col min="788" max="791" width="9.140625" style="11"/>
    <col min="792" max="792" width="10.7109375" style="11" customWidth="1"/>
    <col min="793" max="1021" width="9.140625" style="11"/>
    <col min="1022" max="1022" width="24.7109375" style="11" customWidth="1"/>
    <col min="1023" max="1024" width="19.28515625" style="11" customWidth="1"/>
    <col min="1025" max="1025" width="16.42578125" style="11" customWidth="1"/>
    <col min="1026" max="1026" width="24.85546875" style="11" customWidth="1"/>
    <col min="1027" max="1027" width="14.42578125" style="11" customWidth="1"/>
    <col min="1028" max="1029" width="14.85546875" style="11" customWidth="1"/>
    <col min="1030" max="1030" width="13" style="11" customWidth="1"/>
    <col min="1031" max="1031" width="12" style="11" customWidth="1"/>
    <col min="1032" max="1035" width="9.140625" style="11"/>
    <col min="1036" max="1036" width="16.7109375" style="11" customWidth="1"/>
    <col min="1037" max="1042" width="9.140625" style="11"/>
    <col min="1043" max="1043" width="14.42578125" style="11" customWidth="1"/>
    <col min="1044" max="1047" width="9.140625" style="11"/>
    <col min="1048" max="1048" width="10.7109375" style="11" customWidth="1"/>
    <col min="1049" max="1277" width="9.140625" style="11"/>
    <col min="1278" max="1278" width="24.7109375" style="11" customWidth="1"/>
    <col min="1279" max="1280" width="19.28515625" style="11" customWidth="1"/>
    <col min="1281" max="1281" width="16.42578125" style="11" customWidth="1"/>
    <col min="1282" max="1282" width="24.85546875" style="11" customWidth="1"/>
    <col min="1283" max="1283" width="14.42578125" style="11" customWidth="1"/>
    <col min="1284" max="1285" width="14.85546875" style="11" customWidth="1"/>
    <col min="1286" max="1286" width="13" style="11" customWidth="1"/>
    <col min="1287" max="1287" width="12" style="11" customWidth="1"/>
    <col min="1288" max="1291" width="9.140625" style="11"/>
    <col min="1292" max="1292" width="16.7109375" style="11" customWidth="1"/>
    <col min="1293" max="1298" width="9.140625" style="11"/>
    <col min="1299" max="1299" width="14.42578125" style="11" customWidth="1"/>
    <col min="1300" max="1303" width="9.140625" style="11"/>
    <col min="1304" max="1304" width="10.7109375" style="11" customWidth="1"/>
    <col min="1305" max="1533" width="9.140625" style="11"/>
    <col min="1534" max="1534" width="24.7109375" style="11" customWidth="1"/>
    <col min="1535" max="1536" width="19.28515625" style="11" customWidth="1"/>
    <col min="1537" max="1537" width="16.42578125" style="11" customWidth="1"/>
    <col min="1538" max="1538" width="24.85546875" style="11" customWidth="1"/>
    <col min="1539" max="1539" width="14.42578125" style="11" customWidth="1"/>
    <col min="1540" max="1541" width="14.85546875" style="11" customWidth="1"/>
    <col min="1542" max="1542" width="13" style="11" customWidth="1"/>
    <col min="1543" max="1543" width="12" style="11" customWidth="1"/>
    <col min="1544" max="1547" width="9.140625" style="11"/>
    <col min="1548" max="1548" width="16.7109375" style="11" customWidth="1"/>
    <col min="1549" max="1554" width="9.140625" style="11"/>
    <col min="1555" max="1555" width="14.42578125" style="11" customWidth="1"/>
    <col min="1556" max="1559" width="9.140625" style="11"/>
    <col min="1560" max="1560" width="10.7109375" style="11" customWidth="1"/>
    <col min="1561" max="1789" width="9.140625" style="11"/>
    <col min="1790" max="1790" width="24.7109375" style="11" customWidth="1"/>
    <col min="1791" max="1792" width="19.28515625" style="11" customWidth="1"/>
    <col min="1793" max="1793" width="16.42578125" style="11" customWidth="1"/>
    <col min="1794" max="1794" width="24.85546875" style="11" customWidth="1"/>
    <col min="1795" max="1795" width="14.42578125" style="11" customWidth="1"/>
    <col min="1796" max="1797" width="14.85546875" style="11" customWidth="1"/>
    <col min="1798" max="1798" width="13" style="11" customWidth="1"/>
    <col min="1799" max="1799" width="12" style="11" customWidth="1"/>
    <col min="1800" max="1803" width="9.140625" style="11"/>
    <col min="1804" max="1804" width="16.7109375" style="11" customWidth="1"/>
    <col min="1805" max="1810" width="9.140625" style="11"/>
    <col min="1811" max="1811" width="14.42578125" style="11" customWidth="1"/>
    <col min="1812" max="1815" width="9.140625" style="11"/>
    <col min="1816" max="1816" width="10.7109375" style="11" customWidth="1"/>
    <col min="1817" max="2045" width="9.140625" style="11"/>
    <col min="2046" max="2046" width="24.7109375" style="11" customWidth="1"/>
    <col min="2047" max="2048" width="19.28515625" style="11" customWidth="1"/>
    <col min="2049" max="2049" width="16.42578125" style="11" customWidth="1"/>
    <col min="2050" max="2050" width="24.85546875" style="11" customWidth="1"/>
    <col min="2051" max="2051" width="14.42578125" style="11" customWidth="1"/>
    <col min="2052" max="2053" width="14.85546875" style="11" customWidth="1"/>
    <col min="2054" max="2054" width="13" style="11" customWidth="1"/>
    <col min="2055" max="2055" width="12" style="11" customWidth="1"/>
    <col min="2056" max="2059" width="9.140625" style="11"/>
    <col min="2060" max="2060" width="16.7109375" style="11" customWidth="1"/>
    <col min="2061" max="2066" width="9.140625" style="11"/>
    <col min="2067" max="2067" width="14.42578125" style="11" customWidth="1"/>
    <col min="2068" max="2071" width="9.140625" style="11"/>
    <col min="2072" max="2072" width="10.7109375" style="11" customWidth="1"/>
    <col min="2073" max="2301" width="9.140625" style="11"/>
    <col min="2302" max="2302" width="24.7109375" style="11" customWidth="1"/>
    <col min="2303" max="2304" width="19.28515625" style="11" customWidth="1"/>
    <col min="2305" max="2305" width="16.42578125" style="11" customWidth="1"/>
    <col min="2306" max="2306" width="24.85546875" style="11" customWidth="1"/>
    <col min="2307" max="2307" width="14.42578125" style="11" customWidth="1"/>
    <col min="2308" max="2309" width="14.85546875" style="11" customWidth="1"/>
    <col min="2310" max="2310" width="13" style="11" customWidth="1"/>
    <col min="2311" max="2311" width="12" style="11" customWidth="1"/>
    <col min="2312" max="2315" width="9.140625" style="11"/>
    <col min="2316" max="2316" width="16.7109375" style="11" customWidth="1"/>
    <col min="2317" max="2322" width="9.140625" style="11"/>
    <col min="2323" max="2323" width="14.42578125" style="11" customWidth="1"/>
    <col min="2324" max="2327" width="9.140625" style="11"/>
    <col min="2328" max="2328" width="10.7109375" style="11" customWidth="1"/>
    <col min="2329" max="2557" width="9.140625" style="11"/>
    <col min="2558" max="2558" width="24.7109375" style="11" customWidth="1"/>
    <col min="2559" max="2560" width="19.28515625" style="11" customWidth="1"/>
    <col min="2561" max="2561" width="16.42578125" style="11" customWidth="1"/>
    <col min="2562" max="2562" width="24.85546875" style="11" customWidth="1"/>
    <col min="2563" max="2563" width="14.42578125" style="11" customWidth="1"/>
    <col min="2564" max="2565" width="14.85546875" style="11" customWidth="1"/>
    <col min="2566" max="2566" width="13" style="11" customWidth="1"/>
    <col min="2567" max="2567" width="12" style="11" customWidth="1"/>
    <col min="2568" max="2571" width="9.140625" style="11"/>
    <col min="2572" max="2572" width="16.7109375" style="11" customWidth="1"/>
    <col min="2573" max="2578" width="9.140625" style="11"/>
    <col min="2579" max="2579" width="14.42578125" style="11" customWidth="1"/>
    <col min="2580" max="2583" width="9.140625" style="11"/>
    <col min="2584" max="2584" width="10.7109375" style="11" customWidth="1"/>
    <col min="2585" max="2813" width="9.140625" style="11"/>
    <col min="2814" max="2814" width="24.7109375" style="11" customWidth="1"/>
    <col min="2815" max="2816" width="19.28515625" style="11" customWidth="1"/>
    <col min="2817" max="2817" width="16.42578125" style="11" customWidth="1"/>
    <col min="2818" max="2818" width="24.85546875" style="11" customWidth="1"/>
    <col min="2819" max="2819" width="14.42578125" style="11" customWidth="1"/>
    <col min="2820" max="2821" width="14.85546875" style="11" customWidth="1"/>
    <col min="2822" max="2822" width="13" style="11" customWidth="1"/>
    <col min="2823" max="2823" width="12" style="11" customWidth="1"/>
    <col min="2824" max="2827" width="9.140625" style="11"/>
    <col min="2828" max="2828" width="16.7109375" style="11" customWidth="1"/>
    <col min="2829" max="2834" width="9.140625" style="11"/>
    <col min="2835" max="2835" width="14.42578125" style="11" customWidth="1"/>
    <col min="2836" max="2839" width="9.140625" style="11"/>
    <col min="2840" max="2840" width="10.7109375" style="11" customWidth="1"/>
    <col min="2841" max="3069" width="9.140625" style="11"/>
    <col min="3070" max="3070" width="24.7109375" style="11" customWidth="1"/>
    <col min="3071" max="3072" width="19.28515625" style="11" customWidth="1"/>
    <col min="3073" max="3073" width="16.42578125" style="11" customWidth="1"/>
    <col min="3074" max="3074" width="24.85546875" style="11" customWidth="1"/>
    <col min="3075" max="3075" width="14.42578125" style="11" customWidth="1"/>
    <col min="3076" max="3077" width="14.85546875" style="11" customWidth="1"/>
    <col min="3078" max="3078" width="13" style="11" customWidth="1"/>
    <col min="3079" max="3079" width="12" style="11" customWidth="1"/>
    <col min="3080" max="3083" width="9.140625" style="11"/>
    <col min="3084" max="3084" width="16.7109375" style="11" customWidth="1"/>
    <col min="3085" max="3090" width="9.140625" style="11"/>
    <col min="3091" max="3091" width="14.42578125" style="11" customWidth="1"/>
    <col min="3092" max="3095" width="9.140625" style="11"/>
    <col min="3096" max="3096" width="10.7109375" style="11" customWidth="1"/>
    <col min="3097" max="3325" width="9.140625" style="11"/>
    <col min="3326" max="3326" width="24.7109375" style="11" customWidth="1"/>
    <col min="3327" max="3328" width="19.28515625" style="11" customWidth="1"/>
    <col min="3329" max="3329" width="16.42578125" style="11" customWidth="1"/>
    <col min="3330" max="3330" width="24.85546875" style="11" customWidth="1"/>
    <col min="3331" max="3331" width="14.42578125" style="11" customWidth="1"/>
    <col min="3332" max="3333" width="14.85546875" style="11" customWidth="1"/>
    <col min="3334" max="3334" width="13" style="11" customWidth="1"/>
    <col min="3335" max="3335" width="12" style="11" customWidth="1"/>
    <col min="3336" max="3339" width="9.140625" style="11"/>
    <col min="3340" max="3340" width="16.7109375" style="11" customWidth="1"/>
    <col min="3341" max="3346" width="9.140625" style="11"/>
    <col min="3347" max="3347" width="14.42578125" style="11" customWidth="1"/>
    <col min="3348" max="3351" width="9.140625" style="11"/>
    <col min="3352" max="3352" width="10.7109375" style="11" customWidth="1"/>
    <col min="3353" max="3581" width="9.140625" style="11"/>
    <col min="3582" max="3582" width="24.7109375" style="11" customWidth="1"/>
    <col min="3583" max="3584" width="19.28515625" style="11" customWidth="1"/>
    <col min="3585" max="3585" width="16.42578125" style="11" customWidth="1"/>
    <col min="3586" max="3586" width="24.85546875" style="11" customWidth="1"/>
    <col min="3587" max="3587" width="14.42578125" style="11" customWidth="1"/>
    <col min="3588" max="3589" width="14.85546875" style="11" customWidth="1"/>
    <col min="3590" max="3590" width="13" style="11" customWidth="1"/>
    <col min="3591" max="3591" width="12" style="11" customWidth="1"/>
    <col min="3592" max="3595" width="9.140625" style="11"/>
    <col min="3596" max="3596" width="16.7109375" style="11" customWidth="1"/>
    <col min="3597" max="3602" width="9.140625" style="11"/>
    <col min="3603" max="3603" width="14.42578125" style="11" customWidth="1"/>
    <col min="3604" max="3607" width="9.140625" style="11"/>
    <col min="3608" max="3608" width="10.7109375" style="11" customWidth="1"/>
    <col min="3609" max="3837" width="9.140625" style="11"/>
    <col min="3838" max="3838" width="24.7109375" style="11" customWidth="1"/>
    <col min="3839" max="3840" width="19.28515625" style="11" customWidth="1"/>
    <col min="3841" max="3841" width="16.42578125" style="11" customWidth="1"/>
    <col min="3842" max="3842" width="24.85546875" style="11" customWidth="1"/>
    <col min="3843" max="3843" width="14.42578125" style="11" customWidth="1"/>
    <col min="3844" max="3845" width="14.85546875" style="11" customWidth="1"/>
    <col min="3846" max="3846" width="13" style="11" customWidth="1"/>
    <col min="3847" max="3847" width="12" style="11" customWidth="1"/>
    <col min="3848" max="3851" width="9.140625" style="11"/>
    <col min="3852" max="3852" width="16.7109375" style="11" customWidth="1"/>
    <col min="3853" max="3858" width="9.140625" style="11"/>
    <col min="3859" max="3859" width="14.42578125" style="11" customWidth="1"/>
    <col min="3860" max="3863" width="9.140625" style="11"/>
    <col min="3864" max="3864" width="10.7109375" style="11" customWidth="1"/>
    <col min="3865" max="4093" width="9.140625" style="11"/>
    <col min="4094" max="4094" width="24.7109375" style="11" customWidth="1"/>
    <col min="4095" max="4096" width="19.28515625" style="11" customWidth="1"/>
    <col min="4097" max="4097" width="16.42578125" style="11" customWidth="1"/>
    <col min="4098" max="4098" width="24.85546875" style="11" customWidth="1"/>
    <col min="4099" max="4099" width="14.42578125" style="11" customWidth="1"/>
    <col min="4100" max="4101" width="14.85546875" style="11" customWidth="1"/>
    <col min="4102" max="4102" width="13" style="11" customWidth="1"/>
    <col min="4103" max="4103" width="12" style="11" customWidth="1"/>
    <col min="4104" max="4107" width="9.140625" style="11"/>
    <col min="4108" max="4108" width="16.7109375" style="11" customWidth="1"/>
    <col min="4109" max="4114" width="9.140625" style="11"/>
    <col min="4115" max="4115" width="14.42578125" style="11" customWidth="1"/>
    <col min="4116" max="4119" width="9.140625" style="11"/>
    <col min="4120" max="4120" width="10.7109375" style="11" customWidth="1"/>
    <col min="4121" max="4349" width="9.140625" style="11"/>
    <col min="4350" max="4350" width="24.7109375" style="11" customWidth="1"/>
    <col min="4351" max="4352" width="19.28515625" style="11" customWidth="1"/>
    <col min="4353" max="4353" width="16.42578125" style="11" customWidth="1"/>
    <col min="4354" max="4354" width="24.85546875" style="11" customWidth="1"/>
    <col min="4355" max="4355" width="14.42578125" style="11" customWidth="1"/>
    <col min="4356" max="4357" width="14.85546875" style="11" customWidth="1"/>
    <col min="4358" max="4358" width="13" style="11" customWidth="1"/>
    <col min="4359" max="4359" width="12" style="11" customWidth="1"/>
    <col min="4360" max="4363" width="9.140625" style="11"/>
    <col min="4364" max="4364" width="16.7109375" style="11" customWidth="1"/>
    <col min="4365" max="4370" width="9.140625" style="11"/>
    <col min="4371" max="4371" width="14.42578125" style="11" customWidth="1"/>
    <col min="4372" max="4375" width="9.140625" style="11"/>
    <col min="4376" max="4376" width="10.7109375" style="11" customWidth="1"/>
    <col min="4377" max="4605" width="9.140625" style="11"/>
    <col min="4606" max="4606" width="24.7109375" style="11" customWidth="1"/>
    <col min="4607" max="4608" width="19.28515625" style="11" customWidth="1"/>
    <col min="4609" max="4609" width="16.42578125" style="11" customWidth="1"/>
    <col min="4610" max="4610" width="24.85546875" style="11" customWidth="1"/>
    <col min="4611" max="4611" width="14.42578125" style="11" customWidth="1"/>
    <col min="4612" max="4613" width="14.85546875" style="11" customWidth="1"/>
    <col min="4614" max="4614" width="13" style="11" customWidth="1"/>
    <col min="4615" max="4615" width="12" style="11" customWidth="1"/>
    <col min="4616" max="4619" width="9.140625" style="11"/>
    <col min="4620" max="4620" width="16.7109375" style="11" customWidth="1"/>
    <col min="4621" max="4626" width="9.140625" style="11"/>
    <col min="4627" max="4627" width="14.42578125" style="11" customWidth="1"/>
    <col min="4628" max="4631" width="9.140625" style="11"/>
    <col min="4632" max="4632" width="10.7109375" style="11" customWidth="1"/>
    <col min="4633" max="4861" width="9.140625" style="11"/>
    <col min="4862" max="4862" width="24.7109375" style="11" customWidth="1"/>
    <col min="4863" max="4864" width="19.28515625" style="11" customWidth="1"/>
    <col min="4865" max="4865" width="16.42578125" style="11" customWidth="1"/>
    <col min="4866" max="4866" width="24.85546875" style="11" customWidth="1"/>
    <col min="4867" max="4867" width="14.42578125" style="11" customWidth="1"/>
    <col min="4868" max="4869" width="14.85546875" style="11" customWidth="1"/>
    <col min="4870" max="4870" width="13" style="11" customWidth="1"/>
    <col min="4871" max="4871" width="12" style="11" customWidth="1"/>
    <col min="4872" max="4875" width="9.140625" style="11"/>
    <col min="4876" max="4876" width="16.7109375" style="11" customWidth="1"/>
    <col min="4877" max="4882" width="9.140625" style="11"/>
    <col min="4883" max="4883" width="14.42578125" style="11" customWidth="1"/>
    <col min="4884" max="4887" width="9.140625" style="11"/>
    <col min="4888" max="4888" width="10.7109375" style="11" customWidth="1"/>
    <col min="4889" max="5117" width="9.140625" style="11"/>
    <col min="5118" max="5118" width="24.7109375" style="11" customWidth="1"/>
    <col min="5119" max="5120" width="19.28515625" style="11" customWidth="1"/>
    <col min="5121" max="5121" width="16.42578125" style="11" customWidth="1"/>
    <col min="5122" max="5122" width="24.85546875" style="11" customWidth="1"/>
    <col min="5123" max="5123" width="14.42578125" style="11" customWidth="1"/>
    <col min="5124" max="5125" width="14.85546875" style="11" customWidth="1"/>
    <col min="5126" max="5126" width="13" style="11" customWidth="1"/>
    <col min="5127" max="5127" width="12" style="11" customWidth="1"/>
    <col min="5128" max="5131" width="9.140625" style="11"/>
    <col min="5132" max="5132" width="16.7109375" style="11" customWidth="1"/>
    <col min="5133" max="5138" width="9.140625" style="11"/>
    <col min="5139" max="5139" width="14.42578125" style="11" customWidth="1"/>
    <col min="5140" max="5143" width="9.140625" style="11"/>
    <col min="5144" max="5144" width="10.7109375" style="11" customWidth="1"/>
    <col min="5145" max="5373" width="9.140625" style="11"/>
    <col min="5374" max="5374" width="24.7109375" style="11" customWidth="1"/>
    <col min="5375" max="5376" width="19.28515625" style="11" customWidth="1"/>
    <col min="5377" max="5377" width="16.42578125" style="11" customWidth="1"/>
    <col min="5378" max="5378" width="24.85546875" style="11" customWidth="1"/>
    <col min="5379" max="5379" width="14.42578125" style="11" customWidth="1"/>
    <col min="5380" max="5381" width="14.85546875" style="11" customWidth="1"/>
    <col min="5382" max="5382" width="13" style="11" customWidth="1"/>
    <col min="5383" max="5383" width="12" style="11" customWidth="1"/>
    <col min="5384" max="5387" width="9.140625" style="11"/>
    <col min="5388" max="5388" width="16.7109375" style="11" customWidth="1"/>
    <col min="5389" max="5394" width="9.140625" style="11"/>
    <col min="5395" max="5395" width="14.42578125" style="11" customWidth="1"/>
    <col min="5396" max="5399" width="9.140625" style="11"/>
    <col min="5400" max="5400" width="10.7109375" style="11" customWidth="1"/>
    <col min="5401" max="5629" width="9.140625" style="11"/>
    <col min="5630" max="5630" width="24.7109375" style="11" customWidth="1"/>
    <col min="5631" max="5632" width="19.28515625" style="11" customWidth="1"/>
    <col min="5633" max="5633" width="16.42578125" style="11" customWidth="1"/>
    <col min="5634" max="5634" width="24.85546875" style="11" customWidth="1"/>
    <col min="5635" max="5635" width="14.42578125" style="11" customWidth="1"/>
    <col min="5636" max="5637" width="14.85546875" style="11" customWidth="1"/>
    <col min="5638" max="5638" width="13" style="11" customWidth="1"/>
    <col min="5639" max="5639" width="12" style="11" customWidth="1"/>
    <col min="5640" max="5643" width="9.140625" style="11"/>
    <col min="5644" max="5644" width="16.7109375" style="11" customWidth="1"/>
    <col min="5645" max="5650" width="9.140625" style="11"/>
    <col min="5651" max="5651" width="14.42578125" style="11" customWidth="1"/>
    <col min="5652" max="5655" width="9.140625" style="11"/>
    <col min="5656" max="5656" width="10.7109375" style="11" customWidth="1"/>
    <col min="5657" max="5885" width="9.140625" style="11"/>
    <col min="5886" max="5886" width="24.7109375" style="11" customWidth="1"/>
    <col min="5887" max="5888" width="19.28515625" style="11" customWidth="1"/>
    <col min="5889" max="5889" width="16.42578125" style="11" customWidth="1"/>
    <col min="5890" max="5890" width="24.85546875" style="11" customWidth="1"/>
    <col min="5891" max="5891" width="14.42578125" style="11" customWidth="1"/>
    <col min="5892" max="5893" width="14.85546875" style="11" customWidth="1"/>
    <col min="5894" max="5894" width="13" style="11" customWidth="1"/>
    <col min="5895" max="5895" width="12" style="11" customWidth="1"/>
    <col min="5896" max="5899" width="9.140625" style="11"/>
    <col min="5900" max="5900" width="16.7109375" style="11" customWidth="1"/>
    <col min="5901" max="5906" width="9.140625" style="11"/>
    <col min="5907" max="5907" width="14.42578125" style="11" customWidth="1"/>
    <col min="5908" max="5911" width="9.140625" style="11"/>
    <col min="5912" max="5912" width="10.7109375" style="11" customWidth="1"/>
    <col min="5913" max="6141" width="9.140625" style="11"/>
    <col min="6142" max="6142" width="24.7109375" style="11" customWidth="1"/>
    <col min="6143" max="6144" width="19.28515625" style="11" customWidth="1"/>
    <col min="6145" max="6145" width="16.42578125" style="11" customWidth="1"/>
    <col min="6146" max="6146" width="24.85546875" style="11" customWidth="1"/>
    <col min="6147" max="6147" width="14.42578125" style="11" customWidth="1"/>
    <col min="6148" max="6149" width="14.85546875" style="11" customWidth="1"/>
    <col min="6150" max="6150" width="13" style="11" customWidth="1"/>
    <col min="6151" max="6151" width="12" style="11" customWidth="1"/>
    <col min="6152" max="6155" width="9.140625" style="11"/>
    <col min="6156" max="6156" width="16.7109375" style="11" customWidth="1"/>
    <col min="6157" max="6162" width="9.140625" style="11"/>
    <col min="6163" max="6163" width="14.42578125" style="11" customWidth="1"/>
    <col min="6164" max="6167" width="9.140625" style="11"/>
    <col min="6168" max="6168" width="10.7109375" style="11" customWidth="1"/>
    <col min="6169" max="6397" width="9.140625" style="11"/>
    <col min="6398" max="6398" width="24.7109375" style="11" customWidth="1"/>
    <col min="6399" max="6400" width="19.28515625" style="11" customWidth="1"/>
    <col min="6401" max="6401" width="16.42578125" style="11" customWidth="1"/>
    <col min="6402" max="6402" width="24.85546875" style="11" customWidth="1"/>
    <col min="6403" max="6403" width="14.42578125" style="11" customWidth="1"/>
    <col min="6404" max="6405" width="14.85546875" style="11" customWidth="1"/>
    <col min="6406" max="6406" width="13" style="11" customWidth="1"/>
    <col min="6407" max="6407" width="12" style="11" customWidth="1"/>
    <col min="6408" max="6411" width="9.140625" style="11"/>
    <col min="6412" max="6412" width="16.7109375" style="11" customWidth="1"/>
    <col min="6413" max="6418" width="9.140625" style="11"/>
    <col min="6419" max="6419" width="14.42578125" style="11" customWidth="1"/>
    <col min="6420" max="6423" width="9.140625" style="11"/>
    <col min="6424" max="6424" width="10.7109375" style="11" customWidth="1"/>
    <col min="6425" max="6653" width="9.140625" style="11"/>
    <col min="6654" max="6654" width="24.7109375" style="11" customWidth="1"/>
    <col min="6655" max="6656" width="19.28515625" style="11" customWidth="1"/>
    <col min="6657" max="6657" width="16.42578125" style="11" customWidth="1"/>
    <col min="6658" max="6658" width="24.85546875" style="11" customWidth="1"/>
    <col min="6659" max="6659" width="14.42578125" style="11" customWidth="1"/>
    <col min="6660" max="6661" width="14.85546875" style="11" customWidth="1"/>
    <col min="6662" max="6662" width="13" style="11" customWidth="1"/>
    <col min="6663" max="6663" width="12" style="11" customWidth="1"/>
    <col min="6664" max="6667" width="9.140625" style="11"/>
    <col min="6668" max="6668" width="16.7109375" style="11" customWidth="1"/>
    <col min="6669" max="6674" width="9.140625" style="11"/>
    <col min="6675" max="6675" width="14.42578125" style="11" customWidth="1"/>
    <col min="6676" max="6679" width="9.140625" style="11"/>
    <col min="6680" max="6680" width="10.7109375" style="11" customWidth="1"/>
    <col min="6681" max="6909" width="9.140625" style="11"/>
    <col min="6910" max="6910" width="24.7109375" style="11" customWidth="1"/>
    <col min="6911" max="6912" width="19.28515625" style="11" customWidth="1"/>
    <col min="6913" max="6913" width="16.42578125" style="11" customWidth="1"/>
    <col min="6914" max="6914" width="24.85546875" style="11" customWidth="1"/>
    <col min="6915" max="6915" width="14.42578125" style="11" customWidth="1"/>
    <col min="6916" max="6917" width="14.85546875" style="11" customWidth="1"/>
    <col min="6918" max="6918" width="13" style="11" customWidth="1"/>
    <col min="6919" max="6919" width="12" style="11" customWidth="1"/>
    <col min="6920" max="6923" width="9.140625" style="11"/>
    <col min="6924" max="6924" width="16.7109375" style="11" customWidth="1"/>
    <col min="6925" max="6930" width="9.140625" style="11"/>
    <col min="6931" max="6931" width="14.42578125" style="11" customWidth="1"/>
    <col min="6932" max="6935" width="9.140625" style="11"/>
    <col min="6936" max="6936" width="10.7109375" style="11" customWidth="1"/>
    <col min="6937" max="7165" width="9.140625" style="11"/>
    <col min="7166" max="7166" width="24.7109375" style="11" customWidth="1"/>
    <col min="7167" max="7168" width="19.28515625" style="11" customWidth="1"/>
    <col min="7169" max="7169" width="16.42578125" style="11" customWidth="1"/>
    <col min="7170" max="7170" width="24.85546875" style="11" customWidth="1"/>
    <col min="7171" max="7171" width="14.42578125" style="11" customWidth="1"/>
    <col min="7172" max="7173" width="14.85546875" style="11" customWidth="1"/>
    <col min="7174" max="7174" width="13" style="11" customWidth="1"/>
    <col min="7175" max="7175" width="12" style="11" customWidth="1"/>
    <col min="7176" max="7179" width="9.140625" style="11"/>
    <col min="7180" max="7180" width="16.7109375" style="11" customWidth="1"/>
    <col min="7181" max="7186" width="9.140625" style="11"/>
    <col min="7187" max="7187" width="14.42578125" style="11" customWidth="1"/>
    <col min="7188" max="7191" width="9.140625" style="11"/>
    <col min="7192" max="7192" width="10.7109375" style="11" customWidth="1"/>
    <col min="7193" max="7421" width="9.140625" style="11"/>
    <col min="7422" max="7422" width="24.7109375" style="11" customWidth="1"/>
    <col min="7423" max="7424" width="19.28515625" style="11" customWidth="1"/>
    <col min="7425" max="7425" width="16.42578125" style="11" customWidth="1"/>
    <col min="7426" max="7426" width="24.85546875" style="11" customWidth="1"/>
    <col min="7427" max="7427" width="14.42578125" style="11" customWidth="1"/>
    <col min="7428" max="7429" width="14.85546875" style="11" customWidth="1"/>
    <col min="7430" max="7430" width="13" style="11" customWidth="1"/>
    <col min="7431" max="7431" width="12" style="11" customWidth="1"/>
    <col min="7432" max="7435" width="9.140625" style="11"/>
    <col min="7436" max="7436" width="16.7109375" style="11" customWidth="1"/>
    <col min="7437" max="7442" width="9.140625" style="11"/>
    <col min="7443" max="7443" width="14.42578125" style="11" customWidth="1"/>
    <col min="7444" max="7447" width="9.140625" style="11"/>
    <col min="7448" max="7448" width="10.7109375" style="11" customWidth="1"/>
    <col min="7449" max="7677" width="9.140625" style="11"/>
    <col min="7678" max="7678" width="24.7109375" style="11" customWidth="1"/>
    <col min="7679" max="7680" width="19.28515625" style="11" customWidth="1"/>
    <col min="7681" max="7681" width="16.42578125" style="11" customWidth="1"/>
    <col min="7682" max="7682" width="24.85546875" style="11" customWidth="1"/>
    <col min="7683" max="7683" width="14.42578125" style="11" customWidth="1"/>
    <col min="7684" max="7685" width="14.85546875" style="11" customWidth="1"/>
    <col min="7686" max="7686" width="13" style="11" customWidth="1"/>
    <col min="7687" max="7687" width="12" style="11" customWidth="1"/>
    <col min="7688" max="7691" width="9.140625" style="11"/>
    <col min="7692" max="7692" width="16.7109375" style="11" customWidth="1"/>
    <col min="7693" max="7698" width="9.140625" style="11"/>
    <col min="7699" max="7699" width="14.42578125" style="11" customWidth="1"/>
    <col min="7700" max="7703" width="9.140625" style="11"/>
    <col min="7704" max="7704" width="10.7109375" style="11" customWidth="1"/>
    <col min="7705" max="7933" width="9.140625" style="11"/>
    <col min="7934" max="7934" width="24.7109375" style="11" customWidth="1"/>
    <col min="7935" max="7936" width="19.28515625" style="11" customWidth="1"/>
    <col min="7937" max="7937" width="16.42578125" style="11" customWidth="1"/>
    <col min="7938" max="7938" width="24.85546875" style="11" customWidth="1"/>
    <col min="7939" max="7939" width="14.42578125" style="11" customWidth="1"/>
    <col min="7940" max="7941" width="14.85546875" style="11" customWidth="1"/>
    <col min="7942" max="7942" width="13" style="11" customWidth="1"/>
    <col min="7943" max="7943" width="12" style="11" customWidth="1"/>
    <col min="7944" max="7947" width="9.140625" style="11"/>
    <col min="7948" max="7948" width="16.7109375" style="11" customWidth="1"/>
    <col min="7949" max="7954" width="9.140625" style="11"/>
    <col min="7955" max="7955" width="14.42578125" style="11" customWidth="1"/>
    <col min="7956" max="7959" width="9.140625" style="11"/>
    <col min="7960" max="7960" width="10.7109375" style="11" customWidth="1"/>
    <col min="7961" max="8189" width="9.140625" style="11"/>
    <col min="8190" max="8190" width="24.7109375" style="11" customWidth="1"/>
    <col min="8191" max="8192" width="19.28515625" style="11" customWidth="1"/>
    <col min="8193" max="8193" width="16.42578125" style="11" customWidth="1"/>
    <col min="8194" max="8194" width="24.85546875" style="11" customWidth="1"/>
    <col min="8195" max="8195" width="14.42578125" style="11" customWidth="1"/>
    <col min="8196" max="8197" width="14.85546875" style="11" customWidth="1"/>
    <col min="8198" max="8198" width="13" style="11" customWidth="1"/>
    <col min="8199" max="8199" width="12" style="11" customWidth="1"/>
    <col min="8200" max="8203" width="9.140625" style="11"/>
    <col min="8204" max="8204" width="16.7109375" style="11" customWidth="1"/>
    <col min="8205" max="8210" width="9.140625" style="11"/>
    <col min="8211" max="8211" width="14.42578125" style="11" customWidth="1"/>
    <col min="8212" max="8215" width="9.140625" style="11"/>
    <col min="8216" max="8216" width="10.7109375" style="11" customWidth="1"/>
    <col min="8217" max="8445" width="9.140625" style="11"/>
    <col min="8446" max="8446" width="24.7109375" style="11" customWidth="1"/>
    <col min="8447" max="8448" width="19.28515625" style="11" customWidth="1"/>
    <col min="8449" max="8449" width="16.42578125" style="11" customWidth="1"/>
    <col min="8450" max="8450" width="24.85546875" style="11" customWidth="1"/>
    <col min="8451" max="8451" width="14.42578125" style="11" customWidth="1"/>
    <col min="8452" max="8453" width="14.85546875" style="11" customWidth="1"/>
    <col min="8454" max="8454" width="13" style="11" customWidth="1"/>
    <col min="8455" max="8455" width="12" style="11" customWidth="1"/>
    <col min="8456" max="8459" width="9.140625" style="11"/>
    <col min="8460" max="8460" width="16.7109375" style="11" customWidth="1"/>
    <col min="8461" max="8466" width="9.140625" style="11"/>
    <col min="8467" max="8467" width="14.42578125" style="11" customWidth="1"/>
    <col min="8468" max="8471" width="9.140625" style="11"/>
    <col min="8472" max="8472" width="10.7109375" style="11" customWidth="1"/>
    <col min="8473" max="8701" width="9.140625" style="11"/>
    <col min="8702" max="8702" width="24.7109375" style="11" customWidth="1"/>
    <col min="8703" max="8704" width="19.28515625" style="11" customWidth="1"/>
    <col min="8705" max="8705" width="16.42578125" style="11" customWidth="1"/>
    <col min="8706" max="8706" width="24.85546875" style="11" customWidth="1"/>
    <col min="8707" max="8707" width="14.42578125" style="11" customWidth="1"/>
    <col min="8708" max="8709" width="14.85546875" style="11" customWidth="1"/>
    <col min="8710" max="8710" width="13" style="11" customWidth="1"/>
    <col min="8711" max="8711" width="12" style="11" customWidth="1"/>
    <col min="8712" max="8715" width="9.140625" style="11"/>
    <col min="8716" max="8716" width="16.7109375" style="11" customWidth="1"/>
    <col min="8717" max="8722" width="9.140625" style="11"/>
    <col min="8723" max="8723" width="14.42578125" style="11" customWidth="1"/>
    <col min="8724" max="8727" width="9.140625" style="11"/>
    <col min="8728" max="8728" width="10.7109375" style="11" customWidth="1"/>
    <col min="8729" max="8957" width="9.140625" style="11"/>
    <col min="8958" max="8958" width="24.7109375" style="11" customWidth="1"/>
    <col min="8959" max="8960" width="19.28515625" style="11" customWidth="1"/>
    <col min="8961" max="8961" width="16.42578125" style="11" customWidth="1"/>
    <col min="8962" max="8962" width="24.85546875" style="11" customWidth="1"/>
    <col min="8963" max="8963" width="14.42578125" style="11" customWidth="1"/>
    <col min="8964" max="8965" width="14.85546875" style="11" customWidth="1"/>
    <col min="8966" max="8966" width="13" style="11" customWidth="1"/>
    <col min="8967" max="8967" width="12" style="11" customWidth="1"/>
    <col min="8968" max="8971" width="9.140625" style="11"/>
    <col min="8972" max="8972" width="16.7109375" style="11" customWidth="1"/>
    <col min="8973" max="8978" width="9.140625" style="11"/>
    <col min="8979" max="8979" width="14.42578125" style="11" customWidth="1"/>
    <col min="8980" max="8983" width="9.140625" style="11"/>
    <col min="8984" max="8984" width="10.7109375" style="11" customWidth="1"/>
    <col min="8985" max="9213" width="9.140625" style="11"/>
    <col min="9214" max="9214" width="24.7109375" style="11" customWidth="1"/>
    <col min="9215" max="9216" width="19.28515625" style="11" customWidth="1"/>
    <col min="9217" max="9217" width="16.42578125" style="11" customWidth="1"/>
    <col min="9218" max="9218" width="24.85546875" style="11" customWidth="1"/>
    <col min="9219" max="9219" width="14.42578125" style="11" customWidth="1"/>
    <col min="9220" max="9221" width="14.85546875" style="11" customWidth="1"/>
    <col min="9222" max="9222" width="13" style="11" customWidth="1"/>
    <col min="9223" max="9223" width="12" style="11" customWidth="1"/>
    <col min="9224" max="9227" width="9.140625" style="11"/>
    <col min="9228" max="9228" width="16.7109375" style="11" customWidth="1"/>
    <col min="9229" max="9234" width="9.140625" style="11"/>
    <col min="9235" max="9235" width="14.42578125" style="11" customWidth="1"/>
    <col min="9236" max="9239" width="9.140625" style="11"/>
    <col min="9240" max="9240" width="10.7109375" style="11" customWidth="1"/>
    <col min="9241" max="9469" width="9.140625" style="11"/>
    <col min="9470" max="9470" width="24.7109375" style="11" customWidth="1"/>
    <col min="9471" max="9472" width="19.28515625" style="11" customWidth="1"/>
    <col min="9473" max="9473" width="16.42578125" style="11" customWidth="1"/>
    <col min="9474" max="9474" width="24.85546875" style="11" customWidth="1"/>
    <col min="9475" max="9475" width="14.42578125" style="11" customWidth="1"/>
    <col min="9476" max="9477" width="14.85546875" style="11" customWidth="1"/>
    <col min="9478" max="9478" width="13" style="11" customWidth="1"/>
    <col min="9479" max="9479" width="12" style="11" customWidth="1"/>
    <col min="9480" max="9483" width="9.140625" style="11"/>
    <col min="9484" max="9484" width="16.7109375" style="11" customWidth="1"/>
    <col min="9485" max="9490" width="9.140625" style="11"/>
    <col min="9491" max="9491" width="14.42578125" style="11" customWidth="1"/>
    <col min="9492" max="9495" width="9.140625" style="11"/>
    <col min="9496" max="9496" width="10.7109375" style="11" customWidth="1"/>
    <col min="9497" max="9725" width="9.140625" style="11"/>
    <col min="9726" max="9726" width="24.7109375" style="11" customWidth="1"/>
    <col min="9727" max="9728" width="19.28515625" style="11" customWidth="1"/>
    <col min="9729" max="9729" width="16.42578125" style="11" customWidth="1"/>
    <col min="9730" max="9730" width="24.85546875" style="11" customWidth="1"/>
    <col min="9731" max="9731" width="14.42578125" style="11" customWidth="1"/>
    <col min="9732" max="9733" width="14.85546875" style="11" customWidth="1"/>
    <col min="9734" max="9734" width="13" style="11" customWidth="1"/>
    <col min="9735" max="9735" width="12" style="11" customWidth="1"/>
    <col min="9736" max="9739" width="9.140625" style="11"/>
    <col min="9740" max="9740" width="16.7109375" style="11" customWidth="1"/>
    <col min="9741" max="9746" width="9.140625" style="11"/>
    <col min="9747" max="9747" width="14.42578125" style="11" customWidth="1"/>
    <col min="9748" max="9751" width="9.140625" style="11"/>
    <col min="9752" max="9752" width="10.7109375" style="11" customWidth="1"/>
    <col min="9753" max="9981" width="9.140625" style="11"/>
    <col min="9982" max="9982" width="24.7109375" style="11" customWidth="1"/>
    <col min="9983" max="9984" width="19.28515625" style="11" customWidth="1"/>
    <col min="9985" max="9985" width="16.42578125" style="11" customWidth="1"/>
    <col min="9986" max="9986" width="24.85546875" style="11" customWidth="1"/>
    <col min="9987" max="9987" width="14.42578125" style="11" customWidth="1"/>
    <col min="9988" max="9989" width="14.85546875" style="11" customWidth="1"/>
    <col min="9990" max="9990" width="13" style="11" customWidth="1"/>
    <col min="9991" max="9991" width="12" style="11" customWidth="1"/>
    <col min="9992" max="9995" width="9.140625" style="11"/>
    <col min="9996" max="9996" width="16.7109375" style="11" customWidth="1"/>
    <col min="9997" max="10002" width="9.140625" style="11"/>
    <col min="10003" max="10003" width="14.42578125" style="11" customWidth="1"/>
    <col min="10004" max="10007" width="9.140625" style="11"/>
    <col min="10008" max="10008" width="10.7109375" style="11" customWidth="1"/>
    <col min="10009" max="10237" width="9.140625" style="11"/>
    <col min="10238" max="10238" width="24.7109375" style="11" customWidth="1"/>
    <col min="10239" max="10240" width="19.28515625" style="11" customWidth="1"/>
    <col min="10241" max="10241" width="16.42578125" style="11" customWidth="1"/>
    <col min="10242" max="10242" width="24.85546875" style="11" customWidth="1"/>
    <col min="10243" max="10243" width="14.42578125" style="11" customWidth="1"/>
    <col min="10244" max="10245" width="14.85546875" style="11" customWidth="1"/>
    <col min="10246" max="10246" width="13" style="11" customWidth="1"/>
    <col min="10247" max="10247" width="12" style="11" customWidth="1"/>
    <col min="10248" max="10251" width="9.140625" style="11"/>
    <col min="10252" max="10252" width="16.7109375" style="11" customWidth="1"/>
    <col min="10253" max="10258" width="9.140625" style="11"/>
    <col min="10259" max="10259" width="14.42578125" style="11" customWidth="1"/>
    <col min="10260" max="10263" width="9.140625" style="11"/>
    <col min="10264" max="10264" width="10.7109375" style="11" customWidth="1"/>
    <col min="10265" max="10493" width="9.140625" style="11"/>
    <col min="10494" max="10494" width="24.7109375" style="11" customWidth="1"/>
    <col min="10495" max="10496" width="19.28515625" style="11" customWidth="1"/>
    <col min="10497" max="10497" width="16.42578125" style="11" customWidth="1"/>
    <col min="10498" max="10498" width="24.85546875" style="11" customWidth="1"/>
    <col min="10499" max="10499" width="14.42578125" style="11" customWidth="1"/>
    <col min="10500" max="10501" width="14.85546875" style="11" customWidth="1"/>
    <col min="10502" max="10502" width="13" style="11" customWidth="1"/>
    <col min="10503" max="10503" width="12" style="11" customWidth="1"/>
    <col min="10504" max="10507" width="9.140625" style="11"/>
    <col min="10508" max="10508" width="16.7109375" style="11" customWidth="1"/>
    <col min="10509" max="10514" width="9.140625" style="11"/>
    <col min="10515" max="10515" width="14.42578125" style="11" customWidth="1"/>
    <col min="10516" max="10519" width="9.140625" style="11"/>
    <col min="10520" max="10520" width="10.7109375" style="11" customWidth="1"/>
    <col min="10521" max="10749" width="9.140625" style="11"/>
    <col min="10750" max="10750" width="24.7109375" style="11" customWidth="1"/>
    <col min="10751" max="10752" width="19.28515625" style="11" customWidth="1"/>
    <col min="10753" max="10753" width="16.42578125" style="11" customWidth="1"/>
    <col min="10754" max="10754" width="24.85546875" style="11" customWidth="1"/>
    <col min="10755" max="10755" width="14.42578125" style="11" customWidth="1"/>
    <col min="10756" max="10757" width="14.85546875" style="11" customWidth="1"/>
    <col min="10758" max="10758" width="13" style="11" customWidth="1"/>
    <col min="10759" max="10759" width="12" style="11" customWidth="1"/>
    <col min="10760" max="10763" width="9.140625" style="11"/>
    <col min="10764" max="10764" width="16.7109375" style="11" customWidth="1"/>
    <col min="10765" max="10770" width="9.140625" style="11"/>
    <col min="10771" max="10771" width="14.42578125" style="11" customWidth="1"/>
    <col min="10772" max="10775" width="9.140625" style="11"/>
    <col min="10776" max="10776" width="10.7109375" style="11" customWidth="1"/>
    <col min="10777" max="11005" width="9.140625" style="11"/>
    <col min="11006" max="11006" width="24.7109375" style="11" customWidth="1"/>
    <col min="11007" max="11008" width="19.28515625" style="11" customWidth="1"/>
    <col min="11009" max="11009" width="16.42578125" style="11" customWidth="1"/>
    <col min="11010" max="11010" width="24.85546875" style="11" customWidth="1"/>
    <col min="11011" max="11011" width="14.42578125" style="11" customWidth="1"/>
    <col min="11012" max="11013" width="14.85546875" style="11" customWidth="1"/>
    <col min="11014" max="11014" width="13" style="11" customWidth="1"/>
    <col min="11015" max="11015" width="12" style="11" customWidth="1"/>
    <col min="11016" max="11019" width="9.140625" style="11"/>
    <col min="11020" max="11020" width="16.7109375" style="11" customWidth="1"/>
    <col min="11021" max="11026" width="9.140625" style="11"/>
    <col min="11027" max="11027" width="14.42578125" style="11" customWidth="1"/>
    <col min="11028" max="11031" width="9.140625" style="11"/>
    <col min="11032" max="11032" width="10.7109375" style="11" customWidth="1"/>
    <col min="11033" max="11261" width="9.140625" style="11"/>
    <col min="11262" max="11262" width="24.7109375" style="11" customWidth="1"/>
    <col min="11263" max="11264" width="19.28515625" style="11" customWidth="1"/>
    <col min="11265" max="11265" width="16.42578125" style="11" customWidth="1"/>
    <col min="11266" max="11266" width="24.85546875" style="11" customWidth="1"/>
    <col min="11267" max="11267" width="14.42578125" style="11" customWidth="1"/>
    <col min="11268" max="11269" width="14.85546875" style="11" customWidth="1"/>
    <col min="11270" max="11270" width="13" style="11" customWidth="1"/>
    <col min="11271" max="11271" width="12" style="11" customWidth="1"/>
    <col min="11272" max="11275" width="9.140625" style="11"/>
    <col min="11276" max="11276" width="16.7109375" style="11" customWidth="1"/>
    <col min="11277" max="11282" width="9.140625" style="11"/>
    <col min="11283" max="11283" width="14.42578125" style="11" customWidth="1"/>
    <col min="11284" max="11287" width="9.140625" style="11"/>
    <col min="11288" max="11288" width="10.7109375" style="11" customWidth="1"/>
    <col min="11289" max="11517" width="9.140625" style="11"/>
    <col min="11518" max="11518" width="24.7109375" style="11" customWidth="1"/>
    <col min="11519" max="11520" width="19.28515625" style="11" customWidth="1"/>
    <col min="11521" max="11521" width="16.42578125" style="11" customWidth="1"/>
    <col min="11522" max="11522" width="24.85546875" style="11" customWidth="1"/>
    <col min="11523" max="11523" width="14.42578125" style="11" customWidth="1"/>
    <col min="11524" max="11525" width="14.85546875" style="11" customWidth="1"/>
    <col min="11526" max="11526" width="13" style="11" customWidth="1"/>
    <col min="11527" max="11527" width="12" style="11" customWidth="1"/>
    <col min="11528" max="11531" width="9.140625" style="11"/>
    <col min="11532" max="11532" width="16.7109375" style="11" customWidth="1"/>
    <col min="11533" max="11538" width="9.140625" style="11"/>
    <col min="11539" max="11539" width="14.42578125" style="11" customWidth="1"/>
    <col min="11540" max="11543" width="9.140625" style="11"/>
    <col min="11544" max="11544" width="10.7109375" style="11" customWidth="1"/>
    <col min="11545" max="11773" width="9.140625" style="11"/>
    <col min="11774" max="11774" width="24.7109375" style="11" customWidth="1"/>
    <col min="11775" max="11776" width="19.28515625" style="11" customWidth="1"/>
    <col min="11777" max="11777" width="16.42578125" style="11" customWidth="1"/>
    <col min="11778" max="11778" width="24.85546875" style="11" customWidth="1"/>
    <col min="11779" max="11779" width="14.42578125" style="11" customWidth="1"/>
    <col min="11780" max="11781" width="14.85546875" style="11" customWidth="1"/>
    <col min="11782" max="11782" width="13" style="11" customWidth="1"/>
    <col min="11783" max="11783" width="12" style="11" customWidth="1"/>
    <col min="11784" max="11787" width="9.140625" style="11"/>
    <col min="11788" max="11788" width="16.7109375" style="11" customWidth="1"/>
    <col min="11789" max="11794" width="9.140625" style="11"/>
    <col min="11795" max="11795" width="14.42578125" style="11" customWidth="1"/>
    <col min="11796" max="11799" width="9.140625" style="11"/>
    <col min="11800" max="11800" width="10.7109375" style="11" customWidth="1"/>
    <col min="11801" max="12029" width="9.140625" style="11"/>
    <col min="12030" max="12030" width="24.7109375" style="11" customWidth="1"/>
    <col min="12031" max="12032" width="19.28515625" style="11" customWidth="1"/>
    <col min="12033" max="12033" width="16.42578125" style="11" customWidth="1"/>
    <col min="12034" max="12034" width="24.85546875" style="11" customWidth="1"/>
    <col min="12035" max="12035" width="14.42578125" style="11" customWidth="1"/>
    <col min="12036" max="12037" width="14.85546875" style="11" customWidth="1"/>
    <col min="12038" max="12038" width="13" style="11" customWidth="1"/>
    <col min="12039" max="12039" width="12" style="11" customWidth="1"/>
    <col min="12040" max="12043" width="9.140625" style="11"/>
    <col min="12044" max="12044" width="16.7109375" style="11" customWidth="1"/>
    <col min="12045" max="12050" width="9.140625" style="11"/>
    <col min="12051" max="12051" width="14.42578125" style="11" customWidth="1"/>
    <col min="12052" max="12055" width="9.140625" style="11"/>
    <col min="12056" max="12056" width="10.7109375" style="11" customWidth="1"/>
    <col min="12057" max="12285" width="9.140625" style="11"/>
    <col min="12286" max="12286" width="24.7109375" style="11" customWidth="1"/>
    <col min="12287" max="12288" width="19.28515625" style="11" customWidth="1"/>
    <col min="12289" max="12289" width="16.42578125" style="11" customWidth="1"/>
    <col min="12290" max="12290" width="24.85546875" style="11" customWidth="1"/>
    <col min="12291" max="12291" width="14.42578125" style="11" customWidth="1"/>
    <col min="12292" max="12293" width="14.85546875" style="11" customWidth="1"/>
    <col min="12294" max="12294" width="13" style="11" customWidth="1"/>
    <col min="12295" max="12295" width="12" style="11" customWidth="1"/>
    <col min="12296" max="12299" width="9.140625" style="11"/>
    <col min="12300" max="12300" width="16.7109375" style="11" customWidth="1"/>
    <col min="12301" max="12306" width="9.140625" style="11"/>
    <col min="12307" max="12307" width="14.42578125" style="11" customWidth="1"/>
    <col min="12308" max="12311" width="9.140625" style="11"/>
    <col min="12312" max="12312" width="10.7109375" style="11" customWidth="1"/>
    <col min="12313" max="12541" width="9.140625" style="11"/>
    <col min="12542" max="12542" width="24.7109375" style="11" customWidth="1"/>
    <col min="12543" max="12544" width="19.28515625" style="11" customWidth="1"/>
    <col min="12545" max="12545" width="16.42578125" style="11" customWidth="1"/>
    <col min="12546" max="12546" width="24.85546875" style="11" customWidth="1"/>
    <col min="12547" max="12547" width="14.42578125" style="11" customWidth="1"/>
    <col min="12548" max="12549" width="14.85546875" style="11" customWidth="1"/>
    <col min="12550" max="12550" width="13" style="11" customWidth="1"/>
    <col min="12551" max="12551" width="12" style="11" customWidth="1"/>
    <col min="12552" max="12555" width="9.140625" style="11"/>
    <col min="12556" max="12556" width="16.7109375" style="11" customWidth="1"/>
    <col min="12557" max="12562" width="9.140625" style="11"/>
    <col min="12563" max="12563" width="14.42578125" style="11" customWidth="1"/>
    <col min="12564" max="12567" width="9.140625" style="11"/>
    <col min="12568" max="12568" width="10.7109375" style="11" customWidth="1"/>
    <col min="12569" max="12797" width="9.140625" style="11"/>
    <col min="12798" max="12798" width="24.7109375" style="11" customWidth="1"/>
    <col min="12799" max="12800" width="19.28515625" style="11" customWidth="1"/>
    <col min="12801" max="12801" width="16.42578125" style="11" customWidth="1"/>
    <col min="12802" max="12802" width="24.85546875" style="11" customWidth="1"/>
    <col min="12803" max="12803" width="14.42578125" style="11" customWidth="1"/>
    <col min="12804" max="12805" width="14.85546875" style="11" customWidth="1"/>
    <col min="12806" max="12806" width="13" style="11" customWidth="1"/>
    <col min="12807" max="12807" width="12" style="11" customWidth="1"/>
    <col min="12808" max="12811" width="9.140625" style="11"/>
    <col min="12812" max="12812" width="16.7109375" style="11" customWidth="1"/>
    <col min="12813" max="12818" width="9.140625" style="11"/>
    <col min="12819" max="12819" width="14.42578125" style="11" customWidth="1"/>
    <col min="12820" max="12823" width="9.140625" style="11"/>
    <col min="12824" max="12824" width="10.7109375" style="11" customWidth="1"/>
    <col min="12825" max="13053" width="9.140625" style="11"/>
    <col min="13054" max="13054" width="24.7109375" style="11" customWidth="1"/>
    <col min="13055" max="13056" width="19.28515625" style="11" customWidth="1"/>
    <col min="13057" max="13057" width="16.42578125" style="11" customWidth="1"/>
    <col min="13058" max="13058" width="24.85546875" style="11" customWidth="1"/>
    <col min="13059" max="13059" width="14.42578125" style="11" customWidth="1"/>
    <col min="13060" max="13061" width="14.85546875" style="11" customWidth="1"/>
    <col min="13062" max="13062" width="13" style="11" customWidth="1"/>
    <col min="13063" max="13063" width="12" style="11" customWidth="1"/>
    <col min="13064" max="13067" width="9.140625" style="11"/>
    <col min="13068" max="13068" width="16.7109375" style="11" customWidth="1"/>
    <col min="13069" max="13074" width="9.140625" style="11"/>
    <col min="13075" max="13075" width="14.42578125" style="11" customWidth="1"/>
    <col min="13076" max="13079" width="9.140625" style="11"/>
    <col min="13080" max="13080" width="10.7109375" style="11" customWidth="1"/>
    <col min="13081" max="13309" width="9.140625" style="11"/>
    <col min="13310" max="13310" width="24.7109375" style="11" customWidth="1"/>
    <col min="13311" max="13312" width="19.28515625" style="11" customWidth="1"/>
    <col min="13313" max="13313" width="16.42578125" style="11" customWidth="1"/>
    <col min="13314" max="13314" width="24.85546875" style="11" customWidth="1"/>
    <col min="13315" max="13315" width="14.42578125" style="11" customWidth="1"/>
    <col min="13316" max="13317" width="14.85546875" style="11" customWidth="1"/>
    <col min="13318" max="13318" width="13" style="11" customWidth="1"/>
    <col min="13319" max="13319" width="12" style="11" customWidth="1"/>
    <col min="13320" max="13323" width="9.140625" style="11"/>
    <col min="13324" max="13324" width="16.7109375" style="11" customWidth="1"/>
    <col min="13325" max="13330" width="9.140625" style="11"/>
    <col min="13331" max="13331" width="14.42578125" style="11" customWidth="1"/>
    <col min="13332" max="13335" width="9.140625" style="11"/>
    <col min="13336" max="13336" width="10.7109375" style="11" customWidth="1"/>
    <col min="13337" max="13565" width="9.140625" style="11"/>
    <col min="13566" max="13566" width="24.7109375" style="11" customWidth="1"/>
    <col min="13567" max="13568" width="19.28515625" style="11" customWidth="1"/>
    <col min="13569" max="13569" width="16.42578125" style="11" customWidth="1"/>
    <col min="13570" max="13570" width="24.85546875" style="11" customWidth="1"/>
    <col min="13571" max="13571" width="14.42578125" style="11" customWidth="1"/>
    <col min="13572" max="13573" width="14.85546875" style="11" customWidth="1"/>
    <col min="13574" max="13574" width="13" style="11" customWidth="1"/>
    <col min="13575" max="13575" width="12" style="11" customWidth="1"/>
    <col min="13576" max="13579" width="9.140625" style="11"/>
    <col min="13580" max="13580" width="16.7109375" style="11" customWidth="1"/>
    <col min="13581" max="13586" width="9.140625" style="11"/>
    <col min="13587" max="13587" width="14.42578125" style="11" customWidth="1"/>
    <col min="13588" max="13591" width="9.140625" style="11"/>
    <col min="13592" max="13592" width="10.7109375" style="11" customWidth="1"/>
    <col min="13593" max="13821" width="9.140625" style="11"/>
    <col min="13822" max="13822" width="24.7109375" style="11" customWidth="1"/>
    <col min="13823" max="13824" width="19.28515625" style="11" customWidth="1"/>
    <col min="13825" max="13825" width="16.42578125" style="11" customWidth="1"/>
    <col min="13826" max="13826" width="24.85546875" style="11" customWidth="1"/>
    <col min="13827" max="13827" width="14.42578125" style="11" customWidth="1"/>
    <col min="13828" max="13829" width="14.85546875" style="11" customWidth="1"/>
    <col min="13830" max="13830" width="13" style="11" customWidth="1"/>
    <col min="13831" max="13831" width="12" style="11" customWidth="1"/>
    <col min="13832" max="13835" width="9.140625" style="11"/>
    <col min="13836" max="13836" width="16.7109375" style="11" customWidth="1"/>
    <col min="13837" max="13842" width="9.140625" style="11"/>
    <col min="13843" max="13843" width="14.42578125" style="11" customWidth="1"/>
    <col min="13844" max="13847" width="9.140625" style="11"/>
    <col min="13848" max="13848" width="10.7109375" style="11" customWidth="1"/>
    <col min="13849" max="14077" width="9.140625" style="11"/>
    <col min="14078" max="14078" width="24.7109375" style="11" customWidth="1"/>
    <col min="14079" max="14080" width="19.28515625" style="11" customWidth="1"/>
    <col min="14081" max="14081" width="16.42578125" style="11" customWidth="1"/>
    <col min="14082" max="14082" width="24.85546875" style="11" customWidth="1"/>
    <col min="14083" max="14083" width="14.42578125" style="11" customWidth="1"/>
    <col min="14084" max="14085" width="14.85546875" style="11" customWidth="1"/>
    <col min="14086" max="14086" width="13" style="11" customWidth="1"/>
    <col min="14087" max="14087" width="12" style="11" customWidth="1"/>
    <col min="14088" max="14091" width="9.140625" style="11"/>
    <col min="14092" max="14092" width="16.7109375" style="11" customWidth="1"/>
    <col min="14093" max="14098" width="9.140625" style="11"/>
    <col min="14099" max="14099" width="14.42578125" style="11" customWidth="1"/>
    <col min="14100" max="14103" width="9.140625" style="11"/>
    <col min="14104" max="14104" width="10.7109375" style="11" customWidth="1"/>
    <col min="14105" max="14333" width="9.140625" style="11"/>
    <col min="14334" max="14334" width="24.7109375" style="11" customWidth="1"/>
    <col min="14335" max="14336" width="19.28515625" style="11" customWidth="1"/>
    <col min="14337" max="14337" width="16.42578125" style="11" customWidth="1"/>
    <col min="14338" max="14338" width="24.85546875" style="11" customWidth="1"/>
    <col min="14339" max="14339" width="14.42578125" style="11" customWidth="1"/>
    <col min="14340" max="14341" width="14.85546875" style="11" customWidth="1"/>
    <col min="14342" max="14342" width="13" style="11" customWidth="1"/>
    <col min="14343" max="14343" width="12" style="11" customWidth="1"/>
    <col min="14344" max="14347" width="9.140625" style="11"/>
    <col min="14348" max="14348" width="16.7109375" style="11" customWidth="1"/>
    <col min="14349" max="14354" width="9.140625" style="11"/>
    <col min="14355" max="14355" width="14.42578125" style="11" customWidth="1"/>
    <col min="14356" max="14359" width="9.140625" style="11"/>
    <col min="14360" max="14360" width="10.7109375" style="11" customWidth="1"/>
    <col min="14361" max="14589" width="9.140625" style="11"/>
    <col min="14590" max="14590" width="24.7109375" style="11" customWidth="1"/>
    <col min="14591" max="14592" width="19.28515625" style="11" customWidth="1"/>
    <col min="14593" max="14593" width="16.42578125" style="11" customWidth="1"/>
    <col min="14594" max="14594" width="24.85546875" style="11" customWidth="1"/>
    <col min="14595" max="14595" width="14.42578125" style="11" customWidth="1"/>
    <col min="14596" max="14597" width="14.85546875" style="11" customWidth="1"/>
    <col min="14598" max="14598" width="13" style="11" customWidth="1"/>
    <col min="14599" max="14599" width="12" style="11" customWidth="1"/>
    <col min="14600" max="14603" width="9.140625" style="11"/>
    <col min="14604" max="14604" width="16.7109375" style="11" customWidth="1"/>
    <col min="14605" max="14610" width="9.140625" style="11"/>
    <col min="14611" max="14611" width="14.42578125" style="11" customWidth="1"/>
    <col min="14612" max="14615" width="9.140625" style="11"/>
    <col min="14616" max="14616" width="10.7109375" style="11" customWidth="1"/>
    <col min="14617" max="14845" width="9.140625" style="11"/>
    <col min="14846" max="14846" width="24.7109375" style="11" customWidth="1"/>
    <col min="14847" max="14848" width="19.28515625" style="11" customWidth="1"/>
    <col min="14849" max="14849" width="16.42578125" style="11" customWidth="1"/>
    <col min="14850" max="14850" width="24.85546875" style="11" customWidth="1"/>
    <col min="14851" max="14851" width="14.42578125" style="11" customWidth="1"/>
    <col min="14852" max="14853" width="14.85546875" style="11" customWidth="1"/>
    <col min="14854" max="14854" width="13" style="11" customWidth="1"/>
    <col min="14855" max="14855" width="12" style="11" customWidth="1"/>
    <col min="14856" max="14859" width="9.140625" style="11"/>
    <col min="14860" max="14860" width="16.7109375" style="11" customWidth="1"/>
    <col min="14861" max="14866" width="9.140625" style="11"/>
    <col min="14867" max="14867" width="14.42578125" style="11" customWidth="1"/>
    <col min="14868" max="14871" width="9.140625" style="11"/>
    <col min="14872" max="14872" width="10.7109375" style="11" customWidth="1"/>
    <col min="14873" max="15101" width="9.140625" style="11"/>
    <col min="15102" max="15102" width="24.7109375" style="11" customWidth="1"/>
    <col min="15103" max="15104" width="19.28515625" style="11" customWidth="1"/>
    <col min="15105" max="15105" width="16.42578125" style="11" customWidth="1"/>
    <col min="15106" max="15106" width="24.85546875" style="11" customWidth="1"/>
    <col min="15107" max="15107" width="14.42578125" style="11" customWidth="1"/>
    <col min="15108" max="15109" width="14.85546875" style="11" customWidth="1"/>
    <col min="15110" max="15110" width="13" style="11" customWidth="1"/>
    <col min="15111" max="15111" width="12" style="11" customWidth="1"/>
    <col min="15112" max="15115" width="9.140625" style="11"/>
    <col min="15116" max="15116" width="16.7109375" style="11" customWidth="1"/>
    <col min="15117" max="15122" width="9.140625" style="11"/>
    <col min="15123" max="15123" width="14.42578125" style="11" customWidth="1"/>
    <col min="15124" max="15127" width="9.140625" style="11"/>
    <col min="15128" max="15128" width="10.7109375" style="11" customWidth="1"/>
    <col min="15129" max="15357" width="9.140625" style="11"/>
    <col min="15358" max="15358" width="24.7109375" style="11" customWidth="1"/>
    <col min="15359" max="15360" width="19.28515625" style="11" customWidth="1"/>
    <col min="15361" max="15361" width="16.42578125" style="11" customWidth="1"/>
    <col min="15362" max="15362" width="24.85546875" style="11" customWidth="1"/>
    <col min="15363" max="15363" width="14.42578125" style="11" customWidth="1"/>
    <col min="15364" max="15365" width="14.85546875" style="11" customWidth="1"/>
    <col min="15366" max="15366" width="13" style="11" customWidth="1"/>
    <col min="15367" max="15367" width="12" style="11" customWidth="1"/>
    <col min="15368" max="15371" width="9.140625" style="11"/>
    <col min="15372" max="15372" width="16.7109375" style="11" customWidth="1"/>
    <col min="15373" max="15378" width="9.140625" style="11"/>
    <col min="15379" max="15379" width="14.42578125" style="11" customWidth="1"/>
    <col min="15380" max="15383" width="9.140625" style="11"/>
    <col min="15384" max="15384" width="10.7109375" style="11" customWidth="1"/>
    <col min="15385" max="15613" width="9.140625" style="11"/>
    <col min="15614" max="15614" width="24.7109375" style="11" customWidth="1"/>
    <col min="15615" max="15616" width="19.28515625" style="11" customWidth="1"/>
    <col min="15617" max="15617" width="16.42578125" style="11" customWidth="1"/>
    <col min="15618" max="15618" width="24.85546875" style="11" customWidth="1"/>
    <col min="15619" max="15619" width="14.42578125" style="11" customWidth="1"/>
    <col min="15620" max="15621" width="14.85546875" style="11" customWidth="1"/>
    <col min="15622" max="15622" width="13" style="11" customWidth="1"/>
    <col min="15623" max="15623" width="12" style="11" customWidth="1"/>
    <col min="15624" max="15627" width="9.140625" style="11"/>
    <col min="15628" max="15628" width="16.7109375" style="11" customWidth="1"/>
    <col min="15629" max="15634" width="9.140625" style="11"/>
    <col min="15635" max="15635" width="14.42578125" style="11" customWidth="1"/>
    <col min="15636" max="15639" width="9.140625" style="11"/>
    <col min="15640" max="15640" width="10.7109375" style="11" customWidth="1"/>
    <col min="15641" max="15869" width="9.140625" style="11"/>
    <col min="15870" max="15870" width="24.7109375" style="11" customWidth="1"/>
    <col min="15871" max="15872" width="19.28515625" style="11" customWidth="1"/>
    <col min="15873" max="15873" width="16.42578125" style="11" customWidth="1"/>
    <col min="15874" max="15874" width="24.85546875" style="11" customWidth="1"/>
    <col min="15875" max="15875" width="14.42578125" style="11" customWidth="1"/>
    <col min="15876" max="15877" width="14.85546875" style="11" customWidth="1"/>
    <col min="15878" max="15878" width="13" style="11" customWidth="1"/>
    <col min="15879" max="15879" width="12" style="11" customWidth="1"/>
    <col min="15880" max="15883" width="9.140625" style="11"/>
    <col min="15884" max="15884" width="16.7109375" style="11" customWidth="1"/>
    <col min="15885" max="15890" width="9.140625" style="11"/>
    <col min="15891" max="15891" width="14.42578125" style="11" customWidth="1"/>
    <col min="15892" max="15895" width="9.140625" style="11"/>
    <col min="15896" max="15896" width="10.7109375" style="11" customWidth="1"/>
    <col min="15897" max="16125" width="9.140625" style="11"/>
    <col min="16126" max="16126" width="24.7109375" style="11" customWidth="1"/>
    <col min="16127" max="16128" width="19.28515625" style="11" customWidth="1"/>
    <col min="16129" max="16129" width="16.42578125" style="11" customWidth="1"/>
    <col min="16130" max="16130" width="24.85546875" style="11" customWidth="1"/>
    <col min="16131" max="16131" width="14.42578125" style="11" customWidth="1"/>
    <col min="16132" max="16133" width="14.85546875" style="11" customWidth="1"/>
    <col min="16134" max="16134" width="13" style="11" customWidth="1"/>
    <col min="16135" max="16135" width="12" style="11" customWidth="1"/>
    <col min="16136" max="16139" width="9.140625" style="11"/>
    <col min="16140" max="16140" width="16.7109375" style="11" customWidth="1"/>
    <col min="16141" max="16146" width="9.140625" style="11"/>
    <col min="16147" max="16147" width="14.42578125" style="11" customWidth="1"/>
    <col min="16148" max="16151" width="9.140625" style="11"/>
    <col min="16152" max="16152" width="10.7109375" style="11" customWidth="1"/>
    <col min="16153" max="16384" width="9.140625" style="11"/>
  </cols>
  <sheetData>
    <row r="1" spans="1:7" x14ac:dyDescent="0.2">
      <c r="A1" s="165" t="s">
        <v>5155</v>
      </c>
      <c r="B1" s="740" t="str">
        <f>HYPERLINK("#List!$A$1", "Full")</f>
        <v>Full</v>
      </c>
    </row>
    <row r="2" spans="1:7" x14ac:dyDescent="0.2">
      <c r="A2" s="165"/>
    </row>
    <row r="3" spans="1:7" x14ac:dyDescent="0.2">
      <c r="A3" s="106" t="s">
        <v>117</v>
      </c>
    </row>
    <row r="4" spans="1:7" x14ac:dyDescent="0.2">
      <c r="A4" s="106" t="s">
        <v>2548</v>
      </c>
    </row>
    <row r="5" spans="1:7" x14ac:dyDescent="0.2">
      <c r="A5" s="165"/>
    </row>
    <row r="6" spans="1:7" x14ac:dyDescent="0.2">
      <c r="A6" s="176" t="s">
        <v>6744</v>
      </c>
    </row>
    <row r="7" spans="1:7" x14ac:dyDescent="0.2">
      <c r="A7" s="109" t="s">
        <v>48</v>
      </c>
    </row>
    <row r="8" spans="1:7" x14ac:dyDescent="0.2">
      <c r="A8" s="11" t="s">
        <v>4584</v>
      </c>
      <c r="B8" s="81" t="s">
        <v>7506</v>
      </c>
      <c r="C8" s="839" t="s">
        <v>8275</v>
      </c>
      <c r="D8" s="81" t="s">
        <v>7507</v>
      </c>
    </row>
    <row r="9" spans="1:7" x14ac:dyDescent="0.2">
      <c r="A9" s="727" t="s">
        <v>7561</v>
      </c>
      <c r="B9" s="81" t="s">
        <v>5119</v>
      </c>
      <c r="C9" s="839" t="s">
        <v>8277</v>
      </c>
      <c r="D9" s="81" t="s">
        <v>7508</v>
      </c>
    </row>
    <row r="10" spans="1:7" x14ac:dyDescent="0.2">
      <c r="A10" s="11"/>
    </row>
    <row r="11" spans="1:7" x14ac:dyDescent="0.2">
      <c r="A11" s="743" t="s">
        <v>7115</v>
      </c>
      <c r="B11" s="744" t="s">
        <v>4</v>
      </c>
      <c r="C11" s="744" t="s">
        <v>2</v>
      </c>
      <c r="D11" s="744" t="s">
        <v>2549</v>
      </c>
      <c r="E11" s="744" t="s">
        <v>2550</v>
      </c>
      <c r="F11" s="744" t="s">
        <v>2551</v>
      </c>
      <c r="G11" s="744" t="s">
        <v>2552</v>
      </c>
    </row>
    <row r="12" spans="1:7" x14ac:dyDescent="0.2">
      <c r="A12" s="151" t="s">
        <v>8276</v>
      </c>
      <c r="B12" s="748" t="s">
        <v>7837</v>
      </c>
      <c r="C12" s="151" t="s">
        <v>8293</v>
      </c>
      <c r="D12" s="748" t="s">
        <v>7839</v>
      </c>
      <c r="E12" s="747" t="s">
        <v>7840</v>
      </c>
      <c r="F12" s="748" t="s">
        <v>7841</v>
      </c>
      <c r="G12" s="747" t="s">
        <v>7856</v>
      </c>
    </row>
    <row r="13" spans="1:7" x14ac:dyDescent="0.2">
      <c r="A13" s="745"/>
      <c r="B13" s="746" t="s">
        <v>23</v>
      </c>
      <c r="C13" s="746" t="s">
        <v>25</v>
      </c>
      <c r="D13" s="746" t="s">
        <v>26</v>
      </c>
      <c r="E13" s="746" t="s">
        <v>27</v>
      </c>
      <c r="F13" s="746" t="s">
        <v>28</v>
      </c>
      <c r="G13" s="764" t="s">
        <v>29</v>
      </c>
    </row>
    <row r="14" spans="1:7" ht="25.5" x14ac:dyDescent="0.2">
      <c r="A14" s="82" t="s">
        <v>7116</v>
      </c>
      <c r="B14" s="82" t="s">
        <v>7116</v>
      </c>
      <c r="C14" s="80"/>
      <c r="D14" s="80" t="s">
        <v>2107</v>
      </c>
      <c r="E14" s="80" t="s">
        <v>7398</v>
      </c>
      <c r="F14" s="80" t="s">
        <v>7418</v>
      </c>
      <c r="G14" s="80" t="s">
        <v>2106</v>
      </c>
    </row>
    <row r="15" spans="1:7" ht="25.5" x14ac:dyDescent="0.2">
      <c r="A15" s="4" t="s">
        <v>7602</v>
      </c>
      <c r="B15" s="144" t="s">
        <v>7562</v>
      </c>
      <c r="C15" s="144" t="s">
        <v>7563</v>
      </c>
      <c r="D15" s="80" t="s">
        <v>7182</v>
      </c>
      <c r="E15" s="83"/>
      <c r="F15" s="83"/>
      <c r="G15" s="80" t="s">
        <v>4218</v>
      </c>
    </row>
    <row r="16" spans="1:7" ht="14.25" customHeight="1" x14ac:dyDescent="0.2">
      <c r="A16" s="83"/>
      <c r="B16" s="83"/>
      <c r="C16" s="83"/>
      <c r="D16" s="83"/>
      <c r="E16" s="83"/>
      <c r="F16" s="83"/>
      <c r="G16" s="80" t="s">
        <v>4269</v>
      </c>
    </row>
    <row r="17" spans="1:7" x14ac:dyDescent="0.2">
      <c r="A17" s="83"/>
      <c r="B17" s="143"/>
      <c r="C17" s="143"/>
      <c r="D17" s="83"/>
      <c r="E17" s="83"/>
      <c r="F17" s="83"/>
      <c r="G17" s="80" t="s">
        <v>4475</v>
      </c>
    </row>
    <row r="18" spans="1:7" x14ac:dyDescent="0.2">
      <c r="A18" s="83"/>
      <c r="B18" s="143"/>
      <c r="C18" s="143"/>
      <c r="D18" s="83"/>
      <c r="E18" s="83"/>
      <c r="F18" s="83"/>
      <c r="G18" s="80" t="s">
        <v>5062</v>
      </c>
    </row>
    <row r="19" spans="1:7" x14ac:dyDescent="0.2">
      <c r="A19" s="177"/>
      <c r="B19" s="177"/>
      <c r="C19" s="145"/>
      <c r="D19" s="177"/>
      <c r="E19" s="177"/>
      <c r="F19" s="177"/>
      <c r="G19" s="177"/>
    </row>
    <row r="21" spans="1:7" x14ac:dyDescent="0.2">
      <c r="A21" s="11"/>
      <c r="D21" s="171"/>
      <c r="E21" s="109"/>
    </row>
    <row r="22" spans="1:7" x14ac:dyDescent="0.2">
      <c r="A22" s="11"/>
      <c r="D22" s="171"/>
      <c r="E22" s="109"/>
    </row>
    <row r="23" spans="1:7" x14ac:dyDescent="0.2">
      <c r="A23" s="11"/>
      <c r="D23" s="171"/>
      <c r="E23" s="11"/>
    </row>
    <row r="24" spans="1:7" x14ac:dyDescent="0.2">
      <c r="A24" s="11"/>
      <c r="D24" s="171"/>
      <c r="E24" s="11"/>
    </row>
    <row r="25" spans="1:7" x14ac:dyDescent="0.2">
      <c r="D25" s="171"/>
      <c r="E25" s="11"/>
    </row>
    <row r="26" spans="1:7" x14ac:dyDescent="0.2">
      <c r="D26" s="171"/>
      <c r="E26" s="11"/>
    </row>
    <row r="27" spans="1:7" x14ac:dyDescent="0.2">
      <c r="D27" s="171"/>
      <c r="E27" s="11"/>
    </row>
    <row r="28" spans="1:7" x14ac:dyDescent="0.2">
      <c r="D28" s="171"/>
      <c r="E28" s="11"/>
    </row>
    <row r="29" spans="1:7" x14ac:dyDescent="0.2">
      <c r="E29" s="11"/>
    </row>
    <row r="30" spans="1:7" x14ac:dyDescent="0.2">
      <c r="E30" s="11"/>
    </row>
    <row r="31" spans="1:7" x14ac:dyDescent="0.2">
      <c r="E31" s="11"/>
    </row>
    <row r="32" spans="1:7" x14ac:dyDescent="0.2">
      <c r="E32" s="11"/>
    </row>
    <row r="33" spans="5:5" x14ac:dyDescent="0.2">
      <c r="E33" s="11"/>
    </row>
    <row r="34" spans="5:5" x14ac:dyDescent="0.2">
      <c r="E34" s="11"/>
    </row>
    <row r="35" spans="5:5" x14ac:dyDescent="0.2">
      <c r="E35" s="11"/>
    </row>
  </sheetData>
  <sheetProtection selectLockedCells="1" selectUnlockedCells="1"/>
  <pageMargins left="0.78749999999999998" right="0.78749999999999998" top="0.98402777777777772" bottom="0.98402777777777772" header="0.51180555555555551" footer="0.51180555555555551"/>
  <pageSetup paperSize="9" scale="68" firstPageNumber="0" orientation="landscape" cellComments="atEnd" horizontalDpi="300" verticalDpi="300" r:id="rId1"/>
  <headerFooter alignWithMargins="0">
    <oddHeader>&amp;C&amp;A</oddHeader>
    <oddFooter>&amp;L&amp;F&amp;CPage &amp;P&amp;R&amp;D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zoomScale="85" zoomScaleNormal="85" zoomScaleSheetLayoutView="100" workbookViewId="0">
      <selection activeCell="D15" sqref="A14:D15"/>
    </sheetView>
  </sheetViews>
  <sheetFormatPr defaultColWidth="9.140625" defaultRowHeight="12.75" x14ac:dyDescent="0.2"/>
  <cols>
    <col min="1" max="15" width="14" style="109" customWidth="1"/>
    <col min="16" max="16" width="10.140625" style="109" customWidth="1"/>
    <col min="17" max="17" width="11.140625" style="109" customWidth="1"/>
    <col min="18" max="18" width="10.140625" style="109" customWidth="1"/>
    <col min="19" max="19" width="9.5703125" style="109" customWidth="1"/>
    <col min="20" max="20" width="11" style="109" customWidth="1"/>
    <col min="21" max="254" width="9.140625" style="109"/>
    <col min="255" max="255" width="30.28515625" style="109" customWidth="1"/>
    <col min="256" max="256" width="20.140625" style="109" customWidth="1"/>
    <col min="257" max="259" width="14.7109375" style="109" customWidth="1"/>
    <col min="260" max="260" width="12.42578125" style="109" customWidth="1"/>
    <col min="261" max="261" width="17" style="109" customWidth="1"/>
    <col min="262" max="262" width="15.28515625" style="109" customWidth="1"/>
    <col min="263" max="265" width="14.42578125" style="109" customWidth="1"/>
    <col min="266" max="266" width="15.28515625" style="109" customWidth="1"/>
    <col min="267" max="267" width="16.42578125" style="109" customWidth="1"/>
    <col min="268" max="270" width="15.42578125" style="109" customWidth="1"/>
    <col min="271" max="271" width="10.28515625" style="109" customWidth="1"/>
    <col min="272" max="272" width="10.140625" style="109" customWidth="1"/>
    <col min="273" max="273" width="11.140625" style="109" customWidth="1"/>
    <col min="274" max="274" width="10.140625" style="109" customWidth="1"/>
    <col min="275" max="275" width="9.5703125" style="109" customWidth="1"/>
    <col min="276" max="276" width="11" style="109" customWidth="1"/>
    <col min="277" max="510" width="9.140625" style="109"/>
    <col min="511" max="511" width="30.28515625" style="109" customWidth="1"/>
    <col min="512" max="512" width="20.140625" style="109" customWidth="1"/>
    <col min="513" max="515" width="14.7109375" style="109" customWidth="1"/>
    <col min="516" max="516" width="12.42578125" style="109" customWidth="1"/>
    <col min="517" max="517" width="17" style="109" customWidth="1"/>
    <col min="518" max="518" width="15.28515625" style="109" customWidth="1"/>
    <col min="519" max="521" width="14.42578125" style="109" customWidth="1"/>
    <col min="522" max="522" width="15.28515625" style="109" customWidth="1"/>
    <col min="523" max="523" width="16.42578125" style="109" customWidth="1"/>
    <col min="524" max="526" width="15.42578125" style="109" customWidth="1"/>
    <col min="527" max="527" width="10.28515625" style="109" customWidth="1"/>
    <col min="528" max="528" width="10.140625" style="109" customWidth="1"/>
    <col min="529" max="529" width="11.140625" style="109" customWidth="1"/>
    <col min="530" max="530" width="10.140625" style="109" customWidth="1"/>
    <col min="531" max="531" width="9.5703125" style="109" customWidth="1"/>
    <col min="532" max="532" width="11" style="109" customWidth="1"/>
    <col min="533" max="766" width="9.140625" style="109"/>
    <col min="767" max="767" width="30.28515625" style="109" customWidth="1"/>
    <col min="768" max="768" width="20.140625" style="109" customWidth="1"/>
    <col min="769" max="771" width="14.7109375" style="109" customWidth="1"/>
    <col min="772" max="772" width="12.42578125" style="109" customWidth="1"/>
    <col min="773" max="773" width="17" style="109" customWidth="1"/>
    <col min="774" max="774" width="15.28515625" style="109" customWidth="1"/>
    <col min="775" max="777" width="14.42578125" style="109" customWidth="1"/>
    <col min="778" max="778" width="15.28515625" style="109" customWidth="1"/>
    <col min="779" max="779" width="16.42578125" style="109" customWidth="1"/>
    <col min="780" max="782" width="15.42578125" style="109" customWidth="1"/>
    <col min="783" max="783" width="10.28515625" style="109" customWidth="1"/>
    <col min="784" max="784" width="10.140625" style="109" customWidth="1"/>
    <col min="785" max="785" width="11.140625" style="109" customWidth="1"/>
    <col min="786" max="786" width="10.140625" style="109" customWidth="1"/>
    <col min="787" max="787" width="9.5703125" style="109" customWidth="1"/>
    <col min="788" max="788" width="11" style="109" customWidth="1"/>
    <col min="789" max="1022" width="9.140625" style="109"/>
    <col min="1023" max="1023" width="30.28515625" style="109" customWidth="1"/>
    <col min="1024" max="1024" width="20.140625" style="109" customWidth="1"/>
    <col min="1025" max="1027" width="14.7109375" style="109" customWidth="1"/>
    <col min="1028" max="1028" width="12.42578125" style="109" customWidth="1"/>
    <col min="1029" max="1029" width="17" style="109" customWidth="1"/>
    <col min="1030" max="1030" width="15.28515625" style="109" customWidth="1"/>
    <col min="1031" max="1033" width="14.42578125" style="109" customWidth="1"/>
    <col min="1034" max="1034" width="15.28515625" style="109" customWidth="1"/>
    <col min="1035" max="1035" width="16.42578125" style="109" customWidth="1"/>
    <col min="1036" max="1038" width="15.42578125" style="109" customWidth="1"/>
    <col min="1039" max="1039" width="10.28515625" style="109" customWidth="1"/>
    <col min="1040" max="1040" width="10.140625" style="109" customWidth="1"/>
    <col min="1041" max="1041" width="11.140625" style="109" customWidth="1"/>
    <col min="1042" max="1042" width="10.140625" style="109" customWidth="1"/>
    <col min="1043" max="1043" width="9.5703125" style="109" customWidth="1"/>
    <col min="1044" max="1044" width="11" style="109" customWidth="1"/>
    <col min="1045" max="1278" width="9.140625" style="109"/>
    <col min="1279" max="1279" width="30.28515625" style="109" customWidth="1"/>
    <col min="1280" max="1280" width="20.140625" style="109" customWidth="1"/>
    <col min="1281" max="1283" width="14.7109375" style="109" customWidth="1"/>
    <col min="1284" max="1284" width="12.42578125" style="109" customWidth="1"/>
    <col min="1285" max="1285" width="17" style="109" customWidth="1"/>
    <col min="1286" max="1286" width="15.28515625" style="109" customWidth="1"/>
    <col min="1287" max="1289" width="14.42578125" style="109" customWidth="1"/>
    <col min="1290" max="1290" width="15.28515625" style="109" customWidth="1"/>
    <col min="1291" max="1291" width="16.42578125" style="109" customWidth="1"/>
    <col min="1292" max="1294" width="15.42578125" style="109" customWidth="1"/>
    <col min="1295" max="1295" width="10.28515625" style="109" customWidth="1"/>
    <col min="1296" max="1296" width="10.140625" style="109" customWidth="1"/>
    <col min="1297" max="1297" width="11.140625" style="109" customWidth="1"/>
    <col min="1298" max="1298" width="10.140625" style="109" customWidth="1"/>
    <col min="1299" max="1299" width="9.5703125" style="109" customWidth="1"/>
    <col min="1300" max="1300" width="11" style="109" customWidth="1"/>
    <col min="1301" max="1534" width="9.140625" style="109"/>
    <col min="1535" max="1535" width="30.28515625" style="109" customWidth="1"/>
    <col min="1536" max="1536" width="20.140625" style="109" customWidth="1"/>
    <col min="1537" max="1539" width="14.7109375" style="109" customWidth="1"/>
    <col min="1540" max="1540" width="12.42578125" style="109" customWidth="1"/>
    <col min="1541" max="1541" width="17" style="109" customWidth="1"/>
    <col min="1542" max="1542" width="15.28515625" style="109" customWidth="1"/>
    <col min="1543" max="1545" width="14.42578125" style="109" customWidth="1"/>
    <col min="1546" max="1546" width="15.28515625" style="109" customWidth="1"/>
    <col min="1547" max="1547" width="16.42578125" style="109" customWidth="1"/>
    <col min="1548" max="1550" width="15.42578125" style="109" customWidth="1"/>
    <col min="1551" max="1551" width="10.28515625" style="109" customWidth="1"/>
    <col min="1552" max="1552" width="10.140625" style="109" customWidth="1"/>
    <col min="1553" max="1553" width="11.140625" style="109" customWidth="1"/>
    <col min="1554" max="1554" width="10.140625" style="109" customWidth="1"/>
    <col min="1555" max="1555" width="9.5703125" style="109" customWidth="1"/>
    <col min="1556" max="1556" width="11" style="109" customWidth="1"/>
    <col min="1557" max="1790" width="9.140625" style="109"/>
    <col min="1791" max="1791" width="30.28515625" style="109" customWidth="1"/>
    <col min="1792" max="1792" width="20.140625" style="109" customWidth="1"/>
    <col min="1793" max="1795" width="14.7109375" style="109" customWidth="1"/>
    <col min="1796" max="1796" width="12.42578125" style="109" customWidth="1"/>
    <col min="1797" max="1797" width="17" style="109" customWidth="1"/>
    <col min="1798" max="1798" width="15.28515625" style="109" customWidth="1"/>
    <col min="1799" max="1801" width="14.42578125" style="109" customWidth="1"/>
    <col min="1802" max="1802" width="15.28515625" style="109" customWidth="1"/>
    <col min="1803" max="1803" width="16.42578125" style="109" customWidth="1"/>
    <col min="1804" max="1806" width="15.42578125" style="109" customWidth="1"/>
    <col min="1807" max="1807" width="10.28515625" style="109" customWidth="1"/>
    <col min="1808" max="1808" width="10.140625" style="109" customWidth="1"/>
    <col min="1809" max="1809" width="11.140625" style="109" customWidth="1"/>
    <col min="1810" max="1810" width="10.140625" style="109" customWidth="1"/>
    <col min="1811" max="1811" width="9.5703125" style="109" customWidth="1"/>
    <col min="1812" max="1812" width="11" style="109" customWidth="1"/>
    <col min="1813" max="2046" width="9.140625" style="109"/>
    <col min="2047" max="2047" width="30.28515625" style="109" customWidth="1"/>
    <col min="2048" max="2048" width="20.140625" style="109" customWidth="1"/>
    <col min="2049" max="2051" width="14.7109375" style="109" customWidth="1"/>
    <col min="2052" max="2052" width="12.42578125" style="109" customWidth="1"/>
    <col min="2053" max="2053" width="17" style="109" customWidth="1"/>
    <col min="2054" max="2054" width="15.28515625" style="109" customWidth="1"/>
    <col min="2055" max="2057" width="14.42578125" style="109" customWidth="1"/>
    <col min="2058" max="2058" width="15.28515625" style="109" customWidth="1"/>
    <col min="2059" max="2059" width="16.42578125" style="109" customWidth="1"/>
    <col min="2060" max="2062" width="15.42578125" style="109" customWidth="1"/>
    <col min="2063" max="2063" width="10.28515625" style="109" customWidth="1"/>
    <col min="2064" max="2064" width="10.140625" style="109" customWidth="1"/>
    <col min="2065" max="2065" width="11.140625" style="109" customWidth="1"/>
    <col min="2066" max="2066" width="10.140625" style="109" customWidth="1"/>
    <col min="2067" max="2067" width="9.5703125" style="109" customWidth="1"/>
    <col min="2068" max="2068" width="11" style="109" customWidth="1"/>
    <col min="2069" max="2302" width="9.140625" style="109"/>
    <col min="2303" max="2303" width="30.28515625" style="109" customWidth="1"/>
    <col min="2304" max="2304" width="20.140625" style="109" customWidth="1"/>
    <col min="2305" max="2307" width="14.7109375" style="109" customWidth="1"/>
    <col min="2308" max="2308" width="12.42578125" style="109" customWidth="1"/>
    <col min="2309" max="2309" width="17" style="109" customWidth="1"/>
    <col min="2310" max="2310" width="15.28515625" style="109" customWidth="1"/>
    <col min="2311" max="2313" width="14.42578125" style="109" customWidth="1"/>
    <col min="2314" max="2314" width="15.28515625" style="109" customWidth="1"/>
    <col min="2315" max="2315" width="16.42578125" style="109" customWidth="1"/>
    <col min="2316" max="2318" width="15.42578125" style="109" customWidth="1"/>
    <col min="2319" max="2319" width="10.28515625" style="109" customWidth="1"/>
    <col min="2320" max="2320" width="10.140625" style="109" customWidth="1"/>
    <col min="2321" max="2321" width="11.140625" style="109" customWidth="1"/>
    <col min="2322" max="2322" width="10.140625" style="109" customWidth="1"/>
    <col min="2323" max="2323" width="9.5703125" style="109" customWidth="1"/>
    <col min="2324" max="2324" width="11" style="109" customWidth="1"/>
    <col min="2325" max="2558" width="9.140625" style="109"/>
    <col min="2559" max="2559" width="30.28515625" style="109" customWidth="1"/>
    <col min="2560" max="2560" width="20.140625" style="109" customWidth="1"/>
    <col min="2561" max="2563" width="14.7109375" style="109" customWidth="1"/>
    <col min="2564" max="2564" width="12.42578125" style="109" customWidth="1"/>
    <col min="2565" max="2565" width="17" style="109" customWidth="1"/>
    <col min="2566" max="2566" width="15.28515625" style="109" customWidth="1"/>
    <col min="2567" max="2569" width="14.42578125" style="109" customWidth="1"/>
    <col min="2570" max="2570" width="15.28515625" style="109" customWidth="1"/>
    <col min="2571" max="2571" width="16.42578125" style="109" customWidth="1"/>
    <col min="2572" max="2574" width="15.42578125" style="109" customWidth="1"/>
    <col min="2575" max="2575" width="10.28515625" style="109" customWidth="1"/>
    <col min="2576" max="2576" width="10.140625" style="109" customWidth="1"/>
    <col min="2577" max="2577" width="11.140625" style="109" customWidth="1"/>
    <col min="2578" max="2578" width="10.140625" style="109" customWidth="1"/>
    <col min="2579" max="2579" width="9.5703125" style="109" customWidth="1"/>
    <col min="2580" max="2580" width="11" style="109" customWidth="1"/>
    <col min="2581" max="2814" width="9.140625" style="109"/>
    <col min="2815" max="2815" width="30.28515625" style="109" customWidth="1"/>
    <col min="2816" max="2816" width="20.140625" style="109" customWidth="1"/>
    <col min="2817" max="2819" width="14.7109375" style="109" customWidth="1"/>
    <col min="2820" max="2820" width="12.42578125" style="109" customWidth="1"/>
    <col min="2821" max="2821" width="17" style="109" customWidth="1"/>
    <col min="2822" max="2822" width="15.28515625" style="109" customWidth="1"/>
    <col min="2823" max="2825" width="14.42578125" style="109" customWidth="1"/>
    <col min="2826" max="2826" width="15.28515625" style="109" customWidth="1"/>
    <col min="2827" max="2827" width="16.42578125" style="109" customWidth="1"/>
    <col min="2828" max="2830" width="15.42578125" style="109" customWidth="1"/>
    <col min="2831" max="2831" width="10.28515625" style="109" customWidth="1"/>
    <col min="2832" max="2832" width="10.140625" style="109" customWidth="1"/>
    <col min="2833" max="2833" width="11.140625" style="109" customWidth="1"/>
    <col min="2834" max="2834" width="10.140625" style="109" customWidth="1"/>
    <col min="2835" max="2835" width="9.5703125" style="109" customWidth="1"/>
    <col min="2836" max="2836" width="11" style="109" customWidth="1"/>
    <col min="2837" max="3070" width="9.140625" style="109"/>
    <col min="3071" max="3071" width="30.28515625" style="109" customWidth="1"/>
    <col min="3072" max="3072" width="20.140625" style="109" customWidth="1"/>
    <col min="3073" max="3075" width="14.7109375" style="109" customWidth="1"/>
    <col min="3076" max="3076" width="12.42578125" style="109" customWidth="1"/>
    <col min="3077" max="3077" width="17" style="109" customWidth="1"/>
    <col min="3078" max="3078" width="15.28515625" style="109" customWidth="1"/>
    <col min="3079" max="3081" width="14.42578125" style="109" customWidth="1"/>
    <col min="3082" max="3082" width="15.28515625" style="109" customWidth="1"/>
    <col min="3083" max="3083" width="16.42578125" style="109" customWidth="1"/>
    <col min="3084" max="3086" width="15.42578125" style="109" customWidth="1"/>
    <col min="3087" max="3087" width="10.28515625" style="109" customWidth="1"/>
    <col min="3088" max="3088" width="10.140625" style="109" customWidth="1"/>
    <col min="3089" max="3089" width="11.140625" style="109" customWidth="1"/>
    <col min="3090" max="3090" width="10.140625" style="109" customWidth="1"/>
    <col min="3091" max="3091" width="9.5703125" style="109" customWidth="1"/>
    <col min="3092" max="3092" width="11" style="109" customWidth="1"/>
    <col min="3093" max="3326" width="9.140625" style="109"/>
    <col min="3327" max="3327" width="30.28515625" style="109" customWidth="1"/>
    <col min="3328" max="3328" width="20.140625" style="109" customWidth="1"/>
    <col min="3329" max="3331" width="14.7109375" style="109" customWidth="1"/>
    <col min="3332" max="3332" width="12.42578125" style="109" customWidth="1"/>
    <col min="3333" max="3333" width="17" style="109" customWidth="1"/>
    <col min="3334" max="3334" width="15.28515625" style="109" customWidth="1"/>
    <col min="3335" max="3337" width="14.42578125" style="109" customWidth="1"/>
    <col min="3338" max="3338" width="15.28515625" style="109" customWidth="1"/>
    <col min="3339" max="3339" width="16.42578125" style="109" customWidth="1"/>
    <col min="3340" max="3342" width="15.42578125" style="109" customWidth="1"/>
    <col min="3343" max="3343" width="10.28515625" style="109" customWidth="1"/>
    <col min="3344" max="3344" width="10.140625" style="109" customWidth="1"/>
    <col min="3345" max="3345" width="11.140625" style="109" customWidth="1"/>
    <col min="3346" max="3346" width="10.140625" style="109" customWidth="1"/>
    <col min="3347" max="3347" width="9.5703125" style="109" customWidth="1"/>
    <col min="3348" max="3348" width="11" style="109" customWidth="1"/>
    <col min="3349" max="3582" width="9.140625" style="109"/>
    <col min="3583" max="3583" width="30.28515625" style="109" customWidth="1"/>
    <col min="3584" max="3584" width="20.140625" style="109" customWidth="1"/>
    <col min="3585" max="3587" width="14.7109375" style="109" customWidth="1"/>
    <col min="3588" max="3588" width="12.42578125" style="109" customWidth="1"/>
    <col min="3589" max="3589" width="17" style="109" customWidth="1"/>
    <col min="3590" max="3590" width="15.28515625" style="109" customWidth="1"/>
    <col min="3591" max="3593" width="14.42578125" style="109" customWidth="1"/>
    <col min="3594" max="3594" width="15.28515625" style="109" customWidth="1"/>
    <col min="3595" max="3595" width="16.42578125" style="109" customWidth="1"/>
    <col min="3596" max="3598" width="15.42578125" style="109" customWidth="1"/>
    <col min="3599" max="3599" width="10.28515625" style="109" customWidth="1"/>
    <col min="3600" max="3600" width="10.140625" style="109" customWidth="1"/>
    <col min="3601" max="3601" width="11.140625" style="109" customWidth="1"/>
    <col min="3602" max="3602" width="10.140625" style="109" customWidth="1"/>
    <col min="3603" max="3603" width="9.5703125" style="109" customWidth="1"/>
    <col min="3604" max="3604" width="11" style="109" customWidth="1"/>
    <col min="3605" max="3838" width="9.140625" style="109"/>
    <col min="3839" max="3839" width="30.28515625" style="109" customWidth="1"/>
    <col min="3840" max="3840" width="20.140625" style="109" customWidth="1"/>
    <col min="3841" max="3843" width="14.7109375" style="109" customWidth="1"/>
    <col min="3844" max="3844" width="12.42578125" style="109" customWidth="1"/>
    <col min="3845" max="3845" width="17" style="109" customWidth="1"/>
    <col min="3846" max="3846" width="15.28515625" style="109" customWidth="1"/>
    <col min="3847" max="3849" width="14.42578125" style="109" customWidth="1"/>
    <col min="3850" max="3850" width="15.28515625" style="109" customWidth="1"/>
    <col min="3851" max="3851" width="16.42578125" style="109" customWidth="1"/>
    <col min="3852" max="3854" width="15.42578125" style="109" customWidth="1"/>
    <col min="3855" max="3855" width="10.28515625" style="109" customWidth="1"/>
    <col min="3856" max="3856" width="10.140625" style="109" customWidth="1"/>
    <col min="3857" max="3857" width="11.140625" style="109" customWidth="1"/>
    <col min="3858" max="3858" width="10.140625" style="109" customWidth="1"/>
    <col min="3859" max="3859" width="9.5703125" style="109" customWidth="1"/>
    <col min="3860" max="3860" width="11" style="109" customWidth="1"/>
    <col min="3861" max="4094" width="9.140625" style="109"/>
    <col min="4095" max="4095" width="30.28515625" style="109" customWidth="1"/>
    <col min="4096" max="4096" width="20.140625" style="109" customWidth="1"/>
    <col min="4097" max="4099" width="14.7109375" style="109" customWidth="1"/>
    <col min="4100" max="4100" width="12.42578125" style="109" customWidth="1"/>
    <col min="4101" max="4101" width="17" style="109" customWidth="1"/>
    <col min="4102" max="4102" width="15.28515625" style="109" customWidth="1"/>
    <col min="4103" max="4105" width="14.42578125" style="109" customWidth="1"/>
    <col min="4106" max="4106" width="15.28515625" style="109" customWidth="1"/>
    <col min="4107" max="4107" width="16.42578125" style="109" customWidth="1"/>
    <col min="4108" max="4110" width="15.42578125" style="109" customWidth="1"/>
    <col min="4111" max="4111" width="10.28515625" style="109" customWidth="1"/>
    <col min="4112" max="4112" width="10.140625" style="109" customWidth="1"/>
    <col min="4113" max="4113" width="11.140625" style="109" customWidth="1"/>
    <col min="4114" max="4114" width="10.140625" style="109" customWidth="1"/>
    <col min="4115" max="4115" width="9.5703125" style="109" customWidth="1"/>
    <col min="4116" max="4116" width="11" style="109" customWidth="1"/>
    <col min="4117" max="4350" width="9.140625" style="109"/>
    <col min="4351" max="4351" width="30.28515625" style="109" customWidth="1"/>
    <col min="4352" max="4352" width="20.140625" style="109" customWidth="1"/>
    <col min="4353" max="4355" width="14.7109375" style="109" customWidth="1"/>
    <col min="4356" max="4356" width="12.42578125" style="109" customWidth="1"/>
    <col min="4357" max="4357" width="17" style="109" customWidth="1"/>
    <col min="4358" max="4358" width="15.28515625" style="109" customWidth="1"/>
    <col min="4359" max="4361" width="14.42578125" style="109" customWidth="1"/>
    <col min="4362" max="4362" width="15.28515625" style="109" customWidth="1"/>
    <col min="4363" max="4363" width="16.42578125" style="109" customWidth="1"/>
    <col min="4364" max="4366" width="15.42578125" style="109" customWidth="1"/>
    <col min="4367" max="4367" width="10.28515625" style="109" customWidth="1"/>
    <col min="4368" max="4368" width="10.140625" style="109" customWidth="1"/>
    <col min="4369" max="4369" width="11.140625" style="109" customWidth="1"/>
    <col min="4370" max="4370" width="10.140625" style="109" customWidth="1"/>
    <col min="4371" max="4371" width="9.5703125" style="109" customWidth="1"/>
    <col min="4372" max="4372" width="11" style="109" customWidth="1"/>
    <col min="4373" max="4606" width="9.140625" style="109"/>
    <col min="4607" max="4607" width="30.28515625" style="109" customWidth="1"/>
    <col min="4608" max="4608" width="20.140625" style="109" customWidth="1"/>
    <col min="4609" max="4611" width="14.7109375" style="109" customWidth="1"/>
    <col min="4612" max="4612" width="12.42578125" style="109" customWidth="1"/>
    <col min="4613" max="4613" width="17" style="109" customWidth="1"/>
    <col min="4614" max="4614" width="15.28515625" style="109" customWidth="1"/>
    <col min="4615" max="4617" width="14.42578125" style="109" customWidth="1"/>
    <col min="4618" max="4618" width="15.28515625" style="109" customWidth="1"/>
    <col min="4619" max="4619" width="16.42578125" style="109" customWidth="1"/>
    <col min="4620" max="4622" width="15.42578125" style="109" customWidth="1"/>
    <col min="4623" max="4623" width="10.28515625" style="109" customWidth="1"/>
    <col min="4624" max="4624" width="10.140625" style="109" customWidth="1"/>
    <col min="4625" max="4625" width="11.140625" style="109" customWidth="1"/>
    <col min="4626" max="4626" width="10.140625" style="109" customWidth="1"/>
    <col min="4627" max="4627" width="9.5703125" style="109" customWidth="1"/>
    <col min="4628" max="4628" width="11" style="109" customWidth="1"/>
    <col min="4629" max="4862" width="9.140625" style="109"/>
    <col min="4863" max="4863" width="30.28515625" style="109" customWidth="1"/>
    <col min="4864" max="4864" width="20.140625" style="109" customWidth="1"/>
    <col min="4865" max="4867" width="14.7109375" style="109" customWidth="1"/>
    <col min="4868" max="4868" width="12.42578125" style="109" customWidth="1"/>
    <col min="4869" max="4869" width="17" style="109" customWidth="1"/>
    <col min="4870" max="4870" width="15.28515625" style="109" customWidth="1"/>
    <col min="4871" max="4873" width="14.42578125" style="109" customWidth="1"/>
    <col min="4874" max="4874" width="15.28515625" style="109" customWidth="1"/>
    <col min="4875" max="4875" width="16.42578125" style="109" customWidth="1"/>
    <col min="4876" max="4878" width="15.42578125" style="109" customWidth="1"/>
    <col min="4879" max="4879" width="10.28515625" style="109" customWidth="1"/>
    <col min="4880" max="4880" width="10.140625" style="109" customWidth="1"/>
    <col min="4881" max="4881" width="11.140625" style="109" customWidth="1"/>
    <col min="4882" max="4882" width="10.140625" style="109" customWidth="1"/>
    <col min="4883" max="4883" width="9.5703125" style="109" customWidth="1"/>
    <col min="4884" max="4884" width="11" style="109" customWidth="1"/>
    <col min="4885" max="5118" width="9.140625" style="109"/>
    <col min="5119" max="5119" width="30.28515625" style="109" customWidth="1"/>
    <col min="5120" max="5120" width="20.140625" style="109" customWidth="1"/>
    <col min="5121" max="5123" width="14.7109375" style="109" customWidth="1"/>
    <col min="5124" max="5124" width="12.42578125" style="109" customWidth="1"/>
    <col min="5125" max="5125" width="17" style="109" customWidth="1"/>
    <col min="5126" max="5126" width="15.28515625" style="109" customWidth="1"/>
    <col min="5127" max="5129" width="14.42578125" style="109" customWidth="1"/>
    <col min="5130" max="5130" width="15.28515625" style="109" customWidth="1"/>
    <col min="5131" max="5131" width="16.42578125" style="109" customWidth="1"/>
    <col min="5132" max="5134" width="15.42578125" style="109" customWidth="1"/>
    <col min="5135" max="5135" width="10.28515625" style="109" customWidth="1"/>
    <col min="5136" max="5136" width="10.140625" style="109" customWidth="1"/>
    <col min="5137" max="5137" width="11.140625" style="109" customWidth="1"/>
    <col min="5138" max="5138" width="10.140625" style="109" customWidth="1"/>
    <col min="5139" max="5139" width="9.5703125" style="109" customWidth="1"/>
    <col min="5140" max="5140" width="11" style="109" customWidth="1"/>
    <col min="5141" max="5374" width="9.140625" style="109"/>
    <col min="5375" max="5375" width="30.28515625" style="109" customWidth="1"/>
    <col min="5376" max="5376" width="20.140625" style="109" customWidth="1"/>
    <col min="5377" max="5379" width="14.7109375" style="109" customWidth="1"/>
    <col min="5380" max="5380" width="12.42578125" style="109" customWidth="1"/>
    <col min="5381" max="5381" width="17" style="109" customWidth="1"/>
    <col min="5382" max="5382" width="15.28515625" style="109" customWidth="1"/>
    <col min="5383" max="5385" width="14.42578125" style="109" customWidth="1"/>
    <col min="5386" max="5386" width="15.28515625" style="109" customWidth="1"/>
    <col min="5387" max="5387" width="16.42578125" style="109" customWidth="1"/>
    <col min="5388" max="5390" width="15.42578125" style="109" customWidth="1"/>
    <col min="5391" max="5391" width="10.28515625" style="109" customWidth="1"/>
    <col min="5392" max="5392" width="10.140625" style="109" customWidth="1"/>
    <col min="5393" max="5393" width="11.140625" style="109" customWidth="1"/>
    <col min="5394" max="5394" width="10.140625" style="109" customWidth="1"/>
    <col min="5395" max="5395" width="9.5703125" style="109" customWidth="1"/>
    <col min="5396" max="5396" width="11" style="109" customWidth="1"/>
    <col min="5397" max="5630" width="9.140625" style="109"/>
    <col min="5631" max="5631" width="30.28515625" style="109" customWidth="1"/>
    <col min="5632" max="5632" width="20.140625" style="109" customWidth="1"/>
    <col min="5633" max="5635" width="14.7109375" style="109" customWidth="1"/>
    <col min="5636" max="5636" width="12.42578125" style="109" customWidth="1"/>
    <col min="5637" max="5637" width="17" style="109" customWidth="1"/>
    <col min="5638" max="5638" width="15.28515625" style="109" customWidth="1"/>
    <col min="5639" max="5641" width="14.42578125" style="109" customWidth="1"/>
    <col min="5642" max="5642" width="15.28515625" style="109" customWidth="1"/>
    <col min="5643" max="5643" width="16.42578125" style="109" customWidth="1"/>
    <col min="5644" max="5646" width="15.42578125" style="109" customWidth="1"/>
    <col min="5647" max="5647" width="10.28515625" style="109" customWidth="1"/>
    <col min="5648" max="5648" width="10.140625" style="109" customWidth="1"/>
    <col min="5649" max="5649" width="11.140625" style="109" customWidth="1"/>
    <col min="5650" max="5650" width="10.140625" style="109" customWidth="1"/>
    <col min="5651" max="5651" width="9.5703125" style="109" customWidth="1"/>
    <col min="5652" max="5652" width="11" style="109" customWidth="1"/>
    <col min="5653" max="5886" width="9.140625" style="109"/>
    <col min="5887" max="5887" width="30.28515625" style="109" customWidth="1"/>
    <col min="5888" max="5888" width="20.140625" style="109" customWidth="1"/>
    <col min="5889" max="5891" width="14.7109375" style="109" customWidth="1"/>
    <col min="5892" max="5892" width="12.42578125" style="109" customWidth="1"/>
    <col min="5893" max="5893" width="17" style="109" customWidth="1"/>
    <col min="5894" max="5894" width="15.28515625" style="109" customWidth="1"/>
    <col min="5895" max="5897" width="14.42578125" style="109" customWidth="1"/>
    <col min="5898" max="5898" width="15.28515625" style="109" customWidth="1"/>
    <col min="5899" max="5899" width="16.42578125" style="109" customWidth="1"/>
    <col min="5900" max="5902" width="15.42578125" style="109" customWidth="1"/>
    <col min="5903" max="5903" width="10.28515625" style="109" customWidth="1"/>
    <col min="5904" max="5904" width="10.140625" style="109" customWidth="1"/>
    <col min="5905" max="5905" width="11.140625" style="109" customWidth="1"/>
    <col min="5906" max="5906" width="10.140625" style="109" customWidth="1"/>
    <col min="5907" max="5907" width="9.5703125" style="109" customWidth="1"/>
    <col min="5908" max="5908" width="11" style="109" customWidth="1"/>
    <col min="5909" max="6142" width="9.140625" style="109"/>
    <col min="6143" max="6143" width="30.28515625" style="109" customWidth="1"/>
    <col min="6144" max="6144" width="20.140625" style="109" customWidth="1"/>
    <col min="6145" max="6147" width="14.7109375" style="109" customWidth="1"/>
    <col min="6148" max="6148" width="12.42578125" style="109" customWidth="1"/>
    <col min="6149" max="6149" width="17" style="109" customWidth="1"/>
    <col min="6150" max="6150" width="15.28515625" style="109" customWidth="1"/>
    <col min="6151" max="6153" width="14.42578125" style="109" customWidth="1"/>
    <col min="6154" max="6154" width="15.28515625" style="109" customWidth="1"/>
    <col min="6155" max="6155" width="16.42578125" style="109" customWidth="1"/>
    <col min="6156" max="6158" width="15.42578125" style="109" customWidth="1"/>
    <col min="6159" max="6159" width="10.28515625" style="109" customWidth="1"/>
    <col min="6160" max="6160" width="10.140625" style="109" customWidth="1"/>
    <col min="6161" max="6161" width="11.140625" style="109" customWidth="1"/>
    <col min="6162" max="6162" width="10.140625" style="109" customWidth="1"/>
    <col min="6163" max="6163" width="9.5703125" style="109" customWidth="1"/>
    <col min="6164" max="6164" width="11" style="109" customWidth="1"/>
    <col min="6165" max="6398" width="9.140625" style="109"/>
    <col min="6399" max="6399" width="30.28515625" style="109" customWidth="1"/>
    <col min="6400" max="6400" width="20.140625" style="109" customWidth="1"/>
    <col min="6401" max="6403" width="14.7109375" style="109" customWidth="1"/>
    <col min="6404" max="6404" width="12.42578125" style="109" customWidth="1"/>
    <col min="6405" max="6405" width="17" style="109" customWidth="1"/>
    <col min="6406" max="6406" width="15.28515625" style="109" customWidth="1"/>
    <col min="6407" max="6409" width="14.42578125" style="109" customWidth="1"/>
    <col min="6410" max="6410" width="15.28515625" style="109" customWidth="1"/>
    <col min="6411" max="6411" width="16.42578125" style="109" customWidth="1"/>
    <col min="6412" max="6414" width="15.42578125" style="109" customWidth="1"/>
    <col min="6415" max="6415" width="10.28515625" style="109" customWidth="1"/>
    <col min="6416" max="6416" width="10.140625" style="109" customWidth="1"/>
    <col min="6417" max="6417" width="11.140625" style="109" customWidth="1"/>
    <col min="6418" max="6418" width="10.140625" style="109" customWidth="1"/>
    <col min="6419" max="6419" width="9.5703125" style="109" customWidth="1"/>
    <col min="6420" max="6420" width="11" style="109" customWidth="1"/>
    <col min="6421" max="6654" width="9.140625" style="109"/>
    <col min="6655" max="6655" width="30.28515625" style="109" customWidth="1"/>
    <col min="6656" max="6656" width="20.140625" style="109" customWidth="1"/>
    <col min="6657" max="6659" width="14.7109375" style="109" customWidth="1"/>
    <col min="6660" max="6660" width="12.42578125" style="109" customWidth="1"/>
    <col min="6661" max="6661" width="17" style="109" customWidth="1"/>
    <col min="6662" max="6662" width="15.28515625" style="109" customWidth="1"/>
    <col min="6663" max="6665" width="14.42578125" style="109" customWidth="1"/>
    <col min="6666" max="6666" width="15.28515625" style="109" customWidth="1"/>
    <col min="6667" max="6667" width="16.42578125" style="109" customWidth="1"/>
    <col min="6668" max="6670" width="15.42578125" style="109" customWidth="1"/>
    <col min="6671" max="6671" width="10.28515625" style="109" customWidth="1"/>
    <col min="6672" max="6672" width="10.140625" style="109" customWidth="1"/>
    <col min="6673" max="6673" width="11.140625" style="109" customWidth="1"/>
    <col min="6674" max="6674" width="10.140625" style="109" customWidth="1"/>
    <col min="6675" max="6675" width="9.5703125" style="109" customWidth="1"/>
    <col min="6676" max="6676" width="11" style="109" customWidth="1"/>
    <col min="6677" max="6910" width="9.140625" style="109"/>
    <col min="6911" max="6911" width="30.28515625" style="109" customWidth="1"/>
    <col min="6912" max="6912" width="20.140625" style="109" customWidth="1"/>
    <col min="6913" max="6915" width="14.7109375" style="109" customWidth="1"/>
    <col min="6916" max="6916" width="12.42578125" style="109" customWidth="1"/>
    <col min="6917" max="6917" width="17" style="109" customWidth="1"/>
    <col min="6918" max="6918" width="15.28515625" style="109" customWidth="1"/>
    <col min="6919" max="6921" width="14.42578125" style="109" customWidth="1"/>
    <col min="6922" max="6922" width="15.28515625" style="109" customWidth="1"/>
    <col min="6923" max="6923" width="16.42578125" style="109" customWidth="1"/>
    <col min="6924" max="6926" width="15.42578125" style="109" customWidth="1"/>
    <col min="6927" max="6927" width="10.28515625" style="109" customWidth="1"/>
    <col min="6928" max="6928" width="10.140625" style="109" customWidth="1"/>
    <col min="6929" max="6929" width="11.140625" style="109" customWidth="1"/>
    <col min="6930" max="6930" width="10.140625" style="109" customWidth="1"/>
    <col min="6931" max="6931" width="9.5703125" style="109" customWidth="1"/>
    <col min="6932" max="6932" width="11" style="109" customWidth="1"/>
    <col min="6933" max="7166" width="9.140625" style="109"/>
    <col min="7167" max="7167" width="30.28515625" style="109" customWidth="1"/>
    <col min="7168" max="7168" width="20.140625" style="109" customWidth="1"/>
    <col min="7169" max="7171" width="14.7109375" style="109" customWidth="1"/>
    <col min="7172" max="7172" width="12.42578125" style="109" customWidth="1"/>
    <col min="7173" max="7173" width="17" style="109" customWidth="1"/>
    <col min="7174" max="7174" width="15.28515625" style="109" customWidth="1"/>
    <col min="7175" max="7177" width="14.42578125" style="109" customWidth="1"/>
    <col min="7178" max="7178" width="15.28515625" style="109" customWidth="1"/>
    <col min="7179" max="7179" width="16.42578125" style="109" customWidth="1"/>
    <col min="7180" max="7182" width="15.42578125" style="109" customWidth="1"/>
    <col min="7183" max="7183" width="10.28515625" style="109" customWidth="1"/>
    <col min="7184" max="7184" width="10.140625" style="109" customWidth="1"/>
    <col min="7185" max="7185" width="11.140625" style="109" customWidth="1"/>
    <col min="7186" max="7186" width="10.140625" style="109" customWidth="1"/>
    <col min="7187" max="7187" width="9.5703125" style="109" customWidth="1"/>
    <col min="7188" max="7188" width="11" style="109" customWidth="1"/>
    <col min="7189" max="7422" width="9.140625" style="109"/>
    <col min="7423" max="7423" width="30.28515625" style="109" customWidth="1"/>
    <col min="7424" max="7424" width="20.140625" style="109" customWidth="1"/>
    <col min="7425" max="7427" width="14.7109375" style="109" customWidth="1"/>
    <col min="7428" max="7428" width="12.42578125" style="109" customWidth="1"/>
    <col min="7429" max="7429" width="17" style="109" customWidth="1"/>
    <col min="7430" max="7430" width="15.28515625" style="109" customWidth="1"/>
    <col min="7431" max="7433" width="14.42578125" style="109" customWidth="1"/>
    <col min="7434" max="7434" width="15.28515625" style="109" customWidth="1"/>
    <col min="7435" max="7435" width="16.42578125" style="109" customWidth="1"/>
    <col min="7436" max="7438" width="15.42578125" style="109" customWidth="1"/>
    <col min="7439" max="7439" width="10.28515625" style="109" customWidth="1"/>
    <col min="7440" max="7440" width="10.140625" style="109" customWidth="1"/>
    <col min="7441" max="7441" width="11.140625" style="109" customWidth="1"/>
    <col min="7442" max="7442" width="10.140625" style="109" customWidth="1"/>
    <col min="7443" max="7443" width="9.5703125" style="109" customWidth="1"/>
    <col min="7444" max="7444" width="11" style="109" customWidth="1"/>
    <col min="7445" max="7678" width="9.140625" style="109"/>
    <col min="7679" max="7679" width="30.28515625" style="109" customWidth="1"/>
    <col min="7680" max="7680" width="20.140625" style="109" customWidth="1"/>
    <col min="7681" max="7683" width="14.7109375" style="109" customWidth="1"/>
    <col min="7684" max="7684" width="12.42578125" style="109" customWidth="1"/>
    <col min="7685" max="7685" width="17" style="109" customWidth="1"/>
    <col min="7686" max="7686" width="15.28515625" style="109" customWidth="1"/>
    <col min="7687" max="7689" width="14.42578125" style="109" customWidth="1"/>
    <col min="7690" max="7690" width="15.28515625" style="109" customWidth="1"/>
    <col min="7691" max="7691" width="16.42578125" style="109" customWidth="1"/>
    <col min="7692" max="7694" width="15.42578125" style="109" customWidth="1"/>
    <col min="7695" max="7695" width="10.28515625" style="109" customWidth="1"/>
    <col min="7696" max="7696" width="10.140625" style="109" customWidth="1"/>
    <col min="7697" max="7697" width="11.140625" style="109" customWidth="1"/>
    <col min="7698" max="7698" width="10.140625" style="109" customWidth="1"/>
    <col min="7699" max="7699" width="9.5703125" style="109" customWidth="1"/>
    <col min="7700" max="7700" width="11" style="109" customWidth="1"/>
    <col min="7701" max="7934" width="9.140625" style="109"/>
    <col min="7935" max="7935" width="30.28515625" style="109" customWidth="1"/>
    <col min="7936" max="7936" width="20.140625" style="109" customWidth="1"/>
    <col min="7937" max="7939" width="14.7109375" style="109" customWidth="1"/>
    <col min="7940" max="7940" width="12.42578125" style="109" customWidth="1"/>
    <col min="7941" max="7941" width="17" style="109" customWidth="1"/>
    <col min="7942" max="7942" width="15.28515625" style="109" customWidth="1"/>
    <col min="7943" max="7945" width="14.42578125" style="109" customWidth="1"/>
    <col min="7946" max="7946" width="15.28515625" style="109" customWidth="1"/>
    <col min="7947" max="7947" width="16.42578125" style="109" customWidth="1"/>
    <col min="7948" max="7950" width="15.42578125" style="109" customWidth="1"/>
    <col min="7951" max="7951" width="10.28515625" style="109" customWidth="1"/>
    <col min="7952" max="7952" width="10.140625" style="109" customWidth="1"/>
    <col min="7953" max="7953" width="11.140625" style="109" customWidth="1"/>
    <col min="7954" max="7954" width="10.140625" style="109" customWidth="1"/>
    <col min="7955" max="7955" width="9.5703125" style="109" customWidth="1"/>
    <col min="7956" max="7956" width="11" style="109" customWidth="1"/>
    <col min="7957" max="8190" width="9.140625" style="109"/>
    <col min="8191" max="8191" width="30.28515625" style="109" customWidth="1"/>
    <col min="8192" max="8192" width="20.140625" style="109" customWidth="1"/>
    <col min="8193" max="8195" width="14.7109375" style="109" customWidth="1"/>
    <col min="8196" max="8196" width="12.42578125" style="109" customWidth="1"/>
    <col min="8197" max="8197" width="17" style="109" customWidth="1"/>
    <col min="8198" max="8198" width="15.28515625" style="109" customWidth="1"/>
    <col min="8199" max="8201" width="14.42578125" style="109" customWidth="1"/>
    <col min="8202" max="8202" width="15.28515625" style="109" customWidth="1"/>
    <col min="8203" max="8203" width="16.42578125" style="109" customWidth="1"/>
    <col min="8204" max="8206" width="15.42578125" style="109" customWidth="1"/>
    <col min="8207" max="8207" width="10.28515625" style="109" customWidth="1"/>
    <col min="8208" max="8208" width="10.140625" style="109" customWidth="1"/>
    <col min="8209" max="8209" width="11.140625" style="109" customWidth="1"/>
    <col min="8210" max="8210" width="10.140625" style="109" customWidth="1"/>
    <col min="8211" max="8211" width="9.5703125" style="109" customWidth="1"/>
    <col min="8212" max="8212" width="11" style="109" customWidth="1"/>
    <col min="8213" max="8446" width="9.140625" style="109"/>
    <col min="8447" max="8447" width="30.28515625" style="109" customWidth="1"/>
    <col min="8448" max="8448" width="20.140625" style="109" customWidth="1"/>
    <col min="8449" max="8451" width="14.7109375" style="109" customWidth="1"/>
    <col min="8452" max="8452" width="12.42578125" style="109" customWidth="1"/>
    <col min="8453" max="8453" width="17" style="109" customWidth="1"/>
    <col min="8454" max="8454" width="15.28515625" style="109" customWidth="1"/>
    <col min="8455" max="8457" width="14.42578125" style="109" customWidth="1"/>
    <col min="8458" max="8458" width="15.28515625" style="109" customWidth="1"/>
    <col min="8459" max="8459" width="16.42578125" style="109" customWidth="1"/>
    <col min="8460" max="8462" width="15.42578125" style="109" customWidth="1"/>
    <col min="8463" max="8463" width="10.28515625" style="109" customWidth="1"/>
    <col min="8464" max="8464" width="10.140625" style="109" customWidth="1"/>
    <col min="8465" max="8465" width="11.140625" style="109" customWidth="1"/>
    <col min="8466" max="8466" width="10.140625" style="109" customWidth="1"/>
    <col min="8467" max="8467" width="9.5703125" style="109" customWidth="1"/>
    <col min="8468" max="8468" width="11" style="109" customWidth="1"/>
    <col min="8469" max="8702" width="9.140625" style="109"/>
    <col min="8703" max="8703" width="30.28515625" style="109" customWidth="1"/>
    <col min="8704" max="8704" width="20.140625" style="109" customWidth="1"/>
    <col min="8705" max="8707" width="14.7109375" style="109" customWidth="1"/>
    <col min="8708" max="8708" width="12.42578125" style="109" customWidth="1"/>
    <col min="8709" max="8709" width="17" style="109" customWidth="1"/>
    <col min="8710" max="8710" width="15.28515625" style="109" customWidth="1"/>
    <col min="8711" max="8713" width="14.42578125" style="109" customWidth="1"/>
    <col min="8714" max="8714" width="15.28515625" style="109" customWidth="1"/>
    <col min="8715" max="8715" width="16.42578125" style="109" customWidth="1"/>
    <col min="8716" max="8718" width="15.42578125" style="109" customWidth="1"/>
    <col min="8719" max="8719" width="10.28515625" style="109" customWidth="1"/>
    <col min="8720" max="8720" width="10.140625" style="109" customWidth="1"/>
    <col min="8721" max="8721" width="11.140625" style="109" customWidth="1"/>
    <col min="8722" max="8722" width="10.140625" style="109" customWidth="1"/>
    <col min="8723" max="8723" width="9.5703125" style="109" customWidth="1"/>
    <col min="8724" max="8724" width="11" style="109" customWidth="1"/>
    <col min="8725" max="8958" width="9.140625" style="109"/>
    <col min="8959" max="8959" width="30.28515625" style="109" customWidth="1"/>
    <col min="8960" max="8960" width="20.140625" style="109" customWidth="1"/>
    <col min="8961" max="8963" width="14.7109375" style="109" customWidth="1"/>
    <col min="8964" max="8964" width="12.42578125" style="109" customWidth="1"/>
    <col min="8965" max="8965" width="17" style="109" customWidth="1"/>
    <col min="8966" max="8966" width="15.28515625" style="109" customWidth="1"/>
    <col min="8967" max="8969" width="14.42578125" style="109" customWidth="1"/>
    <col min="8970" max="8970" width="15.28515625" style="109" customWidth="1"/>
    <col min="8971" max="8971" width="16.42578125" style="109" customWidth="1"/>
    <col min="8972" max="8974" width="15.42578125" style="109" customWidth="1"/>
    <col min="8975" max="8975" width="10.28515625" style="109" customWidth="1"/>
    <col min="8976" max="8976" width="10.140625" style="109" customWidth="1"/>
    <col min="8977" max="8977" width="11.140625" style="109" customWidth="1"/>
    <col min="8978" max="8978" width="10.140625" style="109" customWidth="1"/>
    <col min="8979" max="8979" width="9.5703125" style="109" customWidth="1"/>
    <col min="8980" max="8980" width="11" style="109" customWidth="1"/>
    <col min="8981" max="9214" width="9.140625" style="109"/>
    <col min="9215" max="9215" width="30.28515625" style="109" customWidth="1"/>
    <col min="9216" max="9216" width="20.140625" style="109" customWidth="1"/>
    <col min="9217" max="9219" width="14.7109375" style="109" customWidth="1"/>
    <col min="9220" max="9220" width="12.42578125" style="109" customWidth="1"/>
    <col min="9221" max="9221" width="17" style="109" customWidth="1"/>
    <col min="9222" max="9222" width="15.28515625" style="109" customWidth="1"/>
    <col min="9223" max="9225" width="14.42578125" style="109" customWidth="1"/>
    <col min="9226" max="9226" width="15.28515625" style="109" customWidth="1"/>
    <col min="9227" max="9227" width="16.42578125" style="109" customWidth="1"/>
    <col min="9228" max="9230" width="15.42578125" style="109" customWidth="1"/>
    <col min="9231" max="9231" width="10.28515625" style="109" customWidth="1"/>
    <col min="9232" max="9232" width="10.140625" style="109" customWidth="1"/>
    <col min="9233" max="9233" width="11.140625" style="109" customWidth="1"/>
    <col min="9234" max="9234" width="10.140625" style="109" customWidth="1"/>
    <col min="9235" max="9235" width="9.5703125" style="109" customWidth="1"/>
    <col min="9236" max="9236" width="11" style="109" customWidth="1"/>
    <col min="9237" max="9470" width="9.140625" style="109"/>
    <col min="9471" max="9471" width="30.28515625" style="109" customWidth="1"/>
    <col min="9472" max="9472" width="20.140625" style="109" customWidth="1"/>
    <col min="9473" max="9475" width="14.7109375" style="109" customWidth="1"/>
    <col min="9476" max="9476" width="12.42578125" style="109" customWidth="1"/>
    <col min="9477" max="9477" width="17" style="109" customWidth="1"/>
    <col min="9478" max="9478" width="15.28515625" style="109" customWidth="1"/>
    <col min="9479" max="9481" width="14.42578125" style="109" customWidth="1"/>
    <col min="9482" max="9482" width="15.28515625" style="109" customWidth="1"/>
    <col min="9483" max="9483" width="16.42578125" style="109" customWidth="1"/>
    <col min="9484" max="9486" width="15.42578125" style="109" customWidth="1"/>
    <col min="9487" max="9487" width="10.28515625" style="109" customWidth="1"/>
    <col min="9488" max="9488" width="10.140625" style="109" customWidth="1"/>
    <col min="9489" max="9489" width="11.140625" style="109" customWidth="1"/>
    <col min="9490" max="9490" width="10.140625" style="109" customWidth="1"/>
    <col min="9491" max="9491" width="9.5703125" style="109" customWidth="1"/>
    <col min="9492" max="9492" width="11" style="109" customWidth="1"/>
    <col min="9493" max="9726" width="9.140625" style="109"/>
    <col min="9727" max="9727" width="30.28515625" style="109" customWidth="1"/>
    <col min="9728" max="9728" width="20.140625" style="109" customWidth="1"/>
    <col min="9729" max="9731" width="14.7109375" style="109" customWidth="1"/>
    <col min="9732" max="9732" width="12.42578125" style="109" customWidth="1"/>
    <col min="9733" max="9733" width="17" style="109" customWidth="1"/>
    <col min="9734" max="9734" width="15.28515625" style="109" customWidth="1"/>
    <col min="9735" max="9737" width="14.42578125" style="109" customWidth="1"/>
    <col min="9738" max="9738" width="15.28515625" style="109" customWidth="1"/>
    <col min="9739" max="9739" width="16.42578125" style="109" customWidth="1"/>
    <col min="9740" max="9742" width="15.42578125" style="109" customWidth="1"/>
    <col min="9743" max="9743" width="10.28515625" style="109" customWidth="1"/>
    <col min="9744" max="9744" width="10.140625" style="109" customWidth="1"/>
    <col min="9745" max="9745" width="11.140625" style="109" customWidth="1"/>
    <col min="9746" max="9746" width="10.140625" style="109" customWidth="1"/>
    <col min="9747" max="9747" width="9.5703125" style="109" customWidth="1"/>
    <col min="9748" max="9748" width="11" style="109" customWidth="1"/>
    <col min="9749" max="9982" width="9.140625" style="109"/>
    <col min="9983" max="9983" width="30.28515625" style="109" customWidth="1"/>
    <col min="9984" max="9984" width="20.140625" style="109" customWidth="1"/>
    <col min="9985" max="9987" width="14.7109375" style="109" customWidth="1"/>
    <col min="9988" max="9988" width="12.42578125" style="109" customWidth="1"/>
    <col min="9989" max="9989" width="17" style="109" customWidth="1"/>
    <col min="9990" max="9990" width="15.28515625" style="109" customWidth="1"/>
    <col min="9991" max="9993" width="14.42578125" style="109" customWidth="1"/>
    <col min="9994" max="9994" width="15.28515625" style="109" customWidth="1"/>
    <col min="9995" max="9995" width="16.42578125" style="109" customWidth="1"/>
    <col min="9996" max="9998" width="15.42578125" style="109" customWidth="1"/>
    <col min="9999" max="9999" width="10.28515625" style="109" customWidth="1"/>
    <col min="10000" max="10000" width="10.140625" style="109" customWidth="1"/>
    <col min="10001" max="10001" width="11.140625" style="109" customWidth="1"/>
    <col min="10002" max="10002" width="10.140625" style="109" customWidth="1"/>
    <col min="10003" max="10003" width="9.5703125" style="109" customWidth="1"/>
    <col min="10004" max="10004" width="11" style="109" customWidth="1"/>
    <col min="10005" max="10238" width="9.140625" style="109"/>
    <col min="10239" max="10239" width="30.28515625" style="109" customWidth="1"/>
    <col min="10240" max="10240" width="20.140625" style="109" customWidth="1"/>
    <col min="10241" max="10243" width="14.7109375" style="109" customWidth="1"/>
    <col min="10244" max="10244" width="12.42578125" style="109" customWidth="1"/>
    <col min="10245" max="10245" width="17" style="109" customWidth="1"/>
    <col min="10246" max="10246" width="15.28515625" style="109" customWidth="1"/>
    <col min="10247" max="10249" width="14.42578125" style="109" customWidth="1"/>
    <col min="10250" max="10250" width="15.28515625" style="109" customWidth="1"/>
    <col min="10251" max="10251" width="16.42578125" style="109" customWidth="1"/>
    <col min="10252" max="10254" width="15.42578125" style="109" customWidth="1"/>
    <col min="10255" max="10255" width="10.28515625" style="109" customWidth="1"/>
    <col min="10256" max="10256" width="10.140625" style="109" customWidth="1"/>
    <col min="10257" max="10257" width="11.140625" style="109" customWidth="1"/>
    <col min="10258" max="10258" width="10.140625" style="109" customWidth="1"/>
    <col min="10259" max="10259" width="9.5703125" style="109" customWidth="1"/>
    <col min="10260" max="10260" width="11" style="109" customWidth="1"/>
    <col min="10261" max="10494" width="9.140625" style="109"/>
    <col min="10495" max="10495" width="30.28515625" style="109" customWidth="1"/>
    <col min="10496" max="10496" width="20.140625" style="109" customWidth="1"/>
    <col min="10497" max="10499" width="14.7109375" style="109" customWidth="1"/>
    <col min="10500" max="10500" width="12.42578125" style="109" customWidth="1"/>
    <col min="10501" max="10501" width="17" style="109" customWidth="1"/>
    <col min="10502" max="10502" width="15.28515625" style="109" customWidth="1"/>
    <col min="10503" max="10505" width="14.42578125" style="109" customWidth="1"/>
    <col min="10506" max="10506" width="15.28515625" style="109" customWidth="1"/>
    <col min="10507" max="10507" width="16.42578125" style="109" customWidth="1"/>
    <col min="10508" max="10510" width="15.42578125" style="109" customWidth="1"/>
    <col min="10511" max="10511" width="10.28515625" style="109" customWidth="1"/>
    <col min="10512" max="10512" width="10.140625" style="109" customWidth="1"/>
    <col min="10513" max="10513" width="11.140625" style="109" customWidth="1"/>
    <col min="10514" max="10514" width="10.140625" style="109" customWidth="1"/>
    <col min="10515" max="10515" width="9.5703125" style="109" customWidth="1"/>
    <col min="10516" max="10516" width="11" style="109" customWidth="1"/>
    <col min="10517" max="10750" width="9.140625" style="109"/>
    <col min="10751" max="10751" width="30.28515625" style="109" customWidth="1"/>
    <col min="10752" max="10752" width="20.140625" style="109" customWidth="1"/>
    <col min="10753" max="10755" width="14.7109375" style="109" customWidth="1"/>
    <col min="10756" max="10756" width="12.42578125" style="109" customWidth="1"/>
    <col min="10757" max="10757" width="17" style="109" customWidth="1"/>
    <col min="10758" max="10758" width="15.28515625" style="109" customWidth="1"/>
    <col min="10759" max="10761" width="14.42578125" style="109" customWidth="1"/>
    <col min="10762" max="10762" width="15.28515625" style="109" customWidth="1"/>
    <col min="10763" max="10763" width="16.42578125" style="109" customWidth="1"/>
    <col min="10764" max="10766" width="15.42578125" style="109" customWidth="1"/>
    <col min="10767" max="10767" width="10.28515625" style="109" customWidth="1"/>
    <col min="10768" max="10768" width="10.140625" style="109" customWidth="1"/>
    <col min="10769" max="10769" width="11.140625" style="109" customWidth="1"/>
    <col min="10770" max="10770" width="10.140625" style="109" customWidth="1"/>
    <col min="10771" max="10771" width="9.5703125" style="109" customWidth="1"/>
    <col min="10772" max="10772" width="11" style="109" customWidth="1"/>
    <col min="10773" max="11006" width="9.140625" style="109"/>
    <col min="11007" max="11007" width="30.28515625" style="109" customWidth="1"/>
    <col min="11008" max="11008" width="20.140625" style="109" customWidth="1"/>
    <col min="11009" max="11011" width="14.7109375" style="109" customWidth="1"/>
    <col min="11012" max="11012" width="12.42578125" style="109" customWidth="1"/>
    <col min="11013" max="11013" width="17" style="109" customWidth="1"/>
    <col min="11014" max="11014" width="15.28515625" style="109" customWidth="1"/>
    <col min="11015" max="11017" width="14.42578125" style="109" customWidth="1"/>
    <col min="11018" max="11018" width="15.28515625" style="109" customWidth="1"/>
    <col min="11019" max="11019" width="16.42578125" style="109" customWidth="1"/>
    <col min="11020" max="11022" width="15.42578125" style="109" customWidth="1"/>
    <col min="11023" max="11023" width="10.28515625" style="109" customWidth="1"/>
    <col min="11024" max="11024" width="10.140625" style="109" customWidth="1"/>
    <col min="11025" max="11025" width="11.140625" style="109" customWidth="1"/>
    <col min="11026" max="11026" width="10.140625" style="109" customWidth="1"/>
    <col min="11027" max="11027" width="9.5703125" style="109" customWidth="1"/>
    <col min="11028" max="11028" width="11" style="109" customWidth="1"/>
    <col min="11029" max="11262" width="9.140625" style="109"/>
    <col min="11263" max="11263" width="30.28515625" style="109" customWidth="1"/>
    <col min="11264" max="11264" width="20.140625" style="109" customWidth="1"/>
    <col min="11265" max="11267" width="14.7109375" style="109" customWidth="1"/>
    <col min="11268" max="11268" width="12.42578125" style="109" customWidth="1"/>
    <col min="11269" max="11269" width="17" style="109" customWidth="1"/>
    <col min="11270" max="11270" width="15.28515625" style="109" customWidth="1"/>
    <col min="11271" max="11273" width="14.42578125" style="109" customWidth="1"/>
    <col min="11274" max="11274" width="15.28515625" style="109" customWidth="1"/>
    <col min="11275" max="11275" width="16.42578125" style="109" customWidth="1"/>
    <col min="11276" max="11278" width="15.42578125" style="109" customWidth="1"/>
    <col min="11279" max="11279" width="10.28515625" style="109" customWidth="1"/>
    <col min="11280" max="11280" width="10.140625" style="109" customWidth="1"/>
    <col min="11281" max="11281" width="11.140625" style="109" customWidth="1"/>
    <col min="11282" max="11282" width="10.140625" style="109" customWidth="1"/>
    <col min="11283" max="11283" width="9.5703125" style="109" customWidth="1"/>
    <col min="11284" max="11284" width="11" style="109" customWidth="1"/>
    <col min="11285" max="11518" width="9.140625" style="109"/>
    <col min="11519" max="11519" width="30.28515625" style="109" customWidth="1"/>
    <col min="11520" max="11520" width="20.140625" style="109" customWidth="1"/>
    <col min="11521" max="11523" width="14.7109375" style="109" customWidth="1"/>
    <col min="11524" max="11524" width="12.42578125" style="109" customWidth="1"/>
    <col min="11525" max="11525" width="17" style="109" customWidth="1"/>
    <col min="11526" max="11526" width="15.28515625" style="109" customWidth="1"/>
    <col min="11527" max="11529" width="14.42578125" style="109" customWidth="1"/>
    <col min="11530" max="11530" width="15.28515625" style="109" customWidth="1"/>
    <col min="11531" max="11531" width="16.42578125" style="109" customWidth="1"/>
    <col min="11532" max="11534" width="15.42578125" style="109" customWidth="1"/>
    <col min="11535" max="11535" width="10.28515625" style="109" customWidth="1"/>
    <col min="11536" max="11536" width="10.140625" style="109" customWidth="1"/>
    <col min="11537" max="11537" width="11.140625" style="109" customWidth="1"/>
    <col min="11538" max="11538" width="10.140625" style="109" customWidth="1"/>
    <col min="11539" max="11539" width="9.5703125" style="109" customWidth="1"/>
    <col min="11540" max="11540" width="11" style="109" customWidth="1"/>
    <col min="11541" max="11774" width="9.140625" style="109"/>
    <col min="11775" max="11775" width="30.28515625" style="109" customWidth="1"/>
    <col min="11776" max="11776" width="20.140625" style="109" customWidth="1"/>
    <col min="11777" max="11779" width="14.7109375" style="109" customWidth="1"/>
    <col min="11780" max="11780" width="12.42578125" style="109" customWidth="1"/>
    <col min="11781" max="11781" width="17" style="109" customWidth="1"/>
    <col min="11782" max="11782" width="15.28515625" style="109" customWidth="1"/>
    <col min="11783" max="11785" width="14.42578125" style="109" customWidth="1"/>
    <col min="11786" max="11786" width="15.28515625" style="109" customWidth="1"/>
    <col min="11787" max="11787" width="16.42578125" style="109" customWidth="1"/>
    <col min="11788" max="11790" width="15.42578125" style="109" customWidth="1"/>
    <col min="11791" max="11791" width="10.28515625" style="109" customWidth="1"/>
    <col min="11792" max="11792" width="10.140625" style="109" customWidth="1"/>
    <col min="11793" max="11793" width="11.140625" style="109" customWidth="1"/>
    <col min="11794" max="11794" width="10.140625" style="109" customWidth="1"/>
    <col min="11795" max="11795" width="9.5703125" style="109" customWidth="1"/>
    <col min="11796" max="11796" width="11" style="109" customWidth="1"/>
    <col min="11797" max="12030" width="9.140625" style="109"/>
    <col min="12031" max="12031" width="30.28515625" style="109" customWidth="1"/>
    <col min="12032" max="12032" width="20.140625" style="109" customWidth="1"/>
    <col min="12033" max="12035" width="14.7109375" style="109" customWidth="1"/>
    <col min="12036" max="12036" width="12.42578125" style="109" customWidth="1"/>
    <col min="12037" max="12037" width="17" style="109" customWidth="1"/>
    <col min="12038" max="12038" width="15.28515625" style="109" customWidth="1"/>
    <col min="12039" max="12041" width="14.42578125" style="109" customWidth="1"/>
    <col min="12042" max="12042" width="15.28515625" style="109" customWidth="1"/>
    <col min="12043" max="12043" width="16.42578125" style="109" customWidth="1"/>
    <col min="12044" max="12046" width="15.42578125" style="109" customWidth="1"/>
    <col min="12047" max="12047" width="10.28515625" style="109" customWidth="1"/>
    <col min="12048" max="12048" width="10.140625" style="109" customWidth="1"/>
    <col min="12049" max="12049" width="11.140625" style="109" customWidth="1"/>
    <col min="12050" max="12050" width="10.140625" style="109" customWidth="1"/>
    <col min="12051" max="12051" width="9.5703125" style="109" customWidth="1"/>
    <col min="12052" max="12052" width="11" style="109" customWidth="1"/>
    <col min="12053" max="12286" width="9.140625" style="109"/>
    <col min="12287" max="12287" width="30.28515625" style="109" customWidth="1"/>
    <col min="12288" max="12288" width="20.140625" style="109" customWidth="1"/>
    <col min="12289" max="12291" width="14.7109375" style="109" customWidth="1"/>
    <col min="12292" max="12292" width="12.42578125" style="109" customWidth="1"/>
    <col min="12293" max="12293" width="17" style="109" customWidth="1"/>
    <col min="12294" max="12294" width="15.28515625" style="109" customWidth="1"/>
    <col min="12295" max="12297" width="14.42578125" style="109" customWidth="1"/>
    <col min="12298" max="12298" width="15.28515625" style="109" customWidth="1"/>
    <col min="12299" max="12299" width="16.42578125" style="109" customWidth="1"/>
    <col min="12300" max="12302" width="15.42578125" style="109" customWidth="1"/>
    <col min="12303" max="12303" width="10.28515625" style="109" customWidth="1"/>
    <col min="12304" max="12304" width="10.140625" style="109" customWidth="1"/>
    <col min="12305" max="12305" width="11.140625" style="109" customWidth="1"/>
    <col min="12306" max="12306" width="10.140625" style="109" customWidth="1"/>
    <col min="12307" max="12307" width="9.5703125" style="109" customWidth="1"/>
    <col min="12308" max="12308" width="11" style="109" customWidth="1"/>
    <col min="12309" max="12542" width="9.140625" style="109"/>
    <col min="12543" max="12543" width="30.28515625" style="109" customWidth="1"/>
    <col min="12544" max="12544" width="20.140625" style="109" customWidth="1"/>
    <col min="12545" max="12547" width="14.7109375" style="109" customWidth="1"/>
    <col min="12548" max="12548" width="12.42578125" style="109" customWidth="1"/>
    <col min="12549" max="12549" width="17" style="109" customWidth="1"/>
    <col min="12550" max="12550" width="15.28515625" style="109" customWidth="1"/>
    <col min="12551" max="12553" width="14.42578125" style="109" customWidth="1"/>
    <col min="12554" max="12554" width="15.28515625" style="109" customWidth="1"/>
    <col min="12555" max="12555" width="16.42578125" style="109" customWidth="1"/>
    <col min="12556" max="12558" width="15.42578125" style="109" customWidth="1"/>
    <col min="12559" max="12559" width="10.28515625" style="109" customWidth="1"/>
    <col min="12560" max="12560" width="10.140625" style="109" customWidth="1"/>
    <col min="12561" max="12561" width="11.140625" style="109" customWidth="1"/>
    <col min="12562" max="12562" width="10.140625" style="109" customWidth="1"/>
    <col min="12563" max="12563" width="9.5703125" style="109" customWidth="1"/>
    <col min="12564" max="12564" width="11" style="109" customWidth="1"/>
    <col min="12565" max="12798" width="9.140625" style="109"/>
    <col min="12799" max="12799" width="30.28515625" style="109" customWidth="1"/>
    <col min="12800" max="12800" width="20.140625" style="109" customWidth="1"/>
    <col min="12801" max="12803" width="14.7109375" style="109" customWidth="1"/>
    <col min="12804" max="12804" width="12.42578125" style="109" customWidth="1"/>
    <col min="12805" max="12805" width="17" style="109" customWidth="1"/>
    <col min="12806" max="12806" width="15.28515625" style="109" customWidth="1"/>
    <col min="12807" max="12809" width="14.42578125" style="109" customWidth="1"/>
    <col min="12810" max="12810" width="15.28515625" style="109" customWidth="1"/>
    <col min="12811" max="12811" width="16.42578125" style="109" customWidth="1"/>
    <col min="12812" max="12814" width="15.42578125" style="109" customWidth="1"/>
    <col min="12815" max="12815" width="10.28515625" style="109" customWidth="1"/>
    <col min="12816" max="12816" width="10.140625" style="109" customWidth="1"/>
    <col min="12817" max="12817" width="11.140625" style="109" customWidth="1"/>
    <col min="12818" max="12818" width="10.140625" style="109" customWidth="1"/>
    <col min="12819" max="12819" width="9.5703125" style="109" customWidth="1"/>
    <col min="12820" max="12820" width="11" style="109" customWidth="1"/>
    <col min="12821" max="13054" width="9.140625" style="109"/>
    <col min="13055" max="13055" width="30.28515625" style="109" customWidth="1"/>
    <col min="13056" max="13056" width="20.140625" style="109" customWidth="1"/>
    <col min="13057" max="13059" width="14.7109375" style="109" customWidth="1"/>
    <col min="13060" max="13060" width="12.42578125" style="109" customWidth="1"/>
    <col min="13061" max="13061" width="17" style="109" customWidth="1"/>
    <col min="13062" max="13062" width="15.28515625" style="109" customWidth="1"/>
    <col min="13063" max="13065" width="14.42578125" style="109" customWidth="1"/>
    <col min="13066" max="13066" width="15.28515625" style="109" customWidth="1"/>
    <col min="13067" max="13067" width="16.42578125" style="109" customWidth="1"/>
    <col min="13068" max="13070" width="15.42578125" style="109" customWidth="1"/>
    <col min="13071" max="13071" width="10.28515625" style="109" customWidth="1"/>
    <col min="13072" max="13072" width="10.140625" style="109" customWidth="1"/>
    <col min="13073" max="13073" width="11.140625" style="109" customWidth="1"/>
    <col min="13074" max="13074" width="10.140625" style="109" customWidth="1"/>
    <col min="13075" max="13075" width="9.5703125" style="109" customWidth="1"/>
    <col min="13076" max="13076" width="11" style="109" customWidth="1"/>
    <col min="13077" max="13310" width="9.140625" style="109"/>
    <col min="13311" max="13311" width="30.28515625" style="109" customWidth="1"/>
    <col min="13312" max="13312" width="20.140625" style="109" customWidth="1"/>
    <col min="13313" max="13315" width="14.7109375" style="109" customWidth="1"/>
    <col min="13316" max="13316" width="12.42578125" style="109" customWidth="1"/>
    <col min="13317" max="13317" width="17" style="109" customWidth="1"/>
    <col min="13318" max="13318" width="15.28515625" style="109" customWidth="1"/>
    <col min="13319" max="13321" width="14.42578125" style="109" customWidth="1"/>
    <col min="13322" max="13322" width="15.28515625" style="109" customWidth="1"/>
    <col min="13323" max="13323" width="16.42578125" style="109" customWidth="1"/>
    <col min="13324" max="13326" width="15.42578125" style="109" customWidth="1"/>
    <col min="13327" max="13327" width="10.28515625" style="109" customWidth="1"/>
    <col min="13328" max="13328" width="10.140625" style="109" customWidth="1"/>
    <col min="13329" max="13329" width="11.140625" style="109" customWidth="1"/>
    <col min="13330" max="13330" width="10.140625" style="109" customWidth="1"/>
    <col min="13331" max="13331" width="9.5703125" style="109" customWidth="1"/>
    <col min="13332" max="13332" width="11" style="109" customWidth="1"/>
    <col min="13333" max="13566" width="9.140625" style="109"/>
    <col min="13567" max="13567" width="30.28515625" style="109" customWidth="1"/>
    <col min="13568" max="13568" width="20.140625" style="109" customWidth="1"/>
    <col min="13569" max="13571" width="14.7109375" style="109" customWidth="1"/>
    <col min="13572" max="13572" width="12.42578125" style="109" customWidth="1"/>
    <col min="13573" max="13573" width="17" style="109" customWidth="1"/>
    <col min="13574" max="13574" width="15.28515625" style="109" customWidth="1"/>
    <col min="13575" max="13577" width="14.42578125" style="109" customWidth="1"/>
    <col min="13578" max="13578" width="15.28515625" style="109" customWidth="1"/>
    <col min="13579" max="13579" width="16.42578125" style="109" customWidth="1"/>
    <col min="13580" max="13582" width="15.42578125" style="109" customWidth="1"/>
    <col min="13583" max="13583" width="10.28515625" style="109" customWidth="1"/>
    <col min="13584" max="13584" width="10.140625" style="109" customWidth="1"/>
    <col min="13585" max="13585" width="11.140625" style="109" customWidth="1"/>
    <col min="13586" max="13586" width="10.140625" style="109" customWidth="1"/>
    <col min="13587" max="13587" width="9.5703125" style="109" customWidth="1"/>
    <col min="13588" max="13588" width="11" style="109" customWidth="1"/>
    <col min="13589" max="13822" width="9.140625" style="109"/>
    <col min="13823" max="13823" width="30.28515625" style="109" customWidth="1"/>
    <col min="13824" max="13824" width="20.140625" style="109" customWidth="1"/>
    <col min="13825" max="13827" width="14.7109375" style="109" customWidth="1"/>
    <col min="13828" max="13828" width="12.42578125" style="109" customWidth="1"/>
    <col min="13829" max="13829" width="17" style="109" customWidth="1"/>
    <col min="13830" max="13830" width="15.28515625" style="109" customWidth="1"/>
    <col min="13831" max="13833" width="14.42578125" style="109" customWidth="1"/>
    <col min="13834" max="13834" width="15.28515625" style="109" customWidth="1"/>
    <col min="13835" max="13835" width="16.42578125" style="109" customWidth="1"/>
    <col min="13836" max="13838" width="15.42578125" style="109" customWidth="1"/>
    <col min="13839" max="13839" width="10.28515625" style="109" customWidth="1"/>
    <col min="13840" max="13840" width="10.140625" style="109" customWidth="1"/>
    <col min="13841" max="13841" width="11.140625" style="109" customWidth="1"/>
    <col min="13842" max="13842" width="10.140625" style="109" customWidth="1"/>
    <col min="13843" max="13843" width="9.5703125" style="109" customWidth="1"/>
    <col min="13844" max="13844" width="11" style="109" customWidth="1"/>
    <col min="13845" max="14078" width="9.140625" style="109"/>
    <col min="14079" max="14079" width="30.28515625" style="109" customWidth="1"/>
    <col min="14080" max="14080" width="20.140625" style="109" customWidth="1"/>
    <col min="14081" max="14083" width="14.7109375" style="109" customWidth="1"/>
    <col min="14084" max="14084" width="12.42578125" style="109" customWidth="1"/>
    <col min="14085" max="14085" width="17" style="109" customWidth="1"/>
    <col min="14086" max="14086" width="15.28515625" style="109" customWidth="1"/>
    <col min="14087" max="14089" width="14.42578125" style="109" customWidth="1"/>
    <col min="14090" max="14090" width="15.28515625" style="109" customWidth="1"/>
    <col min="14091" max="14091" width="16.42578125" style="109" customWidth="1"/>
    <col min="14092" max="14094" width="15.42578125" style="109" customWidth="1"/>
    <col min="14095" max="14095" width="10.28515625" style="109" customWidth="1"/>
    <col min="14096" max="14096" width="10.140625" style="109" customWidth="1"/>
    <col min="14097" max="14097" width="11.140625" style="109" customWidth="1"/>
    <col min="14098" max="14098" width="10.140625" style="109" customWidth="1"/>
    <col min="14099" max="14099" width="9.5703125" style="109" customWidth="1"/>
    <col min="14100" max="14100" width="11" style="109" customWidth="1"/>
    <col min="14101" max="14334" width="9.140625" style="109"/>
    <col min="14335" max="14335" width="30.28515625" style="109" customWidth="1"/>
    <col min="14336" max="14336" width="20.140625" style="109" customWidth="1"/>
    <col min="14337" max="14339" width="14.7109375" style="109" customWidth="1"/>
    <col min="14340" max="14340" width="12.42578125" style="109" customWidth="1"/>
    <col min="14341" max="14341" width="17" style="109" customWidth="1"/>
    <col min="14342" max="14342" width="15.28515625" style="109" customWidth="1"/>
    <col min="14343" max="14345" width="14.42578125" style="109" customWidth="1"/>
    <col min="14346" max="14346" width="15.28515625" style="109" customWidth="1"/>
    <col min="14347" max="14347" width="16.42578125" style="109" customWidth="1"/>
    <col min="14348" max="14350" width="15.42578125" style="109" customWidth="1"/>
    <col min="14351" max="14351" width="10.28515625" style="109" customWidth="1"/>
    <col min="14352" max="14352" width="10.140625" style="109" customWidth="1"/>
    <col min="14353" max="14353" width="11.140625" style="109" customWidth="1"/>
    <col min="14354" max="14354" width="10.140625" style="109" customWidth="1"/>
    <col min="14355" max="14355" width="9.5703125" style="109" customWidth="1"/>
    <col min="14356" max="14356" width="11" style="109" customWidth="1"/>
    <col min="14357" max="14590" width="9.140625" style="109"/>
    <col min="14591" max="14591" width="30.28515625" style="109" customWidth="1"/>
    <col min="14592" max="14592" width="20.140625" style="109" customWidth="1"/>
    <col min="14593" max="14595" width="14.7109375" style="109" customWidth="1"/>
    <col min="14596" max="14596" width="12.42578125" style="109" customWidth="1"/>
    <col min="14597" max="14597" width="17" style="109" customWidth="1"/>
    <col min="14598" max="14598" width="15.28515625" style="109" customWidth="1"/>
    <col min="14599" max="14601" width="14.42578125" style="109" customWidth="1"/>
    <col min="14602" max="14602" width="15.28515625" style="109" customWidth="1"/>
    <col min="14603" max="14603" width="16.42578125" style="109" customWidth="1"/>
    <col min="14604" max="14606" width="15.42578125" style="109" customWidth="1"/>
    <col min="14607" max="14607" width="10.28515625" style="109" customWidth="1"/>
    <col min="14608" max="14608" width="10.140625" style="109" customWidth="1"/>
    <col min="14609" max="14609" width="11.140625" style="109" customWidth="1"/>
    <col min="14610" max="14610" width="10.140625" style="109" customWidth="1"/>
    <col min="14611" max="14611" width="9.5703125" style="109" customWidth="1"/>
    <col min="14612" max="14612" width="11" style="109" customWidth="1"/>
    <col min="14613" max="14846" width="9.140625" style="109"/>
    <col min="14847" max="14847" width="30.28515625" style="109" customWidth="1"/>
    <col min="14848" max="14848" width="20.140625" style="109" customWidth="1"/>
    <col min="14849" max="14851" width="14.7109375" style="109" customWidth="1"/>
    <col min="14852" max="14852" width="12.42578125" style="109" customWidth="1"/>
    <col min="14853" max="14853" width="17" style="109" customWidth="1"/>
    <col min="14854" max="14854" width="15.28515625" style="109" customWidth="1"/>
    <col min="14855" max="14857" width="14.42578125" style="109" customWidth="1"/>
    <col min="14858" max="14858" width="15.28515625" style="109" customWidth="1"/>
    <col min="14859" max="14859" width="16.42578125" style="109" customWidth="1"/>
    <col min="14860" max="14862" width="15.42578125" style="109" customWidth="1"/>
    <col min="14863" max="14863" width="10.28515625" style="109" customWidth="1"/>
    <col min="14864" max="14864" width="10.140625" style="109" customWidth="1"/>
    <col min="14865" max="14865" width="11.140625" style="109" customWidth="1"/>
    <col min="14866" max="14866" width="10.140625" style="109" customWidth="1"/>
    <col min="14867" max="14867" width="9.5703125" style="109" customWidth="1"/>
    <col min="14868" max="14868" width="11" style="109" customWidth="1"/>
    <col min="14869" max="15102" width="9.140625" style="109"/>
    <col min="15103" max="15103" width="30.28515625" style="109" customWidth="1"/>
    <col min="15104" max="15104" width="20.140625" style="109" customWidth="1"/>
    <col min="15105" max="15107" width="14.7109375" style="109" customWidth="1"/>
    <col min="15108" max="15108" width="12.42578125" style="109" customWidth="1"/>
    <col min="15109" max="15109" width="17" style="109" customWidth="1"/>
    <col min="15110" max="15110" width="15.28515625" style="109" customWidth="1"/>
    <col min="15111" max="15113" width="14.42578125" style="109" customWidth="1"/>
    <col min="15114" max="15114" width="15.28515625" style="109" customWidth="1"/>
    <col min="15115" max="15115" width="16.42578125" style="109" customWidth="1"/>
    <col min="15116" max="15118" width="15.42578125" style="109" customWidth="1"/>
    <col min="15119" max="15119" width="10.28515625" style="109" customWidth="1"/>
    <col min="15120" max="15120" width="10.140625" style="109" customWidth="1"/>
    <col min="15121" max="15121" width="11.140625" style="109" customWidth="1"/>
    <col min="15122" max="15122" width="10.140625" style="109" customWidth="1"/>
    <col min="15123" max="15123" width="9.5703125" style="109" customWidth="1"/>
    <col min="15124" max="15124" width="11" style="109" customWidth="1"/>
    <col min="15125" max="15358" width="9.140625" style="109"/>
    <col min="15359" max="15359" width="30.28515625" style="109" customWidth="1"/>
    <col min="15360" max="15360" width="20.140625" style="109" customWidth="1"/>
    <col min="15361" max="15363" width="14.7109375" style="109" customWidth="1"/>
    <col min="15364" max="15364" width="12.42578125" style="109" customWidth="1"/>
    <col min="15365" max="15365" width="17" style="109" customWidth="1"/>
    <col min="15366" max="15366" width="15.28515625" style="109" customWidth="1"/>
    <col min="15367" max="15369" width="14.42578125" style="109" customWidth="1"/>
    <col min="15370" max="15370" width="15.28515625" style="109" customWidth="1"/>
    <col min="15371" max="15371" width="16.42578125" style="109" customWidth="1"/>
    <col min="15372" max="15374" width="15.42578125" style="109" customWidth="1"/>
    <col min="15375" max="15375" width="10.28515625" style="109" customWidth="1"/>
    <col min="15376" max="15376" width="10.140625" style="109" customWidth="1"/>
    <col min="15377" max="15377" width="11.140625" style="109" customWidth="1"/>
    <col min="15378" max="15378" width="10.140625" style="109" customWidth="1"/>
    <col min="15379" max="15379" width="9.5703125" style="109" customWidth="1"/>
    <col min="15380" max="15380" width="11" style="109" customWidth="1"/>
    <col min="15381" max="15614" width="9.140625" style="109"/>
    <col min="15615" max="15615" width="30.28515625" style="109" customWidth="1"/>
    <col min="15616" max="15616" width="20.140625" style="109" customWidth="1"/>
    <col min="15617" max="15619" width="14.7109375" style="109" customWidth="1"/>
    <col min="15620" max="15620" width="12.42578125" style="109" customWidth="1"/>
    <col min="15621" max="15621" width="17" style="109" customWidth="1"/>
    <col min="15622" max="15622" width="15.28515625" style="109" customWidth="1"/>
    <col min="15623" max="15625" width="14.42578125" style="109" customWidth="1"/>
    <col min="15626" max="15626" width="15.28515625" style="109" customWidth="1"/>
    <col min="15627" max="15627" width="16.42578125" style="109" customWidth="1"/>
    <col min="15628" max="15630" width="15.42578125" style="109" customWidth="1"/>
    <col min="15631" max="15631" width="10.28515625" style="109" customWidth="1"/>
    <col min="15632" max="15632" width="10.140625" style="109" customWidth="1"/>
    <col min="15633" max="15633" width="11.140625" style="109" customWidth="1"/>
    <col min="15634" max="15634" width="10.140625" style="109" customWidth="1"/>
    <col min="15635" max="15635" width="9.5703125" style="109" customWidth="1"/>
    <col min="15636" max="15636" width="11" style="109" customWidth="1"/>
    <col min="15637" max="15870" width="9.140625" style="109"/>
    <col min="15871" max="15871" width="30.28515625" style="109" customWidth="1"/>
    <col min="15872" max="15872" width="20.140625" style="109" customWidth="1"/>
    <col min="15873" max="15875" width="14.7109375" style="109" customWidth="1"/>
    <col min="15876" max="15876" width="12.42578125" style="109" customWidth="1"/>
    <col min="15877" max="15877" width="17" style="109" customWidth="1"/>
    <col min="15878" max="15878" width="15.28515625" style="109" customWidth="1"/>
    <col min="15879" max="15881" width="14.42578125" style="109" customWidth="1"/>
    <col min="15882" max="15882" width="15.28515625" style="109" customWidth="1"/>
    <col min="15883" max="15883" width="16.42578125" style="109" customWidth="1"/>
    <col min="15884" max="15886" width="15.42578125" style="109" customWidth="1"/>
    <col min="15887" max="15887" width="10.28515625" style="109" customWidth="1"/>
    <col min="15888" max="15888" width="10.140625" style="109" customWidth="1"/>
    <col min="15889" max="15889" width="11.140625" style="109" customWidth="1"/>
    <col min="15890" max="15890" width="10.140625" style="109" customWidth="1"/>
    <col min="15891" max="15891" width="9.5703125" style="109" customWidth="1"/>
    <col min="15892" max="15892" width="11" style="109" customWidth="1"/>
    <col min="15893" max="16126" width="9.140625" style="109"/>
    <col min="16127" max="16127" width="30.28515625" style="109" customWidth="1"/>
    <col min="16128" max="16128" width="20.140625" style="109" customWidth="1"/>
    <col min="16129" max="16131" width="14.7109375" style="109" customWidth="1"/>
    <col min="16132" max="16132" width="12.42578125" style="109" customWidth="1"/>
    <col min="16133" max="16133" width="17" style="109" customWidth="1"/>
    <col min="16134" max="16134" width="15.28515625" style="109" customWidth="1"/>
    <col min="16135" max="16137" width="14.42578125" style="109" customWidth="1"/>
    <col min="16138" max="16138" width="15.28515625" style="109" customWidth="1"/>
    <col min="16139" max="16139" width="16.42578125" style="109" customWidth="1"/>
    <col min="16140" max="16142" width="15.42578125" style="109" customWidth="1"/>
    <col min="16143" max="16143" width="10.28515625" style="109" customWidth="1"/>
    <col min="16144" max="16144" width="10.140625" style="109" customWidth="1"/>
    <col min="16145" max="16145" width="11.140625" style="109" customWidth="1"/>
    <col min="16146" max="16146" width="10.140625" style="109" customWidth="1"/>
    <col min="16147" max="16147" width="9.5703125" style="109" customWidth="1"/>
    <col min="16148" max="16148" width="11" style="109" customWidth="1"/>
    <col min="16149" max="16384" width="9.140625" style="109"/>
  </cols>
  <sheetData>
    <row r="1" spans="1:15" x14ac:dyDescent="0.2">
      <c r="A1" s="165" t="s">
        <v>5146</v>
      </c>
      <c r="B1" s="740" t="str">
        <f>HYPERLINK("#List!$A$1", "Full")</f>
        <v>Full</v>
      </c>
    </row>
    <row r="2" spans="1:15" x14ac:dyDescent="0.2">
      <c r="A2" s="165"/>
    </row>
    <row r="3" spans="1:15" x14ac:dyDescent="0.2">
      <c r="A3" s="17" t="s">
        <v>2528</v>
      </c>
    </row>
    <row r="4" spans="1:15" x14ac:dyDescent="0.2">
      <c r="A4" s="13" t="s">
        <v>2529</v>
      </c>
    </row>
    <row r="5" spans="1:15" x14ac:dyDescent="0.2">
      <c r="A5" s="165"/>
    </row>
    <row r="6" spans="1:15" x14ac:dyDescent="0.2">
      <c r="A6" s="18" t="s">
        <v>6745</v>
      </c>
    </row>
    <row r="7" spans="1:15" x14ac:dyDescent="0.2">
      <c r="A7" s="17" t="s">
        <v>48</v>
      </c>
    </row>
    <row r="8" spans="1:15" x14ac:dyDescent="0.2">
      <c r="A8" s="17" t="s">
        <v>4583</v>
      </c>
    </row>
    <row r="10" spans="1:15" ht="38.25" x14ac:dyDescent="0.2">
      <c r="A10" s="179" t="s">
        <v>4</v>
      </c>
      <c r="B10" s="179" t="s">
        <v>2530</v>
      </c>
      <c r="C10" s="180" t="s">
        <v>2531</v>
      </c>
      <c r="D10" s="179" t="s">
        <v>2532</v>
      </c>
      <c r="E10" s="179" t="s">
        <v>2533</v>
      </c>
      <c r="F10" s="179" t="s">
        <v>2534</v>
      </c>
      <c r="G10" s="179" t="s">
        <v>7275</v>
      </c>
      <c r="H10" s="179" t="s">
        <v>7276</v>
      </c>
      <c r="I10" s="179" t="s">
        <v>2535</v>
      </c>
      <c r="J10" s="141" t="s">
        <v>7277</v>
      </c>
      <c r="K10" s="179" t="s">
        <v>2536</v>
      </c>
      <c r="L10" s="179" t="s">
        <v>2537</v>
      </c>
      <c r="M10" s="179" t="s">
        <v>2538</v>
      </c>
      <c r="N10" s="179" t="s">
        <v>2539</v>
      </c>
      <c r="O10" s="179" t="s">
        <v>2540</v>
      </c>
    </row>
    <row r="11" spans="1:15" x14ac:dyDescent="0.2">
      <c r="A11" s="181" t="s">
        <v>7837</v>
      </c>
      <c r="B11" s="181" t="s">
        <v>7839</v>
      </c>
      <c r="C11" s="181" t="s">
        <v>7840</v>
      </c>
      <c r="D11" s="181" t="s">
        <v>7841</v>
      </c>
      <c r="E11" s="181" t="s">
        <v>7856</v>
      </c>
      <c r="F11" s="181" t="s">
        <v>7863</v>
      </c>
      <c r="G11" s="181" t="s">
        <v>7864</v>
      </c>
      <c r="H11" s="181" t="s">
        <v>7865</v>
      </c>
      <c r="I11" s="181" t="s">
        <v>7866</v>
      </c>
      <c r="J11" s="181" t="s">
        <v>7867</v>
      </c>
      <c r="K11" s="181" t="s">
        <v>7868</v>
      </c>
      <c r="L11" s="181" t="s">
        <v>7869</v>
      </c>
      <c r="M11" s="181" t="s">
        <v>7871</v>
      </c>
      <c r="N11" s="181" t="s">
        <v>7872</v>
      </c>
      <c r="O11" s="181" t="s">
        <v>7873</v>
      </c>
    </row>
    <row r="12" spans="1:15" x14ac:dyDescent="0.2">
      <c r="A12" s="631" t="s">
        <v>23</v>
      </c>
      <c r="B12" s="631" t="s">
        <v>27</v>
      </c>
      <c r="C12" s="631" t="s">
        <v>24</v>
      </c>
      <c r="D12" s="631" t="s">
        <v>25</v>
      </c>
      <c r="E12" s="631" t="s">
        <v>28</v>
      </c>
      <c r="F12" s="631" t="s">
        <v>30</v>
      </c>
      <c r="G12" s="632" t="s">
        <v>36</v>
      </c>
      <c r="H12" s="632" t="s">
        <v>37</v>
      </c>
      <c r="I12" s="632" t="s">
        <v>26</v>
      </c>
      <c r="J12" s="632"/>
      <c r="K12" s="632" t="s">
        <v>31</v>
      </c>
      <c r="L12" s="632" t="s">
        <v>32</v>
      </c>
      <c r="M12" s="632" t="s">
        <v>34</v>
      </c>
      <c r="N12" s="632" t="s">
        <v>35</v>
      </c>
      <c r="O12" s="632" t="s">
        <v>108</v>
      </c>
    </row>
    <row r="13" spans="1:15" ht="51" x14ac:dyDescent="0.2">
      <c r="A13" s="82" t="s">
        <v>7116</v>
      </c>
      <c r="B13" s="80" t="s">
        <v>2107</v>
      </c>
      <c r="C13" s="80" t="s">
        <v>7417</v>
      </c>
      <c r="D13" s="80" t="s">
        <v>7415</v>
      </c>
      <c r="E13" s="80" t="s">
        <v>7422</v>
      </c>
      <c r="F13" s="80" t="s">
        <v>7423</v>
      </c>
      <c r="G13" s="80" t="s">
        <v>7424</v>
      </c>
      <c r="H13" s="80" t="s">
        <v>7425</v>
      </c>
      <c r="I13" s="80" t="s">
        <v>2106</v>
      </c>
      <c r="J13" s="80" t="s">
        <v>7443</v>
      </c>
      <c r="K13" s="80" t="s">
        <v>7148</v>
      </c>
      <c r="L13" s="80" t="s">
        <v>2107</v>
      </c>
      <c r="M13" s="80" t="s">
        <v>7148</v>
      </c>
      <c r="N13" s="80" t="s">
        <v>7148</v>
      </c>
      <c r="O13" s="80" t="s">
        <v>7148</v>
      </c>
    </row>
    <row r="14" spans="1:15" ht="51" x14ac:dyDescent="0.2">
      <c r="A14" s="144" t="s">
        <v>7562</v>
      </c>
      <c r="B14" s="80" t="s">
        <v>7185</v>
      </c>
      <c r="C14" s="182"/>
      <c r="D14" s="143"/>
      <c r="E14" s="143"/>
      <c r="F14" s="143"/>
      <c r="G14" s="143"/>
      <c r="H14" s="143"/>
      <c r="I14" s="80" t="s">
        <v>4220</v>
      </c>
      <c r="J14" s="80"/>
      <c r="K14" s="80" t="s">
        <v>4741</v>
      </c>
      <c r="L14" s="80" t="s">
        <v>4650</v>
      </c>
      <c r="M14" s="80" t="s">
        <v>4742</v>
      </c>
      <c r="N14" s="80" t="s">
        <v>4743</v>
      </c>
      <c r="O14" s="80" t="s">
        <v>4744</v>
      </c>
    </row>
    <row r="15" spans="1:15" ht="25.5" x14ac:dyDescent="0.2">
      <c r="A15" s="143"/>
      <c r="B15" s="143"/>
      <c r="C15" s="143"/>
      <c r="D15" s="143"/>
      <c r="E15" s="143"/>
      <c r="F15" s="143"/>
      <c r="G15" s="143"/>
      <c r="H15" s="143"/>
      <c r="I15" s="80" t="s">
        <v>5063</v>
      </c>
      <c r="J15" s="80"/>
      <c r="K15" s="143"/>
      <c r="L15" s="143"/>
      <c r="M15" s="143"/>
      <c r="N15" s="143"/>
      <c r="O15" s="143"/>
    </row>
  </sheetData>
  <sheetProtection selectLockedCells="1" selectUnlockedCells="1"/>
  <pageMargins left="0.70833333333333337" right="0.70833333333333337" top="0.74791666666666667" bottom="0.74791666666666667" header="0.51180555555555551" footer="0.51180555555555551"/>
  <pageSetup paperSize="9" scale="47" firstPageNumber="0" orientation="landscape" cellComments="atEnd" horizontalDpi="300" verticalDpi="300" r:id="rId1"/>
  <headerFooter alignWithMargins="0">
    <oddHeader>&amp;C&amp;A</oddHeader>
    <oddFooter>&amp;L&amp;F&amp;CPage &amp;P&amp;R&amp;D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7"/>
  <sheetViews>
    <sheetView topLeftCell="D1" zoomScale="85" zoomScaleNormal="85" zoomScaleSheetLayoutView="100" workbookViewId="0">
      <selection activeCell="C14" sqref="C14:P14"/>
    </sheetView>
  </sheetViews>
  <sheetFormatPr defaultColWidth="9.140625" defaultRowHeight="12.75" x14ac:dyDescent="0.2"/>
  <cols>
    <col min="1" max="17" width="15.42578125" style="109" customWidth="1"/>
    <col min="18" max="18" width="10.140625" style="109" customWidth="1"/>
    <col min="19" max="19" width="9.5703125" style="109" customWidth="1"/>
    <col min="20" max="20" width="11" style="109" customWidth="1"/>
    <col min="21" max="254" width="9.140625" style="109"/>
    <col min="255" max="255" width="30.28515625" style="109" customWidth="1"/>
    <col min="256" max="256" width="20.140625" style="109" customWidth="1"/>
    <col min="257" max="259" width="14.7109375" style="109" customWidth="1"/>
    <col min="260" max="260" width="12.42578125" style="109" customWidth="1"/>
    <col min="261" max="261" width="17" style="109" customWidth="1"/>
    <col min="262" max="262" width="15.28515625" style="109" customWidth="1"/>
    <col min="263" max="265" width="14.42578125" style="109" customWidth="1"/>
    <col min="266" max="266" width="15.28515625" style="109" customWidth="1"/>
    <col min="267" max="267" width="16.42578125" style="109" customWidth="1"/>
    <col min="268" max="270" width="15.42578125" style="109" customWidth="1"/>
    <col min="271" max="271" width="10.28515625" style="109" customWidth="1"/>
    <col min="272" max="272" width="10.140625" style="109" customWidth="1"/>
    <col min="273" max="273" width="11.140625" style="109" customWidth="1"/>
    <col min="274" max="274" width="10.140625" style="109" customWidth="1"/>
    <col min="275" max="275" width="9.5703125" style="109" customWidth="1"/>
    <col min="276" max="276" width="11" style="109" customWidth="1"/>
    <col min="277" max="510" width="9.140625" style="109"/>
    <col min="511" max="511" width="30.28515625" style="109" customWidth="1"/>
    <col min="512" max="512" width="20.140625" style="109" customWidth="1"/>
    <col min="513" max="515" width="14.7109375" style="109" customWidth="1"/>
    <col min="516" max="516" width="12.42578125" style="109" customWidth="1"/>
    <col min="517" max="517" width="17" style="109" customWidth="1"/>
    <col min="518" max="518" width="15.28515625" style="109" customWidth="1"/>
    <col min="519" max="521" width="14.42578125" style="109" customWidth="1"/>
    <col min="522" max="522" width="15.28515625" style="109" customWidth="1"/>
    <col min="523" max="523" width="16.42578125" style="109" customWidth="1"/>
    <col min="524" max="526" width="15.42578125" style="109" customWidth="1"/>
    <col min="527" max="527" width="10.28515625" style="109" customWidth="1"/>
    <col min="528" max="528" width="10.140625" style="109" customWidth="1"/>
    <col min="529" max="529" width="11.140625" style="109" customWidth="1"/>
    <col min="530" max="530" width="10.140625" style="109" customWidth="1"/>
    <col min="531" max="531" width="9.5703125" style="109" customWidth="1"/>
    <col min="532" max="532" width="11" style="109" customWidth="1"/>
    <col min="533" max="766" width="9.140625" style="109"/>
    <col min="767" max="767" width="30.28515625" style="109" customWidth="1"/>
    <col min="768" max="768" width="20.140625" style="109" customWidth="1"/>
    <col min="769" max="771" width="14.7109375" style="109" customWidth="1"/>
    <col min="772" max="772" width="12.42578125" style="109" customWidth="1"/>
    <col min="773" max="773" width="17" style="109" customWidth="1"/>
    <col min="774" max="774" width="15.28515625" style="109" customWidth="1"/>
    <col min="775" max="777" width="14.42578125" style="109" customWidth="1"/>
    <col min="778" max="778" width="15.28515625" style="109" customWidth="1"/>
    <col min="779" max="779" width="16.42578125" style="109" customWidth="1"/>
    <col min="780" max="782" width="15.42578125" style="109" customWidth="1"/>
    <col min="783" max="783" width="10.28515625" style="109" customWidth="1"/>
    <col min="784" max="784" width="10.140625" style="109" customWidth="1"/>
    <col min="785" max="785" width="11.140625" style="109" customWidth="1"/>
    <col min="786" max="786" width="10.140625" style="109" customWidth="1"/>
    <col min="787" max="787" width="9.5703125" style="109" customWidth="1"/>
    <col min="788" max="788" width="11" style="109" customWidth="1"/>
    <col min="789" max="1022" width="9.140625" style="109"/>
    <col min="1023" max="1023" width="30.28515625" style="109" customWidth="1"/>
    <col min="1024" max="1024" width="20.140625" style="109" customWidth="1"/>
    <col min="1025" max="1027" width="14.7109375" style="109" customWidth="1"/>
    <col min="1028" max="1028" width="12.42578125" style="109" customWidth="1"/>
    <col min="1029" max="1029" width="17" style="109" customWidth="1"/>
    <col min="1030" max="1030" width="15.28515625" style="109" customWidth="1"/>
    <col min="1031" max="1033" width="14.42578125" style="109" customWidth="1"/>
    <col min="1034" max="1034" width="15.28515625" style="109" customWidth="1"/>
    <col min="1035" max="1035" width="16.42578125" style="109" customWidth="1"/>
    <col min="1036" max="1038" width="15.42578125" style="109" customWidth="1"/>
    <col min="1039" max="1039" width="10.28515625" style="109" customWidth="1"/>
    <col min="1040" max="1040" width="10.140625" style="109" customWidth="1"/>
    <col min="1041" max="1041" width="11.140625" style="109" customWidth="1"/>
    <col min="1042" max="1042" width="10.140625" style="109" customWidth="1"/>
    <col min="1043" max="1043" width="9.5703125" style="109" customWidth="1"/>
    <col min="1044" max="1044" width="11" style="109" customWidth="1"/>
    <col min="1045" max="1278" width="9.140625" style="109"/>
    <col min="1279" max="1279" width="30.28515625" style="109" customWidth="1"/>
    <col min="1280" max="1280" width="20.140625" style="109" customWidth="1"/>
    <col min="1281" max="1283" width="14.7109375" style="109" customWidth="1"/>
    <col min="1284" max="1284" width="12.42578125" style="109" customWidth="1"/>
    <col min="1285" max="1285" width="17" style="109" customWidth="1"/>
    <col min="1286" max="1286" width="15.28515625" style="109" customWidth="1"/>
    <col min="1287" max="1289" width="14.42578125" style="109" customWidth="1"/>
    <col min="1290" max="1290" width="15.28515625" style="109" customWidth="1"/>
    <col min="1291" max="1291" width="16.42578125" style="109" customWidth="1"/>
    <col min="1292" max="1294" width="15.42578125" style="109" customWidth="1"/>
    <col min="1295" max="1295" width="10.28515625" style="109" customWidth="1"/>
    <col min="1296" max="1296" width="10.140625" style="109" customWidth="1"/>
    <col min="1297" max="1297" width="11.140625" style="109" customWidth="1"/>
    <col min="1298" max="1298" width="10.140625" style="109" customWidth="1"/>
    <col min="1299" max="1299" width="9.5703125" style="109" customWidth="1"/>
    <col min="1300" max="1300" width="11" style="109" customWidth="1"/>
    <col min="1301" max="1534" width="9.140625" style="109"/>
    <col min="1535" max="1535" width="30.28515625" style="109" customWidth="1"/>
    <col min="1536" max="1536" width="20.140625" style="109" customWidth="1"/>
    <col min="1537" max="1539" width="14.7109375" style="109" customWidth="1"/>
    <col min="1540" max="1540" width="12.42578125" style="109" customWidth="1"/>
    <col min="1541" max="1541" width="17" style="109" customWidth="1"/>
    <col min="1542" max="1542" width="15.28515625" style="109" customWidth="1"/>
    <col min="1543" max="1545" width="14.42578125" style="109" customWidth="1"/>
    <col min="1546" max="1546" width="15.28515625" style="109" customWidth="1"/>
    <col min="1547" max="1547" width="16.42578125" style="109" customWidth="1"/>
    <col min="1548" max="1550" width="15.42578125" style="109" customWidth="1"/>
    <col min="1551" max="1551" width="10.28515625" style="109" customWidth="1"/>
    <col min="1552" max="1552" width="10.140625" style="109" customWidth="1"/>
    <col min="1553" max="1553" width="11.140625" style="109" customWidth="1"/>
    <col min="1554" max="1554" width="10.140625" style="109" customWidth="1"/>
    <col min="1555" max="1555" width="9.5703125" style="109" customWidth="1"/>
    <col min="1556" max="1556" width="11" style="109" customWidth="1"/>
    <col min="1557" max="1790" width="9.140625" style="109"/>
    <col min="1791" max="1791" width="30.28515625" style="109" customWidth="1"/>
    <col min="1792" max="1792" width="20.140625" style="109" customWidth="1"/>
    <col min="1793" max="1795" width="14.7109375" style="109" customWidth="1"/>
    <col min="1796" max="1796" width="12.42578125" style="109" customWidth="1"/>
    <col min="1797" max="1797" width="17" style="109" customWidth="1"/>
    <col min="1798" max="1798" width="15.28515625" style="109" customWidth="1"/>
    <col min="1799" max="1801" width="14.42578125" style="109" customWidth="1"/>
    <col min="1802" max="1802" width="15.28515625" style="109" customWidth="1"/>
    <col min="1803" max="1803" width="16.42578125" style="109" customWidth="1"/>
    <col min="1804" max="1806" width="15.42578125" style="109" customWidth="1"/>
    <col min="1807" max="1807" width="10.28515625" style="109" customWidth="1"/>
    <col min="1808" max="1808" width="10.140625" style="109" customWidth="1"/>
    <col min="1809" max="1809" width="11.140625" style="109" customWidth="1"/>
    <col min="1810" max="1810" width="10.140625" style="109" customWidth="1"/>
    <col min="1811" max="1811" width="9.5703125" style="109" customWidth="1"/>
    <col min="1812" max="1812" width="11" style="109" customWidth="1"/>
    <col min="1813" max="2046" width="9.140625" style="109"/>
    <col min="2047" max="2047" width="30.28515625" style="109" customWidth="1"/>
    <col min="2048" max="2048" width="20.140625" style="109" customWidth="1"/>
    <col min="2049" max="2051" width="14.7109375" style="109" customWidth="1"/>
    <col min="2052" max="2052" width="12.42578125" style="109" customWidth="1"/>
    <col min="2053" max="2053" width="17" style="109" customWidth="1"/>
    <col min="2054" max="2054" width="15.28515625" style="109" customWidth="1"/>
    <col min="2055" max="2057" width="14.42578125" style="109" customWidth="1"/>
    <col min="2058" max="2058" width="15.28515625" style="109" customWidth="1"/>
    <col min="2059" max="2059" width="16.42578125" style="109" customWidth="1"/>
    <col min="2060" max="2062" width="15.42578125" style="109" customWidth="1"/>
    <col min="2063" max="2063" width="10.28515625" style="109" customWidth="1"/>
    <col min="2064" max="2064" width="10.140625" style="109" customWidth="1"/>
    <col min="2065" max="2065" width="11.140625" style="109" customWidth="1"/>
    <col min="2066" max="2066" width="10.140625" style="109" customWidth="1"/>
    <col min="2067" max="2067" width="9.5703125" style="109" customWidth="1"/>
    <col min="2068" max="2068" width="11" style="109" customWidth="1"/>
    <col min="2069" max="2302" width="9.140625" style="109"/>
    <col min="2303" max="2303" width="30.28515625" style="109" customWidth="1"/>
    <col min="2304" max="2304" width="20.140625" style="109" customWidth="1"/>
    <col min="2305" max="2307" width="14.7109375" style="109" customWidth="1"/>
    <col min="2308" max="2308" width="12.42578125" style="109" customWidth="1"/>
    <col min="2309" max="2309" width="17" style="109" customWidth="1"/>
    <col min="2310" max="2310" width="15.28515625" style="109" customWidth="1"/>
    <col min="2311" max="2313" width="14.42578125" style="109" customWidth="1"/>
    <col min="2314" max="2314" width="15.28515625" style="109" customWidth="1"/>
    <col min="2315" max="2315" width="16.42578125" style="109" customWidth="1"/>
    <col min="2316" max="2318" width="15.42578125" style="109" customWidth="1"/>
    <col min="2319" max="2319" width="10.28515625" style="109" customWidth="1"/>
    <col min="2320" max="2320" width="10.140625" style="109" customWidth="1"/>
    <col min="2321" max="2321" width="11.140625" style="109" customWidth="1"/>
    <col min="2322" max="2322" width="10.140625" style="109" customWidth="1"/>
    <col min="2323" max="2323" width="9.5703125" style="109" customWidth="1"/>
    <col min="2324" max="2324" width="11" style="109" customWidth="1"/>
    <col min="2325" max="2558" width="9.140625" style="109"/>
    <col min="2559" max="2559" width="30.28515625" style="109" customWidth="1"/>
    <col min="2560" max="2560" width="20.140625" style="109" customWidth="1"/>
    <col min="2561" max="2563" width="14.7109375" style="109" customWidth="1"/>
    <col min="2564" max="2564" width="12.42578125" style="109" customWidth="1"/>
    <col min="2565" max="2565" width="17" style="109" customWidth="1"/>
    <col min="2566" max="2566" width="15.28515625" style="109" customWidth="1"/>
    <col min="2567" max="2569" width="14.42578125" style="109" customWidth="1"/>
    <col min="2570" max="2570" width="15.28515625" style="109" customWidth="1"/>
    <col min="2571" max="2571" width="16.42578125" style="109" customWidth="1"/>
    <col min="2572" max="2574" width="15.42578125" style="109" customWidth="1"/>
    <col min="2575" max="2575" width="10.28515625" style="109" customWidth="1"/>
    <col min="2576" max="2576" width="10.140625" style="109" customWidth="1"/>
    <col min="2577" max="2577" width="11.140625" style="109" customWidth="1"/>
    <col min="2578" max="2578" width="10.140625" style="109" customWidth="1"/>
    <col min="2579" max="2579" width="9.5703125" style="109" customWidth="1"/>
    <col min="2580" max="2580" width="11" style="109" customWidth="1"/>
    <col min="2581" max="2814" width="9.140625" style="109"/>
    <col min="2815" max="2815" width="30.28515625" style="109" customWidth="1"/>
    <col min="2816" max="2816" width="20.140625" style="109" customWidth="1"/>
    <col min="2817" max="2819" width="14.7109375" style="109" customWidth="1"/>
    <col min="2820" max="2820" width="12.42578125" style="109" customWidth="1"/>
    <col min="2821" max="2821" width="17" style="109" customWidth="1"/>
    <col min="2822" max="2822" width="15.28515625" style="109" customWidth="1"/>
    <col min="2823" max="2825" width="14.42578125" style="109" customWidth="1"/>
    <col min="2826" max="2826" width="15.28515625" style="109" customWidth="1"/>
    <col min="2827" max="2827" width="16.42578125" style="109" customWidth="1"/>
    <col min="2828" max="2830" width="15.42578125" style="109" customWidth="1"/>
    <col min="2831" max="2831" width="10.28515625" style="109" customWidth="1"/>
    <col min="2832" max="2832" width="10.140625" style="109" customWidth="1"/>
    <col min="2833" max="2833" width="11.140625" style="109" customWidth="1"/>
    <col min="2834" max="2834" width="10.140625" style="109" customWidth="1"/>
    <col min="2835" max="2835" width="9.5703125" style="109" customWidth="1"/>
    <col min="2836" max="2836" width="11" style="109" customWidth="1"/>
    <col min="2837" max="3070" width="9.140625" style="109"/>
    <col min="3071" max="3071" width="30.28515625" style="109" customWidth="1"/>
    <col min="3072" max="3072" width="20.140625" style="109" customWidth="1"/>
    <col min="3073" max="3075" width="14.7109375" style="109" customWidth="1"/>
    <col min="3076" max="3076" width="12.42578125" style="109" customWidth="1"/>
    <col min="3077" max="3077" width="17" style="109" customWidth="1"/>
    <col min="3078" max="3078" width="15.28515625" style="109" customWidth="1"/>
    <col min="3079" max="3081" width="14.42578125" style="109" customWidth="1"/>
    <col min="3082" max="3082" width="15.28515625" style="109" customWidth="1"/>
    <col min="3083" max="3083" width="16.42578125" style="109" customWidth="1"/>
    <col min="3084" max="3086" width="15.42578125" style="109" customWidth="1"/>
    <col min="3087" max="3087" width="10.28515625" style="109" customWidth="1"/>
    <col min="3088" max="3088" width="10.140625" style="109" customWidth="1"/>
    <col min="3089" max="3089" width="11.140625" style="109" customWidth="1"/>
    <col min="3090" max="3090" width="10.140625" style="109" customWidth="1"/>
    <col min="3091" max="3091" width="9.5703125" style="109" customWidth="1"/>
    <col min="3092" max="3092" width="11" style="109" customWidth="1"/>
    <col min="3093" max="3326" width="9.140625" style="109"/>
    <col min="3327" max="3327" width="30.28515625" style="109" customWidth="1"/>
    <col min="3328" max="3328" width="20.140625" style="109" customWidth="1"/>
    <col min="3329" max="3331" width="14.7109375" style="109" customWidth="1"/>
    <col min="3332" max="3332" width="12.42578125" style="109" customWidth="1"/>
    <col min="3333" max="3333" width="17" style="109" customWidth="1"/>
    <col min="3334" max="3334" width="15.28515625" style="109" customWidth="1"/>
    <col min="3335" max="3337" width="14.42578125" style="109" customWidth="1"/>
    <col min="3338" max="3338" width="15.28515625" style="109" customWidth="1"/>
    <col min="3339" max="3339" width="16.42578125" style="109" customWidth="1"/>
    <col min="3340" max="3342" width="15.42578125" style="109" customWidth="1"/>
    <col min="3343" max="3343" width="10.28515625" style="109" customWidth="1"/>
    <col min="3344" max="3344" width="10.140625" style="109" customWidth="1"/>
    <col min="3345" max="3345" width="11.140625" style="109" customWidth="1"/>
    <col min="3346" max="3346" width="10.140625" style="109" customWidth="1"/>
    <col min="3347" max="3347" width="9.5703125" style="109" customWidth="1"/>
    <col min="3348" max="3348" width="11" style="109" customWidth="1"/>
    <col min="3349" max="3582" width="9.140625" style="109"/>
    <col min="3583" max="3583" width="30.28515625" style="109" customWidth="1"/>
    <col min="3584" max="3584" width="20.140625" style="109" customWidth="1"/>
    <col min="3585" max="3587" width="14.7109375" style="109" customWidth="1"/>
    <col min="3588" max="3588" width="12.42578125" style="109" customWidth="1"/>
    <col min="3589" max="3589" width="17" style="109" customWidth="1"/>
    <col min="3590" max="3590" width="15.28515625" style="109" customWidth="1"/>
    <col min="3591" max="3593" width="14.42578125" style="109" customWidth="1"/>
    <col min="3594" max="3594" width="15.28515625" style="109" customWidth="1"/>
    <col min="3595" max="3595" width="16.42578125" style="109" customWidth="1"/>
    <col min="3596" max="3598" width="15.42578125" style="109" customWidth="1"/>
    <col min="3599" max="3599" width="10.28515625" style="109" customWidth="1"/>
    <col min="3600" max="3600" width="10.140625" style="109" customWidth="1"/>
    <col min="3601" max="3601" width="11.140625" style="109" customWidth="1"/>
    <col min="3602" max="3602" width="10.140625" style="109" customWidth="1"/>
    <col min="3603" max="3603" width="9.5703125" style="109" customWidth="1"/>
    <col min="3604" max="3604" width="11" style="109" customWidth="1"/>
    <col min="3605" max="3838" width="9.140625" style="109"/>
    <col min="3839" max="3839" width="30.28515625" style="109" customWidth="1"/>
    <col min="3840" max="3840" width="20.140625" style="109" customWidth="1"/>
    <col min="3841" max="3843" width="14.7109375" style="109" customWidth="1"/>
    <col min="3844" max="3844" width="12.42578125" style="109" customWidth="1"/>
    <col min="3845" max="3845" width="17" style="109" customWidth="1"/>
    <col min="3846" max="3846" width="15.28515625" style="109" customWidth="1"/>
    <col min="3847" max="3849" width="14.42578125" style="109" customWidth="1"/>
    <col min="3850" max="3850" width="15.28515625" style="109" customWidth="1"/>
    <col min="3851" max="3851" width="16.42578125" style="109" customWidth="1"/>
    <col min="3852" max="3854" width="15.42578125" style="109" customWidth="1"/>
    <col min="3855" max="3855" width="10.28515625" style="109" customWidth="1"/>
    <col min="3856" max="3856" width="10.140625" style="109" customWidth="1"/>
    <col min="3857" max="3857" width="11.140625" style="109" customWidth="1"/>
    <col min="3858" max="3858" width="10.140625" style="109" customWidth="1"/>
    <col min="3859" max="3859" width="9.5703125" style="109" customWidth="1"/>
    <col min="3860" max="3860" width="11" style="109" customWidth="1"/>
    <col min="3861" max="4094" width="9.140625" style="109"/>
    <col min="4095" max="4095" width="30.28515625" style="109" customWidth="1"/>
    <col min="4096" max="4096" width="20.140625" style="109" customWidth="1"/>
    <col min="4097" max="4099" width="14.7109375" style="109" customWidth="1"/>
    <col min="4100" max="4100" width="12.42578125" style="109" customWidth="1"/>
    <col min="4101" max="4101" width="17" style="109" customWidth="1"/>
    <col min="4102" max="4102" width="15.28515625" style="109" customWidth="1"/>
    <col min="4103" max="4105" width="14.42578125" style="109" customWidth="1"/>
    <col min="4106" max="4106" width="15.28515625" style="109" customWidth="1"/>
    <col min="4107" max="4107" width="16.42578125" style="109" customWidth="1"/>
    <col min="4108" max="4110" width="15.42578125" style="109" customWidth="1"/>
    <col min="4111" max="4111" width="10.28515625" style="109" customWidth="1"/>
    <col min="4112" max="4112" width="10.140625" style="109" customWidth="1"/>
    <col min="4113" max="4113" width="11.140625" style="109" customWidth="1"/>
    <col min="4114" max="4114" width="10.140625" style="109" customWidth="1"/>
    <col min="4115" max="4115" width="9.5703125" style="109" customWidth="1"/>
    <col min="4116" max="4116" width="11" style="109" customWidth="1"/>
    <col min="4117" max="4350" width="9.140625" style="109"/>
    <col min="4351" max="4351" width="30.28515625" style="109" customWidth="1"/>
    <col min="4352" max="4352" width="20.140625" style="109" customWidth="1"/>
    <col min="4353" max="4355" width="14.7109375" style="109" customWidth="1"/>
    <col min="4356" max="4356" width="12.42578125" style="109" customWidth="1"/>
    <col min="4357" max="4357" width="17" style="109" customWidth="1"/>
    <col min="4358" max="4358" width="15.28515625" style="109" customWidth="1"/>
    <col min="4359" max="4361" width="14.42578125" style="109" customWidth="1"/>
    <col min="4362" max="4362" width="15.28515625" style="109" customWidth="1"/>
    <col min="4363" max="4363" width="16.42578125" style="109" customWidth="1"/>
    <col min="4364" max="4366" width="15.42578125" style="109" customWidth="1"/>
    <col min="4367" max="4367" width="10.28515625" style="109" customWidth="1"/>
    <col min="4368" max="4368" width="10.140625" style="109" customWidth="1"/>
    <col min="4369" max="4369" width="11.140625" style="109" customWidth="1"/>
    <col min="4370" max="4370" width="10.140625" style="109" customWidth="1"/>
    <col min="4371" max="4371" width="9.5703125" style="109" customWidth="1"/>
    <col min="4372" max="4372" width="11" style="109" customWidth="1"/>
    <col min="4373" max="4606" width="9.140625" style="109"/>
    <col min="4607" max="4607" width="30.28515625" style="109" customWidth="1"/>
    <col min="4608" max="4608" width="20.140625" style="109" customWidth="1"/>
    <col min="4609" max="4611" width="14.7109375" style="109" customWidth="1"/>
    <col min="4612" max="4612" width="12.42578125" style="109" customWidth="1"/>
    <col min="4613" max="4613" width="17" style="109" customWidth="1"/>
    <col min="4614" max="4614" width="15.28515625" style="109" customWidth="1"/>
    <col min="4615" max="4617" width="14.42578125" style="109" customWidth="1"/>
    <col min="4618" max="4618" width="15.28515625" style="109" customWidth="1"/>
    <col min="4619" max="4619" width="16.42578125" style="109" customWidth="1"/>
    <col min="4620" max="4622" width="15.42578125" style="109" customWidth="1"/>
    <col min="4623" max="4623" width="10.28515625" style="109" customWidth="1"/>
    <col min="4624" max="4624" width="10.140625" style="109" customWidth="1"/>
    <col min="4625" max="4625" width="11.140625" style="109" customWidth="1"/>
    <col min="4626" max="4626" width="10.140625" style="109" customWidth="1"/>
    <col min="4627" max="4627" width="9.5703125" style="109" customWidth="1"/>
    <col min="4628" max="4628" width="11" style="109" customWidth="1"/>
    <col min="4629" max="4862" width="9.140625" style="109"/>
    <col min="4863" max="4863" width="30.28515625" style="109" customWidth="1"/>
    <col min="4864" max="4864" width="20.140625" style="109" customWidth="1"/>
    <col min="4865" max="4867" width="14.7109375" style="109" customWidth="1"/>
    <col min="4868" max="4868" width="12.42578125" style="109" customWidth="1"/>
    <col min="4869" max="4869" width="17" style="109" customWidth="1"/>
    <col min="4870" max="4870" width="15.28515625" style="109" customWidth="1"/>
    <col min="4871" max="4873" width="14.42578125" style="109" customWidth="1"/>
    <col min="4874" max="4874" width="15.28515625" style="109" customWidth="1"/>
    <col min="4875" max="4875" width="16.42578125" style="109" customWidth="1"/>
    <col min="4876" max="4878" width="15.42578125" style="109" customWidth="1"/>
    <col min="4879" max="4879" width="10.28515625" style="109" customWidth="1"/>
    <col min="4880" max="4880" width="10.140625" style="109" customWidth="1"/>
    <col min="4881" max="4881" width="11.140625" style="109" customWidth="1"/>
    <col min="4882" max="4882" width="10.140625" style="109" customWidth="1"/>
    <col min="4883" max="4883" width="9.5703125" style="109" customWidth="1"/>
    <col min="4884" max="4884" width="11" style="109" customWidth="1"/>
    <col min="4885" max="5118" width="9.140625" style="109"/>
    <col min="5119" max="5119" width="30.28515625" style="109" customWidth="1"/>
    <col min="5120" max="5120" width="20.140625" style="109" customWidth="1"/>
    <col min="5121" max="5123" width="14.7109375" style="109" customWidth="1"/>
    <col min="5124" max="5124" width="12.42578125" style="109" customWidth="1"/>
    <col min="5125" max="5125" width="17" style="109" customWidth="1"/>
    <col min="5126" max="5126" width="15.28515625" style="109" customWidth="1"/>
    <col min="5127" max="5129" width="14.42578125" style="109" customWidth="1"/>
    <col min="5130" max="5130" width="15.28515625" style="109" customWidth="1"/>
    <col min="5131" max="5131" width="16.42578125" style="109" customWidth="1"/>
    <col min="5132" max="5134" width="15.42578125" style="109" customWidth="1"/>
    <col min="5135" max="5135" width="10.28515625" style="109" customWidth="1"/>
    <col min="5136" max="5136" width="10.140625" style="109" customWidth="1"/>
    <col min="5137" max="5137" width="11.140625" style="109" customWidth="1"/>
    <col min="5138" max="5138" width="10.140625" style="109" customWidth="1"/>
    <col min="5139" max="5139" width="9.5703125" style="109" customWidth="1"/>
    <col min="5140" max="5140" width="11" style="109" customWidth="1"/>
    <col min="5141" max="5374" width="9.140625" style="109"/>
    <col min="5375" max="5375" width="30.28515625" style="109" customWidth="1"/>
    <col min="5376" max="5376" width="20.140625" style="109" customWidth="1"/>
    <col min="5377" max="5379" width="14.7109375" style="109" customWidth="1"/>
    <col min="5380" max="5380" width="12.42578125" style="109" customWidth="1"/>
    <col min="5381" max="5381" width="17" style="109" customWidth="1"/>
    <col min="5382" max="5382" width="15.28515625" style="109" customWidth="1"/>
    <col min="5383" max="5385" width="14.42578125" style="109" customWidth="1"/>
    <col min="5386" max="5386" width="15.28515625" style="109" customWidth="1"/>
    <col min="5387" max="5387" width="16.42578125" style="109" customWidth="1"/>
    <col min="5388" max="5390" width="15.42578125" style="109" customWidth="1"/>
    <col min="5391" max="5391" width="10.28515625" style="109" customWidth="1"/>
    <col min="5392" max="5392" width="10.140625" style="109" customWidth="1"/>
    <col min="5393" max="5393" width="11.140625" style="109" customWidth="1"/>
    <col min="5394" max="5394" width="10.140625" style="109" customWidth="1"/>
    <col min="5395" max="5395" width="9.5703125" style="109" customWidth="1"/>
    <col min="5396" max="5396" width="11" style="109" customWidth="1"/>
    <col min="5397" max="5630" width="9.140625" style="109"/>
    <col min="5631" max="5631" width="30.28515625" style="109" customWidth="1"/>
    <col min="5632" max="5632" width="20.140625" style="109" customWidth="1"/>
    <col min="5633" max="5635" width="14.7109375" style="109" customWidth="1"/>
    <col min="5636" max="5636" width="12.42578125" style="109" customWidth="1"/>
    <col min="5637" max="5637" width="17" style="109" customWidth="1"/>
    <col min="5638" max="5638" width="15.28515625" style="109" customWidth="1"/>
    <col min="5639" max="5641" width="14.42578125" style="109" customWidth="1"/>
    <col min="5642" max="5642" width="15.28515625" style="109" customWidth="1"/>
    <col min="5643" max="5643" width="16.42578125" style="109" customWidth="1"/>
    <col min="5644" max="5646" width="15.42578125" style="109" customWidth="1"/>
    <col min="5647" max="5647" width="10.28515625" style="109" customWidth="1"/>
    <col min="5648" max="5648" width="10.140625" style="109" customWidth="1"/>
    <col min="5649" max="5649" width="11.140625" style="109" customWidth="1"/>
    <col min="5650" max="5650" width="10.140625" style="109" customWidth="1"/>
    <col min="5651" max="5651" width="9.5703125" style="109" customWidth="1"/>
    <col min="5652" max="5652" width="11" style="109" customWidth="1"/>
    <col min="5653" max="5886" width="9.140625" style="109"/>
    <col min="5887" max="5887" width="30.28515625" style="109" customWidth="1"/>
    <col min="5888" max="5888" width="20.140625" style="109" customWidth="1"/>
    <col min="5889" max="5891" width="14.7109375" style="109" customWidth="1"/>
    <col min="5892" max="5892" width="12.42578125" style="109" customWidth="1"/>
    <col min="5893" max="5893" width="17" style="109" customWidth="1"/>
    <col min="5894" max="5894" width="15.28515625" style="109" customWidth="1"/>
    <col min="5895" max="5897" width="14.42578125" style="109" customWidth="1"/>
    <col min="5898" max="5898" width="15.28515625" style="109" customWidth="1"/>
    <col min="5899" max="5899" width="16.42578125" style="109" customWidth="1"/>
    <col min="5900" max="5902" width="15.42578125" style="109" customWidth="1"/>
    <col min="5903" max="5903" width="10.28515625" style="109" customWidth="1"/>
    <col min="5904" max="5904" width="10.140625" style="109" customWidth="1"/>
    <col min="5905" max="5905" width="11.140625" style="109" customWidth="1"/>
    <col min="5906" max="5906" width="10.140625" style="109" customWidth="1"/>
    <col min="5907" max="5907" width="9.5703125" style="109" customWidth="1"/>
    <col min="5908" max="5908" width="11" style="109" customWidth="1"/>
    <col min="5909" max="6142" width="9.140625" style="109"/>
    <col min="6143" max="6143" width="30.28515625" style="109" customWidth="1"/>
    <col min="6144" max="6144" width="20.140625" style="109" customWidth="1"/>
    <col min="6145" max="6147" width="14.7109375" style="109" customWidth="1"/>
    <col min="6148" max="6148" width="12.42578125" style="109" customWidth="1"/>
    <col min="6149" max="6149" width="17" style="109" customWidth="1"/>
    <col min="6150" max="6150" width="15.28515625" style="109" customWidth="1"/>
    <col min="6151" max="6153" width="14.42578125" style="109" customWidth="1"/>
    <col min="6154" max="6154" width="15.28515625" style="109" customWidth="1"/>
    <col min="6155" max="6155" width="16.42578125" style="109" customWidth="1"/>
    <col min="6156" max="6158" width="15.42578125" style="109" customWidth="1"/>
    <col min="6159" max="6159" width="10.28515625" style="109" customWidth="1"/>
    <col min="6160" max="6160" width="10.140625" style="109" customWidth="1"/>
    <col min="6161" max="6161" width="11.140625" style="109" customWidth="1"/>
    <col min="6162" max="6162" width="10.140625" style="109" customWidth="1"/>
    <col min="6163" max="6163" width="9.5703125" style="109" customWidth="1"/>
    <col min="6164" max="6164" width="11" style="109" customWidth="1"/>
    <col min="6165" max="6398" width="9.140625" style="109"/>
    <col min="6399" max="6399" width="30.28515625" style="109" customWidth="1"/>
    <col min="6400" max="6400" width="20.140625" style="109" customWidth="1"/>
    <col min="6401" max="6403" width="14.7109375" style="109" customWidth="1"/>
    <col min="6404" max="6404" width="12.42578125" style="109" customWidth="1"/>
    <col min="6405" max="6405" width="17" style="109" customWidth="1"/>
    <col min="6406" max="6406" width="15.28515625" style="109" customWidth="1"/>
    <col min="6407" max="6409" width="14.42578125" style="109" customWidth="1"/>
    <col min="6410" max="6410" width="15.28515625" style="109" customWidth="1"/>
    <col min="6411" max="6411" width="16.42578125" style="109" customWidth="1"/>
    <col min="6412" max="6414" width="15.42578125" style="109" customWidth="1"/>
    <col min="6415" max="6415" width="10.28515625" style="109" customWidth="1"/>
    <col min="6416" max="6416" width="10.140625" style="109" customWidth="1"/>
    <col min="6417" max="6417" width="11.140625" style="109" customWidth="1"/>
    <col min="6418" max="6418" width="10.140625" style="109" customWidth="1"/>
    <col min="6419" max="6419" width="9.5703125" style="109" customWidth="1"/>
    <col min="6420" max="6420" width="11" style="109" customWidth="1"/>
    <col min="6421" max="6654" width="9.140625" style="109"/>
    <col min="6655" max="6655" width="30.28515625" style="109" customWidth="1"/>
    <col min="6656" max="6656" width="20.140625" style="109" customWidth="1"/>
    <col min="6657" max="6659" width="14.7109375" style="109" customWidth="1"/>
    <col min="6660" max="6660" width="12.42578125" style="109" customWidth="1"/>
    <col min="6661" max="6661" width="17" style="109" customWidth="1"/>
    <col min="6662" max="6662" width="15.28515625" style="109" customWidth="1"/>
    <col min="6663" max="6665" width="14.42578125" style="109" customWidth="1"/>
    <col min="6666" max="6666" width="15.28515625" style="109" customWidth="1"/>
    <col min="6667" max="6667" width="16.42578125" style="109" customWidth="1"/>
    <col min="6668" max="6670" width="15.42578125" style="109" customWidth="1"/>
    <col min="6671" max="6671" width="10.28515625" style="109" customWidth="1"/>
    <col min="6672" max="6672" width="10.140625" style="109" customWidth="1"/>
    <col min="6673" max="6673" width="11.140625" style="109" customWidth="1"/>
    <col min="6674" max="6674" width="10.140625" style="109" customWidth="1"/>
    <col min="6675" max="6675" width="9.5703125" style="109" customWidth="1"/>
    <col min="6676" max="6676" width="11" style="109" customWidth="1"/>
    <col min="6677" max="6910" width="9.140625" style="109"/>
    <col min="6911" max="6911" width="30.28515625" style="109" customWidth="1"/>
    <col min="6912" max="6912" width="20.140625" style="109" customWidth="1"/>
    <col min="6913" max="6915" width="14.7109375" style="109" customWidth="1"/>
    <col min="6916" max="6916" width="12.42578125" style="109" customWidth="1"/>
    <col min="6917" max="6917" width="17" style="109" customWidth="1"/>
    <col min="6918" max="6918" width="15.28515625" style="109" customWidth="1"/>
    <col min="6919" max="6921" width="14.42578125" style="109" customWidth="1"/>
    <col min="6922" max="6922" width="15.28515625" style="109" customWidth="1"/>
    <col min="6923" max="6923" width="16.42578125" style="109" customWidth="1"/>
    <col min="6924" max="6926" width="15.42578125" style="109" customWidth="1"/>
    <col min="6927" max="6927" width="10.28515625" style="109" customWidth="1"/>
    <col min="6928" max="6928" width="10.140625" style="109" customWidth="1"/>
    <col min="6929" max="6929" width="11.140625" style="109" customWidth="1"/>
    <col min="6930" max="6930" width="10.140625" style="109" customWidth="1"/>
    <col min="6931" max="6931" width="9.5703125" style="109" customWidth="1"/>
    <col min="6932" max="6932" width="11" style="109" customWidth="1"/>
    <col min="6933" max="7166" width="9.140625" style="109"/>
    <col min="7167" max="7167" width="30.28515625" style="109" customWidth="1"/>
    <col min="7168" max="7168" width="20.140625" style="109" customWidth="1"/>
    <col min="7169" max="7171" width="14.7109375" style="109" customWidth="1"/>
    <col min="7172" max="7172" width="12.42578125" style="109" customWidth="1"/>
    <col min="7173" max="7173" width="17" style="109" customWidth="1"/>
    <col min="7174" max="7174" width="15.28515625" style="109" customWidth="1"/>
    <col min="7175" max="7177" width="14.42578125" style="109" customWidth="1"/>
    <col min="7178" max="7178" width="15.28515625" style="109" customWidth="1"/>
    <col min="7179" max="7179" width="16.42578125" style="109" customWidth="1"/>
    <col min="7180" max="7182" width="15.42578125" style="109" customWidth="1"/>
    <col min="7183" max="7183" width="10.28515625" style="109" customWidth="1"/>
    <col min="7184" max="7184" width="10.140625" style="109" customWidth="1"/>
    <col min="7185" max="7185" width="11.140625" style="109" customWidth="1"/>
    <col min="7186" max="7186" width="10.140625" style="109" customWidth="1"/>
    <col min="7187" max="7187" width="9.5703125" style="109" customWidth="1"/>
    <col min="7188" max="7188" width="11" style="109" customWidth="1"/>
    <col min="7189" max="7422" width="9.140625" style="109"/>
    <col min="7423" max="7423" width="30.28515625" style="109" customWidth="1"/>
    <col min="7424" max="7424" width="20.140625" style="109" customWidth="1"/>
    <col min="7425" max="7427" width="14.7109375" style="109" customWidth="1"/>
    <col min="7428" max="7428" width="12.42578125" style="109" customWidth="1"/>
    <col min="7429" max="7429" width="17" style="109" customWidth="1"/>
    <col min="7430" max="7430" width="15.28515625" style="109" customWidth="1"/>
    <col min="7431" max="7433" width="14.42578125" style="109" customWidth="1"/>
    <col min="7434" max="7434" width="15.28515625" style="109" customWidth="1"/>
    <col min="7435" max="7435" width="16.42578125" style="109" customWidth="1"/>
    <col min="7436" max="7438" width="15.42578125" style="109" customWidth="1"/>
    <col min="7439" max="7439" width="10.28515625" style="109" customWidth="1"/>
    <col min="7440" max="7440" width="10.140625" style="109" customWidth="1"/>
    <col min="7441" max="7441" width="11.140625" style="109" customWidth="1"/>
    <col min="7442" max="7442" width="10.140625" style="109" customWidth="1"/>
    <col min="7443" max="7443" width="9.5703125" style="109" customWidth="1"/>
    <col min="7444" max="7444" width="11" style="109" customWidth="1"/>
    <col min="7445" max="7678" width="9.140625" style="109"/>
    <col min="7679" max="7679" width="30.28515625" style="109" customWidth="1"/>
    <col min="7680" max="7680" width="20.140625" style="109" customWidth="1"/>
    <col min="7681" max="7683" width="14.7109375" style="109" customWidth="1"/>
    <col min="7684" max="7684" width="12.42578125" style="109" customWidth="1"/>
    <col min="7685" max="7685" width="17" style="109" customWidth="1"/>
    <col min="7686" max="7686" width="15.28515625" style="109" customWidth="1"/>
    <col min="7687" max="7689" width="14.42578125" style="109" customWidth="1"/>
    <col min="7690" max="7690" width="15.28515625" style="109" customWidth="1"/>
    <col min="7691" max="7691" width="16.42578125" style="109" customWidth="1"/>
    <col min="7692" max="7694" width="15.42578125" style="109" customWidth="1"/>
    <col min="7695" max="7695" width="10.28515625" style="109" customWidth="1"/>
    <col min="7696" max="7696" width="10.140625" style="109" customWidth="1"/>
    <col min="7697" max="7697" width="11.140625" style="109" customWidth="1"/>
    <col min="7698" max="7698" width="10.140625" style="109" customWidth="1"/>
    <col min="7699" max="7699" width="9.5703125" style="109" customWidth="1"/>
    <col min="7700" max="7700" width="11" style="109" customWidth="1"/>
    <col min="7701" max="7934" width="9.140625" style="109"/>
    <col min="7935" max="7935" width="30.28515625" style="109" customWidth="1"/>
    <col min="7936" max="7936" width="20.140625" style="109" customWidth="1"/>
    <col min="7937" max="7939" width="14.7109375" style="109" customWidth="1"/>
    <col min="7940" max="7940" width="12.42578125" style="109" customWidth="1"/>
    <col min="7941" max="7941" width="17" style="109" customWidth="1"/>
    <col min="7942" max="7942" width="15.28515625" style="109" customWidth="1"/>
    <col min="7943" max="7945" width="14.42578125" style="109" customWidth="1"/>
    <col min="7946" max="7946" width="15.28515625" style="109" customWidth="1"/>
    <col min="7947" max="7947" width="16.42578125" style="109" customWidth="1"/>
    <col min="7948" max="7950" width="15.42578125" style="109" customWidth="1"/>
    <col min="7951" max="7951" width="10.28515625" style="109" customWidth="1"/>
    <col min="7952" max="7952" width="10.140625" style="109" customWidth="1"/>
    <col min="7953" max="7953" width="11.140625" style="109" customWidth="1"/>
    <col min="7954" max="7954" width="10.140625" style="109" customWidth="1"/>
    <col min="7955" max="7955" width="9.5703125" style="109" customWidth="1"/>
    <col min="7956" max="7956" width="11" style="109" customWidth="1"/>
    <col min="7957" max="8190" width="9.140625" style="109"/>
    <col min="8191" max="8191" width="30.28515625" style="109" customWidth="1"/>
    <col min="8192" max="8192" width="20.140625" style="109" customWidth="1"/>
    <col min="8193" max="8195" width="14.7109375" style="109" customWidth="1"/>
    <col min="8196" max="8196" width="12.42578125" style="109" customWidth="1"/>
    <col min="8197" max="8197" width="17" style="109" customWidth="1"/>
    <col min="8198" max="8198" width="15.28515625" style="109" customWidth="1"/>
    <col min="8199" max="8201" width="14.42578125" style="109" customWidth="1"/>
    <col min="8202" max="8202" width="15.28515625" style="109" customWidth="1"/>
    <col min="8203" max="8203" width="16.42578125" style="109" customWidth="1"/>
    <col min="8204" max="8206" width="15.42578125" style="109" customWidth="1"/>
    <col min="8207" max="8207" width="10.28515625" style="109" customWidth="1"/>
    <col min="8208" max="8208" width="10.140625" style="109" customWidth="1"/>
    <col min="8209" max="8209" width="11.140625" style="109" customWidth="1"/>
    <col min="8210" max="8210" width="10.140625" style="109" customWidth="1"/>
    <col min="8211" max="8211" width="9.5703125" style="109" customWidth="1"/>
    <col min="8212" max="8212" width="11" style="109" customWidth="1"/>
    <col min="8213" max="8446" width="9.140625" style="109"/>
    <col min="8447" max="8447" width="30.28515625" style="109" customWidth="1"/>
    <col min="8448" max="8448" width="20.140625" style="109" customWidth="1"/>
    <col min="8449" max="8451" width="14.7109375" style="109" customWidth="1"/>
    <col min="8452" max="8452" width="12.42578125" style="109" customWidth="1"/>
    <col min="8453" max="8453" width="17" style="109" customWidth="1"/>
    <col min="8454" max="8454" width="15.28515625" style="109" customWidth="1"/>
    <col min="8455" max="8457" width="14.42578125" style="109" customWidth="1"/>
    <col min="8458" max="8458" width="15.28515625" style="109" customWidth="1"/>
    <col min="8459" max="8459" width="16.42578125" style="109" customWidth="1"/>
    <col min="8460" max="8462" width="15.42578125" style="109" customWidth="1"/>
    <col min="8463" max="8463" width="10.28515625" style="109" customWidth="1"/>
    <col min="8464" max="8464" width="10.140625" style="109" customWidth="1"/>
    <col min="8465" max="8465" width="11.140625" style="109" customWidth="1"/>
    <col min="8466" max="8466" width="10.140625" style="109" customWidth="1"/>
    <col min="8467" max="8467" width="9.5703125" style="109" customWidth="1"/>
    <col min="8468" max="8468" width="11" style="109" customWidth="1"/>
    <col min="8469" max="8702" width="9.140625" style="109"/>
    <col min="8703" max="8703" width="30.28515625" style="109" customWidth="1"/>
    <col min="8704" max="8704" width="20.140625" style="109" customWidth="1"/>
    <col min="8705" max="8707" width="14.7109375" style="109" customWidth="1"/>
    <col min="8708" max="8708" width="12.42578125" style="109" customWidth="1"/>
    <col min="8709" max="8709" width="17" style="109" customWidth="1"/>
    <col min="8710" max="8710" width="15.28515625" style="109" customWidth="1"/>
    <col min="8711" max="8713" width="14.42578125" style="109" customWidth="1"/>
    <col min="8714" max="8714" width="15.28515625" style="109" customWidth="1"/>
    <col min="8715" max="8715" width="16.42578125" style="109" customWidth="1"/>
    <col min="8716" max="8718" width="15.42578125" style="109" customWidth="1"/>
    <col min="8719" max="8719" width="10.28515625" style="109" customWidth="1"/>
    <col min="8720" max="8720" width="10.140625" style="109" customWidth="1"/>
    <col min="8721" max="8721" width="11.140625" style="109" customWidth="1"/>
    <col min="8722" max="8722" width="10.140625" style="109" customWidth="1"/>
    <col min="8723" max="8723" width="9.5703125" style="109" customWidth="1"/>
    <col min="8724" max="8724" width="11" style="109" customWidth="1"/>
    <col min="8725" max="8958" width="9.140625" style="109"/>
    <col min="8959" max="8959" width="30.28515625" style="109" customWidth="1"/>
    <col min="8960" max="8960" width="20.140625" style="109" customWidth="1"/>
    <col min="8961" max="8963" width="14.7109375" style="109" customWidth="1"/>
    <col min="8964" max="8964" width="12.42578125" style="109" customWidth="1"/>
    <col min="8965" max="8965" width="17" style="109" customWidth="1"/>
    <col min="8966" max="8966" width="15.28515625" style="109" customWidth="1"/>
    <col min="8967" max="8969" width="14.42578125" style="109" customWidth="1"/>
    <col min="8970" max="8970" width="15.28515625" style="109" customWidth="1"/>
    <col min="8971" max="8971" width="16.42578125" style="109" customWidth="1"/>
    <col min="8972" max="8974" width="15.42578125" style="109" customWidth="1"/>
    <col min="8975" max="8975" width="10.28515625" style="109" customWidth="1"/>
    <col min="8976" max="8976" width="10.140625" style="109" customWidth="1"/>
    <col min="8977" max="8977" width="11.140625" style="109" customWidth="1"/>
    <col min="8978" max="8978" width="10.140625" style="109" customWidth="1"/>
    <col min="8979" max="8979" width="9.5703125" style="109" customWidth="1"/>
    <col min="8980" max="8980" width="11" style="109" customWidth="1"/>
    <col min="8981" max="9214" width="9.140625" style="109"/>
    <col min="9215" max="9215" width="30.28515625" style="109" customWidth="1"/>
    <col min="9216" max="9216" width="20.140625" style="109" customWidth="1"/>
    <col min="9217" max="9219" width="14.7109375" style="109" customWidth="1"/>
    <col min="9220" max="9220" width="12.42578125" style="109" customWidth="1"/>
    <col min="9221" max="9221" width="17" style="109" customWidth="1"/>
    <col min="9222" max="9222" width="15.28515625" style="109" customWidth="1"/>
    <col min="9223" max="9225" width="14.42578125" style="109" customWidth="1"/>
    <col min="9226" max="9226" width="15.28515625" style="109" customWidth="1"/>
    <col min="9227" max="9227" width="16.42578125" style="109" customWidth="1"/>
    <col min="9228" max="9230" width="15.42578125" style="109" customWidth="1"/>
    <col min="9231" max="9231" width="10.28515625" style="109" customWidth="1"/>
    <col min="9232" max="9232" width="10.140625" style="109" customWidth="1"/>
    <col min="9233" max="9233" width="11.140625" style="109" customWidth="1"/>
    <col min="9234" max="9234" width="10.140625" style="109" customWidth="1"/>
    <col min="9235" max="9235" width="9.5703125" style="109" customWidth="1"/>
    <col min="9236" max="9236" width="11" style="109" customWidth="1"/>
    <col min="9237" max="9470" width="9.140625" style="109"/>
    <col min="9471" max="9471" width="30.28515625" style="109" customWidth="1"/>
    <col min="9472" max="9472" width="20.140625" style="109" customWidth="1"/>
    <col min="9473" max="9475" width="14.7109375" style="109" customWidth="1"/>
    <col min="9476" max="9476" width="12.42578125" style="109" customWidth="1"/>
    <col min="9477" max="9477" width="17" style="109" customWidth="1"/>
    <col min="9478" max="9478" width="15.28515625" style="109" customWidth="1"/>
    <col min="9479" max="9481" width="14.42578125" style="109" customWidth="1"/>
    <col min="9482" max="9482" width="15.28515625" style="109" customWidth="1"/>
    <col min="9483" max="9483" width="16.42578125" style="109" customWidth="1"/>
    <col min="9484" max="9486" width="15.42578125" style="109" customWidth="1"/>
    <col min="9487" max="9487" width="10.28515625" style="109" customWidth="1"/>
    <col min="9488" max="9488" width="10.140625" style="109" customWidth="1"/>
    <col min="9489" max="9489" width="11.140625" style="109" customWidth="1"/>
    <col min="9490" max="9490" width="10.140625" style="109" customWidth="1"/>
    <col min="9491" max="9491" width="9.5703125" style="109" customWidth="1"/>
    <col min="9492" max="9492" width="11" style="109" customWidth="1"/>
    <col min="9493" max="9726" width="9.140625" style="109"/>
    <col min="9727" max="9727" width="30.28515625" style="109" customWidth="1"/>
    <col min="9728" max="9728" width="20.140625" style="109" customWidth="1"/>
    <col min="9729" max="9731" width="14.7109375" style="109" customWidth="1"/>
    <col min="9732" max="9732" width="12.42578125" style="109" customWidth="1"/>
    <col min="9733" max="9733" width="17" style="109" customWidth="1"/>
    <col min="9734" max="9734" width="15.28515625" style="109" customWidth="1"/>
    <col min="9735" max="9737" width="14.42578125" style="109" customWidth="1"/>
    <col min="9738" max="9738" width="15.28515625" style="109" customWidth="1"/>
    <col min="9739" max="9739" width="16.42578125" style="109" customWidth="1"/>
    <col min="9740" max="9742" width="15.42578125" style="109" customWidth="1"/>
    <col min="9743" max="9743" width="10.28515625" style="109" customWidth="1"/>
    <col min="9744" max="9744" width="10.140625" style="109" customWidth="1"/>
    <col min="9745" max="9745" width="11.140625" style="109" customWidth="1"/>
    <col min="9746" max="9746" width="10.140625" style="109" customWidth="1"/>
    <col min="9747" max="9747" width="9.5703125" style="109" customWidth="1"/>
    <col min="9748" max="9748" width="11" style="109" customWidth="1"/>
    <col min="9749" max="9982" width="9.140625" style="109"/>
    <col min="9983" max="9983" width="30.28515625" style="109" customWidth="1"/>
    <col min="9984" max="9984" width="20.140625" style="109" customWidth="1"/>
    <col min="9985" max="9987" width="14.7109375" style="109" customWidth="1"/>
    <col min="9988" max="9988" width="12.42578125" style="109" customWidth="1"/>
    <col min="9989" max="9989" width="17" style="109" customWidth="1"/>
    <col min="9990" max="9990" width="15.28515625" style="109" customWidth="1"/>
    <col min="9991" max="9993" width="14.42578125" style="109" customWidth="1"/>
    <col min="9994" max="9994" width="15.28515625" style="109" customWidth="1"/>
    <col min="9995" max="9995" width="16.42578125" style="109" customWidth="1"/>
    <col min="9996" max="9998" width="15.42578125" style="109" customWidth="1"/>
    <col min="9999" max="9999" width="10.28515625" style="109" customWidth="1"/>
    <col min="10000" max="10000" width="10.140625" style="109" customWidth="1"/>
    <col min="10001" max="10001" width="11.140625" style="109" customWidth="1"/>
    <col min="10002" max="10002" width="10.140625" style="109" customWidth="1"/>
    <col min="10003" max="10003" width="9.5703125" style="109" customWidth="1"/>
    <col min="10004" max="10004" width="11" style="109" customWidth="1"/>
    <col min="10005" max="10238" width="9.140625" style="109"/>
    <col min="10239" max="10239" width="30.28515625" style="109" customWidth="1"/>
    <col min="10240" max="10240" width="20.140625" style="109" customWidth="1"/>
    <col min="10241" max="10243" width="14.7109375" style="109" customWidth="1"/>
    <col min="10244" max="10244" width="12.42578125" style="109" customWidth="1"/>
    <col min="10245" max="10245" width="17" style="109" customWidth="1"/>
    <col min="10246" max="10246" width="15.28515625" style="109" customWidth="1"/>
    <col min="10247" max="10249" width="14.42578125" style="109" customWidth="1"/>
    <col min="10250" max="10250" width="15.28515625" style="109" customWidth="1"/>
    <col min="10251" max="10251" width="16.42578125" style="109" customWidth="1"/>
    <col min="10252" max="10254" width="15.42578125" style="109" customWidth="1"/>
    <col min="10255" max="10255" width="10.28515625" style="109" customWidth="1"/>
    <col min="10256" max="10256" width="10.140625" style="109" customWidth="1"/>
    <col min="10257" max="10257" width="11.140625" style="109" customWidth="1"/>
    <col min="10258" max="10258" width="10.140625" style="109" customWidth="1"/>
    <col min="10259" max="10259" width="9.5703125" style="109" customWidth="1"/>
    <col min="10260" max="10260" width="11" style="109" customWidth="1"/>
    <col min="10261" max="10494" width="9.140625" style="109"/>
    <col min="10495" max="10495" width="30.28515625" style="109" customWidth="1"/>
    <col min="10496" max="10496" width="20.140625" style="109" customWidth="1"/>
    <col min="10497" max="10499" width="14.7109375" style="109" customWidth="1"/>
    <col min="10500" max="10500" width="12.42578125" style="109" customWidth="1"/>
    <col min="10501" max="10501" width="17" style="109" customWidth="1"/>
    <col min="10502" max="10502" width="15.28515625" style="109" customWidth="1"/>
    <col min="10503" max="10505" width="14.42578125" style="109" customWidth="1"/>
    <col min="10506" max="10506" width="15.28515625" style="109" customWidth="1"/>
    <col min="10507" max="10507" width="16.42578125" style="109" customWidth="1"/>
    <col min="10508" max="10510" width="15.42578125" style="109" customWidth="1"/>
    <col min="10511" max="10511" width="10.28515625" style="109" customWidth="1"/>
    <col min="10512" max="10512" width="10.140625" style="109" customWidth="1"/>
    <col min="10513" max="10513" width="11.140625" style="109" customWidth="1"/>
    <col min="10514" max="10514" width="10.140625" style="109" customWidth="1"/>
    <col min="10515" max="10515" width="9.5703125" style="109" customWidth="1"/>
    <col min="10516" max="10516" width="11" style="109" customWidth="1"/>
    <col min="10517" max="10750" width="9.140625" style="109"/>
    <col min="10751" max="10751" width="30.28515625" style="109" customWidth="1"/>
    <col min="10752" max="10752" width="20.140625" style="109" customWidth="1"/>
    <col min="10753" max="10755" width="14.7109375" style="109" customWidth="1"/>
    <col min="10756" max="10756" width="12.42578125" style="109" customWidth="1"/>
    <col min="10757" max="10757" width="17" style="109" customWidth="1"/>
    <col min="10758" max="10758" width="15.28515625" style="109" customWidth="1"/>
    <col min="10759" max="10761" width="14.42578125" style="109" customWidth="1"/>
    <col min="10762" max="10762" width="15.28515625" style="109" customWidth="1"/>
    <col min="10763" max="10763" width="16.42578125" style="109" customWidth="1"/>
    <col min="10764" max="10766" width="15.42578125" style="109" customWidth="1"/>
    <col min="10767" max="10767" width="10.28515625" style="109" customWidth="1"/>
    <col min="10768" max="10768" width="10.140625" style="109" customWidth="1"/>
    <col min="10769" max="10769" width="11.140625" style="109" customWidth="1"/>
    <col min="10770" max="10770" width="10.140625" style="109" customWidth="1"/>
    <col min="10771" max="10771" width="9.5703125" style="109" customWidth="1"/>
    <col min="10772" max="10772" width="11" style="109" customWidth="1"/>
    <col min="10773" max="11006" width="9.140625" style="109"/>
    <col min="11007" max="11007" width="30.28515625" style="109" customWidth="1"/>
    <col min="11008" max="11008" width="20.140625" style="109" customWidth="1"/>
    <col min="11009" max="11011" width="14.7109375" style="109" customWidth="1"/>
    <col min="11012" max="11012" width="12.42578125" style="109" customWidth="1"/>
    <col min="11013" max="11013" width="17" style="109" customWidth="1"/>
    <col min="11014" max="11014" width="15.28515625" style="109" customWidth="1"/>
    <col min="11015" max="11017" width="14.42578125" style="109" customWidth="1"/>
    <col min="11018" max="11018" width="15.28515625" style="109" customWidth="1"/>
    <col min="11019" max="11019" width="16.42578125" style="109" customWidth="1"/>
    <col min="11020" max="11022" width="15.42578125" style="109" customWidth="1"/>
    <col min="11023" max="11023" width="10.28515625" style="109" customWidth="1"/>
    <col min="11024" max="11024" width="10.140625" style="109" customWidth="1"/>
    <col min="11025" max="11025" width="11.140625" style="109" customWidth="1"/>
    <col min="11026" max="11026" width="10.140625" style="109" customWidth="1"/>
    <col min="11027" max="11027" width="9.5703125" style="109" customWidth="1"/>
    <col min="11028" max="11028" width="11" style="109" customWidth="1"/>
    <col min="11029" max="11262" width="9.140625" style="109"/>
    <col min="11263" max="11263" width="30.28515625" style="109" customWidth="1"/>
    <col min="11264" max="11264" width="20.140625" style="109" customWidth="1"/>
    <col min="11265" max="11267" width="14.7109375" style="109" customWidth="1"/>
    <col min="11268" max="11268" width="12.42578125" style="109" customWidth="1"/>
    <col min="11269" max="11269" width="17" style="109" customWidth="1"/>
    <col min="11270" max="11270" width="15.28515625" style="109" customWidth="1"/>
    <col min="11271" max="11273" width="14.42578125" style="109" customWidth="1"/>
    <col min="11274" max="11274" width="15.28515625" style="109" customWidth="1"/>
    <col min="11275" max="11275" width="16.42578125" style="109" customWidth="1"/>
    <col min="11276" max="11278" width="15.42578125" style="109" customWidth="1"/>
    <col min="11279" max="11279" width="10.28515625" style="109" customWidth="1"/>
    <col min="11280" max="11280" width="10.140625" style="109" customWidth="1"/>
    <col min="11281" max="11281" width="11.140625" style="109" customWidth="1"/>
    <col min="11282" max="11282" width="10.140625" style="109" customWidth="1"/>
    <col min="11283" max="11283" width="9.5703125" style="109" customWidth="1"/>
    <col min="11284" max="11284" width="11" style="109" customWidth="1"/>
    <col min="11285" max="11518" width="9.140625" style="109"/>
    <col min="11519" max="11519" width="30.28515625" style="109" customWidth="1"/>
    <col min="11520" max="11520" width="20.140625" style="109" customWidth="1"/>
    <col min="11521" max="11523" width="14.7109375" style="109" customWidth="1"/>
    <col min="11524" max="11524" width="12.42578125" style="109" customWidth="1"/>
    <col min="11525" max="11525" width="17" style="109" customWidth="1"/>
    <col min="11526" max="11526" width="15.28515625" style="109" customWidth="1"/>
    <col min="11527" max="11529" width="14.42578125" style="109" customWidth="1"/>
    <col min="11530" max="11530" width="15.28515625" style="109" customWidth="1"/>
    <col min="11531" max="11531" width="16.42578125" style="109" customWidth="1"/>
    <col min="11532" max="11534" width="15.42578125" style="109" customWidth="1"/>
    <col min="11535" max="11535" width="10.28515625" style="109" customWidth="1"/>
    <col min="11536" max="11536" width="10.140625" style="109" customWidth="1"/>
    <col min="11537" max="11537" width="11.140625" style="109" customWidth="1"/>
    <col min="11538" max="11538" width="10.140625" style="109" customWidth="1"/>
    <col min="11539" max="11539" width="9.5703125" style="109" customWidth="1"/>
    <col min="11540" max="11540" width="11" style="109" customWidth="1"/>
    <col min="11541" max="11774" width="9.140625" style="109"/>
    <col min="11775" max="11775" width="30.28515625" style="109" customWidth="1"/>
    <col min="11776" max="11776" width="20.140625" style="109" customWidth="1"/>
    <col min="11777" max="11779" width="14.7109375" style="109" customWidth="1"/>
    <col min="11780" max="11780" width="12.42578125" style="109" customWidth="1"/>
    <col min="11781" max="11781" width="17" style="109" customWidth="1"/>
    <col min="11782" max="11782" width="15.28515625" style="109" customWidth="1"/>
    <col min="11783" max="11785" width="14.42578125" style="109" customWidth="1"/>
    <col min="11786" max="11786" width="15.28515625" style="109" customWidth="1"/>
    <col min="11787" max="11787" width="16.42578125" style="109" customWidth="1"/>
    <col min="11788" max="11790" width="15.42578125" style="109" customWidth="1"/>
    <col min="11791" max="11791" width="10.28515625" style="109" customWidth="1"/>
    <col min="11792" max="11792" width="10.140625" style="109" customWidth="1"/>
    <col min="11793" max="11793" width="11.140625" style="109" customWidth="1"/>
    <col min="11794" max="11794" width="10.140625" style="109" customWidth="1"/>
    <col min="11795" max="11795" width="9.5703125" style="109" customWidth="1"/>
    <col min="11796" max="11796" width="11" style="109" customWidth="1"/>
    <col min="11797" max="12030" width="9.140625" style="109"/>
    <col min="12031" max="12031" width="30.28515625" style="109" customWidth="1"/>
    <col min="12032" max="12032" width="20.140625" style="109" customWidth="1"/>
    <col min="12033" max="12035" width="14.7109375" style="109" customWidth="1"/>
    <col min="12036" max="12036" width="12.42578125" style="109" customWidth="1"/>
    <col min="12037" max="12037" width="17" style="109" customWidth="1"/>
    <col min="12038" max="12038" width="15.28515625" style="109" customWidth="1"/>
    <col min="12039" max="12041" width="14.42578125" style="109" customWidth="1"/>
    <col min="12042" max="12042" width="15.28515625" style="109" customWidth="1"/>
    <col min="12043" max="12043" width="16.42578125" style="109" customWidth="1"/>
    <col min="12044" max="12046" width="15.42578125" style="109" customWidth="1"/>
    <col min="12047" max="12047" width="10.28515625" style="109" customWidth="1"/>
    <col min="12048" max="12048" width="10.140625" style="109" customWidth="1"/>
    <col min="12049" max="12049" width="11.140625" style="109" customWidth="1"/>
    <col min="12050" max="12050" width="10.140625" style="109" customWidth="1"/>
    <col min="12051" max="12051" width="9.5703125" style="109" customWidth="1"/>
    <col min="12052" max="12052" width="11" style="109" customWidth="1"/>
    <col min="12053" max="12286" width="9.140625" style="109"/>
    <col min="12287" max="12287" width="30.28515625" style="109" customWidth="1"/>
    <col min="12288" max="12288" width="20.140625" style="109" customWidth="1"/>
    <col min="12289" max="12291" width="14.7109375" style="109" customWidth="1"/>
    <col min="12292" max="12292" width="12.42578125" style="109" customWidth="1"/>
    <col min="12293" max="12293" width="17" style="109" customWidth="1"/>
    <col min="12294" max="12294" width="15.28515625" style="109" customWidth="1"/>
    <col min="12295" max="12297" width="14.42578125" style="109" customWidth="1"/>
    <col min="12298" max="12298" width="15.28515625" style="109" customWidth="1"/>
    <col min="12299" max="12299" width="16.42578125" style="109" customWidth="1"/>
    <col min="12300" max="12302" width="15.42578125" style="109" customWidth="1"/>
    <col min="12303" max="12303" width="10.28515625" style="109" customWidth="1"/>
    <col min="12304" max="12304" width="10.140625" style="109" customWidth="1"/>
    <col min="12305" max="12305" width="11.140625" style="109" customWidth="1"/>
    <col min="12306" max="12306" width="10.140625" style="109" customWidth="1"/>
    <col min="12307" max="12307" width="9.5703125" style="109" customWidth="1"/>
    <col min="12308" max="12308" width="11" style="109" customWidth="1"/>
    <col min="12309" max="12542" width="9.140625" style="109"/>
    <col min="12543" max="12543" width="30.28515625" style="109" customWidth="1"/>
    <col min="12544" max="12544" width="20.140625" style="109" customWidth="1"/>
    <col min="12545" max="12547" width="14.7109375" style="109" customWidth="1"/>
    <col min="12548" max="12548" width="12.42578125" style="109" customWidth="1"/>
    <col min="12549" max="12549" width="17" style="109" customWidth="1"/>
    <col min="12550" max="12550" width="15.28515625" style="109" customWidth="1"/>
    <col min="12551" max="12553" width="14.42578125" style="109" customWidth="1"/>
    <col min="12554" max="12554" width="15.28515625" style="109" customWidth="1"/>
    <col min="12555" max="12555" width="16.42578125" style="109" customWidth="1"/>
    <col min="12556" max="12558" width="15.42578125" style="109" customWidth="1"/>
    <col min="12559" max="12559" width="10.28515625" style="109" customWidth="1"/>
    <col min="12560" max="12560" width="10.140625" style="109" customWidth="1"/>
    <col min="12561" max="12561" width="11.140625" style="109" customWidth="1"/>
    <col min="12562" max="12562" width="10.140625" style="109" customWidth="1"/>
    <col min="12563" max="12563" width="9.5703125" style="109" customWidth="1"/>
    <col min="12564" max="12564" width="11" style="109" customWidth="1"/>
    <col min="12565" max="12798" width="9.140625" style="109"/>
    <col min="12799" max="12799" width="30.28515625" style="109" customWidth="1"/>
    <col min="12800" max="12800" width="20.140625" style="109" customWidth="1"/>
    <col min="12801" max="12803" width="14.7109375" style="109" customWidth="1"/>
    <col min="12804" max="12804" width="12.42578125" style="109" customWidth="1"/>
    <col min="12805" max="12805" width="17" style="109" customWidth="1"/>
    <col min="12806" max="12806" width="15.28515625" style="109" customWidth="1"/>
    <col min="12807" max="12809" width="14.42578125" style="109" customWidth="1"/>
    <col min="12810" max="12810" width="15.28515625" style="109" customWidth="1"/>
    <col min="12811" max="12811" width="16.42578125" style="109" customWidth="1"/>
    <col min="12812" max="12814" width="15.42578125" style="109" customWidth="1"/>
    <col min="12815" max="12815" width="10.28515625" style="109" customWidth="1"/>
    <col min="12816" max="12816" width="10.140625" style="109" customWidth="1"/>
    <col min="12817" max="12817" width="11.140625" style="109" customWidth="1"/>
    <col min="12818" max="12818" width="10.140625" style="109" customWidth="1"/>
    <col min="12819" max="12819" width="9.5703125" style="109" customWidth="1"/>
    <col min="12820" max="12820" width="11" style="109" customWidth="1"/>
    <col min="12821" max="13054" width="9.140625" style="109"/>
    <col min="13055" max="13055" width="30.28515625" style="109" customWidth="1"/>
    <col min="13056" max="13056" width="20.140625" style="109" customWidth="1"/>
    <col min="13057" max="13059" width="14.7109375" style="109" customWidth="1"/>
    <col min="13060" max="13060" width="12.42578125" style="109" customWidth="1"/>
    <col min="13061" max="13061" width="17" style="109" customWidth="1"/>
    <col min="13062" max="13062" width="15.28515625" style="109" customWidth="1"/>
    <col min="13063" max="13065" width="14.42578125" style="109" customWidth="1"/>
    <col min="13066" max="13066" width="15.28515625" style="109" customWidth="1"/>
    <col min="13067" max="13067" width="16.42578125" style="109" customWidth="1"/>
    <col min="13068" max="13070" width="15.42578125" style="109" customWidth="1"/>
    <col min="13071" max="13071" width="10.28515625" style="109" customWidth="1"/>
    <col min="13072" max="13072" width="10.140625" style="109" customWidth="1"/>
    <col min="13073" max="13073" width="11.140625" style="109" customWidth="1"/>
    <col min="13074" max="13074" width="10.140625" style="109" customWidth="1"/>
    <col min="13075" max="13075" width="9.5703125" style="109" customWidth="1"/>
    <col min="13076" max="13076" width="11" style="109" customWidth="1"/>
    <col min="13077" max="13310" width="9.140625" style="109"/>
    <col min="13311" max="13311" width="30.28515625" style="109" customWidth="1"/>
    <col min="13312" max="13312" width="20.140625" style="109" customWidth="1"/>
    <col min="13313" max="13315" width="14.7109375" style="109" customWidth="1"/>
    <col min="13316" max="13316" width="12.42578125" style="109" customWidth="1"/>
    <col min="13317" max="13317" width="17" style="109" customWidth="1"/>
    <col min="13318" max="13318" width="15.28515625" style="109" customWidth="1"/>
    <col min="13319" max="13321" width="14.42578125" style="109" customWidth="1"/>
    <col min="13322" max="13322" width="15.28515625" style="109" customWidth="1"/>
    <col min="13323" max="13323" width="16.42578125" style="109" customWidth="1"/>
    <col min="13324" max="13326" width="15.42578125" style="109" customWidth="1"/>
    <col min="13327" max="13327" width="10.28515625" style="109" customWidth="1"/>
    <col min="13328" max="13328" width="10.140625" style="109" customWidth="1"/>
    <col min="13329" max="13329" width="11.140625" style="109" customWidth="1"/>
    <col min="13330" max="13330" width="10.140625" style="109" customWidth="1"/>
    <col min="13331" max="13331" width="9.5703125" style="109" customWidth="1"/>
    <col min="13332" max="13332" width="11" style="109" customWidth="1"/>
    <col min="13333" max="13566" width="9.140625" style="109"/>
    <col min="13567" max="13567" width="30.28515625" style="109" customWidth="1"/>
    <col min="13568" max="13568" width="20.140625" style="109" customWidth="1"/>
    <col min="13569" max="13571" width="14.7109375" style="109" customWidth="1"/>
    <col min="13572" max="13572" width="12.42578125" style="109" customWidth="1"/>
    <col min="13573" max="13573" width="17" style="109" customWidth="1"/>
    <col min="13574" max="13574" width="15.28515625" style="109" customWidth="1"/>
    <col min="13575" max="13577" width="14.42578125" style="109" customWidth="1"/>
    <col min="13578" max="13578" width="15.28515625" style="109" customWidth="1"/>
    <col min="13579" max="13579" width="16.42578125" style="109" customWidth="1"/>
    <col min="13580" max="13582" width="15.42578125" style="109" customWidth="1"/>
    <col min="13583" max="13583" width="10.28515625" style="109" customWidth="1"/>
    <col min="13584" max="13584" width="10.140625" style="109" customWidth="1"/>
    <col min="13585" max="13585" width="11.140625" style="109" customWidth="1"/>
    <col min="13586" max="13586" width="10.140625" style="109" customWidth="1"/>
    <col min="13587" max="13587" width="9.5703125" style="109" customWidth="1"/>
    <col min="13588" max="13588" width="11" style="109" customWidth="1"/>
    <col min="13589" max="13822" width="9.140625" style="109"/>
    <col min="13823" max="13823" width="30.28515625" style="109" customWidth="1"/>
    <col min="13824" max="13824" width="20.140625" style="109" customWidth="1"/>
    <col min="13825" max="13827" width="14.7109375" style="109" customWidth="1"/>
    <col min="13828" max="13828" width="12.42578125" style="109" customWidth="1"/>
    <col min="13829" max="13829" width="17" style="109" customWidth="1"/>
    <col min="13830" max="13830" width="15.28515625" style="109" customWidth="1"/>
    <col min="13831" max="13833" width="14.42578125" style="109" customWidth="1"/>
    <col min="13834" max="13834" width="15.28515625" style="109" customWidth="1"/>
    <col min="13835" max="13835" width="16.42578125" style="109" customWidth="1"/>
    <col min="13836" max="13838" width="15.42578125" style="109" customWidth="1"/>
    <col min="13839" max="13839" width="10.28515625" style="109" customWidth="1"/>
    <col min="13840" max="13840" width="10.140625" style="109" customWidth="1"/>
    <col min="13841" max="13841" width="11.140625" style="109" customWidth="1"/>
    <col min="13842" max="13842" width="10.140625" style="109" customWidth="1"/>
    <col min="13843" max="13843" width="9.5703125" style="109" customWidth="1"/>
    <col min="13844" max="13844" width="11" style="109" customWidth="1"/>
    <col min="13845" max="14078" width="9.140625" style="109"/>
    <col min="14079" max="14079" width="30.28515625" style="109" customWidth="1"/>
    <col min="14080" max="14080" width="20.140625" style="109" customWidth="1"/>
    <col min="14081" max="14083" width="14.7109375" style="109" customWidth="1"/>
    <col min="14084" max="14084" width="12.42578125" style="109" customWidth="1"/>
    <col min="14085" max="14085" width="17" style="109" customWidth="1"/>
    <col min="14086" max="14086" width="15.28515625" style="109" customWidth="1"/>
    <col min="14087" max="14089" width="14.42578125" style="109" customWidth="1"/>
    <col min="14090" max="14090" width="15.28515625" style="109" customWidth="1"/>
    <col min="14091" max="14091" width="16.42578125" style="109" customWidth="1"/>
    <col min="14092" max="14094" width="15.42578125" style="109" customWidth="1"/>
    <col min="14095" max="14095" width="10.28515625" style="109" customWidth="1"/>
    <col min="14096" max="14096" width="10.140625" style="109" customWidth="1"/>
    <col min="14097" max="14097" width="11.140625" style="109" customWidth="1"/>
    <col min="14098" max="14098" width="10.140625" style="109" customWidth="1"/>
    <col min="14099" max="14099" width="9.5703125" style="109" customWidth="1"/>
    <col min="14100" max="14100" width="11" style="109" customWidth="1"/>
    <col min="14101" max="14334" width="9.140625" style="109"/>
    <col min="14335" max="14335" width="30.28515625" style="109" customWidth="1"/>
    <col min="14336" max="14336" width="20.140625" style="109" customWidth="1"/>
    <col min="14337" max="14339" width="14.7109375" style="109" customWidth="1"/>
    <col min="14340" max="14340" width="12.42578125" style="109" customWidth="1"/>
    <col min="14341" max="14341" width="17" style="109" customWidth="1"/>
    <col min="14342" max="14342" width="15.28515625" style="109" customWidth="1"/>
    <col min="14343" max="14345" width="14.42578125" style="109" customWidth="1"/>
    <col min="14346" max="14346" width="15.28515625" style="109" customWidth="1"/>
    <col min="14347" max="14347" width="16.42578125" style="109" customWidth="1"/>
    <col min="14348" max="14350" width="15.42578125" style="109" customWidth="1"/>
    <col min="14351" max="14351" width="10.28515625" style="109" customWidth="1"/>
    <col min="14352" max="14352" width="10.140625" style="109" customWidth="1"/>
    <col min="14353" max="14353" width="11.140625" style="109" customWidth="1"/>
    <col min="14354" max="14354" width="10.140625" style="109" customWidth="1"/>
    <col min="14355" max="14355" width="9.5703125" style="109" customWidth="1"/>
    <col min="14356" max="14356" width="11" style="109" customWidth="1"/>
    <col min="14357" max="14590" width="9.140625" style="109"/>
    <col min="14591" max="14591" width="30.28515625" style="109" customWidth="1"/>
    <col min="14592" max="14592" width="20.140625" style="109" customWidth="1"/>
    <col min="14593" max="14595" width="14.7109375" style="109" customWidth="1"/>
    <col min="14596" max="14596" width="12.42578125" style="109" customWidth="1"/>
    <col min="14597" max="14597" width="17" style="109" customWidth="1"/>
    <col min="14598" max="14598" width="15.28515625" style="109" customWidth="1"/>
    <col min="14599" max="14601" width="14.42578125" style="109" customWidth="1"/>
    <col min="14602" max="14602" width="15.28515625" style="109" customWidth="1"/>
    <col min="14603" max="14603" width="16.42578125" style="109" customWidth="1"/>
    <col min="14604" max="14606" width="15.42578125" style="109" customWidth="1"/>
    <col min="14607" max="14607" width="10.28515625" style="109" customWidth="1"/>
    <col min="14608" max="14608" width="10.140625" style="109" customWidth="1"/>
    <col min="14609" max="14609" width="11.140625" style="109" customWidth="1"/>
    <col min="14610" max="14610" width="10.140625" style="109" customWidth="1"/>
    <col min="14611" max="14611" width="9.5703125" style="109" customWidth="1"/>
    <col min="14612" max="14612" width="11" style="109" customWidth="1"/>
    <col min="14613" max="14846" width="9.140625" style="109"/>
    <col min="14847" max="14847" width="30.28515625" style="109" customWidth="1"/>
    <col min="14848" max="14848" width="20.140625" style="109" customWidth="1"/>
    <col min="14849" max="14851" width="14.7109375" style="109" customWidth="1"/>
    <col min="14852" max="14852" width="12.42578125" style="109" customWidth="1"/>
    <col min="14853" max="14853" width="17" style="109" customWidth="1"/>
    <col min="14854" max="14854" width="15.28515625" style="109" customWidth="1"/>
    <col min="14855" max="14857" width="14.42578125" style="109" customWidth="1"/>
    <col min="14858" max="14858" width="15.28515625" style="109" customWidth="1"/>
    <col min="14859" max="14859" width="16.42578125" style="109" customWidth="1"/>
    <col min="14860" max="14862" width="15.42578125" style="109" customWidth="1"/>
    <col min="14863" max="14863" width="10.28515625" style="109" customWidth="1"/>
    <col min="14864" max="14864" width="10.140625" style="109" customWidth="1"/>
    <col min="14865" max="14865" width="11.140625" style="109" customWidth="1"/>
    <col min="14866" max="14866" width="10.140625" style="109" customWidth="1"/>
    <col min="14867" max="14867" width="9.5703125" style="109" customWidth="1"/>
    <col min="14868" max="14868" width="11" style="109" customWidth="1"/>
    <col min="14869" max="15102" width="9.140625" style="109"/>
    <col min="15103" max="15103" width="30.28515625" style="109" customWidth="1"/>
    <col min="15104" max="15104" width="20.140625" style="109" customWidth="1"/>
    <col min="15105" max="15107" width="14.7109375" style="109" customWidth="1"/>
    <col min="15108" max="15108" width="12.42578125" style="109" customWidth="1"/>
    <col min="15109" max="15109" width="17" style="109" customWidth="1"/>
    <col min="15110" max="15110" width="15.28515625" style="109" customWidth="1"/>
    <col min="15111" max="15113" width="14.42578125" style="109" customWidth="1"/>
    <col min="15114" max="15114" width="15.28515625" style="109" customWidth="1"/>
    <col min="15115" max="15115" width="16.42578125" style="109" customWidth="1"/>
    <col min="15116" max="15118" width="15.42578125" style="109" customWidth="1"/>
    <col min="15119" max="15119" width="10.28515625" style="109" customWidth="1"/>
    <col min="15120" max="15120" width="10.140625" style="109" customWidth="1"/>
    <col min="15121" max="15121" width="11.140625" style="109" customWidth="1"/>
    <col min="15122" max="15122" width="10.140625" style="109" customWidth="1"/>
    <col min="15123" max="15123" width="9.5703125" style="109" customWidth="1"/>
    <col min="15124" max="15124" width="11" style="109" customWidth="1"/>
    <col min="15125" max="15358" width="9.140625" style="109"/>
    <col min="15359" max="15359" width="30.28515625" style="109" customWidth="1"/>
    <col min="15360" max="15360" width="20.140625" style="109" customWidth="1"/>
    <col min="15361" max="15363" width="14.7109375" style="109" customWidth="1"/>
    <col min="15364" max="15364" width="12.42578125" style="109" customWidth="1"/>
    <col min="15365" max="15365" width="17" style="109" customWidth="1"/>
    <col min="15366" max="15366" width="15.28515625" style="109" customWidth="1"/>
    <col min="15367" max="15369" width="14.42578125" style="109" customWidth="1"/>
    <col min="15370" max="15370" width="15.28515625" style="109" customWidth="1"/>
    <col min="15371" max="15371" width="16.42578125" style="109" customWidth="1"/>
    <col min="15372" max="15374" width="15.42578125" style="109" customWidth="1"/>
    <col min="15375" max="15375" width="10.28515625" style="109" customWidth="1"/>
    <col min="15376" max="15376" width="10.140625" style="109" customWidth="1"/>
    <col min="15377" max="15377" width="11.140625" style="109" customWidth="1"/>
    <col min="15378" max="15378" width="10.140625" style="109" customWidth="1"/>
    <col min="15379" max="15379" width="9.5703125" style="109" customWidth="1"/>
    <col min="15380" max="15380" width="11" style="109" customWidth="1"/>
    <col min="15381" max="15614" width="9.140625" style="109"/>
    <col min="15615" max="15615" width="30.28515625" style="109" customWidth="1"/>
    <col min="15616" max="15616" width="20.140625" style="109" customWidth="1"/>
    <col min="15617" max="15619" width="14.7109375" style="109" customWidth="1"/>
    <col min="15620" max="15620" width="12.42578125" style="109" customWidth="1"/>
    <col min="15621" max="15621" width="17" style="109" customWidth="1"/>
    <col min="15622" max="15622" width="15.28515625" style="109" customWidth="1"/>
    <col min="15623" max="15625" width="14.42578125" style="109" customWidth="1"/>
    <col min="15626" max="15626" width="15.28515625" style="109" customWidth="1"/>
    <col min="15627" max="15627" width="16.42578125" style="109" customWidth="1"/>
    <col min="15628" max="15630" width="15.42578125" style="109" customWidth="1"/>
    <col min="15631" max="15631" width="10.28515625" style="109" customWidth="1"/>
    <col min="15632" max="15632" width="10.140625" style="109" customWidth="1"/>
    <col min="15633" max="15633" width="11.140625" style="109" customWidth="1"/>
    <col min="15634" max="15634" width="10.140625" style="109" customWidth="1"/>
    <col min="15635" max="15635" width="9.5703125" style="109" customWidth="1"/>
    <col min="15636" max="15636" width="11" style="109" customWidth="1"/>
    <col min="15637" max="15870" width="9.140625" style="109"/>
    <col min="15871" max="15871" width="30.28515625" style="109" customWidth="1"/>
    <col min="15872" max="15872" width="20.140625" style="109" customWidth="1"/>
    <col min="15873" max="15875" width="14.7109375" style="109" customWidth="1"/>
    <col min="15876" max="15876" width="12.42578125" style="109" customWidth="1"/>
    <col min="15877" max="15877" width="17" style="109" customWidth="1"/>
    <col min="15878" max="15878" width="15.28515625" style="109" customWidth="1"/>
    <col min="15879" max="15881" width="14.42578125" style="109" customWidth="1"/>
    <col min="15882" max="15882" width="15.28515625" style="109" customWidth="1"/>
    <col min="15883" max="15883" width="16.42578125" style="109" customWidth="1"/>
    <col min="15884" max="15886" width="15.42578125" style="109" customWidth="1"/>
    <col min="15887" max="15887" width="10.28515625" style="109" customWidth="1"/>
    <col min="15888" max="15888" width="10.140625" style="109" customWidth="1"/>
    <col min="15889" max="15889" width="11.140625" style="109" customWidth="1"/>
    <col min="15890" max="15890" width="10.140625" style="109" customWidth="1"/>
    <col min="15891" max="15891" width="9.5703125" style="109" customWidth="1"/>
    <col min="15892" max="15892" width="11" style="109" customWidth="1"/>
    <col min="15893" max="16126" width="9.140625" style="109"/>
    <col min="16127" max="16127" width="30.28515625" style="109" customWidth="1"/>
    <col min="16128" max="16128" width="20.140625" style="109" customWidth="1"/>
    <col min="16129" max="16131" width="14.7109375" style="109" customWidth="1"/>
    <col min="16132" max="16132" width="12.42578125" style="109" customWidth="1"/>
    <col min="16133" max="16133" width="17" style="109" customWidth="1"/>
    <col min="16134" max="16134" width="15.28515625" style="109" customWidth="1"/>
    <col min="16135" max="16137" width="14.42578125" style="109" customWidth="1"/>
    <col min="16138" max="16138" width="15.28515625" style="109" customWidth="1"/>
    <col min="16139" max="16139" width="16.42578125" style="109" customWidth="1"/>
    <col min="16140" max="16142" width="15.42578125" style="109" customWidth="1"/>
    <col min="16143" max="16143" width="10.28515625" style="109" customWidth="1"/>
    <col min="16144" max="16144" width="10.140625" style="109" customWidth="1"/>
    <col min="16145" max="16145" width="11.140625" style="109" customWidth="1"/>
    <col min="16146" max="16146" width="10.140625" style="109" customWidth="1"/>
    <col min="16147" max="16147" width="9.5703125" style="109" customWidth="1"/>
    <col min="16148" max="16148" width="11" style="109" customWidth="1"/>
    <col min="16149" max="16384" width="9.140625" style="109"/>
  </cols>
  <sheetData>
    <row r="1" spans="1:17" x14ac:dyDescent="0.2">
      <c r="A1" s="165" t="s">
        <v>5147</v>
      </c>
      <c r="B1" s="740" t="str">
        <f>HYPERLINK("#List!$A$1", "Full")</f>
        <v>Full</v>
      </c>
    </row>
    <row r="2" spans="1:17" x14ac:dyDescent="0.2">
      <c r="A2" s="165"/>
    </row>
    <row r="3" spans="1:17" x14ac:dyDescent="0.2">
      <c r="A3" s="17" t="s">
        <v>2528</v>
      </c>
    </row>
    <row r="4" spans="1:17" x14ac:dyDescent="0.2">
      <c r="A4" s="13" t="s">
        <v>2529</v>
      </c>
    </row>
    <row r="5" spans="1:17" x14ac:dyDescent="0.2">
      <c r="A5" s="165"/>
    </row>
    <row r="6" spans="1:17" x14ac:dyDescent="0.2">
      <c r="A6" s="18" t="s">
        <v>6746</v>
      </c>
    </row>
    <row r="7" spans="1:17" x14ac:dyDescent="0.2">
      <c r="A7" s="109" t="s">
        <v>48</v>
      </c>
    </row>
    <row r="8" spans="1:17" x14ac:dyDescent="0.2">
      <c r="A8" s="109" t="s">
        <v>4584</v>
      </c>
      <c r="B8" s="214" t="s">
        <v>7506</v>
      </c>
      <c r="C8" s="158" t="s">
        <v>8275</v>
      </c>
      <c r="D8" s="157" t="s">
        <v>7507</v>
      </c>
    </row>
    <row r="10" spans="1:17" ht="38.25" x14ac:dyDescent="0.2">
      <c r="A10" s="141" t="s">
        <v>7278</v>
      </c>
      <c r="B10" s="141" t="s">
        <v>4</v>
      </c>
      <c r="C10" s="141" t="s">
        <v>2414</v>
      </c>
      <c r="D10" s="179" t="s">
        <v>2530</v>
      </c>
      <c r="E10" s="141" t="s">
        <v>2531</v>
      </c>
      <c r="F10" s="179" t="s">
        <v>2532</v>
      </c>
      <c r="G10" s="179" t="s">
        <v>2541</v>
      </c>
      <c r="H10" s="179" t="s">
        <v>2534</v>
      </c>
      <c r="I10" s="179" t="s">
        <v>7275</v>
      </c>
      <c r="J10" s="179" t="s">
        <v>7276</v>
      </c>
      <c r="K10" s="179" t="s">
        <v>2535</v>
      </c>
      <c r="L10" s="141" t="s">
        <v>7277</v>
      </c>
      <c r="M10" s="179" t="s">
        <v>2536</v>
      </c>
      <c r="N10" s="179" t="s">
        <v>2537</v>
      </c>
      <c r="O10" s="179" t="s">
        <v>2538</v>
      </c>
      <c r="P10" s="179" t="s">
        <v>2539</v>
      </c>
      <c r="Q10" s="179" t="s">
        <v>2540</v>
      </c>
    </row>
    <row r="11" spans="1:17" x14ac:dyDescent="0.2">
      <c r="A11" s="181" t="s">
        <v>7835</v>
      </c>
      <c r="B11" s="181" t="s">
        <v>7837</v>
      </c>
      <c r="C11" s="181" t="s">
        <v>7811</v>
      </c>
      <c r="D11" s="181" t="s">
        <v>7839</v>
      </c>
      <c r="E11" s="181" t="s">
        <v>7840</v>
      </c>
      <c r="F11" s="181" t="s">
        <v>7841</v>
      </c>
      <c r="G11" s="181" t="s">
        <v>7856</v>
      </c>
      <c r="H11" s="181" t="s">
        <v>7863</v>
      </c>
      <c r="I11" s="181" t="s">
        <v>7864</v>
      </c>
      <c r="J11" s="181" t="s">
        <v>7865</v>
      </c>
      <c r="K11" s="181" t="s">
        <v>7866</v>
      </c>
      <c r="L11" s="181" t="s">
        <v>7867</v>
      </c>
      <c r="M11" s="181" t="s">
        <v>7868</v>
      </c>
      <c r="N11" s="181" t="s">
        <v>7869</v>
      </c>
      <c r="O11" s="181" t="s">
        <v>7871</v>
      </c>
      <c r="P11" s="181" t="s">
        <v>7872</v>
      </c>
      <c r="Q11" s="181" t="s">
        <v>7873</v>
      </c>
    </row>
    <row r="12" spans="1:17" x14ac:dyDescent="0.2">
      <c r="A12" s="633"/>
      <c r="B12" s="633" t="s">
        <v>23</v>
      </c>
      <c r="C12" s="634" t="s">
        <v>1698</v>
      </c>
      <c r="D12" s="634" t="s">
        <v>27</v>
      </c>
      <c r="E12" s="634" t="s">
        <v>24</v>
      </c>
      <c r="F12" s="634" t="s">
        <v>25</v>
      </c>
      <c r="G12" s="634" t="s">
        <v>28</v>
      </c>
      <c r="H12" s="634" t="s">
        <v>30</v>
      </c>
      <c r="I12" s="634" t="s">
        <v>36</v>
      </c>
      <c r="J12" s="634" t="s">
        <v>37</v>
      </c>
      <c r="K12" s="634" t="s">
        <v>26</v>
      </c>
      <c r="L12" s="632"/>
      <c r="M12" s="634" t="s">
        <v>31</v>
      </c>
      <c r="N12" s="634" t="s">
        <v>32</v>
      </c>
      <c r="O12" s="634" t="s">
        <v>34</v>
      </c>
      <c r="P12" s="634" t="s">
        <v>35</v>
      </c>
      <c r="Q12" s="634" t="s">
        <v>108</v>
      </c>
    </row>
    <row r="13" spans="1:17" ht="51" x14ac:dyDescent="0.2">
      <c r="A13" s="82" t="s">
        <v>7116</v>
      </c>
      <c r="B13" s="82" t="s">
        <v>7116</v>
      </c>
      <c r="C13" s="79" t="s">
        <v>2107</v>
      </c>
      <c r="D13" s="80" t="s">
        <v>2107</v>
      </c>
      <c r="E13" s="80" t="s">
        <v>7417</v>
      </c>
      <c r="F13" s="80" t="s">
        <v>7415</v>
      </c>
      <c r="G13" s="80" t="s">
        <v>7422</v>
      </c>
      <c r="H13" s="80" t="s">
        <v>7423</v>
      </c>
      <c r="I13" s="80" t="s">
        <v>7424</v>
      </c>
      <c r="J13" s="80" t="s">
        <v>7425</v>
      </c>
      <c r="K13" s="80" t="s">
        <v>2106</v>
      </c>
      <c r="L13" s="80" t="s">
        <v>7443</v>
      </c>
      <c r="M13" s="80" t="s">
        <v>7148</v>
      </c>
      <c r="N13" s="80" t="s">
        <v>2107</v>
      </c>
      <c r="O13" s="80" t="s">
        <v>7148</v>
      </c>
      <c r="P13" s="80" t="s">
        <v>7148</v>
      </c>
      <c r="Q13" s="80" t="s">
        <v>7148</v>
      </c>
    </row>
    <row r="14" spans="1:17" ht="51" x14ac:dyDescent="0.2">
      <c r="A14" s="144" t="s">
        <v>7561</v>
      </c>
      <c r="B14" s="144" t="s">
        <v>7562</v>
      </c>
      <c r="C14" s="79" t="s">
        <v>4672</v>
      </c>
      <c r="D14" s="80" t="s">
        <v>7185</v>
      </c>
      <c r="E14" s="182"/>
      <c r="F14" s="143"/>
      <c r="G14" s="143"/>
      <c r="H14" s="143"/>
      <c r="I14" s="143"/>
      <c r="J14" s="143"/>
      <c r="K14" s="80" t="s">
        <v>4220</v>
      </c>
      <c r="L14" s="80"/>
      <c r="M14" s="80" t="s">
        <v>4741</v>
      </c>
      <c r="N14" s="80" t="s">
        <v>4650</v>
      </c>
      <c r="O14" s="80" t="s">
        <v>4742</v>
      </c>
      <c r="P14" s="80" t="s">
        <v>4743</v>
      </c>
      <c r="Q14" s="80" t="s">
        <v>4744</v>
      </c>
    </row>
    <row r="15" spans="1:17" ht="25.5" x14ac:dyDescent="0.2">
      <c r="C15" s="183"/>
      <c r="D15" s="143"/>
      <c r="E15" s="182"/>
      <c r="F15" s="143"/>
      <c r="G15" s="143"/>
      <c r="H15" s="143"/>
      <c r="I15" s="143"/>
      <c r="J15" s="143"/>
      <c r="K15" s="80" t="s">
        <v>5063</v>
      </c>
      <c r="L15" s="80"/>
      <c r="M15" s="143"/>
      <c r="N15" s="143"/>
      <c r="O15" s="143"/>
      <c r="P15" s="143"/>
      <c r="Q15" s="143"/>
    </row>
    <row r="17" spans="1:1" x14ac:dyDescent="0.2">
      <c r="A17" s="18"/>
    </row>
  </sheetData>
  <sheetProtection selectLockedCells="1" selectUnlockedCells="1"/>
  <pageMargins left="0.70833333333333337" right="0.70833333333333337" top="0.74791666666666667" bottom="0.74791666666666667" header="0.51180555555555551" footer="0.51180555555555551"/>
  <pageSetup paperSize="9" scale="51" firstPageNumber="0" orientation="landscape" cellComments="atEnd" horizontalDpi="300" verticalDpi="300" r:id="rId1"/>
  <headerFooter alignWithMargins="0">
    <oddHeader>&amp;C&amp;A</oddHeader>
    <oddFooter>&amp;L&amp;F&amp;CPage &amp;P&amp;R&amp;D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38"/>
  <sheetViews>
    <sheetView zoomScale="85" zoomScaleNormal="85" workbookViewId="0">
      <selection activeCell="U10" sqref="U10"/>
    </sheetView>
  </sheetViews>
  <sheetFormatPr defaultColWidth="9.140625" defaultRowHeight="12.75" x14ac:dyDescent="0.2"/>
  <cols>
    <col min="1" max="19" width="14.85546875" style="109" customWidth="1"/>
    <col min="20" max="20" width="15" style="109" customWidth="1"/>
    <col min="21" max="21" width="15.42578125" style="109" customWidth="1"/>
    <col min="22" max="24" width="14" style="109" customWidth="1"/>
    <col min="25" max="25" width="12.42578125" style="109" customWidth="1"/>
    <col min="26" max="26" width="11.5703125" style="109" customWidth="1"/>
    <col min="27" max="27" width="11.85546875" style="109" customWidth="1"/>
    <col min="28" max="28" width="10.28515625" style="109" customWidth="1"/>
    <col min="29" max="29" width="13.140625" style="109" customWidth="1"/>
    <col min="30" max="32" width="11.5703125" style="109" customWidth="1"/>
    <col min="33" max="33" width="11.28515625" style="109" customWidth="1"/>
    <col min="34" max="256" width="9.140625" style="109"/>
    <col min="257" max="257" width="22.7109375" style="109" customWidth="1"/>
    <col min="258" max="258" width="9.140625" style="109"/>
    <col min="259" max="259" width="12.5703125" style="109" customWidth="1"/>
    <col min="260" max="260" width="15.7109375" style="109" customWidth="1"/>
    <col min="261" max="261" width="18.28515625" style="109" customWidth="1"/>
    <col min="262" max="262" width="15.140625" style="109" customWidth="1"/>
    <col min="263" max="266" width="13.7109375" style="109" customWidth="1"/>
    <col min="267" max="267" width="14.5703125" style="109" customWidth="1"/>
    <col min="268" max="270" width="13.140625" style="109" customWidth="1"/>
    <col min="271" max="271" width="12.7109375" style="109" customWidth="1"/>
    <col min="272" max="272" width="11.42578125" style="109" customWidth="1"/>
    <col min="273" max="273" width="11.5703125" style="109" customWidth="1"/>
    <col min="274" max="274" width="12" style="109" customWidth="1"/>
    <col min="275" max="275" width="14" style="109" customWidth="1"/>
    <col min="276" max="276" width="11.140625" style="109" customWidth="1"/>
    <col min="277" max="280" width="14" style="109" customWidth="1"/>
    <col min="281" max="281" width="12.42578125" style="109" customWidth="1"/>
    <col min="282" max="282" width="11.5703125" style="109" customWidth="1"/>
    <col min="283" max="283" width="11.42578125" style="109" customWidth="1"/>
    <col min="284" max="284" width="10.28515625" style="109" customWidth="1"/>
    <col min="285" max="285" width="13.140625" style="109" customWidth="1"/>
    <col min="286" max="288" width="11.5703125" style="109" customWidth="1"/>
    <col min="289" max="289" width="11.28515625" style="109" customWidth="1"/>
    <col min="290" max="512" width="9.140625" style="109"/>
    <col min="513" max="513" width="22.7109375" style="109" customWidth="1"/>
    <col min="514" max="514" width="9.140625" style="109"/>
    <col min="515" max="515" width="12.5703125" style="109" customWidth="1"/>
    <col min="516" max="516" width="15.7109375" style="109" customWidth="1"/>
    <col min="517" max="517" width="18.28515625" style="109" customWidth="1"/>
    <col min="518" max="518" width="15.140625" style="109" customWidth="1"/>
    <col min="519" max="522" width="13.7109375" style="109" customWidth="1"/>
    <col min="523" max="523" width="14.5703125" style="109" customWidth="1"/>
    <col min="524" max="526" width="13.140625" style="109" customWidth="1"/>
    <col min="527" max="527" width="12.7109375" style="109" customWidth="1"/>
    <col min="528" max="528" width="11.42578125" style="109" customWidth="1"/>
    <col min="529" max="529" width="11.5703125" style="109" customWidth="1"/>
    <col min="530" max="530" width="12" style="109" customWidth="1"/>
    <col min="531" max="531" width="14" style="109" customWidth="1"/>
    <col min="532" max="532" width="11.140625" style="109" customWidth="1"/>
    <col min="533" max="536" width="14" style="109" customWidth="1"/>
    <col min="537" max="537" width="12.42578125" style="109" customWidth="1"/>
    <col min="538" max="538" width="11.5703125" style="109" customWidth="1"/>
    <col min="539" max="539" width="11.42578125" style="109" customWidth="1"/>
    <col min="540" max="540" width="10.28515625" style="109" customWidth="1"/>
    <col min="541" max="541" width="13.140625" style="109" customWidth="1"/>
    <col min="542" max="544" width="11.5703125" style="109" customWidth="1"/>
    <col min="545" max="545" width="11.28515625" style="109" customWidth="1"/>
    <col min="546" max="768" width="9.140625" style="109"/>
    <col min="769" max="769" width="22.7109375" style="109" customWidth="1"/>
    <col min="770" max="770" width="9.140625" style="109"/>
    <col min="771" max="771" width="12.5703125" style="109" customWidth="1"/>
    <col min="772" max="772" width="15.7109375" style="109" customWidth="1"/>
    <col min="773" max="773" width="18.28515625" style="109" customWidth="1"/>
    <col min="774" max="774" width="15.140625" style="109" customWidth="1"/>
    <col min="775" max="778" width="13.7109375" style="109" customWidth="1"/>
    <col min="779" max="779" width="14.5703125" style="109" customWidth="1"/>
    <col min="780" max="782" width="13.140625" style="109" customWidth="1"/>
    <col min="783" max="783" width="12.7109375" style="109" customWidth="1"/>
    <col min="784" max="784" width="11.42578125" style="109" customWidth="1"/>
    <col min="785" max="785" width="11.5703125" style="109" customWidth="1"/>
    <col min="786" max="786" width="12" style="109" customWidth="1"/>
    <col min="787" max="787" width="14" style="109" customWidth="1"/>
    <col min="788" max="788" width="11.140625" style="109" customWidth="1"/>
    <col min="789" max="792" width="14" style="109" customWidth="1"/>
    <col min="793" max="793" width="12.42578125" style="109" customWidth="1"/>
    <col min="794" max="794" width="11.5703125" style="109" customWidth="1"/>
    <col min="795" max="795" width="11.42578125" style="109" customWidth="1"/>
    <col min="796" max="796" width="10.28515625" style="109" customWidth="1"/>
    <col min="797" max="797" width="13.140625" style="109" customWidth="1"/>
    <col min="798" max="800" width="11.5703125" style="109" customWidth="1"/>
    <col min="801" max="801" width="11.28515625" style="109" customWidth="1"/>
    <col min="802" max="1024" width="9.140625" style="109"/>
    <col min="1025" max="1025" width="22.7109375" style="109" customWidth="1"/>
    <col min="1026" max="1026" width="9.140625" style="109"/>
    <col min="1027" max="1027" width="12.5703125" style="109" customWidth="1"/>
    <col min="1028" max="1028" width="15.7109375" style="109" customWidth="1"/>
    <col min="1029" max="1029" width="18.28515625" style="109" customWidth="1"/>
    <col min="1030" max="1030" width="15.140625" style="109" customWidth="1"/>
    <col min="1031" max="1034" width="13.7109375" style="109" customWidth="1"/>
    <col min="1035" max="1035" width="14.5703125" style="109" customWidth="1"/>
    <col min="1036" max="1038" width="13.140625" style="109" customWidth="1"/>
    <col min="1039" max="1039" width="12.7109375" style="109" customWidth="1"/>
    <col min="1040" max="1040" width="11.42578125" style="109" customWidth="1"/>
    <col min="1041" max="1041" width="11.5703125" style="109" customWidth="1"/>
    <col min="1042" max="1042" width="12" style="109" customWidth="1"/>
    <col min="1043" max="1043" width="14" style="109" customWidth="1"/>
    <col min="1044" max="1044" width="11.140625" style="109" customWidth="1"/>
    <col min="1045" max="1048" width="14" style="109" customWidth="1"/>
    <col min="1049" max="1049" width="12.42578125" style="109" customWidth="1"/>
    <col min="1050" max="1050" width="11.5703125" style="109" customWidth="1"/>
    <col min="1051" max="1051" width="11.42578125" style="109" customWidth="1"/>
    <col min="1052" max="1052" width="10.28515625" style="109" customWidth="1"/>
    <col min="1053" max="1053" width="13.140625" style="109" customWidth="1"/>
    <col min="1054" max="1056" width="11.5703125" style="109" customWidth="1"/>
    <col min="1057" max="1057" width="11.28515625" style="109" customWidth="1"/>
    <col min="1058" max="1280" width="9.140625" style="109"/>
    <col min="1281" max="1281" width="22.7109375" style="109" customWidth="1"/>
    <col min="1282" max="1282" width="9.140625" style="109"/>
    <col min="1283" max="1283" width="12.5703125" style="109" customWidth="1"/>
    <col min="1284" max="1284" width="15.7109375" style="109" customWidth="1"/>
    <col min="1285" max="1285" width="18.28515625" style="109" customWidth="1"/>
    <col min="1286" max="1286" width="15.140625" style="109" customWidth="1"/>
    <col min="1287" max="1290" width="13.7109375" style="109" customWidth="1"/>
    <col min="1291" max="1291" width="14.5703125" style="109" customWidth="1"/>
    <col min="1292" max="1294" width="13.140625" style="109" customWidth="1"/>
    <col min="1295" max="1295" width="12.7109375" style="109" customWidth="1"/>
    <col min="1296" max="1296" width="11.42578125" style="109" customWidth="1"/>
    <col min="1297" max="1297" width="11.5703125" style="109" customWidth="1"/>
    <col min="1298" max="1298" width="12" style="109" customWidth="1"/>
    <col min="1299" max="1299" width="14" style="109" customWidth="1"/>
    <col min="1300" max="1300" width="11.140625" style="109" customWidth="1"/>
    <col min="1301" max="1304" width="14" style="109" customWidth="1"/>
    <col min="1305" max="1305" width="12.42578125" style="109" customWidth="1"/>
    <col min="1306" max="1306" width="11.5703125" style="109" customWidth="1"/>
    <col min="1307" max="1307" width="11.42578125" style="109" customWidth="1"/>
    <col min="1308" max="1308" width="10.28515625" style="109" customWidth="1"/>
    <col min="1309" max="1309" width="13.140625" style="109" customWidth="1"/>
    <col min="1310" max="1312" width="11.5703125" style="109" customWidth="1"/>
    <col min="1313" max="1313" width="11.28515625" style="109" customWidth="1"/>
    <col min="1314" max="1536" width="9.140625" style="109"/>
    <col min="1537" max="1537" width="22.7109375" style="109" customWidth="1"/>
    <col min="1538" max="1538" width="9.140625" style="109"/>
    <col min="1539" max="1539" width="12.5703125" style="109" customWidth="1"/>
    <col min="1540" max="1540" width="15.7109375" style="109" customWidth="1"/>
    <col min="1541" max="1541" width="18.28515625" style="109" customWidth="1"/>
    <col min="1542" max="1542" width="15.140625" style="109" customWidth="1"/>
    <col min="1543" max="1546" width="13.7109375" style="109" customWidth="1"/>
    <col min="1547" max="1547" width="14.5703125" style="109" customWidth="1"/>
    <col min="1548" max="1550" width="13.140625" style="109" customWidth="1"/>
    <col min="1551" max="1551" width="12.7109375" style="109" customWidth="1"/>
    <col min="1552" max="1552" width="11.42578125" style="109" customWidth="1"/>
    <col min="1553" max="1553" width="11.5703125" style="109" customWidth="1"/>
    <col min="1554" max="1554" width="12" style="109" customWidth="1"/>
    <col min="1555" max="1555" width="14" style="109" customWidth="1"/>
    <col min="1556" max="1556" width="11.140625" style="109" customWidth="1"/>
    <col min="1557" max="1560" width="14" style="109" customWidth="1"/>
    <col min="1561" max="1561" width="12.42578125" style="109" customWidth="1"/>
    <col min="1562" max="1562" width="11.5703125" style="109" customWidth="1"/>
    <col min="1563" max="1563" width="11.42578125" style="109" customWidth="1"/>
    <col min="1564" max="1564" width="10.28515625" style="109" customWidth="1"/>
    <col min="1565" max="1565" width="13.140625" style="109" customWidth="1"/>
    <col min="1566" max="1568" width="11.5703125" style="109" customWidth="1"/>
    <col min="1569" max="1569" width="11.28515625" style="109" customWidth="1"/>
    <col min="1570" max="1792" width="9.140625" style="109"/>
    <col min="1793" max="1793" width="22.7109375" style="109" customWidth="1"/>
    <col min="1794" max="1794" width="9.140625" style="109"/>
    <col min="1795" max="1795" width="12.5703125" style="109" customWidth="1"/>
    <col min="1796" max="1796" width="15.7109375" style="109" customWidth="1"/>
    <col min="1797" max="1797" width="18.28515625" style="109" customWidth="1"/>
    <col min="1798" max="1798" width="15.140625" style="109" customWidth="1"/>
    <col min="1799" max="1802" width="13.7109375" style="109" customWidth="1"/>
    <col min="1803" max="1803" width="14.5703125" style="109" customWidth="1"/>
    <col min="1804" max="1806" width="13.140625" style="109" customWidth="1"/>
    <col min="1807" max="1807" width="12.7109375" style="109" customWidth="1"/>
    <col min="1808" max="1808" width="11.42578125" style="109" customWidth="1"/>
    <col min="1809" max="1809" width="11.5703125" style="109" customWidth="1"/>
    <col min="1810" max="1810" width="12" style="109" customWidth="1"/>
    <col min="1811" max="1811" width="14" style="109" customWidth="1"/>
    <col min="1812" max="1812" width="11.140625" style="109" customWidth="1"/>
    <col min="1813" max="1816" width="14" style="109" customWidth="1"/>
    <col min="1817" max="1817" width="12.42578125" style="109" customWidth="1"/>
    <col min="1818" max="1818" width="11.5703125" style="109" customWidth="1"/>
    <col min="1819" max="1819" width="11.42578125" style="109" customWidth="1"/>
    <col min="1820" max="1820" width="10.28515625" style="109" customWidth="1"/>
    <col min="1821" max="1821" width="13.140625" style="109" customWidth="1"/>
    <col min="1822" max="1824" width="11.5703125" style="109" customWidth="1"/>
    <col min="1825" max="1825" width="11.28515625" style="109" customWidth="1"/>
    <col min="1826" max="2048" width="9.140625" style="109"/>
    <col min="2049" max="2049" width="22.7109375" style="109" customWidth="1"/>
    <col min="2050" max="2050" width="9.140625" style="109"/>
    <col min="2051" max="2051" width="12.5703125" style="109" customWidth="1"/>
    <col min="2052" max="2052" width="15.7109375" style="109" customWidth="1"/>
    <col min="2053" max="2053" width="18.28515625" style="109" customWidth="1"/>
    <col min="2054" max="2054" width="15.140625" style="109" customWidth="1"/>
    <col min="2055" max="2058" width="13.7109375" style="109" customWidth="1"/>
    <col min="2059" max="2059" width="14.5703125" style="109" customWidth="1"/>
    <col min="2060" max="2062" width="13.140625" style="109" customWidth="1"/>
    <col min="2063" max="2063" width="12.7109375" style="109" customWidth="1"/>
    <col min="2064" max="2064" width="11.42578125" style="109" customWidth="1"/>
    <col min="2065" max="2065" width="11.5703125" style="109" customWidth="1"/>
    <col min="2066" max="2066" width="12" style="109" customWidth="1"/>
    <col min="2067" max="2067" width="14" style="109" customWidth="1"/>
    <col min="2068" max="2068" width="11.140625" style="109" customWidth="1"/>
    <col min="2069" max="2072" width="14" style="109" customWidth="1"/>
    <col min="2073" max="2073" width="12.42578125" style="109" customWidth="1"/>
    <col min="2074" max="2074" width="11.5703125" style="109" customWidth="1"/>
    <col min="2075" max="2075" width="11.42578125" style="109" customWidth="1"/>
    <col min="2076" max="2076" width="10.28515625" style="109" customWidth="1"/>
    <col min="2077" max="2077" width="13.140625" style="109" customWidth="1"/>
    <col min="2078" max="2080" width="11.5703125" style="109" customWidth="1"/>
    <col min="2081" max="2081" width="11.28515625" style="109" customWidth="1"/>
    <col min="2082" max="2304" width="9.140625" style="109"/>
    <col min="2305" max="2305" width="22.7109375" style="109" customWidth="1"/>
    <col min="2306" max="2306" width="9.140625" style="109"/>
    <col min="2307" max="2307" width="12.5703125" style="109" customWidth="1"/>
    <col min="2308" max="2308" width="15.7109375" style="109" customWidth="1"/>
    <col min="2309" max="2309" width="18.28515625" style="109" customWidth="1"/>
    <col min="2310" max="2310" width="15.140625" style="109" customWidth="1"/>
    <col min="2311" max="2314" width="13.7109375" style="109" customWidth="1"/>
    <col min="2315" max="2315" width="14.5703125" style="109" customWidth="1"/>
    <col min="2316" max="2318" width="13.140625" style="109" customWidth="1"/>
    <col min="2319" max="2319" width="12.7109375" style="109" customWidth="1"/>
    <col min="2320" max="2320" width="11.42578125" style="109" customWidth="1"/>
    <col min="2321" max="2321" width="11.5703125" style="109" customWidth="1"/>
    <col min="2322" max="2322" width="12" style="109" customWidth="1"/>
    <col min="2323" max="2323" width="14" style="109" customWidth="1"/>
    <col min="2324" max="2324" width="11.140625" style="109" customWidth="1"/>
    <col min="2325" max="2328" width="14" style="109" customWidth="1"/>
    <col min="2329" max="2329" width="12.42578125" style="109" customWidth="1"/>
    <col min="2330" max="2330" width="11.5703125" style="109" customWidth="1"/>
    <col min="2331" max="2331" width="11.42578125" style="109" customWidth="1"/>
    <col min="2332" max="2332" width="10.28515625" style="109" customWidth="1"/>
    <col min="2333" max="2333" width="13.140625" style="109" customWidth="1"/>
    <col min="2334" max="2336" width="11.5703125" style="109" customWidth="1"/>
    <col min="2337" max="2337" width="11.28515625" style="109" customWidth="1"/>
    <col min="2338" max="2560" width="9.140625" style="109"/>
    <col min="2561" max="2561" width="22.7109375" style="109" customWidth="1"/>
    <col min="2562" max="2562" width="9.140625" style="109"/>
    <col min="2563" max="2563" width="12.5703125" style="109" customWidth="1"/>
    <col min="2564" max="2564" width="15.7109375" style="109" customWidth="1"/>
    <col min="2565" max="2565" width="18.28515625" style="109" customWidth="1"/>
    <col min="2566" max="2566" width="15.140625" style="109" customWidth="1"/>
    <col min="2567" max="2570" width="13.7109375" style="109" customWidth="1"/>
    <col min="2571" max="2571" width="14.5703125" style="109" customWidth="1"/>
    <col min="2572" max="2574" width="13.140625" style="109" customWidth="1"/>
    <col min="2575" max="2575" width="12.7109375" style="109" customWidth="1"/>
    <col min="2576" max="2576" width="11.42578125" style="109" customWidth="1"/>
    <col min="2577" max="2577" width="11.5703125" style="109" customWidth="1"/>
    <col min="2578" max="2578" width="12" style="109" customWidth="1"/>
    <col min="2579" max="2579" width="14" style="109" customWidth="1"/>
    <col min="2580" max="2580" width="11.140625" style="109" customWidth="1"/>
    <col min="2581" max="2584" width="14" style="109" customWidth="1"/>
    <col min="2585" max="2585" width="12.42578125" style="109" customWidth="1"/>
    <col min="2586" max="2586" width="11.5703125" style="109" customWidth="1"/>
    <col min="2587" max="2587" width="11.42578125" style="109" customWidth="1"/>
    <col min="2588" max="2588" width="10.28515625" style="109" customWidth="1"/>
    <col min="2589" max="2589" width="13.140625" style="109" customWidth="1"/>
    <col min="2590" max="2592" width="11.5703125" style="109" customWidth="1"/>
    <col min="2593" max="2593" width="11.28515625" style="109" customWidth="1"/>
    <col min="2594" max="2816" width="9.140625" style="109"/>
    <col min="2817" max="2817" width="22.7109375" style="109" customWidth="1"/>
    <col min="2818" max="2818" width="9.140625" style="109"/>
    <col min="2819" max="2819" width="12.5703125" style="109" customWidth="1"/>
    <col min="2820" max="2820" width="15.7109375" style="109" customWidth="1"/>
    <col min="2821" max="2821" width="18.28515625" style="109" customWidth="1"/>
    <col min="2822" max="2822" width="15.140625" style="109" customWidth="1"/>
    <col min="2823" max="2826" width="13.7109375" style="109" customWidth="1"/>
    <col min="2827" max="2827" width="14.5703125" style="109" customWidth="1"/>
    <col min="2828" max="2830" width="13.140625" style="109" customWidth="1"/>
    <col min="2831" max="2831" width="12.7109375" style="109" customWidth="1"/>
    <col min="2832" max="2832" width="11.42578125" style="109" customWidth="1"/>
    <col min="2833" max="2833" width="11.5703125" style="109" customWidth="1"/>
    <col min="2834" max="2834" width="12" style="109" customWidth="1"/>
    <col min="2835" max="2835" width="14" style="109" customWidth="1"/>
    <col min="2836" max="2836" width="11.140625" style="109" customWidth="1"/>
    <col min="2837" max="2840" width="14" style="109" customWidth="1"/>
    <col min="2841" max="2841" width="12.42578125" style="109" customWidth="1"/>
    <col min="2842" max="2842" width="11.5703125" style="109" customWidth="1"/>
    <col min="2843" max="2843" width="11.42578125" style="109" customWidth="1"/>
    <col min="2844" max="2844" width="10.28515625" style="109" customWidth="1"/>
    <col min="2845" max="2845" width="13.140625" style="109" customWidth="1"/>
    <col min="2846" max="2848" width="11.5703125" style="109" customWidth="1"/>
    <col min="2849" max="2849" width="11.28515625" style="109" customWidth="1"/>
    <col min="2850" max="3072" width="9.140625" style="109"/>
    <col min="3073" max="3073" width="22.7109375" style="109" customWidth="1"/>
    <col min="3074" max="3074" width="9.140625" style="109"/>
    <col min="3075" max="3075" width="12.5703125" style="109" customWidth="1"/>
    <col min="3076" max="3076" width="15.7109375" style="109" customWidth="1"/>
    <col min="3077" max="3077" width="18.28515625" style="109" customWidth="1"/>
    <col min="3078" max="3078" width="15.140625" style="109" customWidth="1"/>
    <col min="3079" max="3082" width="13.7109375" style="109" customWidth="1"/>
    <col min="3083" max="3083" width="14.5703125" style="109" customWidth="1"/>
    <col min="3084" max="3086" width="13.140625" style="109" customWidth="1"/>
    <col min="3087" max="3087" width="12.7109375" style="109" customWidth="1"/>
    <col min="3088" max="3088" width="11.42578125" style="109" customWidth="1"/>
    <col min="3089" max="3089" width="11.5703125" style="109" customWidth="1"/>
    <col min="3090" max="3090" width="12" style="109" customWidth="1"/>
    <col min="3091" max="3091" width="14" style="109" customWidth="1"/>
    <col min="3092" max="3092" width="11.140625" style="109" customWidth="1"/>
    <col min="3093" max="3096" width="14" style="109" customWidth="1"/>
    <col min="3097" max="3097" width="12.42578125" style="109" customWidth="1"/>
    <col min="3098" max="3098" width="11.5703125" style="109" customWidth="1"/>
    <col min="3099" max="3099" width="11.42578125" style="109" customWidth="1"/>
    <col min="3100" max="3100" width="10.28515625" style="109" customWidth="1"/>
    <col min="3101" max="3101" width="13.140625" style="109" customWidth="1"/>
    <col min="3102" max="3104" width="11.5703125" style="109" customWidth="1"/>
    <col min="3105" max="3105" width="11.28515625" style="109" customWidth="1"/>
    <col min="3106" max="3328" width="9.140625" style="109"/>
    <col min="3329" max="3329" width="22.7109375" style="109" customWidth="1"/>
    <col min="3330" max="3330" width="9.140625" style="109"/>
    <col min="3331" max="3331" width="12.5703125" style="109" customWidth="1"/>
    <col min="3332" max="3332" width="15.7109375" style="109" customWidth="1"/>
    <col min="3333" max="3333" width="18.28515625" style="109" customWidth="1"/>
    <col min="3334" max="3334" width="15.140625" style="109" customWidth="1"/>
    <col min="3335" max="3338" width="13.7109375" style="109" customWidth="1"/>
    <col min="3339" max="3339" width="14.5703125" style="109" customWidth="1"/>
    <col min="3340" max="3342" width="13.140625" style="109" customWidth="1"/>
    <col min="3343" max="3343" width="12.7109375" style="109" customWidth="1"/>
    <col min="3344" max="3344" width="11.42578125" style="109" customWidth="1"/>
    <col min="3345" max="3345" width="11.5703125" style="109" customWidth="1"/>
    <col min="3346" max="3346" width="12" style="109" customWidth="1"/>
    <col min="3347" max="3347" width="14" style="109" customWidth="1"/>
    <col min="3348" max="3348" width="11.140625" style="109" customWidth="1"/>
    <col min="3349" max="3352" width="14" style="109" customWidth="1"/>
    <col min="3353" max="3353" width="12.42578125" style="109" customWidth="1"/>
    <col min="3354" max="3354" width="11.5703125" style="109" customWidth="1"/>
    <col min="3355" max="3355" width="11.42578125" style="109" customWidth="1"/>
    <col min="3356" max="3356" width="10.28515625" style="109" customWidth="1"/>
    <col min="3357" max="3357" width="13.140625" style="109" customWidth="1"/>
    <col min="3358" max="3360" width="11.5703125" style="109" customWidth="1"/>
    <col min="3361" max="3361" width="11.28515625" style="109" customWidth="1"/>
    <col min="3362" max="3584" width="9.140625" style="109"/>
    <col min="3585" max="3585" width="22.7109375" style="109" customWidth="1"/>
    <col min="3586" max="3586" width="9.140625" style="109"/>
    <col min="3587" max="3587" width="12.5703125" style="109" customWidth="1"/>
    <col min="3588" max="3588" width="15.7109375" style="109" customWidth="1"/>
    <col min="3589" max="3589" width="18.28515625" style="109" customWidth="1"/>
    <col min="3590" max="3590" width="15.140625" style="109" customWidth="1"/>
    <col min="3591" max="3594" width="13.7109375" style="109" customWidth="1"/>
    <col min="3595" max="3595" width="14.5703125" style="109" customWidth="1"/>
    <col min="3596" max="3598" width="13.140625" style="109" customWidth="1"/>
    <col min="3599" max="3599" width="12.7109375" style="109" customWidth="1"/>
    <col min="3600" max="3600" width="11.42578125" style="109" customWidth="1"/>
    <col min="3601" max="3601" width="11.5703125" style="109" customWidth="1"/>
    <col min="3602" max="3602" width="12" style="109" customWidth="1"/>
    <col min="3603" max="3603" width="14" style="109" customWidth="1"/>
    <col min="3604" max="3604" width="11.140625" style="109" customWidth="1"/>
    <col min="3605" max="3608" width="14" style="109" customWidth="1"/>
    <col min="3609" max="3609" width="12.42578125" style="109" customWidth="1"/>
    <col min="3610" max="3610" width="11.5703125" style="109" customWidth="1"/>
    <col min="3611" max="3611" width="11.42578125" style="109" customWidth="1"/>
    <col min="3612" max="3612" width="10.28515625" style="109" customWidth="1"/>
    <col min="3613" max="3613" width="13.140625" style="109" customWidth="1"/>
    <col min="3614" max="3616" width="11.5703125" style="109" customWidth="1"/>
    <col min="3617" max="3617" width="11.28515625" style="109" customWidth="1"/>
    <col min="3618" max="3840" width="9.140625" style="109"/>
    <col min="3841" max="3841" width="22.7109375" style="109" customWidth="1"/>
    <col min="3842" max="3842" width="9.140625" style="109"/>
    <col min="3843" max="3843" width="12.5703125" style="109" customWidth="1"/>
    <col min="3844" max="3844" width="15.7109375" style="109" customWidth="1"/>
    <col min="3845" max="3845" width="18.28515625" style="109" customWidth="1"/>
    <col min="3846" max="3846" width="15.140625" style="109" customWidth="1"/>
    <col min="3847" max="3850" width="13.7109375" style="109" customWidth="1"/>
    <col min="3851" max="3851" width="14.5703125" style="109" customWidth="1"/>
    <col min="3852" max="3854" width="13.140625" style="109" customWidth="1"/>
    <col min="3855" max="3855" width="12.7109375" style="109" customWidth="1"/>
    <col min="3856" max="3856" width="11.42578125" style="109" customWidth="1"/>
    <col min="3857" max="3857" width="11.5703125" style="109" customWidth="1"/>
    <col min="3858" max="3858" width="12" style="109" customWidth="1"/>
    <col min="3859" max="3859" width="14" style="109" customWidth="1"/>
    <col min="3860" max="3860" width="11.140625" style="109" customWidth="1"/>
    <col min="3861" max="3864" width="14" style="109" customWidth="1"/>
    <col min="3865" max="3865" width="12.42578125" style="109" customWidth="1"/>
    <col min="3866" max="3866" width="11.5703125" style="109" customWidth="1"/>
    <col min="3867" max="3867" width="11.42578125" style="109" customWidth="1"/>
    <col min="3868" max="3868" width="10.28515625" style="109" customWidth="1"/>
    <col min="3869" max="3869" width="13.140625" style="109" customWidth="1"/>
    <col min="3870" max="3872" width="11.5703125" style="109" customWidth="1"/>
    <col min="3873" max="3873" width="11.28515625" style="109" customWidth="1"/>
    <col min="3874" max="4096" width="9.140625" style="109"/>
    <col min="4097" max="4097" width="22.7109375" style="109" customWidth="1"/>
    <col min="4098" max="4098" width="9.140625" style="109"/>
    <col min="4099" max="4099" width="12.5703125" style="109" customWidth="1"/>
    <col min="4100" max="4100" width="15.7109375" style="109" customWidth="1"/>
    <col min="4101" max="4101" width="18.28515625" style="109" customWidth="1"/>
    <col min="4102" max="4102" width="15.140625" style="109" customWidth="1"/>
    <col min="4103" max="4106" width="13.7109375" style="109" customWidth="1"/>
    <col min="4107" max="4107" width="14.5703125" style="109" customWidth="1"/>
    <col min="4108" max="4110" width="13.140625" style="109" customWidth="1"/>
    <col min="4111" max="4111" width="12.7109375" style="109" customWidth="1"/>
    <col min="4112" max="4112" width="11.42578125" style="109" customWidth="1"/>
    <col min="4113" max="4113" width="11.5703125" style="109" customWidth="1"/>
    <col min="4114" max="4114" width="12" style="109" customWidth="1"/>
    <col min="4115" max="4115" width="14" style="109" customWidth="1"/>
    <col min="4116" max="4116" width="11.140625" style="109" customWidth="1"/>
    <col min="4117" max="4120" width="14" style="109" customWidth="1"/>
    <col min="4121" max="4121" width="12.42578125" style="109" customWidth="1"/>
    <col min="4122" max="4122" width="11.5703125" style="109" customWidth="1"/>
    <col min="4123" max="4123" width="11.42578125" style="109" customWidth="1"/>
    <col min="4124" max="4124" width="10.28515625" style="109" customWidth="1"/>
    <col min="4125" max="4125" width="13.140625" style="109" customWidth="1"/>
    <col min="4126" max="4128" width="11.5703125" style="109" customWidth="1"/>
    <col min="4129" max="4129" width="11.28515625" style="109" customWidth="1"/>
    <col min="4130" max="4352" width="9.140625" style="109"/>
    <col min="4353" max="4353" width="22.7109375" style="109" customWidth="1"/>
    <col min="4354" max="4354" width="9.140625" style="109"/>
    <col min="4355" max="4355" width="12.5703125" style="109" customWidth="1"/>
    <col min="4356" max="4356" width="15.7109375" style="109" customWidth="1"/>
    <col min="4357" max="4357" width="18.28515625" style="109" customWidth="1"/>
    <col min="4358" max="4358" width="15.140625" style="109" customWidth="1"/>
    <col min="4359" max="4362" width="13.7109375" style="109" customWidth="1"/>
    <col min="4363" max="4363" width="14.5703125" style="109" customWidth="1"/>
    <col min="4364" max="4366" width="13.140625" style="109" customWidth="1"/>
    <col min="4367" max="4367" width="12.7109375" style="109" customWidth="1"/>
    <col min="4368" max="4368" width="11.42578125" style="109" customWidth="1"/>
    <col min="4369" max="4369" width="11.5703125" style="109" customWidth="1"/>
    <col min="4370" max="4370" width="12" style="109" customWidth="1"/>
    <col min="4371" max="4371" width="14" style="109" customWidth="1"/>
    <col min="4372" max="4372" width="11.140625" style="109" customWidth="1"/>
    <col min="4373" max="4376" width="14" style="109" customWidth="1"/>
    <col min="4377" max="4377" width="12.42578125" style="109" customWidth="1"/>
    <col min="4378" max="4378" width="11.5703125" style="109" customWidth="1"/>
    <col min="4379" max="4379" width="11.42578125" style="109" customWidth="1"/>
    <col min="4380" max="4380" width="10.28515625" style="109" customWidth="1"/>
    <col min="4381" max="4381" width="13.140625" style="109" customWidth="1"/>
    <col min="4382" max="4384" width="11.5703125" style="109" customWidth="1"/>
    <col min="4385" max="4385" width="11.28515625" style="109" customWidth="1"/>
    <col min="4386" max="4608" width="9.140625" style="109"/>
    <col min="4609" max="4609" width="22.7109375" style="109" customWidth="1"/>
    <col min="4610" max="4610" width="9.140625" style="109"/>
    <col min="4611" max="4611" width="12.5703125" style="109" customWidth="1"/>
    <col min="4612" max="4612" width="15.7109375" style="109" customWidth="1"/>
    <col min="4613" max="4613" width="18.28515625" style="109" customWidth="1"/>
    <col min="4614" max="4614" width="15.140625" style="109" customWidth="1"/>
    <col min="4615" max="4618" width="13.7109375" style="109" customWidth="1"/>
    <col min="4619" max="4619" width="14.5703125" style="109" customWidth="1"/>
    <col min="4620" max="4622" width="13.140625" style="109" customWidth="1"/>
    <col min="4623" max="4623" width="12.7109375" style="109" customWidth="1"/>
    <col min="4624" max="4624" width="11.42578125" style="109" customWidth="1"/>
    <col min="4625" max="4625" width="11.5703125" style="109" customWidth="1"/>
    <col min="4626" max="4626" width="12" style="109" customWidth="1"/>
    <col min="4627" max="4627" width="14" style="109" customWidth="1"/>
    <col min="4628" max="4628" width="11.140625" style="109" customWidth="1"/>
    <col min="4629" max="4632" width="14" style="109" customWidth="1"/>
    <col min="4633" max="4633" width="12.42578125" style="109" customWidth="1"/>
    <col min="4634" max="4634" width="11.5703125" style="109" customWidth="1"/>
    <col min="4635" max="4635" width="11.42578125" style="109" customWidth="1"/>
    <col min="4636" max="4636" width="10.28515625" style="109" customWidth="1"/>
    <col min="4637" max="4637" width="13.140625" style="109" customWidth="1"/>
    <col min="4638" max="4640" width="11.5703125" style="109" customWidth="1"/>
    <col min="4641" max="4641" width="11.28515625" style="109" customWidth="1"/>
    <col min="4642" max="4864" width="9.140625" style="109"/>
    <col min="4865" max="4865" width="22.7109375" style="109" customWidth="1"/>
    <col min="4866" max="4866" width="9.140625" style="109"/>
    <col min="4867" max="4867" width="12.5703125" style="109" customWidth="1"/>
    <col min="4868" max="4868" width="15.7109375" style="109" customWidth="1"/>
    <col min="4869" max="4869" width="18.28515625" style="109" customWidth="1"/>
    <col min="4870" max="4870" width="15.140625" style="109" customWidth="1"/>
    <col min="4871" max="4874" width="13.7109375" style="109" customWidth="1"/>
    <col min="4875" max="4875" width="14.5703125" style="109" customWidth="1"/>
    <col min="4876" max="4878" width="13.140625" style="109" customWidth="1"/>
    <col min="4879" max="4879" width="12.7109375" style="109" customWidth="1"/>
    <col min="4880" max="4880" width="11.42578125" style="109" customWidth="1"/>
    <col min="4881" max="4881" width="11.5703125" style="109" customWidth="1"/>
    <col min="4882" max="4882" width="12" style="109" customWidth="1"/>
    <col min="4883" max="4883" width="14" style="109" customWidth="1"/>
    <col min="4884" max="4884" width="11.140625" style="109" customWidth="1"/>
    <col min="4885" max="4888" width="14" style="109" customWidth="1"/>
    <col min="4889" max="4889" width="12.42578125" style="109" customWidth="1"/>
    <col min="4890" max="4890" width="11.5703125" style="109" customWidth="1"/>
    <col min="4891" max="4891" width="11.42578125" style="109" customWidth="1"/>
    <col min="4892" max="4892" width="10.28515625" style="109" customWidth="1"/>
    <col min="4893" max="4893" width="13.140625" style="109" customWidth="1"/>
    <col min="4894" max="4896" width="11.5703125" style="109" customWidth="1"/>
    <col min="4897" max="4897" width="11.28515625" style="109" customWidth="1"/>
    <col min="4898" max="5120" width="9.140625" style="109"/>
    <col min="5121" max="5121" width="22.7109375" style="109" customWidth="1"/>
    <col min="5122" max="5122" width="9.140625" style="109"/>
    <col min="5123" max="5123" width="12.5703125" style="109" customWidth="1"/>
    <col min="5124" max="5124" width="15.7109375" style="109" customWidth="1"/>
    <col min="5125" max="5125" width="18.28515625" style="109" customWidth="1"/>
    <col min="5126" max="5126" width="15.140625" style="109" customWidth="1"/>
    <col min="5127" max="5130" width="13.7109375" style="109" customWidth="1"/>
    <col min="5131" max="5131" width="14.5703125" style="109" customWidth="1"/>
    <col min="5132" max="5134" width="13.140625" style="109" customWidth="1"/>
    <col min="5135" max="5135" width="12.7109375" style="109" customWidth="1"/>
    <col min="5136" max="5136" width="11.42578125" style="109" customWidth="1"/>
    <col min="5137" max="5137" width="11.5703125" style="109" customWidth="1"/>
    <col min="5138" max="5138" width="12" style="109" customWidth="1"/>
    <col min="5139" max="5139" width="14" style="109" customWidth="1"/>
    <col min="5140" max="5140" width="11.140625" style="109" customWidth="1"/>
    <col min="5141" max="5144" width="14" style="109" customWidth="1"/>
    <col min="5145" max="5145" width="12.42578125" style="109" customWidth="1"/>
    <col min="5146" max="5146" width="11.5703125" style="109" customWidth="1"/>
    <col min="5147" max="5147" width="11.42578125" style="109" customWidth="1"/>
    <col min="5148" max="5148" width="10.28515625" style="109" customWidth="1"/>
    <col min="5149" max="5149" width="13.140625" style="109" customWidth="1"/>
    <col min="5150" max="5152" width="11.5703125" style="109" customWidth="1"/>
    <col min="5153" max="5153" width="11.28515625" style="109" customWidth="1"/>
    <col min="5154" max="5376" width="9.140625" style="109"/>
    <col min="5377" max="5377" width="22.7109375" style="109" customWidth="1"/>
    <col min="5378" max="5378" width="9.140625" style="109"/>
    <col min="5379" max="5379" width="12.5703125" style="109" customWidth="1"/>
    <col min="5380" max="5380" width="15.7109375" style="109" customWidth="1"/>
    <col min="5381" max="5381" width="18.28515625" style="109" customWidth="1"/>
    <col min="5382" max="5382" width="15.140625" style="109" customWidth="1"/>
    <col min="5383" max="5386" width="13.7109375" style="109" customWidth="1"/>
    <col min="5387" max="5387" width="14.5703125" style="109" customWidth="1"/>
    <col min="5388" max="5390" width="13.140625" style="109" customWidth="1"/>
    <col min="5391" max="5391" width="12.7109375" style="109" customWidth="1"/>
    <col min="5392" max="5392" width="11.42578125" style="109" customWidth="1"/>
    <col min="5393" max="5393" width="11.5703125" style="109" customWidth="1"/>
    <col min="5394" max="5394" width="12" style="109" customWidth="1"/>
    <col min="5395" max="5395" width="14" style="109" customWidth="1"/>
    <col min="5396" max="5396" width="11.140625" style="109" customWidth="1"/>
    <col min="5397" max="5400" width="14" style="109" customWidth="1"/>
    <col min="5401" max="5401" width="12.42578125" style="109" customWidth="1"/>
    <col min="5402" max="5402" width="11.5703125" style="109" customWidth="1"/>
    <col min="5403" max="5403" width="11.42578125" style="109" customWidth="1"/>
    <col min="5404" max="5404" width="10.28515625" style="109" customWidth="1"/>
    <col min="5405" max="5405" width="13.140625" style="109" customWidth="1"/>
    <col min="5406" max="5408" width="11.5703125" style="109" customWidth="1"/>
    <col min="5409" max="5409" width="11.28515625" style="109" customWidth="1"/>
    <col min="5410" max="5632" width="9.140625" style="109"/>
    <col min="5633" max="5633" width="22.7109375" style="109" customWidth="1"/>
    <col min="5634" max="5634" width="9.140625" style="109"/>
    <col min="5635" max="5635" width="12.5703125" style="109" customWidth="1"/>
    <col min="5636" max="5636" width="15.7109375" style="109" customWidth="1"/>
    <col min="5637" max="5637" width="18.28515625" style="109" customWidth="1"/>
    <col min="5638" max="5638" width="15.140625" style="109" customWidth="1"/>
    <col min="5639" max="5642" width="13.7109375" style="109" customWidth="1"/>
    <col min="5643" max="5643" width="14.5703125" style="109" customWidth="1"/>
    <col min="5644" max="5646" width="13.140625" style="109" customWidth="1"/>
    <col min="5647" max="5647" width="12.7109375" style="109" customWidth="1"/>
    <col min="5648" max="5648" width="11.42578125" style="109" customWidth="1"/>
    <col min="5649" max="5649" width="11.5703125" style="109" customWidth="1"/>
    <col min="5650" max="5650" width="12" style="109" customWidth="1"/>
    <col min="5651" max="5651" width="14" style="109" customWidth="1"/>
    <col min="5652" max="5652" width="11.140625" style="109" customWidth="1"/>
    <col min="5653" max="5656" width="14" style="109" customWidth="1"/>
    <col min="5657" max="5657" width="12.42578125" style="109" customWidth="1"/>
    <col min="5658" max="5658" width="11.5703125" style="109" customWidth="1"/>
    <col min="5659" max="5659" width="11.42578125" style="109" customWidth="1"/>
    <col min="5660" max="5660" width="10.28515625" style="109" customWidth="1"/>
    <col min="5661" max="5661" width="13.140625" style="109" customWidth="1"/>
    <col min="5662" max="5664" width="11.5703125" style="109" customWidth="1"/>
    <col min="5665" max="5665" width="11.28515625" style="109" customWidth="1"/>
    <col min="5666" max="5888" width="9.140625" style="109"/>
    <col min="5889" max="5889" width="22.7109375" style="109" customWidth="1"/>
    <col min="5890" max="5890" width="9.140625" style="109"/>
    <col min="5891" max="5891" width="12.5703125" style="109" customWidth="1"/>
    <col min="5892" max="5892" width="15.7109375" style="109" customWidth="1"/>
    <col min="5893" max="5893" width="18.28515625" style="109" customWidth="1"/>
    <col min="5894" max="5894" width="15.140625" style="109" customWidth="1"/>
    <col min="5895" max="5898" width="13.7109375" style="109" customWidth="1"/>
    <col min="5899" max="5899" width="14.5703125" style="109" customWidth="1"/>
    <col min="5900" max="5902" width="13.140625" style="109" customWidth="1"/>
    <col min="5903" max="5903" width="12.7109375" style="109" customWidth="1"/>
    <col min="5904" max="5904" width="11.42578125" style="109" customWidth="1"/>
    <col min="5905" max="5905" width="11.5703125" style="109" customWidth="1"/>
    <col min="5906" max="5906" width="12" style="109" customWidth="1"/>
    <col min="5907" max="5907" width="14" style="109" customWidth="1"/>
    <col min="5908" max="5908" width="11.140625" style="109" customWidth="1"/>
    <col min="5909" max="5912" width="14" style="109" customWidth="1"/>
    <col min="5913" max="5913" width="12.42578125" style="109" customWidth="1"/>
    <col min="5914" max="5914" width="11.5703125" style="109" customWidth="1"/>
    <col min="5915" max="5915" width="11.42578125" style="109" customWidth="1"/>
    <col min="5916" max="5916" width="10.28515625" style="109" customWidth="1"/>
    <col min="5917" max="5917" width="13.140625" style="109" customWidth="1"/>
    <col min="5918" max="5920" width="11.5703125" style="109" customWidth="1"/>
    <col min="5921" max="5921" width="11.28515625" style="109" customWidth="1"/>
    <col min="5922" max="6144" width="9.140625" style="109"/>
    <col min="6145" max="6145" width="22.7109375" style="109" customWidth="1"/>
    <col min="6146" max="6146" width="9.140625" style="109"/>
    <col min="6147" max="6147" width="12.5703125" style="109" customWidth="1"/>
    <col min="6148" max="6148" width="15.7109375" style="109" customWidth="1"/>
    <col min="6149" max="6149" width="18.28515625" style="109" customWidth="1"/>
    <col min="6150" max="6150" width="15.140625" style="109" customWidth="1"/>
    <col min="6151" max="6154" width="13.7109375" style="109" customWidth="1"/>
    <col min="6155" max="6155" width="14.5703125" style="109" customWidth="1"/>
    <col min="6156" max="6158" width="13.140625" style="109" customWidth="1"/>
    <col min="6159" max="6159" width="12.7109375" style="109" customWidth="1"/>
    <col min="6160" max="6160" width="11.42578125" style="109" customWidth="1"/>
    <col min="6161" max="6161" width="11.5703125" style="109" customWidth="1"/>
    <col min="6162" max="6162" width="12" style="109" customWidth="1"/>
    <col min="6163" max="6163" width="14" style="109" customWidth="1"/>
    <col min="6164" max="6164" width="11.140625" style="109" customWidth="1"/>
    <col min="6165" max="6168" width="14" style="109" customWidth="1"/>
    <col min="6169" max="6169" width="12.42578125" style="109" customWidth="1"/>
    <col min="6170" max="6170" width="11.5703125" style="109" customWidth="1"/>
    <col min="6171" max="6171" width="11.42578125" style="109" customWidth="1"/>
    <col min="6172" max="6172" width="10.28515625" style="109" customWidth="1"/>
    <col min="6173" max="6173" width="13.140625" style="109" customWidth="1"/>
    <col min="6174" max="6176" width="11.5703125" style="109" customWidth="1"/>
    <col min="6177" max="6177" width="11.28515625" style="109" customWidth="1"/>
    <col min="6178" max="6400" width="9.140625" style="109"/>
    <col min="6401" max="6401" width="22.7109375" style="109" customWidth="1"/>
    <col min="6402" max="6402" width="9.140625" style="109"/>
    <col min="6403" max="6403" width="12.5703125" style="109" customWidth="1"/>
    <col min="6404" max="6404" width="15.7109375" style="109" customWidth="1"/>
    <col min="6405" max="6405" width="18.28515625" style="109" customWidth="1"/>
    <col min="6406" max="6406" width="15.140625" style="109" customWidth="1"/>
    <col min="6407" max="6410" width="13.7109375" style="109" customWidth="1"/>
    <col min="6411" max="6411" width="14.5703125" style="109" customWidth="1"/>
    <col min="6412" max="6414" width="13.140625" style="109" customWidth="1"/>
    <col min="6415" max="6415" width="12.7109375" style="109" customWidth="1"/>
    <col min="6416" max="6416" width="11.42578125" style="109" customWidth="1"/>
    <col min="6417" max="6417" width="11.5703125" style="109" customWidth="1"/>
    <col min="6418" max="6418" width="12" style="109" customWidth="1"/>
    <col min="6419" max="6419" width="14" style="109" customWidth="1"/>
    <col min="6420" max="6420" width="11.140625" style="109" customWidth="1"/>
    <col min="6421" max="6424" width="14" style="109" customWidth="1"/>
    <col min="6425" max="6425" width="12.42578125" style="109" customWidth="1"/>
    <col min="6426" max="6426" width="11.5703125" style="109" customWidth="1"/>
    <col min="6427" max="6427" width="11.42578125" style="109" customWidth="1"/>
    <col min="6428" max="6428" width="10.28515625" style="109" customWidth="1"/>
    <col min="6429" max="6429" width="13.140625" style="109" customWidth="1"/>
    <col min="6430" max="6432" width="11.5703125" style="109" customWidth="1"/>
    <col min="6433" max="6433" width="11.28515625" style="109" customWidth="1"/>
    <col min="6434" max="6656" width="9.140625" style="109"/>
    <col min="6657" max="6657" width="22.7109375" style="109" customWidth="1"/>
    <col min="6658" max="6658" width="9.140625" style="109"/>
    <col min="6659" max="6659" width="12.5703125" style="109" customWidth="1"/>
    <col min="6660" max="6660" width="15.7109375" style="109" customWidth="1"/>
    <col min="6661" max="6661" width="18.28515625" style="109" customWidth="1"/>
    <col min="6662" max="6662" width="15.140625" style="109" customWidth="1"/>
    <col min="6663" max="6666" width="13.7109375" style="109" customWidth="1"/>
    <col min="6667" max="6667" width="14.5703125" style="109" customWidth="1"/>
    <col min="6668" max="6670" width="13.140625" style="109" customWidth="1"/>
    <col min="6671" max="6671" width="12.7109375" style="109" customWidth="1"/>
    <col min="6672" max="6672" width="11.42578125" style="109" customWidth="1"/>
    <col min="6673" max="6673" width="11.5703125" style="109" customWidth="1"/>
    <col min="6674" max="6674" width="12" style="109" customWidth="1"/>
    <col min="6675" max="6675" width="14" style="109" customWidth="1"/>
    <col min="6676" max="6676" width="11.140625" style="109" customWidth="1"/>
    <col min="6677" max="6680" width="14" style="109" customWidth="1"/>
    <col min="6681" max="6681" width="12.42578125" style="109" customWidth="1"/>
    <col min="6682" max="6682" width="11.5703125" style="109" customWidth="1"/>
    <col min="6683" max="6683" width="11.42578125" style="109" customWidth="1"/>
    <col min="6684" max="6684" width="10.28515625" style="109" customWidth="1"/>
    <col min="6685" max="6685" width="13.140625" style="109" customWidth="1"/>
    <col min="6686" max="6688" width="11.5703125" style="109" customWidth="1"/>
    <col min="6689" max="6689" width="11.28515625" style="109" customWidth="1"/>
    <col min="6690" max="6912" width="9.140625" style="109"/>
    <col min="6913" max="6913" width="22.7109375" style="109" customWidth="1"/>
    <col min="6914" max="6914" width="9.140625" style="109"/>
    <col min="6915" max="6915" width="12.5703125" style="109" customWidth="1"/>
    <col min="6916" max="6916" width="15.7109375" style="109" customWidth="1"/>
    <col min="6917" max="6917" width="18.28515625" style="109" customWidth="1"/>
    <col min="6918" max="6918" width="15.140625" style="109" customWidth="1"/>
    <col min="6919" max="6922" width="13.7109375" style="109" customWidth="1"/>
    <col min="6923" max="6923" width="14.5703125" style="109" customWidth="1"/>
    <col min="6924" max="6926" width="13.140625" style="109" customWidth="1"/>
    <col min="6927" max="6927" width="12.7109375" style="109" customWidth="1"/>
    <col min="6928" max="6928" width="11.42578125" style="109" customWidth="1"/>
    <col min="6929" max="6929" width="11.5703125" style="109" customWidth="1"/>
    <col min="6930" max="6930" width="12" style="109" customWidth="1"/>
    <col min="6931" max="6931" width="14" style="109" customWidth="1"/>
    <col min="6932" max="6932" width="11.140625" style="109" customWidth="1"/>
    <col min="6933" max="6936" width="14" style="109" customWidth="1"/>
    <col min="6937" max="6937" width="12.42578125" style="109" customWidth="1"/>
    <col min="6938" max="6938" width="11.5703125" style="109" customWidth="1"/>
    <col min="6939" max="6939" width="11.42578125" style="109" customWidth="1"/>
    <col min="6940" max="6940" width="10.28515625" style="109" customWidth="1"/>
    <col min="6941" max="6941" width="13.140625" style="109" customWidth="1"/>
    <col min="6942" max="6944" width="11.5703125" style="109" customWidth="1"/>
    <col min="6945" max="6945" width="11.28515625" style="109" customWidth="1"/>
    <col min="6946" max="7168" width="9.140625" style="109"/>
    <col min="7169" max="7169" width="22.7109375" style="109" customWidth="1"/>
    <col min="7170" max="7170" width="9.140625" style="109"/>
    <col min="7171" max="7171" width="12.5703125" style="109" customWidth="1"/>
    <col min="7172" max="7172" width="15.7109375" style="109" customWidth="1"/>
    <col min="7173" max="7173" width="18.28515625" style="109" customWidth="1"/>
    <col min="7174" max="7174" width="15.140625" style="109" customWidth="1"/>
    <col min="7175" max="7178" width="13.7109375" style="109" customWidth="1"/>
    <col min="7179" max="7179" width="14.5703125" style="109" customWidth="1"/>
    <col min="7180" max="7182" width="13.140625" style="109" customWidth="1"/>
    <col min="7183" max="7183" width="12.7109375" style="109" customWidth="1"/>
    <col min="7184" max="7184" width="11.42578125" style="109" customWidth="1"/>
    <col min="7185" max="7185" width="11.5703125" style="109" customWidth="1"/>
    <col min="7186" max="7186" width="12" style="109" customWidth="1"/>
    <col min="7187" max="7187" width="14" style="109" customWidth="1"/>
    <col min="7188" max="7188" width="11.140625" style="109" customWidth="1"/>
    <col min="7189" max="7192" width="14" style="109" customWidth="1"/>
    <col min="7193" max="7193" width="12.42578125" style="109" customWidth="1"/>
    <col min="7194" max="7194" width="11.5703125" style="109" customWidth="1"/>
    <col min="7195" max="7195" width="11.42578125" style="109" customWidth="1"/>
    <col min="7196" max="7196" width="10.28515625" style="109" customWidth="1"/>
    <col min="7197" max="7197" width="13.140625" style="109" customWidth="1"/>
    <col min="7198" max="7200" width="11.5703125" style="109" customWidth="1"/>
    <col min="7201" max="7201" width="11.28515625" style="109" customWidth="1"/>
    <col min="7202" max="7424" width="9.140625" style="109"/>
    <col min="7425" max="7425" width="22.7109375" style="109" customWidth="1"/>
    <col min="7426" max="7426" width="9.140625" style="109"/>
    <col min="7427" max="7427" width="12.5703125" style="109" customWidth="1"/>
    <col min="7428" max="7428" width="15.7109375" style="109" customWidth="1"/>
    <col min="7429" max="7429" width="18.28515625" style="109" customWidth="1"/>
    <col min="7430" max="7430" width="15.140625" style="109" customWidth="1"/>
    <col min="7431" max="7434" width="13.7109375" style="109" customWidth="1"/>
    <col min="7435" max="7435" width="14.5703125" style="109" customWidth="1"/>
    <col min="7436" max="7438" width="13.140625" style="109" customWidth="1"/>
    <col min="7439" max="7439" width="12.7109375" style="109" customWidth="1"/>
    <col min="7440" max="7440" width="11.42578125" style="109" customWidth="1"/>
    <col min="7441" max="7441" width="11.5703125" style="109" customWidth="1"/>
    <col min="7442" max="7442" width="12" style="109" customWidth="1"/>
    <col min="7443" max="7443" width="14" style="109" customWidth="1"/>
    <col min="7444" max="7444" width="11.140625" style="109" customWidth="1"/>
    <col min="7445" max="7448" width="14" style="109" customWidth="1"/>
    <col min="7449" max="7449" width="12.42578125" style="109" customWidth="1"/>
    <col min="7450" max="7450" width="11.5703125" style="109" customWidth="1"/>
    <col min="7451" max="7451" width="11.42578125" style="109" customWidth="1"/>
    <col min="7452" max="7452" width="10.28515625" style="109" customWidth="1"/>
    <col min="7453" max="7453" width="13.140625" style="109" customWidth="1"/>
    <col min="7454" max="7456" width="11.5703125" style="109" customWidth="1"/>
    <col min="7457" max="7457" width="11.28515625" style="109" customWidth="1"/>
    <col min="7458" max="7680" width="9.140625" style="109"/>
    <col min="7681" max="7681" width="22.7109375" style="109" customWidth="1"/>
    <col min="7682" max="7682" width="9.140625" style="109"/>
    <col min="7683" max="7683" width="12.5703125" style="109" customWidth="1"/>
    <col min="7684" max="7684" width="15.7109375" style="109" customWidth="1"/>
    <col min="7685" max="7685" width="18.28515625" style="109" customWidth="1"/>
    <col min="7686" max="7686" width="15.140625" style="109" customWidth="1"/>
    <col min="7687" max="7690" width="13.7109375" style="109" customWidth="1"/>
    <col min="7691" max="7691" width="14.5703125" style="109" customWidth="1"/>
    <col min="7692" max="7694" width="13.140625" style="109" customWidth="1"/>
    <col min="7695" max="7695" width="12.7109375" style="109" customWidth="1"/>
    <col min="7696" max="7696" width="11.42578125" style="109" customWidth="1"/>
    <col min="7697" max="7697" width="11.5703125" style="109" customWidth="1"/>
    <col min="7698" max="7698" width="12" style="109" customWidth="1"/>
    <col min="7699" max="7699" width="14" style="109" customWidth="1"/>
    <col min="7700" max="7700" width="11.140625" style="109" customWidth="1"/>
    <col min="7701" max="7704" width="14" style="109" customWidth="1"/>
    <col min="7705" max="7705" width="12.42578125" style="109" customWidth="1"/>
    <col min="7706" max="7706" width="11.5703125" style="109" customWidth="1"/>
    <col min="7707" max="7707" width="11.42578125" style="109" customWidth="1"/>
    <col min="7708" max="7708" width="10.28515625" style="109" customWidth="1"/>
    <col min="7709" max="7709" width="13.140625" style="109" customWidth="1"/>
    <col min="7710" max="7712" width="11.5703125" style="109" customWidth="1"/>
    <col min="7713" max="7713" width="11.28515625" style="109" customWidth="1"/>
    <col min="7714" max="7936" width="9.140625" style="109"/>
    <col min="7937" max="7937" width="22.7109375" style="109" customWidth="1"/>
    <col min="7938" max="7938" width="9.140625" style="109"/>
    <col min="7939" max="7939" width="12.5703125" style="109" customWidth="1"/>
    <col min="7940" max="7940" width="15.7109375" style="109" customWidth="1"/>
    <col min="7941" max="7941" width="18.28515625" style="109" customWidth="1"/>
    <col min="7942" max="7942" width="15.140625" style="109" customWidth="1"/>
    <col min="7943" max="7946" width="13.7109375" style="109" customWidth="1"/>
    <col min="7947" max="7947" width="14.5703125" style="109" customWidth="1"/>
    <col min="7948" max="7950" width="13.140625" style="109" customWidth="1"/>
    <col min="7951" max="7951" width="12.7109375" style="109" customWidth="1"/>
    <col min="7952" max="7952" width="11.42578125" style="109" customWidth="1"/>
    <col min="7953" max="7953" width="11.5703125" style="109" customWidth="1"/>
    <col min="7954" max="7954" width="12" style="109" customWidth="1"/>
    <col min="7955" max="7955" width="14" style="109" customWidth="1"/>
    <col min="7956" max="7956" width="11.140625" style="109" customWidth="1"/>
    <col min="7957" max="7960" width="14" style="109" customWidth="1"/>
    <col min="7961" max="7961" width="12.42578125" style="109" customWidth="1"/>
    <col min="7962" max="7962" width="11.5703125" style="109" customWidth="1"/>
    <col min="7963" max="7963" width="11.42578125" style="109" customWidth="1"/>
    <col min="7964" max="7964" width="10.28515625" style="109" customWidth="1"/>
    <col min="7965" max="7965" width="13.140625" style="109" customWidth="1"/>
    <col min="7966" max="7968" width="11.5703125" style="109" customWidth="1"/>
    <col min="7969" max="7969" width="11.28515625" style="109" customWidth="1"/>
    <col min="7970" max="8192" width="9.140625" style="109"/>
    <col min="8193" max="8193" width="22.7109375" style="109" customWidth="1"/>
    <col min="8194" max="8194" width="9.140625" style="109"/>
    <col min="8195" max="8195" width="12.5703125" style="109" customWidth="1"/>
    <col min="8196" max="8196" width="15.7109375" style="109" customWidth="1"/>
    <col min="8197" max="8197" width="18.28515625" style="109" customWidth="1"/>
    <col min="8198" max="8198" width="15.140625" style="109" customWidth="1"/>
    <col min="8199" max="8202" width="13.7109375" style="109" customWidth="1"/>
    <col min="8203" max="8203" width="14.5703125" style="109" customWidth="1"/>
    <col min="8204" max="8206" width="13.140625" style="109" customWidth="1"/>
    <col min="8207" max="8207" width="12.7109375" style="109" customWidth="1"/>
    <col min="8208" max="8208" width="11.42578125" style="109" customWidth="1"/>
    <col min="8209" max="8209" width="11.5703125" style="109" customWidth="1"/>
    <col min="8210" max="8210" width="12" style="109" customWidth="1"/>
    <col min="8211" max="8211" width="14" style="109" customWidth="1"/>
    <col min="8212" max="8212" width="11.140625" style="109" customWidth="1"/>
    <col min="8213" max="8216" width="14" style="109" customWidth="1"/>
    <col min="8217" max="8217" width="12.42578125" style="109" customWidth="1"/>
    <col min="8218" max="8218" width="11.5703125" style="109" customWidth="1"/>
    <col min="8219" max="8219" width="11.42578125" style="109" customWidth="1"/>
    <col min="8220" max="8220" width="10.28515625" style="109" customWidth="1"/>
    <col min="8221" max="8221" width="13.140625" style="109" customWidth="1"/>
    <col min="8222" max="8224" width="11.5703125" style="109" customWidth="1"/>
    <col min="8225" max="8225" width="11.28515625" style="109" customWidth="1"/>
    <col min="8226" max="8448" width="9.140625" style="109"/>
    <col min="8449" max="8449" width="22.7109375" style="109" customWidth="1"/>
    <col min="8450" max="8450" width="9.140625" style="109"/>
    <col min="8451" max="8451" width="12.5703125" style="109" customWidth="1"/>
    <col min="8452" max="8452" width="15.7109375" style="109" customWidth="1"/>
    <col min="8453" max="8453" width="18.28515625" style="109" customWidth="1"/>
    <col min="8454" max="8454" width="15.140625" style="109" customWidth="1"/>
    <col min="8455" max="8458" width="13.7109375" style="109" customWidth="1"/>
    <col min="8459" max="8459" width="14.5703125" style="109" customWidth="1"/>
    <col min="8460" max="8462" width="13.140625" style="109" customWidth="1"/>
    <col min="8463" max="8463" width="12.7109375" style="109" customWidth="1"/>
    <col min="8464" max="8464" width="11.42578125" style="109" customWidth="1"/>
    <col min="8465" max="8465" width="11.5703125" style="109" customWidth="1"/>
    <col min="8466" max="8466" width="12" style="109" customWidth="1"/>
    <col min="8467" max="8467" width="14" style="109" customWidth="1"/>
    <col min="8468" max="8468" width="11.140625" style="109" customWidth="1"/>
    <col min="8469" max="8472" width="14" style="109" customWidth="1"/>
    <col min="8473" max="8473" width="12.42578125" style="109" customWidth="1"/>
    <col min="8474" max="8474" width="11.5703125" style="109" customWidth="1"/>
    <col min="8475" max="8475" width="11.42578125" style="109" customWidth="1"/>
    <col min="8476" max="8476" width="10.28515625" style="109" customWidth="1"/>
    <col min="8477" max="8477" width="13.140625" style="109" customWidth="1"/>
    <col min="8478" max="8480" width="11.5703125" style="109" customWidth="1"/>
    <col min="8481" max="8481" width="11.28515625" style="109" customWidth="1"/>
    <col min="8482" max="8704" width="9.140625" style="109"/>
    <col min="8705" max="8705" width="22.7109375" style="109" customWidth="1"/>
    <col min="8706" max="8706" width="9.140625" style="109"/>
    <col min="8707" max="8707" width="12.5703125" style="109" customWidth="1"/>
    <col min="8708" max="8708" width="15.7109375" style="109" customWidth="1"/>
    <col min="8709" max="8709" width="18.28515625" style="109" customWidth="1"/>
    <col min="8710" max="8710" width="15.140625" style="109" customWidth="1"/>
    <col min="8711" max="8714" width="13.7109375" style="109" customWidth="1"/>
    <col min="8715" max="8715" width="14.5703125" style="109" customWidth="1"/>
    <col min="8716" max="8718" width="13.140625" style="109" customWidth="1"/>
    <col min="8719" max="8719" width="12.7109375" style="109" customWidth="1"/>
    <col min="8720" max="8720" width="11.42578125" style="109" customWidth="1"/>
    <col min="8721" max="8721" width="11.5703125" style="109" customWidth="1"/>
    <col min="8722" max="8722" width="12" style="109" customWidth="1"/>
    <col min="8723" max="8723" width="14" style="109" customWidth="1"/>
    <col min="8724" max="8724" width="11.140625" style="109" customWidth="1"/>
    <col min="8725" max="8728" width="14" style="109" customWidth="1"/>
    <col min="8729" max="8729" width="12.42578125" style="109" customWidth="1"/>
    <col min="8730" max="8730" width="11.5703125" style="109" customWidth="1"/>
    <col min="8731" max="8731" width="11.42578125" style="109" customWidth="1"/>
    <col min="8732" max="8732" width="10.28515625" style="109" customWidth="1"/>
    <col min="8733" max="8733" width="13.140625" style="109" customWidth="1"/>
    <col min="8734" max="8736" width="11.5703125" style="109" customWidth="1"/>
    <col min="8737" max="8737" width="11.28515625" style="109" customWidth="1"/>
    <col min="8738" max="8960" width="9.140625" style="109"/>
    <col min="8961" max="8961" width="22.7109375" style="109" customWidth="1"/>
    <col min="8962" max="8962" width="9.140625" style="109"/>
    <col min="8963" max="8963" width="12.5703125" style="109" customWidth="1"/>
    <col min="8964" max="8964" width="15.7109375" style="109" customWidth="1"/>
    <col min="8965" max="8965" width="18.28515625" style="109" customWidth="1"/>
    <col min="8966" max="8966" width="15.140625" style="109" customWidth="1"/>
    <col min="8967" max="8970" width="13.7109375" style="109" customWidth="1"/>
    <col min="8971" max="8971" width="14.5703125" style="109" customWidth="1"/>
    <col min="8972" max="8974" width="13.140625" style="109" customWidth="1"/>
    <col min="8975" max="8975" width="12.7109375" style="109" customWidth="1"/>
    <col min="8976" max="8976" width="11.42578125" style="109" customWidth="1"/>
    <col min="8977" max="8977" width="11.5703125" style="109" customWidth="1"/>
    <col min="8978" max="8978" width="12" style="109" customWidth="1"/>
    <col min="8979" max="8979" width="14" style="109" customWidth="1"/>
    <col min="8980" max="8980" width="11.140625" style="109" customWidth="1"/>
    <col min="8981" max="8984" width="14" style="109" customWidth="1"/>
    <col min="8985" max="8985" width="12.42578125" style="109" customWidth="1"/>
    <col min="8986" max="8986" width="11.5703125" style="109" customWidth="1"/>
    <col min="8987" max="8987" width="11.42578125" style="109" customWidth="1"/>
    <col min="8988" max="8988" width="10.28515625" style="109" customWidth="1"/>
    <col min="8989" max="8989" width="13.140625" style="109" customWidth="1"/>
    <col min="8990" max="8992" width="11.5703125" style="109" customWidth="1"/>
    <col min="8993" max="8993" width="11.28515625" style="109" customWidth="1"/>
    <col min="8994" max="9216" width="9.140625" style="109"/>
    <col min="9217" max="9217" width="22.7109375" style="109" customWidth="1"/>
    <col min="9218" max="9218" width="9.140625" style="109"/>
    <col min="9219" max="9219" width="12.5703125" style="109" customWidth="1"/>
    <col min="9220" max="9220" width="15.7109375" style="109" customWidth="1"/>
    <col min="9221" max="9221" width="18.28515625" style="109" customWidth="1"/>
    <col min="9222" max="9222" width="15.140625" style="109" customWidth="1"/>
    <col min="9223" max="9226" width="13.7109375" style="109" customWidth="1"/>
    <col min="9227" max="9227" width="14.5703125" style="109" customWidth="1"/>
    <col min="9228" max="9230" width="13.140625" style="109" customWidth="1"/>
    <col min="9231" max="9231" width="12.7109375" style="109" customWidth="1"/>
    <col min="9232" max="9232" width="11.42578125" style="109" customWidth="1"/>
    <col min="9233" max="9233" width="11.5703125" style="109" customWidth="1"/>
    <col min="9234" max="9234" width="12" style="109" customWidth="1"/>
    <col min="9235" max="9235" width="14" style="109" customWidth="1"/>
    <col min="9236" max="9236" width="11.140625" style="109" customWidth="1"/>
    <col min="9237" max="9240" width="14" style="109" customWidth="1"/>
    <col min="9241" max="9241" width="12.42578125" style="109" customWidth="1"/>
    <col min="9242" max="9242" width="11.5703125" style="109" customWidth="1"/>
    <col min="9243" max="9243" width="11.42578125" style="109" customWidth="1"/>
    <col min="9244" max="9244" width="10.28515625" style="109" customWidth="1"/>
    <col min="9245" max="9245" width="13.140625" style="109" customWidth="1"/>
    <col min="9246" max="9248" width="11.5703125" style="109" customWidth="1"/>
    <col min="9249" max="9249" width="11.28515625" style="109" customWidth="1"/>
    <col min="9250" max="9472" width="9.140625" style="109"/>
    <col min="9473" max="9473" width="22.7109375" style="109" customWidth="1"/>
    <col min="9474" max="9474" width="9.140625" style="109"/>
    <col min="9475" max="9475" width="12.5703125" style="109" customWidth="1"/>
    <col min="9476" max="9476" width="15.7109375" style="109" customWidth="1"/>
    <col min="9477" max="9477" width="18.28515625" style="109" customWidth="1"/>
    <col min="9478" max="9478" width="15.140625" style="109" customWidth="1"/>
    <col min="9479" max="9482" width="13.7109375" style="109" customWidth="1"/>
    <col min="9483" max="9483" width="14.5703125" style="109" customWidth="1"/>
    <col min="9484" max="9486" width="13.140625" style="109" customWidth="1"/>
    <col min="9487" max="9487" width="12.7109375" style="109" customWidth="1"/>
    <col min="9488" max="9488" width="11.42578125" style="109" customWidth="1"/>
    <col min="9489" max="9489" width="11.5703125" style="109" customWidth="1"/>
    <col min="9490" max="9490" width="12" style="109" customWidth="1"/>
    <col min="9491" max="9491" width="14" style="109" customWidth="1"/>
    <col min="9492" max="9492" width="11.140625" style="109" customWidth="1"/>
    <col min="9493" max="9496" width="14" style="109" customWidth="1"/>
    <col min="9497" max="9497" width="12.42578125" style="109" customWidth="1"/>
    <col min="9498" max="9498" width="11.5703125" style="109" customWidth="1"/>
    <col min="9499" max="9499" width="11.42578125" style="109" customWidth="1"/>
    <col min="9500" max="9500" width="10.28515625" style="109" customWidth="1"/>
    <col min="9501" max="9501" width="13.140625" style="109" customWidth="1"/>
    <col min="9502" max="9504" width="11.5703125" style="109" customWidth="1"/>
    <col min="9505" max="9505" width="11.28515625" style="109" customWidth="1"/>
    <col min="9506" max="9728" width="9.140625" style="109"/>
    <col min="9729" max="9729" width="22.7109375" style="109" customWidth="1"/>
    <col min="9730" max="9730" width="9.140625" style="109"/>
    <col min="9731" max="9731" width="12.5703125" style="109" customWidth="1"/>
    <col min="9732" max="9732" width="15.7109375" style="109" customWidth="1"/>
    <col min="9733" max="9733" width="18.28515625" style="109" customWidth="1"/>
    <col min="9734" max="9734" width="15.140625" style="109" customWidth="1"/>
    <col min="9735" max="9738" width="13.7109375" style="109" customWidth="1"/>
    <col min="9739" max="9739" width="14.5703125" style="109" customWidth="1"/>
    <col min="9740" max="9742" width="13.140625" style="109" customWidth="1"/>
    <col min="9743" max="9743" width="12.7109375" style="109" customWidth="1"/>
    <col min="9744" max="9744" width="11.42578125" style="109" customWidth="1"/>
    <col min="9745" max="9745" width="11.5703125" style="109" customWidth="1"/>
    <col min="9746" max="9746" width="12" style="109" customWidth="1"/>
    <col min="9747" max="9747" width="14" style="109" customWidth="1"/>
    <col min="9748" max="9748" width="11.140625" style="109" customWidth="1"/>
    <col min="9749" max="9752" width="14" style="109" customWidth="1"/>
    <col min="9753" max="9753" width="12.42578125" style="109" customWidth="1"/>
    <col min="9754" max="9754" width="11.5703125" style="109" customWidth="1"/>
    <col min="9755" max="9755" width="11.42578125" style="109" customWidth="1"/>
    <col min="9756" max="9756" width="10.28515625" style="109" customWidth="1"/>
    <col min="9757" max="9757" width="13.140625" style="109" customWidth="1"/>
    <col min="9758" max="9760" width="11.5703125" style="109" customWidth="1"/>
    <col min="9761" max="9761" width="11.28515625" style="109" customWidth="1"/>
    <col min="9762" max="9984" width="9.140625" style="109"/>
    <col min="9985" max="9985" width="22.7109375" style="109" customWidth="1"/>
    <col min="9986" max="9986" width="9.140625" style="109"/>
    <col min="9987" max="9987" width="12.5703125" style="109" customWidth="1"/>
    <col min="9988" max="9988" width="15.7109375" style="109" customWidth="1"/>
    <col min="9989" max="9989" width="18.28515625" style="109" customWidth="1"/>
    <col min="9990" max="9990" width="15.140625" style="109" customWidth="1"/>
    <col min="9991" max="9994" width="13.7109375" style="109" customWidth="1"/>
    <col min="9995" max="9995" width="14.5703125" style="109" customWidth="1"/>
    <col min="9996" max="9998" width="13.140625" style="109" customWidth="1"/>
    <col min="9999" max="9999" width="12.7109375" style="109" customWidth="1"/>
    <col min="10000" max="10000" width="11.42578125" style="109" customWidth="1"/>
    <col min="10001" max="10001" width="11.5703125" style="109" customWidth="1"/>
    <col min="10002" max="10002" width="12" style="109" customWidth="1"/>
    <col min="10003" max="10003" width="14" style="109" customWidth="1"/>
    <col min="10004" max="10004" width="11.140625" style="109" customWidth="1"/>
    <col min="10005" max="10008" width="14" style="109" customWidth="1"/>
    <col min="10009" max="10009" width="12.42578125" style="109" customWidth="1"/>
    <col min="10010" max="10010" width="11.5703125" style="109" customWidth="1"/>
    <col min="10011" max="10011" width="11.42578125" style="109" customWidth="1"/>
    <col min="10012" max="10012" width="10.28515625" style="109" customWidth="1"/>
    <col min="10013" max="10013" width="13.140625" style="109" customWidth="1"/>
    <col min="10014" max="10016" width="11.5703125" style="109" customWidth="1"/>
    <col min="10017" max="10017" width="11.28515625" style="109" customWidth="1"/>
    <col min="10018" max="10240" width="9.140625" style="109"/>
    <col min="10241" max="10241" width="22.7109375" style="109" customWidth="1"/>
    <col min="10242" max="10242" width="9.140625" style="109"/>
    <col min="10243" max="10243" width="12.5703125" style="109" customWidth="1"/>
    <col min="10244" max="10244" width="15.7109375" style="109" customWidth="1"/>
    <col min="10245" max="10245" width="18.28515625" style="109" customWidth="1"/>
    <col min="10246" max="10246" width="15.140625" style="109" customWidth="1"/>
    <col min="10247" max="10250" width="13.7109375" style="109" customWidth="1"/>
    <col min="10251" max="10251" width="14.5703125" style="109" customWidth="1"/>
    <col min="10252" max="10254" width="13.140625" style="109" customWidth="1"/>
    <col min="10255" max="10255" width="12.7109375" style="109" customWidth="1"/>
    <col min="10256" max="10256" width="11.42578125" style="109" customWidth="1"/>
    <col min="10257" max="10257" width="11.5703125" style="109" customWidth="1"/>
    <col min="10258" max="10258" width="12" style="109" customWidth="1"/>
    <col min="10259" max="10259" width="14" style="109" customWidth="1"/>
    <col min="10260" max="10260" width="11.140625" style="109" customWidth="1"/>
    <col min="10261" max="10264" width="14" style="109" customWidth="1"/>
    <col min="10265" max="10265" width="12.42578125" style="109" customWidth="1"/>
    <col min="10266" max="10266" width="11.5703125" style="109" customWidth="1"/>
    <col min="10267" max="10267" width="11.42578125" style="109" customWidth="1"/>
    <col min="10268" max="10268" width="10.28515625" style="109" customWidth="1"/>
    <col min="10269" max="10269" width="13.140625" style="109" customWidth="1"/>
    <col min="10270" max="10272" width="11.5703125" style="109" customWidth="1"/>
    <col min="10273" max="10273" width="11.28515625" style="109" customWidth="1"/>
    <col min="10274" max="10496" width="9.140625" style="109"/>
    <col min="10497" max="10497" width="22.7109375" style="109" customWidth="1"/>
    <col min="10498" max="10498" width="9.140625" style="109"/>
    <col min="10499" max="10499" width="12.5703125" style="109" customWidth="1"/>
    <col min="10500" max="10500" width="15.7109375" style="109" customWidth="1"/>
    <col min="10501" max="10501" width="18.28515625" style="109" customWidth="1"/>
    <col min="10502" max="10502" width="15.140625" style="109" customWidth="1"/>
    <col min="10503" max="10506" width="13.7109375" style="109" customWidth="1"/>
    <col min="10507" max="10507" width="14.5703125" style="109" customWidth="1"/>
    <col min="10508" max="10510" width="13.140625" style="109" customWidth="1"/>
    <col min="10511" max="10511" width="12.7109375" style="109" customWidth="1"/>
    <col min="10512" max="10512" width="11.42578125" style="109" customWidth="1"/>
    <col min="10513" max="10513" width="11.5703125" style="109" customWidth="1"/>
    <col min="10514" max="10514" width="12" style="109" customWidth="1"/>
    <col min="10515" max="10515" width="14" style="109" customWidth="1"/>
    <col min="10516" max="10516" width="11.140625" style="109" customWidth="1"/>
    <col min="10517" max="10520" width="14" style="109" customWidth="1"/>
    <col min="10521" max="10521" width="12.42578125" style="109" customWidth="1"/>
    <col min="10522" max="10522" width="11.5703125" style="109" customWidth="1"/>
    <col min="10523" max="10523" width="11.42578125" style="109" customWidth="1"/>
    <col min="10524" max="10524" width="10.28515625" style="109" customWidth="1"/>
    <col min="10525" max="10525" width="13.140625" style="109" customWidth="1"/>
    <col min="10526" max="10528" width="11.5703125" style="109" customWidth="1"/>
    <col min="10529" max="10529" width="11.28515625" style="109" customWidth="1"/>
    <col min="10530" max="10752" width="9.140625" style="109"/>
    <col min="10753" max="10753" width="22.7109375" style="109" customWidth="1"/>
    <col min="10754" max="10754" width="9.140625" style="109"/>
    <col min="10755" max="10755" width="12.5703125" style="109" customWidth="1"/>
    <col min="10756" max="10756" width="15.7109375" style="109" customWidth="1"/>
    <col min="10757" max="10757" width="18.28515625" style="109" customWidth="1"/>
    <col min="10758" max="10758" width="15.140625" style="109" customWidth="1"/>
    <col min="10759" max="10762" width="13.7109375" style="109" customWidth="1"/>
    <col min="10763" max="10763" width="14.5703125" style="109" customWidth="1"/>
    <col min="10764" max="10766" width="13.140625" style="109" customWidth="1"/>
    <col min="10767" max="10767" width="12.7109375" style="109" customWidth="1"/>
    <col min="10768" max="10768" width="11.42578125" style="109" customWidth="1"/>
    <col min="10769" max="10769" width="11.5703125" style="109" customWidth="1"/>
    <col min="10770" max="10770" width="12" style="109" customWidth="1"/>
    <col min="10771" max="10771" width="14" style="109" customWidth="1"/>
    <col min="10772" max="10772" width="11.140625" style="109" customWidth="1"/>
    <col min="10773" max="10776" width="14" style="109" customWidth="1"/>
    <col min="10777" max="10777" width="12.42578125" style="109" customWidth="1"/>
    <col min="10778" max="10778" width="11.5703125" style="109" customWidth="1"/>
    <col min="10779" max="10779" width="11.42578125" style="109" customWidth="1"/>
    <col min="10780" max="10780" width="10.28515625" style="109" customWidth="1"/>
    <col min="10781" max="10781" width="13.140625" style="109" customWidth="1"/>
    <col min="10782" max="10784" width="11.5703125" style="109" customWidth="1"/>
    <col min="10785" max="10785" width="11.28515625" style="109" customWidth="1"/>
    <col min="10786" max="11008" width="9.140625" style="109"/>
    <col min="11009" max="11009" width="22.7109375" style="109" customWidth="1"/>
    <col min="11010" max="11010" width="9.140625" style="109"/>
    <col min="11011" max="11011" width="12.5703125" style="109" customWidth="1"/>
    <col min="11012" max="11012" width="15.7109375" style="109" customWidth="1"/>
    <col min="11013" max="11013" width="18.28515625" style="109" customWidth="1"/>
    <col min="11014" max="11014" width="15.140625" style="109" customWidth="1"/>
    <col min="11015" max="11018" width="13.7109375" style="109" customWidth="1"/>
    <col min="11019" max="11019" width="14.5703125" style="109" customWidth="1"/>
    <col min="11020" max="11022" width="13.140625" style="109" customWidth="1"/>
    <col min="11023" max="11023" width="12.7109375" style="109" customWidth="1"/>
    <col min="11024" max="11024" width="11.42578125" style="109" customWidth="1"/>
    <col min="11025" max="11025" width="11.5703125" style="109" customWidth="1"/>
    <col min="11026" max="11026" width="12" style="109" customWidth="1"/>
    <col min="11027" max="11027" width="14" style="109" customWidth="1"/>
    <col min="11028" max="11028" width="11.140625" style="109" customWidth="1"/>
    <col min="11029" max="11032" width="14" style="109" customWidth="1"/>
    <col min="11033" max="11033" width="12.42578125" style="109" customWidth="1"/>
    <col min="11034" max="11034" width="11.5703125" style="109" customWidth="1"/>
    <col min="11035" max="11035" width="11.42578125" style="109" customWidth="1"/>
    <col min="11036" max="11036" width="10.28515625" style="109" customWidth="1"/>
    <col min="11037" max="11037" width="13.140625" style="109" customWidth="1"/>
    <col min="11038" max="11040" width="11.5703125" style="109" customWidth="1"/>
    <col min="11041" max="11041" width="11.28515625" style="109" customWidth="1"/>
    <col min="11042" max="11264" width="9.140625" style="109"/>
    <col min="11265" max="11265" width="22.7109375" style="109" customWidth="1"/>
    <col min="11266" max="11266" width="9.140625" style="109"/>
    <col min="11267" max="11267" width="12.5703125" style="109" customWidth="1"/>
    <col min="11268" max="11268" width="15.7109375" style="109" customWidth="1"/>
    <col min="11269" max="11269" width="18.28515625" style="109" customWidth="1"/>
    <col min="11270" max="11270" width="15.140625" style="109" customWidth="1"/>
    <col min="11271" max="11274" width="13.7109375" style="109" customWidth="1"/>
    <col min="11275" max="11275" width="14.5703125" style="109" customWidth="1"/>
    <col min="11276" max="11278" width="13.140625" style="109" customWidth="1"/>
    <col min="11279" max="11279" width="12.7109375" style="109" customWidth="1"/>
    <col min="11280" max="11280" width="11.42578125" style="109" customWidth="1"/>
    <col min="11281" max="11281" width="11.5703125" style="109" customWidth="1"/>
    <col min="11282" max="11282" width="12" style="109" customWidth="1"/>
    <col min="11283" max="11283" width="14" style="109" customWidth="1"/>
    <col min="11284" max="11284" width="11.140625" style="109" customWidth="1"/>
    <col min="11285" max="11288" width="14" style="109" customWidth="1"/>
    <col min="11289" max="11289" width="12.42578125" style="109" customWidth="1"/>
    <col min="11290" max="11290" width="11.5703125" style="109" customWidth="1"/>
    <col min="11291" max="11291" width="11.42578125" style="109" customWidth="1"/>
    <col min="11292" max="11292" width="10.28515625" style="109" customWidth="1"/>
    <col min="11293" max="11293" width="13.140625" style="109" customWidth="1"/>
    <col min="11294" max="11296" width="11.5703125" style="109" customWidth="1"/>
    <col min="11297" max="11297" width="11.28515625" style="109" customWidth="1"/>
    <col min="11298" max="11520" width="9.140625" style="109"/>
    <col min="11521" max="11521" width="22.7109375" style="109" customWidth="1"/>
    <col min="11522" max="11522" width="9.140625" style="109"/>
    <col min="11523" max="11523" width="12.5703125" style="109" customWidth="1"/>
    <col min="11524" max="11524" width="15.7109375" style="109" customWidth="1"/>
    <col min="11525" max="11525" width="18.28515625" style="109" customWidth="1"/>
    <col min="11526" max="11526" width="15.140625" style="109" customWidth="1"/>
    <col min="11527" max="11530" width="13.7109375" style="109" customWidth="1"/>
    <col min="11531" max="11531" width="14.5703125" style="109" customWidth="1"/>
    <col min="11532" max="11534" width="13.140625" style="109" customWidth="1"/>
    <col min="11535" max="11535" width="12.7109375" style="109" customWidth="1"/>
    <col min="11536" max="11536" width="11.42578125" style="109" customWidth="1"/>
    <col min="11537" max="11537" width="11.5703125" style="109" customWidth="1"/>
    <col min="11538" max="11538" width="12" style="109" customWidth="1"/>
    <col min="11539" max="11539" width="14" style="109" customWidth="1"/>
    <col min="11540" max="11540" width="11.140625" style="109" customWidth="1"/>
    <col min="11541" max="11544" width="14" style="109" customWidth="1"/>
    <col min="11545" max="11545" width="12.42578125" style="109" customWidth="1"/>
    <col min="11546" max="11546" width="11.5703125" style="109" customWidth="1"/>
    <col min="11547" max="11547" width="11.42578125" style="109" customWidth="1"/>
    <col min="11548" max="11548" width="10.28515625" style="109" customWidth="1"/>
    <col min="11549" max="11549" width="13.140625" style="109" customWidth="1"/>
    <col min="11550" max="11552" width="11.5703125" style="109" customWidth="1"/>
    <col min="11553" max="11553" width="11.28515625" style="109" customWidth="1"/>
    <col min="11554" max="11776" width="9.140625" style="109"/>
    <col min="11777" max="11777" width="22.7109375" style="109" customWidth="1"/>
    <col min="11778" max="11778" width="9.140625" style="109"/>
    <col min="11779" max="11779" width="12.5703125" style="109" customWidth="1"/>
    <col min="11780" max="11780" width="15.7109375" style="109" customWidth="1"/>
    <col min="11781" max="11781" width="18.28515625" style="109" customWidth="1"/>
    <col min="11782" max="11782" width="15.140625" style="109" customWidth="1"/>
    <col min="11783" max="11786" width="13.7109375" style="109" customWidth="1"/>
    <col min="11787" max="11787" width="14.5703125" style="109" customWidth="1"/>
    <col min="11788" max="11790" width="13.140625" style="109" customWidth="1"/>
    <col min="11791" max="11791" width="12.7109375" style="109" customWidth="1"/>
    <col min="11792" max="11792" width="11.42578125" style="109" customWidth="1"/>
    <col min="11793" max="11793" width="11.5703125" style="109" customWidth="1"/>
    <col min="11794" max="11794" width="12" style="109" customWidth="1"/>
    <col min="11795" max="11795" width="14" style="109" customWidth="1"/>
    <col min="11796" max="11796" width="11.140625" style="109" customWidth="1"/>
    <col min="11797" max="11800" width="14" style="109" customWidth="1"/>
    <col min="11801" max="11801" width="12.42578125" style="109" customWidth="1"/>
    <col min="11802" max="11802" width="11.5703125" style="109" customWidth="1"/>
    <col min="11803" max="11803" width="11.42578125" style="109" customWidth="1"/>
    <col min="11804" max="11804" width="10.28515625" style="109" customWidth="1"/>
    <col min="11805" max="11805" width="13.140625" style="109" customWidth="1"/>
    <col min="11806" max="11808" width="11.5703125" style="109" customWidth="1"/>
    <col min="11809" max="11809" width="11.28515625" style="109" customWidth="1"/>
    <col min="11810" max="12032" width="9.140625" style="109"/>
    <col min="12033" max="12033" width="22.7109375" style="109" customWidth="1"/>
    <col min="12034" max="12034" width="9.140625" style="109"/>
    <col min="12035" max="12035" width="12.5703125" style="109" customWidth="1"/>
    <col min="12036" max="12036" width="15.7109375" style="109" customWidth="1"/>
    <col min="12037" max="12037" width="18.28515625" style="109" customWidth="1"/>
    <col min="12038" max="12038" width="15.140625" style="109" customWidth="1"/>
    <col min="12039" max="12042" width="13.7109375" style="109" customWidth="1"/>
    <col min="12043" max="12043" width="14.5703125" style="109" customWidth="1"/>
    <col min="12044" max="12046" width="13.140625" style="109" customWidth="1"/>
    <col min="12047" max="12047" width="12.7109375" style="109" customWidth="1"/>
    <col min="12048" max="12048" width="11.42578125" style="109" customWidth="1"/>
    <col min="12049" max="12049" width="11.5703125" style="109" customWidth="1"/>
    <col min="12050" max="12050" width="12" style="109" customWidth="1"/>
    <col min="12051" max="12051" width="14" style="109" customWidth="1"/>
    <col min="12052" max="12052" width="11.140625" style="109" customWidth="1"/>
    <col min="12053" max="12056" width="14" style="109" customWidth="1"/>
    <col min="12057" max="12057" width="12.42578125" style="109" customWidth="1"/>
    <col min="12058" max="12058" width="11.5703125" style="109" customWidth="1"/>
    <col min="12059" max="12059" width="11.42578125" style="109" customWidth="1"/>
    <col min="12060" max="12060" width="10.28515625" style="109" customWidth="1"/>
    <col min="12061" max="12061" width="13.140625" style="109" customWidth="1"/>
    <col min="12062" max="12064" width="11.5703125" style="109" customWidth="1"/>
    <col min="12065" max="12065" width="11.28515625" style="109" customWidth="1"/>
    <col min="12066" max="12288" width="9.140625" style="109"/>
    <col min="12289" max="12289" width="22.7109375" style="109" customWidth="1"/>
    <col min="12290" max="12290" width="9.140625" style="109"/>
    <col min="12291" max="12291" width="12.5703125" style="109" customWidth="1"/>
    <col min="12292" max="12292" width="15.7109375" style="109" customWidth="1"/>
    <col min="12293" max="12293" width="18.28515625" style="109" customWidth="1"/>
    <col min="12294" max="12294" width="15.140625" style="109" customWidth="1"/>
    <col min="12295" max="12298" width="13.7109375" style="109" customWidth="1"/>
    <col min="12299" max="12299" width="14.5703125" style="109" customWidth="1"/>
    <col min="12300" max="12302" width="13.140625" style="109" customWidth="1"/>
    <col min="12303" max="12303" width="12.7109375" style="109" customWidth="1"/>
    <col min="12304" max="12304" width="11.42578125" style="109" customWidth="1"/>
    <col min="12305" max="12305" width="11.5703125" style="109" customWidth="1"/>
    <col min="12306" max="12306" width="12" style="109" customWidth="1"/>
    <col min="12307" max="12307" width="14" style="109" customWidth="1"/>
    <col min="12308" max="12308" width="11.140625" style="109" customWidth="1"/>
    <col min="12309" max="12312" width="14" style="109" customWidth="1"/>
    <col min="12313" max="12313" width="12.42578125" style="109" customWidth="1"/>
    <col min="12314" max="12314" width="11.5703125" style="109" customWidth="1"/>
    <col min="12315" max="12315" width="11.42578125" style="109" customWidth="1"/>
    <col min="12316" max="12316" width="10.28515625" style="109" customWidth="1"/>
    <col min="12317" max="12317" width="13.140625" style="109" customWidth="1"/>
    <col min="12318" max="12320" width="11.5703125" style="109" customWidth="1"/>
    <col min="12321" max="12321" width="11.28515625" style="109" customWidth="1"/>
    <col min="12322" max="12544" width="9.140625" style="109"/>
    <col min="12545" max="12545" width="22.7109375" style="109" customWidth="1"/>
    <col min="12546" max="12546" width="9.140625" style="109"/>
    <col min="12547" max="12547" width="12.5703125" style="109" customWidth="1"/>
    <col min="12548" max="12548" width="15.7109375" style="109" customWidth="1"/>
    <col min="12549" max="12549" width="18.28515625" style="109" customWidth="1"/>
    <col min="12550" max="12550" width="15.140625" style="109" customWidth="1"/>
    <col min="12551" max="12554" width="13.7109375" style="109" customWidth="1"/>
    <col min="12555" max="12555" width="14.5703125" style="109" customWidth="1"/>
    <col min="12556" max="12558" width="13.140625" style="109" customWidth="1"/>
    <col min="12559" max="12559" width="12.7109375" style="109" customWidth="1"/>
    <col min="12560" max="12560" width="11.42578125" style="109" customWidth="1"/>
    <col min="12561" max="12561" width="11.5703125" style="109" customWidth="1"/>
    <col min="12562" max="12562" width="12" style="109" customWidth="1"/>
    <col min="12563" max="12563" width="14" style="109" customWidth="1"/>
    <col min="12564" max="12564" width="11.140625" style="109" customWidth="1"/>
    <col min="12565" max="12568" width="14" style="109" customWidth="1"/>
    <col min="12569" max="12569" width="12.42578125" style="109" customWidth="1"/>
    <col min="12570" max="12570" width="11.5703125" style="109" customWidth="1"/>
    <col min="12571" max="12571" width="11.42578125" style="109" customWidth="1"/>
    <col min="12572" max="12572" width="10.28515625" style="109" customWidth="1"/>
    <col min="12573" max="12573" width="13.140625" style="109" customWidth="1"/>
    <col min="12574" max="12576" width="11.5703125" style="109" customWidth="1"/>
    <col min="12577" max="12577" width="11.28515625" style="109" customWidth="1"/>
    <col min="12578" max="12800" width="9.140625" style="109"/>
    <col min="12801" max="12801" width="22.7109375" style="109" customWidth="1"/>
    <col min="12802" max="12802" width="9.140625" style="109"/>
    <col min="12803" max="12803" width="12.5703125" style="109" customWidth="1"/>
    <col min="12804" max="12804" width="15.7109375" style="109" customWidth="1"/>
    <col min="12805" max="12805" width="18.28515625" style="109" customWidth="1"/>
    <col min="12806" max="12806" width="15.140625" style="109" customWidth="1"/>
    <col min="12807" max="12810" width="13.7109375" style="109" customWidth="1"/>
    <col min="12811" max="12811" width="14.5703125" style="109" customWidth="1"/>
    <col min="12812" max="12814" width="13.140625" style="109" customWidth="1"/>
    <col min="12815" max="12815" width="12.7109375" style="109" customWidth="1"/>
    <col min="12816" max="12816" width="11.42578125" style="109" customWidth="1"/>
    <col min="12817" max="12817" width="11.5703125" style="109" customWidth="1"/>
    <col min="12818" max="12818" width="12" style="109" customWidth="1"/>
    <col min="12819" max="12819" width="14" style="109" customWidth="1"/>
    <col min="12820" max="12820" width="11.140625" style="109" customWidth="1"/>
    <col min="12821" max="12824" width="14" style="109" customWidth="1"/>
    <col min="12825" max="12825" width="12.42578125" style="109" customWidth="1"/>
    <col min="12826" max="12826" width="11.5703125" style="109" customWidth="1"/>
    <col min="12827" max="12827" width="11.42578125" style="109" customWidth="1"/>
    <col min="12828" max="12828" width="10.28515625" style="109" customWidth="1"/>
    <col min="12829" max="12829" width="13.140625" style="109" customWidth="1"/>
    <col min="12830" max="12832" width="11.5703125" style="109" customWidth="1"/>
    <col min="12833" max="12833" width="11.28515625" style="109" customWidth="1"/>
    <col min="12834" max="13056" width="9.140625" style="109"/>
    <col min="13057" max="13057" width="22.7109375" style="109" customWidth="1"/>
    <col min="13058" max="13058" width="9.140625" style="109"/>
    <col min="13059" max="13059" width="12.5703125" style="109" customWidth="1"/>
    <col min="13060" max="13060" width="15.7109375" style="109" customWidth="1"/>
    <col min="13061" max="13061" width="18.28515625" style="109" customWidth="1"/>
    <col min="13062" max="13062" width="15.140625" style="109" customWidth="1"/>
    <col min="13063" max="13066" width="13.7109375" style="109" customWidth="1"/>
    <col min="13067" max="13067" width="14.5703125" style="109" customWidth="1"/>
    <col min="13068" max="13070" width="13.140625" style="109" customWidth="1"/>
    <col min="13071" max="13071" width="12.7109375" style="109" customWidth="1"/>
    <col min="13072" max="13072" width="11.42578125" style="109" customWidth="1"/>
    <col min="13073" max="13073" width="11.5703125" style="109" customWidth="1"/>
    <col min="13074" max="13074" width="12" style="109" customWidth="1"/>
    <col min="13075" max="13075" width="14" style="109" customWidth="1"/>
    <col min="13076" max="13076" width="11.140625" style="109" customWidth="1"/>
    <col min="13077" max="13080" width="14" style="109" customWidth="1"/>
    <col min="13081" max="13081" width="12.42578125" style="109" customWidth="1"/>
    <col min="13082" max="13082" width="11.5703125" style="109" customWidth="1"/>
    <col min="13083" max="13083" width="11.42578125" style="109" customWidth="1"/>
    <col min="13084" max="13084" width="10.28515625" style="109" customWidth="1"/>
    <col min="13085" max="13085" width="13.140625" style="109" customWidth="1"/>
    <col min="13086" max="13088" width="11.5703125" style="109" customWidth="1"/>
    <col min="13089" max="13089" width="11.28515625" style="109" customWidth="1"/>
    <col min="13090" max="13312" width="9.140625" style="109"/>
    <col min="13313" max="13313" width="22.7109375" style="109" customWidth="1"/>
    <col min="13314" max="13314" width="9.140625" style="109"/>
    <col min="13315" max="13315" width="12.5703125" style="109" customWidth="1"/>
    <col min="13316" max="13316" width="15.7109375" style="109" customWidth="1"/>
    <col min="13317" max="13317" width="18.28515625" style="109" customWidth="1"/>
    <col min="13318" max="13318" width="15.140625" style="109" customWidth="1"/>
    <col min="13319" max="13322" width="13.7109375" style="109" customWidth="1"/>
    <col min="13323" max="13323" width="14.5703125" style="109" customWidth="1"/>
    <col min="13324" max="13326" width="13.140625" style="109" customWidth="1"/>
    <col min="13327" max="13327" width="12.7109375" style="109" customWidth="1"/>
    <col min="13328" max="13328" width="11.42578125" style="109" customWidth="1"/>
    <col min="13329" max="13329" width="11.5703125" style="109" customWidth="1"/>
    <col min="13330" max="13330" width="12" style="109" customWidth="1"/>
    <col min="13331" max="13331" width="14" style="109" customWidth="1"/>
    <col min="13332" max="13332" width="11.140625" style="109" customWidth="1"/>
    <col min="13333" max="13336" width="14" style="109" customWidth="1"/>
    <col min="13337" max="13337" width="12.42578125" style="109" customWidth="1"/>
    <col min="13338" max="13338" width="11.5703125" style="109" customWidth="1"/>
    <col min="13339" max="13339" width="11.42578125" style="109" customWidth="1"/>
    <col min="13340" max="13340" width="10.28515625" style="109" customWidth="1"/>
    <col min="13341" max="13341" width="13.140625" style="109" customWidth="1"/>
    <col min="13342" max="13344" width="11.5703125" style="109" customWidth="1"/>
    <col min="13345" max="13345" width="11.28515625" style="109" customWidth="1"/>
    <col min="13346" max="13568" width="9.140625" style="109"/>
    <col min="13569" max="13569" width="22.7109375" style="109" customWidth="1"/>
    <col min="13570" max="13570" width="9.140625" style="109"/>
    <col min="13571" max="13571" width="12.5703125" style="109" customWidth="1"/>
    <col min="13572" max="13572" width="15.7109375" style="109" customWidth="1"/>
    <col min="13573" max="13573" width="18.28515625" style="109" customWidth="1"/>
    <col min="13574" max="13574" width="15.140625" style="109" customWidth="1"/>
    <col min="13575" max="13578" width="13.7109375" style="109" customWidth="1"/>
    <col min="13579" max="13579" width="14.5703125" style="109" customWidth="1"/>
    <col min="13580" max="13582" width="13.140625" style="109" customWidth="1"/>
    <col min="13583" max="13583" width="12.7109375" style="109" customWidth="1"/>
    <col min="13584" max="13584" width="11.42578125" style="109" customWidth="1"/>
    <col min="13585" max="13585" width="11.5703125" style="109" customWidth="1"/>
    <col min="13586" max="13586" width="12" style="109" customWidth="1"/>
    <col min="13587" max="13587" width="14" style="109" customWidth="1"/>
    <col min="13588" max="13588" width="11.140625" style="109" customWidth="1"/>
    <col min="13589" max="13592" width="14" style="109" customWidth="1"/>
    <col min="13593" max="13593" width="12.42578125" style="109" customWidth="1"/>
    <col min="13594" max="13594" width="11.5703125" style="109" customWidth="1"/>
    <col min="13595" max="13595" width="11.42578125" style="109" customWidth="1"/>
    <col min="13596" max="13596" width="10.28515625" style="109" customWidth="1"/>
    <col min="13597" max="13597" width="13.140625" style="109" customWidth="1"/>
    <col min="13598" max="13600" width="11.5703125" style="109" customWidth="1"/>
    <col min="13601" max="13601" width="11.28515625" style="109" customWidth="1"/>
    <col min="13602" max="13824" width="9.140625" style="109"/>
    <col min="13825" max="13825" width="22.7109375" style="109" customWidth="1"/>
    <col min="13826" max="13826" width="9.140625" style="109"/>
    <col min="13827" max="13827" width="12.5703125" style="109" customWidth="1"/>
    <col min="13828" max="13828" width="15.7109375" style="109" customWidth="1"/>
    <col min="13829" max="13829" width="18.28515625" style="109" customWidth="1"/>
    <col min="13830" max="13830" width="15.140625" style="109" customWidth="1"/>
    <col min="13831" max="13834" width="13.7109375" style="109" customWidth="1"/>
    <col min="13835" max="13835" width="14.5703125" style="109" customWidth="1"/>
    <col min="13836" max="13838" width="13.140625" style="109" customWidth="1"/>
    <col min="13839" max="13839" width="12.7109375" style="109" customWidth="1"/>
    <col min="13840" max="13840" width="11.42578125" style="109" customWidth="1"/>
    <col min="13841" max="13841" width="11.5703125" style="109" customWidth="1"/>
    <col min="13842" max="13842" width="12" style="109" customWidth="1"/>
    <col min="13843" max="13843" width="14" style="109" customWidth="1"/>
    <col min="13844" max="13844" width="11.140625" style="109" customWidth="1"/>
    <col min="13845" max="13848" width="14" style="109" customWidth="1"/>
    <col min="13849" max="13849" width="12.42578125" style="109" customWidth="1"/>
    <col min="13850" max="13850" width="11.5703125" style="109" customWidth="1"/>
    <col min="13851" max="13851" width="11.42578125" style="109" customWidth="1"/>
    <col min="13852" max="13852" width="10.28515625" style="109" customWidth="1"/>
    <col min="13853" max="13853" width="13.140625" style="109" customWidth="1"/>
    <col min="13854" max="13856" width="11.5703125" style="109" customWidth="1"/>
    <col min="13857" max="13857" width="11.28515625" style="109" customWidth="1"/>
    <col min="13858" max="14080" width="9.140625" style="109"/>
    <col min="14081" max="14081" width="22.7109375" style="109" customWidth="1"/>
    <col min="14082" max="14082" width="9.140625" style="109"/>
    <col min="14083" max="14083" width="12.5703125" style="109" customWidth="1"/>
    <col min="14084" max="14084" width="15.7109375" style="109" customWidth="1"/>
    <col min="14085" max="14085" width="18.28515625" style="109" customWidth="1"/>
    <col min="14086" max="14086" width="15.140625" style="109" customWidth="1"/>
    <col min="14087" max="14090" width="13.7109375" style="109" customWidth="1"/>
    <col min="14091" max="14091" width="14.5703125" style="109" customWidth="1"/>
    <col min="14092" max="14094" width="13.140625" style="109" customWidth="1"/>
    <col min="14095" max="14095" width="12.7109375" style="109" customWidth="1"/>
    <col min="14096" max="14096" width="11.42578125" style="109" customWidth="1"/>
    <col min="14097" max="14097" width="11.5703125" style="109" customWidth="1"/>
    <col min="14098" max="14098" width="12" style="109" customWidth="1"/>
    <col min="14099" max="14099" width="14" style="109" customWidth="1"/>
    <col min="14100" max="14100" width="11.140625" style="109" customWidth="1"/>
    <col min="14101" max="14104" width="14" style="109" customWidth="1"/>
    <col min="14105" max="14105" width="12.42578125" style="109" customWidth="1"/>
    <col min="14106" max="14106" width="11.5703125" style="109" customWidth="1"/>
    <col min="14107" max="14107" width="11.42578125" style="109" customWidth="1"/>
    <col min="14108" max="14108" width="10.28515625" style="109" customWidth="1"/>
    <col min="14109" max="14109" width="13.140625" style="109" customWidth="1"/>
    <col min="14110" max="14112" width="11.5703125" style="109" customWidth="1"/>
    <col min="14113" max="14113" width="11.28515625" style="109" customWidth="1"/>
    <col min="14114" max="14336" width="9.140625" style="109"/>
    <col min="14337" max="14337" width="22.7109375" style="109" customWidth="1"/>
    <col min="14338" max="14338" width="9.140625" style="109"/>
    <col min="14339" max="14339" width="12.5703125" style="109" customWidth="1"/>
    <col min="14340" max="14340" width="15.7109375" style="109" customWidth="1"/>
    <col min="14341" max="14341" width="18.28515625" style="109" customWidth="1"/>
    <col min="14342" max="14342" width="15.140625" style="109" customWidth="1"/>
    <col min="14343" max="14346" width="13.7109375" style="109" customWidth="1"/>
    <col min="14347" max="14347" width="14.5703125" style="109" customWidth="1"/>
    <col min="14348" max="14350" width="13.140625" style="109" customWidth="1"/>
    <col min="14351" max="14351" width="12.7109375" style="109" customWidth="1"/>
    <col min="14352" max="14352" width="11.42578125" style="109" customWidth="1"/>
    <col min="14353" max="14353" width="11.5703125" style="109" customWidth="1"/>
    <col min="14354" max="14354" width="12" style="109" customWidth="1"/>
    <col min="14355" max="14355" width="14" style="109" customWidth="1"/>
    <col min="14356" max="14356" width="11.140625" style="109" customWidth="1"/>
    <col min="14357" max="14360" width="14" style="109" customWidth="1"/>
    <col min="14361" max="14361" width="12.42578125" style="109" customWidth="1"/>
    <col min="14362" max="14362" width="11.5703125" style="109" customWidth="1"/>
    <col min="14363" max="14363" width="11.42578125" style="109" customWidth="1"/>
    <col min="14364" max="14364" width="10.28515625" style="109" customWidth="1"/>
    <col min="14365" max="14365" width="13.140625" style="109" customWidth="1"/>
    <col min="14366" max="14368" width="11.5703125" style="109" customWidth="1"/>
    <col min="14369" max="14369" width="11.28515625" style="109" customWidth="1"/>
    <col min="14370" max="14592" width="9.140625" style="109"/>
    <col min="14593" max="14593" width="22.7109375" style="109" customWidth="1"/>
    <col min="14594" max="14594" width="9.140625" style="109"/>
    <col min="14595" max="14595" width="12.5703125" style="109" customWidth="1"/>
    <col min="14596" max="14596" width="15.7109375" style="109" customWidth="1"/>
    <col min="14597" max="14597" width="18.28515625" style="109" customWidth="1"/>
    <col min="14598" max="14598" width="15.140625" style="109" customWidth="1"/>
    <col min="14599" max="14602" width="13.7109375" style="109" customWidth="1"/>
    <col min="14603" max="14603" width="14.5703125" style="109" customWidth="1"/>
    <col min="14604" max="14606" width="13.140625" style="109" customWidth="1"/>
    <col min="14607" max="14607" width="12.7109375" style="109" customWidth="1"/>
    <col min="14608" max="14608" width="11.42578125" style="109" customWidth="1"/>
    <col min="14609" max="14609" width="11.5703125" style="109" customWidth="1"/>
    <col min="14610" max="14610" width="12" style="109" customWidth="1"/>
    <col min="14611" max="14611" width="14" style="109" customWidth="1"/>
    <col min="14612" max="14612" width="11.140625" style="109" customWidth="1"/>
    <col min="14613" max="14616" width="14" style="109" customWidth="1"/>
    <col min="14617" max="14617" width="12.42578125" style="109" customWidth="1"/>
    <col min="14618" max="14618" width="11.5703125" style="109" customWidth="1"/>
    <col min="14619" max="14619" width="11.42578125" style="109" customWidth="1"/>
    <col min="14620" max="14620" width="10.28515625" style="109" customWidth="1"/>
    <col min="14621" max="14621" width="13.140625" style="109" customWidth="1"/>
    <col min="14622" max="14624" width="11.5703125" style="109" customWidth="1"/>
    <col min="14625" max="14625" width="11.28515625" style="109" customWidth="1"/>
    <col min="14626" max="14848" width="9.140625" style="109"/>
    <col min="14849" max="14849" width="22.7109375" style="109" customWidth="1"/>
    <col min="14850" max="14850" width="9.140625" style="109"/>
    <col min="14851" max="14851" width="12.5703125" style="109" customWidth="1"/>
    <col min="14852" max="14852" width="15.7109375" style="109" customWidth="1"/>
    <col min="14853" max="14853" width="18.28515625" style="109" customWidth="1"/>
    <col min="14854" max="14854" width="15.140625" style="109" customWidth="1"/>
    <col min="14855" max="14858" width="13.7109375" style="109" customWidth="1"/>
    <col min="14859" max="14859" width="14.5703125" style="109" customWidth="1"/>
    <col min="14860" max="14862" width="13.140625" style="109" customWidth="1"/>
    <col min="14863" max="14863" width="12.7109375" style="109" customWidth="1"/>
    <col min="14864" max="14864" width="11.42578125" style="109" customWidth="1"/>
    <col min="14865" max="14865" width="11.5703125" style="109" customWidth="1"/>
    <col min="14866" max="14866" width="12" style="109" customWidth="1"/>
    <col min="14867" max="14867" width="14" style="109" customWidth="1"/>
    <col min="14868" max="14868" width="11.140625" style="109" customWidth="1"/>
    <col min="14869" max="14872" width="14" style="109" customWidth="1"/>
    <col min="14873" max="14873" width="12.42578125" style="109" customWidth="1"/>
    <col min="14874" max="14874" width="11.5703125" style="109" customWidth="1"/>
    <col min="14875" max="14875" width="11.42578125" style="109" customWidth="1"/>
    <col min="14876" max="14876" width="10.28515625" style="109" customWidth="1"/>
    <col min="14877" max="14877" width="13.140625" style="109" customWidth="1"/>
    <col min="14878" max="14880" width="11.5703125" style="109" customWidth="1"/>
    <col min="14881" max="14881" width="11.28515625" style="109" customWidth="1"/>
    <col min="14882" max="15104" width="9.140625" style="109"/>
    <col min="15105" max="15105" width="22.7109375" style="109" customWidth="1"/>
    <col min="15106" max="15106" width="9.140625" style="109"/>
    <col min="15107" max="15107" width="12.5703125" style="109" customWidth="1"/>
    <col min="15108" max="15108" width="15.7109375" style="109" customWidth="1"/>
    <col min="15109" max="15109" width="18.28515625" style="109" customWidth="1"/>
    <col min="15110" max="15110" width="15.140625" style="109" customWidth="1"/>
    <col min="15111" max="15114" width="13.7109375" style="109" customWidth="1"/>
    <col min="15115" max="15115" width="14.5703125" style="109" customWidth="1"/>
    <col min="15116" max="15118" width="13.140625" style="109" customWidth="1"/>
    <col min="15119" max="15119" width="12.7109375" style="109" customWidth="1"/>
    <col min="15120" max="15120" width="11.42578125" style="109" customWidth="1"/>
    <col min="15121" max="15121" width="11.5703125" style="109" customWidth="1"/>
    <col min="15122" max="15122" width="12" style="109" customWidth="1"/>
    <col min="15123" max="15123" width="14" style="109" customWidth="1"/>
    <col min="15124" max="15124" width="11.140625" style="109" customWidth="1"/>
    <col min="15125" max="15128" width="14" style="109" customWidth="1"/>
    <col min="15129" max="15129" width="12.42578125" style="109" customWidth="1"/>
    <col min="15130" max="15130" width="11.5703125" style="109" customWidth="1"/>
    <col min="15131" max="15131" width="11.42578125" style="109" customWidth="1"/>
    <col min="15132" max="15132" width="10.28515625" style="109" customWidth="1"/>
    <col min="15133" max="15133" width="13.140625" style="109" customWidth="1"/>
    <col min="15134" max="15136" width="11.5703125" style="109" customWidth="1"/>
    <col min="15137" max="15137" width="11.28515625" style="109" customWidth="1"/>
    <col min="15138" max="15360" width="9.140625" style="109"/>
    <col min="15361" max="15361" width="22.7109375" style="109" customWidth="1"/>
    <col min="15362" max="15362" width="9.140625" style="109"/>
    <col min="15363" max="15363" width="12.5703125" style="109" customWidth="1"/>
    <col min="15364" max="15364" width="15.7109375" style="109" customWidth="1"/>
    <col min="15365" max="15365" width="18.28515625" style="109" customWidth="1"/>
    <col min="15366" max="15366" width="15.140625" style="109" customWidth="1"/>
    <col min="15367" max="15370" width="13.7109375" style="109" customWidth="1"/>
    <col min="15371" max="15371" width="14.5703125" style="109" customWidth="1"/>
    <col min="15372" max="15374" width="13.140625" style="109" customWidth="1"/>
    <col min="15375" max="15375" width="12.7109375" style="109" customWidth="1"/>
    <col min="15376" max="15376" width="11.42578125" style="109" customWidth="1"/>
    <col min="15377" max="15377" width="11.5703125" style="109" customWidth="1"/>
    <col min="15378" max="15378" width="12" style="109" customWidth="1"/>
    <col min="15379" max="15379" width="14" style="109" customWidth="1"/>
    <col min="15380" max="15380" width="11.140625" style="109" customWidth="1"/>
    <col min="15381" max="15384" width="14" style="109" customWidth="1"/>
    <col min="15385" max="15385" width="12.42578125" style="109" customWidth="1"/>
    <col min="15386" max="15386" width="11.5703125" style="109" customWidth="1"/>
    <col min="15387" max="15387" width="11.42578125" style="109" customWidth="1"/>
    <col min="15388" max="15388" width="10.28515625" style="109" customWidth="1"/>
    <col min="15389" max="15389" width="13.140625" style="109" customWidth="1"/>
    <col min="15390" max="15392" width="11.5703125" style="109" customWidth="1"/>
    <col min="15393" max="15393" width="11.28515625" style="109" customWidth="1"/>
    <col min="15394" max="15616" width="9.140625" style="109"/>
    <col min="15617" max="15617" width="22.7109375" style="109" customWidth="1"/>
    <col min="15618" max="15618" width="9.140625" style="109"/>
    <col min="15619" max="15619" width="12.5703125" style="109" customWidth="1"/>
    <col min="15620" max="15620" width="15.7109375" style="109" customWidth="1"/>
    <col min="15621" max="15621" width="18.28515625" style="109" customWidth="1"/>
    <col min="15622" max="15622" width="15.140625" style="109" customWidth="1"/>
    <col min="15623" max="15626" width="13.7109375" style="109" customWidth="1"/>
    <col min="15627" max="15627" width="14.5703125" style="109" customWidth="1"/>
    <col min="15628" max="15630" width="13.140625" style="109" customWidth="1"/>
    <col min="15631" max="15631" width="12.7109375" style="109" customWidth="1"/>
    <col min="15632" max="15632" width="11.42578125" style="109" customWidth="1"/>
    <col min="15633" max="15633" width="11.5703125" style="109" customWidth="1"/>
    <col min="15634" max="15634" width="12" style="109" customWidth="1"/>
    <col min="15635" max="15635" width="14" style="109" customWidth="1"/>
    <col min="15636" max="15636" width="11.140625" style="109" customWidth="1"/>
    <col min="15637" max="15640" width="14" style="109" customWidth="1"/>
    <col min="15641" max="15641" width="12.42578125" style="109" customWidth="1"/>
    <col min="15642" max="15642" width="11.5703125" style="109" customWidth="1"/>
    <col min="15643" max="15643" width="11.42578125" style="109" customWidth="1"/>
    <col min="15644" max="15644" width="10.28515625" style="109" customWidth="1"/>
    <col min="15645" max="15645" width="13.140625" style="109" customWidth="1"/>
    <col min="15646" max="15648" width="11.5703125" style="109" customWidth="1"/>
    <col min="15649" max="15649" width="11.28515625" style="109" customWidth="1"/>
    <col min="15650" max="15872" width="9.140625" style="109"/>
    <col min="15873" max="15873" width="22.7109375" style="109" customWidth="1"/>
    <col min="15874" max="15874" width="9.140625" style="109"/>
    <col min="15875" max="15875" width="12.5703125" style="109" customWidth="1"/>
    <col min="15876" max="15876" width="15.7109375" style="109" customWidth="1"/>
    <col min="15877" max="15877" width="18.28515625" style="109" customWidth="1"/>
    <col min="15878" max="15878" width="15.140625" style="109" customWidth="1"/>
    <col min="15879" max="15882" width="13.7109375" style="109" customWidth="1"/>
    <col min="15883" max="15883" width="14.5703125" style="109" customWidth="1"/>
    <col min="15884" max="15886" width="13.140625" style="109" customWidth="1"/>
    <col min="15887" max="15887" width="12.7109375" style="109" customWidth="1"/>
    <col min="15888" max="15888" width="11.42578125" style="109" customWidth="1"/>
    <col min="15889" max="15889" width="11.5703125" style="109" customWidth="1"/>
    <col min="15890" max="15890" width="12" style="109" customWidth="1"/>
    <col min="15891" max="15891" width="14" style="109" customWidth="1"/>
    <col min="15892" max="15892" width="11.140625" style="109" customWidth="1"/>
    <col min="15893" max="15896" width="14" style="109" customWidth="1"/>
    <col min="15897" max="15897" width="12.42578125" style="109" customWidth="1"/>
    <col min="15898" max="15898" width="11.5703125" style="109" customWidth="1"/>
    <col min="15899" max="15899" width="11.42578125" style="109" customWidth="1"/>
    <col min="15900" max="15900" width="10.28515625" style="109" customWidth="1"/>
    <col min="15901" max="15901" width="13.140625" style="109" customWidth="1"/>
    <col min="15902" max="15904" width="11.5703125" style="109" customWidth="1"/>
    <col min="15905" max="15905" width="11.28515625" style="109" customWidth="1"/>
    <col min="15906" max="16128" width="9.140625" style="109"/>
    <col min="16129" max="16129" width="22.7109375" style="109" customWidth="1"/>
    <col min="16130" max="16130" width="9.140625" style="109"/>
    <col min="16131" max="16131" width="12.5703125" style="109" customWidth="1"/>
    <col min="16132" max="16132" width="15.7109375" style="109" customWidth="1"/>
    <col min="16133" max="16133" width="18.28515625" style="109" customWidth="1"/>
    <col min="16134" max="16134" width="15.140625" style="109" customWidth="1"/>
    <col min="16135" max="16138" width="13.7109375" style="109" customWidth="1"/>
    <col min="16139" max="16139" width="14.5703125" style="109" customWidth="1"/>
    <col min="16140" max="16142" width="13.140625" style="109" customWidth="1"/>
    <col min="16143" max="16143" width="12.7109375" style="109" customWidth="1"/>
    <col min="16144" max="16144" width="11.42578125" style="109" customWidth="1"/>
    <col min="16145" max="16145" width="11.5703125" style="109" customWidth="1"/>
    <col min="16146" max="16146" width="12" style="109" customWidth="1"/>
    <col min="16147" max="16147" width="14" style="109" customWidth="1"/>
    <col min="16148" max="16148" width="11.140625" style="109" customWidth="1"/>
    <col min="16149" max="16152" width="14" style="109" customWidth="1"/>
    <col min="16153" max="16153" width="12.42578125" style="109" customWidth="1"/>
    <col min="16154" max="16154" width="11.5703125" style="109" customWidth="1"/>
    <col min="16155" max="16155" width="11.42578125" style="109" customWidth="1"/>
    <col min="16156" max="16156" width="10.28515625" style="109" customWidth="1"/>
    <col min="16157" max="16157" width="13.140625" style="109" customWidth="1"/>
    <col min="16158" max="16160" width="11.5703125" style="109" customWidth="1"/>
    <col min="16161" max="16161" width="11.28515625" style="109" customWidth="1"/>
    <col min="16162" max="16384" width="9.140625" style="109"/>
  </cols>
  <sheetData>
    <row r="1" spans="1:36" x14ac:dyDescent="0.2">
      <c r="A1" s="18" t="s">
        <v>5148</v>
      </c>
      <c r="B1" s="740" t="str">
        <f>HYPERLINK("#List!$A$1", "Preparatory")</f>
        <v>Preparatory</v>
      </c>
    </row>
    <row r="2" spans="1:36" x14ac:dyDescent="0.2">
      <c r="A2" s="18"/>
    </row>
    <row r="3" spans="1:36" s="17" customFormat="1" x14ac:dyDescent="0.2">
      <c r="A3" s="17" t="s">
        <v>115</v>
      </c>
    </row>
    <row r="4" spans="1:36" s="17" customFormat="1" x14ac:dyDescent="0.2">
      <c r="A4" s="196" t="s">
        <v>114</v>
      </c>
    </row>
    <row r="5" spans="1:36" s="17" customFormat="1" x14ac:dyDescent="0.2">
      <c r="A5" s="197" t="s">
        <v>113</v>
      </c>
    </row>
    <row r="6" spans="1:36" s="17" customFormat="1" x14ac:dyDescent="0.2">
      <c r="A6" s="198"/>
    </row>
    <row r="7" spans="1:36" s="17" customFormat="1" x14ac:dyDescent="0.2">
      <c r="A7" s="18" t="s">
        <v>6747</v>
      </c>
    </row>
    <row r="8" spans="1:36" s="17" customFormat="1" x14ac:dyDescent="0.2">
      <c r="A8" s="17" t="s">
        <v>48</v>
      </c>
    </row>
    <row r="9" spans="1:36" x14ac:dyDescent="0.2">
      <c r="A9" s="17" t="s">
        <v>4583</v>
      </c>
      <c r="H9" s="199"/>
      <c r="I9" s="199"/>
      <c r="J9" s="200"/>
      <c r="K9" s="200"/>
      <c r="L9" s="200"/>
      <c r="M9" s="200"/>
      <c r="N9" s="200"/>
      <c r="O9" s="201"/>
      <c r="P9" s="201"/>
      <c r="Q9" s="201"/>
      <c r="R9" s="201"/>
      <c r="S9" s="201"/>
      <c r="T9" s="202"/>
      <c r="U9" s="202"/>
      <c r="V9" s="202"/>
      <c r="W9" s="202"/>
      <c r="X9" s="202"/>
      <c r="Y9" s="201"/>
      <c r="Z9" s="201"/>
      <c r="AA9" s="201"/>
      <c r="AB9" s="201"/>
      <c r="AC9" s="201"/>
      <c r="AD9" s="201"/>
      <c r="AE9" s="201"/>
      <c r="AF9" s="201"/>
    </row>
    <row r="10" spans="1:36" x14ac:dyDescent="0.2">
      <c r="A10" s="17" t="s">
        <v>7190</v>
      </c>
      <c r="B10" s="199"/>
      <c r="C10" s="199"/>
      <c r="D10" s="199"/>
      <c r="E10" s="199"/>
      <c r="F10" s="199"/>
      <c r="G10" s="199"/>
      <c r="H10" s="199"/>
      <c r="I10" s="199"/>
      <c r="J10" s="200"/>
      <c r="K10" s="200"/>
      <c r="L10" s="200"/>
      <c r="M10" s="200"/>
      <c r="N10" s="200"/>
      <c r="O10" s="201"/>
      <c r="P10" s="201"/>
      <c r="Q10" s="201"/>
      <c r="R10" s="201"/>
      <c r="S10" s="201"/>
      <c r="T10" s="202"/>
      <c r="U10" s="202"/>
      <c r="V10" s="202"/>
      <c r="W10" s="202"/>
      <c r="X10" s="202"/>
      <c r="Y10" s="201"/>
      <c r="Z10" s="201"/>
      <c r="AA10" s="201"/>
      <c r="AB10" s="201"/>
      <c r="AC10" s="201"/>
      <c r="AD10" s="201"/>
      <c r="AE10" s="201"/>
      <c r="AF10" s="201"/>
    </row>
    <row r="11" spans="1:36" s="17" customFormat="1" x14ac:dyDescent="0.2">
      <c r="A11" s="145"/>
      <c r="B11" s="145"/>
      <c r="C11" s="145"/>
      <c r="D11" s="145"/>
      <c r="E11" s="145"/>
      <c r="F11" s="145"/>
      <c r="G11" s="119"/>
      <c r="H11" s="119"/>
      <c r="I11" s="119"/>
      <c r="J11" s="119"/>
      <c r="K11" s="119"/>
      <c r="L11" s="119"/>
      <c r="M11" s="145"/>
      <c r="N11" s="145"/>
      <c r="O11" s="145"/>
      <c r="P11" s="145"/>
      <c r="Q11" s="145"/>
      <c r="R11" s="119"/>
      <c r="S11" s="119"/>
      <c r="T11" s="119"/>
      <c r="U11" s="119"/>
      <c r="V11" s="119"/>
      <c r="W11" s="119"/>
      <c r="X11" s="119"/>
      <c r="Y11" s="119"/>
      <c r="Z11" s="119"/>
      <c r="AA11" s="119"/>
      <c r="AB11" s="119"/>
      <c r="AC11" s="119"/>
      <c r="AD11" s="145"/>
      <c r="AE11" s="145"/>
      <c r="AF11" s="119"/>
      <c r="AG11" s="119"/>
      <c r="AH11" s="119"/>
      <c r="AI11" s="119"/>
      <c r="AJ11" s="119"/>
    </row>
    <row r="12" spans="1:36" s="17" customFormat="1" ht="51" x14ac:dyDescent="0.2">
      <c r="A12" s="203" t="s">
        <v>7115</v>
      </c>
      <c r="B12" s="194" t="s">
        <v>4</v>
      </c>
      <c r="C12" s="194" t="s">
        <v>2</v>
      </c>
      <c r="D12" s="194" t="s">
        <v>1</v>
      </c>
      <c r="E12" s="194" t="s">
        <v>104</v>
      </c>
      <c r="F12" s="194" t="s">
        <v>105</v>
      </c>
      <c r="G12" s="194" t="s">
        <v>110</v>
      </c>
      <c r="H12" s="195" t="s">
        <v>102</v>
      </c>
      <c r="I12" s="195" t="s">
        <v>103</v>
      </c>
      <c r="J12" s="195" t="s">
        <v>101</v>
      </c>
      <c r="K12" s="194" t="s">
        <v>100</v>
      </c>
      <c r="L12" s="194" t="s">
        <v>99</v>
      </c>
      <c r="M12" s="194" t="s">
        <v>98</v>
      </c>
      <c r="N12" s="194" t="s">
        <v>97</v>
      </c>
      <c r="O12" s="194" t="s">
        <v>96</v>
      </c>
      <c r="P12" s="194" t="s">
        <v>95</v>
      </c>
      <c r="Q12" s="194" t="s">
        <v>15</v>
      </c>
      <c r="R12" s="194" t="s">
        <v>94</v>
      </c>
      <c r="S12" s="194" t="s">
        <v>18</v>
      </c>
      <c r="T12" s="119"/>
      <c r="U12" s="13"/>
      <c r="V12" s="119"/>
      <c r="W12" s="119"/>
      <c r="X12" s="119"/>
      <c r="Y12" s="119"/>
      <c r="Z12" s="119"/>
      <c r="AA12" s="119"/>
      <c r="AB12" s="119"/>
      <c r="AC12" s="119"/>
      <c r="AD12" s="119"/>
      <c r="AE12" s="119"/>
      <c r="AF12" s="119"/>
      <c r="AG12" s="119"/>
    </row>
    <row r="13" spans="1:36" s="17" customFormat="1" x14ac:dyDescent="0.2">
      <c r="A13" s="219" t="s">
        <v>8295</v>
      </c>
      <c r="B13" s="217" t="s">
        <v>7837</v>
      </c>
      <c r="C13" s="218" t="s">
        <v>7840</v>
      </c>
      <c r="D13" s="217" t="s">
        <v>7839</v>
      </c>
      <c r="E13" s="218" t="s">
        <v>7841</v>
      </c>
      <c r="F13" s="217" t="s">
        <v>7864</v>
      </c>
      <c r="G13" s="218" t="s">
        <v>7865</v>
      </c>
      <c r="H13" s="217" t="s">
        <v>7866</v>
      </c>
      <c r="I13" s="218" t="s">
        <v>7867</v>
      </c>
      <c r="J13" s="217" t="s">
        <v>7868</v>
      </c>
      <c r="K13" s="218" t="s">
        <v>7871</v>
      </c>
      <c r="L13" s="217" t="s">
        <v>7872</v>
      </c>
      <c r="M13" s="218" t="s">
        <v>7873</v>
      </c>
      <c r="N13" s="217" t="s">
        <v>7874</v>
      </c>
      <c r="O13" s="218" t="s">
        <v>7979</v>
      </c>
      <c r="P13" s="217" t="s">
        <v>7980</v>
      </c>
      <c r="Q13" s="218" t="s">
        <v>7883</v>
      </c>
      <c r="R13" s="217" t="s">
        <v>7884</v>
      </c>
      <c r="S13" s="218" t="s">
        <v>7885</v>
      </c>
      <c r="T13" s="119"/>
      <c r="U13" s="13"/>
      <c r="V13" s="119"/>
      <c r="W13" s="119"/>
      <c r="X13" s="119"/>
      <c r="Y13" s="119"/>
      <c r="Z13" s="119"/>
      <c r="AA13" s="119"/>
      <c r="AB13" s="119"/>
      <c r="AC13" s="119"/>
      <c r="AD13" s="119"/>
      <c r="AE13" s="119"/>
      <c r="AF13" s="119"/>
      <c r="AG13" s="119"/>
    </row>
    <row r="14" spans="1:36" s="17" customFormat="1" x14ac:dyDescent="0.2">
      <c r="A14" s="635"/>
      <c r="B14" s="635" t="s">
        <v>6537</v>
      </c>
      <c r="C14" s="635" t="s">
        <v>24</v>
      </c>
      <c r="D14" s="635" t="s">
        <v>23</v>
      </c>
      <c r="E14" s="635" t="s">
        <v>25</v>
      </c>
      <c r="F14" s="635" t="s">
        <v>35</v>
      </c>
      <c r="G14" s="635" t="s">
        <v>108</v>
      </c>
      <c r="H14" s="635" t="s">
        <v>36</v>
      </c>
      <c r="I14" s="635" t="s">
        <v>37</v>
      </c>
      <c r="J14" s="635" t="s">
        <v>38</v>
      </c>
      <c r="K14" s="635" t="s">
        <v>93</v>
      </c>
      <c r="L14" s="635" t="s">
        <v>40</v>
      </c>
      <c r="M14" s="635" t="s">
        <v>92</v>
      </c>
      <c r="N14" s="635" t="s">
        <v>41</v>
      </c>
      <c r="O14" s="635" t="s">
        <v>42</v>
      </c>
      <c r="P14" s="635" t="s">
        <v>91</v>
      </c>
      <c r="Q14" s="635" t="s">
        <v>107</v>
      </c>
      <c r="R14" s="636" t="s">
        <v>45</v>
      </c>
      <c r="S14" s="635" t="s">
        <v>109</v>
      </c>
      <c r="T14" s="119"/>
      <c r="U14" s="13"/>
      <c r="V14" s="119"/>
      <c r="W14" s="119"/>
      <c r="X14" s="119"/>
      <c r="Y14" s="119"/>
      <c r="Z14" s="119"/>
      <c r="AA14" s="119"/>
      <c r="AB14" s="119"/>
      <c r="AC14" s="119"/>
      <c r="AD14" s="119"/>
      <c r="AE14" s="119"/>
      <c r="AF14" s="119"/>
      <c r="AG14" s="119"/>
    </row>
    <row r="15" spans="1:36" s="17" customFormat="1" ht="51" x14ac:dyDescent="0.2">
      <c r="A15" s="82" t="s">
        <v>7116</v>
      </c>
      <c r="B15" s="82" t="s">
        <v>7116</v>
      </c>
      <c r="C15" s="80"/>
      <c r="D15" s="80" t="s">
        <v>7414</v>
      </c>
      <c r="E15" s="80" t="s">
        <v>7407</v>
      </c>
      <c r="F15" s="80" t="s">
        <v>7399</v>
      </c>
      <c r="G15" s="80" t="s">
        <v>2105</v>
      </c>
      <c r="H15" s="80" t="s">
        <v>2106</v>
      </c>
      <c r="I15" s="80" t="s">
        <v>7385</v>
      </c>
      <c r="J15" s="80" t="s">
        <v>2106</v>
      </c>
      <c r="K15" s="80" t="s">
        <v>2109</v>
      </c>
      <c r="L15" s="80" t="s">
        <v>2109</v>
      </c>
      <c r="M15" s="80" t="s">
        <v>2106</v>
      </c>
      <c r="N15" s="80" t="s">
        <v>2106</v>
      </c>
      <c r="O15" s="80" t="s">
        <v>2106</v>
      </c>
      <c r="P15" s="80" t="s">
        <v>2108</v>
      </c>
      <c r="Q15" s="80" t="s">
        <v>2105</v>
      </c>
      <c r="R15" s="80" t="s">
        <v>2106</v>
      </c>
      <c r="S15" s="80" t="s">
        <v>7395</v>
      </c>
      <c r="T15" s="119"/>
      <c r="U15" s="13"/>
      <c r="V15" s="119"/>
      <c r="W15" s="119"/>
      <c r="X15" s="119"/>
      <c r="Y15" s="119"/>
      <c r="Z15" s="119"/>
      <c r="AA15" s="171"/>
      <c r="AB15" s="171"/>
      <c r="AC15" s="119"/>
      <c r="AD15" s="119"/>
      <c r="AE15" s="119"/>
      <c r="AF15" s="119"/>
      <c r="AG15" s="119"/>
    </row>
    <row r="16" spans="1:36" s="17" customFormat="1" ht="38.25" x14ac:dyDescent="0.2">
      <c r="A16" s="4" t="s">
        <v>7603</v>
      </c>
      <c r="B16" s="144" t="s">
        <v>7562</v>
      </c>
      <c r="C16" s="144" t="s">
        <v>7563</v>
      </c>
      <c r="D16" s="83"/>
      <c r="E16" s="83"/>
      <c r="F16" s="80"/>
      <c r="G16" s="80" t="s">
        <v>4767</v>
      </c>
      <c r="H16" s="80" t="s">
        <v>4359</v>
      </c>
      <c r="I16" s="80"/>
      <c r="J16" s="80" t="s">
        <v>4364</v>
      </c>
      <c r="K16" s="80" t="s">
        <v>4686</v>
      </c>
      <c r="L16" s="80" t="s">
        <v>4687</v>
      </c>
      <c r="M16" s="80" t="s">
        <v>4365</v>
      </c>
      <c r="N16" s="80" t="s">
        <v>4366</v>
      </c>
      <c r="O16" s="80" t="s">
        <v>4367</v>
      </c>
      <c r="P16" s="80" t="s">
        <v>4208</v>
      </c>
      <c r="Q16" s="80" t="s">
        <v>4768</v>
      </c>
      <c r="R16" s="80" t="s">
        <v>4360</v>
      </c>
      <c r="S16" s="80"/>
      <c r="T16" s="13"/>
      <c r="AA16" s="145"/>
      <c r="AB16" s="145"/>
    </row>
    <row r="17" spans="1:21" s="17" customFormat="1" ht="25.5" x14ac:dyDescent="0.2">
      <c r="A17" s="82"/>
      <c r="B17" s="82"/>
      <c r="C17" s="82"/>
      <c r="D17" s="143"/>
      <c r="E17" s="83"/>
      <c r="F17" s="80"/>
      <c r="G17" s="80"/>
      <c r="H17" s="80" t="s">
        <v>4221</v>
      </c>
      <c r="I17" s="80"/>
      <c r="J17" s="80" t="s">
        <v>4221</v>
      </c>
      <c r="K17" s="80"/>
      <c r="L17" s="80"/>
      <c r="M17" s="80" t="s">
        <v>4221</v>
      </c>
      <c r="N17" s="80" t="s">
        <v>4221</v>
      </c>
      <c r="O17" s="80" t="s">
        <v>4221</v>
      </c>
      <c r="P17" s="80"/>
      <c r="Q17" s="80"/>
      <c r="R17" s="80" t="s">
        <v>4221</v>
      </c>
      <c r="S17" s="80"/>
      <c r="T17" s="13"/>
    </row>
    <row r="18" spans="1:21" s="17" customFormat="1" x14ac:dyDescent="0.2">
      <c r="A18" s="82"/>
      <c r="B18" s="143"/>
      <c r="C18" s="83"/>
      <c r="D18" s="143"/>
      <c r="E18" s="83"/>
      <c r="F18" s="80"/>
      <c r="G18" s="80"/>
      <c r="H18" s="80" t="s">
        <v>5053</v>
      </c>
      <c r="I18" s="80"/>
      <c r="J18" s="80" t="s">
        <v>5053</v>
      </c>
      <c r="K18" s="80"/>
      <c r="L18" s="80"/>
      <c r="M18" s="80" t="s">
        <v>5053</v>
      </c>
      <c r="N18" s="80" t="s">
        <v>7136</v>
      </c>
      <c r="O18" s="80" t="s">
        <v>7136</v>
      </c>
      <c r="P18" s="80"/>
      <c r="Q18" s="80"/>
      <c r="R18" s="82"/>
      <c r="S18" s="80"/>
      <c r="T18" s="13"/>
    </row>
    <row r="19" spans="1:21" s="17" customFormat="1" x14ac:dyDescent="0.2">
      <c r="B19" s="143"/>
      <c r="C19" s="83"/>
      <c r="D19" s="143"/>
      <c r="E19" s="83"/>
      <c r="F19" s="83"/>
      <c r="G19" s="80"/>
      <c r="H19" s="80"/>
      <c r="I19" s="143"/>
      <c r="J19" s="143"/>
      <c r="K19" s="80"/>
      <c r="L19" s="80"/>
      <c r="M19" s="80"/>
      <c r="N19" s="80" t="s">
        <v>5053</v>
      </c>
      <c r="O19" s="80" t="s">
        <v>5053</v>
      </c>
      <c r="P19" s="82"/>
      <c r="Q19" s="80"/>
      <c r="R19" s="80" t="s">
        <v>5053</v>
      </c>
      <c r="S19" s="82"/>
      <c r="T19" s="13"/>
    </row>
    <row r="20" spans="1:21" s="17" customFormat="1" x14ac:dyDescent="0.2">
      <c r="B20" s="143"/>
      <c r="C20" s="85"/>
      <c r="D20" s="84"/>
      <c r="E20" s="84"/>
      <c r="F20" s="84"/>
      <c r="G20" s="84"/>
      <c r="H20" s="84"/>
      <c r="I20" s="84"/>
      <c r="J20" s="84"/>
      <c r="K20" s="84"/>
      <c r="L20" s="84"/>
      <c r="M20" s="84"/>
      <c r="N20" s="84"/>
      <c r="O20" s="84"/>
      <c r="P20" s="84"/>
      <c r="Q20" s="84"/>
      <c r="R20" s="84"/>
      <c r="S20" s="84"/>
      <c r="T20" s="13"/>
    </row>
    <row r="21" spans="1:21" s="17" customFormat="1" x14ac:dyDescent="0.2">
      <c r="A21" s="19" t="s">
        <v>90</v>
      </c>
      <c r="B21" s="145"/>
      <c r="C21" s="11"/>
      <c r="D21" s="109"/>
      <c r="E21" s="11"/>
      <c r="F21" s="11"/>
      <c r="H21" s="145"/>
      <c r="I21" s="145"/>
    </row>
    <row r="22" spans="1:21" s="17" customFormat="1" x14ac:dyDescent="0.2">
      <c r="B22" s="145"/>
      <c r="C22" s="11"/>
      <c r="D22" s="109"/>
      <c r="E22" s="11"/>
      <c r="F22" s="11"/>
      <c r="H22" s="145"/>
      <c r="I22" s="145"/>
    </row>
    <row r="23" spans="1:21" s="17" customFormat="1" x14ac:dyDescent="0.2">
      <c r="A23" s="18" t="s">
        <v>6748</v>
      </c>
      <c r="B23" s="145"/>
      <c r="C23" s="11"/>
      <c r="D23" s="109"/>
      <c r="E23" s="11"/>
      <c r="F23" s="11"/>
      <c r="H23" s="145"/>
      <c r="I23" s="145"/>
    </row>
    <row r="24" spans="1:21" s="17" customFormat="1" x14ac:dyDescent="0.2">
      <c r="A24" s="17" t="s">
        <v>48</v>
      </c>
      <c r="B24" s="145"/>
      <c r="C24" s="11"/>
      <c r="D24" s="109"/>
      <c r="E24" s="11"/>
      <c r="F24" s="11"/>
      <c r="H24" s="145"/>
      <c r="I24" s="145"/>
    </row>
    <row r="25" spans="1:21" s="17" customFormat="1" x14ac:dyDescent="0.2">
      <c r="A25" s="17" t="s">
        <v>4583</v>
      </c>
      <c r="C25" s="145"/>
      <c r="D25" s="145"/>
      <c r="E25" s="145"/>
      <c r="F25" s="145"/>
      <c r="G25" s="145"/>
      <c r="H25" s="63"/>
      <c r="I25" s="63"/>
      <c r="J25" s="63"/>
      <c r="K25" s="63"/>
      <c r="L25" s="63"/>
      <c r="M25" s="63"/>
      <c r="N25" s="63"/>
      <c r="O25" s="63"/>
      <c r="P25" s="63"/>
      <c r="Q25" s="11"/>
    </row>
    <row r="26" spans="1:21" x14ac:dyDescent="0.2">
      <c r="A26" s="17" t="s">
        <v>7190</v>
      </c>
      <c r="G26" s="145"/>
      <c r="H26" s="145"/>
      <c r="I26" s="145"/>
      <c r="J26" s="145"/>
      <c r="K26" s="145"/>
      <c r="L26" s="145"/>
      <c r="M26" s="145"/>
      <c r="N26" s="145"/>
      <c r="O26" s="145"/>
      <c r="P26" s="145"/>
      <c r="Q26" s="145"/>
      <c r="R26" s="145"/>
      <c r="S26" s="145"/>
      <c r="T26" s="145"/>
      <c r="U26" s="145"/>
    </row>
    <row r="27" spans="1:21" x14ac:dyDescent="0.2">
      <c r="A27" s="19"/>
      <c r="G27" s="145"/>
      <c r="H27" s="145"/>
      <c r="I27" s="145"/>
      <c r="J27" s="145"/>
      <c r="K27" s="145"/>
      <c r="L27" s="145"/>
      <c r="M27" s="145"/>
      <c r="N27" s="145"/>
      <c r="O27" s="145"/>
      <c r="P27" s="145"/>
      <c r="Q27" s="145"/>
      <c r="R27" s="145"/>
      <c r="S27" s="145"/>
      <c r="T27" s="145"/>
      <c r="U27" s="145"/>
    </row>
    <row r="28" spans="1:21" ht="38.25" x14ac:dyDescent="0.2">
      <c r="A28" s="194" t="s">
        <v>4</v>
      </c>
      <c r="B28" s="194" t="s">
        <v>6525</v>
      </c>
      <c r="C28" s="194" t="s">
        <v>6547</v>
      </c>
      <c r="D28" s="195" t="s">
        <v>13</v>
      </c>
      <c r="E28" s="195" t="s">
        <v>14</v>
      </c>
      <c r="F28" s="194" t="s">
        <v>6543</v>
      </c>
      <c r="G28" s="194" t="s">
        <v>6544</v>
      </c>
      <c r="H28" s="194" t="s">
        <v>85</v>
      </c>
      <c r="I28" s="195" t="s">
        <v>89</v>
      </c>
      <c r="J28" s="194" t="s">
        <v>10</v>
      </c>
      <c r="K28" s="194" t="s">
        <v>11</v>
      </c>
      <c r="L28" s="194" t="s">
        <v>83</v>
      </c>
      <c r="M28" s="195" t="s">
        <v>88</v>
      </c>
      <c r="N28" s="195" t="s">
        <v>87</v>
      </c>
      <c r="O28" s="195" t="s">
        <v>86</v>
      </c>
      <c r="P28" s="194" t="s">
        <v>21</v>
      </c>
      <c r="T28" s="145"/>
      <c r="U28" s="145"/>
    </row>
    <row r="29" spans="1:21" x14ac:dyDescent="0.2">
      <c r="A29" s="205" t="s">
        <v>7837</v>
      </c>
      <c r="B29" s="218" t="s">
        <v>7886</v>
      </c>
      <c r="C29" s="219" t="s">
        <v>7981</v>
      </c>
      <c r="D29" s="218" t="s">
        <v>7983</v>
      </c>
      <c r="E29" s="219" t="s">
        <v>8010</v>
      </c>
      <c r="F29" s="218" t="s">
        <v>8013</v>
      </c>
      <c r="G29" s="219" t="s">
        <v>8014</v>
      </c>
      <c r="H29" s="218" t="s">
        <v>8016</v>
      </c>
      <c r="I29" s="219" t="s">
        <v>7856</v>
      </c>
      <c r="J29" s="218" t="s">
        <v>8017</v>
      </c>
      <c r="K29" s="219" t="s">
        <v>8018</v>
      </c>
      <c r="L29" s="218" t="s">
        <v>8022</v>
      </c>
      <c r="M29" s="219" t="s">
        <v>8023</v>
      </c>
      <c r="N29" s="218" t="s">
        <v>8024</v>
      </c>
      <c r="O29" s="219" t="s">
        <v>8025</v>
      </c>
      <c r="P29" s="218" t="s">
        <v>8026</v>
      </c>
      <c r="T29" s="145"/>
      <c r="U29" s="145"/>
    </row>
    <row r="30" spans="1:21" x14ac:dyDescent="0.2">
      <c r="A30" s="635" t="s">
        <v>6537</v>
      </c>
      <c r="B30" s="635" t="s">
        <v>28</v>
      </c>
      <c r="C30" s="635" t="s">
        <v>6545</v>
      </c>
      <c r="D30" s="635" t="s">
        <v>112</v>
      </c>
      <c r="E30" s="635" t="s">
        <v>111</v>
      </c>
      <c r="F30" s="635" t="s">
        <v>29</v>
      </c>
      <c r="G30" s="635" t="s">
        <v>6546</v>
      </c>
      <c r="H30" s="635" t="s">
        <v>30</v>
      </c>
      <c r="I30" s="635" t="s">
        <v>31</v>
      </c>
      <c r="J30" s="635" t="s">
        <v>32</v>
      </c>
      <c r="K30" s="635" t="s">
        <v>33</v>
      </c>
      <c r="L30" s="635" t="s">
        <v>81</v>
      </c>
      <c r="M30" s="635" t="s">
        <v>82</v>
      </c>
      <c r="N30" s="635" t="s">
        <v>43</v>
      </c>
      <c r="O30" s="635" t="s">
        <v>44</v>
      </c>
      <c r="P30" s="635" t="s">
        <v>57</v>
      </c>
      <c r="T30" s="145"/>
      <c r="U30" s="145"/>
    </row>
    <row r="31" spans="1:21" ht="51" x14ac:dyDescent="0.2">
      <c r="A31" s="82" t="s">
        <v>7116</v>
      </c>
      <c r="B31" s="80" t="s">
        <v>2107</v>
      </c>
      <c r="C31" s="80" t="s">
        <v>2107</v>
      </c>
      <c r="D31" s="80" t="s">
        <v>2107</v>
      </c>
      <c r="E31" s="80" t="s">
        <v>2107</v>
      </c>
      <c r="F31" s="80" t="s">
        <v>2107</v>
      </c>
      <c r="G31" s="80" t="s">
        <v>2107</v>
      </c>
      <c r="H31" s="80" t="s">
        <v>2107</v>
      </c>
      <c r="I31" s="80" t="s">
        <v>2107</v>
      </c>
      <c r="J31" s="80" t="s">
        <v>7408</v>
      </c>
      <c r="K31" s="80" t="s">
        <v>2107</v>
      </c>
      <c r="L31" s="80" t="s">
        <v>2107</v>
      </c>
      <c r="M31" s="80" t="s">
        <v>7410</v>
      </c>
      <c r="N31" s="80" t="s">
        <v>7409</v>
      </c>
      <c r="O31" s="80" t="s">
        <v>7396</v>
      </c>
      <c r="P31" s="80" t="s">
        <v>2108</v>
      </c>
      <c r="T31" s="145"/>
      <c r="U31" s="145"/>
    </row>
    <row r="32" spans="1:21" ht="25.5" x14ac:dyDescent="0.2">
      <c r="A32" s="144" t="s">
        <v>7562</v>
      </c>
      <c r="B32" s="80" t="s">
        <v>6526</v>
      </c>
      <c r="C32" s="80" t="s">
        <v>7179</v>
      </c>
      <c r="D32" s="80" t="s">
        <v>7176</v>
      </c>
      <c r="E32" s="80" t="s">
        <v>7177</v>
      </c>
      <c r="F32" s="80" t="s">
        <v>5064</v>
      </c>
      <c r="G32" s="80" t="s">
        <v>7181</v>
      </c>
      <c r="H32" s="80" t="s">
        <v>4648</v>
      </c>
      <c r="I32" s="80" t="s">
        <v>7180</v>
      </c>
      <c r="J32" s="80"/>
      <c r="K32" s="80" t="s">
        <v>7175</v>
      </c>
      <c r="L32" s="80" t="s">
        <v>5065</v>
      </c>
      <c r="M32" s="80"/>
      <c r="N32" s="143"/>
      <c r="O32" s="80"/>
      <c r="P32" s="80" t="s">
        <v>4204</v>
      </c>
      <c r="S32" s="145"/>
      <c r="T32" s="145"/>
      <c r="U32" s="145"/>
    </row>
    <row r="33" spans="1:19" x14ac:dyDescent="0.2">
      <c r="A33" s="145"/>
      <c r="B33" s="145"/>
      <c r="C33" s="145"/>
      <c r="D33" s="145"/>
      <c r="E33" s="145"/>
      <c r="F33" s="145"/>
      <c r="G33" s="145"/>
      <c r="H33" s="145"/>
      <c r="I33" s="145"/>
      <c r="J33" s="145"/>
      <c r="K33" s="145"/>
      <c r="L33" s="145"/>
      <c r="M33" s="145"/>
      <c r="N33" s="145"/>
      <c r="O33" s="145"/>
      <c r="P33" s="145"/>
      <c r="S33" s="145"/>
    </row>
    <row r="34" spans="1:19" x14ac:dyDescent="0.2">
      <c r="A34" s="145"/>
      <c r="B34" s="145"/>
      <c r="C34" s="145"/>
      <c r="D34" s="145"/>
      <c r="E34" s="145"/>
      <c r="F34" s="145"/>
      <c r="G34" s="145"/>
      <c r="H34" s="145"/>
      <c r="I34" s="145"/>
      <c r="J34" s="145"/>
      <c r="K34" s="145"/>
      <c r="L34" s="145"/>
      <c r="M34" s="145"/>
      <c r="N34" s="145"/>
      <c r="O34" s="145"/>
      <c r="P34" s="145"/>
    </row>
    <row r="37" spans="1:19" x14ac:dyDescent="0.2">
      <c r="F37" s="145"/>
      <c r="G37" s="145"/>
      <c r="H37" s="17"/>
      <c r="I37" s="17"/>
      <c r="J37" s="145"/>
      <c r="K37" s="145"/>
      <c r="L37" s="17"/>
      <c r="M37" s="17"/>
      <c r="N37" s="17"/>
      <c r="O37" s="17"/>
      <c r="P37" s="17"/>
      <c r="Q37" s="17"/>
      <c r="R37" s="145"/>
      <c r="S37" s="17"/>
    </row>
    <row r="38" spans="1:19" x14ac:dyDescent="0.2">
      <c r="B38" s="17"/>
    </row>
  </sheetData>
  <sheetProtection selectLockedCells="1" selectUnlockedCells="1"/>
  <dataValidations count="1">
    <dataValidation allowBlank="1" sqref="L65535 JH65535 TD65535 ACZ65535 AMV65535 AWR65535 BGN65535 BQJ65535 CAF65535 CKB65535 CTX65535 DDT65535 DNP65535 DXL65535 EHH65535 ERD65535 FAZ65535 FKV65535 FUR65535 GEN65535 GOJ65535 GYF65535 HIB65535 HRX65535 IBT65535 ILP65535 IVL65535 JFH65535 JPD65535 JYZ65535 KIV65535 KSR65535 LCN65535 LMJ65535 LWF65535 MGB65535 MPX65535 MZT65535 NJP65535 NTL65535 ODH65535 OND65535 OWZ65535 PGV65535 PQR65535 QAN65535 QKJ65535 QUF65535 REB65535 RNX65535 RXT65535 SHP65535 SRL65535 TBH65535 TLD65535 TUZ65535 UEV65535 UOR65535 UYN65535 VIJ65535 VSF65535 WCB65535 WLX65535 WVT65535 L131071 JH131071 TD131071 ACZ131071 AMV131071 AWR131071 BGN131071 BQJ131071 CAF131071 CKB131071 CTX131071 DDT131071 DNP131071 DXL131071 EHH131071 ERD131071 FAZ131071 FKV131071 FUR131071 GEN131071 GOJ131071 GYF131071 HIB131071 HRX131071 IBT131071 ILP131071 IVL131071 JFH131071 JPD131071 JYZ131071 KIV131071 KSR131071 LCN131071 LMJ131071 LWF131071 MGB131071 MPX131071 MZT131071 NJP131071 NTL131071 ODH131071 OND131071 OWZ131071 PGV131071 PQR131071 QAN131071 QKJ131071 QUF131071 REB131071 RNX131071 RXT131071 SHP131071 SRL131071 TBH131071 TLD131071 TUZ131071 UEV131071 UOR131071 UYN131071 VIJ131071 VSF131071 WCB131071 WLX131071 WVT131071 L196607 JH196607 TD196607 ACZ196607 AMV196607 AWR196607 BGN196607 BQJ196607 CAF196607 CKB196607 CTX196607 DDT196607 DNP196607 DXL196607 EHH196607 ERD196607 FAZ196607 FKV196607 FUR196607 GEN196607 GOJ196607 GYF196607 HIB196607 HRX196607 IBT196607 ILP196607 IVL196607 JFH196607 JPD196607 JYZ196607 KIV196607 KSR196607 LCN196607 LMJ196607 LWF196607 MGB196607 MPX196607 MZT196607 NJP196607 NTL196607 ODH196607 OND196607 OWZ196607 PGV196607 PQR196607 QAN196607 QKJ196607 QUF196607 REB196607 RNX196607 RXT196607 SHP196607 SRL196607 TBH196607 TLD196607 TUZ196607 UEV196607 UOR196607 UYN196607 VIJ196607 VSF196607 WCB196607 WLX196607 WVT196607 L262143 JH262143 TD262143 ACZ262143 AMV262143 AWR262143 BGN262143 BQJ262143 CAF262143 CKB262143 CTX262143 DDT262143 DNP262143 DXL262143 EHH262143 ERD262143 FAZ262143 FKV262143 FUR262143 GEN262143 GOJ262143 GYF262143 HIB262143 HRX262143 IBT262143 ILP262143 IVL262143 JFH262143 JPD262143 JYZ262143 KIV262143 KSR262143 LCN262143 LMJ262143 LWF262143 MGB262143 MPX262143 MZT262143 NJP262143 NTL262143 ODH262143 OND262143 OWZ262143 PGV262143 PQR262143 QAN262143 QKJ262143 QUF262143 REB262143 RNX262143 RXT262143 SHP262143 SRL262143 TBH262143 TLD262143 TUZ262143 UEV262143 UOR262143 UYN262143 VIJ262143 VSF262143 WCB262143 WLX262143 WVT262143 L327679 JH327679 TD327679 ACZ327679 AMV327679 AWR327679 BGN327679 BQJ327679 CAF327679 CKB327679 CTX327679 DDT327679 DNP327679 DXL327679 EHH327679 ERD327679 FAZ327679 FKV327679 FUR327679 GEN327679 GOJ327679 GYF327679 HIB327679 HRX327679 IBT327679 ILP327679 IVL327679 JFH327679 JPD327679 JYZ327679 KIV327679 KSR327679 LCN327679 LMJ327679 LWF327679 MGB327679 MPX327679 MZT327679 NJP327679 NTL327679 ODH327679 OND327679 OWZ327679 PGV327679 PQR327679 QAN327679 QKJ327679 QUF327679 REB327679 RNX327679 RXT327679 SHP327679 SRL327679 TBH327679 TLD327679 TUZ327679 UEV327679 UOR327679 UYN327679 VIJ327679 VSF327679 WCB327679 WLX327679 WVT327679 L393215 JH393215 TD393215 ACZ393215 AMV393215 AWR393215 BGN393215 BQJ393215 CAF393215 CKB393215 CTX393215 DDT393215 DNP393215 DXL393215 EHH393215 ERD393215 FAZ393215 FKV393215 FUR393215 GEN393215 GOJ393215 GYF393215 HIB393215 HRX393215 IBT393215 ILP393215 IVL393215 JFH393215 JPD393215 JYZ393215 KIV393215 KSR393215 LCN393215 LMJ393215 LWF393215 MGB393215 MPX393215 MZT393215 NJP393215 NTL393215 ODH393215 OND393215 OWZ393215 PGV393215 PQR393215 QAN393215 QKJ393215 QUF393215 REB393215 RNX393215 RXT393215 SHP393215 SRL393215 TBH393215 TLD393215 TUZ393215 UEV393215 UOR393215 UYN393215 VIJ393215 VSF393215 WCB393215 WLX393215 WVT393215 L458751 JH458751 TD458751 ACZ458751 AMV458751 AWR458751 BGN458751 BQJ458751 CAF458751 CKB458751 CTX458751 DDT458751 DNP458751 DXL458751 EHH458751 ERD458751 FAZ458751 FKV458751 FUR458751 GEN458751 GOJ458751 GYF458751 HIB458751 HRX458751 IBT458751 ILP458751 IVL458751 JFH458751 JPD458751 JYZ458751 KIV458751 KSR458751 LCN458751 LMJ458751 LWF458751 MGB458751 MPX458751 MZT458751 NJP458751 NTL458751 ODH458751 OND458751 OWZ458751 PGV458751 PQR458751 QAN458751 QKJ458751 QUF458751 REB458751 RNX458751 RXT458751 SHP458751 SRL458751 TBH458751 TLD458751 TUZ458751 UEV458751 UOR458751 UYN458751 VIJ458751 VSF458751 WCB458751 WLX458751 WVT458751 L524287 JH524287 TD524287 ACZ524287 AMV524287 AWR524287 BGN524287 BQJ524287 CAF524287 CKB524287 CTX524287 DDT524287 DNP524287 DXL524287 EHH524287 ERD524287 FAZ524287 FKV524287 FUR524287 GEN524287 GOJ524287 GYF524287 HIB524287 HRX524287 IBT524287 ILP524287 IVL524287 JFH524287 JPD524287 JYZ524287 KIV524287 KSR524287 LCN524287 LMJ524287 LWF524287 MGB524287 MPX524287 MZT524287 NJP524287 NTL524287 ODH524287 OND524287 OWZ524287 PGV524287 PQR524287 QAN524287 QKJ524287 QUF524287 REB524287 RNX524287 RXT524287 SHP524287 SRL524287 TBH524287 TLD524287 TUZ524287 UEV524287 UOR524287 UYN524287 VIJ524287 VSF524287 WCB524287 WLX524287 WVT524287 L589823 JH589823 TD589823 ACZ589823 AMV589823 AWR589823 BGN589823 BQJ589823 CAF589823 CKB589823 CTX589823 DDT589823 DNP589823 DXL589823 EHH589823 ERD589823 FAZ589823 FKV589823 FUR589823 GEN589823 GOJ589823 GYF589823 HIB589823 HRX589823 IBT589823 ILP589823 IVL589823 JFH589823 JPD589823 JYZ589823 KIV589823 KSR589823 LCN589823 LMJ589823 LWF589823 MGB589823 MPX589823 MZT589823 NJP589823 NTL589823 ODH589823 OND589823 OWZ589823 PGV589823 PQR589823 QAN589823 QKJ589823 QUF589823 REB589823 RNX589823 RXT589823 SHP589823 SRL589823 TBH589823 TLD589823 TUZ589823 UEV589823 UOR589823 UYN589823 VIJ589823 VSF589823 WCB589823 WLX589823 WVT589823 L655359 JH655359 TD655359 ACZ655359 AMV655359 AWR655359 BGN655359 BQJ655359 CAF655359 CKB655359 CTX655359 DDT655359 DNP655359 DXL655359 EHH655359 ERD655359 FAZ655359 FKV655359 FUR655359 GEN655359 GOJ655359 GYF655359 HIB655359 HRX655359 IBT655359 ILP655359 IVL655359 JFH655359 JPD655359 JYZ655359 KIV655359 KSR655359 LCN655359 LMJ655359 LWF655359 MGB655359 MPX655359 MZT655359 NJP655359 NTL655359 ODH655359 OND655359 OWZ655359 PGV655359 PQR655359 QAN655359 QKJ655359 QUF655359 REB655359 RNX655359 RXT655359 SHP655359 SRL655359 TBH655359 TLD655359 TUZ655359 UEV655359 UOR655359 UYN655359 VIJ655359 VSF655359 WCB655359 WLX655359 WVT655359 L720895 JH720895 TD720895 ACZ720895 AMV720895 AWR720895 BGN720895 BQJ720895 CAF720895 CKB720895 CTX720895 DDT720895 DNP720895 DXL720895 EHH720895 ERD720895 FAZ720895 FKV720895 FUR720895 GEN720895 GOJ720895 GYF720895 HIB720895 HRX720895 IBT720895 ILP720895 IVL720895 JFH720895 JPD720895 JYZ720895 KIV720895 KSR720895 LCN720895 LMJ720895 LWF720895 MGB720895 MPX720895 MZT720895 NJP720895 NTL720895 ODH720895 OND720895 OWZ720895 PGV720895 PQR720895 QAN720895 QKJ720895 QUF720895 REB720895 RNX720895 RXT720895 SHP720895 SRL720895 TBH720895 TLD720895 TUZ720895 UEV720895 UOR720895 UYN720895 VIJ720895 VSF720895 WCB720895 WLX720895 WVT720895 L786431 JH786431 TD786431 ACZ786431 AMV786431 AWR786431 BGN786431 BQJ786431 CAF786431 CKB786431 CTX786431 DDT786431 DNP786431 DXL786431 EHH786431 ERD786431 FAZ786431 FKV786431 FUR786431 GEN786431 GOJ786431 GYF786431 HIB786431 HRX786431 IBT786431 ILP786431 IVL786431 JFH786431 JPD786431 JYZ786431 KIV786431 KSR786431 LCN786431 LMJ786431 LWF786431 MGB786431 MPX786431 MZT786431 NJP786431 NTL786431 ODH786431 OND786431 OWZ786431 PGV786431 PQR786431 QAN786431 QKJ786431 QUF786431 REB786431 RNX786431 RXT786431 SHP786431 SRL786431 TBH786431 TLD786431 TUZ786431 UEV786431 UOR786431 UYN786431 VIJ786431 VSF786431 WCB786431 WLX786431 WVT786431 L851967 JH851967 TD851967 ACZ851967 AMV851967 AWR851967 BGN851967 BQJ851967 CAF851967 CKB851967 CTX851967 DDT851967 DNP851967 DXL851967 EHH851967 ERD851967 FAZ851967 FKV851967 FUR851967 GEN851967 GOJ851967 GYF851967 HIB851967 HRX851967 IBT851967 ILP851967 IVL851967 JFH851967 JPD851967 JYZ851967 KIV851967 KSR851967 LCN851967 LMJ851967 LWF851967 MGB851967 MPX851967 MZT851967 NJP851967 NTL851967 ODH851967 OND851967 OWZ851967 PGV851967 PQR851967 QAN851967 QKJ851967 QUF851967 REB851967 RNX851967 RXT851967 SHP851967 SRL851967 TBH851967 TLD851967 TUZ851967 UEV851967 UOR851967 UYN851967 VIJ851967 VSF851967 WCB851967 WLX851967 WVT851967 L917503 JH917503 TD917503 ACZ917503 AMV917503 AWR917503 BGN917503 BQJ917503 CAF917503 CKB917503 CTX917503 DDT917503 DNP917503 DXL917503 EHH917503 ERD917503 FAZ917503 FKV917503 FUR917503 GEN917503 GOJ917503 GYF917503 HIB917503 HRX917503 IBT917503 ILP917503 IVL917503 JFH917503 JPD917503 JYZ917503 KIV917503 KSR917503 LCN917503 LMJ917503 LWF917503 MGB917503 MPX917503 MZT917503 NJP917503 NTL917503 ODH917503 OND917503 OWZ917503 PGV917503 PQR917503 QAN917503 QKJ917503 QUF917503 REB917503 RNX917503 RXT917503 SHP917503 SRL917503 TBH917503 TLD917503 TUZ917503 UEV917503 UOR917503 UYN917503 VIJ917503 VSF917503 WCB917503 WLX917503 WVT917503 L983039 JH983039 TD983039 ACZ983039 AMV983039 AWR983039 BGN983039 BQJ983039 CAF983039 CKB983039 CTX983039 DDT983039 DNP983039 DXL983039 EHH983039 ERD983039 FAZ983039 FKV983039 FUR983039 GEN983039 GOJ983039 GYF983039 HIB983039 HRX983039 IBT983039 ILP983039 IVL983039 JFH983039 JPD983039 JYZ983039 KIV983039 KSR983039 LCN983039 LMJ983039 LWF983039 MGB983039 MPX983039 MZT983039 NJP983039 NTL983039 ODH983039 OND983039 OWZ983039 PGV983039 PQR983039 QAN983039 QKJ983039 QUF983039 REB983039 RNX983039 RXT983039 SHP983039 SRL983039 TBH983039 TLD983039 TUZ983039 UEV983039 UOR983039 UYN983039 VIJ983039 VSF983039 WCB983039 WLX983039 WVT983039 I28">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43"/>
  <sheetViews>
    <sheetView zoomScale="85" zoomScaleNormal="85" workbookViewId="0"/>
  </sheetViews>
  <sheetFormatPr defaultColWidth="9.140625" defaultRowHeight="12.75" x14ac:dyDescent="0.2"/>
  <cols>
    <col min="1" max="20" width="14.140625" style="109" customWidth="1"/>
    <col min="21" max="21" width="15.42578125" style="109" customWidth="1"/>
    <col min="22" max="24" width="14" style="109" customWidth="1"/>
    <col min="25" max="25" width="12.42578125" style="109" customWidth="1"/>
    <col min="26" max="26" width="11.5703125" style="109" customWidth="1"/>
    <col min="27" max="27" width="11.85546875" style="109" customWidth="1"/>
    <col min="28" max="28" width="10.28515625" style="109" customWidth="1"/>
    <col min="29" max="29" width="13.140625" style="109" customWidth="1"/>
    <col min="30" max="32" width="11.5703125" style="109" customWidth="1"/>
    <col min="33" max="33" width="11.28515625" style="109" customWidth="1"/>
    <col min="34" max="256" width="9.140625" style="109"/>
    <col min="257" max="257" width="22.7109375" style="109" customWidth="1"/>
    <col min="258" max="258" width="9.140625" style="109"/>
    <col min="259" max="259" width="12.5703125" style="109" customWidth="1"/>
    <col min="260" max="260" width="15.7109375" style="109" customWidth="1"/>
    <col min="261" max="261" width="18.28515625" style="109" customWidth="1"/>
    <col min="262" max="262" width="15.140625" style="109" customWidth="1"/>
    <col min="263" max="266" width="13.7109375" style="109" customWidth="1"/>
    <col min="267" max="267" width="14.5703125" style="109" customWidth="1"/>
    <col min="268" max="270" width="13.140625" style="109" customWidth="1"/>
    <col min="271" max="271" width="12.7109375" style="109" customWidth="1"/>
    <col min="272" max="272" width="11.42578125" style="109" customWidth="1"/>
    <col min="273" max="273" width="11.5703125" style="109" customWidth="1"/>
    <col min="274" max="274" width="12" style="109" customWidth="1"/>
    <col min="275" max="275" width="14" style="109" customWidth="1"/>
    <col min="276" max="276" width="11.140625" style="109" customWidth="1"/>
    <col min="277" max="280" width="14" style="109" customWidth="1"/>
    <col min="281" max="281" width="12.42578125" style="109" customWidth="1"/>
    <col min="282" max="282" width="11.5703125" style="109" customWidth="1"/>
    <col min="283" max="283" width="11.42578125" style="109" customWidth="1"/>
    <col min="284" max="284" width="10.28515625" style="109" customWidth="1"/>
    <col min="285" max="285" width="13.140625" style="109" customWidth="1"/>
    <col min="286" max="288" width="11.5703125" style="109" customWidth="1"/>
    <col min="289" max="289" width="11.28515625" style="109" customWidth="1"/>
    <col min="290" max="512" width="9.140625" style="109"/>
    <col min="513" max="513" width="22.7109375" style="109" customWidth="1"/>
    <col min="514" max="514" width="9.140625" style="109"/>
    <col min="515" max="515" width="12.5703125" style="109" customWidth="1"/>
    <col min="516" max="516" width="15.7109375" style="109" customWidth="1"/>
    <col min="517" max="517" width="18.28515625" style="109" customWidth="1"/>
    <col min="518" max="518" width="15.140625" style="109" customWidth="1"/>
    <col min="519" max="522" width="13.7109375" style="109" customWidth="1"/>
    <col min="523" max="523" width="14.5703125" style="109" customWidth="1"/>
    <col min="524" max="526" width="13.140625" style="109" customWidth="1"/>
    <col min="527" max="527" width="12.7109375" style="109" customWidth="1"/>
    <col min="528" max="528" width="11.42578125" style="109" customWidth="1"/>
    <col min="529" max="529" width="11.5703125" style="109" customWidth="1"/>
    <col min="530" max="530" width="12" style="109" customWidth="1"/>
    <col min="531" max="531" width="14" style="109" customWidth="1"/>
    <col min="532" max="532" width="11.140625" style="109" customWidth="1"/>
    <col min="533" max="536" width="14" style="109" customWidth="1"/>
    <col min="537" max="537" width="12.42578125" style="109" customWidth="1"/>
    <col min="538" max="538" width="11.5703125" style="109" customWidth="1"/>
    <col min="539" max="539" width="11.42578125" style="109" customWidth="1"/>
    <col min="540" max="540" width="10.28515625" style="109" customWidth="1"/>
    <col min="541" max="541" width="13.140625" style="109" customWidth="1"/>
    <col min="542" max="544" width="11.5703125" style="109" customWidth="1"/>
    <col min="545" max="545" width="11.28515625" style="109" customWidth="1"/>
    <col min="546" max="768" width="9.140625" style="109"/>
    <col min="769" max="769" width="22.7109375" style="109" customWidth="1"/>
    <col min="770" max="770" width="9.140625" style="109"/>
    <col min="771" max="771" width="12.5703125" style="109" customWidth="1"/>
    <col min="772" max="772" width="15.7109375" style="109" customWidth="1"/>
    <col min="773" max="773" width="18.28515625" style="109" customWidth="1"/>
    <col min="774" max="774" width="15.140625" style="109" customWidth="1"/>
    <col min="775" max="778" width="13.7109375" style="109" customWidth="1"/>
    <col min="779" max="779" width="14.5703125" style="109" customWidth="1"/>
    <col min="780" max="782" width="13.140625" style="109" customWidth="1"/>
    <col min="783" max="783" width="12.7109375" style="109" customWidth="1"/>
    <col min="784" max="784" width="11.42578125" style="109" customWidth="1"/>
    <col min="785" max="785" width="11.5703125" style="109" customWidth="1"/>
    <col min="786" max="786" width="12" style="109" customWidth="1"/>
    <col min="787" max="787" width="14" style="109" customWidth="1"/>
    <col min="788" max="788" width="11.140625" style="109" customWidth="1"/>
    <col min="789" max="792" width="14" style="109" customWidth="1"/>
    <col min="793" max="793" width="12.42578125" style="109" customWidth="1"/>
    <col min="794" max="794" width="11.5703125" style="109" customWidth="1"/>
    <col min="795" max="795" width="11.42578125" style="109" customWidth="1"/>
    <col min="796" max="796" width="10.28515625" style="109" customWidth="1"/>
    <col min="797" max="797" width="13.140625" style="109" customWidth="1"/>
    <col min="798" max="800" width="11.5703125" style="109" customWidth="1"/>
    <col min="801" max="801" width="11.28515625" style="109" customWidth="1"/>
    <col min="802" max="1024" width="9.140625" style="109"/>
    <col min="1025" max="1025" width="22.7109375" style="109" customWidth="1"/>
    <col min="1026" max="1026" width="9.140625" style="109"/>
    <col min="1027" max="1027" width="12.5703125" style="109" customWidth="1"/>
    <col min="1028" max="1028" width="15.7109375" style="109" customWidth="1"/>
    <col min="1029" max="1029" width="18.28515625" style="109" customWidth="1"/>
    <col min="1030" max="1030" width="15.140625" style="109" customWidth="1"/>
    <col min="1031" max="1034" width="13.7109375" style="109" customWidth="1"/>
    <col min="1035" max="1035" width="14.5703125" style="109" customWidth="1"/>
    <col min="1036" max="1038" width="13.140625" style="109" customWidth="1"/>
    <col min="1039" max="1039" width="12.7109375" style="109" customWidth="1"/>
    <col min="1040" max="1040" width="11.42578125" style="109" customWidth="1"/>
    <col min="1041" max="1041" width="11.5703125" style="109" customWidth="1"/>
    <col min="1042" max="1042" width="12" style="109" customWidth="1"/>
    <col min="1043" max="1043" width="14" style="109" customWidth="1"/>
    <col min="1044" max="1044" width="11.140625" style="109" customWidth="1"/>
    <col min="1045" max="1048" width="14" style="109" customWidth="1"/>
    <col min="1049" max="1049" width="12.42578125" style="109" customWidth="1"/>
    <col min="1050" max="1050" width="11.5703125" style="109" customWidth="1"/>
    <col min="1051" max="1051" width="11.42578125" style="109" customWidth="1"/>
    <col min="1052" max="1052" width="10.28515625" style="109" customWidth="1"/>
    <col min="1053" max="1053" width="13.140625" style="109" customWidth="1"/>
    <col min="1054" max="1056" width="11.5703125" style="109" customWidth="1"/>
    <col min="1057" max="1057" width="11.28515625" style="109" customWidth="1"/>
    <col min="1058" max="1280" width="9.140625" style="109"/>
    <col min="1281" max="1281" width="22.7109375" style="109" customWidth="1"/>
    <col min="1282" max="1282" width="9.140625" style="109"/>
    <col min="1283" max="1283" width="12.5703125" style="109" customWidth="1"/>
    <col min="1284" max="1284" width="15.7109375" style="109" customWidth="1"/>
    <col min="1285" max="1285" width="18.28515625" style="109" customWidth="1"/>
    <col min="1286" max="1286" width="15.140625" style="109" customWidth="1"/>
    <col min="1287" max="1290" width="13.7109375" style="109" customWidth="1"/>
    <col min="1291" max="1291" width="14.5703125" style="109" customWidth="1"/>
    <col min="1292" max="1294" width="13.140625" style="109" customWidth="1"/>
    <col min="1295" max="1295" width="12.7109375" style="109" customWidth="1"/>
    <col min="1296" max="1296" width="11.42578125" style="109" customWidth="1"/>
    <col min="1297" max="1297" width="11.5703125" style="109" customWidth="1"/>
    <col min="1298" max="1298" width="12" style="109" customWidth="1"/>
    <col min="1299" max="1299" width="14" style="109" customWidth="1"/>
    <col min="1300" max="1300" width="11.140625" style="109" customWidth="1"/>
    <col min="1301" max="1304" width="14" style="109" customWidth="1"/>
    <col min="1305" max="1305" width="12.42578125" style="109" customWidth="1"/>
    <col min="1306" max="1306" width="11.5703125" style="109" customWidth="1"/>
    <col min="1307" max="1307" width="11.42578125" style="109" customWidth="1"/>
    <col min="1308" max="1308" width="10.28515625" style="109" customWidth="1"/>
    <col min="1309" max="1309" width="13.140625" style="109" customWidth="1"/>
    <col min="1310" max="1312" width="11.5703125" style="109" customWidth="1"/>
    <col min="1313" max="1313" width="11.28515625" style="109" customWidth="1"/>
    <col min="1314" max="1536" width="9.140625" style="109"/>
    <col min="1537" max="1537" width="22.7109375" style="109" customWidth="1"/>
    <col min="1538" max="1538" width="9.140625" style="109"/>
    <col min="1539" max="1539" width="12.5703125" style="109" customWidth="1"/>
    <col min="1540" max="1540" width="15.7109375" style="109" customWidth="1"/>
    <col min="1541" max="1541" width="18.28515625" style="109" customWidth="1"/>
    <col min="1542" max="1542" width="15.140625" style="109" customWidth="1"/>
    <col min="1543" max="1546" width="13.7109375" style="109" customWidth="1"/>
    <col min="1547" max="1547" width="14.5703125" style="109" customWidth="1"/>
    <col min="1548" max="1550" width="13.140625" style="109" customWidth="1"/>
    <col min="1551" max="1551" width="12.7109375" style="109" customWidth="1"/>
    <col min="1552" max="1552" width="11.42578125" style="109" customWidth="1"/>
    <col min="1553" max="1553" width="11.5703125" style="109" customWidth="1"/>
    <col min="1554" max="1554" width="12" style="109" customWidth="1"/>
    <col min="1555" max="1555" width="14" style="109" customWidth="1"/>
    <col min="1556" max="1556" width="11.140625" style="109" customWidth="1"/>
    <col min="1557" max="1560" width="14" style="109" customWidth="1"/>
    <col min="1561" max="1561" width="12.42578125" style="109" customWidth="1"/>
    <col min="1562" max="1562" width="11.5703125" style="109" customWidth="1"/>
    <col min="1563" max="1563" width="11.42578125" style="109" customWidth="1"/>
    <col min="1564" max="1564" width="10.28515625" style="109" customWidth="1"/>
    <col min="1565" max="1565" width="13.140625" style="109" customWidth="1"/>
    <col min="1566" max="1568" width="11.5703125" style="109" customWidth="1"/>
    <col min="1569" max="1569" width="11.28515625" style="109" customWidth="1"/>
    <col min="1570" max="1792" width="9.140625" style="109"/>
    <col min="1793" max="1793" width="22.7109375" style="109" customWidth="1"/>
    <col min="1794" max="1794" width="9.140625" style="109"/>
    <col min="1795" max="1795" width="12.5703125" style="109" customWidth="1"/>
    <col min="1796" max="1796" width="15.7109375" style="109" customWidth="1"/>
    <col min="1797" max="1797" width="18.28515625" style="109" customWidth="1"/>
    <col min="1798" max="1798" width="15.140625" style="109" customWidth="1"/>
    <col min="1799" max="1802" width="13.7109375" style="109" customWidth="1"/>
    <col min="1803" max="1803" width="14.5703125" style="109" customWidth="1"/>
    <col min="1804" max="1806" width="13.140625" style="109" customWidth="1"/>
    <col min="1807" max="1807" width="12.7109375" style="109" customWidth="1"/>
    <col min="1808" max="1808" width="11.42578125" style="109" customWidth="1"/>
    <col min="1809" max="1809" width="11.5703125" style="109" customWidth="1"/>
    <col min="1810" max="1810" width="12" style="109" customWidth="1"/>
    <col min="1811" max="1811" width="14" style="109" customWidth="1"/>
    <col min="1812" max="1812" width="11.140625" style="109" customWidth="1"/>
    <col min="1813" max="1816" width="14" style="109" customWidth="1"/>
    <col min="1817" max="1817" width="12.42578125" style="109" customWidth="1"/>
    <col min="1818" max="1818" width="11.5703125" style="109" customWidth="1"/>
    <col min="1819" max="1819" width="11.42578125" style="109" customWidth="1"/>
    <col min="1820" max="1820" width="10.28515625" style="109" customWidth="1"/>
    <col min="1821" max="1821" width="13.140625" style="109" customWidth="1"/>
    <col min="1822" max="1824" width="11.5703125" style="109" customWidth="1"/>
    <col min="1825" max="1825" width="11.28515625" style="109" customWidth="1"/>
    <col min="1826" max="2048" width="9.140625" style="109"/>
    <col min="2049" max="2049" width="22.7109375" style="109" customWidth="1"/>
    <col min="2050" max="2050" width="9.140625" style="109"/>
    <col min="2051" max="2051" width="12.5703125" style="109" customWidth="1"/>
    <col min="2052" max="2052" width="15.7109375" style="109" customWidth="1"/>
    <col min="2053" max="2053" width="18.28515625" style="109" customWidth="1"/>
    <col min="2054" max="2054" width="15.140625" style="109" customWidth="1"/>
    <col min="2055" max="2058" width="13.7109375" style="109" customWidth="1"/>
    <col min="2059" max="2059" width="14.5703125" style="109" customWidth="1"/>
    <col min="2060" max="2062" width="13.140625" style="109" customWidth="1"/>
    <col min="2063" max="2063" width="12.7109375" style="109" customWidth="1"/>
    <col min="2064" max="2064" width="11.42578125" style="109" customWidth="1"/>
    <col min="2065" max="2065" width="11.5703125" style="109" customWidth="1"/>
    <col min="2066" max="2066" width="12" style="109" customWidth="1"/>
    <col min="2067" max="2067" width="14" style="109" customWidth="1"/>
    <col min="2068" max="2068" width="11.140625" style="109" customWidth="1"/>
    <col min="2069" max="2072" width="14" style="109" customWidth="1"/>
    <col min="2073" max="2073" width="12.42578125" style="109" customWidth="1"/>
    <col min="2074" max="2074" width="11.5703125" style="109" customWidth="1"/>
    <col min="2075" max="2075" width="11.42578125" style="109" customWidth="1"/>
    <col min="2076" max="2076" width="10.28515625" style="109" customWidth="1"/>
    <col min="2077" max="2077" width="13.140625" style="109" customWidth="1"/>
    <col min="2078" max="2080" width="11.5703125" style="109" customWidth="1"/>
    <col min="2081" max="2081" width="11.28515625" style="109" customWidth="1"/>
    <col min="2082" max="2304" width="9.140625" style="109"/>
    <col min="2305" max="2305" width="22.7109375" style="109" customWidth="1"/>
    <col min="2306" max="2306" width="9.140625" style="109"/>
    <col min="2307" max="2307" width="12.5703125" style="109" customWidth="1"/>
    <col min="2308" max="2308" width="15.7109375" style="109" customWidth="1"/>
    <col min="2309" max="2309" width="18.28515625" style="109" customWidth="1"/>
    <col min="2310" max="2310" width="15.140625" style="109" customWidth="1"/>
    <col min="2311" max="2314" width="13.7109375" style="109" customWidth="1"/>
    <col min="2315" max="2315" width="14.5703125" style="109" customWidth="1"/>
    <col min="2316" max="2318" width="13.140625" style="109" customWidth="1"/>
    <col min="2319" max="2319" width="12.7109375" style="109" customWidth="1"/>
    <col min="2320" max="2320" width="11.42578125" style="109" customWidth="1"/>
    <col min="2321" max="2321" width="11.5703125" style="109" customWidth="1"/>
    <col min="2322" max="2322" width="12" style="109" customWidth="1"/>
    <col min="2323" max="2323" width="14" style="109" customWidth="1"/>
    <col min="2324" max="2324" width="11.140625" style="109" customWidth="1"/>
    <col min="2325" max="2328" width="14" style="109" customWidth="1"/>
    <col min="2329" max="2329" width="12.42578125" style="109" customWidth="1"/>
    <col min="2330" max="2330" width="11.5703125" style="109" customWidth="1"/>
    <col min="2331" max="2331" width="11.42578125" style="109" customWidth="1"/>
    <col min="2332" max="2332" width="10.28515625" style="109" customWidth="1"/>
    <col min="2333" max="2333" width="13.140625" style="109" customWidth="1"/>
    <col min="2334" max="2336" width="11.5703125" style="109" customWidth="1"/>
    <col min="2337" max="2337" width="11.28515625" style="109" customWidth="1"/>
    <col min="2338" max="2560" width="9.140625" style="109"/>
    <col min="2561" max="2561" width="22.7109375" style="109" customWidth="1"/>
    <col min="2562" max="2562" width="9.140625" style="109"/>
    <col min="2563" max="2563" width="12.5703125" style="109" customWidth="1"/>
    <col min="2564" max="2564" width="15.7109375" style="109" customWidth="1"/>
    <col min="2565" max="2565" width="18.28515625" style="109" customWidth="1"/>
    <col min="2566" max="2566" width="15.140625" style="109" customWidth="1"/>
    <col min="2567" max="2570" width="13.7109375" style="109" customWidth="1"/>
    <col min="2571" max="2571" width="14.5703125" style="109" customWidth="1"/>
    <col min="2572" max="2574" width="13.140625" style="109" customWidth="1"/>
    <col min="2575" max="2575" width="12.7109375" style="109" customWidth="1"/>
    <col min="2576" max="2576" width="11.42578125" style="109" customWidth="1"/>
    <col min="2577" max="2577" width="11.5703125" style="109" customWidth="1"/>
    <col min="2578" max="2578" width="12" style="109" customWidth="1"/>
    <col min="2579" max="2579" width="14" style="109" customWidth="1"/>
    <col min="2580" max="2580" width="11.140625" style="109" customWidth="1"/>
    <col min="2581" max="2584" width="14" style="109" customWidth="1"/>
    <col min="2585" max="2585" width="12.42578125" style="109" customWidth="1"/>
    <col min="2586" max="2586" width="11.5703125" style="109" customWidth="1"/>
    <col min="2587" max="2587" width="11.42578125" style="109" customWidth="1"/>
    <col min="2588" max="2588" width="10.28515625" style="109" customWidth="1"/>
    <col min="2589" max="2589" width="13.140625" style="109" customWidth="1"/>
    <col min="2590" max="2592" width="11.5703125" style="109" customWidth="1"/>
    <col min="2593" max="2593" width="11.28515625" style="109" customWidth="1"/>
    <col min="2594" max="2816" width="9.140625" style="109"/>
    <col min="2817" max="2817" width="22.7109375" style="109" customWidth="1"/>
    <col min="2818" max="2818" width="9.140625" style="109"/>
    <col min="2819" max="2819" width="12.5703125" style="109" customWidth="1"/>
    <col min="2820" max="2820" width="15.7109375" style="109" customWidth="1"/>
    <col min="2821" max="2821" width="18.28515625" style="109" customWidth="1"/>
    <col min="2822" max="2822" width="15.140625" style="109" customWidth="1"/>
    <col min="2823" max="2826" width="13.7109375" style="109" customWidth="1"/>
    <col min="2827" max="2827" width="14.5703125" style="109" customWidth="1"/>
    <col min="2828" max="2830" width="13.140625" style="109" customWidth="1"/>
    <col min="2831" max="2831" width="12.7109375" style="109" customWidth="1"/>
    <col min="2832" max="2832" width="11.42578125" style="109" customWidth="1"/>
    <col min="2833" max="2833" width="11.5703125" style="109" customWidth="1"/>
    <col min="2834" max="2834" width="12" style="109" customWidth="1"/>
    <col min="2835" max="2835" width="14" style="109" customWidth="1"/>
    <col min="2836" max="2836" width="11.140625" style="109" customWidth="1"/>
    <col min="2837" max="2840" width="14" style="109" customWidth="1"/>
    <col min="2841" max="2841" width="12.42578125" style="109" customWidth="1"/>
    <col min="2842" max="2842" width="11.5703125" style="109" customWidth="1"/>
    <col min="2843" max="2843" width="11.42578125" style="109" customWidth="1"/>
    <col min="2844" max="2844" width="10.28515625" style="109" customWidth="1"/>
    <col min="2845" max="2845" width="13.140625" style="109" customWidth="1"/>
    <col min="2846" max="2848" width="11.5703125" style="109" customWidth="1"/>
    <col min="2849" max="2849" width="11.28515625" style="109" customWidth="1"/>
    <col min="2850" max="3072" width="9.140625" style="109"/>
    <col min="3073" max="3073" width="22.7109375" style="109" customWidth="1"/>
    <col min="3074" max="3074" width="9.140625" style="109"/>
    <col min="3075" max="3075" width="12.5703125" style="109" customWidth="1"/>
    <col min="3076" max="3076" width="15.7109375" style="109" customWidth="1"/>
    <col min="3077" max="3077" width="18.28515625" style="109" customWidth="1"/>
    <col min="3078" max="3078" width="15.140625" style="109" customWidth="1"/>
    <col min="3079" max="3082" width="13.7109375" style="109" customWidth="1"/>
    <col min="3083" max="3083" width="14.5703125" style="109" customWidth="1"/>
    <col min="3084" max="3086" width="13.140625" style="109" customWidth="1"/>
    <col min="3087" max="3087" width="12.7109375" style="109" customWidth="1"/>
    <col min="3088" max="3088" width="11.42578125" style="109" customWidth="1"/>
    <col min="3089" max="3089" width="11.5703125" style="109" customWidth="1"/>
    <col min="3090" max="3090" width="12" style="109" customWidth="1"/>
    <col min="3091" max="3091" width="14" style="109" customWidth="1"/>
    <col min="3092" max="3092" width="11.140625" style="109" customWidth="1"/>
    <col min="3093" max="3096" width="14" style="109" customWidth="1"/>
    <col min="3097" max="3097" width="12.42578125" style="109" customWidth="1"/>
    <col min="3098" max="3098" width="11.5703125" style="109" customWidth="1"/>
    <col min="3099" max="3099" width="11.42578125" style="109" customWidth="1"/>
    <col min="3100" max="3100" width="10.28515625" style="109" customWidth="1"/>
    <col min="3101" max="3101" width="13.140625" style="109" customWidth="1"/>
    <col min="3102" max="3104" width="11.5703125" style="109" customWidth="1"/>
    <col min="3105" max="3105" width="11.28515625" style="109" customWidth="1"/>
    <col min="3106" max="3328" width="9.140625" style="109"/>
    <col min="3329" max="3329" width="22.7109375" style="109" customWidth="1"/>
    <col min="3330" max="3330" width="9.140625" style="109"/>
    <col min="3331" max="3331" width="12.5703125" style="109" customWidth="1"/>
    <col min="3332" max="3332" width="15.7109375" style="109" customWidth="1"/>
    <col min="3333" max="3333" width="18.28515625" style="109" customWidth="1"/>
    <col min="3334" max="3334" width="15.140625" style="109" customWidth="1"/>
    <col min="3335" max="3338" width="13.7109375" style="109" customWidth="1"/>
    <col min="3339" max="3339" width="14.5703125" style="109" customWidth="1"/>
    <col min="3340" max="3342" width="13.140625" style="109" customWidth="1"/>
    <col min="3343" max="3343" width="12.7109375" style="109" customWidth="1"/>
    <col min="3344" max="3344" width="11.42578125" style="109" customWidth="1"/>
    <col min="3345" max="3345" width="11.5703125" style="109" customWidth="1"/>
    <col min="3346" max="3346" width="12" style="109" customWidth="1"/>
    <col min="3347" max="3347" width="14" style="109" customWidth="1"/>
    <col min="3348" max="3348" width="11.140625" style="109" customWidth="1"/>
    <col min="3349" max="3352" width="14" style="109" customWidth="1"/>
    <col min="3353" max="3353" width="12.42578125" style="109" customWidth="1"/>
    <col min="3354" max="3354" width="11.5703125" style="109" customWidth="1"/>
    <col min="3355" max="3355" width="11.42578125" style="109" customWidth="1"/>
    <col min="3356" max="3356" width="10.28515625" style="109" customWidth="1"/>
    <col min="3357" max="3357" width="13.140625" style="109" customWidth="1"/>
    <col min="3358" max="3360" width="11.5703125" style="109" customWidth="1"/>
    <col min="3361" max="3361" width="11.28515625" style="109" customWidth="1"/>
    <col min="3362" max="3584" width="9.140625" style="109"/>
    <col min="3585" max="3585" width="22.7109375" style="109" customWidth="1"/>
    <col min="3586" max="3586" width="9.140625" style="109"/>
    <col min="3587" max="3587" width="12.5703125" style="109" customWidth="1"/>
    <col min="3588" max="3588" width="15.7109375" style="109" customWidth="1"/>
    <col min="3589" max="3589" width="18.28515625" style="109" customWidth="1"/>
    <col min="3590" max="3590" width="15.140625" style="109" customWidth="1"/>
    <col min="3591" max="3594" width="13.7109375" style="109" customWidth="1"/>
    <col min="3595" max="3595" width="14.5703125" style="109" customWidth="1"/>
    <col min="3596" max="3598" width="13.140625" style="109" customWidth="1"/>
    <col min="3599" max="3599" width="12.7109375" style="109" customWidth="1"/>
    <col min="3600" max="3600" width="11.42578125" style="109" customWidth="1"/>
    <col min="3601" max="3601" width="11.5703125" style="109" customWidth="1"/>
    <col min="3602" max="3602" width="12" style="109" customWidth="1"/>
    <col min="3603" max="3603" width="14" style="109" customWidth="1"/>
    <col min="3604" max="3604" width="11.140625" style="109" customWidth="1"/>
    <col min="3605" max="3608" width="14" style="109" customWidth="1"/>
    <col min="3609" max="3609" width="12.42578125" style="109" customWidth="1"/>
    <col min="3610" max="3610" width="11.5703125" style="109" customWidth="1"/>
    <col min="3611" max="3611" width="11.42578125" style="109" customWidth="1"/>
    <col min="3612" max="3612" width="10.28515625" style="109" customWidth="1"/>
    <col min="3613" max="3613" width="13.140625" style="109" customWidth="1"/>
    <col min="3614" max="3616" width="11.5703125" style="109" customWidth="1"/>
    <col min="3617" max="3617" width="11.28515625" style="109" customWidth="1"/>
    <col min="3618" max="3840" width="9.140625" style="109"/>
    <col min="3841" max="3841" width="22.7109375" style="109" customWidth="1"/>
    <col min="3842" max="3842" width="9.140625" style="109"/>
    <col min="3843" max="3843" width="12.5703125" style="109" customWidth="1"/>
    <col min="3844" max="3844" width="15.7109375" style="109" customWidth="1"/>
    <col min="3845" max="3845" width="18.28515625" style="109" customWidth="1"/>
    <col min="3846" max="3846" width="15.140625" style="109" customWidth="1"/>
    <col min="3847" max="3850" width="13.7109375" style="109" customWidth="1"/>
    <col min="3851" max="3851" width="14.5703125" style="109" customWidth="1"/>
    <col min="3852" max="3854" width="13.140625" style="109" customWidth="1"/>
    <col min="3855" max="3855" width="12.7109375" style="109" customWidth="1"/>
    <col min="3856" max="3856" width="11.42578125" style="109" customWidth="1"/>
    <col min="3857" max="3857" width="11.5703125" style="109" customWidth="1"/>
    <col min="3858" max="3858" width="12" style="109" customWidth="1"/>
    <col min="3859" max="3859" width="14" style="109" customWidth="1"/>
    <col min="3860" max="3860" width="11.140625" style="109" customWidth="1"/>
    <col min="3861" max="3864" width="14" style="109" customWidth="1"/>
    <col min="3865" max="3865" width="12.42578125" style="109" customWidth="1"/>
    <col min="3866" max="3866" width="11.5703125" style="109" customWidth="1"/>
    <col min="3867" max="3867" width="11.42578125" style="109" customWidth="1"/>
    <col min="3868" max="3868" width="10.28515625" style="109" customWidth="1"/>
    <col min="3869" max="3869" width="13.140625" style="109" customWidth="1"/>
    <col min="3870" max="3872" width="11.5703125" style="109" customWidth="1"/>
    <col min="3873" max="3873" width="11.28515625" style="109" customWidth="1"/>
    <col min="3874" max="4096" width="9.140625" style="109"/>
    <col min="4097" max="4097" width="22.7109375" style="109" customWidth="1"/>
    <col min="4098" max="4098" width="9.140625" style="109"/>
    <col min="4099" max="4099" width="12.5703125" style="109" customWidth="1"/>
    <col min="4100" max="4100" width="15.7109375" style="109" customWidth="1"/>
    <col min="4101" max="4101" width="18.28515625" style="109" customWidth="1"/>
    <col min="4102" max="4102" width="15.140625" style="109" customWidth="1"/>
    <col min="4103" max="4106" width="13.7109375" style="109" customWidth="1"/>
    <col min="4107" max="4107" width="14.5703125" style="109" customWidth="1"/>
    <col min="4108" max="4110" width="13.140625" style="109" customWidth="1"/>
    <col min="4111" max="4111" width="12.7109375" style="109" customWidth="1"/>
    <col min="4112" max="4112" width="11.42578125" style="109" customWidth="1"/>
    <col min="4113" max="4113" width="11.5703125" style="109" customWidth="1"/>
    <col min="4114" max="4114" width="12" style="109" customWidth="1"/>
    <col min="4115" max="4115" width="14" style="109" customWidth="1"/>
    <col min="4116" max="4116" width="11.140625" style="109" customWidth="1"/>
    <col min="4117" max="4120" width="14" style="109" customWidth="1"/>
    <col min="4121" max="4121" width="12.42578125" style="109" customWidth="1"/>
    <col min="4122" max="4122" width="11.5703125" style="109" customWidth="1"/>
    <col min="4123" max="4123" width="11.42578125" style="109" customWidth="1"/>
    <col min="4124" max="4124" width="10.28515625" style="109" customWidth="1"/>
    <col min="4125" max="4125" width="13.140625" style="109" customWidth="1"/>
    <col min="4126" max="4128" width="11.5703125" style="109" customWidth="1"/>
    <col min="4129" max="4129" width="11.28515625" style="109" customWidth="1"/>
    <col min="4130" max="4352" width="9.140625" style="109"/>
    <col min="4353" max="4353" width="22.7109375" style="109" customWidth="1"/>
    <col min="4354" max="4354" width="9.140625" style="109"/>
    <col min="4355" max="4355" width="12.5703125" style="109" customWidth="1"/>
    <col min="4356" max="4356" width="15.7109375" style="109" customWidth="1"/>
    <col min="4357" max="4357" width="18.28515625" style="109" customWidth="1"/>
    <col min="4358" max="4358" width="15.140625" style="109" customWidth="1"/>
    <col min="4359" max="4362" width="13.7109375" style="109" customWidth="1"/>
    <col min="4363" max="4363" width="14.5703125" style="109" customWidth="1"/>
    <col min="4364" max="4366" width="13.140625" style="109" customWidth="1"/>
    <col min="4367" max="4367" width="12.7109375" style="109" customWidth="1"/>
    <col min="4368" max="4368" width="11.42578125" style="109" customWidth="1"/>
    <col min="4369" max="4369" width="11.5703125" style="109" customWidth="1"/>
    <col min="4370" max="4370" width="12" style="109" customWidth="1"/>
    <col min="4371" max="4371" width="14" style="109" customWidth="1"/>
    <col min="4372" max="4372" width="11.140625" style="109" customWidth="1"/>
    <col min="4373" max="4376" width="14" style="109" customWidth="1"/>
    <col min="4377" max="4377" width="12.42578125" style="109" customWidth="1"/>
    <col min="4378" max="4378" width="11.5703125" style="109" customWidth="1"/>
    <col min="4379" max="4379" width="11.42578125" style="109" customWidth="1"/>
    <col min="4380" max="4380" width="10.28515625" style="109" customWidth="1"/>
    <col min="4381" max="4381" width="13.140625" style="109" customWidth="1"/>
    <col min="4382" max="4384" width="11.5703125" style="109" customWidth="1"/>
    <col min="4385" max="4385" width="11.28515625" style="109" customWidth="1"/>
    <col min="4386" max="4608" width="9.140625" style="109"/>
    <col min="4609" max="4609" width="22.7109375" style="109" customWidth="1"/>
    <col min="4610" max="4610" width="9.140625" style="109"/>
    <col min="4611" max="4611" width="12.5703125" style="109" customWidth="1"/>
    <col min="4612" max="4612" width="15.7109375" style="109" customWidth="1"/>
    <col min="4613" max="4613" width="18.28515625" style="109" customWidth="1"/>
    <col min="4614" max="4614" width="15.140625" style="109" customWidth="1"/>
    <col min="4615" max="4618" width="13.7109375" style="109" customWidth="1"/>
    <col min="4619" max="4619" width="14.5703125" style="109" customWidth="1"/>
    <col min="4620" max="4622" width="13.140625" style="109" customWidth="1"/>
    <col min="4623" max="4623" width="12.7109375" style="109" customWidth="1"/>
    <col min="4624" max="4624" width="11.42578125" style="109" customWidth="1"/>
    <col min="4625" max="4625" width="11.5703125" style="109" customWidth="1"/>
    <col min="4626" max="4626" width="12" style="109" customWidth="1"/>
    <col min="4627" max="4627" width="14" style="109" customWidth="1"/>
    <col min="4628" max="4628" width="11.140625" style="109" customWidth="1"/>
    <col min="4629" max="4632" width="14" style="109" customWidth="1"/>
    <col min="4633" max="4633" width="12.42578125" style="109" customWidth="1"/>
    <col min="4634" max="4634" width="11.5703125" style="109" customWidth="1"/>
    <col min="4635" max="4635" width="11.42578125" style="109" customWidth="1"/>
    <col min="4636" max="4636" width="10.28515625" style="109" customWidth="1"/>
    <col min="4637" max="4637" width="13.140625" style="109" customWidth="1"/>
    <col min="4638" max="4640" width="11.5703125" style="109" customWidth="1"/>
    <col min="4641" max="4641" width="11.28515625" style="109" customWidth="1"/>
    <col min="4642" max="4864" width="9.140625" style="109"/>
    <col min="4865" max="4865" width="22.7109375" style="109" customWidth="1"/>
    <col min="4866" max="4866" width="9.140625" style="109"/>
    <col min="4867" max="4867" width="12.5703125" style="109" customWidth="1"/>
    <col min="4868" max="4868" width="15.7109375" style="109" customWidth="1"/>
    <col min="4869" max="4869" width="18.28515625" style="109" customWidth="1"/>
    <col min="4870" max="4870" width="15.140625" style="109" customWidth="1"/>
    <col min="4871" max="4874" width="13.7109375" style="109" customWidth="1"/>
    <col min="4875" max="4875" width="14.5703125" style="109" customWidth="1"/>
    <col min="4876" max="4878" width="13.140625" style="109" customWidth="1"/>
    <col min="4879" max="4879" width="12.7109375" style="109" customWidth="1"/>
    <col min="4880" max="4880" width="11.42578125" style="109" customWidth="1"/>
    <col min="4881" max="4881" width="11.5703125" style="109" customWidth="1"/>
    <col min="4882" max="4882" width="12" style="109" customWidth="1"/>
    <col min="4883" max="4883" width="14" style="109" customWidth="1"/>
    <col min="4884" max="4884" width="11.140625" style="109" customWidth="1"/>
    <col min="4885" max="4888" width="14" style="109" customWidth="1"/>
    <col min="4889" max="4889" width="12.42578125" style="109" customWidth="1"/>
    <col min="4890" max="4890" width="11.5703125" style="109" customWidth="1"/>
    <col min="4891" max="4891" width="11.42578125" style="109" customWidth="1"/>
    <col min="4892" max="4892" width="10.28515625" style="109" customWidth="1"/>
    <col min="4893" max="4893" width="13.140625" style="109" customWidth="1"/>
    <col min="4894" max="4896" width="11.5703125" style="109" customWidth="1"/>
    <col min="4897" max="4897" width="11.28515625" style="109" customWidth="1"/>
    <col min="4898" max="5120" width="9.140625" style="109"/>
    <col min="5121" max="5121" width="22.7109375" style="109" customWidth="1"/>
    <col min="5122" max="5122" width="9.140625" style="109"/>
    <col min="5123" max="5123" width="12.5703125" style="109" customWidth="1"/>
    <col min="5124" max="5124" width="15.7109375" style="109" customWidth="1"/>
    <col min="5125" max="5125" width="18.28515625" style="109" customWidth="1"/>
    <col min="5126" max="5126" width="15.140625" style="109" customWidth="1"/>
    <col min="5127" max="5130" width="13.7109375" style="109" customWidth="1"/>
    <col min="5131" max="5131" width="14.5703125" style="109" customWidth="1"/>
    <col min="5132" max="5134" width="13.140625" style="109" customWidth="1"/>
    <col min="5135" max="5135" width="12.7109375" style="109" customWidth="1"/>
    <col min="5136" max="5136" width="11.42578125" style="109" customWidth="1"/>
    <col min="5137" max="5137" width="11.5703125" style="109" customWidth="1"/>
    <col min="5138" max="5138" width="12" style="109" customWidth="1"/>
    <col min="5139" max="5139" width="14" style="109" customWidth="1"/>
    <col min="5140" max="5140" width="11.140625" style="109" customWidth="1"/>
    <col min="5141" max="5144" width="14" style="109" customWidth="1"/>
    <col min="5145" max="5145" width="12.42578125" style="109" customWidth="1"/>
    <col min="5146" max="5146" width="11.5703125" style="109" customWidth="1"/>
    <col min="5147" max="5147" width="11.42578125" style="109" customWidth="1"/>
    <col min="5148" max="5148" width="10.28515625" style="109" customWidth="1"/>
    <col min="5149" max="5149" width="13.140625" style="109" customWidth="1"/>
    <col min="5150" max="5152" width="11.5703125" style="109" customWidth="1"/>
    <col min="5153" max="5153" width="11.28515625" style="109" customWidth="1"/>
    <col min="5154" max="5376" width="9.140625" style="109"/>
    <col min="5377" max="5377" width="22.7109375" style="109" customWidth="1"/>
    <col min="5378" max="5378" width="9.140625" style="109"/>
    <col min="5379" max="5379" width="12.5703125" style="109" customWidth="1"/>
    <col min="5380" max="5380" width="15.7109375" style="109" customWidth="1"/>
    <col min="5381" max="5381" width="18.28515625" style="109" customWidth="1"/>
    <col min="5382" max="5382" width="15.140625" style="109" customWidth="1"/>
    <col min="5383" max="5386" width="13.7109375" style="109" customWidth="1"/>
    <col min="5387" max="5387" width="14.5703125" style="109" customWidth="1"/>
    <col min="5388" max="5390" width="13.140625" style="109" customWidth="1"/>
    <col min="5391" max="5391" width="12.7109375" style="109" customWidth="1"/>
    <col min="5392" max="5392" width="11.42578125" style="109" customWidth="1"/>
    <col min="5393" max="5393" width="11.5703125" style="109" customWidth="1"/>
    <col min="5394" max="5394" width="12" style="109" customWidth="1"/>
    <col min="5395" max="5395" width="14" style="109" customWidth="1"/>
    <col min="5396" max="5396" width="11.140625" style="109" customWidth="1"/>
    <col min="5397" max="5400" width="14" style="109" customWidth="1"/>
    <col min="5401" max="5401" width="12.42578125" style="109" customWidth="1"/>
    <col min="5402" max="5402" width="11.5703125" style="109" customWidth="1"/>
    <col min="5403" max="5403" width="11.42578125" style="109" customWidth="1"/>
    <col min="5404" max="5404" width="10.28515625" style="109" customWidth="1"/>
    <col min="5405" max="5405" width="13.140625" style="109" customWidth="1"/>
    <col min="5406" max="5408" width="11.5703125" style="109" customWidth="1"/>
    <col min="5409" max="5409" width="11.28515625" style="109" customWidth="1"/>
    <col min="5410" max="5632" width="9.140625" style="109"/>
    <col min="5633" max="5633" width="22.7109375" style="109" customWidth="1"/>
    <col min="5634" max="5634" width="9.140625" style="109"/>
    <col min="5635" max="5635" width="12.5703125" style="109" customWidth="1"/>
    <col min="5636" max="5636" width="15.7109375" style="109" customWidth="1"/>
    <col min="5637" max="5637" width="18.28515625" style="109" customWidth="1"/>
    <col min="5638" max="5638" width="15.140625" style="109" customWidth="1"/>
    <col min="5639" max="5642" width="13.7109375" style="109" customWidth="1"/>
    <col min="5643" max="5643" width="14.5703125" style="109" customWidth="1"/>
    <col min="5644" max="5646" width="13.140625" style="109" customWidth="1"/>
    <col min="5647" max="5647" width="12.7109375" style="109" customWidth="1"/>
    <col min="5648" max="5648" width="11.42578125" style="109" customWidth="1"/>
    <col min="5649" max="5649" width="11.5703125" style="109" customWidth="1"/>
    <col min="5650" max="5650" width="12" style="109" customWidth="1"/>
    <col min="5651" max="5651" width="14" style="109" customWidth="1"/>
    <col min="5652" max="5652" width="11.140625" style="109" customWidth="1"/>
    <col min="5653" max="5656" width="14" style="109" customWidth="1"/>
    <col min="5657" max="5657" width="12.42578125" style="109" customWidth="1"/>
    <col min="5658" max="5658" width="11.5703125" style="109" customWidth="1"/>
    <col min="5659" max="5659" width="11.42578125" style="109" customWidth="1"/>
    <col min="5660" max="5660" width="10.28515625" style="109" customWidth="1"/>
    <col min="5661" max="5661" width="13.140625" style="109" customWidth="1"/>
    <col min="5662" max="5664" width="11.5703125" style="109" customWidth="1"/>
    <col min="5665" max="5665" width="11.28515625" style="109" customWidth="1"/>
    <col min="5666" max="5888" width="9.140625" style="109"/>
    <col min="5889" max="5889" width="22.7109375" style="109" customWidth="1"/>
    <col min="5890" max="5890" width="9.140625" style="109"/>
    <col min="5891" max="5891" width="12.5703125" style="109" customWidth="1"/>
    <col min="5892" max="5892" width="15.7109375" style="109" customWidth="1"/>
    <col min="5893" max="5893" width="18.28515625" style="109" customWidth="1"/>
    <col min="5894" max="5894" width="15.140625" style="109" customWidth="1"/>
    <col min="5895" max="5898" width="13.7109375" style="109" customWidth="1"/>
    <col min="5899" max="5899" width="14.5703125" style="109" customWidth="1"/>
    <col min="5900" max="5902" width="13.140625" style="109" customWidth="1"/>
    <col min="5903" max="5903" width="12.7109375" style="109" customWidth="1"/>
    <col min="5904" max="5904" width="11.42578125" style="109" customWidth="1"/>
    <col min="5905" max="5905" width="11.5703125" style="109" customWidth="1"/>
    <col min="5906" max="5906" width="12" style="109" customWidth="1"/>
    <col min="5907" max="5907" width="14" style="109" customWidth="1"/>
    <col min="5908" max="5908" width="11.140625" style="109" customWidth="1"/>
    <col min="5909" max="5912" width="14" style="109" customWidth="1"/>
    <col min="5913" max="5913" width="12.42578125" style="109" customWidth="1"/>
    <col min="5914" max="5914" width="11.5703125" style="109" customWidth="1"/>
    <col min="5915" max="5915" width="11.42578125" style="109" customWidth="1"/>
    <col min="5916" max="5916" width="10.28515625" style="109" customWidth="1"/>
    <col min="5917" max="5917" width="13.140625" style="109" customWidth="1"/>
    <col min="5918" max="5920" width="11.5703125" style="109" customWidth="1"/>
    <col min="5921" max="5921" width="11.28515625" style="109" customWidth="1"/>
    <col min="5922" max="6144" width="9.140625" style="109"/>
    <col min="6145" max="6145" width="22.7109375" style="109" customWidth="1"/>
    <col min="6146" max="6146" width="9.140625" style="109"/>
    <col min="6147" max="6147" width="12.5703125" style="109" customWidth="1"/>
    <col min="6148" max="6148" width="15.7109375" style="109" customWidth="1"/>
    <col min="6149" max="6149" width="18.28515625" style="109" customWidth="1"/>
    <col min="6150" max="6150" width="15.140625" style="109" customWidth="1"/>
    <col min="6151" max="6154" width="13.7109375" style="109" customWidth="1"/>
    <col min="6155" max="6155" width="14.5703125" style="109" customWidth="1"/>
    <col min="6156" max="6158" width="13.140625" style="109" customWidth="1"/>
    <col min="6159" max="6159" width="12.7109375" style="109" customWidth="1"/>
    <col min="6160" max="6160" width="11.42578125" style="109" customWidth="1"/>
    <col min="6161" max="6161" width="11.5703125" style="109" customWidth="1"/>
    <col min="6162" max="6162" width="12" style="109" customWidth="1"/>
    <col min="6163" max="6163" width="14" style="109" customWidth="1"/>
    <col min="6164" max="6164" width="11.140625" style="109" customWidth="1"/>
    <col min="6165" max="6168" width="14" style="109" customWidth="1"/>
    <col min="6169" max="6169" width="12.42578125" style="109" customWidth="1"/>
    <col min="6170" max="6170" width="11.5703125" style="109" customWidth="1"/>
    <col min="6171" max="6171" width="11.42578125" style="109" customWidth="1"/>
    <col min="6172" max="6172" width="10.28515625" style="109" customWidth="1"/>
    <col min="6173" max="6173" width="13.140625" style="109" customWidth="1"/>
    <col min="6174" max="6176" width="11.5703125" style="109" customWidth="1"/>
    <col min="6177" max="6177" width="11.28515625" style="109" customWidth="1"/>
    <col min="6178" max="6400" width="9.140625" style="109"/>
    <col min="6401" max="6401" width="22.7109375" style="109" customWidth="1"/>
    <col min="6402" max="6402" width="9.140625" style="109"/>
    <col min="6403" max="6403" width="12.5703125" style="109" customWidth="1"/>
    <col min="6404" max="6404" width="15.7109375" style="109" customWidth="1"/>
    <col min="6405" max="6405" width="18.28515625" style="109" customWidth="1"/>
    <col min="6406" max="6406" width="15.140625" style="109" customWidth="1"/>
    <col min="6407" max="6410" width="13.7109375" style="109" customWidth="1"/>
    <col min="6411" max="6411" width="14.5703125" style="109" customWidth="1"/>
    <col min="6412" max="6414" width="13.140625" style="109" customWidth="1"/>
    <col min="6415" max="6415" width="12.7109375" style="109" customWidth="1"/>
    <col min="6416" max="6416" width="11.42578125" style="109" customWidth="1"/>
    <col min="6417" max="6417" width="11.5703125" style="109" customWidth="1"/>
    <col min="6418" max="6418" width="12" style="109" customWidth="1"/>
    <col min="6419" max="6419" width="14" style="109" customWidth="1"/>
    <col min="6420" max="6420" width="11.140625" style="109" customWidth="1"/>
    <col min="6421" max="6424" width="14" style="109" customWidth="1"/>
    <col min="6425" max="6425" width="12.42578125" style="109" customWidth="1"/>
    <col min="6426" max="6426" width="11.5703125" style="109" customWidth="1"/>
    <col min="6427" max="6427" width="11.42578125" style="109" customWidth="1"/>
    <col min="6428" max="6428" width="10.28515625" style="109" customWidth="1"/>
    <col min="6429" max="6429" width="13.140625" style="109" customWidth="1"/>
    <col min="6430" max="6432" width="11.5703125" style="109" customWidth="1"/>
    <col min="6433" max="6433" width="11.28515625" style="109" customWidth="1"/>
    <col min="6434" max="6656" width="9.140625" style="109"/>
    <col min="6657" max="6657" width="22.7109375" style="109" customWidth="1"/>
    <col min="6658" max="6658" width="9.140625" style="109"/>
    <col min="6659" max="6659" width="12.5703125" style="109" customWidth="1"/>
    <col min="6660" max="6660" width="15.7109375" style="109" customWidth="1"/>
    <col min="6661" max="6661" width="18.28515625" style="109" customWidth="1"/>
    <col min="6662" max="6662" width="15.140625" style="109" customWidth="1"/>
    <col min="6663" max="6666" width="13.7109375" style="109" customWidth="1"/>
    <col min="6667" max="6667" width="14.5703125" style="109" customWidth="1"/>
    <col min="6668" max="6670" width="13.140625" style="109" customWidth="1"/>
    <col min="6671" max="6671" width="12.7109375" style="109" customWidth="1"/>
    <col min="6672" max="6672" width="11.42578125" style="109" customWidth="1"/>
    <col min="6673" max="6673" width="11.5703125" style="109" customWidth="1"/>
    <col min="6674" max="6674" width="12" style="109" customWidth="1"/>
    <col min="6675" max="6675" width="14" style="109" customWidth="1"/>
    <col min="6676" max="6676" width="11.140625" style="109" customWidth="1"/>
    <col min="6677" max="6680" width="14" style="109" customWidth="1"/>
    <col min="6681" max="6681" width="12.42578125" style="109" customWidth="1"/>
    <col min="6682" max="6682" width="11.5703125" style="109" customWidth="1"/>
    <col min="6683" max="6683" width="11.42578125" style="109" customWidth="1"/>
    <col min="6684" max="6684" width="10.28515625" style="109" customWidth="1"/>
    <col min="6685" max="6685" width="13.140625" style="109" customWidth="1"/>
    <col min="6686" max="6688" width="11.5703125" style="109" customWidth="1"/>
    <col min="6689" max="6689" width="11.28515625" style="109" customWidth="1"/>
    <col min="6690" max="6912" width="9.140625" style="109"/>
    <col min="6913" max="6913" width="22.7109375" style="109" customWidth="1"/>
    <col min="6914" max="6914" width="9.140625" style="109"/>
    <col min="6915" max="6915" width="12.5703125" style="109" customWidth="1"/>
    <col min="6916" max="6916" width="15.7109375" style="109" customWidth="1"/>
    <col min="6917" max="6917" width="18.28515625" style="109" customWidth="1"/>
    <col min="6918" max="6918" width="15.140625" style="109" customWidth="1"/>
    <col min="6919" max="6922" width="13.7109375" style="109" customWidth="1"/>
    <col min="6923" max="6923" width="14.5703125" style="109" customWidth="1"/>
    <col min="6924" max="6926" width="13.140625" style="109" customWidth="1"/>
    <col min="6927" max="6927" width="12.7109375" style="109" customWidth="1"/>
    <col min="6928" max="6928" width="11.42578125" style="109" customWidth="1"/>
    <col min="6929" max="6929" width="11.5703125" style="109" customWidth="1"/>
    <col min="6930" max="6930" width="12" style="109" customWidth="1"/>
    <col min="6931" max="6931" width="14" style="109" customWidth="1"/>
    <col min="6932" max="6932" width="11.140625" style="109" customWidth="1"/>
    <col min="6933" max="6936" width="14" style="109" customWidth="1"/>
    <col min="6937" max="6937" width="12.42578125" style="109" customWidth="1"/>
    <col min="6938" max="6938" width="11.5703125" style="109" customWidth="1"/>
    <col min="6939" max="6939" width="11.42578125" style="109" customWidth="1"/>
    <col min="6940" max="6940" width="10.28515625" style="109" customWidth="1"/>
    <col min="6941" max="6941" width="13.140625" style="109" customWidth="1"/>
    <col min="6942" max="6944" width="11.5703125" style="109" customWidth="1"/>
    <col min="6945" max="6945" width="11.28515625" style="109" customWidth="1"/>
    <col min="6946" max="7168" width="9.140625" style="109"/>
    <col min="7169" max="7169" width="22.7109375" style="109" customWidth="1"/>
    <col min="7170" max="7170" width="9.140625" style="109"/>
    <col min="7171" max="7171" width="12.5703125" style="109" customWidth="1"/>
    <col min="7172" max="7172" width="15.7109375" style="109" customWidth="1"/>
    <col min="7173" max="7173" width="18.28515625" style="109" customWidth="1"/>
    <col min="7174" max="7174" width="15.140625" style="109" customWidth="1"/>
    <col min="7175" max="7178" width="13.7109375" style="109" customWidth="1"/>
    <col min="7179" max="7179" width="14.5703125" style="109" customWidth="1"/>
    <col min="7180" max="7182" width="13.140625" style="109" customWidth="1"/>
    <col min="7183" max="7183" width="12.7109375" style="109" customWidth="1"/>
    <col min="7184" max="7184" width="11.42578125" style="109" customWidth="1"/>
    <col min="7185" max="7185" width="11.5703125" style="109" customWidth="1"/>
    <col min="7186" max="7186" width="12" style="109" customWidth="1"/>
    <col min="7187" max="7187" width="14" style="109" customWidth="1"/>
    <col min="7188" max="7188" width="11.140625" style="109" customWidth="1"/>
    <col min="7189" max="7192" width="14" style="109" customWidth="1"/>
    <col min="7193" max="7193" width="12.42578125" style="109" customWidth="1"/>
    <col min="7194" max="7194" width="11.5703125" style="109" customWidth="1"/>
    <col min="7195" max="7195" width="11.42578125" style="109" customWidth="1"/>
    <col min="7196" max="7196" width="10.28515625" style="109" customWidth="1"/>
    <col min="7197" max="7197" width="13.140625" style="109" customWidth="1"/>
    <col min="7198" max="7200" width="11.5703125" style="109" customWidth="1"/>
    <col min="7201" max="7201" width="11.28515625" style="109" customWidth="1"/>
    <col min="7202" max="7424" width="9.140625" style="109"/>
    <col min="7425" max="7425" width="22.7109375" style="109" customWidth="1"/>
    <col min="7426" max="7426" width="9.140625" style="109"/>
    <col min="7427" max="7427" width="12.5703125" style="109" customWidth="1"/>
    <col min="7428" max="7428" width="15.7109375" style="109" customWidth="1"/>
    <col min="7429" max="7429" width="18.28515625" style="109" customWidth="1"/>
    <col min="7430" max="7430" width="15.140625" style="109" customWidth="1"/>
    <col min="7431" max="7434" width="13.7109375" style="109" customWidth="1"/>
    <col min="7435" max="7435" width="14.5703125" style="109" customWidth="1"/>
    <col min="7436" max="7438" width="13.140625" style="109" customWidth="1"/>
    <col min="7439" max="7439" width="12.7109375" style="109" customWidth="1"/>
    <col min="7440" max="7440" width="11.42578125" style="109" customWidth="1"/>
    <col min="7441" max="7441" width="11.5703125" style="109" customWidth="1"/>
    <col min="7442" max="7442" width="12" style="109" customWidth="1"/>
    <col min="7443" max="7443" width="14" style="109" customWidth="1"/>
    <col min="7444" max="7444" width="11.140625" style="109" customWidth="1"/>
    <col min="7445" max="7448" width="14" style="109" customWidth="1"/>
    <col min="7449" max="7449" width="12.42578125" style="109" customWidth="1"/>
    <col min="7450" max="7450" width="11.5703125" style="109" customWidth="1"/>
    <col min="7451" max="7451" width="11.42578125" style="109" customWidth="1"/>
    <col min="7452" max="7452" width="10.28515625" style="109" customWidth="1"/>
    <col min="7453" max="7453" width="13.140625" style="109" customWidth="1"/>
    <col min="7454" max="7456" width="11.5703125" style="109" customWidth="1"/>
    <col min="7457" max="7457" width="11.28515625" style="109" customWidth="1"/>
    <col min="7458" max="7680" width="9.140625" style="109"/>
    <col min="7681" max="7681" width="22.7109375" style="109" customWidth="1"/>
    <col min="7682" max="7682" width="9.140625" style="109"/>
    <col min="7683" max="7683" width="12.5703125" style="109" customWidth="1"/>
    <col min="7684" max="7684" width="15.7109375" style="109" customWidth="1"/>
    <col min="7685" max="7685" width="18.28515625" style="109" customWidth="1"/>
    <col min="7686" max="7686" width="15.140625" style="109" customWidth="1"/>
    <col min="7687" max="7690" width="13.7109375" style="109" customWidth="1"/>
    <col min="7691" max="7691" width="14.5703125" style="109" customWidth="1"/>
    <col min="7692" max="7694" width="13.140625" style="109" customWidth="1"/>
    <col min="7695" max="7695" width="12.7109375" style="109" customWidth="1"/>
    <col min="7696" max="7696" width="11.42578125" style="109" customWidth="1"/>
    <col min="7697" max="7697" width="11.5703125" style="109" customWidth="1"/>
    <col min="7698" max="7698" width="12" style="109" customWidth="1"/>
    <col min="7699" max="7699" width="14" style="109" customWidth="1"/>
    <col min="7700" max="7700" width="11.140625" style="109" customWidth="1"/>
    <col min="7701" max="7704" width="14" style="109" customWidth="1"/>
    <col min="7705" max="7705" width="12.42578125" style="109" customWidth="1"/>
    <col min="7706" max="7706" width="11.5703125" style="109" customWidth="1"/>
    <col min="7707" max="7707" width="11.42578125" style="109" customWidth="1"/>
    <col min="7708" max="7708" width="10.28515625" style="109" customWidth="1"/>
    <col min="7709" max="7709" width="13.140625" style="109" customWidth="1"/>
    <col min="7710" max="7712" width="11.5703125" style="109" customWidth="1"/>
    <col min="7713" max="7713" width="11.28515625" style="109" customWidth="1"/>
    <col min="7714" max="7936" width="9.140625" style="109"/>
    <col min="7937" max="7937" width="22.7109375" style="109" customWidth="1"/>
    <col min="7938" max="7938" width="9.140625" style="109"/>
    <col min="7939" max="7939" width="12.5703125" style="109" customWidth="1"/>
    <col min="7940" max="7940" width="15.7109375" style="109" customWidth="1"/>
    <col min="7941" max="7941" width="18.28515625" style="109" customWidth="1"/>
    <col min="7942" max="7942" width="15.140625" style="109" customWidth="1"/>
    <col min="7943" max="7946" width="13.7109375" style="109" customWidth="1"/>
    <col min="7947" max="7947" width="14.5703125" style="109" customWidth="1"/>
    <col min="7948" max="7950" width="13.140625" style="109" customWidth="1"/>
    <col min="7951" max="7951" width="12.7109375" style="109" customWidth="1"/>
    <col min="7952" max="7952" width="11.42578125" style="109" customWidth="1"/>
    <col min="7953" max="7953" width="11.5703125" style="109" customWidth="1"/>
    <col min="7954" max="7954" width="12" style="109" customWidth="1"/>
    <col min="7955" max="7955" width="14" style="109" customWidth="1"/>
    <col min="7956" max="7956" width="11.140625" style="109" customWidth="1"/>
    <col min="7957" max="7960" width="14" style="109" customWidth="1"/>
    <col min="7961" max="7961" width="12.42578125" style="109" customWidth="1"/>
    <col min="7962" max="7962" width="11.5703125" style="109" customWidth="1"/>
    <col min="7963" max="7963" width="11.42578125" style="109" customWidth="1"/>
    <col min="7964" max="7964" width="10.28515625" style="109" customWidth="1"/>
    <col min="7965" max="7965" width="13.140625" style="109" customWidth="1"/>
    <col min="7966" max="7968" width="11.5703125" style="109" customWidth="1"/>
    <col min="7969" max="7969" width="11.28515625" style="109" customWidth="1"/>
    <col min="7970" max="8192" width="9.140625" style="109"/>
    <col min="8193" max="8193" width="22.7109375" style="109" customWidth="1"/>
    <col min="8194" max="8194" width="9.140625" style="109"/>
    <col min="8195" max="8195" width="12.5703125" style="109" customWidth="1"/>
    <col min="8196" max="8196" width="15.7109375" style="109" customWidth="1"/>
    <col min="8197" max="8197" width="18.28515625" style="109" customWidth="1"/>
    <col min="8198" max="8198" width="15.140625" style="109" customWidth="1"/>
    <col min="8199" max="8202" width="13.7109375" style="109" customWidth="1"/>
    <col min="8203" max="8203" width="14.5703125" style="109" customWidth="1"/>
    <col min="8204" max="8206" width="13.140625" style="109" customWidth="1"/>
    <col min="8207" max="8207" width="12.7109375" style="109" customWidth="1"/>
    <col min="8208" max="8208" width="11.42578125" style="109" customWidth="1"/>
    <col min="8209" max="8209" width="11.5703125" style="109" customWidth="1"/>
    <col min="8210" max="8210" width="12" style="109" customWidth="1"/>
    <col min="8211" max="8211" width="14" style="109" customWidth="1"/>
    <col min="8212" max="8212" width="11.140625" style="109" customWidth="1"/>
    <col min="8213" max="8216" width="14" style="109" customWidth="1"/>
    <col min="8217" max="8217" width="12.42578125" style="109" customWidth="1"/>
    <col min="8218" max="8218" width="11.5703125" style="109" customWidth="1"/>
    <col min="8219" max="8219" width="11.42578125" style="109" customWidth="1"/>
    <col min="8220" max="8220" width="10.28515625" style="109" customWidth="1"/>
    <col min="8221" max="8221" width="13.140625" style="109" customWidth="1"/>
    <col min="8222" max="8224" width="11.5703125" style="109" customWidth="1"/>
    <col min="8225" max="8225" width="11.28515625" style="109" customWidth="1"/>
    <col min="8226" max="8448" width="9.140625" style="109"/>
    <col min="8449" max="8449" width="22.7109375" style="109" customWidth="1"/>
    <col min="8450" max="8450" width="9.140625" style="109"/>
    <col min="8451" max="8451" width="12.5703125" style="109" customWidth="1"/>
    <col min="8452" max="8452" width="15.7109375" style="109" customWidth="1"/>
    <col min="8453" max="8453" width="18.28515625" style="109" customWidth="1"/>
    <col min="8454" max="8454" width="15.140625" style="109" customWidth="1"/>
    <col min="8455" max="8458" width="13.7109375" style="109" customWidth="1"/>
    <col min="8459" max="8459" width="14.5703125" style="109" customWidth="1"/>
    <col min="8460" max="8462" width="13.140625" style="109" customWidth="1"/>
    <col min="8463" max="8463" width="12.7109375" style="109" customWidth="1"/>
    <col min="8464" max="8464" width="11.42578125" style="109" customWidth="1"/>
    <col min="8465" max="8465" width="11.5703125" style="109" customWidth="1"/>
    <col min="8466" max="8466" width="12" style="109" customWidth="1"/>
    <col min="8467" max="8467" width="14" style="109" customWidth="1"/>
    <col min="8468" max="8468" width="11.140625" style="109" customWidth="1"/>
    <col min="8469" max="8472" width="14" style="109" customWidth="1"/>
    <col min="8473" max="8473" width="12.42578125" style="109" customWidth="1"/>
    <col min="8474" max="8474" width="11.5703125" style="109" customWidth="1"/>
    <col min="8475" max="8475" width="11.42578125" style="109" customWidth="1"/>
    <col min="8476" max="8476" width="10.28515625" style="109" customWidth="1"/>
    <col min="8477" max="8477" width="13.140625" style="109" customWidth="1"/>
    <col min="8478" max="8480" width="11.5703125" style="109" customWidth="1"/>
    <col min="8481" max="8481" width="11.28515625" style="109" customWidth="1"/>
    <col min="8482" max="8704" width="9.140625" style="109"/>
    <col min="8705" max="8705" width="22.7109375" style="109" customWidth="1"/>
    <col min="8706" max="8706" width="9.140625" style="109"/>
    <col min="8707" max="8707" width="12.5703125" style="109" customWidth="1"/>
    <col min="8708" max="8708" width="15.7109375" style="109" customWidth="1"/>
    <col min="8709" max="8709" width="18.28515625" style="109" customWidth="1"/>
    <col min="8710" max="8710" width="15.140625" style="109" customWidth="1"/>
    <col min="8711" max="8714" width="13.7109375" style="109" customWidth="1"/>
    <col min="8715" max="8715" width="14.5703125" style="109" customWidth="1"/>
    <col min="8716" max="8718" width="13.140625" style="109" customWidth="1"/>
    <col min="8719" max="8719" width="12.7109375" style="109" customWidth="1"/>
    <col min="8720" max="8720" width="11.42578125" style="109" customWidth="1"/>
    <col min="8721" max="8721" width="11.5703125" style="109" customWidth="1"/>
    <col min="8722" max="8722" width="12" style="109" customWidth="1"/>
    <col min="8723" max="8723" width="14" style="109" customWidth="1"/>
    <col min="8724" max="8724" width="11.140625" style="109" customWidth="1"/>
    <col min="8725" max="8728" width="14" style="109" customWidth="1"/>
    <col min="8729" max="8729" width="12.42578125" style="109" customWidth="1"/>
    <col min="8730" max="8730" width="11.5703125" style="109" customWidth="1"/>
    <col min="8731" max="8731" width="11.42578125" style="109" customWidth="1"/>
    <col min="8732" max="8732" width="10.28515625" style="109" customWidth="1"/>
    <col min="8733" max="8733" width="13.140625" style="109" customWidth="1"/>
    <col min="8734" max="8736" width="11.5703125" style="109" customWidth="1"/>
    <col min="8737" max="8737" width="11.28515625" style="109" customWidth="1"/>
    <col min="8738" max="8960" width="9.140625" style="109"/>
    <col min="8961" max="8961" width="22.7109375" style="109" customWidth="1"/>
    <col min="8962" max="8962" width="9.140625" style="109"/>
    <col min="8963" max="8963" width="12.5703125" style="109" customWidth="1"/>
    <col min="8964" max="8964" width="15.7109375" style="109" customWidth="1"/>
    <col min="8965" max="8965" width="18.28515625" style="109" customWidth="1"/>
    <col min="8966" max="8966" width="15.140625" style="109" customWidth="1"/>
    <col min="8967" max="8970" width="13.7109375" style="109" customWidth="1"/>
    <col min="8971" max="8971" width="14.5703125" style="109" customWidth="1"/>
    <col min="8972" max="8974" width="13.140625" style="109" customWidth="1"/>
    <col min="8975" max="8975" width="12.7109375" style="109" customWidth="1"/>
    <col min="8976" max="8976" width="11.42578125" style="109" customWidth="1"/>
    <col min="8977" max="8977" width="11.5703125" style="109" customWidth="1"/>
    <col min="8978" max="8978" width="12" style="109" customWidth="1"/>
    <col min="8979" max="8979" width="14" style="109" customWidth="1"/>
    <col min="8980" max="8980" width="11.140625" style="109" customWidth="1"/>
    <col min="8981" max="8984" width="14" style="109" customWidth="1"/>
    <col min="8985" max="8985" width="12.42578125" style="109" customWidth="1"/>
    <col min="8986" max="8986" width="11.5703125" style="109" customWidth="1"/>
    <col min="8987" max="8987" width="11.42578125" style="109" customWidth="1"/>
    <col min="8988" max="8988" width="10.28515625" style="109" customWidth="1"/>
    <col min="8989" max="8989" width="13.140625" style="109" customWidth="1"/>
    <col min="8990" max="8992" width="11.5703125" style="109" customWidth="1"/>
    <col min="8993" max="8993" width="11.28515625" style="109" customWidth="1"/>
    <col min="8994" max="9216" width="9.140625" style="109"/>
    <col min="9217" max="9217" width="22.7109375" style="109" customWidth="1"/>
    <col min="9218" max="9218" width="9.140625" style="109"/>
    <col min="9219" max="9219" width="12.5703125" style="109" customWidth="1"/>
    <col min="9220" max="9220" width="15.7109375" style="109" customWidth="1"/>
    <col min="9221" max="9221" width="18.28515625" style="109" customWidth="1"/>
    <col min="9222" max="9222" width="15.140625" style="109" customWidth="1"/>
    <col min="9223" max="9226" width="13.7109375" style="109" customWidth="1"/>
    <col min="9227" max="9227" width="14.5703125" style="109" customWidth="1"/>
    <col min="9228" max="9230" width="13.140625" style="109" customWidth="1"/>
    <col min="9231" max="9231" width="12.7109375" style="109" customWidth="1"/>
    <col min="9232" max="9232" width="11.42578125" style="109" customWidth="1"/>
    <col min="9233" max="9233" width="11.5703125" style="109" customWidth="1"/>
    <col min="9234" max="9234" width="12" style="109" customWidth="1"/>
    <col min="9235" max="9235" width="14" style="109" customWidth="1"/>
    <col min="9236" max="9236" width="11.140625" style="109" customWidth="1"/>
    <col min="9237" max="9240" width="14" style="109" customWidth="1"/>
    <col min="9241" max="9241" width="12.42578125" style="109" customWidth="1"/>
    <col min="9242" max="9242" width="11.5703125" style="109" customWidth="1"/>
    <col min="9243" max="9243" width="11.42578125" style="109" customWidth="1"/>
    <col min="9244" max="9244" width="10.28515625" style="109" customWidth="1"/>
    <col min="9245" max="9245" width="13.140625" style="109" customWidth="1"/>
    <col min="9246" max="9248" width="11.5703125" style="109" customWidth="1"/>
    <col min="9249" max="9249" width="11.28515625" style="109" customWidth="1"/>
    <col min="9250" max="9472" width="9.140625" style="109"/>
    <col min="9473" max="9473" width="22.7109375" style="109" customWidth="1"/>
    <col min="9474" max="9474" width="9.140625" style="109"/>
    <col min="9475" max="9475" width="12.5703125" style="109" customWidth="1"/>
    <col min="9476" max="9476" width="15.7109375" style="109" customWidth="1"/>
    <col min="9477" max="9477" width="18.28515625" style="109" customWidth="1"/>
    <col min="9478" max="9478" width="15.140625" style="109" customWidth="1"/>
    <col min="9479" max="9482" width="13.7109375" style="109" customWidth="1"/>
    <col min="9483" max="9483" width="14.5703125" style="109" customWidth="1"/>
    <col min="9484" max="9486" width="13.140625" style="109" customWidth="1"/>
    <col min="9487" max="9487" width="12.7109375" style="109" customWidth="1"/>
    <col min="9488" max="9488" width="11.42578125" style="109" customWidth="1"/>
    <col min="9489" max="9489" width="11.5703125" style="109" customWidth="1"/>
    <col min="9490" max="9490" width="12" style="109" customWidth="1"/>
    <col min="9491" max="9491" width="14" style="109" customWidth="1"/>
    <col min="9492" max="9492" width="11.140625" style="109" customWidth="1"/>
    <col min="9493" max="9496" width="14" style="109" customWidth="1"/>
    <col min="9497" max="9497" width="12.42578125" style="109" customWidth="1"/>
    <col min="9498" max="9498" width="11.5703125" style="109" customWidth="1"/>
    <col min="9499" max="9499" width="11.42578125" style="109" customWidth="1"/>
    <col min="9500" max="9500" width="10.28515625" style="109" customWidth="1"/>
    <col min="9501" max="9501" width="13.140625" style="109" customWidth="1"/>
    <col min="9502" max="9504" width="11.5703125" style="109" customWidth="1"/>
    <col min="9505" max="9505" width="11.28515625" style="109" customWidth="1"/>
    <col min="9506" max="9728" width="9.140625" style="109"/>
    <col min="9729" max="9729" width="22.7109375" style="109" customWidth="1"/>
    <col min="9730" max="9730" width="9.140625" style="109"/>
    <col min="9731" max="9731" width="12.5703125" style="109" customWidth="1"/>
    <col min="9732" max="9732" width="15.7109375" style="109" customWidth="1"/>
    <col min="9733" max="9733" width="18.28515625" style="109" customWidth="1"/>
    <col min="9734" max="9734" width="15.140625" style="109" customWidth="1"/>
    <col min="9735" max="9738" width="13.7109375" style="109" customWidth="1"/>
    <col min="9739" max="9739" width="14.5703125" style="109" customWidth="1"/>
    <col min="9740" max="9742" width="13.140625" style="109" customWidth="1"/>
    <col min="9743" max="9743" width="12.7109375" style="109" customWidth="1"/>
    <col min="9744" max="9744" width="11.42578125" style="109" customWidth="1"/>
    <col min="9745" max="9745" width="11.5703125" style="109" customWidth="1"/>
    <col min="9746" max="9746" width="12" style="109" customWidth="1"/>
    <col min="9747" max="9747" width="14" style="109" customWidth="1"/>
    <col min="9748" max="9748" width="11.140625" style="109" customWidth="1"/>
    <col min="9749" max="9752" width="14" style="109" customWidth="1"/>
    <col min="9753" max="9753" width="12.42578125" style="109" customWidth="1"/>
    <col min="9754" max="9754" width="11.5703125" style="109" customWidth="1"/>
    <col min="9755" max="9755" width="11.42578125" style="109" customWidth="1"/>
    <col min="9756" max="9756" width="10.28515625" style="109" customWidth="1"/>
    <col min="9757" max="9757" width="13.140625" style="109" customWidth="1"/>
    <col min="9758" max="9760" width="11.5703125" style="109" customWidth="1"/>
    <col min="9761" max="9761" width="11.28515625" style="109" customWidth="1"/>
    <col min="9762" max="9984" width="9.140625" style="109"/>
    <col min="9985" max="9985" width="22.7109375" style="109" customWidth="1"/>
    <col min="9986" max="9986" width="9.140625" style="109"/>
    <col min="9987" max="9987" width="12.5703125" style="109" customWidth="1"/>
    <col min="9988" max="9988" width="15.7109375" style="109" customWidth="1"/>
    <col min="9989" max="9989" width="18.28515625" style="109" customWidth="1"/>
    <col min="9990" max="9990" width="15.140625" style="109" customWidth="1"/>
    <col min="9991" max="9994" width="13.7109375" style="109" customWidth="1"/>
    <col min="9995" max="9995" width="14.5703125" style="109" customWidth="1"/>
    <col min="9996" max="9998" width="13.140625" style="109" customWidth="1"/>
    <col min="9999" max="9999" width="12.7109375" style="109" customWidth="1"/>
    <col min="10000" max="10000" width="11.42578125" style="109" customWidth="1"/>
    <col min="10001" max="10001" width="11.5703125" style="109" customWidth="1"/>
    <col min="10002" max="10002" width="12" style="109" customWidth="1"/>
    <col min="10003" max="10003" width="14" style="109" customWidth="1"/>
    <col min="10004" max="10004" width="11.140625" style="109" customWidth="1"/>
    <col min="10005" max="10008" width="14" style="109" customWidth="1"/>
    <col min="10009" max="10009" width="12.42578125" style="109" customWidth="1"/>
    <col min="10010" max="10010" width="11.5703125" style="109" customWidth="1"/>
    <col min="10011" max="10011" width="11.42578125" style="109" customWidth="1"/>
    <col min="10012" max="10012" width="10.28515625" style="109" customWidth="1"/>
    <col min="10013" max="10013" width="13.140625" style="109" customWidth="1"/>
    <col min="10014" max="10016" width="11.5703125" style="109" customWidth="1"/>
    <col min="10017" max="10017" width="11.28515625" style="109" customWidth="1"/>
    <col min="10018" max="10240" width="9.140625" style="109"/>
    <col min="10241" max="10241" width="22.7109375" style="109" customWidth="1"/>
    <col min="10242" max="10242" width="9.140625" style="109"/>
    <col min="10243" max="10243" width="12.5703125" style="109" customWidth="1"/>
    <col min="10244" max="10244" width="15.7109375" style="109" customWidth="1"/>
    <col min="10245" max="10245" width="18.28515625" style="109" customWidth="1"/>
    <col min="10246" max="10246" width="15.140625" style="109" customWidth="1"/>
    <col min="10247" max="10250" width="13.7109375" style="109" customWidth="1"/>
    <col min="10251" max="10251" width="14.5703125" style="109" customWidth="1"/>
    <col min="10252" max="10254" width="13.140625" style="109" customWidth="1"/>
    <col min="10255" max="10255" width="12.7109375" style="109" customWidth="1"/>
    <col min="10256" max="10256" width="11.42578125" style="109" customWidth="1"/>
    <col min="10257" max="10257" width="11.5703125" style="109" customWidth="1"/>
    <col min="10258" max="10258" width="12" style="109" customWidth="1"/>
    <col min="10259" max="10259" width="14" style="109" customWidth="1"/>
    <col min="10260" max="10260" width="11.140625" style="109" customWidth="1"/>
    <col min="10261" max="10264" width="14" style="109" customWidth="1"/>
    <col min="10265" max="10265" width="12.42578125" style="109" customWidth="1"/>
    <col min="10266" max="10266" width="11.5703125" style="109" customWidth="1"/>
    <col min="10267" max="10267" width="11.42578125" style="109" customWidth="1"/>
    <col min="10268" max="10268" width="10.28515625" style="109" customWidth="1"/>
    <col min="10269" max="10269" width="13.140625" style="109" customWidth="1"/>
    <col min="10270" max="10272" width="11.5703125" style="109" customWidth="1"/>
    <col min="10273" max="10273" width="11.28515625" style="109" customWidth="1"/>
    <col min="10274" max="10496" width="9.140625" style="109"/>
    <col min="10497" max="10497" width="22.7109375" style="109" customWidth="1"/>
    <col min="10498" max="10498" width="9.140625" style="109"/>
    <col min="10499" max="10499" width="12.5703125" style="109" customWidth="1"/>
    <col min="10500" max="10500" width="15.7109375" style="109" customWidth="1"/>
    <col min="10501" max="10501" width="18.28515625" style="109" customWidth="1"/>
    <col min="10502" max="10502" width="15.140625" style="109" customWidth="1"/>
    <col min="10503" max="10506" width="13.7109375" style="109" customWidth="1"/>
    <col min="10507" max="10507" width="14.5703125" style="109" customWidth="1"/>
    <col min="10508" max="10510" width="13.140625" style="109" customWidth="1"/>
    <col min="10511" max="10511" width="12.7109375" style="109" customWidth="1"/>
    <col min="10512" max="10512" width="11.42578125" style="109" customWidth="1"/>
    <col min="10513" max="10513" width="11.5703125" style="109" customWidth="1"/>
    <col min="10514" max="10514" width="12" style="109" customWidth="1"/>
    <col min="10515" max="10515" width="14" style="109" customWidth="1"/>
    <col min="10516" max="10516" width="11.140625" style="109" customWidth="1"/>
    <col min="10517" max="10520" width="14" style="109" customWidth="1"/>
    <col min="10521" max="10521" width="12.42578125" style="109" customWidth="1"/>
    <col min="10522" max="10522" width="11.5703125" style="109" customWidth="1"/>
    <col min="10523" max="10523" width="11.42578125" style="109" customWidth="1"/>
    <col min="10524" max="10524" width="10.28515625" style="109" customWidth="1"/>
    <col min="10525" max="10525" width="13.140625" style="109" customWidth="1"/>
    <col min="10526" max="10528" width="11.5703125" style="109" customWidth="1"/>
    <col min="10529" max="10529" width="11.28515625" style="109" customWidth="1"/>
    <col min="10530" max="10752" width="9.140625" style="109"/>
    <col min="10753" max="10753" width="22.7109375" style="109" customWidth="1"/>
    <col min="10754" max="10754" width="9.140625" style="109"/>
    <col min="10755" max="10755" width="12.5703125" style="109" customWidth="1"/>
    <col min="10756" max="10756" width="15.7109375" style="109" customWidth="1"/>
    <col min="10757" max="10757" width="18.28515625" style="109" customWidth="1"/>
    <col min="10758" max="10758" width="15.140625" style="109" customWidth="1"/>
    <col min="10759" max="10762" width="13.7109375" style="109" customWidth="1"/>
    <col min="10763" max="10763" width="14.5703125" style="109" customWidth="1"/>
    <col min="10764" max="10766" width="13.140625" style="109" customWidth="1"/>
    <col min="10767" max="10767" width="12.7109375" style="109" customWidth="1"/>
    <col min="10768" max="10768" width="11.42578125" style="109" customWidth="1"/>
    <col min="10769" max="10769" width="11.5703125" style="109" customWidth="1"/>
    <col min="10770" max="10770" width="12" style="109" customWidth="1"/>
    <col min="10771" max="10771" width="14" style="109" customWidth="1"/>
    <col min="10772" max="10772" width="11.140625" style="109" customWidth="1"/>
    <col min="10773" max="10776" width="14" style="109" customWidth="1"/>
    <col min="10777" max="10777" width="12.42578125" style="109" customWidth="1"/>
    <col min="10778" max="10778" width="11.5703125" style="109" customWidth="1"/>
    <col min="10779" max="10779" width="11.42578125" style="109" customWidth="1"/>
    <col min="10780" max="10780" width="10.28515625" style="109" customWidth="1"/>
    <col min="10781" max="10781" width="13.140625" style="109" customWidth="1"/>
    <col min="10782" max="10784" width="11.5703125" style="109" customWidth="1"/>
    <col min="10785" max="10785" width="11.28515625" style="109" customWidth="1"/>
    <col min="10786" max="11008" width="9.140625" style="109"/>
    <col min="11009" max="11009" width="22.7109375" style="109" customWidth="1"/>
    <col min="11010" max="11010" width="9.140625" style="109"/>
    <col min="11011" max="11011" width="12.5703125" style="109" customWidth="1"/>
    <col min="11012" max="11012" width="15.7109375" style="109" customWidth="1"/>
    <col min="11013" max="11013" width="18.28515625" style="109" customWidth="1"/>
    <col min="11014" max="11014" width="15.140625" style="109" customWidth="1"/>
    <col min="11015" max="11018" width="13.7109375" style="109" customWidth="1"/>
    <col min="11019" max="11019" width="14.5703125" style="109" customWidth="1"/>
    <col min="11020" max="11022" width="13.140625" style="109" customWidth="1"/>
    <col min="11023" max="11023" width="12.7109375" style="109" customWidth="1"/>
    <col min="11024" max="11024" width="11.42578125" style="109" customWidth="1"/>
    <col min="11025" max="11025" width="11.5703125" style="109" customWidth="1"/>
    <col min="11026" max="11026" width="12" style="109" customWidth="1"/>
    <col min="11027" max="11027" width="14" style="109" customWidth="1"/>
    <col min="11028" max="11028" width="11.140625" style="109" customWidth="1"/>
    <col min="11029" max="11032" width="14" style="109" customWidth="1"/>
    <col min="11033" max="11033" width="12.42578125" style="109" customWidth="1"/>
    <col min="11034" max="11034" width="11.5703125" style="109" customWidth="1"/>
    <col min="11035" max="11035" width="11.42578125" style="109" customWidth="1"/>
    <col min="11036" max="11036" width="10.28515625" style="109" customWidth="1"/>
    <col min="11037" max="11037" width="13.140625" style="109" customWidth="1"/>
    <col min="11038" max="11040" width="11.5703125" style="109" customWidth="1"/>
    <col min="11041" max="11041" width="11.28515625" style="109" customWidth="1"/>
    <col min="11042" max="11264" width="9.140625" style="109"/>
    <col min="11265" max="11265" width="22.7109375" style="109" customWidth="1"/>
    <col min="11266" max="11266" width="9.140625" style="109"/>
    <col min="11267" max="11267" width="12.5703125" style="109" customWidth="1"/>
    <col min="11268" max="11268" width="15.7109375" style="109" customWidth="1"/>
    <col min="11269" max="11269" width="18.28515625" style="109" customWidth="1"/>
    <col min="11270" max="11270" width="15.140625" style="109" customWidth="1"/>
    <col min="11271" max="11274" width="13.7109375" style="109" customWidth="1"/>
    <col min="11275" max="11275" width="14.5703125" style="109" customWidth="1"/>
    <col min="11276" max="11278" width="13.140625" style="109" customWidth="1"/>
    <col min="11279" max="11279" width="12.7109375" style="109" customWidth="1"/>
    <col min="11280" max="11280" width="11.42578125" style="109" customWidth="1"/>
    <col min="11281" max="11281" width="11.5703125" style="109" customWidth="1"/>
    <col min="11282" max="11282" width="12" style="109" customWidth="1"/>
    <col min="11283" max="11283" width="14" style="109" customWidth="1"/>
    <col min="11284" max="11284" width="11.140625" style="109" customWidth="1"/>
    <col min="11285" max="11288" width="14" style="109" customWidth="1"/>
    <col min="11289" max="11289" width="12.42578125" style="109" customWidth="1"/>
    <col min="11290" max="11290" width="11.5703125" style="109" customWidth="1"/>
    <col min="11291" max="11291" width="11.42578125" style="109" customWidth="1"/>
    <col min="11292" max="11292" width="10.28515625" style="109" customWidth="1"/>
    <col min="11293" max="11293" width="13.140625" style="109" customWidth="1"/>
    <col min="11294" max="11296" width="11.5703125" style="109" customWidth="1"/>
    <col min="11297" max="11297" width="11.28515625" style="109" customWidth="1"/>
    <col min="11298" max="11520" width="9.140625" style="109"/>
    <col min="11521" max="11521" width="22.7109375" style="109" customWidth="1"/>
    <col min="11522" max="11522" width="9.140625" style="109"/>
    <col min="11523" max="11523" width="12.5703125" style="109" customWidth="1"/>
    <col min="11524" max="11524" width="15.7109375" style="109" customWidth="1"/>
    <col min="11525" max="11525" width="18.28515625" style="109" customWidth="1"/>
    <col min="11526" max="11526" width="15.140625" style="109" customWidth="1"/>
    <col min="11527" max="11530" width="13.7109375" style="109" customWidth="1"/>
    <col min="11531" max="11531" width="14.5703125" style="109" customWidth="1"/>
    <col min="11532" max="11534" width="13.140625" style="109" customWidth="1"/>
    <col min="11535" max="11535" width="12.7109375" style="109" customWidth="1"/>
    <col min="11536" max="11536" width="11.42578125" style="109" customWidth="1"/>
    <col min="11537" max="11537" width="11.5703125" style="109" customWidth="1"/>
    <col min="11538" max="11538" width="12" style="109" customWidth="1"/>
    <col min="11539" max="11539" width="14" style="109" customWidth="1"/>
    <col min="11540" max="11540" width="11.140625" style="109" customWidth="1"/>
    <col min="11541" max="11544" width="14" style="109" customWidth="1"/>
    <col min="11545" max="11545" width="12.42578125" style="109" customWidth="1"/>
    <col min="11546" max="11546" width="11.5703125" style="109" customWidth="1"/>
    <col min="11547" max="11547" width="11.42578125" style="109" customWidth="1"/>
    <col min="11548" max="11548" width="10.28515625" style="109" customWidth="1"/>
    <col min="11549" max="11549" width="13.140625" style="109" customWidth="1"/>
    <col min="11550" max="11552" width="11.5703125" style="109" customWidth="1"/>
    <col min="11553" max="11553" width="11.28515625" style="109" customWidth="1"/>
    <col min="11554" max="11776" width="9.140625" style="109"/>
    <col min="11777" max="11777" width="22.7109375" style="109" customWidth="1"/>
    <col min="11778" max="11778" width="9.140625" style="109"/>
    <col min="11779" max="11779" width="12.5703125" style="109" customWidth="1"/>
    <col min="11780" max="11780" width="15.7109375" style="109" customWidth="1"/>
    <col min="11781" max="11781" width="18.28515625" style="109" customWidth="1"/>
    <col min="11782" max="11782" width="15.140625" style="109" customWidth="1"/>
    <col min="11783" max="11786" width="13.7109375" style="109" customWidth="1"/>
    <col min="11787" max="11787" width="14.5703125" style="109" customWidth="1"/>
    <col min="11788" max="11790" width="13.140625" style="109" customWidth="1"/>
    <col min="11791" max="11791" width="12.7109375" style="109" customWidth="1"/>
    <col min="11792" max="11792" width="11.42578125" style="109" customWidth="1"/>
    <col min="11793" max="11793" width="11.5703125" style="109" customWidth="1"/>
    <col min="11794" max="11794" width="12" style="109" customWidth="1"/>
    <col min="11795" max="11795" width="14" style="109" customWidth="1"/>
    <col min="11796" max="11796" width="11.140625" style="109" customWidth="1"/>
    <col min="11797" max="11800" width="14" style="109" customWidth="1"/>
    <col min="11801" max="11801" width="12.42578125" style="109" customWidth="1"/>
    <col min="11802" max="11802" width="11.5703125" style="109" customWidth="1"/>
    <col min="11803" max="11803" width="11.42578125" style="109" customWidth="1"/>
    <col min="11804" max="11804" width="10.28515625" style="109" customWidth="1"/>
    <col min="11805" max="11805" width="13.140625" style="109" customWidth="1"/>
    <col min="11806" max="11808" width="11.5703125" style="109" customWidth="1"/>
    <col min="11809" max="11809" width="11.28515625" style="109" customWidth="1"/>
    <col min="11810" max="12032" width="9.140625" style="109"/>
    <col min="12033" max="12033" width="22.7109375" style="109" customWidth="1"/>
    <col min="12034" max="12034" width="9.140625" style="109"/>
    <col min="12035" max="12035" width="12.5703125" style="109" customWidth="1"/>
    <col min="12036" max="12036" width="15.7109375" style="109" customWidth="1"/>
    <col min="12037" max="12037" width="18.28515625" style="109" customWidth="1"/>
    <col min="12038" max="12038" width="15.140625" style="109" customWidth="1"/>
    <col min="12039" max="12042" width="13.7109375" style="109" customWidth="1"/>
    <col min="12043" max="12043" width="14.5703125" style="109" customWidth="1"/>
    <col min="12044" max="12046" width="13.140625" style="109" customWidth="1"/>
    <col min="12047" max="12047" width="12.7109375" style="109" customWidth="1"/>
    <col min="12048" max="12048" width="11.42578125" style="109" customWidth="1"/>
    <col min="12049" max="12049" width="11.5703125" style="109" customWidth="1"/>
    <col min="12050" max="12050" width="12" style="109" customWidth="1"/>
    <col min="12051" max="12051" width="14" style="109" customWidth="1"/>
    <col min="12052" max="12052" width="11.140625" style="109" customWidth="1"/>
    <col min="12053" max="12056" width="14" style="109" customWidth="1"/>
    <col min="12057" max="12057" width="12.42578125" style="109" customWidth="1"/>
    <col min="12058" max="12058" width="11.5703125" style="109" customWidth="1"/>
    <col min="12059" max="12059" width="11.42578125" style="109" customWidth="1"/>
    <col min="12060" max="12060" width="10.28515625" style="109" customWidth="1"/>
    <col min="12061" max="12061" width="13.140625" style="109" customWidth="1"/>
    <col min="12062" max="12064" width="11.5703125" style="109" customWidth="1"/>
    <col min="12065" max="12065" width="11.28515625" style="109" customWidth="1"/>
    <col min="12066" max="12288" width="9.140625" style="109"/>
    <col min="12289" max="12289" width="22.7109375" style="109" customWidth="1"/>
    <col min="12290" max="12290" width="9.140625" style="109"/>
    <col min="12291" max="12291" width="12.5703125" style="109" customWidth="1"/>
    <col min="12292" max="12292" width="15.7109375" style="109" customWidth="1"/>
    <col min="12293" max="12293" width="18.28515625" style="109" customWidth="1"/>
    <col min="12294" max="12294" width="15.140625" style="109" customWidth="1"/>
    <col min="12295" max="12298" width="13.7109375" style="109" customWidth="1"/>
    <col min="12299" max="12299" width="14.5703125" style="109" customWidth="1"/>
    <col min="12300" max="12302" width="13.140625" style="109" customWidth="1"/>
    <col min="12303" max="12303" width="12.7109375" style="109" customWidth="1"/>
    <col min="12304" max="12304" width="11.42578125" style="109" customWidth="1"/>
    <col min="12305" max="12305" width="11.5703125" style="109" customWidth="1"/>
    <col min="12306" max="12306" width="12" style="109" customWidth="1"/>
    <col min="12307" max="12307" width="14" style="109" customWidth="1"/>
    <col min="12308" max="12308" width="11.140625" style="109" customWidth="1"/>
    <col min="12309" max="12312" width="14" style="109" customWidth="1"/>
    <col min="12313" max="12313" width="12.42578125" style="109" customWidth="1"/>
    <col min="12314" max="12314" width="11.5703125" style="109" customWidth="1"/>
    <col min="12315" max="12315" width="11.42578125" style="109" customWidth="1"/>
    <col min="12316" max="12316" width="10.28515625" style="109" customWidth="1"/>
    <col min="12317" max="12317" width="13.140625" style="109" customWidth="1"/>
    <col min="12318" max="12320" width="11.5703125" style="109" customWidth="1"/>
    <col min="12321" max="12321" width="11.28515625" style="109" customWidth="1"/>
    <col min="12322" max="12544" width="9.140625" style="109"/>
    <col min="12545" max="12545" width="22.7109375" style="109" customWidth="1"/>
    <col min="12546" max="12546" width="9.140625" style="109"/>
    <col min="12547" max="12547" width="12.5703125" style="109" customWidth="1"/>
    <col min="12548" max="12548" width="15.7109375" style="109" customWidth="1"/>
    <col min="12549" max="12549" width="18.28515625" style="109" customWidth="1"/>
    <col min="12550" max="12550" width="15.140625" style="109" customWidth="1"/>
    <col min="12551" max="12554" width="13.7109375" style="109" customWidth="1"/>
    <col min="12555" max="12555" width="14.5703125" style="109" customWidth="1"/>
    <col min="12556" max="12558" width="13.140625" style="109" customWidth="1"/>
    <col min="12559" max="12559" width="12.7109375" style="109" customWidth="1"/>
    <col min="12560" max="12560" width="11.42578125" style="109" customWidth="1"/>
    <col min="12561" max="12561" width="11.5703125" style="109" customWidth="1"/>
    <col min="12562" max="12562" width="12" style="109" customWidth="1"/>
    <col min="12563" max="12563" width="14" style="109" customWidth="1"/>
    <col min="12564" max="12564" width="11.140625" style="109" customWidth="1"/>
    <col min="12565" max="12568" width="14" style="109" customWidth="1"/>
    <col min="12569" max="12569" width="12.42578125" style="109" customWidth="1"/>
    <col min="12570" max="12570" width="11.5703125" style="109" customWidth="1"/>
    <col min="12571" max="12571" width="11.42578125" style="109" customWidth="1"/>
    <col min="12572" max="12572" width="10.28515625" style="109" customWidth="1"/>
    <col min="12573" max="12573" width="13.140625" style="109" customWidth="1"/>
    <col min="12574" max="12576" width="11.5703125" style="109" customWidth="1"/>
    <col min="12577" max="12577" width="11.28515625" style="109" customWidth="1"/>
    <col min="12578" max="12800" width="9.140625" style="109"/>
    <col min="12801" max="12801" width="22.7109375" style="109" customWidth="1"/>
    <col min="12802" max="12802" width="9.140625" style="109"/>
    <col min="12803" max="12803" width="12.5703125" style="109" customWidth="1"/>
    <col min="12804" max="12804" width="15.7109375" style="109" customWidth="1"/>
    <col min="12805" max="12805" width="18.28515625" style="109" customWidth="1"/>
    <col min="12806" max="12806" width="15.140625" style="109" customWidth="1"/>
    <col min="12807" max="12810" width="13.7109375" style="109" customWidth="1"/>
    <col min="12811" max="12811" width="14.5703125" style="109" customWidth="1"/>
    <col min="12812" max="12814" width="13.140625" style="109" customWidth="1"/>
    <col min="12815" max="12815" width="12.7109375" style="109" customWidth="1"/>
    <col min="12816" max="12816" width="11.42578125" style="109" customWidth="1"/>
    <col min="12817" max="12817" width="11.5703125" style="109" customWidth="1"/>
    <col min="12818" max="12818" width="12" style="109" customWidth="1"/>
    <col min="12819" max="12819" width="14" style="109" customWidth="1"/>
    <col min="12820" max="12820" width="11.140625" style="109" customWidth="1"/>
    <col min="12821" max="12824" width="14" style="109" customWidth="1"/>
    <col min="12825" max="12825" width="12.42578125" style="109" customWidth="1"/>
    <col min="12826" max="12826" width="11.5703125" style="109" customWidth="1"/>
    <col min="12827" max="12827" width="11.42578125" style="109" customWidth="1"/>
    <col min="12828" max="12828" width="10.28515625" style="109" customWidth="1"/>
    <col min="12829" max="12829" width="13.140625" style="109" customWidth="1"/>
    <col min="12830" max="12832" width="11.5703125" style="109" customWidth="1"/>
    <col min="12833" max="12833" width="11.28515625" style="109" customWidth="1"/>
    <col min="12834" max="13056" width="9.140625" style="109"/>
    <col min="13057" max="13057" width="22.7109375" style="109" customWidth="1"/>
    <col min="13058" max="13058" width="9.140625" style="109"/>
    <col min="13059" max="13059" width="12.5703125" style="109" customWidth="1"/>
    <col min="13060" max="13060" width="15.7109375" style="109" customWidth="1"/>
    <col min="13061" max="13061" width="18.28515625" style="109" customWidth="1"/>
    <col min="13062" max="13062" width="15.140625" style="109" customWidth="1"/>
    <col min="13063" max="13066" width="13.7109375" style="109" customWidth="1"/>
    <col min="13067" max="13067" width="14.5703125" style="109" customWidth="1"/>
    <col min="13068" max="13070" width="13.140625" style="109" customWidth="1"/>
    <col min="13071" max="13071" width="12.7109375" style="109" customWidth="1"/>
    <col min="13072" max="13072" width="11.42578125" style="109" customWidth="1"/>
    <col min="13073" max="13073" width="11.5703125" style="109" customWidth="1"/>
    <col min="13074" max="13074" width="12" style="109" customWidth="1"/>
    <col min="13075" max="13075" width="14" style="109" customWidth="1"/>
    <col min="13076" max="13076" width="11.140625" style="109" customWidth="1"/>
    <col min="13077" max="13080" width="14" style="109" customWidth="1"/>
    <col min="13081" max="13081" width="12.42578125" style="109" customWidth="1"/>
    <col min="13082" max="13082" width="11.5703125" style="109" customWidth="1"/>
    <col min="13083" max="13083" width="11.42578125" style="109" customWidth="1"/>
    <col min="13084" max="13084" width="10.28515625" style="109" customWidth="1"/>
    <col min="13085" max="13085" width="13.140625" style="109" customWidth="1"/>
    <col min="13086" max="13088" width="11.5703125" style="109" customWidth="1"/>
    <col min="13089" max="13089" width="11.28515625" style="109" customWidth="1"/>
    <col min="13090" max="13312" width="9.140625" style="109"/>
    <col min="13313" max="13313" width="22.7109375" style="109" customWidth="1"/>
    <col min="13314" max="13314" width="9.140625" style="109"/>
    <col min="13315" max="13315" width="12.5703125" style="109" customWidth="1"/>
    <col min="13316" max="13316" width="15.7109375" style="109" customWidth="1"/>
    <col min="13317" max="13317" width="18.28515625" style="109" customWidth="1"/>
    <col min="13318" max="13318" width="15.140625" style="109" customWidth="1"/>
    <col min="13319" max="13322" width="13.7109375" style="109" customWidth="1"/>
    <col min="13323" max="13323" width="14.5703125" style="109" customWidth="1"/>
    <col min="13324" max="13326" width="13.140625" style="109" customWidth="1"/>
    <col min="13327" max="13327" width="12.7109375" style="109" customWidth="1"/>
    <col min="13328" max="13328" width="11.42578125" style="109" customWidth="1"/>
    <col min="13329" max="13329" width="11.5703125" style="109" customWidth="1"/>
    <col min="13330" max="13330" width="12" style="109" customWidth="1"/>
    <col min="13331" max="13331" width="14" style="109" customWidth="1"/>
    <col min="13332" max="13332" width="11.140625" style="109" customWidth="1"/>
    <col min="13333" max="13336" width="14" style="109" customWidth="1"/>
    <col min="13337" max="13337" width="12.42578125" style="109" customWidth="1"/>
    <col min="13338" max="13338" width="11.5703125" style="109" customWidth="1"/>
    <col min="13339" max="13339" width="11.42578125" style="109" customWidth="1"/>
    <col min="13340" max="13340" width="10.28515625" style="109" customWidth="1"/>
    <col min="13341" max="13341" width="13.140625" style="109" customWidth="1"/>
    <col min="13342" max="13344" width="11.5703125" style="109" customWidth="1"/>
    <col min="13345" max="13345" width="11.28515625" style="109" customWidth="1"/>
    <col min="13346" max="13568" width="9.140625" style="109"/>
    <col min="13569" max="13569" width="22.7109375" style="109" customWidth="1"/>
    <col min="13570" max="13570" width="9.140625" style="109"/>
    <col min="13571" max="13571" width="12.5703125" style="109" customWidth="1"/>
    <col min="13572" max="13572" width="15.7109375" style="109" customWidth="1"/>
    <col min="13573" max="13573" width="18.28515625" style="109" customWidth="1"/>
    <col min="13574" max="13574" width="15.140625" style="109" customWidth="1"/>
    <col min="13575" max="13578" width="13.7109375" style="109" customWidth="1"/>
    <col min="13579" max="13579" width="14.5703125" style="109" customWidth="1"/>
    <col min="13580" max="13582" width="13.140625" style="109" customWidth="1"/>
    <col min="13583" max="13583" width="12.7109375" style="109" customWidth="1"/>
    <col min="13584" max="13584" width="11.42578125" style="109" customWidth="1"/>
    <col min="13585" max="13585" width="11.5703125" style="109" customWidth="1"/>
    <col min="13586" max="13586" width="12" style="109" customWidth="1"/>
    <col min="13587" max="13587" width="14" style="109" customWidth="1"/>
    <col min="13588" max="13588" width="11.140625" style="109" customWidth="1"/>
    <col min="13589" max="13592" width="14" style="109" customWidth="1"/>
    <col min="13593" max="13593" width="12.42578125" style="109" customWidth="1"/>
    <col min="13594" max="13594" width="11.5703125" style="109" customWidth="1"/>
    <col min="13595" max="13595" width="11.42578125" style="109" customWidth="1"/>
    <col min="13596" max="13596" width="10.28515625" style="109" customWidth="1"/>
    <col min="13597" max="13597" width="13.140625" style="109" customWidth="1"/>
    <col min="13598" max="13600" width="11.5703125" style="109" customWidth="1"/>
    <col min="13601" max="13601" width="11.28515625" style="109" customWidth="1"/>
    <col min="13602" max="13824" width="9.140625" style="109"/>
    <col min="13825" max="13825" width="22.7109375" style="109" customWidth="1"/>
    <col min="13826" max="13826" width="9.140625" style="109"/>
    <col min="13827" max="13827" width="12.5703125" style="109" customWidth="1"/>
    <col min="13828" max="13828" width="15.7109375" style="109" customWidth="1"/>
    <col min="13829" max="13829" width="18.28515625" style="109" customWidth="1"/>
    <col min="13830" max="13830" width="15.140625" style="109" customWidth="1"/>
    <col min="13831" max="13834" width="13.7109375" style="109" customWidth="1"/>
    <col min="13835" max="13835" width="14.5703125" style="109" customWidth="1"/>
    <col min="13836" max="13838" width="13.140625" style="109" customWidth="1"/>
    <col min="13839" max="13839" width="12.7109375" style="109" customWidth="1"/>
    <col min="13840" max="13840" width="11.42578125" style="109" customWidth="1"/>
    <col min="13841" max="13841" width="11.5703125" style="109" customWidth="1"/>
    <col min="13842" max="13842" width="12" style="109" customWidth="1"/>
    <col min="13843" max="13843" width="14" style="109" customWidth="1"/>
    <col min="13844" max="13844" width="11.140625" style="109" customWidth="1"/>
    <col min="13845" max="13848" width="14" style="109" customWidth="1"/>
    <col min="13849" max="13849" width="12.42578125" style="109" customWidth="1"/>
    <col min="13850" max="13850" width="11.5703125" style="109" customWidth="1"/>
    <col min="13851" max="13851" width="11.42578125" style="109" customWidth="1"/>
    <col min="13852" max="13852" width="10.28515625" style="109" customWidth="1"/>
    <col min="13853" max="13853" width="13.140625" style="109" customWidth="1"/>
    <col min="13854" max="13856" width="11.5703125" style="109" customWidth="1"/>
    <col min="13857" max="13857" width="11.28515625" style="109" customWidth="1"/>
    <col min="13858" max="14080" width="9.140625" style="109"/>
    <col min="14081" max="14081" width="22.7109375" style="109" customWidth="1"/>
    <col min="14082" max="14082" width="9.140625" style="109"/>
    <col min="14083" max="14083" width="12.5703125" style="109" customWidth="1"/>
    <col min="14084" max="14084" width="15.7109375" style="109" customWidth="1"/>
    <col min="14085" max="14085" width="18.28515625" style="109" customWidth="1"/>
    <col min="14086" max="14086" width="15.140625" style="109" customWidth="1"/>
    <col min="14087" max="14090" width="13.7109375" style="109" customWidth="1"/>
    <col min="14091" max="14091" width="14.5703125" style="109" customWidth="1"/>
    <col min="14092" max="14094" width="13.140625" style="109" customWidth="1"/>
    <col min="14095" max="14095" width="12.7109375" style="109" customWidth="1"/>
    <col min="14096" max="14096" width="11.42578125" style="109" customWidth="1"/>
    <col min="14097" max="14097" width="11.5703125" style="109" customWidth="1"/>
    <col min="14098" max="14098" width="12" style="109" customWidth="1"/>
    <col min="14099" max="14099" width="14" style="109" customWidth="1"/>
    <col min="14100" max="14100" width="11.140625" style="109" customWidth="1"/>
    <col min="14101" max="14104" width="14" style="109" customWidth="1"/>
    <col min="14105" max="14105" width="12.42578125" style="109" customWidth="1"/>
    <col min="14106" max="14106" width="11.5703125" style="109" customWidth="1"/>
    <col min="14107" max="14107" width="11.42578125" style="109" customWidth="1"/>
    <col min="14108" max="14108" width="10.28515625" style="109" customWidth="1"/>
    <col min="14109" max="14109" width="13.140625" style="109" customWidth="1"/>
    <col min="14110" max="14112" width="11.5703125" style="109" customWidth="1"/>
    <col min="14113" max="14113" width="11.28515625" style="109" customWidth="1"/>
    <col min="14114" max="14336" width="9.140625" style="109"/>
    <col min="14337" max="14337" width="22.7109375" style="109" customWidth="1"/>
    <col min="14338" max="14338" width="9.140625" style="109"/>
    <col min="14339" max="14339" width="12.5703125" style="109" customWidth="1"/>
    <col min="14340" max="14340" width="15.7109375" style="109" customWidth="1"/>
    <col min="14341" max="14341" width="18.28515625" style="109" customWidth="1"/>
    <col min="14342" max="14342" width="15.140625" style="109" customWidth="1"/>
    <col min="14343" max="14346" width="13.7109375" style="109" customWidth="1"/>
    <col min="14347" max="14347" width="14.5703125" style="109" customWidth="1"/>
    <col min="14348" max="14350" width="13.140625" style="109" customWidth="1"/>
    <col min="14351" max="14351" width="12.7109375" style="109" customWidth="1"/>
    <col min="14352" max="14352" width="11.42578125" style="109" customWidth="1"/>
    <col min="14353" max="14353" width="11.5703125" style="109" customWidth="1"/>
    <col min="14354" max="14354" width="12" style="109" customWidth="1"/>
    <col min="14355" max="14355" width="14" style="109" customWidth="1"/>
    <col min="14356" max="14356" width="11.140625" style="109" customWidth="1"/>
    <col min="14357" max="14360" width="14" style="109" customWidth="1"/>
    <col min="14361" max="14361" width="12.42578125" style="109" customWidth="1"/>
    <col min="14362" max="14362" width="11.5703125" style="109" customWidth="1"/>
    <col min="14363" max="14363" width="11.42578125" style="109" customWidth="1"/>
    <col min="14364" max="14364" width="10.28515625" style="109" customWidth="1"/>
    <col min="14365" max="14365" width="13.140625" style="109" customWidth="1"/>
    <col min="14366" max="14368" width="11.5703125" style="109" customWidth="1"/>
    <col min="14369" max="14369" width="11.28515625" style="109" customWidth="1"/>
    <col min="14370" max="14592" width="9.140625" style="109"/>
    <col min="14593" max="14593" width="22.7109375" style="109" customWidth="1"/>
    <col min="14594" max="14594" width="9.140625" style="109"/>
    <col min="14595" max="14595" width="12.5703125" style="109" customWidth="1"/>
    <col min="14596" max="14596" width="15.7109375" style="109" customWidth="1"/>
    <col min="14597" max="14597" width="18.28515625" style="109" customWidth="1"/>
    <col min="14598" max="14598" width="15.140625" style="109" customWidth="1"/>
    <col min="14599" max="14602" width="13.7109375" style="109" customWidth="1"/>
    <col min="14603" max="14603" width="14.5703125" style="109" customWidth="1"/>
    <col min="14604" max="14606" width="13.140625" style="109" customWidth="1"/>
    <col min="14607" max="14607" width="12.7109375" style="109" customWidth="1"/>
    <col min="14608" max="14608" width="11.42578125" style="109" customWidth="1"/>
    <col min="14609" max="14609" width="11.5703125" style="109" customWidth="1"/>
    <col min="14610" max="14610" width="12" style="109" customWidth="1"/>
    <col min="14611" max="14611" width="14" style="109" customWidth="1"/>
    <col min="14612" max="14612" width="11.140625" style="109" customWidth="1"/>
    <col min="14613" max="14616" width="14" style="109" customWidth="1"/>
    <col min="14617" max="14617" width="12.42578125" style="109" customWidth="1"/>
    <col min="14618" max="14618" width="11.5703125" style="109" customWidth="1"/>
    <col min="14619" max="14619" width="11.42578125" style="109" customWidth="1"/>
    <col min="14620" max="14620" width="10.28515625" style="109" customWidth="1"/>
    <col min="14621" max="14621" width="13.140625" style="109" customWidth="1"/>
    <col min="14622" max="14624" width="11.5703125" style="109" customWidth="1"/>
    <col min="14625" max="14625" width="11.28515625" style="109" customWidth="1"/>
    <col min="14626" max="14848" width="9.140625" style="109"/>
    <col min="14849" max="14849" width="22.7109375" style="109" customWidth="1"/>
    <col min="14850" max="14850" width="9.140625" style="109"/>
    <col min="14851" max="14851" width="12.5703125" style="109" customWidth="1"/>
    <col min="14852" max="14852" width="15.7109375" style="109" customWidth="1"/>
    <col min="14853" max="14853" width="18.28515625" style="109" customWidth="1"/>
    <col min="14854" max="14854" width="15.140625" style="109" customWidth="1"/>
    <col min="14855" max="14858" width="13.7109375" style="109" customWidth="1"/>
    <col min="14859" max="14859" width="14.5703125" style="109" customWidth="1"/>
    <col min="14860" max="14862" width="13.140625" style="109" customWidth="1"/>
    <col min="14863" max="14863" width="12.7109375" style="109" customWidth="1"/>
    <col min="14864" max="14864" width="11.42578125" style="109" customWidth="1"/>
    <col min="14865" max="14865" width="11.5703125" style="109" customWidth="1"/>
    <col min="14866" max="14866" width="12" style="109" customWidth="1"/>
    <col min="14867" max="14867" width="14" style="109" customWidth="1"/>
    <col min="14868" max="14868" width="11.140625" style="109" customWidth="1"/>
    <col min="14869" max="14872" width="14" style="109" customWidth="1"/>
    <col min="14873" max="14873" width="12.42578125" style="109" customWidth="1"/>
    <col min="14874" max="14874" width="11.5703125" style="109" customWidth="1"/>
    <col min="14875" max="14875" width="11.42578125" style="109" customWidth="1"/>
    <col min="14876" max="14876" width="10.28515625" style="109" customWidth="1"/>
    <col min="14877" max="14877" width="13.140625" style="109" customWidth="1"/>
    <col min="14878" max="14880" width="11.5703125" style="109" customWidth="1"/>
    <col min="14881" max="14881" width="11.28515625" style="109" customWidth="1"/>
    <col min="14882" max="15104" width="9.140625" style="109"/>
    <col min="15105" max="15105" width="22.7109375" style="109" customWidth="1"/>
    <col min="15106" max="15106" width="9.140625" style="109"/>
    <col min="15107" max="15107" width="12.5703125" style="109" customWidth="1"/>
    <col min="15108" max="15108" width="15.7109375" style="109" customWidth="1"/>
    <col min="15109" max="15109" width="18.28515625" style="109" customWidth="1"/>
    <col min="15110" max="15110" width="15.140625" style="109" customWidth="1"/>
    <col min="15111" max="15114" width="13.7109375" style="109" customWidth="1"/>
    <col min="15115" max="15115" width="14.5703125" style="109" customWidth="1"/>
    <col min="15116" max="15118" width="13.140625" style="109" customWidth="1"/>
    <col min="15119" max="15119" width="12.7109375" style="109" customWidth="1"/>
    <col min="15120" max="15120" width="11.42578125" style="109" customWidth="1"/>
    <col min="15121" max="15121" width="11.5703125" style="109" customWidth="1"/>
    <col min="15122" max="15122" width="12" style="109" customWidth="1"/>
    <col min="15123" max="15123" width="14" style="109" customWidth="1"/>
    <col min="15124" max="15124" width="11.140625" style="109" customWidth="1"/>
    <col min="15125" max="15128" width="14" style="109" customWidth="1"/>
    <col min="15129" max="15129" width="12.42578125" style="109" customWidth="1"/>
    <col min="15130" max="15130" width="11.5703125" style="109" customWidth="1"/>
    <col min="15131" max="15131" width="11.42578125" style="109" customWidth="1"/>
    <col min="15132" max="15132" width="10.28515625" style="109" customWidth="1"/>
    <col min="15133" max="15133" width="13.140625" style="109" customWidth="1"/>
    <col min="15134" max="15136" width="11.5703125" style="109" customWidth="1"/>
    <col min="15137" max="15137" width="11.28515625" style="109" customWidth="1"/>
    <col min="15138" max="15360" width="9.140625" style="109"/>
    <col min="15361" max="15361" width="22.7109375" style="109" customWidth="1"/>
    <col min="15362" max="15362" width="9.140625" style="109"/>
    <col min="15363" max="15363" width="12.5703125" style="109" customWidth="1"/>
    <col min="15364" max="15364" width="15.7109375" style="109" customWidth="1"/>
    <col min="15365" max="15365" width="18.28515625" style="109" customWidth="1"/>
    <col min="15366" max="15366" width="15.140625" style="109" customWidth="1"/>
    <col min="15367" max="15370" width="13.7109375" style="109" customWidth="1"/>
    <col min="15371" max="15371" width="14.5703125" style="109" customWidth="1"/>
    <col min="15372" max="15374" width="13.140625" style="109" customWidth="1"/>
    <col min="15375" max="15375" width="12.7109375" style="109" customWidth="1"/>
    <col min="15376" max="15376" width="11.42578125" style="109" customWidth="1"/>
    <col min="15377" max="15377" width="11.5703125" style="109" customWidth="1"/>
    <col min="15378" max="15378" width="12" style="109" customWidth="1"/>
    <col min="15379" max="15379" width="14" style="109" customWidth="1"/>
    <col min="15380" max="15380" width="11.140625" style="109" customWidth="1"/>
    <col min="15381" max="15384" width="14" style="109" customWidth="1"/>
    <col min="15385" max="15385" width="12.42578125" style="109" customWidth="1"/>
    <col min="15386" max="15386" width="11.5703125" style="109" customWidth="1"/>
    <col min="15387" max="15387" width="11.42578125" style="109" customWidth="1"/>
    <col min="15388" max="15388" width="10.28515625" style="109" customWidth="1"/>
    <col min="15389" max="15389" width="13.140625" style="109" customWidth="1"/>
    <col min="15390" max="15392" width="11.5703125" style="109" customWidth="1"/>
    <col min="15393" max="15393" width="11.28515625" style="109" customWidth="1"/>
    <col min="15394" max="15616" width="9.140625" style="109"/>
    <col min="15617" max="15617" width="22.7109375" style="109" customWidth="1"/>
    <col min="15618" max="15618" width="9.140625" style="109"/>
    <col min="15619" max="15619" width="12.5703125" style="109" customWidth="1"/>
    <col min="15620" max="15620" width="15.7109375" style="109" customWidth="1"/>
    <col min="15621" max="15621" width="18.28515625" style="109" customWidth="1"/>
    <col min="15622" max="15622" width="15.140625" style="109" customWidth="1"/>
    <col min="15623" max="15626" width="13.7109375" style="109" customWidth="1"/>
    <col min="15627" max="15627" width="14.5703125" style="109" customWidth="1"/>
    <col min="15628" max="15630" width="13.140625" style="109" customWidth="1"/>
    <col min="15631" max="15631" width="12.7109375" style="109" customWidth="1"/>
    <col min="15632" max="15632" width="11.42578125" style="109" customWidth="1"/>
    <col min="15633" max="15633" width="11.5703125" style="109" customWidth="1"/>
    <col min="15634" max="15634" width="12" style="109" customWidth="1"/>
    <col min="15635" max="15635" width="14" style="109" customWidth="1"/>
    <col min="15636" max="15636" width="11.140625" style="109" customWidth="1"/>
    <col min="15637" max="15640" width="14" style="109" customWidth="1"/>
    <col min="15641" max="15641" width="12.42578125" style="109" customWidth="1"/>
    <col min="15642" max="15642" width="11.5703125" style="109" customWidth="1"/>
    <col min="15643" max="15643" width="11.42578125" style="109" customWidth="1"/>
    <col min="15644" max="15644" width="10.28515625" style="109" customWidth="1"/>
    <col min="15645" max="15645" width="13.140625" style="109" customWidth="1"/>
    <col min="15646" max="15648" width="11.5703125" style="109" customWidth="1"/>
    <col min="15649" max="15649" width="11.28515625" style="109" customWidth="1"/>
    <col min="15650" max="15872" width="9.140625" style="109"/>
    <col min="15873" max="15873" width="22.7109375" style="109" customWidth="1"/>
    <col min="15874" max="15874" width="9.140625" style="109"/>
    <col min="15875" max="15875" width="12.5703125" style="109" customWidth="1"/>
    <col min="15876" max="15876" width="15.7109375" style="109" customWidth="1"/>
    <col min="15877" max="15877" width="18.28515625" style="109" customWidth="1"/>
    <col min="15878" max="15878" width="15.140625" style="109" customWidth="1"/>
    <col min="15879" max="15882" width="13.7109375" style="109" customWidth="1"/>
    <col min="15883" max="15883" width="14.5703125" style="109" customWidth="1"/>
    <col min="15884" max="15886" width="13.140625" style="109" customWidth="1"/>
    <col min="15887" max="15887" width="12.7109375" style="109" customWidth="1"/>
    <col min="15888" max="15888" width="11.42578125" style="109" customWidth="1"/>
    <col min="15889" max="15889" width="11.5703125" style="109" customWidth="1"/>
    <col min="15890" max="15890" width="12" style="109" customWidth="1"/>
    <col min="15891" max="15891" width="14" style="109" customWidth="1"/>
    <col min="15892" max="15892" width="11.140625" style="109" customWidth="1"/>
    <col min="15893" max="15896" width="14" style="109" customWidth="1"/>
    <col min="15897" max="15897" width="12.42578125" style="109" customWidth="1"/>
    <col min="15898" max="15898" width="11.5703125" style="109" customWidth="1"/>
    <col min="15899" max="15899" width="11.42578125" style="109" customWidth="1"/>
    <col min="15900" max="15900" width="10.28515625" style="109" customWidth="1"/>
    <col min="15901" max="15901" width="13.140625" style="109" customWidth="1"/>
    <col min="15902" max="15904" width="11.5703125" style="109" customWidth="1"/>
    <col min="15905" max="15905" width="11.28515625" style="109" customWidth="1"/>
    <col min="15906" max="16128" width="9.140625" style="109"/>
    <col min="16129" max="16129" width="22.7109375" style="109" customWidth="1"/>
    <col min="16130" max="16130" width="9.140625" style="109"/>
    <col min="16131" max="16131" width="12.5703125" style="109" customWidth="1"/>
    <col min="16132" max="16132" width="15.7109375" style="109" customWidth="1"/>
    <col min="16133" max="16133" width="18.28515625" style="109" customWidth="1"/>
    <col min="16134" max="16134" width="15.140625" style="109" customWidth="1"/>
    <col min="16135" max="16138" width="13.7109375" style="109" customWidth="1"/>
    <col min="16139" max="16139" width="14.5703125" style="109" customWidth="1"/>
    <col min="16140" max="16142" width="13.140625" style="109" customWidth="1"/>
    <col min="16143" max="16143" width="12.7109375" style="109" customWidth="1"/>
    <col min="16144" max="16144" width="11.42578125" style="109" customWidth="1"/>
    <col min="16145" max="16145" width="11.5703125" style="109" customWidth="1"/>
    <col min="16146" max="16146" width="12" style="109" customWidth="1"/>
    <col min="16147" max="16147" width="14" style="109" customWidth="1"/>
    <col min="16148" max="16148" width="11.140625" style="109" customWidth="1"/>
    <col min="16149" max="16152" width="14" style="109" customWidth="1"/>
    <col min="16153" max="16153" width="12.42578125" style="109" customWidth="1"/>
    <col min="16154" max="16154" width="11.5703125" style="109" customWidth="1"/>
    <col min="16155" max="16155" width="11.42578125" style="109" customWidth="1"/>
    <col min="16156" max="16156" width="10.28515625" style="109" customWidth="1"/>
    <col min="16157" max="16157" width="13.140625" style="109" customWidth="1"/>
    <col min="16158" max="16160" width="11.5703125" style="109" customWidth="1"/>
    <col min="16161" max="16161" width="11.28515625" style="109" customWidth="1"/>
    <col min="16162" max="16384" width="9.140625" style="109"/>
  </cols>
  <sheetData>
    <row r="1" spans="1:36" x14ac:dyDescent="0.2">
      <c r="A1" s="18" t="s">
        <v>5149</v>
      </c>
      <c r="B1" s="740" t="str">
        <f>HYPERLINK("#List!$A$1", "Preparatory")</f>
        <v>Preparatory</v>
      </c>
    </row>
    <row r="2" spans="1:36" x14ac:dyDescent="0.2">
      <c r="A2" s="18"/>
    </row>
    <row r="3" spans="1:36" s="17" customFormat="1" x14ac:dyDescent="0.2">
      <c r="A3" s="17" t="s">
        <v>115</v>
      </c>
    </row>
    <row r="4" spans="1:36" s="17" customFormat="1" x14ac:dyDescent="0.2">
      <c r="A4" s="196" t="s">
        <v>114</v>
      </c>
      <c r="D4" s="4"/>
      <c r="E4" s="4"/>
      <c r="F4" s="4"/>
      <c r="G4" s="4"/>
    </row>
    <row r="5" spans="1:36" ht="12.75" customHeight="1" x14ac:dyDescent="0.2">
      <c r="A5" s="197" t="s">
        <v>113</v>
      </c>
      <c r="B5" s="197"/>
      <c r="C5" s="197"/>
      <c r="D5" s="197"/>
      <c r="E5" s="197"/>
      <c r="F5" s="197"/>
      <c r="G5" s="197"/>
      <c r="H5" s="199"/>
      <c r="I5" s="199"/>
      <c r="J5" s="200"/>
      <c r="K5" s="200"/>
      <c r="L5" s="200"/>
      <c r="M5" s="200"/>
      <c r="N5" s="201"/>
      <c r="O5" s="201"/>
      <c r="P5" s="201"/>
      <c r="Q5" s="201"/>
      <c r="R5" s="201"/>
      <c r="S5" s="202"/>
      <c r="T5" s="202" t="s">
        <v>106</v>
      </c>
      <c r="U5" s="202"/>
      <c r="V5" s="202"/>
      <c r="W5" s="202"/>
      <c r="X5" s="201"/>
      <c r="Y5" s="201"/>
      <c r="Z5" s="201"/>
      <c r="AA5" s="201"/>
      <c r="AB5" s="201"/>
      <c r="AC5" s="201"/>
      <c r="AD5" s="201"/>
      <c r="AE5" s="201"/>
    </row>
    <row r="6" spans="1:36" x14ac:dyDescent="0.2">
      <c r="B6" s="199"/>
      <c r="C6" s="199"/>
      <c r="D6" s="199"/>
      <c r="E6" s="199"/>
      <c r="F6" s="199"/>
      <c r="G6" s="199"/>
      <c r="H6" s="199"/>
      <c r="I6" s="199"/>
      <c r="J6" s="200"/>
      <c r="K6" s="200"/>
      <c r="L6" s="200"/>
      <c r="M6" s="200"/>
      <c r="N6" s="201"/>
      <c r="O6" s="201"/>
      <c r="P6" s="201"/>
      <c r="Q6" s="201"/>
      <c r="R6" s="201"/>
      <c r="S6" s="202"/>
      <c r="T6" s="202"/>
      <c r="U6" s="202"/>
      <c r="V6" s="202"/>
      <c r="W6" s="202"/>
      <c r="X6" s="201"/>
      <c r="Y6" s="201"/>
      <c r="Z6" s="201"/>
      <c r="AA6" s="201"/>
      <c r="AB6" s="201"/>
      <c r="AC6" s="201"/>
      <c r="AD6" s="201"/>
      <c r="AE6" s="201"/>
    </row>
    <row r="7" spans="1:36" x14ac:dyDescent="0.2">
      <c r="A7" s="18" t="s">
        <v>6749</v>
      </c>
      <c r="B7" s="199"/>
      <c r="C7" s="199"/>
      <c r="D7" s="199"/>
      <c r="E7" s="199"/>
      <c r="F7" s="199"/>
      <c r="G7" s="199"/>
      <c r="H7" s="199"/>
      <c r="I7" s="199"/>
      <c r="J7" s="200"/>
      <c r="K7" s="200"/>
      <c r="L7" s="200"/>
      <c r="M7" s="200"/>
      <c r="N7" s="201"/>
      <c r="O7" s="201"/>
      <c r="P7" s="201"/>
      <c r="Q7" s="201"/>
      <c r="R7" s="201"/>
      <c r="S7" s="202"/>
      <c r="T7" s="202"/>
      <c r="U7" s="202"/>
      <c r="V7" s="202"/>
      <c r="W7" s="202"/>
      <c r="X7" s="201"/>
      <c r="Y7" s="201"/>
      <c r="Z7" s="201"/>
      <c r="AA7" s="201"/>
      <c r="AB7" s="201"/>
      <c r="AC7" s="201"/>
      <c r="AD7" s="201"/>
      <c r="AE7" s="201"/>
    </row>
    <row r="8" spans="1:36" x14ac:dyDescent="0.2">
      <c r="A8" s="109" t="s">
        <v>48</v>
      </c>
      <c r="B8" s="199"/>
      <c r="C8" s="199"/>
      <c r="D8" s="199"/>
      <c r="E8" s="199"/>
      <c r="F8" s="199"/>
      <c r="G8" s="199"/>
      <c r="H8" s="199"/>
      <c r="I8" s="199"/>
      <c r="J8" s="200"/>
      <c r="K8" s="200"/>
      <c r="L8" s="200"/>
      <c r="M8" s="200"/>
      <c r="N8" s="201"/>
      <c r="O8" s="201"/>
      <c r="P8" s="201"/>
      <c r="Q8" s="201"/>
      <c r="R8" s="201"/>
      <c r="S8" s="202"/>
      <c r="T8" s="202"/>
      <c r="U8" s="202"/>
      <c r="V8" s="202"/>
      <c r="W8" s="202"/>
      <c r="X8" s="201"/>
      <c r="Y8" s="201"/>
      <c r="Z8" s="201"/>
      <c r="AA8" s="201"/>
      <c r="AB8" s="201"/>
      <c r="AC8" s="201"/>
      <c r="AD8" s="201"/>
      <c r="AE8" s="201"/>
    </row>
    <row r="9" spans="1:36" x14ac:dyDescent="0.2">
      <c r="A9" s="11" t="s">
        <v>7190</v>
      </c>
      <c r="C9" s="199"/>
      <c r="D9" s="199"/>
      <c r="E9" s="199"/>
      <c r="F9" s="199"/>
      <c r="G9" s="199"/>
      <c r="H9" s="199"/>
      <c r="I9" s="199"/>
      <c r="J9" s="200"/>
      <c r="K9" s="200"/>
      <c r="L9" s="200"/>
      <c r="M9" s="200"/>
      <c r="N9" s="201"/>
      <c r="O9" s="201"/>
      <c r="P9" s="201"/>
      <c r="Q9" s="201"/>
      <c r="R9" s="201"/>
      <c r="S9" s="202"/>
      <c r="T9" s="202"/>
      <c r="U9" s="202"/>
      <c r="V9" s="202"/>
      <c r="W9" s="202"/>
      <c r="X9" s="201"/>
      <c r="Y9" s="201"/>
      <c r="Z9" s="201"/>
      <c r="AA9" s="201"/>
      <c r="AB9" s="201"/>
      <c r="AC9" s="201"/>
      <c r="AD9" s="201"/>
      <c r="AE9" s="201"/>
    </row>
    <row r="10" spans="1:36" x14ac:dyDescent="0.2">
      <c r="A10" s="11" t="s">
        <v>4584</v>
      </c>
      <c r="B10" s="214" t="s">
        <v>7506</v>
      </c>
      <c r="C10" s="158" t="s">
        <v>8275</v>
      </c>
      <c r="D10" s="157" t="s">
        <v>7507</v>
      </c>
      <c r="E10" s="199"/>
      <c r="F10" s="199"/>
      <c r="G10" s="199"/>
      <c r="H10" s="199"/>
      <c r="I10" s="199"/>
      <c r="J10" s="200"/>
      <c r="K10" s="200"/>
      <c r="L10" s="200"/>
      <c r="M10" s="200"/>
      <c r="N10" s="201"/>
      <c r="O10" s="201"/>
      <c r="P10" s="201"/>
      <c r="Q10" s="201"/>
      <c r="R10" s="201"/>
      <c r="S10" s="202"/>
      <c r="T10" s="202"/>
      <c r="U10" s="202"/>
      <c r="V10" s="202"/>
      <c r="W10" s="202"/>
      <c r="X10" s="201"/>
      <c r="Y10" s="201"/>
      <c r="Z10" s="201"/>
      <c r="AA10" s="201"/>
      <c r="AB10" s="201"/>
      <c r="AC10" s="201"/>
      <c r="AD10" s="201"/>
      <c r="AE10" s="201"/>
    </row>
    <row r="11" spans="1:36" s="17" customFormat="1" x14ac:dyDescent="0.2">
      <c r="A11" s="145"/>
      <c r="B11" s="145"/>
      <c r="C11" s="145"/>
      <c r="D11" s="145"/>
      <c r="E11" s="119"/>
      <c r="F11" s="145"/>
      <c r="G11" s="145"/>
      <c r="H11" s="119"/>
      <c r="I11" s="119"/>
      <c r="J11" s="119"/>
      <c r="K11" s="119"/>
      <c r="L11" s="119"/>
      <c r="M11" s="145"/>
      <c r="N11" s="145"/>
      <c r="O11" s="145"/>
      <c r="P11" s="145"/>
      <c r="Q11" s="145"/>
      <c r="R11" s="119"/>
      <c r="S11" s="119"/>
      <c r="T11" s="119"/>
      <c r="U11" s="119"/>
      <c r="V11" s="119"/>
      <c r="W11" s="119"/>
      <c r="X11" s="119"/>
      <c r="Y11" s="119"/>
      <c r="Z11" s="119"/>
      <c r="AA11" s="119"/>
      <c r="AB11" s="119"/>
      <c r="AC11" s="119"/>
      <c r="AD11" s="145"/>
      <c r="AE11" s="145"/>
      <c r="AF11" s="119"/>
      <c r="AG11" s="119"/>
      <c r="AH11" s="119"/>
      <c r="AI11" s="119"/>
      <c r="AJ11" s="119"/>
    </row>
    <row r="12" spans="1:36" s="17" customFormat="1" ht="51" x14ac:dyDescent="0.2">
      <c r="A12" s="208" t="s">
        <v>7115</v>
      </c>
      <c r="B12" s="205" t="s">
        <v>7278</v>
      </c>
      <c r="C12" s="205" t="s">
        <v>4</v>
      </c>
      <c r="D12" s="205" t="s">
        <v>2</v>
      </c>
      <c r="E12" s="205" t="s">
        <v>1</v>
      </c>
      <c r="F12" s="205" t="s">
        <v>104</v>
      </c>
      <c r="G12" s="205" t="s">
        <v>105</v>
      </c>
      <c r="H12" s="205" t="s">
        <v>110</v>
      </c>
      <c r="I12" s="206" t="s">
        <v>102</v>
      </c>
      <c r="J12" s="206" t="s">
        <v>103</v>
      </c>
      <c r="K12" s="206" t="s">
        <v>101</v>
      </c>
      <c r="L12" s="205" t="s">
        <v>100</v>
      </c>
      <c r="M12" s="205" t="s">
        <v>99</v>
      </c>
      <c r="N12" s="205" t="s">
        <v>98</v>
      </c>
      <c r="O12" s="205" t="s">
        <v>97</v>
      </c>
      <c r="P12" s="205" t="s">
        <v>96</v>
      </c>
      <c r="Q12" s="205" t="s">
        <v>95</v>
      </c>
      <c r="R12" s="205" t="s">
        <v>15</v>
      </c>
      <c r="S12" s="205" t="s">
        <v>94</v>
      </c>
      <c r="T12" s="205" t="s">
        <v>18</v>
      </c>
      <c r="U12" s="119"/>
      <c r="W12" s="119"/>
      <c r="X12" s="119"/>
      <c r="Y12" s="119"/>
      <c r="Z12" s="119"/>
      <c r="AA12" s="119"/>
      <c r="AB12" s="119"/>
      <c r="AC12" s="119"/>
      <c r="AD12" s="119"/>
      <c r="AE12" s="119"/>
      <c r="AF12" s="119"/>
      <c r="AG12" s="119"/>
      <c r="AH12" s="119"/>
    </row>
    <row r="13" spans="1:36" s="17" customFormat="1" x14ac:dyDescent="0.2">
      <c r="A13" s="219" t="s">
        <v>8295</v>
      </c>
      <c r="B13" s="218" t="s">
        <v>7835</v>
      </c>
      <c r="C13" s="217" t="s">
        <v>7837</v>
      </c>
      <c r="D13" s="218" t="s">
        <v>7840</v>
      </c>
      <c r="E13" s="217" t="s">
        <v>7839</v>
      </c>
      <c r="F13" s="218" t="s">
        <v>7841</v>
      </c>
      <c r="G13" s="217" t="s">
        <v>7864</v>
      </c>
      <c r="H13" s="218" t="s">
        <v>7865</v>
      </c>
      <c r="I13" s="217" t="s">
        <v>7866</v>
      </c>
      <c r="J13" s="218" t="s">
        <v>7867</v>
      </c>
      <c r="K13" s="217" t="s">
        <v>7868</v>
      </c>
      <c r="L13" s="218" t="s">
        <v>7871</v>
      </c>
      <c r="M13" s="217" t="s">
        <v>7872</v>
      </c>
      <c r="N13" s="218" t="s">
        <v>7873</v>
      </c>
      <c r="O13" s="217" t="s">
        <v>7874</v>
      </c>
      <c r="P13" s="218" t="s">
        <v>7979</v>
      </c>
      <c r="Q13" s="217" t="s">
        <v>7980</v>
      </c>
      <c r="R13" s="218" t="s">
        <v>7883</v>
      </c>
      <c r="S13" s="217" t="s">
        <v>7884</v>
      </c>
      <c r="T13" s="218" t="s">
        <v>7885</v>
      </c>
      <c r="U13" s="119"/>
      <c r="W13" s="119"/>
      <c r="X13" s="119"/>
      <c r="Y13" s="119"/>
      <c r="Z13" s="119"/>
      <c r="AA13" s="119"/>
      <c r="AB13" s="119"/>
      <c r="AC13" s="119"/>
      <c r="AD13" s="119"/>
      <c r="AE13" s="119"/>
      <c r="AF13" s="119"/>
      <c r="AG13" s="119"/>
      <c r="AH13" s="119"/>
    </row>
    <row r="14" spans="1:36" s="17" customFormat="1" x14ac:dyDescent="0.2">
      <c r="A14" s="637"/>
      <c r="B14" s="638"/>
      <c r="C14" s="637" t="s">
        <v>6537</v>
      </c>
      <c r="D14" s="637" t="s">
        <v>24</v>
      </c>
      <c r="E14" s="637" t="s">
        <v>23</v>
      </c>
      <c r="F14" s="637" t="s">
        <v>25</v>
      </c>
      <c r="G14" s="637" t="s">
        <v>35</v>
      </c>
      <c r="H14" s="637" t="s">
        <v>108</v>
      </c>
      <c r="I14" s="637" t="s">
        <v>36</v>
      </c>
      <c r="J14" s="637" t="s">
        <v>37</v>
      </c>
      <c r="K14" s="637" t="s">
        <v>38</v>
      </c>
      <c r="L14" s="637" t="s">
        <v>93</v>
      </c>
      <c r="M14" s="637" t="s">
        <v>40</v>
      </c>
      <c r="N14" s="637" t="s">
        <v>92</v>
      </c>
      <c r="O14" s="637" t="s">
        <v>41</v>
      </c>
      <c r="P14" s="637" t="s">
        <v>42</v>
      </c>
      <c r="Q14" s="637" t="s">
        <v>91</v>
      </c>
      <c r="R14" s="637" t="s">
        <v>107</v>
      </c>
      <c r="S14" s="639" t="s">
        <v>45</v>
      </c>
      <c r="T14" s="637" t="s">
        <v>109</v>
      </c>
      <c r="U14" s="119"/>
      <c r="W14" s="119"/>
      <c r="X14" s="119"/>
      <c r="Y14" s="119"/>
      <c r="Z14" s="119"/>
      <c r="AA14" s="119"/>
      <c r="AB14" s="119"/>
      <c r="AC14" s="119"/>
      <c r="AD14" s="119"/>
      <c r="AE14" s="119"/>
      <c r="AF14" s="119"/>
      <c r="AG14" s="119"/>
      <c r="AH14" s="119"/>
    </row>
    <row r="15" spans="1:36" s="17" customFormat="1" ht="51" x14ac:dyDescent="0.2">
      <c r="A15" s="82" t="s">
        <v>7116</v>
      </c>
      <c r="B15" s="82"/>
      <c r="C15" s="82" t="s">
        <v>7116</v>
      </c>
      <c r="D15" s="80"/>
      <c r="E15" s="80" t="s">
        <v>7414</v>
      </c>
      <c r="F15" s="80" t="s">
        <v>7407</v>
      </c>
      <c r="G15" s="80" t="s">
        <v>7399</v>
      </c>
      <c r="H15" s="80" t="s">
        <v>2105</v>
      </c>
      <c r="I15" s="80" t="s">
        <v>2106</v>
      </c>
      <c r="J15" s="80" t="s">
        <v>7385</v>
      </c>
      <c r="K15" s="80" t="s">
        <v>2106</v>
      </c>
      <c r="L15" s="80" t="s">
        <v>2109</v>
      </c>
      <c r="M15" s="80" t="s">
        <v>2109</v>
      </c>
      <c r="N15" s="80" t="s">
        <v>2106</v>
      </c>
      <c r="O15" s="80" t="s">
        <v>2106</v>
      </c>
      <c r="P15" s="80" t="s">
        <v>2106</v>
      </c>
      <c r="Q15" s="80" t="s">
        <v>2108</v>
      </c>
      <c r="R15" s="80" t="s">
        <v>2105</v>
      </c>
      <c r="S15" s="80" t="s">
        <v>2106</v>
      </c>
      <c r="T15" s="80" t="s">
        <v>7395</v>
      </c>
      <c r="U15" s="119"/>
      <c r="V15" s="119"/>
      <c r="W15" s="119"/>
      <c r="X15" s="119"/>
      <c r="Y15" s="119"/>
      <c r="Z15" s="119"/>
      <c r="AA15" s="119"/>
      <c r="AB15" s="171"/>
      <c r="AC15" s="171"/>
      <c r="AD15" s="119"/>
      <c r="AE15" s="119"/>
      <c r="AF15" s="119"/>
      <c r="AG15" s="119"/>
      <c r="AH15" s="119"/>
    </row>
    <row r="16" spans="1:36" s="17" customFormat="1" ht="38.25" x14ac:dyDescent="0.2">
      <c r="A16" s="4" t="s">
        <v>7603</v>
      </c>
      <c r="B16" s="144" t="s">
        <v>7561</v>
      </c>
      <c r="C16" s="144" t="s">
        <v>7562</v>
      </c>
      <c r="D16" s="144" t="s">
        <v>7563</v>
      </c>
      <c r="E16" s="143"/>
      <c r="F16" s="143"/>
      <c r="G16" s="80"/>
      <c r="H16" s="80" t="s">
        <v>4767</v>
      </c>
      <c r="I16" s="80" t="s">
        <v>4359</v>
      </c>
      <c r="J16" s="80"/>
      <c r="K16" s="80" t="s">
        <v>4364</v>
      </c>
      <c r="L16" s="80" t="s">
        <v>4686</v>
      </c>
      <c r="M16" s="80" t="s">
        <v>4687</v>
      </c>
      <c r="N16" s="80" t="s">
        <v>4365</v>
      </c>
      <c r="O16" s="80" t="s">
        <v>4366</v>
      </c>
      <c r="P16" s="80" t="s">
        <v>4367</v>
      </c>
      <c r="Q16" s="80" t="s">
        <v>4208</v>
      </c>
      <c r="R16" s="80" t="s">
        <v>4768</v>
      </c>
      <c r="S16" s="80" t="s">
        <v>4360</v>
      </c>
      <c r="T16" s="80"/>
      <c r="AB16" s="145"/>
      <c r="AC16" s="145"/>
    </row>
    <row r="17" spans="1:20" s="17" customFormat="1" ht="38.25" x14ac:dyDescent="0.2">
      <c r="A17" s="82"/>
      <c r="B17" s="82"/>
      <c r="C17" s="82"/>
      <c r="D17" s="82"/>
      <c r="E17" s="143"/>
      <c r="F17" s="143"/>
      <c r="G17" s="80" t="s">
        <v>106</v>
      </c>
      <c r="H17" s="80"/>
      <c r="I17" s="80" t="s">
        <v>4221</v>
      </c>
      <c r="J17" s="80"/>
      <c r="K17" s="80" t="s">
        <v>4221</v>
      </c>
      <c r="L17" s="80"/>
      <c r="M17" s="80"/>
      <c r="N17" s="80" t="s">
        <v>4221</v>
      </c>
      <c r="O17" s="80" t="s">
        <v>4221</v>
      </c>
      <c r="P17" s="80" t="s">
        <v>4221</v>
      </c>
      <c r="Q17" s="80"/>
      <c r="R17" s="80"/>
      <c r="S17" s="80" t="s">
        <v>4221</v>
      </c>
      <c r="T17" s="80"/>
    </row>
    <row r="18" spans="1:20" s="17" customFormat="1" x14ac:dyDescent="0.2">
      <c r="A18" s="82"/>
      <c r="B18" s="143"/>
      <c r="C18" s="143"/>
      <c r="D18" s="143"/>
      <c r="E18" s="83"/>
      <c r="F18" s="83"/>
      <c r="G18" s="80"/>
      <c r="H18" s="80"/>
      <c r="I18" s="80" t="s">
        <v>5053</v>
      </c>
      <c r="J18" s="80"/>
      <c r="K18" s="80" t="s">
        <v>5053</v>
      </c>
      <c r="L18" s="80"/>
      <c r="M18" s="80"/>
      <c r="N18" s="80" t="s">
        <v>5053</v>
      </c>
      <c r="O18" s="80" t="s">
        <v>7136</v>
      </c>
      <c r="P18" s="80" t="s">
        <v>7136</v>
      </c>
      <c r="Q18" s="80"/>
      <c r="R18" s="80"/>
      <c r="S18" s="80"/>
      <c r="T18" s="80"/>
    </row>
    <row r="19" spans="1:20" s="17" customFormat="1" x14ac:dyDescent="0.2">
      <c r="A19" s="82"/>
      <c r="B19" s="183"/>
      <c r="C19" s="143"/>
      <c r="D19" s="143"/>
      <c r="E19" s="143"/>
      <c r="F19" s="83"/>
      <c r="G19" s="80"/>
      <c r="H19" s="80"/>
      <c r="I19" s="80"/>
      <c r="J19" s="80"/>
      <c r="K19" s="80"/>
      <c r="L19" s="80"/>
      <c r="M19" s="80"/>
      <c r="N19" s="80"/>
      <c r="O19" s="80" t="s">
        <v>5053</v>
      </c>
      <c r="P19" s="80" t="s">
        <v>5053</v>
      </c>
      <c r="Q19" s="80"/>
      <c r="R19" s="80"/>
      <c r="S19" s="80" t="s">
        <v>5053</v>
      </c>
      <c r="T19" s="80"/>
    </row>
    <row r="20" spans="1:20" s="17" customFormat="1" x14ac:dyDescent="0.2">
      <c r="B20" s="109"/>
      <c r="C20" s="145"/>
      <c r="D20" s="11"/>
      <c r="E20" s="145"/>
      <c r="F20" s="11"/>
      <c r="G20" s="11"/>
      <c r="H20" s="209"/>
      <c r="I20" s="145"/>
      <c r="J20" s="145"/>
      <c r="K20" s="210"/>
      <c r="L20" s="210"/>
      <c r="M20" s="210"/>
      <c r="N20" s="210"/>
      <c r="O20" s="210"/>
      <c r="P20" s="210"/>
      <c r="Q20" s="210"/>
      <c r="R20" s="209"/>
      <c r="S20" s="210"/>
      <c r="T20" s="210"/>
    </row>
    <row r="21" spans="1:20" s="17" customFormat="1" x14ac:dyDescent="0.2">
      <c r="A21" s="19" t="s">
        <v>90</v>
      </c>
      <c r="B21" s="109"/>
      <c r="C21" s="145"/>
      <c r="E21" s="145"/>
    </row>
    <row r="22" spans="1:20" s="17" customFormat="1" x14ac:dyDescent="0.2">
      <c r="B22" s="109"/>
      <c r="C22" s="145"/>
      <c r="E22" s="145"/>
    </row>
    <row r="23" spans="1:20" s="17" customFormat="1" x14ac:dyDescent="0.2">
      <c r="A23" s="18" t="s">
        <v>6750</v>
      </c>
      <c r="B23" s="109"/>
      <c r="C23" s="145"/>
      <c r="E23" s="145"/>
    </row>
    <row r="24" spans="1:20" s="17" customFormat="1" x14ac:dyDescent="0.2">
      <c r="A24" s="109" t="s">
        <v>48</v>
      </c>
      <c r="B24" s="109"/>
      <c r="C24" s="145"/>
      <c r="E24" s="145"/>
    </row>
    <row r="25" spans="1:20" s="17" customFormat="1" x14ac:dyDescent="0.2">
      <c r="A25" s="11" t="s">
        <v>7190</v>
      </c>
      <c r="B25" s="109"/>
      <c r="C25" s="199"/>
      <c r="D25" s="199"/>
      <c r="E25" s="145"/>
      <c r="F25" s="11"/>
      <c r="G25" s="11"/>
      <c r="H25" s="145"/>
      <c r="I25" s="145"/>
      <c r="J25" s="210"/>
      <c r="K25" s="210"/>
      <c r="L25" s="210"/>
      <c r="M25" s="210"/>
      <c r="N25" s="210"/>
      <c r="O25" s="210"/>
      <c r="P25" s="210"/>
      <c r="Q25" s="210"/>
      <c r="R25" s="210"/>
      <c r="S25" s="209"/>
      <c r="T25" s="209"/>
    </row>
    <row r="26" spans="1:20" s="17" customFormat="1" x14ac:dyDescent="0.2">
      <c r="A26" s="11" t="s">
        <v>4584</v>
      </c>
      <c r="B26" s="214" t="s">
        <v>7506</v>
      </c>
      <c r="C26" s="158" t="s">
        <v>8275</v>
      </c>
      <c r="D26" s="157" t="s">
        <v>7507</v>
      </c>
      <c r="E26" s="145"/>
      <c r="F26" s="11"/>
      <c r="G26" s="11"/>
      <c r="H26" s="11"/>
      <c r="I26" s="145"/>
      <c r="J26" s="145"/>
      <c r="K26" s="210"/>
      <c r="L26" s="210"/>
      <c r="M26" s="210"/>
      <c r="N26" s="210"/>
      <c r="O26" s="210"/>
      <c r="P26" s="210"/>
      <c r="Q26" s="210"/>
      <c r="R26" s="210"/>
      <c r="S26" s="209"/>
      <c r="T26" s="209"/>
    </row>
    <row r="27" spans="1:20" x14ac:dyDescent="0.2">
      <c r="F27" s="145"/>
      <c r="G27" s="145"/>
      <c r="H27" s="145"/>
      <c r="I27" s="145"/>
      <c r="J27" s="145"/>
      <c r="K27" s="145"/>
      <c r="L27" s="145"/>
      <c r="M27" s="145"/>
      <c r="N27" s="145"/>
      <c r="O27" s="145"/>
      <c r="P27" s="145"/>
      <c r="Q27" s="145"/>
      <c r="R27" s="145"/>
      <c r="S27" s="145"/>
      <c r="T27" s="145"/>
    </row>
    <row r="28" spans="1:20" ht="38.25" x14ac:dyDescent="0.2">
      <c r="A28" s="205" t="s">
        <v>7278</v>
      </c>
      <c r="B28" s="205" t="s">
        <v>4</v>
      </c>
      <c r="C28" s="205" t="s">
        <v>6525</v>
      </c>
      <c r="D28" s="205" t="s">
        <v>6547</v>
      </c>
      <c r="E28" s="206" t="s">
        <v>13</v>
      </c>
      <c r="F28" s="206" t="s">
        <v>14</v>
      </c>
      <c r="G28" s="205" t="s">
        <v>6543</v>
      </c>
      <c r="H28" s="205" t="s">
        <v>6544</v>
      </c>
      <c r="I28" s="205" t="s">
        <v>85</v>
      </c>
      <c r="J28" s="206" t="s">
        <v>89</v>
      </c>
      <c r="K28" s="205" t="s">
        <v>10</v>
      </c>
      <c r="L28" s="205" t="s">
        <v>11</v>
      </c>
      <c r="M28" s="205" t="s">
        <v>83</v>
      </c>
      <c r="N28" s="206" t="s">
        <v>88</v>
      </c>
      <c r="O28" s="206" t="s">
        <v>87</v>
      </c>
      <c r="P28" s="206" t="s">
        <v>86</v>
      </c>
      <c r="Q28" s="205" t="s">
        <v>21</v>
      </c>
      <c r="S28" s="145"/>
      <c r="T28" s="145"/>
    </row>
    <row r="29" spans="1:20" x14ac:dyDescent="0.2">
      <c r="A29" s="205" t="s">
        <v>7835</v>
      </c>
      <c r="B29" s="205" t="s">
        <v>7837</v>
      </c>
      <c r="C29" s="218" t="s">
        <v>7886</v>
      </c>
      <c r="D29" s="219" t="s">
        <v>7981</v>
      </c>
      <c r="E29" s="218" t="s">
        <v>7983</v>
      </c>
      <c r="F29" s="219" t="s">
        <v>8010</v>
      </c>
      <c r="G29" s="218" t="s">
        <v>8013</v>
      </c>
      <c r="H29" s="219" t="s">
        <v>8014</v>
      </c>
      <c r="I29" s="218" t="s">
        <v>8016</v>
      </c>
      <c r="J29" s="219" t="s">
        <v>7856</v>
      </c>
      <c r="K29" s="218" t="s">
        <v>8017</v>
      </c>
      <c r="L29" s="219" t="s">
        <v>8018</v>
      </c>
      <c r="M29" s="218" t="s">
        <v>8022</v>
      </c>
      <c r="N29" s="219" t="s">
        <v>8023</v>
      </c>
      <c r="O29" s="218" t="s">
        <v>8024</v>
      </c>
      <c r="P29" s="219" t="s">
        <v>8025</v>
      </c>
      <c r="Q29" s="218" t="s">
        <v>8026</v>
      </c>
      <c r="S29" s="145"/>
      <c r="T29" s="145"/>
    </row>
    <row r="30" spans="1:20" x14ac:dyDescent="0.2">
      <c r="A30" s="638"/>
      <c r="B30" s="637" t="s">
        <v>6537</v>
      </c>
      <c r="C30" s="637" t="s">
        <v>28</v>
      </c>
      <c r="D30" s="637" t="s">
        <v>6545</v>
      </c>
      <c r="E30" s="637" t="s">
        <v>112</v>
      </c>
      <c r="F30" s="637" t="s">
        <v>111</v>
      </c>
      <c r="G30" s="637" t="s">
        <v>29</v>
      </c>
      <c r="H30" s="637" t="s">
        <v>6546</v>
      </c>
      <c r="I30" s="637" t="s">
        <v>30</v>
      </c>
      <c r="J30" s="637" t="s">
        <v>31</v>
      </c>
      <c r="K30" s="637" t="s">
        <v>32</v>
      </c>
      <c r="L30" s="637" t="s">
        <v>33</v>
      </c>
      <c r="M30" s="637" t="s">
        <v>81</v>
      </c>
      <c r="N30" s="637" t="s">
        <v>82</v>
      </c>
      <c r="O30" s="637" t="s">
        <v>43</v>
      </c>
      <c r="P30" s="637" t="s">
        <v>44</v>
      </c>
      <c r="Q30" s="637" t="s">
        <v>57</v>
      </c>
      <c r="S30" s="145"/>
      <c r="T30" s="145"/>
    </row>
    <row r="31" spans="1:20" ht="63.75" x14ac:dyDescent="0.2">
      <c r="A31" s="82"/>
      <c r="B31" s="82" t="s">
        <v>7116</v>
      </c>
      <c r="C31" s="80" t="s">
        <v>2107</v>
      </c>
      <c r="D31" s="80" t="s">
        <v>2107</v>
      </c>
      <c r="E31" s="80" t="s">
        <v>2107</v>
      </c>
      <c r="F31" s="80" t="s">
        <v>2107</v>
      </c>
      <c r="G31" s="80" t="s">
        <v>2107</v>
      </c>
      <c r="H31" s="80" t="s">
        <v>2107</v>
      </c>
      <c r="I31" s="80" t="s">
        <v>2107</v>
      </c>
      <c r="J31" s="80" t="s">
        <v>2107</v>
      </c>
      <c r="K31" s="80" t="s">
        <v>7408</v>
      </c>
      <c r="L31" s="80" t="s">
        <v>2107</v>
      </c>
      <c r="M31" s="80" t="s">
        <v>2107</v>
      </c>
      <c r="N31" s="80" t="s">
        <v>7410</v>
      </c>
      <c r="O31" s="80" t="s">
        <v>7409</v>
      </c>
      <c r="P31" s="80" t="s">
        <v>7396</v>
      </c>
      <c r="Q31" s="80" t="s">
        <v>2108</v>
      </c>
      <c r="S31" s="145"/>
      <c r="T31" s="145"/>
    </row>
    <row r="32" spans="1:20" ht="38.25" x14ac:dyDescent="0.2">
      <c r="A32" s="144" t="s">
        <v>7561</v>
      </c>
      <c r="B32" s="144" t="s">
        <v>7562</v>
      </c>
      <c r="C32" s="80" t="s">
        <v>6526</v>
      </c>
      <c r="D32" s="80" t="s">
        <v>7179</v>
      </c>
      <c r="E32" s="80" t="s">
        <v>7176</v>
      </c>
      <c r="F32" s="80" t="s">
        <v>7177</v>
      </c>
      <c r="G32" s="80" t="s">
        <v>5064</v>
      </c>
      <c r="H32" s="80" t="s">
        <v>7181</v>
      </c>
      <c r="I32" s="80" t="s">
        <v>4648</v>
      </c>
      <c r="J32" s="80" t="s">
        <v>7180</v>
      </c>
      <c r="K32" s="143"/>
      <c r="L32" s="80" t="s">
        <v>7175</v>
      </c>
      <c r="M32" s="80" t="s">
        <v>5065</v>
      </c>
      <c r="N32" s="80"/>
      <c r="O32" s="143"/>
      <c r="P32" s="80"/>
      <c r="Q32" s="80" t="s">
        <v>4204</v>
      </c>
      <c r="R32" s="145"/>
      <c r="S32" s="145"/>
      <c r="T32" s="145"/>
    </row>
    <row r="33" spans="1:20" x14ac:dyDescent="0.2">
      <c r="R33" s="145"/>
      <c r="S33" s="145"/>
      <c r="T33" s="145"/>
    </row>
    <row r="34" spans="1:20" x14ac:dyDescent="0.2">
      <c r="R34" s="145"/>
      <c r="S34" s="145"/>
      <c r="T34" s="145"/>
    </row>
    <row r="35" spans="1:20" x14ac:dyDescent="0.2">
      <c r="A35" s="18"/>
    </row>
    <row r="36" spans="1:20" x14ac:dyDescent="0.2">
      <c r="C36" s="145"/>
      <c r="L36" s="145"/>
    </row>
    <row r="37" spans="1:20" x14ac:dyDescent="0.2">
      <c r="C37" s="145"/>
      <c r="L37" s="145"/>
    </row>
    <row r="38" spans="1:20" x14ac:dyDescent="0.2">
      <c r="K38" s="145"/>
    </row>
    <row r="41" spans="1:20" x14ac:dyDescent="0.2">
      <c r="D41" s="145"/>
      <c r="E41" s="145"/>
      <c r="F41" s="145"/>
      <c r="G41" s="145"/>
      <c r="H41" s="145"/>
      <c r="I41" s="145"/>
      <c r="J41" s="63"/>
      <c r="K41" s="63"/>
      <c r="L41" s="63"/>
      <c r="M41" s="63"/>
      <c r="N41" s="63"/>
      <c r="O41" s="63"/>
      <c r="P41" s="63"/>
      <c r="Q41" s="63"/>
      <c r="R41" s="63"/>
    </row>
    <row r="42" spans="1:20" x14ac:dyDescent="0.2">
      <c r="B42" s="17"/>
      <c r="D42" s="145"/>
      <c r="E42" s="145"/>
      <c r="F42" s="145"/>
      <c r="G42" s="145"/>
      <c r="H42" s="145"/>
      <c r="I42" s="145"/>
      <c r="J42" s="63"/>
      <c r="K42" s="63"/>
      <c r="L42" s="63"/>
      <c r="M42" s="63"/>
      <c r="N42" s="63"/>
      <c r="O42" s="63"/>
      <c r="P42" s="63"/>
      <c r="Q42" s="63"/>
      <c r="R42" s="63"/>
    </row>
    <row r="43" spans="1:20" x14ac:dyDescent="0.2">
      <c r="B43" s="17"/>
    </row>
  </sheetData>
  <sheetProtection selectLockedCells="1" selectUnlockedCells="1"/>
  <dataValidations count="1">
    <dataValidation allowBlank="1" sqref="L65538 JH65538 TD65538 ACZ65538 AMV65538 AWR65538 BGN65538 BQJ65538 CAF65538 CKB65538 CTX65538 DDT65538 DNP65538 DXL65538 EHH65538 ERD65538 FAZ65538 FKV65538 FUR65538 GEN65538 GOJ65538 GYF65538 HIB65538 HRX65538 IBT65538 ILP65538 IVL65538 JFH65538 JPD65538 JYZ65538 KIV65538 KSR65538 LCN65538 LMJ65538 LWF65538 MGB65538 MPX65538 MZT65538 NJP65538 NTL65538 ODH65538 OND65538 OWZ65538 PGV65538 PQR65538 QAN65538 QKJ65538 QUF65538 REB65538 RNX65538 RXT65538 SHP65538 SRL65538 TBH65538 TLD65538 TUZ65538 UEV65538 UOR65538 UYN65538 VIJ65538 VSF65538 WCB65538 WLX65538 WVT65538 L131074 JH131074 TD131074 ACZ131074 AMV131074 AWR131074 BGN131074 BQJ131074 CAF131074 CKB131074 CTX131074 DDT131074 DNP131074 DXL131074 EHH131074 ERD131074 FAZ131074 FKV131074 FUR131074 GEN131074 GOJ131074 GYF131074 HIB131074 HRX131074 IBT131074 ILP131074 IVL131074 JFH131074 JPD131074 JYZ131074 KIV131074 KSR131074 LCN131074 LMJ131074 LWF131074 MGB131074 MPX131074 MZT131074 NJP131074 NTL131074 ODH131074 OND131074 OWZ131074 PGV131074 PQR131074 QAN131074 QKJ131074 QUF131074 REB131074 RNX131074 RXT131074 SHP131074 SRL131074 TBH131074 TLD131074 TUZ131074 UEV131074 UOR131074 UYN131074 VIJ131074 VSF131074 WCB131074 WLX131074 WVT131074 L196610 JH196610 TD196610 ACZ196610 AMV196610 AWR196610 BGN196610 BQJ196610 CAF196610 CKB196610 CTX196610 DDT196610 DNP196610 DXL196610 EHH196610 ERD196610 FAZ196610 FKV196610 FUR196610 GEN196610 GOJ196610 GYF196610 HIB196610 HRX196610 IBT196610 ILP196610 IVL196610 JFH196610 JPD196610 JYZ196610 KIV196610 KSR196610 LCN196610 LMJ196610 LWF196610 MGB196610 MPX196610 MZT196610 NJP196610 NTL196610 ODH196610 OND196610 OWZ196610 PGV196610 PQR196610 QAN196610 QKJ196610 QUF196610 REB196610 RNX196610 RXT196610 SHP196610 SRL196610 TBH196610 TLD196610 TUZ196610 UEV196610 UOR196610 UYN196610 VIJ196610 VSF196610 WCB196610 WLX196610 WVT196610 L262146 JH262146 TD262146 ACZ262146 AMV262146 AWR262146 BGN262146 BQJ262146 CAF262146 CKB262146 CTX262146 DDT262146 DNP262146 DXL262146 EHH262146 ERD262146 FAZ262146 FKV262146 FUR262146 GEN262146 GOJ262146 GYF262146 HIB262146 HRX262146 IBT262146 ILP262146 IVL262146 JFH262146 JPD262146 JYZ262146 KIV262146 KSR262146 LCN262146 LMJ262146 LWF262146 MGB262146 MPX262146 MZT262146 NJP262146 NTL262146 ODH262146 OND262146 OWZ262146 PGV262146 PQR262146 QAN262146 QKJ262146 QUF262146 REB262146 RNX262146 RXT262146 SHP262146 SRL262146 TBH262146 TLD262146 TUZ262146 UEV262146 UOR262146 UYN262146 VIJ262146 VSF262146 WCB262146 WLX262146 WVT262146 L327682 JH327682 TD327682 ACZ327682 AMV327682 AWR327682 BGN327682 BQJ327682 CAF327682 CKB327682 CTX327682 DDT327682 DNP327682 DXL327682 EHH327682 ERD327682 FAZ327682 FKV327682 FUR327682 GEN327682 GOJ327682 GYF327682 HIB327682 HRX327682 IBT327682 ILP327682 IVL327682 JFH327682 JPD327682 JYZ327682 KIV327682 KSR327682 LCN327682 LMJ327682 LWF327682 MGB327682 MPX327682 MZT327682 NJP327682 NTL327682 ODH327682 OND327682 OWZ327682 PGV327682 PQR327682 QAN327682 QKJ327682 QUF327682 REB327682 RNX327682 RXT327682 SHP327682 SRL327682 TBH327682 TLD327682 TUZ327682 UEV327682 UOR327682 UYN327682 VIJ327682 VSF327682 WCB327682 WLX327682 WVT327682 L393218 JH393218 TD393218 ACZ393218 AMV393218 AWR393218 BGN393218 BQJ393218 CAF393218 CKB393218 CTX393218 DDT393218 DNP393218 DXL393218 EHH393218 ERD393218 FAZ393218 FKV393218 FUR393218 GEN393218 GOJ393218 GYF393218 HIB393218 HRX393218 IBT393218 ILP393218 IVL393218 JFH393218 JPD393218 JYZ393218 KIV393218 KSR393218 LCN393218 LMJ393218 LWF393218 MGB393218 MPX393218 MZT393218 NJP393218 NTL393218 ODH393218 OND393218 OWZ393218 PGV393218 PQR393218 QAN393218 QKJ393218 QUF393218 REB393218 RNX393218 RXT393218 SHP393218 SRL393218 TBH393218 TLD393218 TUZ393218 UEV393218 UOR393218 UYN393218 VIJ393218 VSF393218 WCB393218 WLX393218 WVT393218 L458754 JH458754 TD458754 ACZ458754 AMV458754 AWR458754 BGN458754 BQJ458754 CAF458754 CKB458754 CTX458754 DDT458754 DNP458754 DXL458754 EHH458754 ERD458754 FAZ458754 FKV458754 FUR458754 GEN458754 GOJ458754 GYF458754 HIB458754 HRX458754 IBT458754 ILP458754 IVL458754 JFH458754 JPD458754 JYZ458754 KIV458754 KSR458754 LCN458754 LMJ458754 LWF458754 MGB458754 MPX458754 MZT458754 NJP458754 NTL458754 ODH458754 OND458754 OWZ458754 PGV458754 PQR458754 QAN458754 QKJ458754 QUF458754 REB458754 RNX458754 RXT458754 SHP458754 SRL458754 TBH458754 TLD458754 TUZ458754 UEV458754 UOR458754 UYN458754 VIJ458754 VSF458754 WCB458754 WLX458754 WVT458754 L524290 JH524290 TD524290 ACZ524290 AMV524290 AWR524290 BGN524290 BQJ524290 CAF524290 CKB524290 CTX524290 DDT524290 DNP524290 DXL524290 EHH524290 ERD524290 FAZ524290 FKV524290 FUR524290 GEN524290 GOJ524290 GYF524290 HIB524290 HRX524290 IBT524290 ILP524290 IVL524290 JFH524290 JPD524290 JYZ524290 KIV524290 KSR524290 LCN524290 LMJ524290 LWF524290 MGB524290 MPX524290 MZT524290 NJP524290 NTL524290 ODH524290 OND524290 OWZ524290 PGV524290 PQR524290 QAN524290 QKJ524290 QUF524290 REB524290 RNX524290 RXT524290 SHP524290 SRL524290 TBH524290 TLD524290 TUZ524290 UEV524290 UOR524290 UYN524290 VIJ524290 VSF524290 WCB524290 WLX524290 WVT524290 L589826 JH589826 TD589826 ACZ589826 AMV589826 AWR589826 BGN589826 BQJ589826 CAF589826 CKB589826 CTX589826 DDT589826 DNP589826 DXL589826 EHH589826 ERD589826 FAZ589826 FKV589826 FUR589826 GEN589826 GOJ589826 GYF589826 HIB589826 HRX589826 IBT589826 ILP589826 IVL589826 JFH589826 JPD589826 JYZ589826 KIV589826 KSR589826 LCN589826 LMJ589826 LWF589826 MGB589826 MPX589826 MZT589826 NJP589826 NTL589826 ODH589826 OND589826 OWZ589826 PGV589826 PQR589826 QAN589826 QKJ589826 QUF589826 REB589826 RNX589826 RXT589826 SHP589826 SRL589826 TBH589826 TLD589826 TUZ589826 UEV589826 UOR589826 UYN589826 VIJ589826 VSF589826 WCB589826 WLX589826 WVT589826 L655362 JH655362 TD655362 ACZ655362 AMV655362 AWR655362 BGN655362 BQJ655362 CAF655362 CKB655362 CTX655362 DDT655362 DNP655362 DXL655362 EHH655362 ERD655362 FAZ655362 FKV655362 FUR655362 GEN655362 GOJ655362 GYF655362 HIB655362 HRX655362 IBT655362 ILP655362 IVL655362 JFH655362 JPD655362 JYZ655362 KIV655362 KSR655362 LCN655362 LMJ655362 LWF655362 MGB655362 MPX655362 MZT655362 NJP655362 NTL655362 ODH655362 OND655362 OWZ655362 PGV655362 PQR655362 QAN655362 QKJ655362 QUF655362 REB655362 RNX655362 RXT655362 SHP655362 SRL655362 TBH655362 TLD655362 TUZ655362 UEV655362 UOR655362 UYN655362 VIJ655362 VSF655362 WCB655362 WLX655362 WVT655362 L720898 JH720898 TD720898 ACZ720898 AMV720898 AWR720898 BGN720898 BQJ720898 CAF720898 CKB720898 CTX720898 DDT720898 DNP720898 DXL720898 EHH720898 ERD720898 FAZ720898 FKV720898 FUR720898 GEN720898 GOJ720898 GYF720898 HIB720898 HRX720898 IBT720898 ILP720898 IVL720898 JFH720898 JPD720898 JYZ720898 KIV720898 KSR720898 LCN720898 LMJ720898 LWF720898 MGB720898 MPX720898 MZT720898 NJP720898 NTL720898 ODH720898 OND720898 OWZ720898 PGV720898 PQR720898 QAN720898 QKJ720898 QUF720898 REB720898 RNX720898 RXT720898 SHP720898 SRL720898 TBH720898 TLD720898 TUZ720898 UEV720898 UOR720898 UYN720898 VIJ720898 VSF720898 WCB720898 WLX720898 WVT720898 L786434 JH786434 TD786434 ACZ786434 AMV786434 AWR786434 BGN786434 BQJ786434 CAF786434 CKB786434 CTX786434 DDT786434 DNP786434 DXL786434 EHH786434 ERD786434 FAZ786434 FKV786434 FUR786434 GEN786434 GOJ786434 GYF786434 HIB786434 HRX786434 IBT786434 ILP786434 IVL786434 JFH786434 JPD786434 JYZ786434 KIV786434 KSR786434 LCN786434 LMJ786434 LWF786434 MGB786434 MPX786434 MZT786434 NJP786434 NTL786434 ODH786434 OND786434 OWZ786434 PGV786434 PQR786434 QAN786434 QKJ786434 QUF786434 REB786434 RNX786434 RXT786434 SHP786434 SRL786434 TBH786434 TLD786434 TUZ786434 UEV786434 UOR786434 UYN786434 VIJ786434 VSF786434 WCB786434 WLX786434 WVT786434 L851970 JH851970 TD851970 ACZ851970 AMV851970 AWR851970 BGN851970 BQJ851970 CAF851970 CKB851970 CTX851970 DDT851970 DNP851970 DXL851970 EHH851970 ERD851970 FAZ851970 FKV851970 FUR851970 GEN851970 GOJ851970 GYF851970 HIB851970 HRX851970 IBT851970 ILP851970 IVL851970 JFH851970 JPD851970 JYZ851970 KIV851970 KSR851970 LCN851970 LMJ851970 LWF851970 MGB851970 MPX851970 MZT851970 NJP851970 NTL851970 ODH851970 OND851970 OWZ851970 PGV851970 PQR851970 QAN851970 QKJ851970 QUF851970 REB851970 RNX851970 RXT851970 SHP851970 SRL851970 TBH851970 TLD851970 TUZ851970 UEV851970 UOR851970 UYN851970 VIJ851970 VSF851970 WCB851970 WLX851970 WVT851970 L917506 JH917506 TD917506 ACZ917506 AMV917506 AWR917506 BGN917506 BQJ917506 CAF917506 CKB917506 CTX917506 DDT917506 DNP917506 DXL917506 EHH917506 ERD917506 FAZ917506 FKV917506 FUR917506 GEN917506 GOJ917506 GYF917506 HIB917506 HRX917506 IBT917506 ILP917506 IVL917506 JFH917506 JPD917506 JYZ917506 KIV917506 KSR917506 LCN917506 LMJ917506 LWF917506 MGB917506 MPX917506 MZT917506 NJP917506 NTL917506 ODH917506 OND917506 OWZ917506 PGV917506 PQR917506 QAN917506 QKJ917506 QUF917506 REB917506 RNX917506 RXT917506 SHP917506 SRL917506 TBH917506 TLD917506 TUZ917506 UEV917506 UOR917506 UYN917506 VIJ917506 VSF917506 WCB917506 WLX917506 WVT917506 L983042 JH983042 TD983042 ACZ983042 AMV983042 AWR983042 BGN983042 BQJ983042 CAF983042 CKB983042 CTX983042 DDT983042 DNP983042 DXL983042 EHH983042 ERD983042 FAZ983042 FKV983042 FUR983042 GEN983042 GOJ983042 GYF983042 HIB983042 HRX983042 IBT983042 ILP983042 IVL983042 JFH983042 JPD983042 JYZ983042 KIV983042 KSR983042 LCN983042 LMJ983042 LWF983042 MGB983042 MPX983042 MZT983042 NJP983042 NTL983042 ODH983042 OND983042 OWZ983042 PGV983042 PQR983042 QAN983042 QKJ983042 QUF983042 REB983042 RNX983042 RXT983042 SHP983042 SRL983042 TBH983042 TLD983042 TUZ983042 UEV983042 UOR983042 UYN983042 VIJ983042 VSF983042 WCB983042 WLX983042 WVT983042 J28">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U33"/>
  <sheetViews>
    <sheetView zoomScale="85" zoomScaleNormal="85" workbookViewId="0">
      <selection activeCell="S11" sqref="S11"/>
    </sheetView>
  </sheetViews>
  <sheetFormatPr defaultColWidth="14.28515625" defaultRowHeight="12.75" x14ac:dyDescent="0.2"/>
  <cols>
    <col min="1" max="16384" width="14.28515625" style="109"/>
  </cols>
  <sheetData>
    <row r="1" spans="1:16" x14ac:dyDescent="0.2">
      <c r="A1" s="18" t="s">
        <v>5150</v>
      </c>
      <c r="B1" s="740" t="str">
        <f>HYPERLINK("#List!$A$1", "Full")</f>
        <v>Full</v>
      </c>
    </row>
    <row r="2" spans="1:16" x14ac:dyDescent="0.2">
      <c r="A2" s="18"/>
    </row>
    <row r="3" spans="1:16" x14ac:dyDescent="0.2">
      <c r="A3" s="17" t="s">
        <v>5037</v>
      </c>
      <c r="B3" s="17"/>
      <c r="C3" s="17"/>
      <c r="D3" s="17"/>
      <c r="E3" s="17"/>
      <c r="F3" s="17"/>
      <c r="G3" s="17"/>
      <c r="H3" s="17"/>
    </row>
    <row r="4" spans="1:16" x14ac:dyDescent="0.2">
      <c r="A4" s="19" t="s">
        <v>5038</v>
      </c>
      <c r="B4" s="17"/>
      <c r="C4" s="17"/>
      <c r="D4" s="17"/>
      <c r="E4" s="17"/>
      <c r="F4" s="17"/>
      <c r="G4" s="17"/>
      <c r="H4" s="17"/>
    </row>
    <row r="5" spans="1:16" x14ac:dyDescent="0.2">
      <c r="A5" s="197" t="s">
        <v>5122</v>
      </c>
      <c r="B5" s="197"/>
      <c r="C5" s="197"/>
      <c r="D5" s="197"/>
      <c r="E5" s="197"/>
      <c r="F5" s="197"/>
      <c r="G5" s="197"/>
      <c r="H5" s="197"/>
    </row>
    <row r="6" spans="1:16" x14ac:dyDescent="0.2">
      <c r="A6" s="197"/>
      <c r="B6" s="197"/>
      <c r="C6" s="197"/>
      <c r="D6" s="197"/>
      <c r="E6" s="197"/>
      <c r="F6" s="197"/>
      <c r="G6" s="197"/>
      <c r="H6" s="197"/>
    </row>
    <row r="7" spans="1:16" x14ac:dyDescent="0.2">
      <c r="A7" s="18" t="s">
        <v>6751</v>
      </c>
      <c r="B7" s="197"/>
      <c r="C7" s="197"/>
      <c r="D7" s="197"/>
      <c r="E7" s="197"/>
      <c r="F7" s="197"/>
      <c r="G7" s="197"/>
      <c r="H7" s="197"/>
    </row>
    <row r="8" spans="1:16" x14ac:dyDescent="0.2">
      <c r="A8" s="17" t="s">
        <v>48</v>
      </c>
      <c r="B8" s="197"/>
      <c r="C8" s="197"/>
      <c r="D8" s="197"/>
      <c r="E8" s="197"/>
      <c r="F8" s="197"/>
      <c r="G8" s="197"/>
      <c r="H8" s="197"/>
    </row>
    <row r="9" spans="1:16" x14ac:dyDescent="0.2">
      <c r="A9" s="17" t="s">
        <v>4583</v>
      </c>
      <c r="B9" s="197"/>
      <c r="C9" s="197"/>
      <c r="D9" s="197"/>
      <c r="E9" s="197"/>
      <c r="F9" s="197"/>
      <c r="G9" s="197"/>
      <c r="H9" s="197"/>
    </row>
    <row r="10" spans="1:16" x14ac:dyDescent="0.2">
      <c r="A10" s="17" t="s">
        <v>7191</v>
      </c>
      <c r="B10" s="197"/>
      <c r="C10" s="197"/>
      <c r="D10" s="197"/>
      <c r="E10" s="197"/>
      <c r="F10" s="197"/>
      <c r="G10" s="197"/>
      <c r="H10" s="197"/>
    </row>
    <row r="12" spans="1:16" ht="51" x14ac:dyDescent="0.2">
      <c r="A12" s="205" t="s">
        <v>7115</v>
      </c>
      <c r="B12" s="205" t="s">
        <v>4</v>
      </c>
      <c r="C12" s="205" t="s">
        <v>2</v>
      </c>
      <c r="D12" s="205" t="s">
        <v>1</v>
      </c>
      <c r="E12" s="205" t="s">
        <v>104</v>
      </c>
      <c r="F12" s="205" t="s">
        <v>105</v>
      </c>
      <c r="G12" s="206" t="s">
        <v>102</v>
      </c>
      <c r="H12" s="206" t="s">
        <v>103</v>
      </c>
      <c r="I12" s="206" t="s">
        <v>101</v>
      </c>
      <c r="J12" s="205" t="s">
        <v>100</v>
      </c>
      <c r="K12" s="205" t="s">
        <v>99</v>
      </c>
      <c r="L12" s="205" t="s">
        <v>98</v>
      </c>
      <c r="M12" s="205" t="s">
        <v>97</v>
      </c>
      <c r="N12" s="205" t="s">
        <v>96</v>
      </c>
      <c r="O12" s="205" t="s">
        <v>95</v>
      </c>
      <c r="P12" s="205" t="s">
        <v>94</v>
      </c>
    </row>
    <row r="13" spans="1:16" x14ac:dyDescent="0.2">
      <c r="A13" s="219" t="s">
        <v>8276</v>
      </c>
      <c r="B13" s="217" t="s">
        <v>7837</v>
      </c>
      <c r="C13" s="218" t="s">
        <v>7840</v>
      </c>
      <c r="D13" s="217" t="s">
        <v>7839</v>
      </c>
      <c r="E13" s="218" t="s">
        <v>7841</v>
      </c>
      <c r="F13" s="217" t="s">
        <v>7864</v>
      </c>
      <c r="G13" s="217" t="s">
        <v>7865</v>
      </c>
      <c r="H13" s="218" t="s">
        <v>7866</v>
      </c>
      <c r="I13" s="217" t="s">
        <v>7867</v>
      </c>
      <c r="J13" s="218" t="s">
        <v>7871</v>
      </c>
      <c r="K13" s="217" t="s">
        <v>7872</v>
      </c>
      <c r="L13" s="218" t="s">
        <v>7873</v>
      </c>
      <c r="M13" s="217" t="s">
        <v>7874</v>
      </c>
      <c r="N13" s="218" t="s">
        <v>7979</v>
      </c>
      <c r="O13" s="217" t="s">
        <v>7980</v>
      </c>
      <c r="P13" s="217" t="s">
        <v>7883</v>
      </c>
    </row>
    <row r="14" spans="1:16" ht="15" customHeight="1" x14ac:dyDescent="0.2">
      <c r="A14" s="637"/>
      <c r="B14" s="637" t="s">
        <v>26</v>
      </c>
      <c r="C14" s="637" t="s">
        <v>24</v>
      </c>
      <c r="D14" s="637" t="s">
        <v>23</v>
      </c>
      <c r="E14" s="637" t="s">
        <v>25</v>
      </c>
      <c r="F14" s="637" t="s">
        <v>35</v>
      </c>
      <c r="G14" s="765" t="s">
        <v>36</v>
      </c>
      <c r="H14" s="637" t="s">
        <v>37</v>
      </c>
      <c r="I14" s="765" t="s">
        <v>38</v>
      </c>
      <c r="J14" s="765" t="s">
        <v>93</v>
      </c>
      <c r="K14" s="765" t="s">
        <v>40</v>
      </c>
      <c r="L14" s="765" t="s">
        <v>92</v>
      </c>
      <c r="M14" s="765" t="s">
        <v>41</v>
      </c>
      <c r="N14" s="765" t="s">
        <v>42</v>
      </c>
      <c r="O14" s="765" t="s">
        <v>91</v>
      </c>
      <c r="P14" s="765" t="s">
        <v>45</v>
      </c>
    </row>
    <row r="15" spans="1:16" ht="51" x14ac:dyDescent="0.2">
      <c r="A15" s="82" t="s">
        <v>7116</v>
      </c>
      <c r="B15" s="82" t="s">
        <v>7116</v>
      </c>
      <c r="C15" s="80"/>
      <c r="D15" s="80" t="s">
        <v>7414</v>
      </c>
      <c r="E15" s="80" t="s">
        <v>7407</v>
      </c>
      <c r="F15" s="80" t="s">
        <v>7399</v>
      </c>
      <c r="G15" s="80" t="s">
        <v>2106</v>
      </c>
      <c r="H15" s="80" t="s">
        <v>7401</v>
      </c>
      <c r="I15" s="80" t="s">
        <v>2106</v>
      </c>
      <c r="J15" s="80" t="s">
        <v>2109</v>
      </c>
      <c r="K15" s="80" t="s">
        <v>2109</v>
      </c>
      <c r="L15" s="80" t="s">
        <v>2106</v>
      </c>
      <c r="M15" s="80" t="s">
        <v>2106</v>
      </c>
      <c r="N15" s="80" t="s">
        <v>2106</v>
      </c>
      <c r="O15" s="80" t="s">
        <v>2108</v>
      </c>
      <c r="P15" s="80" t="s">
        <v>2106</v>
      </c>
    </row>
    <row r="16" spans="1:16" ht="38.25" x14ac:dyDescent="0.2">
      <c r="A16" s="4" t="s">
        <v>7604</v>
      </c>
      <c r="B16" s="144" t="s">
        <v>7562</v>
      </c>
      <c r="C16" s="144" t="s">
        <v>7563</v>
      </c>
      <c r="D16" s="143"/>
      <c r="E16" s="143"/>
      <c r="F16" s="143"/>
      <c r="G16" s="80" t="s">
        <v>4359</v>
      </c>
      <c r="H16" s="143"/>
      <c r="I16" s="80" t="s">
        <v>4364</v>
      </c>
      <c r="J16" s="80" t="s">
        <v>4686</v>
      </c>
      <c r="K16" s="80" t="s">
        <v>4687</v>
      </c>
      <c r="L16" s="80" t="s">
        <v>4365</v>
      </c>
      <c r="M16" s="80" t="s">
        <v>4366</v>
      </c>
      <c r="N16" s="80" t="s">
        <v>4367</v>
      </c>
      <c r="O16" s="80" t="s">
        <v>4208</v>
      </c>
      <c r="P16" s="80" t="s">
        <v>4360</v>
      </c>
    </row>
    <row r="17" spans="1:21" ht="38.25" x14ac:dyDescent="0.2">
      <c r="A17" s="143"/>
      <c r="B17" s="143"/>
      <c r="C17" s="143"/>
      <c r="D17" s="143"/>
      <c r="E17" s="143"/>
      <c r="F17" s="143"/>
      <c r="G17" s="80" t="s">
        <v>4221</v>
      </c>
      <c r="H17" s="143"/>
      <c r="I17" s="80" t="s">
        <v>4221</v>
      </c>
      <c r="J17" s="80"/>
      <c r="K17" s="80"/>
      <c r="L17" s="80" t="s">
        <v>4221</v>
      </c>
      <c r="M17" s="80" t="s">
        <v>4221</v>
      </c>
      <c r="N17" s="80" t="s">
        <v>4221</v>
      </c>
      <c r="O17" s="80"/>
      <c r="P17" s="80" t="s">
        <v>4221</v>
      </c>
    </row>
    <row r="18" spans="1:21" x14ac:dyDescent="0.2">
      <c r="A18" s="143"/>
      <c r="B18" s="143"/>
      <c r="C18" s="143"/>
      <c r="D18" s="143"/>
      <c r="E18" s="143"/>
      <c r="F18" s="143"/>
      <c r="G18" s="80" t="s">
        <v>5053</v>
      </c>
      <c r="H18" s="143"/>
      <c r="I18" s="80" t="s">
        <v>5053</v>
      </c>
      <c r="J18" s="80"/>
      <c r="K18" s="80"/>
      <c r="L18" s="80" t="s">
        <v>5053</v>
      </c>
      <c r="M18" s="80" t="s">
        <v>7136</v>
      </c>
      <c r="N18" s="80" t="s">
        <v>7136</v>
      </c>
      <c r="O18" s="80"/>
    </row>
    <row r="19" spans="1:21" x14ac:dyDescent="0.2">
      <c r="A19" s="143"/>
      <c r="B19" s="143"/>
      <c r="C19" s="143"/>
      <c r="D19" s="143"/>
      <c r="E19" s="143"/>
      <c r="F19" s="143"/>
      <c r="G19" s="80"/>
      <c r="H19" s="143"/>
      <c r="I19" s="80"/>
      <c r="J19" s="80"/>
      <c r="K19" s="80"/>
      <c r="L19" s="80"/>
      <c r="M19" s="80" t="s">
        <v>5053</v>
      </c>
      <c r="N19" s="80" t="s">
        <v>5053</v>
      </c>
      <c r="O19" s="80"/>
      <c r="P19" s="80" t="s">
        <v>5053</v>
      </c>
    </row>
    <row r="20" spans="1:21" x14ac:dyDescent="0.2">
      <c r="C20" s="145"/>
      <c r="P20" s="726" t="s">
        <v>5097</v>
      </c>
    </row>
    <row r="21" spans="1:21" x14ac:dyDescent="0.2">
      <c r="A21" s="19" t="s">
        <v>90</v>
      </c>
      <c r="C21" s="145"/>
      <c r="D21" s="145"/>
      <c r="E21" s="145"/>
      <c r="F21" s="145"/>
      <c r="G21" s="145"/>
      <c r="H21" s="17"/>
      <c r="I21" s="17"/>
      <c r="J21" s="17"/>
      <c r="K21" s="17"/>
      <c r="L21" s="17"/>
      <c r="M21" s="17"/>
      <c r="N21" s="17"/>
      <c r="O21" s="17"/>
      <c r="P21" s="17"/>
    </row>
    <row r="23" spans="1:21" s="17" customFormat="1" x14ac:dyDescent="0.2">
      <c r="A23" s="18" t="s">
        <v>6752</v>
      </c>
      <c r="B23" s="145"/>
      <c r="C23" s="109"/>
      <c r="D23" s="11"/>
      <c r="E23" s="11"/>
      <c r="F23" s="11"/>
      <c r="G23" s="145"/>
      <c r="H23" s="145"/>
      <c r="I23" s="210"/>
      <c r="J23" s="210"/>
      <c r="K23" s="210"/>
      <c r="L23" s="210"/>
      <c r="M23" s="210"/>
      <c r="P23" s="210"/>
      <c r="R23" s="209"/>
      <c r="S23" s="209"/>
    </row>
    <row r="24" spans="1:21" s="17" customFormat="1" x14ac:dyDescent="0.2">
      <c r="A24" s="17" t="s">
        <v>48</v>
      </c>
      <c r="B24" s="109"/>
      <c r="C24" s="145"/>
      <c r="D24" s="145"/>
      <c r="E24" s="145"/>
      <c r="F24" s="145"/>
      <c r="G24" s="145"/>
      <c r="Q24" s="11"/>
    </row>
    <row r="25" spans="1:21" s="17" customFormat="1" x14ac:dyDescent="0.2">
      <c r="A25" s="17" t="s">
        <v>4583</v>
      </c>
      <c r="C25" s="145"/>
      <c r="D25" s="145"/>
      <c r="E25" s="145"/>
      <c r="F25" s="145"/>
      <c r="G25" s="145"/>
      <c r="H25" s="63"/>
      <c r="I25" s="63"/>
      <c r="J25" s="63"/>
      <c r="K25" s="63"/>
      <c r="L25" s="63"/>
      <c r="M25" s="63"/>
      <c r="N25" s="63"/>
      <c r="O25" s="63"/>
      <c r="P25" s="63"/>
      <c r="Q25" s="11"/>
    </row>
    <row r="26" spans="1:21" ht="15.75" customHeight="1" x14ac:dyDescent="0.2">
      <c r="A26" s="17" t="s">
        <v>7191</v>
      </c>
      <c r="G26" s="145"/>
      <c r="H26" s="145"/>
      <c r="I26" s="145"/>
      <c r="J26" s="145"/>
      <c r="K26" s="145"/>
      <c r="L26" s="145"/>
      <c r="M26" s="145"/>
      <c r="N26" s="145"/>
      <c r="O26" s="145"/>
      <c r="P26" s="145"/>
      <c r="Q26" s="145"/>
      <c r="R26" s="145"/>
      <c r="S26" s="145"/>
      <c r="T26" s="145"/>
      <c r="U26" s="145"/>
    </row>
    <row r="27" spans="1:21" ht="15.75" customHeight="1" x14ac:dyDescent="0.2">
      <c r="A27" s="18"/>
      <c r="G27" s="145"/>
      <c r="H27" s="145"/>
      <c r="I27" s="145"/>
      <c r="J27" s="145"/>
      <c r="K27" s="145"/>
      <c r="L27" s="145"/>
      <c r="M27" s="145"/>
      <c r="N27" s="145"/>
      <c r="O27" s="145"/>
      <c r="P27" s="145"/>
      <c r="Q27" s="145"/>
      <c r="R27" s="145"/>
      <c r="S27" s="145"/>
      <c r="T27" s="145"/>
      <c r="U27" s="145"/>
    </row>
    <row r="28" spans="1:21" ht="38.25" x14ac:dyDescent="0.2">
      <c r="A28" s="205" t="s">
        <v>4</v>
      </c>
      <c r="B28" s="205" t="s">
        <v>84</v>
      </c>
      <c r="C28" s="205" t="s">
        <v>6544</v>
      </c>
      <c r="D28" s="205" t="s">
        <v>85</v>
      </c>
      <c r="E28" s="205" t="s">
        <v>89</v>
      </c>
      <c r="F28" s="205" t="s">
        <v>10</v>
      </c>
      <c r="G28" s="205" t="s">
        <v>11</v>
      </c>
      <c r="H28" s="205" t="s">
        <v>83</v>
      </c>
      <c r="I28" s="206" t="s">
        <v>88</v>
      </c>
      <c r="J28" s="205" t="s">
        <v>87</v>
      </c>
      <c r="K28" s="206" t="s">
        <v>86</v>
      </c>
      <c r="L28" s="205" t="s">
        <v>21</v>
      </c>
      <c r="N28" s="145"/>
      <c r="O28" s="145"/>
    </row>
    <row r="29" spans="1:21" x14ac:dyDescent="0.2">
      <c r="A29" s="217" t="s">
        <v>7837</v>
      </c>
      <c r="B29" s="218" t="s">
        <v>7884</v>
      </c>
      <c r="C29" s="219" t="s">
        <v>7982</v>
      </c>
      <c r="D29" s="218" t="s">
        <v>8010</v>
      </c>
      <c r="E29" s="219" t="s">
        <v>7856</v>
      </c>
      <c r="F29" s="218" t="s">
        <v>8011</v>
      </c>
      <c r="G29" s="219" t="s">
        <v>8012</v>
      </c>
      <c r="H29" s="218" t="s">
        <v>8013</v>
      </c>
      <c r="I29" s="219" t="s">
        <v>8014</v>
      </c>
      <c r="J29" s="218" t="s">
        <v>8015</v>
      </c>
      <c r="K29" s="219" t="s">
        <v>8016</v>
      </c>
      <c r="L29" s="218" t="s">
        <v>8017</v>
      </c>
      <c r="N29" s="145"/>
      <c r="O29" s="145"/>
    </row>
    <row r="30" spans="1:21" ht="15.75" customHeight="1" x14ac:dyDescent="0.2">
      <c r="A30" s="637" t="s">
        <v>26</v>
      </c>
      <c r="B30" s="765" t="s">
        <v>28</v>
      </c>
      <c r="C30" s="765" t="s">
        <v>29</v>
      </c>
      <c r="D30" s="765" t="s">
        <v>30</v>
      </c>
      <c r="E30" s="637" t="s">
        <v>31</v>
      </c>
      <c r="F30" s="637" t="s">
        <v>32</v>
      </c>
      <c r="G30" s="637" t="s">
        <v>33</v>
      </c>
      <c r="H30" s="765" t="s">
        <v>81</v>
      </c>
      <c r="I30" s="637" t="s">
        <v>82</v>
      </c>
      <c r="J30" s="637" t="s">
        <v>43</v>
      </c>
      <c r="K30" s="637" t="s">
        <v>44</v>
      </c>
      <c r="L30" s="765" t="s">
        <v>57</v>
      </c>
      <c r="N30" s="145"/>
      <c r="O30" s="145"/>
    </row>
    <row r="31" spans="1:21" ht="63.75" x14ac:dyDescent="0.2">
      <c r="A31" s="82" t="s">
        <v>7116</v>
      </c>
      <c r="B31" s="80" t="s">
        <v>2107</v>
      </c>
      <c r="C31" s="80" t="s">
        <v>2107</v>
      </c>
      <c r="D31" s="80" t="s">
        <v>2107</v>
      </c>
      <c r="E31" s="80" t="s">
        <v>2107</v>
      </c>
      <c r="F31" s="80" t="s">
        <v>7408</v>
      </c>
      <c r="G31" s="80" t="s">
        <v>2107</v>
      </c>
      <c r="H31" s="80" t="s">
        <v>2107</v>
      </c>
      <c r="I31" s="80" t="s">
        <v>7410</v>
      </c>
      <c r="J31" s="80" t="s">
        <v>7409</v>
      </c>
      <c r="K31" s="80" t="s">
        <v>7396</v>
      </c>
      <c r="L31" s="80" t="s">
        <v>2108</v>
      </c>
      <c r="N31" s="145"/>
      <c r="O31" s="145"/>
    </row>
    <row r="32" spans="1:21" ht="23.25" customHeight="1" x14ac:dyDescent="0.2">
      <c r="A32" s="144" t="s">
        <v>7562</v>
      </c>
      <c r="B32" s="80" t="s">
        <v>4649</v>
      </c>
      <c r="C32" s="80" t="s">
        <v>5064</v>
      </c>
      <c r="D32" s="80" t="s">
        <v>4648</v>
      </c>
      <c r="E32" s="80" t="s">
        <v>7180</v>
      </c>
      <c r="F32" s="143"/>
      <c r="G32" s="80" t="s">
        <v>7175</v>
      </c>
      <c r="H32" s="80" t="s">
        <v>5065</v>
      </c>
      <c r="I32" s="143"/>
      <c r="J32" s="143"/>
      <c r="K32" s="143"/>
      <c r="L32" s="80" t="s">
        <v>4204</v>
      </c>
      <c r="M32" s="145"/>
      <c r="N32" s="145"/>
      <c r="O32" s="145"/>
    </row>
    <row r="33" spans="13:15" x14ac:dyDescent="0.2">
      <c r="M33" s="145"/>
      <c r="N33" s="145"/>
      <c r="O33" s="145"/>
    </row>
  </sheetData>
  <sheetProtection selectLockedCells="1" selectUnlockedCells="1"/>
  <dataValidations count="1">
    <dataValidation allowBlank="1" sqref="L65534 JH65534 TD65534 ACZ65534 AMV65534 AWR65534 BGN65534 BQJ65534 CAF65534 CKB65534 CTX65534 DDT65534 DNP65534 DXL65534 EHH65534 ERD65534 FAZ65534 FKV65534 FUR65534 GEN65534 GOJ65534 GYF65534 HIB65534 HRX65534 IBT65534 ILP65534 IVL65534 JFH65534 JPD65534 JYZ65534 KIV65534 KSR65534 LCN65534 LMJ65534 LWF65534 MGB65534 MPX65534 MZT65534 NJP65534 NTL65534 ODH65534 OND65534 OWZ65534 PGV65534 PQR65534 QAN65534 QKJ65534 QUF65534 REB65534 RNX65534 RXT65534 SHP65534 SRL65534 TBH65534 TLD65534 TUZ65534 UEV65534 UOR65534 UYN65534 VIJ65534 VSF65534 WCB65534 WLX65534 WVT65534 L131070 JH131070 TD131070 ACZ131070 AMV131070 AWR131070 BGN131070 BQJ131070 CAF131070 CKB131070 CTX131070 DDT131070 DNP131070 DXL131070 EHH131070 ERD131070 FAZ131070 FKV131070 FUR131070 GEN131070 GOJ131070 GYF131070 HIB131070 HRX131070 IBT131070 ILP131070 IVL131070 JFH131070 JPD131070 JYZ131070 KIV131070 KSR131070 LCN131070 LMJ131070 LWF131070 MGB131070 MPX131070 MZT131070 NJP131070 NTL131070 ODH131070 OND131070 OWZ131070 PGV131070 PQR131070 QAN131070 QKJ131070 QUF131070 REB131070 RNX131070 RXT131070 SHP131070 SRL131070 TBH131070 TLD131070 TUZ131070 UEV131070 UOR131070 UYN131070 VIJ131070 VSF131070 WCB131070 WLX131070 WVT131070 L196606 JH196606 TD196606 ACZ196606 AMV196606 AWR196606 BGN196606 BQJ196606 CAF196606 CKB196606 CTX196606 DDT196606 DNP196606 DXL196606 EHH196606 ERD196606 FAZ196606 FKV196606 FUR196606 GEN196606 GOJ196606 GYF196606 HIB196606 HRX196606 IBT196606 ILP196606 IVL196606 JFH196606 JPD196606 JYZ196606 KIV196606 KSR196606 LCN196606 LMJ196606 LWF196606 MGB196606 MPX196606 MZT196606 NJP196606 NTL196606 ODH196606 OND196606 OWZ196606 PGV196606 PQR196606 QAN196606 QKJ196606 QUF196606 REB196606 RNX196606 RXT196606 SHP196606 SRL196606 TBH196606 TLD196606 TUZ196606 UEV196606 UOR196606 UYN196606 VIJ196606 VSF196606 WCB196606 WLX196606 WVT196606 L262142 JH262142 TD262142 ACZ262142 AMV262142 AWR262142 BGN262142 BQJ262142 CAF262142 CKB262142 CTX262142 DDT262142 DNP262142 DXL262142 EHH262142 ERD262142 FAZ262142 FKV262142 FUR262142 GEN262142 GOJ262142 GYF262142 HIB262142 HRX262142 IBT262142 ILP262142 IVL262142 JFH262142 JPD262142 JYZ262142 KIV262142 KSR262142 LCN262142 LMJ262142 LWF262142 MGB262142 MPX262142 MZT262142 NJP262142 NTL262142 ODH262142 OND262142 OWZ262142 PGV262142 PQR262142 QAN262142 QKJ262142 QUF262142 REB262142 RNX262142 RXT262142 SHP262142 SRL262142 TBH262142 TLD262142 TUZ262142 UEV262142 UOR262142 UYN262142 VIJ262142 VSF262142 WCB262142 WLX262142 WVT262142 L327678 JH327678 TD327678 ACZ327678 AMV327678 AWR327678 BGN327678 BQJ327678 CAF327678 CKB327678 CTX327678 DDT327678 DNP327678 DXL327678 EHH327678 ERD327678 FAZ327678 FKV327678 FUR327678 GEN327678 GOJ327678 GYF327678 HIB327678 HRX327678 IBT327678 ILP327678 IVL327678 JFH327678 JPD327678 JYZ327678 KIV327678 KSR327678 LCN327678 LMJ327678 LWF327678 MGB327678 MPX327678 MZT327678 NJP327678 NTL327678 ODH327678 OND327678 OWZ327678 PGV327678 PQR327678 QAN327678 QKJ327678 QUF327678 REB327678 RNX327678 RXT327678 SHP327678 SRL327678 TBH327678 TLD327678 TUZ327678 UEV327678 UOR327678 UYN327678 VIJ327678 VSF327678 WCB327678 WLX327678 WVT327678 L393214 JH393214 TD393214 ACZ393214 AMV393214 AWR393214 BGN393214 BQJ393214 CAF393214 CKB393214 CTX393214 DDT393214 DNP393214 DXL393214 EHH393214 ERD393214 FAZ393214 FKV393214 FUR393214 GEN393214 GOJ393214 GYF393214 HIB393214 HRX393214 IBT393214 ILP393214 IVL393214 JFH393214 JPD393214 JYZ393214 KIV393214 KSR393214 LCN393214 LMJ393214 LWF393214 MGB393214 MPX393214 MZT393214 NJP393214 NTL393214 ODH393214 OND393214 OWZ393214 PGV393214 PQR393214 QAN393214 QKJ393214 QUF393214 REB393214 RNX393214 RXT393214 SHP393214 SRL393214 TBH393214 TLD393214 TUZ393214 UEV393214 UOR393214 UYN393214 VIJ393214 VSF393214 WCB393214 WLX393214 WVT393214 L458750 JH458750 TD458750 ACZ458750 AMV458750 AWR458750 BGN458750 BQJ458750 CAF458750 CKB458750 CTX458750 DDT458750 DNP458750 DXL458750 EHH458750 ERD458750 FAZ458750 FKV458750 FUR458750 GEN458750 GOJ458750 GYF458750 HIB458750 HRX458750 IBT458750 ILP458750 IVL458750 JFH458750 JPD458750 JYZ458750 KIV458750 KSR458750 LCN458750 LMJ458750 LWF458750 MGB458750 MPX458750 MZT458750 NJP458750 NTL458750 ODH458750 OND458750 OWZ458750 PGV458750 PQR458750 QAN458750 QKJ458750 QUF458750 REB458750 RNX458750 RXT458750 SHP458750 SRL458750 TBH458750 TLD458750 TUZ458750 UEV458750 UOR458750 UYN458750 VIJ458750 VSF458750 WCB458750 WLX458750 WVT458750 L524286 JH524286 TD524286 ACZ524286 AMV524286 AWR524286 BGN524286 BQJ524286 CAF524286 CKB524286 CTX524286 DDT524286 DNP524286 DXL524286 EHH524286 ERD524286 FAZ524286 FKV524286 FUR524286 GEN524286 GOJ524286 GYF524286 HIB524286 HRX524286 IBT524286 ILP524286 IVL524286 JFH524286 JPD524286 JYZ524286 KIV524286 KSR524286 LCN524286 LMJ524286 LWF524286 MGB524286 MPX524286 MZT524286 NJP524286 NTL524286 ODH524286 OND524286 OWZ524286 PGV524286 PQR524286 QAN524286 QKJ524286 QUF524286 REB524286 RNX524286 RXT524286 SHP524286 SRL524286 TBH524286 TLD524286 TUZ524286 UEV524286 UOR524286 UYN524286 VIJ524286 VSF524286 WCB524286 WLX524286 WVT524286 L589822 JH589822 TD589822 ACZ589822 AMV589822 AWR589822 BGN589822 BQJ589822 CAF589822 CKB589822 CTX589822 DDT589822 DNP589822 DXL589822 EHH589822 ERD589822 FAZ589822 FKV589822 FUR589822 GEN589822 GOJ589822 GYF589822 HIB589822 HRX589822 IBT589822 ILP589822 IVL589822 JFH589822 JPD589822 JYZ589822 KIV589822 KSR589822 LCN589822 LMJ589822 LWF589822 MGB589822 MPX589822 MZT589822 NJP589822 NTL589822 ODH589822 OND589822 OWZ589822 PGV589822 PQR589822 QAN589822 QKJ589822 QUF589822 REB589822 RNX589822 RXT589822 SHP589822 SRL589822 TBH589822 TLD589822 TUZ589822 UEV589822 UOR589822 UYN589822 VIJ589822 VSF589822 WCB589822 WLX589822 WVT589822 L655358 JH655358 TD655358 ACZ655358 AMV655358 AWR655358 BGN655358 BQJ655358 CAF655358 CKB655358 CTX655358 DDT655358 DNP655358 DXL655358 EHH655358 ERD655358 FAZ655358 FKV655358 FUR655358 GEN655358 GOJ655358 GYF655358 HIB655358 HRX655358 IBT655358 ILP655358 IVL655358 JFH655358 JPD655358 JYZ655358 KIV655358 KSR655358 LCN655358 LMJ655358 LWF655358 MGB655358 MPX655358 MZT655358 NJP655358 NTL655358 ODH655358 OND655358 OWZ655358 PGV655358 PQR655358 QAN655358 QKJ655358 QUF655358 REB655358 RNX655358 RXT655358 SHP655358 SRL655358 TBH655358 TLD655358 TUZ655358 UEV655358 UOR655358 UYN655358 VIJ655358 VSF655358 WCB655358 WLX655358 WVT655358 L720894 JH720894 TD720894 ACZ720894 AMV720894 AWR720894 BGN720894 BQJ720894 CAF720894 CKB720894 CTX720894 DDT720894 DNP720894 DXL720894 EHH720894 ERD720894 FAZ720894 FKV720894 FUR720894 GEN720894 GOJ720894 GYF720894 HIB720894 HRX720894 IBT720894 ILP720894 IVL720894 JFH720894 JPD720894 JYZ720894 KIV720894 KSR720894 LCN720894 LMJ720894 LWF720894 MGB720894 MPX720894 MZT720894 NJP720894 NTL720894 ODH720894 OND720894 OWZ720894 PGV720894 PQR720894 QAN720894 QKJ720894 QUF720894 REB720894 RNX720894 RXT720894 SHP720894 SRL720894 TBH720894 TLD720894 TUZ720894 UEV720894 UOR720894 UYN720894 VIJ720894 VSF720894 WCB720894 WLX720894 WVT720894 L786430 JH786430 TD786430 ACZ786430 AMV786430 AWR786430 BGN786430 BQJ786430 CAF786430 CKB786430 CTX786430 DDT786430 DNP786430 DXL786430 EHH786430 ERD786430 FAZ786430 FKV786430 FUR786430 GEN786430 GOJ786430 GYF786430 HIB786430 HRX786430 IBT786430 ILP786430 IVL786430 JFH786430 JPD786430 JYZ786430 KIV786430 KSR786430 LCN786430 LMJ786430 LWF786430 MGB786430 MPX786430 MZT786430 NJP786430 NTL786430 ODH786430 OND786430 OWZ786430 PGV786430 PQR786430 QAN786430 QKJ786430 QUF786430 REB786430 RNX786430 RXT786430 SHP786430 SRL786430 TBH786430 TLD786430 TUZ786430 UEV786430 UOR786430 UYN786430 VIJ786430 VSF786430 WCB786430 WLX786430 WVT786430 L851966 JH851966 TD851966 ACZ851966 AMV851966 AWR851966 BGN851966 BQJ851966 CAF851966 CKB851966 CTX851966 DDT851966 DNP851966 DXL851966 EHH851966 ERD851966 FAZ851966 FKV851966 FUR851966 GEN851966 GOJ851966 GYF851966 HIB851966 HRX851966 IBT851966 ILP851966 IVL851966 JFH851966 JPD851966 JYZ851966 KIV851966 KSR851966 LCN851966 LMJ851966 LWF851966 MGB851966 MPX851966 MZT851966 NJP851966 NTL851966 ODH851966 OND851966 OWZ851966 PGV851966 PQR851966 QAN851966 QKJ851966 QUF851966 REB851966 RNX851966 RXT851966 SHP851966 SRL851966 TBH851966 TLD851966 TUZ851966 UEV851966 UOR851966 UYN851966 VIJ851966 VSF851966 WCB851966 WLX851966 WVT851966 L917502 JH917502 TD917502 ACZ917502 AMV917502 AWR917502 BGN917502 BQJ917502 CAF917502 CKB917502 CTX917502 DDT917502 DNP917502 DXL917502 EHH917502 ERD917502 FAZ917502 FKV917502 FUR917502 GEN917502 GOJ917502 GYF917502 HIB917502 HRX917502 IBT917502 ILP917502 IVL917502 JFH917502 JPD917502 JYZ917502 KIV917502 KSR917502 LCN917502 LMJ917502 LWF917502 MGB917502 MPX917502 MZT917502 NJP917502 NTL917502 ODH917502 OND917502 OWZ917502 PGV917502 PQR917502 QAN917502 QKJ917502 QUF917502 REB917502 RNX917502 RXT917502 SHP917502 SRL917502 TBH917502 TLD917502 TUZ917502 UEV917502 UOR917502 UYN917502 VIJ917502 VSF917502 WCB917502 WLX917502 WVT917502 L983038 JH983038 TD983038 ACZ983038 AMV983038 AWR983038 BGN983038 BQJ983038 CAF983038 CKB983038 CTX983038 DDT983038 DNP983038 DXL983038 EHH983038 ERD983038 FAZ983038 FKV983038 FUR983038 GEN983038 GOJ983038 GYF983038 HIB983038 HRX983038 IBT983038 ILP983038 IVL983038 JFH983038 JPD983038 JYZ983038 KIV983038 KSR983038 LCN983038 LMJ983038 LWF983038 MGB983038 MPX983038 MZT983038 NJP983038 NTL983038 ODH983038 OND983038 OWZ983038 PGV983038 PQR983038 QAN983038 QKJ983038 QUF983038 REB983038 RNX983038 RXT983038 SHP983038 SRL983038 TBH983038 TLD983038 TUZ983038 UEV983038 UOR983038 UYN983038 VIJ983038 VSF983038 WCB983038 WLX983038 WVT983038 E28">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AI41"/>
  <sheetViews>
    <sheetView zoomScale="85" zoomScaleNormal="85" workbookViewId="0"/>
  </sheetViews>
  <sheetFormatPr defaultColWidth="9.140625" defaultRowHeight="12.75" x14ac:dyDescent="0.2"/>
  <cols>
    <col min="1" max="17" width="14.5703125" style="109" customWidth="1"/>
    <col min="18" max="18" width="12" style="109" customWidth="1"/>
    <col min="19" max="19" width="15" style="109" customWidth="1"/>
    <col min="20" max="20" width="15.42578125" style="109" customWidth="1"/>
    <col min="21" max="23" width="14" style="109" customWidth="1"/>
    <col min="24" max="24" width="12.42578125" style="109" customWidth="1"/>
    <col min="25" max="25" width="11.5703125" style="109" customWidth="1"/>
    <col min="26" max="26" width="11.85546875" style="109" customWidth="1"/>
    <col min="27" max="27" width="10.28515625" style="109" customWidth="1"/>
    <col min="28" max="28" width="13.140625" style="109" customWidth="1"/>
    <col min="29" max="31" width="11.5703125" style="109" customWidth="1"/>
    <col min="32" max="32" width="11.28515625" style="109" customWidth="1"/>
    <col min="33" max="255" width="9.140625" style="109"/>
    <col min="256" max="256" width="22.7109375" style="109" customWidth="1"/>
    <col min="257" max="257" width="9.140625" style="109"/>
    <col min="258" max="258" width="12.5703125" style="109" customWidth="1"/>
    <col min="259" max="259" width="15.7109375" style="109" customWidth="1"/>
    <col min="260" max="260" width="18.28515625" style="109" customWidth="1"/>
    <col min="261" max="261" width="15.140625" style="109" customWidth="1"/>
    <col min="262" max="265" width="13.7109375" style="109" customWidth="1"/>
    <col min="266" max="266" width="14.5703125" style="109" customWidth="1"/>
    <col min="267" max="269" width="13.140625" style="109" customWidth="1"/>
    <col min="270" max="270" width="12.7109375" style="109" customWidth="1"/>
    <col min="271" max="271" width="11.42578125" style="109" customWidth="1"/>
    <col min="272" max="272" width="11.5703125" style="109" customWidth="1"/>
    <col min="273" max="273" width="12" style="109" customWidth="1"/>
    <col min="274" max="274" width="14" style="109" customWidth="1"/>
    <col min="275" max="275" width="11.140625" style="109" customWidth="1"/>
    <col min="276" max="279" width="14" style="109" customWidth="1"/>
    <col min="280" max="280" width="12.42578125" style="109" customWidth="1"/>
    <col min="281" max="281" width="11.5703125" style="109" customWidth="1"/>
    <col min="282" max="282" width="11.42578125" style="109" customWidth="1"/>
    <col min="283" max="283" width="10.28515625" style="109" customWidth="1"/>
    <col min="284" max="284" width="13.140625" style="109" customWidth="1"/>
    <col min="285" max="287" width="11.5703125" style="109" customWidth="1"/>
    <col min="288" max="288" width="11.28515625" style="109" customWidth="1"/>
    <col min="289" max="511" width="9.140625" style="109"/>
    <col min="512" max="512" width="22.7109375" style="109" customWidth="1"/>
    <col min="513" max="513" width="9.140625" style="109"/>
    <col min="514" max="514" width="12.5703125" style="109" customWidth="1"/>
    <col min="515" max="515" width="15.7109375" style="109" customWidth="1"/>
    <col min="516" max="516" width="18.28515625" style="109" customWidth="1"/>
    <col min="517" max="517" width="15.140625" style="109" customWidth="1"/>
    <col min="518" max="521" width="13.7109375" style="109" customWidth="1"/>
    <col min="522" max="522" width="14.5703125" style="109" customWidth="1"/>
    <col min="523" max="525" width="13.140625" style="109" customWidth="1"/>
    <col min="526" max="526" width="12.7109375" style="109" customWidth="1"/>
    <col min="527" max="527" width="11.42578125" style="109" customWidth="1"/>
    <col min="528" max="528" width="11.5703125" style="109" customWidth="1"/>
    <col min="529" max="529" width="12" style="109" customWidth="1"/>
    <col min="530" max="530" width="14" style="109" customWidth="1"/>
    <col min="531" max="531" width="11.140625" style="109" customWidth="1"/>
    <col min="532" max="535" width="14" style="109" customWidth="1"/>
    <col min="536" max="536" width="12.42578125" style="109" customWidth="1"/>
    <col min="537" max="537" width="11.5703125" style="109" customWidth="1"/>
    <col min="538" max="538" width="11.42578125" style="109" customWidth="1"/>
    <col min="539" max="539" width="10.28515625" style="109" customWidth="1"/>
    <col min="540" max="540" width="13.140625" style="109" customWidth="1"/>
    <col min="541" max="543" width="11.5703125" style="109" customWidth="1"/>
    <col min="544" max="544" width="11.28515625" style="109" customWidth="1"/>
    <col min="545" max="767" width="9.140625" style="109"/>
    <col min="768" max="768" width="22.7109375" style="109" customWidth="1"/>
    <col min="769" max="769" width="9.140625" style="109"/>
    <col min="770" max="770" width="12.5703125" style="109" customWidth="1"/>
    <col min="771" max="771" width="15.7109375" style="109" customWidth="1"/>
    <col min="772" max="772" width="18.28515625" style="109" customWidth="1"/>
    <col min="773" max="773" width="15.140625" style="109" customWidth="1"/>
    <col min="774" max="777" width="13.7109375" style="109" customWidth="1"/>
    <col min="778" max="778" width="14.5703125" style="109" customWidth="1"/>
    <col min="779" max="781" width="13.140625" style="109" customWidth="1"/>
    <col min="782" max="782" width="12.7109375" style="109" customWidth="1"/>
    <col min="783" max="783" width="11.42578125" style="109" customWidth="1"/>
    <col min="784" max="784" width="11.5703125" style="109" customWidth="1"/>
    <col min="785" max="785" width="12" style="109" customWidth="1"/>
    <col min="786" max="786" width="14" style="109" customWidth="1"/>
    <col min="787" max="787" width="11.140625" style="109" customWidth="1"/>
    <col min="788" max="791" width="14" style="109" customWidth="1"/>
    <col min="792" max="792" width="12.42578125" style="109" customWidth="1"/>
    <col min="793" max="793" width="11.5703125" style="109" customWidth="1"/>
    <col min="794" max="794" width="11.42578125" style="109" customWidth="1"/>
    <col min="795" max="795" width="10.28515625" style="109" customWidth="1"/>
    <col min="796" max="796" width="13.140625" style="109" customWidth="1"/>
    <col min="797" max="799" width="11.5703125" style="109" customWidth="1"/>
    <col min="800" max="800" width="11.28515625" style="109" customWidth="1"/>
    <col min="801" max="1023" width="9.140625" style="109"/>
    <col min="1024" max="1024" width="22.7109375" style="109" customWidth="1"/>
    <col min="1025" max="1025" width="9.140625" style="109"/>
    <col min="1026" max="1026" width="12.5703125" style="109" customWidth="1"/>
    <col min="1027" max="1027" width="15.7109375" style="109" customWidth="1"/>
    <col min="1028" max="1028" width="18.28515625" style="109" customWidth="1"/>
    <col min="1029" max="1029" width="15.140625" style="109" customWidth="1"/>
    <col min="1030" max="1033" width="13.7109375" style="109" customWidth="1"/>
    <col min="1034" max="1034" width="14.5703125" style="109" customWidth="1"/>
    <col min="1035" max="1037" width="13.140625" style="109" customWidth="1"/>
    <col min="1038" max="1038" width="12.7109375" style="109" customWidth="1"/>
    <col min="1039" max="1039" width="11.42578125" style="109" customWidth="1"/>
    <col min="1040" max="1040" width="11.5703125" style="109" customWidth="1"/>
    <col min="1041" max="1041" width="12" style="109" customWidth="1"/>
    <col min="1042" max="1042" width="14" style="109" customWidth="1"/>
    <col min="1043" max="1043" width="11.140625" style="109" customWidth="1"/>
    <col min="1044" max="1047" width="14" style="109" customWidth="1"/>
    <col min="1048" max="1048" width="12.42578125" style="109" customWidth="1"/>
    <col min="1049" max="1049" width="11.5703125" style="109" customWidth="1"/>
    <col min="1050" max="1050" width="11.42578125" style="109" customWidth="1"/>
    <col min="1051" max="1051" width="10.28515625" style="109" customWidth="1"/>
    <col min="1052" max="1052" width="13.140625" style="109" customWidth="1"/>
    <col min="1053" max="1055" width="11.5703125" style="109" customWidth="1"/>
    <col min="1056" max="1056" width="11.28515625" style="109" customWidth="1"/>
    <col min="1057" max="1279" width="9.140625" style="109"/>
    <col min="1280" max="1280" width="22.7109375" style="109" customWidth="1"/>
    <col min="1281" max="1281" width="9.140625" style="109"/>
    <col min="1282" max="1282" width="12.5703125" style="109" customWidth="1"/>
    <col min="1283" max="1283" width="15.7109375" style="109" customWidth="1"/>
    <col min="1284" max="1284" width="18.28515625" style="109" customWidth="1"/>
    <col min="1285" max="1285" width="15.140625" style="109" customWidth="1"/>
    <col min="1286" max="1289" width="13.7109375" style="109" customWidth="1"/>
    <col min="1290" max="1290" width="14.5703125" style="109" customWidth="1"/>
    <col min="1291" max="1293" width="13.140625" style="109" customWidth="1"/>
    <col min="1294" max="1294" width="12.7109375" style="109" customWidth="1"/>
    <col min="1295" max="1295" width="11.42578125" style="109" customWidth="1"/>
    <col min="1296" max="1296" width="11.5703125" style="109" customWidth="1"/>
    <col min="1297" max="1297" width="12" style="109" customWidth="1"/>
    <col min="1298" max="1298" width="14" style="109" customWidth="1"/>
    <col min="1299" max="1299" width="11.140625" style="109" customWidth="1"/>
    <col min="1300" max="1303" width="14" style="109" customWidth="1"/>
    <col min="1304" max="1304" width="12.42578125" style="109" customWidth="1"/>
    <col min="1305" max="1305" width="11.5703125" style="109" customWidth="1"/>
    <col min="1306" max="1306" width="11.42578125" style="109" customWidth="1"/>
    <col min="1307" max="1307" width="10.28515625" style="109" customWidth="1"/>
    <col min="1308" max="1308" width="13.140625" style="109" customWidth="1"/>
    <col min="1309" max="1311" width="11.5703125" style="109" customWidth="1"/>
    <col min="1312" max="1312" width="11.28515625" style="109" customWidth="1"/>
    <col min="1313" max="1535" width="9.140625" style="109"/>
    <col min="1536" max="1536" width="22.7109375" style="109" customWidth="1"/>
    <col min="1537" max="1537" width="9.140625" style="109"/>
    <col min="1538" max="1538" width="12.5703125" style="109" customWidth="1"/>
    <col min="1539" max="1539" width="15.7109375" style="109" customWidth="1"/>
    <col min="1540" max="1540" width="18.28515625" style="109" customWidth="1"/>
    <col min="1541" max="1541" width="15.140625" style="109" customWidth="1"/>
    <col min="1542" max="1545" width="13.7109375" style="109" customWidth="1"/>
    <col min="1546" max="1546" width="14.5703125" style="109" customWidth="1"/>
    <col min="1547" max="1549" width="13.140625" style="109" customWidth="1"/>
    <col min="1550" max="1550" width="12.7109375" style="109" customWidth="1"/>
    <col min="1551" max="1551" width="11.42578125" style="109" customWidth="1"/>
    <col min="1552" max="1552" width="11.5703125" style="109" customWidth="1"/>
    <col min="1553" max="1553" width="12" style="109" customWidth="1"/>
    <col min="1554" max="1554" width="14" style="109" customWidth="1"/>
    <col min="1555" max="1555" width="11.140625" style="109" customWidth="1"/>
    <col min="1556" max="1559" width="14" style="109" customWidth="1"/>
    <col min="1560" max="1560" width="12.42578125" style="109" customWidth="1"/>
    <col min="1561" max="1561" width="11.5703125" style="109" customWidth="1"/>
    <col min="1562" max="1562" width="11.42578125" style="109" customWidth="1"/>
    <col min="1563" max="1563" width="10.28515625" style="109" customWidth="1"/>
    <col min="1564" max="1564" width="13.140625" style="109" customWidth="1"/>
    <col min="1565" max="1567" width="11.5703125" style="109" customWidth="1"/>
    <col min="1568" max="1568" width="11.28515625" style="109" customWidth="1"/>
    <col min="1569" max="1791" width="9.140625" style="109"/>
    <col min="1792" max="1792" width="22.7109375" style="109" customWidth="1"/>
    <col min="1793" max="1793" width="9.140625" style="109"/>
    <col min="1794" max="1794" width="12.5703125" style="109" customWidth="1"/>
    <col min="1795" max="1795" width="15.7109375" style="109" customWidth="1"/>
    <col min="1796" max="1796" width="18.28515625" style="109" customWidth="1"/>
    <col min="1797" max="1797" width="15.140625" style="109" customWidth="1"/>
    <col min="1798" max="1801" width="13.7109375" style="109" customWidth="1"/>
    <col min="1802" max="1802" width="14.5703125" style="109" customWidth="1"/>
    <col min="1803" max="1805" width="13.140625" style="109" customWidth="1"/>
    <col min="1806" max="1806" width="12.7109375" style="109" customWidth="1"/>
    <col min="1807" max="1807" width="11.42578125" style="109" customWidth="1"/>
    <col min="1808" max="1808" width="11.5703125" style="109" customWidth="1"/>
    <col min="1809" max="1809" width="12" style="109" customWidth="1"/>
    <col min="1810" max="1810" width="14" style="109" customWidth="1"/>
    <col min="1811" max="1811" width="11.140625" style="109" customWidth="1"/>
    <col min="1812" max="1815" width="14" style="109" customWidth="1"/>
    <col min="1816" max="1816" width="12.42578125" style="109" customWidth="1"/>
    <col min="1817" max="1817" width="11.5703125" style="109" customWidth="1"/>
    <col min="1818" max="1818" width="11.42578125" style="109" customWidth="1"/>
    <col min="1819" max="1819" width="10.28515625" style="109" customWidth="1"/>
    <col min="1820" max="1820" width="13.140625" style="109" customWidth="1"/>
    <col min="1821" max="1823" width="11.5703125" style="109" customWidth="1"/>
    <col min="1824" max="1824" width="11.28515625" style="109" customWidth="1"/>
    <col min="1825" max="2047" width="9.140625" style="109"/>
    <col min="2048" max="2048" width="22.7109375" style="109" customWidth="1"/>
    <col min="2049" max="2049" width="9.140625" style="109"/>
    <col min="2050" max="2050" width="12.5703125" style="109" customWidth="1"/>
    <col min="2051" max="2051" width="15.7109375" style="109" customWidth="1"/>
    <col min="2052" max="2052" width="18.28515625" style="109" customWidth="1"/>
    <col min="2053" max="2053" width="15.140625" style="109" customWidth="1"/>
    <col min="2054" max="2057" width="13.7109375" style="109" customWidth="1"/>
    <col min="2058" max="2058" width="14.5703125" style="109" customWidth="1"/>
    <col min="2059" max="2061" width="13.140625" style="109" customWidth="1"/>
    <col min="2062" max="2062" width="12.7109375" style="109" customWidth="1"/>
    <col min="2063" max="2063" width="11.42578125" style="109" customWidth="1"/>
    <col min="2064" max="2064" width="11.5703125" style="109" customWidth="1"/>
    <col min="2065" max="2065" width="12" style="109" customWidth="1"/>
    <col min="2066" max="2066" width="14" style="109" customWidth="1"/>
    <col min="2067" max="2067" width="11.140625" style="109" customWidth="1"/>
    <col min="2068" max="2071" width="14" style="109" customWidth="1"/>
    <col min="2072" max="2072" width="12.42578125" style="109" customWidth="1"/>
    <col min="2073" max="2073" width="11.5703125" style="109" customWidth="1"/>
    <col min="2074" max="2074" width="11.42578125" style="109" customWidth="1"/>
    <col min="2075" max="2075" width="10.28515625" style="109" customWidth="1"/>
    <col min="2076" max="2076" width="13.140625" style="109" customWidth="1"/>
    <col min="2077" max="2079" width="11.5703125" style="109" customWidth="1"/>
    <col min="2080" max="2080" width="11.28515625" style="109" customWidth="1"/>
    <col min="2081" max="2303" width="9.140625" style="109"/>
    <col min="2304" max="2304" width="22.7109375" style="109" customWidth="1"/>
    <col min="2305" max="2305" width="9.140625" style="109"/>
    <col min="2306" max="2306" width="12.5703125" style="109" customWidth="1"/>
    <col min="2307" max="2307" width="15.7109375" style="109" customWidth="1"/>
    <col min="2308" max="2308" width="18.28515625" style="109" customWidth="1"/>
    <col min="2309" max="2309" width="15.140625" style="109" customWidth="1"/>
    <col min="2310" max="2313" width="13.7109375" style="109" customWidth="1"/>
    <col min="2314" max="2314" width="14.5703125" style="109" customWidth="1"/>
    <col min="2315" max="2317" width="13.140625" style="109" customWidth="1"/>
    <col min="2318" max="2318" width="12.7109375" style="109" customWidth="1"/>
    <col min="2319" max="2319" width="11.42578125" style="109" customWidth="1"/>
    <col min="2320" max="2320" width="11.5703125" style="109" customWidth="1"/>
    <col min="2321" max="2321" width="12" style="109" customWidth="1"/>
    <col min="2322" max="2322" width="14" style="109" customWidth="1"/>
    <col min="2323" max="2323" width="11.140625" style="109" customWidth="1"/>
    <col min="2324" max="2327" width="14" style="109" customWidth="1"/>
    <col min="2328" max="2328" width="12.42578125" style="109" customWidth="1"/>
    <col min="2329" max="2329" width="11.5703125" style="109" customWidth="1"/>
    <col min="2330" max="2330" width="11.42578125" style="109" customWidth="1"/>
    <col min="2331" max="2331" width="10.28515625" style="109" customWidth="1"/>
    <col min="2332" max="2332" width="13.140625" style="109" customWidth="1"/>
    <col min="2333" max="2335" width="11.5703125" style="109" customWidth="1"/>
    <col min="2336" max="2336" width="11.28515625" style="109" customWidth="1"/>
    <col min="2337" max="2559" width="9.140625" style="109"/>
    <col min="2560" max="2560" width="22.7109375" style="109" customWidth="1"/>
    <col min="2561" max="2561" width="9.140625" style="109"/>
    <col min="2562" max="2562" width="12.5703125" style="109" customWidth="1"/>
    <col min="2563" max="2563" width="15.7109375" style="109" customWidth="1"/>
    <col min="2564" max="2564" width="18.28515625" style="109" customWidth="1"/>
    <col min="2565" max="2565" width="15.140625" style="109" customWidth="1"/>
    <col min="2566" max="2569" width="13.7109375" style="109" customWidth="1"/>
    <col min="2570" max="2570" width="14.5703125" style="109" customWidth="1"/>
    <col min="2571" max="2573" width="13.140625" style="109" customWidth="1"/>
    <col min="2574" max="2574" width="12.7109375" style="109" customWidth="1"/>
    <col min="2575" max="2575" width="11.42578125" style="109" customWidth="1"/>
    <col min="2576" max="2576" width="11.5703125" style="109" customWidth="1"/>
    <col min="2577" max="2577" width="12" style="109" customWidth="1"/>
    <col min="2578" max="2578" width="14" style="109" customWidth="1"/>
    <col min="2579" max="2579" width="11.140625" style="109" customWidth="1"/>
    <col min="2580" max="2583" width="14" style="109" customWidth="1"/>
    <col min="2584" max="2584" width="12.42578125" style="109" customWidth="1"/>
    <col min="2585" max="2585" width="11.5703125" style="109" customWidth="1"/>
    <col min="2586" max="2586" width="11.42578125" style="109" customWidth="1"/>
    <col min="2587" max="2587" width="10.28515625" style="109" customWidth="1"/>
    <col min="2588" max="2588" width="13.140625" style="109" customWidth="1"/>
    <col min="2589" max="2591" width="11.5703125" style="109" customWidth="1"/>
    <col min="2592" max="2592" width="11.28515625" style="109" customWidth="1"/>
    <col min="2593" max="2815" width="9.140625" style="109"/>
    <col min="2816" max="2816" width="22.7109375" style="109" customWidth="1"/>
    <col min="2817" max="2817" width="9.140625" style="109"/>
    <col min="2818" max="2818" width="12.5703125" style="109" customWidth="1"/>
    <col min="2819" max="2819" width="15.7109375" style="109" customWidth="1"/>
    <col min="2820" max="2820" width="18.28515625" style="109" customWidth="1"/>
    <col min="2821" max="2821" width="15.140625" style="109" customWidth="1"/>
    <col min="2822" max="2825" width="13.7109375" style="109" customWidth="1"/>
    <col min="2826" max="2826" width="14.5703125" style="109" customWidth="1"/>
    <col min="2827" max="2829" width="13.140625" style="109" customWidth="1"/>
    <col min="2830" max="2830" width="12.7109375" style="109" customWidth="1"/>
    <col min="2831" max="2831" width="11.42578125" style="109" customWidth="1"/>
    <col min="2832" max="2832" width="11.5703125" style="109" customWidth="1"/>
    <col min="2833" max="2833" width="12" style="109" customWidth="1"/>
    <col min="2834" max="2834" width="14" style="109" customWidth="1"/>
    <col min="2835" max="2835" width="11.140625" style="109" customWidth="1"/>
    <col min="2836" max="2839" width="14" style="109" customWidth="1"/>
    <col min="2840" max="2840" width="12.42578125" style="109" customWidth="1"/>
    <col min="2841" max="2841" width="11.5703125" style="109" customWidth="1"/>
    <col min="2842" max="2842" width="11.42578125" style="109" customWidth="1"/>
    <col min="2843" max="2843" width="10.28515625" style="109" customWidth="1"/>
    <col min="2844" max="2844" width="13.140625" style="109" customWidth="1"/>
    <col min="2845" max="2847" width="11.5703125" style="109" customWidth="1"/>
    <col min="2848" max="2848" width="11.28515625" style="109" customWidth="1"/>
    <col min="2849" max="3071" width="9.140625" style="109"/>
    <col min="3072" max="3072" width="22.7109375" style="109" customWidth="1"/>
    <col min="3073" max="3073" width="9.140625" style="109"/>
    <col min="3074" max="3074" width="12.5703125" style="109" customWidth="1"/>
    <col min="3075" max="3075" width="15.7109375" style="109" customWidth="1"/>
    <col min="3076" max="3076" width="18.28515625" style="109" customWidth="1"/>
    <col min="3077" max="3077" width="15.140625" style="109" customWidth="1"/>
    <col min="3078" max="3081" width="13.7109375" style="109" customWidth="1"/>
    <col min="3082" max="3082" width="14.5703125" style="109" customWidth="1"/>
    <col min="3083" max="3085" width="13.140625" style="109" customWidth="1"/>
    <col min="3086" max="3086" width="12.7109375" style="109" customWidth="1"/>
    <col min="3087" max="3087" width="11.42578125" style="109" customWidth="1"/>
    <col min="3088" max="3088" width="11.5703125" style="109" customWidth="1"/>
    <col min="3089" max="3089" width="12" style="109" customWidth="1"/>
    <col min="3090" max="3090" width="14" style="109" customWidth="1"/>
    <col min="3091" max="3091" width="11.140625" style="109" customWidth="1"/>
    <col min="3092" max="3095" width="14" style="109" customWidth="1"/>
    <col min="3096" max="3096" width="12.42578125" style="109" customWidth="1"/>
    <col min="3097" max="3097" width="11.5703125" style="109" customWidth="1"/>
    <col min="3098" max="3098" width="11.42578125" style="109" customWidth="1"/>
    <col min="3099" max="3099" width="10.28515625" style="109" customWidth="1"/>
    <col min="3100" max="3100" width="13.140625" style="109" customWidth="1"/>
    <col min="3101" max="3103" width="11.5703125" style="109" customWidth="1"/>
    <col min="3104" max="3104" width="11.28515625" style="109" customWidth="1"/>
    <col min="3105" max="3327" width="9.140625" style="109"/>
    <col min="3328" max="3328" width="22.7109375" style="109" customWidth="1"/>
    <col min="3329" max="3329" width="9.140625" style="109"/>
    <col min="3330" max="3330" width="12.5703125" style="109" customWidth="1"/>
    <col min="3331" max="3331" width="15.7109375" style="109" customWidth="1"/>
    <col min="3332" max="3332" width="18.28515625" style="109" customWidth="1"/>
    <col min="3333" max="3333" width="15.140625" style="109" customWidth="1"/>
    <col min="3334" max="3337" width="13.7109375" style="109" customWidth="1"/>
    <col min="3338" max="3338" width="14.5703125" style="109" customWidth="1"/>
    <col min="3339" max="3341" width="13.140625" style="109" customWidth="1"/>
    <col min="3342" max="3342" width="12.7109375" style="109" customWidth="1"/>
    <col min="3343" max="3343" width="11.42578125" style="109" customWidth="1"/>
    <col min="3344" max="3344" width="11.5703125" style="109" customWidth="1"/>
    <col min="3345" max="3345" width="12" style="109" customWidth="1"/>
    <col min="3346" max="3346" width="14" style="109" customWidth="1"/>
    <col min="3347" max="3347" width="11.140625" style="109" customWidth="1"/>
    <col min="3348" max="3351" width="14" style="109" customWidth="1"/>
    <col min="3352" max="3352" width="12.42578125" style="109" customWidth="1"/>
    <col min="3353" max="3353" width="11.5703125" style="109" customWidth="1"/>
    <col min="3354" max="3354" width="11.42578125" style="109" customWidth="1"/>
    <col min="3355" max="3355" width="10.28515625" style="109" customWidth="1"/>
    <col min="3356" max="3356" width="13.140625" style="109" customWidth="1"/>
    <col min="3357" max="3359" width="11.5703125" style="109" customWidth="1"/>
    <col min="3360" max="3360" width="11.28515625" style="109" customWidth="1"/>
    <col min="3361" max="3583" width="9.140625" style="109"/>
    <col min="3584" max="3584" width="22.7109375" style="109" customWidth="1"/>
    <col min="3585" max="3585" width="9.140625" style="109"/>
    <col min="3586" max="3586" width="12.5703125" style="109" customWidth="1"/>
    <col min="3587" max="3587" width="15.7109375" style="109" customWidth="1"/>
    <col min="3588" max="3588" width="18.28515625" style="109" customWidth="1"/>
    <col min="3589" max="3589" width="15.140625" style="109" customWidth="1"/>
    <col min="3590" max="3593" width="13.7109375" style="109" customWidth="1"/>
    <col min="3594" max="3594" width="14.5703125" style="109" customWidth="1"/>
    <col min="3595" max="3597" width="13.140625" style="109" customWidth="1"/>
    <col min="3598" max="3598" width="12.7109375" style="109" customWidth="1"/>
    <col min="3599" max="3599" width="11.42578125" style="109" customWidth="1"/>
    <col min="3600" max="3600" width="11.5703125" style="109" customWidth="1"/>
    <col min="3601" max="3601" width="12" style="109" customWidth="1"/>
    <col min="3602" max="3602" width="14" style="109" customWidth="1"/>
    <col min="3603" max="3603" width="11.140625" style="109" customWidth="1"/>
    <col min="3604" max="3607" width="14" style="109" customWidth="1"/>
    <col min="3608" max="3608" width="12.42578125" style="109" customWidth="1"/>
    <col min="3609" max="3609" width="11.5703125" style="109" customWidth="1"/>
    <col min="3610" max="3610" width="11.42578125" style="109" customWidth="1"/>
    <col min="3611" max="3611" width="10.28515625" style="109" customWidth="1"/>
    <col min="3612" max="3612" width="13.140625" style="109" customWidth="1"/>
    <col min="3613" max="3615" width="11.5703125" style="109" customWidth="1"/>
    <col min="3616" max="3616" width="11.28515625" style="109" customWidth="1"/>
    <col min="3617" max="3839" width="9.140625" style="109"/>
    <col min="3840" max="3840" width="22.7109375" style="109" customWidth="1"/>
    <col min="3841" max="3841" width="9.140625" style="109"/>
    <col min="3842" max="3842" width="12.5703125" style="109" customWidth="1"/>
    <col min="3843" max="3843" width="15.7109375" style="109" customWidth="1"/>
    <col min="3844" max="3844" width="18.28515625" style="109" customWidth="1"/>
    <col min="3845" max="3845" width="15.140625" style="109" customWidth="1"/>
    <col min="3846" max="3849" width="13.7109375" style="109" customWidth="1"/>
    <col min="3850" max="3850" width="14.5703125" style="109" customWidth="1"/>
    <col min="3851" max="3853" width="13.140625" style="109" customWidth="1"/>
    <col min="3854" max="3854" width="12.7109375" style="109" customWidth="1"/>
    <col min="3855" max="3855" width="11.42578125" style="109" customWidth="1"/>
    <col min="3856" max="3856" width="11.5703125" style="109" customWidth="1"/>
    <col min="3857" max="3857" width="12" style="109" customWidth="1"/>
    <col min="3858" max="3858" width="14" style="109" customWidth="1"/>
    <col min="3859" max="3859" width="11.140625" style="109" customWidth="1"/>
    <col min="3860" max="3863" width="14" style="109" customWidth="1"/>
    <col min="3864" max="3864" width="12.42578125" style="109" customWidth="1"/>
    <col min="3865" max="3865" width="11.5703125" style="109" customWidth="1"/>
    <col min="3866" max="3866" width="11.42578125" style="109" customWidth="1"/>
    <col min="3867" max="3867" width="10.28515625" style="109" customWidth="1"/>
    <col min="3868" max="3868" width="13.140625" style="109" customWidth="1"/>
    <col min="3869" max="3871" width="11.5703125" style="109" customWidth="1"/>
    <col min="3872" max="3872" width="11.28515625" style="109" customWidth="1"/>
    <col min="3873" max="4095" width="9.140625" style="109"/>
    <col min="4096" max="4096" width="22.7109375" style="109" customWidth="1"/>
    <col min="4097" max="4097" width="9.140625" style="109"/>
    <col min="4098" max="4098" width="12.5703125" style="109" customWidth="1"/>
    <col min="4099" max="4099" width="15.7109375" style="109" customWidth="1"/>
    <col min="4100" max="4100" width="18.28515625" style="109" customWidth="1"/>
    <col min="4101" max="4101" width="15.140625" style="109" customWidth="1"/>
    <col min="4102" max="4105" width="13.7109375" style="109" customWidth="1"/>
    <col min="4106" max="4106" width="14.5703125" style="109" customWidth="1"/>
    <col min="4107" max="4109" width="13.140625" style="109" customWidth="1"/>
    <col min="4110" max="4110" width="12.7109375" style="109" customWidth="1"/>
    <col min="4111" max="4111" width="11.42578125" style="109" customWidth="1"/>
    <col min="4112" max="4112" width="11.5703125" style="109" customWidth="1"/>
    <col min="4113" max="4113" width="12" style="109" customWidth="1"/>
    <col min="4114" max="4114" width="14" style="109" customWidth="1"/>
    <col min="4115" max="4115" width="11.140625" style="109" customWidth="1"/>
    <col min="4116" max="4119" width="14" style="109" customWidth="1"/>
    <col min="4120" max="4120" width="12.42578125" style="109" customWidth="1"/>
    <col min="4121" max="4121" width="11.5703125" style="109" customWidth="1"/>
    <col min="4122" max="4122" width="11.42578125" style="109" customWidth="1"/>
    <col min="4123" max="4123" width="10.28515625" style="109" customWidth="1"/>
    <col min="4124" max="4124" width="13.140625" style="109" customWidth="1"/>
    <col min="4125" max="4127" width="11.5703125" style="109" customWidth="1"/>
    <col min="4128" max="4128" width="11.28515625" style="109" customWidth="1"/>
    <col min="4129" max="4351" width="9.140625" style="109"/>
    <col min="4352" max="4352" width="22.7109375" style="109" customWidth="1"/>
    <col min="4353" max="4353" width="9.140625" style="109"/>
    <col min="4354" max="4354" width="12.5703125" style="109" customWidth="1"/>
    <col min="4355" max="4355" width="15.7109375" style="109" customWidth="1"/>
    <col min="4356" max="4356" width="18.28515625" style="109" customWidth="1"/>
    <col min="4357" max="4357" width="15.140625" style="109" customWidth="1"/>
    <col min="4358" max="4361" width="13.7109375" style="109" customWidth="1"/>
    <col min="4362" max="4362" width="14.5703125" style="109" customWidth="1"/>
    <col min="4363" max="4365" width="13.140625" style="109" customWidth="1"/>
    <col min="4366" max="4366" width="12.7109375" style="109" customWidth="1"/>
    <col min="4367" max="4367" width="11.42578125" style="109" customWidth="1"/>
    <col min="4368" max="4368" width="11.5703125" style="109" customWidth="1"/>
    <col min="4369" max="4369" width="12" style="109" customWidth="1"/>
    <col min="4370" max="4370" width="14" style="109" customWidth="1"/>
    <col min="4371" max="4371" width="11.140625" style="109" customWidth="1"/>
    <col min="4372" max="4375" width="14" style="109" customWidth="1"/>
    <col min="4376" max="4376" width="12.42578125" style="109" customWidth="1"/>
    <col min="4377" max="4377" width="11.5703125" style="109" customWidth="1"/>
    <col min="4378" max="4378" width="11.42578125" style="109" customWidth="1"/>
    <col min="4379" max="4379" width="10.28515625" style="109" customWidth="1"/>
    <col min="4380" max="4380" width="13.140625" style="109" customWidth="1"/>
    <col min="4381" max="4383" width="11.5703125" style="109" customWidth="1"/>
    <col min="4384" max="4384" width="11.28515625" style="109" customWidth="1"/>
    <col min="4385" max="4607" width="9.140625" style="109"/>
    <col min="4608" max="4608" width="22.7109375" style="109" customWidth="1"/>
    <col min="4609" max="4609" width="9.140625" style="109"/>
    <col min="4610" max="4610" width="12.5703125" style="109" customWidth="1"/>
    <col min="4611" max="4611" width="15.7109375" style="109" customWidth="1"/>
    <col min="4612" max="4612" width="18.28515625" style="109" customWidth="1"/>
    <col min="4613" max="4613" width="15.140625" style="109" customWidth="1"/>
    <col min="4614" max="4617" width="13.7109375" style="109" customWidth="1"/>
    <col min="4618" max="4618" width="14.5703125" style="109" customWidth="1"/>
    <col min="4619" max="4621" width="13.140625" style="109" customWidth="1"/>
    <col min="4622" max="4622" width="12.7109375" style="109" customWidth="1"/>
    <col min="4623" max="4623" width="11.42578125" style="109" customWidth="1"/>
    <col min="4624" max="4624" width="11.5703125" style="109" customWidth="1"/>
    <col min="4625" max="4625" width="12" style="109" customWidth="1"/>
    <col min="4626" max="4626" width="14" style="109" customWidth="1"/>
    <col min="4627" max="4627" width="11.140625" style="109" customWidth="1"/>
    <col min="4628" max="4631" width="14" style="109" customWidth="1"/>
    <col min="4632" max="4632" width="12.42578125" style="109" customWidth="1"/>
    <col min="4633" max="4633" width="11.5703125" style="109" customWidth="1"/>
    <col min="4634" max="4634" width="11.42578125" style="109" customWidth="1"/>
    <col min="4635" max="4635" width="10.28515625" style="109" customWidth="1"/>
    <col min="4636" max="4636" width="13.140625" style="109" customWidth="1"/>
    <col min="4637" max="4639" width="11.5703125" style="109" customWidth="1"/>
    <col min="4640" max="4640" width="11.28515625" style="109" customWidth="1"/>
    <col min="4641" max="4863" width="9.140625" style="109"/>
    <col min="4864" max="4864" width="22.7109375" style="109" customWidth="1"/>
    <col min="4865" max="4865" width="9.140625" style="109"/>
    <col min="4866" max="4866" width="12.5703125" style="109" customWidth="1"/>
    <col min="4867" max="4867" width="15.7109375" style="109" customWidth="1"/>
    <col min="4868" max="4868" width="18.28515625" style="109" customWidth="1"/>
    <col min="4869" max="4869" width="15.140625" style="109" customWidth="1"/>
    <col min="4870" max="4873" width="13.7109375" style="109" customWidth="1"/>
    <col min="4874" max="4874" width="14.5703125" style="109" customWidth="1"/>
    <col min="4875" max="4877" width="13.140625" style="109" customWidth="1"/>
    <col min="4878" max="4878" width="12.7109375" style="109" customWidth="1"/>
    <col min="4879" max="4879" width="11.42578125" style="109" customWidth="1"/>
    <col min="4880" max="4880" width="11.5703125" style="109" customWidth="1"/>
    <col min="4881" max="4881" width="12" style="109" customWidth="1"/>
    <col min="4882" max="4882" width="14" style="109" customWidth="1"/>
    <col min="4883" max="4883" width="11.140625" style="109" customWidth="1"/>
    <col min="4884" max="4887" width="14" style="109" customWidth="1"/>
    <col min="4888" max="4888" width="12.42578125" style="109" customWidth="1"/>
    <col min="4889" max="4889" width="11.5703125" style="109" customWidth="1"/>
    <col min="4890" max="4890" width="11.42578125" style="109" customWidth="1"/>
    <col min="4891" max="4891" width="10.28515625" style="109" customWidth="1"/>
    <col min="4892" max="4892" width="13.140625" style="109" customWidth="1"/>
    <col min="4893" max="4895" width="11.5703125" style="109" customWidth="1"/>
    <col min="4896" max="4896" width="11.28515625" style="109" customWidth="1"/>
    <col min="4897" max="5119" width="9.140625" style="109"/>
    <col min="5120" max="5120" width="22.7109375" style="109" customWidth="1"/>
    <col min="5121" max="5121" width="9.140625" style="109"/>
    <col min="5122" max="5122" width="12.5703125" style="109" customWidth="1"/>
    <col min="5123" max="5123" width="15.7109375" style="109" customWidth="1"/>
    <col min="5124" max="5124" width="18.28515625" style="109" customWidth="1"/>
    <col min="5125" max="5125" width="15.140625" style="109" customWidth="1"/>
    <col min="5126" max="5129" width="13.7109375" style="109" customWidth="1"/>
    <col min="5130" max="5130" width="14.5703125" style="109" customWidth="1"/>
    <col min="5131" max="5133" width="13.140625" style="109" customWidth="1"/>
    <col min="5134" max="5134" width="12.7109375" style="109" customWidth="1"/>
    <col min="5135" max="5135" width="11.42578125" style="109" customWidth="1"/>
    <col min="5136" max="5136" width="11.5703125" style="109" customWidth="1"/>
    <col min="5137" max="5137" width="12" style="109" customWidth="1"/>
    <col min="5138" max="5138" width="14" style="109" customWidth="1"/>
    <col min="5139" max="5139" width="11.140625" style="109" customWidth="1"/>
    <col min="5140" max="5143" width="14" style="109" customWidth="1"/>
    <col min="5144" max="5144" width="12.42578125" style="109" customWidth="1"/>
    <col min="5145" max="5145" width="11.5703125" style="109" customWidth="1"/>
    <col min="5146" max="5146" width="11.42578125" style="109" customWidth="1"/>
    <col min="5147" max="5147" width="10.28515625" style="109" customWidth="1"/>
    <col min="5148" max="5148" width="13.140625" style="109" customWidth="1"/>
    <col min="5149" max="5151" width="11.5703125" style="109" customWidth="1"/>
    <col min="5152" max="5152" width="11.28515625" style="109" customWidth="1"/>
    <col min="5153" max="5375" width="9.140625" style="109"/>
    <col min="5376" max="5376" width="22.7109375" style="109" customWidth="1"/>
    <col min="5377" max="5377" width="9.140625" style="109"/>
    <col min="5378" max="5378" width="12.5703125" style="109" customWidth="1"/>
    <col min="5379" max="5379" width="15.7109375" style="109" customWidth="1"/>
    <col min="5380" max="5380" width="18.28515625" style="109" customWidth="1"/>
    <col min="5381" max="5381" width="15.140625" style="109" customWidth="1"/>
    <col min="5382" max="5385" width="13.7109375" style="109" customWidth="1"/>
    <col min="5386" max="5386" width="14.5703125" style="109" customWidth="1"/>
    <col min="5387" max="5389" width="13.140625" style="109" customWidth="1"/>
    <col min="5390" max="5390" width="12.7109375" style="109" customWidth="1"/>
    <col min="5391" max="5391" width="11.42578125" style="109" customWidth="1"/>
    <col min="5392" max="5392" width="11.5703125" style="109" customWidth="1"/>
    <col min="5393" max="5393" width="12" style="109" customWidth="1"/>
    <col min="5394" max="5394" width="14" style="109" customWidth="1"/>
    <col min="5395" max="5395" width="11.140625" style="109" customWidth="1"/>
    <col min="5396" max="5399" width="14" style="109" customWidth="1"/>
    <col min="5400" max="5400" width="12.42578125" style="109" customWidth="1"/>
    <col min="5401" max="5401" width="11.5703125" style="109" customWidth="1"/>
    <col min="5402" max="5402" width="11.42578125" style="109" customWidth="1"/>
    <col min="5403" max="5403" width="10.28515625" style="109" customWidth="1"/>
    <col min="5404" max="5404" width="13.140625" style="109" customWidth="1"/>
    <col min="5405" max="5407" width="11.5703125" style="109" customWidth="1"/>
    <col min="5408" max="5408" width="11.28515625" style="109" customWidth="1"/>
    <col min="5409" max="5631" width="9.140625" style="109"/>
    <col min="5632" max="5632" width="22.7109375" style="109" customWidth="1"/>
    <col min="5633" max="5633" width="9.140625" style="109"/>
    <col min="5634" max="5634" width="12.5703125" style="109" customWidth="1"/>
    <col min="5635" max="5635" width="15.7109375" style="109" customWidth="1"/>
    <col min="5636" max="5636" width="18.28515625" style="109" customWidth="1"/>
    <col min="5637" max="5637" width="15.140625" style="109" customWidth="1"/>
    <col min="5638" max="5641" width="13.7109375" style="109" customWidth="1"/>
    <col min="5642" max="5642" width="14.5703125" style="109" customWidth="1"/>
    <col min="5643" max="5645" width="13.140625" style="109" customWidth="1"/>
    <col min="5646" max="5646" width="12.7109375" style="109" customWidth="1"/>
    <col min="5647" max="5647" width="11.42578125" style="109" customWidth="1"/>
    <col min="5648" max="5648" width="11.5703125" style="109" customWidth="1"/>
    <col min="5649" max="5649" width="12" style="109" customWidth="1"/>
    <col min="5650" max="5650" width="14" style="109" customWidth="1"/>
    <col min="5651" max="5651" width="11.140625" style="109" customWidth="1"/>
    <col min="5652" max="5655" width="14" style="109" customWidth="1"/>
    <col min="5656" max="5656" width="12.42578125" style="109" customWidth="1"/>
    <col min="5657" max="5657" width="11.5703125" style="109" customWidth="1"/>
    <col min="5658" max="5658" width="11.42578125" style="109" customWidth="1"/>
    <col min="5659" max="5659" width="10.28515625" style="109" customWidth="1"/>
    <col min="5660" max="5660" width="13.140625" style="109" customWidth="1"/>
    <col min="5661" max="5663" width="11.5703125" style="109" customWidth="1"/>
    <col min="5664" max="5664" width="11.28515625" style="109" customWidth="1"/>
    <col min="5665" max="5887" width="9.140625" style="109"/>
    <col min="5888" max="5888" width="22.7109375" style="109" customWidth="1"/>
    <col min="5889" max="5889" width="9.140625" style="109"/>
    <col min="5890" max="5890" width="12.5703125" style="109" customWidth="1"/>
    <col min="5891" max="5891" width="15.7109375" style="109" customWidth="1"/>
    <col min="5892" max="5892" width="18.28515625" style="109" customWidth="1"/>
    <col min="5893" max="5893" width="15.140625" style="109" customWidth="1"/>
    <col min="5894" max="5897" width="13.7109375" style="109" customWidth="1"/>
    <col min="5898" max="5898" width="14.5703125" style="109" customWidth="1"/>
    <col min="5899" max="5901" width="13.140625" style="109" customWidth="1"/>
    <col min="5902" max="5902" width="12.7109375" style="109" customWidth="1"/>
    <col min="5903" max="5903" width="11.42578125" style="109" customWidth="1"/>
    <col min="5904" max="5904" width="11.5703125" style="109" customWidth="1"/>
    <col min="5905" max="5905" width="12" style="109" customWidth="1"/>
    <col min="5906" max="5906" width="14" style="109" customWidth="1"/>
    <col min="5907" max="5907" width="11.140625" style="109" customWidth="1"/>
    <col min="5908" max="5911" width="14" style="109" customWidth="1"/>
    <col min="5912" max="5912" width="12.42578125" style="109" customWidth="1"/>
    <col min="5913" max="5913" width="11.5703125" style="109" customWidth="1"/>
    <col min="5914" max="5914" width="11.42578125" style="109" customWidth="1"/>
    <col min="5915" max="5915" width="10.28515625" style="109" customWidth="1"/>
    <col min="5916" max="5916" width="13.140625" style="109" customWidth="1"/>
    <col min="5917" max="5919" width="11.5703125" style="109" customWidth="1"/>
    <col min="5920" max="5920" width="11.28515625" style="109" customWidth="1"/>
    <col min="5921" max="6143" width="9.140625" style="109"/>
    <col min="6144" max="6144" width="22.7109375" style="109" customWidth="1"/>
    <col min="6145" max="6145" width="9.140625" style="109"/>
    <col min="6146" max="6146" width="12.5703125" style="109" customWidth="1"/>
    <col min="6147" max="6147" width="15.7109375" style="109" customWidth="1"/>
    <col min="6148" max="6148" width="18.28515625" style="109" customWidth="1"/>
    <col min="6149" max="6149" width="15.140625" style="109" customWidth="1"/>
    <col min="6150" max="6153" width="13.7109375" style="109" customWidth="1"/>
    <col min="6154" max="6154" width="14.5703125" style="109" customWidth="1"/>
    <col min="6155" max="6157" width="13.140625" style="109" customWidth="1"/>
    <col min="6158" max="6158" width="12.7109375" style="109" customWidth="1"/>
    <col min="6159" max="6159" width="11.42578125" style="109" customWidth="1"/>
    <col min="6160" max="6160" width="11.5703125" style="109" customWidth="1"/>
    <col min="6161" max="6161" width="12" style="109" customWidth="1"/>
    <col min="6162" max="6162" width="14" style="109" customWidth="1"/>
    <col min="6163" max="6163" width="11.140625" style="109" customWidth="1"/>
    <col min="6164" max="6167" width="14" style="109" customWidth="1"/>
    <col min="6168" max="6168" width="12.42578125" style="109" customWidth="1"/>
    <col min="6169" max="6169" width="11.5703125" style="109" customWidth="1"/>
    <col min="6170" max="6170" width="11.42578125" style="109" customWidth="1"/>
    <col min="6171" max="6171" width="10.28515625" style="109" customWidth="1"/>
    <col min="6172" max="6172" width="13.140625" style="109" customWidth="1"/>
    <col min="6173" max="6175" width="11.5703125" style="109" customWidth="1"/>
    <col min="6176" max="6176" width="11.28515625" style="109" customWidth="1"/>
    <col min="6177" max="6399" width="9.140625" style="109"/>
    <col min="6400" max="6400" width="22.7109375" style="109" customWidth="1"/>
    <col min="6401" max="6401" width="9.140625" style="109"/>
    <col min="6402" max="6402" width="12.5703125" style="109" customWidth="1"/>
    <col min="6403" max="6403" width="15.7109375" style="109" customWidth="1"/>
    <col min="6404" max="6404" width="18.28515625" style="109" customWidth="1"/>
    <col min="6405" max="6405" width="15.140625" style="109" customWidth="1"/>
    <col min="6406" max="6409" width="13.7109375" style="109" customWidth="1"/>
    <col min="6410" max="6410" width="14.5703125" style="109" customWidth="1"/>
    <col min="6411" max="6413" width="13.140625" style="109" customWidth="1"/>
    <col min="6414" max="6414" width="12.7109375" style="109" customWidth="1"/>
    <col min="6415" max="6415" width="11.42578125" style="109" customWidth="1"/>
    <col min="6416" max="6416" width="11.5703125" style="109" customWidth="1"/>
    <col min="6417" max="6417" width="12" style="109" customWidth="1"/>
    <col min="6418" max="6418" width="14" style="109" customWidth="1"/>
    <col min="6419" max="6419" width="11.140625" style="109" customWidth="1"/>
    <col min="6420" max="6423" width="14" style="109" customWidth="1"/>
    <col min="6424" max="6424" width="12.42578125" style="109" customWidth="1"/>
    <col min="6425" max="6425" width="11.5703125" style="109" customWidth="1"/>
    <col min="6426" max="6426" width="11.42578125" style="109" customWidth="1"/>
    <col min="6427" max="6427" width="10.28515625" style="109" customWidth="1"/>
    <col min="6428" max="6428" width="13.140625" style="109" customWidth="1"/>
    <col min="6429" max="6431" width="11.5703125" style="109" customWidth="1"/>
    <col min="6432" max="6432" width="11.28515625" style="109" customWidth="1"/>
    <col min="6433" max="6655" width="9.140625" style="109"/>
    <col min="6656" max="6656" width="22.7109375" style="109" customWidth="1"/>
    <col min="6657" max="6657" width="9.140625" style="109"/>
    <col min="6658" max="6658" width="12.5703125" style="109" customWidth="1"/>
    <col min="6659" max="6659" width="15.7109375" style="109" customWidth="1"/>
    <col min="6660" max="6660" width="18.28515625" style="109" customWidth="1"/>
    <col min="6661" max="6661" width="15.140625" style="109" customWidth="1"/>
    <col min="6662" max="6665" width="13.7109375" style="109" customWidth="1"/>
    <col min="6666" max="6666" width="14.5703125" style="109" customWidth="1"/>
    <col min="6667" max="6669" width="13.140625" style="109" customWidth="1"/>
    <col min="6670" max="6670" width="12.7109375" style="109" customWidth="1"/>
    <col min="6671" max="6671" width="11.42578125" style="109" customWidth="1"/>
    <col min="6672" max="6672" width="11.5703125" style="109" customWidth="1"/>
    <col min="6673" max="6673" width="12" style="109" customWidth="1"/>
    <col min="6674" max="6674" width="14" style="109" customWidth="1"/>
    <col min="6675" max="6675" width="11.140625" style="109" customWidth="1"/>
    <col min="6676" max="6679" width="14" style="109" customWidth="1"/>
    <col min="6680" max="6680" width="12.42578125" style="109" customWidth="1"/>
    <col min="6681" max="6681" width="11.5703125" style="109" customWidth="1"/>
    <col min="6682" max="6682" width="11.42578125" style="109" customWidth="1"/>
    <col min="6683" max="6683" width="10.28515625" style="109" customWidth="1"/>
    <col min="6684" max="6684" width="13.140625" style="109" customWidth="1"/>
    <col min="6685" max="6687" width="11.5703125" style="109" customWidth="1"/>
    <col min="6688" max="6688" width="11.28515625" style="109" customWidth="1"/>
    <col min="6689" max="6911" width="9.140625" style="109"/>
    <col min="6912" max="6912" width="22.7109375" style="109" customWidth="1"/>
    <col min="6913" max="6913" width="9.140625" style="109"/>
    <col min="6914" max="6914" width="12.5703125" style="109" customWidth="1"/>
    <col min="6915" max="6915" width="15.7109375" style="109" customWidth="1"/>
    <col min="6916" max="6916" width="18.28515625" style="109" customWidth="1"/>
    <col min="6917" max="6917" width="15.140625" style="109" customWidth="1"/>
    <col min="6918" max="6921" width="13.7109375" style="109" customWidth="1"/>
    <col min="6922" max="6922" width="14.5703125" style="109" customWidth="1"/>
    <col min="6923" max="6925" width="13.140625" style="109" customWidth="1"/>
    <col min="6926" max="6926" width="12.7109375" style="109" customWidth="1"/>
    <col min="6927" max="6927" width="11.42578125" style="109" customWidth="1"/>
    <col min="6928" max="6928" width="11.5703125" style="109" customWidth="1"/>
    <col min="6929" max="6929" width="12" style="109" customWidth="1"/>
    <col min="6930" max="6930" width="14" style="109" customWidth="1"/>
    <col min="6931" max="6931" width="11.140625" style="109" customWidth="1"/>
    <col min="6932" max="6935" width="14" style="109" customWidth="1"/>
    <col min="6936" max="6936" width="12.42578125" style="109" customWidth="1"/>
    <col min="6937" max="6937" width="11.5703125" style="109" customWidth="1"/>
    <col min="6938" max="6938" width="11.42578125" style="109" customWidth="1"/>
    <col min="6939" max="6939" width="10.28515625" style="109" customWidth="1"/>
    <col min="6940" max="6940" width="13.140625" style="109" customWidth="1"/>
    <col min="6941" max="6943" width="11.5703125" style="109" customWidth="1"/>
    <col min="6944" max="6944" width="11.28515625" style="109" customWidth="1"/>
    <col min="6945" max="7167" width="9.140625" style="109"/>
    <col min="7168" max="7168" width="22.7109375" style="109" customWidth="1"/>
    <col min="7169" max="7169" width="9.140625" style="109"/>
    <col min="7170" max="7170" width="12.5703125" style="109" customWidth="1"/>
    <col min="7171" max="7171" width="15.7109375" style="109" customWidth="1"/>
    <col min="7172" max="7172" width="18.28515625" style="109" customWidth="1"/>
    <col min="7173" max="7173" width="15.140625" style="109" customWidth="1"/>
    <col min="7174" max="7177" width="13.7109375" style="109" customWidth="1"/>
    <col min="7178" max="7178" width="14.5703125" style="109" customWidth="1"/>
    <col min="7179" max="7181" width="13.140625" style="109" customWidth="1"/>
    <col min="7182" max="7182" width="12.7109375" style="109" customWidth="1"/>
    <col min="7183" max="7183" width="11.42578125" style="109" customWidth="1"/>
    <col min="7184" max="7184" width="11.5703125" style="109" customWidth="1"/>
    <col min="7185" max="7185" width="12" style="109" customWidth="1"/>
    <col min="7186" max="7186" width="14" style="109" customWidth="1"/>
    <col min="7187" max="7187" width="11.140625" style="109" customWidth="1"/>
    <col min="7188" max="7191" width="14" style="109" customWidth="1"/>
    <col min="7192" max="7192" width="12.42578125" style="109" customWidth="1"/>
    <col min="7193" max="7193" width="11.5703125" style="109" customWidth="1"/>
    <col min="7194" max="7194" width="11.42578125" style="109" customWidth="1"/>
    <col min="7195" max="7195" width="10.28515625" style="109" customWidth="1"/>
    <col min="7196" max="7196" width="13.140625" style="109" customWidth="1"/>
    <col min="7197" max="7199" width="11.5703125" style="109" customWidth="1"/>
    <col min="7200" max="7200" width="11.28515625" style="109" customWidth="1"/>
    <col min="7201" max="7423" width="9.140625" style="109"/>
    <col min="7424" max="7424" width="22.7109375" style="109" customWidth="1"/>
    <col min="7425" max="7425" width="9.140625" style="109"/>
    <col min="7426" max="7426" width="12.5703125" style="109" customWidth="1"/>
    <col min="7427" max="7427" width="15.7109375" style="109" customWidth="1"/>
    <col min="7428" max="7428" width="18.28515625" style="109" customWidth="1"/>
    <col min="7429" max="7429" width="15.140625" style="109" customWidth="1"/>
    <col min="7430" max="7433" width="13.7109375" style="109" customWidth="1"/>
    <col min="7434" max="7434" width="14.5703125" style="109" customWidth="1"/>
    <col min="7435" max="7437" width="13.140625" style="109" customWidth="1"/>
    <col min="7438" max="7438" width="12.7109375" style="109" customWidth="1"/>
    <col min="7439" max="7439" width="11.42578125" style="109" customWidth="1"/>
    <col min="7440" max="7440" width="11.5703125" style="109" customWidth="1"/>
    <col min="7441" max="7441" width="12" style="109" customWidth="1"/>
    <col min="7442" max="7442" width="14" style="109" customWidth="1"/>
    <col min="7443" max="7443" width="11.140625" style="109" customWidth="1"/>
    <col min="7444" max="7447" width="14" style="109" customWidth="1"/>
    <col min="7448" max="7448" width="12.42578125" style="109" customWidth="1"/>
    <col min="7449" max="7449" width="11.5703125" style="109" customWidth="1"/>
    <col min="7450" max="7450" width="11.42578125" style="109" customWidth="1"/>
    <col min="7451" max="7451" width="10.28515625" style="109" customWidth="1"/>
    <col min="7452" max="7452" width="13.140625" style="109" customWidth="1"/>
    <col min="7453" max="7455" width="11.5703125" style="109" customWidth="1"/>
    <col min="7456" max="7456" width="11.28515625" style="109" customWidth="1"/>
    <col min="7457" max="7679" width="9.140625" style="109"/>
    <col min="7680" max="7680" width="22.7109375" style="109" customWidth="1"/>
    <col min="7681" max="7681" width="9.140625" style="109"/>
    <col min="7682" max="7682" width="12.5703125" style="109" customWidth="1"/>
    <col min="7683" max="7683" width="15.7109375" style="109" customWidth="1"/>
    <col min="7684" max="7684" width="18.28515625" style="109" customWidth="1"/>
    <col min="7685" max="7685" width="15.140625" style="109" customWidth="1"/>
    <col min="7686" max="7689" width="13.7109375" style="109" customWidth="1"/>
    <col min="7690" max="7690" width="14.5703125" style="109" customWidth="1"/>
    <col min="7691" max="7693" width="13.140625" style="109" customWidth="1"/>
    <col min="7694" max="7694" width="12.7109375" style="109" customWidth="1"/>
    <col min="7695" max="7695" width="11.42578125" style="109" customWidth="1"/>
    <col min="7696" max="7696" width="11.5703125" style="109" customWidth="1"/>
    <col min="7697" max="7697" width="12" style="109" customWidth="1"/>
    <col min="7698" max="7698" width="14" style="109" customWidth="1"/>
    <col min="7699" max="7699" width="11.140625" style="109" customWidth="1"/>
    <col min="7700" max="7703" width="14" style="109" customWidth="1"/>
    <col min="7704" max="7704" width="12.42578125" style="109" customWidth="1"/>
    <col min="7705" max="7705" width="11.5703125" style="109" customWidth="1"/>
    <col min="7706" max="7706" width="11.42578125" style="109" customWidth="1"/>
    <col min="7707" max="7707" width="10.28515625" style="109" customWidth="1"/>
    <col min="7708" max="7708" width="13.140625" style="109" customWidth="1"/>
    <col min="7709" max="7711" width="11.5703125" style="109" customWidth="1"/>
    <col min="7712" max="7712" width="11.28515625" style="109" customWidth="1"/>
    <col min="7713" max="7935" width="9.140625" style="109"/>
    <col min="7936" max="7936" width="22.7109375" style="109" customWidth="1"/>
    <col min="7937" max="7937" width="9.140625" style="109"/>
    <col min="7938" max="7938" width="12.5703125" style="109" customWidth="1"/>
    <col min="7939" max="7939" width="15.7109375" style="109" customWidth="1"/>
    <col min="7940" max="7940" width="18.28515625" style="109" customWidth="1"/>
    <col min="7941" max="7941" width="15.140625" style="109" customWidth="1"/>
    <col min="7942" max="7945" width="13.7109375" style="109" customWidth="1"/>
    <col min="7946" max="7946" width="14.5703125" style="109" customWidth="1"/>
    <col min="7947" max="7949" width="13.140625" style="109" customWidth="1"/>
    <col min="7950" max="7950" width="12.7109375" style="109" customWidth="1"/>
    <col min="7951" max="7951" width="11.42578125" style="109" customWidth="1"/>
    <col min="7952" max="7952" width="11.5703125" style="109" customWidth="1"/>
    <col min="7953" max="7953" width="12" style="109" customWidth="1"/>
    <col min="7954" max="7954" width="14" style="109" customWidth="1"/>
    <col min="7955" max="7955" width="11.140625" style="109" customWidth="1"/>
    <col min="7956" max="7959" width="14" style="109" customWidth="1"/>
    <col min="7960" max="7960" width="12.42578125" style="109" customWidth="1"/>
    <col min="7961" max="7961" width="11.5703125" style="109" customWidth="1"/>
    <col min="7962" max="7962" width="11.42578125" style="109" customWidth="1"/>
    <col min="7963" max="7963" width="10.28515625" style="109" customWidth="1"/>
    <col min="7964" max="7964" width="13.140625" style="109" customWidth="1"/>
    <col min="7965" max="7967" width="11.5703125" style="109" customWidth="1"/>
    <col min="7968" max="7968" width="11.28515625" style="109" customWidth="1"/>
    <col min="7969" max="8191" width="9.140625" style="109"/>
    <col min="8192" max="8192" width="22.7109375" style="109" customWidth="1"/>
    <col min="8193" max="8193" width="9.140625" style="109"/>
    <col min="8194" max="8194" width="12.5703125" style="109" customWidth="1"/>
    <col min="8195" max="8195" width="15.7109375" style="109" customWidth="1"/>
    <col min="8196" max="8196" width="18.28515625" style="109" customWidth="1"/>
    <col min="8197" max="8197" width="15.140625" style="109" customWidth="1"/>
    <col min="8198" max="8201" width="13.7109375" style="109" customWidth="1"/>
    <col min="8202" max="8202" width="14.5703125" style="109" customWidth="1"/>
    <col min="8203" max="8205" width="13.140625" style="109" customWidth="1"/>
    <col min="8206" max="8206" width="12.7109375" style="109" customWidth="1"/>
    <col min="8207" max="8207" width="11.42578125" style="109" customWidth="1"/>
    <col min="8208" max="8208" width="11.5703125" style="109" customWidth="1"/>
    <col min="8209" max="8209" width="12" style="109" customWidth="1"/>
    <col min="8210" max="8210" width="14" style="109" customWidth="1"/>
    <col min="8211" max="8211" width="11.140625" style="109" customWidth="1"/>
    <col min="8212" max="8215" width="14" style="109" customWidth="1"/>
    <col min="8216" max="8216" width="12.42578125" style="109" customWidth="1"/>
    <col min="8217" max="8217" width="11.5703125" style="109" customWidth="1"/>
    <col min="8218" max="8218" width="11.42578125" style="109" customWidth="1"/>
    <col min="8219" max="8219" width="10.28515625" style="109" customWidth="1"/>
    <col min="8220" max="8220" width="13.140625" style="109" customWidth="1"/>
    <col min="8221" max="8223" width="11.5703125" style="109" customWidth="1"/>
    <col min="8224" max="8224" width="11.28515625" style="109" customWidth="1"/>
    <col min="8225" max="8447" width="9.140625" style="109"/>
    <col min="8448" max="8448" width="22.7109375" style="109" customWidth="1"/>
    <col min="8449" max="8449" width="9.140625" style="109"/>
    <col min="8450" max="8450" width="12.5703125" style="109" customWidth="1"/>
    <col min="8451" max="8451" width="15.7109375" style="109" customWidth="1"/>
    <col min="8452" max="8452" width="18.28515625" style="109" customWidth="1"/>
    <col min="8453" max="8453" width="15.140625" style="109" customWidth="1"/>
    <col min="8454" max="8457" width="13.7109375" style="109" customWidth="1"/>
    <col min="8458" max="8458" width="14.5703125" style="109" customWidth="1"/>
    <col min="8459" max="8461" width="13.140625" style="109" customWidth="1"/>
    <col min="8462" max="8462" width="12.7109375" style="109" customWidth="1"/>
    <col min="8463" max="8463" width="11.42578125" style="109" customWidth="1"/>
    <col min="8464" max="8464" width="11.5703125" style="109" customWidth="1"/>
    <col min="8465" max="8465" width="12" style="109" customWidth="1"/>
    <col min="8466" max="8466" width="14" style="109" customWidth="1"/>
    <col min="8467" max="8467" width="11.140625" style="109" customWidth="1"/>
    <col min="8468" max="8471" width="14" style="109" customWidth="1"/>
    <col min="8472" max="8472" width="12.42578125" style="109" customWidth="1"/>
    <col min="8473" max="8473" width="11.5703125" style="109" customWidth="1"/>
    <col min="8474" max="8474" width="11.42578125" style="109" customWidth="1"/>
    <col min="8475" max="8475" width="10.28515625" style="109" customWidth="1"/>
    <col min="8476" max="8476" width="13.140625" style="109" customWidth="1"/>
    <col min="8477" max="8479" width="11.5703125" style="109" customWidth="1"/>
    <col min="8480" max="8480" width="11.28515625" style="109" customWidth="1"/>
    <col min="8481" max="8703" width="9.140625" style="109"/>
    <col min="8704" max="8704" width="22.7109375" style="109" customWidth="1"/>
    <col min="8705" max="8705" width="9.140625" style="109"/>
    <col min="8706" max="8706" width="12.5703125" style="109" customWidth="1"/>
    <col min="8707" max="8707" width="15.7109375" style="109" customWidth="1"/>
    <col min="8708" max="8708" width="18.28515625" style="109" customWidth="1"/>
    <col min="8709" max="8709" width="15.140625" style="109" customWidth="1"/>
    <col min="8710" max="8713" width="13.7109375" style="109" customWidth="1"/>
    <col min="8714" max="8714" width="14.5703125" style="109" customWidth="1"/>
    <col min="8715" max="8717" width="13.140625" style="109" customWidth="1"/>
    <col min="8718" max="8718" width="12.7109375" style="109" customWidth="1"/>
    <col min="8719" max="8719" width="11.42578125" style="109" customWidth="1"/>
    <col min="8720" max="8720" width="11.5703125" style="109" customWidth="1"/>
    <col min="8721" max="8721" width="12" style="109" customWidth="1"/>
    <col min="8722" max="8722" width="14" style="109" customWidth="1"/>
    <col min="8723" max="8723" width="11.140625" style="109" customWidth="1"/>
    <col min="8724" max="8727" width="14" style="109" customWidth="1"/>
    <col min="8728" max="8728" width="12.42578125" style="109" customWidth="1"/>
    <col min="8729" max="8729" width="11.5703125" style="109" customWidth="1"/>
    <col min="8730" max="8730" width="11.42578125" style="109" customWidth="1"/>
    <col min="8731" max="8731" width="10.28515625" style="109" customWidth="1"/>
    <col min="8732" max="8732" width="13.140625" style="109" customWidth="1"/>
    <col min="8733" max="8735" width="11.5703125" style="109" customWidth="1"/>
    <col min="8736" max="8736" width="11.28515625" style="109" customWidth="1"/>
    <col min="8737" max="8959" width="9.140625" style="109"/>
    <col min="8960" max="8960" width="22.7109375" style="109" customWidth="1"/>
    <col min="8961" max="8961" width="9.140625" style="109"/>
    <col min="8962" max="8962" width="12.5703125" style="109" customWidth="1"/>
    <col min="8963" max="8963" width="15.7109375" style="109" customWidth="1"/>
    <col min="8964" max="8964" width="18.28515625" style="109" customWidth="1"/>
    <col min="8965" max="8965" width="15.140625" style="109" customWidth="1"/>
    <col min="8966" max="8969" width="13.7109375" style="109" customWidth="1"/>
    <col min="8970" max="8970" width="14.5703125" style="109" customWidth="1"/>
    <col min="8971" max="8973" width="13.140625" style="109" customWidth="1"/>
    <col min="8974" max="8974" width="12.7109375" style="109" customWidth="1"/>
    <col min="8975" max="8975" width="11.42578125" style="109" customWidth="1"/>
    <col min="8976" max="8976" width="11.5703125" style="109" customWidth="1"/>
    <col min="8977" max="8977" width="12" style="109" customWidth="1"/>
    <col min="8978" max="8978" width="14" style="109" customWidth="1"/>
    <col min="8979" max="8979" width="11.140625" style="109" customWidth="1"/>
    <col min="8980" max="8983" width="14" style="109" customWidth="1"/>
    <col min="8984" max="8984" width="12.42578125" style="109" customWidth="1"/>
    <col min="8985" max="8985" width="11.5703125" style="109" customWidth="1"/>
    <col min="8986" max="8986" width="11.42578125" style="109" customWidth="1"/>
    <col min="8987" max="8987" width="10.28515625" style="109" customWidth="1"/>
    <col min="8988" max="8988" width="13.140625" style="109" customWidth="1"/>
    <col min="8989" max="8991" width="11.5703125" style="109" customWidth="1"/>
    <col min="8992" max="8992" width="11.28515625" style="109" customWidth="1"/>
    <col min="8993" max="9215" width="9.140625" style="109"/>
    <col min="9216" max="9216" width="22.7109375" style="109" customWidth="1"/>
    <col min="9217" max="9217" width="9.140625" style="109"/>
    <col min="9218" max="9218" width="12.5703125" style="109" customWidth="1"/>
    <col min="9219" max="9219" width="15.7109375" style="109" customWidth="1"/>
    <col min="9220" max="9220" width="18.28515625" style="109" customWidth="1"/>
    <col min="9221" max="9221" width="15.140625" style="109" customWidth="1"/>
    <col min="9222" max="9225" width="13.7109375" style="109" customWidth="1"/>
    <col min="9226" max="9226" width="14.5703125" style="109" customWidth="1"/>
    <col min="9227" max="9229" width="13.140625" style="109" customWidth="1"/>
    <col min="9230" max="9230" width="12.7109375" style="109" customWidth="1"/>
    <col min="9231" max="9231" width="11.42578125" style="109" customWidth="1"/>
    <col min="9232" max="9232" width="11.5703125" style="109" customWidth="1"/>
    <col min="9233" max="9233" width="12" style="109" customWidth="1"/>
    <col min="9234" max="9234" width="14" style="109" customWidth="1"/>
    <col min="9235" max="9235" width="11.140625" style="109" customWidth="1"/>
    <col min="9236" max="9239" width="14" style="109" customWidth="1"/>
    <col min="9240" max="9240" width="12.42578125" style="109" customWidth="1"/>
    <col min="9241" max="9241" width="11.5703125" style="109" customWidth="1"/>
    <col min="9242" max="9242" width="11.42578125" style="109" customWidth="1"/>
    <col min="9243" max="9243" width="10.28515625" style="109" customWidth="1"/>
    <col min="9244" max="9244" width="13.140625" style="109" customWidth="1"/>
    <col min="9245" max="9247" width="11.5703125" style="109" customWidth="1"/>
    <col min="9248" max="9248" width="11.28515625" style="109" customWidth="1"/>
    <col min="9249" max="9471" width="9.140625" style="109"/>
    <col min="9472" max="9472" width="22.7109375" style="109" customWidth="1"/>
    <col min="9473" max="9473" width="9.140625" style="109"/>
    <col min="9474" max="9474" width="12.5703125" style="109" customWidth="1"/>
    <col min="9475" max="9475" width="15.7109375" style="109" customWidth="1"/>
    <col min="9476" max="9476" width="18.28515625" style="109" customWidth="1"/>
    <col min="9477" max="9477" width="15.140625" style="109" customWidth="1"/>
    <col min="9478" max="9481" width="13.7109375" style="109" customWidth="1"/>
    <col min="9482" max="9482" width="14.5703125" style="109" customWidth="1"/>
    <col min="9483" max="9485" width="13.140625" style="109" customWidth="1"/>
    <col min="9486" max="9486" width="12.7109375" style="109" customWidth="1"/>
    <col min="9487" max="9487" width="11.42578125" style="109" customWidth="1"/>
    <col min="9488" max="9488" width="11.5703125" style="109" customWidth="1"/>
    <col min="9489" max="9489" width="12" style="109" customWidth="1"/>
    <col min="9490" max="9490" width="14" style="109" customWidth="1"/>
    <col min="9491" max="9491" width="11.140625" style="109" customWidth="1"/>
    <col min="9492" max="9495" width="14" style="109" customWidth="1"/>
    <col min="9496" max="9496" width="12.42578125" style="109" customWidth="1"/>
    <col min="9497" max="9497" width="11.5703125" style="109" customWidth="1"/>
    <col min="9498" max="9498" width="11.42578125" style="109" customWidth="1"/>
    <col min="9499" max="9499" width="10.28515625" style="109" customWidth="1"/>
    <col min="9500" max="9500" width="13.140625" style="109" customWidth="1"/>
    <col min="9501" max="9503" width="11.5703125" style="109" customWidth="1"/>
    <col min="9504" max="9504" width="11.28515625" style="109" customWidth="1"/>
    <col min="9505" max="9727" width="9.140625" style="109"/>
    <col min="9728" max="9728" width="22.7109375" style="109" customWidth="1"/>
    <col min="9729" max="9729" width="9.140625" style="109"/>
    <col min="9730" max="9730" width="12.5703125" style="109" customWidth="1"/>
    <col min="9731" max="9731" width="15.7109375" style="109" customWidth="1"/>
    <col min="9732" max="9732" width="18.28515625" style="109" customWidth="1"/>
    <col min="9733" max="9733" width="15.140625" style="109" customWidth="1"/>
    <col min="9734" max="9737" width="13.7109375" style="109" customWidth="1"/>
    <col min="9738" max="9738" width="14.5703125" style="109" customWidth="1"/>
    <col min="9739" max="9741" width="13.140625" style="109" customWidth="1"/>
    <col min="9742" max="9742" width="12.7109375" style="109" customWidth="1"/>
    <col min="9743" max="9743" width="11.42578125" style="109" customWidth="1"/>
    <col min="9744" max="9744" width="11.5703125" style="109" customWidth="1"/>
    <col min="9745" max="9745" width="12" style="109" customWidth="1"/>
    <col min="9746" max="9746" width="14" style="109" customWidth="1"/>
    <col min="9747" max="9747" width="11.140625" style="109" customWidth="1"/>
    <col min="9748" max="9751" width="14" style="109" customWidth="1"/>
    <col min="9752" max="9752" width="12.42578125" style="109" customWidth="1"/>
    <col min="9753" max="9753" width="11.5703125" style="109" customWidth="1"/>
    <col min="9754" max="9754" width="11.42578125" style="109" customWidth="1"/>
    <col min="9755" max="9755" width="10.28515625" style="109" customWidth="1"/>
    <col min="9756" max="9756" width="13.140625" style="109" customWidth="1"/>
    <col min="9757" max="9759" width="11.5703125" style="109" customWidth="1"/>
    <col min="9760" max="9760" width="11.28515625" style="109" customWidth="1"/>
    <col min="9761" max="9983" width="9.140625" style="109"/>
    <col min="9984" max="9984" width="22.7109375" style="109" customWidth="1"/>
    <col min="9985" max="9985" width="9.140625" style="109"/>
    <col min="9986" max="9986" width="12.5703125" style="109" customWidth="1"/>
    <col min="9987" max="9987" width="15.7109375" style="109" customWidth="1"/>
    <col min="9988" max="9988" width="18.28515625" style="109" customWidth="1"/>
    <col min="9989" max="9989" width="15.140625" style="109" customWidth="1"/>
    <col min="9990" max="9993" width="13.7109375" style="109" customWidth="1"/>
    <col min="9994" max="9994" width="14.5703125" style="109" customWidth="1"/>
    <col min="9995" max="9997" width="13.140625" style="109" customWidth="1"/>
    <col min="9998" max="9998" width="12.7109375" style="109" customWidth="1"/>
    <col min="9999" max="9999" width="11.42578125" style="109" customWidth="1"/>
    <col min="10000" max="10000" width="11.5703125" style="109" customWidth="1"/>
    <col min="10001" max="10001" width="12" style="109" customWidth="1"/>
    <col min="10002" max="10002" width="14" style="109" customWidth="1"/>
    <col min="10003" max="10003" width="11.140625" style="109" customWidth="1"/>
    <col min="10004" max="10007" width="14" style="109" customWidth="1"/>
    <col min="10008" max="10008" width="12.42578125" style="109" customWidth="1"/>
    <col min="10009" max="10009" width="11.5703125" style="109" customWidth="1"/>
    <col min="10010" max="10010" width="11.42578125" style="109" customWidth="1"/>
    <col min="10011" max="10011" width="10.28515625" style="109" customWidth="1"/>
    <col min="10012" max="10012" width="13.140625" style="109" customWidth="1"/>
    <col min="10013" max="10015" width="11.5703125" style="109" customWidth="1"/>
    <col min="10016" max="10016" width="11.28515625" style="109" customWidth="1"/>
    <col min="10017" max="10239" width="9.140625" style="109"/>
    <col min="10240" max="10240" width="22.7109375" style="109" customWidth="1"/>
    <col min="10241" max="10241" width="9.140625" style="109"/>
    <col min="10242" max="10242" width="12.5703125" style="109" customWidth="1"/>
    <col min="10243" max="10243" width="15.7109375" style="109" customWidth="1"/>
    <col min="10244" max="10244" width="18.28515625" style="109" customWidth="1"/>
    <col min="10245" max="10245" width="15.140625" style="109" customWidth="1"/>
    <col min="10246" max="10249" width="13.7109375" style="109" customWidth="1"/>
    <col min="10250" max="10250" width="14.5703125" style="109" customWidth="1"/>
    <col min="10251" max="10253" width="13.140625" style="109" customWidth="1"/>
    <col min="10254" max="10254" width="12.7109375" style="109" customWidth="1"/>
    <col min="10255" max="10255" width="11.42578125" style="109" customWidth="1"/>
    <col min="10256" max="10256" width="11.5703125" style="109" customWidth="1"/>
    <col min="10257" max="10257" width="12" style="109" customWidth="1"/>
    <col min="10258" max="10258" width="14" style="109" customWidth="1"/>
    <col min="10259" max="10259" width="11.140625" style="109" customWidth="1"/>
    <col min="10260" max="10263" width="14" style="109" customWidth="1"/>
    <col min="10264" max="10264" width="12.42578125" style="109" customWidth="1"/>
    <col min="10265" max="10265" width="11.5703125" style="109" customWidth="1"/>
    <col min="10266" max="10266" width="11.42578125" style="109" customWidth="1"/>
    <col min="10267" max="10267" width="10.28515625" style="109" customWidth="1"/>
    <col min="10268" max="10268" width="13.140625" style="109" customWidth="1"/>
    <col min="10269" max="10271" width="11.5703125" style="109" customWidth="1"/>
    <col min="10272" max="10272" width="11.28515625" style="109" customWidth="1"/>
    <col min="10273" max="10495" width="9.140625" style="109"/>
    <col min="10496" max="10496" width="22.7109375" style="109" customWidth="1"/>
    <col min="10497" max="10497" width="9.140625" style="109"/>
    <col min="10498" max="10498" width="12.5703125" style="109" customWidth="1"/>
    <col min="10499" max="10499" width="15.7109375" style="109" customWidth="1"/>
    <col min="10500" max="10500" width="18.28515625" style="109" customWidth="1"/>
    <col min="10501" max="10501" width="15.140625" style="109" customWidth="1"/>
    <col min="10502" max="10505" width="13.7109375" style="109" customWidth="1"/>
    <col min="10506" max="10506" width="14.5703125" style="109" customWidth="1"/>
    <col min="10507" max="10509" width="13.140625" style="109" customWidth="1"/>
    <col min="10510" max="10510" width="12.7109375" style="109" customWidth="1"/>
    <col min="10511" max="10511" width="11.42578125" style="109" customWidth="1"/>
    <col min="10512" max="10512" width="11.5703125" style="109" customWidth="1"/>
    <col min="10513" max="10513" width="12" style="109" customWidth="1"/>
    <col min="10514" max="10514" width="14" style="109" customWidth="1"/>
    <col min="10515" max="10515" width="11.140625" style="109" customWidth="1"/>
    <col min="10516" max="10519" width="14" style="109" customWidth="1"/>
    <col min="10520" max="10520" width="12.42578125" style="109" customWidth="1"/>
    <col min="10521" max="10521" width="11.5703125" style="109" customWidth="1"/>
    <col min="10522" max="10522" width="11.42578125" style="109" customWidth="1"/>
    <col min="10523" max="10523" width="10.28515625" style="109" customWidth="1"/>
    <col min="10524" max="10524" width="13.140625" style="109" customWidth="1"/>
    <col min="10525" max="10527" width="11.5703125" style="109" customWidth="1"/>
    <col min="10528" max="10528" width="11.28515625" style="109" customWidth="1"/>
    <col min="10529" max="10751" width="9.140625" style="109"/>
    <col min="10752" max="10752" width="22.7109375" style="109" customWidth="1"/>
    <col min="10753" max="10753" width="9.140625" style="109"/>
    <col min="10754" max="10754" width="12.5703125" style="109" customWidth="1"/>
    <col min="10755" max="10755" width="15.7109375" style="109" customWidth="1"/>
    <col min="10756" max="10756" width="18.28515625" style="109" customWidth="1"/>
    <col min="10757" max="10757" width="15.140625" style="109" customWidth="1"/>
    <col min="10758" max="10761" width="13.7109375" style="109" customWidth="1"/>
    <col min="10762" max="10762" width="14.5703125" style="109" customWidth="1"/>
    <col min="10763" max="10765" width="13.140625" style="109" customWidth="1"/>
    <col min="10766" max="10766" width="12.7109375" style="109" customWidth="1"/>
    <col min="10767" max="10767" width="11.42578125" style="109" customWidth="1"/>
    <col min="10768" max="10768" width="11.5703125" style="109" customWidth="1"/>
    <col min="10769" max="10769" width="12" style="109" customWidth="1"/>
    <col min="10770" max="10770" width="14" style="109" customWidth="1"/>
    <col min="10771" max="10771" width="11.140625" style="109" customWidth="1"/>
    <col min="10772" max="10775" width="14" style="109" customWidth="1"/>
    <col min="10776" max="10776" width="12.42578125" style="109" customWidth="1"/>
    <col min="10777" max="10777" width="11.5703125" style="109" customWidth="1"/>
    <col min="10778" max="10778" width="11.42578125" style="109" customWidth="1"/>
    <col min="10779" max="10779" width="10.28515625" style="109" customWidth="1"/>
    <col min="10780" max="10780" width="13.140625" style="109" customWidth="1"/>
    <col min="10781" max="10783" width="11.5703125" style="109" customWidth="1"/>
    <col min="10784" max="10784" width="11.28515625" style="109" customWidth="1"/>
    <col min="10785" max="11007" width="9.140625" style="109"/>
    <col min="11008" max="11008" width="22.7109375" style="109" customWidth="1"/>
    <col min="11009" max="11009" width="9.140625" style="109"/>
    <col min="11010" max="11010" width="12.5703125" style="109" customWidth="1"/>
    <col min="11011" max="11011" width="15.7109375" style="109" customWidth="1"/>
    <col min="11012" max="11012" width="18.28515625" style="109" customWidth="1"/>
    <col min="11013" max="11013" width="15.140625" style="109" customWidth="1"/>
    <col min="11014" max="11017" width="13.7109375" style="109" customWidth="1"/>
    <col min="11018" max="11018" width="14.5703125" style="109" customWidth="1"/>
    <col min="11019" max="11021" width="13.140625" style="109" customWidth="1"/>
    <col min="11022" max="11022" width="12.7109375" style="109" customWidth="1"/>
    <col min="11023" max="11023" width="11.42578125" style="109" customWidth="1"/>
    <col min="11024" max="11024" width="11.5703125" style="109" customWidth="1"/>
    <col min="11025" max="11025" width="12" style="109" customWidth="1"/>
    <col min="11026" max="11026" width="14" style="109" customWidth="1"/>
    <col min="11027" max="11027" width="11.140625" style="109" customWidth="1"/>
    <col min="11028" max="11031" width="14" style="109" customWidth="1"/>
    <col min="11032" max="11032" width="12.42578125" style="109" customWidth="1"/>
    <col min="11033" max="11033" width="11.5703125" style="109" customWidth="1"/>
    <col min="11034" max="11034" width="11.42578125" style="109" customWidth="1"/>
    <col min="11035" max="11035" width="10.28515625" style="109" customWidth="1"/>
    <col min="11036" max="11036" width="13.140625" style="109" customWidth="1"/>
    <col min="11037" max="11039" width="11.5703125" style="109" customWidth="1"/>
    <col min="11040" max="11040" width="11.28515625" style="109" customWidth="1"/>
    <col min="11041" max="11263" width="9.140625" style="109"/>
    <col min="11264" max="11264" width="22.7109375" style="109" customWidth="1"/>
    <col min="11265" max="11265" width="9.140625" style="109"/>
    <col min="11266" max="11266" width="12.5703125" style="109" customWidth="1"/>
    <col min="11267" max="11267" width="15.7109375" style="109" customWidth="1"/>
    <col min="11268" max="11268" width="18.28515625" style="109" customWidth="1"/>
    <col min="11269" max="11269" width="15.140625" style="109" customWidth="1"/>
    <col min="11270" max="11273" width="13.7109375" style="109" customWidth="1"/>
    <col min="11274" max="11274" width="14.5703125" style="109" customWidth="1"/>
    <col min="11275" max="11277" width="13.140625" style="109" customWidth="1"/>
    <col min="11278" max="11278" width="12.7109375" style="109" customWidth="1"/>
    <col min="11279" max="11279" width="11.42578125" style="109" customWidth="1"/>
    <col min="11280" max="11280" width="11.5703125" style="109" customWidth="1"/>
    <col min="11281" max="11281" width="12" style="109" customWidth="1"/>
    <col min="11282" max="11282" width="14" style="109" customWidth="1"/>
    <col min="11283" max="11283" width="11.140625" style="109" customWidth="1"/>
    <col min="11284" max="11287" width="14" style="109" customWidth="1"/>
    <col min="11288" max="11288" width="12.42578125" style="109" customWidth="1"/>
    <col min="11289" max="11289" width="11.5703125" style="109" customWidth="1"/>
    <col min="11290" max="11290" width="11.42578125" style="109" customWidth="1"/>
    <col min="11291" max="11291" width="10.28515625" style="109" customWidth="1"/>
    <col min="11292" max="11292" width="13.140625" style="109" customWidth="1"/>
    <col min="11293" max="11295" width="11.5703125" style="109" customWidth="1"/>
    <col min="11296" max="11296" width="11.28515625" style="109" customWidth="1"/>
    <col min="11297" max="11519" width="9.140625" style="109"/>
    <col min="11520" max="11520" width="22.7109375" style="109" customWidth="1"/>
    <col min="11521" max="11521" width="9.140625" style="109"/>
    <col min="11522" max="11522" width="12.5703125" style="109" customWidth="1"/>
    <col min="11523" max="11523" width="15.7109375" style="109" customWidth="1"/>
    <col min="11524" max="11524" width="18.28515625" style="109" customWidth="1"/>
    <col min="11525" max="11525" width="15.140625" style="109" customWidth="1"/>
    <col min="11526" max="11529" width="13.7109375" style="109" customWidth="1"/>
    <col min="11530" max="11530" width="14.5703125" style="109" customWidth="1"/>
    <col min="11531" max="11533" width="13.140625" style="109" customWidth="1"/>
    <col min="11534" max="11534" width="12.7109375" style="109" customWidth="1"/>
    <col min="11535" max="11535" width="11.42578125" style="109" customWidth="1"/>
    <col min="11536" max="11536" width="11.5703125" style="109" customWidth="1"/>
    <col min="11537" max="11537" width="12" style="109" customWidth="1"/>
    <col min="11538" max="11538" width="14" style="109" customWidth="1"/>
    <col min="11539" max="11539" width="11.140625" style="109" customWidth="1"/>
    <col min="11540" max="11543" width="14" style="109" customWidth="1"/>
    <col min="11544" max="11544" width="12.42578125" style="109" customWidth="1"/>
    <col min="11545" max="11545" width="11.5703125" style="109" customWidth="1"/>
    <col min="11546" max="11546" width="11.42578125" style="109" customWidth="1"/>
    <col min="11547" max="11547" width="10.28515625" style="109" customWidth="1"/>
    <col min="11548" max="11548" width="13.140625" style="109" customWidth="1"/>
    <col min="11549" max="11551" width="11.5703125" style="109" customWidth="1"/>
    <col min="11552" max="11552" width="11.28515625" style="109" customWidth="1"/>
    <col min="11553" max="11775" width="9.140625" style="109"/>
    <col min="11776" max="11776" width="22.7109375" style="109" customWidth="1"/>
    <col min="11777" max="11777" width="9.140625" style="109"/>
    <col min="11778" max="11778" width="12.5703125" style="109" customWidth="1"/>
    <col min="11779" max="11779" width="15.7109375" style="109" customWidth="1"/>
    <col min="11780" max="11780" width="18.28515625" style="109" customWidth="1"/>
    <col min="11781" max="11781" width="15.140625" style="109" customWidth="1"/>
    <col min="11782" max="11785" width="13.7109375" style="109" customWidth="1"/>
    <col min="11786" max="11786" width="14.5703125" style="109" customWidth="1"/>
    <col min="11787" max="11789" width="13.140625" style="109" customWidth="1"/>
    <col min="11790" max="11790" width="12.7109375" style="109" customWidth="1"/>
    <col min="11791" max="11791" width="11.42578125" style="109" customWidth="1"/>
    <col min="11792" max="11792" width="11.5703125" style="109" customWidth="1"/>
    <col min="11793" max="11793" width="12" style="109" customWidth="1"/>
    <col min="11794" max="11794" width="14" style="109" customWidth="1"/>
    <col min="11795" max="11795" width="11.140625" style="109" customWidth="1"/>
    <col min="11796" max="11799" width="14" style="109" customWidth="1"/>
    <col min="11800" max="11800" width="12.42578125" style="109" customWidth="1"/>
    <col min="11801" max="11801" width="11.5703125" style="109" customWidth="1"/>
    <col min="11802" max="11802" width="11.42578125" style="109" customWidth="1"/>
    <col min="11803" max="11803" width="10.28515625" style="109" customWidth="1"/>
    <col min="11804" max="11804" width="13.140625" style="109" customWidth="1"/>
    <col min="11805" max="11807" width="11.5703125" style="109" customWidth="1"/>
    <col min="11808" max="11808" width="11.28515625" style="109" customWidth="1"/>
    <col min="11809" max="12031" width="9.140625" style="109"/>
    <col min="12032" max="12032" width="22.7109375" style="109" customWidth="1"/>
    <col min="12033" max="12033" width="9.140625" style="109"/>
    <col min="12034" max="12034" width="12.5703125" style="109" customWidth="1"/>
    <col min="12035" max="12035" width="15.7109375" style="109" customWidth="1"/>
    <col min="12036" max="12036" width="18.28515625" style="109" customWidth="1"/>
    <col min="12037" max="12037" width="15.140625" style="109" customWidth="1"/>
    <col min="12038" max="12041" width="13.7109375" style="109" customWidth="1"/>
    <col min="12042" max="12042" width="14.5703125" style="109" customWidth="1"/>
    <col min="12043" max="12045" width="13.140625" style="109" customWidth="1"/>
    <col min="12046" max="12046" width="12.7109375" style="109" customWidth="1"/>
    <col min="12047" max="12047" width="11.42578125" style="109" customWidth="1"/>
    <col min="12048" max="12048" width="11.5703125" style="109" customWidth="1"/>
    <col min="12049" max="12049" width="12" style="109" customWidth="1"/>
    <col min="12050" max="12050" width="14" style="109" customWidth="1"/>
    <col min="12051" max="12051" width="11.140625" style="109" customWidth="1"/>
    <col min="12052" max="12055" width="14" style="109" customWidth="1"/>
    <col min="12056" max="12056" width="12.42578125" style="109" customWidth="1"/>
    <col min="12057" max="12057" width="11.5703125" style="109" customWidth="1"/>
    <col min="12058" max="12058" width="11.42578125" style="109" customWidth="1"/>
    <col min="12059" max="12059" width="10.28515625" style="109" customWidth="1"/>
    <col min="12060" max="12060" width="13.140625" style="109" customWidth="1"/>
    <col min="12061" max="12063" width="11.5703125" style="109" customWidth="1"/>
    <col min="12064" max="12064" width="11.28515625" style="109" customWidth="1"/>
    <col min="12065" max="12287" width="9.140625" style="109"/>
    <col min="12288" max="12288" width="22.7109375" style="109" customWidth="1"/>
    <col min="12289" max="12289" width="9.140625" style="109"/>
    <col min="12290" max="12290" width="12.5703125" style="109" customWidth="1"/>
    <col min="12291" max="12291" width="15.7109375" style="109" customWidth="1"/>
    <col min="12292" max="12292" width="18.28515625" style="109" customWidth="1"/>
    <col min="12293" max="12293" width="15.140625" style="109" customWidth="1"/>
    <col min="12294" max="12297" width="13.7109375" style="109" customWidth="1"/>
    <col min="12298" max="12298" width="14.5703125" style="109" customWidth="1"/>
    <col min="12299" max="12301" width="13.140625" style="109" customWidth="1"/>
    <col min="12302" max="12302" width="12.7109375" style="109" customWidth="1"/>
    <col min="12303" max="12303" width="11.42578125" style="109" customWidth="1"/>
    <col min="12304" max="12304" width="11.5703125" style="109" customWidth="1"/>
    <col min="12305" max="12305" width="12" style="109" customWidth="1"/>
    <col min="12306" max="12306" width="14" style="109" customWidth="1"/>
    <col min="12307" max="12307" width="11.140625" style="109" customWidth="1"/>
    <col min="12308" max="12311" width="14" style="109" customWidth="1"/>
    <col min="12312" max="12312" width="12.42578125" style="109" customWidth="1"/>
    <col min="12313" max="12313" width="11.5703125" style="109" customWidth="1"/>
    <col min="12314" max="12314" width="11.42578125" style="109" customWidth="1"/>
    <col min="12315" max="12315" width="10.28515625" style="109" customWidth="1"/>
    <col min="12316" max="12316" width="13.140625" style="109" customWidth="1"/>
    <col min="12317" max="12319" width="11.5703125" style="109" customWidth="1"/>
    <col min="12320" max="12320" width="11.28515625" style="109" customWidth="1"/>
    <col min="12321" max="12543" width="9.140625" style="109"/>
    <col min="12544" max="12544" width="22.7109375" style="109" customWidth="1"/>
    <col min="12545" max="12545" width="9.140625" style="109"/>
    <col min="12546" max="12546" width="12.5703125" style="109" customWidth="1"/>
    <col min="12547" max="12547" width="15.7109375" style="109" customWidth="1"/>
    <col min="12548" max="12548" width="18.28515625" style="109" customWidth="1"/>
    <col min="12549" max="12549" width="15.140625" style="109" customWidth="1"/>
    <col min="12550" max="12553" width="13.7109375" style="109" customWidth="1"/>
    <col min="12554" max="12554" width="14.5703125" style="109" customWidth="1"/>
    <col min="12555" max="12557" width="13.140625" style="109" customWidth="1"/>
    <col min="12558" max="12558" width="12.7109375" style="109" customWidth="1"/>
    <col min="12559" max="12559" width="11.42578125" style="109" customWidth="1"/>
    <col min="12560" max="12560" width="11.5703125" style="109" customWidth="1"/>
    <col min="12561" max="12561" width="12" style="109" customWidth="1"/>
    <col min="12562" max="12562" width="14" style="109" customWidth="1"/>
    <col min="12563" max="12563" width="11.140625" style="109" customWidth="1"/>
    <col min="12564" max="12567" width="14" style="109" customWidth="1"/>
    <col min="12568" max="12568" width="12.42578125" style="109" customWidth="1"/>
    <col min="12569" max="12569" width="11.5703125" style="109" customWidth="1"/>
    <col min="12570" max="12570" width="11.42578125" style="109" customWidth="1"/>
    <col min="12571" max="12571" width="10.28515625" style="109" customWidth="1"/>
    <col min="12572" max="12572" width="13.140625" style="109" customWidth="1"/>
    <col min="12573" max="12575" width="11.5703125" style="109" customWidth="1"/>
    <col min="12576" max="12576" width="11.28515625" style="109" customWidth="1"/>
    <col min="12577" max="12799" width="9.140625" style="109"/>
    <col min="12800" max="12800" width="22.7109375" style="109" customWidth="1"/>
    <col min="12801" max="12801" width="9.140625" style="109"/>
    <col min="12802" max="12802" width="12.5703125" style="109" customWidth="1"/>
    <col min="12803" max="12803" width="15.7109375" style="109" customWidth="1"/>
    <col min="12804" max="12804" width="18.28515625" style="109" customWidth="1"/>
    <col min="12805" max="12805" width="15.140625" style="109" customWidth="1"/>
    <col min="12806" max="12809" width="13.7109375" style="109" customWidth="1"/>
    <col min="12810" max="12810" width="14.5703125" style="109" customWidth="1"/>
    <col min="12811" max="12813" width="13.140625" style="109" customWidth="1"/>
    <col min="12814" max="12814" width="12.7109375" style="109" customWidth="1"/>
    <col min="12815" max="12815" width="11.42578125" style="109" customWidth="1"/>
    <col min="12816" max="12816" width="11.5703125" style="109" customWidth="1"/>
    <col min="12817" max="12817" width="12" style="109" customWidth="1"/>
    <col min="12818" max="12818" width="14" style="109" customWidth="1"/>
    <col min="12819" max="12819" width="11.140625" style="109" customWidth="1"/>
    <col min="12820" max="12823" width="14" style="109" customWidth="1"/>
    <col min="12824" max="12824" width="12.42578125" style="109" customWidth="1"/>
    <col min="12825" max="12825" width="11.5703125" style="109" customWidth="1"/>
    <col min="12826" max="12826" width="11.42578125" style="109" customWidth="1"/>
    <col min="12827" max="12827" width="10.28515625" style="109" customWidth="1"/>
    <col min="12828" max="12828" width="13.140625" style="109" customWidth="1"/>
    <col min="12829" max="12831" width="11.5703125" style="109" customWidth="1"/>
    <col min="12832" max="12832" width="11.28515625" style="109" customWidth="1"/>
    <col min="12833" max="13055" width="9.140625" style="109"/>
    <col min="13056" max="13056" width="22.7109375" style="109" customWidth="1"/>
    <col min="13057" max="13057" width="9.140625" style="109"/>
    <col min="13058" max="13058" width="12.5703125" style="109" customWidth="1"/>
    <col min="13059" max="13059" width="15.7109375" style="109" customWidth="1"/>
    <col min="13060" max="13060" width="18.28515625" style="109" customWidth="1"/>
    <col min="13061" max="13061" width="15.140625" style="109" customWidth="1"/>
    <col min="13062" max="13065" width="13.7109375" style="109" customWidth="1"/>
    <col min="13066" max="13066" width="14.5703125" style="109" customWidth="1"/>
    <col min="13067" max="13069" width="13.140625" style="109" customWidth="1"/>
    <col min="13070" max="13070" width="12.7109375" style="109" customWidth="1"/>
    <col min="13071" max="13071" width="11.42578125" style="109" customWidth="1"/>
    <col min="13072" max="13072" width="11.5703125" style="109" customWidth="1"/>
    <col min="13073" max="13073" width="12" style="109" customWidth="1"/>
    <col min="13074" max="13074" width="14" style="109" customWidth="1"/>
    <col min="13075" max="13075" width="11.140625" style="109" customWidth="1"/>
    <col min="13076" max="13079" width="14" style="109" customWidth="1"/>
    <col min="13080" max="13080" width="12.42578125" style="109" customWidth="1"/>
    <col min="13081" max="13081" width="11.5703125" style="109" customWidth="1"/>
    <col min="13082" max="13082" width="11.42578125" style="109" customWidth="1"/>
    <col min="13083" max="13083" width="10.28515625" style="109" customWidth="1"/>
    <col min="13084" max="13084" width="13.140625" style="109" customWidth="1"/>
    <col min="13085" max="13087" width="11.5703125" style="109" customWidth="1"/>
    <col min="13088" max="13088" width="11.28515625" style="109" customWidth="1"/>
    <col min="13089" max="13311" width="9.140625" style="109"/>
    <col min="13312" max="13312" width="22.7109375" style="109" customWidth="1"/>
    <col min="13313" max="13313" width="9.140625" style="109"/>
    <col min="13314" max="13314" width="12.5703125" style="109" customWidth="1"/>
    <col min="13315" max="13315" width="15.7109375" style="109" customWidth="1"/>
    <col min="13316" max="13316" width="18.28515625" style="109" customWidth="1"/>
    <col min="13317" max="13317" width="15.140625" style="109" customWidth="1"/>
    <col min="13318" max="13321" width="13.7109375" style="109" customWidth="1"/>
    <col min="13322" max="13322" width="14.5703125" style="109" customWidth="1"/>
    <col min="13323" max="13325" width="13.140625" style="109" customWidth="1"/>
    <col min="13326" max="13326" width="12.7109375" style="109" customWidth="1"/>
    <col min="13327" max="13327" width="11.42578125" style="109" customWidth="1"/>
    <col min="13328" max="13328" width="11.5703125" style="109" customWidth="1"/>
    <col min="13329" max="13329" width="12" style="109" customWidth="1"/>
    <col min="13330" max="13330" width="14" style="109" customWidth="1"/>
    <col min="13331" max="13331" width="11.140625" style="109" customWidth="1"/>
    <col min="13332" max="13335" width="14" style="109" customWidth="1"/>
    <col min="13336" max="13336" width="12.42578125" style="109" customWidth="1"/>
    <col min="13337" max="13337" width="11.5703125" style="109" customWidth="1"/>
    <col min="13338" max="13338" width="11.42578125" style="109" customWidth="1"/>
    <col min="13339" max="13339" width="10.28515625" style="109" customWidth="1"/>
    <col min="13340" max="13340" width="13.140625" style="109" customWidth="1"/>
    <col min="13341" max="13343" width="11.5703125" style="109" customWidth="1"/>
    <col min="13344" max="13344" width="11.28515625" style="109" customWidth="1"/>
    <col min="13345" max="13567" width="9.140625" style="109"/>
    <col min="13568" max="13568" width="22.7109375" style="109" customWidth="1"/>
    <col min="13569" max="13569" width="9.140625" style="109"/>
    <col min="13570" max="13570" width="12.5703125" style="109" customWidth="1"/>
    <col min="13571" max="13571" width="15.7109375" style="109" customWidth="1"/>
    <col min="13572" max="13572" width="18.28515625" style="109" customWidth="1"/>
    <col min="13573" max="13573" width="15.140625" style="109" customWidth="1"/>
    <col min="13574" max="13577" width="13.7109375" style="109" customWidth="1"/>
    <col min="13578" max="13578" width="14.5703125" style="109" customWidth="1"/>
    <col min="13579" max="13581" width="13.140625" style="109" customWidth="1"/>
    <col min="13582" max="13582" width="12.7109375" style="109" customWidth="1"/>
    <col min="13583" max="13583" width="11.42578125" style="109" customWidth="1"/>
    <col min="13584" max="13584" width="11.5703125" style="109" customWidth="1"/>
    <col min="13585" max="13585" width="12" style="109" customWidth="1"/>
    <col min="13586" max="13586" width="14" style="109" customWidth="1"/>
    <col min="13587" max="13587" width="11.140625" style="109" customWidth="1"/>
    <col min="13588" max="13591" width="14" style="109" customWidth="1"/>
    <col min="13592" max="13592" width="12.42578125" style="109" customWidth="1"/>
    <col min="13593" max="13593" width="11.5703125" style="109" customWidth="1"/>
    <col min="13594" max="13594" width="11.42578125" style="109" customWidth="1"/>
    <col min="13595" max="13595" width="10.28515625" style="109" customWidth="1"/>
    <col min="13596" max="13596" width="13.140625" style="109" customWidth="1"/>
    <col min="13597" max="13599" width="11.5703125" style="109" customWidth="1"/>
    <col min="13600" max="13600" width="11.28515625" style="109" customWidth="1"/>
    <col min="13601" max="13823" width="9.140625" style="109"/>
    <col min="13824" max="13824" width="22.7109375" style="109" customWidth="1"/>
    <col min="13825" max="13825" width="9.140625" style="109"/>
    <col min="13826" max="13826" width="12.5703125" style="109" customWidth="1"/>
    <col min="13827" max="13827" width="15.7109375" style="109" customWidth="1"/>
    <col min="13828" max="13828" width="18.28515625" style="109" customWidth="1"/>
    <col min="13829" max="13829" width="15.140625" style="109" customWidth="1"/>
    <col min="13830" max="13833" width="13.7109375" style="109" customWidth="1"/>
    <col min="13834" max="13834" width="14.5703125" style="109" customWidth="1"/>
    <col min="13835" max="13837" width="13.140625" style="109" customWidth="1"/>
    <col min="13838" max="13838" width="12.7109375" style="109" customWidth="1"/>
    <col min="13839" max="13839" width="11.42578125" style="109" customWidth="1"/>
    <col min="13840" max="13840" width="11.5703125" style="109" customWidth="1"/>
    <col min="13841" max="13841" width="12" style="109" customWidth="1"/>
    <col min="13842" max="13842" width="14" style="109" customWidth="1"/>
    <col min="13843" max="13843" width="11.140625" style="109" customWidth="1"/>
    <col min="13844" max="13847" width="14" style="109" customWidth="1"/>
    <col min="13848" max="13848" width="12.42578125" style="109" customWidth="1"/>
    <col min="13849" max="13849" width="11.5703125" style="109" customWidth="1"/>
    <col min="13850" max="13850" width="11.42578125" style="109" customWidth="1"/>
    <col min="13851" max="13851" width="10.28515625" style="109" customWidth="1"/>
    <col min="13852" max="13852" width="13.140625" style="109" customWidth="1"/>
    <col min="13853" max="13855" width="11.5703125" style="109" customWidth="1"/>
    <col min="13856" max="13856" width="11.28515625" style="109" customWidth="1"/>
    <col min="13857" max="14079" width="9.140625" style="109"/>
    <col min="14080" max="14080" width="22.7109375" style="109" customWidth="1"/>
    <col min="14081" max="14081" width="9.140625" style="109"/>
    <col min="14082" max="14082" width="12.5703125" style="109" customWidth="1"/>
    <col min="14083" max="14083" width="15.7109375" style="109" customWidth="1"/>
    <col min="14084" max="14084" width="18.28515625" style="109" customWidth="1"/>
    <col min="14085" max="14085" width="15.140625" style="109" customWidth="1"/>
    <col min="14086" max="14089" width="13.7109375" style="109" customWidth="1"/>
    <col min="14090" max="14090" width="14.5703125" style="109" customWidth="1"/>
    <col min="14091" max="14093" width="13.140625" style="109" customWidth="1"/>
    <col min="14094" max="14094" width="12.7109375" style="109" customWidth="1"/>
    <col min="14095" max="14095" width="11.42578125" style="109" customWidth="1"/>
    <col min="14096" max="14096" width="11.5703125" style="109" customWidth="1"/>
    <col min="14097" max="14097" width="12" style="109" customWidth="1"/>
    <col min="14098" max="14098" width="14" style="109" customWidth="1"/>
    <col min="14099" max="14099" width="11.140625" style="109" customWidth="1"/>
    <col min="14100" max="14103" width="14" style="109" customWidth="1"/>
    <col min="14104" max="14104" width="12.42578125" style="109" customWidth="1"/>
    <col min="14105" max="14105" width="11.5703125" style="109" customWidth="1"/>
    <col min="14106" max="14106" width="11.42578125" style="109" customWidth="1"/>
    <col min="14107" max="14107" width="10.28515625" style="109" customWidth="1"/>
    <col min="14108" max="14108" width="13.140625" style="109" customWidth="1"/>
    <col min="14109" max="14111" width="11.5703125" style="109" customWidth="1"/>
    <col min="14112" max="14112" width="11.28515625" style="109" customWidth="1"/>
    <col min="14113" max="14335" width="9.140625" style="109"/>
    <col min="14336" max="14336" width="22.7109375" style="109" customWidth="1"/>
    <col min="14337" max="14337" width="9.140625" style="109"/>
    <col min="14338" max="14338" width="12.5703125" style="109" customWidth="1"/>
    <col min="14339" max="14339" width="15.7109375" style="109" customWidth="1"/>
    <col min="14340" max="14340" width="18.28515625" style="109" customWidth="1"/>
    <col min="14341" max="14341" width="15.140625" style="109" customWidth="1"/>
    <col min="14342" max="14345" width="13.7109375" style="109" customWidth="1"/>
    <col min="14346" max="14346" width="14.5703125" style="109" customWidth="1"/>
    <col min="14347" max="14349" width="13.140625" style="109" customWidth="1"/>
    <col min="14350" max="14350" width="12.7109375" style="109" customWidth="1"/>
    <col min="14351" max="14351" width="11.42578125" style="109" customWidth="1"/>
    <col min="14352" max="14352" width="11.5703125" style="109" customWidth="1"/>
    <col min="14353" max="14353" width="12" style="109" customWidth="1"/>
    <col min="14354" max="14354" width="14" style="109" customWidth="1"/>
    <col min="14355" max="14355" width="11.140625" style="109" customWidth="1"/>
    <col min="14356" max="14359" width="14" style="109" customWidth="1"/>
    <col min="14360" max="14360" width="12.42578125" style="109" customWidth="1"/>
    <col min="14361" max="14361" width="11.5703125" style="109" customWidth="1"/>
    <col min="14362" max="14362" width="11.42578125" style="109" customWidth="1"/>
    <col min="14363" max="14363" width="10.28515625" style="109" customWidth="1"/>
    <col min="14364" max="14364" width="13.140625" style="109" customWidth="1"/>
    <col min="14365" max="14367" width="11.5703125" style="109" customWidth="1"/>
    <col min="14368" max="14368" width="11.28515625" style="109" customWidth="1"/>
    <col min="14369" max="14591" width="9.140625" style="109"/>
    <col min="14592" max="14592" width="22.7109375" style="109" customWidth="1"/>
    <col min="14593" max="14593" width="9.140625" style="109"/>
    <col min="14594" max="14594" width="12.5703125" style="109" customWidth="1"/>
    <col min="14595" max="14595" width="15.7109375" style="109" customWidth="1"/>
    <col min="14596" max="14596" width="18.28515625" style="109" customWidth="1"/>
    <col min="14597" max="14597" width="15.140625" style="109" customWidth="1"/>
    <col min="14598" max="14601" width="13.7109375" style="109" customWidth="1"/>
    <col min="14602" max="14602" width="14.5703125" style="109" customWidth="1"/>
    <col min="14603" max="14605" width="13.140625" style="109" customWidth="1"/>
    <col min="14606" max="14606" width="12.7109375" style="109" customWidth="1"/>
    <col min="14607" max="14607" width="11.42578125" style="109" customWidth="1"/>
    <col min="14608" max="14608" width="11.5703125" style="109" customWidth="1"/>
    <col min="14609" max="14609" width="12" style="109" customWidth="1"/>
    <col min="14610" max="14610" width="14" style="109" customWidth="1"/>
    <col min="14611" max="14611" width="11.140625" style="109" customWidth="1"/>
    <col min="14612" max="14615" width="14" style="109" customWidth="1"/>
    <col min="14616" max="14616" width="12.42578125" style="109" customWidth="1"/>
    <col min="14617" max="14617" width="11.5703125" style="109" customWidth="1"/>
    <col min="14618" max="14618" width="11.42578125" style="109" customWidth="1"/>
    <col min="14619" max="14619" width="10.28515625" style="109" customWidth="1"/>
    <col min="14620" max="14620" width="13.140625" style="109" customWidth="1"/>
    <col min="14621" max="14623" width="11.5703125" style="109" customWidth="1"/>
    <col min="14624" max="14624" width="11.28515625" style="109" customWidth="1"/>
    <col min="14625" max="14847" width="9.140625" style="109"/>
    <col min="14848" max="14848" width="22.7109375" style="109" customWidth="1"/>
    <col min="14849" max="14849" width="9.140625" style="109"/>
    <col min="14850" max="14850" width="12.5703125" style="109" customWidth="1"/>
    <col min="14851" max="14851" width="15.7109375" style="109" customWidth="1"/>
    <col min="14852" max="14852" width="18.28515625" style="109" customWidth="1"/>
    <col min="14853" max="14853" width="15.140625" style="109" customWidth="1"/>
    <col min="14854" max="14857" width="13.7109375" style="109" customWidth="1"/>
    <col min="14858" max="14858" width="14.5703125" style="109" customWidth="1"/>
    <col min="14859" max="14861" width="13.140625" style="109" customWidth="1"/>
    <col min="14862" max="14862" width="12.7109375" style="109" customWidth="1"/>
    <col min="14863" max="14863" width="11.42578125" style="109" customWidth="1"/>
    <col min="14864" max="14864" width="11.5703125" style="109" customWidth="1"/>
    <col min="14865" max="14865" width="12" style="109" customWidth="1"/>
    <col min="14866" max="14866" width="14" style="109" customWidth="1"/>
    <col min="14867" max="14867" width="11.140625" style="109" customWidth="1"/>
    <col min="14868" max="14871" width="14" style="109" customWidth="1"/>
    <col min="14872" max="14872" width="12.42578125" style="109" customWidth="1"/>
    <col min="14873" max="14873" width="11.5703125" style="109" customWidth="1"/>
    <col min="14874" max="14874" width="11.42578125" style="109" customWidth="1"/>
    <col min="14875" max="14875" width="10.28515625" style="109" customWidth="1"/>
    <col min="14876" max="14876" width="13.140625" style="109" customWidth="1"/>
    <col min="14877" max="14879" width="11.5703125" style="109" customWidth="1"/>
    <col min="14880" max="14880" width="11.28515625" style="109" customWidth="1"/>
    <col min="14881" max="15103" width="9.140625" style="109"/>
    <col min="15104" max="15104" width="22.7109375" style="109" customWidth="1"/>
    <col min="15105" max="15105" width="9.140625" style="109"/>
    <col min="15106" max="15106" width="12.5703125" style="109" customWidth="1"/>
    <col min="15107" max="15107" width="15.7109375" style="109" customWidth="1"/>
    <col min="15108" max="15108" width="18.28515625" style="109" customWidth="1"/>
    <col min="15109" max="15109" width="15.140625" style="109" customWidth="1"/>
    <col min="15110" max="15113" width="13.7109375" style="109" customWidth="1"/>
    <col min="15114" max="15114" width="14.5703125" style="109" customWidth="1"/>
    <col min="15115" max="15117" width="13.140625" style="109" customWidth="1"/>
    <col min="15118" max="15118" width="12.7109375" style="109" customWidth="1"/>
    <col min="15119" max="15119" width="11.42578125" style="109" customWidth="1"/>
    <col min="15120" max="15120" width="11.5703125" style="109" customWidth="1"/>
    <col min="15121" max="15121" width="12" style="109" customWidth="1"/>
    <col min="15122" max="15122" width="14" style="109" customWidth="1"/>
    <col min="15123" max="15123" width="11.140625" style="109" customWidth="1"/>
    <col min="15124" max="15127" width="14" style="109" customWidth="1"/>
    <col min="15128" max="15128" width="12.42578125" style="109" customWidth="1"/>
    <col min="15129" max="15129" width="11.5703125" style="109" customWidth="1"/>
    <col min="15130" max="15130" width="11.42578125" style="109" customWidth="1"/>
    <col min="15131" max="15131" width="10.28515625" style="109" customWidth="1"/>
    <col min="15132" max="15132" width="13.140625" style="109" customWidth="1"/>
    <col min="15133" max="15135" width="11.5703125" style="109" customWidth="1"/>
    <col min="15136" max="15136" width="11.28515625" style="109" customWidth="1"/>
    <col min="15137" max="15359" width="9.140625" style="109"/>
    <col min="15360" max="15360" width="22.7109375" style="109" customWidth="1"/>
    <col min="15361" max="15361" width="9.140625" style="109"/>
    <col min="15362" max="15362" width="12.5703125" style="109" customWidth="1"/>
    <col min="15363" max="15363" width="15.7109375" style="109" customWidth="1"/>
    <col min="15364" max="15364" width="18.28515625" style="109" customWidth="1"/>
    <col min="15365" max="15365" width="15.140625" style="109" customWidth="1"/>
    <col min="15366" max="15369" width="13.7109375" style="109" customWidth="1"/>
    <col min="15370" max="15370" width="14.5703125" style="109" customWidth="1"/>
    <col min="15371" max="15373" width="13.140625" style="109" customWidth="1"/>
    <col min="15374" max="15374" width="12.7109375" style="109" customWidth="1"/>
    <col min="15375" max="15375" width="11.42578125" style="109" customWidth="1"/>
    <col min="15376" max="15376" width="11.5703125" style="109" customWidth="1"/>
    <col min="15377" max="15377" width="12" style="109" customWidth="1"/>
    <col min="15378" max="15378" width="14" style="109" customWidth="1"/>
    <col min="15379" max="15379" width="11.140625" style="109" customWidth="1"/>
    <col min="15380" max="15383" width="14" style="109" customWidth="1"/>
    <col min="15384" max="15384" width="12.42578125" style="109" customWidth="1"/>
    <col min="15385" max="15385" width="11.5703125" style="109" customWidth="1"/>
    <col min="15386" max="15386" width="11.42578125" style="109" customWidth="1"/>
    <col min="15387" max="15387" width="10.28515625" style="109" customWidth="1"/>
    <col min="15388" max="15388" width="13.140625" style="109" customWidth="1"/>
    <col min="15389" max="15391" width="11.5703125" style="109" customWidth="1"/>
    <col min="15392" max="15392" width="11.28515625" style="109" customWidth="1"/>
    <col min="15393" max="15615" width="9.140625" style="109"/>
    <col min="15616" max="15616" width="22.7109375" style="109" customWidth="1"/>
    <col min="15617" max="15617" width="9.140625" style="109"/>
    <col min="15618" max="15618" width="12.5703125" style="109" customWidth="1"/>
    <col min="15619" max="15619" width="15.7109375" style="109" customWidth="1"/>
    <col min="15620" max="15620" width="18.28515625" style="109" customWidth="1"/>
    <col min="15621" max="15621" width="15.140625" style="109" customWidth="1"/>
    <col min="15622" max="15625" width="13.7109375" style="109" customWidth="1"/>
    <col min="15626" max="15626" width="14.5703125" style="109" customWidth="1"/>
    <col min="15627" max="15629" width="13.140625" style="109" customWidth="1"/>
    <col min="15630" max="15630" width="12.7109375" style="109" customWidth="1"/>
    <col min="15631" max="15631" width="11.42578125" style="109" customWidth="1"/>
    <col min="15632" max="15632" width="11.5703125" style="109" customWidth="1"/>
    <col min="15633" max="15633" width="12" style="109" customWidth="1"/>
    <col min="15634" max="15634" width="14" style="109" customWidth="1"/>
    <col min="15635" max="15635" width="11.140625" style="109" customWidth="1"/>
    <col min="15636" max="15639" width="14" style="109" customWidth="1"/>
    <col min="15640" max="15640" width="12.42578125" style="109" customWidth="1"/>
    <col min="15641" max="15641" width="11.5703125" style="109" customWidth="1"/>
    <col min="15642" max="15642" width="11.42578125" style="109" customWidth="1"/>
    <col min="15643" max="15643" width="10.28515625" style="109" customWidth="1"/>
    <col min="15644" max="15644" width="13.140625" style="109" customWidth="1"/>
    <col min="15645" max="15647" width="11.5703125" style="109" customWidth="1"/>
    <col min="15648" max="15648" width="11.28515625" style="109" customWidth="1"/>
    <col min="15649" max="15871" width="9.140625" style="109"/>
    <col min="15872" max="15872" width="22.7109375" style="109" customWidth="1"/>
    <col min="15873" max="15873" width="9.140625" style="109"/>
    <col min="15874" max="15874" width="12.5703125" style="109" customWidth="1"/>
    <col min="15875" max="15875" width="15.7109375" style="109" customWidth="1"/>
    <col min="15876" max="15876" width="18.28515625" style="109" customWidth="1"/>
    <col min="15877" max="15877" width="15.140625" style="109" customWidth="1"/>
    <col min="15878" max="15881" width="13.7109375" style="109" customWidth="1"/>
    <col min="15882" max="15882" width="14.5703125" style="109" customWidth="1"/>
    <col min="15883" max="15885" width="13.140625" style="109" customWidth="1"/>
    <col min="15886" max="15886" width="12.7109375" style="109" customWidth="1"/>
    <col min="15887" max="15887" width="11.42578125" style="109" customWidth="1"/>
    <col min="15888" max="15888" width="11.5703125" style="109" customWidth="1"/>
    <col min="15889" max="15889" width="12" style="109" customWidth="1"/>
    <col min="15890" max="15890" width="14" style="109" customWidth="1"/>
    <col min="15891" max="15891" width="11.140625" style="109" customWidth="1"/>
    <col min="15892" max="15895" width="14" style="109" customWidth="1"/>
    <col min="15896" max="15896" width="12.42578125" style="109" customWidth="1"/>
    <col min="15897" max="15897" width="11.5703125" style="109" customWidth="1"/>
    <col min="15898" max="15898" width="11.42578125" style="109" customWidth="1"/>
    <col min="15899" max="15899" width="10.28515625" style="109" customWidth="1"/>
    <col min="15900" max="15900" width="13.140625" style="109" customWidth="1"/>
    <col min="15901" max="15903" width="11.5703125" style="109" customWidth="1"/>
    <col min="15904" max="15904" width="11.28515625" style="109" customWidth="1"/>
    <col min="15905" max="16127" width="9.140625" style="109"/>
    <col min="16128" max="16128" width="22.7109375" style="109" customWidth="1"/>
    <col min="16129" max="16129" width="9.140625" style="109"/>
    <col min="16130" max="16130" width="12.5703125" style="109" customWidth="1"/>
    <col min="16131" max="16131" width="15.7109375" style="109" customWidth="1"/>
    <col min="16132" max="16132" width="18.28515625" style="109" customWidth="1"/>
    <col min="16133" max="16133" width="15.140625" style="109" customWidth="1"/>
    <col min="16134" max="16137" width="13.7109375" style="109" customWidth="1"/>
    <col min="16138" max="16138" width="14.5703125" style="109" customWidth="1"/>
    <col min="16139" max="16141" width="13.140625" style="109" customWidth="1"/>
    <col min="16142" max="16142" width="12.7109375" style="109" customWidth="1"/>
    <col min="16143" max="16143" width="11.42578125" style="109" customWidth="1"/>
    <col min="16144" max="16144" width="11.5703125" style="109" customWidth="1"/>
    <col min="16145" max="16145" width="12" style="109" customWidth="1"/>
    <col min="16146" max="16146" width="14" style="109" customWidth="1"/>
    <col min="16147" max="16147" width="11.140625" style="109" customWidth="1"/>
    <col min="16148" max="16151" width="14" style="109" customWidth="1"/>
    <col min="16152" max="16152" width="12.42578125" style="109" customWidth="1"/>
    <col min="16153" max="16153" width="11.5703125" style="109" customWidth="1"/>
    <col min="16154" max="16154" width="11.42578125" style="109" customWidth="1"/>
    <col min="16155" max="16155" width="10.28515625" style="109" customWidth="1"/>
    <col min="16156" max="16156" width="13.140625" style="109" customWidth="1"/>
    <col min="16157" max="16159" width="11.5703125" style="109" customWidth="1"/>
    <col min="16160" max="16160" width="11.28515625" style="109" customWidth="1"/>
    <col min="16161" max="16384" width="9.140625" style="109"/>
  </cols>
  <sheetData>
    <row r="1" spans="1:30" x14ac:dyDescent="0.2">
      <c r="A1" s="18" t="s">
        <v>5151</v>
      </c>
      <c r="B1" s="740" t="str">
        <f>HYPERLINK("#List!$A$1", "Full")</f>
        <v>Full</v>
      </c>
    </row>
    <row r="2" spans="1:30" x14ac:dyDescent="0.2">
      <c r="A2" s="18"/>
    </row>
    <row r="3" spans="1:30" s="17" customFormat="1" x14ac:dyDescent="0.2">
      <c r="A3" s="17" t="s">
        <v>5037</v>
      </c>
    </row>
    <row r="4" spans="1:30" s="17" customFormat="1" x14ac:dyDescent="0.2">
      <c r="A4" s="19" t="s">
        <v>5038</v>
      </c>
    </row>
    <row r="5" spans="1:30" x14ac:dyDescent="0.2">
      <c r="A5" s="197" t="s">
        <v>5122</v>
      </c>
      <c r="B5" s="198"/>
      <c r="C5" s="198"/>
      <c r="D5" s="198"/>
      <c r="E5" s="198"/>
      <c r="F5" s="198"/>
      <c r="G5" s="198"/>
      <c r="H5" s="198"/>
      <c r="I5" s="199"/>
      <c r="J5" s="200"/>
      <c r="K5" s="200"/>
      <c r="L5" s="200"/>
      <c r="M5" s="200"/>
      <c r="N5" s="201"/>
      <c r="O5" s="201"/>
      <c r="P5" s="201"/>
      <c r="Q5" s="201"/>
      <c r="R5" s="201"/>
      <c r="S5" s="202" t="s">
        <v>106</v>
      </c>
      <c r="T5" s="202"/>
      <c r="U5" s="202"/>
      <c r="V5" s="202"/>
      <c r="W5" s="201"/>
      <c r="X5" s="201"/>
      <c r="Y5" s="201"/>
      <c r="Z5" s="201"/>
      <c r="AA5" s="201"/>
      <c r="AB5" s="201"/>
      <c r="AC5" s="201"/>
      <c r="AD5" s="201"/>
    </row>
    <row r="6" spans="1:30" x14ac:dyDescent="0.2">
      <c r="A6" s="197"/>
      <c r="B6" s="198"/>
      <c r="C6" s="198"/>
      <c r="D6" s="198"/>
      <c r="E6" s="198"/>
      <c r="F6" s="198"/>
      <c r="G6" s="198"/>
      <c r="H6" s="198"/>
      <c r="I6" s="199"/>
      <c r="J6" s="200"/>
      <c r="K6" s="200"/>
      <c r="L6" s="200"/>
      <c r="M6" s="200"/>
      <c r="N6" s="201"/>
      <c r="O6" s="201"/>
      <c r="P6" s="201"/>
      <c r="Q6" s="201"/>
      <c r="R6" s="201"/>
      <c r="S6" s="202"/>
      <c r="T6" s="202"/>
      <c r="U6" s="202"/>
      <c r="V6" s="202"/>
      <c r="W6" s="201"/>
      <c r="X6" s="201"/>
      <c r="Y6" s="201"/>
      <c r="Z6" s="201"/>
      <c r="AA6" s="201"/>
      <c r="AB6" s="201"/>
      <c r="AC6" s="201"/>
      <c r="AD6" s="201"/>
    </row>
    <row r="7" spans="1:30" x14ac:dyDescent="0.2">
      <c r="A7" s="18" t="s">
        <v>6753</v>
      </c>
      <c r="B7" s="198"/>
      <c r="C7" s="198"/>
      <c r="D7" s="198"/>
      <c r="E7" s="198"/>
      <c r="F7" s="198"/>
      <c r="G7" s="198"/>
      <c r="H7" s="198"/>
      <c r="I7" s="199"/>
      <c r="J7" s="200"/>
      <c r="K7" s="200"/>
      <c r="L7" s="200"/>
      <c r="M7" s="200"/>
      <c r="N7" s="201"/>
      <c r="O7" s="201"/>
      <c r="P7" s="201"/>
      <c r="Q7" s="201"/>
      <c r="R7" s="201"/>
      <c r="S7" s="202"/>
      <c r="T7" s="202"/>
      <c r="U7" s="202"/>
      <c r="V7" s="202"/>
      <c r="W7" s="201"/>
      <c r="X7" s="201"/>
      <c r="Y7" s="201"/>
      <c r="Z7" s="201"/>
      <c r="AA7" s="201"/>
      <c r="AB7" s="201"/>
      <c r="AC7" s="201"/>
      <c r="AD7" s="201"/>
    </row>
    <row r="8" spans="1:30" x14ac:dyDescent="0.2">
      <c r="A8" s="109" t="s">
        <v>48</v>
      </c>
      <c r="B8" s="198"/>
      <c r="C8" s="198"/>
      <c r="D8" s="198"/>
      <c r="E8" s="198"/>
      <c r="F8" s="198"/>
      <c r="G8" s="198"/>
      <c r="H8" s="198"/>
      <c r="I8" s="199"/>
      <c r="J8" s="200"/>
      <c r="K8" s="200"/>
      <c r="L8" s="200"/>
      <c r="M8" s="200"/>
      <c r="N8" s="201"/>
      <c r="O8" s="201"/>
      <c r="P8" s="201"/>
      <c r="Q8" s="201"/>
      <c r="R8" s="201"/>
      <c r="S8" s="202"/>
      <c r="T8" s="202"/>
      <c r="U8" s="202"/>
      <c r="V8" s="202"/>
      <c r="W8" s="201"/>
      <c r="X8" s="201"/>
      <c r="Y8" s="201"/>
      <c r="Z8" s="201"/>
      <c r="AA8" s="201"/>
      <c r="AB8" s="201"/>
      <c r="AC8" s="201"/>
      <c r="AD8" s="201"/>
    </row>
    <row r="9" spans="1:30" x14ac:dyDescent="0.2">
      <c r="A9" s="11" t="s">
        <v>7191</v>
      </c>
      <c r="C9" s="198"/>
      <c r="D9" s="198"/>
      <c r="E9" s="198"/>
      <c r="F9" s="198"/>
      <c r="G9" s="198"/>
      <c r="H9" s="198"/>
      <c r="I9" s="199"/>
      <c r="J9" s="200"/>
      <c r="K9" s="200"/>
      <c r="L9" s="200"/>
      <c r="M9" s="200"/>
      <c r="N9" s="201"/>
      <c r="O9" s="201"/>
      <c r="P9" s="201"/>
      <c r="Q9" s="201"/>
      <c r="R9" s="201"/>
      <c r="S9" s="202"/>
      <c r="T9" s="202"/>
      <c r="U9" s="202"/>
      <c r="V9" s="202"/>
      <c r="W9" s="201"/>
      <c r="X9" s="201"/>
      <c r="Y9" s="201"/>
      <c r="Z9" s="201"/>
      <c r="AA9" s="201"/>
      <c r="AB9" s="201"/>
      <c r="AC9" s="201"/>
      <c r="AD9" s="201"/>
    </row>
    <row r="10" spans="1:30" x14ac:dyDescent="0.2">
      <c r="A10" s="11" t="s">
        <v>4584</v>
      </c>
      <c r="B10" s="214" t="s">
        <v>7506</v>
      </c>
      <c r="C10" s="158" t="s">
        <v>8275</v>
      </c>
      <c r="D10" s="157" t="s">
        <v>7507</v>
      </c>
      <c r="E10" s="198"/>
      <c r="F10" s="198"/>
      <c r="G10" s="198"/>
      <c r="H10" s="198"/>
      <c r="I10" s="199"/>
      <c r="J10" s="200"/>
      <c r="K10" s="200"/>
      <c r="L10" s="200"/>
      <c r="M10" s="200"/>
      <c r="N10" s="201"/>
      <c r="O10" s="201"/>
      <c r="P10" s="201"/>
      <c r="Q10" s="201"/>
      <c r="R10" s="201"/>
      <c r="S10" s="202"/>
      <c r="T10" s="202"/>
      <c r="U10" s="202"/>
      <c r="V10" s="202"/>
      <c r="W10" s="201"/>
      <c r="X10" s="201"/>
      <c r="Y10" s="201"/>
      <c r="Z10" s="201"/>
      <c r="AA10" s="201"/>
      <c r="AB10" s="201"/>
      <c r="AC10" s="201"/>
      <c r="AD10" s="201"/>
    </row>
    <row r="11" spans="1:30" x14ac:dyDescent="0.2">
      <c r="B11" s="199"/>
      <c r="C11" s="199"/>
      <c r="D11" s="199"/>
      <c r="E11" s="199"/>
      <c r="F11" s="199"/>
      <c r="G11" s="199"/>
      <c r="H11" s="199"/>
      <c r="I11" s="200"/>
      <c r="J11" s="200"/>
      <c r="K11" s="200"/>
      <c r="L11" s="200"/>
      <c r="M11" s="201"/>
      <c r="N11" s="201"/>
      <c r="O11" s="201"/>
      <c r="P11" s="201"/>
      <c r="Q11" s="201"/>
      <c r="R11" s="202"/>
      <c r="S11" s="202"/>
      <c r="T11" s="202"/>
      <c r="U11" s="202"/>
      <c r="V11" s="201"/>
      <c r="W11" s="201"/>
      <c r="X11" s="201"/>
      <c r="Y11" s="201"/>
      <c r="Z11" s="201"/>
      <c r="AA11" s="201"/>
      <c r="AB11" s="201"/>
      <c r="AC11" s="201"/>
    </row>
    <row r="12" spans="1:30" ht="51" x14ac:dyDescent="0.2">
      <c r="A12" s="205" t="s">
        <v>7115</v>
      </c>
      <c r="B12" s="205" t="s">
        <v>7278</v>
      </c>
      <c r="C12" s="205" t="s">
        <v>4</v>
      </c>
      <c r="D12" s="205" t="s">
        <v>2</v>
      </c>
      <c r="E12" s="205" t="s">
        <v>1</v>
      </c>
      <c r="F12" s="205" t="s">
        <v>104</v>
      </c>
      <c r="G12" s="205" t="s">
        <v>105</v>
      </c>
      <c r="H12" s="206" t="s">
        <v>102</v>
      </c>
      <c r="I12" s="206" t="s">
        <v>103</v>
      </c>
      <c r="J12" s="206" t="s">
        <v>101</v>
      </c>
      <c r="K12" s="205" t="s">
        <v>100</v>
      </c>
      <c r="L12" s="205" t="s">
        <v>99</v>
      </c>
      <c r="M12" s="205" t="s">
        <v>98</v>
      </c>
      <c r="N12" s="205" t="s">
        <v>97</v>
      </c>
      <c r="O12" s="205" t="s">
        <v>96</v>
      </c>
      <c r="P12" s="205" t="s">
        <v>95</v>
      </c>
      <c r="Q12" s="205" t="s">
        <v>94</v>
      </c>
    </row>
    <row r="13" spans="1:30" x14ac:dyDescent="0.2">
      <c r="A13" s="217" t="s">
        <v>8276</v>
      </c>
      <c r="B13" s="218" t="s">
        <v>7835</v>
      </c>
      <c r="C13" s="217" t="s">
        <v>7837</v>
      </c>
      <c r="D13" s="217" t="s">
        <v>7840</v>
      </c>
      <c r="E13" s="218" t="s">
        <v>7839</v>
      </c>
      <c r="F13" s="218" t="s">
        <v>7841</v>
      </c>
      <c r="G13" s="217" t="s">
        <v>7864</v>
      </c>
      <c r="H13" s="217" t="s">
        <v>7865</v>
      </c>
      <c r="I13" s="218" t="s">
        <v>7866</v>
      </c>
      <c r="J13" s="217" t="s">
        <v>7867</v>
      </c>
      <c r="K13" s="218" t="s">
        <v>7871</v>
      </c>
      <c r="L13" s="217" t="s">
        <v>7872</v>
      </c>
      <c r="M13" s="218" t="s">
        <v>7873</v>
      </c>
      <c r="N13" s="217" t="s">
        <v>7874</v>
      </c>
      <c r="O13" s="218" t="s">
        <v>7979</v>
      </c>
      <c r="P13" s="217" t="s">
        <v>7980</v>
      </c>
      <c r="Q13" s="217" t="s">
        <v>7883</v>
      </c>
    </row>
    <row r="14" spans="1:30" x14ac:dyDescent="0.2">
      <c r="A14" s="637"/>
      <c r="B14" s="638"/>
      <c r="C14" s="637" t="s">
        <v>26</v>
      </c>
      <c r="D14" s="637" t="s">
        <v>24</v>
      </c>
      <c r="E14" s="637" t="s">
        <v>23</v>
      </c>
      <c r="F14" s="637" t="s">
        <v>25</v>
      </c>
      <c r="G14" s="637" t="s">
        <v>35</v>
      </c>
      <c r="H14" s="765" t="s">
        <v>36</v>
      </c>
      <c r="I14" s="637" t="s">
        <v>37</v>
      </c>
      <c r="J14" s="765" t="s">
        <v>38</v>
      </c>
      <c r="K14" s="765" t="s">
        <v>93</v>
      </c>
      <c r="L14" s="765" t="s">
        <v>40</v>
      </c>
      <c r="M14" s="765" t="s">
        <v>92</v>
      </c>
      <c r="N14" s="765" t="s">
        <v>41</v>
      </c>
      <c r="O14" s="765" t="s">
        <v>42</v>
      </c>
      <c r="P14" s="765" t="s">
        <v>91</v>
      </c>
      <c r="Q14" s="765" t="s">
        <v>45</v>
      </c>
    </row>
    <row r="15" spans="1:30" ht="51" x14ac:dyDescent="0.2">
      <c r="A15" s="82" t="s">
        <v>7116</v>
      </c>
      <c r="B15" s="82"/>
      <c r="C15" s="82" t="s">
        <v>7116</v>
      </c>
      <c r="D15" s="80"/>
      <c r="E15" s="80" t="s">
        <v>7414</v>
      </c>
      <c r="F15" s="80" t="s">
        <v>7407</v>
      </c>
      <c r="G15" s="80" t="s">
        <v>7399</v>
      </c>
      <c r="H15" s="80" t="s">
        <v>2106</v>
      </c>
      <c r="I15" s="80" t="s">
        <v>7401</v>
      </c>
      <c r="J15" s="80" t="s">
        <v>2106</v>
      </c>
      <c r="K15" s="80" t="s">
        <v>2109</v>
      </c>
      <c r="L15" s="80" t="s">
        <v>2109</v>
      </c>
      <c r="M15" s="80" t="s">
        <v>2106</v>
      </c>
      <c r="N15" s="80" t="s">
        <v>2106</v>
      </c>
      <c r="O15" s="80" t="s">
        <v>2106</v>
      </c>
      <c r="P15" s="80" t="s">
        <v>2108</v>
      </c>
      <c r="Q15" s="80" t="s">
        <v>2106</v>
      </c>
    </row>
    <row r="16" spans="1:30" ht="38.25" x14ac:dyDescent="0.2">
      <c r="A16" s="4" t="s">
        <v>7604</v>
      </c>
      <c r="B16" s="144" t="s">
        <v>7561</v>
      </c>
      <c r="C16" s="144" t="s">
        <v>7562</v>
      </c>
      <c r="D16" s="144" t="s">
        <v>7563</v>
      </c>
      <c r="E16" s="143"/>
      <c r="F16" s="143"/>
      <c r="G16" s="80"/>
      <c r="H16" s="80" t="s">
        <v>4359</v>
      </c>
      <c r="I16" s="80"/>
      <c r="J16" s="80" t="s">
        <v>4364</v>
      </c>
      <c r="K16" s="80" t="s">
        <v>4686</v>
      </c>
      <c r="L16" s="80" t="s">
        <v>4687</v>
      </c>
      <c r="M16" s="80" t="s">
        <v>4365</v>
      </c>
      <c r="N16" s="80" t="s">
        <v>4366</v>
      </c>
      <c r="O16" s="80" t="s">
        <v>4367</v>
      </c>
      <c r="P16" s="80" t="s">
        <v>4208</v>
      </c>
      <c r="Q16" s="80" t="s">
        <v>4360</v>
      </c>
    </row>
    <row r="17" spans="1:35" ht="38.25" x14ac:dyDescent="0.2">
      <c r="A17" s="143"/>
      <c r="B17" s="143"/>
      <c r="C17" s="143"/>
      <c r="D17" s="143"/>
      <c r="E17" s="143"/>
      <c r="F17" s="143"/>
      <c r="G17" s="143"/>
      <c r="H17" s="80" t="s">
        <v>4221</v>
      </c>
      <c r="I17" s="143"/>
      <c r="J17" s="80" t="s">
        <v>4221</v>
      </c>
      <c r="K17" s="80"/>
      <c r="L17" s="80"/>
      <c r="M17" s="80" t="s">
        <v>4221</v>
      </c>
      <c r="N17" s="80" t="s">
        <v>4221</v>
      </c>
      <c r="O17" s="80" t="s">
        <v>4221</v>
      </c>
      <c r="P17" s="80"/>
      <c r="Q17" s="80" t="s">
        <v>4221</v>
      </c>
    </row>
    <row r="18" spans="1:35" x14ac:dyDescent="0.2">
      <c r="A18" s="143"/>
      <c r="B18" s="143"/>
      <c r="C18" s="143"/>
      <c r="D18" s="143"/>
      <c r="E18" s="143"/>
      <c r="F18" s="143"/>
      <c r="G18" s="143"/>
      <c r="H18" s="80" t="s">
        <v>5053</v>
      </c>
      <c r="I18" s="143"/>
      <c r="J18" s="80" t="s">
        <v>5053</v>
      </c>
      <c r="K18" s="80"/>
      <c r="L18" s="80"/>
      <c r="M18" s="80" t="s">
        <v>5053</v>
      </c>
      <c r="N18" s="80" t="s">
        <v>7136</v>
      </c>
      <c r="O18" s="80" t="s">
        <v>7136</v>
      </c>
      <c r="P18" s="80"/>
    </row>
    <row r="19" spans="1:35" x14ac:dyDescent="0.2">
      <c r="A19" s="143"/>
      <c r="B19" s="143"/>
      <c r="C19" s="143"/>
      <c r="D19" s="143"/>
      <c r="E19" s="143"/>
      <c r="F19" s="143"/>
      <c r="G19" s="143"/>
      <c r="H19" s="143"/>
      <c r="I19" s="80"/>
      <c r="J19" s="80"/>
      <c r="K19" s="80"/>
      <c r="L19" s="80"/>
      <c r="M19" s="80"/>
      <c r="N19" s="80" t="s">
        <v>5053</v>
      </c>
      <c r="O19" s="80" t="s">
        <v>5053</v>
      </c>
      <c r="P19" s="80"/>
      <c r="Q19" s="80" t="s">
        <v>5053</v>
      </c>
    </row>
    <row r="20" spans="1:35" x14ac:dyDescent="0.2">
      <c r="B20" s="18"/>
      <c r="D20" s="145"/>
      <c r="Q20" s="726" t="s">
        <v>5097</v>
      </c>
    </row>
    <row r="21" spans="1:35" s="17" customFormat="1" x14ac:dyDescent="0.2">
      <c r="A21" s="19" t="s">
        <v>90</v>
      </c>
      <c r="B21" s="145"/>
      <c r="C21" s="145"/>
      <c r="D21" s="145"/>
      <c r="R21" s="119"/>
      <c r="S21" s="119"/>
      <c r="T21" s="119"/>
      <c r="U21" s="119"/>
      <c r="V21" s="119"/>
      <c r="W21" s="119"/>
      <c r="X21" s="119"/>
      <c r="Y21" s="119"/>
      <c r="Z21" s="119"/>
      <c r="AA21" s="119"/>
      <c r="AB21" s="119"/>
      <c r="AC21" s="145"/>
      <c r="AD21" s="145"/>
      <c r="AE21" s="119"/>
      <c r="AF21" s="119"/>
      <c r="AG21" s="119"/>
      <c r="AH21" s="119"/>
      <c r="AI21" s="119"/>
    </row>
    <row r="22" spans="1:35" s="17" customFormat="1" x14ac:dyDescent="0.2">
      <c r="A22" s="19"/>
      <c r="B22" s="145"/>
      <c r="C22" s="145"/>
      <c r="D22" s="145"/>
      <c r="R22" s="119"/>
      <c r="S22" s="119"/>
      <c r="T22" s="119"/>
      <c r="U22" s="119"/>
      <c r="V22" s="119"/>
      <c r="W22" s="119"/>
      <c r="X22" s="119"/>
      <c r="Y22" s="119"/>
      <c r="Z22" s="119"/>
      <c r="AA22" s="119"/>
      <c r="AB22" s="119"/>
      <c r="AC22" s="145"/>
      <c r="AD22" s="145"/>
      <c r="AE22" s="119"/>
      <c r="AF22" s="119"/>
      <c r="AG22" s="119"/>
      <c r="AH22" s="119"/>
      <c r="AI22" s="119"/>
    </row>
    <row r="23" spans="1:35" s="17" customFormat="1" x14ac:dyDescent="0.2">
      <c r="A23" s="18" t="s">
        <v>6754</v>
      </c>
      <c r="B23" s="145"/>
      <c r="C23" s="145"/>
      <c r="D23" s="145"/>
      <c r="R23" s="119"/>
      <c r="S23" s="119"/>
      <c r="T23" s="119"/>
      <c r="U23" s="119"/>
      <c r="V23" s="119"/>
      <c r="W23" s="119"/>
      <c r="X23" s="119"/>
      <c r="Y23" s="119"/>
      <c r="Z23" s="119"/>
      <c r="AA23" s="119"/>
      <c r="AB23" s="119"/>
      <c r="AC23" s="145"/>
      <c r="AD23" s="145"/>
      <c r="AE23" s="119"/>
      <c r="AF23" s="119"/>
      <c r="AG23" s="119"/>
      <c r="AH23" s="119"/>
      <c r="AI23" s="119"/>
    </row>
    <row r="24" spans="1:35" s="17" customFormat="1" x14ac:dyDescent="0.2">
      <c r="A24" s="109" t="s">
        <v>48</v>
      </c>
      <c r="B24" s="198"/>
      <c r="C24" s="198"/>
      <c r="D24" s="198"/>
      <c r="R24" s="119"/>
      <c r="S24" s="119"/>
      <c r="T24" s="119"/>
      <c r="U24" s="119"/>
      <c r="V24" s="119"/>
      <c r="W24" s="119"/>
      <c r="X24" s="119"/>
      <c r="Y24" s="119"/>
      <c r="Z24" s="119"/>
      <c r="AA24" s="119"/>
      <c r="AB24" s="119"/>
      <c r="AC24" s="145"/>
      <c r="AD24" s="145"/>
      <c r="AE24" s="119"/>
      <c r="AF24" s="119"/>
      <c r="AG24" s="119"/>
      <c r="AH24" s="119"/>
      <c r="AI24" s="119"/>
    </row>
    <row r="25" spans="1:35" s="17" customFormat="1" x14ac:dyDescent="0.2">
      <c r="A25" s="11" t="s">
        <v>7191</v>
      </c>
      <c r="B25" s="109"/>
      <c r="C25" s="198"/>
      <c r="D25" s="198"/>
      <c r="E25" s="145"/>
      <c r="F25" s="11"/>
      <c r="G25" s="11"/>
      <c r="H25" s="11"/>
      <c r="I25" s="145"/>
      <c r="J25" s="145"/>
      <c r="K25" s="210"/>
      <c r="L25" s="210"/>
      <c r="M25" s="210"/>
      <c r="N25" s="210"/>
      <c r="O25" s="210"/>
      <c r="P25" s="210"/>
      <c r="Q25" s="210"/>
      <c r="R25" s="210"/>
      <c r="S25" s="209"/>
    </row>
    <row r="26" spans="1:35" s="17" customFormat="1" x14ac:dyDescent="0.2">
      <c r="A26" s="11" t="s">
        <v>4584</v>
      </c>
      <c r="B26" s="214" t="s">
        <v>7506</v>
      </c>
      <c r="C26" s="158" t="s">
        <v>8275</v>
      </c>
      <c r="D26" s="157" t="s">
        <v>7507</v>
      </c>
      <c r="E26" s="145"/>
      <c r="F26" s="11"/>
      <c r="G26" s="11"/>
      <c r="H26" s="11"/>
      <c r="I26" s="145"/>
      <c r="J26" s="145"/>
      <c r="K26" s="211"/>
      <c r="L26" s="211"/>
      <c r="M26" s="211"/>
      <c r="N26" s="211"/>
      <c r="O26" s="211"/>
      <c r="P26" s="211"/>
      <c r="Q26" s="211"/>
      <c r="R26" s="211"/>
    </row>
    <row r="27" spans="1:35" x14ac:dyDescent="0.2">
      <c r="F27" s="145"/>
      <c r="G27" s="145"/>
      <c r="H27" s="145"/>
      <c r="I27" s="145"/>
      <c r="J27" s="145"/>
      <c r="K27" s="145"/>
      <c r="L27" s="145"/>
      <c r="M27" s="145"/>
      <c r="N27" s="145"/>
      <c r="O27" s="145"/>
      <c r="P27" s="145"/>
      <c r="Q27" s="145"/>
      <c r="R27" s="145"/>
      <c r="S27" s="145"/>
    </row>
    <row r="28" spans="1:35" ht="38.25" x14ac:dyDescent="0.2">
      <c r="A28" s="205" t="s">
        <v>7278</v>
      </c>
      <c r="B28" s="205" t="s">
        <v>4</v>
      </c>
      <c r="C28" s="206" t="s">
        <v>2414</v>
      </c>
      <c r="D28" s="205" t="s">
        <v>84</v>
      </c>
      <c r="E28" s="205" t="s">
        <v>6544</v>
      </c>
      <c r="F28" s="205" t="s">
        <v>85</v>
      </c>
      <c r="G28" s="206" t="s">
        <v>89</v>
      </c>
      <c r="H28" s="206" t="s">
        <v>10</v>
      </c>
      <c r="I28" s="206" t="s">
        <v>11</v>
      </c>
      <c r="J28" s="205" t="s">
        <v>83</v>
      </c>
      <c r="K28" s="206" t="s">
        <v>88</v>
      </c>
      <c r="L28" s="206" t="s">
        <v>87</v>
      </c>
      <c r="M28" s="206" t="s">
        <v>86</v>
      </c>
      <c r="N28" s="205" t="s">
        <v>21</v>
      </c>
      <c r="P28" s="145"/>
      <c r="Q28" s="145"/>
    </row>
    <row r="29" spans="1:35" x14ac:dyDescent="0.2">
      <c r="A29" s="218" t="s">
        <v>7835</v>
      </c>
      <c r="B29" s="217" t="s">
        <v>7837</v>
      </c>
      <c r="C29" s="219" t="s">
        <v>7811</v>
      </c>
      <c r="D29" s="218" t="s">
        <v>7884</v>
      </c>
      <c r="E29" s="219" t="s">
        <v>7982</v>
      </c>
      <c r="F29" s="218" t="s">
        <v>8010</v>
      </c>
      <c r="G29" s="219" t="s">
        <v>7856</v>
      </c>
      <c r="H29" s="218" t="s">
        <v>8011</v>
      </c>
      <c r="I29" s="219" t="s">
        <v>8012</v>
      </c>
      <c r="J29" s="218" t="s">
        <v>8013</v>
      </c>
      <c r="K29" s="219" t="s">
        <v>8014</v>
      </c>
      <c r="L29" s="218" t="s">
        <v>8015</v>
      </c>
      <c r="M29" s="219" t="s">
        <v>8016</v>
      </c>
      <c r="N29" s="218" t="s">
        <v>8017</v>
      </c>
      <c r="P29" s="145"/>
      <c r="Q29" s="145"/>
    </row>
    <row r="30" spans="1:35" x14ac:dyDescent="0.2">
      <c r="A30" s="638"/>
      <c r="B30" s="637" t="s">
        <v>26</v>
      </c>
      <c r="C30" s="637" t="s">
        <v>1698</v>
      </c>
      <c r="D30" s="765" t="s">
        <v>28</v>
      </c>
      <c r="E30" s="765" t="s">
        <v>29</v>
      </c>
      <c r="F30" s="765" t="s">
        <v>30</v>
      </c>
      <c r="G30" s="637" t="s">
        <v>31</v>
      </c>
      <c r="H30" s="637" t="s">
        <v>32</v>
      </c>
      <c r="I30" s="637" t="s">
        <v>33</v>
      </c>
      <c r="J30" s="765" t="s">
        <v>81</v>
      </c>
      <c r="K30" s="637" t="s">
        <v>82</v>
      </c>
      <c r="L30" s="637" t="s">
        <v>43</v>
      </c>
      <c r="M30" s="637" t="s">
        <v>44</v>
      </c>
      <c r="N30" s="765" t="s">
        <v>57</v>
      </c>
      <c r="P30" s="145"/>
      <c r="Q30" s="145"/>
    </row>
    <row r="31" spans="1:35" ht="51" x14ac:dyDescent="0.2">
      <c r="A31" s="82"/>
      <c r="B31" s="82" t="s">
        <v>7116</v>
      </c>
      <c r="C31" s="79" t="s">
        <v>2107</v>
      </c>
      <c r="D31" s="80" t="s">
        <v>2107</v>
      </c>
      <c r="E31" s="80" t="s">
        <v>2107</v>
      </c>
      <c r="F31" s="80" t="s">
        <v>2107</v>
      </c>
      <c r="G31" s="80" t="s">
        <v>2107</v>
      </c>
      <c r="H31" s="80" t="s">
        <v>7408</v>
      </c>
      <c r="I31" s="80" t="s">
        <v>2107</v>
      </c>
      <c r="J31" s="80" t="s">
        <v>2107</v>
      </c>
      <c r="K31" s="80" t="s">
        <v>7410</v>
      </c>
      <c r="L31" s="80" t="s">
        <v>7409</v>
      </c>
      <c r="M31" s="80" t="s">
        <v>7396</v>
      </c>
      <c r="N31" s="80" t="s">
        <v>2108</v>
      </c>
      <c r="P31" s="145"/>
      <c r="Q31" s="145"/>
    </row>
    <row r="32" spans="1:35" ht="25.5" x14ac:dyDescent="0.2">
      <c r="A32" s="144" t="s">
        <v>7561</v>
      </c>
      <c r="B32" s="144" t="s">
        <v>7562</v>
      </c>
      <c r="C32" s="79" t="s">
        <v>4672</v>
      </c>
      <c r="D32" s="80" t="s">
        <v>4649</v>
      </c>
      <c r="E32" s="80" t="s">
        <v>5064</v>
      </c>
      <c r="F32" s="80" t="s">
        <v>4648</v>
      </c>
      <c r="G32" s="80" t="s">
        <v>7180</v>
      </c>
      <c r="H32" s="143"/>
      <c r="I32" s="80" t="s">
        <v>7175</v>
      </c>
      <c r="J32" s="80" t="s">
        <v>5065</v>
      </c>
      <c r="K32" s="143"/>
      <c r="L32" s="143"/>
      <c r="M32" s="143"/>
      <c r="N32" s="80" t="s">
        <v>4204</v>
      </c>
      <c r="O32" s="145"/>
      <c r="P32" s="145"/>
      <c r="Q32" s="145"/>
    </row>
    <row r="33" spans="2:18" x14ac:dyDescent="0.2">
      <c r="O33" s="145"/>
      <c r="P33" s="145"/>
      <c r="Q33" s="145"/>
    </row>
    <row r="34" spans="2:18" x14ac:dyDescent="0.2">
      <c r="C34" s="145"/>
      <c r="O34" s="145"/>
      <c r="P34" s="145"/>
      <c r="Q34" s="145"/>
    </row>
    <row r="35" spans="2:18" x14ac:dyDescent="0.2">
      <c r="D35" s="145"/>
      <c r="K35" s="145"/>
    </row>
    <row r="36" spans="2:18" x14ac:dyDescent="0.2">
      <c r="D36" s="145"/>
      <c r="K36" s="145"/>
    </row>
    <row r="39" spans="2:18" x14ac:dyDescent="0.2">
      <c r="D39" s="145"/>
      <c r="E39" s="145"/>
      <c r="F39" s="145"/>
      <c r="G39" s="145"/>
      <c r="H39" s="145"/>
      <c r="I39" s="145"/>
      <c r="J39" s="63"/>
      <c r="K39" s="63"/>
      <c r="L39" s="63"/>
      <c r="M39" s="63"/>
      <c r="N39" s="63"/>
      <c r="O39" s="63"/>
      <c r="P39" s="63"/>
      <c r="Q39" s="63"/>
      <c r="R39" s="63"/>
    </row>
    <row r="40" spans="2:18" x14ac:dyDescent="0.2">
      <c r="B40" s="17"/>
      <c r="D40" s="145"/>
      <c r="E40" s="145"/>
      <c r="F40" s="145"/>
      <c r="G40" s="145"/>
      <c r="H40" s="145"/>
      <c r="I40" s="145"/>
      <c r="J40" s="63"/>
      <c r="K40" s="63"/>
      <c r="L40" s="63"/>
      <c r="M40" s="63"/>
      <c r="N40" s="63"/>
      <c r="O40" s="63"/>
      <c r="P40" s="63"/>
      <c r="Q40" s="63"/>
      <c r="R40" s="63"/>
    </row>
    <row r="41" spans="2:18" x14ac:dyDescent="0.2">
      <c r="B41" s="17"/>
    </row>
  </sheetData>
  <sheetProtection selectLockedCells="1" selectUnlockedCells="1"/>
  <dataValidations disablePrompts="1" count="1">
    <dataValidation allowBlank="1" sqref="L65536 JG65536 TC65536 ACY65536 AMU65536 AWQ65536 BGM65536 BQI65536 CAE65536 CKA65536 CTW65536 DDS65536 DNO65536 DXK65536 EHG65536 ERC65536 FAY65536 FKU65536 FUQ65536 GEM65536 GOI65536 GYE65536 HIA65536 HRW65536 IBS65536 ILO65536 IVK65536 JFG65536 JPC65536 JYY65536 KIU65536 KSQ65536 LCM65536 LMI65536 LWE65536 MGA65536 MPW65536 MZS65536 NJO65536 NTK65536 ODG65536 ONC65536 OWY65536 PGU65536 PQQ65536 QAM65536 QKI65536 QUE65536 REA65536 RNW65536 RXS65536 SHO65536 SRK65536 TBG65536 TLC65536 TUY65536 UEU65536 UOQ65536 UYM65536 VII65536 VSE65536 WCA65536 WLW65536 WVS65536 L131072 JG131072 TC131072 ACY131072 AMU131072 AWQ131072 BGM131072 BQI131072 CAE131072 CKA131072 CTW131072 DDS131072 DNO131072 DXK131072 EHG131072 ERC131072 FAY131072 FKU131072 FUQ131072 GEM131072 GOI131072 GYE131072 HIA131072 HRW131072 IBS131072 ILO131072 IVK131072 JFG131072 JPC131072 JYY131072 KIU131072 KSQ131072 LCM131072 LMI131072 LWE131072 MGA131072 MPW131072 MZS131072 NJO131072 NTK131072 ODG131072 ONC131072 OWY131072 PGU131072 PQQ131072 QAM131072 QKI131072 QUE131072 REA131072 RNW131072 RXS131072 SHO131072 SRK131072 TBG131072 TLC131072 TUY131072 UEU131072 UOQ131072 UYM131072 VII131072 VSE131072 WCA131072 WLW131072 WVS131072 L196608 JG196608 TC196608 ACY196608 AMU196608 AWQ196608 BGM196608 BQI196608 CAE196608 CKA196608 CTW196608 DDS196608 DNO196608 DXK196608 EHG196608 ERC196608 FAY196608 FKU196608 FUQ196608 GEM196608 GOI196608 GYE196608 HIA196608 HRW196608 IBS196608 ILO196608 IVK196608 JFG196608 JPC196608 JYY196608 KIU196608 KSQ196608 LCM196608 LMI196608 LWE196608 MGA196608 MPW196608 MZS196608 NJO196608 NTK196608 ODG196608 ONC196608 OWY196608 PGU196608 PQQ196608 QAM196608 QKI196608 QUE196608 REA196608 RNW196608 RXS196608 SHO196608 SRK196608 TBG196608 TLC196608 TUY196608 UEU196608 UOQ196608 UYM196608 VII196608 VSE196608 WCA196608 WLW196608 WVS196608 L262144 JG262144 TC262144 ACY262144 AMU262144 AWQ262144 BGM262144 BQI262144 CAE262144 CKA262144 CTW262144 DDS262144 DNO262144 DXK262144 EHG262144 ERC262144 FAY262144 FKU262144 FUQ262144 GEM262144 GOI262144 GYE262144 HIA262144 HRW262144 IBS262144 ILO262144 IVK262144 JFG262144 JPC262144 JYY262144 KIU262144 KSQ262144 LCM262144 LMI262144 LWE262144 MGA262144 MPW262144 MZS262144 NJO262144 NTK262144 ODG262144 ONC262144 OWY262144 PGU262144 PQQ262144 QAM262144 QKI262144 QUE262144 REA262144 RNW262144 RXS262144 SHO262144 SRK262144 TBG262144 TLC262144 TUY262144 UEU262144 UOQ262144 UYM262144 VII262144 VSE262144 WCA262144 WLW262144 WVS262144 L327680 JG327680 TC327680 ACY327680 AMU327680 AWQ327680 BGM327680 BQI327680 CAE327680 CKA327680 CTW327680 DDS327680 DNO327680 DXK327680 EHG327680 ERC327680 FAY327680 FKU327680 FUQ327680 GEM327680 GOI327680 GYE327680 HIA327680 HRW327680 IBS327680 ILO327680 IVK327680 JFG327680 JPC327680 JYY327680 KIU327680 KSQ327680 LCM327680 LMI327680 LWE327680 MGA327680 MPW327680 MZS327680 NJO327680 NTK327680 ODG327680 ONC327680 OWY327680 PGU327680 PQQ327680 QAM327680 QKI327680 QUE327680 REA327680 RNW327680 RXS327680 SHO327680 SRK327680 TBG327680 TLC327680 TUY327680 UEU327680 UOQ327680 UYM327680 VII327680 VSE327680 WCA327680 WLW327680 WVS327680 L393216 JG393216 TC393216 ACY393216 AMU393216 AWQ393216 BGM393216 BQI393216 CAE393216 CKA393216 CTW393216 DDS393216 DNO393216 DXK393216 EHG393216 ERC393216 FAY393216 FKU393216 FUQ393216 GEM393216 GOI393216 GYE393216 HIA393216 HRW393216 IBS393216 ILO393216 IVK393216 JFG393216 JPC393216 JYY393216 KIU393216 KSQ393216 LCM393216 LMI393216 LWE393216 MGA393216 MPW393216 MZS393216 NJO393216 NTK393216 ODG393216 ONC393216 OWY393216 PGU393216 PQQ393216 QAM393216 QKI393216 QUE393216 REA393216 RNW393216 RXS393216 SHO393216 SRK393216 TBG393216 TLC393216 TUY393216 UEU393216 UOQ393216 UYM393216 VII393216 VSE393216 WCA393216 WLW393216 WVS393216 L458752 JG458752 TC458752 ACY458752 AMU458752 AWQ458752 BGM458752 BQI458752 CAE458752 CKA458752 CTW458752 DDS458752 DNO458752 DXK458752 EHG458752 ERC458752 FAY458752 FKU458752 FUQ458752 GEM458752 GOI458752 GYE458752 HIA458752 HRW458752 IBS458752 ILO458752 IVK458752 JFG458752 JPC458752 JYY458752 KIU458752 KSQ458752 LCM458752 LMI458752 LWE458752 MGA458752 MPW458752 MZS458752 NJO458752 NTK458752 ODG458752 ONC458752 OWY458752 PGU458752 PQQ458752 QAM458752 QKI458752 QUE458752 REA458752 RNW458752 RXS458752 SHO458752 SRK458752 TBG458752 TLC458752 TUY458752 UEU458752 UOQ458752 UYM458752 VII458752 VSE458752 WCA458752 WLW458752 WVS458752 L524288 JG524288 TC524288 ACY524288 AMU524288 AWQ524288 BGM524288 BQI524288 CAE524288 CKA524288 CTW524288 DDS524288 DNO524288 DXK524288 EHG524288 ERC524288 FAY524288 FKU524288 FUQ524288 GEM524288 GOI524288 GYE524288 HIA524288 HRW524288 IBS524288 ILO524288 IVK524288 JFG524288 JPC524288 JYY524288 KIU524288 KSQ524288 LCM524288 LMI524288 LWE524288 MGA524288 MPW524288 MZS524288 NJO524288 NTK524288 ODG524288 ONC524288 OWY524288 PGU524288 PQQ524288 QAM524288 QKI524288 QUE524288 REA524288 RNW524288 RXS524288 SHO524288 SRK524288 TBG524288 TLC524288 TUY524288 UEU524288 UOQ524288 UYM524288 VII524288 VSE524288 WCA524288 WLW524288 WVS524288 L589824 JG589824 TC589824 ACY589824 AMU589824 AWQ589824 BGM589824 BQI589824 CAE589824 CKA589824 CTW589824 DDS589824 DNO589824 DXK589824 EHG589824 ERC589824 FAY589824 FKU589824 FUQ589824 GEM589824 GOI589824 GYE589824 HIA589824 HRW589824 IBS589824 ILO589824 IVK589824 JFG589824 JPC589824 JYY589824 KIU589824 KSQ589824 LCM589824 LMI589824 LWE589824 MGA589824 MPW589824 MZS589824 NJO589824 NTK589824 ODG589824 ONC589824 OWY589824 PGU589824 PQQ589824 QAM589824 QKI589824 QUE589824 REA589824 RNW589824 RXS589824 SHO589824 SRK589824 TBG589824 TLC589824 TUY589824 UEU589824 UOQ589824 UYM589824 VII589824 VSE589824 WCA589824 WLW589824 WVS589824 L655360 JG655360 TC655360 ACY655360 AMU655360 AWQ655360 BGM655360 BQI655360 CAE655360 CKA655360 CTW655360 DDS655360 DNO655360 DXK655360 EHG655360 ERC655360 FAY655360 FKU655360 FUQ655360 GEM655360 GOI655360 GYE655360 HIA655360 HRW655360 IBS655360 ILO655360 IVK655360 JFG655360 JPC655360 JYY655360 KIU655360 KSQ655360 LCM655360 LMI655360 LWE655360 MGA655360 MPW655360 MZS655360 NJO655360 NTK655360 ODG655360 ONC655360 OWY655360 PGU655360 PQQ655360 QAM655360 QKI655360 QUE655360 REA655360 RNW655360 RXS655360 SHO655360 SRK655360 TBG655360 TLC655360 TUY655360 UEU655360 UOQ655360 UYM655360 VII655360 VSE655360 WCA655360 WLW655360 WVS655360 L720896 JG720896 TC720896 ACY720896 AMU720896 AWQ720896 BGM720896 BQI720896 CAE720896 CKA720896 CTW720896 DDS720896 DNO720896 DXK720896 EHG720896 ERC720896 FAY720896 FKU720896 FUQ720896 GEM720896 GOI720896 GYE720896 HIA720896 HRW720896 IBS720896 ILO720896 IVK720896 JFG720896 JPC720896 JYY720896 KIU720896 KSQ720896 LCM720896 LMI720896 LWE720896 MGA720896 MPW720896 MZS720896 NJO720896 NTK720896 ODG720896 ONC720896 OWY720896 PGU720896 PQQ720896 QAM720896 QKI720896 QUE720896 REA720896 RNW720896 RXS720896 SHO720896 SRK720896 TBG720896 TLC720896 TUY720896 UEU720896 UOQ720896 UYM720896 VII720896 VSE720896 WCA720896 WLW720896 WVS720896 L786432 JG786432 TC786432 ACY786432 AMU786432 AWQ786432 BGM786432 BQI786432 CAE786432 CKA786432 CTW786432 DDS786432 DNO786432 DXK786432 EHG786432 ERC786432 FAY786432 FKU786432 FUQ786432 GEM786432 GOI786432 GYE786432 HIA786432 HRW786432 IBS786432 ILO786432 IVK786432 JFG786432 JPC786432 JYY786432 KIU786432 KSQ786432 LCM786432 LMI786432 LWE786432 MGA786432 MPW786432 MZS786432 NJO786432 NTK786432 ODG786432 ONC786432 OWY786432 PGU786432 PQQ786432 QAM786432 QKI786432 QUE786432 REA786432 RNW786432 RXS786432 SHO786432 SRK786432 TBG786432 TLC786432 TUY786432 UEU786432 UOQ786432 UYM786432 VII786432 VSE786432 WCA786432 WLW786432 WVS786432 L851968 JG851968 TC851968 ACY851968 AMU851968 AWQ851968 BGM851968 BQI851968 CAE851968 CKA851968 CTW851968 DDS851968 DNO851968 DXK851968 EHG851968 ERC851968 FAY851968 FKU851968 FUQ851968 GEM851968 GOI851968 GYE851968 HIA851968 HRW851968 IBS851968 ILO851968 IVK851968 JFG851968 JPC851968 JYY851968 KIU851968 KSQ851968 LCM851968 LMI851968 LWE851968 MGA851968 MPW851968 MZS851968 NJO851968 NTK851968 ODG851968 ONC851968 OWY851968 PGU851968 PQQ851968 QAM851968 QKI851968 QUE851968 REA851968 RNW851968 RXS851968 SHO851968 SRK851968 TBG851968 TLC851968 TUY851968 UEU851968 UOQ851968 UYM851968 VII851968 VSE851968 WCA851968 WLW851968 WVS851968 L917504 JG917504 TC917504 ACY917504 AMU917504 AWQ917504 BGM917504 BQI917504 CAE917504 CKA917504 CTW917504 DDS917504 DNO917504 DXK917504 EHG917504 ERC917504 FAY917504 FKU917504 FUQ917504 GEM917504 GOI917504 GYE917504 HIA917504 HRW917504 IBS917504 ILO917504 IVK917504 JFG917504 JPC917504 JYY917504 KIU917504 KSQ917504 LCM917504 LMI917504 LWE917504 MGA917504 MPW917504 MZS917504 NJO917504 NTK917504 ODG917504 ONC917504 OWY917504 PGU917504 PQQ917504 QAM917504 QKI917504 QUE917504 REA917504 RNW917504 RXS917504 SHO917504 SRK917504 TBG917504 TLC917504 TUY917504 UEU917504 UOQ917504 UYM917504 VII917504 VSE917504 WCA917504 WLW917504 WVS917504 L983040 JG983040 TC983040 ACY983040 AMU983040 AWQ983040 BGM983040 BQI983040 CAE983040 CKA983040 CTW983040 DDS983040 DNO983040 DXK983040 EHG983040 ERC983040 FAY983040 FKU983040 FUQ983040 GEM983040 GOI983040 GYE983040 HIA983040 HRW983040 IBS983040 ILO983040 IVK983040 JFG983040 JPC983040 JYY983040 KIU983040 KSQ983040 LCM983040 LMI983040 LWE983040 MGA983040 MPW983040 MZS983040 NJO983040 NTK983040 ODG983040 ONC983040 OWY983040 PGU983040 PQQ983040 QAM983040 QKI983040 QUE983040 REA983040 RNW983040 RXS983040 SHO983040 SRK983040 TBG983040 TLC983040 TUY983040 UEU983040 UOQ983040 UYM983040 VII983040 VSE983040 WCA983040 WLW983040 WVS983040 G28">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
  <dimension ref="A1:H45"/>
  <sheetViews>
    <sheetView zoomScale="85" zoomScaleNormal="85" workbookViewId="0">
      <selection activeCell="A11" sqref="A11"/>
    </sheetView>
  </sheetViews>
  <sheetFormatPr defaultColWidth="9.140625" defaultRowHeight="12.75" x14ac:dyDescent="0.2"/>
  <cols>
    <col min="1" max="8" width="18" style="109" customWidth="1"/>
    <col min="9" max="9" width="19.5703125" style="109" customWidth="1"/>
    <col min="10" max="255" width="9.140625" style="109"/>
    <col min="256" max="256" width="18.140625" style="109" customWidth="1"/>
    <col min="257" max="257" width="13.140625" style="109" customWidth="1"/>
    <col min="258" max="258" width="18.42578125" style="109" customWidth="1"/>
    <col min="259" max="259" width="18.140625" style="109" customWidth="1"/>
    <col min="260" max="263" width="13.140625" style="109" customWidth="1"/>
    <col min="264" max="264" width="9.140625" style="109"/>
    <col min="265" max="265" width="19.5703125" style="109" customWidth="1"/>
    <col min="266" max="511" width="9.140625" style="109"/>
    <col min="512" max="512" width="18.140625" style="109" customWidth="1"/>
    <col min="513" max="513" width="13.140625" style="109" customWidth="1"/>
    <col min="514" max="514" width="18.42578125" style="109" customWidth="1"/>
    <col min="515" max="515" width="18.140625" style="109" customWidth="1"/>
    <col min="516" max="519" width="13.140625" style="109" customWidth="1"/>
    <col min="520" max="520" width="9.140625" style="109"/>
    <col min="521" max="521" width="19.5703125" style="109" customWidth="1"/>
    <col min="522" max="767" width="9.140625" style="109"/>
    <col min="768" max="768" width="18.140625" style="109" customWidth="1"/>
    <col min="769" max="769" width="13.140625" style="109" customWidth="1"/>
    <col min="770" max="770" width="18.42578125" style="109" customWidth="1"/>
    <col min="771" max="771" width="18.140625" style="109" customWidth="1"/>
    <col min="772" max="775" width="13.140625" style="109" customWidth="1"/>
    <col min="776" max="776" width="9.140625" style="109"/>
    <col min="777" max="777" width="19.5703125" style="109" customWidth="1"/>
    <col min="778" max="1023" width="9.140625" style="109"/>
    <col min="1024" max="1024" width="18.140625" style="109" customWidth="1"/>
    <col min="1025" max="1025" width="13.140625" style="109" customWidth="1"/>
    <col min="1026" max="1026" width="18.42578125" style="109" customWidth="1"/>
    <col min="1027" max="1027" width="18.140625" style="109" customWidth="1"/>
    <col min="1028" max="1031" width="13.140625" style="109" customWidth="1"/>
    <col min="1032" max="1032" width="9.140625" style="109"/>
    <col min="1033" max="1033" width="19.5703125" style="109" customWidth="1"/>
    <col min="1034" max="1279" width="9.140625" style="109"/>
    <col min="1280" max="1280" width="18.140625" style="109" customWidth="1"/>
    <col min="1281" max="1281" width="13.140625" style="109" customWidth="1"/>
    <col min="1282" max="1282" width="18.42578125" style="109" customWidth="1"/>
    <col min="1283" max="1283" width="18.140625" style="109" customWidth="1"/>
    <col min="1284" max="1287" width="13.140625" style="109" customWidth="1"/>
    <col min="1288" max="1288" width="9.140625" style="109"/>
    <col min="1289" max="1289" width="19.5703125" style="109" customWidth="1"/>
    <col min="1290" max="1535" width="9.140625" style="109"/>
    <col min="1536" max="1536" width="18.140625" style="109" customWidth="1"/>
    <col min="1537" max="1537" width="13.140625" style="109" customWidth="1"/>
    <col min="1538" max="1538" width="18.42578125" style="109" customWidth="1"/>
    <col min="1539" max="1539" width="18.140625" style="109" customWidth="1"/>
    <col min="1540" max="1543" width="13.140625" style="109" customWidth="1"/>
    <col min="1544" max="1544" width="9.140625" style="109"/>
    <col min="1545" max="1545" width="19.5703125" style="109" customWidth="1"/>
    <col min="1546" max="1791" width="9.140625" style="109"/>
    <col min="1792" max="1792" width="18.140625" style="109" customWidth="1"/>
    <col min="1793" max="1793" width="13.140625" style="109" customWidth="1"/>
    <col min="1794" max="1794" width="18.42578125" style="109" customWidth="1"/>
    <col min="1795" max="1795" width="18.140625" style="109" customWidth="1"/>
    <col min="1796" max="1799" width="13.140625" style="109" customWidth="1"/>
    <col min="1800" max="1800" width="9.140625" style="109"/>
    <col min="1801" max="1801" width="19.5703125" style="109" customWidth="1"/>
    <col min="1802" max="2047" width="9.140625" style="109"/>
    <col min="2048" max="2048" width="18.140625" style="109" customWidth="1"/>
    <col min="2049" max="2049" width="13.140625" style="109" customWidth="1"/>
    <col min="2050" max="2050" width="18.42578125" style="109" customWidth="1"/>
    <col min="2051" max="2051" width="18.140625" style="109" customWidth="1"/>
    <col min="2052" max="2055" width="13.140625" style="109" customWidth="1"/>
    <col min="2056" max="2056" width="9.140625" style="109"/>
    <col min="2057" max="2057" width="19.5703125" style="109" customWidth="1"/>
    <col min="2058" max="2303" width="9.140625" style="109"/>
    <col min="2304" max="2304" width="18.140625" style="109" customWidth="1"/>
    <col min="2305" max="2305" width="13.140625" style="109" customWidth="1"/>
    <col min="2306" max="2306" width="18.42578125" style="109" customWidth="1"/>
    <col min="2307" max="2307" width="18.140625" style="109" customWidth="1"/>
    <col min="2308" max="2311" width="13.140625" style="109" customWidth="1"/>
    <col min="2312" max="2312" width="9.140625" style="109"/>
    <col min="2313" max="2313" width="19.5703125" style="109" customWidth="1"/>
    <col min="2314" max="2559" width="9.140625" style="109"/>
    <col min="2560" max="2560" width="18.140625" style="109" customWidth="1"/>
    <col min="2561" max="2561" width="13.140625" style="109" customWidth="1"/>
    <col min="2562" max="2562" width="18.42578125" style="109" customWidth="1"/>
    <col min="2563" max="2563" width="18.140625" style="109" customWidth="1"/>
    <col min="2564" max="2567" width="13.140625" style="109" customWidth="1"/>
    <col min="2568" max="2568" width="9.140625" style="109"/>
    <col min="2569" max="2569" width="19.5703125" style="109" customWidth="1"/>
    <col min="2570" max="2815" width="9.140625" style="109"/>
    <col min="2816" max="2816" width="18.140625" style="109" customWidth="1"/>
    <col min="2817" max="2817" width="13.140625" style="109" customWidth="1"/>
    <col min="2818" max="2818" width="18.42578125" style="109" customWidth="1"/>
    <col min="2819" max="2819" width="18.140625" style="109" customWidth="1"/>
    <col min="2820" max="2823" width="13.140625" style="109" customWidth="1"/>
    <col min="2824" max="2824" width="9.140625" style="109"/>
    <col min="2825" max="2825" width="19.5703125" style="109" customWidth="1"/>
    <col min="2826" max="3071" width="9.140625" style="109"/>
    <col min="3072" max="3072" width="18.140625" style="109" customWidth="1"/>
    <col min="3073" max="3073" width="13.140625" style="109" customWidth="1"/>
    <col min="3074" max="3074" width="18.42578125" style="109" customWidth="1"/>
    <col min="3075" max="3075" width="18.140625" style="109" customWidth="1"/>
    <col min="3076" max="3079" width="13.140625" style="109" customWidth="1"/>
    <col min="3080" max="3080" width="9.140625" style="109"/>
    <col min="3081" max="3081" width="19.5703125" style="109" customWidth="1"/>
    <col min="3082" max="3327" width="9.140625" style="109"/>
    <col min="3328" max="3328" width="18.140625" style="109" customWidth="1"/>
    <col min="3329" max="3329" width="13.140625" style="109" customWidth="1"/>
    <col min="3330" max="3330" width="18.42578125" style="109" customWidth="1"/>
    <col min="3331" max="3331" width="18.140625" style="109" customWidth="1"/>
    <col min="3332" max="3335" width="13.140625" style="109" customWidth="1"/>
    <col min="3336" max="3336" width="9.140625" style="109"/>
    <col min="3337" max="3337" width="19.5703125" style="109" customWidth="1"/>
    <col min="3338" max="3583" width="9.140625" style="109"/>
    <col min="3584" max="3584" width="18.140625" style="109" customWidth="1"/>
    <col min="3585" max="3585" width="13.140625" style="109" customWidth="1"/>
    <col min="3586" max="3586" width="18.42578125" style="109" customWidth="1"/>
    <col min="3587" max="3587" width="18.140625" style="109" customWidth="1"/>
    <col min="3588" max="3591" width="13.140625" style="109" customWidth="1"/>
    <col min="3592" max="3592" width="9.140625" style="109"/>
    <col min="3593" max="3593" width="19.5703125" style="109" customWidth="1"/>
    <col min="3594" max="3839" width="9.140625" style="109"/>
    <col min="3840" max="3840" width="18.140625" style="109" customWidth="1"/>
    <col min="3841" max="3841" width="13.140625" style="109" customWidth="1"/>
    <col min="3842" max="3842" width="18.42578125" style="109" customWidth="1"/>
    <col min="3843" max="3843" width="18.140625" style="109" customWidth="1"/>
    <col min="3844" max="3847" width="13.140625" style="109" customWidth="1"/>
    <col min="3848" max="3848" width="9.140625" style="109"/>
    <col min="3849" max="3849" width="19.5703125" style="109" customWidth="1"/>
    <col min="3850" max="4095" width="9.140625" style="109"/>
    <col min="4096" max="4096" width="18.140625" style="109" customWidth="1"/>
    <col min="4097" max="4097" width="13.140625" style="109" customWidth="1"/>
    <col min="4098" max="4098" width="18.42578125" style="109" customWidth="1"/>
    <col min="4099" max="4099" width="18.140625" style="109" customWidth="1"/>
    <col min="4100" max="4103" width="13.140625" style="109" customWidth="1"/>
    <col min="4104" max="4104" width="9.140625" style="109"/>
    <col min="4105" max="4105" width="19.5703125" style="109" customWidth="1"/>
    <col min="4106" max="4351" width="9.140625" style="109"/>
    <col min="4352" max="4352" width="18.140625" style="109" customWidth="1"/>
    <col min="4353" max="4353" width="13.140625" style="109" customWidth="1"/>
    <col min="4354" max="4354" width="18.42578125" style="109" customWidth="1"/>
    <col min="4355" max="4355" width="18.140625" style="109" customWidth="1"/>
    <col min="4356" max="4359" width="13.140625" style="109" customWidth="1"/>
    <col min="4360" max="4360" width="9.140625" style="109"/>
    <col min="4361" max="4361" width="19.5703125" style="109" customWidth="1"/>
    <col min="4362" max="4607" width="9.140625" style="109"/>
    <col min="4608" max="4608" width="18.140625" style="109" customWidth="1"/>
    <col min="4609" max="4609" width="13.140625" style="109" customWidth="1"/>
    <col min="4610" max="4610" width="18.42578125" style="109" customWidth="1"/>
    <col min="4611" max="4611" width="18.140625" style="109" customWidth="1"/>
    <col min="4612" max="4615" width="13.140625" style="109" customWidth="1"/>
    <col min="4616" max="4616" width="9.140625" style="109"/>
    <col min="4617" max="4617" width="19.5703125" style="109" customWidth="1"/>
    <col min="4618" max="4863" width="9.140625" style="109"/>
    <col min="4864" max="4864" width="18.140625" style="109" customWidth="1"/>
    <col min="4865" max="4865" width="13.140625" style="109" customWidth="1"/>
    <col min="4866" max="4866" width="18.42578125" style="109" customWidth="1"/>
    <col min="4867" max="4867" width="18.140625" style="109" customWidth="1"/>
    <col min="4868" max="4871" width="13.140625" style="109" customWidth="1"/>
    <col min="4872" max="4872" width="9.140625" style="109"/>
    <col min="4873" max="4873" width="19.5703125" style="109" customWidth="1"/>
    <col min="4874" max="5119" width="9.140625" style="109"/>
    <col min="5120" max="5120" width="18.140625" style="109" customWidth="1"/>
    <col min="5121" max="5121" width="13.140625" style="109" customWidth="1"/>
    <col min="5122" max="5122" width="18.42578125" style="109" customWidth="1"/>
    <col min="5123" max="5123" width="18.140625" style="109" customWidth="1"/>
    <col min="5124" max="5127" width="13.140625" style="109" customWidth="1"/>
    <col min="5128" max="5128" width="9.140625" style="109"/>
    <col min="5129" max="5129" width="19.5703125" style="109" customWidth="1"/>
    <col min="5130" max="5375" width="9.140625" style="109"/>
    <col min="5376" max="5376" width="18.140625" style="109" customWidth="1"/>
    <col min="5377" max="5377" width="13.140625" style="109" customWidth="1"/>
    <col min="5378" max="5378" width="18.42578125" style="109" customWidth="1"/>
    <col min="5379" max="5379" width="18.140625" style="109" customWidth="1"/>
    <col min="5380" max="5383" width="13.140625" style="109" customWidth="1"/>
    <col min="5384" max="5384" width="9.140625" style="109"/>
    <col min="5385" max="5385" width="19.5703125" style="109" customWidth="1"/>
    <col min="5386" max="5631" width="9.140625" style="109"/>
    <col min="5632" max="5632" width="18.140625" style="109" customWidth="1"/>
    <col min="5633" max="5633" width="13.140625" style="109" customWidth="1"/>
    <col min="5634" max="5634" width="18.42578125" style="109" customWidth="1"/>
    <col min="5635" max="5635" width="18.140625" style="109" customWidth="1"/>
    <col min="5636" max="5639" width="13.140625" style="109" customWidth="1"/>
    <col min="5640" max="5640" width="9.140625" style="109"/>
    <col min="5641" max="5641" width="19.5703125" style="109" customWidth="1"/>
    <col min="5642" max="5887" width="9.140625" style="109"/>
    <col min="5888" max="5888" width="18.140625" style="109" customWidth="1"/>
    <col min="5889" max="5889" width="13.140625" style="109" customWidth="1"/>
    <col min="5890" max="5890" width="18.42578125" style="109" customWidth="1"/>
    <col min="5891" max="5891" width="18.140625" style="109" customWidth="1"/>
    <col min="5892" max="5895" width="13.140625" style="109" customWidth="1"/>
    <col min="5896" max="5896" width="9.140625" style="109"/>
    <col min="5897" max="5897" width="19.5703125" style="109" customWidth="1"/>
    <col min="5898" max="6143" width="9.140625" style="109"/>
    <col min="6144" max="6144" width="18.140625" style="109" customWidth="1"/>
    <col min="6145" max="6145" width="13.140625" style="109" customWidth="1"/>
    <col min="6146" max="6146" width="18.42578125" style="109" customWidth="1"/>
    <col min="6147" max="6147" width="18.140625" style="109" customWidth="1"/>
    <col min="6148" max="6151" width="13.140625" style="109" customWidth="1"/>
    <col min="6152" max="6152" width="9.140625" style="109"/>
    <col min="6153" max="6153" width="19.5703125" style="109" customWidth="1"/>
    <col min="6154" max="6399" width="9.140625" style="109"/>
    <col min="6400" max="6400" width="18.140625" style="109" customWidth="1"/>
    <col min="6401" max="6401" width="13.140625" style="109" customWidth="1"/>
    <col min="6402" max="6402" width="18.42578125" style="109" customWidth="1"/>
    <col min="6403" max="6403" width="18.140625" style="109" customWidth="1"/>
    <col min="6404" max="6407" width="13.140625" style="109" customWidth="1"/>
    <col min="6408" max="6408" width="9.140625" style="109"/>
    <col min="6409" max="6409" width="19.5703125" style="109" customWidth="1"/>
    <col min="6410" max="6655" width="9.140625" style="109"/>
    <col min="6656" max="6656" width="18.140625" style="109" customWidth="1"/>
    <col min="6657" max="6657" width="13.140625" style="109" customWidth="1"/>
    <col min="6658" max="6658" width="18.42578125" style="109" customWidth="1"/>
    <col min="6659" max="6659" width="18.140625" style="109" customWidth="1"/>
    <col min="6660" max="6663" width="13.140625" style="109" customWidth="1"/>
    <col min="6664" max="6664" width="9.140625" style="109"/>
    <col min="6665" max="6665" width="19.5703125" style="109" customWidth="1"/>
    <col min="6666" max="6911" width="9.140625" style="109"/>
    <col min="6912" max="6912" width="18.140625" style="109" customWidth="1"/>
    <col min="6913" max="6913" width="13.140625" style="109" customWidth="1"/>
    <col min="6914" max="6914" width="18.42578125" style="109" customWidth="1"/>
    <col min="6915" max="6915" width="18.140625" style="109" customWidth="1"/>
    <col min="6916" max="6919" width="13.140625" style="109" customWidth="1"/>
    <col min="6920" max="6920" width="9.140625" style="109"/>
    <col min="6921" max="6921" width="19.5703125" style="109" customWidth="1"/>
    <col min="6922" max="7167" width="9.140625" style="109"/>
    <col min="7168" max="7168" width="18.140625" style="109" customWidth="1"/>
    <col min="7169" max="7169" width="13.140625" style="109" customWidth="1"/>
    <col min="7170" max="7170" width="18.42578125" style="109" customWidth="1"/>
    <col min="7171" max="7171" width="18.140625" style="109" customWidth="1"/>
    <col min="7172" max="7175" width="13.140625" style="109" customWidth="1"/>
    <col min="7176" max="7176" width="9.140625" style="109"/>
    <col min="7177" max="7177" width="19.5703125" style="109" customWidth="1"/>
    <col min="7178" max="7423" width="9.140625" style="109"/>
    <col min="7424" max="7424" width="18.140625" style="109" customWidth="1"/>
    <col min="7425" max="7425" width="13.140625" style="109" customWidth="1"/>
    <col min="7426" max="7426" width="18.42578125" style="109" customWidth="1"/>
    <col min="7427" max="7427" width="18.140625" style="109" customWidth="1"/>
    <col min="7428" max="7431" width="13.140625" style="109" customWidth="1"/>
    <col min="7432" max="7432" width="9.140625" style="109"/>
    <col min="7433" max="7433" width="19.5703125" style="109" customWidth="1"/>
    <col min="7434" max="7679" width="9.140625" style="109"/>
    <col min="7680" max="7680" width="18.140625" style="109" customWidth="1"/>
    <col min="7681" max="7681" width="13.140625" style="109" customWidth="1"/>
    <col min="7682" max="7682" width="18.42578125" style="109" customWidth="1"/>
    <col min="7683" max="7683" width="18.140625" style="109" customWidth="1"/>
    <col min="7684" max="7687" width="13.140625" style="109" customWidth="1"/>
    <col min="7688" max="7688" width="9.140625" style="109"/>
    <col min="7689" max="7689" width="19.5703125" style="109" customWidth="1"/>
    <col min="7690" max="7935" width="9.140625" style="109"/>
    <col min="7936" max="7936" width="18.140625" style="109" customWidth="1"/>
    <col min="7937" max="7937" width="13.140625" style="109" customWidth="1"/>
    <col min="7938" max="7938" width="18.42578125" style="109" customWidth="1"/>
    <col min="7939" max="7939" width="18.140625" style="109" customWidth="1"/>
    <col min="7940" max="7943" width="13.140625" style="109" customWidth="1"/>
    <col min="7944" max="7944" width="9.140625" style="109"/>
    <col min="7945" max="7945" width="19.5703125" style="109" customWidth="1"/>
    <col min="7946" max="8191" width="9.140625" style="109"/>
    <col min="8192" max="8192" width="18.140625" style="109" customWidth="1"/>
    <col min="8193" max="8193" width="13.140625" style="109" customWidth="1"/>
    <col min="8194" max="8194" width="18.42578125" style="109" customWidth="1"/>
    <col min="8195" max="8195" width="18.140625" style="109" customWidth="1"/>
    <col min="8196" max="8199" width="13.140625" style="109" customWidth="1"/>
    <col min="8200" max="8200" width="9.140625" style="109"/>
    <col min="8201" max="8201" width="19.5703125" style="109" customWidth="1"/>
    <col min="8202" max="8447" width="9.140625" style="109"/>
    <col min="8448" max="8448" width="18.140625" style="109" customWidth="1"/>
    <col min="8449" max="8449" width="13.140625" style="109" customWidth="1"/>
    <col min="8450" max="8450" width="18.42578125" style="109" customWidth="1"/>
    <col min="8451" max="8451" width="18.140625" style="109" customWidth="1"/>
    <col min="8452" max="8455" width="13.140625" style="109" customWidth="1"/>
    <col min="8456" max="8456" width="9.140625" style="109"/>
    <col min="8457" max="8457" width="19.5703125" style="109" customWidth="1"/>
    <col min="8458" max="8703" width="9.140625" style="109"/>
    <col min="8704" max="8704" width="18.140625" style="109" customWidth="1"/>
    <col min="8705" max="8705" width="13.140625" style="109" customWidth="1"/>
    <col min="8706" max="8706" width="18.42578125" style="109" customWidth="1"/>
    <col min="8707" max="8707" width="18.140625" style="109" customWidth="1"/>
    <col min="8708" max="8711" width="13.140625" style="109" customWidth="1"/>
    <col min="8712" max="8712" width="9.140625" style="109"/>
    <col min="8713" max="8713" width="19.5703125" style="109" customWidth="1"/>
    <col min="8714" max="8959" width="9.140625" style="109"/>
    <col min="8960" max="8960" width="18.140625" style="109" customWidth="1"/>
    <col min="8961" max="8961" width="13.140625" style="109" customWidth="1"/>
    <col min="8962" max="8962" width="18.42578125" style="109" customWidth="1"/>
    <col min="8963" max="8963" width="18.140625" style="109" customWidth="1"/>
    <col min="8964" max="8967" width="13.140625" style="109" customWidth="1"/>
    <col min="8968" max="8968" width="9.140625" style="109"/>
    <col min="8969" max="8969" width="19.5703125" style="109" customWidth="1"/>
    <col min="8970" max="9215" width="9.140625" style="109"/>
    <col min="9216" max="9216" width="18.140625" style="109" customWidth="1"/>
    <col min="9217" max="9217" width="13.140625" style="109" customWidth="1"/>
    <col min="9218" max="9218" width="18.42578125" style="109" customWidth="1"/>
    <col min="9219" max="9219" width="18.140625" style="109" customWidth="1"/>
    <col min="9220" max="9223" width="13.140625" style="109" customWidth="1"/>
    <col min="9224" max="9224" width="9.140625" style="109"/>
    <col min="9225" max="9225" width="19.5703125" style="109" customWidth="1"/>
    <col min="9226" max="9471" width="9.140625" style="109"/>
    <col min="9472" max="9472" width="18.140625" style="109" customWidth="1"/>
    <col min="9473" max="9473" width="13.140625" style="109" customWidth="1"/>
    <col min="9474" max="9474" width="18.42578125" style="109" customWidth="1"/>
    <col min="9475" max="9475" width="18.140625" style="109" customWidth="1"/>
    <col min="9476" max="9479" width="13.140625" style="109" customWidth="1"/>
    <col min="9480" max="9480" width="9.140625" style="109"/>
    <col min="9481" max="9481" width="19.5703125" style="109" customWidth="1"/>
    <col min="9482" max="9727" width="9.140625" style="109"/>
    <col min="9728" max="9728" width="18.140625" style="109" customWidth="1"/>
    <col min="9729" max="9729" width="13.140625" style="109" customWidth="1"/>
    <col min="9730" max="9730" width="18.42578125" style="109" customWidth="1"/>
    <col min="9731" max="9731" width="18.140625" style="109" customWidth="1"/>
    <col min="9732" max="9735" width="13.140625" style="109" customWidth="1"/>
    <col min="9736" max="9736" width="9.140625" style="109"/>
    <col min="9737" max="9737" width="19.5703125" style="109" customWidth="1"/>
    <col min="9738" max="9983" width="9.140625" style="109"/>
    <col min="9984" max="9984" width="18.140625" style="109" customWidth="1"/>
    <col min="9985" max="9985" width="13.140625" style="109" customWidth="1"/>
    <col min="9986" max="9986" width="18.42578125" style="109" customWidth="1"/>
    <col min="9987" max="9987" width="18.140625" style="109" customWidth="1"/>
    <col min="9988" max="9991" width="13.140625" style="109" customWidth="1"/>
    <col min="9992" max="9992" width="9.140625" style="109"/>
    <col min="9993" max="9993" width="19.5703125" style="109" customWidth="1"/>
    <col min="9994" max="10239" width="9.140625" style="109"/>
    <col min="10240" max="10240" width="18.140625" style="109" customWidth="1"/>
    <col min="10241" max="10241" width="13.140625" style="109" customWidth="1"/>
    <col min="10242" max="10242" width="18.42578125" style="109" customWidth="1"/>
    <col min="10243" max="10243" width="18.140625" style="109" customWidth="1"/>
    <col min="10244" max="10247" width="13.140625" style="109" customWidth="1"/>
    <col min="10248" max="10248" width="9.140625" style="109"/>
    <col min="10249" max="10249" width="19.5703125" style="109" customWidth="1"/>
    <col min="10250" max="10495" width="9.140625" style="109"/>
    <col min="10496" max="10496" width="18.140625" style="109" customWidth="1"/>
    <col min="10497" max="10497" width="13.140625" style="109" customWidth="1"/>
    <col min="10498" max="10498" width="18.42578125" style="109" customWidth="1"/>
    <col min="10499" max="10499" width="18.140625" style="109" customWidth="1"/>
    <col min="10500" max="10503" width="13.140625" style="109" customWidth="1"/>
    <col min="10504" max="10504" width="9.140625" style="109"/>
    <col min="10505" max="10505" width="19.5703125" style="109" customWidth="1"/>
    <col min="10506" max="10751" width="9.140625" style="109"/>
    <col min="10752" max="10752" width="18.140625" style="109" customWidth="1"/>
    <col min="10753" max="10753" width="13.140625" style="109" customWidth="1"/>
    <col min="10754" max="10754" width="18.42578125" style="109" customWidth="1"/>
    <col min="10755" max="10755" width="18.140625" style="109" customWidth="1"/>
    <col min="10756" max="10759" width="13.140625" style="109" customWidth="1"/>
    <col min="10760" max="10760" width="9.140625" style="109"/>
    <col min="10761" max="10761" width="19.5703125" style="109" customWidth="1"/>
    <col min="10762" max="11007" width="9.140625" style="109"/>
    <col min="11008" max="11008" width="18.140625" style="109" customWidth="1"/>
    <col min="11009" max="11009" width="13.140625" style="109" customWidth="1"/>
    <col min="11010" max="11010" width="18.42578125" style="109" customWidth="1"/>
    <col min="11011" max="11011" width="18.140625" style="109" customWidth="1"/>
    <col min="11012" max="11015" width="13.140625" style="109" customWidth="1"/>
    <col min="11016" max="11016" width="9.140625" style="109"/>
    <col min="11017" max="11017" width="19.5703125" style="109" customWidth="1"/>
    <col min="11018" max="11263" width="9.140625" style="109"/>
    <col min="11264" max="11264" width="18.140625" style="109" customWidth="1"/>
    <col min="11265" max="11265" width="13.140625" style="109" customWidth="1"/>
    <col min="11266" max="11266" width="18.42578125" style="109" customWidth="1"/>
    <col min="11267" max="11267" width="18.140625" style="109" customWidth="1"/>
    <col min="11268" max="11271" width="13.140625" style="109" customWidth="1"/>
    <col min="11272" max="11272" width="9.140625" style="109"/>
    <col min="11273" max="11273" width="19.5703125" style="109" customWidth="1"/>
    <col min="11274" max="11519" width="9.140625" style="109"/>
    <col min="11520" max="11520" width="18.140625" style="109" customWidth="1"/>
    <col min="11521" max="11521" width="13.140625" style="109" customWidth="1"/>
    <col min="11522" max="11522" width="18.42578125" style="109" customWidth="1"/>
    <col min="11523" max="11523" width="18.140625" style="109" customWidth="1"/>
    <col min="11524" max="11527" width="13.140625" style="109" customWidth="1"/>
    <col min="11528" max="11528" width="9.140625" style="109"/>
    <col min="11529" max="11529" width="19.5703125" style="109" customWidth="1"/>
    <col min="11530" max="11775" width="9.140625" style="109"/>
    <col min="11776" max="11776" width="18.140625" style="109" customWidth="1"/>
    <col min="11777" max="11777" width="13.140625" style="109" customWidth="1"/>
    <col min="11778" max="11778" width="18.42578125" style="109" customWidth="1"/>
    <col min="11779" max="11779" width="18.140625" style="109" customWidth="1"/>
    <col min="11780" max="11783" width="13.140625" style="109" customWidth="1"/>
    <col min="11784" max="11784" width="9.140625" style="109"/>
    <col min="11785" max="11785" width="19.5703125" style="109" customWidth="1"/>
    <col min="11786" max="12031" width="9.140625" style="109"/>
    <col min="12032" max="12032" width="18.140625" style="109" customWidth="1"/>
    <col min="12033" max="12033" width="13.140625" style="109" customWidth="1"/>
    <col min="12034" max="12034" width="18.42578125" style="109" customWidth="1"/>
    <col min="12035" max="12035" width="18.140625" style="109" customWidth="1"/>
    <col min="12036" max="12039" width="13.140625" style="109" customWidth="1"/>
    <col min="12040" max="12040" width="9.140625" style="109"/>
    <col min="12041" max="12041" width="19.5703125" style="109" customWidth="1"/>
    <col min="12042" max="12287" width="9.140625" style="109"/>
    <col min="12288" max="12288" width="18.140625" style="109" customWidth="1"/>
    <col min="12289" max="12289" width="13.140625" style="109" customWidth="1"/>
    <col min="12290" max="12290" width="18.42578125" style="109" customWidth="1"/>
    <col min="12291" max="12291" width="18.140625" style="109" customWidth="1"/>
    <col min="12292" max="12295" width="13.140625" style="109" customWidth="1"/>
    <col min="12296" max="12296" width="9.140625" style="109"/>
    <col min="12297" max="12297" width="19.5703125" style="109" customWidth="1"/>
    <col min="12298" max="12543" width="9.140625" style="109"/>
    <col min="12544" max="12544" width="18.140625" style="109" customWidth="1"/>
    <col min="12545" max="12545" width="13.140625" style="109" customWidth="1"/>
    <col min="12546" max="12546" width="18.42578125" style="109" customWidth="1"/>
    <col min="12547" max="12547" width="18.140625" style="109" customWidth="1"/>
    <col min="12548" max="12551" width="13.140625" style="109" customWidth="1"/>
    <col min="12552" max="12552" width="9.140625" style="109"/>
    <col min="12553" max="12553" width="19.5703125" style="109" customWidth="1"/>
    <col min="12554" max="12799" width="9.140625" style="109"/>
    <col min="12800" max="12800" width="18.140625" style="109" customWidth="1"/>
    <col min="12801" max="12801" width="13.140625" style="109" customWidth="1"/>
    <col min="12802" max="12802" width="18.42578125" style="109" customWidth="1"/>
    <col min="12803" max="12803" width="18.140625" style="109" customWidth="1"/>
    <col min="12804" max="12807" width="13.140625" style="109" customWidth="1"/>
    <col min="12808" max="12808" width="9.140625" style="109"/>
    <col min="12809" max="12809" width="19.5703125" style="109" customWidth="1"/>
    <col min="12810" max="13055" width="9.140625" style="109"/>
    <col min="13056" max="13056" width="18.140625" style="109" customWidth="1"/>
    <col min="13057" max="13057" width="13.140625" style="109" customWidth="1"/>
    <col min="13058" max="13058" width="18.42578125" style="109" customWidth="1"/>
    <col min="13059" max="13059" width="18.140625" style="109" customWidth="1"/>
    <col min="13060" max="13063" width="13.140625" style="109" customWidth="1"/>
    <col min="13064" max="13064" width="9.140625" style="109"/>
    <col min="13065" max="13065" width="19.5703125" style="109" customWidth="1"/>
    <col min="13066" max="13311" width="9.140625" style="109"/>
    <col min="13312" max="13312" width="18.140625" style="109" customWidth="1"/>
    <col min="13313" max="13313" width="13.140625" style="109" customWidth="1"/>
    <col min="13314" max="13314" width="18.42578125" style="109" customWidth="1"/>
    <col min="13315" max="13315" width="18.140625" style="109" customWidth="1"/>
    <col min="13316" max="13319" width="13.140625" style="109" customWidth="1"/>
    <col min="13320" max="13320" width="9.140625" style="109"/>
    <col min="13321" max="13321" width="19.5703125" style="109" customWidth="1"/>
    <col min="13322" max="13567" width="9.140625" style="109"/>
    <col min="13568" max="13568" width="18.140625" style="109" customWidth="1"/>
    <col min="13569" max="13569" width="13.140625" style="109" customWidth="1"/>
    <col min="13570" max="13570" width="18.42578125" style="109" customWidth="1"/>
    <col min="13571" max="13571" width="18.140625" style="109" customWidth="1"/>
    <col min="13572" max="13575" width="13.140625" style="109" customWidth="1"/>
    <col min="13576" max="13576" width="9.140625" style="109"/>
    <col min="13577" max="13577" width="19.5703125" style="109" customWidth="1"/>
    <col min="13578" max="13823" width="9.140625" style="109"/>
    <col min="13824" max="13824" width="18.140625" style="109" customWidth="1"/>
    <col min="13825" max="13825" width="13.140625" style="109" customWidth="1"/>
    <col min="13826" max="13826" width="18.42578125" style="109" customWidth="1"/>
    <col min="13827" max="13827" width="18.140625" style="109" customWidth="1"/>
    <col min="13828" max="13831" width="13.140625" style="109" customWidth="1"/>
    <col min="13832" max="13832" width="9.140625" style="109"/>
    <col min="13833" max="13833" width="19.5703125" style="109" customWidth="1"/>
    <col min="13834" max="14079" width="9.140625" style="109"/>
    <col min="14080" max="14080" width="18.140625" style="109" customWidth="1"/>
    <col min="14081" max="14081" width="13.140625" style="109" customWidth="1"/>
    <col min="14082" max="14082" width="18.42578125" style="109" customWidth="1"/>
    <col min="14083" max="14083" width="18.140625" style="109" customWidth="1"/>
    <col min="14084" max="14087" width="13.140625" style="109" customWidth="1"/>
    <col min="14088" max="14088" width="9.140625" style="109"/>
    <col min="14089" max="14089" width="19.5703125" style="109" customWidth="1"/>
    <col min="14090" max="14335" width="9.140625" style="109"/>
    <col min="14336" max="14336" width="18.140625" style="109" customWidth="1"/>
    <col min="14337" max="14337" width="13.140625" style="109" customWidth="1"/>
    <col min="14338" max="14338" width="18.42578125" style="109" customWidth="1"/>
    <col min="14339" max="14339" width="18.140625" style="109" customWidth="1"/>
    <col min="14340" max="14343" width="13.140625" style="109" customWidth="1"/>
    <col min="14344" max="14344" width="9.140625" style="109"/>
    <col min="14345" max="14345" width="19.5703125" style="109" customWidth="1"/>
    <col min="14346" max="14591" width="9.140625" style="109"/>
    <col min="14592" max="14592" width="18.140625" style="109" customWidth="1"/>
    <col min="14593" max="14593" width="13.140625" style="109" customWidth="1"/>
    <col min="14594" max="14594" width="18.42578125" style="109" customWidth="1"/>
    <col min="14595" max="14595" width="18.140625" style="109" customWidth="1"/>
    <col min="14596" max="14599" width="13.140625" style="109" customWidth="1"/>
    <col min="14600" max="14600" width="9.140625" style="109"/>
    <col min="14601" max="14601" width="19.5703125" style="109" customWidth="1"/>
    <col min="14602" max="14847" width="9.140625" style="109"/>
    <col min="14848" max="14848" width="18.140625" style="109" customWidth="1"/>
    <col min="14849" max="14849" width="13.140625" style="109" customWidth="1"/>
    <col min="14850" max="14850" width="18.42578125" style="109" customWidth="1"/>
    <col min="14851" max="14851" width="18.140625" style="109" customWidth="1"/>
    <col min="14852" max="14855" width="13.140625" style="109" customWidth="1"/>
    <col min="14856" max="14856" width="9.140625" style="109"/>
    <col min="14857" max="14857" width="19.5703125" style="109" customWidth="1"/>
    <col min="14858" max="15103" width="9.140625" style="109"/>
    <col min="15104" max="15104" width="18.140625" style="109" customWidth="1"/>
    <col min="15105" max="15105" width="13.140625" style="109" customWidth="1"/>
    <col min="15106" max="15106" width="18.42578125" style="109" customWidth="1"/>
    <col min="15107" max="15107" width="18.140625" style="109" customWidth="1"/>
    <col min="15108" max="15111" width="13.140625" style="109" customWidth="1"/>
    <col min="15112" max="15112" width="9.140625" style="109"/>
    <col min="15113" max="15113" width="19.5703125" style="109" customWidth="1"/>
    <col min="15114" max="15359" width="9.140625" style="109"/>
    <col min="15360" max="15360" width="18.140625" style="109" customWidth="1"/>
    <col min="15361" max="15361" width="13.140625" style="109" customWidth="1"/>
    <col min="15362" max="15362" width="18.42578125" style="109" customWidth="1"/>
    <col min="15363" max="15363" width="18.140625" style="109" customWidth="1"/>
    <col min="15364" max="15367" width="13.140625" style="109" customWidth="1"/>
    <col min="15368" max="15368" width="9.140625" style="109"/>
    <col min="15369" max="15369" width="19.5703125" style="109" customWidth="1"/>
    <col min="15370" max="15615" width="9.140625" style="109"/>
    <col min="15616" max="15616" width="18.140625" style="109" customWidth="1"/>
    <col min="15617" max="15617" width="13.140625" style="109" customWidth="1"/>
    <col min="15618" max="15618" width="18.42578125" style="109" customWidth="1"/>
    <col min="15619" max="15619" width="18.140625" style="109" customWidth="1"/>
    <col min="15620" max="15623" width="13.140625" style="109" customWidth="1"/>
    <col min="15624" max="15624" width="9.140625" style="109"/>
    <col min="15625" max="15625" width="19.5703125" style="109" customWidth="1"/>
    <col min="15626" max="15871" width="9.140625" style="109"/>
    <col min="15872" max="15872" width="18.140625" style="109" customWidth="1"/>
    <col min="15873" max="15873" width="13.140625" style="109" customWidth="1"/>
    <col min="15874" max="15874" width="18.42578125" style="109" customWidth="1"/>
    <col min="15875" max="15875" width="18.140625" style="109" customWidth="1"/>
    <col min="15876" max="15879" width="13.140625" style="109" customWidth="1"/>
    <col min="15880" max="15880" width="9.140625" style="109"/>
    <col min="15881" max="15881" width="19.5703125" style="109" customWidth="1"/>
    <col min="15882" max="16127" width="9.140625" style="109"/>
    <col min="16128" max="16128" width="18.140625" style="109" customWidth="1"/>
    <col min="16129" max="16129" width="13.140625" style="109" customWidth="1"/>
    <col min="16130" max="16130" width="18.42578125" style="109" customWidth="1"/>
    <col min="16131" max="16131" width="18.140625" style="109" customWidth="1"/>
    <col min="16132" max="16135" width="13.140625" style="109" customWidth="1"/>
    <col min="16136" max="16136" width="9.140625" style="109"/>
    <col min="16137" max="16137" width="19.5703125" style="109" customWidth="1"/>
    <col min="16138" max="16384" width="9.140625" style="109"/>
  </cols>
  <sheetData>
    <row r="1" spans="1:8" x14ac:dyDescent="0.2">
      <c r="A1" s="18" t="s">
        <v>5152</v>
      </c>
      <c r="B1" s="740" t="str">
        <f>HYPERLINK("#List!$A$1", "Full")</f>
        <v>Full</v>
      </c>
    </row>
    <row r="2" spans="1:8" x14ac:dyDescent="0.2">
      <c r="A2" s="18"/>
    </row>
    <row r="3" spans="1:8" x14ac:dyDescent="0.2">
      <c r="A3" s="109" t="s">
        <v>116</v>
      </c>
    </row>
    <row r="4" spans="1:8" x14ac:dyDescent="0.2">
      <c r="A4" s="212" t="s">
        <v>2542</v>
      </c>
      <c r="E4" s="4"/>
      <c r="F4" s="4"/>
      <c r="G4" s="4"/>
      <c r="H4" s="4"/>
    </row>
    <row r="5" spans="1:8" x14ac:dyDescent="0.2">
      <c r="A5" s="212"/>
      <c r="E5" s="4"/>
      <c r="F5" s="4"/>
      <c r="G5" s="4"/>
      <c r="H5" s="4"/>
    </row>
    <row r="6" spans="1:8" x14ac:dyDescent="0.2">
      <c r="A6" s="18" t="s">
        <v>6755</v>
      </c>
      <c r="E6" s="4"/>
      <c r="F6" s="4"/>
      <c r="G6" s="4"/>
      <c r="H6" s="4"/>
    </row>
    <row r="7" spans="1:8" x14ac:dyDescent="0.2">
      <c r="A7" s="17" t="s">
        <v>48</v>
      </c>
      <c r="E7" s="4"/>
      <c r="F7" s="4"/>
      <c r="G7" s="4"/>
      <c r="H7" s="4"/>
    </row>
    <row r="8" spans="1:8" x14ac:dyDescent="0.2">
      <c r="A8" s="17" t="s">
        <v>4583</v>
      </c>
      <c r="B8" s="145"/>
      <c r="C8" s="47"/>
      <c r="D8" s="171"/>
      <c r="E8" s="145"/>
      <c r="F8" s="145"/>
      <c r="G8" s="145"/>
      <c r="H8" s="145"/>
    </row>
    <row r="9" spans="1:8" x14ac:dyDescent="0.2">
      <c r="A9" s="145"/>
      <c r="B9" s="145"/>
      <c r="C9" s="47"/>
      <c r="D9" s="171"/>
      <c r="E9" s="145"/>
      <c r="F9" s="145"/>
      <c r="G9" s="145"/>
      <c r="H9" s="145"/>
    </row>
    <row r="10" spans="1:8" ht="38.25" x14ac:dyDescent="0.2">
      <c r="A10" s="216" t="s">
        <v>7115</v>
      </c>
      <c r="B10" s="148" t="s">
        <v>1</v>
      </c>
      <c r="C10" s="148" t="s">
        <v>3</v>
      </c>
      <c r="D10" s="148" t="s">
        <v>2543</v>
      </c>
      <c r="E10" s="148" t="s">
        <v>2544</v>
      </c>
      <c r="F10" s="148" t="s">
        <v>2545</v>
      </c>
      <c r="G10" s="148" t="s">
        <v>2546</v>
      </c>
      <c r="H10" s="148" t="s">
        <v>2547</v>
      </c>
    </row>
    <row r="11" spans="1:8" x14ac:dyDescent="0.2">
      <c r="A11" s="219" t="s">
        <v>8276</v>
      </c>
      <c r="B11" s="221" t="s">
        <v>7838</v>
      </c>
      <c r="C11" s="221" t="s">
        <v>7839</v>
      </c>
      <c r="D11" s="221" t="s">
        <v>7837</v>
      </c>
      <c r="E11" s="221" t="s">
        <v>7840</v>
      </c>
      <c r="F11" s="221" t="s">
        <v>7841</v>
      </c>
      <c r="G11" s="221" t="s">
        <v>7856</v>
      </c>
      <c r="H11" s="221" t="s">
        <v>7863</v>
      </c>
    </row>
    <row r="12" spans="1:8" x14ac:dyDescent="0.2">
      <c r="A12" s="640"/>
      <c r="B12" s="627" t="s">
        <v>23</v>
      </c>
      <c r="C12" s="627" t="s">
        <v>25</v>
      </c>
      <c r="D12" s="641" t="s">
        <v>26</v>
      </c>
      <c r="E12" s="763" t="s">
        <v>28</v>
      </c>
      <c r="F12" s="763" t="s">
        <v>29</v>
      </c>
      <c r="G12" s="763" t="s">
        <v>30</v>
      </c>
      <c r="H12" s="763" t="s">
        <v>36</v>
      </c>
    </row>
    <row r="13" spans="1:8" ht="51" x14ac:dyDescent="0.2">
      <c r="A13" s="82" t="s">
        <v>7116</v>
      </c>
      <c r="B13" s="80" t="s">
        <v>7413</v>
      </c>
      <c r="C13" s="80" t="s">
        <v>7407</v>
      </c>
      <c r="D13" s="80" t="s">
        <v>2107</v>
      </c>
      <c r="E13" s="80" t="s">
        <v>2106</v>
      </c>
      <c r="F13" s="80" t="s">
        <v>2106</v>
      </c>
      <c r="G13" s="80" t="s">
        <v>2106</v>
      </c>
      <c r="H13" s="80" t="s">
        <v>2106</v>
      </c>
    </row>
    <row r="14" spans="1:8" ht="25.5" x14ac:dyDescent="0.2">
      <c r="A14" s="4" t="s">
        <v>7605</v>
      </c>
      <c r="B14" s="83"/>
      <c r="C14" s="83"/>
      <c r="D14" s="80" t="s">
        <v>7183</v>
      </c>
      <c r="E14" s="80" t="s">
        <v>4368</v>
      </c>
      <c r="F14" s="80" t="s">
        <v>4368</v>
      </c>
      <c r="G14" s="80" t="s">
        <v>4368</v>
      </c>
      <c r="H14" s="80" t="s">
        <v>4369</v>
      </c>
    </row>
    <row r="15" spans="1:8" x14ac:dyDescent="0.2">
      <c r="A15" s="143"/>
      <c r="B15" s="83"/>
      <c r="C15" s="83"/>
      <c r="D15" s="83"/>
      <c r="E15" s="80" t="s">
        <v>4360</v>
      </c>
      <c r="F15" s="80" t="s">
        <v>4360</v>
      </c>
      <c r="G15" s="80" t="s">
        <v>4360</v>
      </c>
      <c r="H15" s="80" t="s">
        <v>4360</v>
      </c>
    </row>
    <row r="16" spans="1:8" x14ac:dyDescent="0.2">
      <c r="A16" s="143"/>
      <c r="B16" s="83"/>
      <c r="C16" s="143"/>
      <c r="D16" s="83"/>
      <c r="E16" s="80" t="s">
        <v>4222</v>
      </c>
      <c r="F16" s="80" t="s">
        <v>4222</v>
      </c>
      <c r="G16" s="80" t="s">
        <v>4222</v>
      </c>
      <c r="H16" s="80" t="s">
        <v>4222</v>
      </c>
    </row>
    <row r="17" spans="1:8" x14ac:dyDescent="0.2">
      <c r="A17" s="143"/>
      <c r="B17" s="83"/>
      <c r="C17" s="143"/>
      <c r="D17" s="83"/>
      <c r="E17" s="80" t="s">
        <v>7136</v>
      </c>
      <c r="F17" s="80" t="s">
        <v>7136</v>
      </c>
      <c r="G17" s="80" t="s">
        <v>7136</v>
      </c>
      <c r="H17" s="80" t="s">
        <v>7136</v>
      </c>
    </row>
    <row r="18" spans="1:8" x14ac:dyDescent="0.2">
      <c r="A18" s="83"/>
      <c r="B18" s="83"/>
      <c r="C18" s="143"/>
      <c r="D18" s="83"/>
      <c r="E18" s="80" t="s">
        <v>4770</v>
      </c>
      <c r="F18" s="80" t="s">
        <v>4771</v>
      </c>
      <c r="G18" s="80" t="s">
        <v>4772</v>
      </c>
      <c r="H18" s="80"/>
    </row>
    <row r="19" spans="1:8" x14ac:dyDescent="0.2">
      <c r="A19" s="11"/>
    </row>
    <row r="20" spans="1:8" x14ac:dyDescent="0.2">
      <c r="B20" s="11"/>
      <c r="C20" s="11"/>
      <c r="D20" s="171"/>
    </row>
    <row r="22" spans="1:8" x14ac:dyDescent="0.2">
      <c r="A22" s="11"/>
      <c r="B22" s="11"/>
      <c r="C22" s="11"/>
      <c r="D22" s="171"/>
    </row>
    <row r="23" spans="1:8" x14ac:dyDescent="0.2">
      <c r="A23" s="11"/>
      <c r="B23" s="11"/>
      <c r="C23" s="11"/>
      <c r="D23" s="171"/>
      <c r="E23" s="11"/>
      <c r="F23" s="11"/>
      <c r="G23" s="11"/>
    </row>
    <row r="24" spans="1:8" x14ac:dyDescent="0.2">
      <c r="B24" s="11"/>
      <c r="C24" s="11"/>
      <c r="D24" s="11"/>
      <c r="E24" s="11"/>
      <c r="F24" s="11"/>
      <c r="G24" s="11"/>
    </row>
    <row r="25" spans="1:8" x14ac:dyDescent="0.2">
      <c r="B25" s="11"/>
      <c r="C25" s="11"/>
      <c r="D25" s="11"/>
      <c r="E25" s="11"/>
      <c r="F25" s="11"/>
      <c r="G25" s="11"/>
    </row>
    <row r="26" spans="1:8" x14ac:dyDescent="0.2">
      <c r="B26" s="11"/>
      <c r="C26" s="11"/>
      <c r="D26" s="11"/>
      <c r="E26" s="11"/>
      <c r="F26" s="11"/>
      <c r="G26" s="11"/>
    </row>
    <row r="27" spans="1:8" x14ac:dyDescent="0.2">
      <c r="B27" s="11"/>
      <c r="C27" s="11"/>
      <c r="D27" s="11"/>
      <c r="E27" s="11"/>
      <c r="F27" s="11"/>
      <c r="G27" s="11"/>
    </row>
    <row r="28" spans="1:8" x14ac:dyDescent="0.2">
      <c r="A28" s="11"/>
      <c r="B28" s="11"/>
      <c r="C28" s="11"/>
      <c r="D28" s="11"/>
      <c r="E28" s="11"/>
      <c r="F28" s="11"/>
      <c r="G28" s="11"/>
    </row>
    <row r="29" spans="1:8" x14ac:dyDescent="0.2">
      <c r="A29" s="11"/>
      <c r="B29" s="11"/>
      <c r="C29" s="11"/>
      <c r="D29" s="11"/>
      <c r="E29" s="11"/>
      <c r="F29" s="11"/>
      <c r="G29" s="11"/>
    </row>
    <row r="30" spans="1:8" x14ac:dyDescent="0.2">
      <c r="A30" s="11"/>
      <c r="B30" s="11"/>
      <c r="C30" s="11"/>
      <c r="D30" s="11"/>
      <c r="E30" s="11"/>
      <c r="F30" s="11"/>
      <c r="G30" s="11"/>
    </row>
    <row r="31" spans="1:8" x14ac:dyDescent="0.2">
      <c r="A31" s="11"/>
      <c r="B31" s="11"/>
      <c r="C31" s="11"/>
      <c r="D31" s="11"/>
      <c r="E31" s="11"/>
      <c r="F31" s="11"/>
      <c r="G31" s="11"/>
    </row>
    <row r="32" spans="1:8" x14ac:dyDescent="0.2">
      <c r="A32" s="11"/>
      <c r="B32" s="11"/>
      <c r="C32" s="11"/>
      <c r="D32" s="11"/>
      <c r="E32" s="11"/>
      <c r="F32" s="11"/>
      <c r="G32" s="11"/>
    </row>
    <row r="33" spans="1:7" x14ac:dyDescent="0.2">
      <c r="A33" s="11"/>
      <c r="B33" s="11"/>
      <c r="C33" s="11"/>
      <c r="D33" s="11"/>
      <c r="E33" s="11"/>
      <c r="F33" s="11"/>
      <c r="G33" s="11"/>
    </row>
    <row r="34" spans="1:7" x14ac:dyDescent="0.2">
      <c r="A34" s="11"/>
      <c r="B34" s="11"/>
      <c r="C34" s="11"/>
      <c r="D34" s="11"/>
      <c r="E34" s="11"/>
      <c r="F34" s="11"/>
      <c r="G34" s="11"/>
    </row>
    <row r="35" spans="1:7" x14ac:dyDescent="0.2">
      <c r="A35" s="11"/>
      <c r="B35" s="11"/>
      <c r="C35" s="11"/>
      <c r="D35" s="11"/>
      <c r="E35" s="11"/>
      <c r="F35" s="11"/>
      <c r="G35" s="11"/>
    </row>
    <row r="36" spans="1:7" x14ac:dyDescent="0.2">
      <c r="A36" s="11"/>
      <c r="B36" s="11"/>
      <c r="C36" s="11"/>
      <c r="D36" s="11"/>
      <c r="E36" s="11"/>
      <c r="F36" s="11"/>
      <c r="G36" s="11"/>
    </row>
    <row r="37" spans="1:7" x14ac:dyDescent="0.2">
      <c r="A37" s="11"/>
      <c r="B37" s="11"/>
      <c r="C37" s="11"/>
      <c r="D37" s="11"/>
      <c r="E37" s="11"/>
      <c r="F37" s="11"/>
      <c r="G37" s="11"/>
    </row>
    <row r="38" spans="1:7" x14ac:dyDescent="0.2">
      <c r="A38" s="11"/>
      <c r="B38" s="11"/>
      <c r="C38" s="11"/>
      <c r="D38" s="11"/>
      <c r="E38" s="11"/>
      <c r="F38" s="11"/>
      <c r="G38" s="11"/>
    </row>
    <row r="39" spans="1:7" x14ac:dyDescent="0.2">
      <c r="A39" s="11"/>
      <c r="B39" s="11"/>
      <c r="C39" s="11"/>
      <c r="D39" s="11"/>
      <c r="E39" s="11"/>
      <c r="F39" s="11"/>
      <c r="G39" s="11"/>
    </row>
    <row r="40" spans="1:7" x14ac:dyDescent="0.2">
      <c r="A40" s="11"/>
      <c r="B40" s="11"/>
      <c r="C40" s="11"/>
      <c r="D40" s="11"/>
      <c r="E40" s="11"/>
      <c r="F40" s="11"/>
      <c r="G40" s="11"/>
    </row>
    <row r="41" spans="1:7" x14ac:dyDescent="0.2">
      <c r="A41" s="11"/>
      <c r="B41" s="11"/>
      <c r="C41" s="11"/>
      <c r="D41" s="11"/>
      <c r="E41" s="11"/>
      <c r="F41" s="11"/>
      <c r="G41" s="11"/>
    </row>
    <row r="42" spans="1:7" x14ac:dyDescent="0.2">
      <c r="A42" s="11"/>
      <c r="B42" s="11"/>
      <c r="C42" s="11"/>
      <c r="D42" s="11"/>
      <c r="E42" s="11"/>
      <c r="F42" s="11"/>
      <c r="G42" s="11"/>
    </row>
    <row r="43" spans="1:7" x14ac:dyDescent="0.2">
      <c r="A43" s="11"/>
      <c r="B43" s="11"/>
      <c r="C43" s="11"/>
      <c r="D43" s="11"/>
      <c r="E43" s="11"/>
      <c r="F43" s="11"/>
      <c r="G43" s="11"/>
    </row>
    <row r="44" spans="1:7" x14ac:dyDescent="0.2">
      <c r="A44" s="11"/>
      <c r="B44" s="11"/>
      <c r="C44" s="11"/>
      <c r="D44" s="11"/>
      <c r="E44" s="11"/>
      <c r="F44" s="11"/>
      <c r="G44" s="11"/>
    </row>
    <row r="45" spans="1:7" x14ac:dyDescent="0.2">
      <c r="A45" s="11"/>
      <c r="B45" s="11"/>
      <c r="C45" s="11"/>
      <c r="D45" s="11"/>
      <c r="E45" s="11"/>
      <c r="F45" s="11"/>
      <c r="G45" s="11"/>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
  <dimension ref="A1:H46"/>
  <sheetViews>
    <sheetView zoomScale="85" zoomScaleNormal="85" workbookViewId="0">
      <selection activeCell="A8" sqref="A8:A9"/>
    </sheetView>
  </sheetViews>
  <sheetFormatPr defaultColWidth="9.140625" defaultRowHeight="12.75" x14ac:dyDescent="0.2"/>
  <cols>
    <col min="1" max="8" width="17.85546875" style="109" customWidth="1"/>
    <col min="9" max="9" width="19.5703125" style="109" customWidth="1"/>
    <col min="10" max="255" width="9.140625" style="109"/>
    <col min="256" max="256" width="18.140625" style="109" customWidth="1"/>
    <col min="257" max="257" width="13.140625" style="109" customWidth="1"/>
    <col min="258" max="258" width="18.42578125" style="109" customWidth="1"/>
    <col min="259" max="259" width="18.140625" style="109" customWidth="1"/>
    <col min="260" max="263" width="13.140625" style="109" customWidth="1"/>
    <col min="264" max="264" width="9.140625" style="109"/>
    <col min="265" max="265" width="19.5703125" style="109" customWidth="1"/>
    <col min="266" max="511" width="9.140625" style="109"/>
    <col min="512" max="512" width="18.140625" style="109" customWidth="1"/>
    <col min="513" max="513" width="13.140625" style="109" customWidth="1"/>
    <col min="514" max="514" width="18.42578125" style="109" customWidth="1"/>
    <col min="515" max="515" width="18.140625" style="109" customWidth="1"/>
    <col min="516" max="519" width="13.140625" style="109" customWidth="1"/>
    <col min="520" max="520" width="9.140625" style="109"/>
    <col min="521" max="521" width="19.5703125" style="109" customWidth="1"/>
    <col min="522" max="767" width="9.140625" style="109"/>
    <col min="768" max="768" width="18.140625" style="109" customWidth="1"/>
    <col min="769" max="769" width="13.140625" style="109" customWidth="1"/>
    <col min="770" max="770" width="18.42578125" style="109" customWidth="1"/>
    <col min="771" max="771" width="18.140625" style="109" customWidth="1"/>
    <col min="772" max="775" width="13.140625" style="109" customWidth="1"/>
    <col min="776" max="776" width="9.140625" style="109"/>
    <col min="777" max="777" width="19.5703125" style="109" customWidth="1"/>
    <col min="778" max="1023" width="9.140625" style="109"/>
    <col min="1024" max="1024" width="18.140625" style="109" customWidth="1"/>
    <col min="1025" max="1025" width="13.140625" style="109" customWidth="1"/>
    <col min="1026" max="1026" width="18.42578125" style="109" customWidth="1"/>
    <col min="1027" max="1027" width="18.140625" style="109" customWidth="1"/>
    <col min="1028" max="1031" width="13.140625" style="109" customWidth="1"/>
    <col min="1032" max="1032" width="9.140625" style="109"/>
    <col min="1033" max="1033" width="19.5703125" style="109" customWidth="1"/>
    <col min="1034" max="1279" width="9.140625" style="109"/>
    <col min="1280" max="1280" width="18.140625" style="109" customWidth="1"/>
    <col min="1281" max="1281" width="13.140625" style="109" customWidth="1"/>
    <col min="1282" max="1282" width="18.42578125" style="109" customWidth="1"/>
    <col min="1283" max="1283" width="18.140625" style="109" customWidth="1"/>
    <col min="1284" max="1287" width="13.140625" style="109" customWidth="1"/>
    <col min="1288" max="1288" width="9.140625" style="109"/>
    <col min="1289" max="1289" width="19.5703125" style="109" customWidth="1"/>
    <col min="1290" max="1535" width="9.140625" style="109"/>
    <col min="1536" max="1536" width="18.140625" style="109" customWidth="1"/>
    <col min="1537" max="1537" width="13.140625" style="109" customWidth="1"/>
    <col min="1538" max="1538" width="18.42578125" style="109" customWidth="1"/>
    <col min="1539" max="1539" width="18.140625" style="109" customWidth="1"/>
    <col min="1540" max="1543" width="13.140625" style="109" customWidth="1"/>
    <col min="1544" max="1544" width="9.140625" style="109"/>
    <col min="1545" max="1545" width="19.5703125" style="109" customWidth="1"/>
    <col min="1546" max="1791" width="9.140625" style="109"/>
    <col min="1792" max="1792" width="18.140625" style="109" customWidth="1"/>
    <col min="1793" max="1793" width="13.140625" style="109" customWidth="1"/>
    <col min="1794" max="1794" width="18.42578125" style="109" customWidth="1"/>
    <col min="1795" max="1795" width="18.140625" style="109" customWidth="1"/>
    <col min="1796" max="1799" width="13.140625" style="109" customWidth="1"/>
    <col min="1800" max="1800" width="9.140625" style="109"/>
    <col min="1801" max="1801" width="19.5703125" style="109" customWidth="1"/>
    <col min="1802" max="2047" width="9.140625" style="109"/>
    <col min="2048" max="2048" width="18.140625" style="109" customWidth="1"/>
    <col min="2049" max="2049" width="13.140625" style="109" customWidth="1"/>
    <col min="2050" max="2050" width="18.42578125" style="109" customWidth="1"/>
    <col min="2051" max="2051" width="18.140625" style="109" customWidth="1"/>
    <col min="2052" max="2055" width="13.140625" style="109" customWidth="1"/>
    <col min="2056" max="2056" width="9.140625" style="109"/>
    <col min="2057" max="2057" width="19.5703125" style="109" customWidth="1"/>
    <col min="2058" max="2303" width="9.140625" style="109"/>
    <col min="2304" max="2304" width="18.140625" style="109" customWidth="1"/>
    <col min="2305" max="2305" width="13.140625" style="109" customWidth="1"/>
    <col min="2306" max="2306" width="18.42578125" style="109" customWidth="1"/>
    <col min="2307" max="2307" width="18.140625" style="109" customWidth="1"/>
    <col min="2308" max="2311" width="13.140625" style="109" customWidth="1"/>
    <col min="2312" max="2312" width="9.140625" style="109"/>
    <col min="2313" max="2313" width="19.5703125" style="109" customWidth="1"/>
    <col min="2314" max="2559" width="9.140625" style="109"/>
    <col min="2560" max="2560" width="18.140625" style="109" customWidth="1"/>
    <col min="2561" max="2561" width="13.140625" style="109" customWidth="1"/>
    <col min="2562" max="2562" width="18.42578125" style="109" customWidth="1"/>
    <col min="2563" max="2563" width="18.140625" style="109" customWidth="1"/>
    <col min="2564" max="2567" width="13.140625" style="109" customWidth="1"/>
    <col min="2568" max="2568" width="9.140625" style="109"/>
    <col min="2569" max="2569" width="19.5703125" style="109" customWidth="1"/>
    <col min="2570" max="2815" width="9.140625" style="109"/>
    <col min="2816" max="2816" width="18.140625" style="109" customWidth="1"/>
    <col min="2817" max="2817" width="13.140625" style="109" customWidth="1"/>
    <col min="2818" max="2818" width="18.42578125" style="109" customWidth="1"/>
    <col min="2819" max="2819" width="18.140625" style="109" customWidth="1"/>
    <col min="2820" max="2823" width="13.140625" style="109" customWidth="1"/>
    <col min="2824" max="2824" width="9.140625" style="109"/>
    <col min="2825" max="2825" width="19.5703125" style="109" customWidth="1"/>
    <col min="2826" max="3071" width="9.140625" style="109"/>
    <col min="3072" max="3072" width="18.140625" style="109" customWidth="1"/>
    <col min="3073" max="3073" width="13.140625" style="109" customWidth="1"/>
    <col min="3074" max="3074" width="18.42578125" style="109" customWidth="1"/>
    <col min="3075" max="3075" width="18.140625" style="109" customWidth="1"/>
    <col min="3076" max="3079" width="13.140625" style="109" customWidth="1"/>
    <col min="3080" max="3080" width="9.140625" style="109"/>
    <col min="3081" max="3081" width="19.5703125" style="109" customWidth="1"/>
    <col min="3082" max="3327" width="9.140625" style="109"/>
    <col min="3328" max="3328" width="18.140625" style="109" customWidth="1"/>
    <col min="3329" max="3329" width="13.140625" style="109" customWidth="1"/>
    <col min="3330" max="3330" width="18.42578125" style="109" customWidth="1"/>
    <col min="3331" max="3331" width="18.140625" style="109" customWidth="1"/>
    <col min="3332" max="3335" width="13.140625" style="109" customWidth="1"/>
    <col min="3336" max="3336" width="9.140625" style="109"/>
    <col min="3337" max="3337" width="19.5703125" style="109" customWidth="1"/>
    <col min="3338" max="3583" width="9.140625" style="109"/>
    <col min="3584" max="3584" width="18.140625" style="109" customWidth="1"/>
    <col min="3585" max="3585" width="13.140625" style="109" customWidth="1"/>
    <col min="3586" max="3586" width="18.42578125" style="109" customWidth="1"/>
    <col min="3587" max="3587" width="18.140625" style="109" customWidth="1"/>
    <col min="3588" max="3591" width="13.140625" style="109" customWidth="1"/>
    <col min="3592" max="3592" width="9.140625" style="109"/>
    <col min="3593" max="3593" width="19.5703125" style="109" customWidth="1"/>
    <col min="3594" max="3839" width="9.140625" style="109"/>
    <col min="3840" max="3840" width="18.140625" style="109" customWidth="1"/>
    <col min="3841" max="3841" width="13.140625" style="109" customWidth="1"/>
    <col min="3842" max="3842" width="18.42578125" style="109" customWidth="1"/>
    <col min="3843" max="3843" width="18.140625" style="109" customWidth="1"/>
    <col min="3844" max="3847" width="13.140625" style="109" customWidth="1"/>
    <col min="3848" max="3848" width="9.140625" style="109"/>
    <col min="3849" max="3849" width="19.5703125" style="109" customWidth="1"/>
    <col min="3850" max="4095" width="9.140625" style="109"/>
    <col min="4096" max="4096" width="18.140625" style="109" customWidth="1"/>
    <col min="4097" max="4097" width="13.140625" style="109" customWidth="1"/>
    <col min="4098" max="4098" width="18.42578125" style="109" customWidth="1"/>
    <col min="4099" max="4099" width="18.140625" style="109" customWidth="1"/>
    <col min="4100" max="4103" width="13.140625" style="109" customWidth="1"/>
    <col min="4104" max="4104" width="9.140625" style="109"/>
    <col min="4105" max="4105" width="19.5703125" style="109" customWidth="1"/>
    <col min="4106" max="4351" width="9.140625" style="109"/>
    <col min="4352" max="4352" width="18.140625" style="109" customWidth="1"/>
    <col min="4353" max="4353" width="13.140625" style="109" customWidth="1"/>
    <col min="4354" max="4354" width="18.42578125" style="109" customWidth="1"/>
    <col min="4355" max="4355" width="18.140625" style="109" customWidth="1"/>
    <col min="4356" max="4359" width="13.140625" style="109" customWidth="1"/>
    <col min="4360" max="4360" width="9.140625" style="109"/>
    <col min="4361" max="4361" width="19.5703125" style="109" customWidth="1"/>
    <col min="4362" max="4607" width="9.140625" style="109"/>
    <col min="4608" max="4608" width="18.140625" style="109" customWidth="1"/>
    <col min="4609" max="4609" width="13.140625" style="109" customWidth="1"/>
    <col min="4610" max="4610" width="18.42578125" style="109" customWidth="1"/>
    <col min="4611" max="4611" width="18.140625" style="109" customWidth="1"/>
    <col min="4612" max="4615" width="13.140625" style="109" customWidth="1"/>
    <col min="4616" max="4616" width="9.140625" style="109"/>
    <col min="4617" max="4617" width="19.5703125" style="109" customWidth="1"/>
    <col min="4618" max="4863" width="9.140625" style="109"/>
    <col min="4864" max="4864" width="18.140625" style="109" customWidth="1"/>
    <col min="4865" max="4865" width="13.140625" style="109" customWidth="1"/>
    <col min="4866" max="4866" width="18.42578125" style="109" customWidth="1"/>
    <col min="4867" max="4867" width="18.140625" style="109" customWidth="1"/>
    <col min="4868" max="4871" width="13.140625" style="109" customWidth="1"/>
    <col min="4872" max="4872" width="9.140625" style="109"/>
    <col min="4873" max="4873" width="19.5703125" style="109" customWidth="1"/>
    <col min="4874" max="5119" width="9.140625" style="109"/>
    <col min="5120" max="5120" width="18.140625" style="109" customWidth="1"/>
    <col min="5121" max="5121" width="13.140625" style="109" customWidth="1"/>
    <col min="5122" max="5122" width="18.42578125" style="109" customWidth="1"/>
    <col min="5123" max="5123" width="18.140625" style="109" customWidth="1"/>
    <col min="5124" max="5127" width="13.140625" style="109" customWidth="1"/>
    <col min="5128" max="5128" width="9.140625" style="109"/>
    <col min="5129" max="5129" width="19.5703125" style="109" customWidth="1"/>
    <col min="5130" max="5375" width="9.140625" style="109"/>
    <col min="5376" max="5376" width="18.140625" style="109" customWidth="1"/>
    <col min="5377" max="5377" width="13.140625" style="109" customWidth="1"/>
    <col min="5378" max="5378" width="18.42578125" style="109" customWidth="1"/>
    <col min="5379" max="5379" width="18.140625" style="109" customWidth="1"/>
    <col min="5380" max="5383" width="13.140625" style="109" customWidth="1"/>
    <col min="5384" max="5384" width="9.140625" style="109"/>
    <col min="5385" max="5385" width="19.5703125" style="109" customWidth="1"/>
    <col min="5386" max="5631" width="9.140625" style="109"/>
    <col min="5632" max="5632" width="18.140625" style="109" customWidth="1"/>
    <col min="5633" max="5633" width="13.140625" style="109" customWidth="1"/>
    <col min="5634" max="5634" width="18.42578125" style="109" customWidth="1"/>
    <col min="5635" max="5635" width="18.140625" style="109" customWidth="1"/>
    <col min="5636" max="5639" width="13.140625" style="109" customWidth="1"/>
    <col min="5640" max="5640" width="9.140625" style="109"/>
    <col min="5641" max="5641" width="19.5703125" style="109" customWidth="1"/>
    <col min="5642" max="5887" width="9.140625" style="109"/>
    <col min="5888" max="5888" width="18.140625" style="109" customWidth="1"/>
    <col min="5889" max="5889" width="13.140625" style="109" customWidth="1"/>
    <col min="5890" max="5890" width="18.42578125" style="109" customWidth="1"/>
    <col min="5891" max="5891" width="18.140625" style="109" customWidth="1"/>
    <col min="5892" max="5895" width="13.140625" style="109" customWidth="1"/>
    <col min="5896" max="5896" width="9.140625" style="109"/>
    <col min="5897" max="5897" width="19.5703125" style="109" customWidth="1"/>
    <col min="5898" max="6143" width="9.140625" style="109"/>
    <col min="6144" max="6144" width="18.140625" style="109" customWidth="1"/>
    <col min="6145" max="6145" width="13.140625" style="109" customWidth="1"/>
    <col min="6146" max="6146" width="18.42578125" style="109" customWidth="1"/>
    <col min="6147" max="6147" width="18.140625" style="109" customWidth="1"/>
    <col min="6148" max="6151" width="13.140625" style="109" customWidth="1"/>
    <col min="6152" max="6152" width="9.140625" style="109"/>
    <col min="6153" max="6153" width="19.5703125" style="109" customWidth="1"/>
    <col min="6154" max="6399" width="9.140625" style="109"/>
    <col min="6400" max="6400" width="18.140625" style="109" customWidth="1"/>
    <col min="6401" max="6401" width="13.140625" style="109" customWidth="1"/>
    <col min="6402" max="6402" width="18.42578125" style="109" customWidth="1"/>
    <col min="6403" max="6403" width="18.140625" style="109" customWidth="1"/>
    <col min="6404" max="6407" width="13.140625" style="109" customWidth="1"/>
    <col min="6408" max="6408" width="9.140625" style="109"/>
    <col min="6409" max="6409" width="19.5703125" style="109" customWidth="1"/>
    <col min="6410" max="6655" width="9.140625" style="109"/>
    <col min="6656" max="6656" width="18.140625" style="109" customWidth="1"/>
    <col min="6657" max="6657" width="13.140625" style="109" customWidth="1"/>
    <col min="6658" max="6658" width="18.42578125" style="109" customWidth="1"/>
    <col min="6659" max="6659" width="18.140625" style="109" customWidth="1"/>
    <col min="6660" max="6663" width="13.140625" style="109" customWidth="1"/>
    <col min="6664" max="6664" width="9.140625" style="109"/>
    <col min="6665" max="6665" width="19.5703125" style="109" customWidth="1"/>
    <col min="6666" max="6911" width="9.140625" style="109"/>
    <col min="6912" max="6912" width="18.140625" style="109" customWidth="1"/>
    <col min="6913" max="6913" width="13.140625" style="109" customWidth="1"/>
    <col min="6914" max="6914" width="18.42578125" style="109" customWidth="1"/>
    <col min="6915" max="6915" width="18.140625" style="109" customWidth="1"/>
    <col min="6916" max="6919" width="13.140625" style="109" customWidth="1"/>
    <col min="6920" max="6920" width="9.140625" style="109"/>
    <col min="6921" max="6921" width="19.5703125" style="109" customWidth="1"/>
    <col min="6922" max="7167" width="9.140625" style="109"/>
    <col min="7168" max="7168" width="18.140625" style="109" customWidth="1"/>
    <col min="7169" max="7169" width="13.140625" style="109" customWidth="1"/>
    <col min="7170" max="7170" width="18.42578125" style="109" customWidth="1"/>
    <col min="7171" max="7171" width="18.140625" style="109" customWidth="1"/>
    <col min="7172" max="7175" width="13.140625" style="109" customWidth="1"/>
    <col min="7176" max="7176" width="9.140625" style="109"/>
    <col min="7177" max="7177" width="19.5703125" style="109" customWidth="1"/>
    <col min="7178" max="7423" width="9.140625" style="109"/>
    <col min="7424" max="7424" width="18.140625" style="109" customWidth="1"/>
    <col min="7425" max="7425" width="13.140625" style="109" customWidth="1"/>
    <col min="7426" max="7426" width="18.42578125" style="109" customWidth="1"/>
    <col min="7427" max="7427" width="18.140625" style="109" customWidth="1"/>
    <col min="7428" max="7431" width="13.140625" style="109" customWidth="1"/>
    <col min="7432" max="7432" width="9.140625" style="109"/>
    <col min="7433" max="7433" width="19.5703125" style="109" customWidth="1"/>
    <col min="7434" max="7679" width="9.140625" style="109"/>
    <col min="7680" max="7680" width="18.140625" style="109" customWidth="1"/>
    <col min="7681" max="7681" width="13.140625" style="109" customWidth="1"/>
    <col min="7682" max="7682" width="18.42578125" style="109" customWidth="1"/>
    <col min="7683" max="7683" width="18.140625" style="109" customWidth="1"/>
    <col min="7684" max="7687" width="13.140625" style="109" customWidth="1"/>
    <col min="7688" max="7688" width="9.140625" style="109"/>
    <col min="7689" max="7689" width="19.5703125" style="109" customWidth="1"/>
    <col min="7690" max="7935" width="9.140625" style="109"/>
    <col min="7936" max="7936" width="18.140625" style="109" customWidth="1"/>
    <col min="7937" max="7937" width="13.140625" style="109" customWidth="1"/>
    <col min="7938" max="7938" width="18.42578125" style="109" customWidth="1"/>
    <col min="7939" max="7939" width="18.140625" style="109" customWidth="1"/>
    <col min="7940" max="7943" width="13.140625" style="109" customWidth="1"/>
    <col min="7944" max="7944" width="9.140625" style="109"/>
    <col min="7945" max="7945" width="19.5703125" style="109" customWidth="1"/>
    <col min="7946" max="8191" width="9.140625" style="109"/>
    <col min="8192" max="8192" width="18.140625" style="109" customWidth="1"/>
    <col min="8193" max="8193" width="13.140625" style="109" customWidth="1"/>
    <col min="8194" max="8194" width="18.42578125" style="109" customWidth="1"/>
    <col min="8195" max="8195" width="18.140625" style="109" customWidth="1"/>
    <col min="8196" max="8199" width="13.140625" style="109" customWidth="1"/>
    <col min="8200" max="8200" width="9.140625" style="109"/>
    <col min="8201" max="8201" width="19.5703125" style="109" customWidth="1"/>
    <col min="8202" max="8447" width="9.140625" style="109"/>
    <col min="8448" max="8448" width="18.140625" style="109" customWidth="1"/>
    <col min="8449" max="8449" width="13.140625" style="109" customWidth="1"/>
    <col min="8450" max="8450" width="18.42578125" style="109" customWidth="1"/>
    <col min="8451" max="8451" width="18.140625" style="109" customWidth="1"/>
    <col min="8452" max="8455" width="13.140625" style="109" customWidth="1"/>
    <col min="8456" max="8456" width="9.140625" style="109"/>
    <col min="8457" max="8457" width="19.5703125" style="109" customWidth="1"/>
    <col min="8458" max="8703" width="9.140625" style="109"/>
    <col min="8704" max="8704" width="18.140625" style="109" customWidth="1"/>
    <col min="8705" max="8705" width="13.140625" style="109" customWidth="1"/>
    <col min="8706" max="8706" width="18.42578125" style="109" customWidth="1"/>
    <col min="8707" max="8707" width="18.140625" style="109" customWidth="1"/>
    <col min="8708" max="8711" width="13.140625" style="109" customWidth="1"/>
    <col min="8712" max="8712" width="9.140625" style="109"/>
    <col min="8713" max="8713" width="19.5703125" style="109" customWidth="1"/>
    <col min="8714" max="8959" width="9.140625" style="109"/>
    <col min="8960" max="8960" width="18.140625" style="109" customWidth="1"/>
    <col min="8961" max="8961" width="13.140625" style="109" customWidth="1"/>
    <col min="8962" max="8962" width="18.42578125" style="109" customWidth="1"/>
    <col min="8963" max="8963" width="18.140625" style="109" customWidth="1"/>
    <col min="8964" max="8967" width="13.140625" style="109" customWidth="1"/>
    <col min="8968" max="8968" width="9.140625" style="109"/>
    <col min="8969" max="8969" width="19.5703125" style="109" customWidth="1"/>
    <col min="8970" max="9215" width="9.140625" style="109"/>
    <col min="9216" max="9216" width="18.140625" style="109" customWidth="1"/>
    <col min="9217" max="9217" width="13.140625" style="109" customWidth="1"/>
    <col min="9218" max="9218" width="18.42578125" style="109" customWidth="1"/>
    <col min="9219" max="9219" width="18.140625" style="109" customWidth="1"/>
    <col min="9220" max="9223" width="13.140625" style="109" customWidth="1"/>
    <col min="9224" max="9224" width="9.140625" style="109"/>
    <col min="9225" max="9225" width="19.5703125" style="109" customWidth="1"/>
    <col min="9226" max="9471" width="9.140625" style="109"/>
    <col min="9472" max="9472" width="18.140625" style="109" customWidth="1"/>
    <col min="9473" max="9473" width="13.140625" style="109" customWidth="1"/>
    <col min="9474" max="9474" width="18.42578125" style="109" customWidth="1"/>
    <col min="9475" max="9475" width="18.140625" style="109" customWidth="1"/>
    <col min="9476" max="9479" width="13.140625" style="109" customWidth="1"/>
    <col min="9480" max="9480" width="9.140625" style="109"/>
    <col min="9481" max="9481" width="19.5703125" style="109" customWidth="1"/>
    <col min="9482" max="9727" width="9.140625" style="109"/>
    <col min="9728" max="9728" width="18.140625" style="109" customWidth="1"/>
    <col min="9729" max="9729" width="13.140625" style="109" customWidth="1"/>
    <col min="9730" max="9730" width="18.42578125" style="109" customWidth="1"/>
    <col min="9731" max="9731" width="18.140625" style="109" customWidth="1"/>
    <col min="9732" max="9735" width="13.140625" style="109" customWidth="1"/>
    <col min="9736" max="9736" width="9.140625" style="109"/>
    <col min="9737" max="9737" width="19.5703125" style="109" customWidth="1"/>
    <col min="9738" max="9983" width="9.140625" style="109"/>
    <col min="9984" max="9984" width="18.140625" style="109" customWidth="1"/>
    <col min="9985" max="9985" width="13.140625" style="109" customWidth="1"/>
    <col min="9986" max="9986" width="18.42578125" style="109" customWidth="1"/>
    <col min="9987" max="9987" width="18.140625" style="109" customWidth="1"/>
    <col min="9988" max="9991" width="13.140625" style="109" customWidth="1"/>
    <col min="9992" max="9992" width="9.140625" style="109"/>
    <col min="9993" max="9993" width="19.5703125" style="109" customWidth="1"/>
    <col min="9994" max="10239" width="9.140625" style="109"/>
    <col min="10240" max="10240" width="18.140625" style="109" customWidth="1"/>
    <col min="10241" max="10241" width="13.140625" style="109" customWidth="1"/>
    <col min="10242" max="10242" width="18.42578125" style="109" customWidth="1"/>
    <col min="10243" max="10243" width="18.140625" style="109" customWidth="1"/>
    <col min="10244" max="10247" width="13.140625" style="109" customWidth="1"/>
    <col min="10248" max="10248" width="9.140625" style="109"/>
    <col min="10249" max="10249" width="19.5703125" style="109" customWidth="1"/>
    <col min="10250" max="10495" width="9.140625" style="109"/>
    <col min="10496" max="10496" width="18.140625" style="109" customWidth="1"/>
    <col min="10497" max="10497" width="13.140625" style="109" customWidth="1"/>
    <col min="10498" max="10498" width="18.42578125" style="109" customWidth="1"/>
    <col min="10499" max="10499" width="18.140625" style="109" customWidth="1"/>
    <col min="10500" max="10503" width="13.140625" style="109" customWidth="1"/>
    <col min="10504" max="10504" width="9.140625" style="109"/>
    <col min="10505" max="10505" width="19.5703125" style="109" customWidth="1"/>
    <col min="10506" max="10751" width="9.140625" style="109"/>
    <col min="10752" max="10752" width="18.140625" style="109" customWidth="1"/>
    <col min="10753" max="10753" width="13.140625" style="109" customWidth="1"/>
    <col min="10754" max="10754" width="18.42578125" style="109" customWidth="1"/>
    <col min="10755" max="10755" width="18.140625" style="109" customWidth="1"/>
    <col min="10756" max="10759" width="13.140625" style="109" customWidth="1"/>
    <col min="10760" max="10760" width="9.140625" style="109"/>
    <col min="10761" max="10761" width="19.5703125" style="109" customWidth="1"/>
    <col min="10762" max="11007" width="9.140625" style="109"/>
    <col min="11008" max="11008" width="18.140625" style="109" customWidth="1"/>
    <col min="11009" max="11009" width="13.140625" style="109" customWidth="1"/>
    <col min="11010" max="11010" width="18.42578125" style="109" customWidth="1"/>
    <col min="11011" max="11011" width="18.140625" style="109" customWidth="1"/>
    <col min="11012" max="11015" width="13.140625" style="109" customWidth="1"/>
    <col min="11016" max="11016" width="9.140625" style="109"/>
    <col min="11017" max="11017" width="19.5703125" style="109" customWidth="1"/>
    <col min="11018" max="11263" width="9.140625" style="109"/>
    <col min="11264" max="11264" width="18.140625" style="109" customWidth="1"/>
    <col min="11265" max="11265" width="13.140625" style="109" customWidth="1"/>
    <col min="11266" max="11266" width="18.42578125" style="109" customWidth="1"/>
    <col min="11267" max="11267" width="18.140625" style="109" customWidth="1"/>
    <col min="11268" max="11271" width="13.140625" style="109" customWidth="1"/>
    <col min="11272" max="11272" width="9.140625" style="109"/>
    <col min="11273" max="11273" width="19.5703125" style="109" customWidth="1"/>
    <col min="11274" max="11519" width="9.140625" style="109"/>
    <col min="11520" max="11520" width="18.140625" style="109" customWidth="1"/>
    <col min="11521" max="11521" width="13.140625" style="109" customWidth="1"/>
    <col min="11522" max="11522" width="18.42578125" style="109" customWidth="1"/>
    <col min="11523" max="11523" width="18.140625" style="109" customWidth="1"/>
    <col min="11524" max="11527" width="13.140625" style="109" customWidth="1"/>
    <col min="11528" max="11528" width="9.140625" style="109"/>
    <col min="11529" max="11529" width="19.5703125" style="109" customWidth="1"/>
    <col min="11530" max="11775" width="9.140625" style="109"/>
    <col min="11776" max="11776" width="18.140625" style="109" customWidth="1"/>
    <col min="11777" max="11777" width="13.140625" style="109" customWidth="1"/>
    <col min="11778" max="11778" width="18.42578125" style="109" customWidth="1"/>
    <col min="11779" max="11779" width="18.140625" style="109" customWidth="1"/>
    <col min="11780" max="11783" width="13.140625" style="109" customWidth="1"/>
    <col min="11784" max="11784" width="9.140625" style="109"/>
    <col min="11785" max="11785" width="19.5703125" style="109" customWidth="1"/>
    <col min="11786" max="12031" width="9.140625" style="109"/>
    <col min="12032" max="12032" width="18.140625" style="109" customWidth="1"/>
    <col min="12033" max="12033" width="13.140625" style="109" customWidth="1"/>
    <col min="12034" max="12034" width="18.42578125" style="109" customWidth="1"/>
    <col min="12035" max="12035" width="18.140625" style="109" customWidth="1"/>
    <col min="12036" max="12039" width="13.140625" style="109" customWidth="1"/>
    <col min="12040" max="12040" width="9.140625" style="109"/>
    <col min="12041" max="12041" width="19.5703125" style="109" customWidth="1"/>
    <col min="12042" max="12287" width="9.140625" style="109"/>
    <col min="12288" max="12288" width="18.140625" style="109" customWidth="1"/>
    <col min="12289" max="12289" width="13.140625" style="109" customWidth="1"/>
    <col min="12290" max="12290" width="18.42578125" style="109" customWidth="1"/>
    <col min="12291" max="12291" width="18.140625" style="109" customWidth="1"/>
    <col min="12292" max="12295" width="13.140625" style="109" customWidth="1"/>
    <col min="12296" max="12296" width="9.140625" style="109"/>
    <col min="12297" max="12297" width="19.5703125" style="109" customWidth="1"/>
    <col min="12298" max="12543" width="9.140625" style="109"/>
    <col min="12544" max="12544" width="18.140625" style="109" customWidth="1"/>
    <col min="12545" max="12545" width="13.140625" style="109" customWidth="1"/>
    <col min="12546" max="12546" width="18.42578125" style="109" customWidth="1"/>
    <col min="12547" max="12547" width="18.140625" style="109" customWidth="1"/>
    <col min="12548" max="12551" width="13.140625" style="109" customWidth="1"/>
    <col min="12552" max="12552" width="9.140625" style="109"/>
    <col min="12553" max="12553" width="19.5703125" style="109" customWidth="1"/>
    <col min="12554" max="12799" width="9.140625" style="109"/>
    <col min="12800" max="12800" width="18.140625" style="109" customWidth="1"/>
    <col min="12801" max="12801" width="13.140625" style="109" customWidth="1"/>
    <col min="12802" max="12802" width="18.42578125" style="109" customWidth="1"/>
    <col min="12803" max="12803" width="18.140625" style="109" customWidth="1"/>
    <col min="12804" max="12807" width="13.140625" style="109" customWidth="1"/>
    <col min="12808" max="12808" width="9.140625" style="109"/>
    <col min="12809" max="12809" width="19.5703125" style="109" customWidth="1"/>
    <col min="12810" max="13055" width="9.140625" style="109"/>
    <col min="13056" max="13056" width="18.140625" style="109" customWidth="1"/>
    <col min="13057" max="13057" width="13.140625" style="109" customWidth="1"/>
    <col min="13058" max="13058" width="18.42578125" style="109" customWidth="1"/>
    <col min="13059" max="13059" width="18.140625" style="109" customWidth="1"/>
    <col min="13060" max="13063" width="13.140625" style="109" customWidth="1"/>
    <col min="13064" max="13064" width="9.140625" style="109"/>
    <col min="13065" max="13065" width="19.5703125" style="109" customWidth="1"/>
    <col min="13066" max="13311" width="9.140625" style="109"/>
    <col min="13312" max="13312" width="18.140625" style="109" customWidth="1"/>
    <col min="13313" max="13313" width="13.140625" style="109" customWidth="1"/>
    <col min="13314" max="13314" width="18.42578125" style="109" customWidth="1"/>
    <col min="13315" max="13315" width="18.140625" style="109" customWidth="1"/>
    <col min="13316" max="13319" width="13.140625" style="109" customWidth="1"/>
    <col min="13320" max="13320" width="9.140625" style="109"/>
    <col min="13321" max="13321" width="19.5703125" style="109" customWidth="1"/>
    <col min="13322" max="13567" width="9.140625" style="109"/>
    <col min="13568" max="13568" width="18.140625" style="109" customWidth="1"/>
    <col min="13569" max="13569" width="13.140625" style="109" customWidth="1"/>
    <col min="13570" max="13570" width="18.42578125" style="109" customWidth="1"/>
    <col min="13571" max="13571" width="18.140625" style="109" customWidth="1"/>
    <col min="13572" max="13575" width="13.140625" style="109" customWidth="1"/>
    <col min="13576" max="13576" width="9.140625" style="109"/>
    <col min="13577" max="13577" width="19.5703125" style="109" customWidth="1"/>
    <col min="13578" max="13823" width="9.140625" style="109"/>
    <col min="13824" max="13824" width="18.140625" style="109" customWidth="1"/>
    <col min="13825" max="13825" width="13.140625" style="109" customWidth="1"/>
    <col min="13826" max="13826" width="18.42578125" style="109" customWidth="1"/>
    <col min="13827" max="13827" width="18.140625" style="109" customWidth="1"/>
    <col min="13828" max="13831" width="13.140625" style="109" customWidth="1"/>
    <col min="13832" max="13832" width="9.140625" style="109"/>
    <col min="13833" max="13833" width="19.5703125" style="109" customWidth="1"/>
    <col min="13834" max="14079" width="9.140625" style="109"/>
    <col min="14080" max="14080" width="18.140625" style="109" customWidth="1"/>
    <col min="14081" max="14081" width="13.140625" style="109" customWidth="1"/>
    <col min="14082" max="14082" width="18.42578125" style="109" customWidth="1"/>
    <col min="14083" max="14083" width="18.140625" style="109" customWidth="1"/>
    <col min="14084" max="14087" width="13.140625" style="109" customWidth="1"/>
    <col min="14088" max="14088" width="9.140625" style="109"/>
    <col min="14089" max="14089" width="19.5703125" style="109" customWidth="1"/>
    <col min="14090" max="14335" width="9.140625" style="109"/>
    <col min="14336" max="14336" width="18.140625" style="109" customWidth="1"/>
    <col min="14337" max="14337" width="13.140625" style="109" customWidth="1"/>
    <col min="14338" max="14338" width="18.42578125" style="109" customWidth="1"/>
    <col min="14339" max="14339" width="18.140625" style="109" customWidth="1"/>
    <col min="14340" max="14343" width="13.140625" style="109" customWidth="1"/>
    <col min="14344" max="14344" width="9.140625" style="109"/>
    <col min="14345" max="14345" width="19.5703125" style="109" customWidth="1"/>
    <col min="14346" max="14591" width="9.140625" style="109"/>
    <col min="14592" max="14592" width="18.140625" style="109" customWidth="1"/>
    <col min="14593" max="14593" width="13.140625" style="109" customWidth="1"/>
    <col min="14594" max="14594" width="18.42578125" style="109" customWidth="1"/>
    <col min="14595" max="14595" width="18.140625" style="109" customWidth="1"/>
    <col min="14596" max="14599" width="13.140625" style="109" customWidth="1"/>
    <col min="14600" max="14600" width="9.140625" style="109"/>
    <col min="14601" max="14601" width="19.5703125" style="109" customWidth="1"/>
    <col min="14602" max="14847" width="9.140625" style="109"/>
    <col min="14848" max="14848" width="18.140625" style="109" customWidth="1"/>
    <col min="14849" max="14849" width="13.140625" style="109" customWidth="1"/>
    <col min="14850" max="14850" width="18.42578125" style="109" customWidth="1"/>
    <col min="14851" max="14851" width="18.140625" style="109" customWidth="1"/>
    <col min="14852" max="14855" width="13.140625" style="109" customWidth="1"/>
    <col min="14856" max="14856" width="9.140625" style="109"/>
    <col min="14857" max="14857" width="19.5703125" style="109" customWidth="1"/>
    <col min="14858" max="15103" width="9.140625" style="109"/>
    <col min="15104" max="15104" width="18.140625" style="109" customWidth="1"/>
    <col min="15105" max="15105" width="13.140625" style="109" customWidth="1"/>
    <col min="15106" max="15106" width="18.42578125" style="109" customWidth="1"/>
    <col min="15107" max="15107" width="18.140625" style="109" customWidth="1"/>
    <col min="15108" max="15111" width="13.140625" style="109" customWidth="1"/>
    <col min="15112" max="15112" width="9.140625" style="109"/>
    <col min="15113" max="15113" width="19.5703125" style="109" customWidth="1"/>
    <col min="15114" max="15359" width="9.140625" style="109"/>
    <col min="15360" max="15360" width="18.140625" style="109" customWidth="1"/>
    <col min="15361" max="15361" width="13.140625" style="109" customWidth="1"/>
    <col min="15362" max="15362" width="18.42578125" style="109" customWidth="1"/>
    <col min="15363" max="15363" width="18.140625" style="109" customWidth="1"/>
    <col min="15364" max="15367" width="13.140625" style="109" customWidth="1"/>
    <col min="15368" max="15368" width="9.140625" style="109"/>
    <col min="15369" max="15369" width="19.5703125" style="109" customWidth="1"/>
    <col min="15370" max="15615" width="9.140625" style="109"/>
    <col min="15616" max="15616" width="18.140625" style="109" customWidth="1"/>
    <col min="15617" max="15617" width="13.140625" style="109" customWidth="1"/>
    <col min="15618" max="15618" width="18.42578125" style="109" customWidth="1"/>
    <col min="15619" max="15619" width="18.140625" style="109" customWidth="1"/>
    <col min="15620" max="15623" width="13.140625" style="109" customWidth="1"/>
    <col min="15624" max="15624" width="9.140625" style="109"/>
    <col min="15625" max="15625" width="19.5703125" style="109" customWidth="1"/>
    <col min="15626" max="15871" width="9.140625" style="109"/>
    <col min="15872" max="15872" width="18.140625" style="109" customWidth="1"/>
    <col min="15873" max="15873" width="13.140625" style="109" customWidth="1"/>
    <col min="15874" max="15874" width="18.42578125" style="109" customWidth="1"/>
    <col min="15875" max="15875" width="18.140625" style="109" customWidth="1"/>
    <col min="15876" max="15879" width="13.140625" style="109" customWidth="1"/>
    <col min="15880" max="15880" width="9.140625" style="109"/>
    <col min="15881" max="15881" width="19.5703125" style="109" customWidth="1"/>
    <col min="15882" max="16127" width="9.140625" style="109"/>
    <col min="16128" max="16128" width="18.140625" style="109" customWidth="1"/>
    <col min="16129" max="16129" width="13.140625" style="109" customWidth="1"/>
    <col min="16130" max="16130" width="18.42578125" style="109" customWidth="1"/>
    <col min="16131" max="16131" width="18.140625" style="109" customWidth="1"/>
    <col min="16132" max="16135" width="13.140625" style="109" customWidth="1"/>
    <col min="16136" max="16136" width="9.140625" style="109"/>
    <col min="16137" max="16137" width="19.5703125" style="109" customWidth="1"/>
    <col min="16138" max="16384" width="9.140625" style="109"/>
  </cols>
  <sheetData>
    <row r="1" spans="1:8" x14ac:dyDescent="0.2">
      <c r="A1" s="18" t="s">
        <v>5153</v>
      </c>
      <c r="B1" s="740" t="str">
        <f>HYPERLINK("#List!$A$1", "Full")</f>
        <v>Full</v>
      </c>
    </row>
    <row r="2" spans="1:8" x14ac:dyDescent="0.2">
      <c r="A2" s="18"/>
    </row>
    <row r="3" spans="1:8" x14ac:dyDescent="0.2">
      <c r="A3" s="109" t="s">
        <v>116</v>
      </c>
    </row>
    <row r="4" spans="1:8" x14ac:dyDescent="0.2">
      <c r="A4" s="212" t="s">
        <v>2542</v>
      </c>
      <c r="E4" s="4"/>
      <c r="F4" s="4"/>
      <c r="G4" s="4"/>
      <c r="H4" s="4"/>
    </row>
    <row r="5" spans="1:8" x14ac:dyDescent="0.2">
      <c r="A5" s="212"/>
      <c r="E5" s="4"/>
      <c r="F5" s="4"/>
      <c r="G5" s="4"/>
      <c r="H5" s="4"/>
    </row>
    <row r="6" spans="1:8" x14ac:dyDescent="0.2">
      <c r="A6" s="18" t="s">
        <v>6756</v>
      </c>
      <c r="E6" s="4"/>
      <c r="F6" s="4"/>
      <c r="G6" s="4"/>
      <c r="H6" s="4"/>
    </row>
    <row r="7" spans="1:8" x14ac:dyDescent="0.2">
      <c r="A7" s="109" t="s">
        <v>48</v>
      </c>
      <c r="E7" s="4"/>
      <c r="F7" s="4"/>
      <c r="G7" s="4"/>
      <c r="H7" s="4"/>
    </row>
    <row r="8" spans="1:8" x14ac:dyDescent="0.2">
      <c r="A8" s="11" t="s">
        <v>4584</v>
      </c>
      <c r="B8" s="81" t="s">
        <v>7506</v>
      </c>
      <c r="C8" s="66" t="s">
        <v>8275</v>
      </c>
      <c r="D8" s="157" t="s">
        <v>7507</v>
      </c>
      <c r="E8" s="4"/>
      <c r="F8" s="4"/>
      <c r="G8" s="4"/>
      <c r="H8" s="4"/>
    </row>
    <row r="9" spans="1:8" x14ac:dyDescent="0.2">
      <c r="A9" s="727" t="s">
        <v>7561</v>
      </c>
      <c r="B9" s="81" t="s">
        <v>5119</v>
      </c>
      <c r="C9" s="66" t="s">
        <v>8277</v>
      </c>
      <c r="D9" s="157" t="s">
        <v>7508</v>
      </c>
      <c r="E9" s="4"/>
      <c r="F9" s="4"/>
      <c r="G9" s="4"/>
      <c r="H9" s="4"/>
    </row>
    <row r="10" spans="1:8" x14ac:dyDescent="0.2">
      <c r="E10" s="4"/>
      <c r="F10" s="4"/>
      <c r="G10" s="4"/>
      <c r="H10" s="4"/>
    </row>
    <row r="11" spans="1:8" ht="38.25" x14ac:dyDescent="0.2">
      <c r="A11" s="205" t="s">
        <v>7115</v>
      </c>
      <c r="B11" s="205" t="s">
        <v>1</v>
      </c>
      <c r="C11" s="205" t="s">
        <v>3</v>
      </c>
      <c r="D11" s="205" t="s">
        <v>2543</v>
      </c>
      <c r="E11" s="205" t="s">
        <v>2544</v>
      </c>
      <c r="F11" s="205" t="s">
        <v>2545</v>
      </c>
      <c r="G11" s="205" t="s">
        <v>2546</v>
      </c>
      <c r="H11" s="205" t="s">
        <v>2547</v>
      </c>
    </row>
    <row r="12" spans="1:8" x14ac:dyDescent="0.2">
      <c r="A12" s="219" t="s">
        <v>8276</v>
      </c>
      <c r="B12" s="221" t="s">
        <v>7838</v>
      </c>
      <c r="C12" s="221" t="s">
        <v>7839</v>
      </c>
      <c r="D12" s="221" t="s">
        <v>7837</v>
      </c>
      <c r="E12" s="221" t="s">
        <v>7840</v>
      </c>
      <c r="F12" s="221" t="s">
        <v>7841</v>
      </c>
      <c r="G12" s="221" t="s">
        <v>7856</v>
      </c>
      <c r="H12" s="221" t="s">
        <v>7863</v>
      </c>
    </row>
    <row r="13" spans="1:8" x14ac:dyDescent="0.2">
      <c r="A13" s="637"/>
      <c r="B13" s="637" t="s">
        <v>23</v>
      </c>
      <c r="C13" s="637" t="s">
        <v>25</v>
      </c>
      <c r="D13" s="637" t="s">
        <v>26</v>
      </c>
      <c r="E13" s="765" t="s">
        <v>28</v>
      </c>
      <c r="F13" s="765" t="s">
        <v>29</v>
      </c>
      <c r="G13" s="765" t="s">
        <v>30</v>
      </c>
      <c r="H13" s="765" t="s">
        <v>36</v>
      </c>
    </row>
    <row r="14" spans="1:8" ht="51" x14ac:dyDescent="0.2">
      <c r="A14" s="82" t="s">
        <v>7116</v>
      </c>
      <c r="B14" s="80" t="s">
        <v>7413</v>
      </c>
      <c r="C14" s="80" t="s">
        <v>7407</v>
      </c>
      <c r="D14" s="80" t="s">
        <v>2107</v>
      </c>
      <c r="E14" s="80" t="s">
        <v>2106</v>
      </c>
      <c r="F14" s="80" t="s">
        <v>2106</v>
      </c>
      <c r="G14" s="80" t="s">
        <v>2106</v>
      </c>
      <c r="H14" s="80" t="s">
        <v>2106</v>
      </c>
    </row>
    <row r="15" spans="1:8" ht="25.5" x14ac:dyDescent="0.2">
      <c r="A15" s="4" t="s">
        <v>7605</v>
      </c>
      <c r="B15" s="143"/>
      <c r="C15" s="143"/>
      <c r="D15" s="80" t="s">
        <v>7184</v>
      </c>
      <c r="E15" s="80" t="s">
        <v>4368</v>
      </c>
      <c r="F15" s="80" t="s">
        <v>4368</v>
      </c>
      <c r="G15" s="80" t="s">
        <v>4368</v>
      </c>
      <c r="H15" s="80" t="s">
        <v>4369</v>
      </c>
    </row>
    <row r="16" spans="1:8" x14ac:dyDescent="0.2">
      <c r="A16" s="143"/>
      <c r="B16" s="83"/>
      <c r="C16" s="83"/>
      <c r="D16" s="83"/>
      <c r="E16" s="80" t="s">
        <v>4360</v>
      </c>
      <c r="F16" s="80" t="s">
        <v>4360</v>
      </c>
      <c r="G16" s="80" t="s">
        <v>4360</v>
      </c>
      <c r="H16" s="80" t="s">
        <v>4360</v>
      </c>
    </row>
    <row r="17" spans="1:8" x14ac:dyDescent="0.2">
      <c r="A17" s="143"/>
      <c r="B17" s="83"/>
      <c r="C17" s="83"/>
      <c r="D17" s="83"/>
      <c r="E17" s="80" t="s">
        <v>4222</v>
      </c>
      <c r="F17" s="80" t="s">
        <v>4222</v>
      </c>
      <c r="G17" s="80" t="s">
        <v>4222</v>
      </c>
      <c r="H17" s="80" t="s">
        <v>4222</v>
      </c>
    </row>
    <row r="18" spans="1:8" x14ac:dyDescent="0.2">
      <c r="A18" s="143"/>
      <c r="B18" s="83"/>
      <c r="C18" s="143"/>
      <c r="D18" s="83"/>
      <c r="E18" s="80" t="s">
        <v>7136</v>
      </c>
      <c r="F18" s="80" t="s">
        <v>7136</v>
      </c>
      <c r="G18" s="80" t="s">
        <v>7136</v>
      </c>
      <c r="H18" s="80" t="s">
        <v>7136</v>
      </c>
    </row>
    <row r="19" spans="1:8" x14ac:dyDescent="0.2">
      <c r="A19" s="143"/>
      <c r="B19" s="83"/>
      <c r="C19" s="143"/>
      <c r="D19" s="83"/>
      <c r="E19" s="80" t="s">
        <v>4770</v>
      </c>
      <c r="F19" s="80" t="s">
        <v>4771</v>
      </c>
      <c r="G19" s="80" t="s">
        <v>4772</v>
      </c>
      <c r="H19" s="80"/>
    </row>
    <row r="20" spans="1:8" x14ac:dyDescent="0.2">
      <c r="A20" s="11"/>
      <c r="B20" s="11"/>
      <c r="C20" s="11"/>
      <c r="D20" s="171"/>
      <c r="E20" s="11"/>
      <c r="F20" s="11"/>
      <c r="G20" s="11"/>
      <c r="H20" s="11"/>
    </row>
    <row r="22" spans="1:8" x14ac:dyDescent="0.2">
      <c r="B22" s="11"/>
      <c r="C22" s="11"/>
      <c r="D22" s="171"/>
      <c r="E22" s="11"/>
      <c r="F22" s="11"/>
      <c r="G22" s="11"/>
      <c r="H22" s="11"/>
    </row>
    <row r="23" spans="1:8" x14ac:dyDescent="0.2">
      <c r="A23" s="11"/>
      <c r="B23" s="11"/>
      <c r="C23" s="11"/>
      <c r="D23" s="171"/>
      <c r="E23" s="11"/>
      <c r="F23" s="11"/>
      <c r="G23" s="11"/>
    </row>
    <row r="24" spans="1:8" x14ac:dyDescent="0.2">
      <c r="A24" s="11"/>
      <c r="B24" s="11"/>
      <c r="C24" s="11"/>
      <c r="D24" s="171"/>
      <c r="E24" s="11"/>
      <c r="F24" s="11"/>
      <c r="G24" s="11"/>
    </row>
    <row r="25" spans="1:8" x14ac:dyDescent="0.2">
      <c r="A25" s="11"/>
      <c r="B25" s="11"/>
      <c r="C25" s="11"/>
      <c r="D25" s="11"/>
      <c r="E25" s="11"/>
      <c r="F25" s="11"/>
      <c r="G25" s="11"/>
    </row>
    <row r="26" spans="1:8" x14ac:dyDescent="0.2">
      <c r="A26" s="11"/>
      <c r="B26" s="11"/>
      <c r="C26" s="11"/>
      <c r="D26" s="11"/>
      <c r="E26" s="11"/>
      <c r="F26" s="11"/>
      <c r="G26" s="11"/>
    </row>
    <row r="27" spans="1:8" x14ac:dyDescent="0.2">
      <c r="A27" s="11"/>
      <c r="B27" s="11"/>
      <c r="C27" s="11"/>
      <c r="D27" s="11"/>
      <c r="E27" s="11"/>
      <c r="F27" s="11"/>
      <c r="G27" s="11"/>
    </row>
    <row r="28" spans="1:8" x14ac:dyDescent="0.2">
      <c r="A28" s="11"/>
      <c r="B28" s="11"/>
      <c r="C28" s="11"/>
      <c r="D28" s="11"/>
      <c r="E28" s="11"/>
      <c r="F28" s="11"/>
      <c r="G28" s="11"/>
    </row>
    <row r="29" spans="1:8" x14ac:dyDescent="0.2">
      <c r="A29" s="11"/>
      <c r="B29" s="11"/>
      <c r="C29" s="11"/>
      <c r="D29" s="11"/>
      <c r="E29" s="11"/>
      <c r="F29" s="11"/>
      <c r="G29" s="11"/>
    </row>
    <row r="30" spans="1:8" x14ac:dyDescent="0.2">
      <c r="A30" s="11"/>
      <c r="B30" s="11"/>
      <c r="C30" s="11"/>
      <c r="D30" s="11"/>
      <c r="E30" s="11"/>
      <c r="F30" s="11"/>
      <c r="G30" s="11"/>
    </row>
    <row r="31" spans="1:8" x14ac:dyDescent="0.2">
      <c r="A31" s="11"/>
      <c r="B31" s="11"/>
      <c r="C31" s="11"/>
      <c r="D31" s="11"/>
      <c r="E31" s="11"/>
      <c r="F31" s="11"/>
      <c r="G31" s="11"/>
    </row>
    <row r="32" spans="1:8" x14ac:dyDescent="0.2">
      <c r="A32" s="11"/>
      <c r="B32" s="11"/>
      <c r="C32" s="11"/>
      <c r="D32" s="11"/>
      <c r="E32" s="11"/>
      <c r="F32" s="11"/>
      <c r="G32" s="11"/>
    </row>
    <row r="33" spans="1:7" x14ac:dyDescent="0.2">
      <c r="A33" s="11"/>
      <c r="B33" s="11"/>
      <c r="C33" s="11"/>
      <c r="D33" s="11"/>
      <c r="E33" s="11"/>
      <c r="F33" s="11"/>
      <c r="G33" s="11"/>
    </row>
    <row r="34" spans="1:7" x14ac:dyDescent="0.2">
      <c r="A34" s="11"/>
      <c r="B34" s="11"/>
      <c r="C34" s="11"/>
      <c r="D34" s="11"/>
      <c r="E34" s="11"/>
      <c r="F34" s="11"/>
      <c r="G34" s="11"/>
    </row>
    <row r="35" spans="1:7" x14ac:dyDescent="0.2">
      <c r="A35" s="11"/>
      <c r="B35" s="11"/>
      <c r="C35" s="11"/>
      <c r="D35" s="11"/>
      <c r="E35" s="11"/>
      <c r="F35" s="11"/>
      <c r="G35" s="11"/>
    </row>
    <row r="36" spans="1:7" x14ac:dyDescent="0.2">
      <c r="A36" s="11"/>
      <c r="B36" s="11"/>
      <c r="C36" s="11"/>
      <c r="D36" s="11"/>
      <c r="E36" s="11"/>
      <c r="F36" s="11"/>
      <c r="G36" s="11"/>
    </row>
    <row r="37" spans="1:7" x14ac:dyDescent="0.2">
      <c r="A37" s="11"/>
      <c r="B37" s="11"/>
      <c r="C37" s="11"/>
      <c r="D37" s="11"/>
      <c r="E37" s="11"/>
      <c r="F37" s="11"/>
      <c r="G37" s="11"/>
    </row>
    <row r="38" spans="1:7" x14ac:dyDescent="0.2">
      <c r="A38" s="11"/>
      <c r="B38" s="11"/>
      <c r="C38" s="11"/>
      <c r="D38" s="11"/>
      <c r="E38" s="11"/>
      <c r="F38" s="11"/>
      <c r="G38" s="11"/>
    </row>
    <row r="39" spans="1:7" x14ac:dyDescent="0.2">
      <c r="A39" s="11"/>
      <c r="B39" s="11"/>
      <c r="C39" s="11"/>
      <c r="D39" s="11"/>
      <c r="E39" s="11"/>
      <c r="F39" s="11"/>
      <c r="G39" s="11"/>
    </row>
    <row r="40" spans="1:7" x14ac:dyDescent="0.2">
      <c r="A40" s="11"/>
      <c r="B40" s="11"/>
      <c r="C40" s="11"/>
      <c r="D40" s="11"/>
      <c r="E40" s="11"/>
      <c r="F40" s="11"/>
      <c r="G40" s="11"/>
    </row>
    <row r="41" spans="1:7" x14ac:dyDescent="0.2">
      <c r="A41" s="11"/>
      <c r="B41" s="11"/>
      <c r="C41" s="11"/>
      <c r="D41" s="11"/>
      <c r="E41" s="11"/>
      <c r="F41" s="11"/>
      <c r="G41" s="11"/>
    </row>
    <row r="42" spans="1:7" x14ac:dyDescent="0.2">
      <c r="A42" s="11"/>
      <c r="B42" s="11"/>
      <c r="C42" s="11"/>
      <c r="D42" s="11"/>
      <c r="E42" s="11"/>
      <c r="F42" s="11"/>
      <c r="G42" s="11"/>
    </row>
    <row r="43" spans="1:7" x14ac:dyDescent="0.2">
      <c r="A43" s="11"/>
      <c r="B43" s="11"/>
      <c r="C43" s="11"/>
      <c r="D43" s="11"/>
      <c r="E43" s="11"/>
      <c r="F43" s="11"/>
      <c r="G43" s="11"/>
    </row>
    <row r="44" spans="1:7" x14ac:dyDescent="0.2">
      <c r="A44" s="11"/>
      <c r="B44" s="11"/>
      <c r="C44" s="11"/>
      <c r="D44" s="11"/>
      <c r="E44" s="11"/>
      <c r="F44" s="11"/>
      <c r="G44" s="11"/>
    </row>
    <row r="45" spans="1:7" x14ac:dyDescent="0.2">
      <c r="A45" s="11"/>
      <c r="B45" s="11"/>
      <c r="C45" s="11"/>
      <c r="D45" s="11"/>
      <c r="E45" s="11"/>
      <c r="F45" s="11"/>
      <c r="G45" s="11"/>
    </row>
    <row r="46" spans="1:7" x14ac:dyDescent="0.2">
      <c r="A46" s="11"/>
      <c r="B46" s="11"/>
      <c r="C46" s="11"/>
      <c r="D46" s="11"/>
      <c r="E46" s="11"/>
      <c r="F46" s="11"/>
      <c r="G46" s="11"/>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
  <sheetViews>
    <sheetView zoomScale="85" zoomScaleNormal="85" workbookViewId="0"/>
  </sheetViews>
  <sheetFormatPr defaultColWidth="9.140625" defaultRowHeight="12.75" x14ac:dyDescent="0.2"/>
  <cols>
    <col min="1" max="1" width="15.7109375" style="38" customWidth="1"/>
    <col min="2" max="5" width="15.7109375" style="11" customWidth="1"/>
    <col min="6" max="6" width="15.7109375" style="38" customWidth="1"/>
    <col min="7" max="14" width="15.7109375" style="11" customWidth="1"/>
    <col min="15" max="254" width="9.140625" style="11"/>
    <col min="255" max="255" width="18.140625" style="11" customWidth="1"/>
    <col min="256" max="256" width="15.85546875" style="11" customWidth="1"/>
    <col min="257" max="257" width="13.7109375" style="11" customWidth="1"/>
    <col min="258" max="258" width="17.140625" style="11" customWidth="1"/>
    <col min="259" max="259" width="14.7109375" style="11" customWidth="1"/>
    <col min="260" max="260" width="17.140625" style="11" customWidth="1"/>
    <col min="261" max="262" width="14.7109375" style="11" customWidth="1"/>
    <col min="263" max="263" width="15" style="11" customWidth="1"/>
    <col min="264" max="264" width="18" style="11" customWidth="1"/>
    <col min="265" max="266" width="15.7109375" style="11" customWidth="1"/>
    <col min="267" max="267" width="14.7109375" style="11" customWidth="1"/>
    <col min="268" max="268" width="17.7109375" style="11" customWidth="1"/>
    <col min="269" max="269" width="12.140625" style="11" customWidth="1"/>
    <col min="270" max="510" width="9.140625" style="11"/>
    <col min="511" max="511" width="18.140625" style="11" customWidth="1"/>
    <col min="512" max="512" width="15.85546875" style="11" customWidth="1"/>
    <col min="513" max="513" width="13.7109375" style="11" customWidth="1"/>
    <col min="514" max="514" width="17.140625" style="11" customWidth="1"/>
    <col min="515" max="515" width="14.7109375" style="11" customWidth="1"/>
    <col min="516" max="516" width="17.140625" style="11" customWidth="1"/>
    <col min="517" max="518" width="14.7109375" style="11" customWidth="1"/>
    <col min="519" max="519" width="15" style="11" customWidth="1"/>
    <col min="520" max="520" width="18" style="11" customWidth="1"/>
    <col min="521" max="522" width="15.7109375" style="11" customWidth="1"/>
    <col min="523" max="523" width="14.7109375" style="11" customWidth="1"/>
    <col min="524" max="524" width="17.7109375" style="11" customWidth="1"/>
    <col min="525" max="525" width="12.140625" style="11" customWidth="1"/>
    <col min="526" max="766" width="9.140625" style="11"/>
    <col min="767" max="767" width="18.140625" style="11" customWidth="1"/>
    <col min="768" max="768" width="15.85546875" style="11" customWidth="1"/>
    <col min="769" max="769" width="13.7109375" style="11" customWidth="1"/>
    <col min="770" max="770" width="17.140625" style="11" customWidth="1"/>
    <col min="771" max="771" width="14.7109375" style="11" customWidth="1"/>
    <col min="772" max="772" width="17.140625" style="11" customWidth="1"/>
    <col min="773" max="774" width="14.7109375" style="11" customWidth="1"/>
    <col min="775" max="775" width="15" style="11" customWidth="1"/>
    <col min="776" max="776" width="18" style="11" customWidth="1"/>
    <col min="777" max="778" width="15.7109375" style="11" customWidth="1"/>
    <col min="779" max="779" width="14.7109375" style="11" customWidth="1"/>
    <col min="780" max="780" width="17.7109375" style="11" customWidth="1"/>
    <col min="781" max="781" width="12.140625" style="11" customWidth="1"/>
    <col min="782" max="1022" width="9.140625" style="11"/>
    <col min="1023" max="1023" width="18.140625" style="11" customWidth="1"/>
    <col min="1024" max="1024" width="15.85546875" style="11" customWidth="1"/>
    <col min="1025" max="1025" width="13.7109375" style="11" customWidth="1"/>
    <col min="1026" max="1026" width="17.140625" style="11" customWidth="1"/>
    <col min="1027" max="1027" width="14.7109375" style="11" customWidth="1"/>
    <col min="1028" max="1028" width="17.140625" style="11" customWidth="1"/>
    <col min="1029" max="1030" width="14.7109375" style="11" customWidth="1"/>
    <col min="1031" max="1031" width="15" style="11" customWidth="1"/>
    <col min="1032" max="1032" width="18" style="11" customWidth="1"/>
    <col min="1033" max="1034" width="15.7109375" style="11" customWidth="1"/>
    <col min="1035" max="1035" width="14.7109375" style="11" customWidth="1"/>
    <col min="1036" max="1036" width="17.7109375" style="11" customWidth="1"/>
    <col min="1037" max="1037" width="12.140625" style="11" customWidth="1"/>
    <col min="1038" max="1278" width="9.140625" style="11"/>
    <col min="1279" max="1279" width="18.140625" style="11" customWidth="1"/>
    <col min="1280" max="1280" width="15.85546875" style="11" customWidth="1"/>
    <col min="1281" max="1281" width="13.7109375" style="11" customWidth="1"/>
    <col min="1282" max="1282" width="17.140625" style="11" customWidth="1"/>
    <col min="1283" max="1283" width="14.7109375" style="11" customWidth="1"/>
    <col min="1284" max="1284" width="17.140625" style="11" customWidth="1"/>
    <col min="1285" max="1286" width="14.7109375" style="11" customWidth="1"/>
    <col min="1287" max="1287" width="15" style="11" customWidth="1"/>
    <col min="1288" max="1288" width="18" style="11" customWidth="1"/>
    <col min="1289" max="1290" width="15.7109375" style="11" customWidth="1"/>
    <col min="1291" max="1291" width="14.7109375" style="11" customWidth="1"/>
    <col min="1292" max="1292" width="17.7109375" style="11" customWidth="1"/>
    <col min="1293" max="1293" width="12.140625" style="11" customWidth="1"/>
    <col min="1294" max="1534" width="9.140625" style="11"/>
    <col min="1535" max="1535" width="18.140625" style="11" customWidth="1"/>
    <col min="1536" max="1536" width="15.85546875" style="11" customWidth="1"/>
    <col min="1537" max="1537" width="13.7109375" style="11" customWidth="1"/>
    <col min="1538" max="1538" width="17.140625" style="11" customWidth="1"/>
    <col min="1539" max="1539" width="14.7109375" style="11" customWidth="1"/>
    <col min="1540" max="1540" width="17.140625" style="11" customWidth="1"/>
    <col min="1541" max="1542" width="14.7109375" style="11" customWidth="1"/>
    <col min="1543" max="1543" width="15" style="11" customWidth="1"/>
    <col min="1544" max="1544" width="18" style="11" customWidth="1"/>
    <col min="1545" max="1546" width="15.7109375" style="11" customWidth="1"/>
    <col min="1547" max="1547" width="14.7109375" style="11" customWidth="1"/>
    <col min="1548" max="1548" width="17.7109375" style="11" customWidth="1"/>
    <col min="1549" max="1549" width="12.140625" style="11" customWidth="1"/>
    <col min="1550" max="1790" width="9.140625" style="11"/>
    <col min="1791" max="1791" width="18.140625" style="11" customWidth="1"/>
    <col min="1792" max="1792" width="15.85546875" style="11" customWidth="1"/>
    <col min="1793" max="1793" width="13.7109375" style="11" customWidth="1"/>
    <col min="1794" max="1794" width="17.140625" style="11" customWidth="1"/>
    <col min="1795" max="1795" width="14.7109375" style="11" customWidth="1"/>
    <col min="1796" max="1796" width="17.140625" style="11" customWidth="1"/>
    <col min="1797" max="1798" width="14.7109375" style="11" customWidth="1"/>
    <col min="1799" max="1799" width="15" style="11" customWidth="1"/>
    <col min="1800" max="1800" width="18" style="11" customWidth="1"/>
    <col min="1801" max="1802" width="15.7109375" style="11" customWidth="1"/>
    <col min="1803" max="1803" width="14.7109375" style="11" customWidth="1"/>
    <col min="1804" max="1804" width="17.7109375" style="11" customWidth="1"/>
    <col min="1805" max="1805" width="12.140625" style="11" customWidth="1"/>
    <col min="1806" max="2046" width="9.140625" style="11"/>
    <col min="2047" max="2047" width="18.140625" style="11" customWidth="1"/>
    <col min="2048" max="2048" width="15.85546875" style="11" customWidth="1"/>
    <col min="2049" max="2049" width="13.7109375" style="11" customWidth="1"/>
    <col min="2050" max="2050" width="17.140625" style="11" customWidth="1"/>
    <col min="2051" max="2051" width="14.7109375" style="11" customWidth="1"/>
    <col min="2052" max="2052" width="17.140625" style="11" customWidth="1"/>
    <col min="2053" max="2054" width="14.7109375" style="11" customWidth="1"/>
    <col min="2055" max="2055" width="15" style="11" customWidth="1"/>
    <col min="2056" max="2056" width="18" style="11" customWidth="1"/>
    <col min="2057" max="2058" width="15.7109375" style="11" customWidth="1"/>
    <col min="2059" max="2059" width="14.7109375" style="11" customWidth="1"/>
    <col min="2060" max="2060" width="17.7109375" style="11" customWidth="1"/>
    <col min="2061" max="2061" width="12.140625" style="11" customWidth="1"/>
    <col min="2062" max="2302" width="9.140625" style="11"/>
    <col min="2303" max="2303" width="18.140625" style="11" customWidth="1"/>
    <col min="2304" max="2304" width="15.85546875" style="11" customWidth="1"/>
    <col min="2305" max="2305" width="13.7109375" style="11" customWidth="1"/>
    <col min="2306" max="2306" width="17.140625" style="11" customWidth="1"/>
    <col min="2307" max="2307" width="14.7109375" style="11" customWidth="1"/>
    <col min="2308" max="2308" width="17.140625" style="11" customWidth="1"/>
    <col min="2309" max="2310" width="14.7109375" style="11" customWidth="1"/>
    <col min="2311" max="2311" width="15" style="11" customWidth="1"/>
    <col min="2312" max="2312" width="18" style="11" customWidth="1"/>
    <col min="2313" max="2314" width="15.7109375" style="11" customWidth="1"/>
    <col min="2315" max="2315" width="14.7109375" style="11" customWidth="1"/>
    <col min="2316" max="2316" width="17.7109375" style="11" customWidth="1"/>
    <col min="2317" max="2317" width="12.140625" style="11" customWidth="1"/>
    <col min="2318" max="2558" width="9.140625" style="11"/>
    <col min="2559" max="2559" width="18.140625" style="11" customWidth="1"/>
    <col min="2560" max="2560" width="15.85546875" style="11" customWidth="1"/>
    <col min="2561" max="2561" width="13.7109375" style="11" customWidth="1"/>
    <col min="2562" max="2562" width="17.140625" style="11" customWidth="1"/>
    <col min="2563" max="2563" width="14.7109375" style="11" customWidth="1"/>
    <col min="2564" max="2564" width="17.140625" style="11" customWidth="1"/>
    <col min="2565" max="2566" width="14.7109375" style="11" customWidth="1"/>
    <col min="2567" max="2567" width="15" style="11" customWidth="1"/>
    <col min="2568" max="2568" width="18" style="11" customWidth="1"/>
    <col min="2569" max="2570" width="15.7109375" style="11" customWidth="1"/>
    <col min="2571" max="2571" width="14.7109375" style="11" customWidth="1"/>
    <col min="2572" max="2572" width="17.7109375" style="11" customWidth="1"/>
    <col min="2573" max="2573" width="12.140625" style="11" customWidth="1"/>
    <col min="2574" max="2814" width="9.140625" style="11"/>
    <col min="2815" max="2815" width="18.140625" style="11" customWidth="1"/>
    <col min="2816" max="2816" width="15.85546875" style="11" customWidth="1"/>
    <col min="2817" max="2817" width="13.7109375" style="11" customWidth="1"/>
    <col min="2818" max="2818" width="17.140625" style="11" customWidth="1"/>
    <col min="2819" max="2819" width="14.7109375" style="11" customWidth="1"/>
    <col min="2820" max="2820" width="17.140625" style="11" customWidth="1"/>
    <col min="2821" max="2822" width="14.7109375" style="11" customWidth="1"/>
    <col min="2823" max="2823" width="15" style="11" customWidth="1"/>
    <col min="2824" max="2824" width="18" style="11" customWidth="1"/>
    <col min="2825" max="2826" width="15.7109375" style="11" customWidth="1"/>
    <col min="2827" max="2827" width="14.7109375" style="11" customWidth="1"/>
    <col min="2828" max="2828" width="17.7109375" style="11" customWidth="1"/>
    <col min="2829" max="2829" width="12.140625" style="11" customWidth="1"/>
    <col min="2830" max="3070" width="9.140625" style="11"/>
    <col min="3071" max="3071" width="18.140625" style="11" customWidth="1"/>
    <col min="3072" max="3072" width="15.85546875" style="11" customWidth="1"/>
    <col min="3073" max="3073" width="13.7109375" style="11" customWidth="1"/>
    <col min="3074" max="3074" width="17.140625" style="11" customWidth="1"/>
    <col min="3075" max="3075" width="14.7109375" style="11" customWidth="1"/>
    <col min="3076" max="3076" width="17.140625" style="11" customWidth="1"/>
    <col min="3077" max="3078" width="14.7109375" style="11" customWidth="1"/>
    <col min="3079" max="3079" width="15" style="11" customWidth="1"/>
    <col min="3080" max="3080" width="18" style="11" customWidth="1"/>
    <col min="3081" max="3082" width="15.7109375" style="11" customWidth="1"/>
    <col min="3083" max="3083" width="14.7109375" style="11" customWidth="1"/>
    <col min="3084" max="3084" width="17.7109375" style="11" customWidth="1"/>
    <col min="3085" max="3085" width="12.140625" style="11" customWidth="1"/>
    <col min="3086" max="3326" width="9.140625" style="11"/>
    <col min="3327" max="3327" width="18.140625" style="11" customWidth="1"/>
    <col min="3328" max="3328" width="15.85546875" style="11" customWidth="1"/>
    <col min="3329" max="3329" width="13.7109375" style="11" customWidth="1"/>
    <col min="3330" max="3330" width="17.140625" style="11" customWidth="1"/>
    <col min="3331" max="3331" width="14.7109375" style="11" customWidth="1"/>
    <col min="3332" max="3332" width="17.140625" style="11" customWidth="1"/>
    <col min="3333" max="3334" width="14.7109375" style="11" customWidth="1"/>
    <col min="3335" max="3335" width="15" style="11" customWidth="1"/>
    <col min="3336" max="3336" width="18" style="11" customWidth="1"/>
    <col min="3337" max="3338" width="15.7109375" style="11" customWidth="1"/>
    <col min="3339" max="3339" width="14.7109375" style="11" customWidth="1"/>
    <col min="3340" max="3340" width="17.7109375" style="11" customWidth="1"/>
    <col min="3341" max="3341" width="12.140625" style="11" customWidth="1"/>
    <col min="3342" max="3582" width="9.140625" style="11"/>
    <col min="3583" max="3583" width="18.140625" style="11" customWidth="1"/>
    <col min="3584" max="3584" width="15.85546875" style="11" customWidth="1"/>
    <col min="3585" max="3585" width="13.7109375" style="11" customWidth="1"/>
    <col min="3586" max="3586" width="17.140625" style="11" customWidth="1"/>
    <col min="3587" max="3587" width="14.7109375" style="11" customWidth="1"/>
    <col min="3588" max="3588" width="17.140625" style="11" customWidth="1"/>
    <col min="3589" max="3590" width="14.7109375" style="11" customWidth="1"/>
    <col min="3591" max="3591" width="15" style="11" customWidth="1"/>
    <col min="3592" max="3592" width="18" style="11" customWidth="1"/>
    <col min="3593" max="3594" width="15.7109375" style="11" customWidth="1"/>
    <col min="3595" max="3595" width="14.7109375" style="11" customWidth="1"/>
    <col min="3596" max="3596" width="17.7109375" style="11" customWidth="1"/>
    <col min="3597" max="3597" width="12.140625" style="11" customWidth="1"/>
    <col min="3598" max="3838" width="9.140625" style="11"/>
    <col min="3839" max="3839" width="18.140625" style="11" customWidth="1"/>
    <col min="3840" max="3840" width="15.85546875" style="11" customWidth="1"/>
    <col min="3841" max="3841" width="13.7109375" style="11" customWidth="1"/>
    <col min="3842" max="3842" width="17.140625" style="11" customWidth="1"/>
    <col min="3843" max="3843" width="14.7109375" style="11" customWidth="1"/>
    <col min="3844" max="3844" width="17.140625" style="11" customWidth="1"/>
    <col min="3845" max="3846" width="14.7109375" style="11" customWidth="1"/>
    <col min="3847" max="3847" width="15" style="11" customWidth="1"/>
    <col min="3848" max="3848" width="18" style="11" customWidth="1"/>
    <col min="3849" max="3850" width="15.7109375" style="11" customWidth="1"/>
    <col min="3851" max="3851" width="14.7109375" style="11" customWidth="1"/>
    <col min="3852" max="3852" width="17.7109375" style="11" customWidth="1"/>
    <col min="3853" max="3853" width="12.140625" style="11" customWidth="1"/>
    <col min="3854" max="4094" width="9.140625" style="11"/>
    <col min="4095" max="4095" width="18.140625" style="11" customWidth="1"/>
    <col min="4096" max="4096" width="15.85546875" style="11" customWidth="1"/>
    <col min="4097" max="4097" width="13.7109375" style="11" customWidth="1"/>
    <col min="4098" max="4098" width="17.140625" style="11" customWidth="1"/>
    <col min="4099" max="4099" width="14.7109375" style="11" customWidth="1"/>
    <col min="4100" max="4100" width="17.140625" style="11" customWidth="1"/>
    <col min="4101" max="4102" width="14.7109375" style="11" customWidth="1"/>
    <col min="4103" max="4103" width="15" style="11" customWidth="1"/>
    <col min="4104" max="4104" width="18" style="11" customWidth="1"/>
    <col min="4105" max="4106" width="15.7109375" style="11" customWidth="1"/>
    <col min="4107" max="4107" width="14.7109375" style="11" customWidth="1"/>
    <col min="4108" max="4108" width="17.7109375" style="11" customWidth="1"/>
    <col min="4109" max="4109" width="12.140625" style="11" customWidth="1"/>
    <col min="4110" max="4350" width="9.140625" style="11"/>
    <col min="4351" max="4351" width="18.140625" style="11" customWidth="1"/>
    <col min="4352" max="4352" width="15.85546875" style="11" customWidth="1"/>
    <col min="4353" max="4353" width="13.7109375" style="11" customWidth="1"/>
    <col min="4354" max="4354" width="17.140625" style="11" customWidth="1"/>
    <col min="4355" max="4355" width="14.7109375" style="11" customWidth="1"/>
    <col min="4356" max="4356" width="17.140625" style="11" customWidth="1"/>
    <col min="4357" max="4358" width="14.7109375" style="11" customWidth="1"/>
    <col min="4359" max="4359" width="15" style="11" customWidth="1"/>
    <col min="4360" max="4360" width="18" style="11" customWidth="1"/>
    <col min="4361" max="4362" width="15.7109375" style="11" customWidth="1"/>
    <col min="4363" max="4363" width="14.7109375" style="11" customWidth="1"/>
    <col min="4364" max="4364" width="17.7109375" style="11" customWidth="1"/>
    <col min="4365" max="4365" width="12.140625" style="11" customWidth="1"/>
    <col min="4366" max="4606" width="9.140625" style="11"/>
    <col min="4607" max="4607" width="18.140625" style="11" customWidth="1"/>
    <col min="4608" max="4608" width="15.85546875" style="11" customWidth="1"/>
    <col min="4609" max="4609" width="13.7109375" style="11" customWidth="1"/>
    <col min="4610" max="4610" width="17.140625" style="11" customWidth="1"/>
    <col min="4611" max="4611" width="14.7109375" style="11" customWidth="1"/>
    <col min="4612" max="4612" width="17.140625" style="11" customWidth="1"/>
    <col min="4613" max="4614" width="14.7109375" style="11" customWidth="1"/>
    <col min="4615" max="4615" width="15" style="11" customWidth="1"/>
    <col min="4616" max="4616" width="18" style="11" customWidth="1"/>
    <col min="4617" max="4618" width="15.7109375" style="11" customWidth="1"/>
    <col min="4619" max="4619" width="14.7109375" style="11" customWidth="1"/>
    <col min="4620" max="4620" width="17.7109375" style="11" customWidth="1"/>
    <col min="4621" max="4621" width="12.140625" style="11" customWidth="1"/>
    <col min="4622" max="4862" width="9.140625" style="11"/>
    <col min="4863" max="4863" width="18.140625" style="11" customWidth="1"/>
    <col min="4864" max="4864" width="15.85546875" style="11" customWidth="1"/>
    <col min="4865" max="4865" width="13.7109375" style="11" customWidth="1"/>
    <col min="4866" max="4866" width="17.140625" style="11" customWidth="1"/>
    <col min="4867" max="4867" width="14.7109375" style="11" customWidth="1"/>
    <col min="4868" max="4868" width="17.140625" style="11" customWidth="1"/>
    <col min="4869" max="4870" width="14.7109375" style="11" customWidth="1"/>
    <col min="4871" max="4871" width="15" style="11" customWidth="1"/>
    <col min="4872" max="4872" width="18" style="11" customWidth="1"/>
    <col min="4873" max="4874" width="15.7109375" style="11" customWidth="1"/>
    <col min="4875" max="4875" width="14.7109375" style="11" customWidth="1"/>
    <col min="4876" max="4876" width="17.7109375" style="11" customWidth="1"/>
    <col min="4877" max="4877" width="12.140625" style="11" customWidth="1"/>
    <col min="4878" max="5118" width="9.140625" style="11"/>
    <col min="5119" max="5119" width="18.140625" style="11" customWidth="1"/>
    <col min="5120" max="5120" width="15.85546875" style="11" customWidth="1"/>
    <col min="5121" max="5121" width="13.7109375" style="11" customWidth="1"/>
    <col min="5122" max="5122" width="17.140625" style="11" customWidth="1"/>
    <col min="5123" max="5123" width="14.7109375" style="11" customWidth="1"/>
    <col min="5124" max="5124" width="17.140625" style="11" customWidth="1"/>
    <col min="5125" max="5126" width="14.7109375" style="11" customWidth="1"/>
    <col min="5127" max="5127" width="15" style="11" customWidth="1"/>
    <col min="5128" max="5128" width="18" style="11" customWidth="1"/>
    <col min="5129" max="5130" width="15.7109375" style="11" customWidth="1"/>
    <col min="5131" max="5131" width="14.7109375" style="11" customWidth="1"/>
    <col min="5132" max="5132" width="17.7109375" style="11" customWidth="1"/>
    <col min="5133" max="5133" width="12.140625" style="11" customWidth="1"/>
    <col min="5134" max="5374" width="9.140625" style="11"/>
    <col min="5375" max="5375" width="18.140625" style="11" customWidth="1"/>
    <col min="5376" max="5376" width="15.85546875" style="11" customWidth="1"/>
    <col min="5377" max="5377" width="13.7109375" style="11" customWidth="1"/>
    <col min="5378" max="5378" width="17.140625" style="11" customWidth="1"/>
    <col min="5379" max="5379" width="14.7109375" style="11" customWidth="1"/>
    <col min="5380" max="5380" width="17.140625" style="11" customWidth="1"/>
    <col min="5381" max="5382" width="14.7109375" style="11" customWidth="1"/>
    <col min="5383" max="5383" width="15" style="11" customWidth="1"/>
    <col min="5384" max="5384" width="18" style="11" customWidth="1"/>
    <col min="5385" max="5386" width="15.7109375" style="11" customWidth="1"/>
    <col min="5387" max="5387" width="14.7109375" style="11" customWidth="1"/>
    <col min="5388" max="5388" width="17.7109375" style="11" customWidth="1"/>
    <col min="5389" max="5389" width="12.140625" style="11" customWidth="1"/>
    <col min="5390" max="5630" width="9.140625" style="11"/>
    <col min="5631" max="5631" width="18.140625" style="11" customWidth="1"/>
    <col min="5632" max="5632" width="15.85546875" style="11" customWidth="1"/>
    <col min="5633" max="5633" width="13.7109375" style="11" customWidth="1"/>
    <col min="5634" max="5634" width="17.140625" style="11" customWidth="1"/>
    <col min="5635" max="5635" width="14.7109375" style="11" customWidth="1"/>
    <col min="5636" max="5636" width="17.140625" style="11" customWidth="1"/>
    <col min="5637" max="5638" width="14.7109375" style="11" customWidth="1"/>
    <col min="5639" max="5639" width="15" style="11" customWidth="1"/>
    <col min="5640" max="5640" width="18" style="11" customWidth="1"/>
    <col min="5641" max="5642" width="15.7109375" style="11" customWidth="1"/>
    <col min="5643" max="5643" width="14.7109375" style="11" customWidth="1"/>
    <col min="5644" max="5644" width="17.7109375" style="11" customWidth="1"/>
    <col min="5645" max="5645" width="12.140625" style="11" customWidth="1"/>
    <col min="5646" max="5886" width="9.140625" style="11"/>
    <col min="5887" max="5887" width="18.140625" style="11" customWidth="1"/>
    <col min="5888" max="5888" width="15.85546875" style="11" customWidth="1"/>
    <col min="5889" max="5889" width="13.7109375" style="11" customWidth="1"/>
    <col min="5890" max="5890" width="17.140625" style="11" customWidth="1"/>
    <col min="5891" max="5891" width="14.7109375" style="11" customWidth="1"/>
    <col min="5892" max="5892" width="17.140625" style="11" customWidth="1"/>
    <col min="5893" max="5894" width="14.7109375" style="11" customWidth="1"/>
    <col min="5895" max="5895" width="15" style="11" customWidth="1"/>
    <col min="5896" max="5896" width="18" style="11" customWidth="1"/>
    <col min="5897" max="5898" width="15.7109375" style="11" customWidth="1"/>
    <col min="5899" max="5899" width="14.7109375" style="11" customWidth="1"/>
    <col min="5900" max="5900" width="17.7109375" style="11" customWidth="1"/>
    <col min="5901" max="5901" width="12.140625" style="11" customWidth="1"/>
    <col min="5902" max="6142" width="9.140625" style="11"/>
    <col min="6143" max="6143" width="18.140625" style="11" customWidth="1"/>
    <col min="6144" max="6144" width="15.85546875" style="11" customWidth="1"/>
    <col min="6145" max="6145" width="13.7109375" style="11" customWidth="1"/>
    <col min="6146" max="6146" width="17.140625" style="11" customWidth="1"/>
    <col min="6147" max="6147" width="14.7109375" style="11" customWidth="1"/>
    <col min="6148" max="6148" width="17.140625" style="11" customWidth="1"/>
    <col min="6149" max="6150" width="14.7109375" style="11" customWidth="1"/>
    <col min="6151" max="6151" width="15" style="11" customWidth="1"/>
    <col min="6152" max="6152" width="18" style="11" customWidth="1"/>
    <col min="6153" max="6154" width="15.7109375" style="11" customWidth="1"/>
    <col min="6155" max="6155" width="14.7109375" style="11" customWidth="1"/>
    <col min="6156" max="6156" width="17.7109375" style="11" customWidth="1"/>
    <col min="6157" max="6157" width="12.140625" style="11" customWidth="1"/>
    <col min="6158" max="6398" width="9.140625" style="11"/>
    <col min="6399" max="6399" width="18.140625" style="11" customWidth="1"/>
    <col min="6400" max="6400" width="15.85546875" style="11" customWidth="1"/>
    <col min="6401" max="6401" width="13.7109375" style="11" customWidth="1"/>
    <col min="6402" max="6402" width="17.140625" style="11" customWidth="1"/>
    <col min="6403" max="6403" width="14.7109375" style="11" customWidth="1"/>
    <col min="6404" max="6404" width="17.140625" style="11" customWidth="1"/>
    <col min="6405" max="6406" width="14.7109375" style="11" customWidth="1"/>
    <col min="6407" max="6407" width="15" style="11" customWidth="1"/>
    <col min="6408" max="6408" width="18" style="11" customWidth="1"/>
    <col min="6409" max="6410" width="15.7109375" style="11" customWidth="1"/>
    <col min="6411" max="6411" width="14.7109375" style="11" customWidth="1"/>
    <col min="6412" max="6412" width="17.7109375" style="11" customWidth="1"/>
    <col min="6413" max="6413" width="12.140625" style="11" customWidth="1"/>
    <col min="6414" max="6654" width="9.140625" style="11"/>
    <col min="6655" max="6655" width="18.140625" style="11" customWidth="1"/>
    <col min="6656" max="6656" width="15.85546875" style="11" customWidth="1"/>
    <col min="6657" max="6657" width="13.7109375" style="11" customWidth="1"/>
    <col min="6658" max="6658" width="17.140625" style="11" customWidth="1"/>
    <col min="6659" max="6659" width="14.7109375" style="11" customWidth="1"/>
    <col min="6660" max="6660" width="17.140625" style="11" customWidth="1"/>
    <col min="6661" max="6662" width="14.7109375" style="11" customWidth="1"/>
    <col min="6663" max="6663" width="15" style="11" customWidth="1"/>
    <col min="6664" max="6664" width="18" style="11" customWidth="1"/>
    <col min="6665" max="6666" width="15.7109375" style="11" customWidth="1"/>
    <col min="6667" max="6667" width="14.7109375" style="11" customWidth="1"/>
    <col min="6668" max="6668" width="17.7109375" style="11" customWidth="1"/>
    <col min="6669" max="6669" width="12.140625" style="11" customWidth="1"/>
    <col min="6670" max="6910" width="9.140625" style="11"/>
    <col min="6911" max="6911" width="18.140625" style="11" customWidth="1"/>
    <col min="6912" max="6912" width="15.85546875" style="11" customWidth="1"/>
    <col min="6913" max="6913" width="13.7109375" style="11" customWidth="1"/>
    <col min="6914" max="6914" width="17.140625" style="11" customWidth="1"/>
    <col min="6915" max="6915" width="14.7109375" style="11" customWidth="1"/>
    <col min="6916" max="6916" width="17.140625" style="11" customWidth="1"/>
    <col min="6917" max="6918" width="14.7109375" style="11" customWidth="1"/>
    <col min="6919" max="6919" width="15" style="11" customWidth="1"/>
    <col min="6920" max="6920" width="18" style="11" customWidth="1"/>
    <col min="6921" max="6922" width="15.7109375" style="11" customWidth="1"/>
    <col min="6923" max="6923" width="14.7109375" style="11" customWidth="1"/>
    <col min="6924" max="6924" width="17.7109375" style="11" customWidth="1"/>
    <col min="6925" max="6925" width="12.140625" style="11" customWidth="1"/>
    <col min="6926" max="7166" width="9.140625" style="11"/>
    <col min="7167" max="7167" width="18.140625" style="11" customWidth="1"/>
    <col min="7168" max="7168" width="15.85546875" style="11" customWidth="1"/>
    <col min="7169" max="7169" width="13.7109375" style="11" customWidth="1"/>
    <col min="7170" max="7170" width="17.140625" style="11" customWidth="1"/>
    <col min="7171" max="7171" width="14.7109375" style="11" customWidth="1"/>
    <col min="7172" max="7172" width="17.140625" style="11" customWidth="1"/>
    <col min="7173" max="7174" width="14.7109375" style="11" customWidth="1"/>
    <col min="7175" max="7175" width="15" style="11" customWidth="1"/>
    <col min="7176" max="7176" width="18" style="11" customWidth="1"/>
    <col min="7177" max="7178" width="15.7109375" style="11" customWidth="1"/>
    <col min="7179" max="7179" width="14.7109375" style="11" customWidth="1"/>
    <col min="7180" max="7180" width="17.7109375" style="11" customWidth="1"/>
    <col min="7181" max="7181" width="12.140625" style="11" customWidth="1"/>
    <col min="7182" max="7422" width="9.140625" style="11"/>
    <col min="7423" max="7423" width="18.140625" style="11" customWidth="1"/>
    <col min="7424" max="7424" width="15.85546875" style="11" customWidth="1"/>
    <col min="7425" max="7425" width="13.7109375" style="11" customWidth="1"/>
    <col min="7426" max="7426" width="17.140625" style="11" customWidth="1"/>
    <col min="7427" max="7427" width="14.7109375" style="11" customWidth="1"/>
    <col min="7428" max="7428" width="17.140625" style="11" customWidth="1"/>
    <col min="7429" max="7430" width="14.7109375" style="11" customWidth="1"/>
    <col min="7431" max="7431" width="15" style="11" customWidth="1"/>
    <col min="7432" max="7432" width="18" style="11" customWidth="1"/>
    <col min="7433" max="7434" width="15.7109375" style="11" customWidth="1"/>
    <col min="7435" max="7435" width="14.7109375" style="11" customWidth="1"/>
    <col min="7436" max="7436" width="17.7109375" style="11" customWidth="1"/>
    <col min="7437" max="7437" width="12.140625" style="11" customWidth="1"/>
    <col min="7438" max="7678" width="9.140625" style="11"/>
    <col min="7679" max="7679" width="18.140625" style="11" customWidth="1"/>
    <col min="7680" max="7680" width="15.85546875" style="11" customWidth="1"/>
    <col min="7681" max="7681" width="13.7109375" style="11" customWidth="1"/>
    <col min="7682" max="7682" width="17.140625" style="11" customWidth="1"/>
    <col min="7683" max="7683" width="14.7109375" style="11" customWidth="1"/>
    <col min="7684" max="7684" width="17.140625" style="11" customWidth="1"/>
    <col min="7685" max="7686" width="14.7109375" style="11" customWidth="1"/>
    <col min="7687" max="7687" width="15" style="11" customWidth="1"/>
    <col min="7688" max="7688" width="18" style="11" customWidth="1"/>
    <col min="7689" max="7690" width="15.7109375" style="11" customWidth="1"/>
    <col min="7691" max="7691" width="14.7109375" style="11" customWidth="1"/>
    <col min="7692" max="7692" width="17.7109375" style="11" customWidth="1"/>
    <col min="7693" max="7693" width="12.140625" style="11" customWidth="1"/>
    <col min="7694" max="7934" width="9.140625" style="11"/>
    <col min="7935" max="7935" width="18.140625" style="11" customWidth="1"/>
    <col min="7936" max="7936" width="15.85546875" style="11" customWidth="1"/>
    <col min="7937" max="7937" width="13.7109375" style="11" customWidth="1"/>
    <col min="7938" max="7938" width="17.140625" style="11" customWidth="1"/>
    <col min="7939" max="7939" width="14.7109375" style="11" customWidth="1"/>
    <col min="7940" max="7940" width="17.140625" style="11" customWidth="1"/>
    <col min="7941" max="7942" width="14.7109375" style="11" customWidth="1"/>
    <col min="7943" max="7943" width="15" style="11" customWidth="1"/>
    <col min="7944" max="7944" width="18" style="11" customWidth="1"/>
    <col min="7945" max="7946" width="15.7109375" style="11" customWidth="1"/>
    <col min="7947" max="7947" width="14.7109375" style="11" customWidth="1"/>
    <col min="7948" max="7948" width="17.7109375" style="11" customWidth="1"/>
    <col min="7949" max="7949" width="12.140625" style="11" customWidth="1"/>
    <col min="7950" max="8190" width="9.140625" style="11"/>
    <col min="8191" max="8191" width="18.140625" style="11" customWidth="1"/>
    <col min="8192" max="8192" width="15.85546875" style="11" customWidth="1"/>
    <col min="8193" max="8193" width="13.7109375" style="11" customWidth="1"/>
    <col min="8194" max="8194" width="17.140625" style="11" customWidth="1"/>
    <col min="8195" max="8195" width="14.7109375" style="11" customWidth="1"/>
    <col min="8196" max="8196" width="17.140625" style="11" customWidth="1"/>
    <col min="8197" max="8198" width="14.7109375" style="11" customWidth="1"/>
    <col min="8199" max="8199" width="15" style="11" customWidth="1"/>
    <col min="8200" max="8200" width="18" style="11" customWidth="1"/>
    <col min="8201" max="8202" width="15.7109375" style="11" customWidth="1"/>
    <col min="8203" max="8203" width="14.7109375" style="11" customWidth="1"/>
    <col min="8204" max="8204" width="17.7109375" style="11" customWidth="1"/>
    <col min="8205" max="8205" width="12.140625" style="11" customWidth="1"/>
    <col min="8206" max="8446" width="9.140625" style="11"/>
    <col min="8447" max="8447" width="18.140625" style="11" customWidth="1"/>
    <col min="8448" max="8448" width="15.85546875" style="11" customWidth="1"/>
    <col min="8449" max="8449" width="13.7109375" style="11" customWidth="1"/>
    <col min="8450" max="8450" width="17.140625" style="11" customWidth="1"/>
    <col min="8451" max="8451" width="14.7109375" style="11" customWidth="1"/>
    <col min="8452" max="8452" width="17.140625" style="11" customWidth="1"/>
    <col min="8453" max="8454" width="14.7109375" style="11" customWidth="1"/>
    <col min="8455" max="8455" width="15" style="11" customWidth="1"/>
    <col min="8456" max="8456" width="18" style="11" customWidth="1"/>
    <col min="8457" max="8458" width="15.7109375" style="11" customWidth="1"/>
    <col min="8459" max="8459" width="14.7109375" style="11" customWidth="1"/>
    <col min="8460" max="8460" width="17.7109375" style="11" customWidth="1"/>
    <col min="8461" max="8461" width="12.140625" style="11" customWidth="1"/>
    <col min="8462" max="8702" width="9.140625" style="11"/>
    <col min="8703" max="8703" width="18.140625" style="11" customWidth="1"/>
    <col min="8704" max="8704" width="15.85546875" style="11" customWidth="1"/>
    <col min="8705" max="8705" width="13.7109375" style="11" customWidth="1"/>
    <col min="8706" max="8706" width="17.140625" style="11" customWidth="1"/>
    <col min="8707" max="8707" width="14.7109375" style="11" customWidth="1"/>
    <col min="8708" max="8708" width="17.140625" style="11" customWidth="1"/>
    <col min="8709" max="8710" width="14.7109375" style="11" customWidth="1"/>
    <col min="8711" max="8711" width="15" style="11" customWidth="1"/>
    <col min="8712" max="8712" width="18" style="11" customWidth="1"/>
    <col min="8713" max="8714" width="15.7109375" style="11" customWidth="1"/>
    <col min="8715" max="8715" width="14.7109375" style="11" customWidth="1"/>
    <col min="8716" max="8716" width="17.7109375" style="11" customWidth="1"/>
    <col min="8717" max="8717" width="12.140625" style="11" customWidth="1"/>
    <col min="8718" max="8958" width="9.140625" style="11"/>
    <col min="8959" max="8959" width="18.140625" style="11" customWidth="1"/>
    <col min="8960" max="8960" width="15.85546875" style="11" customWidth="1"/>
    <col min="8961" max="8961" width="13.7109375" style="11" customWidth="1"/>
    <col min="8962" max="8962" width="17.140625" style="11" customWidth="1"/>
    <col min="8963" max="8963" width="14.7109375" style="11" customWidth="1"/>
    <col min="8964" max="8964" width="17.140625" style="11" customWidth="1"/>
    <col min="8965" max="8966" width="14.7109375" style="11" customWidth="1"/>
    <col min="8967" max="8967" width="15" style="11" customWidth="1"/>
    <col min="8968" max="8968" width="18" style="11" customWidth="1"/>
    <col min="8969" max="8970" width="15.7109375" style="11" customWidth="1"/>
    <col min="8971" max="8971" width="14.7109375" style="11" customWidth="1"/>
    <col min="8972" max="8972" width="17.7109375" style="11" customWidth="1"/>
    <col min="8973" max="8973" width="12.140625" style="11" customWidth="1"/>
    <col min="8974" max="9214" width="9.140625" style="11"/>
    <col min="9215" max="9215" width="18.140625" style="11" customWidth="1"/>
    <col min="9216" max="9216" width="15.85546875" style="11" customWidth="1"/>
    <col min="9217" max="9217" width="13.7109375" style="11" customWidth="1"/>
    <col min="9218" max="9218" width="17.140625" style="11" customWidth="1"/>
    <col min="9219" max="9219" width="14.7109375" style="11" customWidth="1"/>
    <col min="9220" max="9220" width="17.140625" style="11" customWidth="1"/>
    <col min="9221" max="9222" width="14.7109375" style="11" customWidth="1"/>
    <col min="9223" max="9223" width="15" style="11" customWidth="1"/>
    <col min="9224" max="9224" width="18" style="11" customWidth="1"/>
    <col min="9225" max="9226" width="15.7109375" style="11" customWidth="1"/>
    <col min="9227" max="9227" width="14.7109375" style="11" customWidth="1"/>
    <col min="9228" max="9228" width="17.7109375" style="11" customWidth="1"/>
    <col min="9229" max="9229" width="12.140625" style="11" customWidth="1"/>
    <col min="9230" max="9470" width="9.140625" style="11"/>
    <col min="9471" max="9471" width="18.140625" style="11" customWidth="1"/>
    <col min="9472" max="9472" width="15.85546875" style="11" customWidth="1"/>
    <col min="9473" max="9473" width="13.7109375" style="11" customWidth="1"/>
    <col min="9474" max="9474" width="17.140625" style="11" customWidth="1"/>
    <col min="9475" max="9475" width="14.7109375" style="11" customWidth="1"/>
    <col min="9476" max="9476" width="17.140625" style="11" customWidth="1"/>
    <col min="9477" max="9478" width="14.7109375" style="11" customWidth="1"/>
    <col min="9479" max="9479" width="15" style="11" customWidth="1"/>
    <col min="9480" max="9480" width="18" style="11" customWidth="1"/>
    <col min="9481" max="9482" width="15.7109375" style="11" customWidth="1"/>
    <col min="9483" max="9483" width="14.7109375" style="11" customWidth="1"/>
    <col min="9484" max="9484" width="17.7109375" style="11" customWidth="1"/>
    <col min="9485" max="9485" width="12.140625" style="11" customWidth="1"/>
    <col min="9486" max="9726" width="9.140625" style="11"/>
    <col min="9727" max="9727" width="18.140625" style="11" customWidth="1"/>
    <col min="9728" max="9728" width="15.85546875" style="11" customWidth="1"/>
    <col min="9729" max="9729" width="13.7109375" style="11" customWidth="1"/>
    <col min="9730" max="9730" width="17.140625" style="11" customWidth="1"/>
    <col min="9731" max="9731" width="14.7109375" style="11" customWidth="1"/>
    <col min="9732" max="9732" width="17.140625" style="11" customWidth="1"/>
    <col min="9733" max="9734" width="14.7109375" style="11" customWidth="1"/>
    <col min="9735" max="9735" width="15" style="11" customWidth="1"/>
    <col min="9736" max="9736" width="18" style="11" customWidth="1"/>
    <col min="9737" max="9738" width="15.7109375" style="11" customWidth="1"/>
    <col min="9739" max="9739" width="14.7109375" style="11" customWidth="1"/>
    <col min="9740" max="9740" width="17.7109375" style="11" customWidth="1"/>
    <col min="9741" max="9741" width="12.140625" style="11" customWidth="1"/>
    <col min="9742" max="9982" width="9.140625" style="11"/>
    <col min="9983" max="9983" width="18.140625" style="11" customWidth="1"/>
    <col min="9984" max="9984" width="15.85546875" style="11" customWidth="1"/>
    <col min="9985" max="9985" width="13.7109375" style="11" customWidth="1"/>
    <col min="9986" max="9986" width="17.140625" style="11" customWidth="1"/>
    <col min="9987" max="9987" width="14.7109375" style="11" customWidth="1"/>
    <col min="9988" max="9988" width="17.140625" style="11" customWidth="1"/>
    <col min="9989" max="9990" width="14.7109375" style="11" customWidth="1"/>
    <col min="9991" max="9991" width="15" style="11" customWidth="1"/>
    <col min="9992" max="9992" width="18" style="11" customWidth="1"/>
    <col min="9993" max="9994" width="15.7109375" style="11" customWidth="1"/>
    <col min="9995" max="9995" width="14.7109375" style="11" customWidth="1"/>
    <col min="9996" max="9996" width="17.7109375" style="11" customWidth="1"/>
    <col min="9997" max="9997" width="12.140625" style="11" customWidth="1"/>
    <col min="9998" max="10238" width="9.140625" style="11"/>
    <col min="10239" max="10239" width="18.140625" style="11" customWidth="1"/>
    <col min="10240" max="10240" width="15.85546875" style="11" customWidth="1"/>
    <col min="10241" max="10241" width="13.7109375" style="11" customWidth="1"/>
    <col min="10242" max="10242" width="17.140625" style="11" customWidth="1"/>
    <col min="10243" max="10243" width="14.7109375" style="11" customWidth="1"/>
    <col min="10244" max="10244" width="17.140625" style="11" customWidth="1"/>
    <col min="10245" max="10246" width="14.7109375" style="11" customWidth="1"/>
    <col min="10247" max="10247" width="15" style="11" customWidth="1"/>
    <col min="10248" max="10248" width="18" style="11" customWidth="1"/>
    <col min="10249" max="10250" width="15.7109375" style="11" customWidth="1"/>
    <col min="10251" max="10251" width="14.7109375" style="11" customWidth="1"/>
    <col min="10252" max="10252" width="17.7109375" style="11" customWidth="1"/>
    <col min="10253" max="10253" width="12.140625" style="11" customWidth="1"/>
    <col min="10254" max="10494" width="9.140625" style="11"/>
    <col min="10495" max="10495" width="18.140625" style="11" customWidth="1"/>
    <col min="10496" max="10496" width="15.85546875" style="11" customWidth="1"/>
    <col min="10497" max="10497" width="13.7109375" style="11" customWidth="1"/>
    <col min="10498" max="10498" width="17.140625" style="11" customWidth="1"/>
    <col min="10499" max="10499" width="14.7109375" style="11" customWidth="1"/>
    <col min="10500" max="10500" width="17.140625" style="11" customWidth="1"/>
    <col min="10501" max="10502" width="14.7109375" style="11" customWidth="1"/>
    <col min="10503" max="10503" width="15" style="11" customWidth="1"/>
    <col min="10504" max="10504" width="18" style="11" customWidth="1"/>
    <col min="10505" max="10506" width="15.7109375" style="11" customWidth="1"/>
    <col min="10507" max="10507" width="14.7109375" style="11" customWidth="1"/>
    <col min="10508" max="10508" width="17.7109375" style="11" customWidth="1"/>
    <col min="10509" max="10509" width="12.140625" style="11" customWidth="1"/>
    <col min="10510" max="10750" width="9.140625" style="11"/>
    <col min="10751" max="10751" width="18.140625" style="11" customWidth="1"/>
    <col min="10752" max="10752" width="15.85546875" style="11" customWidth="1"/>
    <col min="10753" max="10753" width="13.7109375" style="11" customWidth="1"/>
    <col min="10754" max="10754" width="17.140625" style="11" customWidth="1"/>
    <col min="10755" max="10755" width="14.7109375" style="11" customWidth="1"/>
    <col min="10756" max="10756" width="17.140625" style="11" customWidth="1"/>
    <col min="10757" max="10758" width="14.7109375" style="11" customWidth="1"/>
    <col min="10759" max="10759" width="15" style="11" customWidth="1"/>
    <col min="10760" max="10760" width="18" style="11" customWidth="1"/>
    <col min="10761" max="10762" width="15.7109375" style="11" customWidth="1"/>
    <col min="10763" max="10763" width="14.7109375" style="11" customWidth="1"/>
    <col min="10764" max="10764" width="17.7109375" style="11" customWidth="1"/>
    <col min="10765" max="10765" width="12.140625" style="11" customWidth="1"/>
    <col min="10766" max="11006" width="9.140625" style="11"/>
    <col min="11007" max="11007" width="18.140625" style="11" customWidth="1"/>
    <col min="11008" max="11008" width="15.85546875" style="11" customWidth="1"/>
    <col min="11009" max="11009" width="13.7109375" style="11" customWidth="1"/>
    <col min="11010" max="11010" width="17.140625" style="11" customWidth="1"/>
    <col min="11011" max="11011" width="14.7109375" style="11" customWidth="1"/>
    <col min="11012" max="11012" width="17.140625" style="11" customWidth="1"/>
    <col min="11013" max="11014" width="14.7109375" style="11" customWidth="1"/>
    <col min="11015" max="11015" width="15" style="11" customWidth="1"/>
    <col min="11016" max="11016" width="18" style="11" customWidth="1"/>
    <col min="11017" max="11018" width="15.7109375" style="11" customWidth="1"/>
    <col min="11019" max="11019" width="14.7109375" style="11" customWidth="1"/>
    <col min="11020" max="11020" width="17.7109375" style="11" customWidth="1"/>
    <col min="11021" max="11021" width="12.140625" style="11" customWidth="1"/>
    <col min="11022" max="11262" width="9.140625" style="11"/>
    <col min="11263" max="11263" width="18.140625" style="11" customWidth="1"/>
    <col min="11264" max="11264" width="15.85546875" style="11" customWidth="1"/>
    <col min="11265" max="11265" width="13.7109375" style="11" customWidth="1"/>
    <col min="11266" max="11266" width="17.140625" style="11" customWidth="1"/>
    <col min="11267" max="11267" width="14.7109375" style="11" customWidth="1"/>
    <col min="11268" max="11268" width="17.140625" style="11" customWidth="1"/>
    <col min="11269" max="11270" width="14.7109375" style="11" customWidth="1"/>
    <col min="11271" max="11271" width="15" style="11" customWidth="1"/>
    <col min="11272" max="11272" width="18" style="11" customWidth="1"/>
    <col min="11273" max="11274" width="15.7109375" style="11" customWidth="1"/>
    <col min="11275" max="11275" width="14.7109375" style="11" customWidth="1"/>
    <col min="11276" max="11276" width="17.7109375" style="11" customWidth="1"/>
    <col min="11277" max="11277" width="12.140625" style="11" customWidth="1"/>
    <col min="11278" max="11518" width="9.140625" style="11"/>
    <col min="11519" max="11519" width="18.140625" style="11" customWidth="1"/>
    <col min="11520" max="11520" width="15.85546875" style="11" customWidth="1"/>
    <col min="11521" max="11521" width="13.7109375" style="11" customWidth="1"/>
    <col min="11522" max="11522" width="17.140625" style="11" customWidth="1"/>
    <col min="11523" max="11523" width="14.7109375" style="11" customWidth="1"/>
    <col min="11524" max="11524" width="17.140625" style="11" customWidth="1"/>
    <col min="11525" max="11526" width="14.7109375" style="11" customWidth="1"/>
    <col min="11527" max="11527" width="15" style="11" customWidth="1"/>
    <col min="11528" max="11528" width="18" style="11" customWidth="1"/>
    <col min="11529" max="11530" width="15.7109375" style="11" customWidth="1"/>
    <col min="11531" max="11531" width="14.7109375" style="11" customWidth="1"/>
    <col min="11532" max="11532" width="17.7109375" style="11" customWidth="1"/>
    <col min="11533" max="11533" width="12.140625" style="11" customWidth="1"/>
    <col min="11534" max="11774" width="9.140625" style="11"/>
    <col min="11775" max="11775" width="18.140625" style="11" customWidth="1"/>
    <col min="11776" max="11776" width="15.85546875" style="11" customWidth="1"/>
    <col min="11777" max="11777" width="13.7109375" style="11" customWidth="1"/>
    <col min="11778" max="11778" width="17.140625" style="11" customWidth="1"/>
    <col min="11779" max="11779" width="14.7109375" style="11" customWidth="1"/>
    <col min="11780" max="11780" width="17.140625" style="11" customWidth="1"/>
    <col min="11781" max="11782" width="14.7109375" style="11" customWidth="1"/>
    <col min="11783" max="11783" width="15" style="11" customWidth="1"/>
    <col min="11784" max="11784" width="18" style="11" customWidth="1"/>
    <col min="11785" max="11786" width="15.7109375" style="11" customWidth="1"/>
    <col min="11787" max="11787" width="14.7109375" style="11" customWidth="1"/>
    <col min="11788" max="11788" width="17.7109375" style="11" customWidth="1"/>
    <col min="11789" max="11789" width="12.140625" style="11" customWidth="1"/>
    <col min="11790" max="12030" width="9.140625" style="11"/>
    <col min="12031" max="12031" width="18.140625" style="11" customWidth="1"/>
    <col min="12032" max="12032" width="15.85546875" style="11" customWidth="1"/>
    <col min="12033" max="12033" width="13.7109375" style="11" customWidth="1"/>
    <col min="12034" max="12034" width="17.140625" style="11" customWidth="1"/>
    <col min="12035" max="12035" width="14.7109375" style="11" customWidth="1"/>
    <col min="12036" max="12036" width="17.140625" style="11" customWidth="1"/>
    <col min="12037" max="12038" width="14.7109375" style="11" customWidth="1"/>
    <col min="12039" max="12039" width="15" style="11" customWidth="1"/>
    <col min="12040" max="12040" width="18" style="11" customWidth="1"/>
    <col min="12041" max="12042" width="15.7109375" style="11" customWidth="1"/>
    <col min="12043" max="12043" width="14.7109375" style="11" customWidth="1"/>
    <col min="12044" max="12044" width="17.7109375" style="11" customWidth="1"/>
    <col min="12045" max="12045" width="12.140625" style="11" customWidth="1"/>
    <col min="12046" max="12286" width="9.140625" style="11"/>
    <col min="12287" max="12287" width="18.140625" style="11" customWidth="1"/>
    <col min="12288" max="12288" width="15.85546875" style="11" customWidth="1"/>
    <col min="12289" max="12289" width="13.7109375" style="11" customWidth="1"/>
    <col min="12290" max="12290" width="17.140625" style="11" customWidth="1"/>
    <col min="12291" max="12291" width="14.7109375" style="11" customWidth="1"/>
    <col min="12292" max="12292" width="17.140625" style="11" customWidth="1"/>
    <col min="12293" max="12294" width="14.7109375" style="11" customWidth="1"/>
    <col min="12295" max="12295" width="15" style="11" customWidth="1"/>
    <col min="12296" max="12296" width="18" style="11" customWidth="1"/>
    <col min="12297" max="12298" width="15.7109375" style="11" customWidth="1"/>
    <col min="12299" max="12299" width="14.7109375" style="11" customWidth="1"/>
    <col min="12300" max="12300" width="17.7109375" style="11" customWidth="1"/>
    <col min="12301" max="12301" width="12.140625" style="11" customWidth="1"/>
    <col min="12302" max="12542" width="9.140625" style="11"/>
    <col min="12543" max="12543" width="18.140625" style="11" customWidth="1"/>
    <col min="12544" max="12544" width="15.85546875" style="11" customWidth="1"/>
    <col min="12545" max="12545" width="13.7109375" style="11" customWidth="1"/>
    <col min="12546" max="12546" width="17.140625" style="11" customWidth="1"/>
    <col min="12547" max="12547" width="14.7109375" style="11" customWidth="1"/>
    <col min="12548" max="12548" width="17.140625" style="11" customWidth="1"/>
    <col min="12549" max="12550" width="14.7109375" style="11" customWidth="1"/>
    <col min="12551" max="12551" width="15" style="11" customWidth="1"/>
    <col min="12552" max="12552" width="18" style="11" customWidth="1"/>
    <col min="12553" max="12554" width="15.7109375" style="11" customWidth="1"/>
    <col min="12555" max="12555" width="14.7109375" style="11" customWidth="1"/>
    <col min="12556" max="12556" width="17.7109375" style="11" customWidth="1"/>
    <col min="12557" max="12557" width="12.140625" style="11" customWidth="1"/>
    <col min="12558" max="12798" width="9.140625" style="11"/>
    <col min="12799" max="12799" width="18.140625" style="11" customWidth="1"/>
    <col min="12800" max="12800" width="15.85546875" style="11" customWidth="1"/>
    <col min="12801" max="12801" width="13.7109375" style="11" customWidth="1"/>
    <col min="12802" max="12802" width="17.140625" style="11" customWidth="1"/>
    <col min="12803" max="12803" width="14.7109375" style="11" customWidth="1"/>
    <col min="12804" max="12804" width="17.140625" style="11" customWidth="1"/>
    <col min="12805" max="12806" width="14.7109375" style="11" customWidth="1"/>
    <col min="12807" max="12807" width="15" style="11" customWidth="1"/>
    <col min="12808" max="12808" width="18" style="11" customWidth="1"/>
    <col min="12809" max="12810" width="15.7109375" style="11" customWidth="1"/>
    <col min="12811" max="12811" width="14.7109375" style="11" customWidth="1"/>
    <col min="12812" max="12812" width="17.7109375" style="11" customWidth="1"/>
    <col min="12813" max="12813" width="12.140625" style="11" customWidth="1"/>
    <col min="12814" max="13054" width="9.140625" style="11"/>
    <col min="13055" max="13055" width="18.140625" style="11" customWidth="1"/>
    <col min="13056" max="13056" width="15.85546875" style="11" customWidth="1"/>
    <col min="13057" max="13057" width="13.7109375" style="11" customWidth="1"/>
    <col min="13058" max="13058" width="17.140625" style="11" customWidth="1"/>
    <col min="13059" max="13059" width="14.7109375" style="11" customWidth="1"/>
    <col min="13060" max="13060" width="17.140625" style="11" customWidth="1"/>
    <col min="13061" max="13062" width="14.7109375" style="11" customWidth="1"/>
    <col min="13063" max="13063" width="15" style="11" customWidth="1"/>
    <col min="13064" max="13064" width="18" style="11" customWidth="1"/>
    <col min="13065" max="13066" width="15.7109375" style="11" customWidth="1"/>
    <col min="13067" max="13067" width="14.7109375" style="11" customWidth="1"/>
    <col min="13068" max="13068" width="17.7109375" style="11" customWidth="1"/>
    <col min="13069" max="13069" width="12.140625" style="11" customWidth="1"/>
    <col min="13070" max="13310" width="9.140625" style="11"/>
    <col min="13311" max="13311" width="18.140625" style="11" customWidth="1"/>
    <col min="13312" max="13312" width="15.85546875" style="11" customWidth="1"/>
    <col min="13313" max="13313" width="13.7109375" style="11" customWidth="1"/>
    <col min="13314" max="13314" width="17.140625" style="11" customWidth="1"/>
    <col min="13315" max="13315" width="14.7109375" style="11" customWidth="1"/>
    <col min="13316" max="13316" width="17.140625" style="11" customWidth="1"/>
    <col min="13317" max="13318" width="14.7109375" style="11" customWidth="1"/>
    <col min="13319" max="13319" width="15" style="11" customWidth="1"/>
    <col min="13320" max="13320" width="18" style="11" customWidth="1"/>
    <col min="13321" max="13322" width="15.7109375" style="11" customWidth="1"/>
    <col min="13323" max="13323" width="14.7109375" style="11" customWidth="1"/>
    <col min="13324" max="13324" width="17.7109375" style="11" customWidth="1"/>
    <col min="13325" max="13325" width="12.140625" style="11" customWidth="1"/>
    <col min="13326" max="13566" width="9.140625" style="11"/>
    <col min="13567" max="13567" width="18.140625" style="11" customWidth="1"/>
    <col min="13568" max="13568" width="15.85546875" style="11" customWidth="1"/>
    <col min="13569" max="13569" width="13.7109375" style="11" customWidth="1"/>
    <col min="13570" max="13570" width="17.140625" style="11" customWidth="1"/>
    <col min="13571" max="13571" width="14.7109375" style="11" customWidth="1"/>
    <col min="13572" max="13572" width="17.140625" style="11" customWidth="1"/>
    <col min="13573" max="13574" width="14.7109375" style="11" customWidth="1"/>
    <col min="13575" max="13575" width="15" style="11" customWidth="1"/>
    <col min="13576" max="13576" width="18" style="11" customWidth="1"/>
    <col min="13577" max="13578" width="15.7109375" style="11" customWidth="1"/>
    <col min="13579" max="13579" width="14.7109375" style="11" customWidth="1"/>
    <col min="13580" max="13580" width="17.7109375" style="11" customWidth="1"/>
    <col min="13581" max="13581" width="12.140625" style="11" customWidth="1"/>
    <col min="13582" max="13822" width="9.140625" style="11"/>
    <col min="13823" max="13823" width="18.140625" style="11" customWidth="1"/>
    <col min="13824" max="13824" width="15.85546875" style="11" customWidth="1"/>
    <col min="13825" max="13825" width="13.7109375" style="11" customWidth="1"/>
    <col min="13826" max="13826" width="17.140625" style="11" customWidth="1"/>
    <col min="13827" max="13827" width="14.7109375" style="11" customWidth="1"/>
    <col min="13828" max="13828" width="17.140625" style="11" customWidth="1"/>
    <col min="13829" max="13830" width="14.7109375" style="11" customWidth="1"/>
    <col min="13831" max="13831" width="15" style="11" customWidth="1"/>
    <col min="13832" max="13832" width="18" style="11" customWidth="1"/>
    <col min="13833" max="13834" width="15.7109375" style="11" customWidth="1"/>
    <col min="13835" max="13835" width="14.7109375" style="11" customWidth="1"/>
    <col min="13836" max="13836" width="17.7109375" style="11" customWidth="1"/>
    <col min="13837" max="13837" width="12.140625" style="11" customWidth="1"/>
    <col min="13838" max="14078" width="9.140625" style="11"/>
    <col min="14079" max="14079" width="18.140625" style="11" customWidth="1"/>
    <col min="14080" max="14080" width="15.85546875" style="11" customWidth="1"/>
    <col min="14081" max="14081" width="13.7109375" style="11" customWidth="1"/>
    <col min="14082" max="14082" width="17.140625" style="11" customWidth="1"/>
    <col min="14083" max="14083" width="14.7109375" style="11" customWidth="1"/>
    <col min="14084" max="14084" width="17.140625" style="11" customWidth="1"/>
    <col min="14085" max="14086" width="14.7109375" style="11" customWidth="1"/>
    <col min="14087" max="14087" width="15" style="11" customWidth="1"/>
    <col min="14088" max="14088" width="18" style="11" customWidth="1"/>
    <col min="14089" max="14090" width="15.7109375" style="11" customWidth="1"/>
    <col min="14091" max="14091" width="14.7109375" style="11" customWidth="1"/>
    <col min="14092" max="14092" width="17.7109375" style="11" customWidth="1"/>
    <col min="14093" max="14093" width="12.140625" style="11" customWidth="1"/>
    <col min="14094" max="14334" width="9.140625" style="11"/>
    <col min="14335" max="14335" width="18.140625" style="11" customWidth="1"/>
    <col min="14336" max="14336" width="15.85546875" style="11" customWidth="1"/>
    <col min="14337" max="14337" width="13.7109375" style="11" customWidth="1"/>
    <col min="14338" max="14338" width="17.140625" style="11" customWidth="1"/>
    <col min="14339" max="14339" width="14.7109375" style="11" customWidth="1"/>
    <col min="14340" max="14340" width="17.140625" style="11" customWidth="1"/>
    <col min="14341" max="14342" width="14.7109375" style="11" customWidth="1"/>
    <col min="14343" max="14343" width="15" style="11" customWidth="1"/>
    <col min="14344" max="14344" width="18" style="11" customWidth="1"/>
    <col min="14345" max="14346" width="15.7109375" style="11" customWidth="1"/>
    <col min="14347" max="14347" width="14.7109375" style="11" customWidth="1"/>
    <col min="14348" max="14348" width="17.7109375" style="11" customWidth="1"/>
    <col min="14349" max="14349" width="12.140625" style="11" customWidth="1"/>
    <col min="14350" max="14590" width="9.140625" style="11"/>
    <col min="14591" max="14591" width="18.140625" style="11" customWidth="1"/>
    <col min="14592" max="14592" width="15.85546875" style="11" customWidth="1"/>
    <col min="14593" max="14593" width="13.7109375" style="11" customWidth="1"/>
    <col min="14594" max="14594" width="17.140625" style="11" customWidth="1"/>
    <col min="14595" max="14595" width="14.7109375" style="11" customWidth="1"/>
    <col min="14596" max="14596" width="17.140625" style="11" customWidth="1"/>
    <col min="14597" max="14598" width="14.7109375" style="11" customWidth="1"/>
    <col min="14599" max="14599" width="15" style="11" customWidth="1"/>
    <col min="14600" max="14600" width="18" style="11" customWidth="1"/>
    <col min="14601" max="14602" width="15.7109375" style="11" customWidth="1"/>
    <col min="14603" max="14603" width="14.7109375" style="11" customWidth="1"/>
    <col min="14604" max="14604" width="17.7109375" style="11" customWidth="1"/>
    <col min="14605" max="14605" width="12.140625" style="11" customWidth="1"/>
    <col min="14606" max="14846" width="9.140625" style="11"/>
    <col min="14847" max="14847" width="18.140625" style="11" customWidth="1"/>
    <col min="14848" max="14848" width="15.85546875" style="11" customWidth="1"/>
    <col min="14849" max="14849" width="13.7109375" style="11" customWidth="1"/>
    <col min="14850" max="14850" width="17.140625" style="11" customWidth="1"/>
    <col min="14851" max="14851" width="14.7109375" style="11" customWidth="1"/>
    <col min="14852" max="14852" width="17.140625" style="11" customWidth="1"/>
    <col min="14853" max="14854" width="14.7109375" style="11" customWidth="1"/>
    <col min="14855" max="14855" width="15" style="11" customWidth="1"/>
    <col min="14856" max="14856" width="18" style="11" customWidth="1"/>
    <col min="14857" max="14858" width="15.7109375" style="11" customWidth="1"/>
    <col min="14859" max="14859" width="14.7109375" style="11" customWidth="1"/>
    <col min="14860" max="14860" width="17.7109375" style="11" customWidth="1"/>
    <col min="14861" max="14861" width="12.140625" style="11" customWidth="1"/>
    <col min="14862" max="15102" width="9.140625" style="11"/>
    <col min="15103" max="15103" width="18.140625" style="11" customWidth="1"/>
    <col min="15104" max="15104" width="15.85546875" style="11" customWidth="1"/>
    <col min="15105" max="15105" width="13.7109375" style="11" customWidth="1"/>
    <col min="15106" max="15106" width="17.140625" style="11" customWidth="1"/>
    <col min="15107" max="15107" width="14.7109375" style="11" customWidth="1"/>
    <col min="15108" max="15108" width="17.140625" style="11" customWidth="1"/>
    <col min="15109" max="15110" width="14.7109375" style="11" customWidth="1"/>
    <col min="15111" max="15111" width="15" style="11" customWidth="1"/>
    <col min="15112" max="15112" width="18" style="11" customWidth="1"/>
    <col min="15113" max="15114" width="15.7109375" style="11" customWidth="1"/>
    <col min="15115" max="15115" width="14.7109375" style="11" customWidth="1"/>
    <col min="15116" max="15116" width="17.7109375" style="11" customWidth="1"/>
    <col min="15117" max="15117" width="12.140625" style="11" customWidth="1"/>
    <col min="15118" max="15358" width="9.140625" style="11"/>
    <col min="15359" max="15359" width="18.140625" style="11" customWidth="1"/>
    <col min="15360" max="15360" width="15.85546875" style="11" customWidth="1"/>
    <col min="15361" max="15361" width="13.7109375" style="11" customWidth="1"/>
    <col min="15362" max="15362" width="17.140625" style="11" customWidth="1"/>
    <col min="15363" max="15363" width="14.7109375" style="11" customWidth="1"/>
    <col min="15364" max="15364" width="17.140625" style="11" customWidth="1"/>
    <col min="15365" max="15366" width="14.7109375" style="11" customWidth="1"/>
    <col min="15367" max="15367" width="15" style="11" customWidth="1"/>
    <col min="15368" max="15368" width="18" style="11" customWidth="1"/>
    <col min="15369" max="15370" width="15.7109375" style="11" customWidth="1"/>
    <col min="15371" max="15371" width="14.7109375" style="11" customWidth="1"/>
    <col min="15372" max="15372" width="17.7109375" style="11" customWidth="1"/>
    <col min="15373" max="15373" width="12.140625" style="11" customWidth="1"/>
    <col min="15374" max="15614" width="9.140625" style="11"/>
    <col min="15615" max="15615" width="18.140625" style="11" customWidth="1"/>
    <col min="15616" max="15616" width="15.85546875" style="11" customWidth="1"/>
    <col min="15617" max="15617" width="13.7109375" style="11" customWidth="1"/>
    <col min="15618" max="15618" width="17.140625" style="11" customWidth="1"/>
    <col min="15619" max="15619" width="14.7109375" style="11" customWidth="1"/>
    <col min="15620" max="15620" width="17.140625" style="11" customWidth="1"/>
    <col min="15621" max="15622" width="14.7109375" style="11" customWidth="1"/>
    <col min="15623" max="15623" width="15" style="11" customWidth="1"/>
    <col min="15624" max="15624" width="18" style="11" customWidth="1"/>
    <col min="15625" max="15626" width="15.7109375" style="11" customWidth="1"/>
    <col min="15627" max="15627" width="14.7109375" style="11" customWidth="1"/>
    <col min="15628" max="15628" width="17.7109375" style="11" customWidth="1"/>
    <col min="15629" max="15629" width="12.140625" style="11" customWidth="1"/>
    <col min="15630" max="15870" width="9.140625" style="11"/>
    <col min="15871" max="15871" width="18.140625" style="11" customWidth="1"/>
    <col min="15872" max="15872" width="15.85546875" style="11" customWidth="1"/>
    <col min="15873" max="15873" width="13.7109375" style="11" customWidth="1"/>
    <col min="15874" max="15874" width="17.140625" style="11" customWidth="1"/>
    <col min="15875" max="15875" width="14.7109375" style="11" customWidth="1"/>
    <col min="15876" max="15876" width="17.140625" style="11" customWidth="1"/>
    <col min="15877" max="15878" width="14.7109375" style="11" customWidth="1"/>
    <col min="15879" max="15879" width="15" style="11" customWidth="1"/>
    <col min="15880" max="15880" width="18" style="11" customWidth="1"/>
    <col min="15881" max="15882" width="15.7109375" style="11" customWidth="1"/>
    <col min="15883" max="15883" width="14.7109375" style="11" customWidth="1"/>
    <col min="15884" max="15884" width="17.7109375" style="11" customWidth="1"/>
    <col min="15885" max="15885" width="12.140625" style="11" customWidth="1"/>
    <col min="15886" max="16126" width="9.140625" style="11"/>
    <col min="16127" max="16127" width="18.140625" style="11" customWidth="1"/>
    <col min="16128" max="16128" width="15.85546875" style="11" customWidth="1"/>
    <col min="16129" max="16129" width="13.7109375" style="11" customWidth="1"/>
    <col min="16130" max="16130" width="17.140625" style="11" customWidth="1"/>
    <col min="16131" max="16131" width="14.7109375" style="11" customWidth="1"/>
    <col min="16132" max="16132" width="17.140625" style="11" customWidth="1"/>
    <col min="16133" max="16134" width="14.7109375" style="11" customWidth="1"/>
    <col min="16135" max="16135" width="15" style="11" customWidth="1"/>
    <col min="16136" max="16136" width="18" style="11" customWidth="1"/>
    <col min="16137" max="16138" width="15.7109375" style="11" customWidth="1"/>
    <col min="16139" max="16139" width="14.7109375" style="11" customWidth="1"/>
    <col min="16140" max="16140" width="17.7109375" style="11" customWidth="1"/>
    <col min="16141" max="16141" width="12.140625" style="11" customWidth="1"/>
    <col min="16142" max="16384" width="9.140625" style="11"/>
  </cols>
  <sheetData>
    <row r="1" spans="1:14" x14ac:dyDescent="0.2">
      <c r="A1" s="18" t="s">
        <v>5156</v>
      </c>
      <c r="B1" s="740" t="str">
        <f>HYPERLINK("#List!$A$1", "Full")</f>
        <v>Full</v>
      </c>
    </row>
    <row r="2" spans="1:14" x14ac:dyDescent="0.2">
      <c r="A2" s="18"/>
    </row>
    <row r="3" spans="1:14" x14ac:dyDescent="0.2">
      <c r="A3" s="106" t="s">
        <v>118</v>
      </c>
      <c r="C3" s="222"/>
      <c r="D3" s="222"/>
      <c r="E3" s="222"/>
      <c r="F3" s="223"/>
    </row>
    <row r="4" spans="1:14" x14ac:dyDescent="0.2">
      <c r="A4" s="13" t="s">
        <v>2553</v>
      </c>
      <c r="B4" s="109"/>
      <c r="C4" s="4"/>
      <c r="D4" s="4"/>
      <c r="E4" s="4"/>
      <c r="F4" s="4"/>
    </row>
    <row r="5" spans="1:14" x14ac:dyDescent="0.2">
      <c r="A5" s="13"/>
      <c r="B5" s="109"/>
      <c r="C5" s="4"/>
      <c r="D5" s="4"/>
      <c r="E5" s="4"/>
      <c r="F5" s="4"/>
    </row>
    <row r="6" spans="1:14" x14ac:dyDescent="0.2">
      <c r="A6" s="18" t="s">
        <v>6757</v>
      </c>
      <c r="B6" s="109"/>
      <c r="C6" s="4"/>
      <c r="D6" s="4"/>
      <c r="E6" s="4"/>
      <c r="F6" s="4"/>
    </row>
    <row r="7" spans="1:14" x14ac:dyDescent="0.2">
      <c r="A7" s="17" t="s">
        <v>48</v>
      </c>
      <c r="B7" s="109"/>
      <c r="C7" s="4"/>
      <c r="D7" s="4"/>
      <c r="E7" s="4"/>
      <c r="F7" s="4"/>
    </row>
    <row r="8" spans="1:14" x14ac:dyDescent="0.2">
      <c r="A8" s="17" t="s">
        <v>4583</v>
      </c>
      <c r="B8" s="109"/>
      <c r="C8" s="4"/>
      <c r="D8" s="4"/>
      <c r="E8" s="4"/>
      <c r="F8" s="4"/>
    </row>
    <row r="9" spans="1:14" x14ac:dyDescent="0.2">
      <c r="A9" s="11"/>
      <c r="B9" s="145"/>
    </row>
    <row r="10" spans="1:14" ht="38.25" x14ac:dyDescent="0.2">
      <c r="A10" s="179" t="s">
        <v>7115</v>
      </c>
      <c r="B10" s="149" t="s">
        <v>2</v>
      </c>
      <c r="C10" s="179" t="s">
        <v>1</v>
      </c>
      <c r="D10" s="179" t="s">
        <v>2543</v>
      </c>
      <c r="E10" s="179" t="s">
        <v>6525</v>
      </c>
      <c r="F10" s="141" t="s">
        <v>7282</v>
      </c>
      <c r="G10" s="179" t="s">
        <v>2530</v>
      </c>
      <c r="H10" s="179" t="s">
        <v>7280</v>
      </c>
      <c r="I10" s="179" t="s">
        <v>7336</v>
      </c>
      <c r="J10" s="179" t="s">
        <v>2554</v>
      </c>
      <c r="K10" s="179" t="s">
        <v>2555</v>
      </c>
      <c r="L10" s="179" t="s">
        <v>2556</v>
      </c>
      <c r="M10" s="179" t="s">
        <v>21</v>
      </c>
      <c r="N10" s="179" t="s">
        <v>7281</v>
      </c>
    </row>
    <row r="11" spans="1:14" x14ac:dyDescent="0.2">
      <c r="A11" s="181" t="s">
        <v>8276</v>
      </c>
      <c r="B11" s="181" t="s">
        <v>7838</v>
      </c>
      <c r="C11" s="181" t="s">
        <v>7837</v>
      </c>
      <c r="D11" s="181" t="s">
        <v>7839</v>
      </c>
      <c r="E11" s="181" t="s">
        <v>7840</v>
      </c>
      <c r="F11" s="181" t="s">
        <v>7841</v>
      </c>
      <c r="G11" s="181" t="s">
        <v>7863</v>
      </c>
      <c r="H11" s="181" t="s">
        <v>7864</v>
      </c>
      <c r="I11" s="181" t="s">
        <v>7865</v>
      </c>
      <c r="J11" s="181" t="s">
        <v>7866</v>
      </c>
      <c r="K11" s="181" t="s">
        <v>7867</v>
      </c>
      <c r="L11" s="181" t="s">
        <v>7868</v>
      </c>
      <c r="M11" s="181" t="s">
        <v>7869</v>
      </c>
      <c r="N11" s="181" t="s">
        <v>7871</v>
      </c>
    </row>
    <row r="12" spans="1:14" x14ac:dyDescent="0.2">
      <c r="A12" s="623"/>
      <c r="B12" s="636" t="s">
        <v>24</v>
      </c>
      <c r="C12" s="636" t="s">
        <v>23</v>
      </c>
      <c r="D12" s="636" t="s">
        <v>26</v>
      </c>
      <c r="E12" s="636" t="s">
        <v>29</v>
      </c>
      <c r="F12" s="444"/>
      <c r="G12" s="636" t="s">
        <v>30</v>
      </c>
      <c r="H12" s="636" t="s">
        <v>25</v>
      </c>
      <c r="I12" s="636" t="s">
        <v>28</v>
      </c>
      <c r="J12" s="636" t="s">
        <v>31</v>
      </c>
      <c r="K12" s="636" t="s">
        <v>32</v>
      </c>
      <c r="L12" s="636" t="s">
        <v>34</v>
      </c>
      <c r="M12" s="636" t="s">
        <v>35</v>
      </c>
      <c r="N12" s="636" t="s">
        <v>108</v>
      </c>
    </row>
    <row r="13" spans="1:14" ht="63.75" x14ac:dyDescent="0.2">
      <c r="A13" s="82" t="s">
        <v>7116</v>
      </c>
      <c r="B13" s="80"/>
      <c r="C13" s="80" t="s">
        <v>7413</v>
      </c>
      <c r="D13" s="80" t="s">
        <v>2107</v>
      </c>
      <c r="E13" s="80" t="s">
        <v>2107</v>
      </c>
      <c r="F13" s="80" t="s">
        <v>7145</v>
      </c>
      <c r="G13" s="80" t="s">
        <v>2107</v>
      </c>
      <c r="H13" s="80" t="s">
        <v>7407</v>
      </c>
      <c r="I13" s="80" t="s">
        <v>7420</v>
      </c>
      <c r="J13" s="80" t="s">
        <v>2106</v>
      </c>
      <c r="K13" s="80" t="s">
        <v>2106</v>
      </c>
      <c r="L13" s="80" t="s">
        <v>2108</v>
      </c>
      <c r="M13" s="80" t="s">
        <v>2108</v>
      </c>
      <c r="N13" s="80" t="s">
        <v>2106</v>
      </c>
    </row>
    <row r="14" spans="1:14" ht="51" x14ac:dyDescent="0.2">
      <c r="A14" s="4" t="s">
        <v>7606</v>
      </c>
      <c r="B14" s="4" t="s">
        <v>7563</v>
      </c>
      <c r="C14" s="83"/>
      <c r="D14" s="80" t="s">
        <v>7184</v>
      </c>
      <c r="E14" s="80" t="s">
        <v>6526</v>
      </c>
      <c r="F14" s="80" t="s">
        <v>7283</v>
      </c>
      <c r="G14" s="80" t="s">
        <v>7185</v>
      </c>
      <c r="H14" s="83"/>
      <c r="I14" s="83" t="s">
        <v>106</v>
      </c>
      <c r="J14" s="80" t="s">
        <v>4370</v>
      </c>
      <c r="K14" s="80" t="s">
        <v>4371</v>
      </c>
      <c r="L14" s="80" t="s">
        <v>4209</v>
      </c>
      <c r="M14" s="80" t="s">
        <v>4210</v>
      </c>
      <c r="N14" s="80" t="s">
        <v>4360</v>
      </c>
    </row>
    <row r="15" spans="1:14" ht="25.5" x14ac:dyDescent="0.2">
      <c r="A15" s="83"/>
      <c r="B15" s="83"/>
      <c r="C15" s="143"/>
      <c r="D15" s="83"/>
      <c r="E15" s="83"/>
      <c r="F15" s="83"/>
      <c r="G15" s="83"/>
      <c r="H15" s="143"/>
      <c r="I15" s="83"/>
      <c r="J15" s="75" t="s">
        <v>4223</v>
      </c>
      <c r="K15" s="75" t="s">
        <v>4223</v>
      </c>
      <c r="L15" s="80"/>
      <c r="M15" s="80"/>
      <c r="N15" s="75" t="s">
        <v>4223</v>
      </c>
    </row>
    <row r="16" spans="1:14" x14ac:dyDescent="0.2">
      <c r="A16" s="11"/>
      <c r="B16" s="109"/>
      <c r="F16" s="11"/>
    </row>
    <row r="17" spans="1:10" x14ac:dyDescent="0.2">
      <c r="A17" s="11"/>
      <c r="D17" s="38"/>
      <c r="E17" s="171"/>
      <c r="F17" s="171"/>
      <c r="H17" s="171"/>
    </row>
    <row r="18" spans="1:10" x14ac:dyDescent="0.2">
      <c r="A18" s="11"/>
      <c r="D18" s="38"/>
      <c r="F18" s="11"/>
      <c r="G18" s="171"/>
      <c r="H18" s="171"/>
    </row>
    <row r="19" spans="1:10" x14ac:dyDescent="0.2">
      <c r="A19" s="11"/>
      <c r="D19" s="38"/>
      <c r="F19" s="11"/>
      <c r="G19" s="171"/>
      <c r="H19" s="171"/>
    </row>
    <row r="20" spans="1:10" x14ac:dyDescent="0.2">
      <c r="A20" s="11"/>
      <c r="D20" s="38"/>
      <c r="F20" s="11"/>
      <c r="G20" s="171"/>
      <c r="H20" s="171"/>
    </row>
    <row r="21" spans="1:10" x14ac:dyDescent="0.2">
      <c r="A21" s="11"/>
      <c r="D21" s="38"/>
      <c r="F21" s="11"/>
      <c r="G21" s="171"/>
      <c r="H21" s="171"/>
    </row>
    <row r="22" spans="1:10" x14ac:dyDescent="0.2">
      <c r="A22" s="11"/>
      <c r="C22" s="10"/>
      <c r="D22" s="10"/>
      <c r="F22" s="11"/>
      <c r="I22" s="38"/>
      <c r="J22" s="171"/>
    </row>
    <row r="23" spans="1:10" x14ac:dyDescent="0.2">
      <c r="A23" s="11"/>
      <c r="C23" s="171"/>
      <c r="D23" s="171"/>
      <c r="H23" s="171"/>
    </row>
    <row r="24" spans="1:10" x14ac:dyDescent="0.2">
      <c r="A24" s="11"/>
      <c r="C24" s="171"/>
      <c r="D24" s="38"/>
      <c r="F24" s="11"/>
      <c r="G24" s="171"/>
    </row>
    <row r="25" spans="1:10" x14ac:dyDescent="0.2">
      <c r="D25" s="38"/>
      <c r="F25" s="11"/>
    </row>
    <row r="26" spans="1:10" x14ac:dyDescent="0.2">
      <c r="D26" s="38"/>
      <c r="F26" s="11"/>
    </row>
    <row r="27" spans="1:10" x14ac:dyDescent="0.2">
      <c r="D27" s="38"/>
      <c r="F27" s="11"/>
    </row>
    <row r="28" spans="1:10" x14ac:dyDescent="0.2">
      <c r="D28" s="38"/>
      <c r="F28" s="11"/>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zoomScale="85" zoomScaleNormal="85" workbookViewId="0">
      <selection activeCell="L32" sqref="L32"/>
    </sheetView>
  </sheetViews>
  <sheetFormatPr defaultColWidth="9.140625" defaultRowHeight="12.75" x14ac:dyDescent="0.2"/>
  <cols>
    <col min="1" max="1" width="15.5703125" style="38" customWidth="1"/>
    <col min="2" max="5" width="15.5703125" style="11" customWidth="1"/>
    <col min="6" max="6" width="15.5703125" style="38" customWidth="1"/>
    <col min="7" max="16" width="15.5703125" style="11" customWidth="1"/>
    <col min="17" max="255" width="9.140625" style="11"/>
    <col min="256" max="256" width="18.140625" style="11" customWidth="1"/>
    <col min="257" max="257" width="15.85546875" style="11" customWidth="1"/>
    <col min="258" max="258" width="13.7109375" style="11" customWidth="1"/>
    <col min="259" max="259" width="17.140625" style="11" customWidth="1"/>
    <col min="260" max="260" width="14.7109375" style="11" customWidth="1"/>
    <col min="261" max="261" width="17.140625" style="11" customWidth="1"/>
    <col min="262" max="263" width="14.7109375" style="11" customWidth="1"/>
    <col min="264" max="264" width="15" style="11" customWidth="1"/>
    <col min="265" max="265" width="18" style="11" customWidth="1"/>
    <col min="266" max="267" width="15.7109375" style="11" customWidth="1"/>
    <col min="268" max="268" width="14.7109375" style="11" customWidth="1"/>
    <col min="269" max="269" width="17.7109375" style="11" customWidth="1"/>
    <col min="270" max="270" width="12.140625" style="11" customWidth="1"/>
    <col min="271" max="511" width="9.140625" style="11"/>
    <col min="512" max="512" width="18.140625" style="11" customWidth="1"/>
    <col min="513" max="513" width="15.85546875" style="11" customWidth="1"/>
    <col min="514" max="514" width="13.7109375" style="11" customWidth="1"/>
    <col min="515" max="515" width="17.140625" style="11" customWidth="1"/>
    <col min="516" max="516" width="14.7109375" style="11" customWidth="1"/>
    <col min="517" max="517" width="17.140625" style="11" customWidth="1"/>
    <col min="518" max="519" width="14.7109375" style="11" customWidth="1"/>
    <col min="520" max="520" width="15" style="11" customWidth="1"/>
    <col min="521" max="521" width="18" style="11" customWidth="1"/>
    <col min="522" max="523" width="15.7109375" style="11" customWidth="1"/>
    <col min="524" max="524" width="14.7109375" style="11" customWidth="1"/>
    <col min="525" max="525" width="17.7109375" style="11" customWidth="1"/>
    <col min="526" max="526" width="12.140625" style="11" customWidth="1"/>
    <col min="527" max="767" width="9.140625" style="11"/>
    <col min="768" max="768" width="18.140625" style="11" customWidth="1"/>
    <col min="769" max="769" width="15.85546875" style="11" customWidth="1"/>
    <col min="770" max="770" width="13.7109375" style="11" customWidth="1"/>
    <col min="771" max="771" width="17.140625" style="11" customWidth="1"/>
    <col min="772" max="772" width="14.7109375" style="11" customWidth="1"/>
    <col min="773" max="773" width="17.140625" style="11" customWidth="1"/>
    <col min="774" max="775" width="14.7109375" style="11" customWidth="1"/>
    <col min="776" max="776" width="15" style="11" customWidth="1"/>
    <col min="777" max="777" width="18" style="11" customWidth="1"/>
    <col min="778" max="779" width="15.7109375" style="11" customWidth="1"/>
    <col min="780" max="780" width="14.7109375" style="11" customWidth="1"/>
    <col min="781" max="781" width="17.7109375" style="11" customWidth="1"/>
    <col min="782" max="782" width="12.140625" style="11" customWidth="1"/>
    <col min="783" max="1023" width="9.140625" style="11"/>
    <col min="1024" max="1024" width="18.140625" style="11" customWidth="1"/>
    <col min="1025" max="1025" width="15.85546875" style="11" customWidth="1"/>
    <col min="1026" max="1026" width="13.7109375" style="11" customWidth="1"/>
    <col min="1027" max="1027" width="17.140625" style="11" customWidth="1"/>
    <col min="1028" max="1028" width="14.7109375" style="11" customWidth="1"/>
    <col min="1029" max="1029" width="17.140625" style="11" customWidth="1"/>
    <col min="1030" max="1031" width="14.7109375" style="11" customWidth="1"/>
    <col min="1032" max="1032" width="15" style="11" customWidth="1"/>
    <col min="1033" max="1033" width="18" style="11" customWidth="1"/>
    <col min="1034" max="1035" width="15.7109375" style="11" customWidth="1"/>
    <col min="1036" max="1036" width="14.7109375" style="11" customWidth="1"/>
    <col min="1037" max="1037" width="17.7109375" style="11" customWidth="1"/>
    <col min="1038" max="1038" width="12.140625" style="11" customWidth="1"/>
    <col min="1039" max="1279" width="9.140625" style="11"/>
    <col min="1280" max="1280" width="18.140625" style="11" customWidth="1"/>
    <col min="1281" max="1281" width="15.85546875" style="11" customWidth="1"/>
    <col min="1282" max="1282" width="13.7109375" style="11" customWidth="1"/>
    <col min="1283" max="1283" width="17.140625" style="11" customWidth="1"/>
    <col min="1284" max="1284" width="14.7109375" style="11" customWidth="1"/>
    <col min="1285" max="1285" width="17.140625" style="11" customWidth="1"/>
    <col min="1286" max="1287" width="14.7109375" style="11" customWidth="1"/>
    <col min="1288" max="1288" width="15" style="11" customWidth="1"/>
    <col min="1289" max="1289" width="18" style="11" customWidth="1"/>
    <col min="1290" max="1291" width="15.7109375" style="11" customWidth="1"/>
    <col min="1292" max="1292" width="14.7109375" style="11" customWidth="1"/>
    <col min="1293" max="1293" width="17.7109375" style="11" customWidth="1"/>
    <col min="1294" max="1294" width="12.140625" style="11" customWidth="1"/>
    <col min="1295" max="1535" width="9.140625" style="11"/>
    <col min="1536" max="1536" width="18.140625" style="11" customWidth="1"/>
    <col min="1537" max="1537" width="15.85546875" style="11" customWidth="1"/>
    <col min="1538" max="1538" width="13.7109375" style="11" customWidth="1"/>
    <col min="1539" max="1539" width="17.140625" style="11" customWidth="1"/>
    <col min="1540" max="1540" width="14.7109375" style="11" customWidth="1"/>
    <col min="1541" max="1541" width="17.140625" style="11" customWidth="1"/>
    <col min="1542" max="1543" width="14.7109375" style="11" customWidth="1"/>
    <col min="1544" max="1544" width="15" style="11" customWidth="1"/>
    <col min="1545" max="1545" width="18" style="11" customWidth="1"/>
    <col min="1546" max="1547" width="15.7109375" style="11" customWidth="1"/>
    <col min="1548" max="1548" width="14.7109375" style="11" customWidth="1"/>
    <col min="1549" max="1549" width="17.7109375" style="11" customWidth="1"/>
    <col min="1550" max="1550" width="12.140625" style="11" customWidth="1"/>
    <col min="1551" max="1791" width="9.140625" style="11"/>
    <col min="1792" max="1792" width="18.140625" style="11" customWidth="1"/>
    <col min="1793" max="1793" width="15.85546875" style="11" customWidth="1"/>
    <col min="1794" max="1794" width="13.7109375" style="11" customWidth="1"/>
    <col min="1795" max="1795" width="17.140625" style="11" customWidth="1"/>
    <col min="1796" max="1796" width="14.7109375" style="11" customWidth="1"/>
    <col min="1797" max="1797" width="17.140625" style="11" customWidth="1"/>
    <col min="1798" max="1799" width="14.7109375" style="11" customWidth="1"/>
    <col min="1800" max="1800" width="15" style="11" customWidth="1"/>
    <col min="1801" max="1801" width="18" style="11" customWidth="1"/>
    <col min="1802" max="1803" width="15.7109375" style="11" customWidth="1"/>
    <col min="1804" max="1804" width="14.7109375" style="11" customWidth="1"/>
    <col min="1805" max="1805" width="17.7109375" style="11" customWidth="1"/>
    <col min="1806" max="1806" width="12.140625" style="11" customWidth="1"/>
    <col min="1807" max="2047" width="9.140625" style="11"/>
    <col min="2048" max="2048" width="18.140625" style="11" customWidth="1"/>
    <col min="2049" max="2049" width="15.85546875" style="11" customWidth="1"/>
    <col min="2050" max="2050" width="13.7109375" style="11" customWidth="1"/>
    <col min="2051" max="2051" width="17.140625" style="11" customWidth="1"/>
    <col min="2052" max="2052" width="14.7109375" style="11" customWidth="1"/>
    <col min="2053" max="2053" width="17.140625" style="11" customWidth="1"/>
    <col min="2054" max="2055" width="14.7109375" style="11" customWidth="1"/>
    <col min="2056" max="2056" width="15" style="11" customWidth="1"/>
    <col min="2057" max="2057" width="18" style="11" customWidth="1"/>
    <col min="2058" max="2059" width="15.7109375" style="11" customWidth="1"/>
    <col min="2060" max="2060" width="14.7109375" style="11" customWidth="1"/>
    <col min="2061" max="2061" width="17.7109375" style="11" customWidth="1"/>
    <col min="2062" max="2062" width="12.140625" style="11" customWidth="1"/>
    <col min="2063" max="2303" width="9.140625" style="11"/>
    <col min="2304" max="2304" width="18.140625" style="11" customWidth="1"/>
    <col min="2305" max="2305" width="15.85546875" style="11" customWidth="1"/>
    <col min="2306" max="2306" width="13.7109375" style="11" customWidth="1"/>
    <col min="2307" max="2307" width="17.140625" style="11" customWidth="1"/>
    <col min="2308" max="2308" width="14.7109375" style="11" customWidth="1"/>
    <col min="2309" max="2309" width="17.140625" style="11" customWidth="1"/>
    <col min="2310" max="2311" width="14.7109375" style="11" customWidth="1"/>
    <col min="2312" max="2312" width="15" style="11" customWidth="1"/>
    <col min="2313" max="2313" width="18" style="11" customWidth="1"/>
    <col min="2314" max="2315" width="15.7109375" style="11" customWidth="1"/>
    <col min="2316" max="2316" width="14.7109375" style="11" customWidth="1"/>
    <col min="2317" max="2317" width="17.7109375" style="11" customWidth="1"/>
    <col min="2318" max="2318" width="12.140625" style="11" customWidth="1"/>
    <col min="2319" max="2559" width="9.140625" style="11"/>
    <col min="2560" max="2560" width="18.140625" style="11" customWidth="1"/>
    <col min="2561" max="2561" width="15.85546875" style="11" customWidth="1"/>
    <col min="2562" max="2562" width="13.7109375" style="11" customWidth="1"/>
    <col min="2563" max="2563" width="17.140625" style="11" customWidth="1"/>
    <col min="2564" max="2564" width="14.7109375" style="11" customWidth="1"/>
    <col min="2565" max="2565" width="17.140625" style="11" customWidth="1"/>
    <col min="2566" max="2567" width="14.7109375" style="11" customWidth="1"/>
    <col min="2568" max="2568" width="15" style="11" customWidth="1"/>
    <col min="2569" max="2569" width="18" style="11" customWidth="1"/>
    <col min="2570" max="2571" width="15.7109375" style="11" customWidth="1"/>
    <col min="2572" max="2572" width="14.7109375" style="11" customWidth="1"/>
    <col min="2573" max="2573" width="17.7109375" style="11" customWidth="1"/>
    <col min="2574" max="2574" width="12.140625" style="11" customWidth="1"/>
    <col min="2575" max="2815" width="9.140625" style="11"/>
    <col min="2816" max="2816" width="18.140625" style="11" customWidth="1"/>
    <col min="2817" max="2817" width="15.85546875" style="11" customWidth="1"/>
    <col min="2818" max="2818" width="13.7109375" style="11" customWidth="1"/>
    <col min="2819" max="2819" width="17.140625" style="11" customWidth="1"/>
    <col min="2820" max="2820" width="14.7109375" style="11" customWidth="1"/>
    <col min="2821" max="2821" width="17.140625" style="11" customWidth="1"/>
    <col min="2822" max="2823" width="14.7109375" style="11" customWidth="1"/>
    <col min="2824" max="2824" width="15" style="11" customWidth="1"/>
    <col min="2825" max="2825" width="18" style="11" customWidth="1"/>
    <col min="2826" max="2827" width="15.7109375" style="11" customWidth="1"/>
    <col min="2828" max="2828" width="14.7109375" style="11" customWidth="1"/>
    <col min="2829" max="2829" width="17.7109375" style="11" customWidth="1"/>
    <col min="2830" max="2830" width="12.140625" style="11" customWidth="1"/>
    <col min="2831" max="3071" width="9.140625" style="11"/>
    <col min="3072" max="3072" width="18.140625" style="11" customWidth="1"/>
    <col min="3073" max="3073" width="15.85546875" style="11" customWidth="1"/>
    <col min="3074" max="3074" width="13.7109375" style="11" customWidth="1"/>
    <col min="3075" max="3075" width="17.140625" style="11" customWidth="1"/>
    <col min="3076" max="3076" width="14.7109375" style="11" customWidth="1"/>
    <col min="3077" max="3077" width="17.140625" style="11" customWidth="1"/>
    <col min="3078" max="3079" width="14.7109375" style="11" customWidth="1"/>
    <col min="3080" max="3080" width="15" style="11" customWidth="1"/>
    <col min="3081" max="3081" width="18" style="11" customWidth="1"/>
    <col min="3082" max="3083" width="15.7109375" style="11" customWidth="1"/>
    <col min="3084" max="3084" width="14.7109375" style="11" customWidth="1"/>
    <col min="3085" max="3085" width="17.7109375" style="11" customWidth="1"/>
    <col min="3086" max="3086" width="12.140625" style="11" customWidth="1"/>
    <col min="3087" max="3327" width="9.140625" style="11"/>
    <col min="3328" max="3328" width="18.140625" style="11" customWidth="1"/>
    <col min="3329" max="3329" width="15.85546875" style="11" customWidth="1"/>
    <col min="3330" max="3330" width="13.7109375" style="11" customWidth="1"/>
    <col min="3331" max="3331" width="17.140625" style="11" customWidth="1"/>
    <col min="3332" max="3332" width="14.7109375" style="11" customWidth="1"/>
    <col min="3333" max="3333" width="17.140625" style="11" customWidth="1"/>
    <col min="3334" max="3335" width="14.7109375" style="11" customWidth="1"/>
    <col min="3336" max="3336" width="15" style="11" customWidth="1"/>
    <col min="3337" max="3337" width="18" style="11" customWidth="1"/>
    <col min="3338" max="3339" width="15.7109375" style="11" customWidth="1"/>
    <col min="3340" max="3340" width="14.7109375" style="11" customWidth="1"/>
    <col min="3341" max="3341" width="17.7109375" style="11" customWidth="1"/>
    <col min="3342" max="3342" width="12.140625" style="11" customWidth="1"/>
    <col min="3343" max="3583" width="9.140625" style="11"/>
    <col min="3584" max="3584" width="18.140625" style="11" customWidth="1"/>
    <col min="3585" max="3585" width="15.85546875" style="11" customWidth="1"/>
    <col min="3586" max="3586" width="13.7109375" style="11" customWidth="1"/>
    <col min="3587" max="3587" width="17.140625" style="11" customWidth="1"/>
    <col min="3588" max="3588" width="14.7109375" style="11" customWidth="1"/>
    <col min="3589" max="3589" width="17.140625" style="11" customWidth="1"/>
    <col min="3590" max="3591" width="14.7109375" style="11" customWidth="1"/>
    <col min="3592" max="3592" width="15" style="11" customWidth="1"/>
    <col min="3593" max="3593" width="18" style="11" customWidth="1"/>
    <col min="3594" max="3595" width="15.7109375" style="11" customWidth="1"/>
    <col min="3596" max="3596" width="14.7109375" style="11" customWidth="1"/>
    <col min="3597" max="3597" width="17.7109375" style="11" customWidth="1"/>
    <col min="3598" max="3598" width="12.140625" style="11" customWidth="1"/>
    <col min="3599" max="3839" width="9.140625" style="11"/>
    <col min="3840" max="3840" width="18.140625" style="11" customWidth="1"/>
    <col min="3841" max="3841" width="15.85546875" style="11" customWidth="1"/>
    <col min="3842" max="3842" width="13.7109375" style="11" customWidth="1"/>
    <col min="3843" max="3843" width="17.140625" style="11" customWidth="1"/>
    <col min="3844" max="3844" width="14.7109375" style="11" customWidth="1"/>
    <col min="3845" max="3845" width="17.140625" style="11" customWidth="1"/>
    <col min="3846" max="3847" width="14.7109375" style="11" customWidth="1"/>
    <col min="3848" max="3848" width="15" style="11" customWidth="1"/>
    <col min="3849" max="3849" width="18" style="11" customWidth="1"/>
    <col min="3850" max="3851" width="15.7109375" style="11" customWidth="1"/>
    <col min="3852" max="3852" width="14.7109375" style="11" customWidth="1"/>
    <col min="3853" max="3853" width="17.7109375" style="11" customWidth="1"/>
    <col min="3854" max="3854" width="12.140625" style="11" customWidth="1"/>
    <col min="3855" max="4095" width="9.140625" style="11"/>
    <col min="4096" max="4096" width="18.140625" style="11" customWidth="1"/>
    <col min="4097" max="4097" width="15.85546875" style="11" customWidth="1"/>
    <col min="4098" max="4098" width="13.7109375" style="11" customWidth="1"/>
    <col min="4099" max="4099" width="17.140625" style="11" customWidth="1"/>
    <col min="4100" max="4100" width="14.7109375" style="11" customWidth="1"/>
    <col min="4101" max="4101" width="17.140625" style="11" customWidth="1"/>
    <col min="4102" max="4103" width="14.7109375" style="11" customWidth="1"/>
    <col min="4104" max="4104" width="15" style="11" customWidth="1"/>
    <col min="4105" max="4105" width="18" style="11" customWidth="1"/>
    <col min="4106" max="4107" width="15.7109375" style="11" customWidth="1"/>
    <col min="4108" max="4108" width="14.7109375" style="11" customWidth="1"/>
    <col min="4109" max="4109" width="17.7109375" style="11" customWidth="1"/>
    <col min="4110" max="4110" width="12.140625" style="11" customWidth="1"/>
    <col min="4111" max="4351" width="9.140625" style="11"/>
    <col min="4352" max="4352" width="18.140625" style="11" customWidth="1"/>
    <col min="4353" max="4353" width="15.85546875" style="11" customWidth="1"/>
    <col min="4354" max="4354" width="13.7109375" style="11" customWidth="1"/>
    <col min="4355" max="4355" width="17.140625" style="11" customWidth="1"/>
    <col min="4356" max="4356" width="14.7109375" style="11" customWidth="1"/>
    <col min="4357" max="4357" width="17.140625" style="11" customWidth="1"/>
    <col min="4358" max="4359" width="14.7109375" style="11" customWidth="1"/>
    <col min="4360" max="4360" width="15" style="11" customWidth="1"/>
    <col min="4361" max="4361" width="18" style="11" customWidth="1"/>
    <col min="4362" max="4363" width="15.7109375" style="11" customWidth="1"/>
    <col min="4364" max="4364" width="14.7109375" style="11" customWidth="1"/>
    <col min="4365" max="4365" width="17.7109375" style="11" customWidth="1"/>
    <col min="4366" max="4366" width="12.140625" style="11" customWidth="1"/>
    <col min="4367" max="4607" width="9.140625" style="11"/>
    <col min="4608" max="4608" width="18.140625" style="11" customWidth="1"/>
    <col min="4609" max="4609" width="15.85546875" style="11" customWidth="1"/>
    <col min="4610" max="4610" width="13.7109375" style="11" customWidth="1"/>
    <col min="4611" max="4611" width="17.140625" style="11" customWidth="1"/>
    <col min="4612" max="4612" width="14.7109375" style="11" customWidth="1"/>
    <col min="4613" max="4613" width="17.140625" style="11" customWidth="1"/>
    <col min="4614" max="4615" width="14.7109375" style="11" customWidth="1"/>
    <col min="4616" max="4616" width="15" style="11" customWidth="1"/>
    <col min="4617" max="4617" width="18" style="11" customWidth="1"/>
    <col min="4618" max="4619" width="15.7109375" style="11" customWidth="1"/>
    <col min="4620" max="4620" width="14.7109375" style="11" customWidth="1"/>
    <col min="4621" max="4621" width="17.7109375" style="11" customWidth="1"/>
    <col min="4622" max="4622" width="12.140625" style="11" customWidth="1"/>
    <col min="4623" max="4863" width="9.140625" style="11"/>
    <col min="4864" max="4864" width="18.140625" style="11" customWidth="1"/>
    <col min="4865" max="4865" width="15.85546875" style="11" customWidth="1"/>
    <col min="4866" max="4866" width="13.7109375" style="11" customWidth="1"/>
    <col min="4867" max="4867" width="17.140625" style="11" customWidth="1"/>
    <col min="4868" max="4868" width="14.7109375" style="11" customWidth="1"/>
    <col min="4869" max="4869" width="17.140625" style="11" customWidth="1"/>
    <col min="4870" max="4871" width="14.7109375" style="11" customWidth="1"/>
    <col min="4872" max="4872" width="15" style="11" customWidth="1"/>
    <col min="4873" max="4873" width="18" style="11" customWidth="1"/>
    <col min="4874" max="4875" width="15.7109375" style="11" customWidth="1"/>
    <col min="4876" max="4876" width="14.7109375" style="11" customWidth="1"/>
    <col min="4877" max="4877" width="17.7109375" style="11" customWidth="1"/>
    <col min="4878" max="4878" width="12.140625" style="11" customWidth="1"/>
    <col min="4879" max="5119" width="9.140625" style="11"/>
    <col min="5120" max="5120" width="18.140625" style="11" customWidth="1"/>
    <col min="5121" max="5121" width="15.85546875" style="11" customWidth="1"/>
    <col min="5122" max="5122" width="13.7109375" style="11" customWidth="1"/>
    <col min="5123" max="5123" width="17.140625" style="11" customWidth="1"/>
    <col min="5124" max="5124" width="14.7109375" style="11" customWidth="1"/>
    <col min="5125" max="5125" width="17.140625" style="11" customWidth="1"/>
    <col min="5126" max="5127" width="14.7109375" style="11" customWidth="1"/>
    <col min="5128" max="5128" width="15" style="11" customWidth="1"/>
    <col min="5129" max="5129" width="18" style="11" customWidth="1"/>
    <col min="5130" max="5131" width="15.7109375" style="11" customWidth="1"/>
    <col min="5132" max="5132" width="14.7109375" style="11" customWidth="1"/>
    <col min="5133" max="5133" width="17.7109375" style="11" customWidth="1"/>
    <col min="5134" max="5134" width="12.140625" style="11" customWidth="1"/>
    <col min="5135" max="5375" width="9.140625" style="11"/>
    <col min="5376" max="5376" width="18.140625" style="11" customWidth="1"/>
    <col min="5377" max="5377" width="15.85546875" style="11" customWidth="1"/>
    <col min="5378" max="5378" width="13.7109375" style="11" customWidth="1"/>
    <col min="5379" max="5379" width="17.140625" style="11" customWidth="1"/>
    <col min="5380" max="5380" width="14.7109375" style="11" customWidth="1"/>
    <col min="5381" max="5381" width="17.140625" style="11" customWidth="1"/>
    <col min="5382" max="5383" width="14.7109375" style="11" customWidth="1"/>
    <col min="5384" max="5384" width="15" style="11" customWidth="1"/>
    <col min="5385" max="5385" width="18" style="11" customWidth="1"/>
    <col min="5386" max="5387" width="15.7109375" style="11" customWidth="1"/>
    <col min="5388" max="5388" width="14.7109375" style="11" customWidth="1"/>
    <col min="5389" max="5389" width="17.7109375" style="11" customWidth="1"/>
    <col min="5390" max="5390" width="12.140625" style="11" customWidth="1"/>
    <col min="5391" max="5631" width="9.140625" style="11"/>
    <col min="5632" max="5632" width="18.140625" style="11" customWidth="1"/>
    <col min="5633" max="5633" width="15.85546875" style="11" customWidth="1"/>
    <col min="5634" max="5634" width="13.7109375" style="11" customWidth="1"/>
    <col min="5635" max="5635" width="17.140625" style="11" customWidth="1"/>
    <col min="5636" max="5636" width="14.7109375" style="11" customWidth="1"/>
    <col min="5637" max="5637" width="17.140625" style="11" customWidth="1"/>
    <col min="5638" max="5639" width="14.7109375" style="11" customWidth="1"/>
    <col min="5640" max="5640" width="15" style="11" customWidth="1"/>
    <col min="5641" max="5641" width="18" style="11" customWidth="1"/>
    <col min="5642" max="5643" width="15.7109375" style="11" customWidth="1"/>
    <col min="5644" max="5644" width="14.7109375" style="11" customWidth="1"/>
    <col min="5645" max="5645" width="17.7109375" style="11" customWidth="1"/>
    <col min="5646" max="5646" width="12.140625" style="11" customWidth="1"/>
    <col min="5647" max="5887" width="9.140625" style="11"/>
    <col min="5888" max="5888" width="18.140625" style="11" customWidth="1"/>
    <col min="5889" max="5889" width="15.85546875" style="11" customWidth="1"/>
    <col min="5890" max="5890" width="13.7109375" style="11" customWidth="1"/>
    <col min="5891" max="5891" width="17.140625" style="11" customWidth="1"/>
    <col min="5892" max="5892" width="14.7109375" style="11" customWidth="1"/>
    <col min="5893" max="5893" width="17.140625" style="11" customWidth="1"/>
    <col min="5894" max="5895" width="14.7109375" style="11" customWidth="1"/>
    <col min="5896" max="5896" width="15" style="11" customWidth="1"/>
    <col min="5897" max="5897" width="18" style="11" customWidth="1"/>
    <col min="5898" max="5899" width="15.7109375" style="11" customWidth="1"/>
    <col min="5900" max="5900" width="14.7109375" style="11" customWidth="1"/>
    <col min="5901" max="5901" width="17.7109375" style="11" customWidth="1"/>
    <col min="5902" max="5902" width="12.140625" style="11" customWidth="1"/>
    <col min="5903" max="6143" width="9.140625" style="11"/>
    <col min="6144" max="6144" width="18.140625" style="11" customWidth="1"/>
    <col min="6145" max="6145" width="15.85546875" style="11" customWidth="1"/>
    <col min="6146" max="6146" width="13.7109375" style="11" customWidth="1"/>
    <col min="6147" max="6147" width="17.140625" style="11" customWidth="1"/>
    <col min="6148" max="6148" width="14.7109375" style="11" customWidth="1"/>
    <col min="6149" max="6149" width="17.140625" style="11" customWidth="1"/>
    <col min="6150" max="6151" width="14.7109375" style="11" customWidth="1"/>
    <col min="6152" max="6152" width="15" style="11" customWidth="1"/>
    <col min="6153" max="6153" width="18" style="11" customWidth="1"/>
    <col min="6154" max="6155" width="15.7109375" style="11" customWidth="1"/>
    <col min="6156" max="6156" width="14.7109375" style="11" customWidth="1"/>
    <col min="6157" max="6157" width="17.7109375" style="11" customWidth="1"/>
    <col min="6158" max="6158" width="12.140625" style="11" customWidth="1"/>
    <col min="6159" max="6399" width="9.140625" style="11"/>
    <col min="6400" max="6400" width="18.140625" style="11" customWidth="1"/>
    <col min="6401" max="6401" width="15.85546875" style="11" customWidth="1"/>
    <col min="6402" max="6402" width="13.7109375" style="11" customWidth="1"/>
    <col min="6403" max="6403" width="17.140625" style="11" customWidth="1"/>
    <col min="6404" max="6404" width="14.7109375" style="11" customWidth="1"/>
    <col min="6405" max="6405" width="17.140625" style="11" customWidth="1"/>
    <col min="6406" max="6407" width="14.7109375" style="11" customWidth="1"/>
    <col min="6408" max="6408" width="15" style="11" customWidth="1"/>
    <col min="6409" max="6409" width="18" style="11" customWidth="1"/>
    <col min="6410" max="6411" width="15.7109375" style="11" customWidth="1"/>
    <col min="6412" max="6412" width="14.7109375" style="11" customWidth="1"/>
    <col min="6413" max="6413" width="17.7109375" style="11" customWidth="1"/>
    <col min="6414" max="6414" width="12.140625" style="11" customWidth="1"/>
    <col min="6415" max="6655" width="9.140625" style="11"/>
    <col min="6656" max="6656" width="18.140625" style="11" customWidth="1"/>
    <col min="6657" max="6657" width="15.85546875" style="11" customWidth="1"/>
    <col min="6658" max="6658" width="13.7109375" style="11" customWidth="1"/>
    <col min="6659" max="6659" width="17.140625" style="11" customWidth="1"/>
    <col min="6660" max="6660" width="14.7109375" style="11" customWidth="1"/>
    <col min="6661" max="6661" width="17.140625" style="11" customWidth="1"/>
    <col min="6662" max="6663" width="14.7109375" style="11" customWidth="1"/>
    <col min="6664" max="6664" width="15" style="11" customWidth="1"/>
    <col min="6665" max="6665" width="18" style="11" customWidth="1"/>
    <col min="6666" max="6667" width="15.7109375" style="11" customWidth="1"/>
    <col min="6668" max="6668" width="14.7109375" style="11" customWidth="1"/>
    <col min="6669" max="6669" width="17.7109375" style="11" customWidth="1"/>
    <col min="6670" max="6670" width="12.140625" style="11" customWidth="1"/>
    <col min="6671" max="6911" width="9.140625" style="11"/>
    <col min="6912" max="6912" width="18.140625" style="11" customWidth="1"/>
    <col min="6913" max="6913" width="15.85546875" style="11" customWidth="1"/>
    <col min="6914" max="6914" width="13.7109375" style="11" customWidth="1"/>
    <col min="6915" max="6915" width="17.140625" style="11" customWidth="1"/>
    <col min="6916" max="6916" width="14.7109375" style="11" customWidth="1"/>
    <col min="6917" max="6917" width="17.140625" style="11" customWidth="1"/>
    <col min="6918" max="6919" width="14.7109375" style="11" customWidth="1"/>
    <col min="6920" max="6920" width="15" style="11" customWidth="1"/>
    <col min="6921" max="6921" width="18" style="11" customWidth="1"/>
    <col min="6922" max="6923" width="15.7109375" style="11" customWidth="1"/>
    <col min="6924" max="6924" width="14.7109375" style="11" customWidth="1"/>
    <col min="6925" max="6925" width="17.7109375" style="11" customWidth="1"/>
    <col min="6926" max="6926" width="12.140625" style="11" customWidth="1"/>
    <col min="6927" max="7167" width="9.140625" style="11"/>
    <col min="7168" max="7168" width="18.140625" style="11" customWidth="1"/>
    <col min="7169" max="7169" width="15.85546875" style="11" customWidth="1"/>
    <col min="7170" max="7170" width="13.7109375" style="11" customWidth="1"/>
    <col min="7171" max="7171" width="17.140625" style="11" customWidth="1"/>
    <col min="7172" max="7172" width="14.7109375" style="11" customWidth="1"/>
    <col min="7173" max="7173" width="17.140625" style="11" customWidth="1"/>
    <col min="7174" max="7175" width="14.7109375" style="11" customWidth="1"/>
    <col min="7176" max="7176" width="15" style="11" customWidth="1"/>
    <col min="7177" max="7177" width="18" style="11" customWidth="1"/>
    <col min="7178" max="7179" width="15.7109375" style="11" customWidth="1"/>
    <col min="7180" max="7180" width="14.7109375" style="11" customWidth="1"/>
    <col min="7181" max="7181" width="17.7109375" style="11" customWidth="1"/>
    <col min="7182" max="7182" width="12.140625" style="11" customWidth="1"/>
    <col min="7183" max="7423" width="9.140625" style="11"/>
    <col min="7424" max="7424" width="18.140625" style="11" customWidth="1"/>
    <col min="7425" max="7425" width="15.85546875" style="11" customWidth="1"/>
    <col min="7426" max="7426" width="13.7109375" style="11" customWidth="1"/>
    <col min="7427" max="7427" width="17.140625" style="11" customWidth="1"/>
    <col min="7428" max="7428" width="14.7109375" style="11" customWidth="1"/>
    <col min="7429" max="7429" width="17.140625" style="11" customWidth="1"/>
    <col min="7430" max="7431" width="14.7109375" style="11" customWidth="1"/>
    <col min="7432" max="7432" width="15" style="11" customWidth="1"/>
    <col min="7433" max="7433" width="18" style="11" customWidth="1"/>
    <col min="7434" max="7435" width="15.7109375" style="11" customWidth="1"/>
    <col min="7436" max="7436" width="14.7109375" style="11" customWidth="1"/>
    <col min="7437" max="7437" width="17.7109375" style="11" customWidth="1"/>
    <col min="7438" max="7438" width="12.140625" style="11" customWidth="1"/>
    <col min="7439" max="7679" width="9.140625" style="11"/>
    <col min="7680" max="7680" width="18.140625" style="11" customWidth="1"/>
    <col min="7681" max="7681" width="15.85546875" style="11" customWidth="1"/>
    <col min="7682" max="7682" width="13.7109375" style="11" customWidth="1"/>
    <col min="7683" max="7683" width="17.140625" style="11" customWidth="1"/>
    <col min="7684" max="7684" width="14.7109375" style="11" customWidth="1"/>
    <col min="7685" max="7685" width="17.140625" style="11" customWidth="1"/>
    <col min="7686" max="7687" width="14.7109375" style="11" customWidth="1"/>
    <col min="7688" max="7688" width="15" style="11" customWidth="1"/>
    <col min="7689" max="7689" width="18" style="11" customWidth="1"/>
    <col min="7690" max="7691" width="15.7109375" style="11" customWidth="1"/>
    <col min="7692" max="7692" width="14.7109375" style="11" customWidth="1"/>
    <col min="7693" max="7693" width="17.7109375" style="11" customWidth="1"/>
    <col min="7694" max="7694" width="12.140625" style="11" customWidth="1"/>
    <col min="7695" max="7935" width="9.140625" style="11"/>
    <col min="7936" max="7936" width="18.140625" style="11" customWidth="1"/>
    <col min="7937" max="7937" width="15.85546875" style="11" customWidth="1"/>
    <col min="7938" max="7938" width="13.7109375" style="11" customWidth="1"/>
    <col min="7939" max="7939" width="17.140625" style="11" customWidth="1"/>
    <col min="7940" max="7940" width="14.7109375" style="11" customWidth="1"/>
    <col min="7941" max="7941" width="17.140625" style="11" customWidth="1"/>
    <col min="7942" max="7943" width="14.7109375" style="11" customWidth="1"/>
    <col min="7944" max="7944" width="15" style="11" customWidth="1"/>
    <col min="7945" max="7945" width="18" style="11" customWidth="1"/>
    <col min="7946" max="7947" width="15.7109375" style="11" customWidth="1"/>
    <col min="7948" max="7948" width="14.7109375" style="11" customWidth="1"/>
    <col min="7949" max="7949" width="17.7109375" style="11" customWidth="1"/>
    <col min="7950" max="7950" width="12.140625" style="11" customWidth="1"/>
    <col min="7951" max="8191" width="9.140625" style="11"/>
    <col min="8192" max="8192" width="18.140625" style="11" customWidth="1"/>
    <col min="8193" max="8193" width="15.85546875" style="11" customWidth="1"/>
    <col min="8194" max="8194" width="13.7109375" style="11" customWidth="1"/>
    <col min="8195" max="8195" width="17.140625" style="11" customWidth="1"/>
    <col min="8196" max="8196" width="14.7109375" style="11" customWidth="1"/>
    <col min="8197" max="8197" width="17.140625" style="11" customWidth="1"/>
    <col min="8198" max="8199" width="14.7109375" style="11" customWidth="1"/>
    <col min="8200" max="8200" width="15" style="11" customWidth="1"/>
    <col min="8201" max="8201" width="18" style="11" customWidth="1"/>
    <col min="8202" max="8203" width="15.7109375" style="11" customWidth="1"/>
    <col min="8204" max="8204" width="14.7109375" style="11" customWidth="1"/>
    <col min="8205" max="8205" width="17.7109375" style="11" customWidth="1"/>
    <col min="8206" max="8206" width="12.140625" style="11" customWidth="1"/>
    <col min="8207" max="8447" width="9.140625" style="11"/>
    <col min="8448" max="8448" width="18.140625" style="11" customWidth="1"/>
    <col min="8449" max="8449" width="15.85546875" style="11" customWidth="1"/>
    <col min="8450" max="8450" width="13.7109375" style="11" customWidth="1"/>
    <col min="8451" max="8451" width="17.140625" style="11" customWidth="1"/>
    <col min="8452" max="8452" width="14.7109375" style="11" customWidth="1"/>
    <col min="8453" max="8453" width="17.140625" style="11" customWidth="1"/>
    <col min="8454" max="8455" width="14.7109375" style="11" customWidth="1"/>
    <col min="8456" max="8456" width="15" style="11" customWidth="1"/>
    <col min="8457" max="8457" width="18" style="11" customWidth="1"/>
    <col min="8458" max="8459" width="15.7109375" style="11" customWidth="1"/>
    <col min="8460" max="8460" width="14.7109375" style="11" customWidth="1"/>
    <col min="8461" max="8461" width="17.7109375" style="11" customWidth="1"/>
    <col min="8462" max="8462" width="12.140625" style="11" customWidth="1"/>
    <col min="8463" max="8703" width="9.140625" style="11"/>
    <col min="8704" max="8704" width="18.140625" style="11" customWidth="1"/>
    <col min="8705" max="8705" width="15.85546875" style="11" customWidth="1"/>
    <col min="8706" max="8706" width="13.7109375" style="11" customWidth="1"/>
    <col min="8707" max="8707" width="17.140625" style="11" customWidth="1"/>
    <col min="8708" max="8708" width="14.7109375" style="11" customWidth="1"/>
    <col min="8709" max="8709" width="17.140625" style="11" customWidth="1"/>
    <col min="8710" max="8711" width="14.7109375" style="11" customWidth="1"/>
    <col min="8712" max="8712" width="15" style="11" customWidth="1"/>
    <col min="8713" max="8713" width="18" style="11" customWidth="1"/>
    <col min="8714" max="8715" width="15.7109375" style="11" customWidth="1"/>
    <col min="8716" max="8716" width="14.7109375" style="11" customWidth="1"/>
    <col min="8717" max="8717" width="17.7109375" style="11" customWidth="1"/>
    <col min="8718" max="8718" width="12.140625" style="11" customWidth="1"/>
    <col min="8719" max="8959" width="9.140625" style="11"/>
    <col min="8960" max="8960" width="18.140625" style="11" customWidth="1"/>
    <col min="8961" max="8961" width="15.85546875" style="11" customWidth="1"/>
    <col min="8962" max="8962" width="13.7109375" style="11" customWidth="1"/>
    <col min="8963" max="8963" width="17.140625" style="11" customWidth="1"/>
    <col min="8964" max="8964" width="14.7109375" style="11" customWidth="1"/>
    <col min="8965" max="8965" width="17.140625" style="11" customWidth="1"/>
    <col min="8966" max="8967" width="14.7109375" style="11" customWidth="1"/>
    <col min="8968" max="8968" width="15" style="11" customWidth="1"/>
    <col min="8969" max="8969" width="18" style="11" customWidth="1"/>
    <col min="8970" max="8971" width="15.7109375" style="11" customWidth="1"/>
    <col min="8972" max="8972" width="14.7109375" style="11" customWidth="1"/>
    <col min="8973" max="8973" width="17.7109375" style="11" customWidth="1"/>
    <col min="8974" max="8974" width="12.140625" style="11" customWidth="1"/>
    <col min="8975" max="9215" width="9.140625" style="11"/>
    <col min="9216" max="9216" width="18.140625" style="11" customWidth="1"/>
    <col min="9217" max="9217" width="15.85546875" style="11" customWidth="1"/>
    <col min="9218" max="9218" width="13.7109375" style="11" customWidth="1"/>
    <col min="9219" max="9219" width="17.140625" style="11" customWidth="1"/>
    <col min="9220" max="9220" width="14.7109375" style="11" customWidth="1"/>
    <col min="9221" max="9221" width="17.140625" style="11" customWidth="1"/>
    <col min="9222" max="9223" width="14.7109375" style="11" customWidth="1"/>
    <col min="9224" max="9224" width="15" style="11" customWidth="1"/>
    <col min="9225" max="9225" width="18" style="11" customWidth="1"/>
    <col min="9226" max="9227" width="15.7109375" style="11" customWidth="1"/>
    <col min="9228" max="9228" width="14.7109375" style="11" customWidth="1"/>
    <col min="9229" max="9229" width="17.7109375" style="11" customWidth="1"/>
    <col min="9230" max="9230" width="12.140625" style="11" customWidth="1"/>
    <col min="9231" max="9471" width="9.140625" style="11"/>
    <col min="9472" max="9472" width="18.140625" style="11" customWidth="1"/>
    <col min="9473" max="9473" width="15.85546875" style="11" customWidth="1"/>
    <col min="9474" max="9474" width="13.7109375" style="11" customWidth="1"/>
    <col min="9475" max="9475" width="17.140625" style="11" customWidth="1"/>
    <col min="9476" max="9476" width="14.7109375" style="11" customWidth="1"/>
    <col min="9477" max="9477" width="17.140625" style="11" customWidth="1"/>
    <col min="9478" max="9479" width="14.7109375" style="11" customWidth="1"/>
    <col min="9480" max="9480" width="15" style="11" customWidth="1"/>
    <col min="9481" max="9481" width="18" style="11" customWidth="1"/>
    <col min="9482" max="9483" width="15.7109375" style="11" customWidth="1"/>
    <col min="9484" max="9484" width="14.7109375" style="11" customWidth="1"/>
    <col min="9485" max="9485" width="17.7109375" style="11" customWidth="1"/>
    <col min="9486" max="9486" width="12.140625" style="11" customWidth="1"/>
    <col min="9487" max="9727" width="9.140625" style="11"/>
    <col min="9728" max="9728" width="18.140625" style="11" customWidth="1"/>
    <col min="9729" max="9729" width="15.85546875" style="11" customWidth="1"/>
    <col min="9730" max="9730" width="13.7109375" style="11" customWidth="1"/>
    <col min="9731" max="9731" width="17.140625" style="11" customWidth="1"/>
    <col min="9732" max="9732" width="14.7109375" style="11" customWidth="1"/>
    <col min="9733" max="9733" width="17.140625" style="11" customWidth="1"/>
    <col min="9734" max="9735" width="14.7109375" style="11" customWidth="1"/>
    <col min="9736" max="9736" width="15" style="11" customWidth="1"/>
    <col min="9737" max="9737" width="18" style="11" customWidth="1"/>
    <col min="9738" max="9739" width="15.7109375" style="11" customWidth="1"/>
    <col min="9740" max="9740" width="14.7109375" style="11" customWidth="1"/>
    <col min="9741" max="9741" width="17.7109375" style="11" customWidth="1"/>
    <col min="9742" max="9742" width="12.140625" style="11" customWidth="1"/>
    <col min="9743" max="9983" width="9.140625" style="11"/>
    <col min="9984" max="9984" width="18.140625" style="11" customWidth="1"/>
    <col min="9985" max="9985" width="15.85546875" style="11" customWidth="1"/>
    <col min="9986" max="9986" width="13.7109375" style="11" customWidth="1"/>
    <col min="9987" max="9987" width="17.140625" style="11" customWidth="1"/>
    <col min="9988" max="9988" width="14.7109375" style="11" customWidth="1"/>
    <col min="9989" max="9989" width="17.140625" style="11" customWidth="1"/>
    <col min="9990" max="9991" width="14.7109375" style="11" customWidth="1"/>
    <col min="9992" max="9992" width="15" style="11" customWidth="1"/>
    <col min="9993" max="9993" width="18" style="11" customWidth="1"/>
    <col min="9994" max="9995" width="15.7109375" style="11" customWidth="1"/>
    <col min="9996" max="9996" width="14.7109375" style="11" customWidth="1"/>
    <col min="9997" max="9997" width="17.7109375" style="11" customWidth="1"/>
    <col min="9998" max="9998" width="12.140625" style="11" customWidth="1"/>
    <col min="9999" max="10239" width="9.140625" style="11"/>
    <col min="10240" max="10240" width="18.140625" style="11" customWidth="1"/>
    <col min="10241" max="10241" width="15.85546875" style="11" customWidth="1"/>
    <col min="10242" max="10242" width="13.7109375" style="11" customWidth="1"/>
    <col min="10243" max="10243" width="17.140625" style="11" customWidth="1"/>
    <col min="10244" max="10244" width="14.7109375" style="11" customWidth="1"/>
    <col min="10245" max="10245" width="17.140625" style="11" customWidth="1"/>
    <col min="10246" max="10247" width="14.7109375" style="11" customWidth="1"/>
    <col min="10248" max="10248" width="15" style="11" customWidth="1"/>
    <col min="10249" max="10249" width="18" style="11" customWidth="1"/>
    <col min="10250" max="10251" width="15.7109375" style="11" customWidth="1"/>
    <col min="10252" max="10252" width="14.7109375" style="11" customWidth="1"/>
    <col min="10253" max="10253" width="17.7109375" style="11" customWidth="1"/>
    <col min="10254" max="10254" width="12.140625" style="11" customWidth="1"/>
    <col min="10255" max="10495" width="9.140625" style="11"/>
    <col min="10496" max="10496" width="18.140625" style="11" customWidth="1"/>
    <col min="10497" max="10497" width="15.85546875" style="11" customWidth="1"/>
    <col min="10498" max="10498" width="13.7109375" style="11" customWidth="1"/>
    <col min="10499" max="10499" width="17.140625" style="11" customWidth="1"/>
    <col min="10500" max="10500" width="14.7109375" style="11" customWidth="1"/>
    <col min="10501" max="10501" width="17.140625" style="11" customWidth="1"/>
    <col min="10502" max="10503" width="14.7109375" style="11" customWidth="1"/>
    <col min="10504" max="10504" width="15" style="11" customWidth="1"/>
    <col min="10505" max="10505" width="18" style="11" customWidth="1"/>
    <col min="10506" max="10507" width="15.7109375" style="11" customWidth="1"/>
    <col min="10508" max="10508" width="14.7109375" style="11" customWidth="1"/>
    <col min="10509" max="10509" width="17.7109375" style="11" customWidth="1"/>
    <col min="10510" max="10510" width="12.140625" style="11" customWidth="1"/>
    <col min="10511" max="10751" width="9.140625" style="11"/>
    <col min="10752" max="10752" width="18.140625" style="11" customWidth="1"/>
    <col min="10753" max="10753" width="15.85546875" style="11" customWidth="1"/>
    <col min="10754" max="10754" width="13.7109375" style="11" customWidth="1"/>
    <col min="10755" max="10755" width="17.140625" style="11" customWidth="1"/>
    <col min="10756" max="10756" width="14.7109375" style="11" customWidth="1"/>
    <col min="10757" max="10757" width="17.140625" style="11" customWidth="1"/>
    <col min="10758" max="10759" width="14.7109375" style="11" customWidth="1"/>
    <col min="10760" max="10760" width="15" style="11" customWidth="1"/>
    <col min="10761" max="10761" width="18" style="11" customWidth="1"/>
    <col min="10762" max="10763" width="15.7109375" style="11" customWidth="1"/>
    <col min="10764" max="10764" width="14.7109375" style="11" customWidth="1"/>
    <col min="10765" max="10765" width="17.7109375" style="11" customWidth="1"/>
    <col min="10766" max="10766" width="12.140625" style="11" customWidth="1"/>
    <col min="10767" max="11007" width="9.140625" style="11"/>
    <col min="11008" max="11008" width="18.140625" style="11" customWidth="1"/>
    <col min="11009" max="11009" width="15.85546875" style="11" customWidth="1"/>
    <col min="11010" max="11010" width="13.7109375" style="11" customWidth="1"/>
    <col min="11011" max="11011" width="17.140625" style="11" customWidth="1"/>
    <col min="11012" max="11012" width="14.7109375" style="11" customWidth="1"/>
    <col min="11013" max="11013" width="17.140625" style="11" customWidth="1"/>
    <col min="11014" max="11015" width="14.7109375" style="11" customWidth="1"/>
    <col min="11016" max="11016" width="15" style="11" customWidth="1"/>
    <col min="11017" max="11017" width="18" style="11" customWidth="1"/>
    <col min="11018" max="11019" width="15.7109375" style="11" customWidth="1"/>
    <col min="11020" max="11020" width="14.7109375" style="11" customWidth="1"/>
    <col min="11021" max="11021" width="17.7109375" style="11" customWidth="1"/>
    <col min="11022" max="11022" width="12.140625" style="11" customWidth="1"/>
    <col min="11023" max="11263" width="9.140625" style="11"/>
    <col min="11264" max="11264" width="18.140625" style="11" customWidth="1"/>
    <col min="11265" max="11265" width="15.85546875" style="11" customWidth="1"/>
    <col min="11266" max="11266" width="13.7109375" style="11" customWidth="1"/>
    <col min="11267" max="11267" width="17.140625" style="11" customWidth="1"/>
    <col min="11268" max="11268" width="14.7109375" style="11" customWidth="1"/>
    <col min="11269" max="11269" width="17.140625" style="11" customWidth="1"/>
    <col min="11270" max="11271" width="14.7109375" style="11" customWidth="1"/>
    <col min="11272" max="11272" width="15" style="11" customWidth="1"/>
    <col min="11273" max="11273" width="18" style="11" customWidth="1"/>
    <col min="11274" max="11275" width="15.7109375" style="11" customWidth="1"/>
    <col min="11276" max="11276" width="14.7109375" style="11" customWidth="1"/>
    <col min="11277" max="11277" width="17.7109375" style="11" customWidth="1"/>
    <col min="11278" max="11278" width="12.140625" style="11" customWidth="1"/>
    <col min="11279" max="11519" width="9.140625" style="11"/>
    <col min="11520" max="11520" width="18.140625" style="11" customWidth="1"/>
    <col min="11521" max="11521" width="15.85546875" style="11" customWidth="1"/>
    <col min="11522" max="11522" width="13.7109375" style="11" customWidth="1"/>
    <col min="11523" max="11523" width="17.140625" style="11" customWidth="1"/>
    <col min="11524" max="11524" width="14.7109375" style="11" customWidth="1"/>
    <col min="11525" max="11525" width="17.140625" style="11" customWidth="1"/>
    <col min="11526" max="11527" width="14.7109375" style="11" customWidth="1"/>
    <col min="11528" max="11528" width="15" style="11" customWidth="1"/>
    <col min="11529" max="11529" width="18" style="11" customWidth="1"/>
    <col min="11530" max="11531" width="15.7109375" style="11" customWidth="1"/>
    <col min="11532" max="11532" width="14.7109375" style="11" customWidth="1"/>
    <col min="11533" max="11533" width="17.7109375" style="11" customWidth="1"/>
    <col min="11534" max="11534" width="12.140625" style="11" customWidth="1"/>
    <col min="11535" max="11775" width="9.140625" style="11"/>
    <col min="11776" max="11776" width="18.140625" style="11" customWidth="1"/>
    <col min="11777" max="11777" width="15.85546875" style="11" customWidth="1"/>
    <col min="11778" max="11778" width="13.7109375" style="11" customWidth="1"/>
    <col min="11779" max="11779" width="17.140625" style="11" customWidth="1"/>
    <col min="11780" max="11780" width="14.7109375" style="11" customWidth="1"/>
    <col min="11781" max="11781" width="17.140625" style="11" customWidth="1"/>
    <col min="11782" max="11783" width="14.7109375" style="11" customWidth="1"/>
    <col min="11784" max="11784" width="15" style="11" customWidth="1"/>
    <col min="11785" max="11785" width="18" style="11" customWidth="1"/>
    <col min="11786" max="11787" width="15.7109375" style="11" customWidth="1"/>
    <col min="11788" max="11788" width="14.7109375" style="11" customWidth="1"/>
    <col min="11789" max="11789" width="17.7109375" style="11" customWidth="1"/>
    <col min="11790" max="11790" width="12.140625" style="11" customWidth="1"/>
    <col min="11791" max="12031" width="9.140625" style="11"/>
    <col min="12032" max="12032" width="18.140625" style="11" customWidth="1"/>
    <col min="12033" max="12033" width="15.85546875" style="11" customWidth="1"/>
    <col min="12034" max="12034" width="13.7109375" style="11" customWidth="1"/>
    <col min="12035" max="12035" width="17.140625" style="11" customWidth="1"/>
    <col min="12036" max="12036" width="14.7109375" style="11" customWidth="1"/>
    <col min="12037" max="12037" width="17.140625" style="11" customWidth="1"/>
    <col min="12038" max="12039" width="14.7109375" style="11" customWidth="1"/>
    <col min="12040" max="12040" width="15" style="11" customWidth="1"/>
    <col min="12041" max="12041" width="18" style="11" customWidth="1"/>
    <col min="12042" max="12043" width="15.7109375" style="11" customWidth="1"/>
    <col min="12044" max="12044" width="14.7109375" style="11" customWidth="1"/>
    <col min="12045" max="12045" width="17.7109375" style="11" customWidth="1"/>
    <col min="12046" max="12046" width="12.140625" style="11" customWidth="1"/>
    <col min="12047" max="12287" width="9.140625" style="11"/>
    <col min="12288" max="12288" width="18.140625" style="11" customWidth="1"/>
    <col min="12289" max="12289" width="15.85546875" style="11" customWidth="1"/>
    <col min="12290" max="12290" width="13.7109375" style="11" customWidth="1"/>
    <col min="12291" max="12291" width="17.140625" style="11" customWidth="1"/>
    <col min="12292" max="12292" width="14.7109375" style="11" customWidth="1"/>
    <col min="12293" max="12293" width="17.140625" style="11" customWidth="1"/>
    <col min="12294" max="12295" width="14.7109375" style="11" customWidth="1"/>
    <col min="12296" max="12296" width="15" style="11" customWidth="1"/>
    <col min="12297" max="12297" width="18" style="11" customWidth="1"/>
    <col min="12298" max="12299" width="15.7109375" style="11" customWidth="1"/>
    <col min="12300" max="12300" width="14.7109375" style="11" customWidth="1"/>
    <col min="12301" max="12301" width="17.7109375" style="11" customWidth="1"/>
    <col min="12302" max="12302" width="12.140625" style="11" customWidth="1"/>
    <col min="12303" max="12543" width="9.140625" style="11"/>
    <col min="12544" max="12544" width="18.140625" style="11" customWidth="1"/>
    <col min="12545" max="12545" width="15.85546875" style="11" customWidth="1"/>
    <col min="12546" max="12546" width="13.7109375" style="11" customWidth="1"/>
    <col min="12547" max="12547" width="17.140625" style="11" customWidth="1"/>
    <col min="12548" max="12548" width="14.7109375" style="11" customWidth="1"/>
    <col min="12549" max="12549" width="17.140625" style="11" customWidth="1"/>
    <col min="12550" max="12551" width="14.7109375" style="11" customWidth="1"/>
    <col min="12552" max="12552" width="15" style="11" customWidth="1"/>
    <col min="12553" max="12553" width="18" style="11" customWidth="1"/>
    <col min="12554" max="12555" width="15.7109375" style="11" customWidth="1"/>
    <col min="12556" max="12556" width="14.7109375" style="11" customWidth="1"/>
    <col min="12557" max="12557" width="17.7109375" style="11" customWidth="1"/>
    <col min="12558" max="12558" width="12.140625" style="11" customWidth="1"/>
    <col min="12559" max="12799" width="9.140625" style="11"/>
    <col min="12800" max="12800" width="18.140625" style="11" customWidth="1"/>
    <col min="12801" max="12801" width="15.85546875" style="11" customWidth="1"/>
    <col min="12802" max="12802" width="13.7109375" style="11" customWidth="1"/>
    <col min="12803" max="12803" width="17.140625" style="11" customWidth="1"/>
    <col min="12804" max="12804" width="14.7109375" style="11" customWidth="1"/>
    <col min="12805" max="12805" width="17.140625" style="11" customWidth="1"/>
    <col min="12806" max="12807" width="14.7109375" style="11" customWidth="1"/>
    <col min="12808" max="12808" width="15" style="11" customWidth="1"/>
    <col min="12809" max="12809" width="18" style="11" customWidth="1"/>
    <col min="12810" max="12811" width="15.7109375" style="11" customWidth="1"/>
    <col min="12812" max="12812" width="14.7109375" style="11" customWidth="1"/>
    <col min="12813" max="12813" width="17.7109375" style="11" customWidth="1"/>
    <col min="12814" max="12814" width="12.140625" style="11" customWidth="1"/>
    <col min="12815" max="13055" width="9.140625" style="11"/>
    <col min="13056" max="13056" width="18.140625" style="11" customWidth="1"/>
    <col min="13057" max="13057" width="15.85546875" style="11" customWidth="1"/>
    <col min="13058" max="13058" width="13.7109375" style="11" customWidth="1"/>
    <col min="13059" max="13059" width="17.140625" style="11" customWidth="1"/>
    <col min="13060" max="13060" width="14.7109375" style="11" customWidth="1"/>
    <col min="13061" max="13061" width="17.140625" style="11" customWidth="1"/>
    <col min="13062" max="13063" width="14.7109375" style="11" customWidth="1"/>
    <col min="13064" max="13064" width="15" style="11" customWidth="1"/>
    <col min="13065" max="13065" width="18" style="11" customWidth="1"/>
    <col min="13066" max="13067" width="15.7109375" style="11" customWidth="1"/>
    <col min="13068" max="13068" width="14.7109375" style="11" customWidth="1"/>
    <col min="13069" max="13069" width="17.7109375" style="11" customWidth="1"/>
    <col min="13070" max="13070" width="12.140625" style="11" customWidth="1"/>
    <col min="13071" max="13311" width="9.140625" style="11"/>
    <col min="13312" max="13312" width="18.140625" style="11" customWidth="1"/>
    <col min="13313" max="13313" width="15.85546875" style="11" customWidth="1"/>
    <col min="13314" max="13314" width="13.7109375" style="11" customWidth="1"/>
    <col min="13315" max="13315" width="17.140625" style="11" customWidth="1"/>
    <col min="13316" max="13316" width="14.7109375" style="11" customWidth="1"/>
    <col min="13317" max="13317" width="17.140625" style="11" customWidth="1"/>
    <col min="13318" max="13319" width="14.7109375" style="11" customWidth="1"/>
    <col min="13320" max="13320" width="15" style="11" customWidth="1"/>
    <col min="13321" max="13321" width="18" style="11" customWidth="1"/>
    <col min="13322" max="13323" width="15.7109375" style="11" customWidth="1"/>
    <col min="13324" max="13324" width="14.7109375" style="11" customWidth="1"/>
    <col min="13325" max="13325" width="17.7109375" style="11" customWidth="1"/>
    <col min="13326" max="13326" width="12.140625" style="11" customWidth="1"/>
    <col min="13327" max="13567" width="9.140625" style="11"/>
    <col min="13568" max="13568" width="18.140625" style="11" customWidth="1"/>
    <col min="13569" max="13569" width="15.85546875" style="11" customWidth="1"/>
    <col min="13570" max="13570" width="13.7109375" style="11" customWidth="1"/>
    <col min="13571" max="13571" width="17.140625" style="11" customWidth="1"/>
    <col min="13572" max="13572" width="14.7109375" style="11" customWidth="1"/>
    <col min="13573" max="13573" width="17.140625" style="11" customWidth="1"/>
    <col min="13574" max="13575" width="14.7109375" style="11" customWidth="1"/>
    <col min="13576" max="13576" width="15" style="11" customWidth="1"/>
    <col min="13577" max="13577" width="18" style="11" customWidth="1"/>
    <col min="13578" max="13579" width="15.7109375" style="11" customWidth="1"/>
    <col min="13580" max="13580" width="14.7109375" style="11" customWidth="1"/>
    <col min="13581" max="13581" width="17.7109375" style="11" customWidth="1"/>
    <col min="13582" max="13582" width="12.140625" style="11" customWidth="1"/>
    <col min="13583" max="13823" width="9.140625" style="11"/>
    <col min="13824" max="13824" width="18.140625" style="11" customWidth="1"/>
    <col min="13825" max="13825" width="15.85546875" style="11" customWidth="1"/>
    <col min="13826" max="13826" width="13.7109375" style="11" customWidth="1"/>
    <col min="13827" max="13827" width="17.140625" style="11" customWidth="1"/>
    <col min="13828" max="13828" width="14.7109375" style="11" customWidth="1"/>
    <col min="13829" max="13829" width="17.140625" style="11" customWidth="1"/>
    <col min="13830" max="13831" width="14.7109375" style="11" customWidth="1"/>
    <col min="13832" max="13832" width="15" style="11" customWidth="1"/>
    <col min="13833" max="13833" width="18" style="11" customWidth="1"/>
    <col min="13834" max="13835" width="15.7109375" style="11" customWidth="1"/>
    <col min="13836" max="13836" width="14.7109375" style="11" customWidth="1"/>
    <col min="13837" max="13837" width="17.7109375" style="11" customWidth="1"/>
    <col min="13838" max="13838" width="12.140625" style="11" customWidth="1"/>
    <col min="13839" max="14079" width="9.140625" style="11"/>
    <col min="14080" max="14080" width="18.140625" style="11" customWidth="1"/>
    <col min="14081" max="14081" width="15.85546875" style="11" customWidth="1"/>
    <col min="14082" max="14082" width="13.7109375" style="11" customWidth="1"/>
    <col min="14083" max="14083" width="17.140625" style="11" customWidth="1"/>
    <col min="14084" max="14084" width="14.7109375" style="11" customWidth="1"/>
    <col min="14085" max="14085" width="17.140625" style="11" customWidth="1"/>
    <col min="14086" max="14087" width="14.7109375" style="11" customWidth="1"/>
    <col min="14088" max="14088" width="15" style="11" customWidth="1"/>
    <col min="14089" max="14089" width="18" style="11" customWidth="1"/>
    <col min="14090" max="14091" width="15.7109375" style="11" customWidth="1"/>
    <col min="14092" max="14092" width="14.7109375" style="11" customWidth="1"/>
    <col min="14093" max="14093" width="17.7109375" style="11" customWidth="1"/>
    <col min="14094" max="14094" width="12.140625" style="11" customWidth="1"/>
    <col min="14095" max="14335" width="9.140625" style="11"/>
    <col min="14336" max="14336" width="18.140625" style="11" customWidth="1"/>
    <col min="14337" max="14337" width="15.85546875" style="11" customWidth="1"/>
    <col min="14338" max="14338" width="13.7109375" style="11" customWidth="1"/>
    <col min="14339" max="14339" width="17.140625" style="11" customWidth="1"/>
    <col min="14340" max="14340" width="14.7109375" style="11" customWidth="1"/>
    <col min="14341" max="14341" width="17.140625" style="11" customWidth="1"/>
    <col min="14342" max="14343" width="14.7109375" style="11" customWidth="1"/>
    <col min="14344" max="14344" width="15" style="11" customWidth="1"/>
    <col min="14345" max="14345" width="18" style="11" customWidth="1"/>
    <col min="14346" max="14347" width="15.7109375" style="11" customWidth="1"/>
    <col min="14348" max="14348" width="14.7109375" style="11" customWidth="1"/>
    <col min="14349" max="14349" width="17.7109375" style="11" customWidth="1"/>
    <col min="14350" max="14350" width="12.140625" style="11" customWidth="1"/>
    <col min="14351" max="14591" width="9.140625" style="11"/>
    <col min="14592" max="14592" width="18.140625" style="11" customWidth="1"/>
    <col min="14593" max="14593" width="15.85546875" style="11" customWidth="1"/>
    <col min="14594" max="14594" width="13.7109375" style="11" customWidth="1"/>
    <col min="14595" max="14595" width="17.140625" style="11" customWidth="1"/>
    <col min="14596" max="14596" width="14.7109375" style="11" customWidth="1"/>
    <col min="14597" max="14597" width="17.140625" style="11" customWidth="1"/>
    <col min="14598" max="14599" width="14.7109375" style="11" customWidth="1"/>
    <col min="14600" max="14600" width="15" style="11" customWidth="1"/>
    <col min="14601" max="14601" width="18" style="11" customWidth="1"/>
    <col min="14602" max="14603" width="15.7109375" style="11" customWidth="1"/>
    <col min="14604" max="14604" width="14.7109375" style="11" customWidth="1"/>
    <col min="14605" max="14605" width="17.7109375" style="11" customWidth="1"/>
    <col min="14606" max="14606" width="12.140625" style="11" customWidth="1"/>
    <col min="14607" max="14847" width="9.140625" style="11"/>
    <col min="14848" max="14848" width="18.140625" style="11" customWidth="1"/>
    <col min="14849" max="14849" width="15.85546875" style="11" customWidth="1"/>
    <col min="14850" max="14850" width="13.7109375" style="11" customWidth="1"/>
    <col min="14851" max="14851" width="17.140625" style="11" customWidth="1"/>
    <col min="14852" max="14852" width="14.7109375" style="11" customWidth="1"/>
    <col min="14853" max="14853" width="17.140625" style="11" customWidth="1"/>
    <col min="14854" max="14855" width="14.7109375" style="11" customWidth="1"/>
    <col min="14856" max="14856" width="15" style="11" customWidth="1"/>
    <col min="14857" max="14857" width="18" style="11" customWidth="1"/>
    <col min="14858" max="14859" width="15.7109375" style="11" customWidth="1"/>
    <col min="14860" max="14860" width="14.7109375" style="11" customWidth="1"/>
    <col min="14861" max="14861" width="17.7109375" style="11" customWidth="1"/>
    <col min="14862" max="14862" width="12.140625" style="11" customWidth="1"/>
    <col min="14863" max="15103" width="9.140625" style="11"/>
    <col min="15104" max="15104" width="18.140625" style="11" customWidth="1"/>
    <col min="15105" max="15105" width="15.85546875" style="11" customWidth="1"/>
    <col min="15106" max="15106" width="13.7109375" style="11" customWidth="1"/>
    <col min="15107" max="15107" width="17.140625" style="11" customWidth="1"/>
    <col min="15108" max="15108" width="14.7109375" style="11" customWidth="1"/>
    <col min="15109" max="15109" width="17.140625" style="11" customWidth="1"/>
    <col min="15110" max="15111" width="14.7109375" style="11" customWidth="1"/>
    <col min="15112" max="15112" width="15" style="11" customWidth="1"/>
    <col min="15113" max="15113" width="18" style="11" customWidth="1"/>
    <col min="15114" max="15115" width="15.7109375" style="11" customWidth="1"/>
    <col min="15116" max="15116" width="14.7109375" style="11" customWidth="1"/>
    <col min="15117" max="15117" width="17.7109375" style="11" customWidth="1"/>
    <col min="15118" max="15118" width="12.140625" style="11" customWidth="1"/>
    <col min="15119" max="15359" width="9.140625" style="11"/>
    <col min="15360" max="15360" width="18.140625" style="11" customWidth="1"/>
    <col min="15361" max="15361" width="15.85546875" style="11" customWidth="1"/>
    <col min="15362" max="15362" width="13.7109375" style="11" customWidth="1"/>
    <col min="15363" max="15363" width="17.140625" style="11" customWidth="1"/>
    <col min="15364" max="15364" width="14.7109375" style="11" customWidth="1"/>
    <col min="15365" max="15365" width="17.140625" style="11" customWidth="1"/>
    <col min="15366" max="15367" width="14.7109375" style="11" customWidth="1"/>
    <col min="15368" max="15368" width="15" style="11" customWidth="1"/>
    <col min="15369" max="15369" width="18" style="11" customWidth="1"/>
    <col min="15370" max="15371" width="15.7109375" style="11" customWidth="1"/>
    <col min="15372" max="15372" width="14.7109375" style="11" customWidth="1"/>
    <col min="15373" max="15373" width="17.7109375" style="11" customWidth="1"/>
    <col min="15374" max="15374" width="12.140625" style="11" customWidth="1"/>
    <col min="15375" max="15615" width="9.140625" style="11"/>
    <col min="15616" max="15616" width="18.140625" style="11" customWidth="1"/>
    <col min="15617" max="15617" width="15.85546875" style="11" customWidth="1"/>
    <col min="15618" max="15618" width="13.7109375" style="11" customWidth="1"/>
    <col min="15619" max="15619" width="17.140625" style="11" customWidth="1"/>
    <col min="15620" max="15620" width="14.7109375" style="11" customWidth="1"/>
    <col min="15621" max="15621" width="17.140625" style="11" customWidth="1"/>
    <col min="15622" max="15623" width="14.7109375" style="11" customWidth="1"/>
    <col min="15624" max="15624" width="15" style="11" customWidth="1"/>
    <col min="15625" max="15625" width="18" style="11" customWidth="1"/>
    <col min="15626" max="15627" width="15.7109375" style="11" customWidth="1"/>
    <col min="15628" max="15628" width="14.7109375" style="11" customWidth="1"/>
    <col min="15629" max="15629" width="17.7109375" style="11" customWidth="1"/>
    <col min="15630" max="15630" width="12.140625" style="11" customWidth="1"/>
    <col min="15631" max="15871" width="9.140625" style="11"/>
    <col min="15872" max="15872" width="18.140625" style="11" customWidth="1"/>
    <col min="15873" max="15873" width="15.85546875" style="11" customWidth="1"/>
    <col min="15874" max="15874" width="13.7109375" style="11" customWidth="1"/>
    <col min="15875" max="15875" width="17.140625" style="11" customWidth="1"/>
    <col min="15876" max="15876" width="14.7109375" style="11" customWidth="1"/>
    <col min="15877" max="15877" width="17.140625" style="11" customWidth="1"/>
    <col min="15878" max="15879" width="14.7109375" style="11" customWidth="1"/>
    <col min="15880" max="15880" width="15" style="11" customWidth="1"/>
    <col min="15881" max="15881" width="18" style="11" customWidth="1"/>
    <col min="15882" max="15883" width="15.7109375" style="11" customWidth="1"/>
    <col min="15884" max="15884" width="14.7109375" style="11" customWidth="1"/>
    <col min="15885" max="15885" width="17.7109375" style="11" customWidth="1"/>
    <col min="15886" max="15886" width="12.140625" style="11" customWidth="1"/>
    <col min="15887" max="16127" width="9.140625" style="11"/>
    <col min="16128" max="16128" width="18.140625" style="11" customWidth="1"/>
    <col min="16129" max="16129" width="15.85546875" style="11" customWidth="1"/>
    <col min="16130" max="16130" width="13.7109375" style="11" customWidth="1"/>
    <col min="16131" max="16131" width="17.140625" style="11" customWidth="1"/>
    <col min="16132" max="16132" width="14.7109375" style="11" customWidth="1"/>
    <col min="16133" max="16133" width="17.140625" style="11" customWidth="1"/>
    <col min="16134" max="16135" width="14.7109375" style="11" customWidth="1"/>
    <col min="16136" max="16136" width="15" style="11" customWidth="1"/>
    <col min="16137" max="16137" width="18" style="11" customWidth="1"/>
    <col min="16138" max="16139" width="15.7109375" style="11" customWidth="1"/>
    <col min="16140" max="16140" width="14.7109375" style="11" customWidth="1"/>
    <col min="16141" max="16141" width="17.7109375" style="11" customWidth="1"/>
    <col min="16142" max="16142" width="12.140625" style="11" customWidth="1"/>
    <col min="16143" max="16384" width="9.140625" style="11"/>
  </cols>
  <sheetData>
    <row r="1" spans="1:16" x14ac:dyDescent="0.2">
      <c r="A1" s="18" t="s">
        <v>5157</v>
      </c>
      <c r="B1" s="740" t="str">
        <f>HYPERLINK("#List!$A$1", "Full")</f>
        <v>Full</v>
      </c>
    </row>
    <row r="2" spans="1:16" x14ac:dyDescent="0.2">
      <c r="A2" s="18"/>
    </row>
    <row r="3" spans="1:16" x14ac:dyDescent="0.2">
      <c r="A3" s="106" t="s">
        <v>118</v>
      </c>
      <c r="C3" s="222"/>
      <c r="D3" s="222"/>
      <c r="E3" s="222"/>
      <c r="F3" s="223"/>
    </row>
    <row r="4" spans="1:16" x14ac:dyDescent="0.2">
      <c r="A4" s="13" t="s">
        <v>2553</v>
      </c>
      <c r="B4" s="109"/>
      <c r="C4" s="4"/>
      <c r="D4" s="4"/>
      <c r="E4" s="4"/>
      <c r="F4" s="4"/>
    </row>
    <row r="5" spans="1:16" x14ac:dyDescent="0.2">
      <c r="A5" s="13"/>
      <c r="B5" s="109"/>
      <c r="C5" s="4"/>
      <c r="D5" s="4"/>
      <c r="E5" s="4"/>
      <c r="F5" s="4"/>
    </row>
    <row r="6" spans="1:16" x14ac:dyDescent="0.2">
      <c r="A6" s="176" t="s">
        <v>6758</v>
      </c>
      <c r="B6" s="109"/>
      <c r="C6" s="4"/>
      <c r="D6" s="4"/>
      <c r="E6" s="4"/>
      <c r="F6" s="4"/>
    </row>
    <row r="7" spans="1:16" x14ac:dyDescent="0.2">
      <c r="A7" s="17" t="s">
        <v>48</v>
      </c>
      <c r="B7" s="109"/>
      <c r="C7" s="4"/>
      <c r="D7" s="4"/>
      <c r="E7" s="4"/>
      <c r="F7" s="4"/>
    </row>
    <row r="8" spans="1:16" x14ac:dyDescent="0.2">
      <c r="A8" s="17" t="s">
        <v>4584</v>
      </c>
      <c r="B8" s="81" t="s">
        <v>7506</v>
      </c>
      <c r="C8" s="158" t="s">
        <v>8275</v>
      </c>
      <c r="D8" s="157" t="s">
        <v>7507</v>
      </c>
      <c r="E8" s="4"/>
      <c r="F8" s="4"/>
    </row>
    <row r="9" spans="1:16" x14ac:dyDescent="0.2">
      <c r="A9" s="11"/>
      <c r="B9" s="109"/>
      <c r="C9" s="4"/>
      <c r="D9" s="4"/>
      <c r="E9" s="4"/>
      <c r="F9" s="4"/>
    </row>
    <row r="10" spans="1:16" ht="38.25" x14ac:dyDescent="0.2">
      <c r="A10" s="179" t="s">
        <v>7115</v>
      </c>
      <c r="B10" s="179" t="s">
        <v>7278</v>
      </c>
      <c r="C10" s="149" t="s">
        <v>2</v>
      </c>
      <c r="D10" s="179" t="s">
        <v>2414</v>
      </c>
      <c r="E10" s="179" t="s">
        <v>1</v>
      </c>
      <c r="F10" s="179" t="s">
        <v>2543</v>
      </c>
      <c r="G10" s="179" t="s">
        <v>6525</v>
      </c>
      <c r="H10" s="141" t="s">
        <v>7282</v>
      </c>
      <c r="I10" s="179" t="s">
        <v>2530</v>
      </c>
      <c r="J10" s="179" t="s">
        <v>7280</v>
      </c>
      <c r="K10" s="179" t="s">
        <v>7336</v>
      </c>
      <c r="L10" s="179" t="s">
        <v>2554</v>
      </c>
      <c r="M10" s="179" t="s">
        <v>2555</v>
      </c>
      <c r="N10" s="179" t="s">
        <v>2556</v>
      </c>
      <c r="O10" s="179" t="s">
        <v>21</v>
      </c>
      <c r="P10" s="179" t="s">
        <v>7281</v>
      </c>
    </row>
    <row r="11" spans="1:16" x14ac:dyDescent="0.2">
      <c r="A11" s="181" t="s">
        <v>8410</v>
      </c>
      <c r="B11" s="181" t="s">
        <v>7835</v>
      </c>
      <c r="C11" s="181" t="s">
        <v>7838</v>
      </c>
      <c r="D11" s="181" t="s">
        <v>7811</v>
      </c>
      <c r="E11" s="181" t="s">
        <v>7837</v>
      </c>
      <c r="F11" s="181" t="s">
        <v>7839</v>
      </c>
      <c r="G11" s="181" t="s">
        <v>7840</v>
      </c>
      <c r="H11" s="181" t="s">
        <v>7841</v>
      </c>
      <c r="I11" s="181" t="s">
        <v>7863</v>
      </c>
      <c r="J11" s="181" t="s">
        <v>7864</v>
      </c>
      <c r="K11" s="181" t="s">
        <v>7865</v>
      </c>
      <c r="L11" s="181" t="s">
        <v>7866</v>
      </c>
      <c r="M11" s="181" t="s">
        <v>7867</v>
      </c>
      <c r="N11" s="181" t="s">
        <v>7868</v>
      </c>
      <c r="O11" s="181" t="s">
        <v>7869</v>
      </c>
      <c r="P11" s="181" t="s">
        <v>7871</v>
      </c>
    </row>
    <row r="12" spans="1:16" x14ac:dyDescent="0.2">
      <c r="A12" s="623"/>
      <c r="B12" s="633"/>
      <c r="C12" s="636" t="s">
        <v>24</v>
      </c>
      <c r="D12" s="634" t="s">
        <v>1698</v>
      </c>
      <c r="E12" s="636" t="s">
        <v>23</v>
      </c>
      <c r="F12" s="636" t="s">
        <v>26</v>
      </c>
      <c r="G12" s="636" t="s">
        <v>29</v>
      </c>
      <c r="H12" s="444"/>
      <c r="I12" s="636" t="s">
        <v>30</v>
      </c>
      <c r="J12" s="636" t="s">
        <v>25</v>
      </c>
      <c r="K12" s="636" t="s">
        <v>28</v>
      </c>
      <c r="L12" s="636" t="s">
        <v>31</v>
      </c>
      <c r="M12" s="636" t="s">
        <v>32</v>
      </c>
      <c r="N12" s="636" t="s">
        <v>34</v>
      </c>
      <c r="O12" s="636" t="s">
        <v>35</v>
      </c>
      <c r="P12" s="636" t="s">
        <v>108</v>
      </c>
    </row>
    <row r="13" spans="1:16" ht="63.75" x14ac:dyDescent="0.2">
      <c r="A13" s="82" t="s">
        <v>7116</v>
      </c>
      <c r="B13" s="82" t="s">
        <v>7116</v>
      </c>
      <c r="C13" s="80"/>
      <c r="D13" s="79" t="s">
        <v>2107</v>
      </c>
      <c r="E13" s="80" t="s">
        <v>7413</v>
      </c>
      <c r="F13" s="80" t="s">
        <v>2107</v>
      </c>
      <c r="G13" s="80" t="s">
        <v>2107</v>
      </c>
      <c r="H13" s="80" t="s">
        <v>7145</v>
      </c>
      <c r="I13" s="80" t="s">
        <v>2107</v>
      </c>
      <c r="J13" s="80" t="s">
        <v>7407</v>
      </c>
      <c r="K13" s="80" t="s">
        <v>7420</v>
      </c>
      <c r="L13" s="80" t="s">
        <v>2106</v>
      </c>
      <c r="M13" s="80" t="s">
        <v>2106</v>
      </c>
      <c r="N13" s="80" t="s">
        <v>2108</v>
      </c>
      <c r="O13" s="80" t="s">
        <v>2108</v>
      </c>
      <c r="P13" s="80" t="s">
        <v>2106</v>
      </c>
    </row>
    <row r="14" spans="1:16" ht="51" x14ac:dyDescent="0.2">
      <c r="A14" s="4" t="s">
        <v>7606</v>
      </c>
      <c r="B14" s="144" t="s">
        <v>7561</v>
      </c>
      <c r="C14" s="4" t="s">
        <v>7563</v>
      </c>
      <c r="D14" s="79" t="s">
        <v>4672</v>
      </c>
      <c r="E14" s="83"/>
      <c r="F14" s="80" t="s">
        <v>7184</v>
      </c>
      <c r="G14" s="80" t="s">
        <v>6526</v>
      </c>
      <c r="H14" s="80" t="s">
        <v>7283</v>
      </c>
      <c r="I14" s="80" t="s">
        <v>7185</v>
      </c>
      <c r="J14" s="83"/>
      <c r="K14" s="83"/>
      <c r="L14" s="80" t="s">
        <v>4370</v>
      </c>
      <c r="M14" s="80" t="s">
        <v>4371</v>
      </c>
      <c r="N14" s="80" t="s">
        <v>4209</v>
      </c>
      <c r="O14" s="80" t="s">
        <v>4210</v>
      </c>
      <c r="P14" s="80" t="s">
        <v>4360</v>
      </c>
    </row>
    <row r="15" spans="1:16" ht="25.5" x14ac:dyDescent="0.2">
      <c r="A15" s="11"/>
      <c r="D15" s="183"/>
      <c r="E15" s="143"/>
      <c r="F15" s="83"/>
      <c r="G15" s="83"/>
      <c r="H15" s="83"/>
      <c r="I15" s="83"/>
      <c r="J15" s="143"/>
      <c r="K15" s="83"/>
      <c r="L15" s="75" t="s">
        <v>4223</v>
      </c>
      <c r="M15" s="75" t="s">
        <v>4223</v>
      </c>
      <c r="N15" s="80"/>
      <c r="O15" s="80"/>
      <c r="P15" s="75" t="s">
        <v>4223</v>
      </c>
    </row>
    <row r="16" spans="1:16" x14ac:dyDescent="0.2">
      <c r="A16" s="11"/>
      <c r="B16" s="109"/>
      <c r="C16" s="109"/>
      <c r="F16" s="11"/>
    </row>
    <row r="17" spans="1:12" x14ac:dyDescent="0.2">
      <c r="A17" s="11"/>
      <c r="B17" s="18"/>
      <c r="D17" s="109"/>
      <c r="G17" s="171"/>
      <c r="H17" s="171"/>
      <c r="J17" s="171"/>
    </row>
    <row r="18" spans="1:12" x14ac:dyDescent="0.2">
      <c r="A18" s="11"/>
      <c r="B18" s="109"/>
      <c r="D18" s="109"/>
      <c r="I18" s="171"/>
      <c r="J18" s="171"/>
    </row>
    <row r="19" spans="1:12" x14ac:dyDescent="0.2">
      <c r="A19" s="11"/>
      <c r="B19" s="109"/>
      <c r="D19" s="109"/>
      <c r="I19" s="171"/>
      <c r="J19" s="171"/>
    </row>
    <row r="20" spans="1:12" x14ac:dyDescent="0.2">
      <c r="A20" s="11"/>
      <c r="B20" s="109"/>
      <c r="C20" s="109"/>
      <c r="I20" s="171"/>
      <c r="J20" s="171"/>
    </row>
    <row r="21" spans="1:12" x14ac:dyDescent="0.2">
      <c r="A21" s="11"/>
      <c r="B21" s="109"/>
      <c r="C21" s="109"/>
      <c r="I21" s="171"/>
      <c r="J21" s="171"/>
    </row>
    <row r="22" spans="1:12" x14ac:dyDescent="0.2">
      <c r="A22" s="11"/>
      <c r="B22" s="109"/>
      <c r="C22" s="109"/>
      <c r="E22" s="10"/>
      <c r="F22" s="10"/>
      <c r="K22" s="38"/>
      <c r="L22" s="171"/>
    </row>
    <row r="23" spans="1:12" x14ac:dyDescent="0.2">
      <c r="A23" s="11"/>
      <c r="E23" s="171"/>
      <c r="F23" s="171"/>
      <c r="H23" s="38"/>
      <c r="J23" s="171"/>
    </row>
    <row r="24" spans="1:12" x14ac:dyDescent="0.2">
      <c r="E24" s="171"/>
      <c r="I24" s="171"/>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40"/>
  <sheetViews>
    <sheetView zoomScale="85" zoomScaleNormal="85" workbookViewId="0">
      <selection activeCell="M12" sqref="M12"/>
    </sheetView>
  </sheetViews>
  <sheetFormatPr defaultColWidth="11.42578125" defaultRowHeight="12.75" x14ac:dyDescent="0.2"/>
  <cols>
    <col min="1" max="13" width="14.85546875" style="109" customWidth="1"/>
    <col min="14" max="14" width="14.85546875" style="11" customWidth="1"/>
    <col min="15" max="15" width="12.140625" style="11" customWidth="1"/>
    <col min="16" max="16" width="14.5703125" style="11" customWidth="1"/>
    <col min="17" max="17" width="23.7109375" style="11" customWidth="1"/>
    <col min="18" max="18" width="12" style="11" customWidth="1"/>
    <col min="19" max="19" width="15.140625" style="11" customWidth="1"/>
    <col min="20" max="20" width="12.85546875" style="11" customWidth="1"/>
    <col min="21" max="21" width="19.85546875" style="11" customWidth="1"/>
    <col min="22" max="22" width="12.85546875" style="11" customWidth="1"/>
    <col min="23" max="23" width="15.28515625" style="11" customWidth="1"/>
    <col min="24" max="24" width="18" style="11" customWidth="1"/>
    <col min="25" max="25" width="20.7109375" style="11" customWidth="1"/>
    <col min="26" max="26" width="16.28515625" style="11" customWidth="1"/>
    <col min="27" max="27" width="12.7109375" style="11" customWidth="1"/>
    <col min="28" max="28" width="14.5703125" style="11" customWidth="1"/>
    <col min="29" max="29" width="10.140625" style="11" customWidth="1"/>
    <col min="30" max="30" width="10.7109375" style="11" customWidth="1"/>
    <col min="31" max="31" width="19.140625" style="11" customWidth="1"/>
    <col min="32" max="32" width="11.42578125" style="11" customWidth="1"/>
    <col min="33" max="33" width="14" style="11" customWidth="1"/>
    <col min="34" max="34" width="14.140625" style="11" customWidth="1"/>
    <col min="35" max="35" width="13.42578125" style="11" customWidth="1"/>
    <col min="36" max="36" width="11.42578125" style="11" customWidth="1"/>
    <col min="37" max="37" width="12" style="11" customWidth="1"/>
    <col min="38" max="38" width="10.7109375" style="11" customWidth="1"/>
    <col min="39" max="39" width="10.5703125" style="11" customWidth="1"/>
    <col min="40" max="40" width="10.140625" style="11" customWidth="1"/>
    <col min="41" max="41" width="15.42578125" style="11" customWidth="1"/>
    <col min="42" max="42" width="11.5703125" style="11" customWidth="1"/>
    <col min="43" max="43" width="12.28515625" style="11" customWidth="1"/>
    <col min="44" max="44" width="11.42578125" style="11" customWidth="1"/>
    <col min="45" max="45" width="12" style="11" customWidth="1"/>
    <col min="46" max="248" width="11.42578125" style="11" customWidth="1"/>
    <col min="249" max="262" width="11.42578125" style="11"/>
    <col min="263" max="263" width="30.140625" style="11" customWidth="1"/>
    <col min="264" max="264" width="13.7109375" style="11" customWidth="1"/>
    <col min="265" max="265" width="16.7109375" style="11" customWidth="1"/>
    <col min="266" max="266" width="12.28515625" style="11" customWidth="1"/>
    <col min="267" max="268" width="13.28515625" style="11" customWidth="1"/>
    <col min="269" max="269" width="11.5703125" style="11" customWidth="1"/>
    <col min="270" max="271" width="12.140625" style="11" customWidth="1"/>
    <col min="272" max="272" width="14.5703125" style="11" customWidth="1"/>
    <col min="273" max="273" width="23.7109375" style="11" customWidth="1"/>
    <col min="274" max="274" width="12" style="11" customWidth="1"/>
    <col min="275" max="275" width="15.140625" style="11" customWidth="1"/>
    <col min="276" max="276" width="12.85546875" style="11" customWidth="1"/>
    <col min="277" max="277" width="19.85546875" style="11" customWidth="1"/>
    <col min="278" max="278" width="12.85546875" style="11" customWidth="1"/>
    <col min="279" max="279" width="15.28515625" style="11" customWidth="1"/>
    <col min="280" max="280" width="18" style="11" customWidth="1"/>
    <col min="281" max="281" width="20.7109375" style="11" customWidth="1"/>
    <col min="282" max="282" width="16.28515625" style="11" customWidth="1"/>
    <col min="283" max="283" width="12.7109375" style="11" customWidth="1"/>
    <col min="284" max="284" width="14.5703125" style="11" customWidth="1"/>
    <col min="285" max="285" width="10.140625" style="11" customWidth="1"/>
    <col min="286" max="286" width="10.7109375" style="11" customWidth="1"/>
    <col min="287" max="287" width="19.140625" style="11" customWidth="1"/>
    <col min="288" max="288" width="11.42578125" style="11" customWidth="1"/>
    <col min="289" max="289" width="14" style="11" customWidth="1"/>
    <col min="290" max="290" width="14.140625" style="11" customWidth="1"/>
    <col min="291" max="291" width="13.42578125" style="11" customWidth="1"/>
    <col min="292" max="292" width="11.42578125" style="11" customWidth="1"/>
    <col min="293" max="293" width="12" style="11" customWidth="1"/>
    <col min="294" max="294" width="10.7109375" style="11" customWidth="1"/>
    <col min="295" max="295" width="10.5703125" style="11" customWidth="1"/>
    <col min="296" max="296" width="10.140625" style="11" customWidth="1"/>
    <col min="297" max="297" width="15.42578125" style="11" customWidth="1"/>
    <col min="298" max="298" width="11.5703125" style="11" customWidth="1"/>
    <col min="299" max="299" width="12.28515625" style="11" customWidth="1"/>
    <col min="300" max="300" width="11.42578125" style="11" customWidth="1"/>
    <col min="301" max="301" width="12" style="11" customWidth="1"/>
    <col min="302" max="504" width="11.42578125" style="11" customWidth="1"/>
    <col min="505" max="518" width="11.42578125" style="11"/>
    <col min="519" max="519" width="30.140625" style="11" customWidth="1"/>
    <col min="520" max="520" width="13.7109375" style="11" customWidth="1"/>
    <col min="521" max="521" width="16.7109375" style="11" customWidth="1"/>
    <col min="522" max="522" width="12.28515625" style="11" customWidth="1"/>
    <col min="523" max="524" width="13.28515625" style="11" customWidth="1"/>
    <col min="525" max="525" width="11.5703125" style="11" customWidth="1"/>
    <col min="526" max="527" width="12.140625" style="11" customWidth="1"/>
    <col min="528" max="528" width="14.5703125" style="11" customWidth="1"/>
    <col min="529" max="529" width="23.7109375" style="11" customWidth="1"/>
    <col min="530" max="530" width="12" style="11" customWidth="1"/>
    <col min="531" max="531" width="15.140625" style="11" customWidth="1"/>
    <col min="532" max="532" width="12.85546875" style="11" customWidth="1"/>
    <col min="533" max="533" width="19.85546875" style="11" customWidth="1"/>
    <col min="534" max="534" width="12.85546875" style="11" customWidth="1"/>
    <col min="535" max="535" width="15.28515625" style="11" customWidth="1"/>
    <col min="536" max="536" width="18" style="11" customWidth="1"/>
    <col min="537" max="537" width="20.7109375" style="11" customWidth="1"/>
    <col min="538" max="538" width="16.28515625" style="11" customWidth="1"/>
    <col min="539" max="539" width="12.7109375" style="11" customWidth="1"/>
    <col min="540" max="540" width="14.5703125" style="11" customWidth="1"/>
    <col min="541" max="541" width="10.140625" style="11" customWidth="1"/>
    <col min="542" max="542" width="10.7109375" style="11" customWidth="1"/>
    <col min="543" max="543" width="19.140625" style="11" customWidth="1"/>
    <col min="544" max="544" width="11.42578125" style="11" customWidth="1"/>
    <col min="545" max="545" width="14" style="11" customWidth="1"/>
    <col min="546" max="546" width="14.140625" style="11" customWidth="1"/>
    <col min="547" max="547" width="13.42578125" style="11" customWidth="1"/>
    <col min="548" max="548" width="11.42578125" style="11" customWidth="1"/>
    <col min="549" max="549" width="12" style="11" customWidth="1"/>
    <col min="550" max="550" width="10.7109375" style="11" customWidth="1"/>
    <col min="551" max="551" width="10.5703125" style="11" customWidth="1"/>
    <col min="552" max="552" width="10.140625" style="11" customWidth="1"/>
    <col min="553" max="553" width="15.42578125" style="11" customWidth="1"/>
    <col min="554" max="554" width="11.5703125" style="11" customWidth="1"/>
    <col min="555" max="555" width="12.28515625" style="11" customWidth="1"/>
    <col min="556" max="556" width="11.42578125" style="11" customWidth="1"/>
    <col min="557" max="557" width="12" style="11" customWidth="1"/>
    <col min="558" max="760" width="11.42578125" style="11" customWidth="1"/>
    <col min="761" max="774" width="11.42578125" style="11"/>
    <col min="775" max="775" width="30.140625" style="11" customWidth="1"/>
    <col min="776" max="776" width="13.7109375" style="11" customWidth="1"/>
    <col min="777" max="777" width="16.7109375" style="11" customWidth="1"/>
    <col min="778" max="778" width="12.28515625" style="11" customWidth="1"/>
    <col min="779" max="780" width="13.28515625" style="11" customWidth="1"/>
    <col min="781" max="781" width="11.5703125" style="11" customWidth="1"/>
    <col min="782" max="783" width="12.140625" style="11" customWidth="1"/>
    <col min="784" max="784" width="14.5703125" style="11" customWidth="1"/>
    <col min="785" max="785" width="23.7109375" style="11" customWidth="1"/>
    <col min="786" max="786" width="12" style="11" customWidth="1"/>
    <col min="787" max="787" width="15.140625" style="11" customWidth="1"/>
    <col min="788" max="788" width="12.85546875" style="11" customWidth="1"/>
    <col min="789" max="789" width="19.85546875" style="11" customWidth="1"/>
    <col min="790" max="790" width="12.85546875" style="11" customWidth="1"/>
    <col min="791" max="791" width="15.28515625" style="11" customWidth="1"/>
    <col min="792" max="792" width="18" style="11" customWidth="1"/>
    <col min="793" max="793" width="20.7109375" style="11" customWidth="1"/>
    <col min="794" max="794" width="16.28515625" style="11" customWidth="1"/>
    <col min="795" max="795" width="12.7109375" style="11" customWidth="1"/>
    <col min="796" max="796" width="14.5703125" style="11" customWidth="1"/>
    <col min="797" max="797" width="10.140625" style="11" customWidth="1"/>
    <col min="798" max="798" width="10.7109375" style="11" customWidth="1"/>
    <col min="799" max="799" width="19.140625" style="11" customWidth="1"/>
    <col min="800" max="800" width="11.42578125" style="11" customWidth="1"/>
    <col min="801" max="801" width="14" style="11" customWidth="1"/>
    <col min="802" max="802" width="14.140625" style="11" customWidth="1"/>
    <col min="803" max="803" width="13.42578125" style="11" customWidth="1"/>
    <col min="804" max="804" width="11.42578125" style="11" customWidth="1"/>
    <col min="805" max="805" width="12" style="11" customWidth="1"/>
    <col min="806" max="806" width="10.7109375" style="11" customWidth="1"/>
    <col min="807" max="807" width="10.5703125" style="11" customWidth="1"/>
    <col min="808" max="808" width="10.140625" style="11" customWidth="1"/>
    <col min="809" max="809" width="15.42578125" style="11" customWidth="1"/>
    <col min="810" max="810" width="11.5703125" style="11" customWidth="1"/>
    <col min="811" max="811" width="12.28515625" style="11" customWidth="1"/>
    <col min="812" max="812" width="11.42578125" style="11" customWidth="1"/>
    <col min="813" max="813" width="12" style="11" customWidth="1"/>
    <col min="814" max="1016" width="11.42578125" style="11" customWidth="1"/>
    <col min="1017" max="1030" width="11.42578125" style="11"/>
    <col min="1031" max="1031" width="30.140625" style="11" customWidth="1"/>
    <col min="1032" max="1032" width="13.7109375" style="11" customWidth="1"/>
    <col min="1033" max="1033" width="16.7109375" style="11" customWidth="1"/>
    <col min="1034" max="1034" width="12.28515625" style="11" customWidth="1"/>
    <col min="1035" max="1036" width="13.28515625" style="11" customWidth="1"/>
    <col min="1037" max="1037" width="11.5703125" style="11" customWidth="1"/>
    <col min="1038" max="1039" width="12.140625" style="11" customWidth="1"/>
    <col min="1040" max="1040" width="14.5703125" style="11" customWidth="1"/>
    <col min="1041" max="1041" width="23.7109375" style="11" customWidth="1"/>
    <col min="1042" max="1042" width="12" style="11" customWidth="1"/>
    <col min="1043" max="1043" width="15.140625" style="11" customWidth="1"/>
    <col min="1044" max="1044" width="12.85546875" style="11" customWidth="1"/>
    <col min="1045" max="1045" width="19.85546875" style="11" customWidth="1"/>
    <col min="1046" max="1046" width="12.85546875" style="11" customWidth="1"/>
    <col min="1047" max="1047" width="15.28515625" style="11" customWidth="1"/>
    <col min="1048" max="1048" width="18" style="11" customWidth="1"/>
    <col min="1049" max="1049" width="20.7109375" style="11" customWidth="1"/>
    <col min="1050" max="1050" width="16.28515625" style="11" customWidth="1"/>
    <col min="1051" max="1051" width="12.7109375" style="11" customWidth="1"/>
    <col min="1052" max="1052" width="14.5703125" style="11" customWidth="1"/>
    <col min="1053" max="1053" width="10.140625" style="11" customWidth="1"/>
    <col min="1054" max="1054" width="10.7109375" style="11" customWidth="1"/>
    <col min="1055" max="1055" width="19.140625" style="11" customWidth="1"/>
    <col min="1056" max="1056" width="11.42578125" style="11" customWidth="1"/>
    <col min="1057" max="1057" width="14" style="11" customWidth="1"/>
    <col min="1058" max="1058" width="14.140625" style="11" customWidth="1"/>
    <col min="1059" max="1059" width="13.42578125" style="11" customWidth="1"/>
    <col min="1060" max="1060" width="11.42578125" style="11" customWidth="1"/>
    <col min="1061" max="1061" width="12" style="11" customWidth="1"/>
    <col min="1062" max="1062" width="10.7109375" style="11" customWidth="1"/>
    <col min="1063" max="1063" width="10.5703125" style="11" customWidth="1"/>
    <col min="1064" max="1064" width="10.140625" style="11" customWidth="1"/>
    <col min="1065" max="1065" width="15.42578125" style="11" customWidth="1"/>
    <col min="1066" max="1066" width="11.5703125" style="11" customWidth="1"/>
    <col min="1067" max="1067" width="12.28515625" style="11" customWidth="1"/>
    <col min="1068" max="1068" width="11.42578125" style="11" customWidth="1"/>
    <col min="1069" max="1069" width="12" style="11" customWidth="1"/>
    <col min="1070" max="1272" width="11.42578125" style="11" customWidth="1"/>
    <col min="1273" max="1286" width="11.42578125" style="11"/>
    <col min="1287" max="1287" width="30.140625" style="11" customWidth="1"/>
    <col min="1288" max="1288" width="13.7109375" style="11" customWidth="1"/>
    <col min="1289" max="1289" width="16.7109375" style="11" customWidth="1"/>
    <col min="1290" max="1290" width="12.28515625" style="11" customWidth="1"/>
    <col min="1291" max="1292" width="13.28515625" style="11" customWidth="1"/>
    <col min="1293" max="1293" width="11.5703125" style="11" customWidth="1"/>
    <col min="1294" max="1295" width="12.140625" style="11" customWidth="1"/>
    <col min="1296" max="1296" width="14.5703125" style="11" customWidth="1"/>
    <col min="1297" max="1297" width="23.7109375" style="11" customWidth="1"/>
    <col min="1298" max="1298" width="12" style="11" customWidth="1"/>
    <col min="1299" max="1299" width="15.140625" style="11" customWidth="1"/>
    <col min="1300" max="1300" width="12.85546875" style="11" customWidth="1"/>
    <col min="1301" max="1301" width="19.85546875" style="11" customWidth="1"/>
    <col min="1302" max="1302" width="12.85546875" style="11" customWidth="1"/>
    <col min="1303" max="1303" width="15.28515625" style="11" customWidth="1"/>
    <col min="1304" max="1304" width="18" style="11" customWidth="1"/>
    <col min="1305" max="1305" width="20.7109375" style="11" customWidth="1"/>
    <col min="1306" max="1306" width="16.28515625" style="11" customWidth="1"/>
    <col min="1307" max="1307" width="12.7109375" style="11" customWidth="1"/>
    <col min="1308" max="1308" width="14.5703125" style="11" customWidth="1"/>
    <col min="1309" max="1309" width="10.140625" style="11" customWidth="1"/>
    <col min="1310" max="1310" width="10.7109375" style="11" customWidth="1"/>
    <col min="1311" max="1311" width="19.140625" style="11" customWidth="1"/>
    <col min="1312" max="1312" width="11.42578125" style="11" customWidth="1"/>
    <col min="1313" max="1313" width="14" style="11" customWidth="1"/>
    <col min="1314" max="1314" width="14.140625" style="11" customWidth="1"/>
    <col min="1315" max="1315" width="13.42578125" style="11" customWidth="1"/>
    <col min="1316" max="1316" width="11.42578125" style="11" customWidth="1"/>
    <col min="1317" max="1317" width="12" style="11" customWidth="1"/>
    <col min="1318" max="1318" width="10.7109375" style="11" customWidth="1"/>
    <col min="1319" max="1319" width="10.5703125" style="11" customWidth="1"/>
    <col min="1320" max="1320" width="10.140625" style="11" customWidth="1"/>
    <col min="1321" max="1321" width="15.42578125" style="11" customWidth="1"/>
    <col min="1322" max="1322" width="11.5703125" style="11" customWidth="1"/>
    <col min="1323" max="1323" width="12.28515625" style="11" customWidth="1"/>
    <col min="1324" max="1324" width="11.42578125" style="11" customWidth="1"/>
    <col min="1325" max="1325" width="12" style="11" customWidth="1"/>
    <col min="1326" max="1528" width="11.42578125" style="11" customWidth="1"/>
    <col min="1529" max="1542" width="11.42578125" style="11"/>
    <col min="1543" max="1543" width="30.140625" style="11" customWidth="1"/>
    <col min="1544" max="1544" width="13.7109375" style="11" customWidth="1"/>
    <col min="1545" max="1545" width="16.7109375" style="11" customWidth="1"/>
    <col min="1546" max="1546" width="12.28515625" style="11" customWidth="1"/>
    <col min="1547" max="1548" width="13.28515625" style="11" customWidth="1"/>
    <col min="1549" max="1549" width="11.5703125" style="11" customWidth="1"/>
    <col min="1550" max="1551" width="12.140625" style="11" customWidth="1"/>
    <col min="1552" max="1552" width="14.5703125" style="11" customWidth="1"/>
    <col min="1553" max="1553" width="23.7109375" style="11" customWidth="1"/>
    <col min="1554" max="1554" width="12" style="11" customWidth="1"/>
    <col min="1555" max="1555" width="15.140625" style="11" customWidth="1"/>
    <col min="1556" max="1556" width="12.85546875" style="11" customWidth="1"/>
    <col min="1557" max="1557" width="19.85546875" style="11" customWidth="1"/>
    <col min="1558" max="1558" width="12.85546875" style="11" customWidth="1"/>
    <col min="1559" max="1559" width="15.28515625" style="11" customWidth="1"/>
    <col min="1560" max="1560" width="18" style="11" customWidth="1"/>
    <col min="1561" max="1561" width="20.7109375" style="11" customWidth="1"/>
    <col min="1562" max="1562" width="16.28515625" style="11" customWidth="1"/>
    <col min="1563" max="1563" width="12.7109375" style="11" customWidth="1"/>
    <col min="1564" max="1564" width="14.5703125" style="11" customWidth="1"/>
    <col min="1565" max="1565" width="10.140625" style="11" customWidth="1"/>
    <col min="1566" max="1566" width="10.7109375" style="11" customWidth="1"/>
    <col min="1567" max="1567" width="19.140625" style="11" customWidth="1"/>
    <col min="1568" max="1568" width="11.42578125" style="11" customWidth="1"/>
    <col min="1569" max="1569" width="14" style="11" customWidth="1"/>
    <col min="1570" max="1570" width="14.140625" style="11" customWidth="1"/>
    <col min="1571" max="1571" width="13.42578125" style="11" customWidth="1"/>
    <col min="1572" max="1572" width="11.42578125" style="11" customWidth="1"/>
    <col min="1573" max="1573" width="12" style="11" customWidth="1"/>
    <col min="1574" max="1574" width="10.7109375" style="11" customWidth="1"/>
    <col min="1575" max="1575" width="10.5703125" style="11" customWidth="1"/>
    <col min="1576" max="1576" width="10.140625" style="11" customWidth="1"/>
    <col min="1577" max="1577" width="15.42578125" style="11" customWidth="1"/>
    <col min="1578" max="1578" width="11.5703125" style="11" customWidth="1"/>
    <col min="1579" max="1579" width="12.28515625" style="11" customWidth="1"/>
    <col min="1580" max="1580" width="11.42578125" style="11" customWidth="1"/>
    <col min="1581" max="1581" width="12" style="11" customWidth="1"/>
    <col min="1582" max="1784" width="11.42578125" style="11" customWidth="1"/>
    <col min="1785" max="1798" width="11.42578125" style="11"/>
    <col min="1799" max="1799" width="30.140625" style="11" customWidth="1"/>
    <col min="1800" max="1800" width="13.7109375" style="11" customWidth="1"/>
    <col min="1801" max="1801" width="16.7109375" style="11" customWidth="1"/>
    <col min="1802" max="1802" width="12.28515625" style="11" customWidth="1"/>
    <col min="1803" max="1804" width="13.28515625" style="11" customWidth="1"/>
    <col min="1805" max="1805" width="11.5703125" style="11" customWidth="1"/>
    <col min="1806" max="1807" width="12.140625" style="11" customWidth="1"/>
    <col min="1808" max="1808" width="14.5703125" style="11" customWidth="1"/>
    <col min="1809" max="1809" width="23.7109375" style="11" customWidth="1"/>
    <col min="1810" max="1810" width="12" style="11" customWidth="1"/>
    <col min="1811" max="1811" width="15.140625" style="11" customWidth="1"/>
    <col min="1812" max="1812" width="12.85546875" style="11" customWidth="1"/>
    <col min="1813" max="1813" width="19.85546875" style="11" customWidth="1"/>
    <col min="1814" max="1814" width="12.85546875" style="11" customWidth="1"/>
    <col min="1815" max="1815" width="15.28515625" style="11" customWidth="1"/>
    <col min="1816" max="1816" width="18" style="11" customWidth="1"/>
    <col min="1817" max="1817" width="20.7109375" style="11" customWidth="1"/>
    <col min="1818" max="1818" width="16.28515625" style="11" customWidth="1"/>
    <col min="1819" max="1819" width="12.7109375" style="11" customWidth="1"/>
    <col min="1820" max="1820" width="14.5703125" style="11" customWidth="1"/>
    <col min="1821" max="1821" width="10.140625" style="11" customWidth="1"/>
    <col min="1822" max="1822" width="10.7109375" style="11" customWidth="1"/>
    <col min="1823" max="1823" width="19.140625" style="11" customWidth="1"/>
    <col min="1824" max="1824" width="11.42578125" style="11" customWidth="1"/>
    <col min="1825" max="1825" width="14" style="11" customWidth="1"/>
    <col min="1826" max="1826" width="14.140625" style="11" customWidth="1"/>
    <col min="1827" max="1827" width="13.42578125" style="11" customWidth="1"/>
    <col min="1828" max="1828" width="11.42578125" style="11" customWidth="1"/>
    <col min="1829" max="1829" width="12" style="11" customWidth="1"/>
    <col min="1830" max="1830" width="10.7109375" style="11" customWidth="1"/>
    <col min="1831" max="1831" width="10.5703125" style="11" customWidth="1"/>
    <col min="1832" max="1832" width="10.140625" style="11" customWidth="1"/>
    <col min="1833" max="1833" width="15.42578125" style="11" customWidth="1"/>
    <col min="1834" max="1834" width="11.5703125" style="11" customWidth="1"/>
    <col min="1835" max="1835" width="12.28515625" style="11" customWidth="1"/>
    <col min="1836" max="1836" width="11.42578125" style="11" customWidth="1"/>
    <col min="1837" max="1837" width="12" style="11" customWidth="1"/>
    <col min="1838" max="2040" width="11.42578125" style="11" customWidth="1"/>
    <col min="2041" max="2054" width="11.42578125" style="11"/>
    <col min="2055" max="2055" width="30.140625" style="11" customWidth="1"/>
    <col min="2056" max="2056" width="13.7109375" style="11" customWidth="1"/>
    <col min="2057" max="2057" width="16.7109375" style="11" customWidth="1"/>
    <col min="2058" max="2058" width="12.28515625" style="11" customWidth="1"/>
    <col min="2059" max="2060" width="13.28515625" style="11" customWidth="1"/>
    <col min="2061" max="2061" width="11.5703125" style="11" customWidth="1"/>
    <col min="2062" max="2063" width="12.140625" style="11" customWidth="1"/>
    <col min="2064" max="2064" width="14.5703125" style="11" customWidth="1"/>
    <col min="2065" max="2065" width="23.7109375" style="11" customWidth="1"/>
    <col min="2066" max="2066" width="12" style="11" customWidth="1"/>
    <col min="2067" max="2067" width="15.140625" style="11" customWidth="1"/>
    <col min="2068" max="2068" width="12.85546875" style="11" customWidth="1"/>
    <col min="2069" max="2069" width="19.85546875" style="11" customWidth="1"/>
    <col min="2070" max="2070" width="12.85546875" style="11" customWidth="1"/>
    <col min="2071" max="2071" width="15.28515625" style="11" customWidth="1"/>
    <col min="2072" max="2072" width="18" style="11" customWidth="1"/>
    <col min="2073" max="2073" width="20.7109375" style="11" customWidth="1"/>
    <col min="2074" max="2074" width="16.28515625" style="11" customWidth="1"/>
    <col min="2075" max="2075" width="12.7109375" style="11" customWidth="1"/>
    <col min="2076" max="2076" width="14.5703125" style="11" customWidth="1"/>
    <col min="2077" max="2077" width="10.140625" style="11" customWidth="1"/>
    <col min="2078" max="2078" width="10.7109375" style="11" customWidth="1"/>
    <col min="2079" max="2079" width="19.140625" style="11" customWidth="1"/>
    <col min="2080" max="2080" width="11.42578125" style="11" customWidth="1"/>
    <col min="2081" max="2081" width="14" style="11" customWidth="1"/>
    <col min="2082" max="2082" width="14.140625" style="11" customWidth="1"/>
    <col min="2083" max="2083" width="13.42578125" style="11" customWidth="1"/>
    <col min="2084" max="2084" width="11.42578125" style="11" customWidth="1"/>
    <col min="2085" max="2085" width="12" style="11" customWidth="1"/>
    <col min="2086" max="2086" width="10.7109375" style="11" customWidth="1"/>
    <col min="2087" max="2087" width="10.5703125" style="11" customWidth="1"/>
    <col min="2088" max="2088" width="10.140625" style="11" customWidth="1"/>
    <col min="2089" max="2089" width="15.42578125" style="11" customWidth="1"/>
    <col min="2090" max="2090" width="11.5703125" style="11" customWidth="1"/>
    <col min="2091" max="2091" width="12.28515625" style="11" customWidth="1"/>
    <col min="2092" max="2092" width="11.42578125" style="11" customWidth="1"/>
    <col min="2093" max="2093" width="12" style="11" customWidth="1"/>
    <col min="2094" max="2296" width="11.42578125" style="11" customWidth="1"/>
    <col min="2297" max="2310" width="11.42578125" style="11"/>
    <col min="2311" max="2311" width="30.140625" style="11" customWidth="1"/>
    <col min="2312" max="2312" width="13.7109375" style="11" customWidth="1"/>
    <col min="2313" max="2313" width="16.7109375" style="11" customWidth="1"/>
    <col min="2314" max="2314" width="12.28515625" style="11" customWidth="1"/>
    <col min="2315" max="2316" width="13.28515625" style="11" customWidth="1"/>
    <col min="2317" max="2317" width="11.5703125" style="11" customWidth="1"/>
    <col min="2318" max="2319" width="12.140625" style="11" customWidth="1"/>
    <col min="2320" max="2320" width="14.5703125" style="11" customWidth="1"/>
    <col min="2321" max="2321" width="23.7109375" style="11" customWidth="1"/>
    <col min="2322" max="2322" width="12" style="11" customWidth="1"/>
    <col min="2323" max="2323" width="15.140625" style="11" customWidth="1"/>
    <col min="2324" max="2324" width="12.85546875" style="11" customWidth="1"/>
    <col min="2325" max="2325" width="19.85546875" style="11" customWidth="1"/>
    <col min="2326" max="2326" width="12.85546875" style="11" customWidth="1"/>
    <col min="2327" max="2327" width="15.28515625" style="11" customWidth="1"/>
    <col min="2328" max="2328" width="18" style="11" customWidth="1"/>
    <col min="2329" max="2329" width="20.7109375" style="11" customWidth="1"/>
    <col min="2330" max="2330" width="16.28515625" style="11" customWidth="1"/>
    <col min="2331" max="2331" width="12.7109375" style="11" customWidth="1"/>
    <col min="2332" max="2332" width="14.5703125" style="11" customWidth="1"/>
    <col min="2333" max="2333" width="10.140625" style="11" customWidth="1"/>
    <col min="2334" max="2334" width="10.7109375" style="11" customWidth="1"/>
    <col min="2335" max="2335" width="19.140625" style="11" customWidth="1"/>
    <col min="2336" max="2336" width="11.42578125" style="11" customWidth="1"/>
    <col min="2337" max="2337" width="14" style="11" customWidth="1"/>
    <col min="2338" max="2338" width="14.140625" style="11" customWidth="1"/>
    <col min="2339" max="2339" width="13.42578125" style="11" customWidth="1"/>
    <col min="2340" max="2340" width="11.42578125" style="11" customWidth="1"/>
    <col min="2341" max="2341" width="12" style="11" customWidth="1"/>
    <col min="2342" max="2342" width="10.7109375" style="11" customWidth="1"/>
    <col min="2343" max="2343" width="10.5703125" style="11" customWidth="1"/>
    <col min="2344" max="2344" width="10.140625" style="11" customWidth="1"/>
    <col min="2345" max="2345" width="15.42578125" style="11" customWidth="1"/>
    <col min="2346" max="2346" width="11.5703125" style="11" customWidth="1"/>
    <col min="2347" max="2347" width="12.28515625" style="11" customWidth="1"/>
    <col min="2348" max="2348" width="11.42578125" style="11" customWidth="1"/>
    <col min="2349" max="2349" width="12" style="11" customWidth="1"/>
    <col min="2350" max="2552" width="11.42578125" style="11" customWidth="1"/>
    <col min="2553" max="2566" width="11.42578125" style="11"/>
    <col min="2567" max="2567" width="30.140625" style="11" customWidth="1"/>
    <col min="2568" max="2568" width="13.7109375" style="11" customWidth="1"/>
    <col min="2569" max="2569" width="16.7109375" style="11" customWidth="1"/>
    <col min="2570" max="2570" width="12.28515625" style="11" customWidth="1"/>
    <col min="2571" max="2572" width="13.28515625" style="11" customWidth="1"/>
    <col min="2573" max="2573" width="11.5703125" style="11" customWidth="1"/>
    <col min="2574" max="2575" width="12.140625" style="11" customWidth="1"/>
    <col min="2576" max="2576" width="14.5703125" style="11" customWidth="1"/>
    <col min="2577" max="2577" width="23.7109375" style="11" customWidth="1"/>
    <col min="2578" max="2578" width="12" style="11" customWidth="1"/>
    <col min="2579" max="2579" width="15.140625" style="11" customWidth="1"/>
    <col min="2580" max="2580" width="12.85546875" style="11" customWidth="1"/>
    <col min="2581" max="2581" width="19.85546875" style="11" customWidth="1"/>
    <col min="2582" max="2582" width="12.85546875" style="11" customWidth="1"/>
    <col min="2583" max="2583" width="15.28515625" style="11" customWidth="1"/>
    <col min="2584" max="2584" width="18" style="11" customWidth="1"/>
    <col min="2585" max="2585" width="20.7109375" style="11" customWidth="1"/>
    <col min="2586" max="2586" width="16.28515625" style="11" customWidth="1"/>
    <col min="2587" max="2587" width="12.7109375" style="11" customWidth="1"/>
    <col min="2588" max="2588" width="14.5703125" style="11" customWidth="1"/>
    <col min="2589" max="2589" width="10.140625" style="11" customWidth="1"/>
    <col min="2590" max="2590" width="10.7109375" style="11" customWidth="1"/>
    <col min="2591" max="2591" width="19.140625" style="11" customWidth="1"/>
    <col min="2592" max="2592" width="11.42578125" style="11" customWidth="1"/>
    <col min="2593" max="2593" width="14" style="11" customWidth="1"/>
    <col min="2594" max="2594" width="14.140625" style="11" customWidth="1"/>
    <col min="2595" max="2595" width="13.42578125" style="11" customWidth="1"/>
    <col min="2596" max="2596" width="11.42578125" style="11" customWidth="1"/>
    <col min="2597" max="2597" width="12" style="11" customWidth="1"/>
    <col min="2598" max="2598" width="10.7109375" style="11" customWidth="1"/>
    <col min="2599" max="2599" width="10.5703125" style="11" customWidth="1"/>
    <col min="2600" max="2600" width="10.140625" style="11" customWidth="1"/>
    <col min="2601" max="2601" width="15.42578125" style="11" customWidth="1"/>
    <col min="2602" max="2602" width="11.5703125" style="11" customWidth="1"/>
    <col min="2603" max="2603" width="12.28515625" style="11" customWidth="1"/>
    <col min="2604" max="2604" width="11.42578125" style="11" customWidth="1"/>
    <col min="2605" max="2605" width="12" style="11" customWidth="1"/>
    <col min="2606" max="2808" width="11.42578125" style="11" customWidth="1"/>
    <col min="2809" max="2822" width="11.42578125" style="11"/>
    <col min="2823" max="2823" width="30.140625" style="11" customWidth="1"/>
    <col min="2824" max="2824" width="13.7109375" style="11" customWidth="1"/>
    <col min="2825" max="2825" width="16.7109375" style="11" customWidth="1"/>
    <col min="2826" max="2826" width="12.28515625" style="11" customWidth="1"/>
    <col min="2827" max="2828" width="13.28515625" style="11" customWidth="1"/>
    <col min="2829" max="2829" width="11.5703125" style="11" customWidth="1"/>
    <col min="2830" max="2831" width="12.140625" style="11" customWidth="1"/>
    <col min="2832" max="2832" width="14.5703125" style="11" customWidth="1"/>
    <col min="2833" max="2833" width="23.7109375" style="11" customWidth="1"/>
    <col min="2834" max="2834" width="12" style="11" customWidth="1"/>
    <col min="2835" max="2835" width="15.140625" style="11" customWidth="1"/>
    <col min="2836" max="2836" width="12.85546875" style="11" customWidth="1"/>
    <col min="2837" max="2837" width="19.85546875" style="11" customWidth="1"/>
    <col min="2838" max="2838" width="12.85546875" style="11" customWidth="1"/>
    <col min="2839" max="2839" width="15.28515625" style="11" customWidth="1"/>
    <col min="2840" max="2840" width="18" style="11" customWidth="1"/>
    <col min="2841" max="2841" width="20.7109375" style="11" customWidth="1"/>
    <col min="2842" max="2842" width="16.28515625" style="11" customWidth="1"/>
    <col min="2843" max="2843" width="12.7109375" style="11" customWidth="1"/>
    <col min="2844" max="2844" width="14.5703125" style="11" customWidth="1"/>
    <col min="2845" max="2845" width="10.140625" style="11" customWidth="1"/>
    <col min="2846" max="2846" width="10.7109375" style="11" customWidth="1"/>
    <col min="2847" max="2847" width="19.140625" style="11" customWidth="1"/>
    <col min="2848" max="2848" width="11.42578125" style="11" customWidth="1"/>
    <col min="2849" max="2849" width="14" style="11" customWidth="1"/>
    <col min="2850" max="2850" width="14.140625" style="11" customWidth="1"/>
    <col min="2851" max="2851" width="13.42578125" style="11" customWidth="1"/>
    <col min="2852" max="2852" width="11.42578125" style="11" customWidth="1"/>
    <col min="2853" max="2853" width="12" style="11" customWidth="1"/>
    <col min="2854" max="2854" width="10.7109375" style="11" customWidth="1"/>
    <col min="2855" max="2855" width="10.5703125" style="11" customWidth="1"/>
    <col min="2856" max="2856" width="10.140625" style="11" customWidth="1"/>
    <col min="2857" max="2857" width="15.42578125" style="11" customWidth="1"/>
    <col min="2858" max="2858" width="11.5703125" style="11" customWidth="1"/>
    <col min="2859" max="2859" width="12.28515625" style="11" customWidth="1"/>
    <col min="2860" max="2860" width="11.42578125" style="11" customWidth="1"/>
    <col min="2861" max="2861" width="12" style="11" customWidth="1"/>
    <col min="2862" max="3064" width="11.42578125" style="11" customWidth="1"/>
    <col min="3065" max="3078" width="11.42578125" style="11"/>
    <col min="3079" max="3079" width="30.140625" style="11" customWidth="1"/>
    <col min="3080" max="3080" width="13.7109375" style="11" customWidth="1"/>
    <col min="3081" max="3081" width="16.7109375" style="11" customWidth="1"/>
    <col min="3082" max="3082" width="12.28515625" style="11" customWidth="1"/>
    <col min="3083" max="3084" width="13.28515625" style="11" customWidth="1"/>
    <col min="3085" max="3085" width="11.5703125" style="11" customWidth="1"/>
    <col min="3086" max="3087" width="12.140625" style="11" customWidth="1"/>
    <col min="3088" max="3088" width="14.5703125" style="11" customWidth="1"/>
    <col min="3089" max="3089" width="23.7109375" style="11" customWidth="1"/>
    <col min="3090" max="3090" width="12" style="11" customWidth="1"/>
    <col min="3091" max="3091" width="15.140625" style="11" customWidth="1"/>
    <col min="3092" max="3092" width="12.85546875" style="11" customWidth="1"/>
    <col min="3093" max="3093" width="19.85546875" style="11" customWidth="1"/>
    <col min="3094" max="3094" width="12.85546875" style="11" customWidth="1"/>
    <col min="3095" max="3095" width="15.28515625" style="11" customWidth="1"/>
    <col min="3096" max="3096" width="18" style="11" customWidth="1"/>
    <col min="3097" max="3097" width="20.7109375" style="11" customWidth="1"/>
    <col min="3098" max="3098" width="16.28515625" style="11" customWidth="1"/>
    <col min="3099" max="3099" width="12.7109375" style="11" customWidth="1"/>
    <col min="3100" max="3100" width="14.5703125" style="11" customWidth="1"/>
    <col min="3101" max="3101" width="10.140625" style="11" customWidth="1"/>
    <col min="3102" max="3102" width="10.7109375" style="11" customWidth="1"/>
    <col min="3103" max="3103" width="19.140625" style="11" customWidth="1"/>
    <col min="3104" max="3104" width="11.42578125" style="11" customWidth="1"/>
    <col min="3105" max="3105" width="14" style="11" customWidth="1"/>
    <col min="3106" max="3106" width="14.140625" style="11" customWidth="1"/>
    <col min="3107" max="3107" width="13.42578125" style="11" customWidth="1"/>
    <col min="3108" max="3108" width="11.42578125" style="11" customWidth="1"/>
    <col min="3109" max="3109" width="12" style="11" customWidth="1"/>
    <col min="3110" max="3110" width="10.7109375" style="11" customWidth="1"/>
    <col min="3111" max="3111" width="10.5703125" style="11" customWidth="1"/>
    <col min="3112" max="3112" width="10.140625" style="11" customWidth="1"/>
    <col min="3113" max="3113" width="15.42578125" style="11" customWidth="1"/>
    <col min="3114" max="3114" width="11.5703125" style="11" customWidth="1"/>
    <col min="3115" max="3115" width="12.28515625" style="11" customWidth="1"/>
    <col min="3116" max="3116" width="11.42578125" style="11" customWidth="1"/>
    <col min="3117" max="3117" width="12" style="11" customWidth="1"/>
    <col min="3118" max="3320" width="11.42578125" style="11" customWidth="1"/>
    <col min="3321" max="3334" width="11.42578125" style="11"/>
    <col min="3335" max="3335" width="30.140625" style="11" customWidth="1"/>
    <col min="3336" max="3336" width="13.7109375" style="11" customWidth="1"/>
    <col min="3337" max="3337" width="16.7109375" style="11" customWidth="1"/>
    <col min="3338" max="3338" width="12.28515625" style="11" customWidth="1"/>
    <col min="3339" max="3340" width="13.28515625" style="11" customWidth="1"/>
    <col min="3341" max="3341" width="11.5703125" style="11" customWidth="1"/>
    <col min="3342" max="3343" width="12.140625" style="11" customWidth="1"/>
    <col min="3344" max="3344" width="14.5703125" style="11" customWidth="1"/>
    <col min="3345" max="3345" width="23.7109375" style="11" customWidth="1"/>
    <col min="3346" max="3346" width="12" style="11" customWidth="1"/>
    <col min="3347" max="3347" width="15.140625" style="11" customWidth="1"/>
    <col min="3348" max="3348" width="12.85546875" style="11" customWidth="1"/>
    <col min="3349" max="3349" width="19.85546875" style="11" customWidth="1"/>
    <col min="3350" max="3350" width="12.85546875" style="11" customWidth="1"/>
    <col min="3351" max="3351" width="15.28515625" style="11" customWidth="1"/>
    <col min="3352" max="3352" width="18" style="11" customWidth="1"/>
    <col min="3353" max="3353" width="20.7109375" style="11" customWidth="1"/>
    <col min="3354" max="3354" width="16.28515625" style="11" customWidth="1"/>
    <col min="3355" max="3355" width="12.7109375" style="11" customWidth="1"/>
    <col min="3356" max="3356" width="14.5703125" style="11" customWidth="1"/>
    <col min="3357" max="3357" width="10.140625" style="11" customWidth="1"/>
    <col min="3358" max="3358" width="10.7109375" style="11" customWidth="1"/>
    <col min="3359" max="3359" width="19.140625" style="11" customWidth="1"/>
    <col min="3360" max="3360" width="11.42578125" style="11" customWidth="1"/>
    <col min="3361" max="3361" width="14" style="11" customWidth="1"/>
    <col min="3362" max="3362" width="14.140625" style="11" customWidth="1"/>
    <col min="3363" max="3363" width="13.42578125" style="11" customWidth="1"/>
    <col min="3364" max="3364" width="11.42578125" style="11" customWidth="1"/>
    <col min="3365" max="3365" width="12" style="11" customWidth="1"/>
    <col min="3366" max="3366" width="10.7109375" style="11" customWidth="1"/>
    <col min="3367" max="3367" width="10.5703125" style="11" customWidth="1"/>
    <col min="3368" max="3368" width="10.140625" style="11" customWidth="1"/>
    <col min="3369" max="3369" width="15.42578125" style="11" customWidth="1"/>
    <col min="3370" max="3370" width="11.5703125" style="11" customWidth="1"/>
    <col min="3371" max="3371" width="12.28515625" style="11" customWidth="1"/>
    <col min="3372" max="3372" width="11.42578125" style="11" customWidth="1"/>
    <col min="3373" max="3373" width="12" style="11" customWidth="1"/>
    <col min="3374" max="3576" width="11.42578125" style="11" customWidth="1"/>
    <col min="3577" max="3590" width="11.42578125" style="11"/>
    <col min="3591" max="3591" width="30.140625" style="11" customWidth="1"/>
    <col min="3592" max="3592" width="13.7109375" style="11" customWidth="1"/>
    <col min="3593" max="3593" width="16.7109375" style="11" customWidth="1"/>
    <col min="3594" max="3594" width="12.28515625" style="11" customWidth="1"/>
    <col min="3595" max="3596" width="13.28515625" style="11" customWidth="1"/>
    <col min="3597" max="3597" width="11.5703125" style="11" customWidth="1"/>
    <col min="3598" max="3599" width="12.140625" style="11" customWidth="1"/>
    <col min="3600" max="3600" width="14.5703125" style="11" customWidth="1"/>
    <col min="3601" max="3601" width="23.7109375" style="11" customWidth="1"/>
    <col min="3602" max="3602" width="12" style="11" customWidth="1"/>
    <col min="3603" max="3603" width="15.140625" style="11" customWidth="1"/>
    <col min="3604" max="3604" width="12.85546875" style="11" customWidth="1"/>
    <col min="3605" max="3605" width="19.85546875" style="11" customWidth="1"/>
    <col min="3606" max="3606" width="12.85546875" style="11" customWidth="1"/>
    <col min="3607" max="3607" width="15.28515625" style="11" customWidth="1"/>
    <col min="3608" max="3608" width="18" style="11" customWidth="1"/>
    <col min="3609" max="3609" width="20.7109375" style="11" customWidth="1"/>
    <col min="3610" max="3610" width="16.28515625" style="11" customWidth="1"/>
    <col min="3611" max="3611" width="12.7109375" style="11" customWidth="1"/>
    <col min="3612" max="3612" width="14.5703125" style="11" customWidth="1"/>
    <col min="3613" max="3613" width="10.140625" style="11" customWidth="1"/>
    <col min="3614" max="3614" width="10.7109375" style="11" customWidth="1"/>
    <col min="3615" max="3615" width="19.140625" style="11" customWidth="1"/>
    <col min="3616" max="3616" width="11.42578125" style="11" customWidth="1"/>
    <col min="3617" max="3617" width="14" style="11" customWidth="1"/>
    <col min="3618" max="3618" width="14.140625" style="11" customWidth="1"/>
    <col min="3619" max="3619" width="13.42578125" style="11" customWidth="1"/>
    <col min="3620" max="3620" width="11.42578125" style="11" customWidth="1"/>
    <col min="3621" max="3621" width="12" style="11" customWidth="1"/>
    <col min="3622" max="3622" width="10.7109375" style="11" customWidth="1"/>
    <col min="3623" max="3623" width="10.5703125" style="11" customWidth="1"/>
    <col min="3624" max="3624" width="10.140625" style="11" customWidth="1"/>
    <col min="3625" max="3625" width="15.42578125" style="11" customWidth="1"/>
    <col min="3626" max="3626" width="11.5703125" style="11" customWidth="1"/>
    <col min="3627" max="3627" width="12.28515625" style="11" customWidth="1"/>
    <col min="3628" max="3628" width="11.42578125" style="11" customWidth="1"/>
    <col min="3629" max="3629" width="12" style="11" customWidth="1"/>
    <col min="3630" max="3832" width="11.42578125" style="11" customWidth="1"/>
    <col min="3833" max="3846" width="11.42578125" style="11"/>
    <col min="3847" max="3847" width="30.140625" style="11" customWidth="1"/>
    <col min="3848" max="3848" width="13.7109375" style="11" customWidth="1"/>
    <col min="3849" max="3849" width="16.7109375" style="11" customWidth="1"/>
    <col min="3850" max="3850" width="12.28515625" style="11" customWidth="1"/>
    <col min="3851" max="3852" width="13.28515625" style="11" customWidth="1"/>
    <col min="3853" max="3853" width="11.5703125" style="11" customWidth="1"/>
    <col min="3854" max="3855" width="12.140625" style="11" customWidth="1"/>
    <col min="3856" max="3856" width="14.5703125" style="11" customWidth="1"/>
    <col min="3857" max="3857" width="23.7109375" style="11" customWidth="1"/>
    <col min="3858" max="3858" width="12" style="11" customWidth="1"/>
    <col min="3859" max="3859" width="15.140625" style="11" customWidth="1"/>
    <col min="3860" max="3860" width="12.85546875" style="11" customWidth="1"/>
    <col min="3861" max="3861" width="19.85546875" style="11" customWidth="1"/>
    <col min="3862" max="3862" width="12.85546875" style="11" customWidth="1"/>
    <col min="3863" max="3863" width="15.28515625" style="11" customWidth="1"/>
    <col min="3864" max="3864" width="18" style="11" customWidth="1"/>
    <col min="3865" max="3865" width="20.7109375" style="11" customWidth="1"/>
    <col min="3866" max="3866" width="16.28515625" style="11" customWidth="1"/>
    <col min="3867" max="3867" width="12.7109375" style="11" customWidth="1"/>
    <col min="3868" max="3868" width="14.5703125" style="11" customWidth="1"/>
    <col min="3869" max="3869" width="10.140625" style="11" customWidth="1"/>
    <col min="3870" max="3870" width="10.7109375" style="11" customWidth="1"/>
    <col min="3871" max="3871" width="19.140625" style="11" customWidth="1"/>
    <col min="3872" max="3872" width="11.42578125" style="11" customWidth="1"/>
    <col min="3873" max="3873" width="14" style="11" customWidth="1"/>
    <col min="3874" max="3874" width="14.140625" style="11" customWidth="1"/>
    <col min="3875" max="3875" width="13.42578125" style="11" customWidth="1"/>
    <col min="3876" max="3876" width="11.42578125" style="11" customWidth="1"/>
    <col min="3877" max="3877" width="12" style="11" customWidth="1"/>
    <col min="3878" max="3878" width="10.7109375" style="11" customWidth="1"/>
    <col min="3879" max="3879" width="10.5703125" style="11" customWidth="1"/>
    <col min="3880" max="3880" width="10.140625" style="11" customWidth="1"/>
    <col min="3881" max="3881" width="15.42578125" style="11" customWidth="1"/>
    <col min="3882" max="3882" width="11.5703125" style="11" customWidth="1"/>
    <col min="3883" max="3883" width="12.28515625" style="11" customWidth="1"/>
    <col min="3884" max="3884" width="11.42578125" style="11" customWidth="1"/>
    <col min="3885" max="3885" width="12" style="11" customWidth="1"/>
    <col min="3886" max="4088" width="11.42578125" style="11" customWidth="1"/>
    <col min="4089" max="4102" width="11.42578125" style="11"/>
    <col min="4103" max="4103" width="30.140625" style="11" customWidth="1"/>
    <col min="4104" max="4104" width="13.7109375" style="11" customWidth="1"/>
    <col min="4105" max="4105" width="16.7109375" style="11" customWidth="1"/>
    <col min="4106" max="4106" width="12.28515625" style="11" customWidth="1"/>
    <col min="4107" max="4108" width="13.28515625" style="11" customWidth="1"/>
    <col min="4109" max="4109" width="11.5703125" style="11" customWidth="1"/>
    <col min="4110" max="4111" width="12.140625" style="11" customWidth="1"/>
    <col min="4112" max="4112" width="14.5703125" style="11" customWidth="1"/>
    <col min="4113" max="4113" width="23.7109375" style="11" customWidth="1"/>
    <col min="4114" max="4114" width="12" style="11" customWidth="1"/>
    <col min="4115" max="4115" width="15.140625" style="11" customWidth="1"/>
    <col min="4116" max="4116" width="12.85546875" style="11" customWidth="1"/>
    <col min="4117" max="4117" width="19.85546875" style="11" customWidth="1"/>
    <col min="4118" max="4118" width="12.85546875" style="11" customWidth="1"/>
    <col min="4119" max="4119" width="15.28515625" style="11" customWidth="1"/>
    <col min="4120" max="4120" width="18" style="11" customWidth="1"/>
    <col min="4121" max="4121" width="20.7109375" style="11" customWidth="1"/>
    <col min="4122" max="4122" width="16.28515625" style="11" customWidth="1"/>
    <col min="4123" max="4123" width="12.7109375" style="11" customWidth="1"/>
    <col min="4124" max="4124" width="14.5703125" style="11" customWidth="1"/>
    <col min="4125" max="4125" width="10.140625" style="11" customWidth="1"/>
    <col min="4126" max="4126" width="10.7109375" style="11" customWidth="1"/>
    <col min="4127" max="4127" width="19.140625" style="11" customWidth="1"/>
    <col min="4128" max="4128" width="11.42578125" style="11" customWidth="1"/>
    <col min="4129" max="4129" width="14" style="11" customWidth="1"/>
    <col min="4130" max="4130" width="14.140625" style="11" customWidth="1"/>
    <col min="4131" max="4131" width="13.42578125" style="11" customWidth="1"/>
    <col min="4132" max="4132" width="11.42578125" style="11" customWidth="1"/>
    <col min="4133" max="4133" width="12" style="11" customWidth="1"/>
    <col min="4134" max="4134" width="10.7109375" style="11" customWidth="1"/>
    <col min="4135" max="4135" width="10.5703125" style="11" customWidth="1"/>
    <col min="4136" max="4136" width="10.140625" style="11" customWidth="1"/>
    <col min="4137" max="4137" width="15.42578125" style="11" customWidth="1"/>
    <col min="4138" max="4138" width="11.5703125" style="11" customWidth="1"/>
    <col min="4139" max="4139" width="12.28515625" style="11" customWidth="1"/>
    <col min="4140" max="4140" width="11.42578125" style="11" customWidth="1"/>
    <col min="4141" max="4141" width="12" style="11" customWidth="1"/>
    <col min="4142" max="4344" width="11.42578125" style="11" customWidth="1"/>
    <col min="4345" max="4358" width="11.42578125" style="11"/>
    <col min="4359" max="4359" width="30.140625" style="11" customWidth="1"/>
    <col min="4360" max="4360" width="13.7109375" style="11" customWidth="1"/>
    <col min="4361" max="4361" width="16.7109375" style="11" customWidth="1"/>
    <col min="4362" max="4362" width="12.28515625" style="11" customWidth="1"/>
    <col min="4363" max="4364" width="13.28515625" style="11" customWidth="1"/>
    <col min="4365" max="4365" width="11.5703125" style="11" customWidth="1"/>
    <col min="4366" max="4367" width="12.140625" style="11" customWidth="1"/>
    <col min="4368" max="4368" width="14.5703125" style="11" customWidth="1"/>
    <col min="4369" max="4369" width="23.7109375" style="11" customWidth="1"/>
    <col min="4370" max="4370" width="12" style="11" customWidth="1"/>
    <col min="4371" max="4371" width="15.140625" style="11" customWidth="1"/>
    <col min="4372" max="4372" width="12.85546875" style="11" customWidth="1"/>
    <col min="4373" max="4373" width="19.85546875" style="11" customWidth="1"/>
    <col min="4374" max="4374" width="12.85546875" style="11" customWidth="1"/>
    <col min="4375" max="4375" width="15.28515625" style="11" customWidth="1"/>
    <col min="4376" max="4376" width="18" style="11" customWidth="1"/>
    <col min="4377" max="4377" width="20.7109375" style="11" customWidth="1"/>
    <col min="4378" max="4378" width="16.28515625" style="11" customWidth="1"/>
    <col min="4379" max="4379" width="12.7109375" style="11" customWidth="1"/>
    <col min="4380" max="4380" width="14.5703125" style="11" customWidth="1"/>
    <col min="4381" max="4381" width="10.140625" style="11" customWidth="1"/>
    <col min="4382" max="4382" width="10.7109375" style="11" customWidth="1"/>
    <col min="4383" max="4383" width="19.140625" style="11" customWidth="1"/>
    <col min="4384" max="4384" width="11.42578125" style="11" customWidth="1"/>
    <col min="4385" max="4385" width="14" style="11" customWidth="1"/>
    <col min="4386" max="4386" width="14.140625" style="11" customWidth="1"/>
    <col min="4387" max="4387" width="13.42578125" style="11" customWidth="1"/>
    <col min="4388" max="4388" width="11.42578125" style="11" customWidth="1"/>
    <col min="4389" max="4389" width="12" style="11" customWidth="1"/>
    <col min="4390" max="4390" width="10.7109375" style="11" customWidth="1"/>
    <col min="4391" max="4391" width="10.5703125" style="11" customWidth="1"/>
    <col min="4392" max="4392" width="10.140625" style="11" customWidth="1"/>
    <col min="4393" max="4393" width="15.42578125" style="11" customWidth="1"/>
    <col min="4394" max="4394" width="11.5703125" style="11" customWidth="1"/>
    <col min="4395" max="4395" width="12.28515625" style="11" customWidth="1"/>
    <col min="4396" max="4396" width="11.42578125" style="11" customWidth="1"/>
    <col min="4397" max="4397" width="12" style="11" customWidth="1"/>
    <col min="4398" max="4600" width="11.42578125" style="11" customWidth="1"/>
    <col min="4601" max="4614" width="11.42578125" style="11"/>
    <col min="4615" max="4615" width="30.140625" style="11" customWidth="1"/>
    <col min="4616" max="4616" width="13.7109375" style="11" customWidth="1"/>
    <col min="4617" max="4617" width="16.7109375" style="11" customWidth="1"/>
    <col min="4618" max="4618" width="12.28515625" style="11" customWidth="1"/>
    <col min="4619" max="4620" width="13.28515625" style="11" customWidth="1"/>
    <col min="4621" max="4621" width="11.5703125" style="11" customWidth="1"/>
    <col min="4622" max="4623" width="12.140625" style="11" customWidth="1"/>
    <col min="4624" max="4624" width="14.5703125" style="11" customWidth="1"/>
    <col min="4625" max="4625" width="23.7109375" style="11" customWidth="1"/>
    <col min="4626" max="4626" width="12" style="11" customWidth="1"/>
    <col min="4627" max="4627" width="15.140625" style="11" customWidth="1"/>
    <col min="4628" max="4628" width="12.85546875" style="11" customWidth="1"/>
    <col min="4629" max="4629" width="19.85546875" style="11" customWidth="1"/>
    <col min="4630" max="4630" width="12.85546875" style="11" customWidth="1"/>
    <col min="4631" max="4631" width="15.28515625" style="11" customWidth="1"/>
    <col min="4632" max="4632" width="18" style="11" customWidth="1"/>
    <col min="4633" max="4633" width="20.7109375" style="11" customWidth="1"/>
    <col min="4634" max="4634" width="16.28515625" style="11" customWidth="1"/>
    <col min="4635" max="4635" width="12.7109375" style="11" customWidth="1"/>
    <col min="4636" max="4636" width="14.5703125" style="11" customWidth="1"/>
    <col min="4637" max="4637" width="10.140625" style="11" customWidth="1"/>
    <col min="4638" max="4638" width="10.7109375" style="11" customWidth="1"/>
    <col min="4639" max="4639" width="19.140625" style="11" customWidth="1"/>
    <col min="4640" max="4640" width="11.42578125" style="11" customWidth="1"/>
    <col min="4641" max="4641" width="14" style="11" customWidth="1"/>
    <col min="4642" max="4642" width="14.140625" style="11" customWidth="1"/>
    <col min="4643" max="4643" width="13.42578125" style="11" customWidth="1"/>
    <col min="4644" max="4644" width="11.42578125" style="11" customWidth="1"/>
    <col min="4645" max="4645" width="12" style="11" customWidth="1"/>
    <col min="4646" max="4646" width="10.7109375" style="11" customWidth="1"/>
    <col min="4647" max="4647" width="10.5703125" style="11" customWidth="1"/>
    <col min="4648" max="4648" width="10.140625" style="11" customWidth="1"/>
    <col min="4649" max="4649" width="15.42578125" style="11" customWidth="1"/>
    <col min="4650" max="4650" width="11.5703125" style="11" customWidth="1"/>
    <col min="4651" max="4651" width="12.28515625" style="11" customWidth="1"/>
    <col min="4652" max="4652" width="11.42578125" style="11" customWidth="1"/>
    <col min="4653" max="4653" width="12" style="11" customWidth="1"/>
    <col min="4654" max="4856" width="11.42578125" style="11" customWidth="1"/>
    <col min="4857" max="4870" width="11.42578125" style="11"/>
    <col min="4871" max="4871" width="30.140625" style="11" customWidth="1"/>
    <col min="4872" max="4872" width="13.7109375" style="11" customWidth="1"/>
    <col min="4873" max="4873" width="16.7109375" style="11" customWidth="1"/>
    <col min="4874" max="4874" width="12.28515625" style="11" customWidth="1"/>
    <col min="4875" max="4876" width="13.28515625" style="11" customWidth="1"/>
    <col min="4877" max="4877" width="11.5703125" style="11" customWidth="1"/>
    <col min="4878" max="4879" width="12.140625" style="11" customWidth="1"/>
    <col min="4880" max="4880" width="14.5703125" style="11" customWidth="1"/>
    <col min="4881" max="4881" width="23.7109375" style="11" customWidth="1"/>
    <col min="4882" max="4882" width="12" style="11" customWidth="1"/>
    <col min="4883" max="4883" width="15.140625" style="11" customWidth="1"/>
    <col min="4884" max="4884" width="12.85546875" style="11" customWidth="1"/>
    <col min="4885" max="4885" width="19.85546875" style="11" customWidth="1"/>
    <col min="4886" max="4886" width="12.85546875" style="11" customWidth="1"/>
    <col min="4887" max="4887" width="15.28515625" style="11" customWidth="1"/>
    <col min="4888" max="4888" width="18" style="11" customWidth="1"/>
    <col min="4889" max="4889" width="20.7109375" style="11" customWidth="1"/>
    <col min="4890" max="4890" width="16.28515625" style="11" customWidth="1"/>
    <col min="4891" max="4891" width="12.7109375" style="11" customWidth="1"/>
    <col min="4892" max="4892" width="14.5703125" style="11" customWidth="1"/>
    <col min="4893" max="4893" width="10.140625" style="11" customWidth="1"/>
    <col min="4894" max="4894" width="10.7109375" style="11" customWidth="1"/>
    <col min="4895" max="4895" width="19.140625" style="11" customWidth="1"/>
    <col min="4896" max="4896" width="11.42578125" style="11" customWidth="1"/>
    <col min="4897" max="4897" width="14" style="11" customWidth="1"/>
    <col min="4898" max="4898" width="14.140625" style="11" customWidth="1"/>
    <col min="4899" max="4899" width="13.42578125" style="11" customWidth="1"/>
    <col min="4900" max="4900" width="11.42578125" style="11" customWidth="1"/>
    <col min="4901" max="4901" width="12" style="11" customWidth="1"/>
    <col min="4902" max="4902" width="10.7109375" style="11" customWidth="1"/>
    <col min="4903" max="4903" width="10.5703125" style="11" customWidth="1"/>
    <col min="4904" max="4904" width="10.140625" style="11" customWidth="1"/>
    <col min="4905" max="4905" width="15.42578125" style="11" customWidth="1"/>
    <col min="4906" max="4906" width="11.5703125" style="11" customWidth="1"/>
    <col min="4907" max="4907" width="12.28515625" style="11" customWidth="1"/>
    <col min="4908" max="4908" width="11.42578125" style="11" customWidth="1"/>
    <col min="4909" max="4909" width="12" style="11" customWidth="1"/>
    <col min="4910" max="5112" width="11.42578125" style="11" customWidth="1"/>
    <col min="5113" max="5126" width="11.42578125" style="11"/>
    <col min="5127" max="5127" width="30.140625" style="11" customWidth="1"/>
    <col min="5128" max="5128" width="13.7109375" style="11" customWidth="1"/>
    <col min="5129" max="5129" width="16.7109375" style="11" customWidth="1"/>
    <col min="5130" max="5130" width="12.28515625" style="11" customWidth="1"/>
    <col min="5131" max="5132" width="13.28515625" style="11" customWidth="1"/>
    <col min="5133" max="5133" width="11.5703125" style="11" customWidth="1"/>
    <col min="5134" max="5135" width="12.140625" style="11" customWidth="1"/>
    <col min="5136" max="5136" width="14.5703125" style="11" customWidth="1"/>
    <col min="5137" max="5137" width="23.7109375" style="11" customWidth="1"/>
    <col min="5138" max="5138" width="12" style="11" customWidth="1"/>
    <col min="5139" max="5139" width="15.140625" style="11" customWidth="1"/>
    <col min="5140" max="5140" width="12.85546875" style="11" customWidth="1"/>
    <col min="5141" max="5141" width="19.85546875" style="11" customWidth="1"/>
    <col min="5142" max="5142" width="12.85546875" style="11" customWidth="1"/>
    <col min="5143" max="5143" width="15.28515625" style="11" customWidth="1"/>
    <col min="5144" max="5144" width="18" style="11" customWidth="1"/>
    <col min="5145" max="5145" width="20.7109375" style="11" customWidth="1"/>
    <col min="5146" max="5146" width="16.28515625" style="11" customWidth="1"/>
    <col min="5147" max="5147" width="12.7109375" style="11" customWidth="1"/>
    <col min="5148" max="5148" width="14.5703125" style="11" customWidth="1"/>
    <col min="5149" max="5149" width="10.140625" style="11" customWidth="1"/>
    <col min="5150" max="5150" width="10.7109375" style="11" customWidth="1"/>
    <col min="5151" max="5151" width="19.140625" style="11" customWidth="1"/>
    <col min="5152" max="5152" width="11.42578125" style="11" customWidth="1"/>
    <col min="5153" max="5153" width="14" style="11" customWidth="1"/>
    <col min="5154" max="5154" width="14.140625" style="11" customWidth="1"/>
    <col min="5155" max="5155" width="13.42578125" style="11" customWidth="1"/>
    <col min="5156" max="5156" width="11.42578125" style="11" customWidth="1"/>
    <col min="5157" max="5157" width="12" style="11" customWidth="1"/>
    <col min="5158" max="5158" width="10.7109375" style="11" customWidth="1"/>
    <col min="5159" max="5159" width="10.5703125" style="11" customWidth="1"/>
    <col min="5160" max="5160" width="10.140625" style="11" customWidth="1"/>
    <col min="5161" max="5161" width="15.42578125" style="11" customWidth="1"/>
    <col min="5162" max="5162" width="11.5703125" style="11" customWidth="1"/>
    <col min="5163" max="5163" width="12.28515625" style="11" customWidth="1"/>
    <col min="5164" max="5164" width="11.42578125" style="11" customWidth="1"/>
    <col min="5165" max="5165" width="12" style="11" customWidth="1"/>
    <col min="5166" max="5368" width="11.42578125" style="11" customWidth="1"/>
    <col min="5369" max="5382" width="11.42578125" style="11"/>
    <col min="5383" max="5383" width="30.140625" style="11" customWidth="1"/>
    <col min="5384" max="5384" width="13.7109375" style="11" customWidth="1"/>
    <col min="5385" max="5385" width="16.7109375" style="11" customWidth="1"/>
    <col min="5386" max="5386" width="12.28515625" style="11" customWidth="1"/>
    <col min="5387" max="5388" width="13.28515625" style="11" customWidth="1"/>
    <col min="5389" max="5389" width="11.5703125" style="11" customWidth="1"/>
    <col min="5390" max="5391" width="12.140625" style="11" customWidth="1"/>
    <col min="5392" max="5392" width="14.5703125" style="11" customWidth="1"/>
    <col min="5393" max="5393" width="23.7109375" style="11" customWidth="1"/>
    <col min="5394" max="5394" width="12" style="11" customWidth="1"/>
    <col min="5395" max="5395" width="15.140625" style="11" customWidth="1"/>
    <col min="5396" max="5396" width="12.85546875" style="11" customWidth="1"/>
    <col min="5397" max="5397" width="19.85546875" style="11" customWidth="1"/>
    <col min="5398" max="5398" width="12.85546875" style="11" customWidth="1"/>
    <col min="5399" max="5399" width="15.28515625" style="11" customWidth="1"/>
    <col min="5400" max="5400" width="18" style="11" customWidth="1"/>
    <col min="5401" max="5401" width="20.7109375" style="11" customWidth="1"/>
    <col min="5402" max="5402" width="16.28515625" style="11" customWidth="1"/>
    <col min="5403" max="5403" width="12.7109375" style="11" customWidth="1"/>
    <col min="5404" max="5404" width="14.5703125" style="11" customWidth="1"/>
    <col min="5405" max="5405" width="10.140625" style="11" customWidth="1"/>
    <col min="5406" max="5406" width="10.7109375" style="11" customWidth="1"/>
    <col min="5407" max="5407" width="19.140625" style="11" customWidth="1"/>
    <col min="5408" max="5408" width="11.42578125" style="11" customWidth="1"/>
    <col min="5409" max="5409" width="14" style="11" customWidth="1"/>
    <col min="5410" max="5410" width="14.140625" style="11" customWidth="1"/>
    <col min="5411" max="5411" width="13.42578125" style="11" customWidth="1"/>
    <col min="5412" max="5412" width="11.42578125" style="11" customWidth="1"/>
    <col min="5413" max="5413" width="12" style="11" customWidth="1"/>
    <col min="5414" max="5414" width="10.7109375" style="11" customWidth="1"/>
    <col min="5415" max="5415" width="10.5703125" style="11" customWidth="1"/>
    <col min="5416" max="5416" width="10.140625" style="11" customWidth="1"/>
    <col min="5417" max="5417" width="15.42578125" style="11" customWidth="1"/>
    <col min="5418" max="5418" width="11.5703125" style="11" customWidth="1"/>
    <col min="5419" max="5419" width="12.28515625" style="11" customWidth="1"/>
    <col min="5420" max="5420" width="11.42578125" style="11" customWidth="1"/>
    <col min="5421" max="5421" width="12" style="11" customWidth="1"/>
    <col min="5422" max="5624" width="11.42578125" style="11" customWidth="1"/>
    <col min="5625" max="5638" width="11.42578125" style="11"/>
    <col min="5639" max="5639" width="30.140625" style="11" customWidth="1"/>
    <col min="5640" max="5640" width="13.7109375" style="11" customWidth="1"/>
    <col min="5641" max="5641" width="16.7109375" style="11" customWidth="1"/>
    <col min="5642" max="5642" width="12.28515625" style="11" customWidth="1"/>
    <col min="5643" max="5644" width="13.28515625" style="11" customWidth="1"/>
    <col min="5645" max="5645" width="11.5703125" style="11" customWidth="1"/>
    <col min="5646" max="5647" width="12.140625" style="11" customWidth="1"/>
    <col min="5648" max="5648" width="14.5703125" style="11" customWidth="1"/>
    <col min="5649" max="5649" width="23.7109375" style="11" customWidth="1"/>
    <col min="5650" max="5650" width="12" style="11" customWidth="1"/>
    <col min="5651" max="5651" width="15.140625" style="11" customWidth="1"/>
    <col min="5652" max="5652" width="12.85546875" style="11" customWidth="1"/>
    <col min="5653" max="5653" width="19.85546875" style="11" customWidth="1"/>
    <col min="5654" max="5654" width="12.85546875" style="11" customWidth="1"/>
    <col min="5655" max="5655" width="15.28515625" style="11" customWidth="1"/>
    <col min="5656" max="5656" width="18" style="11" customWidth="1"/>
    <col min="5657" max="5657" width="20.7109375" style="11" customWidth="1"/>
    <col min="5658" max="5658" width="16.28515625" style="11" customWidth="1"/>
    <col min="5659" max="5659" width="12.7109375" style="11" customWidth="1"/>
    <col min="5660" max="5660" width="14.5703125" style="11" customWidth="1"/>
    <col min="5661" max="5661" width="10.140625" style="11" customWidth="1"/>
    <col min="5662" max="5662" width="10.7109375" style="11" customWidth="1"/>
    <col min="5663" max="5663" width="19.140625" style="11" customWidth="1"/>
    <col min="5664" max="5664" width="11.42578125" style="11" customWidth="1"/>
    <col min="5665" max="5665" width="14" style="11" customWidth="1"/>
    <col min="5666" max="5666" width="14.140625" style="11" customWidth="1"/>
    <col min="5667" max="5667" width="13.42578125" style="11" customWidth="1"/>
    <col min="5668" max="5668" width="11.42578125" style="11" customWidth="1"/>
    <col min="5669" max="5669" width="12" style="11" customWidth="1"/>
    <col min="5670" max="5670" width="10.7109375" style="11" customWidth="1"/>
    <col min="5671" max="5671" width="10.5703125" style="11" customWidth="1"/>
    <col min="5672" max="5672" width="10.140625" style="11" customWidth="1"/>
    <col min="5673" max="5673" width="15.42578125" style="11" customWidth="1"/>
    <col min="5674" max="5674" width="11.5703125" style="11" customWidth="1"/>
    <col min="5675" max="5675" width="12.28515625" style="11" customWidth="1"/>
    <col min="5676" max="5676" width="11.42578125" style="11" customWidth="1"/>
    <col min="5677" max="5677" width="12" style="11" customWidth="1"/>
    <col min="5678" max="5880" width="11.42578125" style="11" customWidth="1"/>
    <col min="5881" max="5894" width="11.42578125" style="11"/>
    <col min="5895" max="5895" width="30.140625" style="11" customWidth="1"/>
    <col min="5896" max="5896" width="13.7109375" style="11" customWidth="1"/>
    <col min="5897" max="5897" width="16.7109375" style="11" customWidth="1"/>
    <col min="5898" max="5898" width="12.28515625" style="11" customWidth="1"/>
    <col min="5899" max="5900" width="13.28515625" style="11" customWidth="1"/>
    <col min="5901" max="5901" width="11.5703125" style="11" customWidth="1"/>
    <col min="5902" max="5903" width="12.140625" style="11" customWidth="1"/>
    <col min="5904" max="5904" width="14.5703125" style="11" customWidth="1"/>
    <col min="5905" max="5905" width="23.7109375" style="11" customWidth="1"/>
    <col min="5906" max="5906" width="12" style="11" customWidth="1"/>
    <col min="5907" max="5907" width="15.140625" style="11" customWidth="1"/>
    <col min="5908" max="5908" width="12.85546875" style="11" customWidth="1"/>
    <col min="5909" max="5909" width="19.85546875" style="11" customWidth="1"/>
    <col min="5910" max="5910" width="12.85546875" style="11" customWidth="1"/>
    <col min="5911" max="5911" width="15.28515625" style="11" customWidth="1"/>
    <col min="5912" max="5912" width="18" style="11" customWidth="1"/>
    <col min="5913" max="5913" width="20.7109375" style="11" customWidth="1"/>
    <col min="5914" max="5914" width="16.28515625" style="11" customWidth="1"/>
    <col min="5915" max="5915" width="12.7109375" style="11" customWidth="1"/>
    <col min="5916" max="5916" width="14.5703125" style="11" customWidth="1"/>
    <col min="5917" max="5917" width="10.140625" style="11" customWidth="1"/>
    <col min="5918" max="5918" width="10.7109375" style="11" customWidth="1"/>
    <col min="5919" max="5919" width="19.140625" style="11" customWidth="1"/>
    <col min="5920" max="5920" width="11.42578125" style="11" customWidth="1"/>
    <col min="5921" max="5921" width="14" style="11" customWidth="1"/>
    <col min="5922" max="5922" width="14.140625" style="11" customWidth="1"/>
    <col min="5923" max="5923" width="13.42578125" style="11" customWidth="1"/>
    <col min="5924" max="5924" width="11.42578125" style="11" customWidth="1"/>
    <col min="5925" max="5925" width="12" style="11" customWidth="1"/>
    <col min="5926" max="5926" width="10.7109375" style="11" customWidth="1"/>
    <col min="5927" max="5927" width="10.5703125" style="11" customWidth="1"/>
    <col min="5928" max="5928" width="10.140625" style="11" customWidth="1"/>
    <col min="5929" max="5929" width="15.42578125" style="11" customWidth="1"/>
    <col min="5930" max="5930" width="11.5703125" style="11" customWidth="1"/>
    <col min="5931" max="5931" width="12.28515625" style="11" customWidth="1"/>
    <col min="5932" max="5932" width="11.42578125" style="11" customWidth="1"/>
    <col min="5933" max="5933" width="12" style="11" customWidth="1"/>
    <col min="5934" max="6136" width="11.42578125" style="11" customWidth="1"/>
    <col min="6137" max="6150" width="11.42578125" style="11"/>
    <col min="6151" max="6151" width="30.140625" style="11" customWidth="1"/>
    <col min="6152" max="6152" width="13.7109375" style="11" customWidth="1"/>
    <col min="6153" max="6153" width="16.7109375" style="11" customWidth="1"/>
    <col min="6154" max="6154" width="12.28515625" style="11" customWidth="1"/>
    <col min="6155" max="6156" width="13.28515625" style="11" customWidth="1"/>
    <col min="6157" max="6157" width="11.5703125" style="11" customWidth="1"/>
    <col min="6158" max="6159" width="12.140625" style="11" customWidth="1"/>
    <col min="6160" max="6160" width="14.5703125" style="11" customWidth="1"/>
    <col min="6161" max="6161" width="23.7109375" style="11" customWidth="1"/>
    <col min="6162" max="6162" width="12" style="11" customWidth="1"/>
    <col min="6163" max="6163" width="15.140625" style="11" customWidth="1"/>
    <col min="6164" max="6164" width="12.85546875" style="11" customWidth="1"/>
    <col min="6165" max="6165" width="19.85546875" style="11" customWidth="1"/>
    <col min="6166" max="6166" width="12.85546875" style="11" customWidth="1"/>
    <col min="6167" max="6167" width="15.28515625" style="11" customWidth="1"/>
    <col min="6168" max="6168" width="18" style="11" customWidth="1"/>
    <col min="6169" max="6169" width="20.7109375" style="11" customWidth="1"/>
    <col min="6170" max="6170" width="16.28515625" style="11" customWidth="1"/>
    <col min="6171" max="6171" width="12.7109375" style="11" customWidth="1"/>
    <col min="6172" max="6172" width="14.5703125" style="11" customWidth="1"/>
    <col min="6173" max="6173" width="10.140625" style="11" customWidth="1"/>
    <col min="6174" max="6174" width="10.7109375" style="11" customWidth="1"/>
    <col min="6175" max="6175" width="19.140625" style="11" customWidth="1"/>
    <col min="6176" max="6176" width="11.42578125" style="11" customWidth="1"/>
    <col min="6177" max="6177" width="14" style="11" customWidth="1"/>
    <col min="6178" max="6178" width="14.140625" style="11" customWidth="1"/>
    <col min="6179" max="6179" width="13.42578125" style="11" customWidth="1"/>
    <col min="6180" max="6180" width="11.42578125" style="11" customWidth="1"/>
    <col min="6181" max="6181" width="12" style="11" customWidth="1"/>
    <col min="6182" max="6182" width="10.7109375" style="11" customWidth="1"/>
    <col min="6183" max="6183" width="10.5703125" style="11" customWidth="1"/>
    <col min="6184" max="6184" width="10.140625" style="11" customWidth="1"/>
    <col min="6185" max="6185" width="15.42578125" style="11" customWidth="1"/>
    <col min="6186" max="6186" width="11.5703125" style="11" customWidth="1"/>
    <col min="6187" max="6187" width="12.28515625" style="11" customWidth="1"/>
    <col min="6188" max="6188" width="11.42578125" style="11" customWidth="1"/>
    <col min="6189" max="6189" width="12" style="11" customWidth="1"/>
    <col min="6190" max="6392" width="11.42578125" style="11" customWidth="1"/>
    <col min="6393" max="6406" width="11.42578125" style="11"/>
    <col min="6407" max="6407" width="30.140625" style="11" customWidth="1"/>
    <col min="6408" max="6408" width="13.7109375" style="11" customWidth="1"/>
    <col min="6409" max="6409" width="16.7109375" style="11" customWidth="1"/>
    <col min="6410" max="6410" width="12.28515625" style="11" customWidth="1"/>
    <col min="6411" max="6412" width="13.28515625" style="11" customWidth="1"/>
    <col min="6413" max="6413" width="11.5703125" style="11" customWidth="1"/>
    <col min="6414" max="6415" width="12.140625" style="11" customWidth="1"/>
    <col min="6416" max="6416" width="14.5703125" style="11" customWidth="1"/>
    <col min="6417" max="6417" width="23.7109375" style="11" customWidth="1"/>
    <col min="6418" max="6418" width="12" style="11" customWidth="1"/>
    <col min="6419" max="6419" width="15.140625" style="11" customWidth="1"/>
    <col min="6420" max="6420" width="12.85546875" style="11" customWidth="1"/>
    <col min="6421" max="6421" width="19.85546875" style="11" customWidth="1"/>
    <col min="6422" max="6422" width="12.85546875" style="11" customWidth="1"/>
    <col min="6423" max="6423" width="15.28515625" style="11" customWidth="1"/>
    <col min="6424" max="6424" width="18" style="11" customWidth="1"/>
    <col min="6425" max="6425" width="20.7109375" style="11" customWidth="1"/>
    <col min="6426" max="6426" width="16.28515625" style="11" customWidth="1"/>
    <col min="6427" max="6427" width="12.7109375" style="11" customWidth="1"/>
    <col min="6428" max="6428" width="14.5703125" style="11" customWidth="1"/>
    <col min="6429" max="6429" width="10.140625" style="11" customWidth="1"/>
    <col min="6430" max="6430" width="10.7109375" style="11" customWidth="1"/>
    <col min="6431" max="6431" width="19.140625" style="11" customWidth="1"/>
    <col min="6432" max="6432" width="11.42578125" style="11" customWidth="1"/>
    <col min="6433" max="6433" width="14" style="11" customWidth="1"/>
    <col min="6434" max="6434" width="14.140625" style="11" customWidth="1"/>
    <col min="6435" max="6435" width="13.42578125" style="11" customWidth="1"/>
    <col min="6436" max="6436" width="11.42578125" style="11" customWidth="1"/>
    <col min="6437" max="6437" width="12" style="11" customWidth="1"/>
    <col min="6438" max="6438" width="10.7109375" style="11" customWidth="1"/>
    <col min="6439" max="6439" width="10.5703125" style="11" customWidth="1"/>
    <col min="6440" max="6440" width="10.140625" style="11" customWidth="1"/>
    <col min="6441" max="6441" width="15.42578125" style="11" customWidth="1"/>
    <col min="6442" max="6442" width="11.5703125" style="11" customWidth="1"/>
    <col min="6443" max="6443" width="12.28515625" style="11" customWidth="1"/>
    <col min="6444" max="6444" width="11.42578125" style="11" customWidth="1"/>
    <col min="6445" max="6445" width="12" style="11" customWidth="1"/>
    <col min="6446" max="6648" width="11.42578125" style="11" customWidth="1"/>
    <col min="6649" max="6662" width="11.42578125" style="11"/>
    <col min="6663" max="6663" width="30.140625" style="11" customWidth="1"/>
    <col min="6664" max="6664" width="13.7109375" style="11" customWidth="1"/>
    <col min="6665" max="6665" width="16.7109375" style="11" customWidth="1"/>
    <col min="6666" max="6666" width="12.28515625" style="11" customWidth="1"/>
    <col min="6667" max="6668" width="13.28515625" style="11" customWidth="1"/>
    <col min="6669" max="6669" width="11.5703125" style="11" customWidth="1"/>
    <col min="6670" max="6671" width="12.140625" style="11" customWidth="1"/>
    <col min="6672" max="6672" width="14.5703125" style="11" customWidth="1"/>
    <col min="6673" max="6673" width="23.7109375" style="11" customWidth="1"/>
    <col min="6674" max="6674" width="12" style="11" customWidth="1"/>
    <col min="6675" max="6675" width="15.140625" style="11" customWidth="1"/>
    <col min="6676" max="6676" width="12.85546875" style="11" customWidth="1"/>
    <col min="6677" max="6677" width="19.85546875" style="11" customWidth="1"/>
    <col min="6678" max="6678" width="12.85546875" style="11" customWidth="1"/>
    <col min="6679" max="6679" width="15.28515625" style="11" customWidth="1"/>
    <col min="6680" max="6680" width="18" style="11" customWidth="1"/>
    <col min="6681" max="6681" width="20.7109375" style="11" customWidth="1"/>
    <col min="6682" max="6682" width="16.28515625" style="11" customWidth="1"/>
    <col min="6683" max="6683" width="12.7109375" style="11" customWidth="1"/>
    <col min="6684" max="6684" width="14.5703125" style="11" customWidth="1"/>
    <col min="6685" max="6685" width="10.140625" style="11" customWidth="1"/>
    <col min="6686" max="6686" width="10.7109375" style="11" customWidth="1"/>
    <col min="6687" max="6687" width="19.140625" style="11" customWidth="1"/>
    <col min="6688" max="6688" width="11.42578125" style="11" customWidth="1"/>
    <col min="6689" max="6689" width="14" style="11" customWidth="1"/>
    <col min="6690" max="6690" width="14.140625" style="11" customWidth="1"/>
    <col min="6691" max="6691" width="13.42578125" style="11" customWidth="1"/>
    <col min="6692" max="6692" width="11.42578125" style="11" customWidth="1"/>
    <col min="6693" max="6693" width="12" style="11" customWidth="1"/>
    <col min="6694" max="6694" width="10.7109375" style="11" customWidth="1"/>
    <col min="6695" max="6695" width="10.5703125" style="11" customWidth="1"/>
    <col min="6696" max="6696" width="10.140625" style="11" customWidth="1"/>
    <col min="6697" max="6697" width="15.42578125" style="11" customWidth="1"/>
    <col min="6698" max="6698" width="11.5703125" style="11" customWidth="1"/>
    <col min="6699" max="6699" width="12.28515625" style="11" customWidth="1"/>
    <col min="6700" max="6700" width="11.42578125" style="11" customWidth="1"/>
    <col min="6701" max="6701" width="12" style="11" customWidth="1"/>
    <col min="6702" max="6904" width="11.42578125" style="11" customWidth="1"/>
    <col min="6905" max="6918" width="11.42578125" style="11"/>
    <col min="6919" max="6919" width="30.140625" style="11" customWidth="1"/>
    <col min="6920" max="6920" width="13.7109375" style="11" customWidth="1"/>
    <col min="6921" max="6921" width="16.7109375" style="11" customWidth="1"/>
    <col min="6922" max="6922" width="12.28515625" style="11" customWidth="1"/>
    <col min="6923" max="6924" width="13.28515625" style="11" customWidth="1"/>
    <col min="6925" max="6925" width="11.5703125" style="11" customWidth="1"/>
    <col min="6926" max="6927" width="12.140625" style="11" customWidth="1"/>
    <col min="6928" max="6928" width="14.5703125" style="11" customWidth="1"/>
    <col min="6929" max="6929" width="23.7109375" style="11" customWidth="1"/>
    <col min="6930" max="6930" width="12" style="11" customWidth="1"/>
    <col min="6931" max="6931" width="15.140625" style="11" customWidth="1"/>
    <col min="6932" max="6932" width="12.85546875" style="11" customWidth="1"/>
    <col min="6933" max="6933" width="19.85546875" style="11" customWidth="1"/>
    <col min="6934" max="6934" width="12.85546875" style="11" customWidth="1"/>
    <col min="6935" max="6935" width="15.28515625" style="11" customWidth="1"/>
    <col min="6936" max="6936" width="18" style="11" customWidth="1"/>
    <col min="6937" max="6937" width="20.7109375" style="11" customWidth="1"/>
    <col min="6938" max="6938" width="16.28515625" style="11" customWidth="1"/>
    <col min="6939" max="6939" width="12.7109375" style="11" customWidth="1"/>
    <col min="6940" max="6940" width="14.5703125" style="11" customWidth="1"/>
    <col min="6941" max="6941" width="10.140625" style="11" customWidth="1"/>
    <col min="6942" max="6942" width="10.7109375" style="11" customWidth="1"/>
    <col min="6943" max="6943" width="19.140625" style="11" customWidth="1"/>
    <col min="6944" max="6944" width="11.42578125" style="11" customWidth="1"/>
    <col min="6945" max="6945" width="14" style="11" customWidth="1"/>
    <col min="6946" max="6946" width="14.140625" style="11" customWidth="1"/>
    <col min="6947" max="6947" width="13.42578125" style="11" customWidth="1"/>
    <col min="6948" max="6948" width="11.42578125" style="11" customWidth="1"/>
    <col min="6949" max="6949" width="12" style="11" customWidth="1"/>
    <col min="6950" max="6950" width="10.7109375" style="11" customWidth="1"/>
    <col min="6951" max="6951" width="10.5703125" style="11" customWidth="1"/>
    <col min="6952" max="6952" width="10.140625" style="11" customWidth="1"/>
    <col min="6953" max="6953" width="15.42578125" style="11" customWidth="1"/>
    <col min="6954" max="6954" width="11.5703125" style="11" customWidth="1"/>
    <col min="6955" max="6955" width="12.28515625" style="11" customWidth="1"/>
    <col min="6956" max="6956" width="11.42578125" style="11" customWidth="1"/>
    <col min="6957" max="6957" width="12" style="11" customWidth="1"/>
    <col min="6958" max="7160" width="11.42578125" style="11" customWidth="1"/>
    <col min="7161" max="7174" width="11.42578125" style="11"/>
    <col min="7175" max="7175" width="30.140625" style="11" customWidth="1"/>
    <col min="7176" max="7176" width="13.7109375" style="11" customWidth="1"/>
    <col min="7177" max="7177" width="16.7109375" style="11" customWidth="1"/>
    <col min="7178" max="7178" width="12.28515625" style="11" customWidth="1"/>
    <col min="7179" max="7180" width="13.28515625" style="11" customWidth="1"/>
    <col min="7181" max="7181" width="11.5703125" style="11" customWidth="1"/>
    <col min="7182" max="7183" width="12.140625" style="11" customWidth="1"/>
    <col min="7184" max="7184" width="14.5703125" style="11" customWidth="1"/>
    <col min="7185" max="7185" width="23.7109375" style="11" customWidth="1"/>
    <col min="7186" max="7186" width="12" style="11" customWidth="1"/>
    <col min="7187" max="7187" width="15.140625" style="11" customWidth="1"/>
    <col min="7188" max="7188" width="12.85546875" style="11" customWidth="1"/>
    <col min="7189" max="7189" width="19.85546875" style="11" customWidth="1"/>
    <col min="7190" max="7190" width="12.85546875" style="11" customWidth="1"/>
    <col min="7191" max="7191" width="15.28515625" style="11" customWidth="1"/>
    <col min="7192" max="7192" width="18" style="11" customWidth="1"/>
    <col min="7193" max="7193" width="20.7109375" style="11" customWidth="1"/>
    <col min="7194" max="7194" width="16.28515625" style="11" customWidth="1"/>
    <col min="7195" max="7195" width="12.7109375" style="11" customWidth="1"/>
    <col min="7196" max="7196" width="14.5703125" style="11" customWidth="1"/>
    <col min="7197" max="7197" width="10.140625" style="11" customWidth="1"/>
    <col min="7198" max="7198" width="10.7109375" style="11" customWidth="1"/>
    <col min="7199" max="7199" width="19.140625" style="11" customWidth="1"/>
    <col min="7200" max="7200" width="11.42578125" style="11" customWidth="1"/>
    <col min="7201" max="7201" width="14" style="11" customWidth="1"/>
    <col min="7202" max="7202" width="14.140625" style="11" customWidth="1"/>
    <col min="7203" max="7203" width="13.42578125" style="11" customWidth="1"/>
    <col min="7204" max="7204" width="11.42578125" style="11" customWidth="1"/>
    <col min="7205" max="7205" width="12" style="11" customWidth="1"/>
    <col min="7206" max="7206" width="10.7109375" style="11" customWidth="1"/>
    <col min="7207" max="7207" width="10.5703125" style="11" customWidth="1"/>
    <col min="7208" max="7208" width="10.140625" style="11" customWidth="1"/>
    <col min="7209" max="7209" width="15.42578125" style="11" customWidth="1"/>
    <col min="7210" max="7210" width="11.5703125" style="11" customWidth="1"/>
    <col min="7211" max="7211" width="12.28515625" style="11" customWidth="1"/>
    <col min="7212" max="7212" width="11.42578125" style="11" customWidth="1"/>
    <col min="7213" max="7213" width="12" style="11" customWidth="1"/>
    <col min="7214" max="7416" width="11.42578125" style="11" customWidth="1"/>
    <col min="7417" max="7430" width="11.42578125" style="11"/>
    <col min="7431" max="7431" width="30.140625" style="11" customWidth="1"/>
    <col min="7432" max="7432" width="13.7109375" style="11" customWidth="1"/>
    <col min="7433" max="7433" width="16.7109375" style="11" customWidth="1"/>
    <col min="7434" max="7434" width="12.28515625" style="11" customWidth="1"/>
    <col min="7435" max="7436" width="13.28515625" style="11" customWidth="1"/>
    <col min="7437" max="7437" width="11.5703125" style="11" customWidth="1"/>
    <col min="7438" max="7439" width="12.140625" style="11" customWidth="1"/>
    <col min="7440" max="7440" width="14.5703125" style="11" customWidth="1"/>
    <col min="7441" max="7441" width="23.7109375" style="11" customWidth="1"/>
    <col min="7442" max="7442" width="12" style="11" customWidth="1"/>
    <col min="7443" max="7443" width="15.140625" style="11" customWidth="1"/>
    <col min="7444" max="7444" width="12.85546875" style="11" customWidth="1"/>
    <col min="7445" max="7445" width="19.85546875" style="11" customWidth="1"/>
    <col min="7446" max="7446" width="12.85546875" style="11" customWidth="1"/>
    <col min="7447" max="7447" width="15.28515625" style="11" customWidth="1"/>
    <col min="7448" max="7448" width="18" style="11" customWidth="1"/>
    <col min="7449" max="7449" width="20.7109375" style="11" customWidth="1"/>
    <col min="7450" max="7450" width="16.28515625" style="11" customWidth="1"/>
    <col min="7451" max="7451" width="12.7109375" style="11" customWidth="1"/>
    <col min="7452" max="7452" width="14.5703125" style="11" customWidth="1"/>
    <col min="7453" max="7453" width="10.140625" style="11" customWidth="1"/>
    <col min="7454" max="7454" width="10.7109375" style="11" customWidth="1"/>
    <col min="7455" max="7455" width="19.140625" style="11" customWidth="1"/>
    <col min="7456" max="7456" width="11.42578125" style="11" customWidth="1"/>
    <col min="7457" max="7457" width="14" style="11" customWidth="1"/>
    <col min="7458" max="7458" width="14.140625" style="11" customWidth="1"/>
    <col min="7459" max="7459" width="13.42578125" style="11" customWidth="1"/>
    <col min="7460" max="7460" width="11.42578125" style="11" customWidth="1"/>
    <col min="7461" max="7461" width="12" style="11" customWidth="1"/>
    <col min="7462" max="7462" width="10.7109375" style="11" customWidth="1"/>
    <col min="7463" max="7463" width="10.5703125" style="11" customWidth="1"/>
    <col min="7464" max="7464" width="10.140625" style="11" customWidth="1"/>
    <col min="7465" max="7465" width="15.42578125" style="11" customWidth="1"/>
    <col min="7466" max="7466" width="11.5703125" style="11" customWidth="1"/>
    <col min="7467" max="7467" width="12.28515625" style="11" customWidth="1"/>
    <col min="7468" max="7468" width="11.42578125" style="11" customWidth="1"/>
    <col min="7469" max="7469" width="12" style="11" customWidth="1"/>
    <col min="7470" max="7672" width="11.42578125" style="11" customWidth="1"/>
    <col min="7673" max="7686" width="11.42578125" style="11"/>
    <col min="7687" max="7687" width="30.140625" style="11" customWidth="1"/>
    <col min="7688" max="7688" width="13.7109375" style="11" customWidth="1"/>
    <col min="7689" max="7689" width="16.7109375" style="11" customWidth="1"/>
    <col min="7690" max="7690" width="12.28515625" style="11" customWidth="1"/>
    <col min="7691" max="7692" width="13.28515625" style="11" customWidth="1"/>
    <col min="7693" max="7693" width="11.5703125" style="11" customWidth="1"/>
    <col min="7694" max="7695" width="12.140625" style="11" customWidth="1"/>
    <col min="7696" max="7696" width="14.5703125" style="11" customWidth="1"/>
    <col min="7697" max="7697" width="23.7109375" style="11" customWidth="1"/>
    <col min="7698" max="7698" width="12" style="11" customWidth="1"/>
    <col min="7699" max="7699" width="15.140625" style="11" customWidth="1"/>
    <col min="7700" max="7700" width="12.85546875" style="11" customWidth="1"/>
    <col min="7701" max="7701" width="19.85546875" style="11" customWidth="1"/>
    <col min="7702" max="7702" width="12.85546875" style="11" customWidth="1"/>
    <col min="7703" max="7703" width="15.28515625" style="11" customWidth="1"/>
    <col min="7704" max="7704" width="18" style="11" customWidth="1"/>
    <col min="7705" max="7705" width="20.7109375" style="11" customWidth="1"/>
    <col min="7706" max="7706" width="16.28515625" style="11" customWidth="1"/>
    <col min="7707" max="7707" width="12.7109375" style="11" customWidth="1"/>
    <col min="7708" max="7708" width="14.5703125" style="11" customWidth="1"/>
    <col min="7709" max="7709" width="10.140625" style="11" customWidth="1"/>
    <col min="7710" max="7710" width="10.7109375" style="11" customWidth="1"/>
    <col min="7711" max="7711" width="19.140625" style="11" customWidth="1"/>
    <col min="7712" max="7712" width="11.42578125" style="11" customWidth="1"/>
    <col min="7713" max="7713" width="14" style="11" customWidth="1"/>
    <col min="7714" max="7714" width="14.140625" style="11" customWidth="1"/>
    <col min="7715" max="7715" width="13.42578125" style="11" customWidth="1"/>
    <col min="7716" max="7716" width="11.42578125" style="11" customWidth="1"/>
    <col min="7717" max="7717" width="12" style="11" customWidth="1"/>
    <col min="7718" max="7718" width="10.7109375" style="11" customWidth="1"/>
    <col min="7719" max="7719" width="10.5703125" style="11" customWidth="1"/>
    <col min="7720" max="7720" width="10.140625" style="11" customWidth="1"/>
    <col min="7721" max="7721" width="15.42578125" style="11" customWidth="1"/>
    <col min="7722" max="7722" width="11.5703125" style="11" customWidth="1"/>
    <col min="7723" max="7723" width="12.28515625" style="11" customWidth="1"/>
    <col min="7724" max="7724" width="11.42578125" style="11" customWidth="1"/>
    <col min="7725" max="7725" width="12" style="11" customWidth="1"/>
    <col min="7726" max="7928" width="11.42578125" style="11" customWidth="1"/>
    <col min="7929" max="7942" width="11.42578125" style="11"/>
    <col min="7943" max="7943" width="30.140625" style="11" customWidth="1"/>
    <col min="7944" max="7944" width="13.7109375" style="11" customWidth="1"/>
    <col min="7945" max="7945" width="16.7109375" style="11" customWidth="1"/>
    <col min="7946" max="7946" width="12.28515625" style="11" customWidth="1"/>
    <col min="7947" max="7948" width="13.28515625" style="11" customWidth="1"/>
    <col min="7949" max="7949" width="11.5703125" style="11" customWidth="1"/>
    <col min="7950" max="7951" width="12.140625" style="11" customWidth="1"/>
    <col min="7952" max="7952" width="14.5703125" style="11" customWidth="1"/>
    <col min="7953" max="7953" width="23.7109375" style="11" customWidth="1"/>
    <col min="7954" max="7954" width="12" style="11" customWidth="1"/>
    <col min="7955" max="7955" width="15.140625" style="11" customWidth="1"/>
    <col min="7956" max="7956" width="12.85546875" style="11" customWidth="1"/>
    <col min="7957" max="7957" width="19.85546875" style="11" customWidth="1"/>
    <col min="7958" max="7958" width="12.85546875" style="11" customWidth="1"/>
    <col min="7959" max="7959" width="15.28515625" style="11" customWidth="1"/>
    <col min="7960" max="7960" width="18" style="11" customWidth="1"/>
    <col min="7961" max="7961" width="20.7109375" style="11" customWidth="1"/>
    <col min="7962" max="7962" width="16.28515625" style="11" customWidth="1"/>
    <col min="7963" max="7963" width="12.7109375" style="11" customWidth="1"/>
    <col min="7964" max="7964" width="14.5703125" style="11" customWidth="1"/>
    <col min="7965" max="7965" width="10.140625" style="11" customWidth="1"/>
    <col min="7966" max="7966" width="10.7109375" style="11" customWidth="1"/>
    <col min="7967" max="7967" width="19.140625" style="11" customWidth="1"/>
    <col min="7968" max="7968" width="11.42578125" style="11" customWidth="1"/>
    <col min="7969" max="7969" width="14" style="11" customWidth="1"/>
    <col min="7970" max="7970" width="14.140625" style="11" customWidth="1"/>
    <col min="7971" max="7971" width="13.42578125" style="11" customWidth="1"/>
    <col min="7972" max="7972" width="11.42578125" style="11" customWidth="1"/>
    <col min="7973" max="7973" width="12" style="11" customWidth="1"/>
    <col min="7974" max="7974" width="10.7109375" style="11" customWidth="1"/>
    <col min="7975" max="7975" width="10.5703125" style="11" customWidth="1"/>
    <col min="7976" max="7976" width="10.140625" style="11" customWidth="1"/>
    <col min="7977" max="7977" width="15.42578125" style="11" customWidth="1"/>
    <col min="7978" max="7978" width="11.5703125" style="11" customWidth="1"/>
    <col min="7979" max="7979" width="12.28515625" style="11" customWidth="1"/>
    <col min="7980" max="7980" width="11.42578125" style="11" customWidth="1"/>
    <col min="7981" max="7981" width="12" style="11" customWidth="1"/>
    <col min="7982" max="8184" width="11.42578125" style="11" customWidth="1"/>
    <col min="8185" max="8198" width="11.42578125" style="11"/>
    <col min="8199" max="8199" width="30.140625" style="11" customWidth="1"/>
    <col min="8200" max="8200" width="13.7109375" style="11" customWidth="1"/>
    <col min="8201" max="8201" width="16.7109375" style="11" customWidth="1"/>
    <col min="8202" max="8202" width="12.28515625" style="11" customWidth="1"/>
    <col min="8203" max="8204" width="13.28515625" style="11" customWidth="1"/>
    <col min="8205" max="8205" width="11.5703125" style="11" customWidth="1"/>
    <col min="8206" max="8207" width="12.140625" style="11" customWidth="1"/>
    <col min="8208" max="8208" width="14.5703125" style="11" customWidth="1"/>
    <col min="8209" max="8209" width="23.7109375" style="11" customWidth="1"/>
    <col min="8210" max="8210" width="12" style="11" customWidth="1"/>
    <col min="8211" max="8211" width="15.140625" style="11" customWidth="1"/>
    <col min="8212" max="8212" width="12.85546875" style="11" customWidth="1"/>
    <col min="8213" max="8213" width="19.85546875" style="11" customWidth="1"/>
    <col min="8214" max="8214" width="12.85546875" style="11" customWidth="1"/>
    <col min="8215" max="8215" width="15.28515625" style="11" customWidth="1"/>
    <col min="8216" max="8216" width="18" style="11" customWidth="1"/>
    <col min="8217" max="8217" width="20.7109375" style="11" customWidth="1"/>
    <col min="8218" max="8218" width="16.28515625" style="11" customWidth="1"/>
    <col min="8219" max="8219" width="12.7109375" style="11" customWidth="1"/>
    <col min="8220" max="8220" width="14.5703125" style="11" customWidth="1"/>
    <col min="8221" max="8221" width="10.140625" style="11" customWidth="1"/>
    <col min="8222" max="8222" width="10.7109375" style="11" customWidth="1"/>
    <col min="8223" max="8223" width="19.140625" style="11" customWidth="1"/>
    <col min="8224" max="8224" width="11.42578125" style="11" customWidth="1"/>
    <col min="8225" max="8225" width="14" style="11" customWidth="1"/>
    <col min="8226" max="8226" width="14.140625" style="11" customWidth="1"/>
    <col min="8227" max="8227" width="13.42578125" style="11" customWidth="1"/>
    <col min="8228" max="8228" width="11.42578125" style="11" customWidth="1"/>
    <col min="8229" max="8229" width="12" style="11" customWidth="1"/>
    <col min="8230" max="8230" width="10.7109375" style="11" customWidth="1"/>
    <col min="8231" max="8231" width="10.5703125" style="11" customWidth="1"/>
    <col min="8232" max="8232" width="10.140625" style="11" customWidth="1"/>
    <col min="8233" max="8233" width="15.42578125" style="11" customWidth="1"/>
    <col min="8234" max="8234" width="11.5703125" style="11" customWidth="1"/>
    <col min="8235" max="8235" width="12.28515625" style="11" customWidth="1"/>
    <col min="8236" max="8236" width="11.42578125" style="11" customWidth="1"/>
    <col min="8237" max="8237" width="12" style="11" customWidth="1"/>
    <col min="8238" max="8440" width="11.42578125" style="11" customWidth="1"/>
    <col min="8441" max="8454" width="11.42578125" style="11"/>
    <col min="8455" max="8455" width="30.140625" style="11" customWidth="1"/>
    <col min="8456" max="8456" width="13.7109375" style="11" customWidth="1"/>
    <col min="8457" max="8457" width="16.7109375" style="11" customWidth="1"/>
    <col min="8458" max="8458" width="12.28515625" style="11" customWidth="1"/>
    <col min="8459" max="8460" width="13.28515625" style="11" customWidth="1"/>
    <col min="8461" max="8461" width="11.5703125" style="11" customWidth="1"/>
    <col min="8462" max="8463" width="12.140625" style="11" customWidth="1"/>
    <col min="8464" max="8464" width="14.5703125" style="11" customWidth="1"/>
    <col min="8465" max="8465" width="23.7109375" style="11" customWidth="1"/>
    <col min="8466" max="8466" width="12" style="11" customWidth="1"/>
    <col min="8467" max="8467" width="15.140625" style="11" customWidth="1"/>
    <col min="8468" max="8468" width="12.85546875" style="11" customWidth="1"/>
    <col min="8469" max="8469" width="19.85546875" style="11" customWidth="1"/>
    <col min="8470" max="8470" width="12.85546875" style="11" customWidth="1"/>
    <col min="8471" max="8471" width="15.28515625" style="11" customWidth="1"/>
    <col min="8472" max="8472" width="18" style="11" customWidth="1"/>
    <col min="8473" max="8473" width="20.7109375" style="11" customWidth="1"/>
    <col min="8474" max="8474" width="16.28515625" style="11" customWidth="1"/>
    <col min="8475" max="8475" width="12.7109375" style="11" customWidth="1"/>
    <col min="8476" max="8476" width="14.5703125" style="11" customWidth="1"/>
    <col min="8477" max="8477" width="10.140625" style="11" customWidth="1"/>
    <col min="8478" max="8478" width="10.7109375" style="11" customWidth="1"/>
    <col min="8479" max="8479" width="19.140625" style="11" customWidth="1"/>
    <col min="8480" max="8480" width="11.42578125" style="11" customWidth="1"/>
    <col min="8481" max="8481" width="14" style="11" customWidth="1"/>
    <col min="8482" max="8482" width="14.140625" style="11" customWidth="1"/>
    <col min="8483" max="8483" width="13.42578125" style="11" customWidth="1"/>
    <col min="8484" max="8484" width="11.42578125" style="11" customWidth="1"/>
    <col min="8485" max="8485" width="12" style="11" customWidth="1"/>
    <col min="8486" max="8486" width="10.7109375" style="11" customWidth="1"/>
    <col min="8487" max="8487" width="10.5703125" style="11" customWidth="1"/>
    <col min="8488" max="8488" width="10.140625" style="11" customWidth="1"/>
    <col min="8489" max="8489" width="15.42578125" style="11" customWidth="1"/>
    <col min="8490" max="8490" width="11.5703125" style="11" customWidth="1"/>
    <col min="8491" max="8491" width="12.28515625" style="11" customWidth="1"/>
    <col min="8492" max="8492" width="11.42578125" style="11" customWidth="1"/>
    <col min="8493" max="8493" width="12" style="11" customWidth="1"/>
    <col min="8494" max="8696" width="11.42578125" style="11" customWidth="1"/>
    <col min="8697" max="8710" width="11.42578125" style="11"/>
    <col min="8711" max="8711" width="30.140625" style="11" customWidth="1"/>
    <col min="8712" max="8712" width="13.7109375" style="11" customWidth="1"/>
    <col min="8713" max="8713" width="16.7109375" style="11" customWidth="1"/>
    <col min="8714" max="8714" width="12.28515625" style="11" customWidth="1"/>
    <col min="8715" max="8716" width="13.28515625" style="11" customWidth="1"/>
    <col min="8717" max="8717" width="11.5703125" style="11" customWidth="1"/>
    <col min="8718" max="8719" width="12.140625" style="11" customWidth="1"/>
    <col min="8720" max="8720" width="14.5703125" style="11" customWidth="1"/>
    <col min="8721" max="8721" width="23.7109375" style="11" customWidth="1"/>
    <col min="8722" max="8722" width="12" style="11" customWidth="1"/>
    <col min="8723" max="8723" width="15.140625" style="11" customWidth="1"/>
    <col min="8724" max="8724" width="12.85546875" style="11" customWidth="1"/>
    <col min="8725" max="8725" width="19.85546875" style="11" customWidth="1"/>
    <col min="8726" max="8726" width="12.85546875" style="11" customWidth="1"/>
    <col min="8727" max="8727" width="15.28515625" style="11" customWidth="1"/>
    <col min="8728" max="8728" width="18" style="11" customWidth="1"/>
    <col min="8729" max="8729" width="20.7109375" style="11" customWidth="1"/>
    <col min="8730" max="8730" width="16.28515625" style="11" customWidth="1"/>
    <col min="8731" max="8731" width="12.7109375" style="11" customWidth="1"/>
    <col min="8732" max="8732" width="14.5703125" style="11" customWidth="1"/>
    <col min="8733" max="8733" width="10.140625" style="11" customWidth="1"/>
    <col min="8734" max="8734" width="10.7109375" style="11" customWidth="1"/>
    <col min="8735" max="8735" width="19.140625" style="11" customWidth="1"/>
    <col min="8736" max="8736" width="11.42578125" style="11" customWidth="1"/>
    <col min="8737" max="8737" width="14" style="11" customWidth="1"/>
    <col min="8738" max="8738" width="14.140625" style="11" customWidth="1"/>
    <col min="8739" max="8739" width="13.42578125" style="11" customWidth="1"/>
    <col min="8740" max="8740" width="11.42578125" style="11" customWidth="1"/>
    <col min="8741" max="8741" width="12" style="11" customWidth="1"/>
    <col min="8742" max="8742" width="10.7109375" style="11" customWidth="1"/>
    <col min="8743" max="8743" width="10.5703125" style="11" customWidth="1"/>
    <col min="8744" max="8744" width="10.140625" style="11" customWidth="1"/>
    <col min="8745" max="8745" width="15.42578125" style="11" customWidth="1"/>
    <col min="8746" max="8746" width="11.5703125" style="11" customWidth="1"/>
    <col min="8747" max="8747" width="12.28515625" style="11" customWidth="1"/>
    <col min="8748" max="8748" width="11.42578125" style="11" customWidth="1"/>
    <col min="8749" max="8749" width="12" style="11" customWidth="1"/>
    <col min="8750" max="8952" width="11.42578125" style="11" customWidth="1"/>
    <col min="8953" max="8966" width="11.42578125" style="11"/>
    <col min="8967" max="8967" width="30.140625" style="11" customWidth="1"/>
    <col min="8968" max="8968" width="13.7109375" style="11" customWidth="1"/>
    <col min="8969" max="8969" width="16.7109375" style="11" customWidth="1"/>
    <col min="8970" max="8970" width="12.28515625" style="11" customWidth="1"/>
    <col min="8971" max="8972" width="13.28515625" style="11" customWidth="1"/>
    <col min="8973" max="8973" width="11.5703125" style="11" customWidth="1"/>
    <col min="8974" max="8975" width="12.140625" style="11" customWidth="1"/>
    <col min="8976" max="8976" width="14.5703125" style="11" customWidth="1"/>
    <col min="8977" max="8977" width="23.7109375" style="11" customWidth="1"/>
    <col min="8978" max="8978" width="12" style="11" customWidth="1"/>
    <col min="8979" max="8979" width="15.140625" style="11" customWidth="1"/>
    <col min="8980" max="8980" width="12.85546875" style="11" customWidth="1"/>
    <col min="8981" max="8981" width="19.85546875" style="11" customWidth="1"/>
    <col min="8982" max="8982" width="12.85546875" style="11" customWidth="1"/>
    <col min="8983" max="8983" width="15.28515625" style="11" customWidth="1"/>
    <col min="8984" max="8984" width="18" style="11" customWidth="1"/>
    <col min="8985" max="8985" width="20.7109375" style="11" customWidth="1"/>
    <col min="8986" max="8986" width="16.28515625" style="11" customWidth="1"/>
    <col min="8987" max="8987" width="12.7109375" style="11" customWidth="1"/>
    <col min="8988" max="8988" width="14.5703125" style="11" customWidth="1"/>
    <col min="8989" max="8989" width="10.140625" style="11" customWidth="1"/>
    <col min="8990" max="8990" width="10.7109375" style="11" customWidth="1"/>
    <col min="8991" max="8991" width="19.140625" style="11" customWidth="1"/>
    <col min="8992" max="8992" width="11.42578125" style="11" customWidth="1"/>
    <col min="8993" max="8993" width="14" style="11" customWidth="1"/>
    <col min="8994" max="8994" width="14.140625" style="11" customWidth="1"/>
    <col min="8995" max="8995" width="13.42578125" style="11" customWidth="1"/>
    <col min="8996" max="8996" width="11.42578125" style="11" customWidth="1"/>
    <col min="8997" max="8997" width="12" style="11" customWidth="1"/>
    <col min="8998" max="8998" width="10.7109375" style="11" customWidth="1"/>
    <col min="8999" max="8999" width="10.5703125" style="11" customWidth="1"/>
    <col min="9000" max="9000" width="10.140625" style="11" customWidth="1"/>
    <col min="9001" max="9001" width="15.42578125" style="11" customWidth="1"/>
    <col min="9002" max="9002" width="11.5703125" style="11" customWidth="1"/>
    <col min="9003" max="9003" width="12.28515625" style="11" customWidth="1"/>
    <col min="9004" max="9004" width="11.42578125" style="11" customWidth="1"/>
    <col min="9005" max="9005" width="12" style="11" customWidth="1"/>
    <col min="9006" max="9208" width="11.42578125" style="11" customWidth="1"/>
    <col min="9209" max="9222" width="11.42578125" style="11"/>
    <col min="9223" max="9223" width="30.140625" style="11" customWidth="1"/>
    <col min="9224" max="9224" width="13.7109375" style="11" customWidth="1"/>
    <col min="9225" max="9225" width="16.7109375" style="11" customWidth="1"/>
    <col min="9226" max="9226" width="12.28515625" style="11" customWidth="1"/>
    <col min="9227" max="9228" width="13.28515625" style="11" customWidth="1"/>
    <col min="9229" max="9229" width="11.5703125" style="11" customWidth="1"/>
    <col min="9230" max="9231" width="12.140625" style="11" customWidth="1"/>
    <col min="9232" max="9232" width="14.5703125" style="11" customWidth="1"/>
    <col min="9233" max="9233" width="23.7109375" style="11" customWidth="1"/>
    <col min="9234" max="9234" width="12" style="11" customWidth="1"/>
    <col min="9235" max="9235" width="15.140625" style="11" customWidth="1"/>
    <col min="9236" max="9236" width="12.85546875" style="11" customWidth="1"/>
    <col min="9237" max="9237" width="19.85546875" style="11" customWidth="1"/>
    <col min="9238" max="9238" width="12.85546875" style="11" customWidth="1"/>
    <col min="9239" max="9239" width="15.28515625" style="11" customWidth="1"/>
    <col min="9240" max="9240" width="18" style="11" customWidth="1"/>
    <col min="9241" max="9241" width="20.7109375" style="11" customWidth="1"/>
    <col min="9242" max="9242" width="16.28515625" style="11" customWidth="1"/>
    <col min="9243" max="9243" width="12.7109375" style="11" customWidth="1"/>
    <col min="9244" max="9244" width="14.5703125" style="11" customWidth="1"/>
    <col min="9245" max="9245" width="10.140625" style="11" customWidth="1"/>
    <col min="9246" max="9246" width="10.7109375" style="11" customWidth="1"/>
    <col min="9247" max="9247" width="19.140625" style="11" customWidth="1"/>
    <col min="9248" max="9248" width="11.42578125" style="11" customWidth="1"/>
    <col min="9249" max="9249" width="14" style="11" customWidth="1"/>
    <col min="9250" max="9250" width="14.140625" style="11" customWidth="1"/>
    <col min="9251" max="9251" width="13.42578125" style="11" customWidth="1"/>
    <col min="9252" max="9252" width="11.42578125" style="11" customWidth="1"/>
    <col min="9253" max="9253" width="12" style="11" customWidth="1"/>
    <col min="9254" max="9254" width="10.7109375" style="11" customWidth="1"/>
    <col min="9255" max="9255" width="10.5703125" style="11" customWidth="1"/>
    <col min="9256" max="9256" width="10.140625" style="11" customWidth="1"/>
    <col min="9257" max="9257" width="15.42578125" style="11" customWidth="1"/>
    <col min="9258" max="9258" width="11.5703125" style="11" customWidth="1"/>
    <col min="9259" max="9259" width="12.28515625" style="11" customWidth="1"/>
    <col min="9260" max="9260" width="11.42578125" style="11" customWidth="1"/>
    <col min="9261" max="9261" width="12" style="11" customWidth="1"/>
    <col min="9262" max="9464" width="11.42578125" style="11" customWidth="1"/>
    <col min="9465" max="9478" width="11.42578125" style="11"/>
    <col min="9479" max="9479" width="30.140625" style="11" customWidth="1"/>
    <col min="9480" max="9480" width="13.7109375" style="11" customWidth="1"/>
    <col min="9481" max="9481" width="16.7109375" style="11" customWidth="1"/>
    <col min="9482" max="9482" width="12.28515625" style="11" customWidth="1"/>
    <col min="9483" max="9484" width="13.28515625" style="11" customWidth="1"/>
    <col min="9485" max="9485" width="11.5703125" style="11" customWidth="1"/>
    <col min="9486" max="9487" width="12.140625" style="11" customWidth="1"/>
    <col min="9488" max="9488" width="14.5703125" style="11" customWidth="1"/>
    <col min="9489" max="9489" width="23.7109375" style="11" customWidth="1"/>
    <col min="9490" max="9490" width="12" style="11" customWidth="1"/>
    <col min="9491" max="9491" width="15.140625" style="11" customWidth="1"/>
    <col min="9492" max="9492" width="12.85546875" style="11" customWidth="1"/>
    <col min="9493" max="9493" width="19.85546875" style="11" customWidth="1"/>
    <col min="9494" max="9494" width="12.85546875" style="11" customWidth="1"/>
    <col min="9495" max="9495" width="15.28515625" style="11" customWidth="1"/>
    <col min="9496" max="9496" width="18" style="11" customWidth="1"/>
    <col min="9497" max="9497" width="20.7109375" style="11" customWidth="1"/>
    <col min="9498" max="9498" width="16.28515625" style="11" customWidth="1"/>
    <col min="9499" max="9499" width="12.7109375" style="11" customWidth="1"/>
    <col min="9500" max="9500" width="14.5703125" style="11" customWidth="1"/>
    <col min="9501" max="9501" width="10.140625" style="11" customWidth="1"/>
    <col min="9502" max="9502" width="10.7109375" style="11" customWidth="1"/>
    <col min="9503" max="9503" width="19.140625" style="11" customWidth="1"/>
    <col min="9504" max="9504" width="11.42578125" style="11" customWidth="1"/>
    <col min="9505" max="9505" width="14" style="11" customWidth="1"/>
    <col min="9506" max="9506" width="14.140625" style="11" customWidth="1"/>
    <col min="9507" max="9507" width="13.42578125" style="11" customWidth="1"/>
    <col min="9508" max="9508" width="11.42578125" style="11" customWidth="1"/>
    <col min="9509" max="9509" width="12" style="11" customWidth="1"/>
    <col min="9510" max="9510" width="10.7109375" style="11" customWidth="1"/>
    <col min="9511" max="9511" width="10.5703125" style="11" customWidth="1"/>
    <col min="9512" max="9512" width="10.140625" style="11" customWidth="1"/>
    <col min="9513" max="9513" width="15.42578125" style="11" customWidth="1"/>
    <col min="9514" max="9514" width="11.5703125" style="11" customWidth="1"/>
    <col min="9515" max="9515" width="12.28515625" style="11" customWidth="1"/>
    <col min="9516" max="9516" width="11.42578125" style="11" customWidth="1"/>
    <col min="9517" max="9517" width="12" style="11" customWidth="1"/>
    <col min="9518" max="9720" width="11.42578125" style="11" customWidth="1"/>
    <col min="9721" max="9734" width="11.42578125" style="11"/>
    <col min="9735" max="9735" width="30.140625" style="11" customWidth="1"/>
    <col min="9736" max="9736" width="13.7109375" style="11" customWidth="1"/>
    <col min="9737" max="9737" width="16.7109375" style="11" customWidth="1"/>
    <col min="9738" max="9738" width="12.28515625" style="11" customWidth="1"/>
    <col min="9739" max="9740" width="13.28515625" style="11" customWidth="1"/>
    <col min="9741" max="9741" width="11.5703125" style="11" customWidth="1"/>
    <col min="9742" max="9743" width="12.140625" style="11" customWidth="1"/>
    <col min="9744" max="9744" width="14.5703125" style="11" customWidth="1"/>
    <col min="9745" max="9745" width="23.7109375" style="11" customWidth="1"/>
    <col min="9746" max="9746" width="12" style="11" customWidth="1"/>
    <col min="9747" max="9747" width="15.140625" style="11" customWidth="1"/>
    <col min="9748" max="9748" width="12.85546875" style="11" customWidth="1"/>
    <col min="9749" max="9749" width="19.85546875" style="11" customWidth="1"/>
    <col min="9750" max="9750" width="12.85546875" style="11" customWidth="1"/>
    <col min="9751" max="9751" width="15.28515625" style="11" customWidth="1"/>
    <col min="9752" max="9752" width="18" style="11" customWidth="1"/>
    <col min="9753" max="9753" width="20.7109375" style="11" customWidth="1"/>
    <col min="9754" max="9754" width="16.28515625" style="11" customWidth="1"/>
    <col min="9755" max="9755" width="12.7109375" style="11" customWidth="1"/>
    <col min="9756" max="9756" width="14.5703125" style="11" customWidth="1"/>
    <col min="9757" max="9757" width="10.140625" style="11" customWidth="1"/>
    <col min="9758" max="9758" width="10.7109375" style="11" customWidth="1"/>
    <col min="9759" max="9759" width="19.140625" style="11" customWidth="1"/>
    <col min="9760" max="9760" width="11.42578125" style="11" customWidth="1"/>
    <col min="9761" max="9761" width="14" style="11" customWidth="1"/>
    <col min="9762" max="9762" width="14.140625" style="11" customWidth="1"/>
    <col min="9763" max="9763" width="13.42578125" style="11" customWidth="1"/>
    <col min="9764" max="9764" width="11.42578125" style="11" customWidth="1"/>
    <col min="9765" max="9765" width="12" style="11" customWidth="1"/>
    <col min="9766" max="9766" width="10.7109375" style="11" customWidth="1"/>
    <col min="9767" max="9767" width="10.5703125" style="11" customWidth="1"/>
    <col min="9768" max="9768" width="10.140625" style="11" customWidth="1"/>
    <col min="9769" max="9769" width="15.42578125" style="11" customWidth="1"/>
    <col min="9770" max="9770" width="11.5703125" style="11" customWidth="1"/>
    <col min="9771" max="9771" width="12.28515625" style="11" customWidth="1"/>
    <col min="9772" max="9772" width="11.42578125" style="11" customWidth="1"/>
    <col min="9773" max="9773" width="12" style="11" customWidth="1"/>
    <col min="9774" max="9976" width="11.42578125" style="11" customWidth="1"/>
    <col min="9977" max="9990" width="11.42578125" style="11"/>
    <col min="9991" max="9991" width="30.140625" style="11" customWidth="1"/>
    <col min="9992" max="9992" width="13.7109375" style="11" customWidth="1"/>
    <col min="9993" max="9993" width="16.7109375" style="11" customWidth="1"/>
    <col min="9994" max="9994" width="12.28515625" style="11" customWidth="1"/>
    <col min="9995" max="9996" width="13.28515625" style="11" customWidth="1"/>
    <col min="9997" max="9997" width="11.5703125" style="11" customWidth="1"/>
    <col min="9998" max="9999" width="12.140625" style="11" customWidth="1"/>
    <col min="10000" max="10000" width="14.5703125" style="11" customWidth="1"/>
    <col min="10001" max="10001" width="23.7109375" style="11" customWidth="1"/>
    <col min="10002" max="10002" width="12" style="11" customWidth="1"/>
    <col min="10003" max="10003" width="15.140625" style="11" customWidth="1"/>
    <col min="10004" max="10004" width="12.85546875" style="11" customWidth="1"/>
    <col min="10005" max="10005" width="19.85546875" style="11" customWidth="1"/>
    <col min="10006" max="10006" width="12.85546875" style="11" customWidth="1"/>
    <col min="10007" max="10007" width="15.28515625" style="11" customWidth="1"/>
    <col min="10008" max="10008" width="18" style="11" customWidth="1"/>
    <col min="10009" max="10009" width="20.7109375" style="11" customWidth="1"/>
    <col min="10010" max="10010" width="16.28515625" style="11" customWidth="1"/>
    <col min="10011" max="10011" width="12.7109375" style="11" customWidth="1"/>
    <col min="10012" max="10012" width="14.5703125" style="11" customWidth="1"/>
    <col min="10013" max="10013" width="10.140625" style="11" customWidth="1"/>
    <col min="10014" max="10014" width="10.7109375" style="11" customWidth="1"/>
    <col min="10015" max="10015" width="19.140625" style="11" customWidth="1"/>
    <col min="10016" max="10016" width="11.42578125" style="11" customWidth="1"/>
    <col min="10017" max="10017" width="14" style="11" customWidth="1"/>
    <col min="10018" max="10018" width="14.140625" style="11" customWidth="1"/>
    <col min="10019" max="10019" width="13.42578125" style="11" customWidth="1"/>
    <col min="10020" max="10020" width="11.42578125" style="11" customWidth="1"/>
    <col min="10021" max="10021" width="12" style="11" customWidth="1"/>
    <col min="10022" max="10022" width="10.7109375" style="11" customWidth="1"/>
    <col min="10023" max="10023" width="10.5703125" style="11" customWidth="1"/>
    <col min="10024" max="10024" width="10.140625" style="11" customWidth="1"/>
    <col min="10025" max="10025" width="15.42578125" style="11" customWidth="1"/>
    <col min="10026" max="10026" width="11.5703125" style="11" customWidth="1"/>
    <col min="10027" max="10027" width="12.28515625" style="11" customWidth="1"/>
    <col min="10028" max="10028" width="11.42578125" style="11" customWidth="1"/>
    <col min="10029" max="10029" width="12" style="11" customWidth="1"/>
    <col min="10030" max="10232" width="11.42578125" style="11" customWidth="1"/>
    <col min="10233" max="10246" width="11.42578125" style="11"/>
    <col min="10247" max="10247" width="30.140625" style="11" customWidth="1"/>
    <col min="10248" max="10248" width="13.7109375" style="11" customWidth="1"/>
    <col min="10249" max="10249" width="16.7109375" style="11" customWidth="1"/>
    <col min="10250" max="10250" width="12.28515625" style="11" customWidth="1"/>
    <col min="10251" max="10252" width="13.28515625" style="11" customWidth="1"/>
    <col min="10253" max="10253" width="11.5703125" style="11" customWidth="1"/>
    <col min="10254" max="10255" width="12.140625" style="11" customWidth="1"/>
    <col min="10256" max="10256" width="14.5703125" style="11" customWidth="1"/>
    <col min="10257" max="10257" width="23.7109375" style="11" customWidth="1"/>
    <col min="10258" max="10258" width="12" style="11" customWidth="1"/>
    <col min="10259" max="10259" width="15.140625" style="11" customWidth="1"/>
    <col min="10260" max="10260" width="12.85546875" style="11" customWidth="1"/>
    <col min="10261" max="10261" width="19.85546875" style="11" customWidth="1"/>
    <col min="10262" max="10262" width="12.85546875" style="11" customWidth="1"/>
    <col min="10263" max="10263" width="15.28515625" style="11" customWidth="1"/>
    <col min="10264" max="10264" width="18" style="11" customWidth="1"/>
    <col min="10265" max="10265" width="20.7109375" style="11" customWidth="1"/>
    <col min="10266" max="10266" width="16.28515625" style="11" customWidth="1"/>
    <col min="10267" max="10267" width="12.7109375" style="11" customWidth="1"/>
    <col min="10268" max="10268" width="14.5703125" style="11" customWidth="1"/>
    <col min="10269" max="10269" width="10.140625" style="11" customWidth="1"/>
    <col min="10270" max="10270" width="10.7109375" style="11" customWidth="1"/>
    <col min="10271" max="10271" width="19.140625" style="11" customWidth="1"/>
    <col min="10272" max="10272" width="11.42578125" style="11" customWidth="1"/>
    <col min="10273" max="10273" width="14" style="11" customWidth="1"/>
    <col min="10274" max="10274" width="14.140625" style="11" customWidth="1"/>
    <col min="10275" max="10275" width="13.42578125" style="11" customWidth="1"/>
    <col min="10276" max="10276" width="11.42578125" style="11" customWidth="1"/>
    <col min="10277" max="10277" width="12" style="11" customWidth="1"/>
    <col min="10278" max="10278" width="10.7109375" style="11" customWidth="1"/>
    <col min="10279" max="10279" width="10.5703125" style="11" customWidth="1"/>
    <col min="10280" max="10280" width="10.140625" style="11" customWidth="1"/>
    <col min="10281" max="10281" width="15.42578125" style="11" customWidth="1"/>
    <col min="10282" max="10282" width="11.5703125" style="11" customWidth="1"/>
    <col min="10283" max="10283" width="12.28515625" style="11" customWidth="1"/>
    <col min="10284" max="10284" width="11.42578125" style="11" customWidth="1"/>
    <col min="10285" max="10285" width="12" style="11" customWidth="1"/>
    <col min="10286" max="10488" width="11.42578125" style="11" customWidth="1"/>
    <col min="10489" max="10502" width="11.42578125" style="11"/>
    <col min="10503" max="10503" width="30.140625" style="11" customWidth="1"/>
    <col min="10504" max="10504" width="13.7109375" style="11" customWidth="1"/>
    <col min="10505" max="10505" width="16.7109375" style="11" customWidth="1"/>
    <col min="10506" max="10506" width="12.28515625" style="11" customWidth="1"/>
    <col min="10507" max="10508" width="13.28515625" style="11" customWidth="1"/>
    <col min="10509" max="10509" width="11.5703125" style="11" customWidth="1"/>
    <col min="10510" max="10511" width="12.140625" style="11" customWidth="1"/>
    <col min="10512" max="10512" width="14.5703125" style="11" customWidth="1"/>
    <col min="10513" max="10513" width="23.7109375" style="11" customWidth="1"/>
    <col min="10514" max="10514" width="12" style="11" customWidth="1"/>
    <col min="10515" max="10515" width="15.140625" style="11" customWidth="1"/>
    <col min="10516" max="10516" width="12.85546875" style="11" customWidth="1"/>
    <col min="10517" max="10517" width="19.85546875" style="11" customWidth="1"/>
    <col min="10518" max="10518" width="12.85546875" style="11" customWidth="1"/>
    <col min="10519" max="10519" width="15.28515625" style="11" customWidth="1"/>
    <col min="10520" max="10520" width="18" style="11" customWidth="1"/>
    <col min="10521" max="10521" width="20.7109375" style="11" customWidth="1"/>
    <col min="10522" max="10522" width="16.28515625" style="11" customWidth="1"/>
    <col min="10523" max="10523" width="12.7109375" style="11" customWidth="1"/>
    <col min="10524" max="10524" width="14.5703125" style="11" customWidth="1"/>
    <col min="10525" max="10525" width="10.140625" style="11" customWidth="1"/>
    <col min="10526" max="10526" width="10.7109375" style="11" customWidth="1"/>
    <col min="10527" max="10527" width="19.140625" style="11" customWidth="1"/>
    <col min="10528" max="10528" width="11.42578125" style="11" customWidth="1"/>
    <col min="10529" max="10529" width="14" style="11" customWidth="1"/>
    <col min="10530" max="10530" width="14.140625" style="11" customWidth="1"/>
    <col min="10531" max="10531" width="13.42578125" style="11" customWidth="1"/>
    <col min="10532" max="10532" width="11.42578125" style="11" customWidth="1"/>
    <col min="10533" max="10533" width="12" style="11" customWidth="1"/>
    <col min="10534" max="10534" width="10.7109375" style="11" customWidth="1"/>
    <col min="10535" max="10535" width="10.5703125" style="11" customWidth="1"/>
    <col min="10536" max="10536" width="10.140625" style="11" customWidth="1"/>
    <col min="10537" max="10537" width="15.42578125" style="11" customWidth="1"/>
    <col min="10538" max="10538" width="11.5703125" style="11" customWidth="1"/>
    <col min="10539" max="10539" width="12.28515625" style="11" customWidth="1"/>
    <col min="10540" max="10540" width="11.42578125" style="11" customWidth="1"/>
    <col min="10541" max="10541" width="12" style="11" customWidth="1"/>
    <col min="10542" max="10744" width="11.42578125" style="11" customWidth="1"/>
    <col min="10745" max="10758" width="11.42578125" style="11"/>
    <col min="10759" max="10759" width="30.140625" style="11" customWidth="1"/>
    <col min="10760" max="10760" width="13.7109375" style="11" customWidth="1"/>
    <col min="10761" max="10761" width="16.7109375" style="11" customWidth="1"/>
    <col min="10762" max="10762" width="12.28515625" style="11" customWidth="1"/>
    <col min="10763" max="10764" width="13.28515625" style="11" customWidth="1"/>
    <col min="10765" max="10765" width="11.5703125" style="11" customWidth="1"/>
    <col min="10766" max="10767" width="12.140625" style="11" customWidth="1"/>
    <col min="10768" max="10768" width="14.5703125" style="11" customWidth="1"/>
    <col min="10769" max="10769" width="23.7109375" style="11" customWidth="1"/>
    <col min="10770" max="10770" width="12" style="11" customWidth="1"/>
    <col min="10771" max="10771" width="15.140625" style="11" customWidth="1"/>
    <col min="10772" max="10772" width="12.85546875" style="11" customWidth="1"/>
    <col min="10773" max="10773" width="19.85546875" style="11" customWidth="1"/>
    <col min="10774" max="10774" width="12.85546875" style="11" customWidth="1"/>
    <col min="10775" max="10775" width="15.28515625" style="11" customWidth="1"/>
    <col min="10776" max="10776" width="18" style="11" customWidth="1"/>
    <col min="10777" max="10777" width="20.7109375" style="11" customWidth="1"/>
    <col min="10778" max="10778" width="16.28515625" style="11" customWidth="1"/>
    <col min="10779" max="10779" width="12.7109375" style="11" customWidth="1"/>
    <col min="10780" max="10780" width="14.5703125" style="11" customWidth="1"/>
    <col min="10781" max="10781" width="10.140625" style="11" customWidth="1"/>
    <col min="10782" max="10782" width="10.7109375" style="11" customWidth="1"/>
    <col min="10783" max="10783" width="19.140625" style="11" customWidth="1"/>
    <col min="10784" max="10784" width="11.42578125" style="11" customWidth="1"/>
    <col min="10785" max="10785" width="14" style="11" customWidth="1"/>
    <col min="10786" max="10786" width="14.140625" style="11" customWidth="1"/>
    <col min="10787" max="10787" width="13.42578125" style="11" customWidth="1"/>
    <col min="10788" max="10788" width="11.42578125" style="11" customWidth="1"/>
    <col min="10789" max="10789" width="12" style="11" customWidth="1"/>
    <col min="10790" max="10790" width="10.7109375" style="11" customWidth="1"/>
    <col min="10791" max="10791" width="10.5703125" style="11" customWidth="1"/>
    <col min="10792" max="10792" width="10.140625" style="11" customWidth="1"/>
    <col min="10793" max="10793" width="15.42578125" style="11" customWidth="1"/>
    <col min="10794" max="10794" width="11.5703125" style="11" customWidth="1"/>
    <col min="10795" max="10795" width="12.28515625" style="11" customWidth="1"/>
    <col min="10796" max="10796" width="11.42578125" style="11" customWidth="1"/>
    <col min="10797" max="10797" width="12" style="11" customWidth="1"/>
    <col min="10798" max="11000" width="11.42578125" style="11" customWidth="1"/>
    <col min="11001" max="11014" width="11.42578125" style="11"/>
    <col min="11015" max="11015" width="30.140625" style="11" customWidth="1"/>
    <col min="11016" max="11016" width="13.7109375" style="11" customWidth="1"/>
    <col min="11017" max="11017" width="16.7109375" style="11" customWidth="1"/>
    <col min="11018" max="11018" width="12.28515625" style="11" customWidth="1"/>
    <col min="11019" max="11020" width="13.28515625" style="11" customWidth="1"/>
    <col min="11021" max="11021" width="11.5703125" style="11" customWidth="1"/>
    <col min="11022" max="11023" width="12.140625" style="11" customWidth="1"/>
    <col min="11024" max="11024" width="14.5703125" style="11" customWidth="1"/>
    <col min="11025" max="11025" width="23.7109375" style="11" customWidth="1"/>
    <col min="11026" max="11026" width="12" style="11" customWidth="1"/>
    <col min="11027" max="11027" width="15.140625" style="11" customWidth="1"/>
    <col min="11028" max="11028" width="12.85546875" style="11" customWidth="1"/>
    <col min="11029" max="11029" width="19.85546875" style="11" customWidth="1"/>
    <col min="11030" max="11030" width="12.85546875" style="11" customWidth="1"/>
    <col min="11031" max="11031" width="15.28515625" style="11" customWidth="1"/>
    <col min="11032" max="11032" width="18" style="11" customWidth="1"/>
    <col min="11033" max="11033" width="20.7109375" style="11" customWidth="1"/>
    <col min="11034" max="11034" width="16.28515625" style="11" customWidth="1"/>
    <col min="11035" max="11035" width="12.7109375" style="11" customWidth="1"/>
    <col min="11036" max="11036" width="14.5703125" style="11" customWidth="1"/>
    <col min="11037" max="11037" width="10.140625" style="11" customWidth="1"/>
    <col min="11038" max="11038" width="10.7109375" style="11" customWidth="1"/>
    <col min="11039" max="11039" width="19.140625" style="11" customWidth="1"/>
    <col min="11040" max="11040" width="11.42578125" style="11" customWidth="1"/>
    <col min="11041" max="11041" width="14" style="11" customWidth="1"/>
    <col min="11042" max="11042" width="14.140625" style="11" customWidth="1"/>
    <col min="11043" max="11043" width="13.42578125" style="11" customWidth="1"/>
    <col min="11044" max="11044" width="11.42578125" style="11" customWidth="1"/>
    <col min="11045" max="11045" width="12" style="11" customWidth="1"/>
    <col min="11046" max="11046" width="10.7109375" style="11" customWidth="1"/>
    <col min="11047" max="11047" width="10.5703125" style="11" customWidth="1"/>
    <col min="11048" max="11048" width="10.140625" style="11" customWidth="1"/>
    <col min="11049" max="11049" width="15.42578125" style="11" customWidth="1"/>
    <col min="11050" max="11050" width="11.5703125" style="11" customWidth="1"/>
    <col min="11051" max="11051" width="12.28515625" style="11" customWidth="1"/>
    <col min="11052" max="11052" width="11.42578125" style="11" customWidth="1"/>
    <col min="11053" max="11053" width="12" style="11" customWidth="1"/>
    <col min="11054" max="11256" width="11.42578125" style="11" customWidth="1"/>
    <col min="11257" max="11270" width="11.42578125" style="11"/>
    <col min="11271" max="11271" width="30.140625" style="11" customWidth="1"/>
    <col min="11272" max="11272" width="13.7109375" style="11" customWidth="1"/>
    <col min="11273" max="11273" width="16.7109375" style="11" customWidth="1"/>
    <col min="11274" max="11274" width="12.28515625" style="11" customWidth="1"/>
    <col min="11275" max="11276" width="13.28515625" style="11" customWidth="1"/>
    <col min="11277" max="11277" width="11.5703125" style="11" customWidth="1"/>
    <col min="11278" max="11279" width="12.140625" style="11" customWidth="1"/>
    <col min="11280" max="11280" width="14.5703125" style="11" customWidth="1"/>
    <col min="11281" max="11281" width="23.7109375" style="11" customWidth="1"/>
    <col min="11282" max="11282" width="12" style="11" customWidth="1"/>
    <col min="11283" max="11283" width="15.140625" style="11" customWidth="1"/>
    <col min="11284" max="11284" width="12.85546875" style="11" customWidth="1"/>
    <col min="11285" max="11285" width="19.85546875" style="11" customWidth="1"/>
    <col min="11286" max="11286" width="12.85546875" style="11" customWidth="1"/>
    <col min="11287" max="11287" width="15.28515625" style="11" customWidth="1"/>
    <col min="11288" max="11288" width="18" style="11" customWidth="1"/>
    <col min="11289" max="11289" width="20.7109375" style="11" customWidth="1"/>
    <col min="11290" max="11290" width="16.28515625" style="11" customWidth="1"/>
    <col min="11291" max="11291" width="12.7109375" style="11" customWidth="1"/>
    <col min="11292" max="11292" width="14.5703125" style="11" customWidth="1"/>
    <col min="11293" max="11293" width="10.140625" style="11" customWidth="1"/>
    <col min="11294" max="11294" width="10.7109375" style="11" customWidth="1"/>
    <col min="11295" max="11295" width="19.140625" style="11" customWidth="1"/>
    <col min="11296" max="11296" width="11.42578125" style="11" customWidth="1"/>
    <col min="11297" max="11297" width="14" style="11" customWidth="1"/>
    <col min="11298" max="11298" width="14.140625" style="11" customWidth="1"/>
    <col min="11299" max="11299" width="13.42578125" style="11" customWidth="1"/>
    <col min="11300" max="11300" width="11.42578125" style="11" customWidth="1"/>
    <col min="11301" max="11301" width="12" style="11" customWidth="1"/>
    <col min="11302" max="11302" width="10.7109375" style="11" customWidth="1"/>
    <col min="11303" max="11303" width="10.5703125" style="11" customWidth="1"/>
    <col min="11304" max="11304" width="10.140625" style="11" customWidth="1"/>
    <col min="11305" max="11305" width="15.42578125" style="11" customWidth="1"/>
    <col min="11306" max="11306" width="11.5703125" style="11" customWidth="1"/>
    <col min="11307" max="11307" width="12.28515625" style="11" customWidth="1"/>
    <col min="11308" max="11308" width="11.42578125" style="11" customWidth="1"/>
    <col min="11309" max="11309" width="12" style="11" customWidth="1"/>
    <col min="11310" max="11512" width="11.42578125" style="11" customWidth="1"/>
    <col min="11513" max="11526" width="11.42578125" style="11"/>
    <col min="11527" max="11527" width="30.140625" style="11" customWidth="1"/>
    <col min="11528" max="11528" width="13.7109375" style="11" customWidth="1"/>
    <col min="11529" max="11529" width="16.7109375" style="11" customWidth="1"/>
    <col min="11530" max="11530" width="12.28515625" style="11" customWidth="1"/>
    <col min="11531" max="11532" width="13.28515625" style="11" customWidth="1"/>
    <col min="11533" max="11533" width="11.5703125" style="11" customWidth="1"/>
    <col min="11534" max="11535" width="12.140625" style="11" customWidth="1"/>
    <col min="11536" max="11536" width="14.5703125" style="11" customWidth="1"/>
    <col min="11537" max="11537" width="23.7109375" style="11" customWidth="1"/>
    <col min="11538" max="11538" width="12" style="11" customWidth="1"/>
    <col min="11539" max="11539" width="15.140625" style="11" customWidth="1"/>
    <col min="11540" max="11540" width="12.85546875" style="11" customWidth="1"/>
    <col min="11541" max="11541" width="19.85546875" style="11" customWidth="1"/>
    <col min="11542" max="11542" width="12.85546875" style="11" customWidth="1"/>
    <col min="11543" max="11543" width="15.28515625" style="11" customWidth="1"/>
    <col min="11544" max="11544" width="18" style="11" customWidth="1"/>
    <col min="11545" max="11545" width="20.7109375" style="11" customWidth="1"/>
    <col min="11546" max="11546" width="16.28515625" style="11" customWidth="1"/>
    <col min="11547" max="11547" width="12.7109375" style="11" customWidth="1"/>
    <col min="11548" max="11548" width="14.5703125" style="11" customWidth="1"/>
    <col min="11549" max="11549" width="10.140625" style="11" customWidth="1"/>
    <col min="11550" max="11550" width="10.7109375" style="11" customWidth="1"/>
    <col min="11551" max="11551" width="19.140625" style="11" customWidth="1"/>
    <col min="11552" max="11552" width="11.42578125" style="11" customWidth="1"/>
    <col min="11553" max="11553" width="14" style="11" customWidth="1"/>
    <col min="11554" max="11554" width="14.140625" style="11" customWidth="1"/>
    <col min="11555" max="11555" width="13.42578125" style="11" customWidth="1"/>
    <col min="11556" max="11556" width="11.42578125" style="11" customWidth="1"/>
    <col min="11557" max="11557" width="12" style="11" customWidth="1"/>
    <col min="11558" max="11558" width="10.7109375" style="11" customWidth="1"/>
    <col min="11559" max="11559" width="10.5703125" style="11" customWidth="1"/>
    <col min="11560" max="11560" width="10.140625" style="11" customWidth="1"/>
    <col min="11561" max="11561" width="15.42578125" style="11" customWidth="1"/>
    <col min="11562" max="11562" width="11.5703125" style="11" customWidth="1"/>
    <col min="11563" max="11563" width="12.28515625" style="11" customWidth="1"/>
    <col min="11564" max="11564" width="11.42578125" style="11" customWidth="1"/>
    <col min="11565" max="11565" width="12" style="11" customWidth="1"/>
    <col min="11566" max="11768" width="11.42578125" style="11" customWidth="1"/>
    <col min="11769" max="11782" width="11.42578125" style="11"/>
    <col min="11783" max="11783" width="30.140625" style="11" customWidth="1"/>
    <col min="11784" max="11784" width="13.7109375" style="11" customWidth="1"/>
    <col min="11785" max="11785" width="16.7109375" style="11" customWidth="1"/>
    <col min="11786" max="11786" width="12.28515625" style="11" customWidth="1"/>
    <col min="11787" max="11788" width="13.28515625" style="11" customWidth="1"/>
    <col min="11789" max="11789" width="11.5703125" style="11" customWidth="1"/>
    <col min="11790" max="11791" width="12.140625" style="11" customWidth="1"/>
    <col min="11792" max="11792" width="14.5703125" style="11" customWidth="1"/>
    <col min="11793" max="11793" width="23.7109375" style="11" customWidth="1"/>
    <col min="11794" max="11794" width="12" style="11" customWidth="1"/>
    <col min="11795" max="11795" width="15.140625" style="11" customWidth="1"/>
    <col min="11796" max="11796" width="12.85546875" style="11" customWidth="1"/>
    <col min="11797" max="11797" width="19.85546875" style="11" customWidth="1"/>
    <col min="11798" max="11798" width="12.85546875" style="11" customWidth="1"/>
    <col min="11799" max="11799" width="15.28515625" style="11" customWidth="1"/>
    <col min="11800" max="11800" width="18" style="11" customWidth="1"/>
    <col min="11801" max="11801" width="20.7109375" style="11" customWidth="1"/>
    <col min="11802" max="11802" width="16.28515625" style="11" customWidth="1"/>
    <col min="11803" max="11803" width="12.7109375" style="11" customWidth="1"/>
    <col min="11804" max="11804" width="14.5703125" style="11" customWidth="1"/>
    <col min="11805" max="11805" width="10.140625" style="11" customWidth="1"/>
    <col min="11806" max="11806" width="10.7109375" style="11" customWidth="1"/>
    <col min="11807" max="11807" width="19.140625" style="11" customWidth="1"/>
    <col min="11808" max="11808" width="11.42578125" style="11" customWidth="1"/>
    <col min="11809" max="11809" width="14" style="11" customWidth="1"/>
    <col min="11810" max="11810" width="14.140625" style="11" customWidth="1"/>
    <col min="11811" max="11811" width="13.42578125" style="11" customWidth="1"/>
    <col min="11812" max="11812" width="11.42578125" style="11" customWidth="1"/>
    <col min="11813" max="11813" width="12" style="11" customWidth="1"/>
    <col min="11814" max="11814" width="10.7109375" style="11" customWidth="1"/>
    <col min="11815" max="11815" width="10.5703125" style="11" customWidth="1"/>
    <col min="11816" max="11816" width="10.140625" style="11" customWidth="1"/>
    <col min="11817" max="11817" width="15.42578125" style="11" customWidth="1"/>
    <col min="11818" max="11818" width="11.5703125" style="11" customWidth="1"/>
    <col min="11819" max="11819" width="12.28515625" style="11" customWidth="1"/>
    <col min="11820" max="11820" width="11.42578125" style="11" customWidth="1"/>
    <col min="11821" max="11821" width="12" style="11" customWidth="1"/>
    <col min="11822" max="12024" width="11.42578125" style="11" customWidth="1"/>
    <col min="12025" max="12038" width="11.42578125" style="11"/>
    <col min="12039" max="12039" width="30.140625" style="11" customWidth="1"/>
    <col min="12040" max="12040" width="13.7109375" style="11" customWidth="1"/>
    <col min="12041" max="12041" width="16.7109375" style="11" customWidth="1"/>
    <col min="12042" max="12042" width="12.28515625" style="11" customWidth="1"/>
    <col min="12043" max="12044" width="13.28515625" style="11" customWidth="1"/>
    <col min="12045" max="12045" width="11.5703125" style="11" customWidth="1"/>
    <col min="12046" max="12047" width="12.140625" style="11" customWidth="1"/>
    <col min="12048" max="12048" width="14.5703125" style="11" customWidth="1"/>
    <col min="12049" max="12049" width="23.7109375" style="11" customWidth="1"/>
    <col min="12050" max="12050" width="12" style="11" customWidth="1"/>
    <col min="12051" max="12051" width="15.140625" style="11" customWidth="1"/>
    <col min="12052" max="12052" width="12.85546875" style="11" customWidth="1"/>
    <col min="12053" max="12053" width="19.85546875" style="11" customWidth="1"/>
    <col min="12054" max="12054" width="12.85546875" style="11" customWidth="1"/>
    <col min="12055" max="12055" width="15.28515625" style="11" customWidth="1"/>
    <col min="12056" max="12056" width="18" style="11" customWidth="1"/>
    <col min="12057" max="12057" width="20.7109375" style="11" customWidth="1"/>
    <col min="12058" max="12058" width="16.28515625" style="11" customWidth="1"/>
    <col min="12059" max="12059" width="12.7109375" style="11" customWidth="1"/>
    <col min="12060" max="12060" width="14.5703125" style="11" customWidth="1"/>
    <col min="12061" max="12061" width="10.140625" style="11" customWidth="1"/>
    <col min="12062" max="12062" width="10.7109375" style="11" customWidth="1"/>
    <col min="12063" max="12063" width="19.140625" style="11" customWidth="1"/>
    <col min="12064" max="12064" width="11.42578125" style="11" customWidth="1"/>
    <col min="12065" max="12065" width="14" style="11" customWidth="1"/>
    <col min="12066" max="12066" width="14.140625" style="11" customWidth="1"/>
    <col min="12067" max="12067" width="13.42578125" style="11" customWidth="1"/>
    <col min="12068" max="12068" width="11.42578125" style="11" customWidth="1"/>
    <col min="12069" max="12069" width="12" style="11" customWidth="1"/>
    <col min="12070" max="12070" width="10.7109375" style="11" customWidth="1"/>
    <col min="12071" max="12071" width="10.5703125" style="11" customWidth="1"/>
    <col min="12072" max="12072" width="10.140625" style="11" customWidth="1"/>
    <col min="12073" max="12073" width="15.42578125" style="11" customWidth="1"/>
    <col min="12074" max="12074" width="11.5703125" style="11" customWidth="1"/>
    <col min="12075" max="12075" width="12.28515625" style="11" customWidth="1"/>
    <col min="12076" max="12076" width="11.42578125" style="11" customWidth="1"/>
    <col min="12077" max="12077" width="12" style="11" customWidth="1"/>
    <col min="12078" max="12280" width="11.42578125" style="11" customWidth="1"/>
    <col min="12281" max="12294" width="11.42578125" style="11"/>
    <col min="12295" max="12295" width="30.140625" style="11" customWidth="1"/>
    <col min="12296" max="12296" width="13.7109375" style="11" customWidth="1"/>
    <col min="12297" max="12297" width="16.7109375" style="11" customWidth="1"/>
    <col min="12298" max="12298" width="12.28515625" style="11" customWidth="1"/>
    <col min="12299" max="12300" width="13.28515625" style="11" customWidth="1"/>
    <col min="12301" max="12301" width="11.5703125" style="11" customWidth="1"/>
    <col min="12302" max="12303" width="12.140625" style="11" customWidth="1"/>
    <col min="12304" max="12304" width="14.5703125" style="11" customWidth="1"/>
    <col min="12305" max="12305" width="23.7109375" style="11" customWidth="1"/>
    <col min="12306" max="12306" width="12" style="11" customWidth="1"/>
    <col min="12307" max="12307" width="15.140625" style="11" customWidth="1"/>
    <col min="12308" max="12308" width="12.85546875" style="11" customWidth="1"/>
    <col min="12309" max="12309" width="19.85546875" style="11" customWidth="1"/>
    <col min="12310" max="12310" width="12.85546875" style="11" customWidth="1"/>
    <col min="12311" max="12311" width="15.28515625" style="11" customWidth="1"/>
    <col min="12312" max="12312" width="18" style="11" customWidth="1"/>
    <col min="12313" max="12313" width="20.7109375" style="11" customWidth="1"/>
    <col min="12314" max="12314" width="16.28515625" style="11" customWidth="1"/>
    <col min="12315" max="12315" width="12.7109375" style="11" customWidth="1"/>
    <col min="12316" max="12316" width="14.5703125" style="11" customWidth="1"/>
    <col min="12317" max="12317" width="10.140625" style="11" customWidth="1"/>
    <col min="12318" max="12318" width="10.7109375" style="11" customWidth="1"/>
    <col min="12319" max="12319" width="19.140625" style="11" customWidth="1"/>
    <col min="12320" max="12320" width="11.42578125" style="11" customWidth="1"/>
    <col min="12321" max="12321" width="14" style="11" customWidth="1"/>
    <col min="12322" max="12322" width="14.140625" style="11" customWidth="1"/>
    <col min="12323" max="12323" width="13.42578125" style="11" customWidth="1"/>
    <col min="12324" max="12324" width="11.42578125" style="11" customWidth="1"/>
    <col min="12325" max="12325" width="12" style="11" customWidth="1"/>
    <col min="12326" max="12326" width="10.7109375" style="11" customWidth="1"/>
    <col min="12327" max="12327" width="10.5703125" style="11" customWidth="1"/>
    <col min="12328" max="12328" width="10.140625" style="11" customWidth="1"/>
    <col min="12329" max="12329" width="15.42578125" style="11" customWidth="1"/>
    <col min="12330" max="12330" width="11.5703125" style="11" customWidth="1"/>
    <col min="12331" max="12331" width="12.28515625" style="11" customWidth="1"/>
    <col min="12332" max="12332" width="11.42578125" style="11" customWidth="1"/>
    <col min="12333" max="12333" width="12" style="11" customWidth="1"/>
    <col min="12334" max="12536" width="11.42578125" style="11" customWidth="1"/>
    <col min="12537" max="12550" width="11.42578125" style="11"/>
    <col min="12551" max="12551" width="30.140625" style="11" customWidth="1"/>
    <col min="12552" max="12552" width="13.7109375" style="11" customWidth="1"/>
    <col min="12553" max="12553" width="16.7109375" style="11" customWidth="1"/>
    <col min="12554" max="12554" width="12.28515625" style="11" customWidth="1"/>
    <col min="12555" max="12556" width="13.28515625" style="11" customWidth="1"/>
    <col min="12557" max="12557" width="11.5703125" style="11" customWidth="1"/>
    <col min="12558" max="12559" width="12.140625" style="11" customWidth="1"/>
    <col min="12560" max="12560" width="14.5703125" style="11" customWidth="1"/>
    <col min="12561" max="12561" width="23.7109375" style="11" customWidth="1"/>
    <col min="12562" max="12562" width="12" style="11" customWidth="1"/>
    <col min="12563" max="12563" width="15.140625" style="11" customWidth="1"/>
    <col min="12564" max="12564" width="12.85546875" style="11" customWidth="1"/>
    <col min="12565" max="12565" width="19.85546875" style="11" customWidth="1"/>
    <col min="12566" max="12566" width="12.85546875" style="11" customWidth="1"/>
    <col min="12567" max="12567" width="15.28515625" style="11" customWidth="1"/>
    <col min="12568" max="12568" width="18" style="11" customWidth="1"/>
    <col min="12569" max="12569" width="20.7109375" style="11" customWidth="1"/>
    <col min="12570" max="12570" width="16.28515625" style="11" customWidth="1"/>
    <col min="12571" max="12571" width="12.7109375" style="11" customWidth="1"/>
    <col min="12572" max="12572" width="14.5703125" style="11" customWidth="1"/>
    <col min="12573" max="12573" width="10.140625" style="11" customWidth="1"/>
    <col min="12574" max="12574" width="10.7109375" style="11" customWidth="1"/>
    <col min="12575" max="12575" width="19.140625" style="11" customWidth="1"/>
    <col min="12576" max="12576" width="11.42578125" style="11" customWidth="1"/>
    <col min="12577" max="12577" width="14" style="11" customWidth="1"/>
    <col min="12578" max="12578" width="14.140625" style="11" customWidth="1"/>
    <col min="12579" max="12579" width="13.42578125" style="11" customWidth="1"/>
    <col min="12580" max="12580" width="11.42578125" style="11" customWidth="1"/>
    <col min="12581" max="12581" width="12" style="11" customWidth="1"/>
    <col min="12582" max="12582" width="10.7109375" style="11" customWidth="1"/>
    <col min="12583" max="12583" width="10.5703125" style="11" customWidth="1"/>
    <col min="12584" max="12584" width="10.140625" style="11" customWidth="1"/>
    <col min="12585" max="12585" width="15.42578125" style="11" customWidth="1"/>
    <col min="12586" max="12586" width="11.5703125" style="11" customWidth="1"/>
    <col min="12587" max="12587" width="12.28515625" style="11" customWidth="1"/>
    <col min="12588" max="12588" width="11.42578125" style="11" customWidth="1"/>
    <col min="12589" max="12589" width="12" style="11" customWidth="1"/>
    <col min="12590" max="12792" width="11.42578125" style="11" customWidth="1"/>
    <col min="12793" max="12806" width="11.42578125" style="11"/>
    <col min="12807" max="12807" width="30.140625" style="11" customWidth="1"/>
    <col min="12808" max="12808" width="13.7109375" style="11" customWidth="1"/>
    <col min="12809" max="12809" width="16.7109375" style="11" customWidth="1"/>
    <col min="12810" max="12810" width="12.28515625" style="11" customWidth="1"/>
    <col min="12811" max="12812" width="13.28515625" style="11" customWidth="1"/>
    <col min="12813" max="12813" width="11.5703125" style="11" customWidth="1"/>
    <col min="12814" max="12815" width="12.140625" style="11" customWidth="1"/>
    <col min="12816" max="12816" width="14.5703125" style="11" customWidth="1"/>
    <col min="12817" max="12817" width="23.7109375" style="11" customWidth="1"/>
    <col min="12818" max="12818" width="12" style="11" customWidth="1"/>
    <col min="12819" max="12819" width="15.140625" style="11" customWidth="1"/>
    <col min="12820" max="12820" width="12.85546875" style="11" customWidth="1"/>
    <col min="12821" max="12821" width="19.85546875" style="11" customWidth="1"/>
    <col min="12822" max="12822" width="12.85546875" style="11" customWidth="1"/>
    <col min="12823" max="12823" width="15.28515625" style="11" customWidth="1"/>
    <col min="12824" max="12824" width="18" style="11" customWidth="1"/>
    <col min="12825" max="12825" width="20.7109375" style="11" customWidth="1"/>
    <col min="12826" max="12826" width="16.28515625" style="11" customWidth="1"/>
    <col min="12827" max="12827" width="12.7109375" style="11" customWidth="1"/>
    <col min="12828" max="12828" width="14.5703125" style="11" customWidth="1"/>
    <col min="12829" max="12829" width="10.140625" style="11" customWidth="1"/>
    <col min="12830" max="12830" width="10.7109375" style="11" customWidth="1"/>
    <col min="12831" max="12831" width="19.140625" style="11" customWidth="1"/>
    <col min="12832" max="12832" width="11.42578125" style="11" customWidth="1"/>
    <col min="12833" max="12833" width="14" style="11" customWidth="1"/>
    <col min="12834" max="12834" width="14.140625" style="11" customWidth="1"/>
    <col min="12835" max="12835" width="13.42578125" style="11" customWidth="1"/>
    <col min="12836" max="12836" width="11.42578125" style="11" customWidth="1"/>
    <col min="12837" max="12837" width="12" style="11" customWidth="1"/>
    <col min="12838" max="12838" width="10.7109375" style="11" customWidth="1"/>
    <col min="12839" max="12839" width="10.5703125" style="11" customWidth="1"/>
    <col min="12840" max="12840" width="10.140625" style="11" customWidth="1"/>
    <col min="12841" max="12841" width="15.42578125" style="11" customWidth="1"/>
    <col min="12842" max="12842" width="11.5703125" style="11" customWidth="1"/>
    <col min="12843" max="12843" width="12.28515625" style="11" customWidth="1"/>
    <col min="12844" max="12844" width="11.42578125" style="11" customWidth="1"/>
    <col min="12845" max="12845" width="12" style="11" customWidth="1"/>
    <col min="12846" max="13048" width="11.42578125" style="11" customWidth="1"/>
    <col min="13049" max="13062" width="11.42578125" style="11"/>
    <col min="13063" max="13063" width="30.140625" style="11" customWidth="1"/>
    <col min="13064" max="13064" width="13.7109375" style="11" customWidth="1"/>
    <col min="13065" max="13065" width="16.7109375" style="11" customWidth="1"/>
    <col min="13066" max="13066" width="12.28515625" style="11" customWidth="1"/>
    <col min="13067" max="13068" width="13.28515625" style="11" customWidth="1"/>
    <col min="13069" max="13069" width="11.5703125" style="11" customWidth="1"/>
    <col min="13070" max="13071" width="12.140625" style="11" customWidth="1"/>
    <col min="13072" max="13072" width="14.5703125" style="11" customWidth="1"/>
    <col min="13073" max="13073" width="23.7109375" style="11" customWidth="1"/>
    <col min="13074" max="13074" width="12" style="11" customWidth="1"/>
    <col min="13075" max="13075" width="15.140625" style="11" customWidth="1"/>
    <col min="13076" max="13076" width="12.85546875" style="11" customWidth="1"/>
    <col min="13077" max="13077" width="19.85546875" style="11" customWidth="1"/>
    <col min="13078" max="13078" width="12.85546875" style="11" customWidth="1"/>
    <col min="13079" max="13079" width="15.28515625" style="11" customWidth="1"/>
    <col min="13080" max="13080" width="18" style="11" customWidth="1"/>
    <col min="13081" max="13081" width="20.7109375" style="11" customWidth="1"/>
    <col min="13082" max="13082" width="16.28515625" style="11" customWidth="1"/>
    <col min="13083" max="13083" width="12.7109375" style="11" customWidth="1"/>
    <col min="13084" max="13084" width="14.5703125" style="11" customWidth="1"/>
    <col min="13085" max="13085" width="10.140625" style="11" customWidth="1"/>
    <col min="13086" max="13086" width="10.7109375" style="11" customWidth="1"/>
    <col min="13087" max="13087" width="19.140625" style="11" customWidth="1"/>
    <col min="13088" max="13088" width="11.42578125" style="11" customWidth="1"/>
    <col min="13089" max="13089" width="14" style="11" customWidth="1"/>
    <col min="13090" max="13090" width="14.140625" style="11" customWidth="1"/>
    <col min="13091" max="13091" width="13.42578125" style="11" customWidth="1"/>
    <col min="13092" max="13092" width="11.42578125" style="11" customWidth="1"/>
    <col min="13093" max="13093" width="12" style="11" customWidth="1"/>
    <col min="13094" max="13094" width="10.7109375" style="11" customWidth="1"/>
    <col min="13095" max="13095" width="10.5703125" style="11" customWidth="1"/>
    <col min="13096" max="13096" width="10.140625" style="11" customWidth="1"/>
    <col min="13097" max="13097" width="15.42578125" style="11" customWidth="1"/>
    <col min="13098" max="13098" width="11.5703125" style="11" customWidth="1"/>
    <col min="13099" max="13099" width="12.28515625" style="11" customWidth="1"/>
    <col min="13100" max="13100" width="11.42578125" style="11" customWidth="1"/>
    <col min="13101" max="13101" width="12" style="11" customWidth="1"/>
    <col min="13102" max="13304" width="11.42578125" style="11" customWidth="1"/>
    <col min="13305" max="13318" width="11.42578125" style="11"/>
    <col min="13319" max="13319" width="30.140625" style="11" customWidth="1"/>
    <col min="13320" max="13320" width="13.7109375" style="11" customWidth="1"/>
    <col min="13321" max="13321" width="16.7109375" style="11" customWidth="1"/>
    <col min="13322" max="13322" width="12.28515625" style="11" customWidth="1"/>
    <col min="13323" max="13324" width="13.28515625" style="11" customWidth="1"/>
    <col min="13325" max="13325" width="11.5703125" style="11" customWidth="1"/>
    <col min="13326" max="13327" width="12.140625" style="11" customWidth="1"/>
    <col min="13328" max="13328" width="14.5703125" style="11" customWidth="1"/>
    <col min="13329" max="13329" width="23.7109375" style="11" customWidth="1"/>
    <col min="13330" max="13330" width="12" style="11" customWidth="1"/>
    <col min="13331" max="13331" width="15.140625" style="11" customWidth="1"/>
    <col min="13332" max="13332" width="12.85546875" style="11" customWidth="1"/>
    <col min="13333" max="13333" width="19.85546875" style="11" customWidth="1"/>
    <col min="13334" max="13334" width="12.85546875" style="11" customWidth="1"/>
    <col min="13335" max="13335" width="15.28515625" style="11" customWidth="1"/>
    <col min="13336" max="13336" width="18" style="11" customWidth="1"/>
    <col min="13337" max="13337" width="20.7109375" style="11" customWidth="1"/>
    <col min="13338" max="13338" width="16.28515625" style="11" customWidth="1"/>
    <col min="13339" max="13339" width="12.7109375" style="11" customWidth="1"/>
    <col min="13340" max="13340" width="14.5703125" style="11" customWidth="1"/>
    <col min="13341" max="13341" width="10.140625" style="11" customWidth="1"/>
    <col min="13342" max="13342" width="10.7109375" style="11" customWidth="1"/>
    <col min="13343" max="13343" width="19.140625" style="11" customWidth="1"/>
    <col min="13344" max="13344" width="11.42578125" style="11" customWidth="1"/>
    <col min="13345" max="13345" width="14" style="11" customWidth="1"/>
    <col min="13346" max="13346" width="14.140625" style="11" customWidth="1"/>
    <col min="13347" max="13347" width="13.42578125" style="11" customWidth="1"/>
    <col min="13348" max="13348" width="11.42578125" style="11" customWidth="1"/>
    <col min="13349" max="13349" width="12" style="11" customWidth="1"/>
    <col min="13350" max="13350" width="10.7109375" style="11" customWidth="1"/>
    <col min="13351" max="13351" width="10.5703125" style="11" customWidth="1"/>
    <col min="13352" max="13352" width="10.140625" style="11" customWidth="1"/>
    <col min="13353" max="13353" width="15.42578125" style="11" customWidth="1"/>
    <col min="13354" max="13354" width="11.5703125" style="11" customWidth="1"/>
    <col min="13355" max="13355" width="12.28515625" style="11" customWidth="1"/>
    <col min="13356" max="13356" width="11.42578125" style="11" customWidth="1"/>
    <col min="13357" max="13357" width="12" style="11" customWidth="1"/>
    <col min="13358" max="13560" width="11.42578125" style="11" customWidth="1"/>
    <col min="13561" max="13574" width="11.42578125" style="11"/>
    <col min="13575" max="13575" width="30.140625" style="11" customWidth="1"/>
    <col min="13576" max="13576" width="13.7109375" style="11" customWidth="1"/>
    <col min="13577" max="13577" width="16.7109375" style="11" customWidth="1"/>
    <col min="13578" max="13578" width="12.28515625" style="11" customWidth="1"/>
    <col min="13579" max="13580" width="13.28515625" style="11" customWidth="1"/>
    <col min="13581" max="13581" width="11.5703125" style="11" customWidth="1"/>
    <col min="13582" max="13583" width="12.140625" style="11" customWidth="1"/>
    <col min="13584" max="13584" width="14.5703125" style="11" customWidth="1"/>
    <col min="13585" max="13585" width="23.7109375" style="11" customWidth="1"/>
    <col min="13586" max="13586" width="12" style="11" customWidth="1"/>
    <col min="13587" max="13587" width="15.140625" style="11" customWidth="1"/>
    <col min="13588" max="13588" width="12.85546875" style="11" customWidth="1"/>
    <col min="13589" max="13589" width="19.85546875" style="11" customWidth="1"/>
    <col min="13590" max="13590" width="12.85546875" style="11" customWidth="1"/>
    <col min="13591" max="13591" width="15.28515625" style="11" customWidth="1"/>
    <col min="13592" max="13592" width="18" style="11" customWidth="1"/>
    <col min="13593" max="13593" width="20.7109375" style="11" customWidth="1"/>
    <col min="13594" max="13594" width="16.28515625" style="11" customWidth="1"/>
    <col min="13595" max="13595" width="12.7109375" style="11" customWidth="1"/>
    <col min="13596" max="13596" width="14.5703125" style="11" customWidth="1"/>
    <col min="13597" max="13597" width="10.140625" style="11" customWidth="1"/>
    <col min="13598" max="13598" width="10.7109375" style="11" customWidth="1"/>
    <col min="13599" max="13599" width="19.140625" style="11" customWidth="1"/>
    <col min="13600" max="13600" width="11.42578125" style="11" customWidth="1"/>
    <col min="13601" max="13601" width="14" style="11" customWidth="1"/>
    <col min="13602" max="13602" width="14.140625" style="11" customWidth="1"/>
    <col min="13603" max="13603" width="13.42578125" style="11" customWidth="1"/>
    <col min="13604" max="13604" width="11.42578125" style="11" customWidth="1"/>
    <col min="13605" max="13605" width="12" style="11" customWidth="1"/>
    <col min="13606" max="13606" width="10.7109375" style="11" customWidth="1"/>
    <col min="13607" max="13607" width="10.5703125" style="11" customWidth="1"/>
    <col min="13608" max="13608" width="10.140625" style="11" customWidth="1"/>
    <col min="13609" max="13609" width="15.42578125" style="11" customWidth="1"/>
    <col min="13610" max="13610" width="11.5703125" style="11" customWidth="1"/>
    <col min="13611" max="13611" width="12.28515625" style="11" customWidth="1"/>
    <col min="13612" max="13612" width="11.42578125" style="11" customWidth="1"/>
    <col min="13613" max="13613" width="12" style="11" customWidth="1"/>
    <col min="13614" max="13816" width="11.42578125" style="11" customWidth="1"/>
    <col min="13817" max="13830" width="11.42578125" style="11"/>
    <col min="13831" max="13831" width="30.140625" style="11" customWidth="1"/>
    <col min="13832" max="13832" width="13.7109375" style="11" customWidth="1"/>
    <col min="13833" max="13833" width="16.7109375" style="11" customWidth="1"/>
    <col min="13834" max="13834" width="12.28515625" style="11" customWidth="1"/>
    <col min="13835" max="13836" width="13.28515625" style="11" customWidth="1"/>
    <col min="13837" max="13837" width="11.5703125" style="11" customWidth="1"/>
    <col min="13838" max="13839" width="12.140625" style="11" customWidth="1"/>
    <col min="13840" max="13840" width="14.5703125" style="11" customWidth="1"/>
    <col min="13841" max="13841" width="23.7109375" style="11" customWidth="1"/>
    <col min="13842" max="13842" width="12" style="11" customWidth="1"/>
    <col min="13843" max="13843" width="15.140625" style="11" customWidth="1"/>
    <col min="13844" max="13844" width="12.85546875" style="11" customWidth="1"/>
    <col min="13845" max="13845" width="19.85546875" style="11" customWidth="1"/>
    <col min="13846" max="13846" width="12.85546875" style="11" customWidth="1"/>
    <col min="13847" max="13847" width="15.28515625" style="11" customWidth="1"/>
    <col min="13848" max="13848" width="18" style="11" customWidth="1"/>
    <col min="13849" max="13849" width="20.7109375" style="11" customWidth="1"/>
    <col min="13850" max="13850" width="16.28515625" style="11" customWidth="1"/>
    <col min="13851" max="13851" width="12.7109375" style="11" customWidth="1"/>
    <col min="13852" max="13852" width="14.5703125" style="11" customWidth="1"/>
    <col min="13853" max="13853" width="10.140625" style="11" customWidth="1"/>
    <col min="13854" max="13854" width="10.7109375" style="11" customWidth="1"/>
    <col min="13855" max="13855" width="19.140625" style="11" customWidth="1"/>
    <col min="13856" max="13856" width="11.42578125" style="11" customWidth="1"/>
    <col min="13857" max="13857" width="14" style="11" customWidth="1"/>
    <col min="13858" max="13858" width="14.140625" style="11" customWidth="1"/>
    <col min="13859" max="13859" width="13.42578125" style="11" customWidth="1"/>
    <col min="13860" max="13860" width="11.42578125" style="11" customWidth="1"/>
    <col min="13861" max="13861" width="12" style="11" customWidth="1"/>
    <col min="13862" max="13862" width="10.7109375" style="11" customWidth="1"/>
    <col min="13863" max="13863" width="10.5703125" style="11" customWidth="1"/>
    <col min="13864" max="13864" width="10.140625" style="11" customWidth="1"/>
    <col min="13865" max="13865" width="15.42578125" style="11" customWidth="1"/>
    <col min="13866" max="13866" width="11.5703125" style="11" customWidth="1"/>
    <col min="13867" max="13867" width="12.28515625" style="11" customWidth="1"/>
    <col min="13868" max="13868" width="11.42578125" style="11" customWidth="1"/>
    <col min="13869" max="13869" width="12" style="11" customWidth="1"/>
    <col min="13870" max="14072" width="11.42578125" style="11" customWidth="1"/>
    <col min="14073" max="14086" width="11.42578125" style="11"/>
    <col min="14087" max="14087" width="30.140625" style="11" customWidth="1"/>
    <col min="14088" max="14088" width="13.7109375" style="11" customWidth="1"/>
    <col min="14089" max="14089" width="16.7109375" style="11" customWidth="1"/>
    <col min="14090" max="14090" width="12.28515625" style="11" customWidth="1"/>
    <col min="14091" max="14092" width="13.28515625" style="11" customWidth="1"/>
    <col min="14093" max="14093" width="11.5703125" style="11" customWidth="1"/>
    <col min="14094" max="14095" width="12.140625" style="11" customWidth="1"/>
    <col min="14096" max="14096" width="14.5703125" style="11" customWidth="1"/>
    <col min="14097" max="14097" width="23.7109375" style="11" customWidth="1"/>
    <col min="14098" max="14098" width="12" style="11" customWidth="1"/>
    <col min="14099" max="14099" width="15.140625" style="11" customWidth="1"/>
    <col min="14100" max="14100" width="12.85546875" style="11" customWidth="1"/>
    <col min="14101" max="14101" width="19.85546875" style="11" customWidth="1"/>
    <col min="14102" max="14102" width="12.85546875" style="11" customWidth="1"/>
    <col min="14103" max="14103" width="15.28515625" style="11" customWidth="1"/>
    <col min="14104" max="14104" width="18" style="11" customWidth="1"/>
    <col min="14105" max="14105" width="20.7109375" style="11" customWidth="1"/>
    <col min="14106" max="14106" width="16.28515625" style="11" customWidth="1"/>
    <col min="14107" max="14107" width="12.7109375" style="11" customWidth="1"/>
    <col min="14108" max="14108" width="14.5703125" style="11" customWidth="1"/>
    <col min="14109" max="14109" width="10.140625" style="11" customWidth="1"/>
    <col min="14110" max="14110" width="10.7109375" style="11" customWidth="1"/>
    <col min="14111" max="14111" width="19.140625" style="11" customWidth="1"/>
    <col min="14112" max="14112" width="11.42578125" style="11" customWidth="1"/>
    <col min="14113" max="14113" width="14" style="11" customWidth="1"/>
    <col min="14114" max="14114" width="14.140625" style="11" customWidth="1"/>
    <col min="14115" max="14115" width="13.42578125" style="11" customWidth="1"/>
    <col min="14116" max="14116" width="11.42578125" style="11" customWidth="1"/>
    <col min="14117" max="14117" width="12" style="11" customWidth="1"/>
    <col min="14118" max="14118" width="10.7109375" style="11" customWidth="1"/>
    <col min="14119" max="14119" width="10.5703125" style="11" customWidth="1"/>
    <col min="14120" max="14120" width="10.140625" style="11" customWidth="1"/>
    <col min="14121" max="14121" width="15.42578125" style="11" customWidth="1"/>
    <col min="14122" max="14122" width="11.5703125" style="11" customWidth="1"/>
    <col min="14123" max="14123" width="12.28515625" style="11" customWidth="1"/>
    <col min="14124" max="14124" width="11.42578125" style="11" customWidth="1"/>
    <col min="14125" max="14125" width="12" style="11" customWidth="1"/>
    <col min="14126" max="14328" width="11.42578125" style="11" customWidth="1"/>
    <col min="14329" max="14342" width="11.42578125" style="11"/>
    <col min="14343" max="14343" width="30.140625" style="11" customWidth="1"/>
    <col min="14344" max="14344" width="13.7109375" style="11" customWidth="1"/>
    <col min="14345" max="14345" width="16.7109375" style="11" customWidth="1"/>
    <col min="14346" max="14346" width="12.28515625" style="11" customWidth="1"/>
    <col min="14347" max="14348" width="13.28515625" style="11" customWidth="1"/>
    <col min="14349" max="14349" width="11.5703125" style="11" customWidth="1"/>
    <col min="14350" max="14351" width="12.140625" style="11" customWidth="1"/>
    <col min="14352" max="14352" width="14.5703125" style="11" customWidth="1"/>
    <col min="14353" max="14353" width="23.7109375" style="11" customWidth="1"/>
    <col min="14354" max="14354" width="12" style="11" customWidth="1"/>
    <col min="14355" max="14355" width="15.140625" style="11" customWidth="1"/>
    <col min="14356" max="14356" width="12.85546875" style="11" customWidth="1"/>
    <col min="14357" max="14357" width="19.85546875" style="11" customWidth="1"/>
    <col min="14358" max="14358" width="12.85546875" style="11" customWidth="1"/>
    <col min="14359" max="14359" width="15.28515625" style="11" customWidth="1"/>
    <col min="14360" max="14360" width="18" style="11" customWidth="1"/>
    <col min="14361" max="14361" width="20.7109375" style="11" customWidth="1"/>
    <col min="14362" max="14362" width="16.28515625" style="11" customWidth="1"/>
    <col min="14363" max="14363" width="12.7109375" style="11" customWidth="1"/>
    <col min="14364" max="14364" width="14.5703125" style="11" customWidth="1"/>
    <col min="14365" max="14365" width="10.140625" style="11" customWidth="1"/>
    <col min="14366" max="14366" width="10.7109375" style="11" customWidth="1"/>
    <col min="14367" max="14367" width="19.140625" style="11" customWidth="1"/>
    <col min="14368" max="14368" width="11.42578125" style="11" customWidth="1"/>
    <col min="14369" max="14369" width="14" style="11" customWidth="1"/>
    <col min="14370" max="14370" width="14.140625" style="11" customWidth="1"/>
    <col min="14371" max="14371" width="13.42578125" style="11" customWidth="1"/>
    <col min="14372" max="14372" width="11.42578125" style="11" customWidth="1"/>
    <col min="14373" max="14373" width="12" style="11" customWidth="1"/>
    <col min="14374" max="14374" width="10.7109375" style="11" customWidth="1"/>
    <col min="14375" max="14375" width="10.5703125" style="11" customWidth="1"/>
    <col min="14376" max="14376" width="10.140625" style="11" customWidth="1"/>
    <col min="14377" max="14377" width="15.42578125" style="11" customWidth="1"/>
    <col min="14378" max="14378" width="11.5703125" style="11" customWidth="1"/>
    <col min="14379" max="14379" width="12.28515625" style="11" customWidth="1"/>
    <col min="14380" max="14380" width="11.42578125" style="11" customWidth="1"/>
    <col min="14381" max="14381" width="12" style="11" customWidth="1"/>
    <col min="14382" max="14584" width="11.42578125" style="11" customWidth="1"/>
    <col min="14585" max="14598" width="11.42578125" style="11"/>
    <col min="14599" max="14599" width="30.140625" style="11" customWidth="1"/>
    <col min="14600" max="14600" width="13.7109375" style="11" customWidth="1"/>
    <col min="14601" max="14601" width="16.7109375" style="11" customWidth="1"/>
    <col min="14602" max="14602" width="12.28515625" style="11" customWidth="1"/>
    <col min="14603" max="14604" width="13.28515625" style="11" customWidth="1"/>
    <col min="14605" max="14605" width="11.5703125" style="11" customWidth="1"/>
    <col min="14606" max="14607" width="12.140625" style="11" customWidth="1"/>
    <col min="14608" max="14608" width="14.5703125" style="11" customWidth="1"/>
    <col min="14609" max="14609" width="23.7109375" style="11" customWidth="1"/>
    <col min="14610" max="14610" width="12" style="11" customWidth="1"/>
    <col min="14611" max="14611" width="15.140625" style="11" customWidth="1"/>
    <col min="14612" max="14612" width="12.85546875" style="11" customWidth="1"/>
    <col min="14613" max="14613" width="19.85546875" style="11" customWidth="1"/>
    <col min="14614" max="14614" width="12.85546875" style="11" customWidth="1"/>
    <col min="14615" max="14615" width="15.28515625" style="11" customWidth="1"/>
    <col min="14616" max="14616" width="18" style="11" customWidth="1"/>
    <col min="14617" max="14617" width="20.7109375" style="11" customWidth="1"/>
    <col min="14618" max="14618" width="16.28515625" style="11" customWidth="1"/>
    <col min="14619" max="14619" width="12.7109375" style="11" customWidth="1"/>
    <col min="14620" max="14620" width="14.5703125" style="11" customWidth="1"/>
    <col min="14621" max="14621" width="10.140625" style="11" customWidth="1"/>
    <col min="14622" max="14622" width="10.7109375" style="11" customWidth="1"/>
    <col min="14623" max="14623" width="19.140625" style="11" customWidth="1"/>
    <col min="14624" max="14624" width="11.42578125" style="11" customWidth="1"/>
    <col min="14625" max="14625" width="14" style="11" customWidth="1"/>
    <col min="14626" max="14626" width="14.140625" style="11" customWidth="1"/>
    <col min="14627" max="14627" width="13.42578125" style="11" customWidth="1"/>
    <col min="14628" max="14628" width="11.42578125" style="11" customWidth="1"/>
    <col min="14629" max="14629" width="12" style="11" customWidth="1"/>
    <col min="14630" max="14630" width="10.7109375" style="11" customWidth="1"/>
    <col min="14631" max="14631" width="10.5703125" style="11" customWidth="1"/>
    <col min="14632" max="14632" width="10.140625" style="11" customWidth="1"/>
    <col min="14633" max="14633" width="15.42578125" style="11" customWidth="1"/>
    <col min="14634" max="14634" width="11.5703125" style="11" customWidth="1"/>
    <col min="14635" max="14635" width="12.28515625" style="11" customWidth="1"/>
    <col min="14636" max="14636" width="11.42578125" style="11" customWidth="1"/>
    <col min="14637" max="14637" width="12" style="11" customWidth="1"/>
    <col min="14638" max="14840" width="11.42578125" style="11" customWidth="1"/>
    <col min="14841" max="14854" width="11.42578125" style="11"/>
    <col min="14855" max="14855" width="30.140625" style="11" customWidth="1"/>
    <col min="14856" max="14856" width="13.7109375" style="11" customWidth="1"/>
    <col min="14857" max="14857" width="16.7109375" style="11" customWidth="1"/>
    <col min="14858" max="14858" width="12.28515625" style="11" customWidth="1"/>
    <col min="14859" max="14860" width="13.28515625" style="11" customWidth="1"/>
    <col min="14861" max="14861" width="11.5703125" style="11" customWidth="1"/>
    <col min="14862" max="14863" width="12.140625" style="11" customWidth="1"/>
    <col min="14864" max="14864" width="14.5703125" style="11" customWidth="1"/>
    <col min="14865" max="14865" width="23.7109375" style="11" customWidth="1"/>
    <col min="14866" max="14866" width="12" style="11" customWidth="1"/>
    <col min="14867" max="14867" width="15.140625" style="11" customWidth="1"/>
    <col min="14868" max="14868" width="12.85546875" style="11" customWidth="1"/>
    <col min="14869" max="14869" width="19.85546875" style="11" customWidth="1"/>
    <col min="14870" max="14870" width="12.85546875" style="11" customWidth="1"/>
    <col min="14871" max="14871" width="15.28515625" style="11" customWidth="1"/>
    <col min="14872" max="14872" width="18" style="11" customWidth="1"/>
    <col min="14873" max="14873" width="20.7109375" style="11" customWidth="1"/>
    <col min="14874" max="14874" width="16.28515625" style="11" customWidth="1"/>
    <col min="14875" max="14875" width="12.7109375" style="11" customWidth="1"/>
    <col min="14876" max="14876" width="14.5703125" style="11" customWidth="1"/>
    <col min="14877" max="14877" width="10.140625" style="11" customWidth="1"/>
    <col min="14878" max="14878" width="10.7109375" style="11" customWidth="1"/>
    <col min="14879" max="14879" width="19.140625" style="11" customWidth="1"/>
    <col min="14880" max="14880" width="11.42578125" style="11" customWidth="1"/>
    <col min="14881" max="14881" width="14" style="11" customWidth="1"/>
    <col min="14882" max="14882" width="14.140625" style="11" customWidth="1"/>
    <col min="14883" max="14883" width="13.42578125" style="11" customWidth="1"/>
    <col min="14884" max="14884" width="11.42578125" style="11" customWidth="1"/>
    <col min="14885" max="14885" width="12" style="11" customWidth="1"/>
    <col min="14886" max="14886" width="10.7109375" style="11" customWidth="1"/>
    <col min="14887" max="14887" width="10.5703125" style="11" customWidth="1"/>
    <col min="14888" max="14888" width="10.140625" style="11" customWidth="1"/>
    <col min="14889" max="14889" width="15.42578125" style="11" customWidth="1"/>
    <col min="14890" max="14890" width="11.5703125" style="11" customWidth="1"/>
    <col min="14891" max="14891" width="12.28515625" style="11" customWidth="1"/>
    <col min="14892" max="14892" width="11.42578125" style="11" customWidth="1"/>
    <col min="14893" max="14893" width="12" style="11" customWidth="1"/>
    <col min="14894" max="15096" width="11.42578125" style="11" customWidth="1"/>
    <col min="15097" max="15110" width="11.42578125" style="11"/>
    <col min="15111" max="15111" width="30.140625" style="11" customWidth="1"/>
    <col min="15112" max="15112" width="13.7109375" style="11" customWidth="1"/>
    <col min="15113" max="15113" width="16.7109375" style="11" customWidth="1"/>
    <col min="15114" max="15114" width="12.28515625" style="11" customWidth="1"/>
    <col min="15115" max="15116" width="13.28515625" style="11" customWidth="1"/>
    <col min="15117" max="15117" width="11.5703125" style="11" customWidth="1"/>
    <col min="15118" max="15119" width="12.140625" style="11" customWidth="1"/>
    <col min="15120" max="15120" width="14.5703125" style="11" customWidth="1"/>
    <col min="15121" max="15121" width="23.7109375" style="11" customWidth="1"/>
    <col min="15122" max="15122" width="12" style="11" customWidth="1"/>
    <col min="15123" max="15123" width="15.140625" style="11" customWidth="1"/>
    <col min="15124" max="15124" width="12.85546875" style="11" customWidth="1"/>
    <col min="15125" max="15125" width="19.85546875" style="11" customWidth="1"/>
    <col min="15126" max="15126" width="12.85546875" style="11" customWidth="1"/>
    <col min="15127" max="15127" width="15.28515625" style="11" customWidth="1"/>
    <col min="15128" max="15128" width="18" style="11" customWidth="1"/>
    <col min="15129" max="15129" width="20.7109375" style="11" customWidth="1"/>
    <col min="15130" max="15130" width="16.28515625" style="11" customWidth="1"/>
    <col min="15131" max="15131" width="12.7109375" style="11" customWidth="1"/>
    <col min="15132" max="15132" width="14.5703125" style="11" customWidth="1"/>
    <col min="15133" max="15133" width="10.140625" style="11" customWidth="1"/>
    <col min="15134" max="15134" width="10.7109375" style="11" customWidth="1"/>
    <col min="15135" max="15135" width="19.140625" style="11" customWidth="1"/>
    <col min="15136" max="15136" width="11.42578125" style="11" customWidth="1"/>
    <col min="15137" max="15137" width="14" style="11" customWidth="1"/>
    <col min="15138" max="15138" width="14.140625" style="11" customWidth="1"/>
    <col min="15139" max="15139" width="13.42578125" style="11" customWidth="1"/>
    <col min="15140" max="15140" width="11.42578125" style="11" customWidth="1"/>
    <col min="15141" max="15141" width="12" style="11" customWidth="1"/>
    <col min="15142" max="15142" width="10.7109375" style="11" customWidth="1"/>
    <col min="15143" max="15143" width="10.5703125" style="11" customWidth="1"/>
    <col min="15144" max="15144" width="10.140625" style="11" customWidth="1"/>
    <col min="15145" max="15145" width="15.42578125" style="11" customWidth="1"/>
    <col min="15146" max="15146" width="11.5703125" style="11" customWidth="1"/>
    <col min="15147" max="15147" width="12.28515625" style="11" customWidth="1"/>
    <col min="15148" max="15148" width="11.42578125" style="11" customWidth="1"/>
    <col min="15149" max="15149" width="12" style="11" customWidth="1"/>
    <col min="15150" max="15352" width="11.42578125" style="11" customWidth="1"/>
    <col min="15353" max="15366" width="11.42578125" style="11"/>
    <col min="15367" max="15367" width="30.140625" style="11" customWidth="1"/>
    <col min="15368" max="15368" width="13.7109375" style="11" customWidth="1"/>
    <col min="15369" max="15369" width="16.7109375" style="11" customWidth="1"/>
    <col min="15370" max="15370" width="12.28515625" style="11" customWidth="1"/>
    <col min="15371" max="15372" width="13.28515625" style="11" customWidth="1"/>
    <col min="15373" max="15373" width="11.5703125" style="11" customWidth="1"/>
    <col min="15374" max="15375" width="12.140625" style="11" customWidth="1"/>
    <col min="15376" max="15376" width="14.5703125" style="11" customWidth="1"/>
    <col min="15377" max="15377" width="23.7109375" style="11" customWidth="1"/>
    <col min="15378" max="15378" width="12" style="11" customWidth="1"/>
    <col min="15379" max="15379" width="15.140625" style="11" customWidth="1"/>
    <col min="15380" max="15380" width="12.85546875" style="11" customWidth="1"/>
    <col min="15381" max="15381" width="19.85546875" style="11" customWidth="1"/>
    <col min="15382" max="15382" width="12.85546875" style="11" customWidth="1"/>
    <col min="15383" max="15383" width="15.28515625" style="11" customWidth="1"/>
    <col min="15384" max="15384" width="18" style="11" customWidth="1"/>
    <col min="15385" max="15385" width="20.7109375" style="11" customWidth="1"/>
    <col min="15386" max="15386" width="16.28515625" style="11" customWidth="1"/>
    <col min="15387" max="15387" width="12.7109375" style="11" customWidth="1"/>
    <col min="15388" max="15388" width="14.5703125" style="11" customWidth="1"/>
    <col min="15389" max="15389" width="10.140625" style="11" customWidth="1"/>
    <col min="15390" max="15390" width="10.7109375" style="11" customWidth="1"/>
    <col min="15391" max="15391" width="19.140625" style="11" customWidth="1"/>
    <col min="15392" max="15392" width="11.42578125" style="11" customWidth="1"/>
    <col min="15393" max="15393" width="14" style="11" customWidth="1"/>
    <col min="15394" max="15394" width="14.140625" style="11" customWidth="1"/>
    <col min="15395" max="15395" width="13.42578125" style="11" customWidth="1"/>
    <col min="15396" max="15396" width="11.42578125" style="11" customWidth="1"/>
    <col min="15397" max="15397" width="12" style="11" customWidth="1"/>
    <col min="15398" max="15398" width="10.7109375" style="11" customWidth="1"/>
    <col min="15399" max="15399" width="10.5703125" style="11" customWidth="1"/>
    <col min="15400" max="15400" width="10.140625" style="11" customWidth="1"/>
    <col min="15401" max="15401" width="15.42578125" style="11" customWidth="1"/>
    <col min="15402" max="15402" width="11.5703125" style="11" customWidth="1"/>
    <col min="15403" max="15403" width="12.28515625" style="11" customWidth="1"/>
    <col min="15404" max="15404" width="11.42578125" style="11" customWidth="1"/>
    <col min="15405" max="15405" width="12" style="11" customWidth="1"/>
    <col min="15406" max="15608" width="11.42578125" style="11" customWidth="1"/>
    <col min="15609" max="15622" width="11.42578125" style="11"/>
    <col min="15623" max="15623" width="30.140625" style="11" customWidth="1"/>
    <col min="15624" max="15624" width="13.7109375" style="11" customWidth="1"/>
    <col min="15625" max="15625" width="16.7109375" style="11" customWidth="1"/>
    <col min="15626" max="15626" width="12.28515625" style="11" customWidth="1"/>
    <col min="15627" max="15628" width="13.28515625" style="11" customWidth="1"/>
    <col min="15629" max="15629" width="11.5703125" style="11" customWidth="1"/>
    <col min="15630" max="15631" width="12.140625" style="11" customWidth="1"/>
    <col min="15632" max="15632" width="14.5703125" style="11" customWidth="1"/>
    <col min="15633" max="15633" width="23.7109375" style="11" customWidth="1"/>
    <col min="15634" max="15634" width="12" style="11" customWidth="1"/>
    <col min="15635" max="15635" width="15.140625" style="11" customWidth="1"/>
    <col min="15636" max="15636" width="12.85546875" style="11" customWidth="1"/>
    <col min="15637" max="15637" width="19.85546875" style="11" customWidth="1"/>
    <col min="15638" max="15638" width="12.85546875" style="11" customWidth="1"/>
    <col min="15639" max="15639" width="15.28515625" style="11" customWidth="1"/>
    <col min="15640" max="15640" width="18" style="11" customWidth="1"/>
    <col min="15641" max="15641" width="20.7109375" style="11" customWidth="1"/>
    <col min="15642" max="15642" width="16.28515625" style="11" customWidth="1"/>
    <col min="15643" max="15643" width="12.7109375" style="11" customWidth="1"/>
    <col min="15644" max="15644" width="14.5703125" style="11" customWidth="1"/>
    <col min="15645" max="15645" width="10.140625" style="11" customWidth="1"/>
    <col min="15646" max="15646" width="10.7109375" style="11" customWidth="1"/>
    <col min="15647" max="15647" width="19.140625" style="11" customWidth="1"/>
    <col min="15648" max="15648" width="11.42578125" style="11" customWidth="1"/>
    <col min="15649" max="15649" width="14" style="11" customWidth="1"/>
    <col min="15650" max="15650" width="14.140625" style="11" customWidth="1"/>
    <col min="15651" max="15651" width="13.42578125" style="11" customWidth="1"/>
    <col min="15652" max="15652" width="11.42578125" style="11" customWidth="1"/>
    <col min="15653" max="15653" width="12" style="11" customWidth="1"/>
    <col min="15654" max="15654" width="10.7109375" style="11" customWidth="1"/>
    <col min="15655" max="15655" width="10.5703125" style="11" customWidth="1"/>
    <col min="15656" max="15656" width="10.140625" style="11" customWidth="1"/>
    <col min="15657" max="15657" width="15.42578125" style="11" customWidth="1"/>
    <col min="15658" max="15658" width="11.5703125" style="11" customWidth="1"/>
    <col min="15659" max="15659" width="12.28515625" style="11" customWidth="1"/>
    <col min="15660" max="15660" width="11.42578125" style="11" customWidth="1"/>
    <col min="15661" max="15661" width="12" style="11" customWidth="1"/>
    <col min="15662" max="15864" width="11.42578125" style="11" customWidth="1"/>
    <col min="15865" max="15878" width="11.42578125" style="11"/>
    <col min="15879" max="15879" width="30.140625" style="11" customWidth="1"/>
    <col min="15880" max="15880" width="13.7109375" style="11" customWidth="1"/>
    <col min="15881" max="15881" width="16.7109375" style="11" customWidth="1"/>
    <col min="15882" max="15882" width="12.28515625" style="11" customWidth="1"/>
    <col min="15883" max="15884" width="13.28515625" style="11" customWidth="1"/>
    <col min="15885" max="15885" width="11.5703125" style="11" customWidth="1"/>
    <col min="15886" max="15887" width="12.140625" style="11" customWidth="1"/>
    <col min="15888" max="15888" width="14.5703125" style="11" customWidth="1"/>
    <col min="15889" max="15889" width="23.7109375" style="11" customWidth="1"/>
    <col min="15890" max="15890" width="12" style="11" customWidth="1"/>
    <col min="15891" max="15891" width="15.140625" style="11" customWidth="1"/>
    <col min="15892" max="15892" width="12.85546875" style="11" customWidth="1"/>
    <col min="15893" max="15893" width="19.85546875" style="11" customWidth="1"/>
    <col min="15894" max="15894" width="12.85546875" style="11" customWidth="1"/>
    <col min="15895" max="15895" width="15.28515625" style="11" customWidth="1"/>
    <col min="15896" max="15896" width="18" style="11" customWidth="1"/>
    <col min="15897" max="15897" width="20.7109375" style="11" customWidth="1"/>
    <col min="15898" max="15898" width="16.28515625" style="11" customWidth="1"/>
    <col min="15899" max="15899" width="12.7109375" style="11" customWidth="1"/>
    <col min="15900" max="15900" width="14.5703125" style="11" customWidth="1"/>
    <col min="15901" max="15901" width="10.140625" style="11" customWidth="1"/>
    <col min="15902" max="15902" width="10.7109375" style="11" customWidth="1"/>
    <col min="15903" max="15903" width="19.140625" style="11" customWidth="1"/>
    <col min="15904" max="15904" width="11.42578125" style="11" customWidth="1"/>
    <col min="15905" max="15905" width="14" style="11" customWidth="1"/>
    <col min="15906" max="15906" width="14.140625" style="11" customWidth="1"/>
    <col min="15907" max="15907" width="13.42578125" style="11" customWidth="1"/>
    <col min="15908" max="15908" width="11.42578125" style="11" customWidth="1"/>
    <col min="15909" max="15909" width="12" style="11" customWidth="1"/>
    <col min="15910" max="15910" width="10.7109375" style="11" customWidth="1"/>
    <col min="15911" max="15911" width="10.5703125" style="11" customWidth="1"/>
    <col min="15912" max="15912" width="10.140625" style="11" customWidth="1"/>
    <col min="15913" max="15913" width="15.42578125" style="11" customWidth="1"/>
    <col min="15914" max="15914" width="11.5703125" style="11" customWidth="1"/>
    <col min="15915" max="15915" width="12.28515625" style="11" customWidth="1"/>
    <col min="15916" max="15916" width="11.42578125" style="11" customWidth="1"/>
    <col min="15917" max="15917" width="12" style="11" customWidth="1"/>
    <col min="15918" max="16120" width="11.42578125" style="11" customWidth="1"/>
    <col min="16121" max="16384" width="11.42578125" style="11"/>
  </cols>
  <sheetData>
    <row r="1" spans="1:13" x14ac:dyDescent="0.2">
      <c r="A1" s="18" t="s">
        <v>5158</v>
      </c>
      <c r="B1" s="740" t="str">
        <f>HYPERLINK("#List!$A$1", "Full")</f>
        <v>Full</v>
      </c>
    </row>
    <row r="2" spans="1:13" x14ac:dyDescent="0.2">
      <c r="A2" s="18"/>
    </row>
    <row r="3" spans="1:13" x14ac:dyDescent="0.2">
      <c r="A3" s="17" t="s">
        <v>622</v>
      </c>
      <c r="B3" s="224"/>
      <c r="C3" s="224"/>
      <c r="F3" s="224"/>
      <c r="G3" s="178"/>
      <c r="H3" s="178"/>
      <c r="I3" s="225"/>
      <c r="J3" s="225"/>
      <c r="K3" s="224"/>
      <c r="L3" s="224"/>
      <c r="M3" s="224"/>
    </row>
    <row r="4" spans="1:13" x14ac:dyDescent="0.2">
      <c r="A4" s="13" t="s">
        <v>2557</v>
      </c>
      <c r="B4" s="200"/>
      <c r="C4" s="4"/>
      <c r="D4" s="4"/>
      <c r="E4" s="4"/>
      <c r="F4" s="226"/>
      <c r="G4" s="226"/>
      <c r="H4" s="200"/>
      <c r="I4" s="200"/>
      <c r="J4" s="227"/>
      <c r="K4" s="227"/>
      <c r="L4" s="227"/>
      <c r="M4" s="227"/>
    </row>
    <row r="5" spans="1:13" x14ac:dyDescent="0.2">
      <c r="A5" s="13"/>
      <c r="B5" s="200"/>
      <c r="C5" s="4"/>
      <c r="D5" s="4"/>
      <c r="E5" s="4"/>
      <c r="F5" s="226"/>
      <c r="G5" s="226"/>
      <c r="H5" s="200"/>
      <c r="I5" s="200"/>
      <c r="J5" s="227"/>
      <c r="K5" s="227"/>
      <c r="L5" s="227"/>
      <c r="M5" s="227"/>
    </row>
    <row r="6" spans="1:13" x14ac:dyDescent="0.2">
      <c r="A6" s="18" t="s">
        <v>6759</v>
      </c>
      <c r="B6" s="200"/>
      <c r="C6" s="4"/>
      <c r="D6" s="4"/>
      <c r="E6" s="4"/>
      <c r="F6" s="226"/>
      <c r="G6" s="226"/>
      <c r="H6" s="200"/>
      <c r="I6" s="200"/>
      <c r="J6" s="227"/>
      <c r="K6" s="227"/>
      <c r="L6" s="227"/>
      <c r="M6" s="227"/>
    </row>
    <row r="7" spans="1:13" x14ac:dyDescent="0.2">
      <c r="A7" s="17" t="s">
        <v>48</v>
      </c>
      <c r="B7" s="200"/>
      <c r="C7" s="4"/>
      <c r="D7" s="4"/>
      <c r="E7" s="4"/>
      <c r="F7" s="226"/>
      <c r="G7" s="226"/>
      <c r="H7" s="200"/>
      <c r="I7" s="200"/>
      <c r="J7" s="227"/>
      <c r="K7" s="227"/>
      <c r="L7" s="11"/>
      <c r="M7" s="227"/>
    </row>
    <row r="8" spans="1:13" x14ac:dyDescent="0.2">
      <c r="A8" s="17" t="s">
        <v>4583</v>
      </c>
      <c r="B8" s="200"/>
      <c r="C8" s="4"/>
      <c r="D8" s="4"/>
      <c r="E8" s="4"/>
      <c r="F8" s="226"/>
      <c r="G8" s="226"/>
      <c r="H8" s="200"/>
      <c r="I8" s="200"/>
      <c r="J8" s="227"/>
      <c r="K8" s="227"/>
      <c r="L8" s="11"/>
      <c r="M8" s="227"/>
    </row>
    <row r="9" spans="1:13" x14ac:dyDescent="0.2">
      <c r="A9" s="17" t="s">
        <v>7192</v>
      </c>
      <c r="B9" s="200"/>
      <c r="C9" s="4"/>
      <c r="D9" s="4"/>
      <c r="E9" s="4"/>
      <c r="F9" s="226"/>
      <c r="G9" s="226"/>
      <c r="H9" s="200"/>
      <c r="I9" s="200"/>
      <c r="J9" s="227"/>
      <c r="K9" s="227"/>
      <c r="L9" s="11"/>
      <c r="M9" s="227"/>
    </row>
    <row r="10" spans="1:13" x14ac:dyDescent="0.2">
      <c r="A10" s="11"/>
      <c r="B10" s="200"/>
      <c r="C10" s="4"/>
      <c r="D10" s="4"/>
      <c r="E10" s="4"/>
      <c r="F10" s="226"/>
      <c r="G10" s="226"/>
      <c r="H10" s="200"/>
      <c r="I10" s="200"/>
      <c r="J10" s="227"/>
      <c r="K10" s="227"/>
      <c r="L10" s="11"/>
      <c r="M10" s="227"/>
    </row>
    <row r="11" spans="1:13" ht="12.75" customHeight="1" x14ac:dyDescent="0.2">
      <c r="A11" s="867" t="s">
        <v>7115</v>
      </c>
      <c r="B11" s="867" t="s">
        <v>4</v>
      </c>
      <c r="C11" s="868" t="s">
        <v>7291</v>
      </c>
      <c r="D11" s="868"/>
      <c r="E11" s="868"/>
      <c r="F11" s="868"/>
      <c r="G11" s="868"/>
      <c r="H11" s="868" t="s">
        <v>7290</v>
      </c>
      <c r="I11" s="868"/>
      <c r="J11" s="868"/>
      <c r="L11" s="11"/>
    </row>
    <row r="12" spans="1:13" ht="63.75" x14ac:dyDescent="0.2">
      <c r="A12" s="867"/>
      <c r="B12" s="867"/>
      <c r="C12" s="205" t="s">
        <v>9</v>
      </c>
      <c r="D12" s="205" t="s">
        <v>16</v>
      </c>
      <c r="E12" s="205" t="s">
        <v>7340</v>
      </c>
      <c r="F12" s="205" t="s">
        <v>2552</v>
      </c>
      <c r="G12" s="205" t="s">
        <v>22</v>
      </c>
      <c r="H12" s="205" t="s">
        <v>7337</v>
      </c>
      <c r="I12" s="205" t="s">
        <v>7288</v>
      </c>
      <c r="J12" s="205" t="s">
        <v>7289</v>
      </c>
      <c r="K12" s="145"/>
      <c r="L12" s="11"/>
      <c r="M12" s="145"/>
    </row>
    <row r="13" spans="1:13" x14ac:dyDescent="0.2">
      <c r="A13" s="219" t="s">
        <v>8276</v>
      </c>
      <c r="B13" s="219" t="s">
        <v>7837</v>
      </c>
      <c r="C13" s="219" t="s">
        <v>7841</v>
      </c>
      <c r="D13" s="219" t="s">
        <v>7856</v>
      </c>
      <c r="E13" s="219" t="s">
        <v>7863</v>
      </c>
      <c r="F13" s="219" t="s">
        <v>7865</v>
      </c>
      <c r="G13" s="219" t="s">
        <v>7866</v>
      </c>
      <c r="H13" s="219" t="s">
        <v>7867</v>
      </c>
      <c r="I13" s="219" t="s">
        <v>7839</v>
      </c>
      <c r="J13" s="219" t="s">
        <v>7840</v>
      </c>
      <c r="K13" s="145"/>
      <c r="L13" s="11"/>
      <c r="M13" s="145"/>
    </row>
    <row r="14" spans="1:13" x14ac:dyDescent="0.2">
      <c r="A14" s="639"/>
      <c r="B14" s="637" t="s">
        <v>24</v>
      </c>
      <c r="C14" s="637" t="s">
        <v>31</v>
      </c>
      <c r="D14" s="637" t="s">
        <v>93</v>
      </c>
      <c r="E14" s="637" t="s">
        <v>184</v>
      </c>
      <c r="F14" s="637" t="s">
        <v>41</v>
      </c>
      <c r="G14" s="637" t="s">
        <v>44</v>
      </c>
      <c r="H14" s="637" t="s">
        <v>91</v>
      </c>
      <c r="I14" s="637" t="s">
        <v>57</v>
      </c>
      <c r="J14" s="637" t="s">
        <v>45</v>
      </c>
      <c r="K14" s="145"/>
      <c r="L14" s="116"/>
      <c r="M14" s="145"/>
    </row>
    <row r="15" spans="1:13" s="116" customFormat="1" ht="38.25" x14ac:dyDescent="0.2">
      <c r="A15" s="82" t="s">
        <v>7116</v>
      </c>
      <c r="B15" s="82" t="s">
        <v>7116</v>
      </c>
      <c r="C15" s="80" t="s">
        <v>7397</v>
      </c>
      <c r="D15" s="80" t="s">
        <v>2105</v>
      </c>
      <c r="E15" s="80" t="s">
        <v>2106</v>
      </c>
      <c r="F15" s="80" t="s">
        <v>2106</v>
      </c>
      <c r="G15" s="80" t="s">
        <v>2106</v>
      </c>
      <c r="H15" s="80" t="s">
        <v>7444</v>
      </c>
      <c r="I15" s="80" t="s">
        <v>2107</v>
      </c>
      <c r="J15" s="80" t="s">
        <v>2107</v>
      </c>
      <c r="K15" s="228"/>
      <c r="L15" s="228"/>
      <c r="M15" s="228"/>
    </row>
    <row r="16" spans="1:13" ht="51" x14ac:dyDescent="0.2">
      <c r="A16" s="83" t="s">
        <v>7607</v>
      </c>
      <c r="B16" s="143" t="s">
        <v>7562</v>
      </c>
      <c r="C16" s="143"/>
      <c r="D16" s="80" t="s">
        <v>5055</v>
      </c>
      <c r="E16" s="80" t="s">
        <v>4359</v>
      </c>
      <c r="F16" s="80" t="s">
        <v>7133</v>
      </c>
      <c r="G16" s="80" t="s">
        <v>4361</v>
      </c>
      <c r="H16" s="80"/>
      <c r="I16" s="80" t="s">
        <v>7186</v>
      </c>
      <c r="J16" s="80" t="s">
        <v>7187</v>
      </c>
      <c r="K16" s="145"/>
      <c r="L16" s="171"/>
      <c r="M16" s="145"/>
    </row>
    <row r="17" spans="1:14" ht="25.5" x14ac:dyDescent="0.2">
      <c r="A17" s="83"/>
      <c r="B17" s="143"/>
      <c r="C17" s="143"/>
      <c r="D17" s="143"/>
      <c r="E17" s="80" t="s">
        <v>4220</v>
      </c>
      <c r="F17" s="80" t="s">
        <v>4220</v>
      </c>
      <c r="G17" s="80" t="s">
        <v>4220</v>
      </c>
      <c r="H17" s="83"/>
      <c r="I17" s="83"/>
      <c r="J17" s="83"/>
      <c r="K17" s="145"/>
      <c r="L17" s="171"/>
      <c r="M17" s="145"/>
    </row>
    <row r="18" spans="1:14" ht="25.5" x14ac:dyDescent="0.2">
      <c r="A18" s="83"/>
      <c r="B18" s="143"/>
      <c r="C18" s="143"/>
      <c r="D18" s="80" t="s">
        <v>5063</v>
      </c>
      <c r="E18" s="80" t="s">
        <v>5063</v>
      </c>
      <c r="F18" s="80" t="s">
        <v>5063</v>
      </c>
      <c r="G18" s="80" t="s">
        <v>5063</v>
      </c>
      <c r="H18" s="83"/>
      <c r="I18" s="83"/>
      <c r="J18" s="83"/>
      <c r="K18" s="145"/>
      <c r="L18" s="171"/>
      <c r="M18" s="145"/>
    </row>
    <row r="19" spans="1:14" x14ac:dyDescent="0.2">
      <c r="A19" s="11"/>
      <c r="B19" s="145"/>
      <c r="D19" s="10"/>
      <c r="E19" s="10"/>
      <c r="F19" s="10"/>
      <c r="G19" s="10"/>
      <c r="H19" s="11"/>
      <c r="I19" s="11"/>
      <c r="J19" s="11"/>
      <c r="K19" s="145"/>
      <c r="L19" s="171"/>
      <c r="M19" s="145"/>
    </row>
    <row r="20" spans="1:14" x14ac:dyDescent="0.2">
      <c r="A20" s="18" t="s">
        <v>6760</v>
      </c>
      <c r="B20" s="145"/>
      <c r="D20" s="10"/>
      <c r="E20" s="10"/>
      <c r="F20" s="10"/>
      <c r="G20" s="10"/>
      <c r="H20" s="11"/>
      <c r="I20" s="11"/>
      <c r="J20" s="11"/>
      <c r="K20" s="145"/>
      <c r="L20" s="171"/>
      <c r="M20" s="145"/>
    </row>
    <row r="21" spans="1:14" x14ac:dyDescent="0.2">
      <c r="A21" s="17" t="s">
        <v>48</v>
      </c>
      <c r="B21" s="145"/>
      <c r="D21" s="10"/>
      <c r="E21" s="10"/>
      <c r="F21" s="10"/>
      <c r="G21" s="10"/>
      <c r="H21" s="11"/>
      <c r="I21" s="11"/>
      <c r="J21" s="11"/>
      <c r="K21" s="145"/>
      <c r="L21" s="171"/>
      <c r="M21" s="145"/>
    </row>
    <row r="22" spans="1:14" x14ac:dyDescent="0.2">
      <c r="A22" s="17" t="s">
        <v>4583</v>
      </c>
      <c r="B22" s="145"/>
      <c r="D22" s="10"/>
      <c r="E22" s="10"/>
      <c r="F22" s="10"/>
      <c r="G22" s="10"/>
      <c r="H22" s="11"/>
      <c r="I22" s="11"/>
      <c r="J22" s="11"/>
      <c r="K22" s="145"/>
      <c r="L22" s="171"/>
      <c r="M22" s="145"/>
    </row>
    <row r="23" spans="1:14" x14ac:dyDescent="0.2">
      <c r="A23" s="17" t="s">
        <v>7192</v>
      </c>
      <c r="B23" s="145"/>
      <c r="D23" s="10"/>
      <c r="E23" s="10"/>
      <c r="F23" s="10"/>
      <c r="G23" s="10"/>
      <c r="H23" s="11"/>
      <c r="I23" s="11"/>
      <c r="J23" s="11"/>
      <c r="K23" s="145"/>
      <c r="L23" s="171"/>
      <c r="M23" s="145"/>
    </row>
    <row r="24" spans="1:14" x14ac:dyDescent="0.2">
      <c r="A24" s="11"/>
      <c r="B24" s="145"/>
      <c r="C24" s="145"/>
      <c r="D24" s="145"/>
      <c r="E24" s="145"/>
      <c r="F24" s="145"/>
      <c r="G24" s="145"/>
      <c r="H24" s="145"/>
      <c r="I24" s="145"/>
      <c r="J24" s="145"/>
      <c r="K24" s="145"/>
      <c r="L24" s="145"/>
      <c r="M24" s="145"/>
    </row>
    <row r="25" spans="1:14" x14ac:dyDescent="0.2">
      <c r="A25" s="867" t="s">
        <v>4</v>
      </c>
      <c r="B25" s="869" t="s">
        <v>7291</v>
      </c>
      <c r="C25" s="870"/>
      <c r="D25" s="870"/>
      <c r="E25" s="870"/>
      <c r="F25" s="870"/>
      <c r="G25" s="870"/>
      <c r="H25" s="870"/>
      <c r="I25" s="870" t="s">
        <v>7291</v>
      </c>
      <c r="J25" s="870"/>
      <c r="K25" s="870"/>
      <c r="L25" s="870"/>
      <c r="M25" s="870"/>
      <c r="N25" s="870"/>
    </row>
    <row r="26" spans="1:14" ht="25.5" x14ac:dyDescent="0.2">
      <c r="A26" s="867"/>
      <c r="B26" s="204" t="s">
        <v>49</v>
      </c>
      <c r="C26" s="179" t="s">
        <v>6</v>
      </c>
      <c r="D26" s="148" t="s">
        <v>6539</v>
      </c>
      <c r="E26" s="179" t="s">
        <v>7</v>
      </c>
      <c r="F26" s="179" t="s">
        <v>6538</v>
      </c>
      <c r="G26" s="148" t="s">
        <v>6541</v>
      </c>
      <c r="H26" s="179" t="s">
        <v>8</v>
      </c>
      <c r="I26" s="179" t="s">
        <v>4061</v>
      </c>
      <c r="J26" s="179" t="s">
        <v>11</v>
      </c>
      <c r="K26" s="179" t="s">
        <v>7292</v>
      </c>
      <c r="L26" s="179" t="s">
        <v>7338</v>
      </c>
      <c r="M26" s="179" t="s">
        <v>7287</v>
      </c>
      <c r="N26" s="179" t="s">
        <v>21</v>
      </c>
    </row>
    <row r="27" spans="1:14" x14ac:dyDescent="0.2">
      <c r="A27" s="219" t="s">
        <v>7837</v>
      </c>
      <c r="B27" s="229" t="s">
        <v>7868</v>
      </c>
      <c r="C27" s="181" t="s">
        <v>7869</v>
      </c>
      <c r="D27" s="181" t="s">
        <v>7871</v>
      </c>
      <c r="E27" s="181" t="s">
        <v>7873</v>
      </c>
      <c r="F27" s="181" t="s">
        <v>7874</v>
      </c>
      <c r="G27" s="181" t="s">
        <v>7979</v>
      </c>
      <c r="H27" s="181" t="s">
        <v>7883</v>
      </c>
      <c r="I27" s="181" t="s">
        <v>7884</v>
      </c>
      <c r="J27" s="181" t="s">
        <v>7885</v>
      </c>
      <c r="K27" s="181" t="s">
        <v>7886</v>
      </c>
      <c r="L27" s="181" t="s">
        <v>7981</v>
      </c>
      <c r="M27" s="181" t="s">
        <v>7864</v>
      </c>
      <c r="N27" s="181" t="s">
        <v>7982</v>
      </c>
    </row>
    <row r="28" spans="1:14" x14ac:dyDescent="0.2">
      <c r="A28" s="637" t="s">
        <v>24</v>
      </c>
      <c r="B28" s="642" t="s">
        <v>26</v>
      </c>
      <c r="C28" s="634" t="s">
        <v>27</v>
      </c>
      <c r="D28" s="634" t="s">
        <v>6540</v>
      </c>
      <c r="E28" s="634" t="s">
        <v>28</v>
      </c>
      <c r="F28" s="634" t="s">
        <v>29</v>
      </c>
      <c r="G28" s="627" t="s">
        <v>7286</v>
      </c>
      <c r="H28" s="634" t="s">
        <v>30</v>
      </c>
      <c r="I28" s="634" t="s">
        <v>32</v>
      </c>
      <c r="J28" s="634" t="s">
        <v>34</v>
      </c>
      <c r="K28" s="634" t="s">
        <v>40</v>
      </c>
      <c r="L28" s="634" t="s">
        <v>464</v>
      </c>
      <c r="M28" s="634" t="s">
        <v>81</v>
      </c>
      <c r="N28" s="634" t="s">
        <v>43</v>
      </c>
    </row>
    <row r="29" spans="1:14" ht="51" x14ac:dyDescent="0.2">
      <c r="A29" s="82" t="s">
        <v>7116</v>
      </c>
      <c r="B29" s="80" t="s">
        <v>2107</v>
      </c>
      <c r="C29" s="80" t="s">
        <v>2107</v>
      </c>
      <c r="D29" s="80" t="s">
        <v>2107</v>
      </c>
      <c r="E29" s="80" t="s">
        <v>7448</v>
      </c>
      <c r="F29" s="80" t="s">
        <v>2107</v>
      </c>
      <c r="G29" s="80" t="s">
        <v>2107</v>
      </c>
      <c r="H29" s="80" t="s">
        <v>7403</v>
      </c>
      <c r="I29" s="80" t="s">
        <v>7408</v>
      </c>
      <c r="J29" s="80" t="s">
        <v>2107</v>
      </c>
      <c r="K29" s="80" t="s">
        <v>2106</v>
      </c>
      <c r="L29" s="80" t="s">
        <v>7148</v>
      </c>
      <c r="M29" s="80" t="s">
        <v>7394</v>
      </c>
      <c r="N29" s="80" t="s">
        <v>2108</v>
      </c>
    </row>
    <row r="30" spans="1:14" ht="63.75" x14ac:dyDescent="0.2">
      <c r="A30" s="143" t="s">
        <v>7562</v>
      </c>
      <c r="B30" s="80" t="s">
        <v>5056</v>
      </c>
      <c r="C30" s="80" t="s">
        <v>5102</v>
      </c>
      <c r="D30" s="80" t="s">
        <v>7173</v>
      </c>
      <c r="E30" s="80"/>
      <c r="F30" s="80" t="s">
        <v>5057</v>
      </c>
      <c r="G30" s="80" t="s">
        <v>7178</v>
      </c>
      <c r="H30" s="143"/>
      <c r="I30" s="143"/>
      <c r="J30" s="80" t="s">
        <v>7175</v>
      </c>
      <c r="K30" s="80" t="s">
        <v>4362</v>
      </c>
      <c r="L30" s="80" t="s">
        <v>4363</v>
      </c>
      <c r="M30" s="143"/>
      <c r="N30" s="80" t="s">
        <v>4204</v>
      </c>
    </row>
    <row r="31" spans="1:14" ht="25.5" x14ac:dyDescent="0.2">
      <c r="A31" s="83"/>
      <c r="B31" s="143"/>
      <c r="C31" s="80"/>
      <c r="D31" s="83"/>
      <c r="E31" s="80"/>
      <c r="F31" s="80"/>
      <c r="G31" s="80"/>
      <c r="H31" s="143"/>
      <c r="I31" s="143"/>
      <c r="J31" s="143"/>
      <c r="K31" s="80" t="s">
        <v>7133</v>
      </c>
      <c r="L31" s="80" t="s">
        <v>4740</v>
      </c>
      <c r="M31" s="143"/>
      <c r="N31" s="80"/>
    </row>
    <row r="32" spans="1:14" ht="25.5" x14ac:dyDescent="0.2">
      <c r="A32" s="143"/>
      <c r="B32" s="143"/>
      <c r="C32" s="80"/>
      <c r="D32" s="83"/>
      <c r="E32" s="80"/>
      <c r="F32" s="80"/>
      <c r="G32" s="143"/>
      <c r="H32" s="143"/>
      <c r="I32" s="143"/>
      <c r="J32" s="143"/>
      <c r="K32" s="80" t="s">
        <v>4220</v>
      </c>
      <c r="L32" s="80" t="s">
        <v>106</v>
      </c>
      <c r="M32" s="143"/>
      <c r="N32" s="80"/>
    </row>
    <row r="33" spans="1:15" x14ac:dyDescent="0.2">
      <c r="B33" s="11"/>
      <c r="C33" s="11"/>
      <c r="D33" s="11"/>
      <c r="E33" s="11"/>
      <c r="F33" s="11"/>
      <c r="G33" s="11"/>
      <c r="H33" s="11"/>
      <c r="I33" s="11"/>
      <c r="J33" s="11"/>
      <c r="K33" s="11"/>
      <c r="L33" s="11"/>
      <c r="M33" s="11"/>
    </row>
    <row r="34" spans="1:15" x14ac:dyDescent="0.2">
      <c r="D34" s="11"/>
      <c r="G34" s="11"/>
      <c r="N34" s="109"/>
    </row>
    <row r="35" spans="1:15" x14ac:dyDescent="0.2">
      <c r="G35" s="11"/>
      <c r="N35" s="109"/>
    </row>
    <row r="36" spans="1:15" x14ac:dyDescent="0.2">
      <c r="A36" s="11"/>
      <c r="N36" s="109"/>
      <c r="O36" s="109"/>
    </row>
    <row r="37" spans="1:15" x14ac:dyDescent="0.2">
      <c r="A37" s="11"/>
      <c r="N37" s="109"/>
      <c r="O37" s="109"/>
    </row>
    <row r="38" spans="1:15" x14ac:dyDescent="0.2">
      <c r="L38" s="11"/>
      <c r="N38" s="109"/>
    </row>
    <row r="39" spans="1:15" x14ac:dyDescent="0.2">
      <c r="K39" s="11"/>
    </row>
    <row r="40" spans="1:15" x14ac:dyDescent="0.2">
      <c r="K40" s="11"/>
    </row>
  </sheetData>
  <sheetProtection selectLockedCells="1" selectUnlockedCells="1"/>
  <mergeCells count="7">
    <mergeCell ref="A11:A12"/>
    <mergeCell ref="A25:A26"/>
    <mergeCell ref="C11:G11"/>
    <mergeCell ref="H11:J11"/>
    <mergeCell ref="B25:H25"/>
    <mergeCell ref="I25:N25"/>
    <mergeCell ref="B11:B12"/>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J41"/>
  <sheetViews>
    <sheetView zoomScale="85" zoomScaleNormal="85" workbookViewId="0">
      <selection activeCell="O9" sqref="B9:O12"/>
    </sheetView>
  </sheetViews>
  <sheetFormatPr defaultColWidth="11.42578125" defaultRowHeight="12.75" x14ac:dyDescent="0.2"/>
  <cols>
    <col min="1" max="16" width="17.7109375" style="109" customWidth="1"/>
    <col min="17" max="17" width="18" style="109" customWidth="1"/>
    <col min="18" max="18" width="20.7109375" style="109" customWidth="1"/>
    <col min="19" max="19" width="16.28515625" style="109" customWidth="1"/>
    <col min="20" max="20" width="12.7109375" style="109" customWidth="1"/>
    <col min="21" max="21" width="14.5703125" style="109" customWidth="1"/>
    <col min="22" max="22" width="10.140625" style="109" customWidth="1"/>
    <col min="23" max="23" width="10.7109375" style="109" customWidth="1"/>
    <col min="24" max="24" width="19.140625" style="109" customWidth="1"/>
    <col min="25" max="25" width="11.42578125" style="109" customWidth="1"/>
    <col min="26" max="26" width="14" style="109" customWidth="1"/>
    <col min="27" max="27" width="14.140625" style="109" customWidth="1"/>
    <col min="28" max="28" width="13.42578125" style="109" customWidth="1"/>
    <col min="29" max="29" width="11.42578125" style="109" customWidth="1"/>
    <col min="30" max="30" width="12" style="109" customWidth="1"/>
    <col min="31" max="31" width="10.7109375" style="109" customWidth="1"/>
    <col min="32" max="32" width="10.5703125" style="109" customWidth="1"/>
    <col min="33" max="33" width="10.140625" style="109" customWidth="1"/>
    <col min="34" max="34" width="15.42578125" style="109" customWidth="1"/>
    <col min="35" max="35" width="11.5703125" style="109" customWidth="1"/>
    <col min="36" max="36" width="12.28515625" style="109" customWidth="1"/>
    <col min="37" max="37" width="11.42578125" style="109" customWidth="1"/>
    <col min="38" max="38" width="12" style="109" customWidth="1"/>
    <col min="39" max="241" width="11.42578125" style="109" customWidth="1"/>
    <col min="242" max="255" width="11.42578125" style="11"/>
    <col min="256" max="256" width="30.140625" style="11" customWidth="1"/>
    <col min="257" max="257" width="13.7109375" style="11" customWidth="1"/>
    <col min="258" max="258" width="16.7109375" style="11" customWidth="1"/>
    <col min="259" max="259" width="12.28515625" style="11" customWidth="1"/>
    <col min="260" max="261" width="13.28515625" style="11" customWidth="1"/>
    <col min="262" max="262" width="11.5703125" style="11" customWidth="1"/>
    <col min="263" max="264" width="12.140625" style="11" customWidth="1"/>
    <col min="265" max="265" width="14.5703125" style="11" customWidth="1"/>
    <col min="266" max="266" width="23.7109375" style="11" customWidth="1"/>
    <col min="267" max="267" width="12" style="11" customWidth="1"/>
    <col min="268" max="268" width="15.140625" style="11" customWidth="1"/>
    <col min="269" max="269" width="12.85546875" style="11" customWidth="1"/>
    <col min="270" max="270" width="19.85546875" style="11" customWidth="1"/>
    <col min="271" max="271" width="12.85546875" style="11" customWidth="1"/>
    <col min="272" max="272" width="15.28515625" style="11" customWidth="1"/>
    <col min="273" max="273" width="18" style="11" customWidth="1"/>
    <col min="274" max="274" width="20.7109375" style="11" customWidth="1"/>
    <col min="275" max="275" width="16.28515625" style="11" customWidth="1"/>
    <col min="276" max="276" width="12.7109375" style="11" customWidth="1"/>
    <col min="277" max="277" width="14.5703125" style="11" customWidth="1"/>
    <col min="278" max="278" width="10.140625" style="11" customWidth="1"/>
    <col min="279" max="279" width="10.7109375" style="11" customWidth="1"/>
    <col min="280" max="280" width="19.140625" style="11" customWidth="1"/>
    <col min="281" max="281" width="11.42578125" style="11" customWidth="1"/>
    <col min="282" max="282" width="14" style="11" customWidth="1"/>
    <col min="283" max="283" width="14.140625" style="11" customWidth="1"/>
    <col min="284" max="284" width="13.42578125" style="11" customWidth="1"/>
    <col min="285" max="285" width="11.42578125" style="11" customWidth="1"/>
    <col min="286" max="286" width="12" style="11" customWidth="1"/>
    <col min="287" max="287" width="10.7109375" style="11" customWidth="1"/>
    <col min="288" max="288" width="10.5703125" style="11" customWidth="1"/>
    <col min="289" max="289" width="10.140625" style="11" customWidth="1"/>
    <col min="290" max="290" width="15.42578125" style="11" customWidth="1"/>
    <col min="291" max="291" width="11.5703125" style="11" customWidth="1"/>
    <col min="292" max="292" width="12.28515625" style="11" customWidth="1"/>
    <col min="293" max="293" width="11.42578125" style="11" customWidth="1"/>
    <col min="294" max="294" width="12" style="11" customWidth="1"/>
    <col min="295" max="497" width="11.42578125" style="11" customWidth="1"/>
    <col min="498" max="511" width="11.42578125" style="11"/>
    <col min="512" max="512" width="30.140625" style="11" customWidth="1"/>
    <col min="513" max="513" width="13.7109375" style="11" customWidth="1"/>
    <col min="514" max="514" width="16.7109375" style="11" customWidth="1"/>
    <col min="515" max="515" width="12.28515625" style="11" customWidth="1"/>
    <col min="516" max="517" width="13.28515625" style="11" customWidth="1"/>
    <col min="518" max="518" width="11.5703125" style="11" customWidth="1"/>
    <col min="519" max="520" width="12.140625" style="11" customWidth="1"/>
    <col min="521" max="521" width="14.5703125" style="11" customWidth="1"/>
    <col min="522" max="522" width="23.7109375" style="11" customWidth="1"/>
    <col min="523" max="523" width="12" style="11" customWidth="1"/>
    <col min="524" max="524" width="15.140625" style="11" customWidth="1"/>
    <col min="525" max="525" width="12.85546875" style="11" customWidth="1"/>
    <col min="526" max="526" width="19.85546875" style="11" customWidth="1"/>
    <col min="527" max="527" width="12.85546875" style="11" customWidth="1"/>
    <col min="528" max="528" width="15.28515625" style="11" customWidth="1"/>
    <col min="529" max="529" width="18" style="11" customWidth="1"/>
    <col min="530" max="530" width="20.7109375" style="11" customWidth="1"/>
    <col min="531" max="531" width="16.28515625" style="11" customWidth="1"/>
    <col min="532" max="532" width="12.7109375" style="11" customWidth="1"/>
    <col min="533" max="533" width="14.5703125" style="11" customWidth="1"/>
    <col min="534" max="534" width="10.140625" style="11" customWidth="1"/>
    <col min="535" max="535" width="10.7109375" style="11" customWidth="1"/>
    <col min="536" max="536" width="19.140625" style="11" customWidth="1"/>
    <col min="537" max="537" width="11.42578125" style="11" customWidth="1"/>
    <col min="538" max="538" width="14" style="11" customWidth="1"/>
    <col min="539" max="539" width="14.140625" style="11" customWidth="1"/>
    <col min="540" max="540" width="13.42578125" style="11" customWidth="1"/>
    <col min="541" max="541" width="11.42578125" style="11" customWidth="1"/>
    <col min="542" max="542" width="12" style="11" customWidth="1"/>
    <col min="543" max="543" width="10.7109375" style="11" customWidth="1"/>
    <col min="544" max="544" width="10.5703125" style="11" customWidth="1"/>
    <col min="545" max="545" width="10.140625" style="11" customWidth="1"/>
    <col min="546" max="546" width="15.42578125" style="11" customWidth="1"/>
    <col min="547" max="547" width="11.5703125" style="11" customWidth="1"/>
    <col min="548" max="548" width="12.28515625" style="11" customWidth="1"/>
    <col min="549" max="549" width="11.42578125" style="11" customWidth="1"/>
    <col min="550" max="550" width="12" style="11" customWidth="1"/>
    <col min="551" max="753" width="11.42578125" style="11" customWidth="1"/>
    <col min="754" max="767" width="11.42578125" style="11"/>
    <col min="768" max="768" width="30.140625" style="11" customWidth="1"/>
    <col min="769" max="769" width="13.7109375" style="11" customWidth="1"/>
    <col min="770" max="770" width="16.7109375" style="11" customWidth="1"/>
    <col min="771" max="771" width="12.28515625" style="11" customWidth="1"/>
    <col min="772" max="773" width="13.28515625" style="11" customWidth="1"/>
    <col min="774" max="774" width="11.5703125" style="11" customWidth="1"/>
    <col min="775" max="776" width="12.140625" style="11" customWidth="1"/>
    <col min="777" max="777" width="14.5703125" style="11" customWidth="1"/>
    <col min="778" max="778" width="23.7109375" style="11" customWidth="1"/>
    <col min="779" max="779" width="12" style="11" customWidth="1"/>
    <col min="780" max="780" width="15.140625" style="11" customWidth="1"/>
    <col min="781" max="781" width="12.85546875" style="11" customWidth="1"/>
    <col min="782" max="782" width="19.85546875" style="11" customWidth="1"/>
    <col min="783" max="783" width="12.85546875" style="11" customWidth="1"/>
    <col min="784" max="784" width="15.28515625" style="11" customWidth="1"/>
    <col min="785" max="785" width="18" style="11" customWidth="1"/>
    <col min="786" max="786" width="20.7109375" style="11" customWidth="1"/>
    <col min="787" max="787" width="16.28515625" style="11" customWidth="1"/>
    <col min="788" max="788" width="12.7109375" style="11" customWidth="1"/>
    <col min="789" max="789" width="14.5703125" style="11" customWidth="1"/>
    <col min="790" max="790" width="10.140625" style="11" customWidth="1"/>
    <col min="791" max="791" width="10.7109375" style="11" customWidth="1"/>
    <col min="792" max="792" width="19.140625" style="11" customWidth="1"/>
    <col min="793" max="793" width="11.42578125" style="11" customWidth="1"/>
    <col min="794" max="794" width="14" style="11" customWidth="1"/>
    <col min="795" max="795" width="14.140625" style="11" customWidth="1"/>
    <col min="796" max="796" width="13.42578125" style="11" customWidth="1"/>
    <col min="797" max="797" width="11.42578125" style="11" customWidth="1"/>
    <col min="798" max="798" width="12" style="11" customWidth="1"/>
    <col min="799" max="799" width="10.7109375" style="11" customWidth="1"/>
    <col min="800" max="800" width="10.5703125" style="11" customWidth="1"/>
    <col min="801" max="801" width="10.140625" style="11" customWidth="1"/>
    <col min="802" max="802" width="15.42578125" style="11" customWidth="1"/>
    <col min="803" max="803" width="11.5703125" style="11" customWidth="1"/>
    <col min="804" max="804" width="12.28515625" style="11" customWidth="1"/>
    <col min="805" max="805" width="11.42578125" style="11" customWidth="1"/>
    <col min="806" max="806" width="12" style="11" customWidth="1"/>
    <col min="807" max="1009" width="11.42578125" style="11" customWidth="1"/>
    <col min="1010" max="1023" width="11.42578125" style="11"/>
    <col min="1024" max="1024" width="30.140625" style="11" customWidth="1"/>
    <col min="1025" max="1025" width="13.7109375" style="11" customWidth="1"/>
    <col min="1026" max="1026" width="16.7109375" style="11" customWidth="1"/>
    <col min="1027" max="1027" width="12.28515625" style="11" customWidth="1"/>
    <col min="1028" max="1029" width="13.28515625" style="11" customWidth="1"/>
    <col min="1030" max="1030" width="11.5703125" style="11" customWidth="1"/>
    <col min="1031" max="1032" width="12.140625" style="11" customWidth="1"/>
    <col min="1033" max="1033" width="14.5703125" style="11" customWidth="1"/>
    <col min="1034" max="1034" width="23.7109375" style="11" customWidth="1"/>
    <col min="1035" max="1035" width="12" style="11" customWidth="1"/>
    <col min="1036" max="1036" width="15.140625" style="11" customWidth="1"/>
    <col min="1037" max="1037" width="12.85546875" style="11" customWidth="1"/>
    <col min="1038" max="1038" width="19.85546875" style="11" customWidth="1"/>
    <col min="1039" max="1039" width="12.85546875" style="11" customWidth="1"/>
    <col min="1040" max="1040" width="15.28515625" style="11" customWidth="1"/>
    <col min="1041" max="1041" width="18" style="11" customWidth="1"/>
    <col min="1042" max="1042" width="20.7109375" style="11" customWidth="1"/>
    <col min="1043" max="1043" width="16.28515625" style="11" customWidth="1"/>
    <col min="1044" max="1044" width="12.7109375" style="11" customWidth="1"/>
    <col min="1045" max="1045" width="14.5703125" style="11" customWidth="1"/>
    <col min="1046" max="1046" width="10.140625" style="11" customWidth="1"/>
    <col min="1047" max="1047" width="10.7109375" style="11" customWidth="1"/>
    <col min="1048" max="1048" width="19.140625" style="11" customWidth="1"/>
    <col min="1049" max="1049" width="11.42578125" style="11" customWidth="1"/>
    <col min="1050" max="1050" width="14" style="11" customWidth="1"/>
    <col min="1051" max="1051" width="14.140625" style="11" customWidth="1"/>
    <col min="1052" max="1052" width="13.42578125" style="11" customWidth="1"/>
    <col min="1053" max="1053" width="11.42578125" style="11" customWidth="1"/>
    <col min="1054" max="1054" width="12" style="11" customWidth="1"/>
    <col min="1055" max="1055" width="10.7109375" style="11" customWidth="1"/>
    <col min="1056" max="1056" width="10.5703125" style="11" customWidth="1"/>
    <col min="1057" max="1057" width="10.140625" style="11" customWidth="1"/>
    <col min="1058" max="1058" width="15.42578125" style="11" customWidth="1"/>
    <col min="1059" max="1059" width="11.5703125" style="11" customWidth="1"/>
    <col min="1060" max="1060" width="12.28515625" style="11" customWidth="1"/>
    <col min="1061" max="1061" width="11.42578125" style="11" customWidth="1"/>
    <col min="1062" max="1062" width="12" style="11" customWidth="1"/>
    <col min="1063" max="1265" width="11.42578125" style="11" customWidth="1"/>
    <col min="1266" max="1279" width="11.42578125" style="11"/>
    <col min="1280" max="1280" width="30.140625" style="11" customWidth="1"/>
    <col min="1281" max="1281" width="13.7109375" style="11" customWidth="1"/>
    <col min="1282" max="1282" width="16.7109375" style="11" customWidth="1"/>
    <col min="1283" max="1283" width="12.28515625" style="11" customWidth="1"/>
    <col min="1284" max="1285" width="13.28515625" style="11" customWidth="1"/>
    <col min="1286" max="1286" width="11.5703125" style="11" customWidth="1"/>
    <col min="1287" max="1288" width="12.140625" style="11" customWidth="1"/>
    <col min="1289" max="1289" width="14.5703125" style="11" customWidth="1"/>
    <col min="1290" max="1290" width="23.7109375" style="11" customWidth="1"/>
    <col min="1291" max="1291" width="12" style="11" customWidth="1"/>
    <col min="1292" max="1292" width="15.140625" style="11" customWidth="1"/>
    <col min="1293" max="1293" width="12.85546875" style="11" customWidth="1"/>
    <col min="1294" max="1294" width="19.85546875" style="11" customWidth="1"/>
    <col min="1295" max="1295" width="12.85546875" style="11" customWidth="1"/>
    <col min="1296" max="1296" width="15.28515625" style="11" customWidth="1"/>
    <col min="1297" max="1297" width="18" style="11" customWidth="1"/>
    <col min="1298" max="1298" width="20.7109375" style="11" customWidth="1"/>
    <col min="1299" max="1299" width="16.28515625" style="11" customWidth="1"/>
    <col min="1300" max="1300" width="12.7109375" style="11" customWidth="1"/>
    <col min="1301" max="1301" width="14.5703125" style="11" customWidth="1"/>
    <col min="1302" max="1302" width="10.140625" style="11" customWidth="1"/>
    <col min="1303" max="1303" width="10.7109375" style="11" customWidth="1"/>
    <col min="1304" max="1304" width="19.140625" style="11" customWidth="1"/>
    <col min="1305" max="1305" width="11.42578125" style="11" customWidth="1"/>
    <col min="1306" max="1306" width="14" style="11" customWidth="1"/>
    <col min="1307" max="1307" width="14.140625" style="11" customWidth="1"/>
    <col min="1308" max="1308" width="13.42578125" style="11" customWidth="1"/>
    <col min="1309" max="1309" width="11.42578125" style="11" customWidth="1"/>
    <col min="1310" max="1310" width="12" style="11" customWidth="1"/>
    <col min="1311" max="1311" width="10.7109375" style="11" customWidth="1"/>
    <col min="1312" max="1312" width="10.5703125" style="11" customWidth="1"/>
    <col min="1313" max="1313" width="10.140625" style="11" customWidth="1"/>
    <col min="1314" max="1314" width="15.42578125" style="11" customWidth="1"/>
    <col min="1315" max="1315" width="11.5703125" style="11" customWidth="1"/>
    <col min="1316" max="1316" width="12.28515625" style="11" customWidth="1"/>
    <col min="1317" max="1317" width="11.42578125" style="11" customWidth="1"/>
    <col min="1318" max="1318" width="12" style="11" customWidth="1"/>
    <col min="1319" max="1521" width="11.42578125" style="11" customWidth="1"/>
    <col min="1522" max="1535" width="11.42578125" style="11"/>
    <col min="1536" max="1536" width="30.140625" style="11" customWidth="1"/>
    <col min="1537" max="1537" width="13.7109375" style="11" customWidth="1"/>
    <col min="1538" max="1538" width="16.7109375" style="11" customWidth="1"/>
    <col min="1539" max="1539" width="12.28515625" style="11" customWidth="1"/>
    <col min="1540" max="1541" width="13.28515625" style="11" customWidth="1"/>
    <col min="1542" max="1542" width="11.5703125" style="11" customWidth="1"/>
    <col min="1543" max="1544" width="12.140625" style="11" customWidth="1"/>
    <col min="1545" max="1545" width="14.5703125" style="11" customWidth="1"/>
    <col min="1546" max="1546" width="23.7109375" style="11" customWidth="1"/>
    <col min="1547" max="1547" width="12" style="11" customWidth="1"/>
    <col min="1548" max="1548" width="15.140625" style="11" customWidth="1"/>
    <col min="1549" max="1549" width="12.85546875" style="11" customWidth="1"/>
    <col min="1550" max="1550" width="19.85546875" style="11" customWidth="1"/>
    <col min="1551" max="1551" width="12.85546875" style="11" customWidth="1"/>
    <col min="1552" max="1552" width="15.28515625" style="11" customWidth="1"/>
    <col min="1553" max="1553" width="18" style="11" customWidth="1"/>
    <col min="1554" max="1554" width="20.7109375" style="11" customWidth="1"/>
    <col min="1555" max="1555" width="16.28515625" style="11" customWidth="1"/>
    <col min="1556" max="1556" width="12.7109375" style="11" customWidth="1"/>
    <col min="1557" max="1557" width="14.5703125" style="11" customWidth="1"/>
    <col min="1558" max="1558" width="10.140625" style="11" customWidth="1"/>
    <col min="1559" max="1559" width="10.7109375" style="11" customWidth="1"/>
    <col min="1560" max="1560" width="19.140625" style="11" customWidth="1"/>
    <col min="1561" max="1561" width="11.42578125" style="11" customWidth="1"/>
    <col min="1562" max="1562" width="14" style="11" customWidth="1"/>
    <col min="1563" max="1563" width="14.140625" style="11" customWidth="1"/>
    <col min="1564" max="1564" width="13.42578125" style="11" customWidth="1"/>
    <col min="1565" max="1565" width="11.42578125" style="11" customWidth="1"/>
    <col min="1566" max="1566" width="12" style="11" customWidth="1"/>
    <col min="1567" max="1567" width="10.7109375" style="11" customWidth="1"/>
    <col min="1568" max="1568" width="10.5703125" style="11" customWidth="1"/>
    <col min="1569" max="1569" width="10.140625" style="11" customWidth="1"/>
    <col min="1570" max="1570" width="15.42578125" style="11" customWidth="1"/>
    <col min="1571" max="1571" width="11.5703125" style="11" customWidth="1"/>
    <col min="1572" max="1572" width="12.28515625" style="11" customWidth="1"/>
    <col min="1573" max="1573" width="11.42578125" style="11" customWidth="1"/>
    <col min="1574" max="1574" width="12" style="11" customWidth="1"/>
    <col min="1575" max="1777" width="11.42578125" style="11" customWidth="1"/>
    <col min="1778" max="1791" width="11.42578125" style="11"/>
    <col min="1792" max="1792" width="30.140625" style="11" customWidth="1"/>
    <col min="1793" max="1793" width="13.7109375" style="11" customWidth="1"/>
    <col min="1794" max="1794" width="16.7109375" style="11" customWidth="1"/>
    <col min="1795" max="1795" width="12.28515625" style="11" customWidth="1"/>
    <col min="1796" max="1797" width="13.28515625" style="11" customWidth="1"/>
    <col min="1798" max="1798" width="11.5703125" style="11" customWidth="1"/>
    <col min="1799" max="1800" width="12.140625" style="11" customWidth="1"/>
    <col min="1801" max="1801" width="14.5703125" style="11" customWidth="1"/>
    <col min="1802" max="1802" width="23.7109375" style="11" customWidth="1"/>
    <col min="1803" max="1803" width="12" style="11" customWidth="1"/>
    <col min="1804" max="1804" width="15.140625" style="11" customWidth="1"/>
    <col min="1805" max="1805" width="12.85546875" style="11" customWidth="1"/>
    <col min="1806" max="1806" width="19.85546875" style="11" customWidth="1"/>
    <col min="1807" max="1807" width="12.85546875" style="11" customWidth="1"/>
    <col min="1808" max="1808" width="15.28515625" style="11" customWidth="1"/>
    <col min="1809" max="1809" width="18" style="11" customWidth="1"/>
    <col min="1810" max="1810" width="20.7109375" style="11" customWidth="1"/>
    <col min="1811" max="1811" width="16.28515625" style="11" customWidth="1"/>
    <col min="1812" max="1812" width="12.7109375" style="11" customWidth="1"/>
    <col min="1813" max="1813" width="14.5703125" style="11" customWidth="1"/>
    <col min="1814" max="1814" width="10.140625" style="11" customWidth="1"/>
    <col min="1815" max="1815" width="10.7109375" style="11" customWidth="1"/>
    <col min="1816" max="1816" width="19.140625" style="11" customWidth="1"/>
    <col min="1817" max="1817" width="11.42578125" style="11" customWidth="1"/>
    <col min="1818" max="1818" width="14" style="11" customWidth="1"/>
    <col min="1819" max="1819" width="14.140625" style="11" customWidth="1"/>
    <col min="1820" max="1820" width="13.42578125" style="11" customWidth="1"/>
    <col min="1821" max="1821" width="11.42578125" style="11" customWidth="1"/>
    <col min="1822" max="1822" width="12" style="11" customWidth="1"/>
    <col min="1823" max="1823" width="10.7109375" style="11" customWidth="1"/>
    <col min="1824" max="1824" width="10.5703125" style="11" customWidth="1"/>
    <col min="1825" max="1825" width="10.140625" style="11" customWidth="1"/>
    <col min="1826" max="1826" width="15.42578125" style="11" customWidth="1"/>
    <col min="1827" max="1827" width="11.5703125" style="11" customWidth="1"/>
    <col min="1828" max="1828" width="12.28515625" style="11" customWidth="1"/>
    <col min="1829" max="1829" width="11.42578125" style="11" customWidth="1"/>
    <col min="1830" max="1830" width="12" style="11" customWidth="1"/>
    <col min="1831" max="2033" width="11.42578125" style="11" customWidth="1"/>
    <col min="2034" max="2047" width="11.42578125" style="11"/>
    <col min="2048" max="2048" width="30.140625" style="11" customWidth="1"/>
    <col min="2049" max="2049" width="13.7109375" style="11" customWidth="1"/>
    <col min="2050" max="2050" width="16.7109375" style="11" customWidth="1"/>
    <col min="2051" max="2051" width="12.28515625" style="11" customWidth="1"/>
    <col min="2052" max="2053" width="13.28515625" style="11" customWidth="1"/>
    <col min="2054" max="2054" width="11.5703125" style="11" customWidth="1"/>
    <col min="2055" max="2056" width="12.140625" style="11" customWidth="1"/>
    <col min="2057" max="2057" width="14.5703125" style="11" customWidth="1"/>
    <col min="2058" max="2058" width="23.7109375" style="11" customWidth="1"/>
    <col min="2059" max="2059" width="12" style="11" customWidth="1"/>
    <col min="2060" max="2060" width="15.140625" style="11" customWidth="1"/>
    <col min="2061" max="2061" width="12.85546875" style="11" customWidth="1"/>
    <col min="2062" max="2062" width="19.85546875" style="11" customWidth="1"/>
    <col min="2063" max="2063" width="12.85546875" style="11" customWidth="1"/>
    <col min="2064" max="2064" width="15.28515625" style="11" customWidth="1"/>
    <col min="2065" max="2065" width="18" style="11" customWidth="1"/>
    <col min="2066" max="2066" width="20.7109375" style="11" customWidth="1"/>
    <col min="2067" max="2067" width="16.28515625" style="11" customWidth="1"/>
    <col min="2068" max="2068" width="12.7109375" style="11" customWidth="1"/>
    <col min="2069" max="2069" width="14.5703125" style="11" customWidth="1"/>
    <col min="2070" max="2070" width="10.140625" style="11" customWidth="1"/>
    <col min="2071" max="2071" width="10.7109375" style="11" customWidth="1"/>
    <col min="2072" max="2072" width="19.140625" style="11" customWidth="1"/>
    <col min="2073" max="2073" width="11.42578125" style="11" customWidth="1"/>
    <col min="2074" max="2074" width="14" style="11" customWidth="1"/>
    <col min="2075" max="2075" width="14.140625" style="11" customWidth="1"/>
    <col min="2076" max="2076" width="13.42578125" style="11" customWidth="1"/>
    <col min="2077" max="2077" width="11.42578125" style="11" customWidth="1"/>
    <col min="2078" max="2078" width="12" style="11" customWidth="1"/>
    <col min="2079" max="2079" width="10.7109375" style="11" customWidth="1"/>
    <col min="2080" max="2080" width="10.5703125" style="11" customWidth="1"/>
    <col min="2081" max="2081" width="10.140625" style="11" customWidth="1"/>
    <col min="2082" max="2082" width="15.42578125" style="11" customWidth="1"/>
    <col min="2083" max="2083" width="11.5703125" style="11" customWidth="1"/>
    <col min="2084" max="2084" width="12.28515625" style="11" customWidth="1"/>
    <col min="2085" max="2085" width="11.42578125" style="11" customWidth="1"/>
    <col min="2086" max="2086" width="12" style="11" customWidth="1"/>
    <col min="2087" max="2289" width="11.42578125" style="11" customWidth="1"/>
    <col min="2290" max="2303" width="11.42578125" style="11"/>
    <col min="2304" max="2304" width="30.140625" style="11" customWidth="1"/>
    <col min="2305" max="2305" width="13.7109375" style="11" customWidth="1"/>
    <col min="2306" max="2306" width="16.7109375" style="11" customWidth="1"/>
    <col min="2307" max="2307" width="12.28515625" style="11" customWidth="1"/>
    <col min="2308" max="2309" width="13.28515625" style="11" customWidth="1"/>
    <col min="2310" max="2310" width="11.5703125" style="11" customWidth="1"/>
    <col min="2311" max="2312" width="12.140625" style="11" customWidth="1"/>
    <col min="2313" max="2313" width="14.5703125" style="11" customWidth="1"/>
    <col min="2314" max="2314" width="23.7109375" style="11" customWidth="1"/>
    <col min="2315" max="2315" width="12" style="11" customWidth="1"/>
    <col min="2316" max="2316" width="15.140625" style="11" customWidth="1"/>
    <col min="2317" max="2317" width="12.85546875" style="11" customWidth="1"/>
    <col min="2318" max="2318" width="19.85546875" style="11" customWidth="1"/>
    <col min="2319" max="2319" width="12.85546875" style="11" customWidth="1"/>
    <col min="2320" max="2320" width="15.28515625" style="11" customWidth="1"/>
    <col min="2321" max="2321" width="18" style="11" customWidth="1"/>
    <col min="2322" max="2322" width="20.7109375" style="11" customWidth="1"/>
    <col min="2323" max="2323" width="16.28515625" style="11" customWidth="1"/>
    <col min="2324" max="2324" width="12.7109375" style="11" customWidth="1"/>
    <col min="2325" max="2325" width="14.5703125" style="11" customWidth="1"/>
    <col min="2326" max="2326" width="10.140625" style="11" customWidth="1"/>
    <col min="2327" max="2327" width="10.7109375" style="11" customWidth="1"/>
    <col min="2328" max="2328" width="19.140625" style="11" customWidth="1"/>
    <col min="2329" max="2329" width="11.42578125" style="11" customWidth="1"/>
    <col min="2330" max="2330" width="14" style="11" customWidth="1"/>
    <col min="2331" max="2331" width="14.140625" style="11" customWidth="1"/>
    <col min="2332" max="2332" width="13.42578125" style="11" customWidth="1"/>
    <col min="2333" max="2333" width="11.42578125" style="11" customWidth="1"/>
    <col min="2334" max="2334" width="12" style="11" customWidth="1"/>
    <col min="2335" max="2335" width="10.7109375" style="11" customWidth="1"/>
    <col min="2336" max="2336" width="10.5703125" style="11" customWidth="1"/>
    <col min="2337" max="2337" width="10.140625" style="11" customWidth="1"/>
    <col min="2338" max="2338" width="15.42578125" style="11" customWidth="1"/>
    <col min="2339" max="2339" width="11.5703125" style="11" customWidth="1"/>
    <col min="2340" max="2340" width="12.28515625" style="11" customWidth="1"/>
    <col min="2341" max="2341" width="11.42578125" style="11" customWidth="1"/>
    <col min="2342" max="2342" width="12" style="11" customWidth="1"/>
    <col min="2343" max="2545" width="11.42578125" style="11" customWidth="1"/>
    <col min="2546" max="2559" width="11.42578125" style="11"/>
    <col min="2560" max="2560" width="30.140625" style="11" customWidth="1"/>
    <col min="2561" max="2561" width="13.7109375" style="11" customWidth="1"/>
    <col min="2562" max="2562" width="16.7109375" style="11" customWidth="1"/>
    <col min="2563" max="2563" width="12.28515625" style="11" customWidth="1"/>
    <col min="2564" max="2565" width="13.28515625" style="11" customWidth="1"/>
    <col min="2566" max="2566" width="11.5703125" style="11" customWidth="1"/>
    <col min="2567" max="2568" width="12.140625" style="11" customWidth="1"/>
    <col min="2569" max="2569" width="14.5703125" style="11" customWidth="1"/>
    <col min="2570" max="2570" width="23.7109375" style="11" customWidth="1"/>
    <col min="2571" max="2571" width="12" style="11" customWidth="1"/>
    <col min="2572" max="2572" width="15.140625" style="11" customWidth="1"/>
    <col min="2573" max="2573" width="12.85546875" style="11" customWidth="1"/>
    <col min="2574" max="2574" width="19.85546875" style="11" customWidth="1"/>
    <col min="2575" max="2575" width="12.85546875" style="11" customWidth="1"/>
    <col min="2576" max="2576" width="15.28515625" style="11" customWidth="1"/>
    <col min="2577" max="2577" width="18" style="11" customWidth="1"/>
    <col min="2578" max="2578" width="20.7109375" style="11" customWidth="1"/>
    <col min="2579" max="2579" width="16.28515625" style="11" customWidth="1"/>
    <col min="2580" max="2580" width="12.7109375" style="11" customWidth="1"/>
    <col min="2581" max="2581" width="14.5703125" style="11" customWidth="1"/>
    <col min="2582" max="2582" width="10.140625" style="11" customWidth="1"/>
    <col min="2583" max="2583" width="10.7109375" style="11" customWidth="1"/>
    <col min="2584" max="2584" width="19.140625" style="11" customWidth="1"/>
    <col min="2585" max="2585" width="11.42578125" style="11" customWidth="1"/>
    <col min="2586" max="2586" width="14" style="11" customWidth="1"/>
    <col min="2587" max="2587" width="14.140625" style="11" customWidth="1"/>
    <col min="2588" max="2588" width="13.42578125" style="11" customWidth="1"/>
    <col min="2589" max="2589" width="11.42578125" style="11" customWidth="1"/>
    <col min="2590" max="2590" width="12" style="11" customWidth="1"/>
    <col min="2591" max="2591" width="10.7109375" style="11" customWidth="1"/>
    <col min="2592" max="2592" width="10.5703125" style="11" customWidth="1"/>
    <col min="2593" max="2593" width="10.140625" style="11" customWidth="1"/>
    <col min="2594" max="2594" width="15.42578125" style="11" customWidth="1"/>
    <col min="2595" max="2595" width="11.5703125" style="11" customWidth="1"/>
    <col min="2596" max="2596" width="12.28515625" style="11" customWidth="1"/>
    <col min="2597" max="2597" width="11.42578125" style="11" customWidth="1"/>
    <col min="2598" max="2598" width="12" style="11" customWidth="1"/>
    <col min="2599" max="2801" width="11.42578125" style="11" customWidth="1"/>
    <col min="2802" max="2815" width="11.42578125" style="11"/>
    <col min="2816" max="2816" width="30.140625" style="11" customWidth="1"/>
    <col min="2817" max="2817" width="13.7109375" style="11" customWidth="1"/>
    <col min="2818" max="2818" width="16.7109375" style="11" customWidth="1"/>
    <col min="2819" max="2819" width="12.28515625" style="11" customWidth="1"/>
    <col min="2820" max="2821" width="13.28515625" style="11" customWidth="1"/>
    <col min="2822" max="2822" width="11.5703125" style="11" customWidth="1"/>
    <col min="2823" max="2824" width="12.140625" style="11" customWidth="1"/>
    <col min="2825" max="2825" width="14.5703125" style="11" customWidth="1"/>
    <col min="2826" max="2826" width="23.7109375" style="11" customWidth="1"/>
    <col min="2827" max="2827" width="12" style="11" customWidth="1"/>
    <col min="2828" max="2828" width="15.140625" style="11" customWidth="1"/>
    <col min="2829" max="2829" width="12.85546875" style="11" customWidth="1"/>
    <col min="2830" max="2830" width="19.85546875" style="11" customWidth="1"/>
    <col min="2831" max="2831" width="12.85546875" style="11" customWidth="1"/>
    <col min="2832" max="2832" width="15.28515625" style="11" customWidth="1"/>
    <col min="2833" max="2833" width="18" style="11" customWidth="1"/>
    <col min="2834" max="2834" width="20.7109375" style="11" customWidth="1"/>
    <col min="2835" max="2835" width="16.28515625" style="11" customWidth="1"/>
    <col min="2836" max="2836" width="12.7109375" style="11" customWidth="1"/>
    <col min="2837" max="2837" width="14.5703125" style="11" customWidth="1"/>
    <col min="2838" max="2838" width="10.140625" style="11" customWidth="1"/>
    <col min="2839" max="2839" width="10.7109375" style="11" customWidth="1"/>
    <col min="2840" max="2840" width="19.140625" style="11" customWidth="1"/>
    <col min="2841" max="2841" width="11.42578125" style="11" customWidth="1"/>
    <col min="2842" max="2842" width="14" style="11" customWidth="1"/>
    <col min="2843" max="2843" width="14.140625" style="11" customWidth="1"/>
    <col min="2844" max="2844" width="13.42578125" style="11" customWidth="1"/>
    <col min="2845" max="2845" width="11.42578125" style="11" customWidth="1"/>
    <col min="2846" max="2846" width="12" style="11" customWidth="1"/>
    <col min="2847" max="2847" width="10.7109375" style="11" customWidth="1"/>
    <col min="2848" max="2848" width="10.5703125" style="11" customWidth="1"/>
    <col min="2849" max="2849" width="10.140625" style="11" customWidth="1"/>
    <col min="2850" max="2850" width="15.42578125" style="11" customWidth="1"/>
    <col min="2851" max="2851" width="11.5703125" style="11" customWidth="1"/>
    <col min="2852" max="2852" width="12.28515625" style="11" customWidth="1"/>
    <col min="2853" max="2853" width="11.42578125" style="11" customWidth="1"/>
    <col min="2854" max="2854" width="12" style="11" customWidth="1"/>
    <col min="2855" max="3057" width="11.42578125" style="11" customWidth="1"/>
    <col min="3058" max="3071" width="11.42578125" style="11"/>
    <col min="3072" max="3072" width="30.140625" style="11" customWidth="1"/>
    <col min="3073" max="3073" width="13.7109375" style="11" customWidth="1"/>
    <col min="3074" max="3074" width="16.7109375" style="11" customWidth="1"/>
    <col min="3075" max="3075" width="12.28515625" style="11" customWidth="1"/>
    <col min="3076" max="3077" width="13.28515625" style="11" customWidth="1"/>
    <col min="3078" max="3078" width="11.5703125" style="11" customWidth="1"/>
    <col min="3079" max="3080" width="12.140625" style="11" customWidth="1"/>
    <col min="3081" max="3081" width="14.5703125" style="11" customWidth="1"/>
    <col min="3082" max="3082" width="23.7109375" style="11" customWidth="1"/>
    <col min="3083" max="3083" width="12" style="11" customWidth="1"/>
    <col min="3084" max="3084" width="15.140625" style="11" customWidth="1"/>
    <col min="3085" max="3085" width="12.85546875" style="11" customWidth="1"/>
    <col min="3086" max="3086" width="19.85546875" style="11" customWidth="1"/>
    <col min="3087" max="3087" width="12.85546875" style="11" customWidth="1"/>
    <col min="3088" max="3088" width="15.28515625" style="11" customWidth="1"/>
    <col min="3089" max="3089" width="18" style="11" customWidth="1"/>
    <col min="3090" max="3090" width="20.7109375" style="11" customWidth="1"/>
    <col min="3091" max="3091" width="16.28515625" style="11" customWidth="1"/>
    <col min="3092" max="3092" width="12.7109375" style="11" customWidth="1"/>
    <col min="3093" max="3093" width="14.5703125" style="11" customWidth="1"/>
    <col min="3094" max="3094" width="10.140625" style="11" customWidth="1"/>
    <col min="3095" max="3095" width="10.7109375" style="11" customWidth="1"/>
    <col min="3096" max="3096" width="19.140625" style="11" customWidth="1"/>
    <col min="3097" max="3097" width="11.42578125" style="11" customWidth="1"/>
    <col min="3098" max="3098" width="14" style="11" customWidth="1"/>
    <col min="3099" max="3099" width="14.140625" style="11" customWidth="1"/>
    <col min="3100" max="3100" width="13.42578125" style="11" customWidth="1"/>
    <col min="3101" max="3101" width="11.42578125" style="11" customWidth="1"/>
    <col min="3102" max="3102" width="12" style="11" customWidth="1"/>
    <col min="3103" max="3103" width="10.7109375" style="11" customWidth="1"/>
    <col min="3104" max="3104" width="10.5703125" style="11" customWidth="1"/>
    <col min="3105" max="3105" width="10.140625" style="11" customWidth="1"/>
    <col min="3106" max="3106" width="15.42578125" style="11" customWidth="1"/>
    <col min="3107" max="3107" width="11.5703125" style="11" customWidth="1"/>
    <col min="3108" max="3108" width="12.28515625" style="11" customWidth="1"/>
    <col min="3109" max="3109" width="11.42578125" style="11" customWidth="1"/>
    <col min="3110" max="3110" width="12" style="11" customWidth="1"/>
    <col min="3111" max="3313" width="11.42578125" style="11" customWidth="1"/>
    <col min="3314" max="3327" width="11.42578125" style="11"/>
    <col min="3328" max="3328" width="30.140625" style="11" customWidth="1"/>
    <col min="3329" max="3329" width="13.7109375" style="11" customWidth="1"/>
    <col min="3330" max="3330" width="16.7109375" style="11" customWidth="1"/>
    <col min="3331" max="3331" width="12.28515625" style="11" customWidth="1"/>
    <col min="3332" max="3333" width="13.28515625" style="11" customWidth="1"/>
    <col min="3334" max="3334" width="11.5703125" style="11" customWidth="1"/>
    <col min="3335" max="3336" width="12.140625" style="11" customWidth="1"/>
    <col min="3337" max="3337" width="14.5703125" style="11" customWidth="1"/>
    <col min="3338" max="3338" width="23.7109375" style="11" customWidth="1"/>
    <col min="3339" max="3339" width="12" style="11" customWidth="1"/>
    <col min="3340" max="3340" width="15.140625" style="11" customWidth="1"/>
    <col min="3341" max="3341" width="12.85546875" style="11" customWidth="1"/>
    <col min="3342" max="3342" width="19.85546875" style="11" customWidth="1"/>
    <col min="3343" max="3343" width="12.85546875" style="11" customWidth="1"/>
    <col min="3344" max="3344" width="15.28515625" style="11" customWidth="1"/>
    <col min="3345" max="3345" width="18" style="11" customWidth="1"/>
    <col min="3346" max="3346" width="20.7109375" style="11" customWidth="1"/>
    <col min="3347" max="3347" width="16.28515625" style="11" customWidth="1"/>
    <col min="3348" max="3348" width="12.7109375" style="11" customWidth="1"/>
    <col min="3349" max="3349" width="14.5703125" style="11" customWidth="1"/>
    <col min="3350" max="3350" width="10.140625" style="11" customWidth="1"/>
    <col min="3351" max="3351" width="10.7109375" style="11" customWidth="1"/>
    <col min="3352" max="3352" width="19.140625" style="11" customWidth="1"/>
    <col min="3353" max="3353" width="11.42578125" style="11" customWidth="1"/>
    <col min="3354" max="3354" width="14" style="11" customWidth="1"/>
    <col min="3355" max="3355" width="14.140625" style="11" customWidth="1"/>
    <col min="3356" max="3356" width="13.42578125" style="11" customWidth="1"/>
    <col min="3357" max="3357" width="11.42578125" style="11" customWidth="1"/>
    <col min="3358" max="3358" width="12" style="11" customWidth="1"/>
    <col min="3359" max="3359" width="10.7109375" style="11" customWidth="1"/>
    <col min="3360" max="3360" width="10.5703125" style="11" customWidth="1"/>
    <col min="3361" max="3361" width="10.140625" style="11" customWidth="1"/>
    <col min="3362" max="3362" width="15.42578125" style="11" customWidth="1"/>
    <col min="3363" max="3363" width="11.5703125" style="11" customWidth="1"/>
    <col min="3364" max="3364" width="12.28515625" style="11" customWidth="1"/>
    <col min="3365" max="3365" width="11.42578125" style="11" customWidth="1"/>
    <col min="3366" max="3366" width="12" style="11" customWidth="1"/>
    <col min="3367" max="3569" width="11.42578125" style="11" customWidth="1"/>
    <col min="3570" max="3583" width="11.42578125" style="11"/>
    <col min="3584" max="3584" width="30.140625" style="11" customWidth="1"/>
    <col min="3585" max="3585" width="13.7109375" style="11" customWidth="1"/>
    <col min="3586" max="3586" width="16.7109375" style="11" customWidth="1"/>
    <col min="3587" max="3587" width="12.28515625" style="11" customWidth="1"/>
    <col min="3588" max="3589" width="13.28515625" style="11" customWidth="1"/>
    <col min="3590" max="3590" width="11.5703125" style="11" customWidth="1"/>
    <col min="3591" max="3592" width="12.140625" style="11" customWidth="1"/>
    <col min="3593" max="3593" width="14.5703125" style="11" customWidth="1"/>
    <col min="3594" max="3594" width="23.7109375" style="11" customWidth="1"/>
    <col min="3595" max="3595" width="12" style="11" customWidth="1"/>
    <col min="3596" max="3596" width="15.140625" style="11" customWidth="1"/>
    <col min="3597" max="3597" width="12.85546875" style="11" customWidth="1"/>
    <col min="3598" max="3598" width="19.85546875" style="11" customWidth="1"/>
    <col min="3599" max="3599" width="12.85546875" style="11" customWidth="1"/>
    <col min="3600" max="3600" width="15.28515625" style="11" customWidth="1"/>
    <col min="3601" max="3601" width="18" style="11" customWidth="1"/>
    <col min="3602" max="3602" width="20.7109375" style="11" customWidth="1"/>
    <col min="3603" max="3603" width="16.28515625" style="11" customWidth="1"/>
    <col min="3604" max="3604" width="12.7109375" style="11" customWidth="1"/>
    <col min="3605" max="3605" width="14.5703125" style="11" customWidth="1"/>
    <col min="3606" max="3606" width="10.140625" style="11" customWidth="1"/>
    <col min="3607" max="3607" width="10.7109375" style="11" customWidth="1"/>
    <col min="3608" max="3608" width="19.140625" style="11" customWidth="1"/>
    <col min="3609" max="3609" width="11.42578125" style="11" customWidth="1"/>
    <col min="3610" max="3610" width="14" style="11" customWidth="1"/>
    <col min="3611" max="3611" width="14.140625" style="11" customWidth="1"/>
    <col min="3612" max="3612" width="13.42578125" style="11" customWidth="1"/>
    <col min="3613" max="3613" width="11.42578125" style="11" customWidth="1"/>
    <col min="3614" max="3614" width="12" style="11" customWidth="1"/>
    <col min="3615" max="3615" width="10.7109375" style="11" customWidth="1"/>
    <col min="3616" max="3616" width="10.5703125" style="11" customWidth="1"/>
    <col min="3617" max="3617" width="10.140625" style="11" customWidth="1"/>
    <col min="3618" max="3618" width="15.42578125" style="11" customWidth="1"/>
    <col min="3619" max="3619" width="11.5703125" style="11" customWidth="1"/>
    <col min="3620" max="3620" width="12.28515625" style="11" customWidth="1"/>
    <col min="3621" max="3621" width="11.42578125" style="11" customWidth="1"/>
    <col min="3622" max="3622" width="12" style="11" customWidth="1"/>
    <col min="3623" max="3825" width="11.42578125" style="11" customWidth="1"/>
    <col min="3826" max="3839" width="11.42578125" style="11"/>
    <col min="3840" max="3840" width="30.140625" style="11" customWidth="1"/>
    <col min="3841" max="3841" width="13.7109375" style="11" customWidth="1"/>
    <col min="3842" max="3842" width="16.7109375" style="11" customWidth="1"/>
    <col min="3843" max="3843" width="12.28515625" style="11" customWidth="1"/>
    <col min="3844" max="3845" width="13.28515625" style="11" customWidth="1"/>
    <col min="3846" max="3846" width="11.5703125" style="11" customWidth="1"/>
    <col min="3847" max="3848" width="12.140625" style="11" customWidth="1"/>
    <col min="3849" max="3849" width="14.5703125" style="11" customWidth="1"/>
    <col min="3850" max="3850" width="23.7109375" style="11" customWidth="1"/>
    <col min="3851" max="3851" width="12" style="11" customWidth="1"/>
    <col min="3852" max="3852" width="15.140625" style="11" customWidth="1"/>
    <col min="3853" max="3853" width="12.85546875" style="11" customWidth="1"/>
    <col min="3854" max="3854" width="19.85546875" style="11" customWidth="1"/>
    <col min="3855" max="3855" width="12.85546875" style="11" customWidth="1"/>
    <col min="3856" max="3856" width="15.28515625" style="11" customWidth="1"/>
    <col min="3857" max="3857" width="18" style="11" customWidth="1"/>
    <col min="3858" max="3858" width="20.7109375" style="11" customWidth="1"/>
    <col min="3859" max="3859" width="16.28515625" style="11" customWidth="1"/>
    <col min="3860" max="3860" width="12.7109375" style="11" customWidth="1"/>
    <col min="3861" max="3861" width="14.5703125" style="11" customWidth="1"/>
    <col min="3862" max="3862" width="10.140625" style="11" customWidth="1"/>
    <col min="3863" max="3863" width="10.7109375" style="11" customWidth="1"/>
    <col min="3864" max="3864" width="19.140625" style="11" customWidth="1"/>
    <col min="3865" max="3865" width="11.42578125" style="11" customWidth="1"/>
    <col min="3866" max="3866" width="14" style="11" customWidth="1"/>
    <col min="3867" max="3867" width="14.140625" style="11" customWidth="1"/>
    <col min="3868" max="3868" width="13.42578125" style="11" customWidth="1"/>
    <col min="3869" max="3869" width="11.42578125" style="11" customWidth="1"/>
    <col min="3870" max="3870" width="12" style="11" customWidth="1"/>
    <col min="3871" max="3871" width="10.7109375" style="11" customWidth="1"/>
    <col min="3872" max="3872" width="10.5703125" style="11" customWidth="1"/>
    <col min="3873" max="3873" width="10.140625" style="11" customWidth="1"/>
    <col min="3874" max="3874" width="15.42578125" style="11" customWidth="1"/>
    <col min="3875" max="3875" width="11.5703125" style="11" customWidth="1"/>
    <col min="3876" max="3876" width="12.28515625" style="11" customWidth="1"/>
    <col min="3877" max="3877" width="11.42578125" style="11" customWidth="1"/>
    <col min="3878" max="3878" width="12" style="11" customWidth="1"/>
    <col min="3879" max="4081" width="11.42578125" style="11" customWidth="1"/>
    <col min="4082" max="4095" width="11.42578125" style="11"/>
    <col min="4096" max="4096" width="30.140625" style="11" customWidth="1"/>
    <col min="4097" max="4097" width="13.7109375" style="11" customWidth="1"/>
    <col min="4098" max="4098" width="16.7109375" style="11" customWidth="1"/>
    <col min="4099" max="4099" width="12.28515625" style="11" customWidth="1"/>
    <col min="4100" max="4101" width="13.28515625" style="11" customWidth="1"/>
    <col min="4102" max="4102" width="11.5703125" style="11" customWidth="1"/>
    <col min="4103" max="4104" width="12.140625" style="11" customWidth="1"/>
    <col min="4105" max="4105" width="14.5703125" style="11" customWidth="1"/>
    <col min="4106" max="4106" width="23.7109375" style="11" customWidth="1"/>
    <col min="4107" max="4107" width="12" style="11" customWidth="1"/>
    <col min="4108" max="4108" width="15.140625" style="11" customWidth="1"/>
    <col min="4109" max="4109" width="12.85546875" style="11" customWidth="1"/>
    <col min="4110" max="4110" width="19.85546875" style="11" customWidth="1"/>
    <col min="4111" max="4111" width="12.85546875" style="11" customWidth="1"/>
    <col min="4112" max="4112" width="15.28515625" style="11" customWidth="1"/>
    <col min="4113" max="4113" width="18" style="11" customWidth="1"/>
    <col min="4114" max="4114" width="20.7109375" style="11" customWidth="1"/>
    <col min="4115" max="4115" width="16.28515625" style="11" customWidth="1"/>
    <col min="4116" max="4116" width="12.7109375" style="11" customWidth="1"/>
    <col min="4117" max="4117" width="14.5703125" style="11" customWidth="1"/>
    <col min="4118" max="4118" width="10.140625" style="11" customWidth="1"/>
    <col min="4119" max="4119" width="10.7109375" style="11" customWidth="1"/>
    <col min="4120" max="4120" width="19.140625" style="11" customWidth="1"/>
    <col min="4121" max="4121" width="11.42578125" style="11" customWidth="1"/>
    <col min="4122" max="4122" width="14" style="11" customWidth="1"/>
    <col min="4123" max="4123" width="14.140625" style="11" customWidth="1"/>
    <col min="4124" max="4124" width="13.42578125" style="11" customWidth="1"/>
    <col min="4125" max="4125" width="11.42578125" style="11" customWidth="1"/>
    <col min="4126" max="4126" width="12" style="11" customWidth="1"/>
    <col min="4127" max="4127" width="10.7109375" style="11" customWidth="1"/>
    <col min="4128" max="4128" width="10.5703125" style="11" customWidth="1"/>
    <col min="4129" max="4129" width="10.140625" style="11" customWidth="1"/>
    <col min="4130" max="4130" width="15.42578125" style="11" customWidth="1"/>
    <col min="4131" max="4131" width="11.5703125" style="11" customWidth="1"/>
    <col min="4132" max="4132" width="12.28515625" style="11" customWidth="1"/>
    <col min="4133" max="4133" width="11.42578125" style="11" customWidth="1"/>
    <col min="4134" max="4134" width="12" style="11" customWidth="1"/>
    <col min="4135" max="4337" width="11.42578125" style="11" customWidth="1"/>
    <col min="4338" max="4351" width="11.42578125" style="11"/>
    <col min="4352" max="4352" width="30.140625" style="11" customWidth="1"/>
    <col min="4353" max="4353" width="13.7109375" style="11" customWidth="1"/>
    <col min="4354" max="4354" width="16.7109375" style="11" customWidth="1"/>
    <col min="4355" max="4355" width="12.28515625" style="11" customWidth="1"/>
    <col min="4356" max="4357" width="13.28515625" style="11" customWidth="1"/>
    <col min="4358" max="4358" width="11.5703125" style="11" customWidth="1"/>
    <col min="4359" max="4360" width="12.140625" style="11" customWidth="1"/>
    <col min="4361" max="4361" width="14.5703125" style="11" customWidth="1"/>
    <col min="4362" max="4362" width="23.7109375" style="11" customWidth="1"/>
    <col min="4363" max="4363" width="12" style="11" customWidth="1"/>
    <col min="4364" max="4364" width="15.140625" style="11" customWidth="1"/>
    <col min="4365" max="4365" width="12.85546875" style="11" customWidth="1"/>
    <col min="4366" max="4366" width="19.85546875" style="11" customWidth="1"/>
    <col min="4367" max="4367" width="12.85546875" style="11" customWidth="1"/>
    <col min="4368" max="4368" width="15.28515625" style="11" customWidth="1"/>
    <col min="4369" max="4369" width="18" style="11" customWidth="1"/>
    <col min="4370" max="4370" width="20.7109375" style="11" customWidth="1"/>
    <col min="4371" max="4371" width="16.28515625" style="11" customWidth="1"/>
    <col min="4372" max="4372" width="12.7109375" style="11" customWidth="1"/>
    <col min="4373" max="4373" width="14.5703125" style="11" customWidth="1"/>
    <col min="4374" max="4374" width="10.140625" style="11" customWidth="1"/>
    <col min="4375" max="4375" width="10.7109375" style="11" customWidth="1"/>
    <col min="4376" max="4376" width="19.140625" style="11" customWidth="1"/>
    <col min="4377" max="4377" width="11.42578125" style="11" customWidth="1"/>
    <col min="4378" max="4378" width="14" style="11" customWidth="1"/>
    <col min="4379" max="4379" width="14.140625" style="11" customWidth="1"/>
    <col min="4380" max="4380" width="13.42578125" style="11" customWidth="1"/>
    <col min="4381" max="4381" width="11.42578125" style="11" customWidth="1"/>
    <col min="4382" max="4382" width="12" style="11" customWidth="1"/>
    <col min="4383" max="4383" width="10.7109375" style="11" customWidth="1"/>
    <col min="4384" max="4384" width="10.5703125" style="11" customWidth="1"/>
    <col min="4385" max="4385" width="10.140625" style="11" customWidth="1"/>
    <col min="4386" max="4386" width="15.42578125" style="11" customWidth="1"/>
    <col min="4387" max="4387" width="11.5703125" style="11" customWidth="1"/>
    <col min="4388" max="4388" width="12.28515625" style="11" customWidth="1"/>
    <col min="4389" max="4389" width="11.42578125" style="11" customWidth="1"/>
    <col min="4390" max="4390" width="12" style="11" customWidth="1"/>
    <col min="4391" max="4593" width="11.42578125" style="11" customWidth="1"/>
    <col min="4594" max="4607" width="11.42578125" style="11"/>
    <col min="4608" max="4608" width="30.140625" style="11" customWidth="1"/>
    <col min="4609" max="4609" width="13.7109375" style="11" customWidth="1"/>
    <col min="4610" max="4610" width="16.7109375" style="11" customWidth="1"/>
    <col min="4611" max="4611" width="12.28515625" style="11" customWidth="1"/>
    <col min="4612" max="4613" width="13.28515625" style="11" customWidth="1"/>
    <col min="4614" max="4614" width="11.5703125" style="11" customWidth="1"/>
    <col min="4615" max="4616" width="12.140625" style="11" customWidth="1"/>
    <col min="4617" max="4617" width="14.5703125" style="11" customWidth="1"/>
    <col min="4618" max="4618" width="23.7109375" style="11" customWidth="1"/>
    <col min="4619" max="4619" width="12" style="11" customWidth="1"/>
    <col min="4620" max="4620" width="15.140625" style="11" customWidth="1"/>
    <col min="4621" max="4621" width="12.85546875" style="11" customWidth="1"/>
    <col min="4622" max="4622" width="19.85546875" style="11" customWidth="1"/>
    <col min="4623" max="4623" width="12.85546875" style="11" customWidth="1"/>
    <col min="4624" max="4624" width="15.28515625" style="11" customWidth="1"/>
    <col min="4625" max="4625" width="18" style="11" customWidth="1"/>
    <col min="4626" max="4626" width="20.7109375" style="11" customWidth="1"/>
    <col min="4627" max="4627" width="16.28515625" style="11" customWidth="1"/>
    <col min="4628" max="4628" width="12.7109375" style="11" customWidth="1"/>
    <col min="4629" max="4629" width="14.5703125" style="11" customWidth="1"/>
    <col min="4630" max="4630" width="10.140625" style="11" customWidth="1"/>
    <col min="4631" max="4631" width="10.7109375" style="11" customWidth="1"/>
    <col min="4632" max="4632" width="19.140625" style="11" customWidth="1"/>
    <col min="4633" max="4633" width="11.42578125" style="11" customWidth="1"/>
    <col min="4634" max="4634" width="14" style="11" customWidth="1"/>
    <col min="4635" max="4635" width="14.140625" style="11" customWidth="1"/>
    <col min="4636" max="4636" width="13.42578125" style="11" customWidth="1"/>
    <col min="4637" max="4637" width="11.42578125" style="11" customWidth="1"/>
    <col min="4638" max="4638" width="12" style="11" customWidth="1"/>
    <col min="4639" max="4639" width="10.7109375" style="11" customWidth="1"/>
    <col min="4640" max="4640" width="10.5703125" style="11" customWidth="1"/>
    <col min="4641" max="4641" width="10.140625" style="11" customWidth="1"/>
    <col min="4642" max="4642" width="15.42578125" style="11" customWidth="1"/>
    <col min="4643" max="4643" width="11.5703125" style="11" customWidth="1"/>
    <col min="4644" max="4644" width="12.28515625" style="11" customWidth="1"/>
    <col min="4645" max="4645" width="11.42578125" style="11" customWidth="1"/>
    <col min="4646" max="4646" width="12" style="11" customWidth="1"/>
    <col min="4647" max="4849" width="11.42578125" style="11" customWidth="1"/>
    <col min="4850" max="4863" width="11.42578125" style="11"/>
    <col min="4864" max="4864" width="30.140625" style="11" customWidth="1"/>
    <col min="4865" max="4865" width="13.7109375" style="11" customWidth="1"/>
    <col min="4866" max="4866" width="16.7109375" style="11" customWidth="1"/>
    <col min="4867" max="4867" width="12.28515625" style="11" customWidth="1"/>
    <col min="4868" max="4869" width="13.28515625" style="11" customWidth="1"/>
    <col min="4870" max="4870" width="11.5703125" style="11" customWidth="1"/>
    <col min="4871" max="4872" width="12.140625" style="11" customWidth="1"/>
    <col min="4873" max="4873" width="14.5703125" style="11" customWidth="1"/>
    <col min="4874" max="4874" width="23.7109375" style="11" customWidth="1"/>
    <col min="4875" max="4875" width="12" style="11" customWidth="1"/>
    <col min="4876" max="4876" width="15.140625" style="11" customWidth="1"/>
    <col min="4877" max="4877" width="12.85546875" style="11" customWidth="1"/>
    <col min="4878" max="4878" width="19.85546875" style="11" customWidth="1"/>
    <col min="4879" max="4879" width="12.85546875" style="11" customWidth="1"/>
    <col min="4880" max="4880" width="15.28515625" style="11" customWidth="1"/>
    <col min="4881" max="4881" width="18" style="11" customWidth="1"/>
    <col min="4882" max="4882" width="20.7109375" style="11" customWidth="1"/>
    <col min="4883" max="4883" width="16.28515625" style="11" customWidth="1"/>
    <col min="4884" max="4884" width="12.7109375" style="11" customWidth="1"/>
    <col min="4885" max="4885" width="14.5703125" style="11" customWidth="1"/>
    <col min="4886" max="4886" width="10.140625" style="11" customWidth="1"/>
    <col min="4887" max="4887" width="10.7109375" style="11" customWidth="1"/>
    <col min="4888" max="4888" width="19.140625" style="11" customWidth="1"/>
    <col min="4889" max="4889" width="11.42578125" style="11" customWidth="1"/>
    <col min="4890" max="4890" width="14" style="11" customWidth="1"/>
    <col min="4891" max="4891" width="14.140625" style="11" customWidth="1"/>
    <col min="4892" max="4892" width="13.42578125" style="11" customWidth="1"/>
    <col min="4893" max="4893" width="11.42578125" style="11" customWidth="1"/>
    <col min="4894" max="4894" width="12" style="11" customWidth="1"/>
    <col min="4895" max="4895" width="10.7109375" style="11" customWidth="1"/>
    <col min="4896" max="4896" width="10.5703125" style="11" customWidth="1"/>
    <col min="4897" max="4897" width="10.140625" style="11" customWidth="1"/>
    <col min="4898" max="4898" width="15.42578125" style="11" customWidth="1"/>
    <col min="4899" max="4899" width="11.5703125" style="11" customWidth="1"/>
    <col min="4900" max="4900" width="12.28515625" style="11" customWidth="1"/>
    <col min="4901" max="4901" width="11.42578125" style="11" customWidth="1"/>
    <col min="4902" max="4902" width="12" style="11" customWidth="1"/>
    <col min="4903" max="5105" width="11.42578125" style="11" customWidth="1"/>
    <col min="5106" max="5119" width="11.42578125" style="11"/>
    <col min="5120" max="5120" width="30.140625" style="11" customWidth="1"/>
    <col min="5121" max="5121" width="13.7109375" style="11" customWidth="1"/>
    <col min="5122" max="5122" width="16.7109375" style="11" customWidth="1"/>
    <col min="5123" max="5123" width="12.28515625" style="11" customWidth="1"/>
    <col min="5124" max="5125" width="13.28515625" style="11" customWidth="1"/>
    <col min="5126" max="5126" width="11.5703125" style="11" customWidth="1"/>
    <col min="5127" max="5128" width="12.140625" style="11" customWidth="1"/>
    <col min="5129" max="5129" width="14.5703125" style="11" customWidth="1"/>
    <col min="5130" max="5130" width="23.7109375" style="11" customWidth="1"/>
    <col min="5131" max="5131" width="12" style="11" customWidth="1"/>
    <col min="5132" max="5132" width="15.140625" style="11" customWidth="1"/>
    <col min="5133" max="5133" width="12.85546875" style="11" customWidth="1"/>
    <col min="5134" max="5134" width="19.85546875" style="11" customWidth="1"/>
    <col min="5135" max="5135" width="12.85546875" style="11" customWidth="1"/>
    <col min="5136" max="5136" width="15.28515625" style="11" customWidth="1"/>
    <col min="5137" max="5137" width="18" style="11" customWidth="1"/>
    <col min="5138" max="5138" width="20.7109375" style="11" customWidth="1"/>
    <col min="5139" max="5139" width="16.28515625" style="11" customWidth="1"/>
    <col min="5140" max="5140" width="12.7109375" style="11" customWidth="1"/>
    <col min="5141" max="5141" width="14.5703125" style="11" customWidth="1"/>
    <col min="5142" max="5142" width="10.140625" style="11" customWidth="1"/>
    <col min="5143" max="5143" width="10.7109375" style="11" customWidth="1"/>
    <col min="5144" max="5144" width="19.140625" style="11" customWidth="1"/>
    <col min="5145" max="5145" width="11.42578125" style="11" customWidth="1"/>
    <col min="5146" max="5146" width="14" style="11" customWidth="1"/>
    <col min="5147" max="5147" width="14.140625" style="11" customWidth="1"/>
    <col min="5148" max="5148" width="13.42578125" style="11" customWidth="1"/>
    <col min="5149" max="5149" width="11.42578125" style="11" customWidth="1"/>
    <col min="5150" max="5150" width="12" style="11" customWidth="1"/>
    <col min="5151" max="5151" width="10.7109375" style="11" customWidth="1"/>
    <col min="5152" max="5152" width="10.5703125" style="11" customWidth="1"/>
    <col min="5153" max="5153" width="10.140625" style="11" customWidth="1"/>
    <col min="5154" max="5154" width="15.42578125" style="11" customWidth="1"/>
    <col min="5155" max="5155" width="11.5703125" style="11" customWidth="1"/>
    <col min="5156" max="5156" width="12.28515625" style="11" customWidth="1"/>
    <col min="5157" max="5157" width="11.42578125" style="11" customWidth="1"/>
    <col min="5158" max="5158" width="12" style="11" customWidth="1"/>
    <col min="5159" max="5361" width="11.42578125" style="11" customWidth="1"/>
    <col min="5362" max="5375" width="11.42578125" style="11"/>
    <col min="5376" max="5376" width="30.140625" style="11" customWidth="1"/>
    <col min="5377" max="5377" width="13.7109375" style="11" customWidth="1"/>
    <col min="5378" max="5378" width="16.7109375" style="11" customWidth="1"/>
    <col min="5379" max="5379" width="12.28515625" style="11" customWidth="1"/>
    <col min="5380" max="5381" width="13.28515625" style="11" customWidth="1"/>
    <col min="5382" max="5382" width="11.5703125" style="11" customWidth="1"/>
    <col min="5383" max="5384" width="12.140625" style="11" customWidth="1"/>
    <col min="5385" max="5385" width="14.5703125" style="11" customWidth="1"/>
    <col min="5386" max="5386" width="23.7109375" style="11" customWidth="1"/>
    <col min="5387" max="5387" width="12" style="11" customWidth="1"/>
    <col min="5388" max="5388" width="15.140625" style="11" customWidth="1"/>
    <col min="5389" max="5389" width="12.85546875" style="11" customWidth="1"/>
    <col min="5390" max="5390" width="19.85546875" style="11" customWidth="1"/>
    <col min="5391" max="5391" width="12.85546875" style="11" customWidth="1"/>
    <col min="5392" max="5392" width="15.28515625" style="11" customWidth="1"/>
    <col min="5393" max="5393" width="18" style="11" customWidth="1"/>
    <col min="5394" max="5394" width="20.7109375" style="11" customWidth="1"/>
    <col min="5395" max="5395" width="16.28515625" style="11" customWidth="1"/>
    <col min="5396" max="5396" width="12.7109375" style="11" customWidth="1"/>
    <col min="5397" max="5397" width="14.5703125" style="11" customWidth="1"/>
    <col min="5398" max="5398" width="10.140625" style="11" customWidth="1"/>
    <col min="5399" max="5399" width="10.7109375" style="11" customWidth="1"/>
    <col min="5400" max="5400" width="19.140625" style="11" customWidth="1"/>
    <col min="5401" max="5401" width="11.42578125" style="11" customWidth="1"/>
    <col min="5402" max="5402" width="14" style="11" customWidth="1"/>
    <col min="5403" max="5403" width="14.140625" style="11" customWidth="1"/>
    <col min="5404" max="5404" width="13.42578125" style="11" customWidth="1"/>
    <col min="5405" max="5405" width="11.42578125" style="11" customWidth="1"/>
    <col min="5406" max="5406" width="12" style="11" customWidth="1"/>
    <col min="5407" max="5407" width="10.7109375" style="11" customWidth="1"/>
    <col min="5408" max="5408" width="10.5703125" style="11" customWidth="1"/>
    <col min="5409" max="5409" width="10.140625" style="11" customWidth="1"/>
    <col min="5410" max="5410" width="15.42578125" style="11" customWidth="1"/>
    <col min="5411" max="5411" width="11.5703125" style="11" customWidth="1"/>
    <col min="5412" max="5412" width="12.28515625" style="11" customWidth="1"/>
    <col min="5413" max="5413" width="11.42578125" style="11" customWidth="1"/>
    <col min="5414" max="5414" width="12" style="11" customWidth="1"/>
    <col min="5415" max="5617" width="11.42578125" style="11" customWidth="1"/>
    <col min="5618" max="5631" width="11.42578125" style="11"/>
    <col min="5632" max="5632" width="30.140625" style="11" customWidth="1"/>
    <col min="5633" max="5633" width="13.7109375" style="11" customWidth="1"/>
    <col min="5634" max="5634" width="16.7109375" style="11" customWidth="1"/>
    <col min="5635" max="5635" width="12.28515625" style="11" customWidth="1"/>
    <col min="5636" max="5637" width="13.28515625" style="11" customWidth="1"/>
    <col min="5638" max="5638" width="11.5703125" style="11" customWidth="1"/>
    <col min="5639" max="5640" width="12.140625" style="11" customWidth="1"/>
    <col min="5641" max="5641" width="14.5703125" style="11" customWidth="1"/>
    <col min="5642" max="5642" width="23.7109375" style="11" customWidth="1"/>
    <col min="5643" max="5643" width="12" style="11" customWidth="1"/>
    <col min="5644" max="5644" width="15.140625" style="11" customWidth="1"/>
    <col min="5645" max="5645" width="12.85546875" style="11" customWidth="1"/>
    <col min="5646" max="5646" width="19.85546875" style="11" customWidth="1"/>
    <col min="5647" max="5647" width="12.85546875" style="11" customWidth="1"/>
    <col min="5648" max="5648" width="15.28515625" style="11" customWidth="1"/>
    <col min="5649" max="5649" width="18" style="11" customWidth="1"/>
    <col min="5650" max="5650" width="20.7109375" style="11" customWidth="1"/>
    <col min="5651" max="5651" width="16.28515625" style="11" customWidth="1"/>
    <col min="5652" max="5652" width="12.7109375" style="11" customWidth="1"/>
    <col min="5653" max="5653" width="14.5703125" style="11" customWidth="1"/>
    <col min="5654" max="5654" width="10.140625" style="11" customWidth="1"/>
    <col min="5655" max="5655" width="10.7109375" style="11" customWidth="1"/>
    <col min="5656" max="5656" width="19.140625" style="11" customWidth="1"/>
    <col min="5657" max="5657" width="11.42578125" style="11" customWidth="1"/>
    <col min="5658" max="5658" width="14" style="11" customWidth="1"/>
    <col min="5659" max="5659" width="14.140625" style="11" customWidth="1"/>
    <col min="5660" max="5660" width="13.42578125" style="11" customWidth="1"/>
    <col min="5661" max="5661" width="11.42578125" style="11" customWidth="1"/>
    <col min="5662" max="5662" width="12" style="11" customWidth="1"/>
    <col min="5663" max="5663" width="10.7109375" style="11" customWidth="1"/>
    <col min="5664" max="5664" width="10.5703125" style="11" customWidth="1"/>
    <col min="5665" max="5665" width="10.140625" style="11" customWidth="1"/>
    <col min="5666" max="5666" width="15.42578125" style="11" customWidth="1"/>
    <col min="5667" max="5667" width="11.5703125" style="11" customWidth="1"/>
    <col min="5668" max="5668" width="12.28515625" style="11" customWidth="1"/>
    <col min="5669" max="5669" width="11.42578125" style="11" customWidth="1"/>
    <col min="5670" max="5670" width="12" style="11" customWidth="1"/>
    <col min="5671" max="5873" width="11.42578125" style="11" customWidth="1"/>
    <col min="5874" max="5887" width="11.42578125" style="11"/>
    <col min="5888" max="5888" width="30.140625" style="11" customWidth="1"/>
    <col min="5889" max="5889" width="13.7109375" style="11" customWidth="1"/>
    <col min="5890" max="5890" width="16.7109375" style="11" customWidth="1"/>
    <col min="5891" max="5891" width="12.28515625" style="11" customWidth="1"/>
    <col min="5892" max="5893" width="13.28515625" style="11" customWidth="1"/>
    <col min="5894" max="5894" width="11.5703125" style="11" customWidth="1"/>
    <col min="5895" max="5896" width="12.140625" style="11" customWidth="1"/>
    <col min="5897" max="5897" width="14.5703125" style="11" customWidth="1"/>
    <col min="5898" max="5898" width="23.7109375" style="11" customWidth="1"/>
    <col min="5899" max="5899" width="12" style="11" customWidth="1"/>
    <col min="5900" max="5900" width="15.140625" style="11" customWidth="1"/>
    <col min="5901" max="5901" width="12.85546875" style="11" customWidth="1"/>
    <col min="5902" max="5902" width="19.85546875" style="11" customWidth="1"/>
    <col min="5903" max="5903" width="12.85546875" style="11" customWidth="1"/>
    <col min="5904" max="5904" width="15.28515625" style="11" customWidth="1"/>
    <col min="5905" max="5905" width="18" style="11" customWidth="1"/>
    <col min="5906" max="5906" width="20.7109375" style="11" customWidth="1"/>
    <col min="5907" max="5907" width="16.28515625" style="11" customWidth="1"/>
    <col min="5908" max="5908" width="12.7109375" style="11" customWidth="1"/>
    <col min="5909" max="5909" width="14.5703125" style="11" customWidth="1"/>
    <col min="5910" max="5910" width="10.140625" style="11" customWidth="1"/>
    <col min="5911" max="5911" width="10.7109375" style="11" customWidth="1"/>
    <col min="5912" max="5912" width="19.140625" style="11" customWidth="1"/>
    <col min="5913" max="5913" width="11.42578125" style="11" customWidth="1"/>
    <col min="5914" max="5914" width="14" style="11" customWidth="1"/>
    <col min="5915" max="5915" width="14.140625" style="11" customWidth="1"/>
    <col min="5916" max="5916" width="13.42578125" style="11" customWidth="1"/>
    <col min="5917" max="5917" width="11.42578125" style="11" customWidth="1"/>
    <col min="5918" max="5918" width="12" style="11" customWidth="1"/>
    <col min="5919" max="5919" width="10.7109375" style="11" customWidth="1"/>
    <col min="5920" max="5920" width="10.5703125" style="11" customWidth="1"/>
    <col min="5921" max="5921" width="10.140625" style="11" customWidth="1"/>
    <col min="5922" max="5922" width="15.42578125" style="11" customWidth="1"/>
    <col min="5923" max="5923" width="11.5703125" style="11" customWidth="1"/>
    <col min="5924" max="5924" width="12.28515625" style="11" customWidth="1"/>
    <col min="5925" max="5925" width="11.42578125" style="11" customWidth="1"/>
    <col min="5926" max="5926" width="12" style="11" customWidth="1"/>
    <col min="5927" max="6129" width="11.42578125" style="11" customWidth="1"/>
    <col min="6130" max="6143" width="11.42578125" style="11"/>
    <col min="6144" max="6144" width="30.140625" style="11" customWidth="1"/>
    <col min="6145" max="6145" width="13.7109375" style="11" customWidth="1"/>
    <col min="6146" max="6146" width="16.7109375" style="11" customWidth="1"/>
    <col min="6147" max="6147" width="12.28515625" style="11" customWidth="1"/>
    <col min="6148" max="6149" width="13.28515625" style="11" customWidth="1"/>
    <col min="6150" max="6150" width="11.5703125" style="11" customWidth="1"/>
    <col min="6151" max="6152" width="12.140625" style="11" customWidth="1"/>
    <col min="6153" max="6153" width="14.5703125" style="11" customWidth="1"/>
    <col min="6154" max="6154" width="23.7109375" style="11" customWidth="1"/>
    <col min="6155" max="6155" width="12" style="11" customWidth="1"/>
    <col min="6156" max="6156" width="15.140625" style="11" customWidth="1"/>
    <col min="6157" max="6157" width="12.85546875" style="11" customWidth="1"/>
    <col min="6158" max="6158" width="19.85546875" style="11" customWidth="1"/>
    <col min="6159" max="6159" width="12.85546875" style="11" customWidth="1"/>
    <col min="6160" max="6160" width="15.28515625" style="11" customWidth="1"/>
    <col min="6161" max="6161" width="18" style="11" customWidth="1"/>
    <col min="6162" max="6162" width="20.7109375" style="11" customWidth="1"/>
    <col min="6163" max="6163" width="16.28515625" style="11" customWidth="1"/>
    <col min="6164" max="6164" width="12.7109375" style="11" customWidth="1"/>
    <col min="6165" max="6165" width="14.5703125" style="11" customWidth="1"/>
    <col min="6166" max="6166" width="10.140625" style="11" customWidth="1"/>
    <col min="6167" max="6167" width="10.7109375" style="11" customWidth="1"/>
    <col min="6168" max="6168" width="19.140625" style="11" customWidth="1"/>
    <col min="6169" max="6169" width="11.42578125" style="11" customWidth="1"/>
    <col min="6170" max="6170" width="14" style="11" customWidth="1"/>
    <col min="6171" max="6171" width="14.140625" style="11" customWidth="1"/>
    <col min="6172" max="6172" width="13.42578125" style="11" customWidth="1"/>
    <col min="6173" max="6173" width="11.42578125" style="11" customWidth="1"/>
    <col min="6174" max="6174" width="12" style="11" customWidth="1"/>
    <col min="6175" max="6175" width="10.7109375" style="11" customWidth="1"/>
    <col min="6176" max="6176" width="10.5703125" style="11" customWidth="1"/>
    <col min="6177" max="6177" width="10.140625" style="11" customWidth="1"/>
    <col min="6178" max="6178" width="15.42578125" style="11" customWidth="1"/>
    <col min="6179" max="6179" width="11.5703125" style="11" customWidth="1"/>
    <col min="6180" max="6180" width="12.28515625" style="11" customWidth="1"/>
    <col min="6181" max="6181" width="11.42578125" style="11" customWidth="1"/>
    <col min="6182" max="6182" width="12" style="11" customWidth="1"/>
    <col min="6183" max="6385" width="11.42578125" style="11" customWidth="1"/>
    <col min="6386" max="6399" width="11.42578125" style="11"/>
    <col min="6400" max="6400" width="30.140625" style="11" customWidth="1"/>
    <col min="6401" max="6401" width="13.7109375" style="11" customWidth="1"/>
    <col min="6402" max="6402" width="16.7109375" style="11" customWidth="1"/>
    <col min="6403" max="6403" width="12.28515625" style="11" customWidth="1"/>
    <col min="6404" max="6405" width="13.28515625" style="11" customWidth="1"/>
    <col min="6406" max="6406" width="11.5703125" style="11" customWidth="1"/>
    <col min="6407" max="6408" width="12.140625" style="11" customWidth="1"/>
    <col min="6409" max="6409" width="14.5703125" style="11" customWidth="1"/>
    <col min="6410" max="6410" width="23.7109375" style="11" customWidth="1"/>
    <col min="6411" max="6411" width="12" style="11" customWidth="1"/>
    <col min="6412" max="6412" width="15.140625" style="11" customWidth="1"/>
    <col min="6413" max="6413" width="12.85546875" style="11" customWidth="1"/>
    <col min="6414" max="6414" width="19.85546875" style="11" customWidth="1"/>
    <col min="6415" max="6415" width="12.85546875" style="11" customWidth="1"/>
    <col min="6416" max="6416" width="15.28515625" style="11" customWidth="1"/>
    <col min="6417" max="6417" width="18" style="11" customWidth="1"/>
    <col min="6418" max="6418" width="20.7109375" style="11" customWidth="1"/>
    <col min="6419" max="6419" width="16.28515625" style="11" customWidth="1"/>
    <col min="6420" max="6420" width="12.7109375" style="11" customWidth="1"/>
    <col min="6421" max="6421" width="14.5703125" style="11" customWidth="1"/>
    <col min="6422" max="6422" width="10.140625" style="11" customWidth="1"/>
    <col min="6423" max="6423" width="10.7109375" style="11" customWidth="1"/>
    <col min="6424" max="6424" width="19.140625" style="11" customWidth="1"/>
    <col min="6425" max="6425" width="11.42578125" style="11" customWidth="1"/>
    <col min="6426" max="6426" width="14" style="11" customWidth="1"/>
    <col min="6427" max="6427" width="14.140625" style="11" customWidth="1"/>
    <col min="6428" max="6428" width="13.42578125" style="11" customWidth="1"/>
    <col min="6429" max="6429" width="11.42578125" style="11" customWidth="1"/>
    <col min="6430" max="6430" width="12" style="11" customWidth="1"/>
    <col min="6431" max="6431" width="10.7109375" style="11" customWidth="1"/>
    <col min="6432" max="6432" width="10.5703125" style="11" customWidth="1"/>
    <col min="6433" max="6433" width="10.140625" style="11" customWidth="1"/>
    <col min="6434" max="6434" width="15.42578125" style="11" customWidth="1"/>
    <col min="6435" max="6435" width="11.5703125" style="11" customWidth="1"/>
    <col min="6436" max="6436" width="12.28515625" style="11" customWidth="1"/>
    <col min="6437" max="6437" width="11.42578125" style="11" customWidth="1"/>
    <col min="6438" max="6438" width="12" style="11" customWidth="1"/>
    <col min="6439" max="6641" width="11.42578125" style="11" customWidth="1"/>
    <col min="6642" max="6655" width="11.42578125" style="11"/>
    <col min="6656" max="6656" width="30.140625" style="11" customWidth="1"/>
    <col min="6657" max="6657" width="13.7109375" style="11" customWidth="1"/>
    <col min="6658" max="6658" width="16.7109375" style="11" customWidth="1"/>
    <col min="6659" max="6659" width="12.28515625" style="11" customWidth="1"/>
    <col min="6660" max="6661" width="13.28515625" style="11" customWidth="1"/>
    <col min="6662" max="6662" width="11.5703125" style="11" customWidth="1"/>
    <col min="6663" max="6664" width="12.140625" style="11" customWidth="1"/>
    <col min="6665" max="6665" width="14.5703125" style="11" customWidth="1"/>
    <col min="6666" max="6666" width="23.7109375" style="11" customWidth="1"/>
    <col min="6667" max="6667" width="12" style="11" customWidth="1"/>
    <col min="6668" max="6668" width="15.140625" style="11" customWidth="1"/>
    <col min="6669" max="6669" width="12.85546875" style="11" customWidth="1"/>
    <col min="6670" max="6670" width="19.85546875" style="11" customWidth="1"/>
    <col min="6671" max="6671" width="12.85546875" style="11" customWidth="1"/>
    <col min="6672" max="6672" width="15.28515625" style="11" customWidth="1"/>
    <col min="6673" max="6673" width="18" style="11" customWidth="1"/>
    <col min="6674" max="6674" width="20.7109375" style="11" customWidth="1"/>
    <col min="6675" max="6675" width="16.28515625" style="11" customWidth="1"/>
    <col min="6676" max="6676" width="12.7109375" style="11" customWidth="1"/>
    <col min="6677" max="6677" width="14.5703125" style="11" customWidth="1"/>
    <col min="6678" max="6678" width="10.140625" style="11" customWidth="1"/>
    <col min="6679" max="6679" width="10.7109375" style="11" customWidth="1"/>
    <col min="6680" max="6680" width="19.140625" style="11" customWidth="1"/>
    <col min="6681" max="6681" width="11.42578125" style="11" customWidth="1"/>
    <col min="6682" max="6682" width="14" style="11" customWidth="1"/>
    <col min="6683" max="6683" width="14.140625" style="11" customWidth="1"/>
    <col min="6684" max="6684" width="13.42578125" style="11" customWidth="1"/>
    <col min="6685" max="6685" width="11.42578125" style="11" customWidth="1"/>
    <col min="6686" max="6686" width="12" style="11" customWidth="1"/>
    <col min="6687" max="6687" width="10.7109375" style="11" customWidth="1"/>
    <col min="6688" max="6688" width="10.5703125" style="11" customWidth="1"/>
    <col min="6689" max="6689" width="10.140625" style="11" customWidth="1"/>
    <col min="6690" max="6690" width="15.42578125" style="11" customWidth="1"/>
    <col min="6691" max="6691" width="11.5703125" style="11" customWidth="1"/>
    <col min="6692" max="6692" width="12.28515625" style="11" customWidth="1"/>
    <col min="6693" max="6693" width="11.42578125" style="11" customWidth="1"/>
    <col min="6694" max="6694" width="12" style="11" customWidth="1"/>
    <col min="6695" max="6897" width="11.42578125" style="11" customWidth="1"/>
    <col min="6898" max="6911" width="11.42578125" style="11"/>
    <col min="6912" max="6912" width="30.140625" style="11" customWidth="1"/>
    <col min="6913" max="6913" width="13.7109375" style="11" customWidth="1"/>
    <col min="6914" max="6914" width="16.7109375" style="11" customWidth="1"/>
    <col min="6915" max="6915" width="12.28515625" style="11" customWidth="1"/>
    <col min="6916" max="6917" width="13.28515625" style="11" customWidth="1"/>
    <col min="6918" max="6918" width="11.5703125" style="11" customWidth="1"/>
    <col min="6919" max="6920" width="12.140625" style="11" customWidth="1"/>
    <col min="6921" max="6921" width="14.5703125" style="11" customWidth="1"/>
    <col min="6922" max="6922" width="23.7109375" style="11" customWidth="1"/>
    <col min="6923" max="6923" width="12" style="11" customWidth="1"/>
    <col min="6924" max="6924" width="15.140625" style="11" customWidth="1"/>
    <col min="6925" max="6925" width="12.85546875" style="11" customWidth="1"/>
    <col min="6926" max="6926" width="19.85546875" style="11" customWidth="1"/>
    <col min="6927" max="6927" width="12.85546875" style="11" customWidth="1"/>
    <col min="6928" max="6928" width="15.28515625" style="11" customWidth="1"/>
    <col min="6929" max="6929" width="18" style="11" customWidth="1"/>
    <col min="6930" max="6930" width="20.7109375" style="11" customWidth="1"/>
    <col min="6931" max="6931" width="16.28515625" style="11" customWidth="1"/>
    <col min="6932" max="6932" width="12.7109375" style="11" customWidth="1"/>
    <col min="6933" max="6933" width="14.5703125" style="11" customWidth="1"/>
    <col min="6934" max="6934" width="10.140625" style="11" customWidth="1"/>
    <col min="6935" max="6935" width="10.7109375" style="11" customWidth="1"/>
    <col min="6936" max="6936" width="19.140625" style="11" customWidth="1"/>
    <col min="6937" max="6937" width="11.42578125" style="11" customWidth="1"/>
    <col min="6938" max="6938" width="14" style="11" customWidth="1"/>
    <col min="6939" max="6939" width="14.140625" style="11" customWidth="1"/>
    <col min="6940" max="6940" width="13.42578125" style="11" customWidth="1"/>
    <col min="6941" max="6941" width="11.42578125" style="11" customWidth="1"/>
    <col min="6942" max="6942" width="12" style="11" customWidth="1"/>
    <col min="6943" max="6943" width="10.7109375" style="11" customWidth="1"/>
    <col min="6944" max="6944" width="10.5703125" style="11" customWidth="1"/>
    <col min="6945" max="6945" width="10.140625" style="11" customWidth="1"/>
    <col min="6946" max="6946" width="15.42578125" style="11" customWidth="1"/>
    <col min="6947" max="6947" width="11.5703125" style="11" customWidth="1"/>
    <col min="6948" max="6948" width="12.28515625" style="11" customWidth="1"/>
    <col min="6949" max="6949" width="11.42578125" style="11" customWidth="1"/>
    <col min="6950" max="6950" width="12" style="11" customWidth="1"/>
    <col min="6951" max="7153" width="11.42578125" style="11" customWidth="1"/>
    <col min="7154" max="7167" width="11.42578125" style="11"/>
    <col min="7168" max="7168" width="30.140625" style="11" customWidth="1"/>
    <col min="7169" max="7169" width="13.7109375" style="11" customWidth="1"/>
    <col min="7170" max="7170" width="16.7109375" style="11" customWidth="1"/>
    <col min="7171" max="7171" width="12.28515625" style="11" customWidth="1"/>
    <col min="7172" max="7173" width="13.28515625" style="11" customWidth="1"/>
    <col min="7174" max="7174" width="11.5703125" style="11" customWidth="1"/>
    <col min="7175" max="7176" width="12.140625" style="11" customWidth="1"/>
    <col min="7177" max="7177" width="14.5703125" style="11" customWidth="1"/>
    <col min="7178" max="7178" width="23.7109375" style="11" customWidth="1"/>
    <col min="7179" max="7179" width="12" style="11" customWidth="1"/>
    <col min="7180" max="7180" width="15.140625" style="11" customWidth="1"/>
    <col min="7181" max="7181" width="12.85546875" style="11" customWidth="1"/>
    <col min="7182" max="7182" width="19.85546875" style="11" customWidth="1"/>
    <col min="7183" max="7183" width="12.85546875" style="11" customWidth="1"/>
    <col min="7184" max="7184" width="15.28515625" style="11" customWidth="1"/>
    <col min="7185" max="7185" width="18" style="11" customWidth="1"/>
    <col min="7186" max="7186" width="20.7109375" style="11" customWidth="1"/>
    <col min="7187" max="7187" width="16.28515625" style="11" customWidth="1"/>
    <col min="7188" max="7188" width="12.7109375" style="11" customWidth="1"/>
    <col min="7189" max="7189" width="14.5703125" style="11" customWidth="1"/>
    <col min="7190" max="7190" width="10.140625" style="11" customWidth="1"/>
    <col min="7191" max="7191" width="10.7109375" style="11" customWidth="1"/>
    <col min="7192" max="7192" width="19.140625" style="11" customWidth="1"/>
    <col min="7193" max="7193" width="11.42578125" style="11" customWidth="1"/>
    <col min="7194" max="7194" width="14" style="11" customWidth="1"/>
    <col min="7195" max="7195" width="14.140625" style="11" customWidth="1"/>
    <col min="7196" max="7196" width="13.42578125" style="11" customWidth="1"/>
    <col min="7197" max="7197" width="11.42578125" style="11" customWidth="1"/>
    <col min="7198" max="7198" width="12" style="11" customWidth="1"/>
    <col min="7199" max="7199" width="10.7109375" style="11" customWidth="1"/>
    <col min="7200" max="7200" width="10.5703125" style="11" customWidth="1"/>
    <col min="7201" max="7201" width="10.140625" style="11" customWidth="1"/>
    <col min="7202" max="7202" width="15.42578125" style="11" customWidth="1"/>
    <col min="7203" max="7203" width="11.5703125" style="11" customWidth="1"/>
    <col min="7204" max="7204" width="12.28515625" style="11" customWidth="1"/>
    <col min="7205" max="7205" width="11.42578125" style="11" customWidth="1"/>
    <col min="7206" max="7206" width="12" style="11" customWidth="1"/>
    <col min="7207" max="7409" width="11.42578125" style="11" customWidth="1"/>
    <col min="7410" max="7423" width="11.42578125" style="11"/>
    <col min="7424" max="7424" width="30.140625" style="11" customWidth="1"/>
    <col min="7425" max="7425" width="13.7109375" style="11" customWidth="1"/>
    <col min="7426" max="7426" width="16.7109375" style="11" customWidth="1"/>
    <col min="7427" max="7427" width="12.28515625" style="11" customWidth="1"/>
    <col min="7428" max="7429" width="13.28515625" style="11" customWidth="1"/>
    <col min="7430" max="7430" width="11.5703125" style="11" customWidth="1"/>
    <col min="7431" max="7432" width="12.140625" style="11" customWidth="1"/>
    <col min="7433" max="7433" width="14.5703125" style="11" customWidth="1"/>
    <col min="7434" max="7434" width="23.7109375" style="11" customWidth="1"/>
    <col min="7435" max="7435" width="12" style="11" customWidth="1"/>
    <col min="7436" max="7436" width="15.140625" style="11" customWidth="1"/>
    <col min="7437" max="7437" width="12.85546875" style="11" customWidth="1"/>
    <col min="7438" max="7438" width="19.85546875" style="11" customWidth="1"/>
    <col min="7439" max="7439" width="12.85546875" style="11" customWidth="1"/>
    <col min="7440" max="7440" width="15.28515625" style="11" customWidth="1"/>
    <col min="7441" max="7441" width="18" style="11" customWidth="1"/>
    <col min="7442" max="7442" width="20.7109375" style="11" customWidth="1"/>
    <col min="7443" max="7443" width="16.28515625" style="11" customWidth="1"/>
    <col min="7444" max="7444" width="12.7109375" style="11" customWidth="1"/>
    <col min="7445" max="7445" width="14.5703125" style="11" customWidth="1"/>
    <col min="7446" max="7446" width="10.140625" style="11" customWidth="1"/>
    <col min="7447" max="7447" width="10.7109375" style="11" customWidth="1"/>
    <col min="7448" max="7448" width="19.140625" style="11" customWidth="1"/>
    <col min="7449" max="7449" width="11.42578125" style="11" customWidth="1"/>
    <col min="7450" max="7450" width="14" style="11" customWidth="1"/>
    <col min="7451" max="7451" width="14.140625" style="11" customWidth="1"/>
    <col min="7452" max="7452" width="13.42578125" style="11" customWidth="1"/>
    <col min="7453" max="7453" width="11.42578125" style="11" customWidth="1"/>
    <col min="7454" max="7454" width="12" style="11" customWidth="1"/>
    <col min="7455" max="7455" width="10.7109375" style="11" customWidth="1"/>
    <col min="7456" max="7456" width="10.5703125" style="11" customWidth="1"/>
    <col min="7457" max="7457" width="10.140625" style="11" customWidth="1"/>
    <col min="7458" max="7458" width="15.42578125" style="11" customWidth="1"/>
    <col min="7459" max="7459" width="11.5703125" style="11" customWidth="1"/>
    <col min="7460" max="7460" width="12.28515625" style="11" customWidth="1"/>
    <col min="7461" max="7461" width="11.42578125" style="11" customWidth="1"/>
    <col min="7462" max="7462" width="12" style="11" customWidth="1"/>
    <col min="7463" max="7665" width="11.42578125" style="11" customWidth="1"/>
    <col min="7666" max="7679" width="11.42578125" style="11"/>
    <col min="7680" max="7680" width="30.140625" style="11" customWidth="1"/>
    <col min="7681" max="7681" width="13.7109375" style="11" customWidth="1"/>
    <col min="7682" max="7682" width="16.7109375" style="11" customWidth="1"/>
    <col min="7683" max="7683" width="12.28515625" style="11" customWidth="1"/>
    <col min="7684" max="7685" width="13.28515625" style="11" customWidth="1"/>
    <col min="7686" max="7686" width="11.5703125" style="11" customWidth="1"/>
    <col min="7687" max="7688" width="12.140625" style="11" customWidth="1"/>
    <col min="7689" max="7689" width="14.5703125" style="11" customWidth="1"/>
    <col min="7690" max="7690" width="23.7109375" style="11" customWidth="1"/>
    <col min="7691" max="7691" width="12" style="11" customWidth="1"/>
    <col min="7692" max="7692" width="15.140625" style="11" customWidth="1"/>
    <col min="7693" max="7693" width="12.85546875" style="11" customWidth="1"/>
    <col min="7694" max="7694" width="19.85546875" style="11" customWidth="1"/>
    <col min="7695" max="7695" width="12.85546875" style="11" customWidth="1"/>
    <col min="7696" max="7696" width="15.28515625" style="11" customWidth="1"/>
    <col min="7697" max="7697" width="18" style="11" customWidth="1"/>
    <col min="7698" max="7698" width="20.7109375" style="11" customWidth="1"/>
    <col min="7699" max="7699" width="16.28515625" style="11" customWidth="1"/>
    <col min="7700" max="7700" width="12.7109375" style="11" customWidth="1"/>
    <col min="7701" max="7701" width="14.5703125" style="11" customWidth="1"/>
    <col min="7702" max="7702" width="10.140625" style="11" customWidth="1"/>
    <col min="7703" max="7703" width="10.7109375" style="11" customWidth="1"/>
    <col min="7704" max="7704" width="19.140625" style="11" customWidth="1"/>
    <col min="7705" max="7705" width="11.42578125" style="11" customWidth="1"/>
    <col min="7706" max="7706" width="14" style="11" customWidth="1"/>
    <col min="7707" max="7707" width="14.140625" style="11" customWidth="1"/>
    <col min="7708" max="7708" width="13.42578125" style="11" customWidth="1"/>
    <col min="7709" max="7709" width="11.42578125" style="11" customWidth="1"/>
    <col min="7710" max="7710" width="12" style="11" customWidth="1"/>
    <col min="7711" max="7711" width="10.7109375" style="11" customWidth="1"/>
    <col min="7712" max="7712" width="10.5703125" style="11" customWidth="1"/>
    <col min="7713" max="7713" width="10.140625" style="11" customWidth="1"/>
    <col min="7714" max="7714" width="15.42578125" style="11" customWidth="1"/>
    <col min="7715" max="7715" width="11.5703125" style="11" customWidth="1"/>
    <col min="7716" max="7716" width="12.28515625" style="11" customWidth="1"/>
    <col min="7717" max="7717" width="11.42578125" style="11" customWidth="1"/>
    <col min="7718" max="7718" width="12" style="11" customWidth="1"/>
    <col min="7719" max="7921" width="11.42578125" style="11" customWidth="1"/>
    <col min="7922" max="7935" width="11.42578125" style="11"/>
    <col min="7936" max="7936" width="30.140625" style="11" customWidth="1"/>
    <col min="7937" max="7937" width="13.7109375" style="11" customWidth="1"/>
    <col min="7938" max="7938" width="16.7109375" style="11" customWidth="1"/>
    <col min="7939" max="7939" width="12.28515625" style="11" customWidth="1"/>
    <col min="7940" max="7941" width="13.28515625" style="11" customWidth="1"/>
    <col min="7942" max="7942" width="11.5703125" style="11" customWidth="1"/>
    <col min="7943" max="7944" width="12.140625" style="11" customWidth="1"/>
    <col min="7945" max="7945" width="14.5703125" style="11" customWidth="1"/>
    <col min="7946" max="7946" width="23.7109375" style="11" customWidth="1"/>
    <col min="7947" max="7947" width="12" style="11" customWidth="1"/>
    <col min="7948" max="7948" width="15.140625" style="11" customWidth="1"/>
    <col min="7949" max="7949" width="12.85546875" style="11" customWidth="1"/>
    <col min="7950" max="7950" width="19.85546875" style="11" customWidth="1"/>
    <col min="7951" max="7951" width="12.85546875" style="11" customWidth="1"/>
    <col min="7952" max="7952" width="15.28515625" style="11" customWidth="1"/>
    <col min="7953" max="7953" width="18" style="11" customWidth="1"/>
    <col min="7954" max="7954" width="20.7109375" style="11" customWidth="1"/>
    <col min="7955" max="7955" width="16.28515625" style="11" customWidth="1"/>
    <col min="7956" max="7956" width="12.7109375" style="11" customWidth="1"/>
    <col min="7957" max="7957" width="14.5703125" style="11" customWidth="1"/>
    <col min="7958" max="7958" width="10.140625" style="11" customWidth="1"/>
    <col min="7959" max="7959" width="10.7109375" style="11" customWidth="1"/>
    <col min="7960" max="7960" width="19.140625" style="11" customWidth="1"/>
    <col min="7961" max="7961" width="11.42578125" style="11" customWidth="1"/>
    <col min="7962" max="7962" width="14" style="11" customWidth="1"/>
    <col min="7963" max="7963" width="14.140625" style="11" customWidth="1"/>
    <col min="7964" max="7964" width="13.42578125" style="11" customWidth="1"/>
    <col min="7965" max="7965" width="11.42578125" style="11" customWidth="1"/>
    <col min="7966" max="7966" width="12" style="11" customWidth="1"/>
    <col min="7967" max="7967" width="10.7109375" style="11" customWidth="1"/>
    <col min="7968" max="7968" width="10.5703125" style="11" customWidth="1"/>
    <col min="7969" max="7969" width="10.140625" style="11" customWidth="1"/>
    <col min="7970" max="7970" width="15.42578125" style="11" customWidth="1"/>
    <col min="7971" max="7971" width="11.5703125" style="11" customWidth="1"/>
    <col min="7972" max="7972" width="12.28515625" style="11" customWidth="1"/>
    <col min="7973" max="7973" width="11.42578125" style="11" customWidth="1"/>
    <col min="7974" max="7974" width="12" style="11" customWidth="1"/>
    <col min="7975" max="8177" width="11.42578125" style="11" customWidth="1"/>
    <col min="8178" max="8191" width="11.42578125" style="11"/>
    <col min="8192" max="8192" width="30.140625" style="11" customWidth="1"/>
    <col min="8193" max="8193" width="13.7109375" style="11" customWidth="1"/>
    <col min="8194" max="8194" width="16.7109375" style="11" customWidth="1"/>
    <col min="8195" max="8195" width="12.28515625" style="11" customWidth="1"/>
    <col min="8196" max="8197" width="13.28515625" style="11" customWidth="1"/>
    <col min="8198" max="8198" width="11.5703125" style="11" customWidth="1"/>
    <col min="8199" max="8200" width="12.140625" style="11" customWidth="1"/>
    <col min="8201" max="8201" width="14.5703125" style="11" customWidth="1"/>
    <col min="8202" max="8202" width="23.7109375" style="11" customWidth="1"/>
    <col min="8203" max="8203" width="12" style="11" customWidth="1"/>
    <col min="8204" max="8204" width="15.140625" style="11" customWidth="1"/>
    <col min="8205" max="8205" width="12.85546875" style="11" customWidth="1"/>
    <col min="8206" max="8206" width="19.85546875" style="11" customWidth="1"/>
    <col min="8207" max="8207" width="12.85546875" style="11" customWidth="1"/>
    <col min="8208" max="8208" width="15.28515625" style="11" customWidth="1"/>
    <col min="8209" max="8209" width="18" style="11" customWidth="1"/>
    <col min="8210" max="8210" width="20.7109375" style="11" customWidth="1"/>
    <col min="8211" max="8211" width="16.28515625" style="11" customWidth="1"/>
    <col min="8212" max="8212" width="12.7109375" style="11" customWidth="1"/>
    <col min="8213" max="8213" width="14.5703125" style="11" customWidth="1"/>
    <col min="8214" max="8214" width="10.140625" style="11" customWidth="1"/>
    <col min="8215" max="8215" width="10.7109375" style="11" customWidth="1"/>
    <col min="8216" max="8216" width="19.140625" style="11" customWidth="1"/>
    <col min="8217" max="8217" width="11.42578125" style="11" customWidth="1"/>
    <col min="8218" max="8218" width="14" style="11" customWidth="1"/>
    <col min="8219" max="8219" width="14.140625" style="11" customWidth="1"/>
    <col min="8220" max="8220" width="13.42578125" style="11" customWidth="1"/>
    <col min="8221" max="8221" width="11.42578125" style="11" customWidth="1"/>
    <col min="8222" max="8222" width="12" style="11" customWidth="1"/>
    <col min="8223" max="8223" width="10.7109375" style="11" customWidth="1"/>
    <col min="8224" max="8224" width="10.5703125" style="11" customWidth="1"/>
    <col min="8225" max="8225" width="10.140625" style="11" customWidth="1"/>
    <col min="8226" max="8226" width="15.42578125" style="11" customWidth="1"/>
    <col min="8227" max="8227" width="11.5703125" style="11" customWidth="1"/>
    <col min="8228" max="8228" width="12.28515625" style="11" customWidth="1"/>
    <col min="8229" max="8229" width="11.42578125" style="11" customWidth="1"/>
    <col min="8230" max="8230" width="12" style="11" customWidth="1"/>
    <col min="8231" max="8433" width="11.42578125" style="11" customWidth="1"/>
    <col min="8434" max="8447" width="11.42578125" style="11"/>
    <col min="8448" max="8448" width="30.140625" style="11" customWidth="1"/>
    <col min="8449" max="8449" width="13.7109375" style="11" customWidth="1"/>
    <col min="8450" max="8450" width="16.7109375" style="11" customWidth="1"/>
    <col min="8451" max="8451" width="12.28515625" style="11" customWidth="1"/>
    <col min="8452" max="8453" width="13.28515625" style="11" customWidth="1"/>
    <col min="8454" max="8454" width="11.5703125" style="11" customWidth="1"/>
    <col min="8455" max="8456" width="12.140625" style="11" customWidth="1"/>
    <col min="8457" max="8457" width="14.5703125" style="11" customWidth="1"/>
    <col min="8458" max="8458" width="23.7109375" style="11" customWidth="1"/>
    <col min="8459" max="8459" width="12" style="11" customWidth="1"/>
    <col min="8460" max="8460" width="15.140625" style="11" customWidth="1"/>
    <col min="8461" max="8461" width="12.85546875" style="11" customWidth="1"/>
    <col min="8462" max="8462" width="19.85546875" style="11" customWidth="1"/>
    <col min="8463" max="8463" width="12.85546875" style="11" customWidth="1"/>
    <col min="8464" max="8464" width="15.28515625" style="11" customWidth="1"/>
    <col min="8465" max="8465" width="18" style="11" customWidth="1"/>
    <col min="8466" max="8466" width="20.7109375" style="11" customWidth="1"/>
    <col min="8467" max="8467" width="16.28515625" style="11" customWidth="1"/>
    <col min="8468" max="8468" width="12.7109375" style="11" customWidth="1"/>
    <col min="8469" max="8469" width="14.5703125" style="11" customWidth="1"/>
    <col min="8470" max="8470" width="10.140625" style="11" customWidth="1"/>
    <col min="8471" max="8471" width="10.7109375" style="11" customWidth="1"/>
    <col min="8472" max="8472" width="19.140625" style="11" customWidth="1"/>
    <col min="8473" max="8473" width="11.42578125" style="11" customWidth="1"/>
    <col min="8474" max="8474" width="14" style="11" customWidth="1"/>
    <col min="8475" max="8475" width="14.140625" style="11" customWidth="1"/>
    <col min="8476" max="8476" width="13.42578125" style="11" customWidth="1"/>
    <col min="8477" max="8477" width="11.42578125" style="11" customWidth="1"/>
    <col min="8478" max="8478" width="12" style="11" customWidth="1"/>
    <col min="8479" max="8479" width="10.7109375" style="11" customWidth="1"/>
    <col min="8480" max="8480" width="10.5703125" style="11" customWidth="1"/>
    <col min="8481" max="8481" width="10.140625" style="11" customWidth="1"/>
    <col min="8482" max="8482" width="15.42578125" style="11" customWidth="1"/>
    <col min="8483" max="8483" width="11.5703125" style="11" customWidth="1"/>
    <col min="8484" max="8484" width="12.28515625" style="11" customWidth="1"/>
    <col min="8485" max="8485" width="11.42578125" style="11" customWidth="1"/>
    <col min="8486" max="8486" width="12" style="11" customWidth="1"/>
    <col min="8487" max="8689" width="11.42578125" style="11" customWidth="1"/>
    <col min="8690" max="8703" width="11.42578125" style="11"/>
    <col min="8704" max="8704" width="30.140625" style="11" customWidth="1"/>
    <col min="8705" max="8705" width="13.7109375" style="11" customWidth="1"/>
    <col min="8706" max="8706" width="16.7109375" style="11" customWidth="1"/>
    <col min="8707" max="8707" width="12.28515625" style="11" customWidth="1"/>
    <col min="8708" max="8709" width="13.28515625" style="11" customWidth="1"/>
    <col min="8710" max="8710" width="11.5703125" style="11" customWidth="1"/>
    <col min="8711" max="8712" width="12.140625" style="11" customWidth="1"/>
    <col min="8713" max="8713" width="14.5703125" style="11" customWidth="1"/>
    <col min="8714" max="8714" width="23.7109375" style="11" customWidth="1"/>
    <col min="8715" max="8715" width="12" style="11" customWidth="1"/>
    <col min="8716" max="8716" width="15.140625" style="11" customWidth="1"/>
    <col min="8717" max="8717" width="12.85546875" style="11" customWidth="1"/>
    <col min="8718" max="8718" width="19.85546875" style="11" customWidth="1"/>
    <col min="8719" max="8719" width="12.85546875" style="11" customWidth="1"/>
    <col min="8720" max="8720" width="15.28515625" style="11" customWidth="1"/>
    <col min="8721" max="8721" width="18" style="11" customWidth="1"/>
    <col min="8722" max="8722" width="20.7109375" style="11" customWidth="1"/>
    <col min="8723" max="8723" width="16.28515625" style="11" customWidth="1"/>
    <col min="8724" max="8724" width="12.7109375" style="11" customWidth="1"/>
    <col min="8725" max="8725" width="14.5703125" style="11" customWidth="1"/>
    <col min="8726" max="8726" width="10.140625" style="11" customWidth="1"/>
    <col min="8727" max="8727" width="10.7109375" style="11" customWidth="1"/>
    <col min="8728" max="8728" width="19.140625" style="11" customWidth="1"/>
    <col min="8729" max="8729" width="11.42578125" style="11" customWidth="1"/>
    <col min="8730" max="8730" width="14" style="11" customWidth="1"/>
    <col min="8731" max="8731" width="14.140625" style="11" customWidth="1"/>
    <col min="8732" max="8732" width="13.42578125" style="11" customWidth="1"/>
    <col min="8733" max="8733" width="11.42578125" style="11" customWidth="1"/>
    <col min="8734" max="8734" width="12" style="11" customWidth="1"/>
    <col min="8735" max="8735" width="10.7109375" style="11" customWidth="1"/>
    <col min="8736" max="8736" width="10.5703125" style="11" customWidth="1"/>
    <col min="8737" max="8737" width="10.140625" style="11" customWidth="1"/>
    <col min="8738" max="8738" width="15.42578125" style="11" customWidth="1"/>
    <col min="8739" max="8739" width="11.5703125" style="11" customWidth="1"/>
    <col min="8740" max="8740" width="12.28515625" style="11" customWidth="1"/>
    <col min="8741" max="8741" width="11.42578125" style="11" customWidth="1"/>
    <col min="8742" max="8742" width="12" style="11" customWidth="1"/>
    <col min="8743" max="8945" width="11.42578125" style="11" customWidth="1"/>
    <col min="8946" max="8959" width="11.42578125" style="11"/>
    <col min="8960" max="8960" width="30.140625" style="11" customWidth="1"/>
    <col min="8961" max="8961" width="13.7109375" style="11" customWidth="1"/>
    <col min="8962" max="8962" width="16.7109375" style="11" customWidth="1"/>
    <col min="8963" max="8963" width="12.28515625" style="11" customWidth="1"/>
    <col min="8964" max="8965" width="13.28515625" style="11" customWidth="1"/>
    <col min="8966" max="8966" width="11.5703125" style="11" customWidth="1"/>
    <col min="8967" max="8968" width="12.140625" style="11" customWidth="1"/>
    <col min="8969" max="8969" width="14.5703125" style="11" customWidth="1"/>
    <col min="8970" max="8970" width="23.7109375" style="11" customWidth="1"/>
    <col min="8971" max="8971" width="12" style="11" customWidth="1"/>
    <col min="8972" max="8972" width="15.140625" style="11" customWidth="1"/>
    <col min="8973" max="8973" width="12.85546875" style="11" customWidth="1"/>
    <col min="8974" max="8974" width="19.85546875" style="11" customWidth="1"/>
    <col min="8975" max="8975" width="12.85546875" style="11" customWidth="1"/>
    <col min="8976" max="8976" width="15.28515625" style="11" customWidth="1"/>
    <col min="8977" max="8977" width="18" style="11" customWidth="1"/>
    <col min="8978" max="8978" width="20.7109375" style="11" customWidth="1"/>
    <col min="8979" max="8979" width="16.28515625" style="11" customWidth="1"/>
    <col min="8980" max="8980" width="12.7109375" style="11" customWidth="1"/>
    <col min="8981" max="8981" width="14.5703125" style="11" customWidth="1"/>
    <col min="8982" max="8982" width="10.140625" style="11" customWidth="1"/>
    <col min="8983" max="8983" width="10.7109375" style="11" customWidth="1"/>
    <col min="8984" max="8984" width="19.140625" style="11" customWidth="1"/>
    <col min="8985" max="8985" width="11.42578125" style="11" customWidth="1"/>
    <col min="8986" max="8986" width="14" style="11" customWidth="1"/>
    <col min="8987" max="8987" width="14.140625" style="11" customWidth="1"/>
    <col min="8988" max="8988" width="13.42578125" style="11" customWidth="1"/>
    <col min="8989" max="8989" width="11.42578125" style="11" customWidth="1"/>
    <col min="8990" max="8990" width="12" style="11" customWidth="1"/>
    <col min="8991" max="8991" width="10.7109375" style="11" customWidth="1"/>
    <col min="8992" max="8992" width="10.5703125" style="11" customWidth="1"/>
    <col min="8993" max="8993" width="10.140625" style="11" customWidth="1"/>
    <col min="8994" max="8994" width="15.42578125" style="11" customWidth="1"/>
    <col min="8995" max="8995" width="11.5703125" style="11" customWidth="1"/>
    <col min="8996" max="8996" width="12.28515625" style="11" customWidth="1"/>
    <col min="8997" max="8997" width="11.42578125" style="11" customWidth="1"/>
    <col min="8998" max="8998" width="12" style="11" customWidth="1"/>
    <col min="8999" max="9201" width="11.42578125" style="11" customWidth="1"/>
    <col min="9202" max="9215" width="11.42578125" style="11"/>
    <col min="9216" max="9216" width="30.140625" style="11" customWidth="1"/>
    <col min="9217" max="9217" width="13.7109375" style="11" customWidth="1"/>
    <col min="9218" max="9218" width="16.7109375" style="11" customWidth="1"/>
    <col min="9219" max="9219" width="12.28515625" style="11" customWidth="1"/>
    <col min="9220" max="9221" width="13.28515625" style="11" customWidth="1"/>
    <col min="9222" max="9222" width="11.5703125" style="11" customWidth="1"/>
    <col min="9223" max="9224" width="12.140625" style="11" customWidth="1"/>
    <col min="9225" max="9225" width="14.5703125" style="11" customWidth="1"/>
    <col min="9226" max="9226" width="23.7109375" style="11" customWidth="1"/>
    <col min="9227" max="9227" width="12" style="11" customWidth="1"/>
    <col min="9228" max="9228" width="15.140625" style="11" customWidth="1"/>
    <col min="9229" max="9229" width="12.85546875" style="11" customWidth="1"/>
    <col min="9230" max="9230" width="19.85546875" style="11" customWidth="1"/>
    <col min="9231" max="9231" width="12.85546875" style="11" customWidth="1"/>
    <col min="9232" max="9232" width="15.28515625" style="11" customWidth="1"/>
    <col min="9233" max="9233" width="18" style="11" customWidth="1"/>
    <col min="9234" max="9234" width="20.7109375" style="11" customWidth="1"/>
    <col min="9235" max="9235" width="16.28515625" style="11" customWidth="1"/>
    <col min="9236" max="9236" width="12.7109375" style="11" customWidth="1"/>
    <col min="9237" max="9237" width="14.5703125" style="11" customWidth="1"/>
    <col min="9238" max="9238" width="10.140625" style="11" customWidth="1"/>
    <col min="9239" max="9239" width="10.7109375" style="11" customWidth="1"/>
    <col min="9240" max="9240" width="19.140625" style="11" customWidth="1"/>
    <col min="9241" max="9241" width="11.42578125" style="11" customWidth="1"/>
    <col min="9242" max="9242" width="14" style="11" customWidth="1"/>
    <col min="9243" max="9243" width="14.140625" style="11" customWidth="1"/>
    <col min="9244" max="9244" width="13.42578125" style="11" customWidth="1"/>
    <col min="9245" max="9245" width="11.42578125" style="11" customWidth="1"/>
    <col min="9246" max="9246" width="12" style="11" customWidth="1"/>
    <col min="9247" max="9247" width="10.7109375" style="11" customWidth="1"/>
    <col min="9248" max="9248" width="10.5703125" style="11" customWidth="1"/>
    <col min="9249" max="9249" width="10.140625" style="11" customWidth="1"/>
    <col min="9250" max="9250" width="15.42578125" style="11" customWidth="1"/>
    <col min="9251" max="9251" width="11.5703125" style="11" customWidth="1"/>
    <col min="9252" max="9252" width="12.28515625" style="11" customWidth="1"/>
    <col min="9253" max="9253" width="11.42578125" style="11" customWidth="1"/>
    <col min="9254" max="9254" width="12" style="11" customWidth="1"/>
    <col min="9255" max="9457" width="11.42578125" style="11" customWidth="1"/>
    <col min="9458" max="9471" width="11.42578125" style="11"/>
    <col min="9472" max="9472" width="30.140625" style="11" customWidth="1"/>
    <col min="9473" max="9473" width="13.7109375" style="11" customWidth="1"/>
    <col min="9474" max="9474" width="16.7109375" style="11" customWidth="1"/>
    <col min="9475" max="9475" width="12.28515625" style="11" customWidth="1"/>
    <col min="9476" max="9477" width="13.28515625" style="11" customWidth="1"/>
    <col min="9478" max="9478" width="11.5703125" style="11" customWidth="1"/>
    <col min="9479" max="9480" width="12.140625" style="11" customWidth="1"/>
    <col min="9481" max="9481" width="14.5703125" style="11" customWidth="1"/>
    <col min="9482" max="9482" width="23.7109375" style="11" customWidth="1"/>
    <col min="9483" max="9483" width="12" style="11" customWidth="1"/>
    <col min="9484" max="9484" width="15.140625" style="11" customWidth="1"/>
    <col min="9485" max="9485" width="12.85546875" style="11" customWidth="1"/>
    <col min="9486" max="9486" width="19.85546875" style="11" customWidth="1"/>
    <col min="9487" max="9487" width="12.85546875" style="11" customWidth="1"/>
    <col min="9488" max="9488" width="15.28515625" style="11" customWidth="1"/>
    <col min="9489" max="9489" width="18" style="11" customWidth="1"/>
    <col min="9490" max="9490" width="20.7109375" style="11" customWidth="1"/>
    <col min="9491" max="9491" width="16.28515625" style="11" customWidth="1"/>
    <col min="9492" max="9492" width="12.7109375" style="11" customWidth="1"/>
    <col min="9493" max="9493" width="14.5703125" style="11" customWidth="1"/>
    <col min="9494" max="9494" width="10.140625" style="11" customWidth="1"/>
    <col min="9495" max="9495" width="10.7109375" style="11" customWidth="1"/>
    <col min="9496" max="9496" width="19.140625" style="11" customWidth="1"/>
    <col min="9497" max="9497" width="11.42578125" style="11" customWidth="1"/>
    <col min="9498" max="9498" width="14" style="11" customWidth="1"/>
    <col min="9499" max="9499" width="14.140625" style="11" customWidth="1"/>
    <col min="9500" max="9500" width="13.42578125" style="11" customWidth="1"/>
    <col min="9501" max="9501" width="11.42578125" style="11" customWidth="1"/>
    <col min="9502" max="9502" width="12" style="11" customWidth="1"/>
    <col min="9503" max="9503" width="10.7109375" style="11" customWidth="1"/>
    <col min="9504" max="9504" width="10.5703125" style="11" customWidth="1"/>
    <col min="9505" max="9505" width="10.140625" style="11" customWidth="1"/>
    <col min="9506" max="9506" width="15.42578125" style="11" customWidth="1"/>
    <col min="9507" max="9507" width="11.5703125" style="11" customWidth="1"/>
    <col min="9508" max="9508" width="12.28515625" style="11" customWidth="1"/>
    <col min="9509" max="9509" width="11.42578125" style="11" customWidth="1"/>
    <col min="9510" max="9510" width="12" style="11" customWidth="1"/>
    <col min="9511" max="9713" width="11.42578125" style="11" customWidth="1"/>
    <col min="9714" max="9727" width="11.42578125" style="11"/>
    <col min="9728" max="9728" width="30.140625" style="11" customWidth="1"/>
    <col min="9729" max="9729" width="13.7109375" style="11" customWidth="1"/>
    <col min="9730" max="9730" width="16.7109375" style="11" customWidth="1"/>
    <col min="9731" max="9731" width="12.28515625" style="11" customWidth="1"/>
    <col min="9732" max="9733" width="13.28515625" style="11" customWidth="1"/>
    <col min="9734" max="9734" width="11.5703125" style="11" customWidth="1"/>
    <col min="9735" max="9736" width="12.140625" style="11" customWidth="1"/>
    <col min="9737" max="9737" width="14.5703125" style="11" customWidth="1"/>
    <col min="9738" max="9738" width="23.7109375" style="11" customWidth="1"/>
    <col min="9739" max="9739" width="12" style="11" customWidth="1"/>
    <col min="9740" max="9740" width="15.140625" style="11" customWidth="1"/>
    <col min="9741" max="9741" width="12.85546875" style="11" customWidth="1"/>
    <col min="9742" max="9742" width="19.85546875" style="11" customWidth="1"/>
    <col min="9743" max="9743" width="12.85546875" style="11" customWidth="1"/>
    <col min="9744" max="9744" width="15.28515625" style="11" customWidth="1"/>
    <col min="9745" max="9745" width="18" style="11" customWidth="1"/>
    <col min="9746" max="9746" width="20.7109375" style="11" customWidth="1"/>
    <col min="9747" max="9747" width="16.28515625" style="11" customWidth="1"/>
    <col min="9748" max="9748" width="12.7109375" style="11" customWidth="1"/>
    <col min="9749" max="9749" width="14.5703125" style="11" customWidth="1"/>
    <col min="9750" max="9750" width="10.140625" style="11" customWidth="1"/>
    <col min="9751" max="9751" width="10.7109375" style="11" customWidth="1"/>
    <col min="9752" max="9752" width="19.140625" style="11" customWidth="1"/>
    <col min="9753" max="9753" width="11.42578125" style="11" customWidth="1"/>
    <col min="9754" max="9754" width="14" style="11" customWidth="1"/>
    <col min="9755" max="9755" width="14.140625" style="11" customWidth="1"/>
    <col min="9756" max="9756" width="13.42578125" style="11" customWidth="1"/>
    <col min="9757" max="9757" width="11.42578125" style="11" customWidth="1"/>
    <col min="9758" max="9758" width="12" style="11" customWidth="1"/>
    <col min="9759" max="9759" width="10.7109375" style="11" customWidth="1"/>
    <col min="9760" max="9760" width="10.5703125" style="11" customWidth="1"/>
    <col min="9761" max="9761" width="10.140625" style="11" customWidth="1"/>
    <col min="9762" max="9762" width="15.42578125" style="11" customWidth="1"/>
    <col min="9763" max="9763" width="11.5703125" style="11" customWidth="1"/>
    <col min="9764" max="9764" width="12.28515625" style="11" customWidth="1"/>
    <col min="9765" max="9765" width="11.42578125" style="11" customWidth="1"/>
    <col min="9766" max="9766" width="12" style="11" customWidth="1"/>
    <col min="9767" max="9969" width="11.42578125" style="11" customWidth="1"/>
    <col min="9970" max="9983" width="11.42578125" style="11"/>
    <col min="9984" max="9984" width="30.140625" style="11" customWidth="1"/>
    <col min="9985" max="9985" width="13.7109375" style="11" customWidth="1"/>
    <col min="9986" max="9986" width="16.7109375" style="11" customWidth="1"/>
    <col min="9987" max="9987" width="12.28515625" style="11" customWidth="1"/>
    <col min="9988" max="9989" width="13.28515625" style="11" customWidth="1"/>
    <col min="9990" max="9990" width="11.5703125" style="11" customWidth="1"/>
    <col min="9991" max="9992" width="12.140625" style="11" customWidth="1"/>
    <col min="9993" max="9993" width="14.5703125" style="11" customWidth="1"/>
    <col min="9994" max="9994" width="23.7109375" style="11" customWidth="1"/>
    <col min="9995" max="9995" width="12" style="11" customWidth="1"/>
    <col min="9996" max="9996" width="15.140625" style="11" customWidth="1"/>
    <col min="9997" max="9997" width="12.85546875" style="11" customWidth="1"/>
    <col min="9998" max="9998" width="19.85546875" style="11" customWidth="1"/>
    <col min="9999" max="9999" width="12.85546875" style="11" customWidth="1"/>
    <col min="10000" max="10000" width="15.28515625" style="11" customWidth="1"/>
    <col min="10001" max="10001" width="18" style="11" customWidth="1"/>
    <col min="10002" max="10002" width="20.7109375" style="11" customWidth="1"/>
    <col min="10003" max="10003" width="16.28515625" style="11" customWidth="1"/>
    <col min="10004" max="10004" width="12.7109375" style="11" customWidth="1"/>
    <col min="10005" max="10005" width="14.5703125" style="11" customWidth="1"/>
    <col min="10006" max="10006" width="10.140625" style="11" customWidth="1"/>
    <col min="10007" max="10007" width="10.7109375" style="11" customWidth="1"/>
    <col min="10008" max="10008" width="19.140625" style="11" customWidth="1"/>
    <col min="10009" max="10009" width="11.42578125" style="11" customWidth="1"/>
    <col min="10010" max="10010" width="14" style="11" customWidth="1"/>
    <col min="10011" max="10011" width="14.140625" style="11" customWidth="1"/>
    <col min="10012" max="10012" width="13.42578125" style="11" customWidth="1"/>
    <col min="10013" max="10013" width="11.42578125" style="11" customWidth="1"/>
    <col min="10014" max="10014" width="12" style="11" customWidth="1"/>
    <col min="10015" max="10015" width="10.7109375" style="11" customWidth="1"/>
    <col min="10016" max="10016" width="10.5703125" style="11" customWidth="1"/>
    <col min="10017" max="10017" width="10.140625" style="11" customWidth="1"/>
    <col min="10018" max="10018" width="15.42578125" style="11" customWidth="1"/>
    <col min="10019" max="10019" width="11.5703125" style="11" customWidth="1"/>
    <col min="10020" max="10020" width="12.28515625" style="11" customWidth="1"/>
    <col min="10021" max="10021" width="11.42578125" style="11" customWidth="1"/>
    <col min="10022" max="10022" width="12" style="11" customWidth="1"/>
    <col min="10023" max="10225" width="11.42578125" style="11" customWidth="1"/>
    <col min="10226" max="10239" width="11.42578125" style="11"/>
    <col min="10240" max="10240" width="30.140625" style="11" customWidth="1"/>
    <col min="10241" max="10241" width="13.7109375" style="11" customWidth="1"/>
    <col min="10242" max="10242" width="16.7109375" style="11" customWidth="1"/>
    <col min="10243" max="10243" width="12.28515625" style="11" customWidth="1"/>
    <col min="10244" max="10245" width="13.28515625" style="11" customWidth="1"/>
    <col min="10246" max="10246" width="11.5703125" style="11" customWidth="1"/>
    <col min="10247" max="10248" width="12.140625" style="11" customWidth="1"/>
    <col min="10249" max="10249" width="14.5703125" style="11" customWidth="1"/>
    <col min="10250" max="10250" width="23.7109375" style="11" customWidth="1"/>
    <col min="10251" max="10251" width="12" style="11" customWidth="1"/>
    <col min="10252" max="10252" width="15.140625" style="11" customWidth="1"/>
    <col min="10253" max="10253" width="12.85546875" style="11" customWidth="1"/>
    <col min="10254" max="10254" width="19.85546875" style="11" customWidth="1"/>
    <col min="10255" max="10255" width="12.85546875" style="11" customWidth="1"/>
    <col min="10256" max="10256" width="15.28515625" style="11" customWidth="1"/>
    <col min="10257" max="10257" width="18" style="11" customWidth="1"/>
    <col min="10258" max="10258" width="20.7109375" style="11" customWidth="1"/>
    <col min="10259" max="10259" width="16.28515625" style="11" customWidth="1"/>
    <col min="10260" max="10260" width="12.7109375" style="11" customWidth="1"/>
    <col min="10261" max="10261" width="14.5703125" style="11" customWidth="1"/>
    <col min="10262" max="10262" width="10.140625" style="11" customWidth="1"/>
    <col min="10263" max="10263" width="10.7109375" style="11" customWidth="1"/>
    <col min="10264" max="10264" width="19.140625" style="11" customWidth="1"/>
    <col min="10265" max="10265" width="11.42578125" style="11" customWidth="1"/>
    <col min="10266" max="10266" width="14" style="11" customWidth="1"/>
    <col min="10267" max="10267" width="14.140625" style="11" customWidth="1"/>
    <col min="10268" max="10268" width="13.42578125" style="11" customWidth="1"/>
    <col min="10269" max="10269" width="11.42578125" style="11" customWidth="1"/>
    <col min="10270" max="10270" width="12" style="11" customWidth="1"/>
    <col min="10271" max="10271" width="10.7109375" style="11" customWidth="1"/>
    <col min="10272" max="10272" width="10.5703125" style="11" customWidth="1"/>
    <col min="10273" max="10273" width="10.140625" style="11" customWidth="1"/>
    <col min="10274" max="10274" width="15.42578125" style="11" customWidth="1"/>
    <col min="10275" max="10275" width="11.5703125" style="11" customWidth="1"/>
    <col min="10276" max="10276" width="12.28515625" style="11" customWidth="1"/>
    <col min="10277" max="10277" width="11.42578125" style="11" customWidth="1"/>
    <col min="10278" max="10278" width="12" style="11" customWidth="1"/>
    <col min="10279" max="10481" width="11.42578125" style="11" customWidth="1"/>
    <col min="10482" max="10495" width="11.42578125" style="11"/>
    <col min="10496" max="10496" width="30.140625" style="11" customWidth="1"/>
    <col min="10497" max="10497" width="13.7109375" style="11" customWidth="1"/>
    <col min="10498" max="10498" width="16.7109375" style="11" customWidth="1"/>
    <col min="10499" max="10499" width="12.28515625" style="11" customWidth="1"/>
    <col min="10500" max="10501" width="13.28515625" style="11" customWidth="1"/>
    <col min="10502" max="10502" width="11.5703125" style="11" customWidth="1"/>
    <col min="10503" max="10504" width="12.140625" style="11" customWidth="1"/>
    <col min="10505" max="10505" width="14.5703125" style="11" customWidth="1"/>
    <col min="10506" max="10506" width="23.7109375" style="11" customWidth="1"/>
    <col min="10507" max="10507" width="12" style="11" customWidth="1"/>
    <col min="10508" max="10508" width="15.140625" style="11" customWidth="1"/>
    <col min="10509" max="10509" width="12.85546875" style="11" customWidth="1"/>
    <col min="10510" max="10510" width="19.85546875" style="11" customWidth="1"/>
    <col min="10511" max="10511" width="12.85546875" style="11" customWidth="1"/>
    <col min="10512" max="10512" width="15.28515625" style="11" customWidth="1"/>
    <col min="10513" max="10513" width="18" style="11" customWidth="1"/>
    <col min="10514" max="10514" width="20.7109375" style="11" customWidth="1"/>
    <col min="10515" max="10515" width="16.28515625" style="11" customWidth="1"/>
    <col min="10516" max="10516" width="12.7109375" style="11" customWidth="1"/>
    <col min="10517" max="10517" width="14.5703125" style="11" customWidth="1"/>
    <col min="10518" max="10518" width="10.140625" style="11" customWidth="1"/>
    <col min="10519" max="10519" width="10.7109375" style="11" customWidth="1"/>
    <col min="10520" max="10520" width="19.140625" style="11" customWidth="1"/>
    <col min="10521" max="10521" width="11.42578125" style="11" customWidth="1"/>
    <col min="10522" max="10522" width="14" style="11" customWidth="1"/>
    <col min="10523" max="10523" width="14.140625" style="11" customWidth="1"/>
    <col min="10524" max="10524" width="13.42578125" style="11" customWidth="1"/>
    <col min="10525" max="10525" width="11.42578125" style="11" customWidth="1"/>
    <col min="10526" max="10526" width="12" style="11" customWidth="1"/>
    <col min="10527" max="10527" width="10.7109375" style="11" customWidth="1"/>
    <col min="10528" max="10528" width="10.5703125" style="11" customWidth="1"/>
    <col min="10529" max="10529" width="10.140625" style="11" customWidth="1"/>
    <col min="10530" max="10530" width="15.42578125" style="11" customWidth="1"/>
    <col min="10531" max="10531" width="11.5703125" style="11" customWidth="1"/>
    <col min="10532" max="10532" width="12.28515625" style="11" customWidth="1"/>
    <col min="10533" max="10533" width="11.42578125" style="11" customWidth="1"/>
    <col min="10534" max="10534" width="12" style="11" customWidth="1"/>
    <col min="10535" max="10737" width="11.42578125" style="11" customWidth="1"/>
    <col min="10738" max="10751" width="11.42578125" style="11"/>
    <col min="10752" max="10752" width="30.140625" style="11" customWidth="1"/>
    <col min="10753" max="10753" width="13.7109375" style="11" customWidth="1"/>
    <col min="10754" max="10754" width="16.7109375" style="11" customWidth="1"/>
    <col min="10755" max="10755" width="12.28515625" style="11" customWidth="1"/>
    <col min="10756" max="10757" width="13.28515625" style="11" customWidth="1"/>
    <col min="10758" max="10758" width="11.5703125" style="11" customWidth="1"/>
    <col min="10759" max="10760" width="12.140625" style="11" customWidth="1"/>
    <col min="10761" max="10761" width="14.5703125" style="11" customWidth="1"/>
    <col min="10762" max="10762" width="23.7109375" style="11" customWidth="1"/>
    <col min="10763" max="10763" width="12" style="11" customWidth="1"/>
    <col min="10764" max="10764" width="15.140625" style="11" customWidth="1"/>
    <col min="10765" max="10765" width="12.85546875" style="11" customWidth="1"/>
    <col min="10766" max="10766" width="19.85546875" style="11" customWidth="1"/>
    <col min="10767" max="10767" width="12.85546875" style="11" customWidth="1"/>
    <col min="10768" max="10768" width="15.28515625" style="11" customWidth="1"/>
    <col min="10769" max="10769" width="18" style="11" customWidth="1"/>
    <col min="10770" max="10770" width="20.7109375" style="11" customWidth="1"/>
    <col min="10771" max="10771" width="16.28515625" style="11" customWidth="1"/>
    <col min="10772" max="10772" width="12.7109375" style="11" customWidth="1"/>
    <col min="10773" max="10773" width="14.5703125" style="11" customWidth="1"/>
    <col min="10774" max="10774" width="10.140625" style="11" customWidth="1"/>
    <col min="10775" max="10775" width="10.7109375" style="11" customWidth="1"/>
    <col min="10776" max="10776" width="19.140625" style="11" customWidth="1"/>
    <col min="10777" max="10777" width="11.42578125" style="11" customWidth="1"/>
    <col min="10778" max="10778" width="14" style="11" customWidth="1"/>
    <col min="10779" max="10779" width="14.140625" style="11" customWidth="1"/>
    <col min="10780" max="10780" width="13.42578125" style="11" customWidth="1"/>
    <col min="10781" max="10781" width="11.42578125" style="11" customWidth="1"/>
    <col min="10782" max="10782" width="12" style="11" customWidth="1"/>
    <col min="10783" max="10783" width="10.7109375" style="11" customWidth="1"/>
    <col min="10784" max="10784" width="10.5703125" style="11" customWidth="1"/>
    <col min="10785" max="10785" width="10.140625" style="11" customWidth="1"/>
    <col min="10786" max="10786" width="15.42578125" style="11" customWidth="1"/>
    <col min="10787" max="10787" width="11.5703125" style="11" customWidth="1"/>
    <col min="10788" max="10788" width="12.28515625" style="11" customWidth="1"/>
    <col min="10789" max="10789" width="11.42578125" style="11" customWidth="1"/>
    <col min="10790" max="10790" width="12" style="11" customWidth="1"/>
    <col min="10791" max="10993" width="11.42578125" style="11" customWidth="1"/>
    <col min="10994" max="11007" width="11.42578125" style="11"/>
    <col min="11008" max="11008" width="30.140625" style="11" customWidth="1"/>
    <col min="11009" max="11009" width="13.7109375" style="11" customWidth="1"/>
    <col min="11010" max="11010" width="16.7109375" style="11" customWidth="1"/>
    <col min="11011" max="11011" width="12.28515625" style="11" customWidth="1"/>
    <col min="11012" max="11013" width="13.28515625" style="11" customWidth="1"/>
    <col min="11014" max="11014" width="11.5703125" style="11" customWidth="1"/>
    <col min="11015" max="11016" width="12.140625" style="11" customWidth="1"/>
    <col min="11017" max="11017" width="14.5703125" style="11" customWidth="1"/>
    <col min="11018" max="11018" width="23.7109375" style="11" customWidth="1"/>
    <col min="11019" max="11019" width="12" style="11" customWidth="1"/>
    <col min="11020" max="11020" width="15.140625" style="11" customWidth="1"/>
    <col min="11021" max="11021" width="12.85546875" style="11" customWidth="1"/>
    <col min="11022" max="11022" width="19.85546875" style="11" customWidth="1"/>
    <col min="11023" max="11023" width="12.85546875" style="11" customWidth="1"/>
    <col min="11024" max="11024" width="15.28515625" style="11" customWidth="1"/>
    <col min="11025" max="11025" width="18" style="11" customWidth="1"/>
    <col min="11026" max="11026" width="20.7109375" style="11" customWidth="1"/>
    <col min="11027" max="11027" width="16.28515625" style="11" customWidth="1"/>
    <col min="11028" max="11028" width="12.7109375" style="11" customWidth="1"/>
    <col min="11029" max="11029" width="14.5703125" style="11" customWidth="1"/>
    <col min="11030" max="11030" width="10.140625" style="11" customWidth="1"/>
    <col min="11031" max="11031" width="10.7109375" style="11" customWidth="1"/>
    <col min="11032" max="11032" width="19.140625" style="11" customWidth="1"/>
    <col min="11033" max="11033" width="11.42578125" style="11" customWidth="1"/>
    <col min="11034" max="11034" width="14" style="11" customWidth="1"/>
    <col min="11035" max="11035" width="14.140625" style="11" customWidth="1"/>
    <col min="11036" max="11036" width="13.42578125" style="11" customWidth="1"/>
    <col min="11037" max="11037" width="11.42578125" style="11" customWidth="1"/>
    <col min="11038" max="11038" width="12" style="11" customWidth="1"/>
    <col min="11039" max="11039" width="10.7109375" style="11" customWidth="1"/>
    <col min="11040" max="11040" width="10.5703125" style="11" customWidth="1"/>
    <col min="11041" max="11041" width="10.140625" style="11" customWidth="1"/>
    <col min="11042" max="11042" width="15.42578125" style="11" customWidth="1"/>
    <col min="11043" max="11043" width="11.5703125" style="11" customWidth="1"/>
    <col min="11044" max="11044" width="12.28515625" style="11" customWidth="1"/>
    <col min="11045" max="11045" width="11.42578125" style="11" customWidth="1"/>
    <col min="11046" max="11046" width="12" style="11" customWidth="1"/>
    <col min="11047" max="11249" width="11.42578125" style="11" customWidth="1"/>
    <col min="11250" max="11263" width="11.42578125" style="11"/>
    <col min="11264" max="11264" width="30.140625" style="11" customWidth="1"/>
    <col min="11265" max="11265" width="13.7109375" style="11" customWidth="1"/>
    <col min="11266" max="11266" width="16.7109375" style="11" customWidth="1"/>
    <col min="11267" max="11267" width="12.28515625" style="11" customWidth="1"/>
    <col min="11268" max="11269" width="13.28515625" style="11" customWidth="1"/>
    <col min="11270" max="11270" width="11.5703125" style="11" customWidth="1"/>
    <col min="11271" max="11272" width="12.140625" style="11" customWidth="1"/>
    <col min="11273" max="11273" width="14.5703125" style="11" customWidth="1"/>
    <col min="11274" max="11274" width="23.7109375" style="11" customWidth="1"/>
    <col min="11275" max="11275" width="12" style="11" customWidth="1"/>
    <col min="11276" max="11276" width="15.140625" style="11" customWidth="1"/>
    <col min="11277" max="11277" width="12.85546875" style="11" customWidth="1"/>
    <col min="11278" max="11278" width="19.85546875" style="11" customWidth="1"/>
    <col min="11279" max="11279" width="12.85546875" style="11" customWidth="1"/>
    <col min="11280" max="11280" width="15.28515625" style="11" customWidth="1"/>
    <col min="11281" max="11281" width="18" style="11" customWidth="1"/>
    <col min="11282" max="11282" width="20.7109375" style="11" customWidth="1"/>
    <col min="11283" max="11283" width="16.28515625" style="11" customWidth="1"/>
    <col min="11284" max="11284" width="12.7109375" style="11" customWidth="1"/>
    <col min="11285" max="11285" width="14.5703125" style="11" customWidth="1"/>
    <col min="11286" max="11286" width="10.140625" style="11" customWidth="1"/>
    <col min="11287" max="11287" width="10.7109375" style="11" customWidth="1"/>
    <col min="11288" max="11288" width="19.140625" style="11" customWidth="1"/>
    <col min="11289" max="11289" width="11.42578125" style="11" customWidth="1"/>
    <col min="11290" max="11290" width="14" style="11" customWidth="1"/>
    <col min="11291" max="11291" width="14.140625" style="11" customWidth="1"/>
    <col min="11292" max="11292" width="13.42578125" style="11" customWidth="1"/>
    <col min="11293" max="11293" width="11.42578125" style="11" customWidth="1"/>
    <col min="11294" max="11294" width="12" style="11" customWidth="1"/>
    <col min="11295" max="11295" width="10.7109375" style="11" customWidth="1"/>
    <col min="11296" max="11296" width="10.5703125" style="11" customWidth="1"/>
    <col min="11297" max="11297" width="10.140625" style="11" customWidth="1"/>
    <col min="11298" max="11298" width="15.42578125" style="11" customWidth="1"/>
    <col min="11299" max="11299" width="11.5703125" style="11" customWidth="1"/>
    <col min="11300" max="11300" width="12.28515625" style="11" customWidth="1"/>
    <col min="11301" max="11301" width="11.42578125" style="11" customWidth="1"/>
    <col min="11302" max="11302" width="12" style="11" customWidth="1"/>
    <col min="11303" max="11505" width="11.42578125" style="11" customWidth="1"/>
    <col min="11506" max="11519" width="11.42578125" style="11"/>
    <col min="11520" max="11520" width="30.140625" style="11" customWidth="1"/>
    <col min="11521" max="11521" width="13.7109375" style="11" customWidth="1"/>
    <col min="11522" max="11522" width="16.7109375" style="11" customWidth="1"/>
    <col min="11523" max="11523" width="12.28515625" style="11" customWidth="1"/>
    <col min="11524" max="11525" width="13.28515625" style="11" customWidth="1"/>
    <col min="11526" max="11526" width="11.5703125" style="11" customWidth="1"/>
    <col min="11527" max="11528" width="12.140625" style="11" customWidth="1"/>
    <col min="11529" max="11529" width="14.5703125" style="11" customWidth="1"/>
    <col min="11530" max="11530" width="23.7109375" style="11" customWidth="1"/>
    <col min="11531" max="11531" width="12" style="11" customWidth="1"/>
    <col min="11532" max="11532" width="15.140625" style="11" customWidth="1"/>
    <col min="11533" max="11533" width="12.85546875" style="11" customWidth="1"/>
    <col min="11534" max="11534" width="19.85546875" style="11" customWidth="1"/>
    <col min="11535" max="11535" width="12.85546875" style="11" customWidth="1"/>
    <col min="11536" max="11536" width="15.28515625" style="11" customWidth="1"/>
    <col min="11537" max="11537" width="18" style="11" customWidth="1"/>
    <col min="11538" max="11538" width="20.7109375" style="11" customWidth="1"/>
    <col min="11539" max="11539" width="16.28515625" style="11" customWidth="1"/>
    <col min="11540" max="11540" width="12.7109375" style="11" customWidth="1"/>
    <col min="11541" max="11541" width="14.5703125" style="11" customWidth="1"/>
    <col min="11542" max="11542" width="10.140625" style="11" customWidth="1"/>
    <col min="11543" max="11543" width="10.7109375" style="11" customWidth="1"/>
    <col min="11544" max="11544" width="19.140625" style="11" customWidth="1"/>
    <col min="11545" max="11545" width="11.42578125" style="11" customWidth="1"/>
    <col min="11546" max="11546" width="14" style="11" customWidth="1"/>
    <col min="11547" max="11547" width="14.140625" style="11" customWidth="1"/>
    <col min="11548" max="11548" width="13.42578125" style="11" customWidth="1"/>
    <col min="11549" max="11549" width="11.42578125" style="11" customWidth="1"/>
    <col min="11550" max="11550" width="12" style="11" customWidth="1"/>
    <col min="11551" max="11551" width="10.7109375" style="11" customWidth="1"/>
    <col min="11552" max="11552" width="10.5703125" style="11" customWidth="1"/>
    <col min="11553" max="11553" width="10.140625" style="11" customWidth="1"/>
    <col min="11554" max="11554" width="15.42578125" style="11" customWidth="1"/>
    <col min="11555" max="11555" width="11.5703125" style="11" customWidth="1"/>
    <col min="11556" max="11556" width="12.28515625" style="11" customWidth="1"/>
    <col min="11557" max="11557" width="11.42578125" style="11" customWidth="1"/>
    <col min="11558" max="11558" width="12" style="11" customWidth="1"/>
    <col min="11559" max="11761" width="11.42578125" style="11" customWidth="1"/>
    <col min="11762" max="11775" width="11.42578125" style="11"/>
    <col min="11776" max="11776" width="30.140625" style="11" customWidth="1"/>
    <col min="11777" max="11777" width="13.7109375" style="11" customWidth="1"/>
    <col min="11778" max="11778" width="16.7109375" style="11" customWidth="1"/>
    <col min="11779" max="11779" width="12.28515625" style="11" customWidth="1"/>
    <col min="11780" max="11781" width="13.28515625" style="11" customWidth="1"/>
    <col min="11782" max="11782" width="11.5703125" style="11" customWidth="1"/>
    <col min="11783" max="11784" width="12.140625" style="11" customWidth="1"/>
    <col min="11785" max="11785" width="14.5703125" style="11" customWidth="1"/>
    <col min="11786" max="11786" width="23.7109375" style="11" customWidth="1"/>
    <col min="11787" max="11787" width="12" style="11" customWidth="1"/>
    <col min="11788" max="11788" width="15.140625" style="11" customWidth="1"/>
    <col min="11789" max="11789" width="12.85546875" style="11" customWidth="1"/>
    <col min="11790" max="11790" width="19.85546875" style="11" customWidth="1"/>
    <col min="11791" max="11791" width="12.85546875" style="11" customWidth="1"/>
    <col min="11792" max="11792" width="15.28515625" style="11" customWidth="1"/>
    <col min="11793" max="11793" width="18" style="11" customWidth="1"/>
    <col min="11794" max="11794" width="20.7109375" style="11" customWidth="1"/>
    <col min="11795" max="11795" width="16.28515625" style="11" customWidth="1"/>
    <col min="11796" max="11796" width="12.7109375" style="11" customWidth="1"/>
    <col min="11797" max="11797" width="14.5703125" style="11" customWidth="1"/>
    <col min="11798" max="11798" width="10.140625" style="11" customWidth="1"/>
    <col min="11799" max="11799" width="10.7109375" style="11" customWidth="1"/>
    <col min="11800" max="11800" width="19.140625" style="11" customWidth="1"/>
    <col min="11801" max="11801" width="11.42578125" style="11" customWidth="1"/>
    <col min="11802" max="11802" width="14" style="11" customWidth="1"/>
    <col min="11803" max="11803" width="14.140625" style="11" customWidth="1"/>
    <col min="11804" max="11804" width="13.42578125" style="11" customWidth="1"/>
    <col min="11805" max="11805" width="11.42578125" style="11" customWidth="1"/>
    <col min="11806" max="11806" width="12" style="11" customWidth="1"/>
    <col min="11807" max="11807" width="10.7109375" style="11" customWidth="1"/>
    <col min="11808" max="11808" width="10.5703125" style="11" customWidth="1"/>
    <col min="11809" max="11809" width="10.140625" style="11" customWidth="1"/>
    <col min="11810" max="11810" width="15.42578125" style="11" customWidth="1"/>
    <col min="11811" max="11811" width="11.5703125" style="11" customWidth="1"/>
    <col min="11812" max="11812" width="12.28515625" style="11" customWidth="1"/>
    <col min="11813" max="11813" width="11.42578125" style="11" customWidth="1"/>
    <col min="11814" max="11814" width="12" style="11" customWidth="1"/>
    <col min="11815" max="12017" width="11.42578125" style="11" customWidth="1"/>
    <col min="12018" max="12031" width="11.42578125" style="11"/>
    <col min="12032" max="12032" width="30.140625" style="11" customWidth="1"/>
    <col min="12033" max="12033" width="13.7109375" style="11" customWidth="1"/>
    <col min="12034" max="12034" width="16.7109375" style="11" customWidth="1"/>
    <col min="12035" max="12035" width="12.28515625" style="11" customWidth="1"/>
    <col min="12036" max="12037" width="13.28515625" style="11" customWidth="1"/>
    <col min="12038" max="12038" width="11.5703125" style="11" customWidth="1"/>
    <col min="12039" max="12040" width="12.140625" style="11" customWidth="1"/>
    <col min="12041" max="12041" width="14.5703125" style="11" customWidth="1"/>
    <col min="12042" max="12042" width="23.7109375" style="11" customWidth="1"/>
    <col min="12043" max="12043" width="12" style="11" customWidth="1"/>
    <col min="12044" max="12044" width="15.140625" style="11" customWidth="1"/>
    <col min="12045" max="12045" width="12.85546875" style="11" customWidth="1"/>
    <col min="12046" max="12046" width="19.85546875" style="11" customWidth="1"/>
    <col min="12047" max="12047" width="12.85546875" style="11" customWidth="1"/>
    <col min="12048" max="12048" width="15.28515625" style="11" customWidth="1"/>
    <col min="12049" max="12049" width="18" style="11" customWidth="1"/>
    <col min="12050" max="12050" width="20.7109375" style="11" customWidth="1"/>
    <col min="12051" max="12051" width="16.28515625" style="11" customWidth="1"/>
    <col min="12052" max="12052" width="12.7109375" style="11" customWidth="1"/>
    <col min="12053" max="12053" width="14.5703125" style="11" customWidth="1"/>
    <col min="12054" max="12054" width="10.140625" style="11" customWidth="1"/>
    <col min="12055" max="12055" width="10.7109375" style="11" customWidth="1"/>
    <col min="12056" max="12056" width="19.140625" style="11" customWidth="1"/>
    <col min="12057" max="12057" width="11.42578125" style="11" customWidth="1"/>
    <col min="12058" max="12058" width="14" style="11" customWidth="1"/>
    <col min="12059" max="12059" width="14.140625" style="11" customWidth="1"/>
    <col min="12060" max="12060" width="13.42578125" style="11" customWidth="1"/>
    <col min="12061" max="12061" width="11.42578125" style="11" customWidth="1"/>
    <col min="12062" max="12062" width="12" style="11" customWidth="1"/>
    <col min="12063" max="12063" width="10.7109375" style="11" customWidth="1"/>
    <col min="12064" max="12064" width="10.5703125" style="11" customWidth="1"/>
    <col min="12065" max="12065" width="10.140625" style="11" customWidth="1"/>
    <col min="12066" max="12066" width="15.42578125" style="11" customWidth="1"/>
    <col min="12067" max="12067" width="11.5703125" style="11" customWidth="1"/>
    <col min="12068" max="12068" width="12.28515625" style="11" customWidth="1"/>
    <col min="12069" max="12069" width="11.42578125" style="11" customWidth="1"/>
    <col min="12070" max="12070" width="12" style="11" customWidth="1"/>
    <col min="12071" max="12273" width="11.42578125" style="11" customWidth="1"/>
    <col min="12274" max="12287" width="11.42578125" style="11"/>
    <col min="12288" max="12288" width="30.140625" style="11" customWidth="1"/>
    <col min="12289" max="12289" width="13.7109375" style="11" customWidth="1"/>
    <col min="12290" max="12290" width="16.7109375" style="11" customWidth="1"/>
    <col min="12291" max="12291" width="12.28515625" style="11" customWidth="1"/>
    <col min="12292" max="12293" width="13.28515625" style="11" customWidth="1"/>
    <col min="12294" max="12294" width="11.5703125" style="11" customWidth="1"/>
    <col min="12295" max="12296" width="12.140625" style="11" customWidth="1"/>
    <col min="12297" max="12297" width="14.5703125" style="11" customWidth="1"/>
    <col min="12298" max="12298" width="23.7109375" style="11" customWidth="1"/>
    <col min="12299" max="12299" width="12" style="11" customWidth="1"/>
    <col min="12300" max="12300" width="15.140625" style="11" customWidth="1"/>
    <col min="12301" max="12301" width="12.85546875" style="11" customWidth="1"/>
    <col min="12302" max="12302" width="19.85546875" style="11" customWidth="1"/>
    <col min="12303" max="12303" width="12.85546875" style="11" customWidth="1"/>
    <col min="12304" max="12304" width="15.28515625" style="11" customWidth="1"/>
    <col min="12305" max="12305" width="18" style="11" customWidth="1"/>
    <col min="12306" max="12306" width="20.7109375" style="11" customWidth="1"/>
    <col min="12307" max="12307" width="16.28515625" style="11" customWidth="1"/>
    <col min="12308" max="12308" width="12.7109375" style="11" customWidth="1"/>
    <col min="12309" max="12309" width="14.5703125" style="11" customWidth="1"/>
    <col min="12310" max="12310" width="10.140625" style="11" customWidth="1"/>
    <col min="12311" max="12311" width="10.7109375" style="11" customWidth="1"/>
    <col min="12312" max="12312" width="19.140625" style="11" customWidth="1"/>
    <col min="12313" max="12313" width="11.42578125" style="11" customWidth="1"/>
    <col min="12314" max="12314" width="14" style="11" customWidth="1"/>
    <col min="12315" max="12315" width="14.140625" style="11" customWidth="1"/>
    <col min="12316" max="12316" width="13.42578125" style="11" customWidth="1"/>
    <col min="12317" max="12317" width="11.42578125" style="11" customWidth="1"/>
    <col min="12318" max="12318" width="12" style="11" customWidth="1"/>
    <col min="12319" max="12319" width="10.7109375" style="11" customWidth="1"/>
    <col min="12320" max="12320" width="10.5703125" style="11" customWidth="1"/>
    <col min="12321" max="12321" width="10.140625" style="11" customWidth="1"/>
    <col min="12322" max="12322" width="15.42578125" style="11" customWidth="1"/>
    <col min="12323" max="12323" width="11.5703125" style="11" customWidth="1"/>
    <col min="12324" max="12324" width="12.28515625" style="11" customWidth="1"/>
    <col min="12325" max="12325" width="11.42578125" style="11" customWidth="1"/>
    <col min="12326" max="12326" width="12" style="11" customWidth="1"/>
    <col min="12327" max="12529" width="11.42578125" style="11" customWidth="1"/>
    <col min="12530" max="12543" width="11.42578125" style="11"/>
    <col min="12544" max="12544" width="30.140625" style="11" customWidth="1"/>
    <col min="12545" max="12545" width="13.7109375" style="11" customWidth="1"/>
    <col min="12546" max="12546" width="16.7109375" style="11" customWidth="1"/>
    <col min="12547" max="12547" width="12.28515625" style="11" customWidth="1"/>
    <col min="12548" max="12549" width="13.28515625" style="11" customWidth="1"/>
    <col min="12550" max="12550" width="11.5703125" style="11" customWidth="1"/>
    <col min="12551" max="12552" width="12.140625" style="11" customWidth="1"/>
    <col min="12553" max="12553" width="14.5703125" style="11" customWidth="1"/>
    <col min="12554" max="12554" width="23.7109375" style="11" customWidth="1"/>
    <col min="12555" max="12555" width="12" style="11" customWidth="1"/>
    <col min="12556" max="12556" width="15.140625" style="11" customWidth="1"/>
    <col min="12557" max="12557" width="12.85546875" style="11" customWidth="1"/>
    <col min="12558" max="12558" width="19.85546875" style="11" customWidth="1"/>
    <col min="12559" max="12559" width="12.85546875" style="11" customWidth="1"/>
    <col min="12560" max="12560" width="15.28515625" style="11" customWidth="1"/>
    <col min="12561" max="12561" width="18" style="11" customWidth="1"/>
    <col min="12562" max="12562" width="20.7109375" style="11" customWidth="1"/>
    <col min="12563" max="12563" width="16.28515625" style="11" customWidth="1"/>
    <col min="12564" max="12564" width="12.7109375" style="11" customWidth="1"/>
    <col min="12565" max="12565" width="14.5703125" style="11" customWidth="1"/>
    <col min="12566" max="12566" width="10.140625" style="11" customWidth="1"/>
    <col min="12567" max="12567" width="10.7109375" style="11" customWidth="1"/>
    <col min="12568" max="12568" width="19.140625" style="11" customWidth="1"/>
    <col min="12569" max="12569" width="11.42578125" style="11" customWidth="1"/>
    <col min="12570" max="12570" width="14" style="11" customWidth="1"/>
    <col min="12571" max="12571" width="14.140625" style="11" customWidth="1"/>
    <col min="12572" max="12572" width="13.42578125" style="11" customWidth="1"/>
    <col min="12573" max="12573" width="11.42578125" style="11" customWidth="1"/>
    <col min="12574" max="12574" width="12" style="11" customWidth="1"/>
    <col min="12575" max="12575" width="10.7109375" style="11" customWidth="1"/>
    <col min="12576" max="12576" width="10.5703125" style="11" customWidth="1"/>
    <col min="12577" max="12577" width="10.140625" style="11" customWidth="1"/>
    <col min="12578" max="12578" width="15.42578125" style="11" customWidth="1"/>
    <col min="12579" max="12579" width="11.5703125" style="11" customWidth="1"/>
    <col min="12580" max="12580" width="12.28515625" style="11" customWidth="1"/>
    <col min="12581" max="12581" width="11.42578125" style="11" customWidth="1"/>
    <col min="12582" max="12582" width="12" style="11" customWidth="1"/>
    <col min="12583" max="12785" width="11.42578125" style="11" customWidth="1"/>
    <col min="12786" max="12799" width="11.42578125" style="11"/>
    <col min="12800" max="12800" width="30.140625" style="11" customWidth="1"/>
    <col min="12801" max="12801" width="13.7109375" style="11" customWidth="1"/>
    <col min="12802" max="12802" width="16.7109375" style="11" customWidth="1"/>
    <col min="12803" max="12803" width="12.28515625" style="11" customWidth="1"/>
    <col min="12804" max="12805" width="13.28515625" style="11" customWidth="1"/>
    <col min="12806" max="12806" width="11.5703125" style="11" customWidth="1"/>
    <col min="12807" max="12808" width="12.140625" style="11" customWidth="1"/>
    <col min="12809" max="12809" width="14.5703125" style="11" customWidth="1"/>
    <col min="12810" max="12810" width="23.7109375" style="11" customWidth="1"/>
    <col min="12811" max="12811" width="12" style="11" customWidth="1"/>
    <col min="12812" max="12812" width="15.140625" style="11" customWidth="1"/>
    <col min="12813" max="12813" width="12.85546875" style="11" customWidth="1"/>
    <col min="12814" max="12814" width="19.85546875" style="11" customWidth="1"/>
    <col min="12815" max="12815" width="12.85546875" style="11" customWidth="1"/>
    <col min="12816" max="12816" width="15.28515625" style="11" customWidth="1"/>
    <col min="12817" max="12817" width="18" style="11" customWidth="1"/>
    <col min="12818" max="12818" width="20.7109375" style="11" customWidth="1"/>
    <col min="12819" max="12819" width="16.28515625" style="11" customWidth="1"/>
    <col min="12820" max="12820" width="12.7109375" style="11" customWidth="1"/>
    <col min="12821" max="12821" width="14.5703125" style="11" customWidth="1"/>
    <col min="12822" max="12822" width="10.140625" style="11" customWidth="1"/>
    <col min="12823" max="12823" width="10.7109375" style="11" customWidth="1"/>
    <col min="12824" max="12824" width="19.140625" style="11" customWidth="1"/>
    <col min="12825" max="12825" width="11.42578125" style="11" customWidth="1"/>
    <col min="12826" max="12826" width="14" style="11" customWidth="1"/>
    <col min="12827" max="12827" width="14.140625" style="11" customWidth="1"/>
    <col min="12828" max="12828" width="13.42578125" style="11" customWidth="1"/>
    <col min="12829" max="12829" width="11.42578125" style="11" customWidth="1"/>
    <col min="12830" max="12830" width="12" style="11" customWidth="1"/>
    <col min="12831" max="12831" width="10.7109375" style="11" customWidth="1"/>
    <col min="12832" max="12832" width="10.5703125" style="11" customWidth="1"/>
    <col min="12833" max="12833" width="10.140625" style="11" customWidth="1"/>
    <col min="12834" max="12834" width="15.42578125" style="11" customWidth="1"/>
    <col min="12835" max="12835" width="11.5703125" style="11" customWidth="1"/>
    <col min="12836" max="12836" width="12.28515625" style="11" customWidth="1"/>
    <col min="12837" max="12837" width="11.42578125" style="11" customWidth="1"/>
    <col min="12838" max="12838" width="12" style="11" customWidth="1"/>
    <col min="12839" max="13041" width="11.42578125" style="11" customWidth="1"/>
    <col min="13042" max="13055" width="11.42578125" style="11"/>
    <col min="13056" max="13056" width="30.140625" style="11" customWidth="1"/>
    <col min="13057" max="13057" width="13.7109375" style="11" customWidth="1"/>
    <col min="13058" max="13058" width="16.7109375" style="11" customWidth="1"/>
    <col min="13059" max="13059" width="12.28515625" style="11" customWidth="1"/>
    <col min="13060" max="13061" width="13.28515625" style="11" customWidth="1"/>
    <col min="13062" max="13062" width="11.5703125" style="11" customWidth="1"/>
    <col min="13063" max="13064" width="12.140625" style="11" customWidth="1"/>
    <col min="13065" max="13065" width="14.5703125" style="11" customWidth="1"/>
    <col min="13066" max="13066" width="23.7109375" style="11" customWidth="1"/>
    <col min="13067" max="13067" width="12" style="11" customWidth="1"/>
    <col min="13068" max="13068" width="15.140625" style="11" customWidth="1"/>
    <col min="13069" max="13069" width="12.85546875" style="11" customWidth="1"/>
    <col min="13070" max="13070" width="19.85546875" style="11" customWidth="1"/>
    <col min="13071" max="13071" width="12.85546875" style="11" customWidth="1"/>
    <col min="13072" max="13072" width="15.28515625" style="11" customWidth="1"/>
    <col min="13073" max="13073" width="18" style="11" customWidth="1"/>
    <col min="13074" max="13074" width="20.7109375" style="11" customWidth="1"/>
    <col min="13075" max="13075" width="16.28515625" style="11" customWidth="1"/>
    <col min="13076" max="13076" width="12.7109375" style="11" customWidth="1"/>
    <col min="13077" max="13077" width="14.5703125" style="11" customWidth="1"/>
    <col min="13078" max="13078" width="10.140625" style="11" customWidth="1"/>
    <col min="13079" max="13079" width="10.7109375" style="11" customWidth="1"/>
    <col min="13080" max="13080" width="19.140625" style="11" customWidth="1"/>
    <col min="13081" max="13081" width="11.42578125" style="11" customWidth="1"/>
    <col min="13082" max="13082" width="14" style="11" customWidth="1"/>
    <col min="13083" max="13083" width="14.140625" style="11" customWidth="1"/>
    <col min="13084" max="13084" width="13.42578125" style="11" customWidth="1"/>
    <col min="13085" max="13085" width="11.42578125" style="11" customWidth="1"/>
    <col min="13086" max="13086" width="12" style="11" customWidth="1"/>
    <col min="13087" max="13087" width="10.7109375" style="11" customWidth="1"/>
    <col min="13088" max="13088" width="10.5703125" style="11" customWidth="1"/>
    <col min="13089" max="13089" width="10.140625" style="11" customWidth="1"/>
    <col min="13090" max="13090" width="15.42578125" style="11" customWidth="1"/>
    <col min="13091" max="13091" width="11.5703125" style="11" customWidth="1"/>
    <col min="13092" max="13092" width="12.28515625" style="11" customWidth="1"/>
    <col min="13093" max="13093" width="11.42578125" style="11" customWidth="1"/>
    <col min="13094" max="13094" width="12" style="11" customWidth="1"/>
    <col min="13095" max="13297" width="11.42578125" style="11" customWidth="1"/>
    <col min="13298" max="13311" width="11.42578125" style="11"/>
    <col min="13312" max="13312" width="30.140625" style="11" customWidth="1"/>
    <col min="13313" max="13313" width="13.7109375" style="11" customWidth="1"/>
    <col min="13314" max="13314" width="16.7109375" style="11" customWidth="1"/>
    <col min="13315" max="13315" width="12.28515625" style="11" customWidth="1"/>
    <col min="13316" max="13317" width="13.28515625" style="11" customWidth="1"/>
    <col min="13318" max="13318" width="11.5703125" style="11" customWidth="1"/>
    <col min="13319" max="13320" width="12.140625" style="11" customWidth="1"/>
    <col min="13321" max="13321" width="14.5703125" style="11" customWidth="1"/>
    <col min="13322" max="13322" width="23.7109375" style="11" customWidth="1"/>
    <col min="13323" max="13323" width="12" style="11" customWidth="1"/>
    <col min="13324" max="13324" width="15.140625" style="11" customWidth="1"/>
    <col min="13325" max="13325" width="12.85546875" style="11" customWidth="1"/>
    <col min="13326" max="13326" width="19.85546875" style="11" customWidth="1"/>
    <col min="13327" max="13327" width="12.85546875" style="11" customWidth="1"/>
    <col min="13328" max="13328" width="15.28515625" style="11" customWidth="1"/>
    <col min="13329" max="13329" width="18" style="11" customWidth="1"/>
    <col min="13330" max="13330" width="20.7109375" style="11" customWidth="1"/>
    <col min="13331" max="13331" width="16.28515625" style="11" customWidth="1"/>
    <col min="13332" max="13332" width="12.7109375" style="11" customWidth="1"/>
    <col min="13333" max="13333" width="14.5703125" style="11" customWidth="1"/>
    <col min="13334" max="13334" width="10.140625" style="11" customWidth="1"/>
    <col min="13335" max="13335" width="10.7109375" style="11" customWidth="1"/>
    <col min="13336" max="13336" width="19.140625" style="11" customWidth="1"/>
    <col min="13337" max="13337" width="11.42578125" style="11" customWidth="1"/>
    <col min="13338" max="13338" width="14" style="11" customWidth="1"/>
    <col min="13339" max="13339" width="14.140625" style="11" customWidth="1"/>
    <col min="13340" max="13340" width="13.42578125" style="11" customWidth="1"/>
    <col min="13341" max="13341" width="11.42578125" style="11" customWidth="1"/>
    <col min="13342" max="13342" width="12" style="11" customWidth="1"/>
    <col min="13343" max="13343" width="10.7109375" style="11" customWidth="1"/>
    <col min="13344" max="13344" width="10.5703125" style="11" customWidth="1"/>
    <col min="13345" max="13345" width="10.140625" style="11" customWidth="1"/>
    <col min="13346" max="13346" width="15.42578125" style="11" customWidth="1"/>
    <col min="13347" max="13347" width="11.5703125" style="11" customWidth="1"/>
    <col min="13348" max="13348" width="12.28515625" style="11" customWidth="1"/>
    <col min="13349" max="13349" width="11.42578125" style="11" customWidth="1"/>
    <col min="13350" max="13350" width="12" style="11" customWidth="1"/>
    <col min="13351" max="13553" width="11.42578125" style="11" customWidth="1"/>
    <col min="13554" max="13567" width="11.42578125" style="11"/>
    <col min="13568" max="13568" width="30.140625" style="11" customWidth="1"/>
    <col min="13569" max="13569" width="13.7109375" style="11" customWidth="1"/>
    <col min="13570" max="13570" width="16.7109375" style="11" customWidth="1"/>
    <col min="13571" max="13571" width="12.28515625" style="11" customWidth="1"/>
    <col min="13572" max="13573" width="13.28515625" style="11" customWidth="1"/>
    <col min="13574" max="13574" width="11.5703125" style="11" customWidth="1"/>
    <col min="13575" max="13576" width="12.140625" style="11" customWidth="1"/>
    <col min="13577" max="13577" width="14.5703125" style="11" customWidth="1"/>
    <col min="13578" max="13578" width="23.7109375" style="11" customWidth="1"/>
    <col min="13579" max="13579" width="12" style="11" customWidth="1"/>
    <col min="13580" max="13580" width="15.140625" style="11" customWidth="1"/>
    <col min="13581" max="13581" width="12.85546875" style="11" customWidth="1"/>
    <col min="13582" max="13582" width="19.85546875" style="11" customWidth="1"/>
    <col min="13583" max="13583" width="12.85546875" style="11" customWidth="1"/>
    <col min="13584" max="13584" width="15.28515625" style="11" customWidth="1"/>
    <col min="13585" max="13585" width="18" style="11" customWidth="1"/>
    <col min="13586" max="13586" width="20.7109375" style="11" customWidth="1"/>
    <col min="13587" max="13587" width="16.28515625" style="11" customWidth="1"/>
    <col min="13588" max="13588" width="12.7109375" style="11" customWidth="1"/>
    <col min="13589" max="13589" width="14.5703125" style="11" customWidth="1"/>
    <col min="13590" max="13590" width="10.140625" style="11" customWidth="1"/>
    <col min="13591" max="13591" width="10.7109375" style="11" customWidth="1"/>
    <col min="13592" max="13592" width="19.140625" style="11" customWidth="1"/>
    <col min="13593" max="13593" width="11.42578125" style="11" customWidth="1"/>
    <col min="13594" max="13594" width="14" style="11" customWidth="1"/>
    <col min="13595" max="13595" width="14.140625" style="11" customWidth="1"/>
    <col min="13596" max="13596" width="13.42578125" style="11" customWidth="1"/>
    <col min="13597" max="13597" width="11.42578125" style="11" customWidth="1"/>
    <col min="13598" max="13598" width="12" style="11" customWidth="1"/>
    <col min="13599" max="13599" width="10.7109375" style="11" customWidth="1"/>
    <col min="13600" max="13600" width="10.5703125" style="11" customWidth="1"/>
    <col min="13601" max="13601" width="10.140625" style="11" customWidth="1"/>
    <col min="13602" max="13602" width="15.42578125" style="11" customWidth="1"/>
    <col min="13603" max="13603" width="11.5703125" style="11" customWidth="1"/>
    <col min="13604" max="13604" width="12.28515625" style="11" customWidth="1"/>
    <col min="13605" max="13605" width="11.42578125" style="11" customWidth="1"/>
    <col min="13606" max="13606" width="12" style="11" customWidth="1"/>
    <col min="13607" max="13809" width="11.42578125" style="11" customWidth="1"/>
    <col min="13810" max="13823" width="11.42578125" style="11"/>
    <col min="13824" max="13824" width="30.140625" style="11" customWidth="1"/>
    <col min="13825" max="13825" width="13.7109375" style="11" customWidth="1"/>
    <col min="13826" max="13826" width="16.7109375" style="11" customWidth="1"/>
    <col min="13827" max="13827" width="12.28515625" style="11" customWidth="1"/>
    <col min="13828" max="13829" width="13.28515625" style="11" customWidth="1"/>
    <col min="13830" max="13830" width="11.5703125" style="11" customWidth="1"/>
    <col min="13831" max="13832" width="12.140625" style="11" customWidth="1"/>
    <col min="13833" max="13833" width="14.5703125" style="11" customWidth="1"/>
    <col min="13834" max="13834" width="23.7109375" style="11" customWidth="1"/>
    <col min="13835" max="13835" width="12" style="11" customWidth="1"/>
    <col min="13836" max="13836" width="15.140625" style="11" customWidth="1"/>
    <col min="13837" max="13837" width="12.85546875" style="11" customWidth="1"/>
    <col min="13838" max="13838" width="19.85546875" style="11" customWidth="1"/>
    <col min="13839" max="13839" width="12.85546875" style="11" customWidth="1"/>
    <col min="13840" max="13840" width="15.28515625" style="11" customWidth="1"/>
    <col min="13841" max="13841" width="18" style="11" customWidth="1"/>
    <col min="13842" max="13842" width="20.7109375" style="11" customWidth="1"/>
    <col min="13843" max="13843" width="16.28515625" style="11" customWidth="1"/>
    <col min="13844" max="13844" width="12.7109375" style="11" customWidth="1"/>
    <col min="13845" max="13845" width="14.5703125" style="11" customWidth="1"/>
    <col min="13846" max="13846" width="10.140625" style="11" customWidth="1"/>
    <col min="13847" max="13847" width="10.7109375" style="11" customWidth="1"/>
    <col min="13848" max="13848" width="19.140625" style="11" customWidth="1"/>
    <col min="13849" max="13849" width="11.42578125" style="11" customWidth="1"/>
    <col min="13850" max="13850" width="14" style="11" customWidth="1"/>
    <col min="13851" max="13851" width="14.140625" style="11" customWidth="1"/>
    <col min="13852" max="13852" width="13.42578125" style="11" customWidth="1"/>
    <col min="13853" max="13853" width="11.42578125" style="11" customWidth="1"/>
    <col min="13854" max="13854" width="12" style="11" customWidth="1"/>
    <col min="13855" max="13855" width="10.7109375" style="11" customWidth="1"/>
    <col min="13856" max="13856" width="10.5703125" style="11" customWidth="1"/>
    <col min="13857" max="13857" width="10.140625" style="11" customWidth="1"/>
    <col min="13858" max="13858" width="15.42578125" style="11" customWidth="1"/>
    <col min="13859" max="13859" width="11.5703125" style="11" customWidth="1"/>
    <col min="13860" max="13860" width="12.28515625" style="11" customWidth="1"/>
    <col min="13861" max="13861" width="11.42578125" style="11" customWidth="1"/>
    <col min="13862" max="13862" width="12" style="11" customWidth="1"/>
    <col min="13863" max="14065" width="11.42578125" style="11" customWidth="1"/>
    <col min="14066" max="14079" width="11.42578125" style="11"/>
    <col min="14080" max="14080" width="30.140625" style="11" customWidth="1"/>
    <col min="14081" max="14081" width="13.7109375" style="11" customWidth="1"/>
    <col min="14082" max="14082" width="16.7109375" style="11" customWidth="1"/>
    <col min="14083" max="14083" width="12.28515625" style="11" customWidth="1"/>
    <col min="14084" max="14085" width="13.28515625" style="11" customWidth="1"/>
    <col min="14086" max="14086" width="11.5703125" style="11" customWidth="1"/>
    <col min="14087" max="14088" width="12.140625" style="11" customWidth="1"/>
    <col min="14089" max="14089" width="14.5703125" style="11" customWidth="1"/>
    <col min="14090" max="14090" width="23.7109375" style="11" customWidth="1"/>
    <col min="14091" max="14091" width="12" style="11" customWidth="1"/>
    <col min="14092" max="14092" width="15.140625" style="11" customWidth="1"/>
    <col min="14093" max="14093" width="12.85546875" style="11" customWidth="1"/>
    <col min="14094" max="14094" width="19.85546875" style="11" customWidth="1"/>
    <col min="14095" max="14095" width="12.85546875" style="11" customWidth="1"/>
    <col min="14096" max="14096" width="15.28515625" style="11" customWidth="1"/>
    <col min="14097" max="14097" width="18" style="11" customWidth="1"/>
    <col min="14098" max="14098" width="20.7109375" style="11" customWidth="1"/>
    <col min="14099" max="14099" width="16.28515625" style="11" customWidth="1"/>
    <col min="14100" max="14100" width="12.7109375" style="11" customWidth="1"/>
    <col min="14101" max="14101" width="14.5703125" style="11" customWidth="1"/>
    <col min="14102" max="14102" width="10.140625" style="11" customWidth="1"/>
    <col min="14103" max="14103" width="10.7109375" style="11" customWidth="1"/>
    <col min="14104" max="14104" width="19.140625" style="11" customWidth="1"/>
    <col min="14105" max="14105" width="11.42578125" style="11" customWidth="1"/>
    <col min="14106" max="14106" width="14" style="11" customWidth="1"/>
    <col min="14107" max="14107" width="14.140625" style="11" customWidth="1"/>
    <col min="14108" max="14108" width="13.42578125" style="11" customWidth="1"/>
    <col min="14109" max="14109" width="11.42578125" style="11" customWidth="1"/>
    <col min="14110" max="14110" width="12" style="11" customWidth="1"/>
    <col min="14111" max="14111" width="10.7109375" style="11" customWidth="1"/>
    <col min="14112" max="14112" width="10.5703125" style="11" customWidth="1"/>
    <col min="14113" max="14113" width="10.140625" style="11" customWidth="1"/>
    <col min="14114" max="14114" width="15.42578125" style="11" customWidth="1"/>
    <col min="14115" max="14115" width="11.5703125" style="11" customWidth="1"/>
    <col min="14116" max="14116" width="12.28515625" style="11" customWidth="1"/>
    <col min="14117" max="14117" width="11.42578125" style="11" customWidth="1"/>
    <col min="14118" max="14118" width="12" style="11" customWidth="1"/>
    <col min="14119" max="14321" width="11.42578125" style="11" customWidth="1"/>
    <col min="14322" max="14335" width="11.42578125" style="11"/>
    <col min="14336" max="14336" width="30.140625" style="11" customWidth="1"/>
    <col min="14337" max="14337" width="13.7109375" style="11" customWidth="1"/>
    <col min="14338" max="14338" width="16.7109375" style="11" customWidth="1"/>
    <col min="14339" max="14339" width="12.28515625" style="11" customWidth="1"/>
    <col min="14340" max="14341" width="13.28515625" style="11" customWidth="1"/>
    <col min="14342" max="14342" width="11.5703125" style="11" customWidth="1"/>
    <col min="14343" max="14344" width="12.140625" style="11" customWidth="1"/>
    <col min="14345" max="14345" width="14.5703125" style="11" customWidth="1"/>
    <col min="14346" max="14346" width="23.7109375" style="11" customWidth="1"/>
    <col min="14347" max="14347" width="12" style="11" customWidth="1"/>
    <col min="14348" max="14348" width="15.140625" style="11" customWidth="1"/>
    <col min="14349" max="14349" width="12.85546875" style="11" customWidth="1"/>
    <col min="14350" max="14350" width="19.85546875" style="11" customWidth="1"/>
    <col min="14351" max="14351" width="12.85546875" style="11" customWidth="1"/>
    <col min="14352" max="14352" width="15.28515625" style="11" customWidth="1"/>
    <col min="14353" max="14353" width="18" style="11" customWidth="1"/>
    <col min="14354" max="14354" width="20.7109375" style="11" customWidth="1"/>
    <col min="14355" max="14355" width="16.28515625" style="11" customWidth="1"/>
    <col min="14356" max="14356" width="12.7109375" style="11" customWidth="1"/>
    <col min="14357" max="14357" width="14.5703125" style="11" customWidth="1"/>
    <col min="14358" max="14358" width="10.140625" style="11" customWidth="1"/>
    <col min="14359" max="14359" width="10.7109375" style="11" customWidth="1"/>
    <col min="14360" max="14360" width="19.140625" style="11" customWidth="1"/>
    <col min="14361" max="14361" width="11.42578125" style="11" customWidth="1"/>
    <col min="14362" max="14362" width="14" style="11" customWidth="1"/>
    <col min="14363" max="14363" width="14.140625" style="11" customWidth="1"/>
    <col min="14364" max="14364" width="13.42578125" style="11" customWidth="1"/>
    <col min="14365" max="14365" width="11.42578125" style="11" customWidth="1"/>
    <col min="14366" max="14366" width="12" style="11" customWidth="1"/>
    <col min="14367" max="14367" width="10.7109375" style="11" customWidth="1"/>
    <col min="14368" max="14368" width="10.5703125" style="11" customWidth="1"/>
    <col min="14369" max="14369" width="10.140625" style="11" customWidth="1"/>
    <col min="14370" max="14370" width="15.42578125" style="11" customWidth="1"/>
    <col min="14371" max="14371" width="11.5703125" style="11" customWidth="1"/>
    <col min="14372" max="14372" width="12.28515625" style="11" customWidth="1"/>
    <col min="14373" max="14373" width="11.42578125" style="11" customWidth="1"/>
    <col min="14374" max="14374" width="12" style="11" customWidth="1"/>
    <col min="14375" max="14577" width="11.42578125" style="11" customWidth="1"/>
    <col min="14578" max="14591" width="11.42578125" style="11"/>
    <col min="14592" max="14592" width="30.140625" style="11" customWidth="1"/>
    <col min="14593" max="14593" width="13.7109375" style="11" customWidth="1"/>
    <col min="14594" max="14594" width="16.7109375" style="11" customWidth="1"/>
    <col min="14595" max="14595" width="12.28515625" style="11" customWidth="1"/>
    <col min="14596" max="14597" width="13.28515625" style="11" customWidth="1"/>
    <col min="14598" max="14598" width="11.5703125" style="11" customWidth="1"/>
    <col min="14599" max="14600" width="12.140625" style="11" customWidth="1"/>
    <col min="14601" max="14601" width="14.5703125" style="11" customWidth="1"/>
    <col min="14602" max="14602" width="23.7109375" style="11" customWidth="1"/>
    <col min="14603" max="14603" width="12" style="11" customWidth="1"/>
    <col min="14604" max="14604" width="15.140625" style="11" customWidth="1"/>
    <col min="14605" max="14605" width="12.85546875" style="11" customWidth="1"/>
    <col min="14606" max="14606" width="19.85546875" style="11" customWidth="1"/>
    <col min="14607" max="14607" width="12.85546875" style="11" customWidth="1"/>
    <col min="14608" max="14608" width="15.28515625" style="11" customWidth="1"/>
    <col min="14609" max="14609" width="18" style="11" customWidth="1"/>
    <col min="14610" max="14610" width="20.7109375" style="11" customWidth="1"/>
    <col min="14611" max="14611" width="16.28515625" style="11" customWidth="1"/>
    <col min="14612" max="14612" width="12.7109375" style="11" customWidth="1"/>
    <col min="14613" max="14613" width="14.5703125" style="11" customWidth="1"/>
    <col min="14614" max="14614" width="10.140625" style="11" customWidth="1"/>
    <col min="14615" max="14615" width="10.7109375" style="11" customWidth="1"/>
    <col min="14616" max="14616" width="19.140625" style="11" customWidth="1"/>
    <col min="14617" max="14617" width="11.42578125" style="11" customWidth="1"/>
    <col min="14618" max="14618" width="14" style="11" customWidth="1"/>
    <col min="14619" max="14619" width="14.140625" style="11" customWidth="1"/>
    <col min="14620" max="14620" width="13.42578125" style="11" customWidth="1"/>
    <col min="14621" max="14621" width="11.42578125" style="11" customWidth="1"/>
    <col min="14622" max="14622" width="12" style="11" customWidth="1"/>
    <col min="14623" max="14623" width="10.7109375" style="11" customWidth="1"/>
    <col min="14624" max="14624" width="10.5703125" style="11" customWidth="1"/>
    <col min="14625" max="14625" width="10.140625" style="11" customWidth="1"/>
    <col min="14626" max="14626" width="15.42578125" style="11" customWidth="1"/>
    <col min="14627" max="14627" width="11.5703125" style="11" customWidth="1"/>
    <col min="14628" max="14628" width="12.28515625" style="11" customWidth="1"/>
    <col min="14629" max="14629" width="11.42578125" style="11" customWidth="1"/>
    <col min="14630" max="14630" width="12" style="11" customWidth="1"/>
    <col min="14631" max="14833" width="11.42578125" style="11" customWidth="1"/>
    <col min="14834" max="14847" width="11.42578125" style="11"/>
    <col min="14848" max="14848" width="30.140625" style="11" customWidth="1"/>
    <col min="14849" max="14849" width="13.7109375" style="11" customWidth="1"/>
    <col min="14850" max="14850" width="16.7109375" style="11" customWidth="1"/>
    <col min="14851" max="14851" width="12.28515625" style="11" customWidth="1"/>
    <col min="14852" max="14853" width="13.28515625" style="11" customWidth="1"/>
    <col min="14854" max="14854" width="11.5703125" style="11" customWidth="1"/>
    <col min="14855" max="14856" width="12.140625" style="11" customWidth="1"/>
    <col min="14857" max="14857" width="14.5703125" style="11" customWidth="1"/>
    <col min="14858" max="14858" width="23.7109375" style="11" customWidth="1"/>
    <col min="14859" max="14859" width="12" style="11" customWidth="1"/>
    <col min="14860" max="14860" width="15.140625" style="11" customWidth="1"/>
    <col min="14861" max="14861" width="12.85546875" style="11" customWidth="1"/>
    <col min="14862" max="14862" width="19.85546875" style="11" customWidth="1"/>
    <col min="14863" max="14863" width="12.85546875" style="11" customWidth="1"/>
    <col min="14864" max="14864" width="15.28515625" style="11" customWidth="1"/>
    <col min="14865" max="14865" width="18" style="11" customWidth="1"/>
    <col min="14866" max="14866" width="20.7109375" style="11" customWidth="1"/>
    <col min="14867" max="14867" width="16.28515625" style="11" customWidth="1"/>
    <col min="14868" max="14868" width="12.7109375" style="11" customWidth="1"/>
    <col min="14869" max="14869" width="14.5703125" style="11" customWidth="1"/>
    <col min="14870" max="14870" width="10.140625" style="11" customWidth="1"/>
    <col min="14871" max="14871" width="10.7109375" style="11" customWidth="1"/>
    <col min="14872" max="14872" width="19.140625" style="11" customWidth="1"/>
    <col min="14873" max="14873" width="11.42578125" style="11" customWidth="1"/>
    <col min="14874" max="14874" width="14" style="11" customWidth="1"/>
    <col min="14875" max="14875" width="14.140625" style="11" customWidth="1"/>
    <col min="14876" max="14876" width="13.42578125" style="11" customWidth="1"/>
    <col min="14877" max="14877" width="11.42578125" style="11" customWidth="1"/>
    <col min="14878" max="14878" width="12" style="11" customWidth="1"/>
    <col min="14879" max="14879" width="10.7109375" style="11" customWidth="1"/>
    <col min="14880" max="14880" width="10.5703125" style="11" customWidth="1"/>
    <col min="14881" max="14881" width="10.140625" style="11" customWidth="1"/>
    <col min="14882" max="14882" width="15.42578125" style="11" customWidth="1"/>
    <col min="14883" max="14883" width="11.5703125" style="11" customWidth="1"/>
    <col min="14884" max="14884" width="12.28515625" style="11" customWidth="1"/>
    <col min="14885" max="14885" width="11.42578125" style="11" customWidth="1"/>
    <col min="14886" max="14886" width="12" style="11" customWidth="1"/>
    <col min="14887" max="15089" width="11.42578125" style="11" customWidth="1"/>
    <col min="15090" max="15103" width="11.42578125" style="11"/>
    <col min="15104" max="15104" width="30.140625" style="11" customWidth="1"/>
    <col min="15105" max="15105" width="13.7109375" style="11" customWidth="1"/>
    <col min="15106" max="15106" width="16.7109375" style="11" customWidth="1"/>
    <col min="15107" max="15107" width="12.28515625" style="11" customWidth="1"/>
    <col min="15108" max="15109" width="13.28515625" style="11" customWidth="1"/>
    <col min="15110" max="15110" width="11.5703125" style="11" customWidth="1"/>
    <col min="15111" max="15112" width="12.140625" style="11" customWidth="1"/>
    <col min="15113" max="15113" width="14.5703125" style="11" customWidth="1"/>
    <col min="15114" max="15114" width="23.7109375" style="11" customWidth="1"/>
    <col min="15115" max="15115" width="12" style="11" customWidth="1"/>
    <col min="15116" max="15116" width="15.140625" style="11" customWidth="1"/>
    <col min="15117" max="15117" width="12.85546875" style="11" customWidth="1"/>
    <col min="15118" max="15118" width="19.85546875" style="11" customWidth="1"/>
    <col min="15119" max="15119" width="12.85546875" style="11" customWidth="1"/>
    <col min="15120" max="15120" width="15.28515625" style="11" customWidth="1"/>
    <col min="15121" max="15121" width="18" style="11" customWidth="1"/>
    <col min="15122" max="15122" width="20.7109375" style="11" customWidth="1"/>
    <col min="15123" max="15123" width="16.28515625" style="11" customWidth="1"/>
    <col min="15124" max="15124" width="12.7109375" style="11" customWidth="1"/>
    <col min="15125" max="15125" width="14.5703125" style="11" customWidth="1"/>
    <col min="15126" max="15126" width="10.140625" style="11" customWidth="1"/>
    <col min="15127" max="15127" width="10.7109375" style="11" customWidth="1"/>
    <col min="15128" max="15128" width="19.140625" style="11" customWidth="1"/>
    <col min="15129" max="15129" width="11.42578125" style="11" customWidth="1"/>
    <col min="15130" max="15130" width="14" style="11" customWidth="1"/>
    <col min="15131" max="15131" width="14.140625" style="11" customWidth="1"/>
    <col min="15132" max="15132" width="13.42578125" style="11" customWidth="1"/>
    <col min="15133" max="15133" width="11.42578125" style="11" customWidth="1"/>
    <col min="15134" max="15134" width="12" style="11" customWidth="1"/>
    <col min="15135" max="15135" width="10.7109375" style="11" customWidth="1"/>
    <col min="15136" max="15136" width="10.5703125" style="11" customWidth="1"/>
    <col min="15137" max="15137" width="10.140625" style="11" customWidth="1"/>
    <col min="15138" max="15138" width="15.42578125" style="11" customWidth="1"/>
    <col min="15139" max="15139" width="11.5703125" style="11" customWidth="1"/>
    <col min="15140" max="15140" width="12.28515625" style="11" customWidth="1"/>
    <col min="15141" max="15141" width="11.42578125" style="11" customWidth="1"/>
    <col min="15142" max="15142" width="12" style="11" customWidth="1"/>
    <col min="15143" max="15345" width="11.42578125" style="11" customWidth="1"/>
    <col min="15346" max="15359" width="11.42578125" style="11"/>
    <col min="15360" max="15360" width="30.140625" style="11" customWidth="1"/>
    <col min="15361" max="15361" width="13.7109375" style="11" customWidth="1"/>
    <col min="15362" max="15362" width="16.7109375" style="11" customWidth="1"/>
    <col min="15363" max="15363" width="12.28515625" style="11" customWidth="1"/>
    <col min="15364" max="15365" width="13.28515625" style="11" customWidth="1"/>
    <col min="15366" max="15366" width="11.5703125" style="11" customWidth="1"/>
    <col min="15367" max="15368" width="12.140625" style="11" customWidth="1"/>
    <col min="15369" max="15369" width="14.5703125" style="11" customWidth="1"/>
    <col min="15370" max="15370" width="23.7109375" style="11" customWidth="1"/>
    <col min="15371" max="15371" width="12" style="11" customWidth="1"/>
    <col min="15372" max="15372" width="15.140625" style="11" customWidth="1"/>
    <col min="15373" max="15373" width="12.85546875" style="11" customWidth="1"/>
    <col min="15374" max="15374" width="19.85546875" style="11" customWidth="1"/>
    <col min="15375" max="15375" width="12.85546875" style="11" customWidth="1"/>
    <col min="15376" max="15376" width="15.28515625" style="11" customWidth="1"/>
    <col min="15377" max="15377" width="18" style="11" customWidth="1"/>
    <col min="15378" max="15378" width="20.7109375" style="11" customWidth="1"/>
    <col min="15379" max="15379" width="16.28515625" style="11" customWidth="1"/>
    <col min="15380" max="15380" width="12.7109375" style="11" customWidth="1"/>
    <col min="15381" max="15381" width="14.5703125" style="11" customWidth="1"/>
    <col min="15382" max="15382" width="10.140625" style="11" customWidth="1"/>
    <col min="15383" max="15383" width="10.7109375" style="11" customWidth="1"/>
    <col min="15384" max="15384" width="19.140625" style="11" customWidth="1"/>
    <col min="15385" max="15385" width="11.42578125" style="11" customWidth="1"/>
    <col min="15386" max="15386" width="14" style="11" customWidth="1"/>
    <col min="15387" max="15387" width="14.140625" style="11" customWidth="1"/>
    <col min="15388" max="15388" width="13.42578125" style="11" customWidth="1"/>
    <col min="15389" max="15389" width="11.42578125" style="11" customWidth="1"/>
    <col min="15390" max="15390" width="12" style="11" customWidth="1"/>
    <col min="15391" max="15391" width="10.7109375" style="11" customWidth="1"/>
    <col min="15392" max="15392" width="10.5703125" style="11" customWidth="1"/>
    <col min="15393" max="15393" width="10.140625" style="11" customWidth="1"/>
    <col min="15394" max="15394" width="15.42578125" style="11" customWidth="1"/>
    <col min="15395" max="15395" width="11.5703125" style="11" customWidth="1"/>
    <col min="15396" max="15396" width="12.28515625" style="11" customWidth="1"/>
    <col min="15397" max="15397" width="11.42578125" style="11" customWidth="1"/>
    <col min="15398" max="15398" width="12" style="11" customWidth="1"/>
    <col min="15399" max="15601" width="11.42578125" style="11" customWidth="1"/>
    <col min="15602" max="15615" width="11.42578125" style="11"/>
    <col min="15616" max="15616" width="30.140625" style="11" customWidth="1"/>
    <col min="15617" max="15617" width="13.7109375" style="11" customWidth="1"/>
    <col min="15618" max="15618" width="16.7109375" style="11" customWidth="1"/>
    <col min="15619" max="15619" width="12.28515625" style="11" customWidth="1"/>
    <col min="15620" max="15621" width="13.28515625" style="11" customWidth="1"/>
    <col min="15622" max="15622" width="11.5703125" style="11" customWidth="1"/>
    <col min="15623" max="15624" width="12.140625" style="11" customWidth="1"/>
    <col min="15625" max="15625" width="14.5703125" style="11" customWidth="1"/>
    <col min="15626" max="15626" width="23.7109375" style="11" customWidth="1"/>
    <col min="15627" max="15627" width="12" style="11" customWidth="1"/>
    <col min="15628" max="15628" width="15.140625" style="11" customWidth="1"/>
    <col min="15629" max="15629" width="12.85546875" style="11" customWidth="1"/>
    <col min="15630" max="15630" width="19.85546875" style="11" customWidth="1"/>
    <col min="15631" max="15631" width="12.85546875" style="11" customWidth="1"/>
    <col min="15632" max="15632" width="15.28515625" style="11" customWidth="1"/>
    <col min="15633" max="15633" width="18" style="11" customWidth="1"/>
    <col min="15634" max="15634" width="20.7109375" style="11" customWidth="1"/>
    <col min="15635" max="15635" width="16.28515625" style="11" customWidth="1"/>
    <col min="15636" max="15636" width="12.7109375" style="11" customWidth="1"/>
    <col min="15637" max="15637" width="14.5703125" style="11" customWidth="1"/>
    <col min="15638" max="15638" width="10.140625" style="11" customWidth="1"/>
    <col min="15639" max="15639" width="10.7109375" style="11" customWidth="1"/>
    <col min="15640" max="15640" width="19.140625" style="11" customWidth="1"/>
    <col min="15641" max="15641" width="11.42578125" style="11" customWidth="1"/>
    <col min="15642" max="15642" width="14" style="11" customWidth="1"/>
    <col min="15643" max="15643" width="14.140625" style="11" customWidth="1"/>
    <col min="15644" max="15644" width="13.42578125" style="11" customWidth="1"/>
    <col min="15645" max="15645" width="11.42578125" style="11" customWidth="1"/>
    <col min="15646" max="15646" width="12" style="11" customWidth="1"/>
    <col min="15647" max="15647" width="10.7109375" style="11" customWidth="1"/>
    <col min="15648" max="15648" width="10.5703125" style="11" customWidth="1"/>
    <col min="15649" max="15649" width="10.140625" style="11" customWidth="1"/>
    <col min="15650" max="15650" width="15.42578125" style="11" customWidth="1"/>
    <col min="15651" max="15651" width="11.5703125" style="11" customWidth="1"/>
    <col min="15652" max="15652" width="12.28515625" style="11" customWidth="1"/>
    <col min="15653" max="15653" width="11.42578125" style="11" customWidth="1"/>
    <col min="15654" max="15654" width="12" style="11" customWidth="1"/>
    <col min="15655" max="15857" width="11.42578125" style="11" customWidth="1"/>
    <col min="15858" max="15871" width="11.42578125" style="11"/>
    <col min="15872" max="15872" width="30.140625" style="11" customWidth="1"/>
    <col min="15873" max="15873" width="13.7109375" style="11" customWidth="1"/>
    <col min="15874" max="15874" width="16.7109375" style="11" customWidth="1"/>
    <col min="15875" max="15875" width="12.28515625" style="11" customWidth="1"/>
    <col min="15876" max="15877" width="13.28515625" style="11" customWidth="1"/>
    <col min="15878" max="15878" width="11.5703125" style="11" customWidth="1"/>
    <col min="15879" max="15880" width="12.140625" style="11" customWidth="1"/>
    <col min="15881" max="15881" width="14.5703125" style="11" customWidth="1"/>
    <col min="15882" max="15882" width="23.7109375" style="11" customWidth="1"/>
    <col min="15883" max="15883" width="12" style="11" customWidth="1"/>
    <col min="15884" max="15884" width="15.140625" style="11" customWidth="1"/>
    <col min="15885" max="15885" width="12.85546875" style="11" customWidth="1"/>
    <col min="15886" max="15886" width="19.85546875" style="11" customWidth="1"/>
    <col min="15887" max="15887" width="12.85546875" style="11" customWidth="1"/>
    <col min="15888" max="15888" width="15.28515625" style="11" customWidth="1"/>
    <col min="15889" max="15889" width="18" style="11" customWidth="1"/>
    <col min="15890" max="15890" width="20.7109375" style="11" customWidth="1"/>
    <col min="15891" max="15891" width="16.28515625" style="11" customWidth="1"/>
    <col min="15892" max="15892" width="12.7109375" style="11" customWidth="1"/>
    <col min="15893" max="15893" width="14.5703125" style="11" customWidth="1"/>
    <col min="15894" max="15894" width="10.140625" style="11" customWidth="1"/>
    <col min="15895" max="15895" width="10.7109375" style="11" customWidth="1"/>
    <col min="15896" max="15896" width="19.140625" style="11" customWidth="1"/>
    <col min="15897" max="15897" width="11.42578125" style="11" customWidth="1"/>
    <col min="15898" max="15898" width="14" style="11" customWidth="1"/>
    <col min="15899" max="15899" width="14.140625" style="11" customWidth="1"/>
    <col min="15900" max="15900" width="13.42578125" style="11" customWidth="1"/>
    <col min="15901" max="15901" width="11.42578125" style="11" customWidth="1"/>
    <col min="15902" max="15902" width="12" style="11" customWidth="1"/>
    <col min="15903" max="15903" width="10.7109375" style="11" customWidth="1"/>
    <col min="15904" max="15904" width="10.5703125" style="11" customWidth="1"/>
    <col min="15905" max="15905" width="10.140625" style="11" customWidth="1"/>
    <col min="15906" max="15906" width="15.42578125" style="11" customWidth="1"/>
    <col min="15907" max="15907" width="11.5703125" style="11" customWidth="1"/>
    <col min="15908" max="15908" width="12.28515625" style="11" customWidth="1"/>
    <col min="15909" max="15909" width="11.42578125" style="11" customWidth="1"/>
    <col min="15910" max="15910" width="12" style="11" customWidth="1"/>
    <col min="15911" max="16113" width="11.42578125" style="11" customWidth="1"/>
    <col min="16114" max="16127" width="11.42578125" style="11"/>
    <col min="16128" max="16128" width="30.140625" style="11" customWidth="1"/>
    <col min="16129" max="16129" width="13.7109375" style="11" customWidth="1"/>
    <col min="16130" max="16130" width="16.7109375" style="11" customWidth="1"/>
    <col min="16131" max="16131" width="12.28515625" style="11" customWidth="1"/>
    <col min="16132" max="16133" width="13.28515625" style="11" customWidth="1"/>
    <col min="16134" max="16134" width="11.5703125" style="11" customWidth="1"/>
    <col min="16135" max="16136" width="12.140625" style="11" customWidth="1"/>
    <col min="16137" max="16137" width="14.5703125" style="11" customWidth="1"/>
    <col min="16138" max="16138" width="23.7109375" style="11" customWidth="1"/>
    <col min="16139" max="16139" width="12" style="11" customWidth="1"/>
    <col min="16140" max="16140" width="15.140625" style="11" customWidth="1"/>
    <col min="16141" max="16141" width="12.85546875" style="11" customWidth="1"/>
    <col min="16142" max="16142" width="19.85546875" style="11" customWidth="1"/>
    <col min="16143" max="16143" width="12.85546875" style="11" customWidth="1"/>
    <col min="16144" max="16144" width="15.28515625" style="11" customWidth="1"/>
    <col min="16145" max="16145" width="18" style="11" customWidth="1"/>
    <col min="16146" max="16146" width="20.7109375" style="11" customWidth="1"/>
    <col min="16147" max="16147" width="16.28515625" style="11" customWidth="1"/>
    <col min="16148" max="16148" width="12.7109375" style="11" customWidth="1"/>
    <col min="16149" max="16149" width="14.5703125" style="11" customWidth="1"/>
    <col min="16150" max="16150" width="10.140625" style="11" customWidth="1"/>
    <col min="16151" max="16151" width="10.7109375" style="11" customWidth="1"/>
    <col min="16152" max="16152" width="19.140625" style="11" customWidth="1"/>
    <col min="16153" max="16153" width="11.42578125" style="11" customWidth="1"/>
    <col min="16154" max="16154" width="14" style="11" customWidth="1"/>
    <col min="16155" max="16155" width="14.140625" style="11" customWidth="1"/>
    <col min="16156" max="16156" width="13.42578125" style="11" customWidth="1"/>
    <col min="16157" max="16157" width="11.42578125" style="11" customWidth="1"/>
    <col min="16158" max="16158" width="12" style="11" customWidth="1"/>
    <col min="16159" max="16159" width="10.7109375" style="11" customWidth="1"/>
    <col min="16160" max="16160" width="10.5703125" style="11" customWidth="1"/>
    <col min="16161" max="16161" width="10.140625" style="11" customWidth="1"/>
    <col min="16162" max="16162" width="15.42578125" style="11" customWidth="1"/>
    <col min="16163" max="16163" width="11.5703125" style="11" customWidth="1"/>
    <col min="16164" max="16164" width="12.28515625" style="11" customWidth="1"/>
    <col min="16165" max="16165" width="11.42578125" style="11" customWidth="1"/>
    <col min="16166" max="16166" width="12" style="11" customWidth="1"/>
    <col min="16167" max="16369" width="11.42578125" style="11" customWidth="1"/>
    <col min="16370" max="16384" width="11.42578125" style="11"/>
  </cols>
  <sheetData>
    <row r="1" spans="1:244" x14ac:dyDescent="0.2">
      <c r="A1" s="18" t="s">
        <v>5159</v>
      </c>
      <c r="B1" s="740" t="str">
        <f>HYPERLINK("#List!$A$1", "Full")</f>
        <v>Full</v>
      </c>
    </row>
    <row r="2" spans="1:244" x14ac:dyDescent="0.2">
      <c r="A2" s="18"/>
    </row>
    <row r="3" spans="1:244" x14ac:dyDescent="0.2">
      <c r="A3" s="17" t="s">
        <v>622</v>
      </c>
      <c r="B3" s="224"/>
      <c r="C3" s="224"/>
      <c r="F3" s="224"/>
      <c r="G3" s="178"/>
      <c r="H3" s="178"/>
      <c r="I3" s="225"/>
      <c r="J3" s="225"/>
      <c r="K3" s="224"/>
      <c r="L3" s="224"/>
      <c r="M3" s="224"/>
      <c r="N3" s="224"/>
      <c r="O3" s="230"/>
      <c r="P3" s="224"/>
      <c r="Q3" s="224"/>
      <c r="R3" s="224"/>
      <c r="S3" s="224"/>
      <c r="T3" s="224"/>
      <c r="U3" s="224"/>
      <c r="V3" s="224"/>
    </row>
    <row r="4" spans="1:244" x14ac:dyDescent="0.2">
      <c r="A4" s="13" t="s">
        <v>2557</v>
      </c>
      <c r="B4" s="200"/>
      <c r="C4" s="4"/>
      <c r="D4" s="4"/>
      <c r="E4" s="4"/>
      <c r="F4" s="226"/>
      <c r="G4" s="226"/>
      <c r="H4" s="200"/>
      <c r="I4" s="200"/>
      <c r="J4" s="227"/>
      <c r="K4" s="227"/>
      <c r="L4" s="227"/>
      <c r="M4" s="227"/>
      <c r="N4" s="231"/>
      <c r="O4" s="227"/>
      <c r="P4" s="227"/>
      <c r="Q4" s="227"/>
      <c r="R4" s="227"/>
      <c r="S4" s="227"/>
      <c r="T4" s="227"/>
      <c r="U4" s="227"/>
      <c r="IG4" s="11"/>
    </row>
    <row r="5" spans="1:244" x14ac:dyDescent="0.2">
      <c r="A5" s="13"/>
      <c r="B5" s="200"/>
      <c r="C5" s="4"/>
      <c r="D5" s="4"/>
      <c r="E5" s="4"/>
      <c r="F5" s="226"/>
      <c r="G5" s="226"/>
      <c r="H5" s="200"/>
      <c r="I5" s="200"/>
      <c r="J5" s="227"/>
      <c r="K5" s="227"/>
      <c r="L5" s="227"/>
      <c r="M5" s="227"/>
      <c r="N5" s="231"/>
      <c r="O5" s="227"/>
      <c r="P5" s="227"/>
      <c r="Q5" s="227"/>
      <c r="R5" s="227"/>
      <c r="S5" s="227"/>
      <c r="T5" s="227"/>
      <c r="U5" s="227"/>
      <c r="IG5" s="11"/>
    </row>
    <row r="6" spans="1:244" x14ac:dyDescent="0.2">
      <c r="A6" s="18" t="s">
        <v>6761</v>
      </c>
      <c r="B6" s="200"/>
      <c r="C6" s="4"/>
      <c r="D6" s="4"/>
      <c r="E6" s="4"/>
      <c r="F6" s="226"/>
      <c r="G6" s="226"/>
      <c r="H6" s="200"/>
      <c r="I6" s="200"/>
      <c r="J6" s="227"/>
      <c r="K6" s="227"/>
      <c r="L6" s="227"/>
      <c r="M6" s="227"/>
      <c r="N6" s="231"/>
      <c r="O6" s="227"/>
      <c r="P6" s="227"/>
      <c r="Q6" s="227"/>
      <c r="R6" s="227"/>
      <c r="S6" s="227"/>
      <c r="T6" s="227"/>
      <c r="U6" s="227"/>
      <c r="IG6" s="11"/>
    </row>
    <row r="7" spans="1:244" x14ac:dyDescent="0.2">
      <c r="A7" s="109" t="s">
        <v>48</v>
      </c>
      <c r="B7" s="200"/>
      <c r="C7" s="4"/>
      <c r="D7" s="4"/>
      <c r="E7" s="4"/>
      <c r="F7" s="226"/>
      <c r="G7" s="226"/>
      <c r="H7" s="200"/>
      <c r="I7" s="200"/>
      <c r="J7" s="227"/>
      <c r="K7" s="227"/>
      <c r="L7" s="227"/>
      <c r="M7" s="227"/>
      <c r="N7" s="231"/>
      <c r="O7" s="227"/>
      <c r="P7" s="227"/>
      <c r="Q7" s="227"/>
      <c r="R7" s="227"/>
      <c r="S7" s="227"/>
      <c r="T7" s="227"/>
      <c r="U7" s="227"/>
      <c r="IG7" s="11"/>
    </row>
    <row r="8" spans="1:244" x14ac:dyDescent="0.2">
      <c r="A8" s="11" t="s">
        <v>7192</v>
      </c>
      <c r="B8" s="200"/>
      <c r="C8" s="4"/>
      <c r="D8" s="4"/>
      <c r="E8" s="4"/>
      <c r="F8" s="226"/>
      <c r="G8" s="226"/>
      <c r="H8" s="200"/>
      <c r="I8" s="200"/>
      <c r="J8" s="227"/>
      <c r="K8" s="227"/>
      <c r="L8" s="227"/>
      <c r="M8" s="227"/>
      <c r="N8" s="231"/>
      <c r="O8" s="227"/>
      <c r="P8" s="227"/>
      <c r="Q8" s="227"/>
      <c r="R8" s="227"/>
      <c r="S8" s="227"/>
      <c r="T8" s="227"/>
      <c r="U8" s="227"/>
      <c r="IG8" s="11"/>
    </row>
    <row r="9" spans="1:244" x14ac:dyDescent="0.2">
      <c r="A9" s="11" t="s">
        <v>4584</v>
      </c>
      <c r="B9" s="81" t="s">
        <v>7506</v>
      </c>
      <c r="C9" s="158" t="s">
        <v>8275</v>
      </c>
      <c r="D9" s="157" t="s">
        <v>7507</v>
      </c>
      <c r="E9" s="4"/>
      <c r="F9" s="226"/>
      <c r="G9" s="226"/>
      <c r="H9" s="200"/>
      <c r="I9" s="200"/>
      <c r="J9" s="227"/>
      <c r="K9" s="227"/>
      <c r="L9" s="227"/>
      <c r="M9" s="227"/>
      <c r="N9" s="231"/>
      <c r="O9" s="227"/>
      <c r="P9" s="227"/>
      <c r="Q9" s="227"/>
      <c r="R9" s="227"/>
      <c r="S9" s="227"/>
      <c r="T9" s="227"/>
      <c r="U9" s="227"/>
      <c r="IG9" s="11"/>
    </row>
    <row r="10" spans="1:244" x14ac:dyDescent="0.2">
      <c r="IH10" s="109"/>
      <c r="II10" s="109"/>
      <c r="IJ10" s="109"/>
    </row>
    <row r="11" spans="1:244" x14ac:dyDescent="0.2">
      <c r="A11" s="867" t="s">
        <v>7115</v>
      </c>
      <c r="B11" s="867" t="s">
        <v>7278</v>
      </c>
      <c r="C11" s="867" t="s">
        <v>4</v>
      </c>
      <c r="D11" s="868" t="s">
        <v>7291</v>
      </c>
      <c r="E11" s="868"/>
      <c r="F11" s="868"/>
      <c r="G11" s="868"/>
      <c r="H11" s="868"/>
      <c r="I11" s="868" t="s">
        <v>7290</v>
      </c>
      <c r="J11" s="868"/>
      <c r="K11" s="868"/>
      <c r="IH11" s="109"/>
      <c r="II11" s="109"/>
      <c r="IJ11" s="109"/>
    </row>
    <row r="12" spans="1:244" ht="51" x14ac:dyDescent="0.2">
      <c r="A12" s="867"/>
      <c r="B12" s="867"/>
      <c r="C12" s="867"/>
      <c r="D12" s="205" t="s">
        <v>9</v>
      </c>
      <c r="E12" s="205" t="s">
        <v>16</v>
      </c>
      <c r="F12" s="205" t="s">
        <v>7340</v>
      </c>
      <c r="G12" s="205" t="s">
        <v>2552</v>
      </c>
      <c r="H12" s="205" t="s">
        <v>22</v>
      </c>
      <c r="I12" s="205" t="s">
        <v>7337</v>
      </c>
      <c r="J12" s="205" t="s">
        <v>7288</v>
      </c>
      <c r="K12" s="205" t="s">
        <v>7289</v>
      </c>
      <c r="L12" s="145"/>
      <c r="M12" s="171"/>
      <c r="N12" s="145"/>
      <c r="IF12" s="11"/>
      <c r="IG12" s="11"/>
    </row>
    <row r="13" spans="1:244" x14ac:dyDescent="0.2">
      <c r="A13" s="219" t="s">
        <v>8294</v>
      </c>
      <c r="B13" s="219" t="s">
        <v>7835</v>
      </c>
      <c r="C13" s="219" t="s">
        <v>7837</v>
      </c>
      <c r="D13" s="219" t="s">
        <v>7841</v>
      </c>
      <c r="E13" s="219" t="s">
        <v>7856</v>
      </c>
      <c r="F13" s="219" t="s">
        <v>7863</v>
      </c>
      <c r="G13" s="219" t="s">
        <v>7865</v>
      </c>
      <c r="H13" s="219" t="s">
        <v>7866</v>
      </c>
      <c r="I13" s="219" t="s">
        <v>7867</v>
      </c>
      <c r="J13" s="219" t="s">
        <v>7839</v>
      </c>
      <c r="K13" s="219" t="s">
        <v>7840</v>
      </c>
      <c r="L13" s="145"/>
      <c r="M13" s="171"/>
      <c r="N13" s="145"/>
      <c r="IF13" s="11"/>
      <c r="IG13" s="11"/>
    </row>
    <row r="14" spans="1:244" x14ac:dyDescent="0.2">
      <c r="A14" s="637"/>
      <c r="B14" s="638"/>
      <c r="C14" s="637" t="s">
        <v>24</v>
      </c>
      <c r="D14" s="637" t="s">
        <v>31</v>
      </c>
      <c r="E14" s="637" t="s">
        <v>93</v>
      </c>
      <c r="F14" s="637" t="s">
        <v>184</v>
      </c>
      <c r="G14" s="637" t="s">
        <v>41</v>
      </c>
      <c r="H14" s="637" t="s">
        <v>44</v>
      </c>
      <c r="I14" s="637" t="s">
        <v>91</v>
      </c>
      <c r="J14" s="637" t="s">
        <v>57</v>
      </c>
      <c r="K14" s="637" t="s">
        <v>45</v>
      </c>
      <c r="L14" s="145"/>
      <c r="M14" s="171"/>
      <c r="N14" s="145"/>
      <c r="O14" s="172"/>
      <c r="P14" s="11"/>
      <c r="Q14" s="11"/>
      <c r="R14" s="11"/>
      <c r="S14" s="11"/>
      <c r="T14" s="11"/>
      <c r="U14" s="11"/>
      <c r="V14" s="11"/>
      <c r="W14" s="11"/>
      <c r="X14" s="11"/>
      <c r="IF14" s="11"/>
      <c r="IG14" s="11"/>
    </row>
    <row r="15" spans="1:244" ht="38.25" x14ac:dyDescent="0.2">
      <c r="A15" s="82" t="s">
        <v>7116</v>
      </c>
      <c r="B15" s="82" t="s">
        <v>7116</v>
      </c>
      <c r="C15" s="82" t="s">
        <v>7116</v>
      </c>
      <c r="D15" s="80" t="s">
        <v>7397</v>
      </c>
      <c r="E15" s="80" t="s">
        <v>2105</v>
      </c>
      <c r="F15" s="80" t="s">
        <v>2106</v>
      </c>
      <c r="G15" s="80" t="s">
        <v>2106</v>
      </c>
      <c r="H15" s="80" t="s">
        <v>2106</v>
      </c>
      <c r="I15" s="80" t="s">
        <v>7444</v>
      </c>
      <c r="J15" s="80" t="s">
        <v>2107</v>
      </c>
      <c r="K15" s="80" t="s">
        <v>2107</v>
      </c>
      <c r="L15" s="145"/>
      <c r="M15" s="171"/>
      <c r="N15" s="145"/>
      <c r="O15" s="171"/>
      <c r="P15" s="145"/>
      <c r="Q15" s="145"/>
      <c r="R15" s="11"/>
      <c r="S15" s="11"/>
      <c r="T15" s="11"/>
      <c r="U15" s="11"/>
      <c r="V15" s="11"/>
      <c r="W15" s="11"/>
      <c r="X15" s="11"/>
      <c r="IF15" s="11"/>
      <c r="IG15" s="11"/>
    </row>
    <row r="16" spans="1:244" ht="38.25" x14ac:dyDescent="0.2">
      <c r="A16" s="4" t="s">
        <v>7607</v>
      </c>
      <c r="B16" s="144" t="s">
        <v>7561</v>
      </c>
      <c r="C16" s="144" t="s">
        <v>7562</v>
      </c>
      <c r="D16" s="143"/>
      <c r="E16" s="80" t="s">
        <v>5055</v>
      </c>
      <c r="F16" s="80" t="s">
        <v>4359</v>
      </c>
      <c r="G16" s="80" t="s">
        <v>7133</v>
      </c>
      <c r="H16" s="80" t="s">
        <v>4361</v>
      </c>
      <c r="I16" s="80"/>
      <c r="J16" s="80" t="s">
        <v>7186</v>
      </c>
      <c r="K16" s="80" t="s">
        <v>7187</v>
      </c>
      <c r="L16" s="145"/>
      <c r="M16" s="171"/>
      <c r="N16" s="145"/>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row>
    <row r="17" spans="1:241" ht="25.5" x14ac:dyDescent="0.2">
      <c r="A17" s="83"/>
      <c r="B17" s="83"/>
      <c r="C17" s="83"/>
      <c r="D17" s="143"/>
      <c r="E17" s="143"/>
      <c r="F17" s="80" t="s">
        <v>4220</v>
      </c>
      <c r="G17" s="80" t="s">
        <v>4220</v>
      </c>
      <c r="H17" s="80" t="s">
        <v>4220</v>
      </c>
      <c r="I17" s="83"/>
      <c r="J17" s="83"/>
      <c r="K17" s="83"/>
      <c r="L17" s="145"/>
      <c r="M17" s="171"/>
      <c r="N17" s="145"/>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row>
    <row r="18" spans="1:241" x14ac:dyDescent="0.2">
      <c r="A18" s="83"/>
      <c r="B18" s="143"/>
      <c r="C18" s="143"/>
      <c r="D18" s="143"/>
      <c r="E18" s="80" t="s">
        <v>5063</v>
      </c>
      <c r="F18" s="80" t="s">
        <v>5063</v>
      </c>
      <c r="G18" s="80" t="s">
        <v>5063</v>
      </c>
      <c r="H18" s="80" t="s">
        <v>5063</v>
      </c>
      <c r="I18" s="83"/>
      <c r="J18" s="83"/>
      <c r="K18" s="83"/>
      <c r="L18" s="145"/>
      <c r="M18" s="171"/>
      <c r="N18" s="145"/>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row>
    <row r="19" spans="1:241" x14ac:dyDescent="0.2">
      <c r="A19" s="11"/>
      <c r="B19" s="18"/>
      <c r="C19" s="145"/>
      <c r="D19" s="11"/>
      <c r="E19" s="11"/>
      <c r="F19" s="11"/>
      <c r="G19" s="11"/>
      <c r="H19" s="11"/>
      <c r="I19" s="11"/>
      <c r="J19" s="11"/>
      <c r="K19" s="11"/>
      <c r="L19" s="145"/>
      <c r="M19" s="171"/>
      <c r="N19" s="145"/>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row>
    <row r="20" spans="1:241" x14ac:dyDescent="0.2">
      <c r="A20" s="18" t="s">
        <v>6762</v>
      </c>
      <c r="B20" s="18"/>
      <c r="C20" s="145"/>
      <c r="E20" s="10"/>
      <c r="F20" s="10"/>
      <c r="G20" s="10"/>
      <c r="H20" s="10"/>
      <c r="I20" s="11"/>
      <c r="J20" s="11"/>
      <c r="K20" s="11"/>
      <c r="L20" s="145"/>
      <c r="M20" s="171"/>
      <c r="N20" s="145"/>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row>
    <row r="21" spans="1:241" x14ac:dyDescent="0.2">
      <c r="A21" s="109" t="s">
        <v>48</v>
      </c>
      <c r="B21" s="18"/>
      <c r="C21" s="145"/>
      <c r="E21" s="10"/>
      <c r="F21" s="10"/>
      <c r="G21" s="10"/>
      <c r="H21" s="10"/>
      <c r="I21" s="11"/>
      <c r="J21" s="11"/>
      <c r="K21" s="11"/>
      <c r="L21" s="145"/>
      <c r="M21" s="171"/>
      <c r="N21" s="145"/>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row>
    <row r="22" spans="1:241" x14ac:dyDescent="0.2">
      <c r="A22" s="11" t="s">
        <v>7192</v>
      </c>
      <c r="C22" s="145"/>
      <c r="D22" s="11"/>
      <c r="E22" s="11"/>
      <c r="F22" s="11"/>
      <c r="H22" s="145"/>
      <c r="I22" s="11"/>
      <c r="J22" s="145"/>
      <c r="K22" s="145"/>
      <c r="L22" s="145"/>
      <c r="M22" s="171"/>
      <c r="N22" s="145"/>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row>
    <row r="23" spans="1:241" x14ac:dyDescent="0.2">
      <c r="A23" s="11" t="s">
        <v>4584</v>
      </c>
      <c r="B23" s="81" t="s">
        <v>7506</v>
      </c>
      <c r="C23" s="66" t="s">
        <v>8275</v>
      </c>
      <c r="D23" s="157" t="s">
        <v>7507</v>
      </c>
      <c r="L23" s="145"/>
      <c r="M23" s="145"/>
      <c r="N23" s="145"/>
      <c r="O23" s="171"/>
      <c r="P23" s="145"/>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row>
    <row r="24" spans="1:241" x14ac:dyDescent="0.2">
      <c r="B24" s="145"/>
      <c r="D24" s="145"/>
      <c r="E24" s="145"/>
      <c r="F24" s="145"/>
      <c r="G24" s="145"/>
      <c r="H24" s="145"/>
      <c r="I24" s="145"/>
      <c r="J24" s="145"/>
      <c r="K24" s="145"/>
      <c r="L24" s="145"/>
      <c r="M24" s="145"/>
      <c r="N24" s="145"/>
      <c r="O24" s="171"/>
      <c r="P24" s="145"/>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row>
    <row r="25" spans="1:241" x14ac:dyDescent="0.2">
      <c r="A25" s="867" t="s">
        <v>7278</v>
      </c>
      <c r="B25" s="867" t="s">
        <v>4</v>
      </c>
      <c r="C25" s="867" t="s">
        <v>2414</v>
      </c>
      <c r="D25" s="868" t="s">
        <v>7291</v>
      </c>
      <c r="E25" s="868"/>
      <c r="F25" s="868"/>
      <c r="G25" s="868"/>
      <c r="H25" s="868"/>
      <c r="I25" s="868"/>
      <c r="J25" s="868"/>
      <c r="K25" s="868" t="s">
        <v>7291</v>
      </c>
      <c r="L25" s="868"/>
      <c r="M25" s="868"/>
      <c r="N25" s="868"/>
      <c r="O25" s="868"/>
      <c r="P25" s="868"/>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row>
    <row r="26" spans="1:241" ht="25.5" x14ac:dyDescent="0.2">
      <c r="A26" s="867"/>
      <c r="B26" s="867"/>
      <c r="C26" s="867"/>
      <c r="D26" s="205" t="s">
        <v>49</v>
      </c>
      <c r="E26" s="205" t="s">
        <v>6</v>
      </c>
      <c r="F26" s="205" t="s">
        <v>6539</v>
      </c>
      <c r="G26" s="205" t="s">
        <v>7</v>
      </c>
      <c r="H26" s="205" t="s">
        <v>6538</v>
      </c>
      <c r="I26" s="205" t="s">
        <v>6541</v>
      </c>
      <c r="J26" s="205" t="s">
        <v>8</v>
      </c>
      <c r="K26" s="205" t="s">
        <v>4061</v>
      </c>
      <c r="L26" s="205" t="s">
        <v>11</v>
      </c>
      <c r="M26" s="205" t="s">
        <v>7292</v>
      </c>
      <c r="N26" s="205" t="s">
        <v>7339</v>
      </c>
      <c r="O26" s="205" t="s">
        <v>7287</v>
      </c>
      <c r="P26" s="205" t="s">
        <v>21</v>
      </c>
      <c r="Q26" s="11"/>
      <c r="R26" s="11"/>
      <c r="S26" s="14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row>
    <row r="27" spans="1:241" x14ac:dyDescent="0.2">
      <c r="A27" s="219" t="s">
        <v>7835</v>
      </c>
      <c r="B27" s="219" t="s">
        <v>7837</v>
      </c>
      <c r="C27" s="219" t="s">
        <v>7811</v>
      </c>
      <c r="D27" s="219" t="s">
        <v>7868</v>
      </c>
      <c r="E27" s="219" t="s">
        <v>7869</v>
      </c>
      <c r="F27" s="219" t="s">
        <v>7871</v>
      </c>
      <c r="G27" s="219" t="s">
        <v>7873</v>
      </c>
      <c r="H27" s="219" t="s">
        <v>7874</v>
      </c>
      <c r="I27" s="219" t="s">
        <v>7979</v>
      </c>
      <c r="J27" s="219" t="s">
        <v>7883</v>
      </c>
      <c r="K27" s="219" t="s">
        <v>7884</v>
      </c>
      <c r="L27" s="219" t="s">
        <v>7885</v>
      </c>
      <c r="M27" s="219" t="s">
        <v>7886</v>
      </c>
      <c r="N27" s="219" t="s">
        <v>7981</v>
      </c>
      <c r="O27" s="219" t="s">
        <v>7864</v>
      </c>
      <c r="P27" s="219" t="s">
        <v>7982</v>
      </c>
      <c r="Q27" s="11"/>
      <c r="R27" s="11"/>
      <c r="S27" s="14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row>
    <row r="28" spans="1:241" x14ac:dyDescent="0.2">
      <c r="A28" s="638"/>
      <c r="B28" s="637" t="s">
        <v>24</v>
      </c>
      <c r="C28" s="637" t="s">
        <v>1698</v>
      </c>
      <c r="D28" s="637" t="s">
        <v>26</v>
      </c>
      <c r="E28" s="637" t="s">
        <v>27</v>
      </c>
      <c r="F28" s="637" t="s">
        <v>6540</v>
      </c>
      <c r="G28" s="637" t="s">
        <v>28</v>
      </c>
      <c r="H28" s="637" t="s">
        <v>29</v>
      </c>
      <c r="I28" s="637" t="s">
        <v>7286</v>
      </c>
      <c r="J28" s="637" t="s">
        <v>30</v>
      </c>
      <c r="K28" s="637" t="s">
        <v>32</v>
      </c>
      <c r="L28" s="637" t="s">
        <v>34</v>
      </c>
      <c r="M28" s="637" t="s">
        <v>40</v>
      </c>
      <c r="N28" s="637" t="s">
        <v>464</v>
      </c>
      <c r="O28" s="637" t="s">
        <v>81</v>
      </c>
      <c r="P28" s="637" t="s">
        <v>43</v>
      </c>
      <c r="Q28" s="11"/>
      <c r="R28" s="11"/>
      <c r="S28" s="145"/>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row>
    <row r="29" spans="1:241" ht="51" x14ac:dyDescent="0.2">
      <c r="A29" s="82" t="s">
        <v>7116</v>
      </c>
      <c r="B29" s="82" t="s">
        <v>7116</v>
      </c>
      <c r="C29" s="79" t="s">
        <v>2107</v>
      </c>
      <c r="D29" s="80" t="s">
        <v>2107</v>
      </c>
      <c r="E29" s="80" t="s">
        <v>2107</v>
      </c>
      <c r="F29" s="80" t="s">
        <v>2107</v>
      </c>
      <c r="G29" s="80" t="s">
        <v>7448</v>
      </c>
      <c r="H29" s="80" t="s">
        <v>2107</v>
      </c>
      <c r="I29" s="80" t="s">
        <v>2107</v>
      </c>
      <c r="J29" s="80" t="s">
        <v>7403</v>
      </c>
      <c r="K29" s="80" t="s">
        <v>7408</v>
      </c>
      <c r="L29" s="80" t="s">
        <v>2107</v>
      </c>
      <c r="M29" s="80" t="s">
        <v>2106</v>
      </c>
      <c r="N29" s="80" t="s">
        <v>7148</v>
      </c>
      <c r="O29" s="80" t="s">
        <v>7394</v>
      </c>
      <c r="P29" s="80" t="s">
        <v>2108</v>
      </c>
      <c r="Q29" s="11"/>
      <c r="R29" s="11"/>
      <c r="S29" s="145"/>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row>
    <row r="30" spans="1:241" ht="51" x14ac:dyDescent="0.2">
      <c r="A30" s="144" t="s">
        <v>7561</v>
      </c>
      <c r="B30" s="144" t="s">
        <v>7562</v>
      </c>
      <c r="C30" s="79" t="s">
        <v>4672</v>
      </c>
      <c r="D30" s="80" t="s">
        <v>5056</v>
      </c>
      <c r="E30" s="80" t="s">
        <v>5102</v>
      </c>
      <c r="F30" s="80" t="s">
        <v>7173</v>
      </c>
      <c r="G30" s="80"/>
      <c r="H30" s="80" t="s">
        <v>5057</v>
      </c>
      <c r="I30" s="80" t="s">
        <v>7178</v>
      </c>
      <c r="J30" s="143"/>
      <c r="K30" s="143"/>
      <c r="L30" s="80" t="s">
        <v>7175</v>
      </c>
      <c r="M30" s="80" t="s">
        <v>4362</v>
      </c>
      <c r="N30" s="80" t="s">
        <v>4740</v>
      </c>
      <c r="O30" s="143" t="s">
        <v>106</v>
      </c>
      <c r="P30" s="80" t="s">
        <v>4204</v>
      </c>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row>
    <row r="31" spans="1:241" ht="38.25" x14ac:dyDescent="0.2">
      <c r="A31" s="83"/>
      <c r="B31" s="83"/>
      <c r="C31" s="183"/>
      <c r="D31" s="143"/>
      <c r="E31" s="80"/>
      <c r="F31" s="83"/>
      <c r="G31" s="80"/>
      <c r="H31" s="80"/>
      <c r="I31" s="80"/>
      <c r="J31" s="143"/>
      <c r="K31" s="143"/>
      <c r="L31" s="143"/>
      <c r="M31" s="80" t="s">
        <v>7133</v>
      </c>
      <c r="N31" s="80" t="s">
        <v>4363</v>
      </c>
      <c r="O31" s="143" t="s">
        <v>106</v>
      </c>
      <c r="P31" s="80"/>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row>
    <row r="32" spans="1:241" ht="25.5" x14ac:dyDescent="0.2">
      <c r="A32" s="143"/>
      <c r="B32" s="143"/>
      <c r="C32" s="143"/>
      <c r="D32" s="143"/>
      <c r="E32" s="80"/>
      <c r="F32" s="83"/>
      <c r="G32" s="80"/>
      <c r="H32" s="143"/>
      <c r="I32" s="143"/>
      <c r="J32" s="143"/>
      <c r="K32" s="143"/>
      <c r="L32" s="143"/>
      <c r="M32" s="80" t="s">
        <v>4220</v>
      </c>
      <c r="N32" s="143"/>
      <c r="O32" s="143"/>
      <c r="P32" s="80"/>
      <c r="R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row>
    <row r="33" spans="1:242" x14ac:dyDescent="0.2">
      <c r="A33" s="18"/>
      <c r="C33" s="11"/>
      <c r="D33" s="11"/>
      <c r="E33" s="11"/>
      <c r="F33" s="11"/>
      <c r="G33" s="11"/>
      <c r="H33" s="11"/>
      <c r="I33" s="11"/>
      <c r="J33" s="11"/>
      <c r="K33" s="11"/>
      <c r="L33" s="11"/>
      <c r="M33" s="11"/>
      <c r="N33" s="11"/>
      <c r="O33" s="11"/>
      <c r="P33" s="11"/>
      <c r="R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row>
    <row r="34" spans="1:242" x14ac:dyDescent="0.2">
      <c r="A34" s="18"/>
      <c r="G34" s="11"/>
      <c r="I34" s="11"/>
      <c r="J34" s="11"/>
      <c r="Q34" s="17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row>
    <row r="35" spans="1:242" x14ac:dyDescent="0.2">
      <c r="I35" s="35"/>
      <c r="J35" s="11"/>
      <c r="Q35" s="17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row>
    <row r="36" spans="1:242" x14ac:dyDescent="0.2">
      <c r="M36" s="11"/>
      <c r="S36" s="17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row>
    <row r="37" spans="1:242" x14ac:dyDescent="0.2">
      <c r="A37" s="11"/>
      <c r="R37" s="17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row>
    <row r="38" spans="1:242" x14ac:dyDescent="0.2">
      <c r="A38" s="11"/>
      <c r="B38" s="145"/>
      <c r="IH38" s="109"/>
    </row>
    <row r="39" spans="1:242" x14ac:dyDescent="0.2">
      <c r="K39" s="11"/>
    </row>
    <row r="40" spans="1:242" x14ac:dyDescent="0.2">
      <c r="K40" s="11"/>
    </row>
    <row r="41" spans="1:242" x14ac:dyDescent="0.2">
      <c r="K41" s="11"/>
    </row>
  </sheetData>
  <sheetProtection selectLockedCells="1" selectUnlockedCells="1"/>
  <mergeCells count="10">
    <mergeCell ref="I11:K11"/>
    <mergeCell ref="K25:P25"/>
    <mergeCell ref="D25:J25"/>
    <mergeCell ref="D11:H11"/>
    <mergeCell ref="C11:C12"/>
    <mergeCell ref="B11:B12"/>
    <mergeCell ref="A11:A12"/>
    <mergeCell ref="A25:A26"/>
    <mergeCell ref="B25:B26"/>
    <mergeCell ref="C25:C26"/>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3">
    <pageSetUpPr fitToPage="1"/>
  </sheetPr>
  <dimension ref="A1:AR99"/>
  <sheetViews>
    <sheetView zoomScale="85" zoomScaleNormal="85" zoomScaleSheetLayoutView="100" workbookViewId="0">
      <selection activeCell="A11" sqref="A11"/>
    </sheetView>
  </sheetViews>
  <sheetFormatPr defaultColWidth="9.140625" defaultRowHeight="12.75" x14ac:dyDescent="0.2"/>
  <cols>
    <col min="1" max="1" width="97.140625" style="11" bestFit="1" customWidth="1"/>
    <col min="2" max="2" width="11" style="11" customWidth="1"/>
    <col min="3" max="21" width="12" style="11" customWidth="1"/>
    <col min="22" max="22" width="6.28515625" style="11" customWidth="1"/>
    <col min="23" max="24" width="4.42578125" style="11" customWidth="1"/>
    <col min="25" max="25" width="7.28515625" style="11" customWidth="1"/>
    <col min="26" max="33" width="4.42578125" style="11" customWidth="1"/>
    <col min="34" max="259" width="9.140625" style="11"/>
    <col min="260" max="260" width="20.5703125" style="11" customWidth="1"/>
    <col min="261" max="261" width="53" style="11" customWidth="1"/>
    <col min="262" max="262" width="19.5703125" style="11" customWidth="1"/>
    <col min="263" max="263" width="14" style="11" customWidth="1"/>
    <col min="264" max="264" width="16.7109375" style="11" customWidth="1"/>
    <col min="265" max="265" width="14.140625" style="11" customWidth="1"/>
    <col min="266" max="266" width="14" style="11" customWidth="1"/>
    <col min="267" max="267" width="21.28515625" style="11" customWidth="1"/>
    <col min="268" max="268" width="22.7109375" style="11" customWidth="1"/>
    <col min="269" max="269" width="33" style="11" customWidth="1"/>
    <col min="270" max="271" width="17.5703125" style="11" customWidth="1"/>
    <col min="272" max="272" width="16.85546875" style="11" customWidth="1"/>
    <col min="273" max="273" width="17.5703125" style="11" customWidth="1"/>
    <col min="274" max="274" width="23.140625" style="11" customWidth="1"/>
    <col min="275" max="275" width="33" style="11" customWidth="1"/>
    <col min="276" max="276" width="17.28515625" style="11" customWidth="1"/>
    <col min="277" max="277" width="17.5703125" style="11" customWidth="1"/>
    <col min="278" max="515" width="9.140625" style="11"/>
    <col min="516" max="516" width="20.5703125" style="11" customWidth="1"/>
    <col min="517" max="517" width="53" style="11" customWidth="1"/>
    <col min="518" max="518" width="19.5703125" style="11" customWidth="1"/>
    <col min="519" max="519" width="14" style="11" customWidth="1"/>
    <col min="520" max="520" width="16.7109375" style="11" customWidth="1"/>
    <col min="521" max="521" width="14.140625" style="11" customWidth="1"/>
    <col min="522" max="522" width="14" style="11" customWidth="1"/>
    <col min="523" max="523" width="21.28515625" style="11" customWidth="1"/>
    <col min="524" max="524" width="22.7109375" style="11" customWidth="1"/>
    <col min="525" max="525" width="33" style="11" customWidth="1"/>
    <col min="526" max="527" width="17.5703125" style="11" customWidth="1"/>
    <col min="528" max="528" width="16.85546875" style="11" customWidth="1"/>
    <col min="529" max="529" width="17.5703125" style="11" customWidth="1"/>
    <col min="530" max="530" width="23.140625" style="11" customWidth="1"/>
    <col min="531" max="531" width="33" style="11" customWidth="1"/>
    <col min="532" max="532" width="17.28515625" style="11" customWidth="1"/>
    <col min="533" max="533" width="17.5703125" style="11" customWidth="1"/>
    <col min="534" max="771" width="9.140625" style="11"/>
    <col min="772" max="772" width="20.5703125" style="11" customWidth="1"/>
    <col min="773" max="773" width="53" style="11" customWidth="1"/>
    <col min="774" max="774" width="19.5703125" style="11" customWidth="1"/>
    <col min="775" max="775" width="14" style="11" customWidth="1"/>
    <col min="776" max="776" width="16.7109375" style="11" customWidth="1"/>
    <col min="777" max="777" width="14.140625" style="11" customWidth="1"/>
    <col min="778" max="778" width="14" style="11" customWidth="1"/>
    <col min="779" max="779" width="21.28515625" style="11" customWidth="1"/>
    <col min="780" max="780" width="22.7109375" style="11" customWidth="1"/>
    <col min="781" max="781" width="33" style="11" customWidth="1"/>
    <col min="782" max="783" width="17.5703125" style="11" customWidth="1"/>
    <col min="784" max="784" width="16.85546875" style="11" customWidth="1"/>
    <col min="785" max="785" width="17.5703125" style="11" customWidth="1"/>
    <col min="786" max="786" width="23.140625" style="11" customWidth="1"/>
    <col min="787" max="787" width="33" style="11" customWidth="1"/>
    <col min="788" max="788" width="17.28515625" style="11" customWidth="1"/>
    <col min="789" max="789" width="17.5703125" style="11" customWidth="1"/>
    <col min="790" max="1027" width="9.140625" style="11"/>
    <col min="1028" max="1028" width="20.5703125" style="11" customWidth="1"/>
    <col min="1029" max="1029" width="53" style="11" customWidth="1"/>
    <col min="1030" max="1030" width="19.5703125" style="11" customWidth="1"/>
    <col min="1031" max="1031" width="14" style="11" customWidth="1"/>
    <col min="1032" max="1032" width="16.7109375" style="11" customWidth="1"/>
    <col min="1033" max="1033" width="14.140625" style="11" customWidth="1"/>
    <col min="1034" max="1034" width="14" style="11" customWidth="1"/>
    <col min="1035" max="1035" width="21.28515625" style="11" customWidth="1"/>
    <col min="1036" max="1036" width="22.7109375" style="11" customWidth="1"/>
    <col min="1037" max="1037" width="33" style="11" customWidth="1"/>
    <col min="1038" max="1039" width="17.5703125" style="11" customWidth="1"/>
    <col min="1040" max="1040" width="16.85546875" style="11" customWidth="1"/>
    <col min="1041" max="1041" width="17.5703125" style="11" customWidth="1"/>
    <col min="1042" max="1042" width="23.140625" style="11" customWidth="1"/>
    <col min="1043" max="1043" width="33" style="11" customWidth="1"/>
    <col min="1044" max="1044" width="17.28515625" style="11" customWidth="1"/>
    <col min="1045" max="1045" width="17.5703125" style="11" customWidth="1"/>
    <col min="1046" max="1283" width="9.140625" style="11"/>
    <col min="1284" max="1284" width="20.5703125" style="11" customWidth="1"/>
    <col min="1285" max="1285" width="53" style="11" customWidth="1"/>
    <col min="1286" max="1286" width="19.5703125" style="11" customWidth="1"/>
    <col min="1287" max="1287" width="14" style="11" customWidth="1"/>
    <col min="1288" max="1288" width="16.7109375" style="11" customWidth="1"/>
    <col min="1289" max="1289" width="14.140625" style="11" customWidth="1"/>
    <col min="1290" max="1290" width="14" style="11" customWidth="1"/>
    <col min="1291" max="1291" width="21.28515625" style="11" customWidth="1"/>
    <col min="1292" max="1292" width="22.7109375" style="11" customWidth="1"/>
    <col min="1293" max="1293" width="33" style="11" customWidth="1"/>
    <col min="1294" max="1295" width="17.5703125" style="11" customWidth="1"/>
    <col min="1296" max="1296" width="16.85546875" style="11" customWidth="1"/>
    <col min="1297" max="1297" width="17.5703125" style="11" customWidth="1"/>
    <col min="1298" max="1298" width="23.140625" style="11" customWidth="1"/>
    <col min="1299" max="1299" width="33" style="11" customWidth="1"/>
    <col min="1300" max="1300" width="17.28515625" style="11" customWidth="1"/>
    <col min="1301" max="1301" width="17.5703125" style="11" customWidth="1"/>
    <col min="1302" max="1539" width="9.140625" style="11"/>
    <col min="1540" max="1540" width="20.5703125" style="11" customWidth="1"/>
    <col min="1541" max="1541" width="53" style="11" customWidth="1"/>
    <col min="1542" max="1542" width="19.5703125" style="11" customWidth="1"/>
    <col min="1543" max="1543" width="14" style="11" customWidth="1"/>
    <col min="1544" max="1544" width="16.7109375" style="11" customWidth="1"/>
    <col min="1545" max="1545" width="14.140625" style="11" customWidth="1"/>
    <col min="1546" max="1546" width="14" style="11" customWidth="1"/>
    <col min="1547" max="1547" width="21.28515625" style="11" customWidth="1"/>
    <col min="1548" max="1548" width="22.7109375" style="11" customWidth="1"/>
    <col min="1549" max="1549" width="33" style="11" customWidth="1"/>
    <col min="1550" max="1551" width="17.5703125" style="11" customWidth="1"/>
    <col min="1552" max="1552" width="16.85546875" style="11" customWidth="1"/>
    <col min="1553" max="1553" width="17.5703125" style="11" customWidth="1"/>
    <col min="1554" max="1554" width="23.140625" style="11" customWidth="1"/>
    <col min="1555" max="1555" width="33" style="11" customWidth="1"/>
    <col min="1556" max="1556" width="17.28515625" style="11" customWidth="1"/>
    <col min="1557" max="1557" width="17.5703125" style="11" customWidth="1"/>
    <col min="1558" max="1795" width="9.140625" style="11"/>
    <col min="1796" max="1796" width="20.5703125" style="11" customWidth="1"/>
    <col min="1797" max="1797" width="53" style="11" customWidth="1"/>
    <col min="1798" max="1798" width="19.5703125" style="11" customWidth="1"/>
    <col min="1799" max="1799" width="14" style="11" customWidth="1"/>
    <col min="1800" max="1800" width="16.7109375" style="11" customWidth="1"/>
    <col min="1801" max="1801" width="14.140625" style="11" customWidth="1"/>
    <col min="1802" max="1802" width="14" style="11" customWidth="1"/>
    <col min="1803" max="1803" width="21.28515625" style="11" customWidth="1"/>
    <col min="1804" max="1804" width="22.7109375" style="11" customWidth="1"/>
    <col min="1805" max="1805" width="33" style="11" customWidth="1"/>
    <col min="1806" max="1807" width="17.5703125" style="11" customWidth="1"/>
    <col min="1808" max="1808" width="16.85546875" style="11" customWidth="1"/>
    <col min="1809" max="1809" width="17.5703125" style="11" customWidth="1"/>
    <col min="1810" max="1810" width="23.140625" style="11" customWidth="1"/>
    <col min="1811" max="1811" width="33" style="11" customWidth="1"/>
    <col min="1812" max="1812" width="17.28515625" style="11" customWidth="1"/>
    <col min="1813" max="1813" width="17.5703125" style="11" customWidth="1"/>
    <col min="1814" max="2051" width="9.140625" style="11"/>
    <col min="2052" max="2052" width="20.5703125" style="11" customWidth="1"/>
    <col min="2053" max="2053" width="53" style="11" customWidth="1"/>
    <col min="2054" max="2054" width="19.5703125" style="11" customWidth="1"/>
    <col min="2055" max="2055" width="14" style="11" customWidth="1"/>
    <col min="2056" max="2056" width="16.7109375" style="11" customWidth="1"/>
    <col min="2057" max="2057" width="14.140625" style="11" customWidth="1"/>
    <col min="2058" max="2058" width="14" style="11" customWidth="1"/>
    <col min="2059" max="2059" width="21.28515625" style="11" customWidth="1"/>
    <col min="2060" max="2060" width="22.7109375" style="11" customWidth="1"/>
    <col min="2061" max="2061" width="33" style="11" customWidth="1"/>
    <col min="2062" max="2063" width="17.5703125" style="11" customWidth="1"/>
    <col min="2064" max="2064" width="16.85546875" style="11" customWidth="1"/>
    <col min="2065" max="2065" width="17.5703125" style="11" customWidth="1"/>
    <col min="2066" max="2066" width="23.140625" style="11" customWidth="1"/>
    <col min="2067" max="2067" width="33" style="11" customWidth="1"/>
    <col min="2068" max="2068" width="17.28515625" style="11" customWidth="1"/>
    <col min="2069" max="2069" width="17.5703125" style="11" customWidth="1"/>
    <col min="2070" max="2307" width="9.140625" style="11"/>
    <col min="2308" max="2308" width="20.5703125" style="11" customWidth="1"/>
    <col min="2309" max="2309" width="53" style="11" customWidth="1"/>
    <col min="2310" max="2310" width="19.5703125" style="11" customWidth="1"/>
    <col min="2311" max="2311" width="14" style="11" customWidth="1"/>
    <col min="2312" max="2312" width="16.7109375" style="11" customWidth="1"/>
    <col min="2313" max="2313" width="14.140625" style="11" customWidth="1"/>
    <col min="2314" max="2314" width="14" style="11" customWidth="1"/>
    <col min="2315" max="2315" width="21.28515625" style="11" customWidth="1"/>
    <col min="2316" max="2316" width="22.7109375" style="11" customWidth="1"/>
    <col min="2317" max="2317" width="33" style="11" customWidth="1"/>
    <col min="2318" max="2319" width="17.5703125" style="11" customWidth="1"/>
    <col min="2320" max="2320" width="16.85546875" style="11" customWidth="1"/>
    <col min="2321" max="2321" width="17.5703125" style="11" customWidth="1"/>
    <col min="2322" max="2322" width="23.140625" style="11" customWidth="1"/>
    <col min="2323" max="2323" width="33" style="11" customWidth="1"/>
    <col min="2324" max="2324" width="17.28515625" style="11" customWidth="1"/>
    <col min="2325" max="2325" width="17.5703125" style="11" customWidth="1"/>
    <col min="2326" max="2563" width="9.140625" style="11"/>
    <col min="2564" max="2564" width="20.5703125" style="11" customWidth="1"/>
    <col min="2565" max="2565" width="53" style="11" customWidth="1"/>
    <col min="2566" max="2566" width="19.5703125" style="11" customWidth="1"/>
    <col min="2567" max="2567" width="14" style="11" customWidth="1"/>
    <col min="2568" max="2568" width="16.7109375" style="11" customWidth="1"/>
    <col min="2569" max="2569" width="14.140625" style="11" customWidth="1"/>
    <col min="2570" max="2570" width="14" style="11" customWidth="1"/>
    <col min="2571" max="2571" width="21.28515625" style="11" customWidth="1"/>
    <col min="2572" max="2572" width="22.7109375" style="11" customWidth="1"/>
    <col min="2573" max="2573" width="33" style="11" customWidth="1"/>
    <col min="2574" max="2575" width="17.5703125" style="11" customWidth="1"/>
    <col min="2576" max="2576" width="16.85546875" style="11" customWidth="1"/>
    <col min="2577" max="2577" width="17.5703125" style="11" customWidth="1"/>
    <col min="2578" max="2578" width="23.140625" style="11" customWidth="1"/>
    <col min="2579" max="2579" width="33" style="11" customWidth="1"/>
    <col min="2580" max="2580" width="17.28515625" style="11" customWidth="1"/>
    <col min="2581" max="2581" width="17.5703125" style="11" customWidth="1"/>
    <col min="2582" max="2819" width="9.140625" style="11"/>
    <col min="2820" max="2820" width="20.5703125" style="11" customWidth="1"/>
    <col min="2821" max="2821" width="53" style="11" customWidth="1"/>
    <col min="2822" max="2822" width="19.5703125" style="11" customWidth="1"/>
    <col min="2823" max="2823" width="14" style="11" customWidth="1"/>
    <col min="2824" max="2824" width="16.7109375" style="11" customWidth="1"/>
    <col min="2825" max="2825" width="14.140625" style="11" customWidth="1"/>
    <col min="2826" max="2826" width="14" style="11" customWidth="1"/>
    <col min="2827" max="2827" width="21.28515625" style="11" customWidth="1"/>
    <col min="2828" max="2828" width="22.7109375" style="11" customWidth="1"/>
    <col min="2829" max="2829" width="33" style="11" customWidth="1"/>
    <col min="2830" max="2831" width="17.5703125" style="11" customWidth="1"/>
    <col min="2832" max="2832" width="16.85546875" style="11" customWidth="1"/>
    <col min="2833" max="2833" width="17.5703125" style="11" customWidth="1"/>
    <col min="2834" max="2834" width="23.140625" style="11" customWidth="1"/>
    <col min="2835" max="2835" width="33" style="11" customWidth="1"/>
    <col min="2836" max="2836" width="17.28515625" style="11" customWidth="1"/>
    <col min="2837" max="2837" width="17.5703125" style="11" customWidth="1"/>
    <col min="2838" max="3075" width="9.140625" style="11"/>
    <col min="3076" max="3076" width="20.5703125" style="11" customWidth="1"/>
    <col min="3077" max="3077" width="53" style="11" customWidth="1"/>
    <col min="3078" max="3078" width="19.5703125" style="11" customWidth="1"/>
    <col min="3079" max="3079" width="14" style="11" customWidth="1"/>
    <col min="3080" max="3080" width="16.7109375" style="11" customWidth="1"/>
    <col min="3081" max="3081" width="14.140625" style="11" customWidth="1"/>
    <col min="3082" max="3082" width="14" style="11" customWidth="1"/>
    <col min="3083" max="3083" width="21.28515625" style="11" customWidth="1"/>
    <col min="3084" max="3084" width="22.7109375" style="11" customWidth="1"/>
    <col min="3085" max="3085" width="33" style="11" customWidth="1"/>
    <col min="3086" max="3087" width="17.5703125" style="11" customWidth="1"/>
    <col min="3088" max="3088" width="16.85546875" style="11" customWidth="1"/>
    <col min="3089" max="3089" width="17.5703125" style="11" customWidth="1"/>
    <col min="3090" max="3090" width="23.140625" style="11" customWidth="1"/>
    <col min="3091" max="3091" width="33" style="11" customWidth="1"/>
    <col min="3092" max="3092" width="17.28515625" style="11" customWidth="1"/>
    <col min="3093" max="3093" width="17.5703125" style="11" customWidth="1"/>
    <col min="3094" max="3331" width="9.140625" style="11"/>
    <col min="3332" max="3332" width="20.5703125" style="11" customWidth="1"/>
    <col min="3333" max="3333" width="53" style="11" customWidth="1"/>
    <col min="3334" max="3334" width="19.5703125" style="11" customWidth="1"/>
    <col min="3335" max="3335" width="14" style="11" customWidth="1"/>
    <col min="3336" max="3336" width="16.7109375" style="11" customWidth="1"/>
    <col min="3337" max="3337" width="14.140625" style="11" customWidth="1"/>
    <col min="3338" max="3338" width="14" style="11" customWidth="1"/>
    <col min="3339" max="3339" width="21.28515625" style="11" customWidth="1"/>
    <col min="3340" max="3340" width="22.7109375" style="11" customWidth="1"/>
    <col min="3341" max="3341" width="33" style="11" customWidth="1"/>
    <col min="3342" max="3343" width="17.5703125" style="11" customWidth="1"/>
    <col min="3344" max="3344" width="16.85546875" style="11" customWidth="1"/>
    <col min="3345" max="3345" width="17.5703125" style="11" customWidth="1"/>
    <col min="3346" max="3346" width="23.140625" style="11" customWidth="1"/>
    <col min="3347" max="3347" width="33" style="11" customWidth="1"/>
    <col min="3348" max="3348" width="17.28515625" style="11" customWidth="1"/>
    <col min="3349" max="3349" width="17.5703125" style="11" customWidth="1"/>
    <col min="3350" max="3587" width="9.140625" style="11"/>
    <col min="3588" max="3588" width="20.5703125" style="11" customWidth="1"/>
    <col min="3589" max="3589" width="53" style="11" customWidth="1"/>
    <col min="3590" max="3590" width="19.5703125" style="11" customWidth="1"/>
    <col min="3591" max="3591" width="14" style="11" customWidth="1"/>
    <col min="3592" max="3592" width="16.7109375" style="11" customWidth="1"/>
    <col min="3593" max="3593" width="14.140625" style="11" customWidth="1"/>
    <col min="3594" max="3594" width="14" style="11" customWidth="1"/>
    <col min="3595" max="3595" width="21.28515625" style="11" customWidth="1"/>
    <col min="3596" max="3596" width="22.7109375" style="11" customWidth="1"/>
    <col min="3597" max="3597" width="33" style="11" customWidth="1"/>
    <col min="3598" max="3599" width="17.5703125" style="11" customWidth="1"/>
    <col min="3600" max="3600" width="16.85546875" style="11" customWidth="1"/>
    <col min="3601" max="3601" width="17.5703125" style="11" customWidth="1"/>
    <col min="3602" max="3602" width="23.140625" style="11" customWidth="1"/>
    <col min="3603" max="3603" width="33" style="11" customWidth="1"/>
    <col min="3604" max="3604" width="17.28515625" style="11" customWidth="1"/>
    <col min="3605" max="3605" width="17.5703125" style="11" customWidth="1"/>
    <col min="3606" max="3843" width="9.140625" style="11"/>
    <col min="3844" max="3844" width="20.5703125" style="11" customWidth="1"/>
    <col min="3845" max="3845" width="53" style="11" customWidth="1"/>
    <col min="3846" max="3846" width="19.5703125" style="11" customWidth="1"/>
    <col min="3847" max="3847" width="14" style="11" customWidth="1"/>
    <col min="3848" max="3848" width="16.7109375" style="11" customWidth="1"/>
    <col min="3849" max="3849" width="14.140625" style="11" customWidth="1"/>
    <col min="3850" max="3850" width="14" style="11" customWidth="1"/>
    <col min="3851" max="3851" width="21.28515625" style="11" customWidth="1"/>
    <col min="3852" max="3852" width="22.7109375" style="11" customWidth="1"/>
    <col min="3853" max="3853" width="33" style="11" customWidth="1"/>
    <col min="3854" max="3855" width="17.5703125" style="11" customWidth="1"/>
    <col min="3856" max="3856" width="16.85546875" style="11" customWidth="1"/>
    <col min="3857" max="3857" width="17.5703125" style="11" customWidth="1"/>
    <col min="3858" max="3858" width="23.140625" style="11" customWidth="1"/>
    <col min="3859" max="3859" width="33" style="11" customWidth="1"/>
    <col min="3860" max="3860" width="17.28515625" style="11" customWidth="1"/>
    <col min="3861" max="3861" width="17.5703125" style="11" customWidth="1"/>
    <col min="3862" max="4099" width="9.140625" style="11"/>
    <col min="4100" max="4100" width="20.5703125" style="11" customWidth="1"/>
    <col min="4101" max="4101" width="53" style="11" customWidth="1"/>
    <col min="4102" max="4102" width="19.5703125" style="11" customWidth="1"/>
    <col min="4103" max="4103" width="14" style="11" customWidth="1"/>
    <col min="4104" max="4104" width="16.7109375" style="11" customWidth="1"/>
    <col min="4105" max="4105" width="14.140625" style="11" customWidth="1"/>
    <col min="4106" max="4106" width="14" style="11" customWidth="1"/>
    <col min="4107" max="4107" width="21.28515625" style="11" customWidth="1"/>
    <col min="4108" max="4108" width="22.7109375" style="11" customWidth="1"/>
    <col min="4109" max="4109" width="33" style="11" customWidth="1"/>
    <col min="4110" max="4111" width="17.5703125" style="11" customWidth="1"/>
    <col min="4112" max="4112" width="16.85546875" style="11" customWidth="1"/>
    <col min="4113" max="4113" width="17.5703125" style="11" customWidth="1"/>
    <col min="4114" max="4114" width="23.140625" style="11" customWidth="1"/>
    <col min="4115" max="4115" width="33" style="11" customWidth="1"/>
    <col min="4116" max="4116" width="17.28515625" style="11" customWidth="1"/>
    <col min="4117" max="4117" width="17.5703125" style="11" customWidth="1"/>
    <col min="4118" max="4355" width="9.140625" style="11"/>
    <col min="4356" max="4356" width="20.5703125" style="11" customWidth="1"/>
    <col min="4357" max="4357" width="53" style="11" customWidth="1"/>
    <col min="4358" max="4358" width="19.5703125" style="11" customWidth="1"/>
    <col min="4359" max="4359" width="14" style="11" customWidth="1"/>
    <col min="4360" max="4360" width="16.7109375" style="11" customWidth="1"/>
    <col min="4361" max="4361" width="14.140625" style="11" customWidth="1"/>
    <col min="4362" max="4362" width="14" style="11" customWidth="1"/>
    <col min="4363" max="4363" width="21.28515625" style="11" customWidth="1"/>
    <col min="4364" max="4364" width="22.7109375" style="11" customWidth="1"/>
    <col min="4365" max="4365" width="33" style="11" customWidth="1"/>
    <col min="4366" max="4367" width="17.5703125" style="11" customWidth="1"/>
    <col min="4368" max="4368" width="16.85546875" style="11" customWidth="1"/>
    <col min="4369" max="4369" width="17.5703125" style="11" customWidth="1"/>
    <col min="4370" max="4370" width="23.140625" style="11" customWidth="1"/>
    <col min="4371" max="4371" width="33" style="11" customWidth="1"/>
    <col min="4372" max="4372" width="17.28515625" style="11" customWidth="1"/>
    <col min="4373" max="4373" width="17.5703125" style="11" customWidth="1"/>
    <col min="4374" max="4611" width="9.140625" style="11"/>
    <col min="4612" max="4612" width="20.5703125" style="11" customWidth="1"/>
    <col min="4613" max="4613" width="53" style="11" customWidth="1"/>
    <col min="4614" max="4614" width="19.5703125" style="11" customWidth="1"/>
    <col min="4615" max="4615" width="14" style="11" customWidth="1"/>
    <col min="4616" max="4616" width="16.7109375" style="11" customWidth="1"/>
    <col min="4617" max="4617" width="14.140625" style="11" customWidth="1"/>
    <col min="4618" max="4618" width="14" style="11" customWidth="1"/>
    <col min="4619" max="4619" width="21.28515625" style="11" customWidth="1"/>
    <col min="4620" max="4620" width="22.7109375" style="11" customWidth="1"/>
    <col min="4621" max="4621" width="33" style="11" customWidth="1"/>
    <col min="4622" max="4623" width="17.5703125" style="11" customWidth="1"/>
    <col min="4624" max="4624" width="16.85546875" style="11" customWidth="1"/>
    <col min="4625" max="4625" width="17.5703125" style="11" customWidth="1"/>
    <col min="4626" max="4626" width="23.140625" style="11" customWidth="1"/>
    <col min="4627" max="4627" width="33" style="11" customWidth="1"/>
    <col min="4628" max="4628" width="17.28515625" style="11" customWidth="1"/>
    <col min="4629" max="4629" width="17.5703125" style="11" customWidth="1"/>
    <col min="4630" max="4867" width="9.140625" style="11"/>
    <col min="4868" max="4868" width="20.5703125" style="11" customWidth="1"/>
    <col min="4869" max="4869" width="53" style="11" customWidth="1"/>
    <col min="4870" max="4870" width="19.5703125" style="11" customWidth="1"/>
    <col min="4871" max="4871" width="14" style="11" customWidth="1"/>
    <col min="4872" max="4872" width="16.7109375" style="11" customWidth="1"/>
    <col min="4873" max="4873" width="14.140625" style="11" customWidth="1"/>
    <col min="4874" max="4874" width="14" style="11" customWidth="1"/>
    <col min="4875" max="4875" width="21.28515625" style="11" customWidth="1"/>
    <col min="4876" max="4876" width="22.7109375" style="11" customWidth="1"/>
    <col min="4877" max="4877" width="33" style="11" customWidth="1"/>
    <col min="4878" max="4879" width="17.5703125" style="11" customWidth="1"/>
    <col min="4880" max="4880" width="16.85546875" style="11" customWidth="1"/>
    <col min="4881" max="4881" width="17.5703125" style="11" customWidth="1"/>
    <col min="4882" max="4882" width="23.140625" style="11" customWidth="1"/>
    <col min="4883" max="4883" width="33" style="11" customWidth="1"/>
    <col min="4884" max="4884" width="17.28515625" style="11" customWidth="1"/>
    <col min="4885" max="4885" width="17.5703125" style="11" customWidth="1"/>
    <col min="4886" max="5123" width="9.140625" style="11"/>
    <col min="5124" max="5124" width="20.5703125" style="11" customWidth="1"/>
    <col min="5125" max="5125" width="53" style="11" customWidth="1"/>
    <col min="5126" max="5126" width="19.5703125" style="11" customWidth="1"/>
    <col min="5127" max="5127" width="14" style="11" customWidth="1"/>
    <col min="5128" max="5128" width="16.7109375" style="11" customWidth="1"/>
    <col min="5129" max="5129" width="14.140625" style="11" customWidth="1"/>
    <col min="5130" max="5130" width="14" style="11" customWidth="1"/>
    <col min="5131" max="5131" width="21.28515625" style="11" customWidth="1"/>
    <col min="5132" max="5132" width="22.7109375" style="11" customWidth="1"/>
    <col min="5133" max="5133" width="33" style="11" customWidth="1"/>
    <col min="5134" max="5135" width="17.5703125" style="11" customWidth="1"/>
    <col min="5136" max="5136" width="16.85546875" style="11" customWidth="1"/>
    <col min="5137" max="5137" width="17.5703125" style="11" customWidth="1"/>
    <col min="5138" max="5138" width="23.140625" style="11" customWidth="1"/>
    <col min="5139" max="5139" width="33" style="11" customWidth="1"/>
    <col min="5140" max="5140" width="17.28515625" style="11" customWidth="1"/>
    <col min="5141" max="5141" width="17.5703125" style="11" customWidth="1"/>
    <col min="5142" max="5379" width="9.140625" style="11"/>
    <col min="5380" max="5380" width="20.5703125" style="11" customWidth="1"/>
    <col min="5381" max="5381" width="53" style="11" customWidth="1"/>
    <col min="5382" max="5382" width="19.5703125" style="11" customWidth="1"/>
    <col min="5383" max="5383" width="14" style="11" customWidth="1"/>
    <col min="5384" max="5384" width="16.7109375" style="11" customWidth="1"/>
    <col min="5385" max="5385" width="14.140625" style="11" customWidth="1"/>
    <col min="5386" max="5386" width="14" style="11" customWidth="1"/>
    <col min="5387" max="5387" width="21.28515625" style="11" customWidth="1"/>
    <col min="5388" max="5388" width="22.7109375" style="11" customWidth="1"/>
    <col min="5389" max="5389" width="33" style="11" customWidth="1"/>
    <col min="5390" max="5391" width="17.5703125" style="11" customWidth="1"/>
    <col min="5392" max="5392" width="16.85546875" style="11" customWidth="1"/>
    <col min="5393" max="5393" width="17.5703125" style="11" customWidth="1"/>
    <col min="5394" max="5394" width="23.140625" style="11" customWidth="1"/>
    <col min="5395" max="5395" width="33" style="11" customWidth="1"/>
    <col min="5396" max="5396" width="17.28515625" style="11" customWidth="1"/>
    <col min="5397" max="5397" width="17.5703125" style="11" customWidth="1"/>
    <col min="5398" max="5635" width="9.140625" style="11"/>
    <col min="5636" max="5636" width="20.5703125" style="11" customWidth="1"/>
    <col min="5637" max="5637" width="53" style="11" customWidth="1"/>
    <col min="5638" max="5638" width="19.5703125" style="11" customWidth="1"/>
    <col min="5639" max="5639" width="14" style="11" customWidth="1"/>
    <col min="5640" max="5640" width="16.7109375" style="11" customWidth="1"/>
    <col min="5641" max="5641" width="14.140625" style="11" customWidth="1"/>
    <col min="5642" max="5642" width="14" style="11" customWidth="1"/>
    <col min="5643" max="5643" width="21.28515625" style="11" customWidth="1"/>
    <col min="5644" max="5644" width="22.7109375" style="11" customWidth="1"/>
    <col min="5645" max="5645" width="33" style="11" customWidth="1"/>
    <col min="5646" max="5647" width="17.5703125" style="11" customWidth="1"/>
    <col min="5648" max="5648" width="16.85546875" style="11" customWidth="1"/>
    <col min="5649" max="5649" width="17.5703125" style="11" customWidth="1"/>
    <col min="5650" max="5650" width="23.140625" style="11" customWidth="1"/>
    <col min="5651" max="5651" width="33" style="11" customWidth="1"/>
    <col min="5652" max="5652" width="17.28515625" style="11" customWidth="1"/>
    <col min="5653" max="5653" width="17.5703125" style="11" customWidth="1"/>
    <col min="5654" max="5891" width="9.140625" style="11"/>
    <col min="5892" max="5892" width="20.5703125" style="11" customWidth="1"/>
    <col min="5893" max="5893" width="53" style="11" customWidth="1"/>
    <col min="5894" max="5894" width="19.5703125" style="11" customWidth="1"/>
    <col min="5895" max="5895" width="14" style="11" customWidth="1"/>
    <col min="5896" max="5896" width="16.7109375" style="11" customWidth="1"/>
    <col min="5897" max="5897" width="14.140625" style="11" customWidth="1"/>
    <col min="5898" max="5898" width="14" style="11" customWidth="1"/>
    <col min="5899" max="5899" width="21.28515625" style="11" customWidth="1"/>
    <col min="5900" max="5900" width="22.7109375" style="11" customWidth="1"/>
    <col min="5901" max="5901" width="33" style="11" customWidth="1"/>
    <col min="5902" max="5903" width="17.5703125" style="11" customWidth="1"/>
    <col min="5904" max="5904" width="16.85546875" style="11" customWidth="1"/>
    <col min="5905" max="5905" width="17.5703125" style="11" customWidth="1"/>
    <col min="5906" max="5906" width="23.140625" style="11" customWidth="1"/>
    <col min="5907" max="5907" width="33" style="11" customWidth="1"/>
    <col min="5908" max="5908" width="17.28515625" style="11" customWidth="1"/>
    <col min="5909" max="5909" width="17.5703125" style="11" customWidth="1"/>
    <col min="5910" max="6147" width="9.140625" style="11"/>
    <col min="6148" max="6148" width="20.5703125" style="11" customWidth="1"/>
    <col min="6149" max="6149" width="53" style="11" customWidth="1"/>
    <col min="6150" max="6150" width="19.5703125" style="11" customWidth="1"/>
    <col min="6151" max="6151" width="14" style="11" customWidth="1"/>
    <col min="6152" max="6152" width="16.7109375" style="11" customWidth="1"/>
    <col min="6153" max="6153" width="14.140625" style="11" customWidth="1"/>
    <col min="6154" max="6154" width="14" style="11" customWidth="1"/>
    <col min="6155" max="6155" width="21.28515625" style="11" customWidth="1"/>
    <col min="6156" max="6156" width="22.7109375" style="11" customWidth="1"/>
    <col min="6157" max="6157" width="33" style="11" customWidth="1"/>
    <col min="6158" max="6159" width="17.5703125" style="11" customWidth="1"/>
    <col min="6160" max="6160" width="16.85546875" style="11" customWidth="1"/>
    <col min="6161" max="6161" width="17.5703125" style="11" customWidth="1"/>
    <col min="6162" max="6162" width="23.140625" style="11" customWidth="1"/>
    <col min="6163" max="6163" width="33" style="11" customWidth="1"/>
    <col min="6164" max="6164" width="17.28515625" style="11" customWidth="1"/>
    <col min="6165" max="6165" width="17.5703125" style="11" customWidth="1"/>
    <col min="6166" max="6403" width="9.140625" style="11"/>
    <col min="6404" max="6404" width="20.5703125" style="11" customWidth="1"/>
    <col min="6405" max="6405" width="53" style="11" customWidth="1"/>
    <col min="6406" max="6406" width="19.5703125" style="11" customWidth="1"/>
    <col min="6407" max="6407" width="14" style="11" customWidth="1"/>
    <col min="6408" max="6408" width="16.7109375" style="11" customWidth="1"/>
    <col min="6409" max="6409" width="14.140625" style="11" customWidth="1"/>
    <col min="6410" max="6410" width="14" style="11" customWidth="1"/>
    <col min="6411" max="6411" width="21.28515625" style="11" customWidth="1"/>
    <col min="6412" max="6412" width="22.7109375" style="11" customWidth="1"/>
    <col min="6413" max="6413" width="33" style="11" customWidth="1"/>
    <col min="6414" max="6415" width="17.5703125" style="11" customWidth="1"/>
    <col min="6416" max="6416" width="16.85546875" style="11" customWidth="1"/>
    <col min="6417" max="6417" width="17.5703125" style="11" customWidth="1"/>
    <col min="6418" max="6418" width="23.140625" style="11" customWidth="1"/>
    <col min="6419" max="6419" width="33" style="11" customWidth="1"/>
    <col min="6420" max="6420" width="17.28515625" style="11" customWidth="1"/>
    <col min="6421" max="6421" width="17.5703125" style="11" customWidth="1"/>
    <col min="6422" max="6659" width="9.140625" style="11"/>
    <col min="6660" max="6660" width="20.5703125" style="11" customWidth="1"/>
    <col min="6661" max="6661" width="53" style="11" customWidth="1"/>
    <col min="6662" max="6662" width="19.5703125" style="11" customWidth="1"/>
    <col min="6663" max="6663" width="14" style="11" customWidth="1"/>
    <col min="6664" max="6664" width="16.7109375" style="11" customWidth="1"/>
    <col min="6665" max="6665" width="14.140625" style="11" customWidth="1"/>
    <col min="6666" max="6666" width="14" style="11" customWidth="1"/>
    <col min="6667" max="6667" width="21.28515625" style="11" customWidth="1"/>
    <col min="6668" max="6668" width="22.7109375" style="11" customWidth="1"/>
    <col min="6669" max="6669" width="33" style="11" customWidth="1"/>
    <col min="6670" max="6671" width="17.5703125" style="11" customWidth="1"/>
    <col min="6672" max="6672" width="16.85546875" style="11" customWidth="1"/>
    <col min="6673" max="6673" width="17.5703125" style="11" customWidth="1"/>
    <col min="6674" max="6674" width="23.140625" style="11" customWidth="1"/>
    <col min="6675" max="6675" width="33" style="11" customWidth="1"/>
    <col min="6676" max="6676" width="17.28515625" style="11" customWidth="1"/>
    <col min="6677" max="6677" width="17.5703125" style="11" customWidth="1"/>
    <col min="6678" max="6915" width="9.140625" style="11"/>
    <col min="6916" max="6916" width="20.5703125" style="11" customWidth="1"/>
    <col min="6917" max="6917" width="53" style="11" customWidth="1"/>
    <col min="6918" max="6918" width="19.5703125" style="11" customWidth="1"/>
    <col min="6919" max="6919" width="14" style="11" customWidth="1"/>
    <col min="6920" max="6920" width="16.7109375" style="11" customWidth="1"/>
    <col min="6921" max="6921" width="14.140625" style="11" customWidth="1"/>
    <col min="6922" max="6922" width="14" style="11" customWidth="1"/>
    <col min="6923" max="6923" width="21.28515625" style="11" customWidth="1"/>
    <col min="6924" max="6924" width="22.7109375" style="11" customWidth="1"/>
    <col min="6925" max="6925" width="33" style="11" customWidth="1"/>
    <col min="6926" max="6927" width="17.5703125" style="11" customWidth="1"/>
    <col min="6928" max="6928" width="16.85546875" style="11" customWidth="1"/>
    <col min="6929" max="6929" width="17.5703125" style="11" customWidth="1"/>
    <col min="6930" max="6930" width="23.140625" style="11" customWidth="1"/>
    <col min="6931" max="6931" width="33" style="11" customWidth="1"/>
    <col min="6932" max="6932" width="17.28515625" style="11" customWidth="1"/>
    <col min="6933" max="6933" width="17.5703125" style="11" customWidth="1"/>
    <col min="6934" max="7171" width="9.140625" style="11"/>
    <col min="7172" max="7172" width="20.5703125" style="11" customWidth="1"/>
    <col min="7173" max="7173" width="53" style="11" customWidth="1"/>
    <col min="7174" max="7174" width="19.5703125" style="11" customWidth="1"/>
    <col min="7175" max="7175" width="14" style="11" customWidth="1"/>
    <col min="7176" max="7176" width="16.7109375" style="11" customWidth="1"/>
    <col min="7177" max="7177" width="14.140625" style="11" customWidth="1"/>
    <col min="7178" max="7178" width="14" style="11" customWidth="1"/>
    <col min="7179" max="7179" width="21.28515625" style="11" customWidth="1"/>
    <col min="7180" max="7180" width="22.7109375" style="11" customWidth="1"/>
    <col min="7181" max="7181" width="33" style="11" customWidth="1"/>
    <col min="7182" max="7183" width="17.5703125" style="11" customWidth="1"/>
    <col min="7184" max="7184" width="16.85546875" style="11" customWidth="1"/>
    <col min="7185" max="7185" width="17.5703125" style="11" customWidth="1"/>
    <col min="7186" max="7186" width="23.140625" style="11" customWidth="1"/>
    <col min="7187" max="7187" width="33" style="11" customWidth="1"/>
    <col min="7188" max="7188" width="17.28515625" style="11" customWidth="1"/>
    <col min="7189" max="7189" width="17.5703125" style="11" customWidth="1"/>
    <col min="7190" max="7427" width="9.140625" style="11"/>
    <col min="7428" max="7428" width="20.5703125" style="11" customWidth="1"/>
    <col min="7429" max="7429" width="53" style="11" customWidth="1"/>
    <col min="7430" max="7430" width="19.5703125" style="11" customWidth="1"/>
    <col min="7431" max="7431" width="14" style="11" customWidth="1"/>
    <col min="7432" max="7432" width="16.7109375" style="11" customWidth="1"/>
    <col min="7433" max="7433" width="14.140625" style="11" customWidth="1"/>
    <col min="7434" max="7434" width="14" style="11" customWidth="1"/>
    <col min="7435" max="7435" width="21.28515625" style="11" customWidth="1"/>
    <col min="7436" max="7436" width="22.7109375" style="11" customWidth="1"/>
    <col min="7437" max="7437" width="33" style="11" customWidth="1"/>
    <col min="7438" max="7439" width="17.5703125" style="11" customWidth="1"/>
    <col min="7440" max="7440" width="16.85546875" style="11" customWidth="1"/>
    <col min="7441" max="7441" width="17.5703125" style="11" customWidth="1"/>
    <col min="7442" max="7442" width="23.140625" style="11" customWidth="1"/>
    <col min="7443" max="7443" width="33" style="11" customWidth="1"/>
    <col min="7444" max="7444" width="17.28515625" style="11" customWidth="1"/>
    <col min="7445" max="7445" width="17.5703125" style="11" customWidth="1"/>
    <col min="7446" max="7683" width="9.140625" style="11"/>
    <col min="7684" max="7684" width="20.5703125" style="11" customWidth="1"/>
    <col min="7685" max="7685" width="53" style="11" customWidth="1"/>
    <col min="7686" max="7686" width="19.5703125" style="11" customWidth="1"/>
    <col min="7687" max="7687" width="14" style="11" customWidth="1"/>
    <col min="7688" max="7688" width="16.7109375" style="11" customWidth="1"/>
    <col min="7689" max="7689" width="14.140625" style="11" customWidth="1"/>
    <col min="7690" max="7690" width="14" style="11" customWidth="1"/>
    <col min="7691" max="7691" width="21.28515625" style="11" customWidth="1"/>
    <col min="7692" max="7692" width="22.7109375" style="11" customWidth="1"/>
    <col min="7693" max="7693" width="33" style="11" customWidth="1"/>
    <col min="7694" max="7695" width="17.5703125" style="11" customWidth="1"/>
    <col min="7696" max="7696" width="16.85546875" style="11" customWidth="1"/>
    <col min="7697" max="7697" width="17.5703125" style="11" customWidth="1"/>
    <col min="7698" max="7698" width="23.140625" style="11" customWidth="1"/>
    <col min="7699" max="7699" width="33" style="11" customWidth="1"/>
    <col min="7700" max="7700" width="17.28515625" style="11" customWidth="1"/>
    <col min="7701" max="7701" width="17.5703125" style="11" customWidth="1"/>
    <col min="7702" max="7939" width="9.140625" style="11"/>
    <col min="7940" max="7940" width="20.5703125" style="11" customWidth="1"/>
    <col min="7941" max="7941" width="53" style="11" customWidth="1"/>
    <col min="7942" max="7942" width="19.5703125" style="11" customWidth="1"/>
    <col min="7943" max="7943" width="14" style="11" customWidth="1"/>
    <col min="7944" max="7944" width="16.7109375" style="11" customWidth="1"/>
    <col min="7945" max="7945" width="14.140625" style="11" customWidth="1"/>
    <col min="7946" max="7946" width="14" style="11" customWidth="1"/>
    <col min="7947" max="7947" width="21.28515625" style="11" customWidth="1"/>
    <col min="7948" max="7948" width="22.7109375" style="11" customWidth="1"/>
    <col min="7949" max="7949" width="33" style="11" customWidth="1"/>
    <col min="7950" max="7951" width="17.5703125" style="11" customWidth="1"/>
    <col min="7952" max="7952" width="16.85546875" style="11" customWidth="1"/>
    <col min="7953" max="7953" width="17.5703125" style="11" customWidth="1"/>
    <col min="7954" max="7954" width="23.140625" style="11" customWidth="1"/>
    <col min="7955" max="7955" width="33" style="11" customWidth="1"/>
    <col min="7956" max="7956" width="17.28515625" style="11" customWidth="1"/>
    <col min="7957" max="7957" width="17.5703125" style="11" customWidth="1"/>
    <col min="7958" max="8195" width="9.140625" style="11"/>
    <col min="8196" max="8196" width="20.5703125" style="11" customWidth="1"/>
    <col min="8197" max="8197" width="53" style="11" customWidth="1"/>
    <col min="8198" max="8198" width="19.5703125" style="11" customWidth="1"/>
    <col min="8199" max="8199" width="14" style="11" customWidth="1"/>
    <col min="8200" max="8200" width="16.7109375" style="11" customWidth="1"/>
    <col min="8201" max="8201" width="14.140625" style="11" customWidth="1"/>
    <col min="8202" max="8202" width="14" style="11" customWidth="1"/>
    <col min="8203" max="8203" width="21.28515625" style="11" customWidth="1"/>
    <col min="8204" max="8204" width="22.7109375" style="11" customWidth="1"/>
    <col min="8205" max="8205" width="33" style="11" customWidth="1"/>
    <col min="8206" max="8207" width="17.5703125" style="11" customWidth="1"/>
    <col min="8208" max="8208" width="16.85546875" style="11" customWidth="1"/>
    <col min="8209" max="8209" width="17.5703125" style="11" customWidth="1"/>
    <col min="8210" max="8210" width="23.140625" style="11" customWidth="1"/>
    <col min="8211" max="8211" width="33" style="11" customWidth="1"/>
    <col min="8212" max="8212" width="17.28515625" style="11" customWidth="1"/>
    <col min="8213" max="8213" width="17.5703125" style="11" customWidth="1"/>
    <col min="8214" max="8451" width="9.140625" style="11"/>
    <col min="8452" max="8452" width="20.5703125" style="11" customWidth="1"/>
    <col min="8453" max="8453" width="53" style="11" customWidth="1"/>
    <col min="8454" max="8454" width="19.5703125" style="11" customWidth="1"/>
    <col min="8455" max="8455" width="14" style="11" customWidth="1"/>
    <col min="8456" max="8456" width="16.7109375" style="11" customWidth="1"/>
    <col min="8457" max="8457" width="14.140625" style="11" customWidth="1"/>
    <col min="8458" max="8458" width="14" style="11" customWidth="1"/>
    <col min="8459" max="8459" width="21.28515625" style="11" customWidth="1"/>
    <col min="8460" max="8460" width="22.7109375" style="11" customWidth="1"/>
    <col min="8461" max="8461" width="33" style="11" customWidth="1"/>
    <col min="8462" max="8463" width="17.5703125" style="11" customWidth="1"/>
    <col min="8464" max="8464" width="16.85546875" style="11" customWidth="1"/>
    <col min="8465" max="8465" width="17.5703125" style="11" customWidth="1"/>
    <col min="8466" max="8466" width="23.140625" style="11" customWidth="1"/>
    <col min="8467" max="8467" width="33" style="11" customWidth="1"/>
    <col min="8468" max="8468" width="17.28515625" style="11" customWidth="1"/>
    <col min="8469" max="8469" width="17.5703125" style="11" customWidth="1"/>
    <col min="8470" max="8707" width="9.140625" style="11"/>
    <col min="8708" max="8708" width="20.5703125" style="11" customWidth="1"/>
    <col min="8709" max="8709" width="53" style="11" customWidth="1"/>
    <col min="8710" max="8710" width="19.5703125" style="11" customWidth="1"/>
    <col min="8711" max="8711" width="14" style="11" customWidth="1"/>
    <col min="8712" max="8712" width="16.7109375" style="11" customWidth="1"/>
    <col min="8713" max="8713" width="14.140625" style="11" customWidth="1"/>
    <col min="8714" max="8714" width="14" style="11" customWidth="1"/>
    <col min="8715" max="8715" width="21.28515625" style="11" customWidth="1"/>
    <col min="8716" max="8716" width="22.7109375" style="11" customWidth="1"/>
    <col min="8717" max="8717" width="33" style="11" customWidth="1"/>
    <col min="8718" max="8719" width="17.5703125" style="11" customWidth="1"/>
    <col min="8720" max="8720" width="16.85546875" style="11" customWidth="1"/>
    <col min="8721" max="8721" width="17.5703125" style="11" customWidth="1"/>
    <col min="8722" max="8722" width="23.140625" style="11" customWidth="1"/>
    <col min="8723" max="8723" width="33" style="11" customWidth="1"/>
    <col min="8724" max="8724" width="17.28515625" style="11" customWidth="1"/>
    <col min="8725" max="8725" width="17.5703125" style="11" customWidth="1"/>
    <col min="8726" max="8963" width="9.140625" style="11"/>
    <col min="8964" max="8964" width="20.5703125" style="11" customWidth="1"/>
    <col min="8965" max="8965" width="53" style="11" customWidth="1"/>
    <col min="8966" max="8966" width="19.5703125" style="11" customWidth="1"/>
    <col min="8967" max="8967" width="14" style="11" customWidth="1"/>
    <col min="8968" max="8968" width="16.7109375" style="11" customWidth="1"/>
    <col min="8969" max="8969" width="14.140625" style="11" customWidth="1"/>
    <col min="8970" max="8970" width="14" style="11" customWidth="1"/>
    <col min="8971" max="8971" width="21.28515625" style="11" customWidth="1"/>
    <col min="8972" max="8972" width="22.7109375" style="11" customWidth="1"/>
    <col min="8973" max="8973" width="33" style="11" customWidth="1"/>
    <col min="8974" max="8975" width="17.5703125" style="11" customWidth="1"/>
    <col min="8976" max="8976" width="16.85546875" style="11" customWidth="1"/>
    <col min="8977" max="8977" width="17.5703125" style="11" customWidth="1"/>
    <col min="8978" max="8978" width="23.140625" style="11" customWidth="1"/>
    <col min="8979" max="8979" width="33" style="11" customWidth="1"/>
    <col min="8980" max="8980" width="17.28515625" style="11" customWidth="1"/>
    <col min="8981" max="8981" width="17.5703125" style="11" customWidth="1"/>
    <col min="8982" max="9219" width="9.140625" style="11"/>
    <col min="9220" max="9220" width="20.5703125" style="11" customWidth="1"/>
    <col min="9221" max="9221" width="53" style="11" customWidth="1"/>
    <col min="9222" max="9222" width="19.5703125" style="11" customWidth="1"/>
    <col min="9223" max="9223" width="14" style="11" customWidth="1"/>
    <col min="9224" max="9224" width="16.7109375" style="11" customWidth="1"/>
    <col min="9225" max="9225" width="14.140625" style="11" customWidth="1"/>
    <col min="9226" max="9226" width="14" style="11" customWidth="1"/>
    <col min="9227" max="9227" width="21.28515625" style="11" customWidth="1"/>
    <col min="9228" max="9228" width="22.7109375" style="11" customWidth="1"/>
    <col min="9229" max="9229" width="33" style="11" customWidth="1"/>
    <col min="9230" max="9231" width="17.5703125" style="11" customWidth="1"/>
    <col min="9232" max="9232" width="16.85546875" style="11" customWidth="1"/>
    <col min="9233" max="9233" width="17.5703125" style="11" customWidth="1"/>
    <col min="9234" max="9234" width="23.140625" style="11" customWidth="1"/>
    <col min="9235" max="9235" width="33" style="11" customWidth="1"/>
    <col min="9236" max="9236" width="17.28515625" style="11" customWidth="1"/>
    <col min="9237" max="9237" width="17.5703125" style="11" customWidth="1"/>
    <col min="9238" max="9475" width="9.140625" style="11"/>
    <col min="9476" max="9476" width="20.5703125" style="11" customWidth="1"/>
    <col min="9477" max="9477" width="53" style="11" customWidth="1"/>
    <col min="9478" max="9478" width="19.5703125" style="11" customWidth="1"/>
    <col min="9479" max="9479" width="14" style="11" customWidth="1"/>
    <col min="9480" max="9480" width="16.7109375" style="11" customWidth="1"/>
    <col min="9481" max="9481" width="14.140625" style="11" customWidth="1"/>
    <col min="9482" max="9482" width="14" style="11" customWidth="1"/>
    <col min="9483" max="9483" width="21.28515625" style="11" customWidth="1"/>
    <col min="9484" max="9484" width="22.7109375" style="11" customWidth="1"/>
    <col min="9485" max="9485" width="33" style="11" customWidth="1"/>
    <col min="9486" max="9487" width="17.5703125" style="11" customWidth="1"/>
    <col min="9488" max="9488" width="16.85546875" style="11" customWidth="1"/>
    <col min="9489" max="9489" width="17.5703125" style="11" customWidth="1"/>
    <col min="9490" max="9490" width="23.140625" style="11" customWidth="1"/>
    <col min="9491" max="9491" width="33" style="11" customWidth="1"/>
    <col min="9492" max="9492" width="17.28515625" style="11" customWidth="1"/>
    <col min="9493" max="9493" width="17.5703125" style="11" customWidth="1"/>
    <col min="9494" max="9731" width="9.140625" style="11"/>
    <col min="9732" max="9732" width="20.5703125" style="11" customWidth="1"/>
    <col min="9733" max="9733" width="53" style="11" customWidth="1"/>
    <col min="9734" max="9734" width="19.5703125" style="11" customWidth="1"/>
    <col min="9735" max="9735" width="14" style="11" customWidth="1"/>
    <col min="9736" max="9736" width="16.7109375" style="11" customWidth="1"/>
    <col min="9737" max="9737" width="14.140625" style="11" customWidth="1"/>
    <col min="9738" max="9738" width="14" style="11" customWidth="1"/>
    <col min="9739" max="9739" width="21.28515625" style="11" customWidth="1"/>
    <col min="9740" max="9740" width="22.7109375" style="11" customWidth="1"/>
    <col min="9741" max="9741" width="33" style="11" customWidth="1"/>
    <col min="9742" max="9743" width="17.5703125" style="11" customWidth="1"/>
    <col min="9744" max="9744" width="16.85546875" style="11" customWidth="1"/>
    <col min="9745" max="9745" width="17.5703125" style="11" customWidth="1"/>
    <col min="9746" max="9746" width="23.140625" style="11" customWidth="1"/>
    <col min="9747" max="9747" width="33" style="11" customWidth="1"/>
    <col min="9748" max="9748" width="17.28515625" style="11" customWidth="1"/>
    <col min="9749" max="9749" width="17.5703125" style="11" customWidth="1"/>
    <col min="9750" max="9987" width="9.140625" style="11"/>
    <col min="9988" max="9988" width="20.5703125" style="11" customWidth="1"/>
    <col min="9989" max="9989" width="53" style="11" customWidth="1"/>
    <col min="9990" max="9990" width="19.5703125" style="11" customWidth="1"/>
    <col min="9991" max="9991" width="14" style="11" customWidth="1"/>
    <col min="9992" max="9992" width="16.7109375" style="11" customWidth="1"/>
    <col min="9993" max="9993" width="14.140625" style="11" customWidth="1"/>
    <col min="9994" max="9994" width="14" style="11" customWidth="1"/>
    <col min="9995" max="9995" width="21.28515625" style="11" customWidth="1"/>
    <col min="9996" max="9996" width="22.7109375" style="11" customWidth="1"/>
    <col min="9997" max="9997" width="33" style="11" customWidth="1"/>
    <col min="9998" max="9999" width="17.5703125" style="11" customWidth="1"/>
    <col min="10000" max="10000" width="16.85546875" style="11" customWidth="1"/>
    <col min="10001" max="10001" width="17.5703125" style="11" customWidth="1"/>
    <col min="10002" max="10002" width="23.140625" style="11" customWidth="1"/>
    <col min="10003" max="10003" width="33" style="11" customWidth="1"/>
    <col min="10004" max="10004" width="17.28515625" style="11" customWidth="1"/>
    <col min="10005" max="10005" width="17.5703125" style="11" customWidth="1"/>
    <col min="10006" max="10243" width="9.140625" style="11"/>
    <col min="10244" max="10244" width="20.5703125" style="11" customWidth="1"/>
    <col min="10245" max="10245" width="53" style="11" customWidth="1"/>
    <col min="10246" max="10246" width="19.5703125" style="11" customWidth="1"/>
    <col min="10247" max="10247" width="14" style="11" customWidth="1"/>
    <col min="10248" max="10248" width="16.7109375" style="11" customWidth="1"/>
    <col min="10249" max="10249" width="14.140625" style="11" customWidth="1"/>
    <col min="10250" max="10250" width="14" style="11" customWidth="1"/>
    <col min="10251" max="10251" width="21.28515625" style="11" customWidth="1"/>
    <col min="10252" max="10252" width="22.7109375" style="11" customWidth="1"/>
    <col min="10253" max="10253" width="33" style="11" customWidth="1"/>
    <col min="10254" max="10255" width="17.5703125" style="11" customWidth="1"/>
    <col min="10256" max="10256" width="16.85546875" style="11" customWidth="1"/>
    <col min="10257" max="10257" width="17.5703125" style="11" customWidth="1"/>
    <col min="10258" max="10258" width="23.140625" style="11" customWidth="1"/>
    <col min="10259" max="10259" width="33" style="11" customWidth="1"/>
    <col min="10260" max="10260" width="17.28515625" style="11" customWidth="1"/>
    <col min="10261" max="10261" width="17.5703125" style="11" customWidth="1"/>
    <col min="10262" max="10499" width="9.140625" style="11"/>
    <col min="10500" max="10500" width="20.5703125" style="11" customWidth="1"/>
    <col min="10501" max="10501" width="53" style="11" customWidth="1"/>
    <col min="10502" max="10502" width="19.5703125" style="11" customWidth="1"/>
    <col min="10503" max="10503" width="14" style="11" customWidth="1"/>
    <col min="10504" max="10504" width="16.7109375" style="11" customWidth="1"/>
    <col min="10505" max="10505" width="14.140625" style="11" customWidth="1"/>
    <col min="10506" max="10506" width="14" style="11" customWidth="1"/>
    <col min="10507" max="10507" width="21.28515625" style="11" customWidth="1"/>
    <col min="10508" max="10508" width="22.7109375" style="11" customWidth="1"/>
    <col min="10509" max="10509" width="33" style="11" customWidth="1"/>
    <col min="10510" max="10511" width="17.5703125" style="11" customWidth="1"/>
    <col min="10512" max="10512" width="16.85546875" style="11" customWidth="1"/>
    <col min="10513" max="10513" width="17.5703125" style="11" customWidth="1"/>
    <col min="10514" max="10514" width="23.140625" style="11" customWidth="1"/>
    <col min="10515" max="10515" width="33" style="11" customWidth="1"/>
    <col min="10516" max="10516" width="17.28515625" style="11" customWidth="1"/>
    <col min="10517" max="10517" width="17.5703125" style="11" customWidth="1"/>
    <col min="10518" max="10755" width="9.140625" style="11"/>
    <col min="10756" max="10756" width="20.5703125" style="11" customWidth="1"/>
    <col min="10757" max="10757" width="53" style="11" customWidth="1"/>
    <col min="10758" max="10758" width="19.5703125" style="11" customWidth="1"/>
    <col min="10759" max="10759" width="14" style="11" customWidth="1"/>
    <col min="10760" max="10760" width="16.7109375" style="11" customWidth="1"/>
    <col min="10761" max="10761" width="14.140625" style="11" customWidth="1"/>
    <col min="10762" max="10762" width="14" style="11" customWidth="1"/>
    <col min="10763" max="10763" width="21.28515625" style="11" customWidth="1"/>
    <col min="10764" max="10764" width="22.7109375" style="11" customWidth="1"/>
    <col min="10765" max="10765" width="33" style="11" customWidth="1"/>
    <col min="10766" max="10767" width="17.5703125" style="11" customWidth="1"/>
    <col min="10768" max="10768" width="16.85546875" style="11" customWidth="1"/>
    <col min="10769" max="10769" width="17.5703125" style="11" customWidth="1"/>
    <col min="10770" max="10770" width="23.140625" style="11" customWidth="1"/>
    <col min="10771" max="10771" width="33" style="11" customWidth="1"/>
    <col min="10772" max="10772" width="17.28515625" style="11" customWidth="1"/>
    <col min="10773" max="10773" width="17.5703125" style="11" customWidth="1"/>
    <col min="10774" max="11011" width="9.140625" style="11"/>
    <col min="11012" max="11012" width="20.5703125" style="11" customWidth="1"/>
    <col min="11013" max="11013" width="53" style="11" customWidth="1"/>
    <col min="11014" max="11014" width="19.5703125" style="11" customWidth="1"/>
    <col min="11015" max="11015" width="14" style="11" customWidth="1"/>
    <col min="11016" max="11016" width="16.7109375" style="11" customWidth="1"/>
    <col min="11017" max="11017" width="14.140625" style="11" customWidth="1"/>
    <col min="11018" max="11018" width="14" style="11" customWidth="1"/>
    <col min="11019" max="11019" width="21.28515625" style="11" customWidth="1"/>
    <col min="11020" max="11020" width="22.7109375" style="11" customWidth="1"/>
    <col min="11021" max="11021" width="33" style="11" customWidth="1"/>
    <col min="11022" max="11023" width="17.5703125" style="11" customWidth="1"/>
    <col min="11024" max="11024" width="16.85546875" style="11" customWidth="1"/>
    <col min="11025" max="11025" width="17.5703125" style="11" customWidth="1"/>
    <col min="11026" max="11026" width="23.140625" style="11" customWidth="1"/>
    <col min="11027" max="11027" width="33" style="11" customWidth="1"/>
    <col min="11028" max="11028" width="17.28515625" style="11" customWidth="1"/>
    <col min="11029" max="11029" width="17.5703125" style="11" customWidth="1"/>
    <col min="11030" max="11267" width="9.140625" style="11"/>
    <col min="11268" max="11268" width="20.5703125" style="11" customWidth="1"/>
    <col min="11269" max="11269" width="53" style="11" customWidth="1"/>
    <col min="11270" max="11270" width="19.5703125" style="11" customWidth="1"/>
    <col min="11271" max="11271" width="14" style="11" customWidth="1"/>
    <col min="11272" max="11272" width="16.7109375" style="11" customWidth="1"/>
    <col min="11273" max="11273" width="14.140625" style="11" customWidth="1"/>
    <col min="11274" max="11274" width="14" style="11" customWidth="1"/>
    <col min="11275" max="11275" width="21.28515625" style="11" customWidth="1"/>
    <col min="11276" max="11276" width="22.7109375" style="11" customWidth="1"/>
    <col min="11277" max="11277" width="33" style="11" customWidth="1"/>
    <col min="11278" max="11279" width="17.5703125" style="11" customWidth="1"/>
    <col min="11280" max="11280" width="16.85546875" style="11" customWidth="1"/>
    <col min="11281" max="11281" width="17.5703125" style="11" customWidth="1"/>
    <col min="11282" max="11282" width="23.140625" style="11" customWidth="1"/>
    <col min="11283" max="11283" width="33" style="11" customWidth="1"/>
    <col min="11284" max="11284" width="17.28515625" style="11" customWidth="1"/>
    <col min="11285" max="11285" width="17.5703125" style="11" customWidth="1"/>
    <col min="11286" max="11523" width="9.140625" style="11"/>
    <col min="11524" max="11524" width="20.5703125" style="11" customWidth="1"/>
    <col min="11525" max="11525" width="53" style="11" customWidth="1"/>
    <col min="11526" max="11526" width="19.5703125" style="11" customWidth="1"/>
    <col min="11527" max="11527" width="14" style="11" customWidth="1"/>
    <col min="11528" max="11528" width="16.7109375" style="11" customWidth="1"/>
    <col min="11529" max="11529" width="14.140625" style="11" customWidth="1"/>
    <col min="11530" max="11530" width="14" style="11" customWidth="1"/>
    <col min="11531" max="11531" width="21.28515625" style="11" customWidth="1"/>
    <col min="11532" max="11532" width="22.7109375" style="11" customWidth="1"/>
    <col min="11533" max="11533" width="33" style="11" customWidth="1"/>
    <col min="11534" max="11535" width="17.5703125" style="11" customWidth="1"/>
    <col min="11536" max="11536" width="16.85546875" style="11" customWidth="1"/>
    <col min="11537" max="11537" width="17.5703125" style="11" customWidth="1"/>
    <col min="11538" max="11538" width="23.140625" style="11" customWidth="1"/>
    <col min="11539" max="11539" width="33" style="11" customWidth="1"/>
    <col min="11540" max="11540" width="17.28515625" style="11" customWidth="1"/>
    <col min="11541" max="11541" width="17.5703125" style="11" customWidth="1"/>
    <col min="11542" max="11779" width="9.140625" style="11"/>
    <col min="11780" max="11780" width="20.5703125" style="11" customWidth="1"/>
    <col min="11781" max="11781" width="53" style="11" customWidth="1"/>
    <col min="11782" max="11782" width="19.5703125" style="11" customWidth="1"/>
    <col min="11783" max="11783" width="14" style="11" customWidth="1"/>
    <col min="11784" max="11784" width="16.7109375" style="11" customWidth="1"/>
    <col min="11785" max="11785" width="14.140625" style="11" customWidth="1"/>
    <col min="11786" max="11786" width="14" style="11" customWidth="1"/>
    <col min="11787" max="11787" width="21.28515625" style="11" customWidth="1"/>
    <col min="11788" max="11788" width="22.7109375" style="11" customWidth="1"/>
    <col min="11789" max="11789" width="33" style="11" customWidth="1"/>
    <col min="11790" max="11791" width="17.5703125" style="11" customWidth="1"/>
    <col min="11792" max="11792" width="16.85546875" style="11" customWidth="1"/>
    <col min="11793" max="11793" width="17.5703125" style="11" customWidth="1"/>
    <col min="11794" max="11794" width="23.140625" style="11" customWidth="1"/>
    <col min="11795" max="11795" width="33" style="11" customWidth="1"/>
    <col min="11796" max="11796" width="17.28515625" style="11" customWidth="1"/>
    <col min="11797" max="11797" width="17.5703125" style="11" customWidth="1"/>
    <col min="11798" max="12035" width="9.140625" style="11"/>
    <col min="12036" max="12036" width="20.5703125" style="11" customWidth="1"/>
    <col min="12037" max="12037" width="53" style="11" customWidth="1"/>
    <col min="12038" max="12038" width="19.5703125" style="11" customWidth="1"/>
    <col min="12039" max="12039" width="14" style="11" customWidth="1"/>
    <col min="12040" max="12040" width="16.7109375" style="11" customWidth="1"/>
    <col min="12041" max="12041" width="14.140625" style="11" customWidth="1"/>
    <col min="12042" max="12042" width="14" style="11" customWidth="1"/>
    <col min="12043" max="12043" width="21.28515625" style="11" customWidth="1"/>
    <col min="12044" max="12044" width="22.7109375" style="11" customWidth="1"/>
    <col min="12045" max="12045" width="33" style="11" customWidth="1"/>
    <col min="12046" max="12047" width="17.5703125" style="11" customWidth="1"/>
    <col min="12048" max="12048" width="16.85546875" style="11" customWidth="1"/>
    <col min="12049" max="12049" width="17.5703125" style="11" customWidth="1"/>
    <col min="12050" max="12050" width="23.140625" style="11" customWidth="1"/>
    <col min="12051" max="12051" width="33" style="11" customWidth="1"/>
    <col min="12052" max="12052" width="17.28515625" style="11" customWidth="1"/>
    <col min="12053" max="12053" width="17.5703125" style="11" customWidth="1"/>
    <col min="12054" max="12291" width="9.140625" style="11"/>
    <col min="12292" max="12292" width="20.5703125" style="11" customWidth="1"/>
    <col min="12293" max="12293" width="53" style="11" customWidth="1"/>
    <col min="12294" max="12294" width="19.5703125" style="11" customWidth="1"/>
    <col min="12295" max="12295" width="14" style="11" customWidth="1"/>
    <col min="12296" max="12296" width="16.7109375" style="11" customWidth="1"/>
    <col min="12297" max="12297" width="14.140625" style="11" customWidth="1"/>
    <col min="12298" max="12298" width="14" style="11" customWidth="1"/>
    <col min="12299" max="12299" width="21.28515625" style="11" customWidth="1"/>
    <col min="12300" max="12300" width="22.7109375" style="11" customWidth="1"/>
    <col min="12301" max="12301" width="33" style="11" customWidth="1"/>
    <col min="12302" max="12303" width="17.5703125" style="11" customWidth="1"/>
    <col min="12304" max="12304" width="16.85546875" style="11" customWidth="1"/>
    <col min="12305" max="12305" width="17.5703125" style="11" customWidth="1"/>
    <col min="12306" max="12306" width="23.140625" style="11" customWidth="1"/>
    <col min="12307" max="12307" width="33" style="11" customWidth="1"/>
    <col min="12308" max="12308" width="17.28515625" style="11" customWidth="1"/>
    <col min="12309" max="12309" width="17.5703125" style="11" customWidth="1"/>
    <col min="12310" max="12547" width="9.140625" style="11"/>
    <col min="12548" max="12548" width="20.5703125" style="11" customWidth="1"/>
    <col min="12549" max="12549" width="53" style="11" customWidth="1"/>
    <col min="12550" max="12550" width="19.5703125" style="11" customWidth="1"/>
    <col min="12551" max="12551" width="14" style="11" customWidth="1"/>
    <col min="12552" max="12552" width="16.7109375" style="11" customWidth="1"/>
    <col min="12553" max="12553" width="14.140625" style="11" customWidth="1"/>
    <col min="12554" max="12554" width="14" style="11" customWidth="1"/>
    <col min="12555" max="12555" width="21.28515625" style="11" customWidth="1"/>
    <col min="12556" max="12556" width="22.7109375" style="11" customWidth="1"/>
    <col min="12557" max="12557" width="33" style="11" customWidth="1"/>
    <col min="12558" max="12559" width="17.5703125" style="11" customWidth="1"/>
    <col min="12560" max="12560" width="16.85546875" style="11" customWidth="1"/>
    <col min="12561" max="12561" width="17.5703125" style="11" customWidth="1"/>
    <col min="12562" max="12562" width="23.140625" style="11" customWidth="1"/>
    <col min="12563" max="12563" width="33" style="11" customWidth="1"/>
    <col min="12564" max="12564" width="17.28515625" style="11" customWidth="1"/>
    <col min="12565" max="12565" width="17.5703125" style="11" customWidth="1"/>
    <col min="12566" max="12803" width="9.140625" style="11"/>
    <col min="12804" max="12804" width="20.5703125" style="11" customWidth="1"/>
    <col min="12805" max="12805" width="53" style="11" customWidth="1"/>
    <col min="12806" max="12806" width="19.5703125" style="11" customWidth="1"/>
    <col min="12807" max="12807" width="14" style="11" customWidth="1"/>
    <col min="12808" max="12808" width="16.7109375" style="11" customWidth="1"/>
    <col min="12809" max="12809" width="14.140625" style="11" customWidth="1"/>
    <col min="12810" max="12810" width="14" style="11" customWidth="1"/>
    <col min="12811" max="12811" width="21.28515625" style="11" customWidth="1"/>
    <col min="12812" max="12812" width="22.7109375" style="11" customWidth="1"/>
    <col min="12813" max="12813" width="33" style="11" customWidth="1"/>
    <col min="12814" max="12815" width="17.5703125" style="11" customWidth="1"/>
    <col min="12816" max="12816" width="16.85546875" style="11" customWidth="1"/>
    <col min="12817" max="12817" width="17.5703125" style="11" customWidth="1"/>
    <col min="12818" max="12818" width="23.140625" style="11" customWidth="1"/>
    <col min="12819" max="12819" width="33" style="11" customWidth="1"/>
    <col min="12820" max="12820" width="17.28515625" style="11" customWidth="1"/>
    <col min="12821" max="12821" width="17.5703125" style="11" customWidth="1"/>
    <col min="12822" max="13059" width="9.140625" style="11"/>
    <col min="13060" max="13060" width="20.5703125" style="11" customWidth="1"/>
    <col min="13061" max="13061" width="53" style="11" customWidth="1"/>
    <col min="13062" max="13062" width="19.5703125" style="11" customWidth="1"/>
    <col min="13063" max="13063" width="14" style="11" customWidth="1"/>
    <col min="13064" max="13064" width="16.7109375" style="11" customWidth="1"/>
    <col min="13065" max="13065" width="14.140625" style="11" customWidth="1"/>
    <col min="13066" max="13066" width="14" style="11" customWidth="1"/>
    <col min="13067" max="13067" width="21.28515625" style="11" customWidth="1"/>
    <col min="13068" max="13068" width="22.7109375" style="11" customWidth="1"/>
    <col min="13069" max="13069" width="33" style="11" customWidth="1"/>
    <col min="13070" max="13071" width="17.5703125" style="11" customWidth="1"/>
    <col min="13072" max="13072" width="16.85546875" style="11" customWidth="1"/>
    <col min="13073" max="13073" width="17.5703125" style="11" customWidth="1"/>
    <col min="13074" max="13074" width="23.140625" style="11" customWidth="1"/>
    <col min="13075" max="13075" width="33" style="11" customWidth="1"/>
    <col min="13076" max="13076" width="17.28515625" style="11" customWidth="1"/>
    <col min="13077" max="13077" width="17.5703125" style="11" customWidth="1"/>
    <col min="13078" max="13315" width="9.140625" style="11"/>
    <col min="13316" max="13316" width="20.5703125" style="11" customWidth="1"/>
    <col min="13317" max="13317" width="53" style="11" customWidth="1"/>
    <col min="13318" max="13318" width="19.5703125" style="11" customWidth="1"/>
    <col min="13319" max="13319" width="14" style="11" customWidth="1"/>
    <col min="13320" max="13320" width="16.7109375" style="11" customWidth="1"/>
    <col min="13321" max="13321" width="14.140625" style="11" customWidth="1"/>
    <col min="13322" max="13322" width="14" style="11" customWidth="1"/>
    <col min="13323" max="13323" width="21.28515625" style="11" customWidth="1"/>
    <col min="13324" max="13324" width="22.7109375" style="11" customWidth="1"/>
    <col min="13325" max="13325" width="33" style="11" customWidth="1"/>
    <col min="13326" max="13327" width="17.5703125" style="11" customWidth="1"/>
    <col min="13328" max="13328" width="16.85546875" style="11" customWidth="1"/>
    <col min="13329" max="13329" width="17.5703125" style="11" customWidth="1"/>
    <col min="13330" max="13330" width="23.140625" style="11" customWidth="1"/>
    <col min="13331" max="13331" width="33" style="11" customWidth="1"/>
    <col min="13332" max="13332" width="17.28515625" style="11" customWidth="1"/>
    <col min="13333" max="13333" width="17.5703125" style="11" customWidth="1"/>
    <col min="13334" max="13571" width="9.140625" style="11"/>
    <col min="13572" max="13572" width="20.5703125" style="11" customWidth="1"/>
    <col min="13573" max="13573" width="53" style="11" customWidth="1"/>
    <col min="13574" max="13574" width="19.5703125" style="11" customWidth="1"/>
    <col min="13575" max="13575" width="14" style="11" customWidth="1"/>
    <col min="13576" max="13576" width="16.7109375" style="11" customWidth="1"/>
    <col min="13577" max="13577" width="14.140625" style="11" customWidth="1"/>
    <col min="13578" max="13578" width="14" style="11" customWidth="1"/>
    <col min="13579" max="13579" width="21.28515625" style="11" customWidth="1"/>
    <col min="13580" max="13580" width="22.7109375" style="11" customWidth="1"/>
    <col min="13581" max="13581" width="33" style="11" customWidth="1"/>
    <col min="13582" max="13583" width="17.5703125" style="11" customWidth="1"/>
    <col min="13584" max="13584" width="16.85546875" style="11" customWidth="1"/>
    <col min="13585" max="13585" width="17.5703125" style="11" customWidth="1"/>
    <col min="13586" max="13586" width="23.140625" style="11" customWidth="1"/>
    <col min="13587" max="13587" width="33" style="11" customWidth="1"/>
    <col min="13588" max="13588" width="17.28515625" style="11" customWidth="1"/>
    <col min="13589" max="13589" width="17.5703125" style="11" customWidth="1"/>
    <col min="13590" max="13827" width="9.140625" style="11"/>
    <col min="13828" max="13828" width="20.5703125" style="11" customWidth="1"/>
    <col min="13829" max="13829" width="53" style="11" customWidth="1"/>
    <col min="13830" max="13830" width="19.5703125" style="11" customWidth="1"/>
    <col min="13831" max="13831" width="14" style="11" customWidth="1"/>
    <col min="13832" max="13832" width="16.7109375" style="11" customWidth="1"/>
    <col min="13833" max="13833" width="14.140625" style="11" customWidth="1"/>
    <col min="13834" max="13834" width="14" style="11" customWidth="1"/>
    <col min="13835" max="13835" width="21.28515625" style="11" customWidth="1"/>
    <col min="13836" max="13836" width="22.7109375" style="11" customWidth="1"/>
    <col min="13837" max="13837" width="33" style="11" customWidth="1"/>
    <col min="13838" max="13839" width="17.5703125" style="11" customWidth="1"/>
    <col min="13840" max="13840" width="16.85546875" style="11" customWidth="1"/>
    <col min="13841" max="13841" width="17.5703125" style="11" customWidth="1"/>
    <col min="13842" max="13842" width="23.140625" style="11" customWidth="1"/>
    <col min="13843" max="13843" width="33" style="11" customWidth="1"/>
    <col min="13844" max="13844" width="17.28515625" style="11" customWidth="1"/>
    <col min="13845" max="13845" width="17.5703125" style="11" customWidth="1"/>
    <col min="13846" max="14083" width="9.140625" style="11"/>
    <col min="14084" max="14084" width="20.5703125" style="11" customWidth="1"/>
    <col min="14085" max="14085" width="53" style="11" customWidth="1"/>
    <col min="14086" max="14086" width="19.5703125" style="11" customWidth="1"/>
    <col min="14087" max="14087" width="14" style="11" customWidth="1"/>
    <col min="14088" max="14088" width="16.7109375" style="11" customWidth="1"/>
    <col min="14089" max="14089" width="14.140625" style="11" customWidth="1"/>
    <col min="14090" max="14090" width="14" style="11" customWidth="1"/>
    <col min="14091" max="14091" width="21.28515625" style="11" customWidth="1"/>
    <col min="14092" max="14092" width="22.7109375" style="11" customWidth="1"/>
    <col min="14093" max="14093" width="33" style="11" customWidth="1"/>
    <col min="14094" max="14095" width="17.5703125" style="11" customWidth="1"/>
    <col min="14096" max="14096" width="16.85546875" style="11" customWidth="1"/>
    <col min="14097" max="14097" width="17.5703125" style="11" customWidth="1"/>
    <col min="14098" max="14098" width="23.140625" style="11" customWidth="1"/>
    <col min="14099" max="14099" width="33" style="11" customWidth="1"/>
    <col min="14100" max="14100" width="17.28515625" style="11" customWidth="1"/>
    <col min="14101" max="14101" width="17.5703125" style="11" customWidth="1"/>
    <col min="14102" max="14339" width="9.140625" style="11"/>
    <col min="14340" max="14340" width="20.5703125" style="11" customWidth="1"/>
    <col min="14341" max="14341" width="53" style="11" customWidth="1"/>
    <col min="14342" max="14342" width="19.5703125" style="11" customWidth="1"/>
    <col min="14343" max="14343" width="14" style="11" customWidth="1"/>
    <col min="14344" max="14344" width="16.7109375" style="11" customWidth="1"/>
    <col min="14345" max="14345" width="14.140625" style="11" customWidth="1"/>
    <col min="14346" max="14346" width="14" style="11" customWidth="1"/>
    <col min="14347" max="14347" width="21.28515625" style="11" customWidth="1"/>
    <col min="14348" max="14348" width="22.7109375" style="11" customWidth="1"/>
    <col min="14349" max="14349" width="33" style="11" customWidth="1"/>
    <col min="14350" max="14351" width="17.5703125" style="11" customWidth="1"/>
    <col min="14352" max="14352" width="16.85546875" style="11" customWidth="1"/>
    <col min="14353" max="14353" width="17.5703125" style="11" customWidth="1"/>
    <col min="14354" max="14354" width="23.140625" style="11" customWidth="1"/>
    <col min="14355" max="14355" width="33" style="11" customWidth="1"/>
    <col min="14356" max="14356" width="17.28515625" style="11" customWidth="1"/>
    <col min="14357" max="14357" width="17.5703125" style="11" customWidth="1"/>
    <col min="14358" max="14595" width="9.140625" style="11"/>
    <col min="14596" max="14596" width="20.5703125" style="11" customWidth="1"/>
    <col min="14597" max="14597" width="53" style="11" customWidth="1"/>
    <col min="14598" max="14598" width="19.5703125" style="11" customWidth="1"/>
    <col min="14599" max="14599" width="14" style="11" customWidth="1"/>
    <col min="14600" max="14600" width="16.7109375" style="11" customWidth="1"/>
    <col min="14601" max="14601" width="14.140625" style="11" customWidth="1"/>
    <col min="14602" max="14602" width="14" style="11" customWidth="1"/>
    <col min="14603" max="14603" width="21.28515625" style="11" customWidth="1"/>
    <col min="14604" max="14604" width="22.7109375" style="11" customWidth="1"/>
    <col min="14605" max="14605" width="33" style="11" customWidth="1"/>
    <col min="14606" max="14607" width="17.5703125" style="11" customWidth="1"/>
    <col min="14608" max="14608" width="16.85546875" style="11" customWidth="1"/>
    <col min="14609" max="14609" width="17.5703125" style="11" customWidth="1"/>
    <col min="14610" max="14610" width="23.140625" style="11" customWidth="1"/>
    <col min="14611" max="14611" width="33" style="11" customWidth="1"/>
    <col min="14612" max="14612" width="17.28515625" style="11" customWidth="1"/>
    <col min="14613" max="14613" width="17.5703125" style="11" customWidth="1"/>
    <col min="14614" max="14851" width="9.140625" style="11"/>
    <col min="14852" max="14852" width="20.5703125" style="11" customWidth="1"/>
    <col min="14853" max="14853" width="53" style="11" customWidth="1"/>
    <col min="14854" max="14854" width="19.5703125" style="11" customWidth="1"/>
    <col min="14855" max="14855" width="14" style="11" customWidth="1"/>
    <col min="14856" max="14856" width="16.7109375" style="11" customWidth="1"/>
    <col min="14857" max="14857" width="14.140625" style="11" customWidth="1"/>
    <col min="14858" max="14858" width="14" style="11" customWidth="1"/>
    <col min="14859" max="14859" width="21.28515625" style="11" customWidth="1"/>
    <col min="14860" max="14860" width="22.7109375" style="11" customWidth="1"/>
    <col min="14861" max="14861" width="33" style="11" customWidth="1"/>
    <col min="14862" max="14863" width="17.5703125" style="11" customWidth="1"/>
    <col min="14864" max="14864" width="16.85546875" style="11" customWidth="1"/>
    <col min="14865" max="14865" width="17.5703125" style="11" customWidth="1"/>
    <col min="14866" max="14866" width="23.140625" style="11" customWidth="1"/>
    <col min="14867" max="14867" width="33" style="11" customWidth="1"/>
    <col min="14868" max="14868" width="17.28515625" style="11" customWidth="1"/>
    <col min="14869" max="14869" width="17.5703125" style="11" customWidth="1"/>
    <col min="14870" max="15107" width="9.140625" style="11"/>
    <col min="15108" max="15108" width="20.5703125" style="11" customWidth="1"/>
    <col min="15109" max="15109" width="53" style="11" customWidth="1"/>
    <col min="15110" max="15110" width="19.5703125" style="11" customWidth="1"/>
    <col min="15111" max="15111" width="14" style="11" customWidth="1"/>
    <col min="15112" max="15112" width="16.7109375" style="11" customWidth="1"/>
    <col min="15113" max="15113" width="14.140625" style="11" customWidth="1"/>
    <col min="15114" max="15114" width="14" style="11" customWidth="1"/>
    <col min="15115" max="15115" width="21.28515625" style="11" customWidth="1"/>
    <col min="15116" max="15116" width="22.7109375" style="11" customWidth="1"/>
    <col min="15117" max="15117" width="33" style="11" customWidth="1"/>
    <col min="15118" max="15119" width="17.5703125" style="11" customWidth="1"/>
    <col min="15120" max="15120" width="16.85546875" style="11" customWidth="1"/>
    <col min="15121" max="15121" width="17.5703125" style="11" customWidth="1"/>
    <col min="15122" max="15122" width="23.140625" style="11" customWidth="1"/>
    <col min="15123" max="15123" width="33" style="11" customWidth="1"/>
    <col min="15124" max="15124" width="17.28515625" style="11" customWidth="1"/>
    <col min="15125" max="15125" width="17.5703125" style="11" customWidth="1"/>
    <col min="15126" max="15363" width="9.140625" style="11"/>
    <col min="15364" max="15364" width="20.5703125" style="11" customWidth="1"/>
    <col min="15365" max="15365" width="53" style="11" customWidth="1"/>
    <col min="15366" max="15366" width="19.5703125" style="11" customWidth="1"/>
    <col min="15367" max="15367" width="14" style="11" customWidth="1"/>
    <col min="15368" max="15368" width="16.7109375" style="11" customWidth="1"/>
    <col min="15369" max="15369" width="14.140625" style="11" customWidth="1"/>
    <col min="15370" max="15370" width="14" style="11" customWidth="1"/>
    <col min="15371" max="15371" width="21.28515625" style="11" customWidth="1"/>
    <col min="15372" max="15372" width="22.7109375" style="11" customWidth="1"/>
    <col min="15373" max="15373" width="33" style="11" customWidth="1"/>
    <col min="15374" max="15375" width="17.5703125" style="11" customWidth="1"/>
    <col min="15376" max="15376" width="16.85546875" style="11" customWidth="1"/>
    <col min="15377" max="15377" width="17.5703125" style="11" customWidth="1"/>
    <col min="15378" max="15378" width="23.140625" style="11" customWidth="1"/>
    <col min="15379" max="15379" width="33" style="11" customWidth="1"/>
    <col min="15380" max="15380" width="17.28515625" style="11" customWidth="1"/>
    <col min="15381" max="15381" width="17.5703125" style="11" customWidth="1"/>
    <col min="15382" max="15619" width="9.140625" style="11"/>
    <col min="15620" max="15620" width="20.5703125" style="11" customWidth="1"/>
    <col min="15621" max="15621" width="53" style="11" customWidth="1"/>
    <col min="15622" max="15622" width="19.5703125" style="11" customWidth="1"/>
    <col min="15623" max="15623" width="14" style="11" customWidth="1"/>
    <col min="15624" max="15624" width="16.7109375" style="11" customWidth="1"/>
    <col min="15625" max="15625" width="14.140625" style="11" customWidth="1"/>
    <col min="15626" max="15626" width="14" style="11" customWidth="1"/>
    <col min="15627" max="15627" width="21.28515625" style="11" customWidth="1"/>
    <col min="15628" max="15628" width="22.7109375" style="11" customWidth="1"/>
    <col min="15629" max="15629" width="33" style="11" customWidth="1"/>
    <col min="15630" max="15631" width="17.5703125" style="11" customWidth="1"/>
    <col min="15632" max="15632" width="16.85546875" style="11" customWidth="1"/>
    <col min="15633" max="15633" width="17.5703125" style="11" customWidth="1"/>
    <col min="15634" max="15634" width="23.140625" style="11" customWidth="1"/>
    <col min="15635" max="15635" width="33" style="11" customWidth="1"/>
    <col min="15636" max="15636" width="17.28515625" style="11" customWidth="1"/>
    <col min="15637" max="15637" width="17.5703125" style="11" customWidth="1"/>
    <col min="15638" max="15875" width="9.140625" style="11"/>
    <col min="15876" max="15876" width="20.5703125" style="11" customWidth="1"/>
    <col min="15877" max="15877" width="53" style="11" customWidth="1"/>
    <col min="15878" max="15878" width="19.5703125" style="11" customWidth="1"/>
    <col min="15879" max="15879" width="14" style="11" customWidth="1"/>
    <col min="15880" max="15880" width="16.7109375" style="11" customWidth="1"/>
    <col min="15881" max="15881" width="14.140625" style="11" customWidth="1"/>
    <col min="15882" max="15882" width="14" style="11" customWidth="1"/>
    <col min="15883" max="15883" width="21.28515625" style="11" customWidth="1"/>
    <col min="15884" max="15884" width="22.7109375" style="11" customWidth="1"/>
    <col min="15885" max="15885" width="33" style="11" customWidth="1"/>
    <col min="15886" max="15887" width="17.5703125" style="11" customWidth="1"/>
    <col min="15888" max="15888" width="16.85546875" style="11" customWidth="1"/>
    <col min="15889" max="15889" width="17.5703125" style="11" customWidth="1"/>
    <col min="15890" max="15890" width="23.140625" style="11" customWidth="1"/>
    <col min="15891" max="15891" width="33" style="11" customWidth="1"/>
    <col min="15892" max="15892" width="17.28515625" style="11" customWidth="1"/>
    <col min="15893" max="15893" width="17.5703125" style="11" customWidth="1"/>
    <col min="15894" max="16131" width="9.140625" style="11"/>
    <col min="16132" max="16132" width="20.5703125" style="11" customWidth="1"/>
    <col min="16133" max="16133" width="53" style="11" customWidth="1"/>
    <col min="16134" max="16134" width="19.5703125" style="11" customWidth="1"/>
    <col min="16135" max="16135" width="14" style="11" customWidth="1"/>
    <col min="16136" max="16136" width="16.7109375" style="11" customWidth="1"/>
    <col min="16137" max="16137" width="14.140625" style="11" customWidth="1"/>
    <col min="16138" max="16138" width="14" style="11" customWidth="1"/>
    <col min="16139" max="16139" width="21.28515625" style="11" customWidth="1"/>
    <col min="16140" max="16140" width="22.7109375" style="11" customWidth="1"/>
    <col min="16141" max="16141" width="33" style="11" customWidth="1"/>
    <col min="16142" max="16143" width="17.5703125" style="11" customWidth="1"/>
    <col min="16144" max="16144" width="16.85546875" style="11" customWidth="1"/>
    <col min="16145" max="16145" width="17.5703125" style="11" customWidth="1"/>
    <col min="16146" max="16146" width="23.140625" style="11" customWidth="1"/>
    <col min="16147" max="16147" width="33" style="11" customWidth="1"/>
    <col min="16148" max="16148" width="17.28515625" style="11" customWidth="1"/>
    <col min="16149" max="16149" width="17.5703125" style="11" customWidth="1"/>
    <col min="16150" max="16384" width="9.140625" style="11"/>
  </cols>
  <sheetData>
    <row r="1" spans="1:37" x14ac:dyDescent="0.2">
      <c r="A1" s="18" t="s">
        <v>5243</v>
      </c>
      <c r="B1" s="740" t="str">
        <f>HYPERLINK("#List!$A$1", "Preparatory")</f>
        <v>Preparatory</v>
      </c>
    </row>
    <row r="2" spans="1:37" x14ac:dyDescent="0.2">
      <c r="A2" s="18"/>
      <c r="B2" s="18"/>
    </row>
    <row r="3" spans="1:37" x14ac:dyDescent="0.2">
      <c r="A3" s="13" t="s">
        <v>266</v>
      </c>
      <c r="B3" s="13"/>
    </row>
    <row r="4" spans="1:37" x14ac:dyDescent="0.2">
      <c r="A4" s="13" t="s">
        <v>1433</v>
      </c>
      <c r="B4" s="13"/>
    </row>
    <row r="5" spans="1:37" x14ac:dyDescent="0.2">
      <c r="A5" s="13"/>
      <c r="B5" s="13"/>
    </row>
    <row r="6" spans="1:37" x14ac:dyDescent="0.2">
      <c r="A6" s="18" t="s">
        <v>6763</v>
      </c>
      <c r="B6" s="18"/>
    </row>
    <row r="7" spans="1:37" x14ac:dyDescent="0.2">
      <c r="A7" s="11" t="s">
        <v>48</v>
      </c>
      <c r="V7" s="38"/>
    </row>
    <row r="8" spans="1:37" x14ac:dyDescent="0.2">
      <c r="A8" s="17" t="s">
        <v>4583</v>
      </c>
      <c r="B8" s="17"/>
      <c r="D8" s="4"/>
      <c r="E8" s="4"/>
      <c r="F8" s="4"/>
      <c r="G8" s="4"/>
      <c r="T8" s="38"/>
    </row>
    <row r="9" spans="1:37" x14ac:dyDescent="0.2">
      <c r="V9" s="17"/>
      <c r="W9" s="38"/>
    </row>
    <row r="10" spans="1:37" s="249" customFormat="1" x14ac:dyDescent="0.2">
      <c r="A10" s="232"/>
      <c r="B10" s="232"/>
      <c r="C10" s="862" t="s">
        <v>264</v>
      </c>
      <c r="D10" s="872" t="s">
        <v>1432</v>
      </c>
      <c r="E10" s="873"/>
      <c r="F10" s="874"/>
      <c r="G10" s="872" t="s">
        <v>263</v>
      </c>
      <c r="H10" s="861"/>
      <c r="I10" s="865"/>
      <c r="J10" s="875" t="s">
        <v>1431</v>
      </c>
      <c r="K10" s="872" t="s">
        <v>1430</v>
      </c>
      <c r="L10" s="873"/>
      <c r="M10" s="873"/>
      <c r="N10" s="874"/>
      <c r="O10" s="862" t="s">
        <v>1429</v>
      </c>
      <c r="P10" s="876" t="s">
        <v>1428</v>
      </c>
      <c r="Q10" s="877"/>
      <c r="R10" s="878"/>
      <c r="S10" s="875" t="s">
        <v>1427</v>
      </c>
      <c r="T10" s="879" t="s">
        <v>1426</v>
      </c>
      <c r="U10" s="862" t="s">
        <v>1425</v>
      </c>
    </row>
    <row r="11" spans="1:37" ht="102" x14ac:dyDescent="0.2">
      <c r="A11" s="17"/>
      <c r="B11" s="17"/>
      <c r="C11" s="871"/>
      <c r="D11" s="233"/>
      <c r="E11" s="215" t="s">
        <v>1424</v>
      </c>
      <c r="F11" s="215" t="s">
        <v>1423</v>
      </c>
      <c r="G11" s="193"/>
      <c r="H11" s="215" t="s">
        <v>1424</v>
      </c>
      <c r="I11" s="215" t="s">
        <v>1423</v>
      </c>
      <c r="J11" s="863"/>
      <c r="K11" s="234"/>
      <c r="L11" s="215" t="s">
        <v>1421</v>
      </c>
      <c r="M11" s="215" t="s">
        <v>1420</v>
      </c>
      <c r="N11" s="215" t="s">
        <v>1417</v>
      </c>
      <c r="O11" s="863"/>
      <c r="P11" s="235"/>
      <c r="Q11" s="215" t="s">
        <v>1424</v>
      </c>
      <c r="R11" s="215" t="s">
        <v>1423</v>
      </c>
      <c r="S11" s="871"/>
      <c r="T11" s="880"/>
      <c r="U11" s="863"/>
    </row>
    <row r="12" spans="1:37" x14ac:dyDescent="0.2">
      <c r="A12" s="17"/>
      <c r="B12" s="17"/>
      <c r="C12" s="254" t="s">
        <v>7835</v>
      </c>
      <c r="D12" s="254" t="s">
        <v>7836</v>
      </c>
      <c r="E12" s="254" t="s">
        <v>7837</v>
      </c>
      <c r="F12" s="254" t="s">
        <v>7838</v>
      </c>
      <c r="G12" s="254" t="s">
        <v>7839</v>
      </c>
      <c r="H12" s="254" t="s">
        <v>7840</v>
      </c>
      <c r="I12" s="254" t="s">
        <v>7841</v>
      </c>
      <c r="J12" s="254" t="s">
        <v>7856</v>
      </c>
      <c r="K12" s="254" t="s">
        <v>7863</v>
      </c>
      <c r="L12" s="254" t="s">
        <v>7864</v>
      </c>
      <c r="M12" s="254" t="s">
        <v>7865</v>
      </c>
      <c r="N12" s="254" t="s">
        <v>7866</v>
      </c>
      <c r="O12" s="254" t="s">
        <v>7868</v>
      </c>
      <c r="P12" s="254" t="s">
        <v>7869</v>
      </c>
      <c r="Q12" s="254" t="s">
        <v>7871</v>
      </c>
      <c r="R12" s="254" t="s">
        <v>7872</v>
      </c>
      <c r="S12" s="254" t="s">
        <v>7873</v>
      </c>
      <c r="T12" s="254" t="s">
        <v>7874</v>
      </c>
      <c r="U12" s="254" t="s">
        <v>7979</v>
      </c>
    </row>
    <row r="13" spans="1:37" s="17" customFormat="1" x14ac:dyDescent="0.2">
      <c r="A13" s="243" t="s">
        <v>1422</v>
      </c>
      <c r="B13" s="237" t="s">
        <v>7807</v>
      </c>
      <c r="C13" s="643" t="s">
        <v>23</v>
      </c>
      <c r="D13" s="643" t="s">
        <v>25</v>
      </c>
      <c r="E13" s="647"/>
      <c r="F13" s="647"/>
      <c r="G13" s="643" t="s">
        <v>27</v>
      </c>
      <c r="H13" s="647"/>
      <c r="I13" s="647"/>
      <c r="J13" s="643" t="s">
        <v>28</v>
      </c>
      <c r="K13" s="643" t="s">
        <v>29</v>
      </c>
      <c r="L13" s="643" t="s">
        <v>75</v>
      </c>
      <c r="M13" s="643" t="s">
        <v>1419</v>
      </c>
      <c r="N13" s="643" t="s">
        <v>1416</v>
      </c>
      <c r="O13" s="644" t="s">
        <v>31</v>
      </c>
      <c r="P13" s="643" t="s">
        <v>32</v>
      </c>
      <c r="Q13" s="647"/>
      <c r="R13" s="647"/>
      <c r="S13" s="643" t="s">
        <v>34</v>
      </c>
      <c r="T13" s="643" t="s">
        <v>35</v>
      </c>
      <c r="U13" s="644" t="s">
        <v>108</v>
      </c>
      <c r="X13" s="106" t="s">
        <v>4360</v>
      </c>
      <c r="Y13" s="17" t="s">
        <v>4427</v>
      </c>
      <c r="Z13" s="14" t="s">
        <v>2106</v>
      </c>
      <c r="AA13" s="14" t="s">
        <v>4219</v>
      </c>
      <c r="AB13" s="14" t="s">
        <v>4285</v>
      </c>
      <c r="AC13" s="14"/>
      <c r="AD13" s="14"/>
      <c r="AE13" s="14"/>
      <c r="AF13" s="14"/>
      <c r="AG13" s="14"/>
      <c r="AH13" s="14"/>
      <c r="AI13" s="14"/>
      <c r="AJ13" s="14"/>
      <c r="AK13" s="14"/>
    </row>
    <row r="14" spans="1:37" x14ac:dyDescent="0.2">
      <c r="A14" s="246" t="s">
        <v>7516</v>
      </c>
      <c r="B14" s="237" t="s">
        <v>7809</v>
      </c>
      <c r="C14" s="643" t="s">
        <v>227</v>
      </c>
      <c r="D14" s="647"/>
      <c r="E14" s="645" t="s">
        <v>274</v>
      </c>
      <c r="F14" s="645" t="s">
        <v>424</v>
      </c>
      <c r="G14" s="647"/>
      <c r="H14" s="645" t="s">
        <v>553</v>
      </c>
      <c r="I14" s="645" t="s">
        <v>434</v>
      </c>
      <c r="J14" s="645" t="s">
        <v>420</v>
      </c>
      <c r="K14" s="645" t="s">
        <v>492</v>
      </c>
      <c r="L14" s="647"/>
      <c r="M14" s="647"/>
      <c r="N14" s="647"/>
      <c r="O14" s="646" t="s">
        <v>416</v>
      </c>
      <c r="P14" s="647"/>
      <c r="Q14" s="645" t="s">
        <v>488</v>
      </c>
      <c r="R14" s="645" t="s">
        <v>443</v>
      </c>
      <c r="S14" s="645" t="s">
        <v>484</v>
      </c>
      <c r="T14" s="645" t="s">
        <v>272</v>
      </c>
      <c r="U14" s="646" t="s">
        <v>212</v>
      </c>
      <c r="V14" s="100"/>
      <c r="W14" s="100"/>
      <c r="X14" s="106" t="s">
        <v>4360</v>
      </c>
      <c r="Y14" s="17" t="s">
        <v>4428</v>
      </c>
      <c r="Z14" s="14" t="s">
        <v>2106</v>
      </c>
      <c r="AA14" s="14" t="s">
        <v>4219</v>
      </c>
      <c r="AB14" s="14" t="s">
        <v>4285</v>
      </c>
      <c r="AC14" s="36"/>
      <c r="AD14" s="14"/>
      <c r="AE14" s="14"/>
      <c r="AF14" s="14"/>
      <c r="AG14" s="14"/>
      <c r="AH14" s="14"/>
      <c r="AI14" s="14"/>
      <c r="AJ14" s="14"/>
      <c r="AK14" s="14"/>
    </row>
    <row r="15" spans="1:37" s="17" customFormat="1" x14ac:dyDescent="0.2">
      <c r="A15" s="239" t="s">
        <v>7514</v>
      </c>
      <c r="B15" s="237" t="s">
        <v>7810</v>
      </c>
      <c r="C15" s="766" t="s">
        <v>1101</v>
      </c>
      <c r="D15" s="647"/>
      <c r="E15" s="764" t="s">
        <v>1096</v>
      </c>
      <c r="F15" s="764" t="s">
        <v>1091</v>
      </c>
      <c r="G15" s="647"/>
      <c r="H15" s="764" t="s">
        <v>2160</v>
      </c>
      <c r="I15" s="764" t="s">
        <v>2161</v>
      </c>
      <c r="J15" s="764" t="s">
        <v>2162</v>
      </c>
      <c r="K15" s="764" t="s">
        <v>2164</v>
      </c>
      <c r="L15" s="647"/>
      <c r="M15" s="647"/>
      <c r="N15" s="647"/>
      <c r="O15" s="768" t="s">
        <v>2166</v>
      </c>
      <c r="P15" s="647"/>
      <c r="Q15" s="764" t="s">
        <v>2177</v>
      </c>
      <c r="R15" s="764" t="s">
        <v>2178</v>
      </c>
      <c r="S15" s="764" t="s">
        <v>2179</v>
      </c>
      <c r="T15" s="764" t="s">
        <v>2181</v>
      </c>
      <c r="U15" s="768" t="s">
        <v>1081</v>
      </c>
      <c r="X15" s="106" t="s">
        <v>4360</v>
      </c>
      <c r="Z15" s="14" t="s">
        <v>2106</v>
      </c>
      <c r="AA15" s="14" t="s">
        <v>4218</v>
      </c>
      <c r="AB15" s="14" t="s">
        <v>4279</v>
      </c>
      <c r="AC15" s="14" t="s">
        <v>4478</v>
      </c>
      <c r="AD15" s="133" t="s">
        <v>4514</v>
      </c>
      <c r="AE15" s="14" t="s">
        <v>4470</v>
      </c>
      <c r="AF15" s="14" t="s">
        <v>4460</v>
      </c>
      <c r="AG15" s="14"/>
      <c r="AH15" s="14"/>
      <c r="AI15" s="14"/>
      <c r="AJ15" s="14"/>
      <c r="AK15" s="14"/>
    </row>
    <row r="16" spans="1:37" x14ac:dyDescent="0.2">
      <c r="A16" s="248" t="s">
        <v>2405</v>
      </c>
      <c r="B16" s="237" t="s">
        <v>7852</v>
      </c>
      <c r="C16" s="767" t="s">
        <v>1100</v>
      </c>
      <c r="D16" s="647"/>
      <c r="E16" s="767" t="s">
        <v>1095</v>
      </c>
      <c r="F16" s="767" t="s">
        <v>1090</v>
      </c>
      <c r="G16" s="647"/>
      <c r="H16" s="767" t="s">
        <v>1414</v>
      </c>
      <c r="I16" s="767" t="s">
        <v>1413</v>
      </c>
      <c r="J16" s="767" t="s">
        <v>1412</v>
      </c>
      <c r="K16" s="767" t="s">
        <v>1411</v>
      </c>
      <c r="L16" s="647"/>
      <c r="M16" s="647"/>
      <c r="N16" s="647"/>
      <c r="O16" s="766" t="s">
        <v>2167</v>
      </c>
      <c r="P16" s="647"/>
      <c r="Q16" s="767" t="s">
        <v>1410</v>
      </c>
      <c r="R16" s="767" t="s">
        <v>1409</v>
      </c>
      <c r="S16" s="767" t="s">
        <v>1408</v>
      </c>
      <c r="T16" s="767" t="s">
        <v>1407</v>
      </c>
      <c r="U16" s="766" t="s">
        <v>1080</v>
      </c>
      <c r="V16" s="17"/>
      <c r="W16" s="17"/>
      <c r="X16" s="106" t="s">
        <v>4360</v>
      </c>
      <c r="Y16" s="17"/>
      <c r="Z16" s="14" t="s">
        <v>2106</v>
      </c>
      <c r="AA16" s="14" t="s">
        <v>4218</v>
      </c>
      <c r="AB16" s="14" t="s">
        <v>4279</v>
      </c>
      <c r="AC16" s="14" t="s">
        <v>4478</v>
      </c>
      <c r="AD16" s="133" t="s">
        <v>4515</v>
      </c>
      <c r="AE16" s="14" t="s">
        <v>4470</v>
      </c>
      <c r="AF16" s="14" t="s">
        <v>4460</v>
      </c>
      <c r="AG16" s="14"/>
      <c r="AH16" s="14"/>
      <c r="AI16" s="14"/>
      <c r="AJ16" s="14"/>
      <c r="AK16" s="14"/>
    </row>
    <row r="17" spans="1:37" x14ac:dyDescent="0.2">
      <c r="A17" s="248" t="s">
        <v>2406</v>
      </c>
      <c r="B17" s="237" t="s">
        <v>7853</v>
      </c>
      <c r="C17" s="767" t="s">
        <v>386</v>
      </c>
      <c r="D17" s="647"/>
      <c r="E17" s="767" t="s">
        <v>384</v>
      </c>
      <c r="F17" s="767" t="s">
        <v>382</v>
      </c>
      <c r="G17" s="647"/>
      <c r="H17" s="767" t="s">
        <v>381</v>
      </c>
      <c r="I17" s="767" t="s">
        <v>380</v>
      </c>
      <c r="J17" s="767" t="s">
        <v>379</v>
      </c>
      <c r="K17" s="767" t="s">
        <v>378</v>
      </c>
      <c r="L17" s="647"/>
      <c r="M17" s="647"/>
      <c r="N17" s="647"/>
      <c r="O17" s="766" t="s">
        <v>377</v>
      </c>
      <c r="P17" s="647"/>
      <c r="Q17" s="767" t="s">
        <v>376</v>
      </c>
      <c r="R17" s="767" t="s">
        <v>375</v>
      </c>
      <c r="S17" s="767" t="s">
        <v>1406</v>
      </c>
      <c r="T17" s="767" t="s">
        <v>1405</v>
      </c>
      <c r="U17" s="766" t="s">
        <v>1079</v>
      </c>
      <c r="V17" s="17"/>
      <c r="W17" s="17"/>
      <c r="X17" s="106" t="s">
        <v>4360</v>
      </c>
      <c r="Y17" s="17"/>
      <c r="Z17" s="14" t="s">
        <v>2106</v>
      </c>
      <c r="AA17" s="14" t="s">
        <v>4218</v>
      </c>
      <c r="AB17" s="14" t="s">
        <v>4279</v>
      </c>
      <c r="AC17" s="14" t="s">
        <v>4478</v>
      </c>
      <c r="AD17" s="133" t="s">
        <v>5107</v>
      </c>
      <c r="AE17" s="14" t="s">
        <v>4470</v>
      </c>
      <c r="AF17" s="14" t="s">
        <v>4460</v>
      </c>
      <c r="AG17" s="14"/>
      <c r="AH17" s="14"/>
      <c r="AI17" s="14"/>
      <c r="AJ17" s="14"/>
      <c r="AK17" s="14"/>
    </row>
    <row r="18" spans="1:37" x14ac:dyDescent="0.2">
      <c r="A18" s="248" t="s">
        <v>2407</v>
      </c>
      <c r="B18" s="237" t="s">
        <v>7854</v>
      </c>
      <c r="C18" s="767" t="s">
        <v>1404</v>
      </c>
      <c r="D18" s="647"/>
      <c r="E18" s="767" t="s">
        <v>1403</v>
      </c>
      <c r="F18" s="767" t="s">
        <v>1402</v>
      </c>
      <c r="G18" s="647"/>
      <c r="H18" s="767" t="s">
        <v>1401</v>
      </c>
      <c r="I18" s="767" t="s">
        <v>1400</v>
      </c>
      <c r="J18" s="767" t="s">
        <v>1399</v>
      </c>
      <c r="K18" s="767" t="s">
        <v>1398</v>
      </c>
      <c r="L18" s="647"/>
      <c r="M18" s="647"/>
      <c r="N18" s="647"/>
      <c r="O18" s="766" t="s">
        <v>2168</v>
      </c>
      <c r="P18" s="647"/>
      <c r="Q18" s="767" t="s">
        <v>1397</v>
      </c>
      <c r="R18" s="767" t="s">
        <v>1396</v>
      </c>
      <c r="S18" s="767" t="s">
        <v>1395</v>
      </c>
      <c r="T18" s="767" t="s">
        <v>1394</v>
      </c>
      <c r="U18" s="766" t="s">
        <v>2183</v>
      </c>
      <c r="V18" s="17"/>
      <c r="W18" s="17"/>
      <c r="X18" s="106" t="s">
        <v>4360</v>
      </c>
      <c r="Y18" s="17"/>
      <c r="Z18" s="14" t="s">
        <v>2106</v>
      </c>
      <c r="AA18" s="14" t="s">
        <v>4218</v>
      </c>
      <c r="AB18" s="14" t="s">
        <v>4279</v>
      </c>
      <c r="AC18" s="14" t="s">
        <v>4478</v>
      </c>
      <c r="AD18" s="133" t="s">
        <v>4516</v>
      </c>
      <c r="AE18" s="14" t="s">
        <v>4470</v>
      </c>
      <c r="AF18" s="14" t="s">
        <v>4460</v>
      </c>
      <c r="AG18" s="14"/>
      <c r="AH18" s="14"/>
      <c r="AI18" s="14"/>
      <c r="AJ18" s="14"/>
      <c r="AK18" s="14"/>
    </row>
    <row r="19" spans="1:37" x14ac:dyDescent="0.2">
      <c r="A19" s="239" t="s">
        <v>7515</v>
      </c>
      <c r="B19" s="237" t="s">
        <v>7890</v>
      </c>
      <c r="C19" s="643" t="s">
        <v>208</v>
      </c>
      <c r="D19" s="647"/>
      <c r="E19" s="643" t="s">
        <v>239</v>
      </c>
      <c r="F19" s="643" t="s">
        <v>238</v>
      </c>
      <c r="G19" s="647"/>
      <c r="H19" s="643" t="s">
        <v>237</v>
      </c>
      <c r="I19" s="643" t="s">
        <v>395</v>
      </c>
      <c r="J19" s="643" t="s">
        <v>394</v>
      </c>
      <c r="K19" s="643" t="s">
        <v>393</v>
      </c>
      <c r="L19" s="647"/>
      <c r="M19" s="647"/>
      <c r="N19" s="647"/>
      <c r="O19" s="644" t="s">
        <v>391</v>
      </c>
      <c r="P19" s="647"/>
      <c r="Q19" s="643" t="s">
        <v>390</v>
      </c>
      <c r="R19" s="643" t="s">
        <v>541</v>
      </c>
      <c r="S19" s="643" t="s">
        <v>584</v>
      </c>
      <c r="T19" s="643" t="s">
        <v>342</v>
      </c>
      <c r="U19" s="644" t="s">
        <v>340</v>
      </c>
      <c r="V19" s="17"/>
      <c r="W19" s="17"/>
      <c r="X19" s="106" t="s">
        <v>4360</v>
      </c>
      <c r="Y19" s="17"/>
      <c r="Z19" s="14" t="s">
        <v>2106</v>
      </c>
      <c r="AA19" s="14" t="s">
        <v>4218</v>
      </c>
      <c r="AB19" s="14" t="s">
        <v>4279</v>
      </c>
      <c r="AC19" s="14" t="s">
        <v>4478</v>
      </c>
      <c r="AD19" s="133" t="s">
        <v>4514</v>
      </c>
      <c r="AE19" s="14" t="s">
        <v>4470</v>
      </c>
      <c r="AF19" s="14"/>
      <c r="AG19" s="14"/>
      <c r="AH19" s="14"/>
      <c r="AI19" s="14"/>
      <c r="AJ19" s="14"/>
      <c r="AK19" s="14"/>
    </row>
    <row r="20" spans="1:37" x14ac:dyDescent="0.2">
      <c r="A20" s="239" t="s">
        <v>1393</v>
      </c>
      <c r="B20" s="237" t="s">
        <v>7891</v>
      </c>
      <c r="C20" s="768" t="s">
        <v>0</v>
      </c>
      <c r="D20" s="647"/>
      <c r="E20" s="768" t="s">
        <v>389</v>
      </c>
      <c r="F20" s="768" t="s">
        <v>116</v>
      </c>
      <c r="G20" s="647"/>
      <c r="H20" s="768" t="s">
        <v>117</v>
      </c>
      <c r="I20" s="768" t="s">
        <v>118</v>
      </c>
      <c r="J20" s="768" t="s">
        <v>622</v>
      </c>
      <c r="K20" s="768" t="s">
        <v>619</v>
      </c>
      <c r="L20" s="647"/>
      <c r="M20" s="647"/>
      <c r="N20" s="647"/>
      <c r="O20" s="768" t="s">
        <v>613</v>
      </c>
      <c r="P20" s="647"/>
      <c r="Q20" s="768" t="s">
        <v>592</v>
      </c>
      <c r="R20" s="768" t="s">
        <v>540</v>
      </c>
      <c r="S20" s="766" t="s">
        <v>583</v>
      </c>
      <c r="T20" s="768" t="s">
        <v>341</v>
      </c>
      <c r="U20" s="768" t="s">
        <v>339</v>
      </c>
      <c r="V20" s="17"/>
      <c r="W20" s="17"/>
      <c r="X20" s="106" t="s">
        <v>4360</v>
      </c>
      <c r="Y20" s="17" t="s">
        <v>4428</v>
      </c>
      <c r="Z20" s="14" t="s">
        <v>2106</v>
      </c>
      <c r="AA20" s="14" t="s">
        <v>4219</v>
      </c>
      <c r="AB20" s="14" t="s">
        <v>4285</v>
      </c>
      <c r="AC20" s="14" t="s">
        <v>4464</v>
      </c>
      <c r="AD20" s="14"/>
      <c r="AE20" s="14"/>
      <c r="AF20" s="14"/>
      <c r="AG20" s="14"/>
      <c r="AH20" s="14"/>
      <c r="AI20" s="14"/>
      <c r="AJ20" s="14"/>
      <c r="AK20" s="14"/>
    </row>
    <row r="21" spans="1:37" x14ac:dyDescent="0.2">
      <c r="A21" s="246" t="s">
        <v>1392</v>
      </c>
      <c r="B21" s="237" t="s">
        <v>7812</v>
      </c>
      <c r="C21" s="643" t="s">
        <v>226</v>
      </c>
      <c r="D21" s="643" t="s">
        <v>236</v>
      </c>
      <c r="E21" s="647"/>
      <c r="F21" s="647"/>
      <c r="G21" s="643" t="s">
        <v>234</v>
      </c>
      <c r="H21" s="647"/>
      <c r="I21" s="647"/>
      <c r="J21" s="643" t="s">
        <v>621</v>
      </c>
      <c r="K21" s="643" t="s">
        <v>618</v>
      </c>
      <c r="L21" s="647"/>
      <c r="M21" s="647"/>
      <c r="N21" s="647"/>
      <c r="O21" s="644" t="s">
        <v>612</v>
      </c>
      <c r="P21" s="643" t="s">
        <v>610</v>
      </c>
      <c r="Q21" s="647"/>
      <c r="R21" s="647"/>
      <c r="S21" s="643" t="s">
        <v>582</v>
      </c>
      <c r="T21" s="643" t="s">
        <v>579</v>
      </c>
      <c r="U21" s="644" t="s">
        <v>577</v>
      </c>
      <c r="V21" s="17"/>
      <c r="W21" s="17"/>
      <c r="X21" s="106" t="s">
        <v>4360</v>
      </c>
      <c r="Y21" s="17" t="s">
        <v>4429</v>
      </c>
      <c r="Z21" s="14" t="s">
        <v>2106</v>
      </c>
      <c r="AA21" s="14" t="s">
        <v>4219</v>
      </c>
      <c r="AB21" s="14" t="s">
        <v>4285</v>
      </c>
      <c r="AC21" s="14" t="s">
        <v>4464</v>
      </c>
      <c r="AD21" s="14"/>
      <c r="AE21" s="14"/>
      <c r="AF21" s="14"/>
      <c r="AG21" s="14"/>
      <c r="AH21" s="14"/>
      <c r="AI21" s="14"/>
      <c r="AJ21" s="14"/>
      <c r="AK21" s="14"/>
    </row>
    <row r="22" spans="1:37" x14ac:dyDescent="0.2">
      <c r="A22" s="246" t="s">
        <v>1391</v>
      </c>
      <c r="B22" s="237" t="s">
        <v>7815</v>
      </c>
      <c r="C22" s="644" t="s">
        <v>266</v>
      </c>
      <c r="D22" s="644" t="s">
        <v>1313</v>
      </c>
      <c r="E22" s="647"/>
      <c r="F22" s="647"/>
      <c r="G22" s="644" t="s">
        <v>1308</v>
      </c>
      <c r="H22" s="647"/>
      <c r="I22" s="647"/>
      <c r="J22" s="644" t="s">
        <v>1304</v>
      </c>
      <c r="K22" s="644" t="s">
        <v>1302</v>
      </c>
      <c r="L22" s="647"/>
      <c r="M22" s="647"/>
      <c r="N22" s="647"/>
      <c r="O22" s="644" t="s">
        <v>1298</v>
      </c>
      <c r="P22" s="644" t="s">
        <v>1296</v>
      </c>
      <c r="Q22" s="647"/>
      <c r="R22" s="647"/>
      <c r="S22" s="643" t="s">
        <v>1292</v>
      </c>
      <c r="T22" s="644" t="s">
        <v>1290</v>
      </c>
      <c r="U22" s="644" t="s">
        <v>1288</v>
      </c>
      <c r="V22" s="17"/>
      <c r="W22" s="17"/>
      <c r="X22" s="106" t="s">
        <v>4360</v>
      </c>
      <c r="Y22" s="17"/>
      <c r="Z22" s="14" t="s">
        <v>2106</v>
      </c>
      <c r="AA22" s="14" t="s">
        <v>4219</v>
      </c>
      <c r="AB22" s="14" t="s">
        <v>4285</v>
      </c>
      <c r="AC22" s="14"/>
      <c r="AD22" s="14"/>
      <c r="AE22" s="14"/>
      <c r="AF22" s="14"/>
      <c r="AG22" s="14"/>
      <c r="AH22" s="14"/>
      <c r="AI22" s="14"/>
      <c r="AJ22" s="14"/>
      <c r="AK22" s="14"/>
    </row>
    <row r="23" spans="1:37" s="17" customFormat="1" x14ac:dyDescent="0.2">
      <c r="A23" s="247" t="s">
        <v>1390</v>
      </c>
      <c r="B23" s="237" t="s">
        <v>7816</v>
      </c>
      <c r="C23" s="768" t="s">
        <v>973</v>
      </c>
      <c r="D23" s="768" t="s">
        <v>2158</v>
      </c>
      <c r="E23" s="647"/>
      <c r="F23" s="647"/>
      <c r="G23" s="768" t="s">
        <v>2159</v>
      </c>
      <c r="H23" s="647"/>
      <c r="I23" s="647"/>
      <c r="J23" s="768" t="s">
        <v>2163</v>
      </c>
      <c r="K23" s="770" t="s">
        <v>2165</v>
      </c>
      <c r="L23" s="770" t="s">
        <v>1389</v>
      </c>
      <c r="M23" s="770" t="s">
        <v>1388</v>
      </c>
      <c r="N23" s="770" t="s">
        <v>1387</v>
      </c>
      <c r="O23" s="768" t="s">
        <v>2170</v>
      </c>
      <c r="P23" s="768" t="s">
        <v>2176</v>
      </c>
      <c r="Q23" s="647"/>
      <c r="R23" s="647"/>
      <c r="S23" s="766" t="s">
        <v>2180</v>
      </c>
      <c r="T23" s="768" t="s">
        <v>2182</v>
      </c>
      <c r="U23" s="768" t="s">
        <v>2184</v>
      </c>
      <c r="X23" s="106" t="s">
        <v>4360</v>
      </c>
      <c r="Z23" s="14" t="s">
        <v>2106</v>
      </c>
      <c r="AA23" s="14" t="s">
        <v>4219</v>
      </c>
      <c r="AB23" s="14" t="s">
        <v>4285</v>
      </c>
      <c r="AC23" s="14" t="s">
        <v>4464</v>
      </c>
      <c r="AD23" s="14"/>
      <c r="AE23" s="14"/>
      <c r="AF23" s="14"/>
      <c r="AG23" s="14"/>
      <c r="AH23" s="14"/>
      <c r="AI23" s="14"/>
      <c r="AJ23" s="14"/>
      <c r="AK23" s="14"/>
    </row>
    <row r="24" spans="1:37" x14ac:dyDescent="0.2">
      <c r="A24" s="241" t="s">
        <v>1386</v>
      </c>
      <c r="B24" s="237" t="s">
        <v>7817</v>
      </c>
      <c r="C24" s="766" t="s">
        <v>925</v>
      </c>
      <c r="D24" s="766" t="s">
        <v>1385</v>
      </c>
      <c r="E24" s="647"/>
      <c r="F24" s="647"/>
      <c r="G24" s="769" t="s">
        <v>1384</v>
      </c>
      <c r="H24" s="647"/>
      <c r="I24" s="647"/>
      <c r="J24" s="766" t="s">
        <v>1383</v>
      </c>
      <c r="K24" s="647"/>
      <c r="L24" s="647"/>
      <c r="M24" s="647"/>
      <c r="N24" s="647"/>
      <c r="O24" s="766" t="s">
        <v>2169</v>
      </c>
      <c r="P24" s="766" t="s">
        <v>1382</v>
      </c>
      <c r="Q24" s="647"/>
      <c r="R24" s="647"/>
      <c r="S24" s="766" t="s">
        <v>1381</v>
      </c>
      <c r="T24" s="647"/>
      <c r="U24" s="766" t="s">
        <v>2185</v>
      </c>
      <c r="V24" s="17"/>
      <c r="W24" s="17"/>
      <c r="X24" s="106" t="s">
        <v>4360</v>
      </c>
      <c r="Y24" s="17" t="s">
        <v>4428</v>
      </c>
      <c r="Z24" s="14" t="s">
        <v>2106</v>
      </c>
      <c r="AA24" s="14" t="s">
        <v>4219</v>
      </c>
      <c r="AB24" s="14" t="s">
        <v>4548</v>
      </c>
      <c r="AC24" s="14" t="s">
        <v>4285</v>
      </c>
      <c r="AD24" s="14"/>
      <c r="AE24" s="14"/>
      <c r="AF24" s="14"/>
      <c r="AG24" s="14"/>
      <c r="AH24" s="14"/>
      <c r="AI24" s="14"/>
      <c r="AJ24" s="14"/>
      <c r="AK24" s="14"/>
    </row>
    <row r="25" spans="1:37" x14ac:dyDescent="0.2">
      <c r="A25" s="17"/>
      <c r="B25" s="17"/>
      <c r="C25" s="49"/>
      <c r="D25" s="49"/>
      <c r="E25" s="49"/>
      <c r="F25" s="49"/>
      <c r="G25" s="49"/>
      <c r="H25" s="49"/>
      <c r="I25" s="49"/>
      <c r="J25" s="49"/>
      <c r="K25" s="49"/>
      <c r="L25" s="49"/>
      <c r="M25" s="49"/>
      <c r="N25" s="49"/>
      <c r="O25" s="49"/>
      <c r="P25" s="47"/>
      <c r="Q25" s="49"/>
      <c r="R25" s="49"/>
      <c r="S25" s="49"/>
      <c r="T25" s="49"/>
      <c r="U25" s="49"/>
      <c r="V25" s="17"/>
      <c r="W25" s="17"/>
      <c r="X25" s="17"/>
      <c r="Y25" s="17"/>
      <c r="Z25" s="14"/>
      <c r="AA25" s="14"/>
      <c r="AB25" s="14"/>
      <c r="AC25" s="14"/>
      <c r="AD25" s="14"/>
      <c r="AE25" s="14"/>
      <c r="AF25" s="14"/>
      <c r="AG25" s="14"/>
      <c r="AH25" s="14"/>
      <c r="AI25" s="14"/>
      <c r="AJ25" s="14"/>
      <c r="AK25" s="14"/>
    </row>
    <row r="26" spans="1:37" x14ac:dyDescent="0.2">
      <c r="A26" s="39" t="s">
        <v>1380</v>
      </c>
      <c r="B26" s="39"/>
      <c r="C26" s="49"/>
      <c r="D26" s="49"/>
      <c r="E26" s="49"/>
      <c r="F26" s="49"/>
      <c r="G26" s="49"/>
      <c r="H26" s="49"/>
      <c r="I26" s="49"/>
      <c r="J26" s="49"/>
      <c r="K26" s="49"/>
      <c r="L26" s="49"/>
      <c r="M26" s="49"/>
      <c r="N26" s="49"/>
      <c r="O26" s="49"/>
      <c r="P26" s="47"/>
      <c r="Q26" s="49"/>
      <c r="R26" s="49"/>
      <c r="S26" s="49"/>
      <c r="T26" s="49"/>
      <c r="U26" s="49"/>
      <c r="V26" s="17"/>
      <c r="W26" s="17"/>
      <c r="X26" s="17"/>
      <c r="Y26" s="17"/>
      <c r="Z26" s="14"/>
      <c r="AA26" s="14"/>
      <c r="AB26" s="14"/>
      <c r="AC26" s="14"/>
      <c r="AD26" s="14"/>
      <c r="AE26" s="14"/>
      <c r="AF26" s="14"/>
      <c r="AG26" s="14"/>
      <c r="AH26" s="14"/>
      <c r="AI26" s="14"/>
      <c r="AJ26" s="14"/>
      <c r="AK26" s="14"/>
    </row>
    <row r="27" spans="1:37" x14ac:dyDescent="0.2">
      <c r="A27" s="39"/>
      <c r="B27" s="39"/>
      <c r="C27" s="806"/>
      <c r="D27" s="806"/>
      <c r="E27" s="806"/>
      <c r="F27" s="806"/>
      <c r="G27" s="806"/>
      <c r="H27" s="806"/>
      <c r="I27" s="806"/>
      <c r="J27" s="806"/>
      <c r="K27" s="806"/>
      <c r="L27" s="806"/>
      <c r="M27" s="806"/>
      <c r="N27" s="806"/>
      <c r="O27" s="806"/>
      <c r="P27" s="47"/>
      <c r="Q27" s="806"/>
      <c r="R27" s="806"/>
      <c r="S27" s="806"/>
      <c r="T27" s="806"/>
      <c r="U27" s="806"/>
      <c r="V27" s="17"/>
      <c r="W27" s="17"/>
      <c r="X27" s="17"/>
      <c r="Y27" s="17"/>
      <c r="Z27" s="14"/>
      <c r="AA27" s="14"/>
      <c r="AB27" s="14"/>
      <c r="AC27" s="14"/>
      <c r="AD27" s="14"/>
      <c r="AE27" s="14"/>
      <c r="AF27" s="14"/>
      <c r="AG27" s="14"/>
      <c r="AH27" s="14"/>
      <c r="AI27" s="14"/>
      <c r="AJ27" s="14"/>
      <c r="AK27" s="14"/>
    </row>
    <row r="28" spans="1:37" x14ac:dyDescent="0.2">
      <c r="A28" s="18" t="s">
        <v>6764</v>
      </c>
      <c r="B28" s="791"/>
      <c r="C28" s="791"/>
      <c r="D28" s="791"/>
      <c r="E28" s="806"/>
      <c r="F28" s="806"/>
      <c r="G28" s="806"/>
      <c r="H28" s="806"/>
      <c r="I28" s="806"/>
      <c r="J28" s="806"/>
      <c r="K28" s="806"/>
      <c r="L28" s="806"/>
      <c r="M28" s="806"/>
      <c r="N28" s="806"/>
      <c r="O28" s="806"/>
      <c r="P28" s="47"/>
      <c r="Q28" s="806"/>
      <c r="R28" s="806"/>
      <c r="S28" s="806"/>
      <c r="T28" s="806"/>
      <c r="U28" s="806"/>
      <c r="V28" s="17"/>
      <c r="W28" s="17"/>
      <c r="X28" s="17"/>
      <c r="Y28" s="17"/>
      <c r="Z28" s="14"/>
      <c r="AA28" s="14"/>
      <c r="AB28" s="14"/>
      <c r="AC28" s="14"/>
      <c r="AD28" s="14"/>
      <c r="AE28" s="14"/>
      <c r="AF28" s="14"/>
      <c r="AG28" s="14"/>
      <c r="AH28" s="14"/>
      <c r="AI28" s="14"/>
      <c r="AJ28" s="14"/>
      <c r="AK28" s="14"/>
    </row>
    <row r="29" spans="1:37" x14ac:dyDescent="0.2">
      <c r="A29" s="11" t="s">
        <v>48</v>
      </c>
      <c r="C29" s="17"/>
      <c r="D29" s="806"/>
      <c r="E29" s="806"/>
      <c r="F29" s="806"/>
      <c r="G29" s="806"/>
      <c r="H29" s="806"/>
      <c r="I29" s="806"/>
      <c r="J29" s="806"/>
      <c r="K29" s="806"/>
      <c r="L29" s="806"/>
      <c r="M29" s="806"/>
      <c r="N29" s="806"/>
      <c r="O29" s="806"/>
      <c r="P29" s="47"/>
      <c r="Q29" s="806"/>
      <c r="R29" s="806"/>
      <c r="S29" s="806"/>
      <c r="T29" s="806"/>
      <c r="U29" s="806"/>
      <c r="V29" s="17"/>
      <c r="W29" s="17"/>
      <c r="X29" s="17"/>
      <c r="Y29" s="17"/>
      <c r="Z29" s="14"/>
      <c r="AA29" s="14"/>
      <c r="AB29" s="14"/>
      <c r="AC29" s="14"/>
      <c r="AD29" s="14"/>
      <c r="AE29" s="14"/>
      <c r="AF29" s="14"/>
      <c r="AG29" s="14"/>
      <c r="AH29" s="14"/>
      <c r="AI29" s="14"/>
      <c r="AJ29" s="14"/>
      <c r="AK29" s="14"/>
    </row>
    <row r="30" spans="1:37" x14ac:dyDescent="0.2">
      <c r="A30" s="17" t="s">
        <v>4583</v>
      </c>
      <c r="B30" s="17"/>
      <c r="C30" s="17"/>
      <c r="D30" s="806"/>
      <c r="E30" s="806"/>
      <c r="F30" s="806"/>
      <c r="G30" s="806"/>
      <c r="H30" s="806"/>
      <c r="I30" s="806"/>
      <c r="J30" s="806"/>
      <c r="K30" s="806"/>
      <c r="L30" s="806"/>
      <c r="M30" s="806"/>
      <c r="N30" s="806"/>
      <c r="O30" s="806"/>
      <c r="P30" s="47"/>
      <c r="Q30" s="806"/>
      <c r="R30" s="806"/>
      <c r="S30" s="806"/>
      <c r="T30" s="806"/>
      <c r="U30" s="806"/>
      <c r="V30" s="17"/>
      <c r="W30" s="17"/>
      <c r="X30" s="17"/>
      <c r="Y30" s="17"/>
      <c r="Z30" s="14"/>
      <c r="AA30" s="14"/>
      <c r="AB30" s="14"/>
      <c r="AC30" s="14"/>
      <c r="AD30" s="14"/>
      <c r="AE30" s="14"/>
      <c r="AF30" s="14"/>
      <c r="AG30" s="14"/>
      <c r="AH30" s="14"/>
      <c r="AI30" s="14"/>
      <c r="AJ30" s="14"/>
      <c r="AK30" s="14"/>
    </row>
    <row r="31" spans="1:37" x14ac:dyDescent="0.2">
      <c r="A31" s="17" t="s">
        <v>5093</v>
      </c>
      <c r="B31" s="241" t="s">
        <v>240</v>
      </c>
      <c r="C31" s="237" t="s">
        <v>8275</v>
      </c>
      <c r="D31" s="807" t="s">
        <v>7495</v>
      </c>
      <c r="E31" s="806"/>
      <c r="F31" s="806"/>
      <c r="G31" s="806"/>
      <c r="H31" s="806"/>
      <c r="I31" s="806"/>
      <c r="J31" s="806"/>
      <c r="K31" s="806"/>
      <c r="L31" s="806"/>
      <c r="M31" s="806"/>
      <c r="N31" s="806"/>
      <c r="O31" s="806"/>
      <c r="P31" s="47"/>
      <c r="Q31" s="806"/>
      <c r="R31" s="806"/>
      <c r="S31" s="806"/>
      <c r="T31" s="806"/>
      <c r="U31" s="806"/>
      <c r="V31" s="17"/>
      <c r="W31" s="17"/>
      <c r="X31" s="17"/>
      <c r="Y31" s="17"/>
      <c r="Z31" s="14"/>
      <c r="AA31" s="14"/>
      <c r="AB31" s="14"/>
      <c r="AC31" s="14"/>
      <c r="AD31" s="14"/>
      <c r="AE31" s="14"/>
      <c r="AF31" s="14"/>
      <c r="AG31" s="14"/>
      <c r="AH31" s="14"/>
      <c r="AI31" s="14"/>
      <c r="AJ31" s="14"/>
      <c r="AK31" s="14"/>
    </row>
    <row r="32" spans="1:37" x14ac:dyDescent="0.2">
      <c r="A32" s="39"/>
      <c r="B32" s="39"/>
      <c r="C32" s="806"/>
      <c r="D32" s="806"/>
      <c r="E32" s="806"/>
      <c r="F32" s="806"/>
      <c r="G32" s="806"/>
      <c r="H32" s="806"/>
      <c r="I32" s="806"/>
      <c r="J32" s="806"/>
      <c r="K32" s="806"/>
      <c r="L32" s="806"/>
      <c r="M32" s="806"/>
      <c r="N32" s="806"/>
      <c r="O32" s="806"/>
      <c r="P32" s="47"/>
      <c r="Q32" s="806"/>
      <c r="R32" s="806"/>
      <c r="S32" s="806"/>
      <c r="T32" s="806"/>
      <c r="U32" s="806"/>
      <c r="V32" s="17"/>
      <c r="W32" s="17"/>
      <c r="X32" s="17"/>
      <c r="Y32" s="17"/>
      <c r="Z32" s="14"/>
      <c r="AA32" s="14"/>
      <c r="AB32" s="14"/>
      <c r="AC32" s="14"/>
      <c r="AD32" s="14"/>
      <c r="AE32" s="14"/>
      <c r="AF32" s="14"/>
      <c r="AG32" s="14"/>
      <c r="AH32" s="14"/>
      <c r="AI32" s="14"/>
      <c r="AJ32" s="14"/>
      <c r="AK32" s="14"/>
    </row>
    <row r="33" spans="1:44" x14ac:dyDescent="0.2">
      <c r="A33" s="241" t="s">
        <v>7509</v>
      </c>
      <c r="B33" s="237" t="s">
        <v>8341</v>
      </c>
      <c r="C33" s="643" t="s">
        <v>246</v>
      </c>
      <c r="D33" s="643" t="s">
        <v>1379</v>
      </c>
      <c r="E33" s="647"/>
      <c r="F33" s="647"/>
      <c r="G33" s="643" t="s">
        <v>1378</v>
      </c>
      <c r="H33" s="647"/>
      <c r="I33" s="647"/>
      <c r="J33" s="643" t="s">
        <v>1377</v>
      </c>
      <c r="K33" s="643" t="s">
        <v>1376</v>
      </c>
      <c r="L33" s="647"/>
      <c r="M33" s="647"/>
      <c r="N33" s="647"/>
      <c r="O33" s="644" t="s">
        <v>1652</v>
      </c>
      <c r="P33" s="643" t="s">
        <v>1375</v>
      </c>
      <c r="Q33" s="647"/>
      <c r="R33" s="647"/>
      <c r="S33" s="643" t="s">
        <v>1374</v>
      </c>
      <c r="T33" s="643" t="s">
        <v>1373</v>
      </c>
      <c r="U33" s="644" t="s">
        <v>1622</v>
      </c>
      <c r="V33" s="17" t="s">
        <v>5078</v>
      </c>
      <c r="W33" s="17"/>
      <c r="X33" s="106" t="s">
        <v>4360</v>
      </c>
      <c r="Y33" s="17" t="s">
        <v>4428</v>
      </c>
      <c r="Z33" s="14" t="s">
        <v>2106</v>
      </c>
      <c r="AA33" s="14" t="s">
        <v>4219</v>
      </c>
      <c r="AB33" s="14" t="s">
        <v>4285</v>
      </c>
      <c r="AC33" s="14"/>
      <c r="AD33" s="14"/>
      <c r="AE33" s="14"/>
      <c r="AF33" s="14"/>
      <c r="AG33" s="14"/>
      <c r="AH33" s="14"/>
      <c r="AI33" s="14"/>
      <c r="AJ33" s="14"/>
      <c r="AK33" s="14"/>
      <c r="AL33" s="17"/>
      <c r="AM33" s="17"/>
      <c r="AN33" s="17"/>
      <c r="AO33" s="17"/>
      <c r="AP33" s="17"/>
      <c r="AQ33" s="17"/>
      <c r="AR33" s="17"/>
    </row>
    <row r="34" spans="1:44" x14ac:dyDescent="0.2">
      <c r="A34" s="17"/>
      <c r="B34" s="17"/>
      <c r="C34" s="17"/>
      <c r="D34" s="17"/>
      <c r="E34" s="17"/>
      <c r="F34" s="806"/>
      <c r="G34" s="806"/>
      <c r="H34" s="806"/>
      <c r="I34" s="806"/>
      <c r="J34" s="806"/>
      <c r="K34" s="806"/>
      <c r="L34" s="806"/>
      <c r="M34" s="806"/>
      <c r="N34" s="806"/>
      <c r="O34" s="806"/>
      <c r="P34" s="806"/>
      <c r="Q34" s="806"/>
      <c r="R34" s="806"/>
      <c r="S34" s="806"/>
      <c r="T34" s="806"/>
      <c r="U34" s="806"/>
      <c r="V34" s="806"/>
      <c r="W34" s="806"/>
      <c r="X34" s="17"/>
      <c r="Y34" s="106"/>
      <c r="Z34" s="17"/>
      <c r="AA34" s="14"/>
      <c r="AB34" s="14"/>
      <c r="AC34" s="14"/>
      <c r="AD34" s="14"/>
      <c r="AE34" s="14"/>
      <c r="AF34" s="14"/>
      <c r="AG34" s="14"/>
      <c r="AH34" s="14"/>
      <c r="AI34" s="14"/>
      <c r="AJ34" s="14"/>
      <c r="AK34" s="14"/>
      <c r="AL34" s="14"/>
      <c r="AM34" s="17"/>
      <c r="AN34" s="17"/>
      <c r="AO34" s="17"/>
      <c r="AP34" s="17"/>
      <c r="AQ34" s="17"/>
      <c r="AR34" s="17"/>
    </row>
    <row r="35" spans="1:44" x14ac:dyDescent="0.2">
      <c r="A35" s="18" t="s">
        <v>6765</v>
      </c>
      <c r="B35" s="17"/>
      <c r="C35" s="17"/>
      <c r="D35" s="17"/>
      <c r="E35" s="17"/>
      <c r="F35" s="806"/>
      <c r="G35" s="806"/>
      <c r="H35" s="806"/>
      <c r="I35" s="806"/>
      <c r="J35" s="806"/>
      <c r="K35" s="806"/>
      <c r="L35" s="806"/>
      <c r="M35" s="806"/>
      <c r="N35" s="806"/>
      <c r="O35" s="806"/>
      <c r="P35" s="806"/>
      <c r="Q35" s="806"/>
      <c r="R35" s="806"/>
      <c r="S35" s="806"/>
      <c r="T35" s="806"/>
      <c r="U35" s="806"/>
      <c r="V35" s="806"/>
      <c r="W35" s="806"/>
      <c r="X35" s="17"/>
      <c r="Y35" s="106"/>
      <c r="Z35" s="17"/>
      <c r="AA35" s="14"/>
      <c r="AB35" s="14"/>
      <c r="AC35" s="14"/>
      <c r="AD35" s="14"/>
      <c r="AE35" s="14"/>
      <c r="AF35" s="14"/>
      <c r="AG35" s="14"/>
      <c r="AH35" s="14"/>
      <c r="AI35" s="14"/>
      <c r="AJ35" s="14"/>
      <c r="AK35" s="14"/>
      <c r="AL35" s="14"/>
      <c r="AM35" s="17"/>
      <c r="AN35" s="17"/>
      <c r="AO35" s="17"/>
      <c r="AP35" s="17"/>
      <c r="AQ35" s="17"/>
      <c r="AR35" s="17"/>
    </row>
    <row r="36" spans="1:44" x14ac:dyDescent="0.2">
      <c r="A36" s="11" t="s">
        <v>48</v>
      </c>
      <c r="B36" s="17"/>
      <c r="C36" s="17"/>
      <c r="D36" s="17"/>
      <c r="E36" s="17"/>
      <c r="F36" s="806"/>
      <c r="G36" s="806"/>
      <c r="H36" s="806"/>
      <c r="I36" s="806"/>
      <c r="J36" s="806"/>
      <c r="K36" s="806"/>
      <c r="L36" s="806"/>
      <c r="M36" s="806"/>
      <c r="N36" s="806"/>
      <c r="O36" s="806"/>
      <c r="P36" s="806"/>
      <c r="Q36" s="806"/>
      <c r="R36" s="806"/>
      <c r="S36" s="806"/>
      <c r="T36" s="806"/>
      <c r="U36" s="806"/>
      <c r="V36" s="806"/>
      <c r="W36" s="806"/>
      <c r="X36" s="17"/>
      <c r="Y36" s="106"/>
      <c r="Z36" s="17"/>
      <c r="AA36" s="14"/>
      <c r="AB36" s="14"/>
      <c r="AC36" s="14"/>
      <c r="AD36" s="14"/>
      <c r="AE36" s="14"/>
      <c r="AF36" s="14"/>
      <c r="AG36" s="14"/>
      <c r="AH36" s="14"/>
      <c r="AI36" s="14"/>
      <c r="AJ36" s="14"/>
      <c r="AK36" s="14"/>
      <c r="AL36" s="14"/>
      <c r="AM36" s="17"/>
      <c r="AN36" s="17"/>
      <c r="AO36" s="17"/>
      <c r="AP36" s="17"/>
      <c r="AQ36" s="17"/>
      <c r="AR36" s="17"/>
    </row>
    <row r="37" spans="1:44" x14ac:dyDescent="0.2">
      <c r="A37" s="17" t="s">
        <v>4583</v>
      </c>
      <c r="B37" s="17"/>
      <c r="C37" s="17"/>
      <c r="D37" s="17"/>
      <c r="E37" s="17"/>
      <c r="F37" s="806"/>
      <c r="G37" s="806"/>
      <c r="H37" s="806"/>
      <c r="I37" s="806"/>
      <c r="J37" s="806"/>
      <c r="K37" s="806"/>
      <c r="L37" s="806"/>
      <c r="M37" s="806"/>
      <c r="N37" s="806"/>
      <c r="O37" s="806"/>
      <c r="P37" s="806"/>
      <c r="Q37" s="806"/>
      <c r="R37" s="806"/>
      <c r="S37" s="806"/>
      <c r="T37" s="806"/>
      <c r="U37" s="806"/>
      <c r="V37" s="806"/>
      <c r="W37" s="806"/>
      <c r="X37" s="17"/>
      <c r="Y37" s="106"/>
      <c r="Z37" s="17"/>
      <c r="AA37" s="14"/>
      <c r="AB37" s="14"/>
      <c r="AC37" s="14"/>
      <c r="AD37" s="14"/>
      <c r="AE37" s="14"/>
      <c r="AF37" s="14"/>
      <c r="AG37" s="14"/>
      <c r="AH37" s="14"/>
      <c r="AI37" s="14"/>
      <c r="AJ37" s="14"/>
      <c r="AK37" s="14"/>
      <c r="AL37" s="14"/>
      <c r="AM37" s="17"/>
      <c r="AN37" s="17"/>
      <c r="AO37" s="17"/>
      <c r="AP37" s="17"/>
      <c r="AQ37" s="17"/>
      <c r="AR37" s="17"/>
    </row>
    <row r="38" spans="1:44" x14ac:dyDescent="0.2">
      <c r="A38" s="18"/>
      <c r="B38" s="17"/>
      <c r="C38" s="17"/>
      <c r="D38" s="17"/>
      <c r="E38" s="17"/>
      <c r="F38" s="806"/>
      <c r="G38" s="806"/>
      <c r="H38" s="806"/>
      <c r="I38" s="806"/>
      <c r="J38" s="806"/>
      <c r="K38" s="806"/>
      <c r="L38" s="806"/>
      <c r="M38" s="806"/>
      <c r="N38" s="806"/>
      <c r="O38" s="806"/>
      <c r="P38" s="806"/>
      <c r="Q38" s="806"/>
      <c r="R38" s="806"/>
      <c r="S38" s="806"/>
      <c r="T38" s="806"/>
      <c r="U38" s="806"/>
      <c r="V38" s="806"/>
      <c r="W38" s="806"/>
      <c r="X38" s="17"/>
      <c r="Y38" s="106"/>
      <c r="Z38" s="17"/>
      <c r="AA38" s="14"/>
      <c r="AB38" s="14"/>
      <c r="AC38" s="14"/>
      <c r="AD38" s="14"/>
      <c r="AE38" s="14"/>
      <c r="AF38" s="14"/>
      <c r="AG38" s="14"/>
      <c r="AH38" s="14"/>
      <c r="AI38" s="14"/>
      <c r="AJ38" s="14"/>
      <c r="AK38" s="14"/>
      <c r="AL38" s="14"/>
      <c r="AM38" s="17"/>
      <c r="AN38" s="17"/>
      <c r="AO38" s="17"/>
      <c r="AP38" s="17"/>
      <c r="AQ38" s="17"/>
      <c r="AR38" s="17"/>
    </row>
    <row r="39" spans="1:44" x14ac:dyDescent="0.2">
      <c r="A39" s="44" t="s">
        <v>7617</v>
      </c>
      <c r="B39" s="17"/>
      <c r="C39" s="17"/>
      <c r="D39" s="17"/>
      <c r="E39" s="17"/>
      <c r="F39" s="806"/>
      <c r="G39" s="806"/>
      <c r="H39" s="806"/>
      <c r="I39" s="806"/>
      <c r="J39" s="806"/>
      <c r="K39" s="806"/>
      <c r="L39" s="806"/>
      <c r="M39" s="806"/>
      <c r="N39" s="806"/>
      <c r="O39" s="806"/>
      <c r="P39" s="806"/>
      <c r="Q39" s="806"/>
      <c r="R39" s="806"/>
      <c r="S39" s="806"/>
      <c r="T39" s="806"/>
      <c r="U39" s="806"/>
      <c r="V39" s="806"/>
      <c r="W39" s="806"/>
      <c r="X39" s="17"/>
      <c r="Y39" s="106"/>
      <c r="Z39" s="17"/>
      <c r="AA39" s="14"/>
      <c r="AB39" s="14"/>
      <c r="AC39" s="14"/>
      <c r="AD39" s="14"/>
      <c r="AE39" s="14"/>
      <c r="AF39" s="14"/>
      <c r="AG39" s="14"/>
      <c r="AH39" s="14"/>
      <c r="AI39" s="14"/>
      <c r="AJ39" s="14"/>
      <c r="AK39" s="14"/>
      <c r="AL39" s="14"/>
      <c r="AM39" s="17"/>
      <c r="AN39" s="17"/>
      <c r="AO39" s="17"/>
      <c r="AP39" s="17"/>
      <c r="AQ39" s="17"/>
      <c r="AR39" s="17"/>
    </row>
    <row r="40" spans="1:44" x14ac:dyDescent="0.2">
      <c r="A40" s="44" t="s">
        <v>5093</v>
      </c>
      <c r="B40" s="246" t="s">
        <v>7517</v>
      </c>
      <c r="C40" s="237" t="s">
        <v>8341</v>
      </c>
      <c r="D40" s="807" t="s">
        <v>7495</v>
      </c>
      <c r="E40" s="806"/>
      <c r="F40" s="806"/>
      <c r="G40" s="806"/>
      <c r="H40" s="806"/>
      <c r="I40" s="806"/>
      <c r="J40" s="806"/>
      <c r="K40" s="806"/>
      <c r="L40" s="806"/>
      <c r="M40" s="806"/>
      <c r="N40" s="806"/>
      <c r="O40" s="806"/>
      <c r="P40" s="806"/>
      <c r="Q40" s="806"/>
      <c r="R40" s="806"/>
      <c r="S40" s="806"/>
      <c r="T40" s="806"/>
      <c r="U40" s="806"/>
      <c r="V40" s="806"/>
      <c r="W40" s="806"/>
      <c r="X40" s="17"/>
      <c r="Y40" s="106"/>
      <c r="Z40" s="17"/>
      <c r="AA40" s="14"/>
      <c r="AB40" s="14"/>
      <c r="AC40" s="14"/>
      <c r="AD40" s="14"/>
      <c r="AE40" s="14"/>
      <c r="AF40" s="14"/>
      <c r="AG40" s="14"/>
      <c r="AH40" s="14"/>
      <c r="AI40" s="14"/>
      <c r="AJ40" s="14"/>
      <c r="AK40" s="14"/>
      <c r="AL40" s="14"/>
      <c r="AM40" s="17"/>
      <c r="AN40" s="17"/>
      <c r="AO40" s="17"/>
      <c r="AP40" s="17"/>
      <c r="AQ40" s="17"/>
      <c r="AR40" s="17"/>
    </row>
    <row r="41" spans="1:44" x14ac:dyDescent="0.2">
      <c r="B41" s="92"/>
      <c r="C41" s="67"/>
      <c r="D41" s="806"/>
      <c r="E41" s="806"/>
      <c r="F41" s="806"/>
      <c r="G41" s="806"/>
      <c r="H41" s="806"/>
      <c r="I41" s="806"/>
      <c r="J41" s="806"/>
      <c r="K41" s="806"/>
      <c r="L41" s="806"/>
      <c r="M41" s="806"/>
      <c r="N41" s="806"/>
      <c r="O41" s="806"/>
      <c r="P41" s="806"/>
      <c r="Q41" s="806"/>
      <c r="R41" s="806"/>
      <c r="S41" s="806"/>
      <c r="T41" s="806"/>
      <c r="U41" s="806"/>
      <c r="V41" s="806"/>
      <c r="W41" s="806"/>
      <c r="X41" s="17"/>
      <c r="Y41" s="106"/>
      <c r="Z41" s="17"/>
      <c r="AA41" s="14"/>
      <c r="AB41" s="14"/>
      <c r="AC41" s="14"/>
      <c r="AD41" s="14"/>
      <c r="AE41" s="14"/>
      <c r="AF41" s="14"/>
      <c r="AG41" s="14"/>
      <c r="AH41" s="14"/>
      <c r="AI41" s="14"/>
      <c r="AJ41" s="14"/>
      <c r="AK41" s="14"/>
      <c r="AL41" s="14"/>
      <c r="AM41" s="17"/>
      <c r="AN41" s="17"/>
      <c r="AO41" s="17"/>
      <c r="AP41" s="17"/>
      <c r="AQ41" s="17"/>
      <c r="AR41" s="17"/>
    </row>
    <row r="42" spans="1:44" x14ac:dyDescent="0.2">
      <c r="A42" s="241" t="s">
        <v>7510</v>
      </c>
      <c r="B42" s="237" t="s">
        <v>8344</v>
      </c>
      <c r="C42" s="643" t="s">
        <v>916</v>
      </c>
      <c r="D42" s="643" t="s">
        <v>918</v>
      </c>
      <c r="E42" s="647"/>
      <c r="F42" s="647"/>
      <c r="G42" s="643" t="s">
        <v>1372</v>
      </c>
      <c r="H42" s="647"/>
      <c r="I42" s="647"/>
      <c r="J42" s="643" t="s">
        <v>1371</v>
      </c>
      <c r="K42" s="643" t="s">
        <v>1370</v>
      </c>
      <c r="L42" s="647"/>
      <c r="M42" s="647"/>
      <c r="N42" s="647"/>
      <c r="O42" s="644" t="s">
        <v>2171</v>
      </c>
      <c r="P42" s="643" t="s">
        <v>1369</v>
      </c>
      <c r="Q42" s="647"/>
      <c r="R42" s="647"/>
      <c r="S42" s="643" t="s">
        <v>1368</v>
      </c>
      <c r="T42" s="643" t="s">
        <v>1367</v>
      </c>
      <c r="U42" s="644" t="s">
        <v>2186</v>
      </c>
      <c r="V42" s="17" t="s">
        <v>4647</v>
      </c>
      <c r="W42" s="17"/>
      <c r="X42" s="106" t="s">
        <v>4360</v>
      </c>
      <c r="Y42" s="17" t="s">
        <v>4428</v>
      </c>
      <c r="Z42" s="14" t="s">
        <v>2106</v>
      </c>
      <c r="AA42" s="14" t="s">
        <v>4219</v>
      </c>
      <c r="AB42" s="14" t="s">
        <v>4285</v>
      </c>
      <c r="AC42" s="14"/>
      <c r="AD42" s="14"/>
      <c r="AE42" s="14"/>
      <c r="AF42" s="14"/>
      <c r="AG42" s="14"/>
      <c r="AH42" s="14"/>
      <c r="AI42" s="14"/>
      <c r="AJ42" s="14"/>
      <c r="AK42" s="14"/>
      <c r="AL42" s="17"/>
      <c r="AM42" s="17"/>
      <c r="AN42" s="17"/>
      <c r="AO42" s="17"/>
      <c r="AP42" s="17"/>
      <c r="AQ42" s="17"/>
      <c r="AR42" s="17"/>
    </row>
    <row r="43" spans="1:44" x14ac:dyDescent="0.2">
      <c r="A43" s="19"/>
      <c r="B43" s="19"/>
      <c r="V43" s="17"/>
      <c r="W43" s="17"/>
      <c r="X43" s="106"/>
      <c r="Y43" s="17"/>
      <c r="Z43" s="14"/>
      <c r="AA43" s="14"/>
      <c r="AB43" s="14"/>
      <c r="AC43" s="14"/>
      <c r="AD43" s="14"/>
      <c r="AE43" s="14"/>
      <c r="AF43" s="14"/>
      <c r="AG43" s="14"/>
      <c r="AH43" s="14"/>
      <c r="AI43" s="14"/>
      <c r="AJ43" s="14"/>
      <c r="AK43" s="14"/>
      <c r="AL43" s="17"/>
      <c r="AM43" s="17"/>
      <c r="AN43" s="17"/>
      <c r="AO43" s="17"/>
      <c r="AP43" s="17"/>
      <c r="AQ43" s="17"/>
      <c r="AR43" s="17"/>
    </row>
    <row r="44" spans="1:44" x14ac:dyDescent="0.2">
      <c r="A44" s="18" t="s">
        <v>6766</v>
      </c>
      <c r="B44" s="18"/>
      <c r="C44" s="19"/>
      <c r="W44" s="17"/>
      <c r="X44" s="17"/>
      <c r="Y44" s="106"/>
      <c r="Z44" s="17"/>
      <c r="AA44" s="14"/>
      <c r="AB44" s="14"/>
      <c r="AC44" s="14"/>
      <c r="AD44" s="14"/>
      <c r="AE44" s="14"/>
      <c r="AF44" s="14"/>
      <c r="AG44" s="14"/>
      <c r="AH44" s="14"/>
      <c r="AI44" s="14"/>
      <c r="AJ44" s="14"/>
      <c r="AK44" s="14"/>
      <c r="AL44" s="14"/>
      <c r="AM44" s="17"/>
      <c r="AN44" s="17"/>
      <c r="AO44" s="17"/>
      <c r="AP44" s="17"/>
      <c r="AQ44" s="17"/>
      <c r="AR44" s="17"/>
    </row>
    <row r="45" spans="1:44" x14ac:dyDescent="0.2">
      <c r="A45" s="11" t="s">
        <v>48</v>
      </c>
      <c r="C45" s="19"/>
      <c r="W45" s="17"/>
      <c r="X45" s="17"/>
      <c r="Y45" s="106"/>
      <c r="Z45" s="17"/>
      <c r="AA45" s="14"/>
      <c r="AB45" s="14"/>
      <c r="AC45" s="14"/>
      <c r="AD45" s="14"/>
      <c r="AE45" s="14"/>
      <c r="AF45" s="14"/>
      <c r="AG45" s="14"/>
      <c r="AH45" s="14"/>
      <c r="AI45" s="14"/>
      <c r="AJ45" s="14"/>
      <c r="AK45" s="14"/>
      <c r="AL45" s="14"/>
      <c r="AM45" s="17"/>
      <c r="AN45" s="17"/>
      <c r="AO45" s="17"/>
      <c r="AP45" s="17"/>
      <c r="AQ45" s="17"/>
      <c r="AR45" s="17"/>
    </row>
    <row r="46" spans="1:44" x14ac:dyDescent="0.2">
      <c r="A46" s="17" t="s">
        <v>4583</v>
      </c>
      <c r="B46" s="17"/>
      <c r="C46" s="19"/>
      <c r="W46" s="17"/>
      <c r="X46" s="17"/>
      <c r="Y46" s="106"/>
      <c r="Z46" s="17"/>
      <c r="AA46" s="14"/>
      <c r="AB46" s="14"/>
      <c r="AC46" s="14"/>
      <c r="AD46" s="14"/>
      <c r="AE46" s="14"/>
      <c r="AF46" s="14"/>
      <c r="AG46" s="14"/>
      <c r="AH46" s="14"/>
      <c r="AI46" s="14"/>
      <c r="AJ46" s="14"/>
      <c r="AK46" s="14"/>
      <c r="AL46" s="14"/>
      <c r="AM46" s="17"/>
      <c r="AN46" s="17"/>
      <c r="AO46" s="17"/>
      <c r="AP46" s="17"/>
      <c r="AQ46" s="17"/>
      <c r="AR46" s="17"/>
    </row>
    <row r="47" spans="1:44" x14ac:dyDescent="0.2">
      <c r="A47" s="17"/>
      <c r="B47" s="17"/>
      <c r="C47" s="19"/>
      <c r="W47" s="17"/>
      <c r="X47" s="17"/>
      <c r="Y47" s="106"/>
      <c r="Z47" s="17"/>
      <c r="AA47" s="14"/>
      <c r="AB47" s="14"/>
      <c r="AC47" s="14"/>
      <c r="AD47" s="14"/>
      <c r="AE47" s="14"/>
      <c r="AF47" s="14"/>
      <c r="AG47" s="14"/>
      <c r="AH47" s="14"/>
      <c r="AI47" s="14"/>
      <c r="AJ47" s="14"/>
      <c r="AK47" s="14"/>
      <c r="AL47" s="14"/>
      <c r="AM47" s="17"/>
      <c r="AN47" s="17"/>
      <c r="AO47" s="17"/>
      <c r="AP47" s="17"/>
      <c r="AQ47" s="17"/>
      <c r="AR47" s="17"/>
    </row>
    <row r="48" spans="1:44" x14ac:dyDescent="0.2">
      <c r="A48" s="241" t="s">
        <v>7511</v>
      </c>
      <c r="B48" s="237" t="s">
        <v>8342</v>
      </c>
      <c r="C48" s="643" t="s">
        <v>1366</v>
      </c>
      <c r="D48" s="643" t="s">
        <v>1365</v>
      </c>
      <c r="E48" s="647"/>
      <c r="F48" s="647"/>
      <c r="G48" s="643" t="s">
        <v>1364</v>
      </c>
      <c r="H48" s="647"/>
      <c r="I48" s="647"/>
      <c r="J48" s="643" t="s">
        <v>1363</v>
      </c>
      <c r="K48" s="643" t="s">
        <v>1362</v>
      </c>
      <c r="L48" s="647"/>
      <c r="M48" s="647"/>
      <c r="N48" s="647"/>
      <c r="O48" s="644" t="s">
        <v>2172</v>
      </c>
      <c r="P48" s="643" t="s">
        <v>1361</v>
      </c>
      <c r="Q48" s="647"/>
      <c r="R48" s="647"/>
      <c r="S48" s="643" t="s">
        <v>1360</v>
      </c>
      <c r="T48" s="643" t="s">
        <v>1359</v>
      </c>
      <c r="U48" s="644" t="s">
        <v>2187</v>
      </c>
      <c r="V48" s="17" t="s">
        <v>5115</v>
      </c>
      <c r="W48" s="17" t="s">
        <v>5074</v>
      </c>
      <c r="X48" s="106" t="s">
        <v>4360</v>
      </c>
      <c r="Y48" s="17" t="s">
        <v>4428</v>
      </c>
      <c r="Z48" s="14" t="s">
        <v>2106</v>
      </c>
      <c r="AA48" s="14" t="s">
        <v>4219</v>
      </c>
      <c r="AB48" s="14" t="s">
        <v>4285</v>
      </c>
      <c r="AC48" s="14"/>
      <c r="AD48" s="14"/>
      <c r="AE48" s="14"/>
      <c r="AF48" s="14"/>
      <c r="AG48" s="14"/>
      <c r="AH48" s="14"/>
      <c r="AI48" s="14"/>
      <c r="AJ48" s="14"/>
      <c r="AK48" s="14"/>
      <c r="AL48" s="17"/>
      <c r="AM48" s="17"/>
      <c r="AN48" s="17"/>
      <c r="AO48" s="17"/>
      <c r="AP48" s="17"/>
      <c r="AQ48" s="17"/>
      <c r="AR48" s="17"/>
    </row>
    <row r="49" spans="1:44" x14ac:dyDescent="0.2">
      <c r="A49" s="241" t="s">
        <v>7512</v>
      </c>
      <c r="B49" s="237" t="s">
        <v>8343</v>
      </c>
      <c r="C49" s="643" t="s">
        <v>2501</v>
      </c>
      <c r="D49" s="643" t="s">
        <v>2502</v>
      </c>
      <c r="E49" s="647"/>
      <c r="F49" s="647"/>
      <c r="G49" s="643" t="s">
        <v>2503</v>
      </c>
      <c r="H49" s="647"/>
      <c r="I49" s="647"/>
      <c r="J49" s="643" t="s">
        <v>2504</v>
      </c>
      <c r="K49" s="643" t="s">
        <v>2505</v>
      </c>
      <c r="L49" s="647"/>
      <c r="M49" s="647"/>
      <c r="N49" s="647"/>
      <c r="O49" s="644" t="s">
        <v>2506</v>
      </c>
      <c r="P49" s="643" t="s">
        <v>2507</v>
      </c>
      <c r="Q49" s="647"/>
      <c r="R49" s="647"/>
      <c r="S49" s="643" t="s">
        <v>2508</v>
      </c>
      <c r="T49" s="643" t="s">
        <v>2509</v>
      </c>
      <c r="U49" s="644" t="s">
        <v>2510</v>
      </c>
      <c r="V49" s="17" t="s">
        <v>5115</v>
      </c>
      <c r="W49" s="17" t="s">
        <v>6576</v>
      </c>
      <c r="X49" s="106" t="s">
        <v>4360</v>
      </c>
      <c r="Y49" s="17" t="s">
        <v>4428</v>
      </c>
      <c r="Z49" s="14" t="s">
        <v>2106</v>
      </c>
      <c r="AA49" s="14" t="s">
        <v>4219</v>
      </c>
      <c r="AB49" s="14" t="s">
        <v>4285</v>
      </c>
      <c r="AC49" s="14"/>
      <c r="AD49" s="14"/>
      <c r="AE49" s="14"/>
      <c r="AF49" s="14"/>
      <c r="AG49" s="14"/>
      <c r="AH49" s="14"/>
      <c r="AI49" s="14"/>
      <c r="AJ49" s="14"/>
      <c r="AK49" s="14"/>
      <c r="AL49" s="17"/>
      <c r="AM49" s="17"/>
      <c r="AN49" s="17"/>
      <c r="AO49" s="17"/>
      <c r="AP49" s="17"/>
      <c r="AQ49" s="17"/>
      <c r="AR49" s="17"/>
    </row>
    <row r="50" spans="1:44" x14ac:dyDescent="0.2">
      <c r="A50" s="19"/>
      <c r="B50" s="67"/>
      <c r="C50" s="808"/>
      <c r="D50" s="808"/>
      <c r="E50" s="809"/>
      <c r="F50" s="809"/>
      <c r="G50" s="808"/>
      <c r="H50" s="809"/>
      <c r="I50" s="809"/>
      <c r="J50" s="808"/>
      <c r="K50" s="808"/>
      <c r="L50" s="809"/>
      <c r="M50" s="809"/>
      <c r="N50" s="809"/>
      <c r="O50" s="810"/>
      <c r="P50" s="808"/>
      <c r="Q50" s="809"/>
      <c r="R50" s="809"/>
      <c r="S50" s="808"/>
      <c r="T50" s="808"/>
      <c r="U50" s="810"/>
      <c r="V50" s="17"/>
      <c r="W50" s="17"/>
      <c r="X50" s="106"/>
      <c r="Y50" s="17"/>
      <c r="Z50" s="14"/>
      <c r="AA50" s="14"/>
      <c r="AB50" s="14"/>
      <c r="AC50" s="14"/>
      <c r="AD50" s="14"/>
      <c r="AE50" s="14"/>
      <c r="AF50" s="14"/>
      <c r="AG50" s="14"/>
      <c r="AH50" s="14"/>
      <c r="AI50" s="14"/>
      <c r="AJ50" s="14"/>
      <c r="AK50" s="14"/>
      <c r="AL50" s="17"/>
      <c r="AM50" s="17"/>
      <c r="AN50" s="17"/>
      <c r="AO50" s="17"/>
      <c r="AP50" s="17"/>
      <c r="AQ50" s="17"/>
      <c r="AR50" s="17"/>
    </row>
    <row r="51" spans="1:44" s="17" customFormat="1" x14ac:dyDescent="0.2">
      <c r="A51" s="18" t="s">
        <v>8424</v>
      </c>
      <c r="B51" s="18"/>
      <c r="C51" s="19"/>
      <c r="D51" s="11"/>
      <c r="E51" s="11"/>
      <c r="F51" s="11"/>
      <c r="G51" s="11"/>
      <c r="H51" s="11"/>
      <c r="I51" s="11"/>
      <c r="J51" s="11"/>
      <c r="K51" s="11"/>
      <c r="L51" s="11"/>
      <c r="M51" s="11"/>
      <c r="N51" s="11"/>
      <c r="O51" s="11"/>
      <c r="P51" s="11"/>
      <c r="Q51" s="11"/>
      <c r="R51" s="11"/>
      <c r="S51" s="11"/>
      <c r="T51" s="11"/>
      <c r="U51" s="11"/>
      <c r="V51" s="11"/>
      <c r="Y51" s="106"/>
      <c r="AA51" s="14"/>
      <c r="AB51" s="14"/>
      <c r="AC51" s="14"/>
      <c r="AD51" s="14"/>
      <c r="AE51" s="14"/>
      <c r="AF51" s="14"/>
      <c r="AG51" s="14"/>
      <c r="AH51" s="14"/>
      <c r="AI51" s="14"/>
      <c r="AJ51" s="14"/>
      <c r="AK51" s="14"/>
      <c r="AL51" s="14"/>
    </row>
    <row r="52" spans="1:44" s="17" customFormat="1" x14ac:dyDescent="0.2">
      <c r="A52" s="11" t="s">
        <v>48</v>
      </c>
      <c r="B52" s="11"/>
      <c r="C52" s="19"/>
      <c r="D52" s="11"/>
      <c r="E52" s="11"/>
      <c r="F52" s="11"/>
      <c r="G52" s="11"/>
      <c r="H52" s="11"/>
      <c r="I52" s="11"/>
      <c r="J52" s="11"/>
      <c r="K52" s="11"/>
      <c r="L52" s="11"/>
      <c r="M52" s="11"/>
      <c r="N52" s="11"/>
      <c r="O52" s="11"/>
      <c r="P52" s="11"/>
      <c r="Q52" s="11"/>
      <c r="R52" s="11"/>
      <c r="S52" s="11"/>
      <c r="T52" s="11"/>
      <c r="U52" s="11"/>
      <c r="V52" s="11"/>
      <c r="Y52" s="106"/>
      <c r="AA52" s="14"/>
      <c r="AB52" s="14"/>
      <c r="AC52" s="14"/>
      <c r="AD52" s="14"/>
      <c r="AE52" s="14"/>
      <c r="AF52" s="14"/>
      <c r="AG52" s="14"/>
      <c r="AH52" s="14"/>
      <c r="AI52" s="14"/>
      <c r="AJ52" s="14"/>
      <c r="AK52" s="14"/>
      <c r="AL52" s="14"/>
    </row>
    <row r="53" spans="1:44" s="17" customFormat="1" x14ac:dyDescent="0.2">
      <c r="A53" s="17" t="s">
        <v>4583</v>
      </c>
      <c r="C53" s="19"/>
      <c r="D53" s="11"/>
      <c r="E53" s="11"/>
      <c r="F53" s="11"/>
      <c r="G53" s="11"/>
      <c r="H53" s="11"/>
      <c r="I53" s="11"/>
      <c r="J53" s="11"/>
      <c r="K53" s="11"/>
      <c r="L53" s="11"/>
      <c r="M53" s="11"/>
      <c r="N53" s="11"/>
      <c r="O53" s="11"/>
      <c r="P53" s="11"/>
      <c r="Q53" s="11"/>
      <c r="R53" s="11"/>
      <c r="S53" s="11"/>
      <c r="T53" s="11"/>
      <c r="U53" s="11"/>
      <c r="V53" s="11"/>
      <c r="Y53" s="106"/>
      <c r="AA53" s="14"/>
      <c r="AB53" s="14"/>
      <c r="AC53" s="14"/>
      <c r="AD53" s="14"/>
      <c r="AE53" s="14"/>
      <c r="AF53" s="14"/>
      <c r="AG53" s="14"/>
      <c r="AH53" s="14"/>
      <c r="AI53" s="14"/>
      <c r="AJ53" s="14"/>
      <c r="AK53" s="14"/>
      <c r="AL53" s="14"/>
    </row>
    <row r="54" spans="1:44" x14ac:dyDescent="0.2">
      <c r="V54" s="17"/>
      <c r="W54" s="17"/>
      <c r="X54" s="17"/>
      <c r="Y54" s="17"/>
      <c r="Z54" s="14"/>
      <c r="AA54" s="14"/>
      <c r="AB54" s="14"/>
      <c r="AC54" s="14"/>
      <c r="AD54" s="14"/>
      <c r="AE54" s="14"/>
      <c r="AF54" s="14"/>
      <c r="AG54" s="14"/>
      <c r="AH54" s="14"/>
      <c r="AI54" s="14"/>
      <c r="AJ54" s="14"/>
      <c r="AK54" s="14"/>
    </row>
    <row r="55" spans="1:44" s="17" customFormat="1" x14ac:dyDescent="0.2">
      <c r="A55" s="241" t="s">
        <v>1358</v>
      </c>
      <c r="B55" s="237"/>
      <c r="C55" s="647"/>
      <c r="D55" s="647"/>
      <c r="E55" s="647"/>
      <c r="F55" s="647"/>
      <c r="G55" s="647"/>
      <c r="H55" s="647"/>
      <c r="I55" s="647"/>
      <c r="J55" s="647"/>
      <c r="K55" s="647"/>
      <c r="L55" s="647"/>
      <c r="M55" s="647"/>
      <c r="N55" s="647"/>
      <c r="O55" s="647"/>
      <c r="P55" s="647"/>
      <c r="Q55" s="647"/>
      <c r="R55" s="647"/>
      <c r="S55" s="647"/>
      <c r="T55" s="647"/>
      <c r="U55" s="647"/>
      <c r="Z55" s="14"/>
      <c r="AA55" s="14"/>
      <c r="AB55" s="14"/>
      <c r="AC55" s="14"/>
      <c r="AD55" s="14"/>
      <c r="AE55" s="14"/>
      <c r="AF55" s="14"/>
      <c r="AG55" s="14"/>
      <c r="AH55" s="14"/>
      <c r="AI55" s="14"/>
      <c r="AJ55" s="14"/>
      <c r="AK55" s="14"/>
    </row>
    <row r="56" spans="1:44" s="17" customFormat="1" x14ac:dyDescent="0.2">
      <c r="A56" s="242" t="s">
        <v>1684</v>
      </c>
      <c r="B56" s="237"/>
      <c r="C56" s="647"/>
      <c r="D56" s="647"/>
      <c r="E56" s="647"/>
      <c r="F56" s="647"/>
      <c r="G56" s="647"/>
      <c r="H56" s="647"/>
      <c r="I56" s="647"/>
      <c r="J56" s="647"/>
      <c r="K56" s="647"/>
      <c r="L56" s="647"/>
      <c r="M56" s="647"/>
      <c r="N56" s="647"/>
      <c r="O56" s="647"/>
      <c r="P56" s="647"/>
      <c r="Q56" s="647"/>
      <c r="R56" s="647"/>
      <c r="S56" s="647"/>
      <c r="T56" s="647"/>
      <c r="U56" s="647"/>
      <c r="Z56" s="14"/>
      <c r="AA56" s="14"/>
      <c r="AB56" s="14"/>
      <c r="AC56" s="14"/>
      <c r="AD56" s="14"/>
      <c r="AE56" s="14"/>
      <c r="AF56" s="14"/>
      <c r="AG56" s="14"/>
      <c r="AH56" s="14"/>
      <c r="AI56" s="14"/>
      <c r="AJ56" s="14"/>
      <c r="AK56" s="14"/>
    </row>
    <row r="57" spans="1:44" s="17" customFormat="1" x14ac:dyDescent="0.2">
      <c r="A57" s="244" t="s">
        <v>2409</v>
      </c>
      <c r="B57" s="237" t="s">
        <v>7818</v>
      </c>
      <c r="C57" s="647"/>
      <c r="D57" s="766" t="s">
        <v>1142</v>
      </c>
      <c r="E57" s="647"/>
      <c r="F57" s="647"/>
      <c r="G57" s="766" t="s">
        <v>1357</v>
      </c>
      <c r="H57" s="647"/>
      <c r="I57" s="647"/>
      <c r="J57" s="766" t="s">
        <v>1356</v>
      </c>
      <c r="K57" s="766" t="s">
        <v>1355</v>
      </c>
      <c r="L57" s="647"/>
      <c r="M57" s="647"/>
      <c r="N57" s="647"/>
      <c r="O57" s="647"/>
      <c r="P57" s="766" t="s">
        <v>1354</v>
      </c>
      <c r="Q57" s="647"/>
      <c r="R57" s="647"/>
      <c r="S57" s="766" t="s">
        <v>1353</v>
      </c>
      <c r="T57" s="766" t="s">
        <v>1352</v>
      </c>
      <c r="U57" s="647"/>
      <c r="Y57" s="17" t="s">
        <v>4428</v>
      </c>
      <c r="Z57" s="14" t="s">
        <v>2106</v>
      </c>
      <c r="AA57" s="14" t="s">
        <v>4383</v>
      </c>
      <c r="AB57" s="14" t="s">
        <v>4396</v>
      </c>
      <c r="AC57" s="14" t="s">
        <v>4219</v>
      </c>
      <c r="AD57" s="14" t="s">
        <v>4285</v>
      </c>
      <c r="AE57" s="14"/>
      <c r="AF57" s="14"/>
      <c r="AG57" s="14"/>
      <c r="AH57" s="14"/>
      <c r="AI57" s="14"/>
      <c r="AJ57" s="14"/>
      <c r="AK57" s="14"/>
    </row>
    <row r="58" spans="1:44" s="17" customFormat="1" x14ac:dyDescent="0.2">
      <c r="A58" s="245" t="s">
        <v>2410</v>
      </c>
      <c r="B58" s="237" t="s">
        <v>7819</v>
      </c>
      <c r="C58" s="766" t="s">
        <v>1147</v>
      </c>
      <c r="D58" s="647"/>
      <c r="E58" s="647"/>
      <c r="F58" s="647"/>
      <c r="G58" s="647"/>
      <c r="H58" s="647"/>
      <c r="I58" s="647"/>
      <c r="J58" s="647"/>
      <c r="K58" s="647"/>
      <c r="L58" s="647"/>
      <c r="M58" s="647"/>
      <c r="N58" s="647"/>
      <c r="O58" s="647"/>
      <c r="P58" s="647"/>
      <c r="Q58" s="647"/>
      <c r="R58" s="647"/>
      <c r="S58" s="647"/>
      <c r="T58" s="647"/>
      <c r="U58" s="647"/>
      <c r="Y58" s="17" t="s">
        <v>4428</v>
      </c>
      <c r="Z58" s="14" t="s">
        <v>2106</v>
      </c>
      <c r="AA58" s="14" t="s">
        <v>4383</v>
      </c>
      <c r="AB58" s="14" t="s">
        <v>4397</v>
      </c>
      <c r="AC58" s="14" t="s">
        <v>4219</v>
      </c>
      <c r="AD58" s="14" t="s">
        <v>4285</v>
      </c>
      <c r="AE58" s="14"/>
      <c r="AF58" s="14"/>
      <c r="AG58" s="14"/>
      <c r="AH58" s="14"/>
      <c r="AI58" s="14"/>
      <c r="AJ58" s="14"/>
      <c r="AK58" s="14"/>
    </row>
    <row r="59" spans="1:44" s="17" customFormat="1" x14ac:dyDescent="0.2">
      <c r="A59" s="245" t="s">
        <v>2411</v>
      </c>
      <c r="B59" s="237" t="s">
        <v>7820</v>
      </c>
      <c r="C59" s="766" t="s">
        <v>387</v>
      </c>
      <c r="D59" s="647"/>
      <c r="E59" s="647"/>
      <c r="F59" s="647"/>
      <c r="G59" s="647"/>
      <c r="H59" s="647"/>
      <c r="I59" s="647"/>
      <c r="J59" s="647"/>
      <c r="K59" s="647"/>
      <c r="L59" s="647"/>
      <c r="M59" s="647"/>
      <c r="N59" s="647"/>
      <c r="O59" s="647"/>
      <c r="P59" s="647"/>
      <c r="Q59" s="647"/>
      <c r="R59" s="647"/>
      <c r="S59" s="647"/>
      <c r="T59" s="647"/>
      <c r="U59" s="647"/>
      <c r="Y59" s="17" t="s">
        <v>4428</v>
      </c>
      <c r="Z59" s="14" t="s">
        <v>2106</v>
      </c>
      <c r="AA59" s="14" t="s">
        <v>4383</v>
      </c>
      <c r="AB59" s="14" t="s">
        <v>4384</v>
      </c>
      <c r="AC59" s="14" t="s">
        <v>4219</v>
      </c>
      <c r="AD59" s="14" t="s">
        <v>4285</v>
      </c>
      <c r="AE59" s="14"/>
      <c r="AF59" s="14"/>
      <c r="AG59" s="14"/>
      <c r="AH59" s="14"/>
      <c r="AI59" s="14"/>
      <c r="AJ59" s="14"/>
      <c r="AK59" s="14"/>
    </row>
    <row r="60" spans="1:44" s="17" customFormat="1" x14ac:dyDescent="0.2">
      <c r="A60" s="244" t="s">
        <v>1683</v>
      </c>
      <c r="B60" s="237" t="s">
        <v>7821</v>
      </c>
      <c r="C60" s="766" t="s">
        <v>1146</v>
      </c>
      <c r="D60" s="766" t="s">
        <v>1141</v>
      </c>
      <c r="E60" s="647"/>
      <c r="F60" s="647"/>
      <c r="G60" s="766" t="s">
        <v>1351</v>
      </c>
      <c r="H60" s="647"/>
      <c r="I60" s="647"/>
      <c r="J60" s="766" t="s">
        <v>1350</v>
      </c>
      <c r="K60" s="766" t="s">
        <v>1349</v>
      </c>
      <c r="L60" s="647"/>
      <c r="M60" s="647"/>
      <c r="N60" s="647"/>
      <c r="O60" s="768" t="s">
        <v>2173</v>
      </c>
      <c r="P60" s="764" t="s">
        <v>1348</v>
      </c>
      <c r="Q60" s="647"/>
      <c r="R60" s="647"/>
      <c r="S60" s="766" t="s">
        <v>1347</v>
      </c>
      <c r="T60" s="766" t="s">
        <v>1346</v>
      </c>
      <c r="U60" s="768" t="s">
        <v>2188</v>
      </c>
      <c r="Y60" s="17" t="s">
        <v>4428</v>
      </c>
      <c r="Z60" s="14" t="s">
        <v>2106</v>
      </c>
      <c r="AA60" s="14" t="s">
        <v>4383</v>
      </c>
      <c r="AB60" s="14" t="s">
        <v>4398</v>
      </c>
      <c r="AC60" s="14" t="s">
        <v>4219</v>
      </c>
      <c r="AD60" s="14" t="s">
        <v>4285</v>
      </c>
      <c r="AE60" s="14"/>
      <c r="AF60" s="14"/>
      <c r="AG60" s="14"/>
      <c r="AH60" s="14"/>
      <c r="AI60" s="14"/>
      <c r="AJ60" s="14"/>
      <c r="AK60" s="14"/>
    </row>
    <row r="61" spans="1:44" s="17" customFormat="1" x14ac:dyDescent="0.2">
      <c r="A61" s="240" t="s">
        <v>1345</v>
      </c>
      <c r="B61" s="237"/>
      <c r="C61" s="647"/>
      <c r="D61" s="647"/>
      <c r="E61" s="647"/>
      <c r="F61" s="647"/>
      <c r="G61" s="647"/>
      <c r="H61" s="647"/>
      <c r="I61" s="647"/>
      <c r="J61" s="647"/>
      <c r="K61" s="647"/>
      <c r="L61" s="647"/>
      <c r="M61" s="647"/>
      <c r="N61" s="647"/>
      <c r="O61" s="647"/>
      <c r="P61" s="647"/>
      <c r="Q61" s="647"/>
      <c r="R61" s="647"/>
      <c r="S61" s="647"/>
      <c r="T61" s="647"/>
      <c r="U61" s="647"/>
      <c r="Z61" s="14"/>
      <c r="AA61" s="14"/>
      <c r="AB61" s="14"/>
      <c r="AC61" s="14"/>
      <c r="AD61" s="14"/>
      <c r="AE61" s="14"/>
      <c r="AF61" s="14"/>
      <c r="AG61" s="14"/>
      <c r="AH61" s="14"/>
      <c r="AI61" s="14"/>
      <c r="AJ61" s="14"/>
      <c r="AK61" s="14"/>
    </row>
    <row r="62" spans="1:44" s="17" customFormat="1" x14ac:dyDescent="0.2">
      <c r="A62" s="244" t="s">
        <v>1682</v>
      </c>
      <c r="B62" s="237" t="s">
        <v>7822</v>
      </c>
      <c r="C62" s="766" t="s">
        <v>1344</v>
      </c>
      <c r="D62" s="766" t="s">
        <v>1343</v>
      </c>
      <c r="E62" s="647"/>
      <c r="F62" s="647"/>
      <c r="G62" s="766" t="s">
        <v>1342</v>
      </c>
      <c r="H62" s="647"/>
      <c r="I62" s="647"/>
      <c r="J62" s="766" t="s">
        <v>1341</v>
      </c>
      <c r="K62" s="766" t="s">
        <v>1340</v>
      </c>
      <c r="L62" s="647"/>
      <c r="M62" s="647"/>
      <c r="N62" s="647"/>
      <c r="O62" s="768" t="s">
        <v>2174</v>
      </c>
      <c r="P62" s="766" t="s">
        <v>1339</v>
      </c>
      <c r="Q62" s="647"/>
      <c r="R62" s="647"/>
      <c r="S62" s="766" t="s">
        <v>1338</v>
      </c>
      <c r="T62" s="766" t="s">
        <v>1337</v>
      </c>
      <c r="U62" s="768" t="s">
        <v>2189</v>
      </c>
      <c r="Y62" s="17" t="s">
        <v>4428</v>
      </c>
      <c r="Z62" s="14" t="s">
        <v>2106</v>
      </c>
      <c r="AA62" s="14" t="s">
        <v>4383</v>
      </c>
      <c r="AB62" s="14" t="s">
        <v>4399</v>
      </c>
      <c r="AC62" s="14" t="s">
        <v>4219</v>
      </c>
      <c r="AD62" s="14" t="s">
        <v>4285</v>
      </c>
      <c r="AE62" s="14"/>
      <c r="AF62" s="14"/>
      <c r="AG62" s="14"/>
      <c r="AH62" s="14"/>
      <c r="AI62" s="14"/>
      <c r="AJ62" s="14"/>
      <c r="AK62" s="14"/>
    </row>
    <row r="63" spans="1:44" s="17" customFormat="1" x14ac:dyDescent="0.2">
      <c r="A63" s="244" t="s">
        <v>1681</v>
      </c>
      <c r="B63" s="237" t="s">
        <v>7823</v>
      </c>
      <c r="C63" s="766" t="s">
        <v>1145</v>
      </c>
      <c r="D63" s="766" t="s">
        <v>1140</v>
      </c>
      <c r="E63" s="647"/>
      <c r="F63" s="647"/>
      <c r="G63" s="766" t="s">
        <v>1336</v>
      </c>
      <c r="H63" s="647"/>
      <c r="I63" s="647"/>
      <c r="J63" s="766" t="s">
        <v>1335</v>
      </c>
      <c r="K63" s="766" t="s">
        <v>1334</v>
      </c>
      <c r="L63" s="647"/>
      <c r="M63" s="647"/>
      <c r="N63" s="647"/>
      <c r="O63" s="768" t="s">
        <v>2175</v>
      </c>
      <c r="P63" s="764" t="s">
        <v>1333</v>
      </c>
      <c r="Q63" s="647"/>
      <c r="R63" s="647"/>
      <c r="S63" s="766" t="s">
        <v>1332</v>
      </c>
      <c r="T63" s="766" t="s">
        <v>1331</v>
      </c>
      <c r="U63" s="768" t="s">
        <v>2190</v>
      </c>
      <c r="Y63" s="17" t="s">
        <v>4428</v>
      </c>
      <c r="Z63" s="14" t="s">
        <v>2106</v>
      </c>
      <c r="AA63" s="14" t="s">
        <v>4383</v>
      </c>
      <c r="AB63" s="14" t="s">
        <v>4400</v>
      </c>
      <c r="AC63" s="14" t="s">
        <v>4219</v>
      </c>
      <c r="AD63" s="14" t="s">
        <v>4285</v>
      </c>
      <c r="AE63" s="14"/>
      <c r="AF63" s="14"/>
      <c r="AG63" s="14"/>
      <c r="AH63" s="14"/>
      <c r="AI63" s="14"/>
      <c r="AJ63" s="14"/>
      <c r="AK63" s="14"/>
    </row>
    <row r="64" spans="1:44" s="17" customFormat="1" x14ac:dyDescent="0.2">
      <c r="A64" s="243" t="s">
        <v>4201</v>
      </c>
      <c r="B64" s="237" t="s">
        <v>8269</v>
      </c>
      <c r="C64" s="771" t="s">
        <v>243</v>
      </c>
      <c r="D64" s="771" t="s">
        <v>362</v>
      </c>
      <c r="E64" s="647"/>
      <c r="F64" s="647"/>
      <c r="G64" s="771" t="s">
        <v>358</v>
      </c>
      <c r="H64" s="647"/>
      <c r="I64" s="647"/>
      <c r="J64" s="771" t="s">
        <v>354</v>
      </c>
      <c r="K64" s="771" t="s">
        <v>352</v>
      </c>
      <c r="L64" s="647"/>
      <c r="M64" s="647"/>
      <c r="N64" s="647"/>
      <c r="O64" s="647"/>
      <c r="P64" s="771" t="s">
        <v>346</v>
      </c>
      <c r="Q64" s="647"/>
      <c r="R64" s="647"/>
      <c r="S64" s="771" t="s">
        <v>1330</v>
      </c>
      <c r="T64" s="771" t="s">
        <v>1329</v>
      </c>
      <c r="U64" s="647"/>
      <c r="Z64" s="14" t="s">
        <v>7148</v>
      </c>
      <c r="AA64" s="14" t="s">
        <v>4754</v>
      </c>
      <c r="AB64" s="14"/>
      <c r="AC64" s="14"/>
      <c r="AD64" s="14"/>
      <c r="AE64" s="14"/>
      <c r="AF64" s="14"/>
      <c r="AG64" s="14"/>
      <c r="AH64" s="14"/>
      <c r="AI64" s="14"/>
      <c r="AJ64" s="14"/>
      <c r="AK64" s="14"/>
    </row>
    <row r="65" spans="1:38" s="17" customFormat="1" x14ac:dyDescent="0.2">
      <c r="A65" s="243" t="s">
        <v>2413</v>
      </c>
      <c r="B65" s="237" t="s">
        <v>7824</v>
      </c>
      <c r="C65" s="766" t="s">
        <v>242</v>
      </c>
      <c r="D65" s="766" t="s">
        <v>371</v>
      </c>
      <c r="E65" s="647"/>
      <c r="F65" s="647"/>
      <c r="G65" s="766" t="s">
        <v>367</v>
      </c>
      <c r="H65" s="647"/>
      <c r="I65" s="647"/>
      <c r="J65" s="766" t="s">
        <v>1328</v>
      </c>
      <c r="K65" s="766" t="s">
        <v>1327</v>
      </c>
      <c r="L65" s="647"/>
      <c r="M65" s="647"/>
      <c r="N65" s="647"/>
      <c r="O65" s="768" t="s">
        <v>1649</v>
      </c>
      <c r="P65" s="766" t="s">
        <v>1326</v>
      </c>
      <c r="Q65" s="647"/>
      <c r="R65" s="647"/>
      <c r="S65" s="766" t="s">
        <v>1325</v>
      </c>
      <c r="T65" s="766" t="s">
        <v>1324</v>
      </c>
      <c r="U65" s="768" t="s">
        <v>1619</v>
      </c>
      <c r="X65" s="17" t="s">
        <v>4360</v>
      </c>
      <c r="Y65" s="106" t="s">
        <v>4401</v>
      </c>
      <c r="Z65" s="133" t="s">
        <v>2106</v>
      </c>
      <c r="AA65" s="133" t="s">
        <v>4219</v>
      </c>
      <c r="AB65" s="14"/>
      <c r="AC65" s="14"/>
      <c r="AD65" s="14"/>
      <c r="AE65" s="14"/>
      <c r="AF65" s="14"/>
      <c r="AG65" s="133"/>
      <c r="AH65" s="14"/>
      <c r="AI65" s="14"/>
      <c r="AJ65" s="14"/>
      <c r="AK65" s="14"/>
    </row>
    <row r="66" spans="1:38" s="17" customFormat="1" x14ac:dyDescent="0.2">
      <c r="A66" s="243" t="s">
        <v>1323</v>
      </c>
      <c r="B66" s="237" t="s">
        <v>8296</v>
      </c>
      <c r="C66" s="766" t="s">
        <v>372</v>
      </c>
      <c r="D66" s="766" t="s">
        <v>370</v>
      </c>
      <c r="E66" s="647"/>
      <c r="F66" s="647"/>
      <c r="G66" s="766" t="s">
        <v>276</v>
      </c>
      <c r="H66" s="647"/>
      <c r="I66" s="647"/>
      <c r="J66" s="766" t="s">
        <v>1322</v>
      </c>
      <c r="K66" s="766" t="s">
        <v>1321</v>
      </c>
      <c r="L66" s="647"/>
      <c r="M66" s="647"/>
      <c r="N66" s="647"/>
      <c r="O66" s="768" t="s">
        <v>1648</v>
      </c>
      <c r="P66" s="766" t="s">
        <v>1320</v>
      </c>
      <c r="Q66" s="647"/>
      <c r="R66" s="647"/>
      <c r="S66" s="766" t="s">
        <v>1319</v>
      </c>
      <c r="T66" s="766" t="s">
        <v>1318</v>
      </c>
      <c r="U66" s="768" t="s">
        <v>1618</v>
      </c>
      <c r="Z66" s="14" t="s">
        <v>2107</v>
      </c>
      <c r="AA66" s="14" t="s">
        <v>4656</v>
      </c>
      <c r="AB66" s="14"/>
      <c r="AC66" s="14"/>
      <c r="AD66" s="14"/>
      <c r="AE66" s="14"/>
      <c r="AF66" s="14"/>
      <c r="AG66" s="14"/>
      <c r="AH66" s="14"/>
      <c r="AI66" s="14"/>
      <c r="AJ66" s="14"/>
      <c r="AK66" s="14"/>
    </row>
    <row r="67" spans="1:38" ht="153" x14ac:dyDescent="0.2">
      <c r="A67" s="17"/>
      <c r="B67" s="17"/>
      <c r="C67" s="82" t="s">
        <v>5089</v>
      </c>
      <c r="D67" s="82" t="s">
        <v>4544</v>
      </c>
      <c r="E67" s="82" t="s">
        <v>4544</v>
      </c>
      <c r="F67" s="82" t="s">
        <v>4544</v>
      </c>
      <c r="G67" s="82" t="s">
        <v>5079</v>
      </c>
      <c r="H67" s="82" t="s">
        <v>5079</v>
      </c>
      <c r="I67" s="82" t="s">
        <v>5079</v>
      </c>
      <c r="J67" s="82" t="s">
        <v>4521</v>
      </c>
      <c r="K67" s="82" t="s">
        <v>5081</v>
      </c>
      <c r="L67" s="82" t="s">
        <v>5089</v>
      </c>
      <c r="M67" s="82" t="s">
        <v>4544</v>
      </c>
      <c r="N67" s="82" t="s">
        <v>5079</v>
      </c>
      <c r="O67" s="4" t="s">
        <v>5091</v>
      </c>
      <c r="P67" s="82" t="s">
        <v>5067</v>
      </c>
      <c r="Q67" s="82" t="s">
        <v>5067</v>
      </c>
      <c r="R67" s="82" t="s">
        <v>5067</v>
      </c>
      <c r="S67" s="82" t="s">
        <v>5080</v>
      </c>
      <c r="T67" s="82" t="s">
        <v>5092</v>
      </c>
      <c r="U67" s="4" t="s">
        <v>5092</v>
      </c>
      <c r="V67" s="17"/>
      <c r="W67" s="47"/>
      <c r="X67" s="17"/>
      <c r="Y67" s="17"/>
      <c r="Z67" s="17"/>
      <c r="AA67" s="14"/>
      <c r="AB67" s="14"/>
      <c r="AC67" s="14"/>
      <c r="AD67" s="14"/>
      <c r="AE67" s="14"/>
      <c r="AF67" s="14"/>
      <c r="AG67" s="14"/>
      <c r="AH67" s="14"/>
      <c r="AI67" s="14"/>
      <c r="AJ67" s="14"/>
      <c r="AK67" s="14"/>
      <c r="AL67" s="14"/>
    </row>
    <row r="68" spans="1:38" ht="51" x14ac:dyDescent="0.2">
      <c r="C68" s="82"/>
      <c r="D68" s="82"/>
      <c r="E68" s="82" t="s">
        <v>4549</v>
      </c>
      <c r="F68" s="82" t="s">
        <v>4550</v>
      </c>
      <c r="G68" s="82"/>
      <c r="H68" s="82" t="s">
        <v>4549</v>
      </c>
      <c r="I68" s="82" t="s">
        <v>4550</v>
      </c>
      <c r="J68" s="82"/>
      <c r="K68" s="82"/>
      <c r="L68" s="82"/>
      <c r="M68" s="82"/>
      <c r="N68" s="82"/>
      <c r="O68" s="82"/>
      <c r="P68" s="82"/>
      <c r="Q68" s="82" t="s">
        <v>4549</v>
      </c>
      <c r="R68" s="82" t="s">
        <v>4550</v>
      </c>
      <c r="S68" s="82"/>
      <c r="T68" s="82"/>
      <c r="U68" s="82"/>
    </row>
    <row r="69" spans="1:38" ht="25.5" x14ac:dyDescent="0.2">
      <c r="C69" s="4" t="s">
        <v>4522</v>
      </c>
      <c r="D69" s="4" t="s">
        <v>4522</v>
      </c>
      <c r="E69" s="4" t="s">
        <v>4522</v>
      </c>
      <c r="F69" s="4" t="s">
        <v>4522</v>
      </c>
      <c r="G69" s="4" t="s">
        <v>4522</v>
      </c>
      <c r="H69" s="4" t="s">
        <v>4522</v>
      </c>
      <c r="I69" s="4" t="s">
        <v>4522</v>
      </c>
      <c r="J69" s="4" t="s">
        <v>4522</v>
      </c>
      <c r="K69" s="4" t="s">
        <v>4519</v>
      </c>
      <c r="L69" s="4" t="s">
        <v>4519</v>
      </c>
      <c r="M69" s="4" t="s">
        <v>4519</v>
      </c>
      <c r="N69" s="4" t="s">
        <v>4519</v>
      </c>
      <c r="O69" s="82"/>
      <c r="P69" s="4" t="s">
        <v>4522</v>
      </c>
      <c r="Q69" s="4" t="s">
        <v>4522</v>
      </c>
      <c r="R69" s="4" t="s">
        <v>4522</v>
      </c>
      <c r="S69" s="4" t="s">
        <v>4522</v>
      </c>
      <c r="T69" s="4" t="s">
        <v>4519</v>
      </c>
      <c r="U69" s="82"/>
    </row>
    <row r="70" spans="1:38" x14ac:dyDescent="0.2">
      <c r="C70" s="16"/>
      <c r="D70" s="16"/>
      <c r="E70" s="16"/>
      <c r="F70" s="16"/>
      <c r="G70" s="16"/>
      <c r="H70" s="16"/>
      <c r="I70" s="16"/>
      <c r="J70" s="16"/>
      <c r="K70" s="16"/>
      <c r="L70" s="16"/>
      <c r="M70" s="16"/>
      <c r="N70" s="16"/>
      <c r="O70" s="16"/>
      <c r="P70" s="16"/>
      <c r="Q70" s="16"/>
      <c r="R70" s="16"/>
      <c r="S70" s="16"/>
      <c r="T70" s="16"/>
      <c r="U70" s="16"/>
    </row>
    <row r="71" spans="1:38" x14ac:dyDescent="0.2">
      <c r="D71" s="16"/>
      <c r="E71" s="16"/>
      <c r="F71" s="16"/>
      <c r="G71" s="16"/>
      <c r="H71" s="16"/>
      <c r="I71" s="16"/>
      <c r="J71" s="16"/>
      <c r="K71" s="16"/>
      <c r="L71" s="16"/>
      <c r="M71" s="16"/>
      <c r="N71" s="16"/>
      <c r="O71" s="16"/>
      <c r="P71" s="16"/>
      <c r="Q71" s="16"/>
      <c r="R71" s="16"/>
      <c r="S71" s="16"/>
      <c r="T71" s="16"/>
      <c r="U71" s="16"/>
      <c r="V71" s="16"/>
    </row>
    <row r="72" spans="1:38" x14ac:dyDescent="0.2">
      <c r="D72" s="16"/>
      <c r="E72" s="16"/>
      <c r="F72" s="16"/>
      <c r="G72" s="16"/>
      <c r="H72" s="16"/>
      <c r="I72" s="16"/>
      <c r="J72" s="16"/>
      <c r="K72" s="16"/>
      <c r="L72" s="16"/>
      <c r="M72" s="16"/>
      <c r="N72" s="16"/>
      <c r="O72" s="16"/>
      <c r="P72" s="16"/>
      <c r="Q72" s="16"/>
      <c r="R72" s="16"/>
      <c r="S72" s="16"/>
      <c r="T72" s="16"/>
      <c r="U72" s="16"/>
      <c r="V72" s="16"/>
    </row>
    <row r="73" spans="1:38" x14ac:dyDescent="0.2">
      <c r="D73" s="16"/>
      <c r="E73" s="16"/>
      <c r="F73" s="16"/>
      <c r="G73" s="16"/>
      <c r="H73" s="16"/>
      <c r="I73" s="16"/>
      <c r="J73" s="16"/>
      <c r="K73" s="16"/>
      <c r="L73" s="16"/>
      <c r="M73" s="16"/>
      <c r="N73" s="16"/>
      <c r="O73" s="16"/>
      <c r="P73" s="16"/>
      <c r="Q73" s="16"/>
      <c r="R73" s="16"/>
      <c r="S73" s="16"/>
      <c r="T73" s="16"/>
      <c r="U73" s="16"/>
      <c r="V73" s="16"/>
    </row>
    <row r="74" spans="1:38" x14ac:dyDescent="0.2">
      <c r="D74" s="16"/>
      <c r="E74" s="16"/>
      <c r="F74" s="16"/>
      <c r="G74" s="16"/>
      <c r="H74" s="16"/>
      <c r="I74" s="16"/>
      <c r="J74" s="16"/>
      <c r="K74" s="16"/>
      <c r="L74" s="16"/>
      <c r="M74" s="16"/>
      <c r="N74" s="16"/>
      <c r="O74" s="16"/>
      <c r="P74" s="16"/>
      <c r="Q74" s="16"/>
      <c r="R74" s="16"/>
      <c r="S74" s="16"/>
      <c r="T74" s="16"/>
      <c r="U74" s="16"/>
      <c r="V74" s="16"/>
    </row>
    <row r="75" spans="1:38" x14ac:dyDescent="0.2">
      <c r="D75" s="16"/>
      <c r="E75" s="16"/>
      <c r="F75" s="16"/>
      <c r="G75" s="16"/>
      <c r="H75" s="16"/>
      <c r="I75" s="16"/>
      <c r="J75" s="16"/>
      <c r="K75" s="16"/>
      <c r="L75" s="16"/>
      <c r="M75" s="16"/>
      <c r="N75" s="16"/>
      <c r="O75" s="16"/>
      <c r="P75" s="16"/>
      <c r="Q75" s="16"/>
      <c r="R75" s="16"/>
      <c r="S75" s="16"/>
      <c r="T75" s="16"/>
      <c r="U75" s="16"/>
      <c r="V75" s="16"/>
    </row>
    <row r="76" spans="1:38" x14ac:dyDescent="0.2">
      <c r="D76" s="16"/>
      <c r="E76" s="16"/>
      <c r="F76" s="16"/>
      <c r="G76" s="16"/>
      <c r="H76" s="16"/>
      <c r="I76" s="16"/>
      <c r="J76" s="16"/>
      <c r="K76" s="16"/>
      <c r="L76" s="16"/>
      <c r="M76" s="16"/>
      <c r="N76" s="16"/>
      <c r="O76" s="16"/>
      <c r="P76" s="16"/>
      <c r="Q76" s="16"/>
      <c r="R76" s="16"/>
      <c r="S76" s="16"/>
      <c r="T76" s="16"/>
      <c r="U76" s="16"/>
      <c r="V76" s="16"/>
    </row>
    <row r="77" spans="1:38" x14ac:dyDescent="0.2">
      <c r="D77" s="16"/>
      <c r="E77" s="16"/>
      <c r="F77" s="16"/>
      <c r="G77" s="16"/>
      <c r="H77" s="16"/>
      <c r="I77" s="16"/>
      <c r="J77" s="16"/>
      <c r="K77" s="16"/>
      <c r="L77" s="16"/>
      <c r="M77" s="16"/>
      <c r="N77" s="16"/>
      <c r="O77" s="16"/>
      <c r="P77" s="16"/>
      <c r="Q77" s="16"/>
      <c r="R77" s="16"/>
      <c r="S77" s="16"/>
      <c r="T77" s="16"/>
      <c r="U77" s="16"/>
      <c r="V77" s="16"/>
    </row>
    <row r="78" spans="1:38" x14ac:dyDescent="0.2">
      <c r="D78" s="16"/>
      <c r="E78" s="16"/>
      <c r="F78" s="16"/>
      <c r="G78" s="16"/>
      <c r="H78" s="16"/>
      <c r="I78" s="16"/>
      <c r="J78" s="16"/>
      <c r="K78" s="16"/>
      <c r="L78" s="16"/>
      <c r="M78" s="16"/>
      <c r="N78" s="16"/>
      <c r="O78" s="16"/>
      <c r="P78" s="16"/>
      <c r="Q78" s="16"/>
      <c r="R78" s="16"/>
      <c r="S78" s="16"/>
      <c r="T78" s="16"/>
      <c r="U78" s="16"/>
      <c r="V78" s="16"/>
    </row>
    <row r="79" spans="1:38" x14ac:dyDescent="0.2">
      <c r="D79" s="16"/>
      <c r="E79" s="16"/>
      <c r="F79" s="16"/>
      <c r="G79" s="16"/>
      <c r="H79" s="16"/>
      <c r="I79" s="16"/>
      <c r="J79" s="16"/>
      <c r="K79" s="16"/>
      <c r="L79" s="16"/>
      <c r="M79" s="16"/>
      <c r="N79" s="16"/>
      <c r="O79" s="16"/>
      <c r="P79" s="16"/>
      <c r="Q79" s="16"/>
      <c r="R79" s="16"/>
      <c r="S79" s="16"/>
      <c r="T79" s="16"/>
      <c r="U79" s="16"/>
      <c r="V79" s="16"/>
    </row>
    <row r="80" spans="1:38" x14ac:dyDescent="0.2">
      <c r="D80" s="16"/>
      <c r="E80" s="16"/>
      <c r="F80" s="16"/>
      <c r="G80" s="16"/>
      <c r="H80" s="16"/>
      <c r="I80" s="16"/>
      <c r="J80" s="16"/>
      <c r="K80" s="16"/>
      <c r="L80" s="16"/>
      <c r="M80" s="16"/>
      <c r="N80" s="16"/>
      <c r="O80" s="16"/>
      <c r="P80" s="16"/>
      <c r="Q80" s="16"/>
      <c r="R80" s="16"/>
      <c r="S80" s="16"/>
      <c r="T80" s="16"/>
      <c r="U80" s="16"/>
      <c r="V80" s="16"/>
    </row>
    <row r="81" spans="4:22" x14ac:dyDescent="0.2">
      <c r="D81" s="16"/>
      <c r="E81" s="16"/>
      <c r="F81" s="16"/>
      <c r="G81" s="16"/>
      <c r="H81" s="16"/>
      <c r="I81" s="16"/>
      <c r="J81" s="16"/>
      <c r="K81" s="16"/>
      <c r="L81" s="16"/>
      <c r="M81" s="16"/>
      <c r="N81" s="16"/>
      <c r="O81" s="16"/>
      <c r="P81" s="16"/>
      <c r="Q81" s="16"/>
      <c r="R81" s="16"/>
      <c r="S81" s="16"/>
      <c r="T81" s="16"/>
      <c r="U81" s="16"/>
      <c r="V81" s="16"/>
    </row>
    <row r="82" spans="4:22" x14ac:dyDescent="0.2">
      <c r="D82" s="16"/>
      <c r="E82" s="16"/>
      <c r="F82" s="16"/>
      <c r="G82" s="16"/>
      <c r="H82" s="16"/>
      <c r="I82" s="16"/>
      <c r="J82" s="16"/>
      <c r="K82" s="16"/>
      <c r="L82" s="16"/>
      <c r="M82" s="16"/>
      <c r="N82" s="16"/>
      <c r="O82" s="16"/>
      <c r="P82" s="16"/>
      <c r="Q82" s="16"/>
      <c r="R82" s="16"/>
      <c r="S82" s="16"/>
      <c r="T82" s="16"/>
      <c r="U82" s="16"/>
      <c r="V82" s="16"/>
    </row>
    <row r="83" spans="4:22" x14ac:dyDescent="0.2">
      <c r="D83" s="16"/>
      <c r="E83" s="16"/>
      <c r="F83" s="16"/>
      <c r="G83" s="16"/>
      <c r="H83" s="16"/>
      <c r="I83" s="16"/>
      <c r="J83" s="16"/>
      <c r="K83" s="16"/>
      <c r="L83" s="16"/>
      <c r="M83" s="16"/>
      <c r="N83" s="16"/>
      <c r="O83" s="16"/>
      <c r="P83" s="16"/>
      <c r="Q83" s="16"/>
      <c r="R83" s="16"/>
      <c r="S83" s="16"/>
      <c r="T83" s="16"/>
      <c r="U83" s="16"/>
      <c r="V83" s="16"/>
    </row>
    <row r="84" spans="4:22" x14ac:dyDescent="0.2">
      <c r="D84" s="16"/>
      <c r="E84" s="16"/>
      <c r="F84" s="16"/>
      <c r="G84" s="16"/>
      <c r="H84" s="16"/>
      <c r="I84" s="16"/>
      <c r="J84" s="16"/>
      <c r="K84" s="16"/>
      <c r="L84" s="16"/>
      <c r="M84" s="16"/>
      <c r="N84" s="16"/>
      <c r="O84" s="16"/>
      <c r="P84" s="16"/>
      <c r="Q84" s="16"/>
      <c r="R84" s="16"/>
      <c r="S84" s="16"/>
      <c r="T84" s="16"/>
      <c r="U84" s="16"/>
      <c r="V84" s="16"/>
    </row>
    <row r="85" spans="4:22" x14ac:dyDescent="0.2">
      <c r="D85" s="16"/>
      <c r="E85" s="16"/>
      <c r="F85" s="16"/>
      <c r="G85" s="16"/>
      <c r="H85" s="16"/>
      <c r="I85" s="16"/>
      <c r="J85" s="16"/>
      <c r="K85" s="16"/>
      <c r="L85" s="16"/>
      <c r="M85" s="16"/>
      <c r="N85" s="16"/>
      <c r="O85" s="16"/>
      <c r="P85" s="16"/>
      <c r="Q85" s="16"/>
      <c r="R85" s="16"/>
      <c r="S85" s="16"/>
      <c r="T85" s="16"/>
      <c r="U85" s="16"/>
      <c r="V85" s="16"/>
    </row>
    <row r="86" spans="4:22" x14ac:dyDescent="0.2">
      <c r="D86" s="16"/>
      <c r="E86" s="16"/>
      <c r="F86" s="16"/>
      <c r="G86" s="16"/>
      <c r="H86" s="16"/>
      <c r="I86" s="16"/>
      <c r="J86" s="16"/>
      <c r="K86" s="16"/>
      <c r="L86" s="16"/>
      <c r="M86" s="16"/>
      <c r="N86" s="16"/>
      <c r="O86" s="16"/>
      <c r="P86" s="16"/>
      <c r="Q86" s="16"/>
      <c r="R86" s="16"/>
      <c r="S86" s="16"/>
      <c r="T86" s="16"/>
      <c r="U86" s="16"/>
      <c r="V86" s="16"/>
    </row>
    <row r="87" spans="4:22" x14ac:dyDescent="0.2">
      <c r="D87" s="16"/>
      <c r="E87" s="16"/>
      <c r="F87" s="16"/>
      <c r="G87" s="16"/>
      <c r="H87" s="16"/>
      <c r="I87" s="16"/>
      <c r="J87" s="16"/>
      <c r="K87" s="16"/>
      <c r="L87" s="16"/>
      <c r="M87" s="16"/>
      <c r="N87" s="16"/>
      <c r="O87" s="16"/>
      <c r="P87" s="16"/>
      <c r="Q87" s="16"/>
      <c r="R87" s="16"/>
      <c r="S87" s="16"/>
      <c r="T87" s="16"/>
      <c r="U87" s="16"/>
      <c r="V87" s="16"/>
    </row>
    <row r="88" spans="4:22" x14ac:dyDescent="0.2">
      <c r="D88" s="16"/>
      <c r="E88" s="16"/>
      <c r="F88" s="16"/>
      <c r="G88" s="16"/>
      <c r="H88" s="16"/>
      <c r="I88" s="16"/>
      <c r="J88" s="16"/>
      <c r="K88" s="16"/>
      <c r="L88" s="16"/>
      <c r="M88" s="16"/>
      <c r="N88" s="16"/>
      <c r="O88" s="16"/>
      <c r="P88" s="16"/>
      <c r="Q88" s="16"/>
      <c r="R88" s="16"/>
      <c r="S88" s="16"/>
      <c r="T88" s="16"/>
      <c r="U88" s="16"/>
      <c r="V88" s="16"/>
    </row>
    <row r="89" spans="4:22" x14ac:dyDescent="0.2">
      <c r="D89" s="16"/>
      <c r="E89" s="16"/>
      <c r="F89" s="16"/>
      <c r="G89" s="16"/>
      <c r="H89" s="16"/>
      <c r="I89" s="16"/>
      <c r="J89" s="16"/>
      <c r="K89" s="16"/>
      <c r="L89" s="16"/>
      <c r="M89" s="16"/>
      <c r="N89" s="16"/>
      <c r="O89" s="16"/>
      <c r="P89" s="16"/>
      <c r="Q89" s="16"/>
      <c r="R89" s="16"/>
      <c r="S89" s="16"/>
      <c r="T89" s="16"/>
      <c r="U89" s="16"/>
      <c r="V89" s="16"/>
    </row>
    <row r="90" spans="4:22" x14ac:dyDescent="0.2">
      <c r="D90" s="16"/>
      <c r="E90" s="16"/>
      <c r="F90" s="16"/>
      <c r="G90" s="16"/>
      <c r="H90" s="16"/>
      <c r="I90" s="16"/>
      <c r="J90" s="16"/>
      <c r="K90" s="16"/>
      <c r="L90" s="16"/>
      <c r="M90" s="16"/>
      <c r="N90" s="16"/>
      <c r="O90" s="16"/>
      <c r="P90" s="16"/>
      <c r="Q90" s="16"/>
      <c r="R90" s="16"/>
      <c r="S90" s="16"/>
      <c r="T90" s="16"/>
      <c r="U90" s="16"/>
      <c r="V90" s="16"/>
    </row>
    <row r="91" spans="4:22" x14ac:dyDescent="0.2">
      <c r="D91" s="16"/>
      <c r="E91" s="16"/>
      <c r="F91" s="16"/>
      <c r="G91" s="16"/>
      <c r="H91" s="16"/>
      <c r="I91" s="16"/>
      <c r="J91" s="16"/>
      <c r="K91" s="16"/>
      <c r="L91" s="16"/>
      <c r="M91" s="16"/>
      <c r="N91" s="16"/>
      <c r="O91" s="16"/>
      <c r="P91" s="16"/>
      <c r="Q91" s="16"/>
      <c r="R91" s="16"/>
      <c r="S91" s="16"/>
      <c r="T91" s="16"/>
      <c r="U91" s="16"/>
      <c r="V91" s="16"/>
    </row>
    <row r="92" spans="4:22" x14ac:dyDescent="0.2">
      <c r="D92" s="16"/>
      <c r="E92" s="16"/>
      <c r="F92" s="16"/>
      <c r="G92" s="16"/>
      <c r="H92" s="16"/>
      <c r="I92" s="16"/>
      <c r="J92" s="16"/>
      <c r="K92" s="16"/>
      <c r="L92" s="16"/>
      <c r="M92" s="16"/>
      <c r="N92" s="16"/>
      <c r="O92" s="16"/>
      <c r="P92" s="16"/>
      <c r="Q92" s="16"/>
      <c r="R92" s="16"/>
      <c r="S92" s="16"/>
      <c r="T92" s="16"/>
      <c r="U92" s="16"/>
      <c r="V92" s="16"/>
    </row>
    <row r="93" spans="4:22" x14ac:dyDescent="0.2">
      <c r="D93" s="16"/>
      <c r="E93" s="16"/>
      <c r="F93" s="16"/>
      <c r="G93" s="16"/>
      <c r="H93" s="16"/>
      <c r="I93" s="16"/>
      <c r="J93" s="16"/>
      <c r="K93" s="16"/>
      <c r="L93" s="16"/>
      <c r="M93" s="16"/>
      <c r="N93" s="16"/>
      <c r="O93" s="16"/>
      <c r="P93" s="16"/>
      <c r="Q93" s="16"/>
      <c r="R93" s="16"/>
      <c r="S93" s="16"/>
      <c r="T93" s="16"/>
      <c r="U93" s="16"/>
      <c r="V93" s="16"/>
    </row>
    <row r="94" spans="4:22" x14ac:dyDescent="0.2">
      <c r="D94" s="16"/>
      <c r="E94" s="16"/>
      <c r="F94" s="16"/>
      <c r="G94" s="16"/>
      <c r="H94" s="16"/>
      <c r="I94" s="16"/>
      <c r="J94" s="16"/>
      <c r="K94" s="16"/>
      <c r="L94" s="16"/>
      <c r="M94" s="16"/>
      <c r="N94" s="16"/>
      <c r="O94" s="16"/>
      <c r="P94" s="16"/>
      <c r="Q94" s="16"/>
      <c r="R94" s="16"/>
      <c r="S94" s="16"/>
      <c r="T94" s="16"/>
      <c r="U94" s="16"/>
      <c r="V94" s="16"/>
    </row>
    <row r="95" spans="4:22" x14ac:dyDescent="0.2">
      <c r="D95" s="16"/>
      <c r="E95" s="16"/>
      <c r="F95" s="16"/>
      <c r="G95" s="16"/>
      <c r="H95" s="16"/>
      <c r="I95" s="16"/>
      <c r="J95" s="16"/>
      <c r="K95" s="16"/>
      <c r="L95" s="16"/>
      <c r="M95" s="16"/>
      <c r="N95" s="16"/>
      <c r="O95" s="16"/>
      <c r="P95" s="16"/>
      <c r="Q95" s="16"/>
      <c r="R95" s="16"/>
      <c r="S95" s="16"/>
      <c r="T95" s="16"/>
      <c r="U95" s="16"/>
      <c r="V95" s="16"/>
    </row>
    <row r="96" spans="4:22" x14ac:dyDescent="0.2">
      <c r="D96" s="16"/>
      <c r="E96" s="16"/>
      <c r="F96" s="16"/>
      <c r="G96" s="16"/>
      <c r="H96" s="16"/>
      <c r="I96" s="16"/>
      <c r="J96" s="16"/>
      <c r="K96" s="16"/>
      <c r="L96" s="16"/>
      <c r="M96" s="16"/>
      <c r="N96" s="16"/>
      <c r="O96" s="16"/>
      <c r="P96" s="16"/>
      <c r="Q96" s="16"/>
      <c r="R96" s="16"/>
      <c r="S96" s="16"/>
      <c r="T96" s="16"/>
      <c r="U96" s="16"/>
      <c r="V96" s="16"/>
    </row>
    <row r="97" spans="4:22" x14ac:dyDescent="0.2">
      <c r="D97" s="16"/>
      <c r="E97" s="16"/>
      <c r="F97" s="16"/>
      <c r="G97" s="16"/>
      <c r="H97" s="16"/>
      <c r="I97" s="16"/>
      <c r="J97" s="16"/>
      <c r="K97" s="16"/>
      <c r="L97" s="16"/>
      <c r="M97" s="16"/>
      <c r="N97" s="16"/>
      <c r="O97" s="16"/>
      <c r="P97" s="16"/>
      <c r="Q97" s="16"/>
      <c r="R97" s="16"/>
      <c r="S97" s="16"/>
      <c r="T97" s="16"/>
      <c r="U97" s="16"/>
      <c r="V97" s="16"/>
    </row>
    <row r="98" spans="4:22" x14ac:dyDescent="0.2">
      <c r="D98" s="16"/>
      <c r="E98" s="16"/>
      <c r="F98" s="16"/>
      <c r="G98" s="16"/>
      <c r="H98" s="16"/>
      <c r="I98" s="16"/>
      <c r="J98" s="16"/>
      <c r="K98" s="16"/>
      <c r="L98" s="16"/>
      <c r="M98" s="16"/>
      <c r="N98" s="16"/>
      <c r="O98" s="16"/>
      <c r="P98" s="16"/>
      <c r="Q98" s="16"/>
      <c r="R98" s="16"/>
      <c r="S98" s="16"/>
      <c r="T98" s="16"/>
      <c r="U98" s="16"/>
      <c r="V98" s="16"/>
    </row>
    <row r="99" spans="4:22" x14ac:dyDescent="0.2">
      <c r="D99" s="16"/>
      <c r="E99" s="16"/>
      <c r="F99" s="16"/>
      <c r="G99" s="16"/>
      <c r="H99" s="16"/>
      <c r="I99" s="16"/>
      <c r="J99" s="16"/>
      <c r="K99" s="16"/>
      <c r="L99" s="16"/>
      <c r="M99" s="16"/>
      <c r="N99" s="16"/>
      <c r="O99" s="16"/>
      <c r="P99" s="16"/>
      <c r="Q99" s="16"/>
      <c r="R99" s="16"/>
      <c r="S99" s="16"/>
      <c r="T99" s="16"/>
      <c r="U99" s="16"/>
      <c r="V99" s="16"/>
    </row>
  </sheetData>
  <mergeCells count="10">
    <mergeCell ref="C10:C11"/>
    <mergeCell ref="K10:N10"/>
    <mergeCell ref="U10:U11"/>
    <mergeCell ref="J10:J11"/>
    <mergeCell ref="O10:O11"/>
    <mergeCell ref="S10:S11"/>
    <mergeCell ref="D10:F10"/>
    <mergeCell ref="G10:I10"/>
    <mergeCell ref="P10:R10"/>
    <mergeCell ref="T10:T11"/>
  </mergeCells>
  <pageMargins left="0.59055118110236227" right="0" top="0.59055118110236227" bottom="0" header="0" footer="0"/>
  <pageSetup paperSize="8" scale="28" pageOrder="overThenDown" orientation="landscape" cellComments="asDisplayed" r:id="rId1"/>
  <headerFooter alignWithMargins="0">
    <oddHeader>&amp;A</oddHeader>
    <oddFooter>&amp;L&amp;F&amp;CPage &amp;P&amp;R&amp;D</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4">
    <pageSetUpPr fitToPage="1"/>
  </sheetPr>
  <dimension ref="A1:AK62"/>
  <sheetViews>
    <sheetView zoomScale="85" zoomScaleNormal="85" workbookViewId="0">
      <selection activeCell="A12" sqref="A12"/>
    </sheetView>
  </sheetViews>
  <sheetFormatPr defaultColWidth="9.140625" defaultRowHeight="12.75" x14ac:dyDescent="0.2"/>
  <cols>
    <col min="1" max="1" width="64.7109375" style="11" bestFit="1" customWidth="1"/>
    <col min="2" max="2" width="7.140625" style="11" customWidth="1"/>
    <col min="3" max="15" width="11.7109375" style="11" customWidth="1"/>
    <col min="16" max="16" width="11.7109375" style="38" customWidth="1"/>
    <col min="17" max="21" width="11.7109375" style="11" customWidth="1"/>
    <col min="22" max="22" width="10.85546875" style="11" customWidth="1"/>
    <col min="23" max="23" width="10" style="11" customWidth="1"/>
    <col min="24" max="24" width="10.5703125" style="11" customWidth="1"/>
    <col min="25" max="25" width="9.140625" style="11"/>
    <col min="26" max="26" width="8.42578125" style="11" customWidth="1"/>
    <col min="27" max="27" width="10.42578125" style="11" customWidth="1"/>
    <col min="28" max="28" width="8.7109375" style="11" customWidth="1"/>
    <col min="29" max="255" width="9.140625" style="11"/>
    <col min="256" max="256" width="20.5703125" style="11" customWidth="1"/>
    <col min="257" max="257" width="48.85546875" style="11" customWidth="1"/>
    <col min="258" max="258" width="19.5703125" style="11" customWidth="1"/>
    <col min="259" max="259" width="14" style="11" customWidth="1"/>
    <col min="260" max="261" width="14.140625" style="11" customWidth="1"/>
    <col min="262" max="262" width="14" style="11" customWidth="1"/>
    <col min="263" max="263" width="18" style="11" customWidth="1"/>
    <col min="264" max="264" width="14.5703125" style="11" customWidth="1"/>
    <col min="265" max="265" width="27.85546875" style="11" customWidth="1"/>
    <col min="266" max="266" width="17.5703125" style="11" customWidth="1"/>
    <col min="267" max="267" width="16.85546875" style="11" customWidth="1"/>
    <col min="268" max="269" width="16.7109375" style="11" customWidth="1"/>
    <col min="270" max="270" width="17.42578125" style="11" customWidth="1"/>
    <col min="271" max="271" width="23.28515625" style="11" customWidth="1"/>
    <col min="272" max="272" width="12.42578125" style="11" customWidth="1"/>
    <col min="273" max="511" width="9.140625" style="11"/>
    <col min="512" max="512" width="20.5703125" style="11" customWidth="1"/>
    <col min="513" max="513" width="48.85546875" style="11" customWidth="1"/>
    <col min="514" max="514" width="19.5703125" style="11" customWidth="1"/>
    <col min="515" max="515" width="14" style="11" customWidth="1"/>
    <col min="516" max="517" width="14.140625" style="11" customWidth="1"/>
    <col min="518" max="518" width="14" style="11" customWidth="1"/>
    <col min="519" max="519" width="18" style="11" customWidth="1"/>
    <col min="520" max="520" width="14.5703125" style="11" customWidth="1"/>
    <col min="521" max="521" width="27.85546875" style="11" customWidth="1"/>
    <col min="522" max="522" width="17.5703125" style="11" customWidth="1"/>
    <col min="523" max="523" width="16.85546875" style="11" customWidth="1"/>
    <col min="524" max="525" width="16.7109375" style="11" customWidth="1"/>
    <col min="526" max="526" width="17.42578125" style="11" customWidth="1"/>
    <col min="527" max="527" width="23.28515625" style="11" customWidth="1"/>
    <col min="528" max="528" width="12.42578125" style="11" customWidth="1"/>
    <col min="529" max="767" width="9.140625" style="11"/>
    <col min="768" max="768" width="20.5703125" style="11" customWidth="1"/>
    <col min="769" max="769" width="48.85546875" style="11" customWidth="1"/>
    <col min="770" max="770" width="19.5703125" style="11" customWidth="1"/>
    <col min="771" max="771" width="14" style="11" customWidth="1"/>
    <col min="772" max="773" width="14.140625" style="11" customWidth="1"/>
    <col min="774" max="774" width="14" style="11" customWidth="1"/>
    <col min="775" max="775" width="18" style="11" customWidth="1"/>
    <col min="776" max="776" width="14.5703125" style="11" customWidth="1"/>
    <col min="777" max="777" width="27.85546875" style="11" customWidth="1"/>
    <col min="778" max="778" width="17.5703125" style="11" customWidth="1"/>
    <col min="779" max="779" width="16.85546875" style="11" customWidth="1"/>
    <col min="780" max="781" width="16.7109375" style="11" customWidth="1"/>
    <col min="782" max="782" width="17.42578125" style="11" customWidth="1"/>
    <col min="783" max="783" width="23.28515625" style="11" customWidth="1"/>
    <col min="784" max="784" width="12.42578125" style="11" customWidth="1"/>
    <col min="785" max="1023" width="9.140625" style="11"/>
    <col min="1024" max="1024" width="20.5703125" style="11" customWidth="1"/>
    <col min="1025" max="1025" width="48.85546875" style="11" customWidth="1"/>
    <col min="1026" max="1026" width="19.5703125" style="11" customWidth="1"/>
    <col min="1027" max="1027" width="14" style="11" customWidth="1"/>
    <col min="1028" max="1029" width="14.140625" style="11" customWidth="1"/>
    <col min="1030" max="1030" width="14" style="11" customWidth="1"/>
    <col min="1031" max="1031" width="18" style="11" customWidth="1"/>
    <col min="1032" max="1032" width="14.5703125" style="11" customWidth="1"/>
    <col min="1033" max="1033" width="27.85546875" style="11" customWidth="1"/>
    <col min="1034" max="1034" width="17.5703125" style="11" customWidth="1"/>
    <col min="1035" max="1035" width="16.85546875" style="11" customWidth="1"/>
    <col min="1036" max="1037" width="16.7109375" style="11" customWidth="1"/>
    <col min="1038" max="1038" width="17.42578125" style="11" customWidth="1"/>
    <col min="1039" max="1039" width="23.28515625" style="11" customWidth="1"/>
    <col min="1040" max="1040" width="12.42578125" style="11" customWidth="1"/>
    <col min="1041" max="1279" width="9.140625" style="11"/>
    <col min="1280" max="1280" width="20.5703125" style="11" customWidth="1"/>
    <col min="1281" max="1281" width="48.85546875" style="11" customWidth="1"/>
    <col min="1282" max="1282" width="19.5703125" style="11" customWidth="1"/>
    <col min="1283" max="1283" width="14" style="11" customWidth="1"/>
    <col min="1284" max="1285" width="14.140625" style="11" customWidth="1"/>
    <col min="1286" max="1286" width="14" style="11" customWidth="1"/>
    <col min="1287" max="1287" width="18" style="11" customWidth="1"/>
    <col min="1288" max="1288" width="14.5703125" style="11" customWidth="1"/>
    <col min="1289" max="1289" width="27.85546875" style="11" customWidth="1"/>
    <col min="1290" max="1290" width="17.5703125" style="11" customWidth="1"/>
    <col min="1291" max="1291" width="16.85546875" style="11" customWidth="1"/>
    <col min="1292" max="1293" width="16.7109375" style="11" customWidth="1"/>
    <col min="1294" max="1294" width="17.42578125" style="11" customWidth="1"/>
    <col min="1295" max="1295" width="23.28515625" style="11" customWidth="1"/>
    <col min="1296" max="1296" width="12.42578125" style="11" customWidth="1"/>
    <col min="1297" max="1535" width="9.140625" style="11"/>
    <col min="1536" max="1536" width="20.5703125" style="11" customWidth="1"/>
    <col min="1537" max="1537" width="48.85546875" style="11" customWidth="1"/>
    <col min="1538" max="1538" width="19.5703125" style="11" customWidth="1"/>
    <col min="1539" max="1539" width="14" style="11" customWidth="1"/>
    <col min="1540" max="1541" width="14.140625" style="11" customWidth="1"/>
    <col min="1542" max="1542" width="14" style="11" customWidth="1"/>
    <col min="1543" max="1543" width="18" style="11" customWidth="1"/>
    <col min="1544" max="1544" width="14.5703125" style="11" customWidth="1"/>
    <col min="1545" max="1545" width="27.85546875" style="11" customWidth="1"/>
    <col min="1546" max="1546" width="17.5703125" style="11" customWidth="1"/>
    <col min="1547" max="1547" width="16.85546875" style="11" customWidth="1"/>
    <col min="1548" max="1549" width="16.7109375" style="11" customWidth="1"/>
    <col min="1550" max="1550" width="17.42578125" style="11" customWidth="1"/>
    <col min="1551" max="1551" width="23.28515625" style="11" customWidth="1"/>
    <col min="1552" max="1552" width="12.42578125" style="11" customWidth="1"/>
    <col min="1553" max="1791" width="9.140625" style="11"/>
    <col min="1792" max="1792" width="20.5703125" style="11" customWidth="1"/>
    <col min="1793" max="1793" width="48.85546875" style="11" customWidth="1"/>
    <col min="1794" max="1794" width="19.5703125" style="11" customWidth="1"/>
    <col min="1795" max="1795" width="14" style="11" customWidth="1"/>
    <col min="1796" max="1797" width="14.140625" style="11" customWidth="1"/>
    <col min="1798" max="1798" width="14" style="11" customWidth="1"/>
    <col min="1799" max="1799" width="18" style="11" customWidth="1"/>
    <col min="1800" max="1800" width="14.5703125" style="11" customWidth="1"/>
    <col min="1801" max="1801" width="27.85546875" style="11" customWidth="1"/>
    <col min="1802" max="1802" width="17.5703125" style="11" customWidth="1"/>
    <col min="1803" max="1803" width="16.85546875" style="11" customWidth="1"/>
    <col min="1804" max="1805" width="16.7109375" style="11" customWidth="1"/>
    <col min="1806" max="1806" width="17.42578125" style="11" customWidth="1"/>
    <col min="1807" max="1807" width="23.28515625" style="11" customWidth="1"/>
    <col min="1808" max="1808" width="12.42578125" style="11" customWidth="1"/>
    <col min="1809" max="2047" width="9.140625" style="11"/>
    <col min="2048" max="2048" width="20.5703125" style="11" customWidth="1"/>
    <col min="2049" max="2049" width="48.85546875" style="11" customWidth="1"/>
    <col min="2050" max="2050" width="19.5703125" style="11" customWidth="1"/>
    <col min="2051" max="2051" width="14" style="11" customWidth="1"/>
    <col min="2052" max="2053" width="14.140625" style="11" customWidth="1"/>
    <col min="2054" max="2054" width="14" style="11" customWidth="1"/>
    <col min="2055" max="2055" width="18" style="11" customWidth="1"/>
    <col min="2056" max="2056" width="14.5703125" style="11" customWidth="1"/>
    <col min="2057" max="2057" width="27.85546875" style="11" customWidth="1"/>
    <col min="2058" max="2058" width="17.5703125" style="11" customWidth="1"/>
    <col min="2059" max="2059" width="16.85546875" style="11" customWidth="1"/>
    <col min="2060" max="2061" width="16.7109375" style="11" customWidth="1"/>
    <col min="2062" max="2062" width="17.42578125" style="11" customWidth="1"/>
    <col min="2063" max="2063" width="23.28515625" style="11" customWidth="1"/>
    <col min="2064" max="2064" width="12.42578125" style="11" customWidth="1"/>
    <col min="2065" max="2303" width="9.140625" style="11"/>
    <col min="2304" max="2304" width="20.5703125" style="11" customWidth="1"/>
    <col min="2305" max="2305" width="48.85546875" style="11" customWidth="1"/>
    <col min="2306" max="2306" width="19.5703125" style="11" customWidth="1"/>
    <col min="2307" max="2307" width="14" style="11" customWidth="1"/>
    <col min="2308" max="2309" width="14.140625" style="11" customWidth="1"/>
    <col min="2310" max="2310" width="14" style="11" customWidth="1"/>
    <col min="2311" max="2311" width="18" style="11" customWidth="1"/>
    <col min="2312" max="2312" width="14.5703125" style="11" customWidth="1"/>
    <col min="2313" max="2313" width="27.85546875" style="11" customWidth="1"/>
    <col min="2314" max="2314" width="17.5703125" style="11" customWidth="1"/>
    <col min="2315" max="2315" width="16.85546875" style="11" customWidth="1"/>
    <col min="2316" max="2317" width="16.7109375" style="11" customWidth="1"/>
    <col min="2318" max="2318" width="17.42578125" style="11" customWidth="1"/>
    <col min="2319" max="2319" width="23.28515625" style="11" customWidth="1"/>
    <col min="2320" max="2320" width="12.42578125" style="11" customWidth="1"/>
    <col min="2321" max="2559" width="9.140625" style="11"/>
    <col min="2560" max="2560" width="20.5703125" style="11" customWidth="1"/>
    <col min="2561" max="2561" width="48.85546875" style="11" customWidth="1"/>
    <col min="2562" max="2562" width="19.5703125" style="11" customWidth="1"/>
    <col min="2563" max="2563" width="14" style="11" customWidth="1"/>
    <col min="2564" max="2565" width="14.140625" style="11" customWidth="1"/>
    <col min="2566" max="2566" width="14" style="11" customWidth="1"/>
    <col min="2567" max="2567" width="18" style="11" customWidth="1"/>
    <col min="2568" max="2568" width="14.5703125" style="11" customWidth="1"/>
    <col min="2569" max="2569" width="27.85546875" style="11" customWidth="1"/>
    <col min="2570" max="2570" width="17.5703125" style="11" customWidth="1"/>
    <col min="2571" max="2571" width="16.85546875" style="11" customWidth="1"/>
    <col min="2572" max="2573" width="16.7109375" style="11" customWidth="1"/>
    <col min="2574" max="2574" width="17.42578125" style="11" customWidth="1"/>
    <col min="2575" max="2575" width="23.28515625" style="11" customWidth="1"/>
    <col min="2576" max="2576" width="12.42578125" style="11" customWidth="1"/>
    <col min="2577" max="2815" width="9.140625" style="11"/>
    <col min="2816" max="2816" width="20.5703125" style="11" customWidth="1"/>
    <col min="2817" max="2817" width="48.85546875" style="11" customWidth="1"/>
    <col min="2818" max="2818" width="19.5703125" style="11" customWidth="1"/>
    <col min="2819" max="2819" width="14" style="11" customWidth="1"/>
    <col min="2820" max="2821" width="14.140625" style="11" customWidth="1"/>
    <col min="2822" max="2822" width="14" style="11" customWidth="1"/>
    <col min="2823" max="2823" width="18" style="11" customWidth="1"/>
    <col min="2824" max="2824" width="14.5703125" style="11" customWidth="1"/>
    <col min="2825" max="2825" width="27.85546875" style="11" customWidth="1"/>
    <col min="2826" max="2826" width="17.5703125" style="11" customWidth="1"/>
    <col min="2827" max="2827" width="16.85546875" style="11" customWidth="1"/>
    <col min="2828" max="2829" width="16.7109375" style="11" customWidth="1"/>
    <col min="2830" max="2830" width="17.42578125" style="11" customWidth="1"/>
    <col min="2831" max="2831" width="23.28515625" style="11" customWidth="1"/>
    <col min="2832" max="2832" width="12.42578125" style="11" customWidth="1"/>
    <col min="2833" max="3071" width="9.140625" style="11"/>
    <col min="3072" max="3072" width="20.5703125" style="11" customWidth="1"/>
    <col min="3073" max="3073" width="48.85546875" style="11" customWidth="1"/>
    <col min="3074" max="3074" width="19.5703125" style="11" customWidth="1"/>
    <col min="3075" max="3075" width="14" style="11" customWidth="1"/>
    <col min="3076" max="3077" width="14.140625" style="11" customWidth="1"/>
    <col min="3078" max="3078" width="14" style="11" customWidth="1"/>
    <col min="3079" max="3079" width="18" style="11" customWidth="1"/>
    <col min="3080" max="3080" width="14.5703125" style="11" customWidth="1"/>
    <col min="3081" max="3081" width="27.85546875" style="11" customWidth="1"/>
    <col min="3082" max="3082" width="17.5703125" style="11" customWidth="1"/>
    <col min="3083" max="3083" width="16.85546875" style="11" customWidth="1"/>
    <col min="3084" max="3085" width="16.7109375" style="11" customWidth="1"/>
    <col min="3086" max="3086" width="17.42578125" style="11" customWidth="1"/>
    <col min="3087" max="3087" width="23.28515625" style="11" customWidth="1"/>
    <col min="3088" max="3088" width="12.42578125" style="11" customWidth="1"/>
    <col min="3089" max="3327" width="9.140625" style="11"/>
    <col min="3328" max="3328" width="20.5703125" style="11" customWidth="1"/>
    <col min="3329" max="3329" width="48.85546875" style="11" customWidth="1"/>
    <col min="3330" max="3330" width="19.5703125" style="11" customWidth="1"/>
    <col min="3331" max="3331" width="14" style="11" customWidth="1"/>
    <col min="3332" max="3333" width="14.140625" style="11" customWidth="1"/>
    <col min="3334" max="3334" width="14" style="11" customWidth="1"/>
    <col min="3335" max="3335" width="18" style="11" customWidth="1"/>
    <col min="3336" max="3336" width="14.5703125" style="11" customWidth="1"/>
    <col min="3337" max="3337" width="27.85546875" style="11" customWidth="1"/>
    <col min="3338" max="3338" width="17.5703125" style="11" customWidth="1"/>
    <col min="3339" max="3339" width="16.85546875" style="11" customWidth="1"/>
    <col min="3340" max="3341" width="16.7109375" style="11" customWidth="1"/>
    <col min="3342" max="3342" width="17.42578125" style="11" customWidth="1"/>
    <col min="3343" max="3343" width="23.28515625" style="11" customWidth="1"/>
    <col min="3344" max="3344" width="12.42578125" style="11" customWidth="1"/>
    <col min="3345" max="3583" width="9.140625" style="11"/>
    <col min="3584" max="3584" width="20.5703125" style="11" customWidth="1"/>
    <col min="3585" max="3585" width="48.85546875" style="11" customWidth="1"/>
    <col min="3586" max="3586" width="19.5703125" style="11" customWidth="1"/>
    <col min="3587" max="3587" width="14" style="11" customWidth="1"/>
    <col min="3588" max="3589" width="14.140625" style="11" customWidth="1"/>
    <col min="3590" max="3590" width="14" style="11" customWidth="1"/>
    <col min="3591" max="3591" width="18" style="11" customWidth="1"/>
    <col min="3592" max="3592" width="14.5703125" style="11" customWidth="1"/>
    <col min="3593" max="3593" width="27.85546875" style="11" customWidth="1"/>
    <col min="3594" max="3594" width="17.5703125" style="11" customWidth="1"/>
    <col min="3595" max="3595" width="16.85546875" style="11" customWidth="1"/>
    <col min="3596" max="3597" width="16.7109375" style="11" customWidth="1"/>
    <col min="3598" max="3598" width="17.42578125" style="11" customWidth="1"/>
    <col min="3599" max="3599" width="23.28515625" style="11" customWidth="1"/>
    <col min="3600" max="3600" width="12.42578125" style="11" customWidth="1"/>
    <col min="3601" max="3839" width="9.140625" style="11"/>
    <col min="3840" max="3840" width="20.5703125" style="11" customWidth="1"/>
    <col min="3841" max="3841" width="48.85546875" style="11" customWidth="1"/>
    <col min="3842" max="3842" width="19.5703125" style="11" customWidth="1"/>
    <col min="3843" max="3843" width="14" style="11" customWidth="1"/>
    <col min="3844" max="3845" width="14.140625" style="11" customWidth="1"/>
    <col min="3846" max="3846" width="14" style="11" customWidth="1"/>
    <col min="3847" max="3847" width="18" style="11" customWidth="1"/>
    <col min="3848" max="3848" width="14.5703125" style="11" customWidth="1"/>
    <col min="3849" max="3849" width="27.85546875" style="11" customWidth="1"/>
    <col min="3850" max="3850" width="17.5703125" style="11" customWidth="1"/>
    <col min="3851" max="3851" width="16.85546875" style="11" customWidth="1"/>
    <col min="3852" max="3853" width="16.7109375" style="11" customWidth="1"/>
    <col min="3854" max="3854" width="17.42578125" style="11" customWidth="1"/>
    <col min="3855" max="3855" width="23.28515625" style="11" customWidth="1"/>
    <col min="3856" max="3856" width="12.42578125" style="11" customWidth="1"/>
    <col min="3857" max="4095" width="9.140625" style="11"/>
    <col min="4096" max="4096" width="20.5703125" style="11" customWidth="1"/>
    <col min="4097" max="4097" width="48.85546875" style="11" customWidth="1"/>
    <col min="4098" max="4098" width="19.5703125" style="11" customWidth="1"/>
    <col min="4099" max="4099" width="14" style="11" customWidth="1"/>
    <col min="4100" max="4101" width="14.140625" style="11" customWidth="1"/>
    <col min="4102" max="4102" width="14" style="11" customWidth="1"/>
    <col min="4103" max="4103" width="18" style="11" customWidth="1"/>
    <col min="4104" max="4104" width="14.5703125" style="11" customWidth="1"/>
    <col min="4105" max="4105" width="27.85546875" style="11" customWidth="1"/>
    <col min="4106" max="4106" width="17.5703125" style="11" customWidth="1"/>
    <col min="4107" max="4107" width="16.85546875" style="11" customWidth="1"/>
    <col min="4108" max="4109" width="16.7109375" style="11" customWidth="1"/>
    <col min="4110" max="4110" width="17.42578125" style="11" customWidth="1"/>
    <col min="4111" max="4111" width="23.28515625" style="11" customWidth="1"/>
    <col min="4112" max="4112" width="12.42578125" style="11" customWidth="1"/>
    <col min="4113" max="4351" width="9.140625" style="11"/>
    <col min="4352" max="4352" width="20.5703125" style="11" customWidth="1"/>
    <col min="4353" max="4353" width="48.85546875" style="11" customWidth="1"/>
    <col min="4354" max="4354" width="19.5703125" style="11" customWidth="1"/>
    <col min="4355" max="4355" width="14" style="11" customWidth="1"/>
    <col min="4356" max="4357" width="14.140625" style="11" customWidth="1"/>
    <col min="4358" max="4358" width="14" style="11" customWidth="1"/>
    <col min="4359" max="4359" width="18" style="11" customWidth="1"/>
    <col min="4360" max="4360" width="14.5703125" style="11" customWidth="1"/>
    <col min="4361" max="4361" width="27.85546875" style="11" customWidth="1"/>
    <col min="4362" max="4362" width="17.5703125" style="11" customWidth="1"/>
    <col min="4363" max="4363" width="16.85546875" style="11" customWidth="1"/>
    <col min="4364" max="4365" width="16.7109375" style="11" customWidth="1"/>
    <col min="4366" max="4366" width="17.42578125" style="11" customWidth="1"/>
    <col min="4367" max="4367" width="23.28515625" style="11" customWidth="1"/>
    <col min="4368" max="4368" width="12.42578125" style="11" customWidth="1"/>
    <col min="4369" max="4607" width="9.140625" style="11"/>
    <col min="4608" max="4608" width="20.5703125" style="11" customWidth="1"/>
    <col min="4609" max="4609" width="48.85546875" style="11" customWidth="1"/>
    <col min="4610" max="4610" width="19.5703125" style="11" customWidth="1"/>
    <col min="4611" max="4611" width="14" style="11" customWidth="1"/>
    <col min="4612" max="4613" width="14.140625" style="11" customWidth="1"/>
    <col min="4614" max="4614" width="14" style="11" customWidth="1"/>
    <col min="4615" max="4615" width="18" style="11" customWidth="1"/>
    <col min="4616" max="4616" width="14.5703125" style="11" customWidth="1"/>
    <col min="4617" max="4617" width="27.85546875" style="11" customWidth="1"/>
    <col min="4618" max="4618" width="17.5703125" style="11" customWidth="1"/>
    <col min="4619" max="4619" width="16.85546875" style="11" customWidth="1"/>
    <col min="4620" max="4621" width="16.7109375" style="11" customWidth="1"/>
    <col min="4622" max="4622" width="17.42578125" style="11" customWidth="1"/>
    <col min="4623" max="4623" width="23.28515625" style="11" customWidth="1"/>
    <col min="4624" max="4624" width="12.42578125" style="11" customWidth="1"/>
    <col min="4625" max="4863" width="9.140625" style="11"/>
    <col min="4864" max="4864" width="20.5703125" style="11" customWidth="1"/>
    <col min="4865" max="4865" width="48.85546875" style="11" customWidth="1"/>
    <col min="4866" max="4866" width="19.5703125" style="11" customWidth="1"/>
    <col min="4867" max="4867" width="14" style="11" customWidth="1"/>
    <col min="4868" max="4869" width="14.140625" style="11" customWidth="1"/>
    <col min="4870" max="4870" width="14" style="11" customWidth="1"/>
    <col min="4871" max="4871" width="18" style="11" customWidth="1"/>
    <col min="4872" max="4872" width="14.5703125" style="11" customWidth="1"/>
    <col min="4873" max="4873" width="27.85546875" style="11" customWidth="1"/>
    <col min="4874" max="4874" width="17.5703125" style="11" customWidth="1"/>
    <col min="4875" max="4875" width="16.85546875" style="11" customWidth="1"/>
    <col min="4876" max="4877" width="16.7109375" style="11" customWidth="1"/>
    <col min="4878" max="4878" width="17.42578125" style="11" customWidth="1"/>
    <col min="4879" max="4879" width="23.28515625" style="11" customWidth="1"/>
    <col min="4880" max="4880" width="12.42578125" style="11" customWidth="1"/>
    <col min="4881" max="5119" width="9.140625" style="11"/>
    <col min="5120" max="5120" width="20.5703125" style="11" customWidth="1"/>
    <col min="5121" max="5121" width="48.85546875" style="11" customWidth="1"/>
    <col min="5122" max="5122" width="19.5703125" style="11" customWidth="1"/>
    <col min="5123" max="5123" width="14" style="11" customWidth="1"/>
    <col min="5124" max="5125" width="14.140625" style="11" customWidth="1"/>
    <col min="5126" max="5126" width="14" style="11" customWidth="1"/>
    <col min="5127" max="5127" width="18" style="11" customWidth="1"/>
    <col min="5128" max="5128" width="14.5703125" style="11" customWidth="1"/>
    <col min="5129" max="5129" width="27.85546875" style="11" customWidth="1"/>
    <col min="5130" max="5130" width="17.5703125" style="11" customWidth="1"/>
    <col min="5131" max="5131" width="16.85546875" style="11" customWidth="1"/>
    <col min="5132" max="5133" width="16.7109375" style="11" customWidth="1"/>
    <col min="5134" max="5134" width="17.42578125" style="11" customWidth="1"/>
    <col min="5135" max="5135" width="23.28515625" style="11" customWidth="1"/>
    <col min="5136" max="5136" width="12.42578125" style="11" customWidth="1"/>
    <col min="5137" max="5375" width="9.140625" style="11"/>
    <col min="5376" max="5376" width="20.5703125" style="11" customWidth="1"/>
    <col min="5377" max="5377" width="48.85546875" style="11" customWidth="1"/>
    <col min="5378" max="5378" width="19.5703125" style="11" customWidth="1"/>
    <col min="5379" max="5379" width="14" style="11" customWidth="1"/>
    <col min="5380" max="5381" width="14.140625" style="11" customWidth="1"/>
    <col min="5382" max="5382" width="14" style="11" customWidth="1"/>
    <col min="5383" max="5383" width="18" style="11" customWidth="1"/>
    <col min="5384" max="5384" width="14.5703125" style="11" customWidth="1"/>
    <col min="5385" max="5385" width="27.85546875" style="11" customWidth="1"/>
    <col min="5386" max="5386" width="17.5703125" style="11" customWidth="1"/>
    <col min="5387" max="5387" width="16.85546875" style="11" customWidth="1"/>
    <col min="5388" max="5389" width="16.7109375" style="11" customWidth="1"/>
    <col min="5390" max="5390" width="17.42578125" style="11" customWidth="1"/>
    <col min="5391" max="5391" width="23.28515625" style="11" customWidth="1"/>
    <col min="5392" max="5392" width="12.42578125" style="11" customWidth="1"/>
    <col min="5393" max="5631" width="9.140625" style="11"/>
    <col min="5632" max="5632" width="20.5703125" style="11" customWidth="1"/>
    <col min="5633" max="5633" width="48.85546875" style="11" customWidth="1"/>
    <col min="5634" max="5634" width="19.5703125" style="11" customWidth="1"/>
    <col min="5635" max="5635" width="14" style="11" customWidth="1"/>
    <col min="5636" max="5637" width="14.140625" style="11" customWidth="1"/>
    <col min="5638" max="5638" width="14" style="11" customWidth="1"/>
    <col min="5639" max="5639" width="18" style="11" customWidth="1"/>
    <col min="5640" max="5640" width="14.5703125" style="11" customWidth="1"/>
    <col min="5641" max="5641" width="27.85546875" style="11" customWidth="1"/>
    <col min="5642" max="5642" width="17.5703125" style="11" customWidth="1"/>
    <col min="5643" max="5643" width="16.85546875" style="11" customWidth="1"/>
    <col min="5644" max="5645" width="16.7109375" style="11" customWidth="1"/>
    <col min="5646" max="5646" width="17.42578125" style="11" customWidth="1"/>
    <col min="5647" max="5647" width="23.28515625" style="11" customWidth="1"/>
    <col min="5648" max="5648" width="12.42578125" style="11" customWidth="1"/>
    <col min="5649" max="5887" width="9.140625" style="11"/>
    <col min="5888" max="5888" width="20.5703125" style="11" customWidth="1"/>
    <col min="5889" max="5889" width="48.85546875" style="11" customWidth="1"/>
    <col min="5890" max="5890" width="19.5703125" style="11" customWidth="1"/>
    <col min="5891" max="5891" width="14" style="11" customWidth="1"/>
    <col min="5892" max="5893" width="14.140625" style="11" customWidth="1"/>
    <col min="5894" max="5894" width="14" style="11" customWidth="1"/>
    <col min="5895" max="5895" width="18" style="11" customWidth="1"/>
    <col min="5896" max="5896" width="14.5703125" style="11" customWidth="1"/>
    <col min="5897" max="5897" width="27.85546875" style="11" customWidth="1"/>
    <col min="5898" max="5898" width="17.5703125" style="11" customWidth="1"/>
    <col min="5899" max="5899" width="16.85546875" style="11" customWidth="1"/>
    <col min="5900" max="5901" width="16.7109375" style="11" customWidth="1"/>
    <col min="5902" max="5902" width="17.42578125" style="11" customWidth="1"/>
    <col min="5903" max="5903" width="23.28515625" style="11" customWidth="1"/>
    <col min="5904" max="5904" width="12.42578125" style="11" customWidth="1"/>
    <col min="5905" max="6143" width="9.140625" style="11"/>
    <col min="6144" max="6144" width="20.5703125" style="11" customWidth="1"/>
    <col min="6145" max="6145" width="48.85546875" style="11" customWidth="1"/>
    <col min="6146" max="6146" width="19.5703125" style="11" customWidth="1"/>
    <col min="6147" max="6147" width="14" style="11" customWidth="1"/>
    <col min="6148" max="6149" width="14.140625" style="11" customWidth="1"/>
    <col min="6150" max="6150" width="14" style="11" customWidth="1"/>
    <col min="6151" max="6151" width="18" style="11" customWidth="1"/>
    <col min="6152" max="6152" width="14.5703125" style="11" customWidth="1"/>
    <col min="6153" max="6153" width="27.85546875" style="11" customWidth="1"/>
    <col min="6154" max="6154" width="17.5703125" style="11" customWidth="1"/>
    <col min="6155" max="6155" width="16.85546875" style="11" customWidth="1"/>
    <col min="6156" max="6157" width="16.7109375" style="11" customWidth="1"/>
    <col min="6158" max="6158" width="17.42578125" style="11" customWidth="1"/>
    <col min="6159" max="6159" width="23.28515625" style="11" customWidth="1"/>
    <col min="6160" max="6160" width="12.42578125" style="11" customWidth="1"/>
    <col min="6161" max="6399" width="9.140625" style="11"/>
    <col min="6400" max="6400" width="20.5703125" style="11" customWidth="1"/>
    <col min="6401" max="6401" width="48.85546875" style="11" customWidth="1"/>
    <col min="6402" max="6402" width="19.5703125" style="11" customWidth="1"/>
    <col min="6403" max="6403" width="14" style="11" customWidth="1"/>
    <col min="6404" max="6405" width="14.140625" style="11" customWidth="1"/>
    <col min="6406" max="6406" width="14" style="11" customWidth="1"/>
    <col min="6407" max="6407" width="18" style="11" customWidth="1"/>
    <col min="6408" max="6408" width="14.5703125" style="11" customWidth="1"/>
    <col min="6409" max="6409" width="27.85546875" style="11" customWidth="1"/>
    <col min="6410" max="6410" width="17.5703125" style="11" customWidth="1"/>
    <col min="6411" max="6411" width="16.85546875" style="11" customWidth="1"/>
    <col min="6412" max="6413" width="16.7109375" style="11" customWidth="1"/>
    <col min="6414" max="6414" width="17.42578125" style="11" customWidth="1"/>
    <col min="6415" max="6415" width="23.28515625" style="11" customWidth="1"/>
    <col min="6416" max="6416" width="12.42578125" style="11" customWidth="1"/>
    <col min="6417" max="6655" width="9.140625" style="11"/>
    <col min="6656" max="6656" width="20.5703125" style="11" customWidth="1"/>
    <col min="6657" max="6657" width="48.85546875" style="11" customWidth="1"/>
    <col min="6658" max="6658" width="19.5703125" style="11" customWidth="1"/>
    <col min="6659" max="6659" width="14" style="11" customWidth="1"/>
    <col min="6660" max="6661" width="14.140625" style="11" customWidth="1"/>
    <col min="6662" max="6662" width="14" style="11" customWidth="1"/>
    <col min="6663" max="6663" width="18" style="11" customWidth="1"/>
    <col min="6664" max="6664" width="14.5703125" style="11" customWidth="1"/>
    <col min="6665" max="6665" width="27.85546875" style="11" customWidth="1"/>
    <col min="6666" max="6666" width="17.5703125" style="11" customWidth="1"/>
    <col min="6667" max="6667" width="16.85546875" style="11" customWidth="1"/>
    <col min="6668" max="6669" width="16.7109375" style="11" customWidth="1"/>
    <col min="6670" max="6670" width="17.42578125" style="11" customWidth="1"/>
    <col min="6671" max="6671" width="23.28515625" style="11" customWidth="1"/>
    <col min="6672" max="6672" width="12.42578125" style="11" customWidth="1"/>
    <col min="6673" max="6911" width="9.140625" style="11"/>
    <col min="6912" max="6912" width="20.5703125" style="11" customWidth="1"/>
    <col min="6913" max="6913" width="48.85546875" style="11" customWidth="1"/>
    <col min="6914" max="6914" width="19.5703125" style="11" customWidth="1"/>
    <col min="6915" max="6915" width="14" style="11" customWidth="1"/>
    <col min="6916" max="6917" width="14.140625" style="11" customWidth="1"/>
    <col min="6918" max="6918" width="14" style="11" customWidth="1"/>
    <col min="6919" max="6919" width="18" style="11" customWidth="1"/>
    <col min="6920" max="6920" width="14.5703125" style="11" customWidth="1"/>
    <col min="6921" max="6921" width="27.85546875" style="11" customWidth="1"/>
    <col min="6922" max="6922" width="17.5703125" style="11" customWidth="1"/>
    <col min="6923" max="6923" width="16.85546875" style="11" customWidth="1"/>
    <col min="6924" max="6925" width="16.7109375" style="11" customWidth="1"/>
    <col min="6926" max="6926" width="17.42578125" style="11" customWidth="1"/>
    <col min="6927" max="6927" width="23.28515625" style="11" customWidth="1"/>
    <col min="6928" max="6928" width="12.42578125" style="11" customWidth="1"/>
    <col min="6929" max="7167" width="9.140625" style="11"/>
    <col min="7168" max="7168" width="20.5703125" style="11" customWidth="1"/>
    <col min="7169" max="7169" width="48.85546875" style="11" customWidth="1"/>
    <col min="7170" max="7170" width="19.5703125" style="11" customWidth="1"/>
    <col min="7171" max="7171" width="14" style="11" customWidth="1"/>
    <col min="7172" max="7173" width="14.140625" style="11" customWidth="1"/>
    <col min="7174" max="7174" width="14" style="11" customWidth="1"/>
    <col min="7175" max="7175" width="18" style="11" customWidth="1"/>
    <col min="7176" max="7176" width="14.5703125" style="11" customWidth="1"/>
    <col min="7177" max="7177" width="27.85546875" style="11" customWidth="1"/>
    <col min="7178" max="7178" width="17.5703125" style="11" customWidth="1"/>
    <col min="7179" max="7179" width="16.85546875" style="11" customWidth="1"/>
    <col min="7180" max="7181" width="16.7109375" style="11" customWidth="1"/>
    <col min="7182" max="7182" width="17.42578125" style="11" customWidth="1"/>
    <col min="7183" max="7183" width="23.28515625" style="11" customWidth="1"/>
    <col min="7184" max="7184" width="12.42578125" style="11" customWidth="1"/>
    <col min="7185" max="7423" width="9.140625" style="11"/>
    <col min="7424" max="7424" width="20.5703125" style="11" customWidth="1"/>
    <col min="7425" max="7425" width="48.85546875" style="11" customWidth="1"/>
    <col min="7426" max="7426" width="19.5703125" style="11" customWidth="1"/>
    <col min="7427" max="7427" width="14" style="11" customWidth="1"/>
    <col min="7428" max="7429" width="14.140625" style="11" customWidth="1"/>
    <col min="7430" max="7430" width="14" style="11" customWidth="1"/>
    <col min="7431" max="7431" width="18" style="11" customWidth="1"/>
    <col min="7432" max="7432" width="14.5703125" style="11" customWidth="1"/>
    <col min="7433" max="7433" width="27.85546875" style="11" customWidth="1"/>
    <col min="7434" max="7434" width="17.5703125" style="11" customWidth="1"/>
    <col min="7435" max="7435" width="16.85546875" style="11" customWidth="1"/>
    <col min="7436" max="7437" width="16.7109375" style="11" customWidth="1"/>
    <col min="7438" max="7438" width="17.42578125" style="11" customWidth="1"/>
    <col min="7439" max="7439" width="23.28515625" style="11" customWidth="1"/>
    <col min="7440" max="7440" width="12.42578125" style="11" customWidth="1"/>
    <col min="7441" max="7679" width="9.140625" style="11"/>
    <col min="7680" max="7680" width="20.5703125" style="11" customWidth="1"/>
    <col min="7681" max="7681" width="48.85546875" style="11" customWidth="1"/>
    <col min="7682" max="7682" width="19.5703125" style="11" customWidth="1"/>
    <col min="7683" max="7683" width="14" style="11" customWidth="1"/>
    <col min="7684" max="7685" width="14.140625" style="11" customWidth="1"/>
    <col min="7686" max="7686" width="14" style="11" customWidth="1"/>
    <col min="7687" max="7687" width="18" style="11" customWidth="1"/>
    <col min="7688" max="7688" width="14.5703125" style="11" customWidth="1"/>
    <col min="7689" max="7689" width="27.85546875" style="11" customWidth="1"/>
    <col min="7690" max="7690" width="17.5703125" style="11" customWidth="1"/>
    <col min="7691" max="7691" width="16.85546875" style="11" customWidth="1"/>
    <col min="7692" max="7693" width="16.7109375" style="11" customWidth="1"/>
    <col min="7694" max="7694" width="17.42578125" style="11" customWidth="1"/>
    <col min="7695" max="7695" width="23.28515625" style="11" customWidth="1"/>
    <col min="7696" max="7696" width="12.42578125" style="11" customWidth="1"/>
    <col min="7697" max="7935" width="9.140625" style="11"/>
    <col min="7936" max="7936" width="20.5703125" style="11" customWidth="1"/>
    <col min="7937" max="7937" width="48.85546875" style="11" customWidth="1"/>
    <col min="7938" max="7938" width="19.5703125" style="11" customWidth="1"/>
    <col min="7939" max="7939" width="14" style="11" customWidth="1"/>
    <col min="7940" max="7941" width="14.140625" style="11" customWidth="1"/>
    <col min="7942" max="7942" width="14" style="11" customWidth="1"/>
    <col min="7943" max="7943" width="18" style="11" customWidth="1"/>
    <col min="7944" max="7944" width="14.5703125" style="11" customWidth="1"/>
    <col min="7945" max="7945" width="27.85546875" style="11" customWidth="1"/>
    <col min="7946" max="7946" width="17.5703125" style="11" customWidth="1"/>
    <col min="7947" max="7947" width="16.85546875" style="11" customWidth="1"/>
    <col min="7948" max="7949" width="16.7109375" style="11" customWidth="1"/>
    <col min="7950" max="7950" width="17.42578125" style="11" customWidth="1"/>
    <col min="7951" max="7951" width="23.28515625" style="11" customWidth="1"/>
    <col min="7952" max="7952" width="12.42578125" style="11" customWidth="1"/>
    <col min="7953" max="8191" width="9.140625" style="11"/>
    <col min="8192" max="8192" width="20.5703125" style="11" customWidth="1"/>
    <col min="8193" max="8193" width="48.85546875" style="11" customWidth="1"/>
    <col min="8194" max="8194" width="19.5703125" style="11" customWidth="1"/>
    <col min="8195" max="8195" width="14" style="11" customWidth="1"/>
    <col min="8196" max="8197" width="14.140625" style="11" customWidth="1"/>
    <col min="8198" max="8198" width="14" style="11" customWidth="1"/>
    <col min="8199" max="8199" width="18" style="11" customWidth="1"/>
    <col min="8200" max="8200" width="14.5703125" style="11" customWidth="1"/>
    <col min="8201" max="8201" width="27.85546875" style="11" customWidth="1"/>
    <col min="8202" max="8202" width="17.5703125" style="11" customWidth="1"/>
    <col min="8203" max="8203" width="16.85546875" style="11" customWidth="1"/>
    <col min="8204" max="8205" width="16.7109375" style="11" customWidth="1"/>
    <col min="8206" max="8206" width="17.42578125" style="11" customWidth="1"/>
    <col min="8207" max="8207" width="23.28515625" style="11" customWidth="1"/>
    <col min="8208" max="8208" width="12.42578125" style="11" customWidth="1"/>
    <col min="8209" max="8447" width="9.140625" style="11"/>
    <col min="8448" max="8448" width="20.5703125" style="11" customWidth="1"/>
    <col min="8449" max="8449" width="48.85546875" style="11" customWidth="1"/>
    <col min="8450" max="8450" width="19.5703125" style="11" customWidth="1"/>
    <col min="8451" max="8451" width="14" style="11" customWidth="1"/>
    <col min="8452" max="8453" width="14.140625" style="11" customWidth="1"/>
    <col min="8454" max="8454" width="14" style="11" customWidth="1"/>
    <col min="8455" max="8455" width="18" style="11" customWidth="1"/>
    <col min="8456" max="8456" width="14.5703125" style="11" customWidth="1"/>
    <col min="8457" max="8457" width="27.85546875" style="11" customWidth="1"/>
    <col min="8458" max="8458" width="17.5703125" style="11" customWidth="1"/>
    <col min="8459" max="8459" width="16.85546875" style="11" customWidth="1"/>
    <col min="8460" max="8461" width="16.7109375" style="11" customWidth="1"/>
    <col min="8462" max="8462" width="17.42578125" style="11" customWidth="1"/>
    <col min="8463" max="8463" width="23.28515625" style="11" customWidth="1"/>
    <col min="8464" max="8464" width="12.42578125" style="11" customWidth="1"/>
    <col min="8465" max="8703" width="9.140625" style="11"/>
    <col min="8704" max="8704" width="20.5703125" style="11" customWidth="1"/>
    <col min="8705" max="8705" width="48.85546875" style="11" customWidth="1"/>
    <col min="8706" max="8706" width="19.5703125" style="11" customWidth="1"/>
    <col min="8707" max="8707" width="14" style="11" customWidth="1"/>
    <col min="8708" max="8709" width="14.140625" style="11" customWidth="1"/>
    <col min="8710" max="8710" width="14" style="11" customWidth="1"/>
    <col min="8711" max="8711" width="18" style="11" customWidth="1"/>
    <col min="8712" max="8712" width="14.5703125" style="11" customWidth="1"/>
    <col min="8713" max="8713" width="27.85546875" style="11" customWidth="1"/>
    <col min="8714" max="8714" width="17.5703125" style="11" customWidth="1"/>
    <col min="8715" max="8715" width="16.85546875" style="11" customWidth="1"/>
    <col min="8716" max="8717" width="16.7109375" style="11" customWidth="1"/>
    <col min="8718" max="8718" width="17.42578125" style="11" customWidth="1"/>
    <col min="8719" max="8719" width="23.28515625" style="11" customWidth="1"/>
    <col min="8720" max="8720" width="12.42578125" style="11" customWidth="1"/>
    <col min="8721" max="8959" width="9.140625" style="11"/>
    <col min="8960" max="8960" width="20.5703125" style="11" customWidth="1"/>
    <col min="8961" max="8961" width="48.85546875" style="11" customWidth="1"/>
    <col min="8962" max="8962" width="19.5703125" style="11" customWidth="1"/>
    <col min="8963" max="8963" width="14" style="11" customWidth="1"/>
    <col min="8964" max="8965" width="14.140625" style="11" customWidth="1"/>
    <col min="8966" max="8966" width="14" style="11" customWidth="1"/>
    <col min="8967" max="8967" width="18" style="11" customWidth="1"/>
    <col min="8968" max="8968" width="14.5703125" style="11" customWidth="1"/>
    <col min="8969" max="8969" width="27.85546875" style="11" customWidth="1"/>
    <col min="8970" max="8970" width="17.5703125" style="11" customWidth="1"/>
    <col min="8971" max="8971" width="16.85546875" style="11" customWidth="1"/>
    <col min="8972" max="8973" width="16.7109375" style="11" customWidth="1"/>
    <col min="8974" max="8974" width="17.42578125" style="11" customWidth="1"/>
    <col min="8975" max="8975" width="23.28515625" style="11" customWidth="1"/>
    <col min="8976" max="8976" width="12.42578125" style="11" customWidth="1"/>
    <col min="8977" max="9215" width="9.140625" style="11"/>
    <col min="9216" max="9216" width="20.5703125" style="11" customWidth="1"/>
    <col min="9217" max="9217" width="48.85546875" style="11" customWidth="1"/>
    <col min="9218" max="9218" width="19.5703125" style="11" customWidth="1"/>
    <col min="9219" max="9219" width="14" style="11" customWidth="1"/>
    <col min="9220" max="9221" width="14.140625" style="11" customWidth="1"/>
    <col min="9222" max="9222" width="14" style="11" customWidth="1"/>
    <col min="9223" max="9223" width="18" style="11" customWidth="1"/>
    <col min="9224" max="9224" width="14.5703125" style="11" customWidth="1"/>
    <col min="9225" max="9225" width="27.85546875" style="11" customWidth="1"/>
    <col min="9226" max="9226" width="17.5703125" style="11" customWidth="1"/>
    <col min="9227" max="9227" width="16.85546875" style="11" customWidth="1"/>
    <col min="9228" max="9229" width="16.7109375" style="11" customWidth="1"/>
    <col min="9230" max="9230" width="17.42578125" style="11" customWidth="1"/>
    <col min="9231" max="9231" width="23.28515625" style="11" customWidth="1"/>
    <col min="9232" max="9232" width="12.42578125" style="11" customWidth="1"/>
    <col min="9233" max="9471" width="9.140625" style="11"/>
    <col min="9472" max="9472" width="20.5703125" style="11" customWidth="1"/>
    <col min="9473" max="9473" width="48.85546875" style="11" customWidth="1"/>
    <col min="9474" max="9474" width="19.5703125" style="11" customWidth="1"/>
    <col min="9475" max="9475" width="14" style="11" customWidth="1"/>
    <col min="9476" max="9477" width="14.140625" style="11" customWidth="1"/>
    <col min="9478" max="9478" width="14" style="11" customWidth="1"/>
    <col min="9479" max="9479" width="18" style="11" customWidth="1"/>
    <col min="9480" max="9480" width="14.5703125" style="11" customWidth="1"/>
    <col min="9481" max="9481" width="27.85546875" style="11" customWidth="1"/>
    <col min="9482" max="9482" width="17.5703125" style="11" customWidth="1"/>
    <col min="9483" max="9483" width="16.85546875" style="11" customWidth="1"/>
    <col min="9484" max="9485" width="16.7109375" style="11" customWidth="1"/>
    <col min="9486" max="9486" width="17.42578125" style="11" customWidth="1"/>
    <col min="9487" max="9487" width="23.28515625" style="11" customWidth="1"/>
    <col min="9488" max="9488" width="12.42578125" style="11" customWidth="1"/>
    <col min="9489" max="9727" width="9.140625" style="11"/>
    <col min="9728" max="9728" width="20.5703125" style="11" customWidth="1"/>
    <col min="9729" max="9729" width="48.85546875" style="11" customWidth="1"/>
    <col min="9730" max="9730" width="19.5703125" style="11" customWidth="1"/>
    <col min="9731" max="9731" width="14" style="11" customWidth="1"/>
    <col min="9732" max="9733" width="14.140625" style="11" customWidth="1"/>
    <col min="9734" max="9734" width="14" style="11" customWidth="1"/>
    <col min="9735" max="9735" width="18" style="11" customWidth="1"/>
    <col min="9736" max="9736" width="14.5703125" style="11" customWidth="1"/>
    <col min="9737" max="9737" width="27.85546875" style="11" customWidth="1"/>
    <col min="9738" max="9738" width="17.5703125" style="11" customWidth="1"/>
    <col min="9739" max="9739" width="16.85546875" style="11" customWidth="1"/>
    <col min="9740" max="9741" width="16.7109375" style="11" customWidth="1"/>
    <col min="9742" max="9742" width="17.42578125" style="11" customWidth="1"/>
    <col min="9743" max="9743" width="23.28515625" style="11" customWidth="1"/>
    <col min="9744" max="9744" width="12.42578125" style="11" customWidth="1"/>
    <col min="9745" max="9983" width="9.140625" style="11"/>
    <col min="9984" max="9984" width="20.5703125" style="11" customWidth="1"/>
    <col min="9985" max="9985" width="48.85546875" style="11" customWidth="1"/>
    <col min="9986" max="9986" width="19.5703125" style="11" customWidth="1"/>
    <col min="9987" max="9987" width="14" style="11" customWidth="1"/>
    <col min="9988" max="9989" width="14.140625" style="11" customWidth="1"/>
    <col min="9990" max="9990" width="14" style="11" customWidth="1"/>
    <col min="9991" max="9991" width="18" style="11" customWidth="1"/>
    <col min="9992" max="9992" width="14.5703125" style="11" customWidth="1"/>
    <col min="9993" max="9993" width="27.85546875" style="11" customWidth="1"/>
    <col min="9994" max="9994" width="17.5703125" style="11" customWidth="1"/>
    <col min="9995" max="9995" width="16.85546875" style="11" customWidth="1"/>
    <col min="9996" max="9997" width="16.7109375" style="11" customWidth="1"/>
    <col min="9998" max="9998" width="17.42578125" style="11" customWidth="1"/>
    <col min="9999" max="9999" width="23.28515625" style="11" customWidth="1"/>
    <col min="10000" max="10000" width="12.42578125" style="11" customWidth="1"/>
    <col min="10001" max="10239" width="9.140625" style="11"/>
    <col min="10240" max="10240" width="20.5703125" style="11" customWidth="1"/>
    <col min="10241" max="10241" width="48.85546875" style="11" customWidth="1"/>
    <col min="10242" max="10242" width="19.5703125" style="11" customWidth="1"/>
    <col min="10243" max="10243" width="14" style="11" customWidth="1"/>
    <col min="10244" max="10245" width="14.140625" style="11" customWidth="1"/>
    <col min="10246" max="10246" width="14" style="11" customWidth="1"/>
    <col min="10247" max="10247" width="18" style="11" customWidth="1"/>
    <col min="10248" max="10248" width="14.5703125" style="11" customWidth="1"/>
    <col min="10249" max="10249" width="27.85546875" style="11" customWidth="1"/>
    <col min="10250" max="10250" width="17.5703125" style="11" customWidth="1"/>
    <col min="10251" max="10251" width="16.85546875" style="11" customWidth="1"/>
    <col min="10252" max="10253" width="16.7109375" style="11" customWidth="1"/>
    <col min="10254" max="10254" width="17.42578125" style="11" customWidth="1"/>
    <col min="10255" max="10255" width="23.28515625" style="11" customWidth="1"/>
    <col min="10256" max="10256" width="12.42578125" style="11" customWidth="1"/>
    <col min="10257" max="10495" width="9.140625" style="11"/>
    <col min="10496" max="10496" width="20.5703125" style="11" customWidth="1"/>
    <col min="10497" max="10497" width="48.85546875" style="11" customWidth="1"/>
    <col min="10498" max="10498" width="19.5703125" style="11" customWidth="1"/>
    <col min="10499" max="10499" width="14" style="11" customWidth="1"/>
    <col min="10500" max="10501" width="14.140625" style="11" customWidth="1"/>
    <col min="10502" max="10502" width="14" style="11" customWidth="1"/>
    <col min="10503" max="10503" width="18" style="11" customWidth="1"/>
    <col min="10504" max="10504" width="14.5703125" style="11" customWidth="1"/>
    <col min="10505" max="10505" width="27.85546875" style="11" customWidth="1"/>
    <col min="10506" max="10506" width="17.5703125" style="11" customWidth="1"/>
    <col min="10507" max="10507" width="16.85546875" style="11" customWidth="1"/>
    <col min="10508" max="10509" width="16.7109375" style="11" customWidth="1"/>
    <col min="10510" max="10510" width="17.42578125" style="11" customWidth="1"/>
    <col min="10511" max="10511" width="23.28515625" style="11" customWidth="1"/>
    <col min="10512" max="10512" width="12.42578125" style="11" customWidth="1"/>
    <col min="10513" max="10751" width="9.140625" style="11"/>
    <col min="10752" max="10752" width="20.5703125" style="11" customWidth="1"/>
    <col min="10753" max="10753" width="48.85546875" style="11" customWidth="1"/>
    <col min="10754" max="10754" width="19.5703125" style="11" customWidth="1"/>
    <col min="10755" max="10755" width="14" style="11" customWidth="1"/>
    <col min="10756" max="10757" width="14.140625" style="11" customWidth="1"/>
    <col min="10758" max="10758" width="14" style="11" customWidth="1"/>
    <col min="10759" max="10759" width="18" style="11" customWidth="1"/>
    <col min="10760" max="10760" width="14.5703125" style="11" customWidth="1"/>
    <col min="10761" max="10761" width="27.85546875" style="11" customWidth="1"/>
    <col min="10762" max="10762" width="17.5703125" style="11" customWidth="1"/>
    <col min="10763" max="10763" width="16.85546875" style="11" customWidth="1"/>
    <col min="10764" max="10765" width="16.7109375" style="11" customWidth="1"/>
    <col min="10766" max="10766" width="17.42578125" style="11" customWidth="1"/>
    <col min="10767" max="10767" width="23.28515625" style="11" customWidth="1"/>
    <col min="10768" max="10768" width="12.42578125" style="11" customWidth="1"/>
    <col min="10769" max="11007" width="9.140625" style="11"/>
    <col min="11008" max="11008" width="20.5703125" style="11" customWidth="1"/>
    <col min="11009" max="11009" width="48.85546875" style="11" customWidth="1"/>
    <col min="11010" max="11010" width="19.5703125" style="11" customWidth="1"/>
    <col min="11011" max="11011" width="14" style="11" customWidth="1"/>
    <col min="11012" max="11013" width="14.140625" style="11" customWidth="1"/>
    <col min="11014" max="11014" width="14" style="11" customWidth="1"/>
    <col min="11015" max="11015" width="18" style="11" customWidth="1"/>
    <col min="11016" max="11016" width="14.5703125" style="11" customWidth="1"/>
    <col min="11017" max="11017" width="27.85546875" style="11" customWidth="1"/>
    <col min="11018" max="11018" width="17.5703125" style="11" customWidth="1"/>
    <col min="11019" max="11019" width="16.85546875" style="11" customWidth="1"/>
    <col min="11020" max="11021" width="16.7109375" style="11" customWidth="1"/>
    <col min="11022" max="11022" width="17.42578125" style="11" customWidth="1"/>
    <col min="11023" max="11023" width="23.28515625" style="11" customWidth="1"/>
    <col min="11024" max="11024" width="12.42578125" style="11" customWidth="1"/>
    <col min="11025" max="11263" width="9.140625" style="11"/>
    <col min="11264" max="11264" width="20.5703125" style="11" customWidth="1"/>
    <col min="11265" max="11265" width="48.85546875" style="11" customWidth="1"/>
    <col min="11266" max="11266" width="19.5703125" style="11" customWidth="1"/>
    <col min="11267" max="11267" width="14" style="11" customWidth="1"/>
    <col min="11268" max="11269" width="14.140625" style="11" customWidth="1"/>
    <col min="11270" max="11270" width="14" style="11" customWidth="1"/>
    <col min="11271" max="11271" width="18" style="11" customWidth="1"/>
    <col min="11272" max="11272" width="14.5703125" style="11" customWidth="1"/>
    <col min="11273" max="11273" width="27.85546875" style="11" customWidth="1"/>
    <col min="11274" max="11274" width="17.5703125" style="11" customWidth="1"/>
    <col min="11275" max="11275" width="16.85546875" style="11" customWidth="1"/>
    <col min="11276" max="11277" width="16.7109375" style="11" customWidth="1"/>
    <col min="11278" max="11278" width="17.42578125" style="11" customWidth="1"/>
    <col min="11279" max="11279" width="23.28515625" style="11" customWidth="1"/>
    <col min="11280" max="11280" width="12.42578125" style="11" customWidth="1"/>
    <col min="11281" max="11519" width="9.140625" style="11"/>
    <col min="11520" max="11520" width="20.5703125" style="11" customWidth="1"/>
    <col min="11521" max="11521" width="48.85546875" style="11" customWidth="1"/>
    <col min="11522" max="11522" width="19.5703125" style="11" customWidth="1"/>
    <col min="11523" max="11523" width="14" style="11" customWidth="1"/>
    <col min="11524" max="11525" width="14.140625" style="11" customWidth="1"/>
    <col min="11526" max="11526" width="14" style="11" customWidth="1"/>
    <col min="11527" max="11527" width="18" style="11" customWidth="1"/>
    <col min="11528" max="11528" width="14.5703125" style="11" customWidth="1"/>
    <col min="11529" max="11529" width="27.85546875" style="11" customWidth="1"/>
    <col min="11530" max="11530" width="17.5703125" style="11" customWidth="1"/>
    <col min="11531" max="11531" width="16.85546875" style="11" customWidth="1"/>
    <col min="11532" max="11533" width="16.7109375" style="11" customWidth="1"/>
    <col min="11534" max="11534" width="17.42578125" style="11" customWidth="1"/>
    <col min="11535" max="11535" width="23.28515625" style="11" customWidth="1"/>
    <col min="11536" max="11536" width="12.42578125" style="11" customWidth="1"/>
    <col min="11537" max="11775" width="9.140625" style="11"/>
    <col min="11776" max="11776" width="20.5703125" style="11" customWidth="1"/>
    <col min="11777" max="11777" width="48.85546875" style="11" customWidth="1"/>
    <col min="11778" max="11778" width="19.5703125" style="11" customWidth="1"/>
    <col min="11779" max="11779" width="14" style="11" customWidth="1"/>
    <col min="11780" max="11781" width="14.140625" style="11" customWidth="1"/>
    <col min="11782" max="11782" width="14" style="11" customWidth="1"/>
    <col min="11783" max="11783" width="18" style="11" customWidth="1"/>
    <col min="11784" max="11784" width="14.5703125" style="11" customWidth="1"/>
    <col min="11785" max="11785" width="27.85546875" style="11" customWidth="1"/>
    <col min="11786" max="11786" width="17.5703125" style="11" customWidth="1"/>
    <col min="11787" max="11787" width="16.85546875" style="11" customWidth="1"/>
    <col min="11788" max="11789" width="16.7109375" style="11" customWidth="1"/>
    <col min="11790" max="11790" width="17.42578125" style="11" customWidth="1"/>
    <col min="11791" max="11791" width="23.28515625" style="11" customWidth="1"/>
    <col min="11792" max="11792" width="12.42578125" style="11" customWidth="1"/>
    <col min="11793" max="12031" width="9.140625" style="11"/>
    <col min="12032" max="12032" width="20.5703125" style="11" customWidth="1"/>
    <col min="12033" max="12033" width="48.85546875" style="11" customWidth="1"/>
    <col min="12034" max="12034" width="19.5703125" style="11" customWidth="1"/>
    <col min="12035" max="12035" width="14" style="11" customWidth="1"/>
    <col min="12036" max="12037" width="14.140625" style="11" customWidth="1"/>
    <col min="12038" max="12038" width="14" style="11" customWidth="1"/>
    <col min="12039" max="12039" width="18" style="11" customWidth="1"/>
    <col min="12040" max="12040" width="14.5703125" style="11" customWidth="1"/>
    <col min="12041" max="12041" width="27.85546875" style="11" customWidth="1"/>
    <col min="12042" max="12042" width="17.5703125" style="11" customWidth="1"/>
    <col min="12043" max="12043" width="16.85546875" style="11" customWidth="1"/>
    <col min="12044" max="12045" width="16.7109375" style="11" customWidth="1"/>
    <col min="12046" max="12046" width="17.42578125" style="11" customWidth="1"/>
    <col min="12047" max="12047" width="23.28515625" style="11" customWidth="1"/>
    <col min="12048" max="12048" width="12.42578125" style="11" customWidth="1"/>
    <col min="12049" max="12287" width="9.140625" style="11"/>
    <col min="12288" max="12288" width="20.5703125" style="11" customWidth="1"/>
    <col min="12289" max="12289" width="48.85546875" style="11" customWidth="1"/>
    <col min="12290" max="12290" width="19.5703125" style="11" customWidth="1"/>
    <col min="12291" max="12291" width="14" style="11" customWidth="1"/>
    <col min="12292" max="12293" width="14.140625" style="11" customWidth="1"/>
    <col min="12294" max="12294" width="14" style="11" customWidth="1"/>
    <col min="12295" max="12295" width="18" style="11" customWidth="1"/>
    <col min="12296" max="12296" width="14.5703125" style="11" customWidth="1"/>
    <col min="12297" max="12297" width="27.85546875" style="11" customWidth="1"/>
    <col min="12298" max="12298" width="17.5703125" style="11" customWidth="1"/>
    <col min="12299" max="12299" width="16.85546875" style="11" customWidth="1"/>
    <col min="12300" max="12301" width="16.7109375" style="11" customWidth="1"/>
    <col min="12302" max="12302" width="17.42578125" style="11" customWidth="1"/>
    <col min="12303" max="12303" width="23.28515625" style="11" customWidth="1"/>
    <col min="12304" max="12304" width="12.42578125" style="11" customWidth="1"/>
    <col min="12305" max="12543" width="9.140625" style="11"/>
    <col min="12544" max="12544" width="20.5703125" style="11" customWidth="1"/>
    <col min="12545" max="12545" width="48.85546875" style="11" customWidth="1"/>
    <col min="12546" max="12546" width="19.5703125" style="11" customWidth="1"/>
    <col min="12547" max="12547" width="14" style="11" customWidth="1"/>
    <col min="12548" max="12549" width="14.140625" style="11" customWidth="1"/>
    <col min="12550" max="12550" width="14" style="11" customWidth="1"/>
    <col min="12551" max="12551" width="18" style="11" customWidth="1"/>
    <col min="12552" max="12552" width="14.5703125" style="11" customWidth="1"/>
    <col min="12553" max="12553" width="27.85546875" style="11" customWidth="1"/>
    <col min="12554" max="12554" width="17.5703125" style="11" customWidth="1"/>
    <col min="12555" max="12555" width="16.85546875" style="11" customWidth="1"/>
    <col min="12556" max="12557" width="16.7109375" style="11" customWidth="1"/>
    <col min="12558" max="12558" width="17.42578125" style="11" customWidth="1"/>
    <col min="12559" max="12559" width="23.28515625" style="11" customWidth="1"/>
    <col min="12560" max="12560" width="12.42578125" style="11" customWidth="1"/>
    <col min="12561" max="12799" width="9.140625" style="11"/>
    <col min="12800" max="12800" width="20.5703125" style="11" customWidth="1"/>
    <col min="12801" max="12801" width="48.85546875" style="11" customWidth="1"/>
    <col min="12802" max="12802" width="19.5703125" style="11" customWidth="1"/>
    <col min="12803" max="12803" width="14" style="11" customWidth="1"/>
    <col min="12804" max="12805" width="14.140625" style="11" customWidth="1"/>
    <col min="12806" max="12806" width="14" style="11" customWidth="1"/>
    <col min="12807" max="12807" width="18" style="11" customWidth="1"/>
    <col min="12808" max="12808" width="14.5703125" style="11" customWidth="1"/>
    <col min="12809" max="12809" width="27.85546875" style="11" customWidth="1"/>
    <col min="12810" max="12810" width="17.5703125" style="11" customWidth="1"/>
    <col min="12811" max="12811" width="16.85546875" style="11" customWidth="1"/>
    <col min="12812" max="12813" width="16.7109375" style="11" customWidth="1"/>
    <col min="12814" max="12814" width="17.42578125" style="11" customWidth="1"/>
    <col min="12815" max="12815" width="23.28515625" style="11" customWidth="1"/>
    <col min="12816" max="12816" width="12.42578125" style="11" customWidth="1"/>
    <col min="12817" max="13055" width="9.140625" style="11"/>
    <col min="13056" max="13056" width="20.5703125" style="11" customWidth="1"/>
    <col min="13057" max="13057" width="48.85546875" style="11" customWidth="1"/>
    <col min="13058" max="13058" width="19.5703125" style="11" customWidth="1"/>
    <col min="13059" max="13059" width="14" style="11" customWidth="1"/>
    <col min="13060" max="13061" width="14.140625" style="11" customWidth="1"/>
    <col min="13062" max="13062" width="14" style="11" customWidth="1"/>
    <col min="13063" max="13063" width="18" style="11" customWidth="1"/>
    <col min="13064" max="13064" width="14.5703125" style="11" customWidth="1"/>
    <col min="13065" max="13065" width="27.85546875" style="11" customWidth="1"/>
    <col min="13066" max="13066" width="17.5703125" style="11" customWidth="1"/>
    <col min="13067" max="13067" width="16.85546875" style="11" customWidth="1"/>
    <col min="13068" max="13069" width="16.7109375" style="11" customWidth="1"/>
    <col min="13070" max="13070" width="17.42578125" style="11" customWidth="1"/>
    <col min="13071" max="13071" width="23.28515625" style="11" customWidth="1"/>
    <col min="13072" max="13072" width="12.42578125" style="11" customWidth="1"/>
    <col min="13073" max="13311" width="9.140625" style="11"/>
    <col min="13312" max="13312" width="20.5703125" style="11" customWidth="1"/>
    <col min="13313" max="13313" width="48.85546875" style="11" customWidth="1"/>
    <col min="13314" max="13314" width="19.5703125" style="11" customWidth="1"/>
    <col min="13315" max="13315" width="14" style="11" customWidth="1"/>
    <col min="13316" max="13317" width="14.140625" style="11" customWidth="1"/>
    <col min="13318" max="13318" width="14" style="11" customWidth="1"/>
    <col min="13319" max="13319" width="18" style="11" customWidth="1"/>
    <col min="13320" max="13320" width="14.5703125" style="11" customWidth="1"/>
    <col min="13321" max="13321" width="27.85546875" style="11" customWidth="1"/>
    <col min="13322" max="13322" width="17.5703125" style="11" customWidth="1"/>
    <col min="13323" max="13323" width="16.85546875" style="11" customWidth="1"/>
    <col min="13324" max="13325" width="16.7109375" style="11" customWidth="1"/>
    <col min="13326" max="13326" width="17.42578125" style="11" customWidth="1"/>
    <col min="13327" max="13327" width="23.28515625" style="11" customWidth="1"/>
    <col min="13328" max="13328" width="12.42578125" style="11" customWidth="1"/>
    <col min="13329" max="13567" width="9.140625" style="11"/>
    <col min="13568" max="13568" width="20.5703125" style="11" customWidth="1"/>
    <col min="13569" max="13569" width="48.85546875" style="11" customWidth="1"/>
    <col min="13570" max="13570" width="19.5703125" style="11" customWidth="1"/>
    <col min="13571" max="13571" width="14" style="11" customWidth="1"/>
    <col min="13572" max="13573" width="14.140625" style="11" customWidth="1"/>
    <col min="13574" max="13574" width="14" style="11" customWidth="1"/>
    <col min="13575" max="13575" width="18" style="11" customWidth="1"/>
    <col min="13576" max="13576" width="14.5703125" style="11" customWidth="1"/>
    <col min="13577" max="13577" width="27.85546875" style="11" customWidth="1"/>
    <col min="13578" max="13578" width="17.5703125" style="11" customWidth="1"/>
    <col min="13579" max="13579" width="16.85546875" style="11" customWidth="1"/>
    <col min="13580" max="13581" width="16.7109375" style="11" customWidth="1"/>
    <col min="13582" max="13582" width="17.42578125" style="11" customWidth="1"/>
    <col min="13583" max="13583" width="23.28515625" style="11" customWidth="1"/>
    <col min="13584" max="13584" width="12.42578125" style="11" customWidth="1"/>
    <col min="13585" max="13823" width="9.140625" style="11"/>
    <col min="13824" max="13824" width="20.5703125" style="11" customWidth="1"/>
    <col min="13825" max="13825" width="48.85546875" style="11" customWidth="1"/>
    <col min="13826" max="13826" width="19.5703125" style="11" customWidth="1"/>
    <col min="13827" max="13827" width="14" style="11" customWidth="1"/>
    <col min="13828" max="13829" width="14.140625" style="11" customWidth="1"/>
    <col min="13830" max="13830" width="14" style="11" customWidth="1"/>
    <col min="13831" max="13831" width="18" style="11" customWidth="1"/>
    <col min="13832" max="13832" width="14.5703125" style="11" customWidth="1"/>
    <col min="13833" max="13833" width="27.85546875" style="11" customWidth="1"/>
    <col min="13834" max="13834" width="17.5703125" style="11" customWidth="1"/>
    <col min="13835" max="13835" width="16.85546875" style="11" customWidth="1"/>
    <col min="13836" max="13837" width="16.7109375" style="11" customWidth="1"/>
    <col min="13838" max="13838" width="17.42578125" style="11" customWidth="1"/>
    <col min="13839" max="13839" width="23.28515625" style="11" customWidth="1"/>
    <col min="13840" max="13840" width="12.42578125" style="11" customWidth="1"/>
    <col min="13841" max="14079" width="9.140625" style="11"/>
    <col min="14080" max="14080" width="20.5703125" style="11" customWidth="1"/>
    <col min="14081" max="14081" width="48.85546875" style="11" customWidth="1"/>
    <col min="14082" max="14082" width="19.5703125" style="11" customWidth="1"/>
    <col min="14083" max="14083" width="14" style="11" customWidth="1"/>
    <col min="14084" max="14085" width="14.140625" style="11" customWidth="1"/>
    <col min="14086" max="14086" width="14" style="11" customWidth="1"/>
    <col min="14087" max="14087" width="18" style="11" customWidth="1"/>
    <col min="14088" max="14088" width="14.5703125" style="11" customWidth="1"/>
    <col min="14089" max="14089" width="27.85546875" style="11" customWidth="1"/>
    <col min="14090" max="14090" width="17.5703125" style="11" customWidth="1"/>
    <col min="14091" max="14091" width="16.85546875" style="11" customWidth="1"/>
    <col min="14092" max="14093" width="16.7109375" style="11" customWidth="1"/>
    <col min="14094" max="14094" width="17.42578125" style="11" customWidth="1"/>
    <col min="14095" max="14095" width="23.28515625" style="11" customWidth="1"/>
    <col min="14096" max="14096" width="12.42578125" style="11" customWidth="1"/>
    <col min="14097" max="14335" width="9.140625" style="11"/>
    <col min="14336" max="14336" width="20.5703125" style="11" customWidth="1"/>
    <col min="14337" max="14337" width="48.85546875" style="11" customWidth="1"/>
    <col min="14338" max="14338" width="19.5703125" style="11" customWidth="1"/>
    <col min="14339" max="14339" width="14" style="11" customWidth="1"/>
    <col min="14340" max="14341" width="14.140625" style="11" customWidth="1"/>
    <col min="14342" max="14342" width="14" style="11" customWidth="1"/>
    <col min="14343" max="14343" width="18" style="11" customWidth="1"/>
    <col min="14344" max="14344" width="14.5703125" style="11" customWidth="1"/>
    <col min="14345" max="14345" width="27.85546875" style="11" customWidth="1"/>
    <col min="14346" max="14346" width="17.5703125" style="11" customWidth="1"/>
    <col min="14347" max="14347" width="16.85546875" style="11" customWidth="1"/>
    <col min="14348" max="14349" width="16.7109375" style="11" customWidth="1"/>
    <col min="14350" max="14350" width="17.42578125" style="11" customWidth="1"/>
    <col min="14351" max="14351" width="23.28515625" style="11" customWidth="1"/>
    <col min="14352" max="14352" width="12.42578125" style="11" customWidth="1"/>
    <col min="14353" max="14591" width="9.140625" style="11"/>
    <col min="14592" max="14592" width="20.5703125" style="11" customWidth="1"/>
    <col min="14593" max="14593" width="48.85546875" style="11" customWidth="1"/>
    <col min="14594" max="14594" width="19.5703125" style="11" customWidth="1"/>
    <col min="14595" max="14595" width="14" style="11" customWidth="1"/>
    <col min="14596" max="14597" width="14.140625" style="11" customWidth="1"/>
    <col min="14598" max="14598" width="14" style="11" customWidth="1"/>
    <col min="14599" max="14599" width="18" style="11" customWidth="1"/>
    <col min="14600" max="14600" width="14.5703125" style="11" customWidth="1"/>
    <col min="14601" max="14601" width="27.85546875" style="11" customWidth="1"/>
    <col min="14602" max="14602" width="17.5703125" style="11" customWidth="1"/>
    <col min="14603" max="14603" width="16.85546875" style="11" customWidth="1"/>
    <col min="14604" max="14605" width="16.7109375" style="11" customWidth="1"/>
    <col min="14606" max="14606" width="17.42578125" style="11" customWidth="1"/>
    <col min="14607" max="14607" width="23.28515625" style="11" customWidth="1"/>
    <col min="14608" max="14608" width="12.42578125" style="11" customWidth="1"/>
    <col min="14609" max="14847" width="9.140625" style="11"/>
    <col min="14848" max="14848" width="20.5703125" style="11" customWidth="1"/>
    <col min="14849" max="14849" width="48.85546875" style="11" customWidth="1"/>
    <col min="14850" max="14850" width="19.5703125" style="11" customWidth="1"/>
    <col min="14851" max="14851" width="14" style="11" customWidth="1"/>
    <col min="14852" max="14853" width="14.140625" style="11" customWidth="1"/>
    <col min="14854" max="14854" width="14" style="11" customWidth="1"/>
    <col min="14855" max="14855" width="18" style="11" customWidth="1"/>
    <col min="14856" max="14856" width="14.5703125" style="11" customWidth="1"/>
    <col min="14857" max="14857" width="27.85546875" style="11" customWidth="1"/>
    <col min="14858" max="14858" width="17.5703125" style="11" customWidth="1"/>
    <col min="14859" max="14859" width="16.85546875" style="11" customWidth="1"/>
    <col min="14860" max="14861" width="16.7109375" style="11" customWidth="1"/>
    <col min="14862" max="14862" width="17.42578125" style="11" customWidth="1"/>
    <col min="14863" max="14863" width="23.28515625" style="11" customWidth="1"/>
    <col min="14864" max="14864" width="12.42578125" style="11" customWidth="1"/>
    <col min="14865" max="15103" width="9.140625" style="11"/>
    <col min="15104" max="15104" width="20.5703125" style="11" customWidth="1"/>
    <col min="15105" max="15105" width="48.85546875" style="11" customWidth="1"/>
    <col min="15106" max="15106" width="19.5703125" style="11" customWidth="1"/>
    <col min="15107" max="15107" width="14" style="11" customWidth="1"/>
    <col min="15108" max="15109" width="14.140625" style="11" customWidth="1"/>
    <col min="15110" max="15110" width="14" style="11" customWidth="1"/>
    <col min="15111" max="15111" width="18" style="11" customWidth="1"/>
    <col min="15112" max="15112" width="14.5703125" style="11" customWidth="1"/>
    <col min="15113" max="15113" width="27.85546875" style="11" customWidth="1"/>
    <col min="15114" max="15114" width="17.5703125" style="11" customWidth="1"/>
    <col min="15115" max="15115" width="16.85546875" style="11" customWidth="1"/>
    <col min="15116" max="15117" width="16.7109375" style="11" customWidth="1"/>
    <col min="15118" max="15118" width="17.42578125" style="11" customWidth="1"/>
    <col min="15119" max="15119" width="23.28515625" style="11" customWidth="1"/>
    <col min="15120" max="15120" width="12.42578125" style="11" customWidth="1"/>
    <col min="15121" max="15359" width="9.140625" style="11"/>
    <col min="15360" max="15360" width="20.5703125" style="11" customWidth="1"/>
    <col min="15361" max="15361" width="48.85546875" style="11" customWidth="1"/>
    <col min="15362" max="15362" width="19.5703125" style="11" customWidth="1"/>
    <col min="15363" max="15363" width="14" style="11" customWidth="1"/>
    <col min="15364" max="15365" width="14.140625" style="11" customWidth="1"/>
    <col min="15366" max="15366" width="14" style="11" customWidth="1"/>
    <col min="15367" max="15367" width="18" style="11" customWidth="1"/>
    <col min="15368" max="15368" width="14.5703125" style="11" customWidth="1"/>
    <col min="15369" max="15369" width="27.85546875" style="11" customWidth="1"/>
    <col min="15370" max="15370" width="17.5703125" style="11" customWidth="1"/>
    <col min="15371" max="15371" width="16.85546875" style="11" customWidth="1"/>
    <col min="15372" max="15373" width="16.7109375" style="11" customWidth="1"/>
    <col min="15374" max="15374" width="17.42578125" style="11" customWidth="1"/>
    <col min="15375" max="15375" width="23.28515625" style="11" customWidth="1"/>
    <col min="15376" max="15376" width="12.42578125" style="11" customWidth="1"/>
    <col min="15377" max="15615" width="9.140625" style="11"/>
    <col min="15616" max="15616" width="20.5703125" style="11" customWidth="1"/>
    <col min="15617" max="15617" width="48.85546875" style="11" customWidth="1"/>
    <col min="15618" max="15618" width="19.5703125" style="11" customWidth="1"/>
    <col min="15619" max="15619" width="14" style="11" customWidth="1"/>
    <col min="15620" max="15621" width="14.140625" style="11" customWidth="1"/>
    <col min="15622" max="15622" width="14" style="11" customWidth="1"/>
    <col min="15623" max="15623" width="18" style="11" customWidth="1"/>
    <col min="15624" max="15624" width="14.5703125" style="11" customWidth="1"/>
    <col min="15625" max="15625" width="27.85546875" style="11" customWidth="1"/>
    <col min="15626" max="15626" width="17.5703125" style="11" customWidth="1"/>
    <col min="15627" max="15627" width="16.85546875" style="11" customWidth="1"/>
    <col min="15628" max="15629" width="16.7109375" style="11" customWidth="1"/>
    <col min="15630" max="15630" width="17.42578125" style="11" customWidth="1"/>
    <col min="15631" max="15631" width="23.28515625" style="11" customWidth="1"/>
    <col min="15632" max="15632" width="12.42578125" style="11" customWidth="1"/>
    <col min="15633" max="15871" width="9.140625" style="11"/>
    <col min="15872" max="15872" width="20.5703125" style="11" customWidth="1"/>
    <col min="15873" max="15873" width="48.85546875" style="11" customWidth="1"/>
    <col min="15874" max="15874" width="19.5703125" style="11" customWidth="1"/>
    <col min="15875" max="15875" width="14" style="11" customWidth="1"/>
    <col min="15876" max="15877" width="14.140625" style="11" customWidth="1"/>
    <col min="15878" max="15878" width="14" style="11" customWidth="1"/>
    <col min="15879" max="15879" width="18" style="11" customWidth="1"/>
    <col min="15880" max="15880" width="14.5703125" style="11" customWidth="1"/>
    <col min="15881" max="15881" width="27.85546875" style="11" customWidth="1"/>
    <col min="15882" max="15882" width="17.5703125" style="11" customWidth="1"/>
    <col min="15883" max="15883" width="16.85546875" style="11" customWidth="1"/>
    <col min="15884" max="15885" width="16.7109375" style="11" customWidth="1"/>
    <col min="15886" max="15886" width="17.42578125" style="11" customWidth="1"/>
    <col min="15887" max="15887" width="23.28515625" style="11" customWidth="1"/>
    <col min="15888" max="15888" width="12.42578125" style="11" customWidth="1"/>
    <col min="15889" max="16127" width="9.140625" style="11"/>
    <col min="16128" max="16128" width="20.5703125" style="11" customWidth="1"/>
    <col min="16129" max="16129" width="48.85546875" style="11" customWidth="1"/>
    <col min="16130" max="16130" width="19.5703125" style="11" customWidth="1"/>
    <col min="16131" max="16131" width="14" style="11" customWidth="1"/>
    <col min="16132" max="16133" width="14.140625" style="11" customWidth="1"/>
    <col min="16134" max="16134" width="14" style="11" customWidth="1"/>
    <col min="16135" max="16135" width="18" style="11" customWidth="1"/>
    <col min="16136" max="16136" width="14.5703125" style="11" customWidth="1"/>
    <col min="16137" max="16137" width="27.85546875" style="11" customWidth="1"/>
    <col min="16138" max="16138" width="17.5703125" style="11" customWidth="1"/>
    <col min="16139" max="16139" width="16.85546875" style="11" customWidth="1"/>
    <col min="16140" max="16141" width="16.7109375" style="11" customWidth="1"/>
    <col min="16142" max="16142" width="17.42578125" style="11" customWidth="1"/>
    <col min="16143" max="16143" width="23.28515625" style="11" customWidth="1"/>
    <col min="16144" max="16144" width="12.42578125" style="11" customWidth="1"/>
    <col min="16145" max="16384" width="9.140625" style="11"/>
  </cols>
  <sheetData>
    <row r="1" spans="1:37" x14ac:dyDescent="0.2">
      <c r="A1" s="18" t="s">
        <v>5244</v>
      </c>
      <c r="B1" s="790" t="str">
        <f>HYPERLINK("#List!$A$1", "Preparatory")</f>
        <v>Preparatory</v>
      </c>
    </row>
    <row r="2" spans="1:37" x14ac:dyDescent="0.2">
      <c r="A2" s="18"/>
      <c r="B2" s="18"/>
    </row>
    <row r="3" spans="1:37" x14ac:dyDescent="0.2">
      <c r="A3" s="106" t="s">
        <v>1978</v>
      </c>
      <c r="B3" s="106"/>
    </row>
    <row r="4" spans="1:37" x14ac:dyDescent="0.2">
      <c r="A4" s="13" t="s">
        <v>1977</v>
      </c>
      <c r="B4" s="13"/>
      <c r="C4" s="4"/>
      <c r="D4" s="4"/>
      <c r="E4" s="4"/>
      <c r="F4" s="4"/>
    </row>
    <row r="5" spans="1:37" x14ac:dyDescent="0.2">
      <c r="A5" s="13"/>
      <c r="B5" s="4"/>
      <c r="C5" s="4"/>
      <c r="D5" s="4"/>
      <c r="E5" s="4"/>
      <c r="F5" s="4"/>
    </row>
    <row r="6" spans="1:37" x14ac:dyDescent="0.2">
      <c r="A6" s="18" t="s">
        <v>6767</v>
      </c>
      <c r="B6" s="4"/>
      <c r="C6" s="4"/>
      <c r="D6" s="4"/>
      <c r="E6" s="4"/>
      <c r="F6" s="4"/>
    </row>
    <row r="7" spans="1:37" x14ac:dyDescent="0.2">
      <c r="A7" s="11" t="s">
        <v>48</v>
      </c>
      <c r="B7" s="4"/>
      <c r="C7" s="4"/>
      <c r="D7" s="4"/>
      <c r="E7" s="4"/>
      <c r="F7" s="4"/>
    </row>
    <row r="8" spans="1:37" x14ac:dyDescent="0.2">
      <c r="A8" s="17" t="s">
        <v>4583</v>
      </c>
      <c r="B8" s="17"/>
      <c r="C8" s="17"/>
      <c r="D8" s="17"/>
      <c r="E8" s="17"/>
      <c r="F8" s="17"/>
      <c r="G8" s="17"/>
      <c r="H8" s="17"/>
      <c r="I8" s="17"/>
      <c r="J8" s="17"/>
      <c r="K8" s="17"/>
      <c r="L8" s="17"/>
      <c r="M8" s="17"/>
      <c r="N8" s="17"/>
      <c r="O8" s="17"/>
      <c r="P8" s="11"/>
    </row>
    <row r="9" spans="1:37" x14ac:dyDescent="0.2">
      <c r="A9" s="17"/>
      <c r="B9" s="17"/>
      <c r="C9" s="17"/>
      <c r="D9" s="17"/>
      <c r="E9" s="17"/>
      <c r="F9" s="17"/>
      <c r="G9" s="17"/>
      <c r="H9" s="17"/>
      <c r="I9" s="17"/>
      <c r="J9" s="17"/>
      <c r="K9" s="17"/>
      <c r="L9" s="17"/>
      <c r="M9" s="17"/>
      <c r="N9" s="17"/>
      <c r="O9" s="17"/>
      <c r="P9" s="11"/>
    </row>
    <row r="10" spans="1:37" s="249" customFormat="1" x14ac:dyDescent="0.25">
      <c r="C10" s="862" t="s">
        <v>264</v>
      </c>
      <c r="D10" s="872" t="s">
        <v>1432</v>
      </c>
      <c r="E10" s="873"/>
      <c r="F10" s="874"/>
      <c r="G10" s="872" t="s">
        <v>263</v>
      </c>
      <c r="H10" s="861"/>
      <c r="I10" s="865"/>
      <c r="J10" s="875" t="s">
        <v>1431</v>
      </c>
      <c r="K10" s="872" t="s">
        <v>1430</v>
      </c>
      <c r="L10" s="873"/>
      <c r="M10" s="873"/>
      <c r="N10" s="874"/>
      <c r="O10" s="862" t="s">
        <v>1429</v>
      </c>
      <c r="P10" s="876" t="s">
        <v>1428</v>
      </c>
      <c r="Q10" s="877"/>
      <c r="R10" s="878"/>
      <c r="S10" s="875" t="s">
        <v>1427</v>
      </c>
      <c r="T10" s="879" t="s">
        <v>1426</v>
      </c>
      <c r="U10" s="862" t="s">
        <v>1425</v>
      </c>
      <c r="V10" s="257"/>
    </row>
    <row r="11" spans="1:37" ht="102" x14ac:dyDescent="0.2">
      <c r="A11" s="17"/>
      <c r="B11" s="17"/>
      <c r="C11" s="883"/>
      <c r="D11" s="788"/>
      <c r="E11" s="789" t="s">
        <v>1424</v>
      </c>
      <c r="F11" s="789" t="s">
        <v>1423</v>
      </c>
      <c r="G11" s="787"/>
      <c r="H11" s="789" t="s">
        <v>1424</v>
      </c>
      <c r="I11" s="789" t="s">
        <v>1423</v>
      </c>
      <c r="J11" s="882"/>
      <c r="K11" s="250"/>
      <c r="L11" s="789" t="s">
        <v>1421</v>
      </c>
      <c r="M11" s="789" t="s">
        <v>1420</v>
      </c>
      <c r="N11" s="789" t="s">
        <v>1417</v>
      </c>
      <c r="O11" s="882"/>
      <c r="P11" s="251"/>
      <c r="Q11" s="789" t="s">
        <v>1424</v>
      </c>
      <c r="R11" s="789" t="s">
        <v>1423</v>
      </c>
      <c r="S11" s="883"/>
      <c r="T11" s="881"/>
      <c r="U11" s="882"/>
      <c r="V11" s="38"/>
    </row>
    <row r="12" spans="1:37" x14ac:dyDescent="0.2">
      <c r="A12" s="17"/>
      <c r="B12" s="17"/>
      <c r="C12" s="217" t="s">
        <v>7835</v>
      </c>
      <c r="D12" s="217" t="s">
        <v>7836</v>
      </c>
      <c r="E12" s="217" t="s">
        <v>7837</v>
      </c>
      <c r="F12" s="217" t="s">
        <v>7838</v>
      </c>
      <c r="G12" s="217" t="s">
        <v>7839</v>
      </c>
      <c r="H12" s="217" t="s">
        <v>7840</v>
      </c>
      <c r="I12" s="217" t="s">
        <v>7841</v>
      </c>
      <c r="J12" s="217" t="s">
        <v>7856</v>
      </c>
      <c r="K12" s="217" t="s">
        <v>7863</v>
      </c>
      <c r="L12" s="832" t="s">
        <v>8278</v>
      </c>
      <c r="M12" s="217" t="s">
        <v>8279</v>
      </c>
      <c r="N12" s="217" t="s">
        <v>8280</v>
      </c>
      <c r="O12" s="217" t="s">
        <v>7868</v>
      </c>
      <c r="P12" s="217" t="s">
        <v>7869</v>
      </c>
      <c r="Q12" s="217" t="s">
        <v>7871</v>
      </c>
      <c r="R12" s="217" t="s">
        <v>7872</v>
      </c>
      <c r="S12" s="217" t="s">
        <v>7873</v>
      </c>
      <c r="T12" s="217" t="s">
        <v>7874</v>
      </c>
      <c r="U12" s="217" t="s">
        <v>7979</v>
      </c>
      <c r="V12" s="38"/>
    </row>
    <row r="13" spans="1:37" s="17" customFormat="1" ht="27" customHeight="1" x14ac:dyDescent="0.2">
      <c r="A13" s="256" t="s">
        <v>1422</v>
      </c>
      <c r="B13" s="253" t="s">
        <v>7807</v>
      </c>
      <c r="C13" s="649" t="s">
        <v>23</v>
      </c>
      <c r="D13" s="649" t="s">
        <v>25</v>
      </c>
      <c r="E13" s="602"/>
      <c r="F13" s="602"/>
      <c r="G13" s="649" t="s">
        <v>27</v>
      </c>
      <c r="H13" s="602"/>
      <c r="I13" s="602"/>
      <c r="J13" s="649" t="s">
        <v>28</v>
      </c>
      <c r="K13" s="649" t="s">
        <v>29</v>
      </c>
      <c r="L13" s="649" t="s">
        <v>75</v>
      </c>
      <c r="M13" s="649" t="s">
        <v>1419</v>
      </c>
      <c r="N13" s="649" t="s">
        <v>1416</v>
      </c>
      <c r="O13" s="650" t="s">
        <v>31</v>
      </c>
      <c r="P13" s="649" t="s">
        <v>32</v>
      </c>
      <c r="Q13" s="602"/>
      <c r="R13" s="602"/>
      <c r="S13" s="649" t="s">
        <v>34</v>
      </c>
      <c r="T13" s="649" t="s">
        <v>35</v>
      </c>
      <c r="U13" s="650" t="s">
        <v>108</v>
      </c>
      <c r="V13" s="84" t="s">
        <v>4360</v>
      </c>
      <c r="W13" s="84" t="s">
        <v>4427</v>
      </c>
      <c r="X13" s="33" t="s">
        <v>2106</v>
      </c>
      <c r="Y13" s="33" t="s">
        <v>4219</v>
      </c>
      <c r="Z13" s="33" t="s">
        <v>4285</v>
      </c>
      <c r="AA13" s="33"/>
      <c r="AB13" s="33"/>
      <c r="AC13" s="14"/>
      <c r="AD13" s="14"/>
      <c r="AE13" s="14"/>
      <c r="AF13" s="258"/>
      <c r="AG13" s="259"/>
    </row>
    <row r="14" spans="1:37" ht="27" customHeight="1" x14ac:dyDescent="0.2">
      <c r="A14" s="256" t="s">
        <v>1418</v>
      </c>
      <c r="B14" s="255"/>
      <c r="C14" s="602"/>
      <c r="D14" s="602"/>
      <c r="E14" s="602"/>
      <c r="F14" s="602"/>
      <c r="G14" s="602"/>
      <c r="H14" s="602"/>
      <c r="I14" s="602"/>
      <c r="J14" s="602"/>
      <c r="K14" s="602"/>
      <c r="L14" s="602"/>
      <c r="M14" s="602"/>
      <c r="N14" s="602"/>
      <c r="O14" s="602"/>
      <c r="P14" s="602"/>
      <c r="Q14" s="602"/>
      <c r="R14" s="602"/>
      <c r="S14" s="648"/>
      <c r="T14" s="602"/>
      <c r="U14" s="602"/>
      <c r="V14" s="84"/>
      <c r="W14" s="84"/>
      <c r="X14" s="33"/>
      <c r="Y14" s="33"/>
      <c r="Z14" s="33"/>
      <c r="AA14" s="33"/>
      <c r="AB14" s="33"/>
      <c r="AC14" s="14"/>
      <c r="AD14" s="14"/>
      <c r="AE14" s="14"/>
      <c r="AF14" s="258"/>
      <c r="AG14" s="259"/>
    </row>
    <row r="15" spans="1:37" s="100" customFormat="1" ht="27" customHeight="1" x14ac:dyDescent="0.2">
      <c r="A15" s="240" t="s">
        <v>7513</v>
      </c>
      <c r="B15" s="253" t="s">
        <v>7809</v>
      </c>
      <c r="C15" s="649" t="s">
        <v>227</v>
      </c>
      <c r="D15" s="602"/>
      <c r="E15" s="639" t="s">
        <v>274</v>
      </c>
      <c r="F15" s="639" t="s">
        <v>424</v>
      </c>
      <c r="G15" s="602"/>
      <c r="H15" s="639" t="s">
        <v>553</v>
      </c>
      <c r="I15" s="639" t="s">
        <v>434</v>
      </c>
      <c r="J15" s="639" t="s">
        <v>420</v>
      </c>
      <c r="K15" s="639" t="s">
        <v>492</v>
      </c>
      <c r="L15" s="602"/>
      <c r="M15" s="602"/>
      <c r="N15" s="602"/>
      <c r="O15" s="651" t="s">
        <v>416</v>
      </c>
      <c r="P15" s="602"/>
      <c r="Q15" s="639" t="s">
        <v>488</v>
      </c>
      <c r="R15" s="639" t="s">
        <v>443</v>
      </c>
      <c r="S15" s="639" t="s">
        <v>484</v>
      </c>
      <c r="T15" s="639" t="s">
        <v>272</v>
      </c>
      <c r="U15" s="651" t="s">
        <v>212</v>
      </c>
      <c r="V15" s="84" t="s">
        <v>4360</v>
      </c>
      <c r="W15" s="84" t="s">
        <v>4428</v>
      </c>
      <c r="X15" s="33" t="s">
        <v>2106</v>
      </c>
      <c r="Y15" s="33" t="s">
        <v>4219</v>
      </c>
      <c r="Z15" s="33" t="s">
        <v>4285</v>
      </c>
      <c r="AA15" s="33"/>
      <c r="AB15" s="265"/>
      <c r="AC15" s="36"/>
      <c r="AD15" s="36"/>
      <c r="AE15" s="36"/>
      <c r="AF15" s="260"/>
      <c r="AG15" s="261"/>
    </row>
    <row r="16" spans="1:37" ht="27" customHeight="1" x14ac:dyDescent="0.2">
      <c r="A16" s="248" t="s">
        <v>7515</v>
      </c>
      <c r="B16" s="219" t="s">
        <v>7890</v>
      </c>
      <c r="C16" s="649" t="s">
        <v>208</v>
      </c>
      <c r="D16" s="602"/>
      <c r="E16" s="649" t="s">
        <v>239</v>
      </c>
      <c r="F16" s="649" t="s">
        <v>238</v>
      </c>
      <c r="G16" s="602"/>
      <c r="H16" s="649" t="s">
        <v>237</v>
      </c>
      <c r="I16" s="649" t="s">
        <v>395</v>
      </c>
      <c r="J16" s="649" t="s">
        <v>394</v>
      </c>
      <c r="K16" s="649" t="s">
        <v>393</v>
      </c>
      <c r="L16" s="602"/>
      <c r="M16" s="602"/>
      <c r="N16" s="602"/>
      <c r="O16" s="650" t="s">
        <v>391</v>
      </c>
      <c r="P16" s="602"/>
      <c r="Q16" s="649" t="s">
        <v>390</v>
      </c>
      <c r="R16" s="649" t="s">
        <v>541</v>
      </c>
      <c r="S16" s="649" t="s">
        <v>584</v>
      </c>
      <c r="T16" s="649" t="s">
        <v>342</v>
      </c>
      <c r="U16" s="650" t="s">
        <v>340</v>
      </c>
      <c r="V16" s="84" t="s">
        <v>4360</v>
      </c>
      <c r="W16" s="84"/>
      <c r="X16" s="33" t="s">
        <v>2106</v>
      </c>
      <c r="Y16" s="33" t="s">
        <v>4218</v>
      </c>
      <c r="Z16" s="33" t="s">
        <v>4279</v>
      </c>
      <c r="AA16" s="33" t="s">
        <v>4478</v>
      </c>
      <c r="AB16" s="33" t="s">
        <v>4470</v>
      </c>
      <c r="AC16" s="14"/>
      <c r="AD16" s="14"/>
      <c r="AE16" s="14"/>
      <c r="AK16" s="252"/>
    </row>
    <row r="17" spans="1:33" ht="27" customHeight="1" x14ac:dyDescent="0.2">
      <c r="A17" s="240" t="s">
        <v>1392</v>
      </c>
      <c r="B17" s="253" t="s">
        <v>7812</v>
      </c>
      <c r="C17" s="649" t="s">
        <v>226</v>
      </c>
      <c r="D17" s="649" t="s">
        <v>236</v>
      </c>
      <c r="E17" s="602"/>
      <c r="F17" s="602"/>
      <c r="G17" s="649" t="s">
        <v>234</v>
      </c>
      <c r="H17" s="602"/>
      <c r="I17" s="602"/>
      <c r="J17" s="649" t="s">
        <v>621</v>
      </c>
      <c r="K17" s="649" t="s">
        <v>618</v>
      </c>
      <c r="L17" s="602"/>
      <c r="M17" s="602"/>
      <c r="N17" s="602"/>
      <c r="O17" s="650" t="s">
        <v>612</v>
      </c>
      <c r="P17" s="649" t="s">
        <v>610</v>
      </c>
      <c r="Q17" s="602"/>
      <c r="R17" s="602"/>
      <c r="S17" s="649" t="s">
        <v>582</v>
      </c>
      <c r="T17" s="649" t="s">
        <v>579</v>
      </c>
      <c r="U17" s="650" t="s">
        <v>577</v>
      </c>
      <c r="V17" s="84" t="s">
        <v>4360</v>
      </c>
      <c r="W17" s="84" t="s">
        <v>4429</v>
      </c>
      <c r="X17" s="33" t="s">
        <v>2106</v>
      </c>
      <c r="Y17" s="33" t="s">
        <v>4219</v>
      </c>
      <c r="Z17" s="33" t="s">
        <v>4285</v>
      </c>
      <c r="AA17" s="33" t="s">
        <v>4464</v>
      </c>
      <c r="AB17" s="33"/>
      <c r="AC17" s="14"/>
      <c r="AD17" s="14"/>
      <c r="AE17" s="14"/>
      <c r="AF17" s="258"/>
      <c r="AG17" s="259"/>
    </row>
    <row r="18" spans="1:33" s="100" customFormat="1" ht="27" customHeight="1" x14ac:dyDescent="0.2">
      <c r="A18" s="213" t="s">
        <v>1391</v>
      </c>
      <c r="B18" s="219" t="s">
        <v>7815</v>
      </c>
      <c r="C18" s="639" t="s">
        <v>2371</v>
      </c>
      <c r="D18" s="639" t="s">
        <v>2372</v>
      </c>
      <c r="E18" s="602"/>
      <c r="F18" s="602"/>
      <c r="G18" s="639" t="s">
        <v>2373</v>
      </c>
      <c r="H18" s="602"/>
      <c r="I18" s="602"/>
      <c r="J18" s="639" t="s">
        <v>2374</v>
      </c>
      <c r="K18" s="639" t="s">
        <v>2375</v>
      </c>
      <c r="L18" s="602"/>
      <c r="M18" s="602"/>
      <c r="N18" s="602"/>
      <c r="O18" s="651" t="s">
        <v>2376</v>
      </c>
      <c r="P18" s="639" t="s">
        <v>2377</v>
      </c>
      <c r="Q18" s="602"/>
      <c r="R18" s="602"/>
      <c r="S18" s="639" t="s">
        <v>2378</v>
      </c>
      <c r="T18" s="639" t="s">
        <v>2379</v>
      </c>
      <c r="U18" s="651" t="s">
        <v>2380</v>
      </c>
      <c r="V18" s="84" t="s">
        <v>4360</v>
      </c>
      <c r="W18" s="84"/>
      <c r="X18" s="33" t="s">
        <v>2106</v>
      </c>
      <c r="Y18" s="33" t="s">
        <v>4219</v>
      </c>
      <c r="Z18" s="33" t="s">
        <v>4285</v>
      </c>
      <c r="AA18" s="33"/>
      <c r="AB18" s="265"/>
      <c r="AC18" s="36"/>
      <c r="AD18" s="36"/>
      <c r="AE18" s="14"/>
    </row>
    <row r="19" spans="1:33" ht="153" x14ac:dyDescent="0.2">
      <c r="A19" s="17"/>
      <c r="B19" s="17"/>
      <c r="C19" s="82" t="s">
        <v>5089</v>
      </c>
      <c r="D19" s="82" t="s">
        <v>4544</v>
      </c>
      <c r="E19" s="82" t="s">
        <v>4544</v>
      </c>
      <c r="F19" s="82" t="s">
        <v>4544</v>
      </c>
      <c r="G19" s="82" t="s">
        <v>5079</v>
      </c>
      <c r="H19" s="82" t="s">
        <v>5079</v>
      </c>
      <c r="I19" s="82" t="s">
        <v>5079</v>
      </c>
      <c r="J19" s="82" t="s">
        <v>4521</v>
      </c>
      <c r="K19" s="82" t="s">
        <v>5081</v>
      </c>
      <c r="L19" s="82" t="s">
        <v>5089</v>
      </c>
      <c r="M19" s="82" t="s">
        <v>4544</v>
      </c>
      <c r="N19" s="82" t="s">
        <v>5079</v>
      </c>
      <c r="O19" s="4" t="s">
        <v>5091</v>
      </c>
      <c r="P19" s="82" t="s">
        <v>5067</v>
      </c>
      <c r="Q19" s="82" t="s">
        <v>5067</v>
      </c>
      <c r="R19" s="82" t="s">
        <v>5067</v>
      </c>
      <c r="S19" s="82" t="s">
        <v>5080</v>
      </c>
      <c r="T19" s="82" t="s">
        <v>5092</v>
      </c>
      <c r="U19" s="4" t="s">
        <v>5092</v>
      </c>
      <c r="V19" s="17"/>
      <c r="W19" s="18"/>
      <c r="X19" s="42"/>
      <c r="Y19" s="14"/>
      <c r="Z19" s="163"/>
      <c r="AA19" s="252"/>
      <c r="AB19" s="262"/>
      <c r="AC19" s="258"/>
      <c r="AD19" s="261"/>
      <c r="AE19" s="42"/>
      <c r="AG19" s="17"/>
    </row>
    <row r="20" spans="1:33" ht="51" x14ac:dyDescent="0.2">
      <c r="C20" s="82"/>
      <c r="D20" s="82"/>
      <c r="E20" s="82" t="s">
        <v>4549</v>
      </c>
      <c r="F20" s="82" t="s">
        <v>4550</v>
      </c>
      <c r="G20" s="82"/>
      <c r="H20" s="82" t="s">
        <v>4549</v>
      </c>
      <c r="I20" s="82" t="s">
        <v>4550</v>
      </c>
      <c r="J20" s="82"/>
      <c r="K20" s="82"/>
      <c r="L20" s="82"/>
      <c r="M20" s="82"/>
      <c r="N20" s="82"/>
      <c r="O20" s="82"/>
      <c r="P20" s="82"/>
      <c r="Q20" s="82" t="s">
        <v>4549</v>
      </c>
      <c r="R20" s="82" t="s">
        <v>4550</v>
      </c>
      <c r="S20" s="82"/>
      <c r="T20" s="82"/>
      <c r="U20" s="82"/>
      <c r="W20" s="18"/>
      <c r="X20" s="42"/>
      <c r="Y20" s="14"/>
      <c r="Z20" s="163"/>
      <c r="AA20" s="252"/>
      <c r="AB20" s="262"/>
      <c r="AC20" s="258"/>
      <c r="AD20" s="261"/>
      <c r="AE20" s="42"/>
    </row>
    <row r="21" spans="1:33" ht="25.5" x14ac:dyDescent="0.2">
      <c r="C21" s="4" t="s">
        <v>4522</v>
      </c>
      <c r="D21" s="4" t="s">
        <v>4522</v>
      </c>
      <c r="E21" s="4" t="s">
        <v>4522</v>
      </c>
      <c r="F21" s="4" t="s">
        <v>4522</v>
      </c>
      <c r="G21" s="4" t="s">
        <v>4522</v>
      </c>
      <c r="H21" s="4" t="s">
        <v>4522</v>
      </c>
      <c r="I21" s="4" t="s">
        <v>4522</v>
      </c>
      <c r="J21" s="4" t="s">
        <v>4522</v>
      </c>
      <c r="K21" s="4" t="s">
        <v>4519</v>
      </c>
      <c r="L21" s="4" t="s">
        <v>4519</v>
      </c>
      <c r="M21" s="4" t="s">
        <v>4519</v>
      </c>
      <c r="N21" s="4" t="s">
        <v>4519</v>
      </c>
      <c r="O21" s="82"/>
      <c r="P21" s="4" t="s">
        <v>4522</v>
      </c>
      <c r="Q21" s="4" t="s">
        <v>4522</v>
      </c>
      <c r="R21" s="4" t="s">
        <v>4522</v>
      </c>
      <c r="S21" s="4" t="s">
        <v>4522</v>
      </c>
      <c r="T21" s="4" t="s">
        <v>4519</v>
      </c>
      <c r="U21" s="82"/>
      <c r="W21" s="18"/>
      <c r="X21" s="42"/>
      <c r="Y21" s="14"/>
      <c r="Z21" s="163"/>
      <c r="AA21" s="252"/>
      <c r="AB21" s="262"/>
      <c r="AC21" s="258"/>
      <c r="AD21" s="261"/>
      <c r="AE21" s="42"/>
    </row>
    <row r="22" spans="1:33" x14ac:dyDescent="0.2">
      <c r="C22" s="16"/>
      <c r="D22" s="16"/>
      <c r="E22" s="16"/>
      <c r="F22" s="16"/>
      <c r="G22" s="16"/>
      <c r="H22" s="16"/>
      <c r="I22" s="16"/>
      <c r="J22" s="16"/>
      <c r="K22" s="16"/>
      <c r="L22" s="16"/>
      <c r="M22" s="16"/>
      <c r="N22" s="16"/>
      <c r="O22" s="16"/>
      <c r="P22" s="16"/>
      <c r="Q22" s="16"/>
      <c r="R22" s="16"/>
      <c r="S22" s="16"/>
      <c r="T22" s="16"/>
      <c r="U22" s="16"/>
      <c r="W22" s="18"/>
      <c r="X22" s="42"/>
      <c r="Y22" s="14"/>
      <c r="Z22" s="163"/>
      <c r="AA22" s="252"/>
      <c r="AB22" s="262"/>
      <c r="AC22" s="258"/>
      <c r="AD22" s="261"/>
      <c r="AE22" s="42"/>
    </row>
    <row r="23" spans="1:33" x14ac:dyDescent="0.2">
      <c r="C23" s="16"/>
      <c r="D23" s="16"/>
      <c r="E23" s="16"/>
      <c r="F23" s="16"/>
      <c r="G23" s="16"/>
      <c r="H23" s="16"/>
      <c r="I23" s="16"/>
      <c r="J23" s="16"/>
      <c r="K23" s="16"/>
      <c r="L23" s="16"/>
      <c r="M23" s="16"/>
      <c r="N23" s="16"/>
      <c r="O23" s="16"/>
      <c r="P23" s="16"/>
      <c r="Q23" s="16"/>
      <c r="R23" s="16"/>
      <c r="S23" s="16"/>
      <c r="T23" s="16"/>
      <c r="U23" s="16"/>
      <c r="W23" s="18"/>
      <c r="X23" s="42"/>
      <c r="Y23" s="14"/>
      <c r="Z23" s="163"/>
      <c r="AA23" s="252"/>
      <c r="AB23" s="262"/>
      <c r="AC23" s="258"/>
      <c r="AD23" s="261"/>
      <c r="AE23" s="42"/>
    </row>
    <row r="24" spans="1:33" x14ac:dyDescent="0.2">
      <c r="W24" s="18"/>
      <c r="X24" s="42"/>
      <c r="Y24" s="14"/>
      <c r="Z24" s="163"/>
      <c r="AA24" s="252"/>
      <c r="AB24" s="262"/>
      <c r="AC24" s="258"/>
      <c r="AD24" s="261"/>
      <c r="AE24" s="42"/>
    </row>
    <row r="25" spans="1:33" x14ac:dyDescent="0.2">
      <c r="W25" s="18"/>
      <c r="X25" s="42"/>
      <c r="Y25" s="14"/>
      <c r="Z25" s="163"/>
      <c r="AA25" s="252"/>
      <c r="AB25" s="262"/>
      <c r="AC25" s="258"/>
      <c r="AD25" s="259"/>
      <c r="AE25" s="42"/>
    </row>
    <row r="26" spans="1:33" x14ac:dyDescent="0.2">
      <c r="W26" s="18"/>
      <c r="X26" s="42"/>
      <c r="Y26" s="14"/>
      <c r="Z26" s="163"/>
      <c r="AA26" s="252"/>
      <c r="AB26" s="262"/>
      <c r="AC26" s="258"/>
      <c r="AD26" s="261"/>
      <c r="AE26" s="42"/>
    </row>
    <row r="27" spans="1:33" x14ac:dyDescent="0.2">
      <c r="W27" s="18"/>
      <c r="X27" s="42"/>
      <c r="Y27" s="14"/>
      <c r="Z27" s="163"/>
      <c r="AA27" s="252"/>
      <c r="AB27" s="262"/>
      <c r="AC27" s="258"/>
      <c r="AD27" s="259"/>
      <c r="AE27" s="42"/>
    </row>
    <row r="28" spans="1:33" x14ac:dyDescent="0.2">
      <c r="W28" s="18"/>
      <c r="X28" s="42"/>
      <c r="Y28" s="14"/>
      <c r="Z28" s="163"/>
      <c r="AA28" s="252"/>
      <c r="AB28" s="262"/>
      <c r="AC28" s="258"/>
      <c r="AD28" s="261"/>
      <c r="AE28" s="42"/>
    </row>
    <row r="29" spans="1:33" x14ac:dyDescent="0.2">
      <c r="W29" s="18"/>
      <c r="X29" s="42"/>
      <c r="Y29" s="14"/>
      <c r="Z29" s="163"/>
      <c r="AA29" s="252"/>
      <c r="AB29" s="262"/>
      <c r="AC29" s="258"/>
      <c r="AD29" s="261"/>
      <c r="AE29" s="42"/>
      <c r="AF29" s="17"/>
      <c r="AG29" s="17"/>
    </row>
    <row r="30" spans="1:33" x14ac:dyDescent="0.2">
      <c r="W30" s="18"/>
      <c r="X30" s="42"/>
      <c r="Y30" s="14"/>
      <c r="Z30" s="163"/>
      <c r="AA30" s="252"/>
      <c r="AB30" s="263"/>
      <c r="AC30" s="258"/>
      <c r="AD30" s="261"/>
      <c r="AE30" s="42"/>
    </row>
    <row r="31" spans="1:33" x14ac:dyDescent="0.2">
      <c r="W31" s="18"/>
      <c r="X31" s="42"/>
      <c r="Y31" s="14"/>
      <c r="Z31" s="163"/>
      <c r="AA31" s="252"/>
      <c r="AB31" s="262"/>
      <c r="AC31" s="258"/>
      <c r="AD31" s="259"/>
      <c r="AE31" s="42"/>
    </row>
    <row r="32" spans="1:33" x14ac:dyDescent="0.2">
      <c r="W32" s="18"/>
      <c r="X32" s="42"/>
      <c r="Y32" s="14"/>
      <c r="Z32" s="163"/>
      <c r="AA32" s="252"/>
      <c r="AB32" s="262"/>
      <c r="AC32" s="258"/>
      <c r="AD32" s="259"/>
      <c r="AE32" s="42"/>
    </row>
    <row r="33" spans="23:33" x14ac:dyDescent="0.2">
      <c r="W33" s="18"/>
      <c r="X33" s="42"/>
      <c r="Y33" s="14"/>
      <c r="Z33" s="163"/>
      <c r="AA33" s="252"/>
      <c r="AB33" s="262"/>
      <c r="AC33" s="258"/>
      <c r="AD33" s="259"/>
      <c r="AE33" s="42"/>
      <c r="AF33" s="17"/>
      <c r="AG33" s="17"/>
    </row>
    <row r="34" spans="23:33" x14ac:dyDescent="0.2">
      <c r="W34" s="18"/>
      <c r="X34" s="42"/>
      <c r="Y34" s="14"/>
      <c r="Z34" s="163"/>
      <c r="AA34" s="252"/>
      <c r="AB34" s="262"/>
      <c r="AC34" s="258"/>
      <c r="AD34" s="261"/>
      <c r="AE34" s="42"/>
      <c r="AG34" s="17"/>
    </row>
    <row r="35" spans="23:33" x14ac:dyDescent="0.2">
      <c r="W35" s="18"/>
      <c r="X35" s="42"/>
      <c r="Y35" s="14"/>
      <c r="Z35" s="163"/>
      <c r="AA35" s="252"/>
      <c r="AB35" s="262"/>
      <c r="AC35" s="258"/>
      <c r="AD35" s="261"/>
      <c r="AE35" s="42"/>
      <c r="AG35" s="17"/>
    </row>
    <row r="36" spans="23:33" x14ac:dyDescent="0.2">
      <c r="W36" s="18"/>
      <c r="X36" s="42"/>
      <c r="Y36" s="14"/>
      <c r="Z36" s="163"/>
      <c r="AA36" s="252"/>
      <c r="AB36" s="262"/>
      <c r="AC36" s="258"/>
      <c r="AD36" s="259"/>
      <c r="AE36" s="42"/>
      <c r="AF36" s="17"/>
      <c r="AG36" s="17"/>
    </row>
    <row r="37" spans="23:33" x14ac:dyDescent="0.2">
      <c r="W37" s="18"/>
      <c r="X37" s="42"/>
      <c r="Y37" s="14"/>
      <c r="Z37" s="163"/>
      <c r="AA37" s="252"/>
      <c r="AB37" s="262"/>
      <c r="AC37" s="258"/>
      <c r="AD37" s="259"/>
      <c r="AE37" s="42"/>
      <c r="AF37" s="17"/>
      <c r="AG37" s="17"/>
    </row>
    <row r="38" spans="23:33" x14ac:dyDescent="0.2">
      <c r="W38" s="18"/>
      <c r="X38" s="42"/>
      <c r="Y38" s="14"/>
      <c r="Z38" s="163"/>
      <c r="AA38" s="252"/>
      <c r="AB38" s="262"/>
      <c r="AC38" s="258"/>
      <c r="AD38" s="259"/>
      <c r="AE38" s="42"/>
      <c r="AF38" s="17"/>
      <c r="AG38" s="17"/>
    </row>
    <row r="39" spans="23:33" x14ac:dyDescent="0.2">
      <c r="W39" s="18"/>
      <c r="X39" s="42"/>
      <c r="Y39" s="14"/>
      <c r="Z39" s="163"/>
      <c r="AA39" s="252"/>
      <c r="AB39" s="262"/>
      <c r="AC39" s="258"/>
      <c r="AD39" s="261"/>
      <c r="AE39" s="42"/>
      <c r="AG39" s="17"/>
    </row>
    <row r="40" spans="23:33" x14ac:dyDescent="0.2">
      <c r="W40" s="18"/>
      <c r="X40" s="42"/>
      <c r="Y40" s="14"/>
      <c r="Z40" s="163"/>
      <c r="AA40" s="252"/>
      <c r="AB40" s="262"/>
      <c r="AC40" s="258"/>
      <c r="AD40" s="261"/>
      <c r="AE40" s="42"/>
      <c r="AG40" s="17"/>
    </row>
    <row r="41" spans="23:33" x14ac:dyDescent="0.2">
      <c r="W41" s="18"/>
      <c r="X41" s="42"/>
      <c r="Y41" s="14"/>
      <c r="Z41" s="163"/>
      <c r="AA41" s="252"/>
      <c r="AB41" s="262"/>
      <c r="AC41" s="258"/>
      <c r="AD41" s="259"/>
      <c r="AE41" s="42"/>
      <c r="AF41" s="17"/>
      <c r="AG41" s="17"/>
    </row>
    <row r="42" spans="23:33" x14ac:dyDescent="0.2">
      <c r="W42" s="18"/>
      <c r="X42" s="42"/>
      <c r="Y42" s="14"/>
      <c r="Z42" s="163"/>
      <c r="AA42" s="252"/>
      <c r="AB42" s="262"/>
      <c r="AC42" s="258"/>
      <c r="AD42" s="259"/>
      <c r="AE42" s="42"/>
      <c r="AF42" s="17"/>
      <c r="AG42" s="17"/>
    </row>
    <row r="43" spans="23:33" x14ac:dyDescent="0.2">
      <c r="W43" s="18"/>
      <c r="X43" s="42"/>
      <c r="Y43" s="14"/>
      <c r="Z43" s="163"/>
      <c r="AA43" s="252"/>
      <c r="AB43" s="262"/>
      <c r="AC43" s="258"/>
      <c r="AD43" s="259"/>
      <c r="AE43" s="42"/>
      <c r="AF43" s="17"/>
      <c r="AG43" s="17"/>
    </row>
    <row r="44" spans="23:33" x14ac:dyDescent="0.2">
      <c r="W44" s="18"/>
      <c r="X44" s="42"/>
      <c r="Y44" s="14"/>
      <c r="Z44" s="163"/>
      <c r="AA44" s="252"/>
      <c r="AB44" s="262"/>
      <c r="AC44" s="258"/>
      <c r="AD44" s="259"/>
      <c r="AE44" s="42"/>
      <c r="AF44" s="17"/>
      <c r="AG44" s="17"/>
    </row>
    <row r="45" spans="23:33" x14ac:dyDescent="0.2">
      <c r="W45" s="18"/>
      <c r="X45" s="42"/>
      <c r="Y45" s="14"/>
      <c r="Z45" s="163"/>
      <c r="AA45" s="252"/>
      <c r="AB45" s="262"/>
      <c r="AC45" s="258"/>
      <c r="AD45" s="259"/>
      <c r="AE45" s="42"/>
      <c r="AF45" s="17"/>
      <c r="AG45" s="17"/>
    </row>
    <row r="46" spans="23:33" x14ac:dyDescent="0.2">
      <c r="W46" s="18"/>
      <c r="X46" s="42"/>
      <c r="Y46" s="14"/>
      <c r="Z46" s="163"/>
      <c r="AA46" s="252"/>
      <c r="AB46" s="262"/>
      <c r="AC46" s="258"/>
      <c r="AD46" s="261"/>
      <c r="AE46" s="42"/>
      <c r="AG46" s="17"/>
    </row>
    <row r="47" spans="23:33" x14ac:dyDescent="0.2">
      <c r="W47" s="18"/>
      <c r="X47" s="42"/>
      <c r="Y47" s="14"/>
      <c r="Z47" s="163"/>
      <c r="AA47" s="252"/>
      <c r="AB47" s="262"/>
      <c r="AC47" s="258"/>
      <c r="AD47" s="259"/>
      <c r="AE47" s="42"/>
      <c r="AF47" s="17"/>
      <c r="AG47" s="17"/>
    </row>
    <row r="48" spans="23:33" x14ac:dyDescent="0.2">
      <c r="W48" s="18"/>
      <c r="X48" s="42"/>
      <c r="Y48" s="14"/>
      <c r="Z48" s="163"/>
      <c r="AA48" s="252"/>
      <c r="AB48" s="262"/>
      <c r="AC48" s="258"/>
      <c r="AD48" s="259"/>
      <c r="AE48" s="42"/>
      <c r="AF48" s="17"/>
      <c r="AG48" s="17"/>
    </row>
    <row r="49" spans="23:33" x14ac:dyDescent="0.2">
      <c r="W49" s="18"/>
      <c r="X49" s="42"/>
      <c r="Y49" s="14"/>
      <c r="Z49" s="163"/>
      <c r="AA49" s="252"/>
      <c r="AB49" s="262"/>
      <c r="AC49" s="258"/>
      <c r="AD49" s="259"/>
      <c r="AE49" s="42"/>
      <c r="AF49" s="17"/>
      <c r="AG49" s="17"/>
    </row>
    <row r="50" spans="23:33" x14ac:dyDescent="0.2">
      <c r="W50" s="18"/>
      <c r="X50" s="42"/>
      <c r="Y50" s="14"/>
      <c r="Z50" s="163"/>
      <c r="AA50" s="252"/>
      <c r="AB50" s="262"/>
      <c r="AC50" s="258"/>
      <c r="AD50" s="259"/>
      <c r="AE50" s="42"/>
      <c r="AF50" s="17"/>
      <c r="AG50" s="17"/>
    </row>
    <row r="51" spans="23:33" x14ac:dyDescent="0.2">
      <c r="W51" s="18"/>
      <c r="X51" s="42"/>
      <c r="Y51" s="14"/>
      <c r="Z51" s="163"/>
      <c r="AA51" s="252"/>
      <c r="AB51" s="262"/>
      <c r="AC51" s="258"/>
      <c r="AD51" s="261"/>
      <c r="AE51" s="42"/>
      <c r="AG51" s="17"/>
    </row>
    <row r="52" spans="23:33" x14ac:dyDescent="0.2">
      <c r="W52" s="18"/>
      <c r="X52" s="42"/>
      <c r="Y52" s="14"/>
      <c r="Z52" s="163"/>
      <c r="AA52" s="252"/>
      <c r="AB52" s="262"/>
      <c r="AC52" s="258"/>
      <c r="AD52" s="261"/>
      <c r="AE52" s="42"/>
      <c r="AG52" s="17"/>
    </row>
    <row r="53" spans="23:33" x14ac:dyDescent="0.2">
      <c r="W53" s="18"/>
      <c r="X53" s="42"/>
      <c r="Y53" s="14"/>
      <c r="Z53" s="163"/>
      <c r="AA53" s="252"/>
      <c r="AB53" s="262"/>
      <c r="AC53" s="258"/>
      <c r="AD53" s="261"/>
      <c r="AE53" s="42"/>
      <c r="AG53" s="17"/>
    </row>
    <row r="54" spans="23:33" x14ac:dyDescent="0.2">
      <c r="W54" s="18"/>
      <c r="X54" s="42"/>
      <c r="Y54" s="14"/>
      <c r="Z54" s="163"/>
      <c r="AA54" s="252"/>
      <c r="AB54" s="262"/>
      <c r="AC54" s="258"/>
      <c r="AD54" s="261"/>
      <c r="AE54" s="42"/>
      <c r="AG54" s="17"/>
    </row>
    <row r="55" spans="23:33" x14ac:dyDescent="0.2">
      <c r="W55" s="18"/>
      <c r="X55" s="42"/>
      <c r="Y55" s="14"/>
      <c r="Z55" s="163"/>
      <c r="AA55" s="252"/>
      <c r="AB55" s="262"/>
      <c r="AC55" s="258"/>
      <c r="AD55" s="261"/>
      <c r="AE55" s="42"/>
      <c r="AG55" s="17"/>
    </row>
    <row r="56" spans="23:33" x14ac:dyDescent="0.2">
      <c r="W56" s="18"/>
      <c r="X56" s="42"/>
      <c r="Y56" s="14"/>
      <c r="Z56" s="163"/>
      <c r="AA56" s="252"/>
      <c r="AB56" s="262"/>
      <c r="AC56" s="258"/>
      <c r="AD56" s="261"/>
      <c r="AE56" s="42"/>
      <c r="AG56" s="17"/>
    </row>
    <row r="57" spans="23:33" x14ac:dyDescent="0.2">
      <c r="W57" s="18"/>
      <c r="X57" s="42"/>
      <c r="Y57" s="14"/>
      <c r="Z57" s="163"/>
      <c r="AA57" s="252"/>
      <c r="AB57" s="262"/>
      <c r="AC57" s="258"/>
      <c r="AD57" s="259"/>
      <c r="AE57" s="42"/>
      <c r="AF57" s="17"/>
      <c r="AG57" s="17"/>
    </row>
    <row r="58" spans="23:33" x14ac:dyDescent="0.2">
      <c r="W58" s="18"/>
      <c r="X58" s="42"/>
      <c r="Y58" s="14"/>
      <c r="Z58" s="163"/>
      <c r="AA58" s="252"/>
      <c r="AB58" s="262"/>
      <c r="AC58" s="258"/>
      <c r="AD58" s="259"/>
      <c r="AE58" s="42"/>
      <c r="AF58" s="17"/>
      <c r="AG58" s="17"/>
    </row>
    <row r="59" spans="23:33" x14ac:dyDescent="0.2">
      <c r="W59" s="18"/>
      <c r="X59" s="264"/>
      <c r="Y59" s="14"/>
      <c r="Z59" s="163"/>
      <c r="AA59" s="252"/>
      <c r="AB59" s="262"/>
      <c r="AC59" s="258"/>
      <c r="AD59" s="259"/>
      <c r="AE59" s="42"/>
      <c r="AF59" s="17"/>
      <c r="AG59" s="17"/>
    </row>
    <row r="60" spans="23:33" x14ac:dyDescent="0.2">
      <c r="W60" s="18"/>
      <c r="X60" s="42"/>
      <c r="Y60" s="14"/>
      <c r="Z60" s="163"/>
      <c r="AA60" s="252"/>
      <c r="AB60" s="262"/>
      <c r="AC60" s="258"/>
      <c r="AD60" s="261"/>
      <c r="AE60" s="42"/>
      <c r="AG60" s="17"/>
    </row>
    <row r="61" spans="23:33" x14ac:dyDescent="0.2">
      <c r="W61" s="18"/>
      <c r="X61" s="42"/>
      <c r="Y61" s="14"/>
      <c r="Z61" s="163"/>
      <c r="AA61" s="252"/>
      <c r="AB61" s="262"/>
      <c r="AC61" s="258"/>
      <c r="AD61" s="259"/>
      <c r="AE61" s="42"/>
      <c r="AF61" s="17"/>
      <c r="AG61" s="17"/>
    </row>
    <row r="62" spans="23:33" x14ac:dyDescent="0.2">
      <c r="W62" s="18"/>
      <c r="X62" s="42"/>
      <c r="Y62" s="14"/>
      <c r="Z62" s="163"/>
      <c r="AA62" s="252"/>
      <c r="AB62" s="262"/>
      <c r="AC62" s="258"/>
      <c r="AD62" s="259"/>
      <c r="AE62" s="42"/>
      <c r="AF62" s="17"/>
      <c r="AG62" s="17"/>
    </row>
  </sheetData>
  <mergeCells count="10">
    <mergeCell ref="T10:T11"/>
    <mergeCell ref="U10:U11"/>
    <mergeCell ref="C10:C11"/>
    <mergeCell ref="D10:F10"/>
    <mergeCell ref="G10:I10"/>
    <mergeCell ref="J10:J11"/>
    <mergeCell ref="K10:N10"/>
    <mergeCell ref="O10:O11"/>
    <mergeCell ref="P10:R10"/>
    <mergeCell ref="S10:S11"/>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5">
    <pageSetUpPr fitToPage="1"/>
  </sheetPr>
  <dimension ref="A1:AG58"/>
  <sheetViews>
    <sheetView topLeftCell="J1" zoomScale="85" zoomScaleNormal="85" zoomScaleSheetLayoutView="120" workbookViewId="0">
      <selection activeCell="AF13" sqref="AF13"/>
    </sheetView>
  </sheetViews>
  <sheetFormatPr defaultColWidth="13" defaultRowHeight="12.75" x14ac:dyDescent="0.2"/>
  <cols>
    <col min="1" max="1" width="27.28515625" style="109" customWidth="1"/>
    <col min="2" max="2" width="7.42578125" style="212" customWidth="1"/>
    <col min="3" max="3" width="11.42578125" style="171" customWidth="1"/>
    <col min="4" max="31" width="11.42578125" style="109" customWidth="1"/>
    <col min="32" max="32" width="14.7109375" style="109" customWidth="1"/>
    <col min="33" max="34" width="13.28515625" style="109" customWidth="1"/>
    <col min="35" max="258" width="13" style="109"/>
    <col min="259" max="259" width="4.140625" style="109" customWidth="1"/>
    <col min="260" max="260" width="16.42578125" style="109" customWidth="1"/>
    <col min="261" max="261" width="12.42578125" style="109" customWidth="1"/>
    <col min="262" max="262" width="13.7109375" style="109" customWidth="1"/>
    <col min="263" max="263" width="13.28515625" style="109" customWidth="1"/>
    <col min="264" max="264" width="12.42578125" style="109" customWidth="1"/>
    <col min="265" max="265" width="13.28515625" style="109" customWidth="1"/>
    <col min="266" max="266" width="12.42578125" style="109" customWidth="1"/>
    <col min="267" max="267" width="12.7109375" style="109" customWidth="1"/>
    <col min="268" max="268" width="12.42578125" style="109" customWidth="1"/>
    <col min="269" max="281" width="13.28515625" style="109" customWidth="1"/>
    <col min="282" max="282" width="12.42578125" style="109" customWidth="1"/>
    <col min="283" max="283" width="13.7109375" style="109" customWidth="1"/>
    <col min="284" max="288" width="13" style="109" customWidth="1"/>
    <col min="289" max="289" width="14.7109375" style="109" customWidth="1"/>
    <col min="290" max="290" width="13.28515625" style="109" customWidth="1"/>
    <col min="291" max="514" width="13" style="109"/>
    <col min="515" max="515" width="4.140625" style="109" customWidth="1"/>
    <col min="516" max="516" width="16.42578125" style="109" customWidth="1"/>
    <col min="517" max="517" width="12.42578125" style="109" customWidth="1"/>
    <col min="518" max="518" width="13.7109375" style="109" customWidth="1"/>
    <col min="519" max="519" width="13.28515625" style="109" customWidth="1"/>
    <col min="520" max="520" width="12.42578125" style="109" customWidth="1"/>
    <col min="521" max="521" width="13.28515625" style="109" customWidth="1"/>
    <col min="522" max="522" width="12.42578125" style="109" customWidth="1"/>
    <col min="523" max="523" width="12.7109375" style="109" customWidth="1"/>
    <col min="524" max="524" width="12.42578125" style="109" customWidth="1"/>
    <col min="525" max="537" width="13.28515625" style="109" customWidth="1"/>
    <col min="538" max="538" width="12.42578125" style="109" customWidth="1"/>
    <col min="539" max="539" width="13.7109375" style="109" customWidth="1"/>
    <col min="540" max="544" width="13" style="109" customWidth="1"/>
    <col min="545" max="545" width="14.7109375" style="109" customWidth="1"/>
    <col min="546" max="546" width="13.28515625" style="109" customWidth="1"/>
    <col min="547" max="770" width="13" style="109"/>
    <col min="771" max="771" width="4.140625" style="109" customWidth="1"/>
    <col min="772" max="772" width="16.42578125" style="109" customWidth="1"/>
    <col min="773" max="773" width="12.42578125" style="109" customWidth="1"/>
    <col min="774" max="774" width="13.7109375" style="109" customWidth="1"/>
    <col min="775" max="775" width="13.28515625" style="109" customWidth="1"/>
    <col min="776" max="776" width="12.42578125" style="109" customWidth="1"/>
    <col min="777" max="777" width="13.28515625" style="109" customWidth="1"/>
    <col min="778" max="778" width="12.42578125" style="109" customWidth="1"/>
    <col min="779" max="779" width="12.7109375" style="109" customWidth="1"/>
    <col min="780" max="780" width="12.42578125" style="109" customWidth="1"/>
    <col min="781" max="793" width="13.28515625" style="109" customWidth="1"/>
    <col min="794" max="794" width="12.42578125" style="109" customWidth="1"/>
    <col min="795" max="795" width="13.7109375" style="109" customWidth="1"/>
    <col min="796" max="800" width="13" style="109" customWidth="1"/>
    <col min="801" max="801" width="14.7109375" style="109" customWidth="1"/>
    <col min="802" max="802" width="13.28515625" style="109" customWidth="1"/>
    <col min="803" max="1026" width="13" style="109"/>
    <col min="1027" max="1027" width="4.140625" style="109" customWidth="1"/>
    <col min="1028" max="1028" width="16.42578125" style="109" customWidth="1"/>
    <col min="1029" max="1029" width="12.42578125" style="109" customWidth="1"/>
    <col min="1030" max="1030" width="13.7109375" style="109" customWidth="1"/>
    <col min="1031" max="1031" width="13.28515625" style="109" customWidth="1"/>
    <col min="1032" max="1032" width="12.42578125" style="109" customWidth="1"/>
    <col min="1033" max="1033" width="13.28515625" style="109" customWidth="1"/>
    <col min="1034" max="1034" width="12.42578125" style="109" customWidth="1"/>
    <col min="1035" max="1035" width="12.7109375" style="109" customWidth="1"/>
    <col min="1036" max="1036" width="12.42578125" style="109" customWidth="1"/>
    <col min="1037" max="1049" width="13.28515625" style="109" customWidth="1"/>
    <col min="1050" max="1050" width="12.42578125" style="109" customWidth="1"/>
    <col min="1051" max="1051" width="13.7109375" style="109" customWidth="1"/>
    <col min="1052" max="1056" width="13" style="109" customWidth="1"/>
    <col min="1057" max="1057" width="14.7109375" style="109" customWidth="1"/>
    <col min="1058" max="1058" width="13.28515625" style="109" customWidth="1"/>
    <col min="1059" max="1282" width="13" style="109"/>
    <col min="1283" max="1283" width="4.140625" style="109" customWidth="1"/>
    <col min="1284" max="1284" width="16.42578125" style="109" customWidth="1"/>
    <col min="1285" max="1285" width="12.42578125" style="109" customWidth="1"/>
    <col min="1286" max="1286" width="13.7109375" style="109" customWidth="1"/>
    <col min="1287" max="1287" width="13.28515625" style="109" customWidth="1"/>
    <col min="1288" max="1288" width="12.42578125" style="109" customWidth="1"/>
    <col min="1289" max="1289" width="13.28515625" style="109" customWidth="1"/>
    <col min="1290" max="1290" width="12.42578125" style="109" customWidth="1"/>
    <col min="1291" max="1291" width="12.7109375" style="109" customWidth="1"/>
    <col min="1292" max="1292" width="12.42578125" style="109" customWidth="1"/>
    <col min="1293" max="1305" width="13.28515625" style="109" customWidth="1"/>
    <col min="1306" max="1306" width="12.42578125" style="109" customWidth="1"/>
    <col min="1307" max="1307" width="13.7109375" style="109" customWidth="1"/>
    <col min="1308" max="1312" width="13" style="109" customWidth="1"/>
    <col min="1313" max="1313" width="14.7109375" style="109" customWidth="1"/>
    <col min="1314" max="1314" width="13.28515625" style="109" customWidth="1"/>
    <col min="1315" max="1538" width="13" style="109"/>
    <col min="1539" max="1539" width="4.140625" style="109" customWidth="1"/>
    <col min="1540" max="1540" width="16.42578125" style="109" customWidth="1"/>
    <col min="1541" max="1541" width="12.42578125" style="109" customWidth="1"/>
    <col min="1542" max="1542" width="13.7109375" style="109" customWidth="1"/>
    <col min="1543" max="1543" width="13.28515625" style="109" customWidth="1"/>
    <col min="1544" max="1544" width="12.42578125" style="109" customWidth="1"/>
    <col min="1545" max="1545" width="13.28515625" style="109" customWidth="1"/>
    <col min="1546" max="1546" width="12.42578125" style="109" customWidth="1"/>
    <col min="1547" max="1547" width="12.7109375" style="109" customWidth="1"/>
    <col min="1548" max="1548" width="12.42578125" style="109" customWidth="1"/>
    <col min="1549" max="1561" width="13.28515625" style="109" customWidth="1"/>
    <col min="1562" max="1562" width="12.42578125" style="109" customWidth="1"/>
    <col min="1563" max="1563" width="13.7109375" style="109" customWidth="1"/>
    <col min="1564" max="1568" width="13" style="109" customWidth="1"/>
    <col min="1569" max="1569" width="14.7109375" style="109" customWidth="1"/>
    <col min="1570" max="1570" width="13.28515625" style="109" customWidth="1"/>
    <col min="1571" max="1794" width="13" style="109"/>
    <col min="1795" max="1795" width="4.140625" style="109" customWidth="1"/>
    <col min="1796" max="1796" width="16.42578125" style="109" customWidth="1"/>
    <col min="1797" max="1797" width="12.42578125" style="109" customWidth="1"/>
    <col min="1798" max="1798" width="13.7109375" style="109" customWidth="1"/>
    <col min="1799" max="1799" width="13.28515625" style="109" customWidth="1"/>
    <col min="1800" max="1800" width="12.42578125" style="109" customWidth="1"/>
    <col min="1801" max="1801" width="13.28515625" style="109" customWidth="1"/>
    <col min="1802" max="1802" width="12.42578125" style="109" customWidth="1"/>
    <col min="1803" max="1803" width="12.7109375" style="109" customWidth="1"/>
    <col min="1804" max="1804" width="12.42578125" style="109" customWidth="1"/>
    <col min="1805" max="1817" width="13.28515625" style="109" customWidth="1"/>
    <col min="1818" max="1818" width="12.42578125" style="109" customWidth="1"/>
    <col min="1819" max="1819" width="13.7109375" style="109" customWidth="1"/>
    <col min="1820" max="1824" width="13" style="109" customWidth="1"/>
    <col min="1825" max="1825" width="14.7109375" style="109" customWidth="1"/>
    <col min="1826" max="1826" width="13.28515625" style="109" customWidth="1"/>
    <col min="1827" max="2050" width="13" style="109"/>
    <col min="2051" max="2051" width="4.140625" style="109" customWidth="1"/>
    <col min="2052" max="2052" width="16.42578125" style="109" customWidth="1"/>
    <col min="2053" max="2053" width="12.42578125" style="109" customWidth="1"/>
    <col min="2054" max="2054" width="13.7109375" style="109" customWidth="1"/>
    <col min="2055" max="2055" width="13.28515625" style="109" customWidth="1"/>
    <col min="2056" max="2056" width="12.42578125" style="109" customWidth="1"/>
    <col min="2057" max="2057" width="13.28515625" style="109" customWidth="1"/>
    <col min="2058" max="2058" width="12.42578125" style="109" customWidth="1"/>
    <col min="2059" max="2059" width="12.7109375" style="109" customWidth="1"/>
    <col min="2060" max="2060" width="12.42578125" style="109" customWidth="1"/>
    <col min="2061" max="2073" width="13.28515625" style="109" customWidth="1"/>
    <col min="2074" max="2074" width="12.42578125" style="109" customWidth="1"/>
    <col min="2075" max="2075" width="13.7109375" style="109" customWidth="1"/>
    <col min="2076" max="2080" width="13" style="109" customWidth="1"/>
    <col min="2081" max="2081" width="14.7109375" style="109" customWidth="1"/>
    <col min="2082" max="2082" width="13.28515625" style="109" customWidth="1"/>
    <col min="2083" max="2306" width="13" style="109"/>
    <col min="2307" max="2307" width="4.140625" style="109" customWidth="1"/>
    <col min="2308" max="2308" width="16.42578125" style="109" customWidth="1"/>
    <col min="2309" max="2309" width="12.42578125" style="109" customWidth="1"/>
    <col min="2310" max="2310" width="13.7109375" style="109" customWidth="1"/>
    <col min="2311" max="2311" width="13.28515625" style="109" customWidth="1"/>
    <col min="2312" max="2312" width="12.42578125" style="109" customWidth="1"/>
    <col min="2313" max="2313" width="13.28515625" style="109" customWidth="1"/>
    <col min="2314" max="2314" width="12.42578125" style="109" customWidth="1"/>
    <col min="2315" max="2315" width="12.7109375" style="109" customWidth="1"/>
    <col min="2316" max="2316" width="12.42578125" style="109" customWidth="1"/>
    <col min="2317" max="2329" width="13.28515625" style="109" customWidth="1"/>
    <col min="2330" max="2330" width="12.42578125" style="109" customWidth="1"/>
    <col min="2331" max="2331" width="13.7109375" style="109" customWidth="1"/>
    <col min="2332" max="2336" width="13" style="109" customWidth="1"/>
    <col min="2337" max="2337" width="14.7109375" style="109" customWidth="1"/>
    <col min="2338" max="2338" width="13.28515625" style="109" customWidth="1"/>
    <col min="2339" max="2562" width="13" style="109"/>
    <col min="2563" max="2563" width="4.140625" style="109" customWidth="1"/>
    <col min="2564" max="2564" width="16.42578125" style="109" customWidth="1"/>
    <col min="2565" max="2565" width="12.42578125" style="109" customWidth="1"/>
    <col min="2566" max="2566" width="13.7109375" style="109" customWidth="1"/>
    <col min="2567" max="2567" width="13.28515625" style="109" customWidth="1"/>
    <col min="2568" max="2568" width="12.42578125" style="109" customWidth="1"/>
    <col min="2569" max="2569" width="13.28515625" style="109" customWidth="1"/>
    <col min="2570" max="2570" width="12.42578125" style="109" customWidth="1"/>
    <col min="2571" max="2571" width="12.7109375" style="109" customWidth="1"/>
    <col min="2572" max="2572" width="12.42578125" style="109" customWidth="1"/>
    <col min="2573" max="2585" width="13.28515625" style="109" customWidth="1"/>
    <col min="2586" max="2586" width="12.42578125" style="109" customWidth="1"/>
    <col min="2587" max="2587" width="13.7109375" style="109" customWidth="1"/>
    <col min="2588" max="2592" width="13" style="109" customWidth="1"/>
    <col min="2593" max="2593" width="14.7109375" style="109" customWidth="1"/>
    <col min="2594" max="2594" width="13.28515625" style="109" customWidth="1"/>
    <col min="2595" max="2818" width="13" style="109"/>
    <col min="2819" max="2819" width="4.140625" style="109" customWidth="1"/>
    <col min="2820" max="2820" width="16.42578125" style="109" customWidth="1"/>
    <col min="2821" max="2821" width="12.42578125" style="109" customWidth="1"/>
    <col min="2822" max="2822" width="13.7109375" style="109" customWidth="1"/>
    <col min="2823" max="2823" width="13.28515625" style="109" customWidth="1"/>
    <col min="2824" max="2824" width="12.42578125" style="109" customWidth="1"/>
    <col min="2825" max="2825" width="13.28515625" style="109" customWidth="1"/>
    <col min="2826" max="2826" width="12.42578125" style="109" customWidth="1"/>
    <col min="2827" max="2827" width="12.7109375" style="109" customWidth="1"/>
    <col min="2828" max="2828" width="12.42578125" style="109" customWidth="1"/>
    <col min="2829" max="2841" width="13.28515625" style="109" customWidth="1"/>
    <col min="2842" max="2842" width="12.42578125" style="109" customWidth="1"/>
    <col min="2843" max="2843" width="13.7109375" style="109" customWidth="1"/>
    <col min="2844" max="2848" width="13" style="109" customWidth="1"/>
    <col min="2849" max="2849" width="14.7109375" style="109" customWidth="1"/>
    <col min="2850" max="2850" width="13.28515625" style="109" customWidth="1"/>
    <col min="2851" max="3074" width="13" style="109"/>
    <col min="3075" max="3075" width="4.140625" style="109" customWidth="1"/>
    <col min="3076" max="3076" width="16.42578125" style="109" customWidth="1"/>
    <col min="3077" max="3077" width="12.42578125" style="109" customWidth="1"/>
    <col min="3078" max="3078" width="13.7109375" style="109" customWidth="1"/>
    <col min="3079" max="3079" width="13.28515625" style="109" customWidth="1"/>
    <col min="3080" max="3080" width="12.42578125" style="109" customWidth="1"/>
    <col min="3081" max="3081" width="13.28515625" style="109" customWidth="1"/>
    <col min="3082" max="3082" width="12.42578125" style="109" customWidth="1"/>
    <col min="3083" max="3083" width="12.7109375" style="109" customWidth="1"/>
    <col min="3084" max="3084" width="12.42578125" style="109" customWidth="1"/>
    <col min="3085" max="3097" width="13.28515625" style="109" customWidth="1"/>
    <col min="3098" max="3098" width="12.42578125" style="109" customWidth="1"/>
    <col min="3099" max="3099" width="13.7109375" style="109" customWidth="1"/>
    <col min="3100" max="3104" width="13" style="109" customWidth="1"/>
    <col min="3105" max="3105" width="14.7109375" style="109" customWidth="1"/>
    <col min="3106" max="3106" width="13.28515625" style="109" customWidth="1"/>
    <col min="3107" max="3330" width="13" style="109"/>
    <col min="3331" max="3331" width="4.140625" style="109" customWidth="1"/>
    <col min="3332" max="3332" width="16.42578125" style="109" customWidth="1"/>
    <col min="3333" max="3333" width="12.42578125" style="109" customWidth="1"/>
    <col min="3334" max="3334" width="13.7109375" style="109" customWidth="1"/>
    <col min="3335" max="3335" width="13.28515625" style="109" customWidth="1"/>
    <col min="3336" max="3336" width="12.42578125" style="109" customWidth="1"/>
    <col min="3337" max="3337" width="13.28515625" style="109" customWidth="1"/>
    <col min="3338" max="3338" width="12.42578125" style="109" customWidth="1"/>
    <col min="3339" max="3339" width="12.7109375" style="109" customWidth="1"/>
    <col min="3340" max="3340" width="12.42578125" style="109" customWidth="1"/>
    <col min="3341" max="3353" width="13.28515625" style="109" customWidth="1"/>
    <col min="3354" max="3354" width="12.42578125" style="109" customWidth="1"/>
    <col min="3355" max="3355" width="13.7109375" style="109" customWidth="1"/>
    <col min="3356" max="3360" width="13" style="109" customWidth="1"/>
    <col min="3361" max="3361" width="14.7109375" style="109" customWidth="1"/>
    <col min="3362" max="3362" width="13.28515625" style="109" customWidth="1"/>
    <col min="3363" max="3586" width="13" style="109"/>
    <col min="3587" max="3587" width="4.140625" style="109" customWidth="1"/>
    <col min="3588" max="3588" width="16.42578125" style="109" customWidth="1"/>
    <col min="3589" max="3589" width="12.42578125" style="109" customWidth="1"/>
    <col min="3590" max="3590" width="13.7109375" style="109" customWidth="1"/>
    <col min="3591" max="3591" width="13.28515625" style="109" customWidth="1"/>
    <col min="3592" max="3592" width="12.42578125" style="109" customWidth="1"/>
    <col min="3593" max="3593" width="13.28515625" style="109" customWidth="1"/>
    <col min="3594" max="3594" width="12.42578125" style="109" customWidth="1"/>
    <col min="3595" max="3595" width="12.7109375" style="109" customWidth="1"/>
    <col min="3596" max="3596" width="12.42578125" style="109" customWidth="1"/>
    <col min="3597" max="3609" width="13.28515625" style="109" customWidth="1"/>
    <col min="3610" max="3610" width="12.42578125" style="109" customWidth="1"/>
    <col min="3611" max="3611" width="13.7109375" style="109" customWidth="1"/>
    <col min="3612" max="3616" width="13" style="109" customWidth="1"/>
    <col min="3617" max="3617" width="14.7109375" style="109" customWidth="1"/>
    <col min="3618" max="3618" width="13.28515625" style="109" customWidth="1"/>
    <col min="3619" max="3842" width="13" style="109"/>
    <col min="3843" max="3843" width="4.140625" style="109" customWidth="1"/>
    <col min="3844" max="3844" width="16.42578125" style="109" customWidth="1"/>
    <col min="3845" max="3845" width="12.42578125" style="109" customWidth="1"/>
    <col min="3846" max="3846" width="13.7109375" style="109" customWidth="1"/>
    <col min="3847" max="3847" width="13.28515625" style="109" customWidth="1"/>
    <col min="3848" max="3848" width="12.42578125" style="109" customWidth="1"/>
    <col min="3849" max="3849" width="13.28515625" style="109" customWidth="1"/>
    <col min="3850" max="3850" width="12.42578125" style="109" customWidth="1"/>
    <col min="3851" max="3851" width="12.7109375" style="109" customWidth="1"/>
    <col min="3852" max="3852" width="12.42578125" style="109" customWidth="1"/>
    <col min="3853" max="3865" width="13.28515625" style="109" customWidth="1"/>
    <col min="3866" max="3866" width="12.42578125" style="109" customWidth="1"/>
    <col min="3867" max="3867" width="13.7109375" style="109" customWidth="1"/>
    <col min="3868" max="3872" width="13" style="109" customWidth="1"/>
    <col min="3873" max="3873" width="14.7109375" style="109" customWidth="1"/>
    <col min="3874" max="3874" width="13.28515625" style="109" customWidth="1"/>
    <col min="3875" max="4098" width="13" style="109"/>
    <col min="4099" max="4099" width="4.140625" style="109" customWidth="1"/>
    <col min="4100" max="4100" width="16.42578125" style="109" customWidth="1"/>
    <col min="4101" max="4101" width="12.42578125" style="109" customWidth="1"/>
    <col min="4102" max="4102" width="13.7109375" style="109" customWidth="1"/>
    <col min="4103" max="4103" width="13.28515625" style="109" customWidth="1"/>
    <col min="4104" max="4104" width="12.42578125" style="109" customWidth="1"/>
    <col min="4105" max="4105" width="13.28515625" style="109" customWidth="1"/>
    <col min="4106" max="4106" width="12.42578125" style="109" customWidth="1"/>
    <col min="4107" max="4107" width="12.7109375" style="109" customWidth="1"/>
    <col min="4108" max="4108" width="12.42578125" style="109" customWidth="1"/>
    <col min="4109" max="4121" width="13.28515625" style="109" customWidth="1"/>
    <col min="4122" max="4122" width="12.42578125" style="109" customWidth="1"/>
    <col min="4123" max="4123" width="13.7109375" style="109" customWidth="1"/>
    <col min="4124" max="4128" width="13" style="109" customWidth="1"/>
    <col min="4129" max="4129" width="14.7109375" style="109" customWidth="1"/>
    <col min="4130" max="4130" width="13.28515625" style="109" customWidth="1"/>
    <col min="4131" max="4354" width="13" style="109"/>
    <col min="4355" max="4355" width="4.140625" style="109" customWidth="1"/>
    <col min="4356" max="4356" width="16.42578125" style="109" customWidth="1"/>
    <col min="4357" max="4357" width="12.42578125" style="109" customWidth="1"/>
    <col min="4358" max="4358" width="13.7109375" style="109" customWidth="1"/>
    <col min="4359" max="4359" width="13.28515625" style="109" customWidth="1"/>
    <col min="4360" max="4360" width="12.42578125" style="109" customWidth="1"/>
    <col min="4361" max="4361" width="13.28515625" style="109" customWidth="1"/>
    <col min="4362" max="4362" width="12.42578125" style="109" customWidth="1"/>
    <col min="4363" max="4363" width="12.7109375" style="109" customWidth="1"/>
    <col min="4364" max="4364" width="12.42578125" style="109" customWidth="1"/>
    <col min="4365" max="4377" width="13.28515625" style="109" customWidth="1"/>
    <col min="4378" max="4378" width="12.42578125" style="109" customWidth="1"/>
    <col min="4379" max="4379" width="13.7109375" style="109" customWidth="1"/>
    <col min="4380" max="4384" width="13" style="109" customWidth="1"/>
    <col min="4385" max="4385" width="14.7109375" style="109" customWidth="1"/>
    <col min="4386" max="4386" width="13.28515625" style="109" customWidth="1"/>
    <col min="4387" max="4610" width="13" style="109"/>
    <col min="4611" max="4611" width="4.140625" style="109" customWidth="1"/>
    <col min="4612" max="4612" width="16.42578125" style="109" customWidth="1"/>
    <col min="4613" max="4613" width="12.42578125" style="109" customWidth="1"/>
    <col min="4614" max="4614" width="13.7109375" style="109" customWidth="1"/>
    <col min="4615" max="4615" width="13.28515625" style="109" customWidth="1"/>
    <col min="4616" max="4616" width="12.42578125" style="109" customWidth="1"/>
    <col min="4617" max="4617" width="13.28515625" style="109" customWidth="1"/>
    <col min="4618" max="4618" width="12.42578125" style="109" customWidth="1"/>
    <col min="4619" max="4619" width="12.7109375" style="109" customWidth="1"/>
    <col min="4620" max="4620" width="12.42578125" style="109" customWidth="1"/>
    <col min="4621" max="4633" width="13.28515625" style="109" customWidth="1"/>
    <col min="4634" max="4634" width="12.42578125" style="109" customWidth="1"/>
    <col min="4635" max="4635" width="13.7109375" style="109" customWidth="1"/>
    <col min="4636" max="4640" width="13" style="109" customWidth="1"/>
    <col min="4641" max="4641" width="14.7109375" style="109" customWidth="1"/>
    <col min="4642" max="4642" width="13.28515625" style="109" customWidth="1"/>
    <col min="4643" max="4866" width="13" style="109"/>
    <col min="4867" max="4867" width="4.140625" style="109" customWidth="1"/>
    <col min="4868" max="4868" width="16.42578125" style="109" customWidth="1"/>
    <col min="4869" max="4869" width="12.42578125" style="109" customWidth="1"/>
    <col min="4870" max="4870" width="13.7109375" style="109" customWidth="1"/>
    <col min="4871" max="4871" width="13.28515625" style="109" customWidth="1"/>
    <col min="4872" max="4872" width="12.42578125" style="109" customWidth="1"/>
    <col min="4873" max="4873" width="13.28515625" style="109" customWidth="1"/>
    <col min="4874" max="4874" width="12.42578125" style="109" customWidth="1"/>
    <col min="4875" max="4875" width="12.7109375" style="109" customWidth="1"/>
    <col min="4876" max="4876" width="12.42578125" style="109" customWidth="1"/>
    <col min="4877" max="4889" width="13.28515625" style="109" customWidth="1"/>
    <col min="4890" max="4890" width="12.42578125" style="109" customWidth="1"/>
    <col min="4891" max="4891" width="13.7109375" style="109" customWidth="1"/>
    <col min="4892" max="4896" width="13" style="109" customWidth="1"/>
    <col min="4897" max="4897" width="14.7109375" style="109" customWidth="1"/>
    <col min="4898" max="4898" width="13.28515625" style="109" customWidth="1"/>
    <col min="4899" max="5122" width="13" style="109"/>
    <col min="5123" max="5123" width="4.140625" style="109" customWidth="1"/>
    <col min="5124" max="5124" width="16.42578125" style="109" customWidth="1"/>
    <col min="5125" max="5125" width="12.42578125" style="109" customWidth="1"/>
    <col min="5126" max="5126" width="13.7109375" style="109" customWidth="1"/>
    <col min="5127" max="5127" width="13.28515625" style="109" customWidth="1"/>
    <col min="5128" max="5128" width="12.42578125" style="109" customWidth="1"/>
    <col min="5129" max="5129" width="13.28515625" style="109" customWidth="1"/>
    <col min="5130" max="5130" width="12.42578125" style="109" customWidth="1"/>
    <col min="5131" max="5131" width="12.7109375" style="109" customWidth="1"/>
    <col min="5132" max="5132" width="12.42578125" style="109" customWidth="1"/>
    <col min="5133" max="5145" width="13.28515625" style="109" customWidth="1"/>
    <col min="5146" max="5146" width="12.42578125" style="109" customWidth="1"/>
    <col min="5147" max="5147" width="13.7109375" style="109" customWidth="1"/>
    <col min="5148" max="5152" width="13" style="109" customWidth="1"/>
    <col min="5153" max="5153" width="14.7109375" style="109" customWidth="1"/>
    <col min="5154" max="5154" width="13.28515625" style="109" customWidth="1"/>
    <col min="5155" max="5378" width="13" style="109"/>
    <col min="5379" max="5379" width="4.140625" style="109" customWidth="1"/>
    <col min="5380" max="5380" width="16.42578125" style="109" customWidth="1"/>
    <col min="5381" max="5381" width="12.42578125" style="109" customWidth="1"/>
    <col min="5382" max="5382" width="13.7109375" style="109" customWidth="1"/>
    <col min="5383" max="5383" width="13.28515625" style="109" customWidth="1"/>
    <col min="5384" max="5384" width="12.42578125" style="109" customWidth="1"/>
    <col min="5385" max="5385" width="13.28515625" style="109" customWidth="1"/>
    <col min="5386" max="5386" width="12.42578125" style="109" customWidth="1"/>
    <col min="5387" max="5387" width="12.7109375" style="109" customWidth="1"/>
    <col min="5388" max="5388" width="12.42578125" style="109" customWidth="1"/>
    <col min="5389" max="5401" width="13.28515625" style="109" customWidth="1"/>
    <col min="5402" max="5402" width="12.42578125" style="109" customWidth="1"/>
    <col min="5403" max="5403" width="13.7109375" style="109" customWidth="1"/>
    <col min="5404" max="5408" width="13" style="109" customWidth="1"/>
    <col min="5409" max="5409" width="14.7109375" style="109" customWidth="1"/>
    <col min="5410" max="5410" width="13.28515625" style="109" customWidth="1"/>
    <col min="5411" max="5634" width="13" style="109"/>
    <col min="5635" max="5635" width="4.140625" style="109" customWidth="1"/>
    <col min="5636" max="5636" width="16.42578125" style="109" customWidth="1"/>
    <col min="5637" max="5637" width="12.42578125" style="109" customWidth="1"/>
    <col min="5638" max="5638" width="13.7109375" style="109" customWidth="1"/>
    <col min="5639" max="5639" width="13.28515625" style="109" customWidth="1"/>
    <col min="5640" max="5640" width="12.42578125" style="109" customWidth="1"/>
    <col min="5641" max="5641" width="13.28515625" style="109" customWidth="1"/>
    <col min="5642" max="5642" width="12.42578125" style="109" customWidth="1"/>
    <col min="5643" max="5643" width="12.7109375" style="109" customWidth="1"/>
    <col min="5644" max="5644" width="12.42578125" style="109" customWidth="1"/>
    <col min="5645" max="5657" width="13.28515625" style="109" customWidth="1"/>
    <col min="5658" max="5658" width="12.42578125" style="109" customWidth="1"/>
    <col min="5659" max="5659" width="13.7109375" style="109" customWidth="1"/>
    <col min="5660" max="5664" width="13" style="109" customWidth="1"/>
    <col min="5665" max="5665" width="14.7109375" style="109" customWidth="1"/>
    <col min="5666" max="5666" width="13.28515625" style="109" customWidth="1"/>
    <col min="5667" max="5890" width="13" style="109"/>
    <col min="5891" max="5891" width="4.140625" style="109" customWidth="1"/>
    <col min="5892" max="5892" width="16.42578125" style="109" customWidth="1"/>
    <col min="5893" max="5893" width="12.42578125" style="109" customWidth="1"/>
    <col min="5894" max="5894" width="13.7109375" style="109" customWidth="1"/>
    <col min="5895" max="5895" width="13.28515625" style="109" customWidth="1"/>
    <col min="5896" max="5896" width="12.42578125" style="109" customWidth="1"/>
    <col min="5897" max="5897" width="13.28515625" style="109" customWidth="1"/>
    <col min="5898" max="5898" width="12.42578125" style="109" customWidth="1"/>
    <col min="5899" max="5899" width="12.7109375" style="109" customWidth="1"/>
    <col min="5900" max="5900" width="12.42578125" style="109" customWidth="1"/>
    <col min="5901" max="5913" width="13.28515625" style="109" customWidth="1"/>
    <col min="5914" max="5914" width="12.42578125" style="109" customWidth="1"/>
    <col min="5915" max="5915" width="13.7109375" style="109" customWidth="1"/>
    <col min="5916" max="5920" width="13" style="109" customWidth="1"/>
    <col min="5921" max="5921" width="14.7109375" style="109" customWidth="1"/>
    <col min="5922" max="5922" width="13.28515625" style="109" customWidth="1"/>
    <col min="5923" max="6146" width="13" style="109"/>
    <col min="6147" max="6147" width="4.140625" style="109" customWidth="1"/>
    <col min="6148" max="6148" width="16.42578125" style="109" customWidth="1"/>
    <col min="6149" max="6149" width="12.42578125" style="109" customWidth="1"/>
    <col min="6150" max="6150" width="13.7109375" style="109" customWidth="1"/>
    <col min="6151" max="6151" width="13.28515625" style="109" customWidth="1"/>
    <col min="6152" max="6152" width="12.42578125" style="109" customWidth="1"/>
    <col min="6153" max="6153" width="13.28515625" style="109" customWidth="1"/>
    <col min="6154" max="6154" width="12.42578125" style="109" customWidth="1"/>
    <col min="6155" max="6155" width="12.7109375" style="109" customWidth="1"/>
    <col min="6156" max="6156" width="12.42578125" style="109" customWidth="1"/>
    <col min="6157" max="6169" width="13.28515625" style="109" customWidth="1"/>
    <col min="6170" max="6170" width="12.42578125" style="109" customWidth="1"/>
    <col min="6171" max="6171" width="13.7109375" style="109" customWidth="1"/>
    <col min="6172" max="6176" width="13" style="109" customWidth="1"/>
    <col min="6177" max="6177" width="14.7109375" style="109" customWidth="1"/>
    <col min="6178" max="6178" width="13.28515625" style="109" customWidth="1"/>
    <col min="6179" max="6402" width="13" style="109"/>
    <col min="6403" max="6403" width="4.140625" style="109" customWidth="1"/>
    <col min="6404" max="6404" width="16.42578125" style="109" customWidth="1"/>
    <col min="6405" max="6405" width="12.42578125" style="109" customWidth="1"/>
    <col min="6406" max="6406" width="13.7109375" style="109" customWidth="1"/>
    <col min="6407" max="6407" width="13.28515625" style="109" customWidth="1"/>
    <col min="6408" max="6408" width="12.42578125" style="109" customWidth="1"/>
    <col min="6409" max="6409" width="13.28515625" style="109" customWidth="1"/>
    <col min="6410" max="6410" width="12.42578125" style="109" customWidth="1"/>
    <col min="6411" max="6411" width="12.7109375" style="109" customWidth="1"/>
    <col min="6412" max="6412" width="12.42578125" style="109" customWidth="1"/>
    <col min="6413" max="6425" width="13.28515625" style="109" customWidth="1"/>
    <col min="6426" max="6426" width="12.42578125" style="109" customWidth="1"/>
    <col min="6427" max="6427" width="13.7109375" style="109" customWidth="1"/>
    <col min="6428" max="6432" width="13" style="109" customWidth="1"/>
    <col min="6433" max="6433" width="14.7109375" style="109" customWidth="1"/>
    <col min="6434" max="6434" width="13.28515625" style="109" customWidth="1"/>
    <col min="6435" max="6658" width="13" style="109"/>
    <col min="6659" max="6659" width="4.140625" style="109" customWidth="1"/>
    <col min="6660" max="6660" width="16.42578125" style="109" customWidth="1"/>
    <col min="6661" max="6661" width="12.42578125" style="109" customWidth="1"/>
    <col min="6662" max="6662" width="13.7109375" style="109" customWidth="1"/>
    <col min="6663" max="6663" width="13.28515625" style="109" customWidth="1"/>
    <col min="6664" max="6664" width="12.42578125" style="109" customWidth="1"/>
    <col min="6665" max="6665" width="13.28515625" style="109" customWidth="1"/>
    <col min="6666" max="6666" width="12.42578125" style="109" customWidth="1"/>
    <col min="6667" max="6667" width="12.7109375" style="109" customWidth="1"/>
    <col min="6668" max="6668" width="12.42578125" style="109" customWidth="1"/>
    <col min="6669" max="6681" width="13.28515625" style="109" customWidth="1"/>
    <col min="6682" max="6682" width="12.42578125" style="109" customWidth="1"/>
    <col min="6683" max="6683" width="13.7109375" style="109" customWidth="1"/>
    <col min="6684" max="6688" width="13" style="109" customWidth="1"/>
    <col min="6689" max="6689" width="14.7109375" style="109" customWidth="1"/>
    <col min="6690" max="6690" width="13.28515625" style="109" customWidth="1"/>
    <col min="6691" max="6914" width="13" style="109"/>
    <col min="6915" max="6915" width="4.140625" style="109" customWidth="1"/>
    <col min="6916" max="6916" width="16.42578125" style="109" customWidth="1"/>
    <col min="6917" max="6917" width="12.42578125" style="109" customWidth="1"/>
    <col min="6918" max="6918" width="13.7109375" style="109" customWidth="1"/>
    <col min="6919" max="6919" width="13.28515625" style="109" customWidth="1"/>
    <col min="6920" max="6920" width="12.42578125" style="109" customWidth="1"/>
    <col min="6921" max="6921" width="13.28515625" style="109" customWidth="1"/>
    <col min="6922" max="6922" width="12.42578125" style="109" customWidth="1"/>
    <col min="6923" max="6923" width="12.7109375" style="109" customWidth="1"/>
    <col min="6924" max="6924" width="12.42578125" style="109" customWidth="1"/>
    <col min="6925" max="6937" width="13.28515625" style="109" customWidth="1"/>
    <col min="6938" max="6938" width="12.42578125" style="109" customWidth="1"/>
    <col min="6939" max="6939" width="13.7109375" style="109" customWidth="1"/>
    <col min="6940" max="6944" width="13" style="109" customWidth="1"/>
    <col min="6945" max="6945" width="14.7109375" style="109" customWidth="1"/>
    <col min="6946" max="6946" width="13.28515625" style="109" customWidth="1"/>
    <col min="6947" max="7170" width="13" style="109"/>
    <col min="7171" max="7171" width="4.140625" style="109" customWidth="1"/>
    <col min="7172" max="7172" width="16.42578125" style="109" customWidth="1"/>
    <col min="7173" max="7173" width="12.42578125" style="109" customWidth="1"/>
    <col min="7174" max="7174" width="13.7109375" style="109" customWidth="1"/>
    <col min="7175" max="7175" width="13.28515625" style="109" customWidth="1"/>
    <col min="7176" max="7176" width="12.42578125" style="109" customWidth="1"/>
    <col min="7177" max="7177" width="13.28515625" style="109" customWidth="1"/>
    <col min="7178" max="7178" width="12.42578125" style="109" customWidth="1"/>
    <col min="7179" max="7179" width="12.7109375" style="109" customWidth="1"/>
    <col min="7180" max="7180" width="12.42578125" style="109" customWidth="1"/>
    <col min="7181" max="7193" width="13.28515625" style="109" customWidth="1"/>
    <col min="7194" max="7194" width="12.42578125" style="109" customWidth="1"/>
    <col min="7195" max="7195" width="13.7109375" style="109" customWidth="1"/>
    <col min="7196" max="7200" width="13" style="109" customWidth="1"/>
    <col min="7201" max="7201" width="14.7109375" style="109" customWidth="1"/>
    <col min="7202" max="7202" width="13.28515625" style="109" customWidth="1"/>
    <col min="7203" max="7426" width="13" style="109"/>
    <col min="7427" max="7427" width="4.140625" style="109" customWidth="1"/>
    <col min="7428" max="7428" width="16.42578125" style="109" customWidth="1"/>
    <col min="7429" max="7429" width="12.42578125" style="109" customWidth="1"/>
    <col min="7430" max="7430" width="13.7109375" style="109" customWidth="1"/>
    <col min="7431" max="7431" width="13.28515625" style="109" customWidth="1"/>
    <col min="7432" max="7432" width="12.42578125" style="109" customWidth="1"/>
    <col min="7433" max="7433" width="13.28515625" style="109" customWidth="1"/>
    <col min="7434" max="7434" width="12.42578125" style="109" customWidth="1"/>
    <col min="7435" max="7435" width="12.7109375" style="109" customWidth="1"/>
    <col min="7436" max="7436" width="12.42578125" style="109" customWidth="1"/>
    <col min="7437" max="7449" width="13.28515625" style="109" customWidth="1"/>
    <col min="7450" max="7450" width="12.42578125" style="109" customWidth="1"/>
    <col min="7451" max="7451" width="13.7109375" style="109" customWidth="1"/>
    <col min="7452" max="7456" width="13" style="109" customWidth="1"/>
    <col min="7457" max="7457" width="14.7109375" style="109" customWidth="1"/>
    <col min="7458" max="7458" width="13.28515625" style="109" customWidth="1"/>
    <col min="7459" max="7682" width="13" style="109"/>
    <col min="7683" max="7683" width="4.140625" style="109" customWidth="1"/>
    <col min="7684" max="7684" width="16.42578125" style="109" customWidth="1"/>
    <col min="7685" max="7685" width="12.42578125" style="109" customWidth="1"/>
    <col min="7686" max="7686" width="13.7109375" style="109" customWidth="1"/>
    <col min="7687" max="7687" width="13.28515625" style="109" customWidth="1"/>
    <col min="7688" max="7688" width="12.42578125" style="109" customWidth="1"/>
    <col min="7689" max="7689" width="13.28515625" style="109" customWidth="1"/>
    <col min="7690" max="7690" width="12.42578125" style="109" customWidth="1"/>
    <col min="7691" max="7691" width="12.7109375" style="109" customWidth="1"/>
    <col min="7692" max="7692" width="12.42578125" style="109" customWidth="1"/>
    <col min="7693" max="7705" width="13.28515625" style="109" customWidth="1"/>
    <col min="7706" max="7706" width="12.42578125" style="109" customWidth="1"/>
    <col min="7707" max="7707" width="13.7109375" style="109" customWidth="1"/>
    <col min="7708" max="7712" width="13" style="109" customWidth="1"/>
    <col min="7713" max="7713" width="14.7109375" style="109" customWidth="1"/>
    <col min="7714" max="7714" width="13.28515625" style="109" customWidth="1"/>
    <col min="7715" max="7938" width="13" style="109"/>
    <col min="7939" max="7939" width="4.140625" style="109" customWidth="1"/>
    <col min="7940" max="7940" width="16.42578125" style="109" customWidth="1"/>
    <col min="7941" max="7941" width="12.42578125" style="109" customWidth="1"/>
    <col min="7942" max="7942" width="13.7109375" style="109" customWidth="1"/>
    <col min="7943" max="7943" width="13.28515625" style="109" customWidth="1"/>
    <col min="7944" max="7944" width="12.42578125" style="109" customWidth="1"/>
    <col min="7945" max="7945" width="13.28515625" style="109" customWidth="1"/>
    <col min="7946" max="7946" width="12.42578125" style="109" customWidth="1"/>
    <col min="7947" max="7947" width="12.7109375" style="109" customWidth="1"/>
    <col min="7948" max="7948" width="12.42578125" style="109" customWidth="1"/>
    <col min="7949" max="7961" width="13.28515625" style="109" customWidth="1"/>
    <col min="7962" max="7962" width="12.42578125" style="109" customWidth="1"/>
    <col min="7963" max="7963" width="13.7109375" style="109" customWidth="1"/>
    <col min="7964" max="7968" width="13" style="109" customWidth="1"/>
    <col min="7969" max="7969" width="14.7109375" style="109" customWidth="1"/>
    <col min="7970" max="7970" width="13.28515625" style="109" customWidth="1"/>
    <col min="7971" max="8194" width="13" style="109"/>
    <col min="8195" max="8195" width="4.140625" style="109" customWidth="1"/>
    <col min="8196" max="8196" width="16.42578125" style="109" customWidth="1"/>
    <col min="8197" max="8197" width="12.42578125" style="109" customWidth="1"/>
    <col min="8198" max="8198" width="13.7109375" style="109" customWidth="1"/>
    <col min="8199" max="8199" width="13.28515625" style="109" customWidth="1"/>
    <col min="8200" max="8200" width="12.42578125" style="109" customWidth="1"/>
    <col min="8201" max="8201" width="13.28515625" style="109" customWidth="1"/>
    <col min="8202" max="8202" width="12.42578125" style="109" customWidth="1"/>
    <col min="8203" max="8203" width="12.7109375" style="109" customWidth="1"/>
    <col min="8204" max="8204" width="12.42578125" style="109" customWidth="1"/>
    <col min="8205" max="8217" width="13.28515625" style="109" customWidth="1"/>
    <col min="8218" max="8218" width="12.42578125" style="109" customWidth="1"/>
    <col min="8219" max="8219" width="13.7109375" style="109" customWidth="1"/>
    <col min="8220" max="8224" width="13" style="109" customWidth="1"/>
    <col min="8225" max="8225" width="14.7109375" style="109" customWidth="1"/>
    <col min="8226" max="8226" width="13.28515625" style="109" customWidth="1"/>
    <col min="8227" max="8450" width="13" style="109"/>
    <col min="8451" max="8451" width="4.140625" style="109" customWidth="1"/>
    <col min="8452" max="8452" width="16.42578125" style="109" customWidth="1"/>
    <col min="8453" max="8453" width="12.42578125" style="109" customWidth="1"/>
    <col min="8454" max="8454" width="13.7109375" style="109" customWidth="1"/>
    <col min="8455" max="8455" width="13.28515625" style="109" customWidth="1"/>
    <col min="8456" max="8456" width="12.42578125" style="109" customWidth="1"/>
    <col min="8457" max="8457" width="13.28515625" style="109" customWidth="1"/>
    <col min="8458" max="8458" width="12.42578125" style="109" customWidth="1"/>
    <col min="8459" max="8459" width="12.7109375" style="109" customWidth="1"/>
    <col min="8460" max="8460" width="12.42578125" style="109" customWidth="1"/>
    <col min="8461" max="8473" width="13.28515625" style="109" customWidth="1"/>
    <col min="8474" max="8474" width="12.42578125" style="109" customWidth="1"/>
    <col min="8475" max="8475" width="13.7109375" style="109" customWidth="1"/>
    <col min="8476" max="8480" width="13" style="109" customWidth="1"/>
    <col min="8481" max="8481" width="14.7109375" style="109" customWidth="1"/>
    <col min="8482" max="8482" width="13.28515625" style="109" customWidth="1"/>
    <col min="8483" max="8706" width="13" style="109"/>
    <col min="8707" max="8707" width="4.140625" style="109" customWidth="1"/>
    <col min="8708" max="8708" width="16.42578125" style="109" customWidth="1"/>
    <col min="8709" max="8709" width="12.42578125" style="109" customWidth="1"/>
    <col min="8710" max="8710" width="13.7109375" style="109" customWidth="1"/>
    <col min="8711" max="8711" width="13.28515625" style="109" customWidth="1"/>
    <col min="8712" max="8712" width="12.42578125" style="109" customWidth="1"/>
    <col min="8713" max="8713" width="13.28515625" style="109" customWidth="1"/>
    <col min="8714" max="8714" width="12.42578125" style="109" customWidth="1"/>
    <col min="8715" max="8715" width="12.7109375" style="109" customWidth="1"/>
    <col min="8716" max="8716" width="12.42578125" style="109" customWidth="1"/>
    <col min="8717" max="8729" width="13.28515625" style="109" customWidth="1"/>
    <col min="8730" max="8730" width="12.42578125" style="109" customWidth="1"/>
    <col min="8731" max="8731" width="13.7109375" style="109" customWidth="1"/>
    <col min="8732" max="8736" width="13" style="109" customWidth="1"/>
    <col min="8737" max="8737" width="14.7109375" style="109" customWidth="1"/>
    <col min="8738" max="8738" width="13.28515625" style="109" customWidth="1"/>
    <col min="8739" max="8962" width="13" style="109"/>
    <col min="8963" max="8963" width="4.140625" style="109" customWidth="1"/>
    <col min="8964" max="8964" width="16.42578125" style="109" customWidth="1"/>
    <col min="8965" max="8965" width="12.42578125" style="109" customWidth="1"/>
    <col min="8966" max="8966" width="13.7109375" style="109" customWidth="1"/>
    <col min="8967" max="8967" width="13.28515625" style="109" customWidth="1"/>
    <col min="8968" max="8968" width="12.42578125" style="109" customWidth="1"/>
    <col min="8969" max="8969" width="13.28515625" style="109" customWidth="1"/>
    <col min="8970" max="8970" width="12.42578125" style="109" customWidth="1"/>
    <col min="8971" max="8971" width="12.7109375" style="109" customWidth="1"/>
    <col min="8972" max="8972" width="12.42578125" style="109" customWidth="1"/>
    <col min="8973" max="8985" width="13.28515625" style="109" customWidth="1"/>
    <col min="8986" max="8986" width="12.42578125" style="109" customWidth="1"/>
    <col min="8987" max="8987" width="13.7109375" style="109" customWidth="1"/>
    <col min="8988" max="8992" width="13" style="109" customWidth="1"/>
    <col min="8993" max="8993" width="14.7109375" style="109" customWidth="1"/>
    <col min="8994" max="8994" width="13.28515625" style="109" customWidth="1"/>
    <col min="8995" max="9218" width="13" style="109"/>
    <col min="9219" max="9219" width="4.140625" style="109" customWidth="1"/>
    <col min="9220" max="9220" width="16.42578125" style="109" customWidth="1"/>
    <col min="9221" max="9221" width="12.42578125" style="109" customWidth="1"/>
    <col min="9222" max="9222" width="13.7109375" style="109" customWidth="1"/>
    <col min="9223" max="9223" width="13.28515625" style="109" customWidth="1"/>
    <col min="9224" max="9224" width="12.42578125" style="109" customWidth="1"/>
    <col min="9225" max="9225" width="13.28515625" style="109" customWidth="1"/>
    <col min="9226" max="9226" width="12.42578125" style="109" customWidth="1"/>
    <col min="9227" max="9227" width="12.7109375" style="109" customWidth="1"/>
    <col min="9228" max="9228" width="12.42578125" style="109" customWidth="1"/>
    <col min="9229" max="9241" width="13.28515625" style="109" customWidth="1"/>
    <col min="9242" max="9242" width="12.42578125" style="109" customWidth="1"/>
    <col min="9243" max="9243" width="13.7109375" style="109" customWidth="1"/>
    <col min="9244" max="9248" width="13" style="109" customWidth="1"/>
    <col min="9249" max="9249" width="14.7109375" style="109" customWidth="1"/>
    <col min="9250" max="9250" width="13.28515625" style="109" customWidth="1"/>
    <col min="9251" max="9474" width="13" style="109"/>
    <col min="9475" max="9475" width="4.140625" style="109" customWidth="1"/>
    <col min="9476" max="9476" width="16.42578125" style="109" customWidth="1"/>
    <col min="9477" max="9477" width="12.42578125" style="109" customWidth="1"/>
    <col min="9478" max="9478" width="13.7109375" style="109" customWidth="1"/>
    <col min="9479" max="9479" width="13.28515625" style="109" customWidth="1"/>
    <col min="9480" max="9480" width="12.42578125" style="109" customWidth="1"/>
    <col min="9481" max="9481" width="13.28515625" style="109" customWidth="1"/>
    <col min="9482" max="9482" width="12.42578125" style="109" customWidth="1"/>
    <col min="9483" max="9483" width="12.7109375" style="109" customWidth="1"/>
    <col min="9484" max="9484" width="12.42578125" style="109" customWidth="1"/>
    <col min="9485" max="9497" width="13.28515625" style="109" customWidth="1"/>
    <col min="9498" max="9498" width="12.42578125" style="109" customWidth="1"/>
    <col min="9499" max="9499" width="13.7109375" style="109" customWidth="1"/>
    <col min="9500" max="9504" width="13" style="109" customWidth="1"/>
    <col min="9505" max="9505" width="14.7109375" style="109" customWidth="1"/>
    <col min="9506" max="9506" width="13.28515625" style="109" customWidth="1"/>
    <col min="9507" max="9730" width="13" style="109"/>
    <col min="9731" max="9731" width="4.140625" style="109" customWidth="1"/>
    <col min="9732" max="9732" width="16.42578125" style="109" customWidth="1"/>
    <col min="9733" max="9733" width="12.42578125" style="109" customWidth="1"/>
    <col min="9734" max="9734" width="13.7109375" style="109" customWidth="1"/>
    <col min="9735" max="9735" width="13.28515625" style="109" customWidth="1"/>
    <col min="9736" max="9736" width="12.42578125" style="109" customWidth="1"/>
    <col min="9737" max="9737" width="13.28515625" style="109" customWidth="1"/>
    <col min="9738" max="9738" width="12.42578125" style="109" customWidth="1"/>
    <col min="9739" max="9739" width="12.7109375" style="109" customWidth="1"/>
    <col min="9740" max="9740" width="12.42578125" style="109" customWidth="1"/>
    <col min="9741" max="9753" width="13.28515625" style="109" customWidth="1"/>
    <col min="9754" max="9754" width="12.42578125" style="109" customWidth="1"/>
    <col min="9755" max="9755" width="13.7109375" style="109" customWidth="1"/>
    <col min="9756" max="9760" width="13" style="109" customWidth="1"/>
    <col min="9761" max="9761" width="14.7109375" style="109" customWidth="1"/>
    <col min="9762" max="9762" width="13.28515625" style="109" customWidth="1"/>
    <col min="9763" max="9986" width="13" style="109"/>
    <col min="9987" max="9987" width="4.140625" style="109" customWidth="1"/>
    <col min="9988" max="9988" width="16.42578125" style="109" customWidth="1"/>
    <col min="9989" max="9989" width="12.42578125" style="109" customWidth="1"/>
    <col min="9990" max="9990" width="13.7109375" style="109" customWidth="1"/>
    <col min="9991" max="9991" width="13.28515625" style="109" customWidth="1"/>
    <col min="9992" max="9992" width="12.42578125" style="109" customWidth="1"/>
    <col min="9993" max="9993" width="13.28515625" style="109" customWidth="1"/>
    <col min="9994" max="9994" width="12.42578125" style="109" customWidth="1"/>
    <col min="9995" max="9995" width="12.7109375" style="109" customWidth="1"/>
    <col min="9996" max="9996" width="12.42578125" style="109" customWidth="1"/>
    <col min="9997" max="10009" width="13.28515625" style="109" customWidth="1"/>
    <col min="10010" max="10010" width="12.42578125" style="109" customWidth="1"/>
    <col min="10011" max="10011" width="13.7109375" style="109" customWidth="1"/>
    <col min="10012" max="10016" width="13" style="109" customWidth="1"/>
    <col min="10017" max="10017" width="14.7109375" style="109" customWidth="1"/>
    <col min="10018" max="10018" width="13.28515625" style="109" customWidth="1"/>
    <col min="10019" max="10242" width="13" style="109"/>
    <col min="10243" max="10243" width="4.140625" style="109" customWidth="1"/>
    <col min="10244" max="10244" width="16.42578125" style="109" customWidth="1"/>
    <col min="10245" max="10245" width="12.42578125" style="109" customWidth="1"/>
    <col min="10246" max="10246" width="13.7109375" style="109" customWidth="1"/>
    <col min="10247" max="10247" width="13.28515625" style="109" customWidth="1"/>
    <col min="10248" max="10248" width="12.42578125" style="109" customWidth="1"/>
    <col min="10249" max="10249" width="13.28515625" style="109" customWidth="1"/>
    <col min="10250" max="10250" width="12.42578125" style="109" customWidth="1"/>
    <col min="10251" max="10251" width="12.7109375" style="109" customWidth="1"/>
    <col min="10252" max="10252" width="12.42578125" style="109" customWidth="1"/>
    <col min="10253" max="10265" width="13.28515625" style="109" customWidth="1"/>
    <col min="10266" max="10266" width="12.42578125" style="109" customWidth="1"/>
    <col min="10267" max="10267" width="13.7109375" style="109" customWidth="1"/>
    <col min="10268" max="10272" width="13" style="109" customWidth="1"/>
    <col min="10273" max="10273" width="14.7109375" style="109" customWidth="1"/>
    <col min="10274" max="10274" width="13.28515625" style="109" customWidth="1"/>
    <col min="10275" max="10498" width="13" style="109"/>
    <col min="10499" max="10499" width="4.140625" style="109" customWidth="1"/>
    <col min="10500" max="10500" width="16.42578125" style="109" customWidth="1"/>
    <col min="10501" max="10501" width="12.42578125" style="109" customWidth="1"/>
    <col min="10502" max="10502" width="13.7109375" style="109" customWidth="1"/>
    <col min="10503" max="10503" width="13.28515625" style="109" customWidth="1"/>
    <col min="10504" max="10504" width="12.42578125" style="109" customWidth="1"/>
    <col min="10505" max="10505" width="13.28515625" style="109" customWidth="1"/>
    <col min="10506" max="10506" width="12.42578125" style="109" customWidth="1"/>
    <col min="10507" max="10507" width="12.7109375" style="109" customWidth="1"/>
    <col min="10508" max="10508" width="12.42578125" style="109" customWidth="1"/>
    <col min="10509" max="10521" width="13.28515625" style="109" customWidth="1"/>
    <col min="10522" max="10522" width="12.42578125" style="109" customWidth="1"/>
    <col min="10523" max="10523" width="13.7109375" style="109" customWidth="1"/>
    <col min="10524" max="10528" width="13" style="109" customWidth="1"/>
    <col min="10529" max="10529" width="14.7109375" style="109" customWidth="1"/>
    <col min="10530" max="10530" width="13.28515625" style="109" customWidth="1"/>
    <col min="10531" max="10754" width="13" style="109"/>
    <col min="10755" max="10755" width="4.140625" style="109" customWidth="1"/>
    <col min="10756" max="10756" width="16.42578125" style="109" customWidth="1"/>
    <col min="10757" max="10757" width="12.42578125" style="109" customWidth="1"/>
    <col min="10758" max="10758" width="13.7109375" style="109" customWidth="1"/>
    <col min="10759" max="10759" width="13.28515625" style="109" customWidth="1"/>
    <col min="10760" max="10760" width="12.42578125" style="109" customWidth="1"/>
    <col min="10761" max="10761" width="13.28515625" style="109" customWidth="1"/>
    <col min="10762" max="10762" width="12.42578125" style="109" customWidth="1"/>
    <col min="10763" max="10763" width="12.7109375" style="109" customWidth="1"/>
    <col min="10764" max="10764" width="12.42578125" style="109" customWidth="1"/>
    <col min="10765" max="10777" width="13.28515625" style="109" customWidth="1"/>
    <col min="10778" max="10778" width="12.42578125" style="109" customWidth="1"/>
    <col min="10779" max="10779" width="13.7109375" style="109" customWidth="1"/>
    <col min="10780" max="10784" width="13" style="109" customWidth="1"/>
    <col min="10785" max="10785" width="14.7109375" style="109" customWidth="1"/>
    <col min="10786" max="10786" width="13.28515625" style="109" customWidth="1"/>
    <col min="10787" max="11010" width="13" style="109"/>
    <col min="11011" max="11011" width="4.140625" style="109" customWidth="1"/>
    <col min="11012" max="11012" width="16.42578125" style="109" customWidth="1"/>
    <col min="11013" max="11013" width="12.42578125" style="109" customWidth="1"/>
    <col min="11014" max="11014" width="13.7109375" style="109" customWidth="1"/>
    <col min="11015" max="11015" width="13.28515625" style="109" customWidth="1"/>
    <col min="11016" max="11016" width="12.42578125" style="109" customWidth="1"/>
    <col min="11017" max="11017" width="13.28515625" style="109" customWidth="1"/>
    <col min="11018" max="11018" width="12.42578125" style="109" customWidth="1"/>
    <col min="11019" max="11019" width="12.7109375" style="109" customWidth="1"/>
    <col min="11020" max="11020" width="12.42578125" style="109" customWidth="1"/>
    <col min="11021" max="11033" width="13.28515625" style="109" customWidth="1"/>
    <col min="11034" max="11034" width="12.42578125" style="109" customWidth="1"/>
    <col min="11035" max="11035" width="13.7109375" style="109" customWidth="1"/>
    <col min="11036" max="11040" width="13" style="109" customWidth="1"/>
    <col min="11041" max="11041" width="14.7109375" style="109" customWidth="1"/>
    <col min="11042" max="11042" width="13.28515625" style="109" customWidth="1"/>
    <col min="11043" max="11266" width="13" style="109"/>
    <col min="11267" max="11267" width="4.140625" style="109" customWidth="1"/>
    <col min="11268" max="11268" width="16.42578125" style="109" customWidth="1"/>
    <col min="11269" max="11269" width="12.42578125" style="109" customWidth="1"/>
    <col min="11270" max="11270" width="13.7109375" style="109" customWidth="1"/>
    <col min="11271" max="11271" width="13.28515625" style="109" customWidth="1"/>
    <col min="11272" max="11272" width="12.42578125" style="109" customWidth="1"/>
    <col min="11273" max="11273" width="13.28515625" style="109" customWidth="1"/>
    <col min="11274" max="11274" width="12.42578125" style="109" customWidth="1"/>
    <col min="11275" max="11275" width="12.7109375" style="109" customWidth="1"/>
    <col min="11276" max="11276" width="12.42578125" style="109" customWidth="1"/>
    <col min="11277" max="11289" width="13.28515625" style="109" customWidth="1"/>
    <col min="11290" max="11290" width="12.42578125" style="109" customWidth="1"/>
    <col min="11291" max="11291" width="13.7109375" style="109" customWidth="1"/>
    <col min="11292" max="11296" width="13" style="109" customWidth="1"/>
    <col min="11297" max="11297" width="14.7109375" style="109" customWidth="1"/>
    <col min="11298" max="11298" width="13.28515625" style="109" customWidth="1"/>
    <col min="11299" max="11522" width="13" style="109"/>
    <col min="11523" max="11523" width="4.140625" style="109" customWidth="1"/>
    <col min="11524" max="11524" width="16.42578125" style="109" customWidth="1"/>
    <col min="11525" max="11525" width="12.42578125" style="109" customWidth="1"/>
    <col min="11526" max="11526" width="13.7109375" style="109" customWidth="1"/>
    <col min="11527" max="11527" width="13.28515625" style="109" customWidth="1"/>
    <col min="11528" max="11528" width="12.42578125" style="109" customWidth="1"/>
    <col min="11529" max="11529" width="13.28515625" style="109" customWidth="1"/>
    <col min="11530" max="11530" width="12.42578125" style="109" customWidth="1"/>
    <col min="11531" max="11531" width="12.7109375" style="109" customWidth="1"/>
    <col min="11532" max="11532" width="12.42578125" style="109" customWidth="1"/>
    <col min="11533" max="11545" width="13.28515625" style="109" customWidth="1"/>
    <col min="11546" max="11546" width="12.42578125" style="109" customWidth="1"/>
    <col min="11547" max="11547" width="13.7109375" style="109" customWidth="1"/>
    <col min="11548" max="11552" width="13" style="109" customWidth="1"/>
    <col min="11553" max="11553" width="14.7109375" style="109" customWidth="1"/>
    <col min="11554" max="11554" width="13.28515625" style="109" customWidth="1"/>
    <col min="11555" max="11778" width="13" style="109"/>
    <col min="11779" max="11779" width="4.140625" style="109" customWidth="1"/>
    <col min="11780" max="11780" width="16.42578125" style="109" customWidth="1"/>
    <col min="11781" max="11781" width="12.42578125" style="109" customWidth="1"/>
    <col min="11782" max="11782" width="13.7109375" style="109" customWidth="1"/>
    <col min="11783" max="11783" width="13.28515625" style="109" customWidth="1"/>
    <col min="11784" max="11784" width="12.42578125" style="109" customWidth="1"/>
    <col min="11785" max="11785" width="13.28515625" style="109" customWidth="1"/>
    <col min="11786" max="11786" width="12.42578125" style="109" customWidth="1"/>
    <col min="11787" max="11787" width="12.7109375" style="109" customWidth="1"/>
    <col min="11788" max="11788" width="12.42578125" style="109" customWidth="1"/>
    <col min="11789" max="11801" width="13.28515625" style="109" customWidth="1"/>
    <col min="11802" max="11802" width="12.42578125" style="109" customWidth="1"/>
    <col min="11803" max="11803" width="13.7109375" style="109" customWidth="1"/>
    <col min="11804" max="11808" width="13" style="109" customWidth="1"/>
    <col min="11809" max="11809" width="14.7109375" style="109" customWidth="1"/>
    <col min="11810" max="11810" width="13.28515625" style="109" customWidth="1"/>
    <col min="11811" max="12034" width="13" style="109"/>
    <col min="12035" max="12035" width="4.140625" style="109" customWidth="1"/>
    <col min="12036" max="12036" width="16.42578125" style="109" customWidth="1"/>
    <col min="12037" max="12037" width="12.42578125" style="109" customWidth="1"/>
    <col min="12038" max="12038" width="13.7109375" style="109" customWidth="1"/>
    <col min="12039" max="12039" width="13.28515625" style="109" customWidth="1"/>
    <col min="12040" max="12040" width="12.42578125" style="109" customWidth="1"/>
    <col min="12041" max="12041" width="13.28515625" style="109" customWidth="1"/>
    <col min="12042" max="12042" width="12.42578125" style="109" customWidth="1"/>
    <col min="12043" max="12043" width="12.7109375" style="109" customWidth="1"/>
    <col min="12044" max="12044" width="12.42578125" style="109" customWidth="1"/>
    <col min="12045" max="12057" width="13.28515625" style="109" customWidth="1"/>
    <col min="12058" max="12058" width="12.42578125" style="109" customWidth="1"/>
    <col min="12059" max="12059" width="13.7109375" style="109" customWidth="1"/>
    <col min="12060" max="12064" width="13" style="109" customWidth="1"/>
    <col min="12065" max="12065" width="14.7109375" style="109" customWidth="1"/>
    <col min="12066" max="12066" width="13.28515625" style="109" customWidth="1"/>
    <col min="12067" max="12290" width="13" style="109"/>
    <col min="12291" max="12291" width="4.140625" style="109" customWidth="1"/>
    <col min="12292" max="12292" width="16.42578125" style="109" customWidth="1"/>
    <col min="12293" max="12293" width="12.42578125" style="109" customWidth="1"/>
    <col min="12294" max="12294" width="13.7109375" style="109" customWidth="1"/>
    <col min="12295" max="12295" width="13.28515625" style="109" customWidth="1"/>
    <col min="12296" max="12296" width="12.42578125" style="109" customWidth="1"/>
    <col min="12297" max="12297" width="13.28515625" style="109" customWidth="1"/>
    <col min="12298" max="12298" width="12.42578125" style="109" customWidth="1"/>
    <col min="12299" max="12299" width="12.7109375" style="109" customWidth="1"/>
    <col min="12300" max="12300" width="12.42578125" style="109" customWidth="1"/>
    <col min="12301" max="12313" width="13.28515625" style="109" customWidth="1"/>
    <col min="12314" max="12314" width="12.42578125" style="109" customWidth="1"/>
    <col min="12315" max="12315" width="13.7109375" style="109" customWidth="1"/>
    <col min="12316" max="12320" width="13" style="109" customWidth="1"/>
    <col min="12321" max="12321" width="14.7109375" style="109" customWidth="1"/>
    <col min="12322" max="12322" width="13.28515625" style="109" customWidth="1"/>
    <col min="12323" max="12546" width="13" style="109"/>
    <col min="12547" max="12547" width="4.140625" style="109" customWidth="1"/>
    <col min="12548" max="12548" width="16.42578125" style="109" customWidth="1"/>
    <col min="12549" max="12549" width="12.42578125" style="109" customWidth="1"/>
    <col min="12550" max="12550" width="13.7109375" style="109" customWidth="1"/>
    <col min="12551" max="12551" width="13.28515625" style="109" customWidth="1"/>
    <col min="12552" max="12552" width="12.42578125" style="109" customWidth="1"/>
    <col min="12553" max="12553" width="13.28515625" style="109" customWidth="1"/>
    <col min="12554" max="12554" width="12.42578125" style="109" customWidth="1"/>
    <col min="12555" max="12555" width="12.7109375" style="109" customWidth="1"/>
    <col min="12556" max="12556" width="12.42578125" style="109" customWidth="1"/>
    <col min="12557" max="12569" width="13.28515625" style="109" customWidth="1"/>
    <col min="12570" max="12570" width="12.42578125" style="109" customWidth="1"/>
    <col min="12571" max="12571" width="13.7109375" style="109" customWidth="1"/>
    <col min="12572" max="12576" width="13" style="109" customWidth="1"/>
    <col min="12577" max="12577" width="14.7109375" style="109" customWidth="1"/>
    <col min="12578" max="12578" width="13.28515625" style="109" customWidth="1"/>
    <col min="12579" max="12802" width="13" style="109"/>
    <col min="12803" max="12803" width="4.140625" style="109" customWidth="1"/>
    <col min="12804" max="12804" width="16.42578125" style="109" customWidth="1"/>
    <col min="12805" max="12805" width="12.42578125" style="109" customWidth="1"/>
    <col min="12806" max="12806" width="13.7109375" style="109" customWidth="1"/>
    <col min="12807" max="12807" width="13.28515625" style="109" customWidth="1"/>
    <col min="12808" max="12808" width="12.42578125" style="109" customWidth="1"/>
    <col min="12809" max="12809" width="13.28515625" style="109" customWidth="1"/>
    <col min="12810" max="12810" width="12.42578125" style="109" customWidth="1"/>
    <col min="12811" max="12811" width="12.7109375" style="109" customWidth="1"/>
    <col min="12812" max="12812" width="12.42578125" style="109" customWidth="1"/>
    <col min="12813" max="12825" width="13.28515625" style="109" customWidth="1"/>
    <col min="12826" max="12826" width="12.42578125" style="109" customWidth="1"/>
    <col min="12827" max="12827" width="13.7109375" style="109" customWidth="1"/>
    <col min="12828" max="12832" width="13" style="109" customWidth="1"/>
    <col min="12833" max="12833" width="14.7109375" style="109" customWidth="1"/>
    <col min="12834" max="12834" width="13.28515625" style="109" customWidth="1"/>
    <col min="12835" max="13058" width="13" style="109"/>
    <col min="13059" max="13059" width="4.140625" style="109" customWidth="1"/>
    <col min="13060" max="13060" width="16.42578125" style="109" customWidth="1"/>
    <col min="13061" max="13061" width="12.42578125" style="109" customWidth="1"/>
    <col min="13062" max="13062" width="13.7109375" style="109" customWidth="1"/>
    <col min="13063" max="13063" width="13.28515625" style="109" customWidth="1"/>
    <col min="13064" max="13064" width="12.42578125" style="109" customWidth="1"/>
    <col min="13065" max="13065" width="13.28515625" style="109" customWidth="1"/>
    <col min="13066" max="13066" width="12.42578125" style="109" customWidth="1"/>
    <col min="13067" max="13067" width="12.7109375" style="109" customWidth="1"/>
    <col min="13068" max="13068" width="12.42578125" style="109" customWidth="1"/>
    <col min="13069" max="13081" width="13.28515625" style="109" customWidth="1"/>
    <col min="13082" max="13082" width="12.42578125" style="109" customWidth="1"/>
    <col min="13083" max="13083" width="13.7109375" style="109" customWidth="1"/>
    <col min="13084" max="13088" width="13" style="109" customWidth="1"/>
    <col min="13089" max="13089" width="14.7109375" style="109" customWidth="1"/>
    <col min="13090" max="13090" width="13.28515625" style="109" customWidth="1"/>
    <col min="13091" max="13314" width="13" style="109"/>
    <col min="13315" max="13315" width="4.140625" style="109" customWidth="1"/>
    <col min="13316" max="13316" width="16.42578125" style="109" customWidth="1"/>
    <col min="13317" max="13317" width="12.42578125" style="109" customWidth="1"/>
    <col min="13318" max="13318" width="13.7109375" style="109" customWidth="1"/>
    <col min="13319" max="13319" width="13.28515625" style="109" customWidth="1"/>
    <col min="13320" max="13320" width="12.42578125" style="109" customWidth="1"/>
    <col min="13321" max="13321" width="13.28515625" style="109" customWidth="1"/>
    <col min="13322" max="13322" width="12.42578125" style="109" customWidth="1"/>
    <col min="13323" max="13323" width="12.7109375" style="109" customWidth="1"/>
    <col min="13324" max="13324" width="12.42578125" style="109" customWidth="1"/>
    <col min="13325" max="13337" width="13.28515625" style="109" customWidth="1"/>
    <col min="13338" max="13338" width="12.42578125" style="109" customWidth="1"/>
    <col min="13339" max="13339" width="13.7109375" style="109" customWidth="1"/>
    <col min="13340" max="13344" width="13" style="109" customWidth="1"/>
    <col min="13345" max="13345" width="14.7109375" style="109" customWidth="1"/>
    <col min="13346" max="13346" width="13.28515625" style="109" customWidth="1"/>
    <col min="13347" max="13570" width="13" style="109"/>
    <col min="13571" max="13571" width="4.140625" style="109" customWidth="1"/>
    <col min="13572" max="13572" width="16.42578125" style="109" customWidth="1"/>
    <col min="13573" max="13573" width="12.42578125" style="109" customWidth="1"/>
    <col min="13574" max="13574" width="13.7109375" style="109" customWidth="1"/>
    <col min="13575" max="13575" width="13.28515625" style="109" customWidth="1"/>
    <col min="13576" max="13576" width="12.42578125" style="109" customWidth="1"/>
    <col min="13577" max="13577" width="13.28515625" style="109" customWidth="1"/>
    <col min="13578" max="13578" width="12.42578125" style="109" customWidth="1"/>
    <col min="13579" max="13579" width="12.7109375" style="109" customWidth="1"/>
    <col min="13580" max="13580" width="12.42578125" style="109" customWidth="1"/>
    <col min="13581" max="13593" width="13.28515625" style="109" customWidth="1"/>
    <col min="13594" max="13594" width="12.42578125" style="109" customWidth="1"/>
    <col min="13595" max="13595" width="13.7109375" style="109" customWidth="1"/>
    <col min="13596" max="13600" width="13" style="109" customWidth="1"/>
    <col min="13601" max="13601" width="14.7109375" style="109" customWidth="1"/>
    <col min="13602" max="13602" width="13.28515625" style="109" customWidth="1"/>
    <col min="13603" max="13826" width="13" style="109"/>
    <col min="13827" max="13827" width="4.140625" style="109" customWidth="1"/>
    <col min="13828" max="13828" width="16.42578125" style="109" customWidth="1"/>
    <col min="13829" max="13829" width="12.42578125" style="109" customWidth="1"/>
    <col min="13830" max="13830" width="13.7109375" style="109" customWidth="1"/>
    <col min="13831" max="13831" width="13.28515625" style="109" customWidth="1"/>
    <col min="13832" max="13832" width="12.42578125" style="109" customWidth="1"/>
    <col min="13833" max="13833" width="13.28515625" style="109" customWidth="1"/>
    <col min="13834" max="13834" width="12.42578125" style="109" customWidth="1"/>
    <col min="13835" max="13835" width="12.7109375" style="109" customWidth="1"/>
    <col min="13836" max="13836" width="12.42578125" style="109" customWidth="1"/>
    <col min="13837" max="13849" width="13.28515625" style="109" customWidth="1"/>
    <col min="13850" max="13850" width="12.42578125" style="109" customWidth="1"/>
    <col min="13851" max="13851" width="13.7109375" style="109" customWidth="1"/>
    <col min="13852" max="13856" width="13" style="109" customWidth="1"/>
    <col min="13857" max="13857" width="14.7109375" style="109" customWidth="1"/>
    <col min="13858" max="13858" width="13.28515625" style="109" customWidth="1"/>
    <col min="13859" max="14082" width="13" style="109"/>
    <col min="14083" max="14083" width="4.140625" style="109" customWidth="1"/>
    <col min="14084" max="14084" width="16.42578125" style="109" customWidth="1"/>
    <col min="14085" max="14085" width="12.42578125" style="109" customWidth="1"/>
    <col min="14086" max="14086" width="13.7109375" style="109" customWidth="1"/>
    <col min="14087" max="14087" width="13.28515625" style="109" customWidth="1"/>
    <col min="14088" max="14088" width="12.42578125" style="109" customWidth="1"/>
    <col min="14089" max="14089" width="13.28515625" style="109" customWidth="1"/>
    <col min="14090" max="14090" width="12.42578125" style="109" customWidth="1"/>
    <col min="14091" max="14091" width="12.7109375" style="109" customWidth="1"/>
    <col min="14092" max="14092" width="12.42578125" style="109" customWidth="1"/>
    <col min="14093" max="14105" width="13.28515625" style="109" customWidth="1"/>
    <col min="14106" max="14106" width="12.42578125" style="109" customWidth="1"/>
    <col min="14107" max="14107" width="13.7109375" style="109" customWidth="1"/>
    <col min="14108" max="14112" width="13" style="109" customWidth="1"/>
    <col min="14113" max="14113" width="14.7109375" style="109" customWidth="1"/>
    <col min="14114" max="14114" width="13.28515625" style="109" customWidth="1"/>
    <col min="14115" max="14338" width="13" style="109"/>
    <col min="14339" max="14339" width="4.140625" style="109" customWidth="1"/>
    <col min="14340" max="14340" width="16.42578125" style="109" customWidth="1"/>
    <col min="14341" max="14341" width="12.42578125" style="109" customWidth="1"/>
    <col min="14342" max="14342" width="13.7109375" style="109" customWidth="1"/>
    <col min="14343" max="14343" width="13.28515625" style="109" customWidth="1"/>
    <col min="14344" max="14344" width="12.42578125" style="109" customWidth="1"/>
    <col min="14345" max="14345" width="13.28515625" style="109" customWidth="1"/>
    <col min="14346" max="14346" width="12.42578125" style="109" customWidth="1"/>
    <col min="14347" max="14347" width="12.7109375" style="109" customWidth="1"/>
    <col min="14348" max="14348" width="12.42578125" style="109" customWidth="1"/>
    <col min="14349" max="14361" width="13.28515625" style="109" customWidth="1"/>
    <col min="14362" max="14362" width="12.42578125" style="109" customWidth="1"/>
    <col min="14363" max="14363" width="13.7109375" style="109" customWidth="1"/>
    <col min="14364" max="14368" width="13" style="109" customWidth="1"/>
    <col min="14369" max="14369" width="14.7109375" style="109" customWidth="1"/>
    <col min="14370" max="14370" width="13.28515625" style="109" customWidth="1"/>
    <col min="14371" max="14594" width="13" style="109"/>
    <col min="14595" max="14595" width="4.140625" style="109" customWidth="1"/>
    <col min="14596" max="14596" width="16.42578125" style="109" customWidth="1"/>
    <col min="14597" max="14597" width="12.42578125" style="109" customWidth="1"/>
    <col min="14598" max="14598" width="13.7109375" style="109" customWidth="1"/>
    <col min="14599" max="14599" width="13.28515625" style="109" customWidth="1"/>
    <col min="14600" max="14600" width="12.42578125" style="109" customWidth="1"/>
    <col min="14601" max="14601" width="13.28515625" style="109" customWidth="1"/>
    <col min="14602" max="14602" width="12.42578125" style="109" customWidth="1"/>
    <col min="14603" max="14603" width="12.7109375" style="109" customWidth="1"/>
    <col min="14604" max="14604" width="12.42578125" style="109" customWidth="1"/>
    <col min="14605" max="14617" width="13.28515625" style="109" customWidth="1"/>
    <col min="14618" max="14618" width="12.42578125" style="109" customWidth="1"/>
    <col min="14619" max="14619" width="13.7109375" style="109" customWidth="1"/>
    <col min="14620" max="14624" width="13" style="109" customWidth="1"/>
    <col min="14625" max="14625" width="14.7109375" style="109" customWidth="1"/>
    <col min="14626" max="14626" width="13.28515625" style="109" customWidth="1"/>
    <col min="14627" max="14850" width="13" style="109"/>
    <col min="14851" max="14851" width="4.140625" style="109" customWidth="1"/>
    <col min="14852" max="14852" width="16.42578125" style="109" customWidth="1"/>
    <col min="14853" max="14853" width="12.42578125" style="109" customWidth="1"/>
    <col min="14854" max="14854" width="13.7109375" style="109" customWidth="1"/>
    <col min="14855" max="14855" width="13.28515625" style="109" customWidth="1"/>
    <col min="14856" max="14856" width="12.42578125" style="109" customWidth="1"/>
    <col min="14857" max="14857" width="13.28515625" style="109" customWidth="1"/>
    <col min="14858" max="14858" width="12.42578125" style="109" customWidth="1"/>
    <col min="14859" max="14859" width="12.7109375" style="109" customWidth="1"/>
    <col min="14860" max="14860" width="12.42578125" style="109" customWidth="1"/>
    <col min="14861" max="14873" width="13.28515625" style="109" customWidth="1"/>
    <col min="14874" max="14874" width="12.42578125" style="109" customWidth="1"/>
    <col min="14875" max="14875" width="13.7109375" style="109" customWidth="1"/>
    <col min="14876" max="14880" width="13" style="109" customWidth="1"/>
    <col min="14881" max="14881" width="14.7109375" style="109" customWidth="1"/>
    <col min="14882" max="14882" width="13.28515625" style="109" customWidth="1"/>
    <col min="14883" max="15106" width="13" style="109"/>
    <col min="15107" max="15107" width="4.140625" style="109" customWidth="1"/>
    <col min="15108" max="15108" width="16.42578125" style="109" customWidth="1"/>
    <col min="15109" max="15109" width="12.42578125" style="109" customWidth="1"/>
    <col min="15110" max="15110" width="13.7109375" style="109" customWidth="1"/>
    <col min="15111" max="15111" width="13.28515625" style="109" customWidth="1"/>
    <col min="15112" max="15112" width="12.42578125" style="109" customWidth="1"/>
    <col min="15113" max="15113" width="13.28515625" style="109" customWidth="1"/>
    <col min="15114" max="15114" width="12.42578125" style="109" customWidth="1"/>
    <col min="15115" max="15115" width="12.7109375" style="109" customWidth="1"/>
    <col min="15116" max="15116" width="12.42578125" style="109" customWidth="1"/>
    <col min="15117" max="15129" width="13.28515625" style="109" customWidth="1"/>
    <col min="15130" max="15130" width="12.42578125" style="109" customWidth="1"/>
    <col min="15131" max="15131" width="13.7109375" style="109" customWidth="1"/>
    <col min="15132" max="15136" width="13" style="109" customWidth="1"/>
    <col min="15137" max="15137" width="14.7109375" style="109" customWidth="1"/>
    <col min="15138" max="15138" width="13.28515625" style="109" customWidth="1"/>
    <col min="15139" max="15362" width="13" style="109"/>
    <col min="15363" max="15363" width="4.140625" style="109" customWidth="1"/>
    <col min="15364" max="15364" width="16.42578125" style="109" customWidth="1"/>
    <col min="15365" max="15365" width="12.42578125" style="109" customWidth="1"/>
    <col min="15366" max="15366" width="13.7109375" style="109" customWidth="1"/>
    <col min="15367" max="15367" width="13.28515625" style="109" customWidth="1"/>
    <col min="15368" max="15368" width="12.42578125" style="109" customWidth="1"/>
    <col min="15369" max="15369" width="13.28515625" style="109" customWidth="1"/>
    <col min="15370" max="15370" width="12.42578125" style="109" customWidth="1"/>
    <col min="15371" max="15371" width="12.7109375" style="109" customWidth="1"/>
    <col min="15372" max="15372" width="12.42578125" style="109" customWidth="1"/>
    <col min="15373" max="15385" width="13.28515625" style="109" customWidth="1"/>
    <col min="15386" max="15386" width="12.42578125" style="109" customWidth="1"/>
    <col min="15387" max="15387" width="13.7109375" style="109" customWidth="1"/>
    <col min="15388" max="15392" width="13" style="109" customWidth="1"/>
    <col min="15393" max="15393" width="14.7109375" style="109" customWidth="1"/>
    <col min="15394" max="15394" width="13.28515625" style="109" customWidth="1"/>
    <col min="15395" max="15618" width="13" style="109"/>
    <col min="15619" max="15619" width="4.140625" style="109" customWidth="1"/>
    <col min="15620" max="15620" width="16.42578125" style="109" customWidth="1"/>
    <col min="15621" max="15621" width="12.42578125" style="109" customWidth="1"/>
    <col min="15622" max="15622" width="13.7109375" style="109" customWidth="1"/>
    <col min="15623" max="15623" width="13.28515625" style="109" customWidth="1"/>
    <col min="15624" max="15624" width="12.42578125" style="109" customWidth="1"/>
    <col min="15625" max="15625" width="13.28515625" style="109" customWidth="1"/>
    <col min="15626" max="15626" width="12.42578125" style="109" customWidth="1"/>
    <col min="15627" max="15627" width="12.7109375" style="109" customWidth="1"/>
    <col min="15628" max="15628" width="12.42578125" style="109" customWidth="1"/>
    <col min="15629" max="15641" width="13.28515625" style="109" customWidth="1"/>
    <col min="15642" max="15642" width="12.42578125" style="109" customWidth="1"/>
    <col min="15643" max="15643" width="13.7109375" style="109" customWidth="1"/>
    <col min="15644" max="15648" width="13" style="109" customWidth="1"/>
    <col min="15649" max="15649" width="14.7109375" style="109" customWidth="1"/>
    <col min="15650" max="15650" width="13.28515625" style="109" customWidth="1"/>
    <col min="15651" max="15874" width="13" style="109"/>
    <col min="15875" max="15875" width="4.140625" style="109" customWidth="1"/>
    <col min="15876" max="15876" width="16.42578125" style="109" customWidth="1"/>
    <col min="15877" max="15877" width="12.42578125" style="109" customWidth="1"/>
    <col min="15878" max="15878" width="13.7109375" style="109" customWidth="1"/>
    <col min="15879" max="15879" width="13.28515625" style="109" customWidth="1"/>
    <col min="15880" max="15880" width="12.42578125" style="109" customWidth="1"/>
    <col min="15881" max="15881" width="13.28515625" style="109" customWidth="1"/>
    <col min="15882" max="15882" width="12.42578125" style="109" customWidth="1"/>
    <col min="15883" max="15883" width="12.7109375" style="109" customWidth="1"/>
    <col min="15884" max="15884" width="12.42578125" style="109" customWidth="1"/>
    <col min="15885" max="15897" width="13.28515625" style="109" customWidth="1"/>
    <col min="15898" max="15898" width="12.42578125" style="109" customWidth="1"/>
    <col min="15899" max="15899" width="13.7109375" style="109" customWidth="1"/>
    <col min="15900" max="15904" width="13" style="109" customWidth="1"/>
    <col min="15905" max="15905" width="14.7109375" style="109" customWidth="1"/>
    <col min="15906" max="15906" width="13.28515625" style="109" customWidth="1"/>
    <col min="15907" max="16130" width="13" style="109"/>
    <col min="16131" max="16131" width="4.140625" style="109" customWidth="1"/>
    <col min="16132" max="16132" width="16.42578125" style="109" customWidth="1"/>
    <col min="16133" max="16133" width="12.42578125" style="109" customWidth="1"/>
    <col min="16134" max="16134" width="13.7109375" style="109" customWidth="1"/>
    <col min="16135" max="16135" width="13.28515625" style="109" customWidth="1"/>
    <col min="16136" max="16136" width="12.42578125" style="109" customWidth="1"/>
    <col min="16137" max="16137" width="13.28515625" style="109" customWidth="1"/>
    <col min="16138" max="16138" width="12.42578125" style="109" customWidth="1"/>
    <col min="16139" max="16139" width="12.7109375" style="109" customWidth="1"/>
    <col min="16140" max="16140" width="12.42578125" style="109" customWidth="1"/>
    <col min="16141" max="16153" width="13.28515625" style="109" customWidth="1"/>
    <col min="16154" max="16154" width="12.42578125" style="109" customWidth="1"/>
    <col min="16155" max="16155" width="13.7109375" style="109" customWidth="1"/>
    <col min="16156" max="16160" width="13" style="109" customWidth="1"/>
    <col min="16161" max="16161" width="14.7109375" style="109" customWidth="1"/>
    <col min="16162" max="16162" width="13.28515625" style="109" customWidth="1"/>
    <col min="16163" max="16384" width="13" style="109"/>
  </cols>
  <sheetData>
    <row r="1" spans="1:33" x14ac:dyDescent="0.2">
      <c r="A1" s="18" t="s">
        <v>5245</v>
      </c>
      <c r="B1" s="740" t="str">
        <f>HYPERLINK("#List!$A$1", "Full")</f>
        <v>Full</v>
      </c>
    </row>
    <row r="2" spans="1:33" x14ac:dyDescent="0.2">
      <c r="A2" s="18"/>
      <c r="B2" s="275"/>
    </row>
    <row r="3" spans="1:33" x14ac:dyDescent="0.2">
      <c r="A3" s="13" t="s">
        <v>1313</v>
      </c>
      <c r="B3" s="275"/>
    </row>
    <row r="4" spans="1:33" x14ac:dyDescent="0.2">
      <c r="A4" s="13" t="s">
        <v>3063</v>
      </c>
      <c r="B4" s="275"/>
    </row>
    <row r="6" spans="1:33" x14ac:dyDescent="0.2">
      <c r="A6" s="18" t="s">
        <v>6768</v>
      </c>
      <c r="B6" s="275"/>
    </row>
    <row r="7" spans="1:33" x14ac:dyDescent="0.2">
      <c r="A7" s="11" t="s">
        <v>48</v>
      </c>
      <c r="B7" s="85"/>
    </row>
    <row r="8" spans="1:33" x14ac:dyDescent="0.2">
      <c r="A8" s="17" t="s">
        <v>4583</v>
      </c>
      <c r="B8" s="84"/>
    </row>
    <row r="9" spans="1:33" x14ac:dyDescent="0.2">
      <c r="A9" s="18"/>
      <c r="B9" s="275"/>
    </row>
    <row r="10" spans="1:33" x14ac:dyDescent="0.2">
      <c r="A10" s="270"/>
      <c r="B10" s="266"/>
      <c r="C10" s="887" t="s">
        <v>264</v>
      </c>
      <c r="D10" s="885"/>
      <c r="E10" s="885"/>
      <c r="F10" s="885"/>
      <c r="G10" s="887" t="s">
        <v>3065</v>
      </c>
      <c r="H10" s="887"/>
      <c r="I10" s="887"/>
      <c r="J10" s="887"/>
      <c r="K10" s="887" t="s">
        <v>263</v>
      </c>
      <c r="L10" s="885"/>
      <c r="M10" s="885"/>
      <c r="N10" s="885"/>
      <c r="O10" s="887" t="s">
        <v>3066</v>
      </c>
      <c r="P10" s="885"/>
      <c r="Q10" s="885"/>
      <c r="R10" s="885"/>
      <c r="S10" s="887" t="s">
        <v>1430</v>
      </c>
      <c r="T10" s="885"/>
      <c r="U10" s="885"/>
      <c r="V10" s="885"/>
      <c r="W10" s="887" t="s">
        <v>2629</v>
      </c>
      <c r="X10" s="885"/>
      <c r="Y10" s="885"/>
      <c r="Z10" s="885"/>
      <c r="AA10" s="887" t="s">
        <v>2630</v>
      </c>
      <c r="AB10" s="885"/>
      <c r="AC10" s="885"/>
      <c r="AD10" s="885"/>
      <c r="AE10" s="884" t="s">
        <v>7518</v>
      </c>
    </row>
    <row r="11" spans="1:33" x14ac:dyDescent="0.2">
      <c r="A11" s="271"/>
      <c r="B11" s="267"/>
      <c r="C11" s="887" t="s">
        <v>1415</v>
      </c>
      <c r="D11" s="885"/>
      <c r="E11" s="885"/>
      <c r="F11" s="885"/>
      <c r="G11" s="887" t="s">
        <v>1415</v>
      </c>
      <c r="H11" s="885"/>
      <c r="I11" s="885"/>
      <c r="J11" s="885"/>
      <c r="K11" s="887" t="s">
        <v>1415</v>
      </c>
      <c r="L11" s="887"/>
      <c r="M11" s="887"/>
      <c r="N11" s="887"/>
      <c r="O11" s="884" t="s">
        <v>1415</v>
      </c>
      <c r="P11" s="884"/>
      <c r="Q11" s="884"/>
      <c r="R11" s="884"/>
      <c r="S11" s="887" t="s">
        <v>3067</v>
      </c>
      <c r="T11" s="888"/>
      <c r="U11" s="888"/>
      <c r="V11" s="888"/>
      <c r="W11" s="884" t="s">
        <v>1415</v>
      </c>
      <c r="X11" s="886"/>
      <c r="Y11" s="886"/>
      <c r="Z11" s="886"/>
      <c r="AA11" s="887" t="s">
        <v>1415</v>
      </c>
      <c r="AB11" s="888"/>
      <c r="AC11" s="888"/>
      <c r="AD11" s="888"/>
      <c r="AE11" s="885"/>
      <c r="AF11" s="171"/>
      <c r="AG11" s="171"/>
    </row>
    <row r="12" spans="1:33" s="212" customFormat="1" x14ac:dyDescent="0.25">
      <c r="A12" s="271"/>
      <c r="B12" s="267"/>
      <c r="C12" s="887" t="s">
        <v>1684</v>
      </c>
      <c r="D12" s="887"/>
      <c r="E12" s="884" t="s">
        <v>1345</v>
      </c>
      <c r="F12" s="884"/>
      <c r="G12" s="887" t="s">
        <v>1684</v>
      </c>
      <c r="H12" s="887"/>
      <c r="I12" s="884" t="s">
        <v>1345</v>
      </c>
      <c r="J12" s="884"/>
      <c r="K12" s="887" t="s">
        <v>1684</v>
      </c>
      <c r="L12" s="887"/>
      <c r="M12" s="884" t="s">
        <v>1345</v>
      </c>
      <c r="N12" s="884"/>
      <c r="O12" s="887" t="s">
        <v>1684</v>
      </c>
      <c r="P12" s="887"/>
      <c r="Q12" s="884" t="s">
        <v>1345</v>
      </c>
      <c r="R12" s="884"/>
      <c r="S12" s="887" t="s">
        <v>1684</v>
      </c>
      <c r="T12" s="887"/>
      <c r="U12" s="884" t="s">
        <v>1345</v>
      </c>
      <c r="V12" s="884"/>
      <c r="W12" s="887" t="s">
        <v>1684</v>
      </c>
      <c r="X12" s="887"/>
      <c r="Y12" s="884" t="s">
        <v>1345</v>
      </c>
      <c r="Z12" s="884"/>
      <c r="AA12" s="887" t="s">
        <v>1684</v>
      </c>
      <c r="AB12" s="887"/>
      <c r="AC12" s="884" t="s">
        <v>1345</v>
      </c>
      <c r="AD12" s="884"/>
      <c r="AE12" s="885"/>
    </row>
    <row r="13" spans="1:33" ht="66" customHeight="1" x14ac:dyDescent="0.2">
      <c r="A13" s="271"/>
      <c r="B13" s="267"/>
      <c r="C13" s="206" t="s">
        <v>3068</v>
      </c>
      <c r="D13" s="206" t="s">
        <v>1683</v>
      </c>
      <c r="E13" s="206" t="s">
        <v>1682</v>
      </c>
      <c r="F13" s="206" t="s">
        <v>1681</v>
      </c>
      <c r="G13" s="206" t="s">
        <v>3068</v>
      </c>
      <c r="H13" s="206" t="s">
        <v>1683</v>
      </c>
      <c r="I13" s="206" t="s">
        <v>1682</v>
      </c>
      <c r="J13" s="206" t="s">
        <v>1681</v>
      </c>
      <c r="K13" s="206" t="s">
        <v>3068</v>
      </c>
      <c r="L13" s="206" t="s">
        <v>1683</v>
      </c>
      <c r="M13" s="206" t="s">
        <v>1682</v>
      </c>
      <c r="N13" s="206" t="s">
        <v>1681</v>
      </c>
      <c r="O13" s="206" t="s">
        <v>3068</v>
      </c>
      <c r="P13" s="206" t="s">
        <v>1683</v>
      </c>
      <c r="Q13" s="206" t="s">
        <v>1682</v>
      </c>
      <c r="R13" s="206" t="s">
        <v>1681</v>
      </c>
      <c r="S13" s="206" t="s">
        <v>3068</v>
      </c>
      <c r="T13" s="206" t="s">
        <v>1683</v>
      </c>
      <c r="U13" s="206" t="s">
        <v>1682</v>
      </c>
      <c r="V13" s="206" t="s">
        <v>1681</v>
      </c>
      <c r="W13" s="206" t="s">
        <v>3068</v>
      </c>
      <c r="X13" s="206" t="s">
        <v>1683</v>
      </c>
      <c r="Y13" s="206" t="s">
        <v>1682</v>
      </c>
      <c r="Z13" s="206" t="s">
        <v>1681</v>
      </c>
      <c r="AA13" s="206" t="s">
        <v>3068</v>
      </c>
      <c r="AB13" s="206" t="s">
        <v>1683</v>
      </c>
      <c r="AC13" s="206" t="s">
        <v>1682</v>
      </c>
      <c r="AD13" s="206" t="s">
        <v>1681</v>
      </c>
      <c r="AE13" s="885"/>
    </row>
    <row r="14" spans="1:33" x14ac:dyDescent="0.2">
      <c r="A14" s="272"/>
      <c r="B14" s="268"/>
      <c r="C14" s="219" t="s">
        <v>7811</v>
      </c>
      <c r="D14" s="219" t="s">
        <v>7835</v>
      </c>
      <c r="E14" s="219" t="s">
        <v>7836</v>
      </c>
      <c r="F14" s="219" t="s">
        <v>7837</v>
      </c>
      <c r="G14" s="219" t="s">
        <v>7838</v>
      </c>
      <c r="H14" s="219" t="s">
        <v>7839</v>
      </c>
      <c r="I14" s="219" t="s">
        <v>7840</v>
      </c>
      <c r="J14" s="219" t="s">
        <v>7841</v>
      </c>
      <c r="K14" s="219" t="s">
        <v>7856</v>
      </c>
      <c r="L14" s="219" t="s">
        <v>7863</v>
      </c>
      <c r="M14" s="219" t="s">
        <v>7864</v>
      </c>
      <c r="N14" s="219" t="s">
        <v>7865</v>
      </c>
      <c r="O14" s="219" t="s">
        <v>7866</v>
      </c>
      <c r="P14" s="219" t="s">
        <v>7867</v>
      </c>
      <c r="Q14" s="219" t="s">
        <v>7868</v>
      </c>
      <c r="R14" s="219" t="s">
        <v>7869</v>
      </c>
      <c r="S14" s="219" t="s">
        <v>7871</v>
      </c>
      <c r="T14" s="219" t="s">
        <v>7872</v>
      </c>
      <c r="U14" s="219" t="s">
        <v>7873</v>
      </c>
      <c r="V14" s="219" t="s">
        <v>7874</v>
      </c>
      <c r="W14" s="219" t="s">
        <v>7979</v>
      </c>
      <c r="X14" s="219" t="s">
        <v>7980</v>
      </c>
      <c r="Y14" s="219" t="s">
        <v>7883</v>
      </c>
      <c r="Z14" s="219" t="s">
        <v>7884</v>
      </c>
      <c r="AA14" s="219" t="s">
        <v>7885</v>
      </c>
      <c r="AB14" s="219" t="s">
        <v>7886</v>
      </c>
      <c r="AC14" s="219" t="s">
        <v>7981</v>
      </c>
      <c r="AD14" s="219" t="s">
        <v>7982</v>
      </c>
      <c r="AE14" s="219" t="s">
        <v>7983</v>
      </c>
    </row>
    <row r="15" spans="1:33" ht="38.25" x14ac:dyDescent="0.2">
      <c r="A15" s="269" t="s">
        <v>3064</v>
      </c>
      <c r="B15" s="273"/>
      <c r="C15" s="652"/>
      <c r="D15" s="652"/>
      <c r="E15" s="652"/>
      <c r="F15" s="652"/>
      <c r="G15" s="652"/>
      <c r="H15" s="652"/>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3"/>
    </row>
    <row r="16" spans="1:33" x14ac:dyDescent="0.2">
      <c r="A16" s="240">
        <v>1</v>
      </c>
      <c r="B16" s="274" t="s">
        <v>7807</v>
      </c>
      <c r="C16" s="649" t="s">
        <v>23</v>
      </c>
      <c r="D16" s="649" t="s">
        <v>208</v>
      </c>
      <c r="E16" s="649" t="s">
        <v>0</v>
      </c>
      <c r="F16" s="649" t="s">
        <v>266</v>
      </c>
      <c r="G16" s="649" t="s">
        <v>3069</v>
      </c>
      <c r="H16" s="649" t="s">
        <v>3070</v>
      </c>
      <c r="I16" s="649" t="s">
        <v>3071</v>
      </c>
      <c r="J16" s="649" t="s">
        <v>3072</v>
      </c>
      <c r="K16" s="649" t="s">
        <v>257</v>
      </c>
      <c r="L16" s="649" t="s">
        <v>246</v>
      </c>
      <c r="M16" s="649" t="s">
        <v>241</v>
      </c>
      <c r="N16" s="649" t="s">
        <v>245</v>
      </c>
      <c r="O16" s="649" t="s">
        <v>244</v>
      </c>
      <c r="P16" s="649" t="s">
        <v>364</v>
      </c>
      <c r="Q16" s="649" t="s">
        <v>243</v>
      </c>
      <c r="R16" s="649" t="s">
        <v>242</v>
      </c>
      <c r="S16" s="649" t="s">
        <v>372</v>
      </c>
      <c r="T16" s="649" t="s">
        <v>1680</v>
      </c>
      <c r="U16" s="649" t="s">
        <v>2639</v>
      </c>
      <c r="V16" s="649" t="s">
        <v>3073</v>
      </c>
      <c r="W16" s="649" t="s">
        <v>1679</v>
      </c>
      <c r="X16" s="649" t="s">
        <v>1098</v>
      </c>
      <c r="Y16" s="649" t="s">
        <v>1052</v>
      </c>
      <c r="Z16" s="649" t="s">
        <v>3074</v>
      </c>
      <c r="AA16" s="649" t="s">
        <v>2887</v>
      </c>
      <c r="AB16" s="649" t="s">
        <v>3075</v>
      </c>
      <c r="AC16" s="649" t="s">
        <v>3076</v>
      </c>
      <c r="AD16" s="649" t="s">
        <v>2642</v>
      </c>
      <c r="AE16" s="649" t="s">
        <v>3077</v>
      </c>
      <c r="AF16" s="17" t="s">
        <v>4786</v>
      </c>
      <c r="AG16" s="163"/>
    </row>
    <row r="17" spans="1:33" x14ac:dyDescent="0.2">
      <c r="A17" s="240">
        <v>2</v>
      </c>
      <c r="B17" s="273" t="s">
        <v>7808</v>
      </c>
      <c r="C17" s="649" t="s">
        <v>24</v>
      </c>
      <c r="D17" s="649" t="s">
        <v>239</v>
      </c>
      <c r="E17" s="649" t="s">
        <v>389</v>
      </c>
      <c r="F17" s="649" t="s">
        <v>1313</v>
      </c>
      <c r="G17" s="649" t="s">
        <v>3078</v>
      </c>
      <c r="H17" s="649" t="s">
        <v>3079</v>
      </c>
      <c r="I17" s="649" t="s">
        <v>3080</v>
      </c>
      <c r="J17" s="649" t="s">
        <v>3081</v>
      </c>
      <c r="K17" s="649" t="s">
        <v>256</v>
      </c>
      <c r="L17" s="649" t="s">
        <v>1379</v>
      </c>
      <c r="M17" s="649" t="s">
        <v>1678</v>
      </c>
      <c r="N17" s="649" t="s">
        <v>171</v>
      </c>
      <c r="O17" s="649" t="s">
        <v>1677</v>
      </c>
      <c r="P17" s="649" t="s">
        <v>363</v>
      </c>
      <c r="Q17" s="649" t="s">
        <v>362</v>
      </c>
      <c r="R17" s="649" t="s">
        <v>371</v>
      </c>
      <c r="S17" s="649" t="s">
        <v>370</v>
      </c>
      <c r="T17" s="649" t="s">
        <v>1676</v>
      </c>
      <c r="U17" s="649" t="s">
        <v>2640</v>
      </c>
      <c r="V17" s="649" t="s">
        <v>3082</v>
      </c>
      <c r="W17" s="649" t="s">
        <v>3083</v>
      </c>
      <c r="X17" s="649" t="s">
        <v>1093</v>
      </c>
      <c r="Y17" s="649" t="s">
        <v>1045</v>
      </c>
      <c r="Z17" s="649" t="s">
        <v>3084</v>
      </c>
      <c r="AA17" s="649" t="s">
        <v>2889</v>
      </c>
      <c r="AB17" s="649" t="s">
        <v>3085</v>
      </c>
      <c r="AC17" s="649" t="s">
        <v>3086</v>
      </c>
      <c r="AD17" s="649" t="s">
        <v>2643</v>
      </c>
      <c r="AE17" s="649" t="s">
        <v>3087</v>
      </c>
      <c r="AF17" s="17" t="s">
        <v>4787</v>
      </c>
      <c r="AG17" s="163"/>
    </row>
    <row r="18" spans="1:33" x14ac:dyDescent="0.2">
      <c r="A18" s="240">
        <v>3</v>
      </c>
      <c r="B18" s="274" t="s">
        <v>7809</v>
      </c>
      <c r="C18" s="649" t="s">
        <v>25</v>
      </c>
      <c r="D18" s="649" t="s">
        <v>238</v>
      </c>
      <c r="E18" s="649" t="s">
        <v>116</v>
      </c>
      <c r="F18" s="649" t="s">
        <v>1311</v>
      </c>
      <c r="G18" s="649" t="s">
        <v>3088</v>
      </c>
      <c r="H18" s="649" t="s">
        <v>3089</v>
      </c>
      <c r="I18" s="649" t="s">
        <v>3090</v>
      </c>
      <c r="J18" s="649" t="s">
        <v>3091</v>
      </c>
      <c r="K18" s="649" t="s">
        <v>255</v>
      </c>
      <c r="L18" s="649" t="s">
        <v>1675</v>
      </c>
      <c r="M18" s="649" t="s">
        <v>1674</v>
      </c>
      <c r="N18" s="649" t="s">
        <v>170</v>
      </c>
      <c r="O18" s="649" t="s">
        <v>1673</v>
      </c>
      <c r="P18" s="649" t="s">
        <v>361</v>
      </c>
      <c r="Q18" s="649" t="s">
        <v>360</v>
      </c>
      <c r="R18" s="649" t="s">
        <v>369</v>
      </c>
      <c r="S18" s="649" t="s">
        <v>368</v>
      </c>
      <c r="T18" s="649" t="s">
        <v>1672</v>
      </c>
      <c r="U18" s="649" t="s">
        <v>3092</v>
      </c>
      <c r="V18" s="649" t="s">
        <v>3093</v>
      </c>
      <c r="W18" s="649" t="s">
        <v>3094</v>
      </c>
      <c r="X18" s="649" t="s">
        <v>1088</v>
      </c>
      <c r="Y18" s="649" t="s">
        <v>1038</v>
      </c>
      <c r="Z18" s="649" t="s">
        <v>3095</v>
      </c>
      <c r="AA18" s="649" t="s">
        <v>2890</v>
      </c>
      <c r="AB18" s="649" t="s">
        <v>3096</v>
      </c>
      <c r="AC18" s="649" t="s">
        <v>3097</v>
      </c>
      <c r="AD18" s="649" t="s">
        <v>3098</v>
      </c>
      <c r="AE18" s="649" t="s">
        <v>3099</v>
      </c>
      <c r="AF18" s="17" t="s">
        <v>4788</v>
      </c>
      <c r="AG18" s="163"/>
    </row>
    <row r="19" spans="1:33" x14ac:dyDescent="0.2">
      <c r="A19" s="240">
        <v>4</v>
      </c>
      <c r="B19" s="273" t="s">
        <v>7810</v>
      </c>
      <c r="C19" s="649" t="s">
        <v>26</v>
      </c>
      <c r="D19" s="649" t="s">
        <v>237</v>
      </c>
      <c r="E19" s="649" t="s">
        <v>117</v>
      </c>
      <c r="F19" s="649" t="s">
        <v>1308</v>
      </c>
      <c r="G19" s="649" t="s">
        <v>3100</v>
      </c>
      <c r="H19" s="649" t="s">
        <v>3101</v>
      </c>
      <c r="I19" s="649" t="s">
        <v>3102</v>
      </c>
      <c r="J19" s="649" t="s">
        <v>3103</v>
      </c>
      <c r="K19" s="649" t="s">
        <v>253</v>
      </c>
      <c r="L19" s="649" t="s">
        <v>1378</v>
      </c>
      <c r="M19" s="649" t="s">
        <v>3104</v>
      </c>
      <c r="N19" s="649" t="s">
        <v>1671</v>
      </c>
      <c r="O19" s="649" t="s">
        <v>1670</v>
      </c>
      <c r="P19" s="649" t="s">
        <v>359</v>
      </c>
      <c r="Q19" s="649" t="s">
        <v>358</v>
      </c>
      <c r="R19" s="649" t="s">
        <v>367</v>
      </c>
      <c r="S19" s="649" t="s">
        <v>276</v>
      </c>
      <c r="T19" s="649" t="s">
        <v>1669</v>
      </c>
      <c r="U19" s="649" t="s">
        <v>3105</v>
      </c>
      <c r="V19" s="649" t="s">
        <v>3106</v>
      </c>
      <c r="W19" s="649" t="s">
        <v>3107</v>
      </c>
      <c r="X19" s="649" t="s">
        <v>3108</v>
      </c>
      <c r="Y19" s="649" t="s">
        <v>3109</v>
      </c>
      <c r="Z19" s="649" t="s">
        <v>3110</v>
      </c>
      <c r="AA19" s="649" t="s">
        <v>2891</v>
      </c>
      <c r="AB19" s="649" t="s">
        <v>3111</v>
      </c>
      <c r="AC19" s="649" t="s">
        <v>3112</v>
      </c>
      <c r="AD19" s="649" t="s">
        <v>2644</v>
      </c>
      <c r="AE19" s="649" t="s">
        <v>3113</v>
      </c>
      <c r="AF19" s="17" t="s">
        <v>4789</v>
      </c>
      <c r="AG19" s="163"/>
    </row>
    <row r="20" spans="1:33" x14ac:dyDescent="0.2">
      <c r="A20" s="240">
        <v>5</v>
      </c>
      <c r="B20" s="274" t="s">
        <v>7852</v>
      </c>
      <c r="C20" s="649" t="s">
        <v>27</v>
      </c>
      <c r="D20" s="649" t="s">
        <v>395</v>
      </c>
      <c r="E20" s="649" t="s">
        <v>118</v>
      </c>
      <c r="F20" s="649" t="s">
        <v>1306</v>
      </c>
      <c r="G20" s="649" t="s">
        <v>3114</v>
      </c>
      <c r="H20" s="649" t="s">
        <v>3115</v>
      </c>
      <c r="I20" s="649" t="s">
        <v>3116</v>
      </c>
      <c r="J20" s="649" t="s">
        <v>3117</v>
      </c>
      <c r="K20" s="649" t="s">
        <v>254</v>
      </c>
      <c r="L20" s="649" t="s">
        <v>1668</v>
      </c>
      <c r="M20" s="649" t="s">
        <v>1667</v>
      </c>
      <c r="N20" s="649" t="s">
        <v>167</v>
      </c>
      <c r="O20" s="649" t="s">
        <v>1666</v>
      </c>
      <c r="P20" s="649" t="s">
        <v>357</v>
      </c>
      <c r="Q20" s="649" t="s">
        <v>356</v>
      </c>
      <c r="R20" s="649" t="s">
        <v>366</v>
      </c>
      <c r="S20" s="649" t="s">
        <v>275</v>
      </c>
      <c r="T20" s="649" t="s">
        <v>1665</v>
      </c>
      <c r="U20" s="649" t="s">
        <v>3118</v>
      </c>
      <c r="V20" s="649" t="s">
        <v>3119</v>
      </c>
      <c r="W20" s="649" t="s">
        <v>3120</v>
      </c>
      <c r="X20" s="649" t="s">
        <v>3121</v>
      </c>
      <c r="Y20" s="649" t="s">
        <v>3122</v>
      </c>
      <c r="Z20" s="649" t="s">
        <v>3123</v>
      </c>
      <c r="AA20" s="649" t="s">
        <v>2892</v>
      </c>
      <c r="AB20" s="649" t="s">
        <v>3124</v>
      </c>
      <c r="AC20" s="649" t="s">
        <v>3125</v>
      </c>
      <c r="AD20" s="649" t="s">
        <v>3126</v>
      </c>
      <c r="AE20" s="649" t="s">
        <v>3127</v>
      </c>
      <c r="AF20" s="17" t="s">
        <v>4790</v>
      </c>
      <c r="AG20" s="163"/>
    </row>
    <row r="21" spans="1:33" x14ac:dyDescent="0.2">
      <c r="A21" s="240">
        <v>6</v>
      </c>
      <c r="B21" s="273" t="s">
        <v>7853</v>
      </c>
      <c r="C21" s="649" t="s">
        <v>28</v>
      </c>
      <c r="D21" s="649" t="s">
        <v>394</v>
      </c>
      <c r="E21" s="649" t="s">
        <v>622</v>
      </c>
      <c r="F21" s="649" t="s">
        <v>1304</v>
      </c>
      <c r="G21" s="649" t="s">
        <v>3128</v>
      </c>
      <c r="H21" s="649" t="s">
        <v>3129</v>
      </c>
      <c r="I21" s="649" t="s">
        <v>3130</v>
      </c>
      <c r="J21" s="649" t="s">
        <v>3131</v>
      </c>
      <c r="K21" s="649" t="s">
        <v>252</v>
      </c>
      <c r="L21" s="649" t="s">
        <v>1377</v>
      </c>
      <c r="M21" s="649" t="s">
        <v>1664</v>
      </c>
      <c r="N21" s="649" t="s">
        <v>166</v>
      </c>
      <c r="O21" s="649" t="s">
        <v>1663</v>
      </c>
      <c r="P21" s="649" t="s">
        <v>355</v>
      </c>
      <c r="Q21" s="649" t="s">
        <v>354</v>
      </c>
      <c r="R21" s="649" t="s">
        <v>1328</v>
      </c>
      <c r="S21" s="649" t="s">
        <v>1322</v>
      </c>
      <c r="T21" s="649" t="s">
        <v>1662</v>
      </c>
      <c r="U21" s="649" t="s">
        <v>3132</v>
      </c>
      <c r="V21" s="649" t="s">
        <v>3133</v>
      </c>
      <c r="W21" s="649" t="s">
        <v>3134</v>
      </c>
      <c r="X21" s="649" t="s">
        <v>3135</v>
      </c>
      <c r="Y21" s="649" t="s">
        <v>3136</v>
      </c>
      <c r="Z21" s="649" t="s">
        <v>3137</v>
      </c>
      <c r="AA21" s="649" t="s">
        <v>2893</v>
      </c>
      <c r="AB21" s="649" t="s">
        <v>3138</v>
      </c>
      <c r="AC21" s="649" t="s">
        <v>3139</v>
      </c>
      <c r="AD21" s="649" t="s">
        <v>2646</v>
      </c>
      <c r="AE21" s="649" t="s">
        <v>3140</v>
      </c>
      <c r="AF21" s="17" t="s">
        <v>4791</v>
      </c>
      <c r="AG21" s="163"/>
    </row>
    <row r="22" spans="1:33" x14ac:dyDescent="0.2">
      <c r="A22" s="240">
        <v>7</v>
      </c>
      <c r="B22" s="274" t="s">
        <v>7854</v>
      </c>
      <c r="C22" s="649" t="s">
        <v>29</v>
      </c>
      <c r="D22" s="649" t="s">
        <v>393</v>
      </c>
      <c r="E22" s="649" t="s">
        <v>619</v>
      </c>
      <c r="F22" s="649" t="s">
        <v>1302</v>
      </c>
      <c r="G22" s="649" t="s">
        <v>3141</v>
      </c>
      <c r="H22" s="649" t="s">
        <v>3142</v>
      </c>
      <c r="I22" s="649" t="s">
        <v>3143</v>
      </c>
      <c r="J22" s="649" t="s">
        <v>3144</v>
      </c>
      <c r="K22" s="649" t="s">
        <v>251</v>
      </c>
      <c r="L22" s="649" t="s">
        <v>1376</v>
      </c>
      <c r="M22" s="649" t="s">
        <v>3145</v>
      </c>
      <c r="N22" s="649" t="s">
        <v>1661</v>
      </c>
      <c r="O22" s="649" t="s">
        <v>1660</v>
      </c>
      <c r="P22" s="649" t="s">
        <v>353</v>
      </c>
      <c r="Q22" s="649" t="s">
        <v>352</v>
      </c>
      <c r="R22" s="649" t="s">
        <v>1327</v>
      </c>
      <c r="S22" s="649" t="s">
        <v>1321</v>
      </c>
      <c r="T22" s="649" t="s">
        <v>1659</v>
      </c>
      <c r="U22" s="649" t="s">
        <v>3146</v>
      </c>
      <c r="V22" s="649" t="s">
        <v>3147</v>
      </c>
      <c r="W22" s="649" t="s">
        <v>3148</v>
      </c>
      <c r="X22" s="649" t="s">
        <v>3149</v>
      </c>
      <c r="Y22" s="649" t="s">
        <v>3150</v>
      </c>
      <c r="Z22" s="649" t="s">
        <v>3151</v>
      </c>
      <c r="AA22" s="649" t="s">
        <v>2894</v>
      </c>
      <c r="AB22" s="649" t="s">
        <v>3152</v>
      </c>
      <c r="AC22" s="649" t="s">
        <v>3153</v>
      </c>
      <c r="AD22" s="649" t="s">
        <v>2647</v>
      </c>
      <c r="AE22" s="649" t="s">
        <v>3154</v>
      </c>
      <c r="AF22" s="17" t="s">
        <v>4792</v>
      </c>
      <c r="AG22" s="163"/>
    </row>
    <row r="23" spans="1:33" x14ac:dyDescent="0.2">
      <c r="A23" s="240">
        <v>8</v>
      </c>
      <c r="B23" s="273" t="s">
        <v>7890</v>
      </c>
      <c r="C23" s="649" t="s">
        <v>30</v>
      </c>
      <c r="D23" s="649" t="s">
        <v>392</v>
      </c>
      <c r="E23" s="649" t="s">
        <v>616</v>
      </c>
      <c r="F23" s="649" t="s">
        <v>1300</v>
      </c>
      <c r="G23" s="649" t="s">
        <v>3155</v>
      </c>
      <c r="H23" s="649" t="s">
        <v>3156</v>
      </c>
      <c r="I23" s="649" t="s">
        <v>3157</v>
      </c>
      <c r="J23" s="649" t="s">
        <v>3158</v>
      </c>
      <c r="K23" s="649" t="s">
        <v>250</v>
      </c>
      <c r="L23" s="649" t="s">
        <v>1658</v>
      </c>
      <c r="M23" s="649" t="s">
        <v>1657</v>
      </c>
      <c r="N23" s="649" t="s">
        <v>158</v>
      </c>
      <c r="O23" s="649" t="s">
        <v>1656</v>
      </c>
      <c r="P23" s="649" t="s">
        <v>351</v>
      </c>
      <c r="Q23" s="649" t="s">
        <v>350</v>
      </c>
      <c r="R23" s="649" t="s">
        <v>1655</v>
      </c>
      <c r="S23" s="649" t="s">
        <v>1654</v>
      </c>
      <c r="T23" s="649" t="s">
        <v>1653</v>
      </c>
      <c r="U23" s="649" t="s">
        <v>3159</v>
      </c>
      <c r="V23" s="649" t="s">
        <v>3160</v>
      </c>
      <c r="W23" s="649" t="s">
        <v>3161</v>
      </c>
      <c r="X23" s="649" t="s">
        <v>3162</v>
      </c>
      <c r="Y23" s="649" t="s">
        <v>3163</v>
      </c>
      <c r="Z23" s="649" t="s">
        <v>3164</v>
      </c>
      <c r="AA23" s="649" t="s">
        <v>2896</v>
      </c>
      <c r="AB23" s="649" t="s">
        <v>3165</v>
      </c>
      <c r="AC23" s="649" t="s">
        <v>3166</v>
      </c>
      <c r="AD23" s="649" t="s">
        <v>3167</v>
      </c>
      <c r="AE23" s="649" t="s">
        <v>3168</v>
      </c>
      <c r="AF23" s="17" t="s">
        <v>4793</v>
      </c>
      <c r="AG23" s="163"/>
    </row>
    <row r="24" spans="1:33" x14ac:dyDescent="0.2">
      <c r="A24" s="240">
        <v>9</v>
      </c>
      <c r="B24" s="274" t="s">
        <v>7891</v>
      </c>
      <c r="C24" s="649" t="s">
        <v>31</v>
      </c>
      <c r="D24" s="649" t="s">
        <v>391</v>
      </c>
      <c r="E24" s="649" t="s">
        <v>613</v>
      </c>
      <c r="F24" s="649" t="s">
        <v>1298</v>
      </c>
      <c r="G24" s="649" t="s">
        <v>3169</v>
      </c>
      <c r="H24" s="649" t="s">
        <v>3170</v>
      </c>
      <c r="I24" s="649" t="s">
        <v>3171</v>
      </c>
      <c r="J24" s="649" t="s">
        <v>3172</v>
      </c>
      <c r="K24" s="649" t="s">
        <v>249</v>
      </c>
      <c r="L24" s="649" t="s">
        <v>1652</v>
      </c>
      <c r="M24" s="649" t="s">
        <v>1651</v>
      </c>
      <c r="N24" s="649" t="s">
        <v>157</v>
      </c>
      <c r="O24" s="649" t="s">
        <v>1650</v>
      </c>
      <c r="P24" s="649" t="s">
        <v>349</v>
      </c>
      <c r="Q24" s="649" t="s">
        <v>348</v>
      </c>
      <c r="R24" s="649" t="s">
        <v>1649</v>
      </c>
      <c r="S24" s="649" t="s">
        <v>1648</v>
      </c>
      <c r="T24" s="649" t="s">
        <v>1647</v>
      </c>
      <c r="U24" s="649" t="s">
        <v>3173</v>
      </c>
      <c r="V24" s="649" t="s">
        <v>3174</v>
      </c>
      <c r="W24" s="649" t="s">
        <v>3175</v>
      </c>
      <c r="X24" s="649" t="s">
        <v>3176</v>
      </c>
      <c r="Y24" s="649" t="s">
        <v>1026</v>
      </c>
      <c r="Z24" s="649" t="s">
        <v>3177</v>
      </c>
      <c r="AA24" s="649" t="s">
        <v>2897</v>
      </c>
      <c r="AB24" s="649" t="s">
        <v>3178</v>
      </c>
      <c r="AC24" s="649" t="s">
        <v>3179</v>
      </c>
      <c r="AD24" s="649" t="s">
        <v>3180</v>
      </c>
      <c r="AE24" s="649" t="s">
        <v>3181</v>
      </c>
      <c r="AF24" s="17" t="s">
        <v>4794</v>
      </c>
      <c r="AG24" s="163"/>
    </row>
    <row r="25" spans="1:33" x14ac:dyDescent="0.2">
      <c r="A25" s="240">
        <v>10</v>
      </c>
      <c r="B25" s="273" t="s">
        <v>7812</v>
      </c>
      <c r="C25" s="649" t="s">
        <v>32</v>
      </c>
      <c r="D25" s="649" t="s">
        <v>390</v>
      </c>
      <c r="E25" s="649" t="s">
        <v>592</v>
      </c>
      <c r="F25" s="649" t="s">
        <v>1296</v>
      </c>
      <c r="G25" s="649" t="s">
        <v>3182</v>
      </c>
      <c r="H25" s="649" t="s">
        <v>3183</v>
      </c>
      <c r="I25" s="649" t="s">
        <v>3184</v>
      </c>
      <c r="J25" s="649" t="s">
        <v>3185</v>
      </c>
      <c r="K25" s="649" t="s">
        <v>248</v>
      </c>
      <c r="L25" s="649" t="s">
        <v>1375</v>
      </c>
      <c r="M25" s="649" t="s">
        <v>1646</v>
      </c>
      <c r="N25" s="649" t="s">
        <v>1645</v>
      </c>
      <c r="O25" s="649" t="s">
        <v>1644</v>
      </c>
      <c r="P25" s="649" t="s">
        <v>347</v>
      </c>
      <c r="Q25" s="649" t="s">
        <v>346</v>
      </c>
      <c r="R25" s="649" t="s">
        <v>1326</v>
      </c>
      <c r="S25" s="649" t="s">
        <v>1320</v>
      </c>
      <c r="T25" s="649" t="s">
        <v>1643</v>
      </c>
      <c r="U25" s="649" t="s">
        <v>3186</v>
      </c>
      <c r="V25" s="649" t="s">
        <v>3187</v>
      </c>
      <c r="W25" s="649" t="s">
        <v>3188</v>
      </c>
      <c r="X25" s="649" t="s">
        <v>3189</v>
      </c>
      <c r="Y25" s="649" t="s">
        <v>1642</v>
      </c>
      <c r="Z25" s="649" t="s">
        <v>3190</v>
      </c>
      <c r="AA25" s="649" t="s">
        <v>2899</v>
      </c>
      <c r="AB25" s="649" t="s">
        <v>3191</v>
      </c>
      <c r="AC25" s="649" t="s">
        <v>3192</v>
      </c>
      <c r="AD25" s="649" t="s">
        <v>2648</v>
      </c>
      <c r="AE25" s="649" t="s">
        <v>3193</v>
      </c>
      <c r="AF25" s="17" t="s">
        <v>4795</v>
      </c>
      <c r="AG25" s="163"/>
    </row>
    <row r="26" spans="1:33" x14ac:dyDescent="0.2">
      <c r="A26" s="240">
        <v>11</v>
      </c>
      <c r="B26" s="274" t="s">
        <v>7813</v>
      </c>
      <c r="C26" s="649" t="s">
        <v>33</v>
      </c>
      <c r="D26" s="649" t="s">
        <v>541</v>
      </c>
      <c r="E26" s="649" t="s">
        <v>540</v>
      </c>
      <c r="F26" s="649" t="s">
        <v>1294</v>
      </c>
      <c r="G26" s="649" t="s">
        <v>3194</v>
      </c>
      <c r="H26" s="649" t="s">
        <v>3195</v>
      </c>
      <c r="I26" s="649" t="s">
        <v>3196</v>
      </c>
      <c r="J26" s="649" t="s">
        <v>3197</v>
      </c>
      <c r="K26" s="649" t="s">
        <v>247</v>
      </c>
      <c r="L26" s="649" t="s">
        <v>1641</v>
      </c>
      <c r="M26" s="649" t="s">
        <v>1640</v>
      </c>
      <c r="N26" s="649" t="s">
        <v>152</v>
      </c>
      <c r="O26" s="649" t="s">
        <v>1639</v>
      </c>
      <c r="P26" s="649" t="s">
        <v>1638</v>
      </c>
      <c r="Q26" s="649" t="s">
        <v>1637</v>
      </c>
      <c r="R26" s="649" t="s">
        <v>1636</v>
      </c>
      <c r="S26" s="649" t="s">
        <v>1635</v>
      </c>
      <c r="T26" s="649" t="s">
        <v>1634</v>
      </c>
      <c r="U26" s="649" t="s">
        <v>3198</v>
      </c>
      <c r="V26" s="649" t="s">
        <v>3199</v>
      </c>
      <c r="W26" s="649" t="s">
        <v>3200</v>
      </c>
      <c r="X26" s="649" t="s">
        <v>3201</v>
      </c>
      <c r="Y26" s="649" t="s">
        <v>3202</v>
      </c>
      <c r="Z26" s="649" t="s">
        <v>3203</v>
      </c>
      <c r="AA26" s="649" t="s">
        <v>3204</v>
      </c>
      <c r="AB26" s="649" t="s">
        <v>3205</v>
      </c>
      <c r="AC26" s="649" t="s">
        <v>3206</v>
      </c>
      <c r="AD26" s="649" t="s">
        <v>3207</v>
      </c>
      <c r="AE26" s="649" t="s">
        <v>3208</v>
      </c>
      <c r="AF26" s="17" t="s">
        <v>4796</v>
      </c>
      <c r="AG26" s="163"/>
    </row>
    <row r="27" spans="1:33" x14ac:dyDescent="0.2">
      <c r="A27" s="240">
        <v>12</v>
      </c>
      <c r="B27" s="273" t="s">
        <v>7814</v>
      </c>
      <c r="C27" s="649" t="s">
        <v>34</v>
      </c>
      <c r="D27" s="649" t="s">
        <v>584</v>
      </c>
      <c r="E27" s="649" t="s">
        <v>583</v>
      </c>
      <c r="F27" s="649" t="s">
        <v>1292</v>
      </c>
      <c r="G27" s="649" t="s">
        <v>3209</v>
      </c>
      <c r="H27" s="649" t="s">
        <v>3210</v>
      </c>
      <c r="I27" s="649" t="s">
        <v>3211</v>
      </c>
      <c r="J27" s="649" t="s">
        <v>3212</v>
      </c>
      <c r="K27" s="649" t="s">
        <v>1633</v>
      </c>
      <c r="L27" s="649" t="s">
        <v>1374</v>
      </c>
      <c r="M27" s="649" t="s">
        <v>1632</v>
      </c>
      <c r="N27" s="649" t="s">
        <v>150</v>
      </c>
      <c r="O27" s="649" t="s">
        <v>1631</v>
      </c>
      <c r="P27" s="649" t="s">
        <v>1630</v>
      </c>
      <c r="Q27" s="649" t="s">
        <v>1330</v>
      </c>
      <c r="R27" s="649" t="s">
        <v>1325</v>
      </c>
      <c r="S27" s="649" t="s">
        <v>1319</v>
      </c>
      <c r="T27" s="649" t="s">
        <v>1629</v>
      </c>
      <c r="U27" s="649" t="s">
        <v>3213</v>
      </c>
      <c r="V27" s="649" t="s">
        <v>3214</v>
      </c>
      <c r="W27" s="649" t="s">
        <v>3215</v>
      </c>
      <c r="X27" s="649" t="s">
        <v>3216</v>
      </c>
      <c r="Y27" s="649" t="s">
        <v>3217</v>
      </c>
      <c r="Z27" s="649" t="s">
        <v>3218</v>
      </c>
      <c r="AA27" s="649" t="s">
        <v>3219</v>
      </c>
      <c r="AB27" s="649" t="s">
        <v>3220</v>
      </c>
      <c r="AC27" s="649" t="s">
        <v>3221</v>
      </c>
      <c r="AD27" s="649" t="s">
        <v>2645</v>
      </c>
      <c r="AE27" s="649" t="s">
        <v>3222</v>
      </c>
      <c r="AF27" s="17" t="s">
        <v>4797</v>
      </c>
      <c r="AG27" s="163"/>
    </row>
    <row r="28" spans="1:33" x14ac:dyDescent="0.2">
      <c r="A28" s="240">
        <v>13</v>
      </c>
      <c r="B28" s="274" t="s">
        <v>7842</v>
      </c>
      <c r="C28" s="649" t="s">
        <v>35</v>
      </c>
      <c r="D28" s="649" t="s">
        <v>342</v>
      </c>
      <c r="E28" s="649" t="s">
        <v>341</v>
      </c>
      <c r="F28" s="649" t="s">
        <v>1290</v>
      </c>
      <c r="G28" s="649" t="s">
        <v>3223</v>
      </c>
      <c r="H28" s="649" t="s">
        <v>3224</v>
      </c>
      <c r="I28" s="649" t="s">
        <v>3225</v>
      </c>
      <c r="J28" s="649" t="s">
        <v>3226</v>
      </c>
      <c r="K28" s="649" t="s">
        <v>1628</v>
      </c>
      <c r="L28" s="649" t="s">
        <v>1373</v>
      </c>
      <c r="M28" s="649" t="s">
        <v>1627</v>
      </c>
      <c r="N28" s="649" t="s">
        <v>140</v>
      </c>
      <c r="O28" s="649" t="s">
        <v>1626</v>
      </c>
      <c r="P28" s="649" t="s">
        <v>1625</v>
      </c>
      <c r="Q28" s="649" t="s">
        <v>1329</v>
      </c>
      <c r="R28" s="649" t="s">
        <v>1324</v>
      </c>
      <c r="S28" s="649" t="s">
        <v>1318</v>
      </c>
      <c r="T28" s="649" t="s">
        <v>1624</v>
      </c>
      <c r="U28" s="649" t="s">
        <v>3227</v>
      </c>
      <c r="V28" s="649" t="s">
        <v>3228</v>
      </c>
      <c r="W28" s="649" t="s">
        <v>3229</v>
      </c>
      <c r="X28" s="649" t="s">
        <v>3230</v>
      </c>
      <c r="Y28" s="649" t="s">
        <v>3231</v>
      </c>
      <c r="Z28" s="649" t="s">
        <v>3232</v>
      </c>
      <c r="AA28" s="649" t="s">
        <v>2905</v>
      </c>
      <c r="AB28" s="649" t="s">
        <v>3233</v>
      </c>
      <c r="AC28" s="649" t="s">
        <v>3234</v>
      </c>
      <c r="AD28" s="649" t="s">
        <v>2649</v>
      </c>
      <c r="AE28" s="649" t="s">
        <v>3235</v>
      </c>
      <c r="AF28" s="17" t="s">
        <v>4798</v>
      </c>
      <c r="AG28" s="163"/>
    </row>
    <row r="29" spans="1:33" x14ac:dyDescent="0.2">
      <c r="A29" s="240">
        <v>14</v>
      </c>
      <c r="B29" s="273" t="s">
        <v>7843</v>
      </c>
      <c r="C29" s="649" t="s">
        <v>108</v>
      </c>
      <c r="D29" s="649" t="s">
        <v>340</v>
      </c>
      <c r="E29" s="649" t="s">
        <v>339</v>
      </c>
      <c r="F29" s="649" t="s">
        <v>1288</v>
      </c>
      <c r="G29" s="649" t="s">
        <v>3236</v>
      </c>
      <c r="H29" s="649" t="s">
        <v>3237</v>
      </c>
      <c r="I29" s="649" t="s">
        <v>3238</v>
      </c>
      <c r="J29" s="649" t="s">
        <v>3239</v>
      </c>
      <c r="K29" s="649" t="s">
        <v>1623</v>
      </c>
      <c r="L29" s="649" t="s">
        <v>1622</v>
      </c>
      <c r="M29" s="649" t="s">
        <v>1621</v>
      </c>
      <c r="N29" s="649" t="s">
        <v>1620</v>
      </c>
      <c r="O29" s="649" t="s">
        <v>3240</v>
      </c>
      <c r="P29" s="649" t="s">
        <v>3241</v>
      </c>
      <c r="Q29" s="649" t="s">
        <v>3242</v>
      </c>
      <c r="R29" s="649" t="s">
        <v>1619</v>
      </c>
      <c r="S29" s="649" t="s">
        <v>1618</v>
      </c>
      <c r="T29" s="649" t="s">
        <v>3243</v>
      </c>
      <c r="U29" s="649" t="s">
        <v>3244</v>
      </c>
      <c r="V29" s="649" t="s">
        <v>3245</v>
      </c>
      <c r="W29" s="649" t="s">
        <v>3246</v>
      </c>
      <c r="X29" s="649" t="s">
        <v>1077</v>
      </c>
      <c r="Y29" s="649" t="s">
        <v>3247</v>
      </c>
      <c r="Z29" s="649" t="s">
        <v>3248</v>
      </c>
      <c r="AA29" s="649" t="s">
        <v>2906</v>
      </c>
      <c r="AB29" s="649" t="s">
        <v>3249</v>
      </c>
      <c r="AC29" s="649" t="s">
        <v>3250</v>
      </c>
      <c r="AD29" s="649" t="s">
        <v>3251</v>
      </c>
      <c r="AE29" s="649" t="s">
        <v>3252</v>
      </c>
      <c r="AF29" s="17" t="s">
        <v>4799</v>
      </c>
      <c r="AG29" s="163"/>
    </row>
    <row r="30" spans="1:33" x14ac:dyDescent="0.2">
      <c r="A30" s="240">
        <v>15</v>
      </c>
      <c r="B30" s="274" t="s">
        <v>7844</v>
      </c>
      <c r="C30" s="649" t="s">
        <v>36</v>
      </c>
      <c r="D30" s="649" t="s">
        <v>338</v>
      </c>
      <c r="E30" s="649" t="s">
        <v>337</v>
      </c>
      <c r="F30" s="649" t="s">
        <v>1286</v>
      </c>
      <c r="G30" s="649" t="s">
        <v>3253</v>
      </c>
      <c r="H30" s="649" t="s">
        <v>3254</v>
      </c>
      <c r="I30" s="649" t="s">
        <v>3255</v>
      </c>
      <c r="J30" s="649" t="s">
        <v>3256</v>
      </c>
      <c r="K30" s="649" t="s">
        <v>1617</v>
      </c>
      <c r="L30" s="649" t="s">
        <v>1616</v>
      </c>
      <c r="M30" s="649" t="s">
        <v>1615</v>
      </c>
      <c r="N30" s="649" t="s">
        <v>1614</v>
      </c>
      <c r="O30" s="649" t="s">
        <v>3257</v>
      </c>
      <c r="P30" s="649" t="s">
        <v>3258</v>
      </c>
      <c r="Q30" s="649" t="s">
        <v>3259</v>
      </c>
      <c r="R30" s="649" t="s">
        <v>3260</v>
      </c>
      <c r="S30" s="649" t="s">
        <v>1613</v>
      </c>
      <c r="T30" s="649" t="s">
        <v>3261</v>
      </c>
      <c r="U30" s="649" t="s">
        <v>3262</v>
      </c>
      <c r="V30" s="649" t="s">
        <v>3263</v>
      </c>
      <c r="W30" s="649" t="s">
        <v>3264</v>
      </c>
      <c r="X30" s="649" t="s">
        <v>1612</v>
      </c>
      <c r="Y30" s="649" t="s">
        <v>3265</v>
      </c>
      <c r="Z30" s="649" t="s">
        <v>3266</v>
      </c>
      <c r="AA30" s="649" t="s">
        <v>2908</v>
      </c>
      <c r="AB30" s="649" t="s">
        <v>3267</v>
      </c>
      <c r="AC30" s="649" t="s">
        <v>3268</v>
      </c>
      <c r="AD30" s="649" t="s">
        <v>3269</v>
      </c>
      <c r="AE30" s="649" t="s">
        <v>3270</v>
      </c>
      <c r="AF30" s="17" t="s">
        <v>4800</v>
      </c>
      <c r="AG30" s="163"/>
    </row>
    <row r="31" spans="1:33" x14ac:dyDescent="0.2">
      <c r="A31" s="240">
        <v>16</v>
      </c>
      <c r="B31" s="273" t="s">
        <v>7845</v>
      </c>
      <c r="C31" s="649" t="s">
        <v>37</v>
      </c>
      <c r="D31" s="649" t="s">
        <v>1235</v>
      </c>
      <c r="E31" s="649" t="s">
        <v>1284</v>
      </c>
      <c r="F31" s="649" t="s">
        <v>1282</v>
      </c>
      <c r="G31" s="649" t="s">
        <v>3271</v>
      </c>
      <c r="H31" s="649" t="s">
        <v>3272</v>
      </c>
      <c r="I31" s="649" t="s">
        <v>3273</v>
      </c>
      <c r="J31" s="649" t="s">
        <v>3274</v>
      </c>
      <c r="K31" s="649" t="s">
        <v>3275</v>
      </c>
      <c r="L31" s="649" t="s">
        <v>3276</v>
      </c>
      <c r="M31" s="649" t="s">
        <v>3277</v>
      </c>
      <c r="N31" s="649" t="s">
        <v>52</v>
      </c>
      <c r="O31" s="649" t="s">
        <v>1611</v>
      </c>
      <c r="P31" s="649" t="s">
        <v>1610</v>
      </c>
      <c r="Q31" s="649" t="s">
        <v>1609</v>
      </c>
      <c r="R31" s="649" t="s">
        <v>1608</v>
      </c>
      <c r="S31" s="649" t="s">
        <v>1607</v>
      </c>
      <c r="T31" s="649" t="s">
        <v>3278</v>
      </c>
      <c r="U31" s="649" t="s">
        <v>3279</v>
      </c>
      <c r="V31" s="649" t="s">
        <v>3280</v>
      </c>
      <c r="W31" s="649" t="s">
        <v>3281</v>
      </c>
      <c r="X31" s="649" t="s">
        <v>3282</v>
      </c>
      <c r="Y31" s="649" t="s">
        <v>3283</v>
      </c>
      <c r="Z31" s="649" t="s">
        <v>3284</v>
      </c>
      <c r="AA31" s="649" t="s">
        <v>2909</v>
      </c>
      <c r="AB31" s="649" t="s">
        <v>3285</v>
      </c>
      <c r="AC31" s="649" t="s">
        <v>3286</v>
      </c>
      <c r="AD31" s="649" t="s">
        <v>3287</v>
      </c>
      <c r="AE31" s="649" t="s">
        <v>3288</v>
      </c>
      <c r="AF31" s="17" t="s">
        <v>4801</v>
      </c>
      <c r="AG31" s="163"/>
    </row>
    <row r="32" spans="1:33" x14ac:dyDescent="0.2">
      <c r="A32" s="240">
        <v>17</v>
      </c>
      <c r="B32" s="274" t="s">
        <v>7846</v>
      </c>
      <c r="C32" s="649" t="s">
        <v>38</v>
      </c>
      <c r="D32" s="649" t="s">
        <v>1200</v>
      </c>
      <c r="E32" s="649" t="s">
        <v>1280</v>
      </c>
      <c r="F32" s="649" t="s">
        <v>1278</v>
      </c>
      <c r="G32" s="649" t="s">
        <v>3289</v>
      </c>
      <c r="H32" s="649" t="s">
        <v>3290</v>
      </c>
      <c r="I32" s="649" t="s">
        <v>3291</v>
      </c>
      <c r="J32" s="649" t="s">
        <v>3292</v>
      </c>
      <c r="K32" s="649" t="s">
        <v>1606</v>
      </c>
      <c r="L32" s="649" t="s">
        <v>1605</v>
      </c>
      <c r="M32" s="649" t="s">
        <v>1604</v>
      </c>
      <c r="N32" s="649" t="s">
        <v>138</v>
      </c>
      <c r="O32" s="649" t="s">
        <v>1603</v>
      </c>
      <c r="P32" s="649" t="s">
        <v>1602</v>
      </c>
      <c r="Q32" s="649" t="s">
        <v>1601</v>
      </c>
      <c r="R32" s="649" t="s">
        <v>1600</v>
      </c>
      <c r="S32" s="649" t="s">
        <v>1599</v>
      </c>
      <c r="T32" s="649" t="s">
        <v>3293</v>
      </c>
      <c r="U32" s="649" t="s">
        <v>3294</v>
      </c>
      <c r="V32" s="649" t="s">
        <v>3295</v>
      </c>
      <c r="W32" s="649" t="s">
        <v>3296</v>
      </c>
      <c r="X32" s="649" t="s">
        <v>3297</v>
      </c>
      <c r="Y32" s="649" t="s">
        <v>3298</v>
      </c>
      <c r="Z32" s="649" t="s">
        <v>3299</v>
      </c>
      <c r="AA32" s="649" t="s">
        <v>2913</v>
      </c>
      <c r="AB32" s="649" t="s">
        <v>3300</v>
      </c>
      <c r="AC32" s="649" t="s">
        <v>3301</v>
      </c>
      <c r="AD32" s="649" t="s">
        <v>3302</v>
      </c>
      <c r="AE32" s="649" t="s">
        <v>3303</v>
      </c>
      <c r="AF32" s="17" t="s">
        <v>4802</v>
      </c>
      <c r="AG32" s="163"/>
    </row>
    <row r="33" spans="1:33" x14ac:dyDescent="0.2">
      <c r="A33" s="240">
        <v>18</v>
      </c>
      <c r="B33" s="273" t="s">
        <v>7847</v>
      </c>
      <c r="C33" s="649" t="s">
        <v>39</v>
      </c>
      <c r="D33" s="649" t="s">
        <v>1275</v>
      </c>
      <c r="E33" s="649" t="s">
        <v>1598</v>
      </c>
      <c r="F33" s="649" t="s">
        <v>1597</v>
      </c>
      <c r="G33" s="649" t="s">
        <v>3304</v>
      </c>
      <c r="H33" s="649" t="s">
        <v>3305</v>
      </c>
      <c r="I33" s="649" t="s">
        <v>3306</v>
      </c>
      <c r="J33" s="649" t="s">
        <v>3307</v>
      </c>
      <c r="K33" s="649" t="s">
        <v>1596</v>
      </c>
      <c r="L33" s="649" t="s">
        <v>1595</v>
      </c>
      <c r="M33" s="649" t="s">
        <v>1594</v>
      </c>
      <c r="N33" s="649" t="s">
        <v>144</v>
      </c>
      <c r="O33" s="649" t="s">
        <v>1593</v>
      </c>
      <c r="P33" s="649" t="s">
        <v>1592</v>
      </c>
      <c r="Q33" s="649" t="s">
        <v>1591</v>
      </c>
      <c r="R33" s="649" t="s">
        <v>1590</v>
      </c>
      <c r="S33" s="649" t="s">
        <v>1589</v>
      </c>
      <c r="T33" s="649" t="s">
        <v>3308</v>
      </c>
      <c r="U33" s="649" t="s">
        <v>3309</v>
      </c>
      <c r="V33" s="649" t="s">
        <v>3310</v>
      </c>
      <c r="W33" s="649" t="s">
        <v>3311</v>
      </c>
      <c r="X33" s="649" t="s">
        <v>3312</v>
      </c>
      <c r="Y33" s="649" t="s">
        <v>3313</v>
      </c>
      <c r="Z33" s="649" t="s">
        <v>3314</v>
      </c>
      <c r="AA33" s="649" t="s">
        <v>2915</v>
      </c>
      <c r="AB33" s="649" t="s">
        <v>3315</v>
      </c>
      <c r="AC33" s="649" t="s">
        <v>3316</v>
      </c>
      <c r="AD33" s="649" t="s">
        <v>3317</v>
      </c>
      <c r="AE33" s="649" t="s">
        <v>3318</v>
      </c>
      <c r="AF33" s="17" t="s">
        <v>4803</v>
      </c>
      <c r="AG33" s="163"/>
    </row>
    <row r="34" spans="1:33" x14ac:dyDescent="0.2">
      <c r="A34" s="240">
        <v>19</v>
      </c>
      <c r="B34" s="274" t="s">
        <v>7848</v>
      </c>
      <c r="C34" s="649" t="s">
        <v>93</v>
      </c>
      <c r="D34" s="649" t="s">
        <v>467</v>
      </c>
      <c r="E34" s="649" t="s">
        <v>466</v>
      </c>
      <c r="F34" s="649" t="s">
        <v>1273</v>
      </c>
      <c r="G34" s="649" t="s">
        <v>3319</v>
      </c>
      <c r="H34" s="649" t="s">
        <v>3320</v>
      </c>
      <c r="I34" s="649" t="s">
        <v>3321</v>
      </c>
      <c r="J34" s="649" t="s">
        <v>3322</v>
      </c>
      <c r="K34" s="649" t="s">
        <v>1588</v>
      </c>
      <c r="L34" s="649" t="s">
        <v>1587</v>
      </c>
      <c r="M34" s="649" t="s">
        <v>1586</v>
      </c>
      <c r="N34" s="649" t="s">
        <v>136</v>
      </c>
      <c r="O34" s="649" t="s">
        <v>1585</v>
      </c>
      <c r="P34" s="649" t="s">
        <v>1584</v>
      </c>
      <c r="Q34" s="649" t="s">
        <v>1583</v>
      </c>
      <c r="R34" s="649" t="s">
        <v>1582</v>
      </c>
      <c r="S34" s="649" t="s">
        <v>1581</v>
      </c>
      <c r="T34" s="649" t="s">
        <v>3323</v>
      </c>
      <c r="U34" s="649" t="s">
        <v>3324</v>
      </c>
      <c r="V34" s="649" t="s">
        <v>3325</v>
      </c>
      <c r="W34" s="649" t="s">
        <v>3326</v>
      </c>
      <c r="X34" s="649" t="s">
        <v>3327</v>
      </c>
      <c r="Y34" s="649" t="s">
        <v>3328</v>
      </c>
      <c r="Z34" s="649" t="s">
        <v>3329</v>
      </c>
      <c r="AA34" s="649" t="s">
        <v>2916</v>
      </c>
      <c r="AB34" s="649" t="s">
        <v>3330</v>
      </c>
      <c r="AC34" s="649" t="s">
        <v>3331</v>
      </c>
      <c r="AD34" s="649" t="s">
        <v>3332</v>
      </c>
      <c r="AE34" s="649" t="s">
        <v>3333</v>
      </c>
      <c r="AF34" s="17" t="s">
        <v>4804</v>
      </c>
      <c r="AG34" s="163"/>
    </row>
    <row r="35" spans="1:33" x14ac:dyDescent="0.2">
      <c r="A35" s="240">
        <v>20</v>
      </c>
      <c r="B35" s="273" t="s">
        <v>7815</v>
      </c>
      <c r="C35" s="649" t="s">
        <v>40</v>
      </c>
      <c r="D35" s="649" t="s">
        <v>463</v>
      </c>
      <c r="E35" s="649" t="s">
        <v>462</v>
      </c>
      <c r="F35" s="649" t="s">
        <v>1272</v>
      </c>
      <c r="G35" s="649" t="s">
        <v>3334</v>
      </c>
      <c r="H35" s="649" t="s">
        <v>3335</v>
      </c>
      <c r="I35" s="649" t="s">
        <v>3336</v>
      </c>
      <c r="J35" s="649" t="s">
        <v>3337</v>
      </c>
      <c r="K35" s="649" t="s">
        <v>1580</v>
      </c>
      <c r="L35" s="649" t="s">
        <v>1579</v>
      </c>
      <c r="M35" s="649" t="s">
        <v>1578</v>
      </c>
      <c r="N35" s="649" t="s">
        <v>134</v>
      </c>
      <c r="O35" s="649" t="s">
        <v>1577</v>
      </c>
      <c r="P35" s="649" t="s">
        <v>1576</v>
      </c>
      <c r="Q35" s="649" t="s">
        <v>1575</v>
      </c>
      <c r="R35" s="649" t="s">
        <v>1574</v>
      </c>
      <c r="S35" s="649" t="s">
        <v>1573</v>
      </c>
      <c r="T35" s="649" t="s">
        <v>3338</v>
      </c>
      <c r="U35" s="649" t="s">
        <v>3339</v>
      </c>
      <c r="V35" s="649" t="s">
        <v>3340</v>
      </c>
      <c r="W35" s="649" t="s">
        <v>3341</v>
      </c>
      <c r="X35" s="649" t="s">
        <v>3342</v>
      </c>
      <c r="Y35" s="649" t="s">
        <v>3343</v>
      </c>
      <c r="Z35" s="649" t="s">
        <v>3344</v>
      </c>
      <c r="AA35" s="649" t="s">
        <v>2917</v>
      </c>
      <c r="AB35" s="649" t="s">
        <v>3345</v>
      </c>
      <c r="AC35" s="649" t="s">
        <v>3346</v>
      </c>
      <c r="AD35" s="649" t="s">
        <v>3347</v>
      </c>
      <c r="AE35" s="649" t="s">
        <v>3348</v>
      </c>
      <c r="AF35" s="17" t="s">
        <v>4805</v>
      </c>
      <c r="AG35" s="163"/>
    </row>
    <row r="36" spans="1:33" x14ac:dyDescent="0.2">
      <c r="A36" s="240">
        <v>21</v>
      </c>
      <c r="B36" s="274" t="s">
        <v>7816</v>
      </c>
      <c r="C36" s="649" t="s">
        <v>81</v>
      </c>
      <c r="D36" s="649" t="s">
        <v>1572</v>
      </c>
      <c r="E36" s="649" t="s">
        <v>1270</v>
      </c>
      <c r="F36" s="649" t="s">
        <v>1269</v>
      </c>
      <c r="G36" s="649" t="s">
        <v>3349</v>
      </c>
      <c r="H36" s="649" t="s">
        <v>3350</v>
      </c>
      <c r="I36" s="649" t="s">
        <v>3351</v>
      </c>
      <c r="J36" s="649" t="s">
        <v>3352</v>
      </c>
      <c r="K36" s="649" t="s">
        <v>1571</v>
      </c>
      <c r="L36" s="649" t="s">
        <v>1570</v>
      </c>
      <c r="M36" s="649" t="s">
        <v>1569</v>
      </c>
      <c r="N36" s="649" t="s">
        <v>1568</v>
      </c>
      <c r="O36" s="649" t="s">
        <v>1567</v>
      </c>
      <c r="P36" s="649" t="s">
        <v>1566</v>
      </c>
      <c r="Q36" s="649" t="s">
        <v>1565</v>
      </c>
      <c r="R36" s="649" t="s">
        <v>1564</v>
      </c>
      <c r="S36" s="649" t="s">
        <v>1563</v>
      </c>
      <c r="T36" s="649" t="s">
        <v>3353</v>
      </c>
      <c r="U36" s="649" t="s">
        <v>3354</v>
      </c>
      <c r="V36" s="649" t="s">
        <v>3355</v>
      </c>
      <c r="W36" s="649" t="s">
        <v>3356</v>
      </c>
      <c r="X36" s="649" t="s">
        <v>3357</v>
      </c>
      <c r="Y36" s="649" t="s">
        <v>3358</v>
      </c>
      <c r="Z36" s="649" t="s">
        <v>3359</v>
      </c>
      <c r="AA36" s="649" t="s">
        <v>2919</v>
      </c>
      <c r="AB36" s="649" t="s">
        <v>3360</v>
      </c>
      <c r="AC36" s="649" t="s">
        <v>3361</v>
      </c>
      <c r="AD36" s="649" t="s">
        <v>3362</v>
      </c>
      <c r="AE36" s="649" t="s">
        <v>3363</v>
      </c>
      <c r="AF36" s="17" t="s">
        <v>4806</v>
      </c>
      <c r="AG36" s="163"/>
    </row>
    <row r="37" spans="1:33" x14ac:dyDescent="0.2">
      <c r="A37" s="240">
        <v>22</v>
      </c>
      <c r="B37" s="273" t="s">
        <v>7817</v>
      </c>
      <c r="C37" s="649" t="s">
        <v>41</v>
      </c>
      <c r="D37" s="649" t="s">
        <v>456</v>
      </c>
      <c r="E37" s="649" t="s">
        <v>455</v>
      </c>
      <c r="F37" s="649" t="s">
        <v>1267</v>
      </c>
      <c r="G37" s="649" t="s">
        <v>3364</v>
      </c>
      <c r="H37" s="649" t="s">
        <v>3365</v>
      </c>
      <c r="I37" s="649" t="s">
        <v>3366</v>
      </c>
      <c r="J37" s="649" t="s">
        <v>3367</v>
      </c>
      <c r="K37" s="649" t="s">
        <v>1562</v>
      </c>
      <c r="L37" s="649" t="s">
        <v>1561</v>
      </c>
      <c r="M37" s="649" t="s">
        <v>1560</v>
      </c>
      <c r="N37" s="649" t="s">
        <v>142</v>
      </c>
      <c r="O37" s="649" t="s">
        <v>1559</v>
      </c>
      <c r="P37" s="649" t="s">
        <v>1558</v>
      </c>
      <c r="Q37" s="649" t="s">
        <v>1557</v>
      </c>
      <c r="R37" s="649" t="s">
        <v>1556</v>
      </c>
      <c r="S37" s="649" t="s">
        <v>1555</v>
      </c>
      <c r="T37" s="649" t="s">
        <v>3368</v>
      </c>
      <c r="U37" s="649" t="s">
        <v>3369</v>
      </c>
      <c r="V37" s="649" t="s">
        <v>3370</v>
      </c>
      <c r="W37" s="649" t="s">
        <v>3371</v>
      </c>
      <c r="X37" s="649" t="s">
        <v>3372</v>
      </c>
      <c r="Y37" s="649" t="s">
        <v>3373</v>
      </c>
      <c r="Z37" s="649" t="s">
        <v>3374</v>
      </c>
      <c r="AA37" s="649" t="s">
        <v>2921</v>
      </c>
      <c r="AB37" s="649" t="s">
        <v>3375</v>
      </c>
      <c r="AC37" s="649" t="s">
        <v>3376</v>
      </c>
      <c r="AD37" s="649" t="s">
        <v>3377</v>
      </c>
      <c r="AE37" s="649" t="s">
        <v>3378</v>
      </c>
      <c r="AF37" s="17" t="s">
        <v>4807</v>
      </c>
      <c r="AG37" s="163"/>
    </row>
    <row r="38" spans="1:33" x14ac:dyDescent="0.2">
      <c r="A38" s="240">
        <v>23</v>
      </c>
      <c r="B38" s="274" t="s">
        <v>7818</v>
      </c>
      <c r="C38" s="649" t="s">
        <v>42</v>
      </c>
      <c r="D38" s="649" t="s">
        <v>453</v>
      </c>
      <c r="E38" s="649" t="s">
        <v>452</v>
      </c>
      <c r="F38" s="649" t="s">
        <v>1554</v>
      </c>
      <c r="G38" s="649" t="s">
        <v>3379</v>
      </c>
      <c r="H38" s="649" t="s">
        <v>3380</v>
      </c>
      <c r="I38" s="649" t="s">
        <v>3381</v>
      </c>
      <c r="J38" s="649" t="s">
        <v>3382</v>
      </c>
      <c r="K38" s="649" t="s">
        <v>1553</v>
      </c>
      <c r="L38" s="649" t="s">
        <v>1552</v>
      </c>
      <c r="M38" s="649" t="s">
        <v>1551</v>
      </c>
      <c r="N38" s="649" t="s">
        <v>146</v>
      </c>
      <c r="O38" s="649" t="s">
        <v>1550</v>
      </c>
      <c r="P38" s="649" t="s">
        <v>1549</v>
      </c>
      <c r="Q38" s="649" t="s">
        <v>1548</v>
      </c>
      <c r="R38" s="649" t="s">
        <v>1547</v>
      </c>
      <c r="S38" s="649" t="s">
        <v>1546</v>
      </c>
      <c r="T38" s="649" t="s">
        <v>3383</v>
      </c>
      <c r="U38" s="649" t="s">
        <v>3384</v>
      </c>
      <c r="V38" s="649" t="s">
        <v>3385</v>
      </c>
      <c r="W38" s="649" t="s">
        <v>3386</v>
      </c>
      <c r="X38" s="649" t="s">
        <v>3387</v>
      </c>
      <c r="Y38" s="649" t="s">
        <v>3388</v>
      </c>
      <c r="Z38" s="649" t="s">
        <v>3389</v>
      </c>
      <c r="AA38" s="649" t="s">
        <v>2923</v>
      </c>
      <c r="AB38" s="649" t="s">
        <v>3390</v>
      </c>
      <c r="AC38" s="649" t="s">
        <v>3391</v>
      </c>
      <c r="AD38" s="649" t="s">
        <v>3392</v>
      </c>
      <c r="AE38" s="649" t="s">
        <v>3393</v>
      </c>
      <c r="AF38" s="17" t="s">
        <v>4808</v>
      </c>
      <c r="AG38" s="163"/>
    </row>
    <row r="39" spans="1:33" x14ac:dyDescent="0.2">
      <c r="A39" s="240">
        <v>24</v>
      </c>
      <c r="B39" s="273" t="s">
        <v>7819</v>
      </c>
      <c r="C39" s="649" t="s">
        <v>43</v>
      </c>
      <c r="D39" s="649" t="s">
        <v>1545</v>
      </c>
      <c r="E39" s="649" t="s">
        <v>1544</v>
      </c>
      <c r="F39" s="649" t="s">
        <v>1543</v>
      </c>
      <c r="G39" s="649" t="s">
        <v>3394</v>
      </c>
      <c r="H39" s="649" t="s">
        <v>3395</v>
      </c>
      <c r="I39" s="649" t="s">
        <v>3396</v>
      </c>
      <c r="J39" s="649" t="s">
        <v>3397</v>
      </c>
      <c r="K39" s="649" t="s">
        <v>1542</v>
      </c>
      <c r="L39" s="649" t="s">
        <v>1541</v>
      </c>
      <c r="M39" s="649" t="s">
        <v>1540</v>
      </c>
      <c r="N39" s="649" t="s">
        <v>1539</v>
      </c>
      <c r="O39" s="649" t="s">
        <v>1538</v>
      </c>
      <c r="P39" s="649" t="s">
        <v>1537</v>
      </c>
      <c r="Q39" s="649" t="s">
        <v>1536</v>
      </c>
      <c r="R39" s="649" t="s">
        <v>1535</v>
      </c>
      <c r="S39" s="649" t="s">
        <v>1534</v>
      </c>
      <c r="T39" s="649" t="s">
        <v>3398</v>
      </c>
      <c r="U39" s="649" t="s">
        <v>3399</v>
      </c>
      <c r="V39" s="649" t="s">
        <v>3400</v>
      </c>
      <c r="W39" s="649" t="s">
        <v>3401</v>
      </c>
      <c r="X39" s="649" t="s">
        <v>3402</v>
      </c>
      <c r="Y39" s="649" t="s">
        <v>3403</v>
      </c>
      <c r="Z39" s="649" t="s">
        <v>3404</v>
      </c>
      <c r="AA39" s="649" t="s">
        <v>3405</v>
      </c>
      <c r="AB39" s="649" t="s">
        <v>3406</v>
      </c>
      <c r="AC39" s="649" t="s">
        <v>3407</v>
      </c>
      <c r="AD39" s="649" t="s">
        <v>3408</v>
      </c>
      <c r="AE39" s="649" t="s">
        <v>3409</v>
      </c>
      <c r="AF39" s="17" t="s">
        <v>4809</v>
      </c>
      <c r="AG39" s="163"/>
    </row>
    <row r="40" spans="1:33" x14ac:dyDescent="0.2">
      <c r="A40" s="240">
        <v>25</v>
      </c>
      <c r="B40" s="274" t="s">
        <v>7820</v>
      </c>
      <c r="C40" s="649" t="s">
        <v>44</v>
      </c>
      <c r="D40" s="649" t="s">
        <v>1533</v>
      </c>
      <c r="E40" s="649" t="s">
        <v>1532</v>
      </c>
      <c r="F40" s="649" t="s">
        <v>1531</v>
      </c>
      <c r="G40" s="649" t="s">
        <v>3410</v>
      </c>
      <c r="H40" s="649" t="s">
        <v>3411</v>
      </c>
      <c r="I40" s="649" t="s">
        <v>3412</v>
      </c>
      <c r="J40" s="649" t="s">
        <v>3413</v>
      </c>
      <c r="K40" s="649" t="s">
        <v>1530</v>
      </c>
      <c r="L40" s="649" t="s">
        <v>1529</v>
      </c>
      <c r="M40" s="649" t="s">
        <v>1528</v>
      </c>
      <c r="N40" s="649" t="s">
        <v>121</v>
      </c>
      <c r="O40" s="649" t="s">
        <v>1527</v>
      </c>
      <c r="P40" s="649" t="s">
        <v>1526</v>
      </c>
      <c r="Q40" s="649" t="s">
        <v>1525</v>
      </c>
      <c r="R40" s="649" t="s">
        <v>1524</v>
      </c>
      <c r="S40" s="649" t="s">
        <v>1523</v>
      </c>
      <c r="T40" s="649" t="s">
        <v>3414</v>
      </c>
      <c r="U40" s="649" t="s">
        <v>3415</v>
      </c>
      <c r="V40" s="649" t="s">
        <v>3416</v>
      </c>
      <c r="W40" s="649" t="s">
        <v>3417</v>
      </c>
      <c r="X40" s="649" t="s">
        <v>3418</v>
      </c>
      <c r="Y40" s="649" t="s">
        <v>999</v>
      </c>
      <c r="Z40" s="649" t="s">
        <v>3419</v>
      </c>
      <c r="AA40" s="649" t="s">
        <v>3420</v>
      </c>
      <c r="AB40" s="649" t="s">
        <v>3421</v>
      </c>
      <c r="AC40" s="649" t="s">
        <v>3422</v>
      </c>
      <c r="AD40" s="649" t="s">
        <v>3423</v>
      </c>
      <c r="AE40" s="649" t="s">
        <v>3424</v>
      </c>
      <c r="AF40" s="17" t="s">
        <v>4810</v>
      </c>
      <c r="AG40" s="163"/>
    </row>
    <row r="41" spans="1:33" x14ac:dyDescent="0.2">
      <c r="A41" s="240">
        <v>26</v>
      </c>
      <c r="B41" s="273" t="s">
        <v>7821</v>
      </c>
      <c r="C41" s="649" t="s">
        <v>91</v>
      </c>
      <c r="D41" s="649" t="s">
        <v>1522</v>
      </c>
      <c r="E41" s="649" t="s">
        <v>1521</v>
      </c>
      <c r="F41" s="649" t="s">
        <v>1520</v>
      </c>
      <c r="G41" s="649" t="s">
        <v>3425</v>
      </c>
      <c r="H41" s="649" t="s">
        <v>3426</v>
      </c>
      <c r="I41" s="649" t="s">
        <v>3427</v>
      </c>
      <c r="J41" s="649" t="s">
        <v>3428</v>
      </c>
      <c r="K41" s="649" t="s">
        <v>1519</v>
      </c>
      <c r="L41" s="649" t="s">
        <v>1518</v>
      </c>
      <c r="M41" s="649" t="s">
        <v>1517</v>
      </c>
      <c r="N41" s="649" t="s">
        <v>123</v>
      </c>
      <c r="O41" s="649" t="s">
        <v>1516</v>
      </c>
      <c r="P41" s="649" t="s">
        <v>1515</v>
      </c>
      <c r="Q41" s="649" t="s">
        <v>1514</v>
      </c>
      <c r="R41" s="649" t="s">
        <v>1513</v>
      </c>
      <c r="S41" s="649" t="s">
        <v>1512</v>
      </c>
      <c r="T41" s="649" t="s">
        <v>3429</v>
      </c>
      <c r="U41" s="649" t="s">
        <v>3430</v>
      </c>
      <c r="V41" s="649" t="s">
        <v>3431</v>
      </c>
      <c r="W41" s="649" t="s">
        <v>3432</v>
      </c>
      <c r="X41" s="649" t="s">
        <v>3433</v>
      </c>
      <c r="Y41" s="649" t="s">
        <v>1511</v>
      </c>
      <c r="Z41" s="649" t="s">
        <v>3434</v>
      </c>
      <c r="AA41" s="649" t="s">
        <v>3435</v>
      </c>
      <c r="AB41" s="649" t="s">
        <v>3436</v>
      </c>
      <c r="AC41" s="649" t="s">
        <v>3437</v>
      </c>
      <c r="AD41" s="649" t="s">
        <v>3438</v>
      </c>
      <c r="AE41" s="649" t="s">
        <v>3439</v>
      </c>
      <c r="AF41" s="17" t="s">
        <v>4811</v>
      </c>
      <c r="AG41" s="163"/>
    </row>
    <row r="42" spans="1:33" x14ac:dyDescent="0.2">
      <c r="A42" s="240">
        <v>27</v>
      </c>
      <c r="B42" s="274" t="s">
        <v>7822</v>
      </c>
      <c r="C42" s="649" t="s">
        <v>57</v>
      </c>
      <c r="D42" s="649" t="s">
        <v>1510</v>
      </c>
      <c r="E42" s="649" t="s">
        <v>1509</v>
      </c>
      <c r="F42" s="649" t="s">
        <v>1508</v>
      </c>
      <c r="G42" s="649" t="s">
        <v>3440</v>
      </c>
      <c r="H42" s="649" t="s">
        <v>3441</v>
      </c>
      <c r="I42" s="649" t="s">
        <v>3442</v>
      </c>
      <c r="J42" s="649" t="s">
        <v>3443</v>
      </c>
      <c r="K42" s="649" t="s">
        <v>1507</v>
      </c>
      <c r="L42" s="649" t="s">
        <v>1506</v>
      </c>
      <c r="M42" s="649" t="s">
        <v>1505</v>
      </c>
      <c r="N42" s="649" t="s">
        <v>1504</v>
      </c>
      <c r="O42" s="649" t="s">
        <v>1503</v>
      </c>
      <c r="P42" s="649" t="s">
        <v>1502</v>
      </c>
      <c r="Q42" s="649" t="s">
        <v>1501</v>
      </c>
      <c r="R42" s="649" t="s">
        <v>1500</v>
      </c>
      <c r="S42" s="649" t="s">
        <v>1499</v>
      </c>
      <c r="T42" s="649" t="s">
        <v>3444</v>
      </c>
      <c r="U42" s="649" t="s">
        <v>3445</v>
      </c>
      <c r="V42" s="649" t="s">
        <v>3446</v>
      </c>
      <c r="W42" s="649" t="s">
        <v>3447</v>
      </c>
      <c r="X42" s="649" t="s">
        <v>3448</v>
      </c>
      <c r="Y42" s="649" t="s">
        <v>3449</v>
      </c>
      <c r="Z42" s="649" t="s">
        <v>3450</v>
      </c>
      <c r="AA42" s="649" t="s">
        <v>3451</v>
      </c>
      <c r="AB42" s="649" t="s">
        <v>3452</v>
      </c>
      <c r="AC42" s="649" t="s">
        <v>3453</v>
      </c>
      <c r="AD42" s="649" t="s">
        <v>3454</v>
      </c>
      <c r="AE42" s="649" t="s">
        <v>3455</v>
      </c>
      <c r="AF42" s="17" t="s">
        <v>4812</v>
      </c>
      <c r="AG42" s="163"/>
    </row>
    <row r="43" spans="1:33" x14ac:dyDescent="0.2">
      <c r="A43" s="240">
        <v>28</v>
      </c>
      <c r="B43" s="273" t="s">
        <v>7823</v>
      </c>
      <c r="C43" s="649" t="s">
        <v>45</v>
      </c>
      <c r="D43" s="649" t="s">
        <v>1498</v>
      </c>
      <c r="E43" s="649" t="s">
        <v>1497</v>
      </c>
      <c r="F43" s="649" t="s">
        <v>1496</v>
      </c>
      <c r="G43" s="649" t="s">
        <v>3456</v>
      </c>
      <c r="H43" s="649" t="s">
        <v>3457</v>
      </c>
      <c r="I43" s="649" t="s">
        <v>3458</v>
      </c>
      <c r="J43" s="649" t="s">
        <v>3459</v>
      </c>
      <c r="K43" s="649" t="s">
        <v>1495</v>
      </c>
      <c r="L43" s="649" t="s">
        <v>1494</v>
      </c>
      <c r="M43" s="649" t="s">
        <v>1493</v>
      </c>
      <c r="N43" s="649" t="s">
        <v>1492</v>
      </c>
      <c r="O43" s="649" t="s">
        <v>1491</v>
      </c>
      <c r="P43" s="649" t="s">
        <v>1490</v>
      </c>
      <c r="Q43" s="649" t="s">
        <v>1489</v>
      </c>
      <c r="R43" s="649" t="s">
        <v>1488</v>
      </c>
      <c r="S43" s="649" t="s">
        <v>1487</v>
      </c>
      <c r="T43" s="649" t="s">
        <v>3460</v>
      </c>
      <c r="U43" s="649" t="s">
        <v>3461</v>
      </c>
      <c r="V43" s="649" t="s">
        <v>3462</v>
      </c>
      <c r="W43" s="649" t="s">
        <v>3463</v>
      </c>
      <c r="X43" s="649" t="s">
        <v>3464</v>
      </c>
      <c r="Y43" s="649" t="s">
        <v>3465</v>
      </c>
      <c r="Z43" s="649" t="s">
        <v>3466</v>
      </c>
      <c r="AA43" s="649" t="s">
        <v>3467</v>
      </c>
      <c r="AB43" s="649" t="s">
        <v>3468</v>
      </c>
      <c r="AC43" s="649" t="s">
        <v>3469</v>
      </c>
      <c r="AD43" s="649" t="s">
        <v>3470</v>
      </c>
      <c r="AE43" s="649" t="s">
        <v>3471</v>
      </c>
      <c r="AF43" s="17" t="s">
        <v>4813</v>
      </c>
      <c r="AG43" s="163"/>
    </row>
    <row r="44" spans="1:33" x14ac:dyDescent="0.2">
      <c r="A44" s="240">
        <v>29</v>
      </c>
      <c r="B44" s="274" t="s">
        <v>8269</v>
      </c>
      <c r="C44" s="649" t="s">
        <v>109</v>
      </c>
      <c r="D44" s="649" t="s">
        <v>1486</v>
      </c>
      <c r="E44" s="649" t="s">
        <v>1485</v>
      </c>
      <c r="F44" s="649" t="s">
        <v>1484</v>
      </c>
      <c r="G44" s="649" t="s">
        <v>3472</v>
      </c>
      <c r="H44" s="649" t="s">
        <v>3473</v>
      </c>
      <c r="I44" s="649" t="s">
        <v>3474</v>
      </c>
      <c r="J44" s="649" t="s">
        <v>3475</v>
      </c>
      <c r="K44" s="649" t="s">
        <v>1483</v>
      </c>
      <c r="L44" s="649" t="s">
        <v>1482</v>
      </c>
      <c r="M44" s="649" t="s">
        <v>1481</v>
      </c>
      <c r="N44" s="649" t="s">
        <v>1480</v>
      </c>
      <c r="O44" s="649" t="s">
        <v>1479</v>
      </c>
      <c r="P44" s="649" t="s">
        <v>1478</v>
      </c>
      <c r="Q44" s="649" t="s">
        <v>1477</v>
      </c>
      <c r="R44" s="649" t="s">
        <v>1476</v>
      </c>
      <c r="S44" s="649" t="s">
        <v>3476</v>
      </c>
      <c r="T44" s="649" t="s">
        <v>3477</v>
      </c>
      <c r="U44" s="649" t="s">
        <v>3478</v>
      </c>
      <c r="V44" s="649" t="s">
        <v>3479</v>
      </c>
      <c r="W44" s="649" t="s">
        <v>3480</v>
      </c>
      <c r="X44" s="649" t="s">
        <v>3481</v>
      </c>
      <c r="Y44" s="649" t="s">
        <v>3482</v>
      </c>
      <c r="Z44" s="649" t="s">
        <v>3483</v>
      </c>
      <c r="AA44" s="649" t="s">
        <v>3484</v>
      </c>
      <c r="AB44" s="649" t="s">
        <v>3485</v>
      </c>
      <c r="AC44" s="649" t="s">
        <v>3486</v>
      </c>
      <c r="AD44" s="649" t="s">
        <v>3487</v>
      </c>
      <c r="AE44" s="649" t="s">
        <v>3488</v>
      </c>
      <c r="AF44" s="17" t="s">
        <v>4814</v>
      </c>
      <c r="AG44" s="163"/>
    </row>
    <row r="45" spans="1:33" x14ac:dyDescent="0.2">
      <c r="A45" s="240">
        <v>30</v>
      </c>
      <c r="B45" s="273" t="s">
        <v>7824</v>
      </c>
      <c r="C45" s="649" t="s">
        <v>46</v>
      </c>
      <c r="D45" s="649" t="s">
        <v>1475</v>
      </c>
      <c r="E45" s="649" t="s">
        <v>1474</v>
      </c>
      <c r="F45" s="649" t="s">
        <v>1473</v>
      </c>
      <c r="G45" s="649" t="s">
        <v>3489</v>
      </c>
      <c r="H45" s="649" t="s">
        <v>3490</v>
      </c>
      <c r="I45" s="649" t="s">
        <v>3491</v>
      </c>
      <c r="J45" s="649" t="s">
        <v>3492</v>
      </c>
      <c r="K45" s="649" t="s">
        <v>1472</v>
      </c>
      <c r="L45" s="649" t="s">
        <v>1471</v>
      </c>
      <c r="M45" s="649" t="s">
        <v>1470</v>
      </c>
      <c r="N45" s="649" t="s">
        <v>1469</v>
      </c>
      <c r="O45" s="649" t="s">
        <v>1468</v>
      </c>
      <c r="P45" s="649" t="s">
        <v>1467</v>
      </c>
      <c r="Q45" s="649" t="s">
        <v>1466</v>
      </c>
      <c r="R45" s="649" t="s">
        <v>1465</v>
      </c>
      <c r="S45" s="649" t="s">
        <v>3493</v>
      </c>
      <c r="T45" s="649" t="s">
        <v>3494</v>
      </c>
      <c r="U45" s="649" t="s">
        <v>3495</v>
      </c>
      <c r="V45" s="649" t="s">
        <v>3496</v>
      </c>
      <c r="W45" s="649" t="s">
        <v>3497</v>
      </c>
      <c r="X45" s="649" t="s">
        <v>1064</v>
      </c>
      <c r="Y45" s="649" t="s">
        <v>3498</v>
      </c>
      <c r="Z45" s="649" t="s">
        <v>3499</v>
      </c>
      <c r="AA45" s="649" t="s">
        <v>3500</v>
      </c>
      <c r="AB45" s="649" t="s">
        <v>3501</v>
      </c>
      <c r="AC45" s="649" t="s">
        <v>3502</v>
      </c>
      <c r="AD45" s="649" t="s">
        <v>3503</v>
      </c>
      <c r="AE45" s="649" t="s">
        <v>3504</v>
      </c>
      <c r="AF45" s="17" t="s">
        <v>4815</v>
      </c>
      <c r="AG45" s="163"/>
    </row>
    <row r="46" spans="1:33" x14ac:dyDescent="0.2">
      <c r="A46" s="240" t="s">
        <v>3505</v>
      </c>
      <c r="B46" s="274" t="s">
        <v>7849</v>
      </c>
      <c r="C46" s="649" t="s">
        <v>107</v>
      </c>
      <c r="D46" s="649" t="s">
        <v>326</v>
      </c>
      <c r="E46" s="649" t="s">
        <v>1464</v>
      </c>
      <c r="F46" s="649" t="s">
        <v>1463</v>
      </c>
      <c r="G46" s="649" t="s">
        <v>3506</v>
      </c>
      <c r="H46" s="649" t="s">
        <v>3507</v>
      </c>
      <c r="I46" s="649" t="s">
        <v>3508</v>
      </c>
      <c r="J46" s="649" t="s">
        <v>3509</v>
      </c>
      <c r="K46" s="649" t="s">
        <v>1462</v>
      </c>
      <c r="L46" s="649" t="s">
        <v>1461</v>
      </c>
      <c r="M46" s="649" t="s">
        <v>1460</v>
      </c>
      <c r="N46" s="649" t="s">
        <v>1459</v>
      </c>
      <c r="O46" s="649" t="s">
        <v>1458</v>
      </c>
      <c r="P46" s="649" t="s">
        <v>1457</v>
      </c>
      <c r="Q46" s="649" t="s">
        <v>1456</v>
      </c>
      <c r="R46" s="649" t="s">
        <v>1455</v>
      </c>
      <c r="S46" s="649" t="s">
        <v>3510</v>
      </c>
      <c r="T46" s="649" t="s">
        <v>3511</v>
      </c>
      <c r="U46" s="649" t="s">
        <v>3512</v>
      </c>
      <c r="V46" s="649" t="s">
        <v>3513</v>
      </c>
      <c r="W46" s="649" t="s">
        <v>3514</v>
      </c>
      <c r="X46" s="649" t="s">
        <v>3515</v>
      </c>
      <c r="Y46" s="649" t="s">
        <v>3516</v>
      </c>
      <c r="Z46" s="649" t="s">
        <v>3517</v>
      </c>
      <c r="AA46" s="649" t="s">
        <v>3518</v>
      </c>
      <c r="AB46" s="649" t="s">
        <v>3519</v>
      </c>
      <c r="AC46" s="649" t="s">
        <v>3520</v>
      </c>
      <c r="AD46" s="649" t="s">
        <v>3521</v>
      </c>
      <c r="AE46" s="649" t="s">
        <v>3522</v>
      </c>
      <c r="AF46" s="17" t="s">
        <v>4816</v>
      </c>
      <c r="AG46" s="163"/>
    </row>
    <row r="47" spans="1:33" x14ac:dyDescent="0.2">
      <c r="A47" s="240" t="s">
        <v>3523</v>
      </c>
      <c r="B47" s="273" t="s">
        <v>7850</v>
      </c>
      <c r="C47" s="649" t="s">
        <v>112</v>
      </c>
      <c r="D47" s="649" t="s">
        <v>324</v>
      </c>
      <c r="E47" s="649" t="s">
        <v>1454</v>
      </c>
      <c r="F47" s="649" t="s">
        <v>1453</v>
      </c>
      <c r="G47" s="649" t="s">
        <v>3524</v>
      </c>
      <c r="H47" s="649" t="s">
        <v>3525</v>
      </c>
      <c r="I47" s="649" t="s">
        <v>3526</v>
      </c>
      <c r="J47" s="649" t="s">
        <v>3527</v>
      </c>
      <c r="K47" s="649" t="s">
        <v>1452</v>
      </c>
      <c r="L47" s="649" t="s">
        <v>1451</v>
      </c>
      <c r="M47" s="649" t="s">
        <v>1450</v>
      </c>
      <c r="N47" s="649" t="s">
        <v>1449</v>
      </c>
      <c r="O47" s="649" t="s">
        <v>1448</v>
      </c>
      <c r="P47" s="649" t="s">
        <v>1447</v>
      </c>
      <c r="Q47" s="649" t="s">
        <v>1446</v>
      </c>
      <c r="R47" s="649" t="s">
        <v>1445</v>
      </c>
      <c r="S47" s="649" t="s">
        <v>1444</v>
      </c>
      <c r="T47" s="649" t="s">
        <v>3528</v>
      </c>
      <c r="U47" s="649" t="s">
        <v>3529</v>
      </c>
      <c r="V47" s="649" t="s">
        <v>3530</v>
      </c>
      <c r="W47" s="649" t="s">
        <v>3531</v>
      </c>
      <c r="X47" s="649" t="s">
        <v>3532</v>
      </c>
      <c r="Y47" s="649" t="s">
        <v>3533</v>
      </c>
      <c r="Z47" s="649" t="s">
        <v>3534</v>
      </c>
      <c r="AA47" s="649" t="s">
        <v>3535</v>
      </c>
      <c r="AB47" s="649" t="s">
        <v>3536</v>
      </c>
      <c r="AC47" s="649" t="s">
        <v>3537</v>
      </c>
      <c r="AD47" s="649" t="s">
        <v>3538</v>
      </c>
      <c r="AE47" s="649" t="s">
        <v>3539</v>
      </c>
      <c r="AF47" s="17" t="s">
        <v>4817</v>
      </c>
      <c r="AG47" s="163"/>
    </row>
    <row r="48" spans="1:33" x14ac:dyDescent="0.2">
      <c r="A48" s="240" t="s">
        <v>3540</v>
      </c>
      <c r="B48" s="274" t="s">
        <v>7851</v>
      </c>
      <c r="C48" s="649" t="s">
        <v>111</v>
      </c>
      <c r="D48" s="649" t="s">
        <v>322</v>
      </c>
      <c r="E48" s="649" t="s">
        <v>321</v>
      </c>
      <c r="F48" s="649" t="s">
        <v>1443</v>
      </c>
      <c r="G48" s="649" t="s">
        <v>3541</v>
      </c>
      <c r="H48" s="649" t="s">
        <v>3542</v>
      </c>
      <c r="I48" s="649" t="s">
        <v>3543</v>
      </c>
      <c r="J48" s="649" t="s">
        <v>3544</v>
      </c>
      <c r="K48" s="649" t="s">
        <v>1442</v>
      </c>
      <c r="L48" s="649" t="s">
        <v>1441</v>
      </c>
      <c r="M48" s="649" t="s">
        <v>1440</v>
      </c>
      <c r="N48" s="649" t="s">
        <v>1439</v>
      </c>
      <c r="O48" s="649" t="s">
        <v>1438</v>
      </c>
      <c r="P48" s="649" t="s">
        <v>1437</v>
      </c>
      <c r="Q48" s="649" t="s">
        <v>1436</v>
      </c>
      <c r="R48" s="649" t="s">
        <v>1435</v>
      </c>
      <c r="S48" s="649" t="s">
        <v>1434</v>
      </c>
      <c r="T48" s="649" t="s">
        <v>3545</v>
      </c>
      <c r="U48" s="649" t="s">
        <v>3546</v>
      </c>
      <c r="V48" s="649" t="s">
        <v>3547</v>
      </c>
      <c r="W48" s="649" t="s">
        <v>3548</v>
      </c>
      <c r="X48" s="649" t="s">
        <v>3549</v>
      </c>
      <c r="Y48" s="649" t="s">
        <v>3550</v>
      </c>
      <c r="Z48" s="649" t="s">
        <v>3551</v>
      </c>
      <c r="AA48" s="649" t="s">
        <v>3552</v>
      </c>
      <c r="AB48" s="649" t="s">
        <v>3553</v>
      </c>
      <c r="AC48" s="649" t="s">
        <v>3554</v>
      </c>
      <c r="AD48" s="649" t="s">
        <v>3555</v>
      </c>
      <c r="AE48" s="649" t="s">
        <v>3556</v>
      </c>
      <c r="AF48" s="17" t="s">
        <v>4818</v>
      </c>
      <c r="AG48" s="163"/>
    </row>
    <row r="49" spans="1:31" ht="63.75" x14ac:dyDescent="0.2">
      <c r="A49" s="171"/>
      <c r="B49" s="276"/>
      <c r="C49" s="82" t="s">
        <v>5089</v>
      </c>
      <c r="D49" s="82" t="s">
        <v>5089</v>
      </c>
      <c r="E49" s="82" t="s">
        <v>5089</v>
      </c>
      <c r="F49" s="82" t="s">
        <v>5089</v>
      </c>
      <c r="G49" s="82" t="s">
        <v>4544</v>
      </c>
      <c r="H49" s="82" t="s">
        <v>4544</v>
      </c>
      <c r="I49" s="82" t="s">
        <v>4544</v>
      </c>
      <c r="J49" s="82" t="s">
        <v>4544</v>
      </c>
      <c r="K49" s="82" t="s">
        <v>5079</v>
      </c>
      <c r="L49" s="82" t="s">
        <v>5079</v>
      </c>
      <c r="M49" s="82" t="s">
        <v>5079</v>
      </c>
      <c r="N49" s="82" t="s">
        <v>5079</v>
      </c>
      <c r="O49" s="82" t="s">
        <v>4552</v>
      </c>
      <c r="P49" s="82" t="s">
        <v>4552</v>
      </c>
      <c r="Q49" s="82" t="s">
        <v>4552</v>
      </c>
      <c r="R49" s="82" t="s">
        <v>4552</v>
      </c>
      <c r="S49" s="82" t="s">
        <v>5081</v>
      </c>
      <c r="T49" s="82" t="s">
        <v>5081</v>
      </c>
      <c r="U49" s="82" t="s">
        <v>5081</v>
      </c>
      <c r="V49" s="82" t="s">
        <v>5081</v>
      </c>
      <c r="W49" s="82" t="s">
        <v>5067</v>
      </c>
      <c r="X49" s="82" t="s">
        <v>5067</v>
      </c>
      <c r="Y49" s="82" t="s">
        <v>5067</v>
      </c>
      <c r="Z49" s="82" t="s">
        <v>5067</v>
      </c>
      <c r="AA49" s="82" t="s">
        <v>5067</v>
      </c>
      <c r="AB49" s="82" t="s">
        <v>5067</v>
      </c>
      <c r="AC49" s="82" t="s">
        <v>5067</v>
      </c>
      <c r="AD49" s="82" t="s">
        <v>5067</v>
      </c>
      <c r="AE49" s="82" t="s">
        <v>4523</v>
      </c>
    </row>
    <row r="50" spans="1:31" ht="114.75" x14ac:dyDescent="0.2">
      <c r="A50" s="171"/>
      <c r="B50" s="276"/>
      <c r="C50" s="82" t="s">
        <v>4522</v>
      </c>
      <c r="D50" s="82" t="s">
        <v>4522</v>
      </c>
      <c r="E50" s="82" t="s">
        <v>4522</v>
      </c>
      <c r="F50" s="82" t="s">
        <v>4522</v>
      </c>
      <c r="G50" s="82" t="s">
        <v>4522</v>
      </c>
      <c r="H50" s="82" t="s">
        <v>4522</v>
      </c>
      <c r="I50" s="82" t="s">
        <v>4522</v>
      </c>
      <c r="J50" s="82" t="s">
        <v>4522</v>
      </c>
      <c r="K50" s="82" t="s">
        <v>4522</v>
      </c>
      <c r="L50" s="82" t="s">
        <v>4522</v>
      </c>
      <c r="M50" s="82" t="s">
        <v>4522</v>
      </c>
      <c r="N50" s="82" t="s">
        <v>4522</v>
      </c>
      <c r="O50" s="82" t="s">
        <v>4522</v>
      </c>
      <c r="P50" s="82" t="s">
        <v>4522</v>
      </c>
      <c r="Q50" s="82" t="s">
        <v>4522</v>
      </c>
      <c r="R50" s="82" t="s">
        <v>4522</v>
      </c>
      <c r="S50" s="82" t="s">
        <v>4519</v>
      </c>
      <c r="T50" s="82" t="s">
        <v>4519</v>
      </c>
      <c r="U50" s="82" t="s">
        <v>4519</v>
      </c>
      <c r="V50" s="82" t="s">
        <v>4519</v>
      </c>
      <c r="W50" s="82" t="s">
        <v>4522</v>
      </c>
      <c r="X50" s="82" t="s">
        <v>4522</v>
      </c>
      <c r="Y50" s="82" t="s">
        <v>4522</v>
      </c>
      <c r="Z50" s="82" t="s">
        <v>4522</v>
      </c>
      <c r="AA50" s="82" t="s">
        <v>4519</v>
      </c>
      <c r="AB50" s="82" t="s">
        <v>4519</v>
      </c>
      <c r="AC50" s="82" t="s">
        <v>4519</v>
      </c>
      <c r="AD50" s="82" t="s">
        <v>4519</v>
      </c>
      <c r="AE50" s="80" t="s">
        <v>4478</v>
      </c>
    </row>
    <row r="51" spans="1:31" ht="25.5" x14ac:dyDescent="0.2">
      <c r="A51" s="171"/>
      <c r="B51" s="276"/>
      <c r="C51" s="82" t="s">
        <v>4428</v>
      </c>
      <c r="D51" s="82" t="s">
        <v>4428</v>
      </c>
      <c r="E51" s="82" t="s">
        <v>4428</v>
      </c>
      <c r="F51" s="82" t="s">
        <v>4428</v>
      </c>
      <c r="G51" s="82" t="s">
        <v>4428</v>
      </c>
      <c r="H51" s="82" t="s">
        <v>4428</v>
      </c>
      <c r="I51" s="82" t="s">
        <v>4428</v>
      </c>
      <c r="J51" s="82" t="s">
        <v>4428</v>
      </c>
      <c r="K51" s="82" t="s">
        <v>4428</v>
      </c>
      <c r="L51" s="82" t="s">
        <v>4428</v>
      </c>
      <c r="M51" s="82" t="s">
        <v>4428</v>
      </c>
      <c r="N51" s="82" t="s">
        <v>4428</v>
      </c>
      <c r="O51" s="82" t="s">
        <v>4428</v>
      </c>
      <c r="P51" s="82" t="s">
        <v>4428</v>
      </c>
      <c r="Q51" s="82" t="s">
        <v>4428</v>
      </c>
      <c r="R51" s="82" t="s">
        <v>4428</v>
      </c>
      <c r="S51" s="82" t="s">
        <v>4428</v>
      </c>
      <c r="T51" s="82" t="s">
        <v>4428</v>
      </c>
      <c r="U51" s="82" t="s">
        <v>4428</v>
      </c>
      <c r="V51" s="82" t="s">
        <v>4428</v>
      </c>
      <c r="W51" s="82" t="s">
        <v>4428</v>
      </c>
      <c r="X51" s="82" t="s">
        <v>4428</v>
      </c>
      <c r="Y51" s="82" t="s">
        <v>4428</v>
      </c>
      <c r="Z51" s="82" t="s">
        <v>4428</v>
      </c>
      <c r="AA51" s="82" t="s">
        <v>4428</v>
      </c>
      <c r="AB51" s="82" t="s">
        <v>4428</v>
      </c>
      <c r="AC51" s="82" t="s">
        <v>4428</v>
      </c>
      <c r="AD51" s="82" t="s">
        <v>4428</v>
      </c>
      <c r="AE51" s="82"/>
    </row>
    <row r="52" spans="1:31" ht="25.5" x14ac:dyDescent="0.2">
      <c r="A52" s="171"/>
      <c r="B52" s="276"/>
      <c r="C52" s="80" t="s">
        <v>2106</v>
      </c>
      <c r="D52" s="80" t="s">
        <v>2106</v>
      </c>
      <c r="E52" s="80" t="s">
        <v>2106</v>
      </c>
      <c r="F52" s="80" t="s">
        <v>2106</v>
      </c>
      <c r="G52" s="80" t="s">
        <v>2106</v>
      </c>
      <c r="H52" s="80" t="s">
        <v>2106</v>
      </c>
      <c r="I52" s="80" t="s">
        <v>2106</v>
      </c>
      <c r="J52" s="80" t="s">
        <v>2106</v>
      </c>
      <c r="K52" s="80" t="s">
        <v>2106</v>
      </c>
      <c r="L52" s="80" t="s">
        <v>2106</v>
      </c>
      <c r="M52" s="80" t="s">
        <v>2106</v>
      </c>
      <c r="N52" s="80" t="s">
        <v>2106</v>
      </c>
      <c r="O52" s="80" t="s">
        <v>2106</v>
      </c>
      <c r="P52" s="80" t="s">
        <v>2106</v>
      </c>
      <c r="Q52" s="80" t="s">
        <v>2106</v>
      </c>
      <c r="R52" s="80" t="s">
        <v>2106</v>
      </c>
      <c r="S52" s="80" t="s">
        <v>2106</v>
      </c>
      <c r="T52" s="80" t="s">
        <v>2106</v>
      </c>
      <c r="U52" s="80" t="s">
        <v>2106</v>
      </c>
      <c r="V52" s="80" t="s">
        <v>2106</v>
      </c>
      <c r="W52" s="80" t="s">
        <v>2106</v>
      </c>
      <c r="X52" s="80" t="s">
        <v>2106</v>
      </c>
      <c r="Y52" s="80" t="s">
        <v>2106</v>
      </c>
      <c r="Z52" s="80" t="s">
        <v>2106</v>
      </c>
      <c r="AA52" s="80" t="s">
        <v>2106</v>
      </c>
      <c r="AB52" s="80" t="s">
        <v>2106</v>
      </c>
      <c r="AC52" s="80" t="s">
        <v>2106</v>
      </c>
      <c r="AD52" s="80" t="s">
        <v>2106</v>
      </c>
      <c r="AE52" s="80" t="s">
        <v>2106</v>
      </c>
    </row>
    <row r="53" spans="1:31" ht="25.5" x14ac:dyDescent="0.2">
      <c r="A53" s="171"/>
      <c r="B53" s="276"/>
      <c r="C53" s="80" t="s">
        <v>4402</v>
      </c>
      <c r="D53" s="80" t="s">
        <v>4402</v>
      </c>
      <c r="E53" s="80" t="s">
        <v>4402</v>
      </c>
      <c r="F53" s="80" t="s">
        <v>4402</v>
      </c>
      <c r="G53" s="80" t="s">
        <v>4402</v>
      </c>
      <c r="H53" s="80" t="s">
        <v>4402</v>
      </c>
      <c r="I53" s="80" t="s">
        <v>4402</v>
      </c>
      <c r="J53" s="80" t="s">
        <v>4402</v>
      </c>
      <c r="K53" s="80" t="s">
        <v>4402</v>
      </c>
      <c r="L53" s="80" t="s">
        <v>4402</v>
      </c>
      <c r="M53" s="80" t="s">
        <v>4402</v>
      </c>
      <c r="N53" s="80" t="s">
        <v>4402</v>
      </c>
      <c r="O53" s="80" t="s">
        <v>4402</v>
      </c>
      <c r="P53" s="80" t="s">
        <v>4402</v>
      </c>
      <c r="Q53" s="80" t="s">
        <v>4402</v>
      </c>
      <c r="R53" s="80" t="s">
        <v>4402</v>
      </c>
      <c r="S53" s="80" t="s">
        <v>4402</v>
      </c>
      <c r="T53" s="80" t="s">
        <v>4402</v>
      </c>
      <c r="U53" s="80" t="s">
        <v>4402</v>
      </c>
      <c r="V53" s="80" t="s">
        <v>4402</v>
      </c>
      <c r="W53" s="80" t="s">
        <v>4402</v>
      </c>
      <c r="X53" s="80" t="s">
        <v>4402</v>
      </c>
      <c r="Y53" s="80" t="s">
        <v>4402</v>
      </c>
      <c r="Z53" s="80" t="s">
        <v>4402</v>
      </c>
      <c r="AA53" s="80" t="s">
        <v>4402</v>
      </c>
      <c r="AB53" s="80" t="s">
        <v>4402</v>
      </c>
      <c r="AC53" s="80" t="s">
        <v>4402</v>
      </c>
      <c r="AD53" s="80" t="s">
        <v>4402</v>
      </c>
      <c r="AE53" s="80" t="s">
        <v>4402</v>
      </c>
    </row>
    <row r="54" spans="1:31" ht="114.75" x14ac:dyDescent="0.2">
      <c r="A54" s="171"/>
      <c r="B54" s="276"/>
      <c r="C54" s="80" t="s">
        <v>4396</v>
      </c>
      <c r="D54" s="80" t="s">
        <v>4398</v>
      </c>
      <c r="E54" s="80" t="s">
        <v>4399</v>
      </c>
      <c r="F54" s="80" t="s">
        <v>4400</v>
      </c>
      <c r="G54" s="80" t="s">
        <v>4396</v>
      </c>
      <c r="H54" s="80" t="s">
        <v>4398</v>
      </c>
      <c r="I54" s="80" t="s">
        <v>4399</v>
      </c>
      <c r="J54" s="80" t="s">
        <v>4400</v>
      </c>
      <c r="K54" s="80" t="s">
        <v>4396</v>
      </c>
      <c r="L54" s="80" t="s">
        <v>4398</v>
      </c>
      <c r="M54" s="80" t="s">
        <v>4399</v>
      </c>
      <c r="N54" s="80" t="s">
        <v>4400</v>
      </c>
      <c r="O54" s="80" t="s">
        <v>4396</v>
      </c>
      <c r="P54" s="80" t="s">
        <v>4398</v>
      </c>
      <c r="Q54" s="80" t="s">
        <v>4399</v>
      </c>
      <c r="R54" s="80" t="s">
        <v>4400</v>
      </c>
      <c r="S54" s="80" t="s">
        <v>4396</v>
      </c>
      <c r="T54" s="80" t="s">
        <v>4398</v>
      </c>
      <c r="U54" s="80" t="s">
        <v>4399</v>
      </c>
      <c r="V54" s="80" t="s">
        <v>4400</v>
      </c>
      <c r="W54" s="80" t="s">
        <v>4396</v>
      </c>
      <c r="X54" s="80" t="s">
        <v>4398</v>
      </c>
      <c r="Y54" s="80" t="s">
        <v>4399</v>
      </c>
      <c r="Z54" s="80" t="s">
        <v>4400</v>
      </c>
      <c r="AA54" s="80" t="s">
        <v>4396</v>
      </c>
      <c r="AB54" s="80" t="s">
        <v>4398</v>
      </c>
      <c r="AC54" s="80" t="s">
        <v>4399</v>
      </c>
      <c r="AD54" s="80" t="s">
        <v>4400</v>
      </c>
      <c r="AE54" s="80" t="s">
        <v>4470</v>
      </c>
    </row>
    <row r="55" spans="1:31" ht="38.25" x14ac:dyDescent="0.2">
      <c r="A55" s="171"/>
      <c r="B55" s="276"/>
      <c r="C55" s="80" t="s">
        <v>4247</v>
      </c>
      <c r="D55" s="80" t="s">
        <v>4247</v>
      </c>
      <c r="E55" s="80" t="s">
        <v>4247</v>
      </c>
      <c r="F55" s="80" t="s">
        <v>4247</v>
      </c>
      <c r="G55" s="80" t="s">
        <v>4247</v>
      </c>
      <c r="H55" s="80" t="s">
        <v>4247</v>
      </c>
      <c r="I55" s="80" t="s">
        <v>4247</v>
      </c>
      <c r="J55" s="80" t="s">
        <v>4247</v>
      </c>
      <c r="K55" s="80" t="s">
        <v>4247</v>
      </c>
      <c r="L55" s="80" t="s">
        <v>4247</v>
      </c>
      <c r="M55" s="80" t="s">
        <v>4247</v>
      </c>
      <c r="N55" s="80" t="s">
        <v>4247</v>
      </c>
      <c r="O55" s="80" t="s">
        <v>4247</v>
      </c>
      <c r="P55" s="80" t="s">
        <v>4247</v>
      </c>
      <c r="Q55" s="80" t="s">
        <v>4247</v>
      </c>
      <c r="R55" s="80" t="s">
        <v>4247</v>
      </c>
      <c r="S55" s="80" t="s">
        <v>4247</v>
      </c>
      <c r="T55" s="80" t="s">
        <v>4247</v>
      </c>
      <c r="U55" s="80" t="s">
        <v>4247</v>
      </c>
      <c r="V55" s="80" t="s">
        <v>4247</v>
      </c>
      <c r="W55" s="80" t="s">
        <v>4247</v>
      </c>
      <c r="X55" s="80" t="s">
        <v>4247</v>
      </c>
      <c r="Y55" s="80" t="s">
        <v>4247</v>
      </c>
      <c r="Z55" s="80" t="s">
        <v>4247</v>
      </c>
      <c r="AA55" s="80" t="s">
        <v>4247</v>
      </c>
      <c r="AB55" s="80" t="s">
        <v>4247</v>
      </c>
      <c r="AC55" s="80" t="s">
        <v>4247</v>
      </c>
      <c r="AD55" s="80" t="s">
        <v>4247</v>
      </c>
      <c r="AE55" s="80" t="s">
        <v>4218</v>
      </c>
    </row>
    <row r="56" spans="1:31" ht="76.5" x14ac:dyDescent="0.2">
      <c r="A56" s="171"/>
      <c r="B56" s="276"/>
      <c r="C56" s="80" t="s">
        <v>4285</v>
      </c>
      <c r="D56" s="80" t="s">
        <v>4285</v>
      </c>
      <c r="E56" s="80" t="s">
        <v>4285</v>
      </c>
      <c r="F56" s="80" t="s">
        <v>4285</v>
      </c>
      <c r="G56" s="80" t="s">
        <v>4285</v>
      </c>
      <c r="H56" s="80" t="s">
        <v>4285</v>
      </c>
      <c r="I56" s="80" t="s">
        <v>4285</v>
      </c>
      <c r="J56" s="80" t="s">
        <v>4285</v>
      </c>
      <c r="K56" s="80" t="s">
        <v>4285</v>
      </c>
      <c r="L56" s="80" t="s">
        <v>4285</v>
      </c>
      <c r="M56" s="80" t="s">
        <v>4285</v>
      </c>
      <c r="N56" s="80" t="s">
        <v>4285</v>
      </c>
      <c r="O56" s="80" t="s">
        <v>4285</v>
      </c>
      <c r="P56" s="80" t="s">
        <v>4285</v>
      </c>
      <c r="Q56" s="80" t="s">
        <v>4285</v>
      </c>
      <c r="R56" s="80" t="s">
        <v>4285</v>
      </c>
      <c r="S56" s="80" t="s">
        <v>4285</v>
      </c>
      <c r="T56" s="80" t="s">
        <v>4285</v>
      </c>
      <c r="U56" s="80" t="s">
        <v>4285</v>
      </c>
      <c r="V56" s="80" t="s">
        <v>4285</v>
      </c>
      <c r="W56" s="80" t="s">
        <v>4285</v>
      </c>
      <c r="X56" s="80" t="s">
        <v>4285</v>
      </c>
      <c r="Y56" s="80" t="s">
        <v>4285</v>
      </c>
      <c r="Z56" s="80" t="s">
        <v>4285</v>
      </c>
      <c r="AA56" s="80" t="s">
        <v>4285</v>
      </c>
      <c r="AB56" s="80" t="s">
        <v>4285</v>
      </c>
      <c r="AC56" s="80" t="s">
        <v>4285</v>
      </c>
      <c r="AD56" s="80" t="s">
        <v>4285</v>
      </c>
      <c r="AE56" s="80" t="s">
        <v>4279</v>
      </c>
    </row>
    <row r="57" spans="1:31" x14ac:dyDescent="0.2">
      <c r="A57" s="171"/>
      <c r="B57" s="276"/>
      <c r="C57" s="109"/>
    </row>
    <row r="58" spans="1:31" x14ac:dyDescent="0.2">
      <c r="A58" s="171"/>
      <c r="B58" s="276"/>
      <c r="C58" s="109"/>
    </row>
  </sheetData>
  <mergeCells count="29">
    <mergeCell ref="O10:R10"/>
    <mergeCell ref="C12:D12"/>
    <mergeCell ref="E12:F12"/>
    <mergeCell ref="G12:H12"/>
    <mergeCell ref="I12:J12"/>
    <mergeCell ref="M12:N12"/>
    <mergeCell ref="O12:P12"/>
    <mergeCell ref="Q12:R12"/>
    <mergeCell ref="K12:L12"/>
    <mergeCell ref="O11:R11"/>
    <mergeCell ref="C10:F10"/>
    <mergeCell ref="G10:J10"/>
    <mergeCell ref="K10:N10"/>
    <mergeCell ref="C11:F11"/>
    <mergeCell ref="G11:J11"/>
    <mergeCell ref="K11:N11"/>
    <mergeCell ref="AE10:AE13"/>
    <mergeCell ref="W11:Z11"/>
    <mergeCell ref="AA11:AD11"/>
    <mergeCell ref="S10:V10"/>
    <mergeCell ref="W12:X12"/>
    <mergeCell ref="Y12:Z12"/>
    <mergeCell ref="AA12:AB12"/>
    <mergeCell ref="AC12:AD12"/>
    <mergeCell ref="S11:V11"/>
    <mergeCell ref="S12:T12"/>
    <mergeCell ref="U12:V12"/>
    <mergeCell ref="W10:Z10"/>
    <mergeCell ref="AA10:AD10"/>
  </mergeCells>
  <pageMargins left="0.31496062992125984" right="0" top="0.74803149606299213" bottom="0.35433070866141736" header="0.31496062992125984" footer="0.31496062992125984"/>
  <pageSetup paperSize="8" scale="29" orientation="landscape" cellComments="asDisplayed" r:id="rId1"/>
  <headerFooter alignWithMargins="0">
    <oddHeader>&amp;A</oddHeader>
    <oddFooter>&amp;L&amp;F&amp;CPage &amp;P&amp;R&amp;D</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6">
    <pageSetUpPr fitToPage="1"/>
  </sheetPr>
  <dimension ref="A1:L58"/>
  <sheetViews>
    <sheetView topLeftCell="A37" zoomScale="85" zoomScaleNormal="85" workbookViewId="0">
      <selection activeCell="M39" sqref="M39"/>
    </sheetView>
  </sheetViews>
  <sheetFormatPr defaultColWidth="9.140625" defaultRowHeight="12.75" x14ac:dyDescent="0.2"/>
  <cols>
    <col min="1" max="9" width="14.5703125" style="106" customWidth="1"/>
    <col min="10" max="10" width="18.42578125" style="106" customWidth="1"/>
    <col min="11" max="11" width="13.7109375" style="17" customWidth="1"/>
    <col min="12" max="13" width="19.85546875" style="17" customWidth="1"/>
    <col min="14" max="16" width="13.7109375" style="17" customWidth="1"/>
    <col min="17" max="18" width="15.140625" style="17" customWidth="1"/>
    <col min="19" max="19" width="18" style="17" customWidth="1"/>
    <col min="20" max="20" width="19.28515625" style="17" customWidth="1"/>
    <col min="21" max="21" width="10.7109375" style="17" customWidth="1"/>
    <col min="22" max="256" width="9.140625" style="17"/>
    <col min="257" max="258" width="13.7109375" style="17" customWidth="1"/>
    <col min="259" max="259" width="14.85546875" style="17" customWidth="1"/>
    <col min="260" max="260" width="10.5703125" style="17" customWidth="1"/>
    <col min="261" max="261" width="14.85546875" style="17" customWidth="1"/>
    <col min="262" max="262" width="15.85546875" style="17" customWidth="1"/>
    <col min="263" max="263" width="29.28515625" style="17" customWidth="1"/>
    <col min="264" max="264" width="16" style="17" customWidth="1"/>
    <col min="265" max="265" width="13.7109375" style="17" customWidth="1"/>
    <col min="266" max="266" width="18.42578125" style="17" customWidth="1"/>
    <col min="267" max="267" width="13.7109375" style="17" customWidth="1"/>
    <col min="268" max="269" width="19.85546875" style="17" customWidth="1"/>
    <col min="270" max="272" width="13.7109375" style="17" customWidth="1"/>
    <col min="273" max="274" width="15.140625" style="17" customWidth="1"/>
    <col min="275" max="275" width="18" style="17" customWidth="1"/>
    <col min="276" max="276" width="19.28515625" style="17" customWidth="1"/>
    <col min="277" max="277" width="10.7109375" style="17" customWidth="1"/>
    <col min="278" max="512" width="9.140625" style="17"/>
    <col min="513" max="514" width="13.7109375" style="17" customWidth="1"/>
    <col min="515" max="515" width="14.85546875" style="17" customWidth="1"/>
    <col min="516" max="516" width="10.5703125" style="17" customWidth="1"/>
    <col min="517" max="517" width="14.85546875" style="17" customWidth="1"/>
    <col min="518" max="518" width="15.85546875" style="17" customWidth="1"/>
    <col min="519" max="519" width="29.28515625" style="17" customWidth="1"/>
    <col min="520" max="520" width="16" style="17" customWidth="1"/>
    <col min="521" max="521" width="13.7109375" style="17" customWidth="1"/>
    <col min="522" max="522" width="18.42578125" style="17" customWidth="1"/>
    <col min="523" max="523" width="13.7109375" style="17" customWidth="1"/>
    <col min="524" max="525" width="19.85546875" style="17" customWidth="1"/>
    <col min="526" max="528" width="13.7109375" style="17" customWidth="1"/>
    <col min="529" max="530" width="15.140625" style="17" customWidth="1"/>
    <col min="531" max="531" width="18" style="17" customWidth="1"/>
    <col min="532" max="532" width="19.28515625" style="17" customWidth="1"/>
    <col min="533" max="533" width="10.7109375" style="17" customWidth="1"/>
    <col min="534" max="768" width="9.140625" style="17"/>
    <col min="769" max="770" width="13.7109375" style="17" customWidth="1"/>
    <col min="771" max="771" width="14.85546875" style="17" customWidth="1"/>
    <col min="772" max="772" width="10.5703125" style="17" customWidth="1"/>
    <col min="773" max="773" width="14.85546875" style="17" customWidth="1"/>
    <col min="774" max="774" width="15.85546875" style="17" customWidth="1"/>
    <col min="775" max="775" width="29.28515625" style="17" customWidth="1"/>
    <col min="776" max="776" width="16" style="17" customWidth="1"/>
    <col min="777" max="777" width="13.7109375" style="17" customWidth="1"/>
    <col min="778" max="778" width="18.42578125" style="17" customWidth="1"/>
    <col min="779" max="779" width="13.7109375" style="17" customWidth="1"/>
    <col min="780" max="781" width="19.85546875" style="17" customWidth="1"/>
    <col min="782" max="784" width="13.7109375" style="17" customWidth="1"/>
    <col min="785" max="786" width="15.140625" style="17" customWidth="1"/>
    <col min="787" max="787" width="18" style="17" customWidth="1"/>
    <col min="788" max="788" width="19.28515625" style="17" customWidth="1"/>
    <col min="789" max="789" width="10.7109375" style="17" customWidth="1"/>
    <col min="790" max="1024" width="9.140625" style="17"/>
    <col min="1025" max="1026" width="13.7109375" style="17" customWidth="1"/>
    <col min="1027" max="1027" width="14.85546875" style="17" customWidth="1"/>
    <col min="1028" max="1028" width="10.5703125" style="17" customWidth="1"/>
    <col min="1029" max="1029" width="14.85546875" style="17" customWidth="1"/>
    <col min="1030" max="1030" width="15.85546875" style="17" customWidth="1"/>
    <col min="1031" max="1031" width="29.28515625" style="17" customWidth="1"/>
    <col min="1032" max="1032" width="16" style="17" customWidth="1"/>
    <col min="1033" max="1033" width="13.7109375" style="17" customWidth="1"/>
    <col min="1034" max="1034" width="18.42578125" style="17" customWidth="1"/>
    <col min="1035" max="1035" width="13.7109375" style="17" customWidth="1"/>
    <col min="1036" max="1037" width="19.85546875" style="17" customWidth="1"/>
    <col min="1038" max="1040" width="13.7109375" style="17" customWidth="1"/>
    <col min="1041" max="1042" width="15.140625" style="17" customWidth="1"/>
    <col min="1043" max="1043" width="18" style="17" customWidth="1"/>
    <col min="1044" max="1044" width="19.28515625" style="17" customWidth="1"/>
    <col min="1045" max="1045" width="10.7109375" style="17" customWidth="1"/>
    <col min="1046" max="1280" width="9.140625" style="17"/>
    <col min="1281" max="1282" width="13.7109375" style="17" customWidth="1"/>
    <col min="1283" max="1283" width="14.85546875" style="17" customWidth="1"/>
    <col min="1284" max="1284" width="10.5703125" style="17" customWidth="1"/>
    <col min="1285" max="1285" width="14.85546875" style="17" customWidth="1"/>
    <col min="1286" max="1286" width="15.85546875" style="17" customWidth="1"/>
    <col min="1287" max="1287" width="29.28515625" style="17" customWidth="1"/>
    <col min="1288" max="1288" width="16" style="17" customWidth="1"/>
    <col min="1289" max="1289" width="13.7109375" style="17" customWidth="1"/>
    <col min="1290" max="1290" width="18.42578125" style="17" customWidth="1"/>
    <col min="1291" max="1291" width="13.7109375" style="17" customWidth="1"/>
    <col min="1292" max="1293" width="19.85546875" style="17" customWidth="1"/>
    <col min="1294" max="1296" width="13.7109375" style="17" customWidth="1"/>
    <col min="1297" max="1298" width="15.140625" style="17" customWidth="1"/>
    <col min="1299" max="1299" width="18" style="17" customWidth="1"/>
    <col min="1300" max="1300" width="19.28515625" style="17" customWidth="1"/>
    <col min="1301" max="1301" width="10.7109375" style="17" customWidth="1"/>
    <col min="1302" max="1536" width="9.140625" style="17"/>
    <col min="1537" max="1538" width="13.7109375" style="17" customWidth="1"/>
    <col min="1539" max="1539" width="14.85546875" style="17" customWidth="1"/>
    <col min="1540" max="1540" width="10.5703125" style="17" customWidth="1"/>
    <col min="1541" max="1541" width="14.85546875" style="17" customWidth="1"/>
    <col min="1542" max="1542" width="15.85546875" style="17" customWidth="1"/>
    <col min="1543" max="1543" width="29.28515625" style="17" customWidth="1"/>
    <col min="1544" max="1544" width="16" style="17" customWidth="1"/>
    <col min="1545" max="1545" width="13.7109375" style="17" customWidth="1"/>
    <col min="1546" max="1546" width="18.42578125" style="17" customWidth="1"/>
    <col min="1547" max="1547" width="13.7109375" style="17" customWidth="1"/>
    <col min="1548" max="1549" width="19.85546875" style="17" customWidth="1"/>
    <col min="1550" max="1552" width="13.7109375" style="17" customWidth="1"/>
    <col min="1553" max="1554" width="15.140625" style="17" customWidth="1"/>
    <col min="1555" max="1555" width="18" style="17" customWidth="1"/>
    <col min="1556" max="1556" width="19.28515625" style="17" customWidth="1"/>
    <col min="1557" max="1557" width="10.7109375" style="17" customWidth="1"/>
    <col min="1558" max="1792" width="9.140625" style="17"/>
    <col min="1793" max="1794" width="13.7109375" style="17" customWidth="1"/>
    <col min="1795" max="1795" width="14.85546875" style="17" customWidth="1"/>
    <col min="1796" max="1796" width="10.5703125" style="17" customWidth="1"/>
    <col min="1797" max="1797" width="14.85546875" style="17" customWidth="1"/>
    <col min="1798" max="1798" width="15.85546875" style="17" customWidth="1"/>
    <col min="1799" max="1799" width="29.28515625" style="17" customWidth="1"/>
    <col min="1800" max="1800" width="16" style="17" customWidth="1"/>
    <col min="1801" max="1801" width="13.7109375" style="17" customWidth="1"/>
    <col min="1802" max="1802" width="18.42578125" style="17" customWidth="1"/>
    <col min="1803" max="1803" width="13.7109375" style="17" customWidth="1"/>
    <col min="1804" max="1805" width="19.85546875" style="17" customWidth="1"/>
    <col min="1806" max="1808" width="13.7109375" style="17" customWidth="1"/>
    <col min="1809" max="1810" width="15.140625" style="17" customWidth="1"/>
    <col min="1811" max="1811" width="18" style="17" customWidth="1"/>
    <col min="1812" max="1812" width="19.28515625" style="17" customWidth="1"/>
    <col min="1813" max="1813" width="10.7109375" style="17" customWidth="1"/>
    <col min="1814" max="2048" width="9.140625" style="17"/>
    <col min="2049" max="2050" width="13.7109375" style="17" customWidth="1"/>
    <col min="2051" max="2051" width="14.85546875" style="17" customWidth="1"/>
    <col min="2052" max="2052" width="10.5703125" style="17" customWidth="1"/>
    <col min="2053" max="2053" width="14.85546875" style="17" customWidth="1"/>
    <col min="2054" max="2054" width="15.85546875" style="17" customWidth="1"/>
    <col min="2055" max="2055" width="29.28515625" style="17" customWidth="1"/>
    <col min="2056" max="2056" width="16" style="17" customWidth="1"/>
    <col min="2057" max="2057" width="13.7109375" style="17" customWidth="1"/>
    <col min="2058" max="2058" width="18.42578125" style="17" customWidth="1"/>
    <col min="2059" max="2059" width="13.7109375" style="17" customWidth="1"/>
    <col min="2060" max="2061" width="19.85546875" style="17" customWidth="1"/>
    <col min="2062" max="2064" width="13.7109375" style="17" customWidth="1"/>
    <col min="2065" max="2066" width="15.140625" style="17" customWidth="1"/>
    <col min="2067" max="2067" width="18" style="17" customWidth="1"/>
    <col min="2068" max="2068" width="19.28515625" style="17" customWidth="1"/>
    <col min="2069" max="2069" width="10.7109375" style="17" customWidth="1"/>
    <col min="2070" max="2304" width="9.140625" style="17"/>
    <col min="2305" max="2306" width="13.7109375" style="17" customWidth="1"/>
    <col min="2307" max="2307" width="14.85546875" style="17" customWidth="1"/>
    <col min="2308" max="2308" width="10.5703125" style="17" customWidth="1"/>
    <col min="2309" max="2309" width="14.85546875" style="17" customWidth="1"/>
    <col min="2310" max="2310" width="15.85546875" style="17" customWidth="1"/>
    <col min="2311" max="2311" width="29.28515625" style="17" customWidth="1"/>
    <col min="2312" max="2312" width="16" style="17" customWidth="1"/>
    <col min="2313" max="2313" width="13.7109375" style="17" customWidth="1"/>
    <col min="2314" max="2314" width="18.42578125" style="17" customWidth="1"/>
    <col min="2315" max="2315" width="13.7109375" style="17" customWidth="1"/>
    <col min="2316" max="2317" width="19.85546875" style="17" customWidth="1"/>
    <col min="2318" max="2320" width="13.7109375" style="17" customWidth="1"/>
    <col min="2321" max="2322" width="15.140625" style="17" customWidth="1"/>
    <col min="2323" max="2323" width="18" style="17" customWidth="1"/>
    <col min="2324" max="2324" width="19.28515625" style="17" customWidth="1"/>
    <col min="2325" max="2325" width="10.7109375" style="17" customWidth="1"/>
    <col min="2326" max="2560" width="9.140625" style="17"/>
    <col min="2561" max="2562" width="13.7109375" style="17" customWidth="1"/>
    <col min="2563" max="2563" width="14.85546875" style="17" customWidth="1"/>
    <col min="2564" max="2564" width="10.5703125" style="17" customWidth="1"/>
    <col min="2565" max="2565" width="14.85546875" style="17" customWidth="1"/>
    <col min="2566" max="2566" width="15.85546875" style="17" customWidth="1"/>
    <col min="2567" max="2567" width="29.28515625" style="17" customWidth="1"/>
    <col min="2568" max="2568" width="16" style="17" customWidth="1"/>
    <col min="2569" max="2569" width="13.7109375" style="17" customWidth="1"/>
    <col min="2570" max="2570" width="18.42578125" style="17" customWidth="1"/>
    <col min="2571" max="2571" width="13.7109375" style="17" customWidth="1"/>
    <col min="2572" max="2573" width="19.85546875" style="17" customWidth="1"/>
    <col min="2574" max="2576" width="13.7109375" style="17" customWidth="1"/>
    <col min="2577" max="2578" width="15.140625" style="17" customWidth="1"/>
    <col min="2579" max="2579" width="18" style="17" customWidth="1"/>
    <col min="2580" max="2580" width="19.28515625" style="17" customWidth="1"/>
    <col min="2581" max="2581" width="10.7109375" style="17" customWidth="1"/>
    <col min="2582" max="2816" width="9.140625" style="17"/>
    <col min="2817" max="2818" width="13.7109375" style="17" customWidth="1"/>
    <col min="2819" max="2819" width="14.85546875" style="17" customWidth="1"/>
    <col min="2820" max="2820" width="10.5703125" style="17" customWidth="1"/>
    <col min="2821" max="2821" width="14.85546875" style="17" customWidth="1"/>
    <col min="2822" max="2822" width="15.85546875" style="17" customWidth="1"/>
    <col min="2823" max="2823" width="29.28515625" style="17" customWidth="1"/>
    <col min="2824" max="2824" width="16" style="17" customWidth="1"/>
    <col min="2825" max="2825" width="13.7109375" style="17" customWidth="1"/>
    <col min="2826" max="2826" width="18.42578125" style="17" customWidth="1"/>
    <col min="2827" max="2827" width="13.7109375" style="17" customWidth="1"/>
    <col min="2828" max="2829" width="19.85546875" style="17" customWidth="1"/>
    <col min="2830" max="2832" width="13.7109375" style="17" customWidth="1"/>
    <col min="2833" max="2834" width="15.140625" style="17" customWidth="1"/>
    <col min="2835" max="2835" width="18" style="17" customWidth="1"/>
    <col min="2836" max="2836" width="19.28515625" style="17" customWidth="1"/>
    <col min="2837" max="2837" width="10.7109375" style="17" customWidth="1"/>
    <col min="2838" max="3072" width="9.140625" style="17"/>
    <col min="3073" max="3074" width="13.7109375" style="17" customWidth="1"/>
    <col min="3075" max="3075" width="14.85546875" style="17" customWidth="1"/>
    <col min="3076" max="3076" width="10.5703125" style="17" customWidth="1"/>
    <col min="3077" max="3077" width="14.85546875" style="17" customWidth="1"/>
    <col min="3078" max="3078" width="15.85546875" style="17" customWidth="1"/>
    <col min="3079" max="3079" width="29.28515625" style="17" customWidth="1"/>
    <col min="3080" max="3080" width="16" style="17" customWidth="1"/>
    <col min="3081" max="3081" width="13.7109375" style="17" customWidth="1"/>
    <col min="3082" max="3082" width="18.42578125" style="17" customWidth="1"/>
    <col min="3083" max="3083" width="13.7109375" style="17" customWidth="1"/>
    <col min="3084" max="3085" width="19.85546875" style="17" customWidth="1"/>
    <col min="3086" max="3088" width="13.7109375" style="17" customWidth="1"/>
    <col min="3089" max="3090" width="15.140625" style="17" customWidth="1"/>
    <col min="3091" max="3091" width="18" style="17" customWidth="1"/>
    <col min="3092" max="3092" width="19.28515625" style="17" customWidth="1"/>
    <col min="3093" max="3093" width="10.7109375" style="17" customWidth="1"/>
    <col min="3094" max="3328" width="9.140625" style="17"/>
    <col min="3329" max="3330" width="13.7109375" style="17" customWidth="1"/>
    <col min="3331" max="3331" width="14.85546875" style="17" customWidth="1"/>
    <col min="3332" max="3332" width="10.5703125" style="17" customWidth="1"/>
    <col min="3333" max="3333" width="14.85546875" style="17" customWidth="1"/>
    <col min="3334" max="3334" width="15.85546875" style="17" customWidth="1"/>
    <col min="3335" max="3335" width="29.28515625" style="17" customWidth="1"/>
    <col min="3336" max="3336" width="16" style="17" customWidth="1"/>
    <col min="3337" max="3337" width="13.7109375" style="17" customWidth="1"/>
    <col min="3338" max="3338" width="18.42578125" style="17" customWidth="1"/>
    <col min="3339" max="3339" width="13.7109375" style="17" customWidth="1"/>
    <col min="3340" max="3341" width="19.85546875" style="17" customWidth="1"/>
    <col min="3342" max="3344" width="13.7109375" style="17" customWidth="1"/>
    <col min="3345" max="3346" width="15.140625" style="17" customWidth="1"/>
    <col min="3347" max="3347" width="18" style="17" customWidth="1"/>
    <col min="3348" max="3348" width="19.28515625" style="17" customWidth="1"/>
    <col min="3349" max="3349" width="10.7109375" style="17" customWidth="1"/>
    <col min="3350" max="3584" width="9.140625" style="17"/>
    <col min="3585" max="3586" width="13.7109375" style="17" customWidth="1"/>
    <col min="3587" max="3587" width="14.85546875" style="17" customWidth="1"/>
    <col min="3588" max="3588" width="10.5703125" style="17" customWidth="1"/>
    <col min="3589" max="3589" width="14.85546875" style="17" customWidth="1"/>
    <col min="3590" max="3590" width="15.85546875" style="17" customWidth="1"/>
    <col min="3591" max="3591" width="29.28515625" style="17" customWidth="1"/>
    <col min="3592" max="3592" width="16" style="17" customWidth="1"/>
    <col min="3593" max="3593" width="13.7109375" style="17" customWidth="1"/>
    <col min="3594" max="3594" width="18.42578125" style="17" customWidth="1"/>
    <col min="3595" max="3595" width="13.7109375" style="17" customWidth="1"/>
    <col min="3596" max="3597" width="19.85546875" style="17" customWidth="1"/>
    <col min="3598" max="3600" width="13.7109375" style="17" customWidth="1"/>
    <col min="3601" max="3602" width="15.140625" style="17" customWidth="1"/>
    <col min="3603" max="3603" width="18" style="17" customWidth="1"/>
    <col min="3604" max="3604" width="19.28515625" style="17" customWidth="1"/>
    <col min="3605" max="3605" width="10.7109375" style="17" customWidth="1"/>
    <col min="3606" max="3840" width="9.140625" style="17"/>
    <col min="3841" max="3842" width="13.7109375" style="17" customWidth="1"/>
    <col min="3843" max="3843" width="14.85546875" style="17" customWidth="1"/>
    <col min="3844" max="3844" width="10.5703125" style="17" customWidth="1"/>
    <col min="3845" max="3845" width="14.85546875" style="17" customWidth="1"/>
    <col min="3846" max="3846" width="15.85546875" style="17" customWidth="1"/>
    <col min="3847" max="3847" width="29.28515625" style="17" customWidth="1"/>
    <col min="3848" max="3848" width="16" style="17" customWidth="1"/>
    <col min="3849" max="3849" width="13.7109375" style="17" customWidth="1"/>
    <col min="3850" max="3850" width="18.42578125" style="17" customWidth="1"/>
    <col min="3851" max="3851" width="13.7109375" style="17" customWidth="1"/>
    <col min="3852" max="3853" width="19.85546875" style="17" customWidth="1"/>
    <col min="3854" max="3856" width="13.7109375" style="17" customWidth="1"/>
    <col min="3857" max="3858" width="15.140625" style="17" customWidth="1"/>
    <col min="3859" max="3859" width="18" style="17" customWidth="1"/>
    <col min="3860" max="3860" width="19.28515625" style="17" customWidth="1"/>
    <col min="3861" max="3861" width="10.7109375" style="17" customWidth="1"/>
    <col min="3862" max="4096" width="9.140625" style="17"/>
    <col min="4097" max="4098" width="13.7109375" style="17" customWidth="1"/>
    <col min="4099" max="4099" width="14.85546875" style="17" customWidth="1"/>
    <col min="4100" max="4100" width="10.5703125" style="17" customWidth="1"/>
    <col min="4101" max="4101" width="14.85546875" style="17" customWidth="1"/>
    <col min="4102" max="4102" width="15.85546875" style="17" customWidth="1"/>
    <col min="4103" max="4103" width="29.28515625" style="17" customWidth="1"/>
    <col min="4104" max="4104" width="16" style="17" customWidth="1"/>
    <col min="4105" max="4105" width="13.7109375" style="17" customWidth="1"/>
    <col min="4106" max="4106" width="18.42578125" style="17" customWidth="1"/>
    <col min="4107" max="4107" width="13.7109375" style="17" customWidth="1"/>
    <col min="4108" max="4109" width="19.85546875" style="17" customWidth="1"/>
    <col min="4110" max="4112" width="13.7109375" style="17" customWidth="1"/>
    <col min="4113" max="4114" width="15.140625" style="17" customWidth="1"/>
    <col min="4115" max="4115" width="18" style="17" customWidth="1"/>
    <col min="4116" max="4116" width="19.28515625" style="17" customWidth="1"/>
    <col min="4117" max="4117" width="10.7109375" style="17" customWidth="1"/>
    <col min="4118" max="4352" width="9.140625" style="17"/>
    <col min="4353" max="4354" width="13.7109375" style="17" customWidth="1"/>
    <col min="4355" max="4355" width="14.85546875" style="17" customWidth="1"/>
    <col min="4356" max="4356" width="10.5703125" style="17" customWidth="1"/>
    <col min="4357" max="4357" width="14.85546875" style="17" customWidth="1"/>
    <col min="4358" max="4358" width="15.85546875" style="17" customWidth="1"/>
    <col min="4359" max="4359" width="29.28515625" style="17" customWidth="1"/>
    <col min="4360" max="4360" width="16" style="17" customWidth="1"/>
    <col min="4361" max="4361" width="13.7109375" style="17" customWidth="1"/>
    <col min="4362" max="4362" width="18.42578125" style="17" customWidth="1"/>
    <col min="4363" max="4363" width="13.7109375" style="17" customWidth="1"/>
    <col min="4364" max="4365" width="19.85546875" style="17" customWidth="1"/>
    <col min="4366" max="4368" width="13.7109375" style="17" customWidth="1"/>
    <col min="4369" max="4370" width="15.140625" style="17" customWidth="1"/>
    <col min="4371" max="4371" width="18" style="17" customWidth="1"/>
    <col min="4372" max="4372" width="19.28515625" style="17" customWidth="1"/>
    <col min="4373" max="4373" width="10.7109375" style="17" customWidth="1"/>
    <col min="4374" max="4608" width="9.140625" style="17"/>
    <col min="4609" max="4610" width="13.7109375" style="17" customWidth="1"/>
    <col min="4611" max="4611" width="14.85546875" style="17" customWidth="1"/>
    <col min="4612" max="4612" width="10.5703125" style="17" customWidth="1"/>
    <col min="4613" max="4613" width="14.85546875" style="17" customWidth="1"/>
    <col min="4614" max="4614" width="15.85546875" style="17" customWidth="1"/>
    <col min="4615" max="4615" width="29.28515625" style="17" customWidth="1"/>
    <col min="4616" max="4616" width="16" style="17" customWidth="1"/>
    <col min="4617" max="4617" width="13.7109375" style="17" customWidth="1"/>
    <col min="4618" max="4618" width="18.42578125" style="17" customWidth="1"/>
    <col min="4619" max="4619" width="13.7109375" style="17" customWidth="1"/>
    <col min="4620" max="4621" width="19.85546875" style="17" customWidth="1"/>
    <col min="4622" max="4624" width="13.7109375" style="17" customWidth="1"/>
    <col min="4625" max="4626" width="15.140625" style="17" customWidth="1"/>
    <col min="4627" max="4627" width="18" style="17" customWidth="1"/>
    <col min="4628" max="4628" width="19.28515625" style="17" customWidth="1"/>
    <col min="4629" max="4629" width="10.7109375" style="17" customWidth="1"/>
    <col min="4630" max="4864" width="9.140625" style="17"/>
    <col min="4865" max="4866" width="13.7109375" style="17" customWidth="1"/>
    <col min="4867" max="4867" width="14.85546875" style="17" customWidth="1"/>
    <col min="4868" max="4868" width="10.5703125" style="17" customWidth="1"/>
    <col min="4869" max="4869" width="14.85546875" style="17" customWidth="1"/>
    <col min="4870" max="4870" width="15.85546875" style="17" customWidth="1"/>
    <col min="4871" max="4871" width="29.28515625" style="17" customWidth="1"/>
    <col min="4872" max="4872" width="16" style="17" customWidth="1"/>
    <col min="4873" max="4873" width="13.7109375" style="17" customWidth="1"/>
    <col min="4874" max="4874" width="18.42578125" style="17" customWidth="1"/>
    <col min="4875" max="4875" width="13.7109375" style="17" customWidth="1"/>
    <col min="4876" max="4877" width="19.85546875" style="17" customWidth="1"/>
    <col min="4878" max="4880" width="13.7109375" style="17" customWidth="1"/>
    <col min="4881" max="4882" width="15.140625" style="17" customWidth="1"/>
    <col min="4883" max="4883" width="18" style="17" customWidth="1"/>
    <col min="4884" max="4884" width="19.28515625" style="17" customWidth="1"/>
    <col min="4885" max="4885" width="10.7109375" style="17" customWidth="1"/>
    <col min="4886" max="5120" width="9.140625" style="17"/>
    <col min="5121" max="5122" width="13.7109375" style="17" customWidth="1"/>
    <col min="5123" max="5123" width="14.85546875" style="17" customWidth="1"/>
    <col min="5124" max="5124" width="10.5703125" style="17" customWidth="1"/>
    <col min="5125" max="5125" width="14.85546875" style="17" customWidth="1"/>
    <col min="5126" max="5126" width="15.85546875" style="17" customWidth="1"/>
    <col min="5127" max="5127" width="29.28515625" style="17" customWidth="1"/>
    <col min="5128" max="5128" width="16" style="17" customWidth="1"/>
    <col min="5129" max="5129" width="13.7109375" style="17" customWidth="1"/>
    <col min="5130" max="5130" width="18.42578125" style="17" customWidth="1"/>
    <col min="5131" max="5131" width="13.7109375" style="17" customWidth="1"/>
    <col min="5132" max="5133" width="19.85546875" style="17" customWidth="1"/>
    <col min="5134" max="5136" width="13.7109375" style="17" customWidth="1"/>
    <col min="5137" max="5138" width="15.140625" style="17" customWidth="1"/>
    <col min="5139" max="5139" width="18" style="17" customWidth="1"/>
    <col min="5140" max="5140" width="19.28515625" style="17" customWidth="1"/>
    <col min="5141" max="5141" width="10.7109375" style="17" customWidth="1"/>
    <col min="5142" max="5376" width="9.140625" style="17"/>
    <col min="5377" max="5378" width="13.7109375" style="17" customWidth="1"/>
    <col min="5379" max="5379" width="14.85546875" style="17" customWidth="1"/>
    <col min="5380" max="5380" width="10.5703125" style="17" customWidth="1"/>
    <col min="5381" max="5381" width="14.85546875" style="17" customWidth="1"/>
    <col min="5382" max="5382" width="15.85546875" style="17" customWidth="1"/>
    <col min="5383" max="5383" width="29.28515625" style="17" customWidth="1"/>
    <col min="5384" max="5384" width="16" style="17" customWidth="1"/>
    <col min="5385" max="5385" width="13.7109375" style="17" customWidth="1"/>
    <col min="5386" max="5386" width="18.42578125" style="17" customWidth="1"/>
    <col min="5387" max="5387" width="13.7109375" style="17" customWidth="1"/>
    <col min="5388" max="5389" width="19.85546875" style="17" customWidth="1"/>
    <col min="5390" max="5392" width="13.7109375" style="17" customWidth="1"/>
    <col min="5393" max="5394" width="15.140625" style="17" customWidth="1"/>
    <col min="5395" max="5395" width="18" style="17" customWidth="1"/>
    <col min="5396" max="5396" width="19.28515625" style="17" customWidth="1"/>
    <col min="5397" max="5397" width="10.7109375" style="17" customWidth="1"/>
    <col min="5398" max="5632" width="9.140625" style="17"/>
    <col min="5633" max="5634" width="13.7109375" style="17" customWidth="1"/>
    <col min="5635" max="5635" width="14.85546875" style="17" customWidth="1"/>
    <col min="5636" max="5636" width="10.5703125" style="17" customWidth="1"/>
    <col min="5637" max="5637" width="14.85546875" style="17" customWidth="1"/>
    <col min="5638" max="5638" width="15.85546875" style="17" customWidth="1"/>
    <col min="5639" max="5639" width="29.28515625" style="17" customWidth="1"/>
    <col min="5640" max="5640" width="16" style="17" customWidth="1"/>
    <col min="5641" max="5641" width="13.7109375" style="17" customWidth="1"/>
    <col min="5642" max="5642" width="18.42578125" style="17" customWidth="1"/>
    <col min="5643" max="5643" width="13.7109375" style="17" customWidth="1"/>
    <col min="5644" max="5645" width="19.85546875" style="17" customWidth="1"/>
    <col min="5646" max="5648" width="13.7109375" style="17" customWidth="1"/>
    <col min="5649" max="5650" width="15.140625" style="17" customWidth="1"/>
    <col min="5651" max="5651" width="18" style="17" customWidth="1"/>
    <col min="5652" max="5652" width="19.28515625" style="17" customWidth="1"/>
    <col min="5653" max="5653" width="10.7109375" style="17" customWidth="1"/>
    <col min="5654" max="5888" width="9.140625" style="17"/>
    <col min="5889" max="5890" width="13.7109375" style="17" customWidth="1"/>
    <col min="5891" max="5891" width="14.85546875" style="17" customWidth="1"/>
    <col min="5892" max="5892" width="10.5703125" style="17" customWidth="1"/>
    <col min="5893" max="5893" width="14.85546875" style="17" customWidth="1"/>
    <col min="5894" max="5894" width="15.85546875" style="17" customWidth="1"/>
    <col min="5895" max="5895" width="29.28515625" style="17" customWidth="1"/>
    <col min="5896" max="5896" width="16" style="17" customWidth="1"/>
    <col min="5897" max="5897" width="13.7109375" style="17" customWidth="1"/>
    <col min="5898" max="5898" width="18.42578125" style="17" customWidth="1"/>
    <col min="5899" max="5899" width="13.7109375" style="17" customWidth="1"/>
    <col min="5900" max="5901" width="19.85546875" style="17" customWidth="1"/>
    <col min="5902" max="5904" width="13.7109375" style="17" customWidth="1"/>
    <col min="5905" max="5906" width="15.140625" style="17" customWidth="1"/>
    <col min="5907" max="5907" width="18" style="17" customWidth="1"/>
    <col min="5908" max="5908" width="19.28515625" style="17" customWidth="1"/>
    <col min="5909" max="5909" width="10.7109375" style="17" customWidth="1"/>
    <col min="5910" max="6144" width="9.140625" style="17"/>
    <col min="6145" max="6146" width="13.7109375" style="17" customWidth="1"/>
    <col min="6147" max="6147" width="14.85546875" style="17" customWidth="1"/>
    <col min="6148" max="6148" width="10.5703125" style="17" customWidth="1"/>
    <col min="6149" max="6149" width="14.85546875" style="17" customWidth="1"/>
    <col min="6150" max="6150" width="15.85546875" style="17" customWidth="1"/>
    <col min="6151" max="6151" width="29.28515625" style="17" customWidth="1"/>
    <col min="6152" max="6152" width="16" style="17" customWidth="1"/>
    <col min="6153" max="6153" width="13.7109375" style="17" customWidth="1"/>
    <col min="6154" max="6154" width="18.42578125" style="17" customWidth="1"/>
    <col min="6155" max="6155" width="13.7109375" style="17" customWidth="1"/>
    <col min="6156" max="6157" width="19.85546875" style="17" customWidth="1"/>
    <col min="6158" max="6160" width="13.7109375" style="17" customWidth="1"/>
    <col min="6161" max="6162" width="15.140625" style="17" customWidth="1"/>
    <col min="6163" max="6163" width="18" style="17" customWidth="1"/>
    <col min="6164" max="6164" width="19.28515625" style="17" customWidth="1"/>
    <col min="6165" max="6165" width="10.7109375" style="17" customWidth="1"/>
    <col min="6166" max="6400" width="9.140625" style="17"/>
    <col min="6401" max="6402" width="13.7109375" style="17" customWidth="1"/>
    <col min="6403" max="6403" width="14.85546875" style="17" customWidth="1"/>
    <col min="6404" max="6404" width="10.5703125" style="17" customWidth="1"/>
    <col min="6405" max="6405" width="14.85546875" style="17" customWidth="1"/>
    <col min="6406" max="6406" width="15.85546875" style="17" customWidth="1"/>
    <col min="6407" max="6407" width="29.28515625" style="17" customWidth="1"/>
    <col min="6408" max="6408" width="16" style="17" customWidth="1"/>
    <col min="6409" max="6409" width="13.7109375" style="17" customWidth="1"/>
    <col min="6410" max="6410" width="18.42578125" style="17" customWidth="1"/>
    <col min="6411" max="6411" width="13.7109375" style="17" customWidth="1"/>
    <col min="6412" max="6413" width="19.85546875" style="17" customWidth="1"/>
    <col min="6414" max="6416" width="13.7109375" style="17" customWidth="1"/>
    <col min="6417" max="6418" width="15.140625" style="17" customWidth="1"/>
    <col min="6419" max="6419" width="18" style="17" customWidth="1"/>
    <col min="6420" max="6420" width="19.28515625" style="17" customWidth="1"/>
    <col min="6421" max="6421" width="10.7109375" style="17" customWidth="1"/>
    <col min="6422" max="6656" width="9.140625" style="17"/>
    <col min="6657" max="6658" width="13.7109375" style="17" customWidth="1"/>
    <col min="6659" max="6659" width="14.85546875" style="17" customWidth="1"/>
    <col min="6660" max="6660" width="10.5703125" style="17" customWidth="1"/>
    <col min="6661" max="6661" width="14.85546875" style="17" customWidth="1"/>
    <col min="6662" max="6662" width="15.85546875" style="17" customWidth="1"/>
    <col min="6663" max="6663" width="29.28515625" style="17" customWidth="1"/>
    <col min="6664" max="6664" width="16" style="17" customWidth="1"/>
    <col min="6665" max="6665" width="13.7109375" style="17" customWidth="1"/>
    <col min="6666" max="6666" width="18.42578125" style="17" customWidth="1"/>
    <col min="6667" max="6667" width="13.7109375" style="17" customWidth="1"/>
    <col min="6668" max="6669" width="19.85546875" style="17" customWidth="1"/>
    <col min="6670" max="6672" width="13.7109375" style="17" customWidth="1"/>
    <col min="6673" max="6674" width="15.140625" style="17" customWidth="1"/>
    <col min="6675" max="6675" width="18" style="17" customWidth="1"/>
    <col min="6676" max="6676" width="19.28515625" style="17" customWidth="1"/>
    <col min="6677" max="6677" width="10.7109375" style="17" customWidth="1"/>
    <col min="6678" max="6912" width="9.140625" style="17"/>
    <col min="6913" max="6914" width="13.7109375" style="17" customWidth="1"/>
    <col min="6915" max="6915" width="14.85546875" style="17" customWidth="1"/>
    <col min="6916" max="6916" width="10.5703125" style="17" customWidth="1"/>
    <col min="6917" max="6917" width="14.85546875" style="17" customWidth="1"/>
    <col min="6918" max="6918" width="15.85546875" style="17" customWidth="1"/>
    <col min="6919" max="6919" width="29.28515625" style="17" customWidth="1"/>
    <col min="6920" max="6920" width="16" style="17" customWidth="1"/>
    <col min="6921" max="6921" width="13.7109375" style="17" customWidth="1"/>
    <col min="6922" max="6922" width="18.42578125" style="17" customWidth="1"/>
    <col min="6923" max="6923" width="13.7109375" style="17" customWidth="1"/>
    <col min="6924" max="6925" width="19.85546875" style="17" customWidth="1"/>
    <col min="6926" max="6928" width="13.7109375" style="17" customWidth="1"/>
    <col min="6929" max="6930" width="15.140625" style="17" customWidth="1"/>
    <col min="6931" max="6931" width="18" style="17" customWidth="1"/>
    <col min="6932" max="6932" width="19.28515625" style="17" customWidth="1"/>
    <col min="6933" max="6933" width="10.7109375" style="17" customWidth="1"/>
    <col min="6934" max="7168" width="9.140625" style="17"/>
    <col min="7169" max="7170" width="13.7109375" style="17" customWidth="1"/>
    <col min="7171" max="7171" width="14.85546875" style="17" customWidth="1"/>
    <col min="7172" max="7172" width="10.5703125" style="17" customWidth="1"/>
    <col min="7173" max="7173" width="14.85546875" style="17" customWidth="1"/>
    <col min="7174" max="7174" width="15.85546875" style="17" customWidth="1"/>
    <col min="7175" max="7175" width="29.28515625" style="17" customWidth="1"/>
    <col min="7176" max="7176" width="16" style="17" customWidth="1"/>
    <col min="7177" max="7177" width="13.7109375" style="17" customWidth="1"/>
    <col min="7178" max="7178" width="18.42578125" style="17" customWidth="1"/>
    <col min="7179" max="7179" width="13.7109375" style="17" customWidth="1"/>
    <col min="7180" max="7181" width="19.85546875" style="17" customWidth="1"/>
    <col min="7182" max="7184" width="13.7109375" style="17" customWidth="1"/>
    <col min="7185" max="7186" width="15.140625" style="17" customWidth="1"/>
    <col min="7187" max="7187" width="18" style="17" customWidth="1"/>
    <col min="7188" max="7188" width="19.28515625" style="17" customWidth="1"/>
    <col min="7189" max="7189" width="10.7109375" style="17" customWidth="1"/>
    <col min="7190" max="7424" width="9.140625" style="17"/>
    <col min="7425" max="7426" width="13.7109375" style="17" customWidth="1"/>
    <col min="7427" max="7427" width="14.85546875" style="17" customWidth="1"/>
    <col min="7428" max="7428" width="10.5703125" style="17" customWidth="1"/>
    <col min="7429" max="7429" width="14.85546875" style="17" customWidth="1"/>
    <col min="7430" max="7430" width="15.85546875" style="17" customWidth="1"/>
    <col min="7431" max="7431" width="29.28515625" style="17" customWidth="1"/>
    <col min="7432" max="7432" width="16" style="17" customWidth="1"/>
    <col min="7433" max="7433" width="13.7109375" style="17" customWidth="1"/>
    <col min="7434" max="7434" width="18.42578125" style="17" customWidth="1"/>
    <col min="7435" max="7435" width="13.7109375" style="17" customWidth="1"/>
    <col min="7436" max="7437" width="19.85546875" style="17" customWidth="1"/>
    <col min="7438" max="7440" width="13.7109375" style="17" customWidth="1"/>
    <col min="7441" max="7442" width="15.140625" style="17" customWidth="1"/>
    <col min="7443" max="7443" width="18" style="17" customWidth="1"/>
    <col min="7444" max="7444" width="19.28515625" style="17" customWidth="1"/>
    <col min="7445" max="7445" width="10.7109375" style="17" customWidth="1"/>
    <col min="7446" max="7680" width="9.140625" style="17"/>
    <col min="7681" max="7682" width="13.7109375" style="17" customWidth="1"/>
    <col min="7683" max="7683" width="14.85546875" style="17" customWidth="1"/>
    <col min="7684" max="7684" width="10.5703125" style="17" customWidth="1"/>
    <col min="7685" max="7685" width="14.85546875" style="17" customWidth="1"/>
    <col min="7686" max="7686" width="15.85546875" style="17" customWidth="1"/>
    <col min="7687" max="7687" width="29.28515625" style="17" customWidth="1"/>
    <col min="7688" max="7688" width="16" style="17" customWidth="1"/>
    <col min="7689" max="7689" width="13.7109375" style="17" customWidth="1"/>
    <col min="7690" max="7690" width="18.42578125" style="17" customWidth="1"/>
    <col min="7691" max="7691" width="13.7109375" style="17" customWidth="1"/>
    <col min="7692" max="7693" width="19.85546875" style="17" customWidth="1"/>
    <col min="7694" max="7696" width="13.7109375" style="17" customWidth="1"/>
    <col min="7697" max="7698" width="15.140625" style="17" customWidth="1"/>
    <col min="7699" max="7699" width="18" style="17" customWidth="1"/>
    <col min="7700" max="7700" width="19.28515625" style="17" customWidth="1"/>
    <col min="7701" max="7701" width="10.7109375" style="17" customWidth="1"/>
    <col min="7702" max="7936" width="9.140625" style="17"/>
    <col min="7937" max="7938" width="13.7109375" style="17" customWidth="1"/>
    <col min="7939" max="7939" width="14.85546875" style="17" customWidth="1"/>
    <col min="7940" max="7940" width="10.5703125" style="17" customWidth="1"/>
    <col min="7941" max="7941" width="14.85546875" style="17" customWidth="1"/>
    <col min="7942" max="7942" width="15.85546875" style="17" customWidth="1"/>
    <col min="7943" max="7943" width="29.28515625" style="17" customWidth="1"/>
    <col min="7944" max="7944" width="16" style="17" customWidth="1"/>
    <col min="7945" max="7945" width="13.7109375" style="17" customWidth="1"/>
    <col min="7946" max="7946" width="18.42578125" style="17" customWidth="1"/>
    <col min="7947" max="7947" width="13.7109375" style="17" customWidth="1"/>
    <col min="7948" max="7949" width="19.85546875" style="17" customWidth="1"/>
    <col min="7950" max="7952" width="13.7109375" style="17" customWidth="1"/>
    <col min="7953" max="7954" width="15.140625" style="17" customWidth="1"/>
    <col min="7955" max="7955" width="18" style="17" customWidth="1"/>
    <col min="7956" max="7956" width="19.28515625" style="17" customWidth="1"/>
    <col min="7957" max="7957" width="10.7109375" style="17" customWidth="1"/>
    <col min="7958" max="8192" width="9.140625" style="17"/>
    <col min="8193" max="8194" width="13.7109375" style="17" customWidth="1"/>
    <col min="8195" max="8195" width="14.85546875" style="17" customWidth="1"/>
    <col min="8196" max="8196" width="10.5703125" style="17" customWidth="1"/>
    <col min="8197" max="8197" width="14.85546875" style="17" customWidth="1"/>
    <col min="8198" max="8198" width="15.85546875" style="17" customWidth="1"/>
    <col min="8199" max="8199" width="29.28515625" style="17" customWidth="1"/>
    <col min="8200" max="8200" width="16" style="17" customWidth="1"/>
    <col min="8201" max="8201" width="13.7109375" style="17" customWidth="1"/>
    <col min="8202" max="8202" width="18.42578125" style="17" customWidth="1"/>
    <col min="8203" max="8203" width="13.7109375" style="17" customWidth="1"/>
    <col min="8204" max="8205" width="19.85546875" style="17" customWidth="1"/>
    <col min="8206" max="8208" width="13.7109375" style="17" customWidth="1"/>
    <col min="8209" max="8210" width="15.140625" style="17" customWidth="1"/>
    <col min="8211" max="8211" width="18" style="17" customWidth="1"/>
    <col min="8212" max="8212" width="19.28515625" style="17" customWidth="1"/>
    <col min="8213" max="8213" width="10.7109375" style="17" customWidth="1"/>
    <col min="8214" max="8448" width="9.140625" style="17"/>
    <col min="8449" max="8450" width="13.7109375" style="17" customWidth="1"/>
    <col min="8451" max="8451" width="14.85546875" style="17" customWidth="1"/>
    <col min="8452" max="8452" width="10.5703125" style="17" customWidth="1"/>
    <col min="8453" max="8453" width="14.85546875" style="17" customWidth="1"/>
    <col min="8454" max="8454" width="15.85546875" style="17" customWidth="1"/>
    <col min="8455" max="8455" width="29.28515625" style="17" customWidth="1"/>
    <col min="8456" max="8456" width="16" style="17" customWidth="1"/>
    <col min="8457" max="8457" width="13.7109375" style="17" customWidth="1"/>
    <col min="8458" max="8458" width="18.42578125" style="17" customWidth="1"/>
    <col min="8459" max="8459" width="13.7109375" style="17" customWidth="1"/>
    <col min="8460" max="8461" width="19.85546875" style="17" customWidth="1"/>
    <col min="8462" max="8464" width="13.7109375" style="17" customWidth="1"/>
    <col min="8465" max="8466" width="15.140625" style="17" customWidth="1"/>
    <col min="8467" max="8467" width="18" style="17" customWidth="1"/>
    <col min="8468" max="8468" width="19.28515625" style="17" customWidth="1"/>
    <col min="8469" max="8469" width="10.7109375" style="17" customWidth="1"/>
    <col min="8470" max="8704" width="9.140625" style="17"/>
    <col min="8705" max="8706" width="13.7109375" style="17" customWidth="1"/>
    <col min="8707" max="8707" width="14.85546875" style="17" customWidth="1"/>
    <col min="8708" max="8708" width="10.5703125" style="17" customWidth="1"/>
    <col min="8709" max="8709" width="14.85546875" style="17" customWidth="1"/>
    <col min="8710" max="8710" width="15.85546875" style="17" customWidth="1"/>
    <col min="8711" max="8711" width="29.28515625" style="17" customWidth="1"/>
    <col min="8712" max="8712" width="16" style="17" customWidth="1"/>
    <col min="8713" max="8713" width="13.7109375" style="17" customWidth="1"/>
    <col min="8714" max="8714" width="18.42578125" style="17" customWidth="1"/>
    <col min="8715" max="8715" width="13.7109375" style="17" customWidth="1"/>
    <col min="8716" max="8717" width="19.85546875" style="17" customWidth="1"/>
    <col min="8718" max="8720" width="13.7109375" style="17" customWidth="1"/>
    <col min="8721" max="8722" width="15.140625" style="17" customWidth="1"/>
    <col min="8723" max="8723" width="18" style="17" customWidth="1"/>
    <col min="8724" max="8724" width="19.28515625" style="17" customWidth="1"/>
    <col min="8725" max="8725" width="10.7109375" style="17" customWidth="1"/>
    <col min="8726" max="8960" width="9.140625" style="17"/>
    <col min="8961" max="8962" width="13.7109375" style="17" customWidth="1"/>
    <col min="8963" max="8963" width="14.85546875" style="17" customWidth="1"/>
    <col min="8964" max="8964" width="10.5703125" style="17" customWidth="1"/>
    <col min="8965" max="8965" width="14.85546875" style="17" customWidth="1"/>
    <col min="8966" max="8966" width="15.85546875" style="17" customWidth="1"/>
    <col min="8967" max="8967" width="29.28515625" style="17" customWidth="1"/>
    <col min="8968" max="8968" width="16" style="17" customWidth="1"/>
    <col min="8969" max="8969" width="13.7109375" style="17" customWidth="1"/>
    <col min="8970" max="8970" width="18.42578125" style="17" customWidth="1"/>
    <col min="8971" max="8971" width="13.7109375" style="17" customWidth="1"/>
    <col min="8972" max="8973" width="19.85546875" style="17" customWidth="1"/>
    <col min="8974" max="8976" width="13.7109375" style="17" customWidth="1"/>
    <col min="8977" max="8978" width="15.140625" style="17" customWidth="1"/>
    <col min="8979" max="8979" width="18" style="17" customWidth="1"/>
    <col min="8980" max="8980" width="19.28515625" style="17" customWidth="1"/>
    <col min="8981" max="8981" width="10.7109375" style="17" customWidth="1"/>
    <col min="8982" max="9216" width="9.140625" style="17"/>
    <col min="9217" max="9218" width="13.7109375" style="17" customWidth="1"/>
    <col min="9219" max="9219" width="14.85546875" style="17" customWidth="1"/>
    <col min="9220" max="9220" width="10.5703125" style="17" customWidth="1"/>
    <col min="9221" max="9221" width="14.85546875" style="17" customWidth="1"/>
    <col min="9222" max="9222" width="15.85546875" style="17" customWidth="1"/>
    <col min="9223" max="9223" width="29.28515625" style="17" customWidth="1"/>
    <col min="9224" max="9224" width="16" style="17" customWidth="1"/>
    <col min="9225" max="9225" width="13.7109375" style="17" customWidth="1"/>
    <col min="9226" max="9226" width="18.42578125" style="17" customWidth="1"/>
    <col min="9227" max="9227" width="13.7109375" style="17" customWidth="1"/>
    <col min="9228" max="9229" width="19.85546875" style="17" customWidth="1"/>
    <col min="9230" max="9232" width="13.7109375" style="17" customWidth="1"/>
    <col min="9233" max="9234" width="15.140625" style="17" customWidth="1"/>
    <col min="9235" max="9235" width="18" style="17" customWidth="1"/>
    <col min="9236" max="9236" width="19.28515625" style="17" customWidth="1"/>
    <col min="9237" max="9237" width="10.7109375" style="17" customWidth="1"/>
    <col min="9238" max="9472" width="9.140625" style="17"/>
    <col min="9473" max="9474" width="13.7109375" style="17" customWidth="1"/>
    <col min="9475" max="9475" width="14.85546875" style="17" customWidth="1"/>
    <col min="9476" max="9476" width="10.5703125" style="17" customWidth="1"/>
    <col min="9477" max="9477" width="14.85546875" style="17" customWidth="1"/>
    <col min="9478" max="9478" width="15.85546875" style="17" customWidth="1"/>
    <col min="9479" max="9479" width="29.28515625" style="17" customWidth="1"/>
    <col min="9480" max="9480" width="16" style="17" customWidth="1"/>
    <col min="9481" max="9481" width="13.7109375" style="17" customWidth="1"/>
    <col min="9482" max="9482" width="18.42578125" style="17" customWidth="1"/>
    <col min="9483" max="9483" width="13.7109375" style="17" customWidth="1"/>
    <col min="9484" max="9485" width="19.85546875" style="17" customWidth="1"/>
    <col min="9486" max="9488" width="13.7109375" style="17" customWidth="1"/>
    <col min="9489" max="9490" width="15.140625" style="17" customWidth="1"/>
    <col min="9491" max="9491" width="18" style="17" customWidth="1"/>
    <col min="9492" max="9492" width="19.28515625" style="17" customWidth="1"/>
    <col min="9493" max="9493" width="10.7109375" style="17" customWidth="1"/>
    <col min="9494" max="9728" width="9.140625" style="17"/>
    <col min="9729" max="9730" width="13.7109375" style="17" customWidth="1"/>
    <col min="9731" max="9731" width="14.85546875" style="17" customWidth="1"/>
    <col min="9732" max="9732" width="10.5703125" style="17" customWidth="1"/>
    <col min="9733" max="9733" width="14.85546875" style="17" customWidth="1"/>
    <col min="9734" max="9734" width="15.85546875" style="17" customWidth="1"/>
    <col min="9735" max="9735" width="29.28515625" style="17" customWidth="1"/>
    <col min="9736" max="9736" width="16" style="17" customWidth="1"/>
    <col min="9737" max="9737" width="13.7109375" style="17" customWidth="1"/>
    <col min="9738" max="9738" width="18.42578125" style="17" customWidth="1"/>
    <col min="9739" max="9739" width="13.7109375" style="17" customWidth="1"/>
    <col min="9740" max="9741" width="19.85546875" style="17" customWidth="1"/>
    <col min="9742" max="9744" width="13.7109375" style="17" customWidth="1"/>
    <col min="9745" max="9746" width="15.140625" style="17" customWidth="1"/>
    <col min="9747" max="9747" width="18" style="17" customWidth="1"/>
    <col min="9748" max="9748" width="19.28515625" style="17" customWidth="1"/>
    <col min="9749" max="9749" width="10.7109375" style="17" customWidth="1"/>
    <col min="9750" max="9984" width="9.140625" style="17"/>
    <col min="9985" max="9986" width="13.7109375" style="17" customWidth="1"/>
    <col min="9987" max="9987" width="14.85546875" style="17" customWidth="1"/>
    <col min="9988" max="9988" width="10.5703125" style="17" customWidth="1"/>
    <col min="9989" max="9989" width="14.85546875" style="17" customWidth="1"/>
    <col min="9990" max="9990" width="15.85546875" style="17" customWidth="1"/>
    <col min="9991" max="9991" width="29.28515625" style="17" customWidth="1"/>
    <col min="9992" max="9992" width="16" style="17" customWidth="1"/>
    <col min="9993" max="9993" width="13.7109375" style="17" customWidth="1"/>
    <col min="9994" max="9994" width="18.42578125" style="17" customWidth="1"/>
    <col min="9995" max="9995" width="13.7109375" style="17" customWidth="1"/>
    <col min="9996" max="9997" width="19.85546875" style="17" customWidth="1"/>
    <col min="9998" max="10000" width="13.7109375" style="17" customWidth="1"/>
    <col min="10001" max="10002" width="15.140625" style="17" customWidth="1"/>
    <col min="10003" max="10003" width="18" style="17" customWidth="1"/>
    <col min="10004" max="10004" width="19.28515625" style="17" customWidth="1"/>
    <col min="10005" max="10005" width="10.7109375" style="17" customWidth="1"/>
    <col min="10006" max="10240" width="9.140625" style="17"/>
    <col min="10241" max="10242" width="13.7109375" style="17" customWidth="1"/>
    <col min="10243" max="10243" width="14.85546875" style="17" customWidth="1"/>
    <col min="10244" max="10244" width="10.5703125" style="17" customWidth="1"/>
    <col min="10245" max="10245" width="14.85546875" style="17" customWidth="1"/>
    <col min="10246" max="10246" width="15.85546875" style="17" customWidth="1"/>
    <col min="10247" max="10247" width="29.28515625" style="17" customWidth="1"/>
    <col min="10248" max="10248" width="16" style="17" customWidth="1"/>
    <col min="10249" max="10249" width="13.7109375" style="17" customWidth="1"/>
    <col min="10250" max="10250" width="18.42578125" style="17" customWidth="1"/>
    <col min="10251" max="10251" width="13.7109375" style="17" customWidth="1"/>
    <col min="10252" max="10253" width="19.85546875" style="17" customWidth="1"/>
    <col min="10254" max="10256" width="13.7109375" style="17" customWidth="1"/>
    <col min="10257" max="10258" width="15.140625" style="17" customWidth="1"/>
    <col min="10259" max="10259" width="18" style="17" customWidth="1"/>
    <col min="10260" max="10260" width="19.28515625" style="17" customWidth="1"/>
    <col min="10261" max="10261" width="10.7109375" style="17" customWidth="1"/>
    <col min="10262" max="10496" width="9.140625" style="17"/>
    <col min="10497" max="10498" width="13.7109375" style="17" customWidth="1"/>
    <col min="10499" max="10499" width="14.85546875" style="17" customWidth="1"/>
    <col min="10500" max="10500" width="10.5703125" style="17" customWidth="1"/>
    <col min="10501" max="10501" width="14.85546875" style="17" customWidth="1"/>
    <col min="10502" max="10502" width="15.85546875" style="17" customWidth="1"/>
    <col min="10503" max="10503" width="29.28515625" style="17" customWidth="1"/>
    <col min="10504" max="10504" width="16" style="17" customWidth="1"/>
    <col min="10505" max="10505" width="13.7109375" style="17" customWidth="1"/>
    <col min="10506" max="10506" width="18.42578125" style="17" customWidth="1"/>
    <col min="10507" max="10507" width="13.7109375" style="17" customWidth="1"/>
    <col min="10508" max="10509" width="19.85546875" style="17" customWidth="1"/>
    <col min="10510" max="10512" width="13.7109375" style="17" customWidth="1"/>
    <col min="10513" max="10514" width="15.140625" style="17" customWidth="1"/>
    <col min="10515" max="10515" width="18" style="17" customWidth="1"/>
    <col min="10516" max="10516" width="19.28515625" style="17" customWidth="1"/>
    <col min="10517" max="10517" width="10.7109375" style="17" customWidth="1"/>
    <col min="10518" max="10752" width="9.140625" style="17"/>
    <col min="10753" max="10754" width="13.7109375" style="17" customWidth="1"/>
    <col min="10755" max="10755" width="14.85546875" style="17" customWidth="1"/>
    <col min="10756" max="10756" width="10.5703125" style="17" customWidth="1"/>
    <col min="10757" max="10757" width="14.85546875" style="17" customWidth="1"/>
    <col min="10758" max="10758" width="15.85546875" style="17" customWidth="1"/>
    <col min="10759" max="10759" width="29.28515625" style="17" customWidth="1"/>
    <col min="10760" max="10760" width="16" style="17" customWidth="1"/>
    <col min="10761" max="10761" width="13.7109375" style="17" customWidth="1"/>
    <col min="10762" max="10762" width="18.42578125" style="17" customWidth="1"/>
    <col min="10763" max="10763" width="13.7109375" style="17" customWidth="1"/>
    <col min="10764" max="10765" width="19.85546875" style="17" customWidth="1"/>
    <col min="10766" max="10768" width="13.7109375" style="17" customWidth="1"/>
    <col min="10769" max="10770" width="15.140625" style="17" customWidth="1"/>
    <col min="10771" max="10771" width="18" style="17" customWidth="1"/>
    <col min="10772" max="10772" width="19.28515625" style="17" customWidth="1"/>
    <col min="10773" max="10773" width="10.7109375" style="17" customWidth="1"/>
    <col min="10774" max="11008" width="9.140625" style="17"/>
    <col min="11009" max="11010" width="13.7109375" style="17" customWidth="1"/>
    <col min="11011" max="11011" width="14.85546875" style="17" customWidth="1"/>
    <col min="11012" max="11012" width="10.5703125" style="17" customWidth="1"/>
    <col min="11013" max="11013" width="14.85546875" style="17" customWidth="1"/>
    <col min="11014" max="11014" width="15.85546875" style="17" customWidth="1"/>
    <col min="11015" max="11015" width="29.28515625" style="17" customWidth="1"/>
    <col min="11016" max="11016" width="16" style="17" customWidth="1"/>
    <col min="11017" max="11017" width="13.7109375" style="17" customWidth="1"/>
    <col min="11018" max="11018" width="18.42578125" style="17" customWidth="1"/>
    <col min="11019" max="11019" width="13.7109375" style="17" customWidth="1"/>
    <col min="11020" max="11021" width="19.85546875" style="17" customWidth="1"/>
    <col min="11022" max="11024" width="13.7109375" style="17" customWidth="1"/>
    <col min="11025" max="11026" width="15.140625" style="17" customWidth="1"/>
    <col min="11027" max="11027" width="18" style="17" customWidth="1"/>
    <col min="11028" max="11028" width="19.28515625" style="17" customWidth="1"/>
    <col min="11029" max="11029" width="10.7109375" style="17" customWidth="1"/>
    <col min="11030" max="11264" width="9.140625" style="17"/>
    <col min="11265" max="11266" width="13.7109375" style="17" customWidth="1"/>
    <col min="11267" max="11267" width="14.85546875" style="17" customWidth="1"/>
    <col min="11268" max="11268" width="10.5703125" style="17" customWidth="1"/>
    <col min="11269" max="11269" width="14.85546875" style="17" customWidth="1"/>
    <col min="11270" max="11270" width="15.85546875" style="17" customWidth="1"/>
    <col min="11271" max="11271" width="29.28515625" style="17" customWidth="1"/>
    <col min="11272" max="11272" width="16" style="17" customWidth="1"/>
    <col min="11273" max="11273" width="13.7109375" style="17" customWidth="1"/>
    <col min="11274" max="11274" width="18.42578125" style="17" customWidth="1"/>
    <col min="11275" max="11275" width="13.7109375" style="17" customWidth="1"/>
    <col min="11276" max="11277" width="19.85546875" style="17" customWidth="1"/>
    <col min="11278" max="11280" width="13.7109375" style="17" customWidth="1"/>
    <col min="11281" max="11282" width="15.140625" style="17" customWidth="1"/>
    <col min="11283" max="11283" width="18" style="17" customWidth="1"/>
    <col min="11284" max="11284" width="19.28515625" style="17" customWidth="1"/>
    <col min="11285" max="11285" width="10.7109375" style="17" customWidth="1"/>
    <col min="11286" max="11520" width="9.140625" style="17"/>
    <col min="11521" max="11522" width="13.7109375" style="17" customWidth="1"/>
    <col min="11523" max="11523" width="14.85546875" style="17" customWidth="1"/>
    <col min="11524" max="11524" width="10.5703125" style="17" customWidth="1"/>
    <col min="11525" max="11525" width="14.85546875" style="17" customWidth="1"/>
    <col min="11526" max="11526" width="15.85546875" style="17" customWidth="1"/>
    <col min="11527" max="11527" width="29.28515625" style="17" customWidth="1"/>
    <col min="11528" max="11528" width="16" style="17" customWidth="1"/>
    <col min="11529" max="11529" width="13.7109375" style="17" customWidth="1"/>
    <col min="11530" max="11530" width="18.42578125" style="17" customWidth="1"/>
    <col min="11531" max="11531" width="13.7109375" style="17" customWidth="1"/>
    <col min="11532" max="11533" width="19.85546875" style="17" customWidth="1"/>
    <col min="11534" max="11536" width="13.7109375" style="17" customWidth="1"/>
    <col min="11537" max="11538" width="15.140625" style="17" customWidth="1"/>
    <col min="11539" max="11539" width="18" style="17" customWidth="1"/>
    <col min="11540" max="11540" width="19.28515625" style="17" customWidth="1"/>
    <col min="11541" max="11541" width="10.7109375" style="17" customWidth="1"/>
    <col min="11542" max="11776" width="9.140625" style="17"/>
    <col min="11777" max="11778" width="13.7109375" style="17" customWidth="1"/>
    <col min="11779" max="11779" width="14.85546875" style="17" customWidth="1"/>
    <col min="11780" max="11780" width="10.5703125" style="17" customWidth="1"/>
    <col min="11781" max="11781" width="14.85546875" style="17" customWidth="1"/>
    <col min="11782" max="11782" width="15.85546875" style="17" customWidth="1"/>
    <col min="11783" max="11783" width="29.28515625" style="17" customWidth="1"/>
    <col min="11784" max="11784" width="16" style="17" customWidth="1"/>
    <col min="11785" max="11785" width="13.7109375" style="17" customWidth="1"/>
    <col min="11786" max="11786" width="18.42578125" style="17" customWidth="1"/>
    <col min="11787" max="11787" width="13.7109375" style="17" customWidth="1"/>
    <col min="11788" max="11789" width="19.85546875" style="17" customWidth="1"/>
    <col min="11790" max="11792" width="13.7109375" style="17" customWidth="1"/>
    <col min="11793" max="11794" width="15.140625" style="17" customWidth="1"/>
    <col min="11795" max="11795" width="18" style="17" customWidth="1"/>
    <col min="11796" max="11796" width="19.28515625" style="17" customWidth="1"/>
    <col min="11797" max="11797" width="10.7109375" style="17" customWidth="1"/>
    <col min="11798" max="12032" width="9.140625" style="17"/>
    <col min="12033" max="12034" width="13.7109375" style="17" customWidth="1"/>
    <col min="12035" max="12035" width="14.85546875" style="17" customWidth="1"/>
    <col min="12036" max="12036" width="10.5703125" style="17" customWidth="1"/>
    <col min="12037" max="12037" width="14.85546875" style="17" customWidth="1"/>
    <col min="12038" max="12038" width="15.85546875" style="17" customWidth="1"/>
    <col min="12039" max="12039" width="29.28515625" style="17" customWidth="1"/>
    <col min="12040" max="12040" width="16" style="17" customWidth="1"/>
    <col min="12041" max="12041" width="13.7109375" style="17" customWidth="1"/>
    <col min="12042" max="12042" width="18.42578125" style="17" customWidth="1"/>
    <col min="12043" max="12043" width="13.7109375" style="17" customWidth="1"/>
    <col min="12044" max="12045" width="19.85546875" style="17" customWidth="1"/>
    <col min="12046" max="12048" width="13.7109375" style="17" customWidth="1"/>
    <col min="12049" max="12050" width="15.140625" style="17" customWidth="1"/>
    <col min="12051" max="12051" width="18" style="17" customWidth="1"/>
    <col min="12052" max="12052" width="19.28515625" style="17" customWidth="1"/>
    <col min="12053" max="12053" width="10.7109375" style="17" customWidth="1"/>
    <col min="12054" max="12288" width="9.140625" style="17"/>
    <col min="12289" max="12290" width="13.7109375" style="17" customWidth="1"/>
    <col min="12291" max="12291" width="14.85546875" style="17" customWidth="1"/>
    <col min="12292" max="12292" width="10.5703125" style="17" customWidth="1"/>
    <col min="12293" max="12293" width="14.85546875" style="17" customWidth="1"/>
    <col min="12294" max="12294" width="15.85546875" style="17" customWidth="1"/>
    <col min="12295" max="12295" width="29.28515625" style="17" customWidth="1"/>
    <col min="12296" max="12296" width="16" style="17" customWidth="1"/>
    <col min="12297" max="12297" width="13.7109375" style="17" customWidth="1"/>
    <col min="12298" max="12298" width="18.42578125" style="17" customWidth="1"/>
    <col min="12299" max="12299" width="13.7109375" style="17" customWidth="1"/>
    <col min="12300" max="12301" width="19.85546875" style="17" customWidth="1"/>
    <col min="12302" max="12304" width="13.7109375" style="17" customWidth="1"/>
    <col min="12305" max="12306" width="15.140625" style="17" customWidth="1"/>
    <col min="12307" max="12307" width="18" style="17" customWidth="1"/>
    <col min="12308" max="12308" width="19.28515625" style="17" customWidth="1"/>
    <col min="12309" max="12309" width="10.7109375" style="17" customWidth="1"/>
    <col min="12310" max="12544" width="9.140625" style="17"/>
    <col min="12545" max="12546" width="13.7109375" style="17" customWidth="1"/>
    <col min="12547" max="12547" width="14.85546875" style="17" customWidth="1"/>
    <col min="12548" max="12548" width="10.5703125" style="17" customWidth="1"/>
    <col min="12549" max="12549" width="14.85546875" style="17" customWidth="1"/>
    <col min="12550" max="12550" width="15.85546875" style="17" customWidth="1"/>
    <col min="12551" max="12551" width="29.28515625" style="17" customWidth="1"/>
    <col min="12552" max="12552" width="16" style="17" customWidth="1"/>
    <col min="12553" max="12553" width="13.7109375" style="17" customWidth="1"/>
    <col min="12554" max="12554" width="18.42578125" style="17" customWidth="1"/>
    <col min="12555" max="12555" width="13.7109375" style="17" customWidth="1"/>
    <col min="12556" max="12557" width="19.85546875" style="17" customWidth="1"/>
    <col min="12558" max="12560" width="13.7109375" style="17" customWidth="1"/>
    <col min="12561" max="12562" width="15.140625" style="17" customWidth="1"/>
    <col min="12563" max="12563" width="18" style="17" customWidth="1"/>
    <col min="12564" max="12564" width="19.28515625" style="17" customWidth="1"/>
    <col min="12565" max="12565" width="10.7109375" style="17" customWidth="1"/>
    <col min="12566" max="12800" width="9.140625" style="17"/>
    <col min="12801" max="12802" width="13.7109375" style="17" customWidth="1"/>
    <col min="12803" max="12803" width="14.85546875" style="17" customWidth="1"/>
    <col min="12804" max="12804" width="10.5703125" style="17" customWidth="1"/>
    <col min="12805" max="12805" width="14.85546875" style="17" customWidth="1"/>
    <col min="12806" max="12806" width="15.85546875" style="17" customWidth="1"/>
    <col min="12807" max="12807" width="29.28515625" style="17" customWidth="1"/>
    <col min="12808" max="12808" width="16" style="17" customWidth="1"/>
    <col min="12809" max="12809" width="13.7109375" style="17" customWidth="1"/>
    <col min="12810" max="12810" width="18.42578125" style="17" customWidth="1"/>
    <col min="12811" max="12811" width="13.7109375" style="17" customWidth="1"/>
    <col min="12812" max="12813" width="19.85546875" style="17" customWidth="1"/>
    <col min="12814" max="12816" width="13.7109375" style="17" customWidth="1"/>
    <col min="12817" max="12818" width="15.140625" style="17" customWidth="1"/>
    <col min="12819" max="12819" width="18" style="17" customWidth="1"/>
    <col min="12820" max="12820" width="19.28515625" style="17" customWidth="1"/>
    <col min="12821" max="12821" width="10.7109375" style="17" customWidth="1"/>
    <col min="12822" max="13056" width="9.140625" style="17"/>
    <col min="13057" max="13058" width="13.7109375" style="17" customWidth="1"/>
    <col min="13059" max="13059" width="14.85546875" style="17" customWidth="1"/>
    <col min="13060" max="13060" width="10.5703125" style="17" customWidth="1"/>
    <col min="13061" max="13061" width="14.85546875" style="17" customWidth="1"/>
    <col min="13062" max="13062" width="15.85546875" style="17" customWidth="1"/>
    <col min="13063" max="13063" width="29.28515625" style="17" customWidth="1"/>
    <col min="13064" max="13064" width="16" style="17" customWidth="1"/>
    <col min="13065" max="13065" width="13.7109375" style="17" customWidth="1"/>
    <col min="13066" max="13066" width="18.42578125" style="17" customWidth="1"/>
    <col min="13067" max="13067" width="13.7109375" style="17" customWidth="1"/>
    <col min="13068" max="13069" width="19.85546875" style="17" customWidth="1"/>
    <col min="13070" max="13072" width="13.7109375" style="17" customWidth="1"/>
    <col min="13073" max="13074" width="15.140625" style="17" customWidth="1"/>
    <col min="13075" max="13075" width="18" style="17" customWidth="1"/>
    <col min="13076" max="13076" width="19.28515625" style="17" customWidth="1"/>
    <col min="13077" max="13077" width="10.7109375" style="17" customWidth="1"/>
    <col min="13078" max="13312" width="9.140625" style="17"/>
    <col min="13313" max="13314" width="13.7109375" style="17" customWidth="1"/>
    <col min="13315" max="13315" width="14.85546875" style="17" customWidth="1"/>
    <col min="13316" max="13316" width="10.5703125" style="17" customWidth="1"/>
    <col min="13317" max="13317" width="14.85546875" style="17" customWidth="1"/>
    <col min="13318" max="13318" width="15.85546875" style="17" customWidth="1"/>
    <col min="13319" max="13319" width="29.28515625" style="17" customWidth="1"/>
    <col min="13320" max="13320" width="16" style="17" customWidth="1"/>
    <col min="13321" max="13321" width="13.7109375" style="17" customWidth="1"/>
    <col min="13322" max="13322" width="18.42578125" style="17" customWidth="1"/>
    <col min="13323" max="13323" width="13.7109375" style="17" customWidth="1"/>
    <col min="13324" max="13325" width="19.85546875" style="17" customWidth="1"/>
    <col min="13326" max="13328" width="13.7109375" style="17" customWidth="1"/>
    <col min="13329" max="13330" width="15.140625" style="17" customWidth="1"/>
    <col min="13331" max="13331" width="18" style="17" customWidth="1"/>
    <col min="13332" max="13332" width="19.28515625" style="17" customWidth="1"/>
    <col min="13333" max="13333" width="10.7109375" style="17" customWidth="1"/>
    <col min="13334" max="13568" width="9.140625" style="17"/>
    <col min="13569" max="13570" width="13.7109375" style="17" customWidth="1"/>
    <col min="13571" max="13571" width="14.85546875" style="17" customWidth="1"/>
    <col min="13572" max="13572" width="10.5703125" style="17" customWidth="1"/>
    <col min="13573" max="13573" width="14.85546875" style="17" customWidth="1"/>
    <col min="13574" max="13574" width="15.85546875" style="17" customWidth="1"/>
    <col min="13575" max="13575" width="29.28515625" style="17" customWidth="1"/>
    <col min="13576" max="13576" width="16" style="17" customWidth="1"/>
    <col min="13577" max="13577" width="13.7109375" style="17" customWidth="1"/>
    <col min="13578" max="13578" width="18.42578125" style="17" customWidth="1"/>
    <col min="13579" max="13579" width="13.7109375" style="17" customWidth="1"/>
    <col min="13580" max="13581" width="19.85546875" style="17" customWidth="1"/>
    <col min="13582" max="13584" width="13.7109375" style="17" customWidth="1"/>
    <col min="13585" max="13586" width="15.140625" style="17" customWidth="1"/>
    <col min="13587" max="13587" width="18" style="17" customWidth="1"/>
    <col min="13588" max="13588" width="19.28515625" style="17" customWidth="1"/>
    <col min="13589" max="13589" width="10.7109375" style="17" customWidth="1"/>
    <col min="13590" max="13824" width="9.140625" style="17"/>
    <col min="13825" max="13826" width="13.7109375" style="17" customWidth="1"/>
    <col min="13827" max="13827" width="14.85546875" style="17" customWidth="1"/>
    <col min="13828" max="13828" width="10.5703125" style="17" customWidth="1"/>
    <col min="13829" max="13829" width="14.85546875" style="17" customWidth="1"/>
    <col min="13830" max="13830" width="15.85546875" style="17" customWidth="1"/>
    <col min="13831" max="13831" width="29.28515625" style="17" customWidth="1"/>
    <col min="13832" max="13832" width="16" style="17" customWidth="1"/>
    <col min="13833" max="13833" width="13.7109375" style="17" customWidth="1"/>
    <col min="13834" max="13834" width="18.42578125" style="17" customWidth="1"/>
    <col min="13835" max="13835" width="13.7109375" style="17" customWidth="1"/>
    <col min="13836" max="13837" width="19.85546875" style="17" customWidth="1"/>
    <col min="13838" max="13840" width="13.7109375" style="17" customWidth="1"/>
    <col min="13841" max="13842" width="15.140625" style="17" customWidth="1"/>
    <col min="13843" max="13843" width="18" style="17" customWidth="1"/>
    <col min="13844" max="13844" width="19.28515625" style="17" customWidth="1"/>
    <col min="13845" max="13845" width="10.7109375" style="17" customWidth="1"/>
    <col min="13846" max="14080" width="9.140625" style="17"/>
    <col min="14081" max="14082" width="13.7109375" style="17" customWidth="1"/>
    <col min="14083" max="14083" width="14.85546875" style="17" customWidth="1"/>
    <col min="14084" max="14084" width="10.5703125" style="17" customWidth="1"/>
    <col min="14085" max="14085" width="14.85546875" style="17" customWidth="1"/>
    <col min="14086" max="14086" width="15.85546875" style="17" customWidth="1"/>
    <col min="14087" max="14087" width="29.28515625" style="17" customWidth="1"/>
    <col min="14088" max="14088" width="16" style="17" customWidth="1"/>
    <col min="14089" max="14089" width="13.7109375" style="17" customWidth="1"/>
    <col min="14090" max="14090" width="18.42578125" style="17" customWidth="1"/>
    <col min="14091" max="14091" width="13.7109375" style="17" customWidth="1"/>
    <col min="14092" max="14093" width="19.85546875" style="17" customWidth="1"/>
    <col min="14094" max="14096" width="13.7109375" style="17" customWidth="1"/>
    <col min="14097" max="14098" width="15.140625" style="17" customWidth="1"/>
    <col min="14099" max="14099" width="18" style="17" customWidth="1"/>
    <col min="14100" max="14100" width="19.28515625" style="17" customWidth="1"/>
    <col min="14101" max="14101" width="10.7109375" style="17" customWidth="1"/>
    <col min="14102" max="14336" width="9.140625" style="17"/>
    <col min="14337" max="14338" width="13.7109375" style="17" customWidth="1"/>
    <col min="14339" max="14339" width="14.85546875" style="17" customWidth="1"/>
    <col min="14340" max="14340" width="10.5703125" style="17" customWidth="1"/>
    <col min="14341" max="14341" width="14.85546875" style="17" customWidth="1"/>
    <col min="14342" max="14342" width="15.85546875" style="17" customWidth="1"/>
    <col min="14343" max="14343" width="29.28515625" style="17" customWidth="1"/>
    <col min="14344" max="14344" width="16" style="17" customWidth="1"/>
    <col min="14345" max="14345" width="13.7109375" style="17" customWidth="1"/>
    <col min="14346" max="14346" width="18.42578125" style="17" customWidth="1"/>
    <col min="14347" max="14347" width="13.7109375" style="17" customWidth="1"/>
    <col min="14348" max="14349" width="19.85546875" style="17" customWidth="1"/>
    <col min="14350" max="14352" width="13.7109375" style="17" customWidth="1"/>
    <col min="14353" max="14354" width="15.140625" style="17" customWidth="1"/>
    <col min="14355" max="14355" width="18" style="17" customWidth="1"/>
    <col min="14356" max="14356" width="19.28515625" style="17" customWidth="1"/>
    <col min="14357" max="14357" width="10.7109375" style="17" customWidth="1"/>
    <col min="14358" max="14592" width="9.140625" style="17"/>
    <col min="14593" max="14594" width="13.7109375" style="17" customWidth="1"/>
    <col min="14595" max="14595" width="14.85546875" style="17" customWidth="1"/>
    <col min="14596" max="14596" width="10.5703125" style="17" customWidth="1"/>
    <col min="14597" max="14597" width="14.85546875" style="17" customWidth="1"/>
    <col min="14598" max="14598" width="15.85546875" style="17" customWidth="1"/>
    <col min="14599" max="14599" width="29.28515625" style="17" customWidth="1"/>
    <col min="14600" max="14600" width="16" style="17" customWidth="1"/>
    <col min="14601" max="14601" width="13.7109375" style="17" customWidth="1"/>
    <col min="14602" max="14602" width="18.42578125" style="17" customWidth="1"/>
    <col min="14603" max="14603" width="13.7109375" style="17" customWidth="1"/>
    <col min="14604" max="14605" width="19.85546875" style="17" customWidth="1"/>
    <col min="14606" max="14608" width="13.7109375" style="17" customWidth="1"/>
    <col min="14609" max="14610" width="15.140625" style="17" customWidth="1"/>
    <col min="14611" max="14611" width="18" style="17" customWidth="1"/>
    <col min="14612" max="14612" width="19.28515625" style="17" customWidth="1"/>
    <col min="14613" max="14613" width="10.7109375" style="17" customWidth="1"/>
    <col min="14614" max="14848" width="9.140625" style="17"/>
    <col min="14849" max="14850" width="13.7109375" style="17" customWidth="1"/>
    <col min="14851" max="14851" width="14.85546875" style="17" customWidth="1"/>
    <col min="14852" max="14852" width="10.5703125" style="17" customWidth="1"/>
    <col min="14853" max="14853" width="14.85546875" style="17" customWidth="1"/>
    <col min="14854" max="14854" width="15.85546875" style="17" customWidth="1"/>
    <col min="14855" max="14855" width="29.28515625" style="17" customWidth="1"/>
    <col min="14856" max="14856" width="16" style="17" customWidth="1"/>
    <col min="14857" max="14857" width="13.7109375" style="17" customWidth="1"/>
    <col min="14858" max="14858" width="18.42578125" style="17" customWidth="1"/>
    <col min="14859" max="14859" width="13.7109375" style="17" customWidth="1"/>
    <col min="14860" max="14861" width="19.85546875" style="17" customWidth="1"/>
    <col min="14862" max="14864" width="13.7109375" style="17" customWidth="1"/>
    <col min="14865" max="14866" width="15.140625" style="17" customWidth="1"/>
    <col min="14867" max="14867" width="18" style="17" customWidth="1"/>
    <col min="14868" max="14868" width="19.28515625" style="17" customWidth="1"/>
    <col min="14869" max="14869" width="10.7109375" style="17" customWidth="1"/>
    <col min="14870" max="15104" width="9.140625" style="17"/>
    <col min="15105" max="15106" width="13.7109375" style="17" customWidth="1"/>
    <col min="15107" max="15107" width="14.85546875" style="17" customWidth="1"/>
    <col min="15108" max="15108" width="10.5703125" style="17" customWidth="1"/>
    <col min="15109" max="15109" width="14.85546875" style="17" customWidth="1"/>
    <col min="15110" max="15110" width="15.85546875" style="17" customWidth="1"/>
    <col min="15111" max="15111" width="29.28515625" style="17" customWidth="1"/>
    <col min="15112" max="15112" width="16" style="17" customWidth="1"/>
    <col min="15113" max="15113" width="13.7109375" style="17" customWidth="1"/>
    <col min="15114" max="15114" width="18.42578125" style="17" customWidth="1"/>
    <col min="15115" max="15115" width="13.7109375" style="17" customWidth="1"/>
    <col min="15116" max="15117" width="19.85546875" style="17" customWidth="1"/>
    <col min="15118" max="15120" width="13.7109375" style="17" customWidth="1"/>
    <col min="15121" max="15122" width="15.140625" style="17" customWidth="1"/>
    <col min="15123" max="15123" width="18" style="17" customWidth="1"/>
    <col min="15124" max="15124" width="19.28515625" style="17" customWidth="1"/>
    <col min="15125" max="15125" width="10.7109375" style="17" customWidth="1"/>
    <col min="15126" max="15360" width="9.140625" style="17"/>
    <col min="15361" max="15362" width="13.7109375" style="17" customWidth="1"/>
    <col min="15363" max="15363" width="14.85546875" style="17" customWidth="1"/>
    <col min="15364" max="15364" width="10.5703125" style="17" customWidth="1"/>
    <col min="15365" max="15365" width="14.85546875" style="17" customWidth="1"/>
    <col min="15366" max="15366" width="15.85546875" style="17" customWidth="1"/>
    <col min="15367" max="15367" width="29.28515625" style="17" customWidth="1"/>
    <col min="15368" max="15368" width="16" style="17" customWidth="1"/>
    <col min="15369" max="15369" width="13.7109375" style="17" customWidth="1"/>
    <col min="15370" max="15370" width="18.42578125" style="17" customWidth="1"/>
    <col min="15371" max="15371" width="13.7109375" style="17" customWidth="1"/>
    <col min="15372" max="15373" width="19.85546875" style="17" customWidth="1"/>
    <col min="15374" max="15376" width="13.7109375" style="17" customWidth="1"/>
    <col min="15377" max="15378" width="15.140625" style="17" customWidth="1"/>
    <col min="15379" max="15379" width="18" style="17" customWidth="1"/>
    <col min="15380" max="15380" width="19.28515625" style="17" customWidth="1"/>
    <col min="15381" max="15381" width="10.7109375" style="17" customWidth="1"/>
    <col min="15382" max="15616" width="9.140625" style="17"/>
    <col min="15617" max="15618" width="13.7109375" style="17" customWidth="1"/>
    <col min="15619" max="15619" width="14.85546875" style="17" customWidth="1"/>
    <col min="15620" max="15620" width="10.5703125" style="17" customWidth="1"/>
    <col min="15621" max="15621" width="14.85546875" style="17" customWidth="1"/>
    <col min="15622" max="15622" width="15.85546875" style="17" customWidth="1"/>
    <col min="15623" max="15623" width="29.28515625" style="17" customWidth="1"/>
    <col min="15624" max="15624" width="16" style="17" customWidth="1"/>
    <col min="15625" max="15625" width="13.7109375" style="17" customWidth="1"/>
    <col min="15626" max="15626" width="18.42578125" style="17" customWidth="1"/>
    <col min="15627" max="15627" width="13.7109375" style="17" customWidth="1"/>
    <col min="15628" max="15629" width="19.85546875" style="17" customWidth="1"/>
    <col min="15630" max="15632" width="13.7109375" style="17" customWidth="1"/>
    <col min="15633" max="15634" width="15.140625" style="17" customWidth="1"/>
    <col min="15635" max="15635" width="18" style="17" customWidth="1"/>
    <col min="15636" max="15636" width="19.28515625" style="17" customWidth="1"/>
    <col min="15637" max="15637" width="10.7109375" style="17" customWidth="1"/>
    <col min="15638" max="15872" width="9.140625" style="17"/>
    <col min="15873" max="15874" width="13.7109375" style="17" customWidth="1"/>
    <col min="15875" max="15875" width="14.85546875" style="17" customWidth="1"/>
    <col min="15876" max="15876" width="10.5703125" style="17" customWidth="1"/>
    <col min="15877" max="15877" width="14.85546875" style="17" customWidth="1"/>
    <col min="15878" max="15878" width="15.85546875" style="17" customWidth="1"/>
    <col min="15879" max="15879" width="29.28515625" style="17" customWidth="1"/>
    <col min="15880" max="15880" width="16" style="17" customWidth="1"/>
    <col min="15881" max="15881" width="13.7109375" style="17" customWidth="1"/>
    <col min="15882" max="15882" width="18.42578125" style="17" customWidth="1"/>
    <col min="15883" max="15883" width="13.7109375" style="17" customWidth="1"/>
    <col min="15884" max="15885" width="19.85546875" style="17" customWidth="1"/>
    <col min="15886" max="15888" width="13.7109375" style="17" customWidth="1"/>
    <col min="15889" max="15890" width="15.140625" style="17" customWidth="1"/>
    <col min="15891" max="15891" width="18" style="17" customWidth="1"/>
    <col min="15892" max="15892" width="19.28515625" style="17" customWidth="1"/>
    <col min="15893" max="15893" width="10.7109375" style="17" customWidth="1"/>
    <col min="15894" max="16128" width="9.140625" style="17"/>
    <col min="16129" max="16130" width="13.7109375" style="17" customWidth="1"/>
    <col min="16131" max="16131" width="14.85546875" style="17" customWidth="1"/>
    <col min="16132" max="16132" width="10.5703125" style="17" customWidth="1"/>
    <col min="16133" max="16133" width="14.85546875" style="17" customWidth="1"/>
    <col min="16134" max="16134" width="15.85546875" style="17" customWidth="1"/>
    <col min="16135" max="16135" width="29.28515625" style="17" customWidth="1"/>
    <col min="16136" max="16136" width="16" style="17" customWidth="1"/>
    <col min="16137" max="16137" width="13.7109375" style="17" customWidth="1"/>
    <col min="16138" max="16138" width="18.42578125" style="17" customWidth="1"/>
    <col min="16139" max="16139" width="13.7109375" style="17" customWidth="1"/>
    <col min="16140" max="16141" width="19.85546875" style="17" customWidth="1"/>
    <col min="16142" max="16144" width="13.7109375" style="17" customWidth="1"/>
    <col min="16145" max="16146" width="15.140625" style="17" customWidth="1"/>
    <col min="16147" max="16147" width="18" style="17" customWidth="1"/>
    <col min="16148" max="16148" width="19.28515625" style="17" customWidth="1"/>
    <col min="16149" max="16149" width="10.7109375" style="17" customWidth="1"/>
    <col min="16150" max="16384" width="9.140625" style="17"/>
  </cols>
  <sheetData>
    <row r="1" spans="1:10" x14ac:dyDescent="0.2">
      <c r="A1" s="176" t="s">
        <v>5246</v>
      </c>
      <c r="B1" s="740" t="str">
        <f>HYPERLINK("#List!$A$1", "Full")</f>
        <v>Full</v>
      </c>
    </row>
    <row r="2" spans="1:10" x14ac:dyDescent="0.2">
      <c r="A2" s="176"/>
    </row>
    <row r="3" spans="1:10" x14ac:dyDescent="0.2">
      <c r="A3" s="106" t="s">
        <v>1311</v>
      </c>
      <c r="J3" s="17"/>
    </row>
    <row r="4" spans="1:10" x14ac:dyDescent="0.2">
      <c r="A4" s="13" t="s">
        <v>3557</v>
      </c>
      <c r="D4" s="4"/>
      <c r="E4" s="4"/>
      <c r="F4" s="4"/>
      <c r="G4" s="4"/>
      <c r="J4" s="17"/>
    </row>
    <row r="5" spans="1:10" x14ac:dyDescent="0.2">
      <c r="J5" s="17"/>
    </row>
    <row r="6" spans="1:10" x14ac:dyDescent="0.2">
      <c r="A6" s="176" t="s">
        <v>6769</v>
      </c>
    </row>
    <row r="7" spans="1:10" x14ac:dyDescent="0.2">
      <c r="A7" s="17" t="s">
        <v>48</v>
      </c>
    </row>
    <row r="8" spans="1:10" x14ac:dyDescent="0.2">
      <c r="A8" s="17" t="s">
        <v>4583</v>
      </c>
    </row>
    <row r="10" spans="1:10" x14ac:dyDescent="0.2">
      <c r="A10" s="106" t="s">
        <v>1</v>
      </c>
    </row>
    <row r="12" spans="1:10" ht="63.75" x14ac:dyDescent="0.2">
      <c r="A12" s="278" t="s">
        <v>7115</v>
      </c>
      <c r="B12" s="720" t="s">
        <v>3560</v>
      </c>
      <c r="C12" s="277" t="s">
        <v>3561</v>
      </c>
      <c r="D12" s="722" t="s">
        <v>3562</v>
      </c>
      <c r="E12" s="721" t="s">
        <v>3563</v>
      </c>
      <c r="F12" s="721" t="s">
        <v>3564</v>
      </c>
      <c r="G12" s="721" t="s">
        <v>3565</v>
      </c>
      <c r="H12" s="720" t="s">
        <v>3566</v>
      </c>
      <c r="I12" s="720" t="s">
        <v>1686</v>
      </c>
    </row>
    <row r="13" spans="1:10" x14ac:dyDescent="0.2">
      <c r="A13" s="832" t="s">
        <v>8280</v>
      </c>
      <c r="B13" s="94" t="s">
        <v>7811</v>
      </c>
      <c r="C13" s="219" t="s">
        <v>7835</v>
      </c>
      <c r="D13" s="94" t="s">
        <v>7836</v>
      </c>
      <c r="E13" s="219" t="s">
        <v>7837</v>
      </c>
      <c r="F13" s="94" t="s">
        <v>7838</v>
      </c>
      <c r="G13" s="219" t="s">
        <v>7839</v>
      </c>
      <c r="H13" s="94" t="s">
        <v>7840</v>
      </c>
      <c r="I13" s="219" t="s">
        <v>7841</v>
      </c>
    </row>
    <row r="14" spans="1:10" x14ac:dyDescent="0.2">
      <c r="A14" s="654"/>
      <c r="B14" s="655" t="s">
        <v>269</v>
      </c>
      <c r="C14" s="655" t="s">
        <v>25</v>
      </c>
      <c r="D14" s="655" t="s">
        <v>558</v>
      </c>
      <c r="E14" s="763" t="s">
        <v>31</v>
      </c>
      <c r="F14" s="763" t="s">
        <v>32</v>
      </c>
      <c r="G14" s="763" t="s">
        <v>36</v>
      </c>
      <c r="H14" s="763" t="s">
        <v>40</v>
      </c>
      <c r="I14" s="763" t="s">
        <v>30</v>
      </c>
    </row>
    <row r="15" spans="1:10" ht="38.25" x14ac:dyDescent="0.2">
      <c r="A15" s="82" t="s">
        <v>7116</v>
      </c>
      <c r="B15" s="82" t="s">
        <v>7116</v>
      </c>
      <c r="C15" s="80"/>
      <c r="D15" s="80" t="s">
        <v>7428</v>
      </c>
      <c r="E15" s="80" t="s">
        <v>2109</v>
      </c>
      <c r="F15" s="80" t="s">
        <v>2109</v>
      </c>
      <c r="G15" s="80" t="s">
        <v>2106</v>
      </c>
      <c r="H15" s="80" t="s">
        <v>2106</v>
      </c>
      <c r="I15" s="80" t="s">
        <v>2107</v>
      </c>
    </row>
    <row r="16" spans="1:10" ht="51" x14ac:dyDescent="0.2">
      <c r="A16" s="4" t="s">
        <v>7608</v>
      </c>
      <c r="B16" s="4" t="s">
        <v>7609</v>
      </c>
      <c r="C16" s="4" t="s">
        <v>7563</v>
      </c>
      <c r="D16" s="82"/>
      <c r="E16" s="80" t="s">
        <v>4686</v>
      </c>
      <c r="F16" s="80" t="s">
        <v>7136</v>
      </c>
      <c r="G16" s="80" t="s">
        <v>4360</v>
      </c>
      <c r="H16" s="80" t="s">
        <v>4360</v>
      </c>
      <c r="I16" s="80" t="s">
        <v>4657</v>
      </c>
    </row>
    <row r="17" spans="1:12" ht="25.5" x14ac:dyDescent="0.2">
      <c r="A17" s="82"/>
      <c r="B17" s="82"/>
      <c r="C17" s="82"/>
      <c r="D17" s="82"/>
      <c r="E17" s="80"/>
      <c r="F17" s="80" t="s">
        <v>4693</v>
      </c>
      <c r="G17" s="80" t="s">
        <v>4226</v>
      </c>
      <c r="H17" s="80" t="s">
        <v>4248</v>
      </c>
      <c r="I17" s="80"/>
    </row>
    <row r="18" spans="1:12" x14ac:dyDescent="0.2">
      <c r="A18" s="82"/>
      <c r="B18" s="82"/>
      <c r="C18" s="82"/>
      <c r="D18" s="82"/>
      <c r="E18" s="80"/>
      <c r="F18" s="80"/>
      <c r="G18" s="80"/>
      <c r="H18" s="80" t="s">
        <v>7136</v>
      </c>
      <c r="I18" s="80"/>
    </row>
    <row r="20" spans="1:12" x14ac:dyDescent="0.2">
      <c r="A20" s="176" t="s">
        <v>6770</v>
      </c>
    </row>
    <row r="21" spans="1:12" x14ac:dyDescent="0.2">
      <c r="A21" s="17" t="s">
        <v>48</v>
      </c>
    </row>
    <row r="22" spans="1:12" x14ac:dyDescent="0.2">
      <c r="A22" s="17" t="s">
        <v>4583</v>
      </c>
      <c r="I22" s="17"/>
      <c r="J22" s="17"/>
    </row>
    <row r="24" spans="1:12" x14ac:dyDescent="0.2">
      <c r="A24" s="106" t="s">
        <v>5126</v>
      </c>
    </row>
    <row r="26" spans="1:12" ht="51" x14ac:dyDescent="0.2">
      <c r="A26" s="723" t="s">
        <v>3560</v>
      </c>
      <c r="B26" s="723" t="s">
        <v>3567</v>
      </c>
      <c r="C26" s="724" t="s">
        <v>3568</v>
      </c>
      <c r="D26" s="723" t="s">
        <v>3569</v>
      </c>
      <c r="E26" s="723" t="s">
        <v>4202</v>
      </c>
      <c r="F26" s="723" t="s">
        <v>3570</v>
      </c>
      <c r="G26" s="723" t="s">
        <v>3571</v>
      </c>
      <c r="I26" s="17"/>
    </row>
    <row r="27" spans="1:12" x14ac:dyDescent="0.2">
      <c r="A27" s="219" t="s">
        <v>7856</v>
      </c>
      <c r="B27" s="219" t="s">
        <v>7863</v>
      </c>
      <c r="C27" s="217" t="s">
        <v>7866</v>
      </c>
      <c r="D27" s="219" t="s">
        <v>7867</v>
      </c>
      <c r="E27" s="217" t="s">
        <v>7868</v>
      </c>
      <c r="F27" s="219" t="s">
        <v>7865</v>
      </c>
      <c r="G27" s="217" t="s">
        <v>7864</v>
      </c>
      <c r="I27" s="17"/>
    </row>
    <row r="28" spans="1:12" x14ac:dyDescent="0.2">
      <c r="A28" s="639" t="s">
        <v>269</v>
      </c>
      <c r="B28" s="639" t="s">
        <v>28</v>
      </c>
      <c r="C28" s="639" t="s">
        <v>26</v>
      </c>
      <c r="D28" s="639" t="s">
        <v>29</v>
      </c>
      <c r="E28" s="639" t="s">
        <v>1685</v>
      </c>
      <c r="F28" s="765" t="s">
        <v>23</v>
      </c>
      <c r="G28" s="765" t="s">
        <v>27</v>
      </c>
      <c r="I28" s="17"/>
    </row>
    <row r="29" spans="1:12" ht="63.75" x14ac:dyDescent="0.2">
      <c r="A29" s="82" t="s">
        <v>7116</v>
      </c>
      <c r="B29" s="80" t="s">
        <v>2107</v>
      </c>
      <c r="C29" s="80" t="s">
        <v>7429</v>
      </c>
      <c r="D29" s="80" t="s">
        <v>7427</v>
      </c>
      <c r="E29" s="80" t="s">
        <v>7426</v>
      </c>
      <c r="F29" s="80" t="s">
        <v>2107</v>
      </c>
      <c r="G29" s="80" t="s">
        <v>2107</v>
      </c>
      <c r="I29" s="17"/>
      <c r="L29" s="106"/>
    </row>
    <row r="30" spans="1:12" ht="38.25" x14ac:dyDescent="0.2">
      <c r="A30" s="4" t="s">
        <v>7609</v>
      </c>
      <c r="B30" s="80" t="s">
        <v>7188</v>
      </c>
      <c r="C30" s="82"/>
      <c r="D30" s="82"/>
      <c r="E30" s="82"/>
      <c r="F30" s="80" t="s">
        <v>4658</v>
      </c>
      <c r="G30" s="80" t="s">
        <v>4659</v>
      </c>
      <c r="I30" s="17"/>
    </row>
    <row r="31" spans="1:12" x14ac:dyDescent="0.2">
      <c r="I31" s="17"/>
    </row>
    <row r="32" spans="1:12" x14ac:dyDescent="0.2">
      <c r="A32" s="176" t="s">
        <v>6771</v>
      </c>
    </row>
    <row r="33" spans="1:9" x14ac:dyDescent="0.2">
      <c r="A33" s="17" t="s">
        <v>48</v>
      </c>
      <c r="H33" s="17"/>
    </row>
    <row r="34" spans="1:9" x14ac:dyDescent="0.2">
      <c r="A34" s="17" t="s">
        <v>4583</v>
      </c>
      <c r="I34" s="17"/>
    </row>
    <row r="35" spans="1:9" x14ac:dyDescent="0.2">
      <c r="I35" s="17"/>
    </row>
    <row r="36" spans="1:9" ht="51" x14ac:dyDescent="0.2">
      <c r="A36" s="725" t="s">
        <v>3575</v>
      </c>
      <c r="B36" s="720" t="s">
        <v>3558</v>
      </c>
      <c r="C36" s="720" t="s">
        <v>3572</v>
      </c>
      <c r="D36" s="720" t="s">
        <v>3573</v>
      </c>
      <c r="E36" s="720" t="s">
        <v>3574</v>
      </c>
      <c r="I36" s="17"/>
    </row>
    <row r="37" spans="1:9" x14ac:dyDescent="0.2">
      <c r="A37" s="219" t="s">
        <v>7871</v>
      </c>
      <c r="B37" s="94" t="s">
        <v>7872</v>
      </c>
      <c r="C37" s="219" t="s">
        <v>7873</v>
      </c>
      <c r="D37" s="94" t="s">
        <v>7874</v>
      </c>
      <c r="E37" s="219" t="s">
        <v>7979</v>
      </c>
      <c r="I37" s="17"/>
    </row>
    <row r="38" spans="1:9" x14ac:dyDescent="0.2">
      <c r="A38" s="655"/>
      <c r="B38" s="763" t="s">
        <v>81</v>
      </c>
      <c r="C38" s="763" t="s">
        <v>43</v>
      </c>
      <c r="D38" s="763" t="s">
        <v>91</v>
      </c>
      <c r="E38" s="763" t="s">
        <v>46</v>
      </c>
      <c r="I38" s="17"/>
    </row>
    <row r="39" spans="1:9" ht="25.5" x14ac:dyDescent="0.2">
      <c r="A39" s="82" t="s">
        <v>7116</v>
      </c>
      <c r="B39" s="80" t="s">
        <v>2106</v>
      </c>
      <c r="C39" s="80" t="s">
        <v>2106</v>
      </c>
      <c r="D39" s="80" t="s">
        <v>2106</v>
      </c>
      <c r="E39" s="80" t="s">
        <v>2107</v>
      </c>
      <c r="I39" s="17"/>
    </row>
    <row r="40" spans="1:9" ht="89.25" x14ac:dyDescent="0.2">
      <c r="A40" s="4" t="s">
        <v>7610</v>
      </c>
      <c r="B40" s="80" t="s">
        <v>4360</v>
      </c>
      <c r="C40" s="80" t="s">
        <v>4360</v>
      </c>
      <c r="D40" s="80" t="s">
        <v>4401</v>
      </c>
      <c r="E40" s="80" t="s">
        <v>4660</v>
      </c>
      <c r="I40" s="17"/>
    </row>
    <row r="41" spans="1:9" x14ac:dyDescent="0.2">
      <c r="A41" s="82"/>
      <c r="B41" s="80" t="s">
        <v>4219</v>
      </c>
      <c r="C41" s="80" t="s">
        <v>4242</v>
      </c>
      <c r="D41" s="80" t="s">
        <v>4360</v>
      </c>
      <c r="E41" s="80"/>
      <c r="I41" s="17"/>
    </row>
    <row r="42" spans="1:9" ht="63.75" x14ac:dyDescent="0.2">
      <c r="A42" s="82"/>
      <c r="B42" s="80" t="s">
        <v>4285</v>
      </c>
      <c r="C42" s="80"/>
      <c r="D42" s="80" t="s">
        <v>4219</v>
      </c>
      <c r="E42" s="80"/>
      <c r="I42" s="17"/>
    </row>
    <row r="43" spans="1:9" x14ac:dyDescent="0.2">
      <c r="B43" s="80" t="s">
        <v>4428</v>
      </c>
      <c r="C43" s="14"/>
      <c r="D43" s="133"/>
      <c r="E43" s="133"/>
      <c r="I43" s="17"/>
    </row>
    <row r="44" spans="1:9" x14ac:dyDescent="0.2">
      <c r="I44" s="17"/>
    </row>
    <row r="45" spans="1:9" x14ac:dyDescent="0.2">
      <c r="A45" s="176" t="s">
        <v>6772</v>
      </c>
      <c r="I45" s="17"/>
    </row>
    <row r="46" spans="1:9" x14ac:dyDescent="0.2">
      <c r="A46" s="17" t="s">
        <v>48</v>
      </c>
      <c r="I46" s="17"/>
    </row>
    <row r="47" spans="1:9" x14ac:dyDescent="0.2">
      <c r="A47" s="17" t="s">
        <v>4583</v>
      </c>
      <c r="C47" s="17"/>
      <c r="D47" s="17"/>
      <c r="E47" s="17"/>
      <c r="I47" s="17"/>
    </row>
    <row r="48" spans="1:9" x14ac:dyDescent="0.2">
      <c r="I48" s="17"/>
    </row>
    <row r="49" spans="1:9" x14ac:dyDescent="0.2">
      <c r="A49" s="725" t="s">
        <v>3560</v>
      </c>
      <c r="B49" s="725" t="s">
        <v>3575</v>
      </c>
      <c r="C49" s="725" t="s">
        <v>3576</v>
      </c>
      <c r="I49" s="17"/>
    </row>
    <row r="50" spans="1:9" x14ac:dyDescent="0.2">
      <c r="A50" s="219" t="s">
        <v>7980</v>
      </c>
      <c r="B50" s="219" t="s">
        <v>7883</v>
      </c>
      <c r="C50" s="832" t="s">
        <v>8297</v>
      </c>
      <c r="I50" s="17"/>
    </row>
    <row r="51" spans="1:9" x14ac:dyDescent="0.2">
      <c r="A51" s="655" t="s">
        <v>269</v>
      </c>
      <c r="B51" s="655" t="s">
        <v>1773</v>
      </c>
      <c r="C51" s="763"/>
      <c r="I51" s="17"/>
    </row>
    <row r="52" spans="1:9" x14ac:dyDescent="0.2">
      <c r="A52" s="82" t="s">
        <v>7116</v>
      </c>
      <c r="B52" s="82" t="s">
        <v>7116</v>
      </c>
      <c r="C52" s="80" t="s">
        <v>7143</v>
      </c>
      <c r="I52" s="17"/>
    </row>
    <row r="53" spans="1:9" ht="25.5" x14ac:dyDescent="0.2">
      <c r="A53" s="4" t="s">
        <v>7609</v>
      </c>
      <c r="B53" s="4" t="s">
        <v>7610</v>
      </c>
      <c r="C53" s="82"/>
      <c r="I53" s="17"/>
    </row>
    <row r="54" spans="1:9" x14ac:dyDescent="0.2">
      <c r="I54" s="17"/>
    </row>
    <row r="55" spans="1:9" x14ac:dyDescent="0.2">
      <c r="I55" s="17"/>
    </row>
    <row r="56" spans="1:9" x14ac:dyDescent="0.2">
      <c r="I56" s="17"/>
    </row>
    <row r="57" spans="1:9" x14ac:dyDescent="0.2">
      <c r="I57" s="17"/>
    </row>
    <row r="58" spans="1:9" x14ac:dyDescent="0.2">
      <c r="I58" s="17"/>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7"/>
  <dimension ref="A1:G17"/>
  <sheetViews>
    <sheetView zoomScale="85" zoomScaleNormal="85" workbookViewId="0">
      <selection activeCell="E16" sqref="E16"/>
    </sheetView>
  </sheetViews>
  <sheetFormatPr defaultColWidth="9.140625" defaultRowHeight="12.75" x14ac:dyDescent="0.2"/>
  <cols>
    <col min="1" max="3" width="24.28515625" style="11" customWidth="1"/>
    <col min="4" max="5" width="17.140625" style="11" customWidth="1"/>
    <col min="6" max="6" width="15.42578125" style="11" customWidth="1"/>
    <col min="7" max="16384" width="9.140625" style="11"/>
  </cols>
  <sheetData>
    <row r="1" spans="1:7" x14ac:dyDescent="0.2">
      <c r="A1" s="18" t="s">
        <v>5247</v>
      </c>
      <c r="B1" s="740" t="str">
        <f>HYPERLINK("#List!$A$1", "Full")</f>
        <v>Full</v>
      </c>
    </row>
    <row r="2" spans="1:7" x14ac:dyDescent="0.2">
      <c r="A2" s="18"/>
    </row>
    <row r="3" spans="1:7" x14ac:dyDescent="0.2">
      <c r="A3" s="13" t="s">
        <v>1311</v>
      </c>
      <c r="B3" s="10"/>
      <c r="C3" s="10"/>
      <c r="D3" s="10"/>
    </row>
    <row r="4" spans="1:7" x14ac:dyDescent="0.2">
      <c r="A4" s="13" t="s">
        <v>3557</v>
      </c>
      <c r="B4" s="10"/>
      <c r="C4" s="10"/>
      <c r="D4" s="4"/>
      <c r="E4" s="4"/>
      <c r="F4" s="4"/>
      <c r="G4" s="4"/>
    </row>
    <row r="6" spans="1:7" x14ac:dyDescent="0.2">
      <c r="A6" s="18" t="s">
        <v>6773</v>
      </c>
    </row>
    <row r="7" spans="1:7" x14ac:dyDescent="0.2">
      <c r="A7" s="17" t="s">
        <v>48</v>
      </c>
    </row>
    <row r="8" spans="1:7" x14ac:dyDescent="0.2">
      <c r="A8" s="17" t="s">
        <v>4585</v>
      </c>
    </row>
    <row r="9" spans="1:7" x14ac:dyDescent="0.2">
      <c r="B9" s="106"/>
    </row>
    <row r="10" spans="1:7" x14ac:dyDescent="0.2">
      <c r="A10" s="723" t="s">
        <v>3575</v>
      </c>
      <c r="B10" s="723" t="s">
        <v>3558</v>
      </c>
      <c r="C10" s="723" t="s">
        <v>3559</v>
      </c>
    </row>
    <row r="11" spans="1:7" x14ac:dyDescent="0.2">
      <c r="A11" s="219" t="s">
        <v>7871</v>
      </c>
      <c r="B11" s="219" t="s">
        <v>7872</v>
      </c>
      <c r="C11" s="219" t="s">
        <v>7979</v>
      </c>
    </row>
    <row r="12" spans="1:7" x14ac:dyDescent="0.2">
      <c r="A12" s="651"/>
      <c r="B12" s="765" t="s">
        <v>81</v>
      </c>
      <c r="C12" s="765" t="s">
        <v>46</v>
      </c>
    </row>
    <row r="13" spans="1:7" x14ac:dyDescent="0.2">
      <c r="A13" s="82" t="s">
        <v>7116</v>
      </c>
      <c r="B13" s="80" t="s">
        <v>2106</v>
      </c>
      <c r="C13" s="80" t="s">
        <v>2107</v>
      </c>
    </row>
    <row r="14" spans="1:7" ht="51" x14ac:dyDescent="0.2">
      <c r="A14" s="4" t="s">
        <v>7610</v>
      </c>
      <c r="B14" s="80" t="s">
        <v>4360</v>
      </c>
      <c r="C14" s="80" t="s">
        <v>4660</v>
      </c>
    </row>
    <row r="15" spans="1:7" x14ac:dyDescent="0.2">
      <c r="A15" s="82"/>
      <c r="B15" s="80" t="s">
        <v>4219</v>
      </c>
      <c r="C15" s="80"/>
    </row>
    <row r="16" spans="1:7" ht="38.25" x14ac:dyDescent="0.2">
      <c r="A16" s="82"/>
      <c r="B16" s="80" t="s">
        <v>4285</v>
      </c>
      <c r="C16" s="82"/>
    </row>
    <row r="17" spans="1:3" x14ac:dyDescent="0.2">
      <c r="A17" s="82"/>
      <c r="B17" s="80" t="s">
        <v>4428</v>
      </c>
      <c r="C17" s="82"/>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8">
    <pageSetUpPr fitToPage="1"/>
  </sheetPr>
  <dimension ref="A1:J39"/>
  <sheetViews>
    <sheetView topLeftCell="A28" zoomScale="85" zoomScaleNormal="85" workbookViewId="0">
      <selection activeCell="F42" sqref="F42"/>
    </sheetView>
  </sheetViews>
  <sheetFormatPr defaultColWidth="9.140625" defaultRowHeight="12.75" x14ac:dyDescent="0.2"/>
  <cols>
    <col min="1" max="5" width="21.7109375" style="155" customWidth="1"/>
    <col min="6" max="7" width="18.7109375" style="155" customWidth="1"/>
    <col min="8" max="8" width="20.28515625" style="155" customWidth="1"/>
    <col min="9" max="9" width="20.7109375" style="155" customWidth="1"/>
    <col min="10" max="10" width="14.5703125" style="155" customWidth="1"/>
    <col min="11" max="12" width="9.140625" style="155"/>
    <col min="13" max="13" width="17.5703125" style="155" bestFit="1" customWidth="1"/>
    <col min="14" max="15" width="9.140625" style="155"/>
    <col min="16" max="16" width="20" style="155" customWidth="1"/>
    <col min="17" max="257" width="9.140625" style="155"/>
    <col min="258" max="258" width="16.42578125" style="155" customWidth="1"/>
    <col min="259" max="259" width="23.28515625" style="155" customWidth="1"/>
    <col min="260" max="260" width="11.42578125" style="155" customWidth="1"/>
    <col min="261" max="261" width="9.140625" style="155"/>
    <col min="262" max="262" width="11.140625" style="155" customWidth="1"/>
    <col min="263" max="263" width="17" style="155" customWidth="1"/>
    <col min="264" max="265" width="9.140625" style="155"/>
    <col min="266" max="266" width="14.5703125" style="155" customWidth="1"/>
    <col min="267" max="268" width="9.140625" style="155"/>
    <col min="269" max="269" width="17.5703125" style="155" bestFit="1" customWidth="1"/>
    <col min="270" max="271" width="9.140625" style="155"/>
    <col min="272" max="272" width="20" style="155" customWidth="1"/>
    <col min="273" max="513" width="9.140625" style="155"/>
    <col min="514" max="514" width="16.42578125" style="155" customWidth="1"/>
    <col min="515" max="515" width="23.28515625" style="155" customWidth="1"/>
    <col min="516" max="516" width="11.42578125" style="155" customWidth="1"/>
    <col min="517" max="517" width="9.140625" style="155"/>
    <col min="518" max="518" width="11.140625" style="155" customWidth="1"/>
    <col min="519" max="519" width="17" style="155" customWidth="1"/>
    <col min="520" max="521" width="9.140625" style="155"/>
    <col min="522" max="522" width="14.5703125" style="155" customWidth="1"/>
    <col min="523" max="524" width="9.140625" style="155"/>
    <col min="525" max="525" width="17.5703125" style="155" bestFit="1" customWidth="1"/>
    <col min="526" max="527" width="9.140625" style="155"/>
    <col min="528" max="528" width="20" style="155" customWidth="1"/>
    <col min="529" max="769" width="9.140625" style="155"/>
    <col min="770" max="770" width="16.42578125" style="155" customWidth="1"/>
    <col min="771" max="771" width="23.28515625" style="155" customWidth="1"/>
    <col min="772" max="772" width="11.42578125" style="155" customWidth="1"/>
    <col min="773" max="773" width="9.140625" style="155"/>
    <col min="774" max="774" width="11.140625" style="155" customWidth="1"/>
    <col min="775" max="775" width="17" style="155" customWidth="1"/>
    <col min="776" max="777" width="9.140625" style="155"/>
    <col min="778" max="778" width="14.5703125" style="155" customWidth="1"/>
    <col min="779" max="780" width="9.140625" style="155"/>
    <col min="781" max="781" width="17.5703125" style="155" bestFit="1" customWidth="1"/>
    <col min="782" max="783" width="9.140625" style="155"/>
    <col min="784" max="784" width="20" style="155" customWidth="1"/>
    <col min="785" max="1025" width="9.140625" style="155"/>
    <col min="1026" max="1026" width="16.42578125" style="155" customWidth="1"/>
    <col min="1027" max="1027" width="23.28515625" style="155" customWidth="1"/>
    <col min="1028" max="1028" width="11.42578125" style="155" customWidth="1"/>
    <col min="1029" max="1029" width="9.140625" style="155"/>
    <col min="1030" max="1030" width="11.140625" style="155" customWidth="1"/>
    <col min="1031" max="1031" width="17" style="155" customWidth="1"/>
    <col min="1032" max="1033" width="9.140625" style="155"/>
    <col min="1034" max="1034" width="14.5703125" style="155" customWidth="1"/>
    <col min="1035" max="1036" width="9.140625" style="155"/>
    <col min="1037" max="1037" width="17.5703125" style="155" bestFit="1" customWidth="1"/>
    <col min="1038" max="1039" width="9.140625" style="155"/>
    <col min="1040" max="1040" width="20" style="155" customWidth="1"/>
    <col min="1041" max="1281" width="9.140625" style="155"/>
    <col min="1282" max="1282" width="16.42578125" style="155" customWidth="1"/>
    <col min="1283" max="1283" width="23.28515625" style="155" customWidth="1"/>
    <col min="1284" max="1284" width="11.42578125" style="155" customWidth="1"/>
    <col min="1285" max="1285" width="9.140625" style="155"/>
    <col min="1286" max="1286" width="11.140625" style="155" customWidth="1"/>
    <col min="1287" max="1287" width="17" style="155" customWidth="1"/>
    <col min="1288" max="1289" width="9.140625" style="155"/>
    <col min="1290" max="1290" width="14.5703125" style="155" customWidth="1"/>
    <col min="1291" max="1292" width="9.140625" style="155"/>
    <col min="1293" max="1293" width="17.5703125" style="155" bestFit="1" customWidth="1"/>
    <col min="1294" max="1295" width="9.140625" style="155"/>
    <col min="1296" max="1296" width="20" style="155" customWidth="1"/>
    <col min="1297" max="1537" width="9.140625" style="155"/>
    <col min="1538" max="1538" width="16.42578125" style="155" customWidth="1"/>
    <col min="1539" max="1539" width="23.28515625" style="155" customWidth="1"/>
    <col min="1540" max="1540" width="11.42578125" style="155" customWidth="1"/>
    <col min="1541" max="1541" width="9.140625" style="155"/>
    <col min="1542" max="1542" width="11.140625" style="155" customWidth="1"/>
    <col min="1543" max="1543" width="17" style="155" customWidth="1"/>
    <col min="1544" max="1545" width="9.140625" style="155"/>
    <col min="1546" max="1546" width="14.5703125" style="155" customWidth="1"/>
    <col min="1547" max="1548" width="9.140625" style="155"/>
    <col min="1549" max="1549" width="17.5703125" style="155" bestFit="1" customWidth="1"/>
    <col min="1550" max="1551" width="9.140625" style="155"/>
    <col min="1552" max="1552" width="20" style="155" customWidth="1"/>
    <col min="1553" max="1793" width="9.140625" style="155"/>
    <col min="1794" max="1794" width="16.42578125" style="155" customWidth="1"/>
    <col min="1795" max="1795" width="23.28515625" style="155" customWidth="1"/>
    <col min="1796" max="1796" width="11.42578125" style="155" customWidth="1"/>
    <col min="1797" max="1797" width="9.140625" style="155"/>
    <col min="1798" max="1798" width="11.140625" style="155" customWidth="1"/>
    <col min="1799" max="1799" width="17" style="155" customWidth="1"/>
    <col min="1800" max="1801" width="9.140625" style="155"/>
    <col min="1802" max="1802" width="14.5703125" style="155" customWidth="1"/>
    <col min="1803" max="1804" width="9.140625" style="155"/>
    <col min="1805" max="1805" width="17.5703125" style="155" bestFit="1" customWidth="1"/>
    <col min="1806" max="1807" width="9.140625" style="155"/>
    <col min="1808" max="1808" width="20" style="155" customWidth="1"/>
    <col min="1809" max="2049" width="9.140625" style="155"/>
    <col min="2050" max="2050" width="16.42578125" style="155" customWidth="1"/>
    <col min="2051" max="2051" width="23.28515625" style="155" customWidth="1"/>
    <col min="2052" max="2052" width="11.42578125" style="155" customWidth="1"/>
    <col min="2053" max="2053" width="9.140625" style="155"/>
    <col min="2054" max="2054" width="11.140625" style="155" customWidth="1"/>
    <col min="2055" max="2055" width="17" style="155" customWidth="1"/>
    <col min="2056" max="2057" width="9.140625" style="155"/>
    <col min="2058" max="2058" width="14.5703125" style="155" customWidth="1"/>
    <col min="2059" max="2060" width="9.140625" style="155"/>
    <col min="2061" max="2061" width="17.5703125" style="155" bestFit="1" customWidth="1"/>
    <col min="2062" max="2063" width="9.140625" style="155"/>
    <col min="2064" max="2064" width="20" style="155" customWidth="1"/>
    <col min="2065" max="2305" width="9.140625" style="155"/>
    <col min="2306" max="2306" width="16.42578125" style="155" customWidth="1"/>
    <col min="2307" max="2307" width="23.28515625" style="155" customWidth="1"/>
    <col min="2308" max="2308" width="11.42578125" style="155" customWidth="1"/>
    <col min="2309" max="2309" width="9.140625" style="155"/>
    <col min="2310" max="2310" width="11.140625" style="155" customWidth="1"/>
    <col min="2311" max="2311" width="17" style="155" customWidth="1"/>
    <col min="2312" max="2313" width="9.140625" style="155"/>
    <col min="2314" max="2314" width="14.5703125" style="155" customWidth="1"/>
    <col min="2315" max="2316" width="9.140625" style="155"/>
    <col min="2317" max="2317" width="17.5703125" style="155" bestFit="1" customWidth="1"/>
    <col min="2318" max="2319" width="9.140625" style="155"/>
    <col min="2320" max="2320" width="20" style="155" customWidth="1"/>
    <col min="2321" max="2561" width="9.140625" style="155"/>
    <col min="2562" max="2562" width="16.42578125" style="155" customWidth="1"/>
    <col min="2563" max="2563" width="23.28515625" style="155" customWidth="1"/>
    <col min="2564" max="2564" width="11.42578125" style="155" customWidth="1"/>
    <col min="2565" max="2565" width="9.140625" style="155"/>
    <col min="2566" max="2566" width="11.140625" style="155" customWidth="1"/>
    <col min="2567" max="2567" width="17" style="155" customWidth="1"/>
    <col min="2568" max="2569" width="9.140625" style="155"/>
    <col min="2570" max="2570" width="14.5703125" style="155" customWidth="1"/>
    <col min="2571" max="2572" width="9.140625" style="155"/>
    <col min="2573" max="2573" width="17.5703125" style="155" bestFit="1" customWidth="1"/>
    <col min="2574" max="2575" width="9.140625" style="155"/>
    <col min="2576" max="2576" width="20" style="155" customWidth="1"/>
    <col min="2577" max="2817" width="9.140625" style="155"/>
    <col min="2818" max="2818" width="16.42578125" style="155" customWidth="1"/>
    <col min="2819" max="2819" width="23.28515625" style="155" customWidth="1"/>
    <col min="2820" max="2820" width="11.42578125" style="155" customWidth="1"/>
    <col min="2821" max="2821" width="9.140625" style="155"/>
    <col min="2822" max="2822" width="11.140625" style="155" customWidth="1"/>
    <col min="2823" max="2823" width="17" style="155" customWidth="1"/>
    <col min="2824" max="2825" width="9.140625" style="155"/>
    <col min="2826" max="2826" width="14.5703125" style="155" customWidth="1"/>
    <col min="2827" max="2828" width="9.140625" style="155"/>
    <col min="2829" max="2829" width="17.5703125" style="155" bestFit="1" customWidth="1"/>
    <col min="2830" max="2831" width="9.140625" style="155"/>
    <col min="2832" max="2832" width="20" style="155" customWidth="1"/>
    <col min="2833" max="3073" width="9.140625" style="155"/>
    <col min="3074" max="3074" width="16.42578125" style="155" customWidth="1"/>
    <col min="3075" max="3075" width="23.28515625" style="155" customWidth="1"/>
    <col min="3076" max="3076" width="11.42578125" style="155" customWidth="1"/>
    <col min="3077" max="3077" width="9.140625" style="155"/>
    <col min="3078" max="3078" width="11.140625" style="155" customWidth="1"/>
    <col min="3079" max="3079" width="17" style="155" customWidth="1"/>
    <col min="3080" max="3081" width="9.140625" style="155"/>
    <col min="3082" max="3082" width="14.5703125" style="155" customWidth="1"/>
    <col min="3083" max="3084" width="9.140625" style="155"/>
    <col min="3085" max="3085" width="17.5703125" style="155" bestFit="1" customWidth="1"/>
    <col min="3086" max="3087" width="9.140625" style="155"/>
    <col min="3088" max="3088" width="20" style="155" customWidth="1"/>
    <col min="3089" max="3329" width="9.140625" style="155"/>
    <col min="3330" max="3330" width="16.42578125" style="155" customWidth="1"/>
    <col min="3331" max="3331" width="23.28515625" style="155" customWidth="1"/>
    <col min="3332" max="3332" width="11.42578125" style="155" customWidth="1"/>
    <col min="3333" max="3333" width="9.140625" style="155"/>
    <col min="3334" max="3334" width="11.140625" style="155" customWidth="1"/>
    <col min="3335" max="3335" width="17" style="155" customWidth="1"/>
    <col min="3336" max="3337" width="9.140625" style="155"/>
    <col min="3338" max="3338" width="14.5703125" style="155" customWidth="1"/>
    <col min="3339" max="3340" width="9.140625" style="155"/>
    <col min="3341" max="3341" width="17.5703125" style="155" bestFit="1" customWidth="1"/>
    <col min="3342" max="3343" width="9.140625" style="155"/>
    <col min="3344" max="3344" width="20" style="155" customWidth="1"/>
    <col min="3345" max="3585" width="9.140625" style="155"/>
    <col min="3586" max="3586" width="16.42578125" style="155" customWidth="1"/>
    <col min="3587" max="3587" width="23.28515625" style="155" customWidth="1"/>
    <col min="3588" max="3588" width="11.42578125" style="155" customWidth="1"/>
    <col min="3589" max="3589" width="9.140625" style="155"/>
    <col min="3590" max="3590" width="11.140625" style="155" customWidth="1"/>
    <col min="3591" max="3591" width="17" style="155" customWidth="1"/>
    <col min="3592" max="3593" width="9.140625" style="155"/>
    <col min="3594" max="3594" width="14.5703125" style="155" customWidth="1"/>
    <col min="3595" max="3596" width="9.140625" style="155"/>
    <col min="3597" max="3597" width="17.5703125" style="155" bestFit="1" customWidth="1"/>
    <col min="3598" max="3599" width="9.140625" style="155"/>
    <col min="3600" max="3600" width="20" style="155" customWidth="1"/>
    <col min="3601" max="3841" width="9.140625" style="155"/>
    <col min="3842" max="3842" width="16.42578125" style="155" customWidth="1"/>
    <col min="3843" max="3843" width="23.28515625" style="155" customWidth="1"/>
    <col min="3844" max="3844" width="11.42578125" style="155" customWidth="1"/>
    <col min="3845" max="3845" width="9.140625" style="155"/>
    <col min="3846" max="3846" width="11.140625" style="155" customWidth="1"/>
    <col min="3847" max="3847" width="17" style="155" customWidth="1"/>
    <col min="3848" max="3849" width="9.140625" style="155"/>
    <col min="3850" max="3850" width="14.5703125" style="155" customWidth="1"/>
    <col min="3851" max="3852" width="9.140625" style="155"/>
    <col min="3853" max="3853" width="17.5703125" style="155" bestFit="1" customWidth="1"/>
    <col min="3854" max="3855" width="9.140625" style="155"/>
    <col min="3856" max="3856" width="20" style="155" customWidth="1"/>
    <col min="3857" max="4097" width="9.140625" style="155"/>
    <col min="4098" max="4098" width="16.42578125" style="155" customWidth="1"/>
    <col min="4099" max="4099" width="23.28515625" style="155" customWidth="1"/>
    <col min="4100" max="4100" width="11.42578125" style="155" customWidth="1"/>
    <col min="4101" max="4101" width="9.140625" style="155"/>
    <col min="4102" max="4102" width="11.140625" style="155" customWidth="1"/>
    <col min="4103" max="4103" width="17" style="155" customWidth="1"/>
    <col min="4104" max="4105" width="9.140625" style="155"/>
    <col min="4106" max="4106" width="14.5703125" style="155" customWidth="1"/>
    <col min="4107" max="4108" width="9.140625" style="155"/>
    <col min="4109" max="4109" width="17.5703125" style="155" bestFit="1" customWidth="1"/>
    <col min="4110" max="4111" width="9.140625" style="155"/>
    <col min="4112" max="4112" width="20" style="155" customWidth="1"/>
    <col min="4113" max="4353" width="9.140625" style="155"/>
    <col min="4354" max="4354" width="16.42578125" style="155" customWidth="1"/>
    <col min="4355" max="4355" width="23.28515625" style="155" customWidth="1"/>
    <col min="4356" max="4356" width="11.42578125" style="155" customWidth="1"/>
    <col min="4357" max="4357" width="9.140625" style="155"/>
    <col min="4358" max="4358" width="11.140625" style="155" customWidth="1"/>
    <col min="4359" max="4359" width="17" style="155" customWidth="1"/>
    <col min="4360" max="4361" width="9.140625" style="155"/>
    <col min="4362" max="4362" width="14.5703125" style="155" customWidth="1"/>
    <col min="4363" max="4364" width="9.140625" style="155"/>
    <col min="4365" max="4365" width="17.5703125" style="155" bestFit="1" customWidth="1"/>
    <col min="4366" max="4367" width="9.140625" style="155"/>
    <col min="4368" max="4368" width="20" style="155" customWidth="1"/>
    <col min="4369" max="4609" width="9.140625" style="155"/>
    <col min="4610" max="4610" width="16.42578125" style="155" customWidth="1"/>
    <col min="4611" max="4611" width="23.28515625" style="155" customWidth="1"/>
    <col min="4612" max="4612" width="11.42578125" style="155" customWidth="1"/>
    <col min="4613" max="4613" width="9.140625" style="155"/>
    <col min="4614" max="4614" width="11.140625" style="155" customWidth="1"/>
    <col min="4615" max="4615" width="17" style="155" customWidth="1"/>
    <col min="4616" max="4617" width="9.140625" style="155"/>
    <col min="4618" max="4618" width="14.5703125" style="155" customWidth="1"/>
    <col min="4619" max="4620" width="9.140625" style="155"/>
    <col min="4621" max="4621" width="17.5703125" style="155" bestFit="1" customWidth="1"/>
    <col min="4622" max="4623" width="9.140625" style="155"/>
    <col min="4624" max="4624" width="20" style="155" customWidth="1"/>
    <col min="4625" max="4865" width="9.140625" style="155"/>
    <col min="4866" max="4866" width="16.42578125" style="155" customWidth="1"/>
    <col min="4867" max="4867" width="23.28515625" style="155" customWidth="1"/>
    <col min="4868" max="4868" width="11.42578125" style="155" customWidth="1"/>
    <col min="4869" max="4869" width="9.140625" style="155"/>
    <col min="4870" max="4870" width="11.140625" style="155" customWidth="1"/>
    <col min="4871" max="4871" width="17" style="155" customWidth="1"/>
    <col min="4872" max="4873" width="9.140625" style="155"/>
    <col min="4874" max="4874" width="14.5703125" style="155" customWidth="1"/>
    <col min="4875" max="4876" width="9.140625" style="155"/>
    <col min="4877" max="4877" width="17.5703125" style="155" bestFit="1" customWidth="1"/>
    <col min="4878" max="4879" width="9.140625" style="155"/>
    <col min="4880" max="4880" width="20" style="155" customWidth="1"/>
    <col min="4881" max="5121" width="9.140625" style="155"/>
    <col min="5122" max="5122" width="16.42578125" style="155" customWidth="1"/>
    <col min="5123" max="5123" width="23.28515625" style="155" customWidth="1"/>
    <col min="5124" max="5124" width="11.42578125" style="155" customWidth="1"/>
    <col min="5125" max="5125" width="9.140625" style="155"/>
    <col min="5126" max="5126" width="11.140625" style="155" customWidth="1"/>
    <col min="5127" max="5127" width="17" style="155" customWidth="1"/>
    <col min="5128" max="5129" width="9.140625" style="155"/>
    <col min="5130" max="5130" width="14.5703125" style="155" customWidth="1"/>
    <col min="5131" max="5132" width="9.140625" style="155"/>
    <col min="5133" max="5133" width="17.5703125" style="155" bestFit="1" customWidth="1"/>
    <col min="5134" max="5135" width="9.140625" style="155"/>
    <col min="5136" max="5136" width="20" style="155" customWidth="1"/>
    <col min="5137" max="5377" width="9.140625" style="155"/>
    <col min="5378" max="5378" width="16.42578125" style="155" customWidth="1"/>
    <col min="5379" max="5379" width="23.28515625" style="155" customWidth="1"/>
    <col min="5380" max="5380" width="11.42578125" style="155" customWidth="1"/>
    <col min="5381" max="5381" width="9.140625" style="155"/>
    <col min="5382" max="5382" width="11.140625" style="155" customWidth="1"/>
    <col min="5383" max="5383" width="17" style="155" customWidth="1"/>
    <col min="5384" max="5385" width="9.140625" style="155"/>
    <col min="5386" max="5386" width="14.5703125" style="155" customWidth="1"/>
    <col min="5387" max="5388" width="9.140625" style="155"/>
    <col min="5389" max="5389" width="17.5703125" style="155" bestFit="1" customWidth="1"/>
    <col min="5390" max="5391" width="9.140625" style="155"/>
    <col min="5392" max="5392" width="20" style="155" customWidth="1"/>
    <col min="5393" max="5633" width="9.140625" style="155"/>
    <col min="5634" max="5634" width="16.42578125" style="155" customWidth="1"/>
    <col min="5635" max="5635" width="23.28515625" style="155" customWidth="1"/>
    <col min="5636" max="5636" width="11.42578125" style="155" customWidth="1"/>
    <col min="5637" max="5637" width="9.140625" style="155"/>
    <col min="5638" max="5638" width="11.140625" style="155" customWidth="1"/>
    <col min="5639" max="5639" width="17" style="155" customWidth="1"/>
    <col min="5640" max="5641" width="9.140625" style="155"/>
    <col min="5642" max="5642" width="14.5703125" style="155" customWidth="1"/>
    <col min="5643" max="5644" width="9.140625" style="155"/>
    <col min="5645" max="5645" width="17.5703125" style="155" bestFit="1" customWidth="1"/>
    <col min="5646" max="5647" width="9.140625" style="155"/>
    <col min="5648" max="5648" width="20" style="155" customWidth="1"/>
    <col min="5649" max="5889" width="9.140625" style="155"/>
    <col min="5890" max="5890" width="16.42578125" style="155" customWidth="1"/>
    <col min="5891" max="5891" width="23.28515625" style="155" customWidth="1"/>
    <col min="5892" max="5892" width="11.42578125" style="155" customWidth="1"/>
    <col min="5893" max="5893" width="9.140625" style="155"/>
    <col min="5894" max="5894" width="11.140625" style="155" customWidth="1"/>
    <col min="5895" max="5895" width="17" style="155" customWidth="1"/>
    <col min="5896" max="5897" width="9.140625" style="155"/>
    <col min="5898" max="5898" width="14.5703125" style="155" customWidth="1"/>
    <col min="5899" max="5900" width="9.140625" style="155"/>
    <col min="5901" max="5901" width="17.5703125" style="155" bestFit="1" customWidth="1"/>
    <col min="5902" max="5903" width="9.140625" style="155"/>
    <col min="5904" max="5904" width="20" style="155" customWidth="1"/>
    <col min="5905" max="6145" width="9.140625" style="155"/>
    <col min="6146" max="6146" width="16.42578125" style="155" customWidth="1"/>
    <col min="6147" max="6147" width="23.28515625" style="155" customWidth="1"/>
    <col min="6148" max="6148" width="11.42578125" style="155" customWidth="1"/>
    <col min="6149" max="6149" width="9.140625" style="155"/>
    <col min="6150" max="6150" width="11.140625" style="155" customWidth="1"/>
    <col min="6151" max="6151" width="17" style="155" customWidth="1"/>
    <col min="6152" max="6153" width="9.140625" style="155"/>
    <col min="6154" max="6154" width="14.5703125" style="155" customWidth="1"/>
    <col min="6155" max="6156" width="9.140625" style="155"/>
    <col min="6157" max="6157" width="17.5703125" style="155" bestFit="1" customWidth="1"/>
    <col min="6158" max="6159" width="9.140625" style="155"/>
    <col min="6160" max="6160" width="20" style="155" customWidth="1"/>
    <col min="6161" max="6401" width="9.140625" style="155"/>
    <col min="6402" max="6402" width="16.42578125" style="155" customWidth="1"/>
    <col min="6403" max="6403" width="23.28515625" style="155" customWidth="1"/>
    <col min="6404" max="6404" width="11.42578125" style="155" customWidth="1"/>
    <col min="6405" max="6405" width="9.140625" style="155"/>
    <col min="6406" max="6406" width="11.140625" style="155" customWidth="1"/>
    <col min="6407" max="6407" width="17" style="155" customWidth="1"/>
    <col min="6408" max="6409" width="9.140625" style="155"/>
    <col min="6410" max="6410" width="14.5703125" style="155" customWidth="1"/>
    <col min="6411" max="6412" width="9.140625" style="155"/>
    <col min="6413" max="6413" width="17.5703125" style="155" bestFit="1" customWidth="1"/>
    <col min="6414" max="6415" width="9.140625" style="155"/>
    <col min="6416" max="6416" width="20" style="155" customWidth="1"/>
    <col min="6417" max="6657" width="9.140625" style="155"/>
    <col min="6658" max="6658" width="16.42578125" style="155" customWidth="1"/>
    <col min="6659" max="6659" width="23.28515625" style="155" customWidth="1"/>
    <col min="6660" max="6660" width="11.42578125" style="155" customWidth="1"/>
    <col min="6661" max="6661" width="9.140625" style="155"/>
    <col min="6662" max="6662" width="11.140625" style="155" customWidth="1"/>
    <col min="6663" max="6663" width="17" style="155" customWidth="1"/>
    <col min="6664" max="6665" width="9.140625" style="155"/>
    <col min="6666" max="6666" width="14.5703125" style="155" customWidth="1"/>
    <col min="6667" max="6668" width="9.140625" style="155"/>
    <col min="6669" max="6669" width="17.5703125" style="155" bestFit="1" customWidth="1"/>
    <col min="6670" max="6671" width="9.140625" style="155"/>
    <col min="6672" max="6672" width="20" style="155" customWidth="1"/>
    <col min="6673" max="6913" width="9.140625" style="155"/>
    <col min="6914" max="6914" width="16.42578125" style="155" customWidth="1"/>
    <col min="6915" max="6915" width="23.28515625" style="155" customWidth="1"/>
    <col min="6916" max="6916" width="11.42578125" style="155" customWidth="1"/>
    <col min="6917" max="6917" width="9.140625" style="155"/>
    <col min="6918" max="6918" width="11.140625" style="155" customWidth="1"/>
    <col min="6919" max="6919" width="17" style="155" customWidth="1"/>
    <col min="6920" max="6921" width="9.140625" style="155"/>
    <col min="6922" max="6922" width="14.5703125" style="155" customWidth="1"/>
    <col min="6923" max="6924" width="9.140625" style="155"/>
    <col min="6925" max="6925" width="17.5703125" style="155" bestFit="1" customWidth="1"/>
    <col min="6926" max="6927" width="9.140625" style="155"/>
    <col min="6928" max="6928" width="20" style="155" customWidth="1"/>
    <col min="6929" max="7169" width="9.140625" style="155"/>
    <col min="7170" max="7170" width="16.42578125" style="155" customWidth="1"/>
    <col min="7171" max="7171" width="23.28515625" style="155" customWidth="1"/>
    <col min="7172" max="7172" width="11.42578125" style="155" customWidth="1"/>
    <col min="7173" max="7173" width="9.140625" style="155"/>
    <col min="7174" max="7174" width="11.140625" style="155" customWidth="1"/>
    <col min="7175" max="7175" width="17" style="155" customWidth="1"/>
    <col min="7176" max="7177" width="9.140625" style="155"/>
    <col min="7178" max="7178" width="14.5703125" style="155" customWidth="1"/>
    <col min="7179" max="7180" width="9.140625" style="155"/>
    <col min="7181" max="7181" width="17.5703125" style="155" bestFit="1" customWidth="1"/>
    <col min="7182" max="7183" width="9.140625" style="155"/>
    <col min="7184" max="7184" width="20" style="155" customWidth="1"/>
    <col min="7185" max="7425" width="9.140625" style="155"/>
    <col min="7426" max="7426" width="16.42578125" style="155" customWidth="1"/>
    <col min="7427" max="7427" width="23.28515625" style="155" customWidth="1"/>
    <col min="7428" max="7428" width="11.42578125" style="155" customWidth="1"/>
    <col min="7429" max="7429" width="9.140625" style="155"/>
    <col min="7430" max="7430" width="11.140625" style="155" customWidth="1"/>
    <col min="7431" max="7431" width="17" style="155" customWidth="1"/>
    <col min="7432" max="7433" width="9.140625" style="155"/>
    <col min="7434" max="7434" width="14.5703125" style="155" customWidth="1"/>
    <col min="7435" max="7436" width="9.140625" style="155"/>
    <col min="7437" max="7437" width="17.5703125" style="155" bestFit="1" customWidth="1"/>
    <col min="7438" max="7439" width="9.140625" style="155"/>
    <col min="7440" max="7440" width="20" style="155" customWidth="1"/>
    <col min="7441" max="7681" width="9.140625" style="155"/>
    <col min="7682" max="7682" width="16.42578125" style="155" customWidth="1"/>
    <col min="7683" max="7683" width="23.28515625" style="155" customWidth="1"/>
    <col min="7684" max="7684" width="11.42578125" style="155" customWidth="1"/>
    <col min="7685" max="7685" width="9.140625" style="155"/>
    <col min="7686" max="7686" width="11.140625" style="155" customWidth="1"/>
    <col min="7687" max="7687" width="17" style="155" customWidth="1"/>
    <col min="7688" max="7689" width="9.140625" style="155"/>
    <col min="7690" max="7690" width="14.5703125" style="155" customWidth="1"/>
    <col min="7691" max="7692" width="9.140625" style="155"/>
    <col min="7693" max="7693" width="17.5703125" style="155" bestFit="1" customWidth="1"/>
    <col min="7694" max="7695" width="9.140625" style="155"/>
    <col min="7696" max="7696" width="20" style="155" customWidth="1"/>
    <col min="7697" max="7937" width="9.140625" style="155"/>
    <col min="7938" max="7938" width="16.42578125" style="155" customWidth="1"/>
    <col min="7939" max="7939" width="23.28515625" style="155" customWidth="1"/>
    <col min="7940" max="7940" width="11.42578125" style="155" customWidth="1"/>
    <col min="7941" max="7941" width="9.140625" style="155"/>
    <col min="7942" max="7942" width="11.140625" style="155" customWidth="1"/>
    <col min="7943" max="7943" width="17" style="155" customWidth="1"/>
    <col min="7944" max="7945" width="9.140625" style="155"/>
    <col min="7946" max="7946" width="14.5703125" style="155" customWidth="1"/>
    <col min="7947" max="7948" width="9.140625" style="155"/>
    <col min="7949" max="7949" width="17.5703125" style="155" bestFit="1" customWidth="1"/>
    <col min="7950" max="7951" width="9.140625" style="155"/>
    <col min="7952" max="7952" width="20" style="155" customWidth="1"/>
    <col min="7953" max="8193" width="9.140625" style="155"/>
    <col min="8194" max="8194" width="16.42578125" style="155" customWidth="1"/>
    <col min="8195" max="8195" width="23.28515625" style="155" customWidth="1"/>
    <col min="8196" max="8196" width="11.42578125" style="155" customWidth="1"/>
    <col min="8197" max="8197" width="9.140625" style="155"/>
    <col min="8198" max="8198" width="11.140625" style="155" customWidth="1"/>
    <col min="8199" max="8199" width="17" style="155" customWidth="1"/>
    <col min="8200" max="8201" width="9.140625" style="155"/>
    <col min="8202" max="8202" width="14.5703125" style="155" customWidth="1"/>
    <col min="8203" max="8204" width="9.140625" style="155"/>
    <col min="8205" max="8205" width="17.5703125" style="155" bestFit="1" customWidth="1"/>
    <col min="8206" max="8207" width="9.140625" style="155"/>
    <col min="8208" max="8208" width="20" style="155" customWidth="1"/>
    <col min="8209" max="8449" width="9.140625" style="155"/>
    <col min="8450" max="8450" width="16.42578125" style="155" customWidth="1"/>
    <col min="8451" max="8451" width="23.28515625" style="155" customWidth="1"/>
    <col min="8452" max="8452" width="11.42578125" style="155" customWidth="1"/>
    <col min="8453" max="8453" width="9.140625" style="155"/>
    <col min="8454" max="8454" width="11.140625" style="155" customWidth="1"/>
    <col min="8455" max="8455" width="17" style="155" customWidth="1"/>
    <col min="8456" max="8457" width="9.140625" style="155"/>
    <col min="8458" max="8458" width="14.5703125" style="155" customWidth="1"/>
    <col min="8459" max="8460" width="9.140625" style="155"/>
    <col min="8461" max="8461" width="17.5703125" style="155" bestFit="1" customWidth="1"/>
    <col min="8462" max="8463" width="9.140625" style="155"/>
    <col min="8464" max="8464" width="20" style="155" customWidth="1"/>
    <col min="8465" max="8705" width="9.140625" style="155"/>
    <col min="8706" max="8706" width="16.42578125" style="155" customWidth="1"/>
    <col min="8707" max="8707" width="23.28515625" style="155" customWidth="1"/>
    <col min="8708" max="8708" width="11.42578125" style="155" customWidth="1"/>
    <col min="8709" max="8709" width="9.140625" style="155"/>
    <col min="8710" max="8710" width="11.140625" style="155" customWidth="1"/>
    <col min="8711" max="8711" width="17" style="155" customWidth="1"/>
    <col min="8712" max="8713" width="9.140625" style="155"/>
    <col min="8714" max="8714" width="14.5703125" style="155" customWidth="1"/>
    <col min="8715" max="8716" width="9.140625" style="155"/>
    <col min="8717" max="8717" width="17.5703125" style="155" bestFit="1" customWidth="1"/>
    <col min="8718" max="8719" width="9.140625" style="155"/>
    <col min="8720" max="8720" width="20" style="155" customWidth="1"/>
    <col min="8721" max="8961" width="9.140625" style="155"/>
    <col min="8962" max="8962" width="16.42578125" style="155" customWidth="1"/>
    <col min="8963" max="8963" width="23.28515625" style="155" customWidth="1"/>
    <col min="8964" max="8964" width="11.42578125" style="155" customWidth="1"/>
    <col min="8965" max="8965" width="9.140625" style="155"/>
    <col min="8966" max="8966" width="11.140625" style="155" customWidth="1"/>
    <col min="8967" max="8967" width="17" style="155" customWidth="1"/>
    <col min="8968" max="8969" width="9.140625" style="155"/>
    <col min="8970" max="8970" width="14.5703125" style="155" customWidth="1"/>
    <col min="8971" max="8972" width="9.140625" style="155"/>
    <col min="8973" max="8973" width="17.5703125" style="155" bestFit="1" customWidth="1"/>
    <col min="8974" max="8975" width="9.140625" style="155"/>
    <col min="8976" max="8976" width="20" style="155" customWidth="1"/>
    <col min="8977" max="9217" width="9.140625" style="155"/>
    <col min="9218" max="9218" width="16.42578125" style="155" customWidth="1"/>
    <col min="9219" max="9219" width="23.28515625" style="155" customWidth="1"/>
    <col min="9220" max="9220" width="11.42578125" style="155" customWidth="1"/>
    <col min="9221" max="9221" width="9.140625" style="155"/>
    <col min="9222" max="9222" width="11.140625" style="155" customWidth="1"/>
    <col min="9223" max="9223" width="17" style="155" customWidth="1"/>
    <col min="9224" max="9225" width="9.140625" style="155"/>
    <col min="9226" max="9226" width="14.5703125" style="155" customWidth="1"/>
    <col min="9227" max="9228" width="9.140625" style="155"/>
    <col min="9229" max="9229" width="17.5703125" style="155" bestFit="1" customWidth="1"/>
    <col min="9230" max="9231" width="9.140625" style="155"/>
    <col min="9232" max="9232" width="20" style="155" customWidth="1"/>
    <col min="9233" max="9473" width="9.140625" style="155"/>
    <col min="9474" max="9474" width="16.42578125" style="155" customWidth="1"/>
    <col min="9475" max="9475" width="23.28515625" style="155" customWidth="1"/>
    <col min="9476" max="9476" width="11.42578125" style="155" customWidth="1"/>
    <col min="9477" max="9477" width="9.140625" style="155"/>
    <col min="9478" max="9478" width="11.140625" style="155" customWidth="1"/>
    <col min="9479" max="9479" width="17" style="155" customWidth="1"/>
    <col min="9480" max="9481" width="9.140625" style="155"/>
    <col min="9482" max="9482" width="14.5703125" style="155" customWidth="1"/>
    <col min="9483" max="9484" width="9.140625" style="155"/>
    <col min="9485" max="9485" width="17.5703125" style="155" bestFit="1" customWidth="1"/>
    <col min="9486" max="9487" width="9.140625" style="155"/>
    <col min="9488" max="9488" width="20" style="155" customWidth="1"/>
    <col min="9489" max="9729" width="9.140625" style="155"/>
    <col min="9730" max="9730" width="16.42578125" style="155" customWidth="1"/>
    <col min="9731" max="9731" width="23.28515625" style="155" customWidth="1"/>
    <col min="9732" max="9732" width="11.42578125" style="155" customWidth="1"/>
    <col min="9733" max="9733" width="9.140625" style="155"/>
    <col min="9734" max="9734" width="11.140625" style="155" customWidth="1"/>
    <col min="9735" max="9735" width="17" style="155" customWidth="1"/>
    <col min="9736" max="9737" width="9.140625" style="155"/>
    <col min="9738" max="9738" width="14.5703125" style="155" customWidth="1"/>
    <col min="9739" max="9740" width="9.140625" style="155"/>
    <col min="9741" max="9741" width="17.5703125" style="155" bestFit="1" customWidth="1"/>
    <col min="9742" max="9743" width="9.140625" style="155"/>
    <col min="9744" max="9744" width="20" style="155" customWidth="1"/>
    <col min="9745" max="9985" width="9.140625" style="155"/>
    <col min="9986" max="9986" width="16.42578125" style="155" customWidth="1"/>
    <col min="9987" max="9987" width="23.28515625" style="155" customWidth="1"/>
    <col min="9988" max="9988" width="11.42578125" style="155" customWidth="1"/>
    <col min="9989" max="9989" width="9.140625" style="155"/>
    <col min="9990" max="9990" width="11.140625" style="155" customWidth="1"/>
    <col min="9991" max="9991" width="17" style="155" customWidth="1"/>
    <col min="9992" max="9993" width="9.140625" style="155"/>
    <col min="9994" max="9994" width="14.5703125" style="155" customWidth="1"/>
    <col min="9995" max="9996" width="9.140625" style="155"/>
    <col min="9997" max="9997" width="17.5703125" style="155" bestFit="1" customWidth="1"/>
    <col min="9998" max="9999" width="9.140625" style="155"/>
    <col min="10000" max="10000" width="20" style="155" customWidth="1"/>
    <col min="10001" max="10241" width="9.140625" style="155"/>
    <col min="10242" max="10242" width="16.42578125" style="155" customWidth="1"/>
    <col min="10243" max="10243" width="23.28515625" style="155" customWidth="1"/>
    <col min="10244" max="10244" width="11.42578125" style="155" customWidth="1"/>
    <col min="10245" max="10245" width="9.140625" style="155"/>
    <col min="10246" max="10246" width="11.140625" style="155" customWidth="1"/>
    <col min="10247" max="10247" width="17" style="155" customWidth="1"/>
    <col min="10248" max="10249" width="9.140625" style="155"/>
    <col min="10250" max="10250" width="14.5703125" style="155" customWidth="1"/>
    <col min="10251" max="10252" width="9.140625" style="155"/>
    <col min="10253" max="10253" width="17.5703125" style="155" bestFit="1" customWidth="1"/>
    <col min="10254" max="10255" width="9.140625" style="155"/>
    <col min="10256" max="10256" width="20" style="155" customWidth="1"/>
    <col min="10257" max="10497" width="9.140625" style="155"/>
    <col min="10498" max="10498" width="16.42578125" style="155" customWidth="1"/>
    <col min="10499" max="10499" width="23.28515625" style="155" customWidth="1"/>
    <col min="10500" max="10500" width="11.42578125" style="155" customWidth="1"/>
    <col min="10501" max="10501" width="9.140625" style="155"/>
    <col min="10502" max="10502" width="11.140625" style="155" customWidth="1"/>
    <col min="10503" max="10503" width="17" style="155" customWidth="1"/>
    <col min="10504" max="10505" width="9.140625" style="155"/>
    <col min="10506" max="10506" width="14.5703125" style="155" customWidth="1"/>
    <col min="10507" max="10508" width="9.140625" style="155"/>
    <col min="10509" max="10509" width="17.5703125" style="155" bestFit="1" customWidth="1"/>
    <col min="10510" max="10511" width="9.140625" style="155"/>
    <col min="10512" max="10512" width="20" style="155" customWidth="1"/>
    <col min="10513" max="10753" width="9.140625" style="155"/>
    <col min="10754" max="10754" width="16.42578125" style="155" customWidth="1"/>
    <col min="10755" max="10755" width="23.28515625" style="155" customWidth="1"/>
    <col min="10756" max="10756" width="11.42578125" style="155" customWidth="1"/>
    <col min="10757" max="10757" width="9.140625" style="155"/>
    <col min="10758" max="10758" width="11.140625" style="155" customWidth="1"/>
    <col min="10759" max="10759" width="17" style="155" customWidth="1"/>
    <col min="10760" max="10761" width="9.140625" style="155"/>
    <col min="10762" max="10762" width="14.5703125" style="155" customWidth="1"/>
    <col min="10763" max="10764" width="9.140625" style="155"/>
    <col min="10765" max="10765" width="17.5703125" style="155" bestFit="1" customWidth="1"/>
    <col min="10766" max="10767" width="9.140625" style="155"/>
    <col min="10768" max="10768" width="20" style="155" customWidth="1"/>
    <col min="10769" max="11009" width="9.140625" style="155"/>
    <col min="11010" max="11010" width="16.42578125" style="155" customWidth="1"/>
    <col min="11011" max="11011" width="23.28515625" style="155" customWidth="1"/>
    <col min="11012" max="11012" width="11.42578125" style="155" customWidth="1"/>
    <col min="11013" max="11013" width="9.140625" style="155"/>
    <col min="11014" max="11014" width="11.140625" style="155" customWidth="1"/>
    <col min="11015" max="11015" width="17" style="155" customWidth="1"/>
    <col min="11016" max="11017" width="9.140625" style="155"/>
    <col min="11018" max="11018" width="14.5703125" style="155" customWidth="1"/>
    <col min="11019" max="11020" width="9.140625" style="155"/>
    <col min="11021" max="11021" width="17.5703125" style="155" bestFit="1" customWidth="1"/>
    <col min="11022" max="11023" width="9.140625" style="155"/>
    <col min="11024" max="11024" width="20" style="155" customWidth="1"/>
    <col min="11025" max="11265" width="9.140625" style="155"/>
    <col min="11266" max="11266" width="16.42578125" style="155" customWidth="1"/>
    <col min="11267" max="11267" width="23.28515625" style="155" customWidth="1"/>
    <col min="11268" max="11268" width="11.42578125" style="155" customWidth="1"/>
    <col min="11269" max="11269" width="9.140625" style="155"/>
    <col min="11270" max="11270" width="11.140625" style="155" customWidth="1"/>
    <col min="11271" max="11271" width="17" style="155" customWidth="1"/>
    <col min="11272" max="11273" width="9.140625" style="155"/>
    <col min="11274" max="11274" width="14.5703125" style="155" customWidth="1"/>
    <col min="11275" max="11276" width="9.140625" style="155"/>
    <col min="11277" max="11277" width="17.5703125" style="155" bestFit="1" customWidth="1"/>
    <col min="11278" max="11279" width="9.140625" style="155"/>
    <col min="11280" max="11280" width="20" style="155" customWidth="1"/>
    <col min="11281" max="11521" width="9.140625" style="155"/>
    <col min="11522" max="11522" width="16.42578125" style="155" customWidth="1"/>
    <col min="11523" max="11523" width="23.28515625" style="155" customWidth="1"/>
    <col min="11524" max="11524" width="11.42578125" style="155" customWidth="1"/>
    <col min="11525" max="11525" width="9.140625" style="155"/>
    <col min="11526" max="11526" width="11.140625" style="155" customWidth="1"/>
    <col min="11527" max="11527" width="17" style="155" customWidth="1"/>
    <col min="11528" max="11529" width="9.140625" style="155"/>
    <col min="11530" max="11530" width="14.5703125" style="155" customWidth="1"/>
    <col min="11531" max="11532" width="9.140625" style="155"/>
    <col min="11533" max="11533" width="17.5703125" style="155" bestFit="1" customWidth="1"/>
    <col min="11534" max="11535" width="9.140625" style="155"/>
    <col min="11536" max="11536" width="20" style="155" customWidth="1"/>
    <col min="11537" max="11777" width="9.140625" style="155"/>
    <col min="11778" max="11778" width="16.42578125" style="155" customWidth="1"/>
    <col min="11779" max="11779" width="23.28515625" style="155" customWidth="1"/>
    <col min="11780" max="11780" width="11.42578125" style="155" customWidth="1"/>
    <col min="11781" max="11781" width="9.140625" style="155"/>
    <col min="11782" max="11782" width="11.140625" style="155" customWidth="1"/>
    <col min="11783" max="11783" width="17" style="155" customWidth="1"/>
    <col min="11784" max="11785" width="9.140625" style="155"/>
    <col min="11786" max="11786" width="14.5703125" style="155" customWidth="1"/>
    <col min="11787" max="11788" width="9.140625" style="155"/>
    <col min="11789" max="11789" width="17.5703125" style="155" bestFit="1" customWidth="1"/>
    <col min="11790" max="11791" width="9.140625" style="155"/>
    <col min="11792" max="11792" width="20" style="155" customWidth="1"/>
    <col min="11793" max="12033" width="9.140625" style="155"/>
    <col min="12034" max="12034" width="16.42578125" style="155" customWidth="1"/>
    <col min="12035" max="12035" width="23.28515625" style="155" customWidth="1"/>
    <col min="12036" max="12036" width="11.42578125" style="155" customWidth="1"/>
    <col min="12037" max="12037" width="9.140625" style="155"/>
    <col min="12038" max="12038" width="11.140625" style="155" customWidth="1"/>
    <col min="12039" max="12039" width="17" style="155" customWidth="1"/>
    <col min="12040" max="12041" width="9.140625" style="155"/>
    <col min="12042" max="12042" width="14.5703125" style="155" customWidth="1"/>
    <col min="12043" max="12044" width="9.140625" style="155"/>
    <col min="12045" max="12045" width="17.5703125" style="155" bestFit="1" customWidth="1"/>
    <col min="12046" max="12047" width="9.140625" style="155"/>
    <col min="12048" max="12048" width="20" style="155" customWidth="1"/>
    <col min="12049" max="12289" width="9.140625" style="155"/>
    <col min="12290" max="12290" width="16.42578125" style="155" customWidth="1"/>
    <col min="12291" max="12291" width="23.28515625" style="155" customWidth="1"/>
    <col min="12292" max="12292" width="11.42578125" style="155" customWidth="1"/>
    <col min="12293" max="12293" width="9.140625" style="155"/>
    <col min="12294" max="12294" width="11.140625" style="155" customWidth="1"/>
    <col min="12295" max="12295" width="17" style="155" customWidth="1"/>
    <col min="12296" max="12297" width="9.140625" style="155"/>
    <col min="12298" max="12298" width="14.5703125" style="155" customWidth="1"/>
    <col min="12299" max="12300" width="9.140625" style="155"/>
    <col min="12301" max="12301" width="17.5703125" style="155" bestFit="1" customWidth="1"/>
    <col min="12302" max="12303" width="9.140625" style="155"/>
    <col min="12304" max="12304" width="20" style="155" customWidth="1"/>
    <col min="12305" max="12545" width="9.140625" style="155"/>
    <col min="12546" max="12546" width="16.42578125" style="155" customWidth="1"/>
    <col min="12547" max="12547" width="23.28515625" style="155" customWidth="1"/>
    <col min="12548" max="12548" width="11.42578125" style="155" customWidth="1"/>
    <col min="12549" max="12549" width="9.140625" style="155"/>
    <col min="12550" max="12550" width="11.140625" style="155" customWidth="1"/>
    <col min="12551" max="12551" width="17" style="155" customWidth="1"/>
    <col min="12552" max="12553" width="9.140625" style="155"/>
    <col min="12554" max="12554" width="14.5703125" style="155" customWidth="1"/>
    <col min="12555" max="12556" width="9.140625" style="155"/>
    <col min="12557" max="12557" width="17.5703125" style="155" bestFit="1" customWidth="1"/>
    <col min="12558" max="12559" width="9.140625" style="155"/>
    <col min="12560" max="12560" width="20" style="155" customWidth="1"/>
    <col min="12561" max="12801" width="9.140625" style="155"/>
    <col min="12802" max="12802" width="16.42578125" style="155" customWidth="1"/>
    <col min="12803" max="12803" width="23.28515625" style="155" customWidth="1"/>
    <col min="12804" max="12804" width="11.42578125" style="155" customWidth="1"/>
    <col min="12805" max="12805" width="9.140625" style="155"/>
    <col min="12806" max="12806" width="11.140625" style="155" customWidth="1"/>
    <col min="12807" max="12807" width="17" style="155" customWidth="1"/>
    <col min="12808" max="12809" width="9.140625" style="155"/>
    <col min="12810" max="12810" width="14.5703125" style="155" customWidth="1"/>
    <col min="12811" max="12812" width="9.140625" style="155"/>
    <col min="12813" max="12813" width="17.5703125" style="155" bestFit="1" customWidth="1"/>
    <col min="12814" max="12815" width="9.140625" style="155"/>
    <col min="12816" max="12816" width="20" style="155" customWidth="1"/>
    <col min="12817" max="13057" width="9.140625" style="155"/>
    <col min="13058" max="13058" width="16.42578125" style="155" customWidth="1"/>
    <col min="13059" max="13059" width="23.28515625" style="155" customWidth="1"/>
    <col min="13060" max="13060" width="11.42578125" style="155" customWidth="1"/>
    <col min="13061" max="13061" width="9.140625" style="155"/>
    <col min="13062" max="13062" width="11.140625" style="155" customWidth="1"/>
    <col min="13063" max="13063" width="17" style="155" customWidth="1"/>
    <col min="13064" max="13065" width="9.140625" style="155"/>
    <col min="13066" max="13066" width="14.5703125" style="155" customWidth="1"/>
    <col min="13067" max="13068" width="9.140625" style="155"/>
    <col min="13069" max="13069" width="17.5703125" style="155" bestFit="1" customWidth="1"/>
    <col min="13070" max="13071" width="9.140625" style="155"/>
    <col min="13072" max="13072" width="20" style="155" customWidth="1"/>
    <col min="13073" max="13313" width="9.140625" style="155"/>
    <col min="13314" max="13314" width="16.42578125" style="155" customWidth="1"/>
    <col min="13315" max="13315" width="23.28515625" style="155" customWidth="1"/>
    <col min="13316" max="13316" width="11.42578125" style="155" customWidth="1"/>
    <col min="13317" max="13317" width="9.140625" style="155"/>
    <col min="13318" max="13318" width="11.140625" style="155" customWidth="1"/>
    <col min="13319" max="13319" width="17" style="155" customWidth="1"/>
    <col min="13320" max="13321" width="9.140625" style="155"/>
    <col min="13322" max="13322" width="14.5703125" style="155" customWidth="1"/>
    <col min="13323" max="13324" width="9.140625" style="155"/>
    <col min="13325" max="13325" width="17.5703125" style="155" bestFit="1" customWidth="1"/>
    <col min="13326" max="13327" width="9.140625" style="155"/>
    <col min="13328" max="13328" width="20" style="155" customWidth="1"/>
    <col min="13329" max="13569" width="9.140625" style="155"/>
    <col min="13570" max="13570" width="16.42578125" style="155" customWidth="1"/>
    <col min="13571" max="13571" width="23.28515625" style="155" customWidth="1"/>
    <col min="13572" max="13572" width="11.42578125" style="155" customWidth="1"/>
    <col min="13573" max="13573" width="9.140625" style="155"/>
    <col min="13574" max="13574" width="11.140625" style="155" customWidth="1"/>
    <col min="13575" max="13575" width="17" style="155" customWidth="1"/>
    <col min="13576" max="13577" width="9.140625" style="155"/>
    <col min="13578" max="13578" width="14.5703125" style="155" customWidth="1"/>
    <col min="13579" max="13580" width="9.140625" style="155"/>
    <col min="13581" max="13581" width="17.5703125" style="155" bestFit="1" customWidth="1"/>
    <col min="13582" max="13583" width="9.140625" style="155"/>
    <col min="13584" max="13584" width="20" style="155" customWidth="1"/>
    <col min="13585" max="13825" width="9.140625" style="155"/>
    <col min="13826" max="13826" width="16.42578125" style="155" customWidth="1"/>
    <col min="13827" max="13827" width="23.28515625" style="155" customWidth="1"/>
    <col min="13828" max="13828" width="11.42578125" style="155" customWidth="1"/>
    <col min="13829" max="13829" width="9.140625" style="155"/>
    <col min="13830" max="13830" width="11.140625" style="155" customWidth="1"/>
    <col min="13831" max="13831" width="17" style="155" customWidth="1"/>
    <col min="13832" max="13833" width="9.140625" style="155"/>
    <col min="13834" max="13834" width="14.5703125" style="155" customWidth="1"/>
    <col min="13835" max="13836" width="9.140625" style="155"/>
    <col min="13837" max="13837" width="17.5703125" style="155" bestFit="1" customWidth="1"/>
    <col min="13838" max="13839" width="9.140625" style="155"/>
    <col min="13840" max="13840" width="20" style="155" customWidth="1"/>
    <col min="13841" max="14081" width="9.140625" style="155"/>
    <col min="14082" max="14082" width="16.42578125" style="155" customWidth="1"/>
    <col min="14083" max="14083" width="23.28515625" style="155" customWidth="1"/>
    <col min="14084" max="14084" width="11.42578125" style="155" customWidth="1"/>
    <col min="14085" max="14085" width="9.140625" style="155"/>
    <col min="14086" max="14086" width="11.140625" style="155" customWidth="1"/>
    <col min="14087" max="14087" width="17" style="155" customWidth="1"/>
    <col min="14088" max="14089" width="9.140625" style="155"/>
    <col min="14090" max="14090" width="14.5703125" style="155" customWidth="1"/>
    <col min="14091" max="14092" width="9.140625" style="155"/>
    <col min="14093" max="14093" width="17.5703125" style="155" bestFit="1" customWidth="1"/>
    <col min="14094" max="14095" width="9.140625" style="155"/>
    <col min="14096" max="14096" width="20" style="155" customWidth="1"/>
    <col min="14097" max="14337" width="9.140625" style="155"/>
    <col min="14338" max="14338" width="16.42578125" style="155" customWidth="1"/>
    <col min="14339" max="14339" width="23.28515625" style="155" customWidth="1"/>
    <col min="14340" max="14340" width="11.42578125" style="155" customWidth="1"/>
    <col min="14341" max="14341" width="9.140625" style="155"/>
    <col min="14342" max="14342" width="11.140625" style="155" customWidth="1"/>
    <col min="14343" max="14343" width="17" style="155" customWidth="1"/>
    <col min="14344" max="14345" width="9.140625" style="155"/>
    <col min="14346" max="14346" width="14.5703125" style="155" customWidth="1"/>
    <col min="14347" max="14348" width="9.140625" style="155"/>
    <col min="14349" max="14349" width="17.5703125" style="155" bestFit="1" customWidth="1"/>
    <col min="14350" max="14351" width="9.140625" style="155"/>
    <col min="14352" max="14352" width="20" style="155" customWidth="1"/>
    <col min="14353" max="14593" width="9.140625" style="155"/>
    <col min="14594" max="14594" width="16.42578125" style="155" customWidth="1"/>
    <col min="14595" max="14595" width="23.28515625" style="155" customWidth="1"/>
    <col min="14596" max="14596" width="11.42578125" style="155" customWidth="1"/>
    <col min="14597" max="14597" width="9.140625" style="155"/>
    <col min="14598" max="14598" width="11.140625" style="155" customWidth="1"/>
    <col min="14599" max="14599" width="17" style="155" customWidth="1"/>
    <col min="14600" max="14601" width="9.140625" style="155"/>
    <col min="14602" max="14602" width="14.5703125" style="155" customWidth="1"/>
    <col min="14603" max="14604" width="9.140625" style="155"/>
    <col min="14605" max="14605" width="17.5703125" style="155" bestFit="1" customWidth="1"/>
    <col min="14606" max="14607" width="9.140625" style="155"/>
    <col min="14608" max="14608" width="20" style="155" customWidth="1"/>
    <col min="14609" max="14849" width="9.140625" style="155"/>
    <col min="14850" max="14850" width="16.42578125" style="155" customWidth="1"/>
    <col min="14851" max="14851" width="23.28515625" style="155" customWidth="1"/>
    <col min="14852" max="14852" width="11.42578125" style="155" customWidth="1"/>
    <col min="14853" max="14853" width="9.140625" style="155"/>
    <col min="14854" max="14854" width="11.140625" style="155" customWidth="1"/>
    <col min="14855" max="14855" width="17" style="155" customWidth="1"/>
    <col min="14856" max="14857" width="9.140625" style="155"/>
    <col min="14858" max="14858" width="14.5703125" style="155" customWidth="1"/>
    <col min="14859" max="14860" width="9.140625" style="155"/>
    <col min="14861" max="14861" width="17.5703125" style="155" bestFit="1" customWidth="1"/>
    <col min="14862" max="14863" width="9.140625" style="155"/>
    <col min="14864" max="14864" width="20" style="155" customWidth="1"/>
    <col min="14865" max="15105" width="9.140625" style="155"/>
    <col min="15106" max="15106" width="16.42578125" style="155" customWidth="1"/>
    <col min="15107" max="15107" width="23.28515625" style="155" customWidth="1"/>
    <col min="15108" max="15108" width="11.42578125" style="155" customWidth="1"/>
    <col min="15109" max="15109" width="9.140625" style="155"/>
    <col min="15110" max="15110" width="11.140625" style="155" customWidth="1"/>
    <col min="15111" max="15111" width="17" style="155" customWidth="1"/>
    <col min="15112" max="15113" width="9.140625" style="155"/>
    <col min="15114" max="15114" width="14.5703125" style="155" customWidth="1"/>
    <col min="15115" max="15116" width="9.140625" style="155"/>
    <col min="15117" max="15117" width="17.5703125" style="155" bestFit="1" customWidth="1"/>
    <col min="15118" max="15119" width="9.140625" style="155"/>
    <col min="15120" max="15120" width="20" style="155" customWidth="1"/>
    <col min="15121" max="15361" width="9.140625" style="155"/>
    <col min="15362" max="15362" width="16.42578125" style="155" customWidth="1"/>
    <col min="15363" max="15363" width="23.28515625" style="155" customWidth="1"/>
    <col min="15364" max="15364" width="11.42578125" style="155" customWidth="1"/>
    <col min="15365" max="15365" width="9.140625" style="155"/>
    <col min="15366" max="15366" width="11.140625" style="155" customWidth="1"/>
    <col min="15367" max="15367" width="17" style="155" customWidth="1"/>
    <col min="15368" max="15369" width="9.140625" style="155"/>
    <col min="15370" max="15370" width="14.5703125" style="155" customWidth="1"/>
    <col min="15371" max="15372" width="9.140625" style="155"/>
    <col min="15373" max="15373" width="17.5703125" style="155" bestFit="1" customWidth="1"/>
    <col min="15374" max="15375" width="9.140625" style="155"/>
    <col min="15376" max="15376" width="20" style="155" customWidth="1"/>
    <col min="15377" max="15617" width="9.140625" style="155"/>
    <col min="15618" max="15618" width="16.42578125" style="155" customWidth="1"/>
    <col min="15619" max="15619" width="23.28515625" style="155" customWidth="1"/>
    <col min="15620" max="15620" width="11.42578125" style="155" customWidth="1"/>
    <col min="15621" max="15621" width="9.140625" style="155"/>
    <col min="15622" max="15622" width="11.140625" style="155" customWidth="1"/>
    <col min="15623" max="15623" width="17" style="155" customWidth="1"/>
    <col min="15624" max="15625" width="9.140625" style="155"/>
    <col min="15626" max="15626" width="14.5703125" style="155" customWidth="1"/>
    <col min="15627" max="15628" width="9.140625" style="155"/>
    <col min="15629" max="15629" width="17.5703125" style="155" bestFit="1" customWidth="1"/>
    <col min="15630" max="15631" width="9.140625" style="155"/>
    <col min="15632" max="15632" width="20" style="155" customWidth="1"/>
    <col min="15633" max="15873" width="9.140625" style="155"/>
    <col min="15874" max="15874" width="16.42578125" style="155" customWidth="1"/>
    <col min="15875" max="15875" width="23.28515625" style="155" customWidth="1"/>
    <col min="15876" max="15876" width="11.42578125" style="155" customWidth="1"/>
    <col min="15877" max="15877" width="9.140625" style="155"/>
    <col min="15878" max="15878" width="11.140625" style="155" customWidth="1"/>
    <col min="15879" max="15879" width="17" style="155" customWidth="1"/>
    <col min="15880" max="15881" width="9.140625" style="155"/>
    <col min="15882" max="15882" width="14.5703125" style="155" customWidth="1"/>
    <col min="15883" max="15884" width="9.140625" style="155"/>
    <col min="15885" max="15885" width="17.5703125" style="155" bestFit="1" customWidth="1"/>
    <col min="15886" max="15887" width="9.140625" style="155"/>
    <col min="15888" max="15888" width="20" style="155" customWidth="1"/>
    <col min="15889" max="16129" width="9.140625" style="155"/>
    <col min="16130" max="16130" width="16.42578125" style="155" customWidth="1"/>
    <col min="16131" max="16131" width="23.28515625" style="155" customWidth="1"/>
    <col min="16132" max="16132" width="11.42578125" style="155" customWidth="1"/>
    <col min="16133" max="16133" width="9.140625" style="155"/>
    <col min="16134" max="16134" width="11.140625" style="155" customWidth="1"/>
    <col min="16135" max="16135" width="17" style="155" customWidth="1"/>
    <col min="16136" max="16137" width="9.140625" style="155"/>
    <col min="16138" max="16138" width="14.5703125" style="155" customWidth="1"/>
    <col min="16139" max="16140" width="9.140625" style="155"/>
    <col min="16141" max="16141" width="17.5703125" style="155" bestFit="1" customWidth="1"/>
    <col min="16142" max="16143" width="9.140625" style="155"/>
    <col min="16144" max="16144" width="20" style="155" customWidth="1"/>
    <col min="16145" max="16384" width="9.140625" style="155"/>
  </cols>
  <sheetData>
    <row r="1" spans="1:10" x14ac:dyDescent="0.2">
      <c r="A1" s="290" t="s">
        <v>5248</v>
      </c>
      <c r="B1" s="740" t="str">
        <f>HYPERLINK("#List!$A$1", "Full")</f>
        <v>Full</v>
      </c>
    </row>
    <row r="2" spans="1:10" x14ac:dyDescent="0.2">
      <c r="A2" s="290" t="s">
        <v>5249</v>
      </c>
      <c r="B2" s="740" t="str">
        <f>HYPERLINK("#List!$A$1", "Full")</f>
        <v>Full</v>
      </c>
    </row>
    <row r="3" spans="1:10" x14ac:dyDescent="0.2">
      <c r="A3" s="290"/>
    </row>
    <row r="4" spans="1:10" x14ac:dyDescent="0.2">
      <c r="A4" s="39" t="s">
        <v>3577</v>
      </c>
    </row>
    <row r="5" spans="1:10" x14ac:dyDescent="0.2">
      <c r="A5" s="13" t="s">
        <v>3578</v>
      </c>
      <c r="G5" s="4"/>
      <c r="H5" s="4"/>
      <c r="I5" s="4"/>
      <c r="J5" s="4"/>
    </row>
    <row r="6" spans="1:10" x14ac:dyDescent="0.2">
      <c r="A6" s="13"/>
      <c r="G6" s="4"/>
      <c r="H6" s="4"/>
      <c r="I6" s="4"/>
      <c r="J6" s="4"/>
    </row>
    <row r="7" spans="1:10" x14ac:dyDescent="0.2">
      <c r="A7" s="290" t="s">
        <v>6774</v>
      </c>
    </row>
    <row r="8" spans="1:10" x14ac:dyDescent="0.2">
      <c r="A8" s="39" t="s">
        <v>48</v>
      </c>
    </row>
    <row r="9" spans="1:10" x14ac:dyDescent="0.2">
      <c r="A9" s="39" t="s">
        <v>4583</v>
      </c>
    </row>
    <row r="11" spans="1:10" x14ac:dyDescent="0.2">
      <c r="A11" s="290" t="s">
        <v>6776</v>
      </c>
    </row>
    <row r="12" spans="1:10" x14ac:dyDescent="0.2">
      <c r="A12" s="13" t="s">
        <v>48</v>
      </c>
    </row>
    <row r="13" spans="1:10" x14ac:dyDescent="0.2">
      <c r="A13" s="13" t="s">
        <v>4585</v>
      </c>
    </row>
    <row r="14" spans="1:10" x14ac:dyDescent="0.2">
      <c r="A14" s="728" t="s">
        <v>7561</v>
      </c>
      <c r="B14" s="81" t="s">
        <v>5119</v>
      </c>
      <c r="C14" s="66" t="s">
        <v>8275</v>
      </c>
      <c r="D14" s="81" t="s">
        <v>7508</v>
      </c>
    </row>
    <row r="16" spans="1:10" x14ac:dyDescent="0.2">
      <c r="A16" s="175" t="s">
        <v>7115</v>
      </c>
      <c r="B16" s="175" t="s">
        <v>5120</v>
      </c>
      <c r="C16" s="60" t="s">
        <v>3579</v>
      </c>
      <c r="D16" s="280" t="s">
        <v>3580</v>
      </c>
      <c r="E16" s="280" t="s">
        <v>1687</v>
      </c>
    </row>
    <row r="17" spans="1:5" x14ac:dyDescent="0.2">
      <c r="A17" s="219" t="s">
        <v>8276</v>
      </c>
      <c r="B17" s="217" t="s">
        <v>7835</v>
      </c>
      <c r="C17" s="217" t="s">
        <v>7840</v>
      </c>
      <c r="D17" s="217" t="s">
        <v>7841</v>
      </c>
      <c r="E17" s="217" t="s">
        <v>7856</v>
      </c>
    </row>
    <row r="18" spans="1:5" x14ac:dyDescent="0.2">
      <c r="A18" s="654"/>
      <c r="B18" s="628"/>
      <c r="C18" s="656" t="s">
        <v>27</v>
      </c>
      <c r="D18" s="763" t="s">
        <v>28</v>
      </c>
      <c r="E18" s="763" t="s">
        <v>29</v>
      </c>
    </row>
    <row r="19" spans="1:5" ht="25.5" x14ac:dyDescent="0.2">
      <c r="A19" s="82" t="s">
        <v>7116</v>
      </c>
      <c r="B19" s="82" t="s">
        <v>7116</v>
      </c>
      <c r="C19" s="80" t="s">
        <v>7441</v>
      </c>
      <c r="D19" s="80" t="s">
        <v>7148</v>
      </c>
      <c r="E19" s="80" t="s">
        <v>2107</v>
      </c>
    </row>
    <row r="20" spans="1:5" ht="25.5" x14ac:dyDescent="0.2">
      <c r="A20" s="83" t="s">
        <v>7611</v>
      </c>
      <c r="B20" s="83" t="s">
        <v>7609</v>
      </c>
      <c r="C20" s="83"/>
      <c r="D20" s="80" t="s">
        <v>4551</v>
      </c>
      <c r="E20" s="80" t="s">
        <v>4551</v>
      </c>
    </row>
    <row r="21" spans="1:5" x14ac:dyDescent="0.2">
      <c r="A21" s="83"/>
      <c r="B21" s="83"/>
      <c r="C21" s="83"/>
      <c r="D21" s="80" t="s">
        <v>4522</v>
      </c>
      <c r="E21" s="80" t="s">
        <v>4522</v>
      </c>
    </row>
    <row r="22" spans="1:5" ht="25.5" x14ac:dyDescent="0.2">
      <c r="A22" s="83"/>
      <c r="B22" s="83"/>
      <c r="C22" s="83"/>
      <c r="D22" s="80" t="s">
        <v>4755</v>
      </c>
      <c r="E22" s="80" t="s">
        <v>4661</v>
      </c>
    </row>
    <row r="23" spans="1:5" x14ac:dyDescent="0.2">
      <c r="D23" s="10"/>
      <c r="E23" s="10"/>
    </row>
    <row r="24" spans="1:5" x14ac:dyDescent="0.2">
      <c r="A24" s="290" t="s">
        <v>6775</v>
      </c>
    </row>
    <row r="25" spans="1:5" x14ac:dyDescent="0.2">
      <c r="A25" s="39" t="s">
        <v>48</v>
      </c>
    </row>
    <row r="26" spans="1:5" x14ac:dyDescent="0.2">
      <c r="A26" s="39" t="s">
        <v>4583</v>
      </c>
    </row>
    <row r="27" spans="1:5" x14ac:dyDescent="0.2">
      <c r="A27" s="39"/>
    </row>
    <row r="28" spans="1:5" x14ac:dyDescent="0.2">
      <c r="A28" s="290" t="s">
        <v>6777</v>
      </c>
    </row>
    <row r="29" spans="1:5" x14ac:dyDescent="0.2">
      <c r="A29" s="13" t="s">
        <v>48</v>
      </c>
    </row>
    <row r="30" spans="1:5" x14ac:dyDescent="0.2">
      <c r="A30" s="13" t="s">
        <v>4585</v>
      </c>
    </row>
    <row r="31" spans="1:5" x14ac:dyDescent="0.2">
      <c r="A31" s="728" t="s">
        <v>7561</v>
      </c>
      <c r="B31" s="81" t="s">
        <v>5119</v>
      </c>
      <c r="C31" s="158" t="s">
        <v>8275</v>
      </c>
      <c r="D31" s="81" t="s">
        <v>7508</v>
      </c>
    </row>
    <row r="33" spans="1:4" x14ac:dyDescent="0.2">
      <c r="A33" s="220" t="s">
        <v>5120</v>
      </c>
      <c r="B33" s="280" t="s">
        <v>3581</v>
      </c>
      <c r="C33" s="280" t="s">
        <v>3582</v>
      </c>
      <c r="D33" s="280" t="s">
        <v>3583</v>
      </c>
    </row>
    <row r="34" spans="1:4" x14ac:dyDescent="0.2">
      <c r="A34" s="217" t="s">
        <v>7835</v>
      </c>
      <c r="B34" s="94" t="s">
        <v>7836</v>
      </c>
      <c r="C34" s="94" t="s">
        <v>7837</v>
      </c>
      <c r="D34" s="94" t="s">
        <v>7838</v>
      </c>
    </row>
    <row r="35" spans="1:4" x14ac:dyDescent="0.2">
      <c r="A35" s="641"/>
      <c r="B35" s="763" t="s">
        <v>24</v>
      </c>
      <c r="C35" s="763" t="s">
        <v>25</v>
      </c>
      <c r="D35" s="763" t="s">
        <v>26</v>
      </c>
    </row>
    <row r="36" spans="1:4" x14ac:dyDescent="0.2">
      <c r="A36" s="82" t="s">
        <v>7116</v>
      </c>
      <c r="B36" s="80" t="s">
        <v>2107</v>
      </c>
      <c r="C36" s="80" t="s">
        <v>2107</v>
      </c>
      <c r="D36" s="80" t="s">
        <v>2107</v>
      </c>
    </row>
    <row r="37" spans="1:4" x14ac:dyDescent="0.2">
      <c r="A37" s="73" t="s">
        <v>7609</v>
      </c>
      <c r="B37" s="80" t="s">
        <v>4551</v>
      </c>
      <c r="C37" s="80" t="s">
        <v>4551</v>
      </c>
      <c r="D37" s="80" t="s">
        <v>4551</v>
      </c>
    </row>
    <row r="38" spans="1:4" x14ac:dyDescent="0.2">
      <c r="A38" s="83"/>
      <c r="B38" s="80" t="s">
        <v>4522</v>
      </c>
      <c r="C38" s="80" t="s">
        <v>4522</v>
      </c>
      <c r="D38" s="80" t="s">
        <v>4522</v>
      </c>
    </row>
    <row r="39" spans="1:4" ht="25.5" x14ac:dyDescent="0.2">
      <c r="A39" s="83"/>
      <c r="B39" s="80" t="s">
        <v>4658</v>
      </c>
      <c r="C39" s="80" t="s">
        <v>4661</v>
      </c>
      <c r="D39" s="80" t="s">
        <v>4662</v>
      </c>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0">
    <pageSetUpPr fitToPage="1"/>
  </sheetPr>
  <dimension ref="A1:J52"/>
  <sheetViews>
    <sheetView topLeftCell="A37" zoomScale="85" zoomScaleNormal="85" workbookViewId="0">
      <selection activeCell="D32" sqref="D32"/>
    </sheetView>
  </sheetViews>
  <sheetFormatPr defaultColWidth="9.140625" defaultRowHeight="12.75" x14ac:dyDescent="0.2"/>
  <cols>
    <col min="1" max="6" width="17.85546875" style="11" customWidth="1"/>
    <col min="7" max="8" width="11" style="11" customWidth="1"/>
    <col min="9" max="9" width="18.7109375" style="11" customWidth="1"/>
    <col min="10" max="10" width="13.85546875" style="11" customWidth="1"/>
    <col min="11" max="11" width="13.140625" style="11" customWidth="1"/>
    <col min="12" max="256" width="9.140625" style="11"/>
    <col min="257" max="257" width="18" style="11" customWidth="1"/>
    <col min="258" max="263" width="9.140625" style="11"/>
    <col min="264" max="266" width="13.85546875" style="11" customWidth="1"/>
    <col min="267" max="512" width="9.140625" style="11"/>
    <col min="513" max="513" width="18" style="11" customWidth="1"/>
    <col min="514" max="519" width="9.140625" style="11"/>
    <col min="520" max="522" width="13.85546875" style="11" customWidth="1"/>
    <col min="523" max="768" width="9.140625" style="11"/>
    <col min="769" max="769" width="18" style="11" customWidth="1"/>
    <col min="770" max="775" width="9.140625" style="11"/>
    <col min="776" max="778" width="13.85546875" style="11" customWidth="1"/>
    <col min="779" max="1024" width="9.140625" style="11"/>
    <col min="1025" max="1025" width="18" style="11" customWidth="1"/>
    <col min="1026" max="1031" width="9.140625" style="11"/>
    <col min="1032" max="1034" width="13.85546875" style="11" customWidth="1"/>
    <col min="1035" max="1280" width="9.140625" style="11"/>
    <col min="1281" max="1281" width="18" style="11" customWidth="1"/>
    <col min="1282" max="1287" width="9.140625" style="11"/>
    <col min="1288" max="1290" width="13.85546875" style="11" customWidth="1"/>
    <col min="1291" max="1536" width="9.140625" style="11"/>
    <col min="1537" max="1537" width="18" style="11" customWidth="1"/>
    <col min="1538" max="1543" width="9.140625" style="11"/>
    <col min="1544" max="1546" width="13.85546875" style="11" customWidth="1"/>
    <col min="1547" max="1792" width="9.140625" style="11"/>
    <col min="1793" max="1793" width="18" style="11" customWidth="1"/>
    <col min="1794" max="1799" width="9.140625" style="11"/>
    <col min="1800" max="1802" width="13.85546875" style="11" customWidth="1"/>
    <col min="1803" max="2048" width="9.140625" style="11"/>
    <col min="2049" max="2049" width="18" style="11" customWidth="1"/>
    <col min="2050" max="2055" width="9.140625" style="11"/>
    <col min="2056" max="2058" width="13.85546875" style="11" customWidth="1"/>
    <col min="2059" max="2304" width="9.140625" style="11"/>
    <col min="2305" max="2305" width="18" style="11" customWidth="1"/>
    <col min="2306" max="2311" width="9.140625" style="11"/>
    <col min="2312" max="2314" width="13.85546875" style="11" customWidth="1"/>
    <col min="2315" max="2560" width="9.140625" style="11"/>
    <col min="2561" max="2561" width="18" style="11" customWidth="1"/>
    <col min="2562" max="2567" width="9.140625" style="11"/>
    <col min="2568" max="2570" width="13.85546875" style="11" customWidth="1"/>
    <col min="2571" max="2816" width="9.140625" style="11"/>
    <col min="2817" max="2817" width="18" style="11" customWidth="1"/>
    <col min="2818" max="2823" width="9.140625" style="11"/>
    <col min="2824" max="2826" width="13.85546875" style="11" customWidth="1"/>
    <col min="2827" max="3072" width="9.140625" style="11"/>
    <col min="3073" max="3073" width="18" style="11" customWidth="1"/>
    <col min="3074" max="3079" width="9.140625" style="11"/>
    <col min="3080" max="3082" width="13.85546875" style="11" customWidth="1"/>
    <col min="3083" max="3328" width="9.140625" style="11"/>
    <col min="3329" max="3329" width="18" style="11" customWidth="1"/>
    <col min="3330" max="3335" width="9.140625" style="11"/>
    <col min="3336" max="3338" width="13.85546875" style="11" customWidth="1"/>
    <col min="3339" max="3584" width="9.140625" style="11"/>
    <col min="3585" max="3585" width="18" style="11" customWidth="1"/>
    <col min="3586" max="3591" width="9.140625" style="11"/>
    <col min="3592" max="3594" width="13.85546875" style="11" customWidth="1"/>
    <col min="3595" max="3840" width="9.140625" style="11"/>
    <col min="3841" max="3841" width="18" style="11" customWidth="1"/>
    <col min="3842" max="3847" width="9.140625" style="11"/>
    <col min="3848" max="3850" width="13.85546875" style="11" customWidth="1"/>
    <col min="3851" max="4096" width="9.140625" style="11"/>
    <col min="4097" max="4097" width="18" style="11" customWidth="1"/>
    <col min="4098" max="4103" width="9.140625" style="11"/>
    <col min="4104" max="4106" width="13.85546875" style="11" customWidth="1"/>
    <col min="4107" max="4352" width="9.140625" style="11"/>
    <col min="4353" max="4353" width="18" style="11" customWidth="1"/>
    <col min="4354" max="4359" width="9.140625" style="11"/>
    <col min="4360" max="4362" width="13.85546875" style="11" customWidth="1"/>
    <col min="4363" max="4608" width="9.140625" style="11"/>
    <col min="4609" max="4609" width="18" style="11" customWidth="1"/>
    <col min="4610" max="4615" width="9.140625" style="11"/>
    <col min="4616" max="4618" width="13.85546875" style="11" customWidth="1"/>
    <col min="4619" max="4864" width="9.140625" style="11"/>
    <col min="4865" max="4865" width="18" style="11" customWidth="1"/>
    <col min="4866" max="4871" width="9.140625" style="11"/>
    <col min="4872" max="4874" width="13.85546875" style="11" customWidth="1"/>
    <col min="4875" max="5120" width="9.140625" style="11"/>
    <col min="5121" max="5121" width="18" style="11" customWidth="1"/>
    <col min="5122" max="5127" width="9.140625" style="11"/>
    <col min="5128" max="5130" width="13.85546875" style="11" customWidth="1"/>
    <col min="5131" max="5376" width="9.140625" style="11"/>
    <col min="5377" max="5377" width="18" style="11" customWidth="1"/>
    <col min="5378" max="5383" width="9.140625" style="11"/>
    <col min="5384" max="5386" width="13.85546875" style="11" customWidth="1"/>
    <col min="5387" max="5632" width="9.140625" style="11"/>
    <col min="5633" max="5633" width="18" style="11" customWidth="1"/>
    <col min="5634" max="5639" width="9.140625" style="11"/>
    <col min="5640" max="5642" width="13.85546875" style="11" customWidth="1"/>
    <col min="5643" max="5888" width="9.140625" style="11"/>
    <col min="5889" max="5889" width="18" style="11" customWidth="1"/>
    <col min="5890" max="5895" width="9.140625" style="11"/>
    <col min="5896" max="5898" width="13.85546875" style="11" customWidth="1"/>
    <col min="5899" max="6144" width="9.140625" style="11"/>
    <col min="6145" max="6145" width="18" style="11" customWidth="1"/>
    <col min="6146" max="6151" width="9.140625" style="11"/>
    <col min="6152" max="6154" width="13.85546875" style="11" customWidth="1"/>
    <col min="6155" max="6400" width="9.140625" style="11"/>
    <col min="6401" max="6401" width="18" style="11" customWidth="1"/>
    <col min="6402" max="6407" width="9.140625" style="11"/>
    <col min="6408" max="6410" width="13.85546875" style="11" customWidth="1"/>
    <col min="6411" max="6656" width="9.140625" style="11"/>
    <col min="6657" max="6657" width="18" style="11" customWidth="1"/>
    <col min="6658" max="6663" width="9.140625" style="11"/>
    <col min="6664" max="6666" width="13.85546875" style="11" customWidth="1"/>
    <col min="6667" max="6912" width="9.140625" style="11"/>
    <col min="6913" max="6913" width="18" style="11" customWidth="1"/>
    <col min="6914" max="6919" width="9.140625" style="11"/>
    <col min="6920" max="6922" width="13.85546875" style="11" customWidth="1"/>
    <col min="6923" max="7168" width="9.140625" style="11"/>
    <col min="7169" max="7169" width="18" style="11" customWidth="1"/>
    <col min="7170" max="7175" width="9.140625" style="11"/>
    <col min="7176" max="7178" width="13.85546875" style="11" customWidth="1"/>
    <col min="7179" max="7424" width="9.140625" style="11"/>
    <col min="7425" max="7425" width="18" style="11" customWidth="1"/>
    <col min="7426" max="7431" width="9.140625" style="11"/>
    <col min="7432" max="7434" width="13.85546875" style="11" customWidth="1"/>
    <col min="7435" max="7680" width="9.140625" style="11"/>
    <col min="7681" max="7681" width="18" style="11" customWidth="1"/>
    <col min="7682" max="7687" width="9.140625" style="11"/>
    <col min="7688" max="7690" width="13.85546875" style="11" customWidth="1"/>
    <col min="7691" max="7936" width="9.140625" style="11"/>
    <col min="7937" max="7937" width="18" style="11" customWidth="1"/>
    <col min="7938" max="7943" width="9.140625" style="11"/>
    <col min="7944" max="7946" width="13.85546875" style="11" customWidth="1"/>
    <col min="7947" max="8192" width="9.140625" style="11"/>
    <col min="8193" max="8193" width="18" style="11" customWidth="1"/>
    <col min="8194" max="8199" width="9.140625" style="11"/>
    <col min="8200" max="8202" width="13.85546875" style="11" customWidth="1"/>
    <col min="8203" max="8448" width="9.140625" style="11"/>
    <col min="8449" max="8449" width="18" style="11" customWidth="1"/>
    <col min="8450" max="8455" width="9.140625" style="11"/>
    <col min="8456" max="8458" width="13.85546875" style="11" customWidth="1"/>
    <col min="8459" max="8704" width="9.140625" style="11"/>
    <col min="8705" max="8705" width="18" style="11" customWidth="1"/>
    <col min="8706" max="8711" width="9.140625" style="11"/>
    <col min="8712" max="8714" width="13.85546875" style="11" customWidth="1"/>
    <col min="8715" max="8960" width="9.140625" style="11"/>
    <col min="8961" max="8961" width="18" style="11" customWidth="1"/>
    <col min="8962" max="8967" width="9.140625" style="11"/>
    <col min="8968" max="8970" width="13.85546875" style="11" customWidth="1"/>
    <col min="8971" max="9216" width="9.140625" style="11"/>
    <col min="9217" max="9217" width="18" style="11" customWidth="1"/>
    <col min="9218" max="9223" width="9.140625" style="11"/>
    <col min="9224" max="9226" width="13.85546875" style="11" customWidth="1"/>
    <col min="9227" max="9472" width="9.140625" style="11"/>
    <col min="9473" max="9473" width="18" style="11" customWidth="1"/>
    <col min="9474" max="9479" width="9.140625" style="11"/>
    <col min="9480" max="9482" width="13.85546875" style="11" customWidth="1"/>
    <col min="9483" max="9728" width="9.140625" style="11"/>
    <col min="9729" max="9729" width="18" style="11" customWidth="1"/>
    <col min="9730" max="9735" width="9.140625" style="11"/>
    <col min="9736" max="9738" width="13.85546875" style="11" customWidth="1"/>
    <col min="9739" max="9984" width="9.140625" style="11"/>
    <col min="9985" max="9985" width="18" style="11" customWidth="1"/>
    <col min="9986" max="9991" width="9.140625" style="11"/>
    <col min="9992" max="9994" width="13.85546875" style="11" customWidth="1"/>
    <col min="9995" max="10240" width="9.140625" style="11"/>
    <col min="10241" max="10241" width="18" style="11" customWidth="1"/>
    <col min="10242" max="10247" width="9.140625" style="11"/>
    <col min="10248" max="10250" width="13.85546875" style="11" customWidth="1"/>
    <col min="10251" max="10496" width="9.140625" style="11"/>
    <col min="10497" max="10497" width="18" style="11" customWidth="1"/>
    <col min="10498" max="10503" width="9.140625" style="11"/>
    <col min="10504" max="10506" width="13.85546875" style="11" customWidth="1"/>
    <col min="10507" max="10752" width="9.140625" style="11"/>
    <col min="10753" max="10753" width="18" style="11" customWidth="1"/>
    <col min="10754" max="10759" width="9.140625" style="11"/>
    <col min="10760" max="10762" width="13.85546875" style="11" customWidth="1"/>
    <col min="10763" max="11008" width="9.140625" style="11"/>
    <col min="11009" max="11009" width="18" style="11" customWidth="1"/>
    <col min="11010" max="11015" width="9.140625" style="11"/>
    <col min="11016" max="11018" width="13.85546875" style="11" customWidth="1"/>
    <col min="11019" max="11264" width="9.140625" style="11"/>
    <col min="11265" max="11265" width="18" style="11" customWidth="1"/>
    <col min="11266" max="11271" width="9.140625" style="11"/>
    <col min="11272" max="11274" width="13.85546875" style="11" customWidth="1"/>
    <col min="11275" max="11520" width="9.140625" style="11"/>
    <col min="11521" max="11521" width="18" style="11" customWidth="1"/>
    <col min="11522" max="11527" width="9.140625" style="11"/>
    <col min="11528" max="11530" width="13.85546875" style="11" customWidth="1"/>
    <col min="11531" max="11776" width="9.140625" style="11"/>
    <col min="11777" max="11777" width="18" style="11" customWidth="1"/>
    <col min="11778" max="11783" width="9.140625" style="11"/>
    <col min="11784" max="11786" width="13.85546875" style="11" customWidth="1"/>
    <col min="11787" max="12032" width="9.140625" style="11"/>
    <col min="12033" max="12033" width="18" style="11" customWidth="1"/>
    <col min="12034" max="12039" width="9.140625" style="11"/>
    <col min="12040" max="12042" width="13.85546875" style="11" customWidth="1"/>
    <col min="12043" max="12288" width="9.140625" style="11"/>
    <col min="12289" max="12289" width="18" style="11" customWidth="1"/>
    <col min="12290" max="12295" width="9.140625" style="11"/>
    <col min="12296" max="12298" width="13.85546875" style="11" customWidth="1"/>
    <col min="12299" max="12544" width="9.140625" style="11"/>
    <col min="12545" max="12545" width="18" style="11" customWidth="1"/>
    <col min="12546" max="12551" width="9.140625" style="11"/>
    <col min="12552" max="12554" width="13.85546875" style="11" customWidth="1"/>
    <col min="12555" max="12800" width="9.140625" style="11"/>
    <col min="12801" max="12801" width="18" style="11" customWidth="1"/>
    <col min="12802" max="12807" width="9.140625" style="11"/>
    <col min="12808" max="12810" width="13.85546875" style="11" customWidth="1"/>
    <col min="12811" max="13056" width="9.140625" style="11"/>
    <col min="13057" max="13057" width="18" style="11" customWidth="1"/>
    <col min="13058" max="13063" width="9.140625" style="11"/>
    <col min="13064" max="13066" width="13.85546875" style="11" customWidth="1"/>
    <col min="13067" max="13312" width="9.140625" style="11"/>
    <col min="13313" max="13313" width="18" style="11" customWidth="1"/>
    <col min="13314" max="13319" width="9.140625" style="11"/>
    <col min="13320" max="13322" width="13.85546875" style="11" customWidth="1"/>
    <col min="13323" max="13568" width="9.140625" style="11"/>
    <col min="13569" max="13569" width="18" style="11" customWidth="1"/>
    <col min="13570" max="13575" width="9.140625" style="11"/>
    <col min="13576" max="13578" width="13.85546875" style="11" customWidth="1"/>
    <col min="13579" max="13824" width="9.140625" style="11"/>
    <col min="13825" max="13825" width="18" style="11" customWidth="1"/>
    <col min="13826" max="13831" width="9.140625" style="11"/>
    <col min="13832" max="13834" width="13.85546875" style="11" customWidth="1"/>
    <col min="13835" max="14080" width="9.140625" style="11"/>
    <col min="14081" max="14081" width="18" style="11" customWidth="1"/>
    <col min="14082" max="14087" width="9.140625" style="11"/>
    <col min="14088" max="14090" width="13.85546875" style="11" customWidth="1"/>
    <col min="14091" max="14336" width="9.140625" style="11"/>
    <col min="14337" max="14337" width="18" style="11" customWidth="1"/>
    <col min="14338" max="14343" width="9.140625" style="11"/>
    <col min="14344" max="14346" width="13.85546875" style="11" customWidth="1"/>
    <col min="14347" max="14592" width="9.140625" style="11"/>
    <col min="14593" max="14593" width="18" style="11" customWidth="1"/>
    <col min="14594" max="14599" width="9.140625" style="11"/>
    <col min="14600" max="14602" width="13.85546875" style="11" customWidth="1"/>
    <col min="14603" max="14848" width="9.140625" style="11"/>
    <col min="14849" max="14849" width="18" style="11" customWidth="1"/>
    <col min="14850" max="14855" width="9.140625" style="11"/>
    <col min="14856" max="14858" width="13.85546875" style="11" customWidth="1"/>
    <col min="14859" max="15104" width="9.140625" style="11"/>
    <col min="15105" max="15105" width="18" style="11" customWidth="1"/>
    <col min="15106" max="15111" width="9.140625" style="11"/>
    <col min="15112" max="15114" width="13.85546875" style="11" customWidth="1"/>
    <col min="15115" max="15360" width="9.140625" style="11"/>
    <col min="15361" max="15361" width="18" style="11" customWidth="1"/>
    <col min="15362" max="15367" width="9.140625" style="11"/>
    <col min="15368" max="15370" width="13.85546875" style="11" customWidth="1"/>
    <col min="15371" max="15616" width="9.140625" style="11"/>
    <col min="15617" max="15617" width="18" style="11" customWidth="1"/>
    <col min="15618" max="15623" width="9.140625" style="11"/>
    <col min="15624" max="15626" width="13.85546875" style="11" customWidth="1"/>
    <col min="15627" max="15872" width="9.140625" style="11"/>
    <col min="15873" max="15873" width="18" style="11" customWidth="1"/>
    <col min="15874" max="15879" width="9.140625" style="11"/>
    <col min="15880" max="15882" width="13.85546875" style="11" customWidth="1"/>
    <col min="15883" max="16128" width="9.140625" style="11"/>
    <col min="16129" max="16129" width="18" style="11" customWidth="1"/>
    <col min="16130" max="16135" width="9.140625" style="11"/>
    <col min="16136" max="16138" width="13.85546875" style="11" customWidth="1"/>
    <col min="16139" max="16384" width="9.140625" style="11"/>
  </cols>
  <sheetData>
    <row r="1" spans="1:10" x14ac:dyDescent="0.2">
      <c r="A1" s="18" t="s">
        <v>5250</v>
      </c>
      <c r="B1" s="740" t="str">
        <f>HYPERLINK("#List!$A$1", "Full")</f>
        <v>Full</v>
      </c>
    </row>
    <row r="2" spans="1:10" x14ac:dyDescent="0.2">
      <c r="A2" s="18" t="s">
        <v>5251</v>
      </c>
      <c r="B2" s="740" t="str">
        <f>HYPERLINK("#List!$A$1", "Full")</f>
        <v>Full</v>
      </c>
    </row>
    <row r="3" spans="1:10" x14ac:dyDescent="0.2">
      <c r="A3" s="18"/>
    </row>
    <row r="4" spans="1:10" x14ac:dyDescent="0.2">
      <c r="A4" s="39" t="s">
        <v>3584</v>
      </c>
    </row>
    <row r="5" spans="1:10" x14ac:dyDescent="0.2">
      <c r="A5" s="13" t="s">
        <v>3585</v>
      </c>
      <c r="G5" s="4"/>
      <c r="H5" s="4"/>
      <c r="I5" s="4"/>
      <c r="J5" s="4"/>
    </row>
    <row r="6" spans="1:10" x14ac:dyDescent="0.2">
      <c r="B6" s="18"/>
    </row>
    <row r="7" spans="1:10" x14ac:dyDescent="0.2">
      <c r="A7" s="18" t="s">
        <v>6778</v>
      </c>
    </row>
    <row r="8" spans="1:10" x14ac:dyDescent="0.2">
      <c r="A8" s="13" t="s">
        <v>48</v>
      </c>
    </row>
    <row r="9" spans="1:10" x14ac:dyDescent="0.2">
      <c r="A9" s="13" t="s">
        <v>4583</v>
      </c>
    </row>
    <row r="11" spans="1:10" x14ac:dyDescent="0.2">
      <c r="A11" s="18" t="s">
        <v>6779</v>
      </c>
    </row>
    <row r="12" spans="1:10" x14ac:dyDescent="0.2">
      <c r="A12" s="13" t="s">
        <v>48</v>
      </c>
    </row>
    <row r="13" spans="1:10" x14ac:dyDescent="0.2">
      <c r="A13" s="13" t="s">
        <v>4585</v>
      </c>
    </row>
    <row r="14" spans="1:10" x14ac:dyDescent="0.2">
      <c r="A14" s="728" t="s">
        <v>7561</v>
      </c>
      <c r="B14" s="81" t="s">
        <v>5119</v>
      </c>
      <c r="C14" s="158" t="s">
        <v>8275</v>
      </c>
      <c r="D14" s="157" t="s">
        <v>7508</v>
      </c>
    </row>
    <row r="16" spans="1:10" ht="25.5" x14ac:dyDescent="0.2">
      <c r="A16" s="220" t="s">
        <v>5120</v>
      </c>
      <c r="B16" s="215" t="s">
        <v>3581</v>
      </c>
      <c r="C16" s="215" t="s">
        <v>3586</v>
      </c>
      <c r="D16" s="215" t="s">
        <v>3587</v>
      </c>
      <c r="E16" s="215" t="s">
        <v>3588</v>
      </c>
      <c r="F16" s="215" t="s">
        <v>3589</v>
      </c>
    </row>
    <row r="17" spans="1:6" x14ac:dyDescent="0.2">
      <c r="A17" s="293" t="s">
        <v>7835</v>
      </c>
      <c r="B17" s="294" t="s">
        <v>7836</v>
      </c>
      <c r="C17" s="293" t="s">
        <v>7837</v>
      </c>
      <c r="D17" s="294" t="s">
        <v>7863</v>
      </c>
      <c r="E17" s="293" t="s">
        <v>7864</v>
      </c>
      <c r="F17" s="294" t="s">
        <v>7865</v>
      </c>
    </row>
    <row r="18" spans="1:6" x14ac:dyDescent="0.2">
      <c r="A18" s="641"/>
      <c r="B18" s="763" t="s">
        <v>23</v>
      </c>
      <c r="C18" s="636" t="s">
        <v>24</v>
      </c>
      <c r="D18" s="763" t="s">
        <v>30</v>
      </c>
      <c r="E18" s="763" t="s">
        <v>31</v>
      </c>
      <c r="F18" s="763" t="s">
        <v>32</v>
      </c>
    </row>
    <row r="19" spans="1:6" ht="25.5" x14ac:dyDescent="0.2">
      <c r="A19" s="82" t="s">
        <v>7116</v>
      </c>
      <c r="B19" s="80" t="s">
        <v>2107</v>
      </c>
      <c r="C19" s="80" t="s">
        <v>7430</v>
      </c>
      <c r="D19" s="80" t="s">
        <v>2107</v>
      </c>
      <c r="E19" s="80" t="s">
        <v>2106</v>
      </c>
      <c r="F19" s="80" t="s">
        <v>2106</v>
      </c>
    </row>
    <row r="20" spans="1:6" ht="25.5" x14ac:dyDescent="0.2">
      <c r="A20" s="83" t="s">
        <v>7609</v>
      </c>
      <c r="B20" s="80" t="s">
        <v>4551</v>
      </c>
      <c r="C20" s="143"/>
      <c r="D20" s="80" t="s">
        <v>4551</v>
      </c>
      <c r="E20" s="75" t="s">
        <v>4249</v>
      </c>
      <c r="F20" s="75" t="s">
        <v>4249</v>
      </c>
    </row>
    <row r="21" spans="1:6" x14ac:dyDescent="0.2">
      <c r="A21" s="143"/>
      <c r="B21" s="80" t="s">
        <v>4522</v>
      </c>
      <c r="C21" s="143"/>
      <c r="D21" s="80" t="s">
        <v>4522</v>
      </c>
      <c r="E21" s="75" t="s">
        <v>7136</v>
      </c>
      <c r="F21" s="75" t="s">
        <v>7136</v>
      </c>
    </row>
    <row r="22" spans="1:6" ht="25.5" x14ac:dyDescent="0.2">
      <c r="A22" s="143"/>
      <c r="B22" s="80" t="s">
        <v>4658</v>
      </c>
      <c r="C22" s="143"/>
      <c r="D22" s="80" t="s">
        <v>4663</v>
      </c>
      <c r="E22" s="80" t="s">
        <v>4551</v>
      </c>
      <c r="F22" s="80" t="s">
        <v>4551</v>
      </c>
    </row>
    <row r="23" spans="1:6" ht="38.25" x14ac:dyDescent="0.2">
      <c r="A23" s="143"/>
      <c r="B23" s="80"/>
      <c r="C23" s="143"/>
      <c r="D23" s="80" t="s">
        <v>4977</v>
      </c>
      <c r="E23" s="80" t="s">
        <v>4522</v>
      </c>
      <c r="F23" s="80" t="s">
        <v>4522</v>
      </c>
    </row>
    <row r="24" spans="1:6" ht="25.5" x14ac:dyDescent="0.2">
      <c r="A24" s="143"/>
      <c r="B24" s="80"/>
      <c r="C24" s="143"/>
      <c r="D24" s="80"/>
      <c r="E24" s="80" t="s">
        <v>4978</v>
      </c>
      <c r="F24" s="80" t="s">
        <v>4979</v>
      </c>
    </row>
    <row r="26" spans="1:6" x14ac:dyDescent="0.2">
      <c r="A26" s="18" t="s">
        <v>7123</v>
      </c>
    </row>
    <row r="27" spans="1:6" x14ac:dyDescent="0.2">
      <c r="A27" s="13" t="s">
        <v>48</v>
      </c>
    </row>
    <row r="28" spans="1:6" x14ac:dyDescent="0.2">
      <c r="A28" s="16" t="s">
        <v>4522</v>
      </c>
    </row>
    <row r="29" spans="1:6" x14ac:dyDescent="0.2">
      <c r="A29" s="16" t="s">
        <v>4551</v>
      </c>
    </row>
    <row r="30" spans="1:6" x14ac:dyDescent="0.2">
      <c r="A30" s="13" t="s">
        <v>4583</v>
      </c>
    </row>
    <row r="31" spans="1:6" x14ac:dyDescent="0.2">
      <c r="A31" s="13"/>
    </row>
    <row r="32" spans="1:6" x14ac:dyDescent="0.2">
      <c r="A32" s="18" t="s">
        <v>7124</v>
      </c>
    </row>
    <row r="33" spans="1:4" x14ac:dyDescent="0.2">
      <c r="A33" s="13" t="s">
        <v>48</v>
      </c>
    </row>
    <row r="34" spans="1:4" x14ac:dyDescent="0.2">
      <c r="A34" s="16" t="s">
        <v>4522</v>
      </c>
    </row>
    <row r="35" spans="1:4" x14ac:dyDescent="0.2">
      <c r="A35" s="16" t="s">
        <v>4551</v>
      </c>
    </row>
    <row r="36" spans="1:4" x14ac:dyDescent="0.2">
      <c r="A36" s="13" t="s">
        <v>4585</v>
      </c>
    </row>
    <row r="37" spans="1:4" x14ac:dyDescent="0.2">
      <c r="A37" s="728" t="s">
        <v>7561</v>
      </c>
      <c r="B37" s="81" t="s">
        <v>5119</v>
      </c>
      <c r="C37" s="158" t="s">
        <v>8275</v>
      </c>
      <c r="D37" s="157" t="s">
        <v>7508</v>
      </c>
    </row>
    <row r="38" spans="1:4" x14ac:dyDescent="0.2">
      <c r="A38" s="16"/>
    </row>
    <row r="39" spans="1:4" ht="25.5" x14ac:dyDescent="0.2">
      <c r="A39" s="220" t="s">
        <v>5120</v>
      </c>
      <c r="B39" s="215" t="s">
        <v>3590</v>
      </c>
      <c r="C39" s="215" t="s">
        <v>3591</v>
      </c>
      <c r="D39" s="285" t="s">
        <v>3576</v>
      </c>
    </row>
    <row r="40" spans="1:4" x14ac:dyDescent="0.2">
      <c r="A40" s="293" t="s">
        <v>7835</v>
      </c>
      <c r="B40" s="219" t="s">
        <v>8298</v>
      </c>
      <c r="C40" s="219" t="s">
        <v>8299</v>
      </c>
      <c r="D40" s="219" t="s">
        <v>8300</v>
      </c>
    </row>
    <row r="41" spans="1:4" x14ac:dyDescent="0.2">
      <c r="A41" s="657"/>
      <c r="B41" s="639"/>
      <c r="C41" s="639"/>
      <c r="D41" s="772"/>
    </row>
    <row r="42" spans="1:4" x14ac:dyDescent="0.2">
      <c r="A42" s="82" t="s">
        <v>7116</v>
      </c>
      <c r="B42" s="82" t="s">
        <v>7116</v>
      </c>
      <c r="C42" s="82" t="s">
        <v>7116</v>
      </c>
      <c r="D42" s="80" t="s">
        <v>7143</v>
      </c>
    </row>
    <row r="43" spans="1:4" ht="51" x14ac:dyDescent="0.2">
      <c r="A43" s="83" t="s">
        <v>7609</v>
      </c>
      <c r="B43" s="730" t="s">
        <v>5098</v>
      </c>
      <c r="C43" s="730" t="s">
        <v>6534</v>
      </c>
      <c r="D43" s="83"/>
    </row>
    <row r="44" spans="1:4" x14ac:dyDescent="0.2">
      <c r="B44" s="38" t="s">
        <v>7804</v>
      </c>
      <c r="C44" s="38" t="s">
        <v>7802</v>
      </c>
    </row>
    <row r="48" spans="1:4" x14ac:dyDescent="0.2">
      <c r="A48" s="13"/>
    </row>
    <row r="49" spans="1:1" x14ac:dyDescent="0.2">
      <c r="A49" s="16"/>
    </row>
    <row r="50" spans="1:1" x14ac:dyDescent="0.2">
      <c r="A50" s="16"/>
    </row>
    <row r="51" spans="1:1" x14ac:dyDescent="0.2">
      <c r="A51" s="13"/>
    </row>
    <row r="52" spans="1:1" x14ac:dyDescent="0.2">
      <c r="A52" s="16"/>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2">
    <pageSetUpPr fitToPage="1"/>
  </sheetPr>
  <dimension ref="A1:O42"/>
  <sheetViews>
    <sheetView zoomScale="85" zoomScaleNormal="85" zoomScaleSheetLayoutView="100" workbookViewId="0">
      <selection activeCell="F15" sqref="F15"/>
    </sheetView>
  </sheetViews>
  <sheetFormatPr defaultColWidth="9.140625" defaultRowHeight="12.75" x14ac:dyDescent="0.2"/>
  <cols>
    <col min="1" max="1" width="11.85546875" style="11" customWidth="1"/>
    <col min="2" max="2" width="15" style="11" customWidth="1"/>
    <col min="3" max="11" width="17.5703125" style="11" customWidth="1"/>
    <col min="12" max="12" width="16.28515625" style="11" customWidth="1"/>
    <col min="13" max="256" width="9.140625" style="11"/>
    <col min="257" max="257" width="12.140625" style="11" customWidth="1"/>
    <col min="258" max="258" width="16" style="11" customWidth="1"/>
    <col min="259" max="259" width="17.7109375" style="11" customWidth="1"/>
    <col min="260" max="261" width="14.28515625" style="11" customWidth="1"/>
    <col min="262" max="262" width="13.85546875" style="11" customWidth="1"/>
    <col min="263" max="263" width="17.140625" style="11" customWidth="1"/>
    <col min="264" max="264" width="17.7109375" style="11" customWidth="1"/>
    <col min="265" max="265" width="14" style="11" customWidth="1"/>
    <col min="266" max="266" width="14.28515625" style="11" customWidth="1"/>
    <col min="267" max="267" width="13.140625" style="11" customWidth="1"/>
    <col min="268" max="512" width="9.140625" style="11"/>
    <col min="513" max="513" width="12.140625" style="11" customWidth="1"/>
    <col min="514" max="514" width="16" style="11" customWidth="1"/>
    <col min="515" max="515" width="17.7109375" style="11" customWidth="1"/>
    <col min="516" max="517" width="14.28515625" style="11" customWidth="1"/>
    <col min="518" max="518" width="13.85546875" style="11" customWidth="1"/>
    <col min="519" max="519" width="17.140625" style="11" customWidth="1"/>
    <col min="520" max="520" width="17.7109375" style="11" customWidth="1"/>
    <col min="521" max="521" width="14" style="11" customWidth="1"/>
    <col min="522" max="522" width="14.28515625" style="11" customWidth="1"/>
    <col min="523" max="523" width="13.140625" style="11" customWidth="1"/>
    <col min="524" max="768" width="9.140625" style="11"/>
    <col min="769" max="769" width="12.140625" style="11" customWidth="1"/>
    <col min="770" max="770" width="16" style="11" customWidth="1"/>
    <col min="771" max="771" width="17.7109375" style="11" customWidth="1"/>
    <col min="772" max="773" width="14.28515625" style="11" customWidth="1"/>
    <col min="774" max="774" width="13.85546875" style="11" customWidth="1"/>
    <col min="775" max="775" width="17.140625" style="11" customWidth="1"/>
    <col min="776" max="776" width="17.7109375" style="11" customWidth="1"/>
    <col min="777" max="777" width="14" style="11" customWidth="1"/>
    <col min="778" max="778" width="14.28515625" style="11" customWidth="1"/>
    <col min="779" max="779" width="13.140625" style="11" customWidth="1"/>
    <col min="780" max="1024" width="9.140625" style="11"/>
    <col min="1025" max="1025" width="12.140625" style="11" customWidth="1"/>
    <col min="1026" max="1026" width="16" style="11" customWidth="1"/>
    <col min="1027" max="1027" width="17.7109375" style="11" customWidth="1"/>
    <col min="1028" max="1029" width="14.28515625" style="11" customWidth="1"/>
    <col min="1030" max="1030" width="13.85546875" style="11" customWidth="1"/>
    <col min="1031" max="1031" width="17.140625" style="11" customWidth="1"/>
    <col min="1032" max="1032" width="17.7109375" style="11" customWidth="1"/>
    <col min="1033" max="1033" width="14" style="11" customWidth="1"/>
    <col min="1034" max="1034" width="14.28515625" style="11" customWidth="1"/>
    <col min="1035" max="1035" width="13.140625" style="11" customWidth="1"/>
    <col min="1036" max="1280" width="9.140625" style="11"/>
    <col min="1281" max="1281" width="12.140625" style="11" customWidth="1"/>
    <col min="1282" max="1282" width="16" style="11" customWidth="1"/>
    <col min="1283" max="1283" width="17.7109375" style="11" customWidth="1"/>
    <col min="1284" max="1285" width="14.28515625" style="11" customWidth="1"/>
    <col min="1286" max="1286" width="13.85546875" style="11" customWidth="1"/>
    <col min="1287" max="1287" width="17.140625" style="11" customWidth="1"/>
    <col min="1288" max="1288" width="17.7109375" style="11" customWidth="1"/>
    <col min="1289" max="1289" width="14" style="11" customWidth="1"/>
    <col min="1290" max="1290" width="14.28515625" style="11" customWidth="1"/>
    <col min="1291" max="1291" width="13.140625" style="11" customWidth="1"/>
    <col min="1292" max="1536" width="9.140625" style="11"/>
    <col min="1537" max="1537" width="12.140625" style="11" customWidth="1"/>
    <col min="1538" max="1538" width="16" style="11" customWidth="1"/>
    <col min="1539" max="1539" width="17.7109375" style="11" customWidth="1"/>
    <col min="1540" max="1541" width="14.28515625" style="11" customWidth="1"/>
    <col min="1542" max="1542" width="13.85546875" style="11" customWidth="1"/>
    <col min="1543" max="1543" width="17.140625" style="11" customWidth="1"/>
    <col min="1544" max="1544" width="17.7109375" style="11" customWidth="1"/>
    <col min="1545" max="1545" width="14" style="11" customWidth="1"/>
    <col min="1546" max="1546" width="14.28515625" style="11" customWidth="1"/>
    <col min="1547" max="1547" width="13.140625" style="11" customWidth="1"/>
    <col min="1548" max="1792" width="9.140625" style="11"/>
    <col min="1793" max="1793" width="12.140625" style="11" customWidth="1"/>
    <col min="1794" max="1794" width="16" style="11" customWidth="1"/>
    <col min="1795" max="1795" width="17.7109375" style="11" customWidth="1"/>
    <col min="1796" max="1797" width="14.28515625" style="11" customWidth="1"/>
    <col min="1798" max="1798" width="13.85546875" style="11" customWidth="1"/>
    <col min="1799" max="1799" width="17.140625" style="11" customWidth="1"/>
    <col min="1800" max="1800" width="17.7109375" style="11" customWidth="1"/>
    <col min="1801" max="1801" width="14" style="11" customWidth="1"/>
    <col min="1802" max="1802" width="14.28515625" style="11" customWidth="1"/>
    <col min="1803" max="1803" width="13.140625" style="11" customWidth="1"/>
    <col min="1804" max="2048" width="9.140625" style="11"/>
    <col min="2049" max="2049" width="12.140625" style="11" customWidth="1"/>
    <col min="2050" max="2050" width="16" style="11" customWidth="1"/>
    <col min="2051" max="2051" width="17.7109375" style="11" customWidth="1"/>
    <col min="2052" max="2053" width="14.28515625" style="11" customWidth="1"/>
    <col min="2054" max="2054" width="13.85546875" style="11" customWidth="1"/>
    <col min="2055" max="2055" width="17.140625" style="11" customWidth="1"/>
    <col min="2056" max="2056" width="17.7109375" style="11" customWidth="1"/>
    <col min="2057" max="2057" width="14" style="11" customWidth="1"/>
    <col min="2058" max="2058" width="14.28515625" style="11" customWidth="1"/>
    <col min="2059" max="2059" width="13.140625" style="11" customWidth="1"/>
    <col min="2060" max="2304" width="9.140625" style="11"/>
    <col min="2305" max="2305" width="12.140625" style="11" customWidth="1"/>
    <col min="2306" max="2306" width="16" style="11" customWidth="1"/>
    <col min="2307" max="2307" width="17.7109375" style="11" customWidth="1"/>
    <col min="2308" max="2309" width="14.28515625" style="11" customWidth="1"/>
    <col min="2310" max="2310" width="13.85546875" style="11" customWidth="1"/>
    <col min="2311" max="2311" width="17.140625" style="11" customWidth="1"/>
    <col min="2312" max="2312" width="17.7109375" style="11" customWidth="1"/>
    <col min="2313" max="2313" width="14" style="11" customWidth="1"/>
    <col min="2314" max="2314" width="14.28515625" style="11" customWidth="1"/>
    <col min="2315" max="2315" width="13.140625" style="11" customWidth="1"/>
    <col min="2316" max="2560" width="9.140625" style="11"/>
    <col min="2561" max="2561" width="12.140625" style="11" customWidth="1"/>
    <col min="2562" max="2562" width="16" style="11" customWidth="1"/>
    <col min="2563" max="2563" width="17.7109375" style="11" customWidth="1"/>
    <col min="2564" max="2565" width="14.28515625" style="11" customWidth="1"/>
    <col min="2566" max="2566" width="13.85546875" style="11" customWidth="1"/>
    <col min="2567" max="2567" width="17.140625" style="11" customWidth="1"/>
    <col min="2568" max="2568" width="17.7109375" style="11" customWidth="1"/>
    <col min="2569" max="2569" width="14" style="11" customWidth="1"/>
    <col min="2570" max="2570" width="14.28515625" style="11" customWidth="1"/>
    <col min="2571" max="2571" width="13.140625" style="11" customWidth="1"/>
    <col min="2572" max="2816" width="9.140625" style="11"/>
    <col min="2817" max="2817" width="12.140625" style="11" customWidth="1"/>
    <col min="2818" max="2818" width="16" style="11" customWidth="1"/>
    <col min="2819" max="2819" width="17.7109375" style="11" customWidth="1"/>
    <col min="2820" max="2821" width="14.28515625" style="11" customWidth="1"/>
    <col min="2822" max="2822" width="13.85546875" style="11" customWidth="1"/>
    <col min="2823" max="2823" width="17.140625" style="11" customWidth="1"/>
    <col min="2824" max="2824" width="17.7109375" style="11" customWidth="1"/>
    <col min="2825" max="2825" width="14" style="11" customWidth="1"/>
    <col min="2826" max="2826" width="14.28515625" style="11" customWidth="1"/>
    <col min="2827" max="2827" width="13.140625" style="11" customWidth="1"/>
    <col min="2828" max="3072" width="9.140625" style="11"/>
    <col min="3073" max="3073" width="12.140625" style="11" customWidth="1"/>
    <col min="3074" max="3074" width="16" style="11" customWidth="1"/>
    <col min="3075" max="3075" width="17.7109375" style="11" customWidth="1"/>
    <col min="3076" max="3077" width="14.28515625" style="11" customWidth="1"/>
    <col min="3078" max="3078" width="13.85546875" style="11" customWidth="1"/>
    <col min="3079" max="3079" width="17.140625" style="11" customWidth="1"/>
    <col min="3080" max="3080" width="17.7109375" style="11" customWidth="1"/>
    <col min="3081" max="3081" width="14" style="11" customWidth="1"/>
    <col min="3082" max="3082" width="14.28515625" style="11" customWidth="1"/>
    <col min="3083" max="3083" width="13.140625" style="11" customWidth="1"/>
    <col min="3084" max="3328" width="9.140625" style="11"/>
    <col min="3329" max="3329" width="12.140625" style="11" customWidth="1"/>
    <col min="3330" max="3330" width="16" style="11" customWidth="1"/>
    <col min="3331" max="3331" width="17.7109375" style="11" customWidth="1"/>
    <col min="3332" max="3333" width="14.28515625" style="11" customWidth="1"/>
    <col min="3334" max="3334" width="13.85546875" style="11" customWidth="1"/>
    <col min="3335" max="3335" width="17.140625" style="11" customWidth="1"/>
    <col min="3336" max="3336" width="17.7109375" style="11" customWidth="1"/>
    <col min="3337" max="3337" width="14" style="11" customWidth="1"/>
    <col min="3338" max="3338" width="14.28515625" style="11" customWidth="1"/>
    <col min="3339" max="3339" width="13.140625" style="11" customWidth="1"/>
    <col min="3340" max="3584" width="9.140625" style="11"/>
    <col min="3585" max="3585" width="12.140625" style="11" customWidth="1"/>
    <col min="3586" max="3586" width="16" style="11" customWidth="1"/>
    <col min="3587" max="3587" width="17.7109375" style="11" customWidth="1"/>
    <col min="3588" max="3589" width="14.28515625" style="11" customWidth="1"/>
    <col min="3590" max="3590" width="13.85546875" style="11" customWidth="1"/>
    <col min="3591" max="3591" width="17.140625" style="11" customWidth="1"/>
    <col min="3592" max="3592" width="17.7109375" style="11" customWidth="1"/>
    <col min="3593" max="3593" width="14" style="11" customWidth="1"/>
    <col min="3594" max="3594" width="14.28515625" style="11" customWidth="1"/>
    <col min="3595" max="3595" width="13.140625" style="11" customWidth="1"/>
    <col min="3596" max="3840" width="9.140625" style="11"/>
    <col min="3841" max="3841" width="12.140625" style="11" customWidth="1"/>
    <col min="3842" max="3842" width="16" style="11" customWidth="1"/>
    <col min="3843" max="3843" width="17.7109375" style="11" customWidth="1"/>
    <col min="3844" max="3845" width="14.28515625" style="11" customWidth="1"/>
    <col min="3846" max="3846" width="13.85546875" style="11" customWidth="1"/>
    <col min="3847" max="3847" width="17.140625" style="11" customWidth="1"/>
    <col min="3848" max="3848" width="17.7109375" style="11" customWidth="1"/>
    <col min="3849" max="3849" width="14" style="11" customWidth="1"/>
    <col min="3850" max="3850" width="14.28515625" style="11" customWidth="1"/>
    <col min="3851" max="3851" width="13.140625" style="11" customWidth="1"/>
    <col min="3852" max="4096" width="9.140625" style="11"/>
    <col min="4097" max="4097" width="12.140625" style="11" customWidth="1"/>
    <col min="4098" max="4098" width="16" style="11" customWidth="1"/>
    <col min="4099" max="4099" width="17.7109375" style="11" customWidth="1"/>
    <col min="4100" max="4101" width="14.28515625" style="11" customWidth="1"/>
    <col min="4102" max="4102" width="13.85546875" style="11" customWidth="1"/>
    <col min="4103" max="4103" width="17.140625" style="11" customWidth="1"/>
    <col min="4104" max="4104" width="17.7109375" style="11" customWidth="1"/>
    <col min="4105" max="4105" width="14" style="11" customWidth="1"/>
    <col min="4106" max="4106" width="14.28515625" style="11" customWidth="1"/>
    <col min="4107" max="4107" width="13.140625" style="11" customWidth="1"/>
    <col min="4108" max="4352" width="9.140625" style="11"/>
    <col min="4353" max="4353" width="12.140625" style="11" customWidth="1"/>
    <col min="4354" max="4354" width="16" style="11" customWidth="1"/>
    <col min="4355" max="4355" width="17.7109375" style="11" customWidth="1"/>
    <col min="4356" max="4357" width="14.28515625" style="11" customWidth="1"/>
    <col min="4358" max="4358" width="13.85546875" style="11" customWidth="1"/>
    <col min="4359" max="4359" width="17.140625" style="11" customWidth="1"/>
    <col min="4360" max="4360" width="17.7109375" style="11" customWidth="1"/>
    <col min="4361" max="4361" width="14" style="11" customWidth="1"/>
    <col min="4362" max="4362" width="14.28515625" style="11" customWidth="1"/>
    <col min="4363" max="4363" width="13.140625" style="11" customWidth="1"/>
    <col min="4364" max="4608" width="9.140625" style="11"/>
    <col min="4609" max="4609" width="12.140625" style="11" customWidth="1"/>
    <col min="4610" max="4610" width="16" style="11" customWidth="1"/>
    <col min="4611" max="4611" width="17.7109375" style="11" customWidth="1"/>
    <col min="4612" max="4613" width="14.28515625" style="11" customWidth="1"/>
    <col min="4614" max="4614" width="13.85546875" style="11" customWidth="1"/>
    <col min="4615" max="4615" width="17.140625" style="11" customWidth="1"/>
    <col min="4616" max="4616" width="17.7109375" style="11" customWidth="1"/>
    <col min="4617" max="4617" width="14" style="11" customWidth="1"/>
    <col min="4618" max="4618" width="14.28515625" style="11" customWidth="1"/>
    <col min="4619" max="4619" width="13.140625" style="11" customWidth="1"/>
    <col min="4620" max="4864" width="9.140625" style="11"/>
    <col min="4865" max="4865" width="12.140625" style="11" customWidth="1"/>
    <col min="4866" max="4866" width="16" style="11" customWidth="1"/>
    <col min="4867" max="4867" width="17.7109375" style="11" customWidth="1"/>
    <col min="4868" max="4869" width="14.28515625" style="11" customWidth="1"/>
    <col min="4870" max="4870" width="13.85546875" style="11" customWidth="1"/>
    <col min="4871" max="4871" width="17.140625" style="11" customWidth="1"/>
    <col min="4872" max="4872" width="17.7109375" style="11" customWidth="1"/>
    <col min="4873" max="4873" width="14" style="11" customWidth="1"/>
    <col min="4874" max="4874" width="14.28515625" style="11" customWidth="1"/>
    <col min="4875" max="4875" width="13.140625" style="11" customWidth="1"/>
    <col min="4876" max="5120" width="9.140625" style="11"/>
    <col min="5121" max="5121" width="12.140625" style="11" customWidth="1"/>
    <col min="5122" max="5122" width="16" style="11" customWidth="1"/>
    <col min="5123" max="5123" width="17.7109375" style="11" customWidth="1"/>
    <col min="5124" max="5125" width="14.28515625" style="11" customWidth="1"/>
    <col min="5126" max="5126" width="13.85546875" style="11" customWidth="1"/>
    <col min="5127" max="5127" width="17.140625" style="11" customWidth="1"/>
    <col min="5128" max="5128" width="17.7109375" style="11" customWidth="1"/>
    <col min="5129" max="5129" width="14" style="11" customWidth="1"/>
    <col min="5130" max="5130" width="14.28515625" style="11" customWidth="1"/>
    <col min="5131" max="5131" width="13.140625" style="11" customWidth="1"/>
    <col min="5132" max="5376" width="9.140625" style="11"/>
    <col min="5377" max="5377" width="12.140625" style="11" customWidth="1"/>
    <col min="5378" max="5378" width="16" style="11" customWidth="1"/>
    <col min="5379" max="5379" width="17.7109375" style="11" customWidth="1"/>
    <col min="5380" max="5381" width="14.28515625" style="11" customWidth="1"/>
    <col min="5382" max="5382" width="13.85546875" style="11" customWidth="1"/>
    <col min="5383" max="5383" width="17.140625" style="11" customWidth="1"/>
    <col min="5384" max="5384" width="17.7109375" style="11" customWidth="1"/>
    <col min="5385" max="5385" width="14" style="11" customWidth="1"/>
    <col min="5386" max="5386" width="14.28515625" style="11" customWidth="1"/>
    <col min="5387" max="5387" width="13.140625" style="11" customWidth="1"/>
    <col min="5388" max="5632" width="9.140625" style="11"/>
    <col min="5633" max="5633" width="12.140625" style="11" customWidth="1"/>
    <col min="5634" max="5634" width="16" style="11" customWidth="1"/>
    <col min="5635" max="5635" width="17.7109375" style="11" customWidth="1"/>
    <col min="5636" max="5637" width="14.28515625" style="11" customWidth="1"/>
    <col min="5638" max="5638" width="13.85546875" style="11" customWidth="1"/>
    <col min="5639" max="5639" width="17.140625" style="11" customWidth="1"/>
    <col min="5640" max="5640" width="17.7109375" style="11" customWidth="1"/>
    <col min="5641" max="5641" width="14" style="11" customWidth="1"/>
    <col min="5642" max="5642" width="14.28515625" style="11" customWidth="1"/>
    <col min="5643" max="5643" width="13.140625" style="11" customWidth="1"/>
    <col min="5644" max="5888" width="9.140625" style="11"/>
    <col min="5889" max="5889" width="12.140625" style="11" customWidth="1"/>
    <col min="5890" max="5890" width="16" style="11" customWidth="1"/>
    <col min="5891" max="5891" width="17.7109375" style="11" customWidth="1"/>
    <col min="5892" max="5893" width="14.28515625" style="11" customWidth="1"/>
    <col min="5894" max="5894" width="13.85546875" style="11" customWidth="1"/>
    <col min="5895" max="5895" width="17.140625" style="11" customWidth="1"/>
    <col min="5896" max="5896" width="17.7109375" style="11" customWidth="1"/>
    <col min="5897" max="5897" width="14" style="11" customWidth="1"/>
    <col min="5898" max="5898" width="14.28515625" style="11" customWidth="1"/>
    <col min="5899" max="5899" width="13.140625" style="11" customWidth="1"/>
    <col min="5900" max="6144" width="9.140625" style="11"/>
    <col min="6145" max="6145" width="12.140625" style="11" customWidth="1"/>
    <col min="6146" max="6146" width="16" style="11" customWidth="1"/>
    <col min="6147" max="6147" width="17.7109375" style="11" customWidth="1"/>
    <col min="6148" max="6149" width="14.28515625" style="11" customWidth="1"/>
    <col min="6150" max="6150" width="13.85546875" style="11" customWidth="1"/>
    <col min="6151" max="6151" width="17.140625" style="11" customWidth="1"/>
    <col min="6152" max="6152" width="17.7109375" style="11" customWidth="1"/>
    <col min="6153" max="6153" width="14" style="11" customWidth="1"/>
    <col min="6154" max="6154" width="14.28515625" style="11" customWidth="1"/>
    <col min="6155" max="6155" width="13.140625" style="11" customWidth="1"/>
    <col min="6156" max="6400" width="9.140625" style="11"/>
    <col min="6401" max="6401" width="12.140625" style="11" customWidth="1"/>
    <col min="6402" max="6402" width="16" style="11" customWidth="1"/>
    <col min="6403" max="6403" width="17.7109375" style="11" customWidth="1"/>
    <col min="6404" max="6405" width="14.28515625" style="11" customWidth="1"/>
    <col min="6406" max="6406" width="13.85546875" style="11" customWidth="1"/>
    <col min="6407" max="6407" width="17.140625" style="11" customWidth="1"/>
    <col min="6408" max="6408" width="17.7109375" style="11" customWidth="1"/>
    <col min="6409" max="6409" width="14" style="11" customWidth="1"/>
    <col min="6410" max="6410" width="14.28515625" style="11" customWidth="1"/>
    <col min="6411" max="6411" width="13.140625" style="11" customWidth="1"/>
    <col min="6412" max="6656" width="9.140625" style="11"/>
    <col min="6657" max="6657" width="12.140625" style="11" customWidth="1"/>
    <col min="6658" max="6658" width="16" style="11" customWidth="1"/>
    <col min="6659" max="6659" width="17.7109375" style="11" customWidth="1"/>
    <col min="6660" max="6661" width="14.28515625" style="11" customWidth="1"/>
    <col min="6662" max="6662" width="13.85546875" style="11" customWidth="1"/>
    <col min="6663" max="6663" width="17.140625" style="11" customWidth="1"/>
    <col min="6664" max="6664" width="17.7109375" style="11" customWidth="1"/>
    <col min="6665" max="6665" width="14" style="11" customWidth="1"/>
    <col min="6666" max="6666" width="14.28515625" style="11" customWidth="1"/>
    <col min="6667" max="6667" width="13.140625" style="11" customWidth="1"/>
    <col min="6668" max="6912" width="9.140625" style="11"/>
    <col min="6913" max="6913" width="12.140625" style="11" customWidth="1"/>
    <col min="6914" max="6914" width="16" style="11" customWidth="1"/>
    <col min="6915" max="6915" width="17.7109375" style="11" customWidth="1"/>
    <col min="6916" max="6917" width="14.28515625" style="11" customWidth="1"/>
    <col min="6918" max="6918" width="13.85546875" style="11" customWidth="1"/>
    <col min="6919" max="6919" width="17.140625" style="11" customWidth="1"/>
    <col min="6920" max="6920" width="17.7109375" style="11" customWidth="1"/>
    <col min="6921" max="6921" width="14" style="11" customWidth="1"/>
    <col min="6922" max="6922" width="14.28515625" style="11" customWidth="1"/>
    <col min="6923" max="6923" width="13.140625" style="11" customWidth="1"/>
    <col min="6924" max="7168" width="9.140625" style="11"/>
    <col min="7169" max="7169" width="12.140625" style="11" customWidth="1"/>
    <col min="7170" max="7170" width="16" style="11" customWidth="1"/>
    <col min="7171" max="7171" width="17.7109375" style="11" customWidth="1"/>
    <col min="7172" max="7173" width="14.28515625" style="11" customWidth="1"/>
    <col min="7174" max="7174" width="13.85546875" style="11" customWidth="1"/>
    <col min="7175" max="7175" width="17.140625" style="11" customWidth="1"/>
    <col min="7176" max="7176" width="17.7109375" style="11" customWidth="1"/>
    <col min="7177" max="7177" width="14" style="11" customWidth="1"/>
    <col min="7178" max="7178" width="14.28515625" style="11" customWidth="1"/>
    <col min="7179" max="7179" width="13.140625" style="11" customWidth="1"/>
    <col min="7180" max="7424" width="9.140625" style="11"/>
    <col min="7425" max="7425" width="12.140625" style="11" customWidth="1"/>
    <col min="7426" max="7426" width="16" style="11" customWidth="1"/>
    <col min="7427" max="7427" width="17.7109375" style="11" customWidth="1"/>
    <col min="7428" max="7429" width="14.28515625" style="11" customWidth="1"/>
    <col min="7430" max="7430" width="13.85546875" style="11" customWidth="1"/>
    <col min="7431" max="7431" width="17.140625" style="11" customWidth="1"/>
    <col min="7432" max="7432" width="17.7109375" style="11" customWidth="1"/>
    <col min="7433" max="7433" width="14" style="11" customWidth="1"/>
    <col min="7434" max="7434" width="14.28515625" style="11" customWidth="1"/>
    <col min="7435" max="7435" width="13.140625" style="11" customWidth="1"/>
    <col min="7436" max="7680" width="9.140625" style="11"/>
    <col min="7681" max="7681" width="12.140625" style="11" customWidth="1"/>
    <col min="7682" max="7682" width="16" style="11" customWidth="1"/>
    <col min="7683" max="7683" width="17.7109375" style="11" customWidth="1"/>
    <col min="7684" max="7685" width="14.28515625" style="11" customWidth="1"/>
    <col min="7686" max="7686" width="13.85546875" style="11" customWidth="1"/>
    <col min="7687" max="7687" width="17.140625" style="11" customWidth="1"/>
    <col min="7688" max="7688" width="17.7109375" style="11" customWidth="1"/>
    <col min="7689" max="7689" width="14" style="11" customWidth="1"/>
    <col min="7690" max="7690" width="14.28515625" style="11" customWidth="1"/>
    <col min="7691" max="7691" width="13.140625" style="11" customWidth="1"/>
    <col min="7692" max="7936" width="9.140625" style="11"/>
    <col min="7937" max="7937" width="12.140625" style="11" customWidth="1"/>
    <col min="7938" max="7938" width="16" style="11" customWidth="1"/>
    <col min="7939" max="7939" width="17.7109375" style="11" customWidth="1"/>
    <col min="7940" max="7941" width="14.28515625" style="11" customWidth="1"/>
    <col min="7942" max="7942" width="13.85546875" style="11" customWidth="1"/>
    <col min="7943" max="7943" width="17.140625" style="11" customWidth="1"/>
    <col min="7944" max="7944" width="17.7109375" style="11" customWidth="1"/>
    <col min="7945" max="7945" width="14" style="11" customWidth="1"/>
    <col min="7946" max="7946" width="14.28515625" style="11" customWidth="1"/>
    <col min="7947" max="7947" width="13.140625" style="11" customWidth="1"/>
    <col min="7948" max="8192" width="9.140625" style="11"/>
    <col min="8193" max="8193" width="12.140625" style="11" customWidth="1"/>
    <col min="8194" max="8194" width="16" style="11" customWidth="1"/>
    <col min="8195" max="8195" width="17.7109375" style="11" customWidth="1"/>
    <col min="8196" max="8197" width="14.28515625" style="11" customWidth="1"/>
    <col min="8198" max="8198" width="13.85546875" style="11" customWidth="1"/>
    <col min="8199" max="8199" width="17.140625" style="11" customWidth="1"/>
    <col min="8200" max="8200" width="17.7109375" style="11" customWidth="1"/>
    <col min="8201" max="8201" width="14" style="11" customWidth="1"/>
    <col min="8202" max="8202" width="14.28515625" style="11" customWidth="1"/>
    <col min="8203" max="8203" width="13.140625" style="11" customWidth="1"/>
    <col min="8204" max="8448" width="9.140625" style="11"/>
    <col min="8449" max="8449" width="12.140625" style="11" customWidth="1"/>
    <col min="8450" max="8450" width="16" style="11" customWidth="1"/>
    <col min="8451" max="8451" width="17.7109375" style="11" customWidth="1"/>
    <col min="8452" max="8453" width="14.28515625" style="11" customWidth="1"/>
    <col min="8454" max="8454" width="13.85546875" style="11" customWidth="1"/>
    <col min="8455" max="8455" width="17.140625" style="11" customWidth="1"/>
    <col min="8456" max="8456" width="17.7109375" style="11" customWidth="1"/>
    <col min="8457" max="8457" width="14" style="11" customWidth="1"/>
    <col min="8458" max="8458" width="14.28515625" style="11" customWidth="1"/>
    <col min="8459" max="8459" width="13.140625" style="11" customWidth="1"/>
    <col min="8460" max="8704" width="9.140625" style="11"/>
    <col min="8705" max="8705" width="12.140625" style="11" customWidth="1"/>
    <col min="8706" max="8706" width="16" style="11" customWidth="1"/>
    <col min="8707" max="8707" width="17.7109375" style="11" customWidth="1"/>
    <col min="8708" max="8709" width="14.28515625" style="11" customWidth="1"/>
    <col min="8710" max="8710" width="13.85546875" style="11" customWidth="1"/>
    <col min="8711" max="8711" width="17.140625" style="11" customWidth="1"/>
    <col min="8712" max="8712" width="17.7109375" style="11" customWidth="1"/>
    <col min="8713" max="8713" width="14" style="11" customWidth="1"/>
    <col min="8714" max="8714" width="14.28515625" style="11" customWidth="1"/>
    <col min="8715" max="8715" width="13.140625" style="11" customWidth="1"/>
    <col min="8716" max="8960" width="9.140625" style="11"/>
    <col min="8961" max="8961" width="12.140625" style="11" customWidth="1"/>
    <col min="8962" max="8962" width="16" style="11" customWidth="1"/>
    <col min="8963" max="8963" width="17.7109375" style="11" customWidth="1"/>
    <col min="8964" max="8965" width="14.28515625" style="11" customWidth="1"/>
    <col min="8966" max="8966" width="13.85546875" style="11" customWidth="1"/>
    <col min="8967" max="8967" width="17.140625" style="11" customWidth="1"/>
    <col min="8968" max="8968" width="17.7109375" style="11" customWidth="1"/>
    <col min="8969" max="8969" width="14" style="11" customWidth="1"/>
    <col min="8970" max="8970" width="14.28515625" style="11" customWidth="1"/>
    <col min="8971" max="8971" width="13.140625" style="11" customWidth="1"/>
    <col min="8972" max="9216" width="9.140625" style="11"/>
    <col min="9217" max="9217" width="12.140625" style="11" customWidth="1"/>
    <col min="9218" max="9218" width="16" style="11" customWidth="1"/>
    <col min="9219" max="9219" width="17.7109375" style="11" customWidth="1"/>
    <col min="9220" max="9221" width="14.28515625" style="11" customWidth="1"/>
    <col min="9222" max="9222" width="13.85546875" style="11" customWidth="1"/>
    <col min="9223" max="9223" width="17.140625" style="11" customWidth="1"/>
    <col min="9224" max="9224" width="17.7109375" style="11" customWidth="1"/>
    <col min="9225" max="9225" width="14" style="11" customWidth="1"/>
    <col min="9226" max="9226" width="14.28515625" style="11" customWidth="1"/>
    <col min="9227" max="9227" width="13.140625" style="11" customWidth="1"/>
    <col min="9228" max="9472" width="9.140625" style="11"/>
    <col min="9473" max="9473" width="12.140625" style="11" customWidth="1"/>
    <col min="9474" max="9474" width="16" style="11" customWidth="1"/>
    <col min="9475" max="9475" width="17.7109375" style="11" customWidth="1"/>
    <col min="9476" max="9477" width="14.28515625" style="11" customWidth="1"/>
    <col min="9478" max="9478" width="13.85546875" style="11" customWidth="1"/>
    <col min="9479" max="9479" width="17.140625" style="11" customWidth="1"/>
    <col min="9480" max="9480" width="17.7109375" style="11" customWidth="1"/>
    <col min="9481" max="9481" width="14" style="11" customWidth="1"/>
    <col min="9482" max="9482" width="14.28515625" style="11" customWidth="1"/>
    <col min="9483" max="9483" width="13.140625" style="11" customWidth="1"/>
    <col min="9484" max="9728" width="9.140625" style="11"/>
    <col min="9729" max="9729" width="12.140625" style="11" customWidth="1"/>
    <col min="9730" max="9730" width="16" style="11" customWidth="1"/>
    <col min="9731" max="9731" width="17.7109375" style="11" customWidth="1"/>
    <col min="9732" max="9733" width="14.28515625" style="11" customWidth="1"/>
    <col min="9734" max="9734" width="13.85546875" style="11" customWidth="1"/>
    <col min="9735" max="9735" width="17.140625" style="11" customWidth="1"/>
    <col min="9736" max="9736" width="17.7109375" style="11" customWidth="1"/>
    <col min="9737" max="9737" width="14" style="11" customWidth="1"/>
    <col min="9738" max="9738" width="14.28515625" style="11" customWidth="1"/>
    <col min="9739" max="9739" width="13.140625" style="11" customWidth="1"/>
    <col min="9740" max="9984" width="9.140625" style="11"/>
    <col min="9985" max="9985" width="12.140625" style="11" customWidth="1"/>
    <col min="9986" max="9986" width="16" style="11" customWidth="1"/>
    <col min="9987" max="9987" width="17.7109375" style="11" customWidth="1"/>
    <col min="9988" max="9989" width="14.28515625" style="11" customWidth="1"/>
    <col min="9990" max="9990" width="13.85546875" style="11" customWidth="1"/>
    <col min="9991" max="9991" width="17.140625" style="11" customWidth="1"/>
    <col min="9992" max="9992" width="17.7109375" style="11" customWidth="1"/>
    <col min="9993" max="9993" width="14" style="11" customWidth="1"/>
    <col min="9994" max="9994" width="14.28515625" style="11" customWidth="1"/>
    <col min="9995" max="9995" width="13.140625" style="11" customWidth="1"/>
    <col min="9996" max="10240" width="9.140625" style="11"/>
    <col min="10241" max="10241" width="12.140625" style="11" customWidth="1"/>
    <col min="10242" max="10242" width="16" style="11" customWidth="1"/>
    <col min="10243" max="10243" width="17.7109375" style="11" customWidth="1"/>
    <col min="10244" max="10245" width="14.28515625" style="11" customWidth="1"/>
    <col min="10246" max="10246" width="13.85546875" style="11" customWidth="1"/>
    <col min="10247" max="10247" width="17.140625" style="11" customWidth="1"/>
    <col min="10248" max="10248" width="17.7109375" style="11" customWidth="1"/>
    <col min="10249" max="10249" width="14" style="11" customWidth="1"/>
    <col min="10250" max="10250" width="14.28515625" style="11" customWidth="1"/>
    <col min="10251" max="10251" width="13.140625" style="11" customWidth="1"/>
    <col min="10252" max="10496" width="9.140625" style="11"/>
    <col min="10497" max="10497" width="12.140625" style="11" customWidth="1"/>
    <col min="10498" max="10498" width="16" style="11" customWidth="1"/>
    <col min="10499" max="10499" width="17.7109375" style="11" customWidth="1"/>
    <col min="10500" max="10501" width="14.28515625" style="11" customWidth="1"/>
    <col min="10502" max="10502" width="13.85546875" style="11" customWidth="1"/>
    <col min="10503" max="10503" width="17.140625" style="11" customWidth="1"/>
    <col min="10504" max="10504" width="17.7109375" style="11" customWidth="1"/>
    <col min="10505" max="10505" width="14" style="11" customWidth="1"/>
    <col min="10506" max="10506" width="14.28515625" style="11" customWidth="1"/>
    <col min="10507" max="10507" width="13.140625" style="11" customWidth="1"/>
    <col min="10508" max="10752" width="9.140625" style="11"/>
    <col min="10753" max="10753" width="12.140625" style="11" customWidth="1"/>
    <col min="10754" max="10754" width="16" style="11" customWidth="1"/>
    <col min="10755" max="10755" width="17.7109375" style="11" customWidth="1"/>
    <col min="10756" max="10757" width="14.28515625" style="11" customWidth="1"/>
    <col min="10758" max="10758" width="13.85546875" style="11" customWidth="1"/>
    <col min="10759" max="10759" width="17.140625" style="11" customWidth="1"/>
    <col min="10760" max="10760" width="17.7109375" style="11" customWidth="1"/>
    <col min="10761" max="10761" width="14" style="11" customWidth="1"/>
    <col min="10762" max="10762" width="14.28515625" style="11" customWidth="1"/>
    <col min="10763" max="10763" width="13.140625" style="11" customWidth="1"/>
    <col min="10764" max="11008" width="9.140625" style="11"/>
    <col min="11009" max="11009" width="12.140625" style="11" customWidth="1"/>
    <col min="11010" max="11010" width="16" style="11" customWidth="1"/>
    <col min="11011" max="11011" width="17.7109375" style="11" customWidth="1"/>
    <col min="11012" max="11013" width="14.28515625" style="11" customWidth="1"/>
    <col min="11014" max="11014" width="13.85546875" style="11" customWidth="1"/>
    <col min="11015" max="11015" width="17.140625" style="11" customWidth="1"/>
    <col min="11016" max="11016" width="17.7109375" style="11" customWidth="1"/>
    <col min="11017" max="11017" width="14" style="11" customWidth="1"/>
    <col min="11018" max="11018" width="14.28515625" style="11" customWidth="1"/>
    <col min="11019" max="11019" width="13.140625" style="11" customWidth="1"/>
    <col min="11020" max="11264" width="9.140625" style="11"/>
    <col min="11265" max="11265" width="12.140625" style="11" customWidth="1"/>
    <col min="11266" max="11266" width="16" style="11" customWidth="1"/>
    <col min="11267" max="11267" width="17.7109375" style="11" customWidth="1"/>
    <col min="11268" max="11269" width="14.28515625" style="11" customWidth="1"/>
    <col min="11270" max="11270" width="13.85546875" style="11" customWidth="1"/>
    <col min="11271" max="11271" width="17.140625" style="11" customWidth="1"/>
    <col min="11272" max="11272" width="17.7109375" style="11" customWidth="1"/>
    <col min="11273" max="11273" width="14" style="11" customWidth="1"/>
    <col min="11274" max="11274" width="14.28515625" style="11" customWidth="1"/>
    <col min="11275" max="11275" width="13.140625" style="11" customWidth="1"/>
    <col min="11276" max="11520" width="9.140625" style="11"/>
    <col min="11521" max="11521" width="12.140625" style="11" customWidth="1"/>
    <col min="11522" max="11522" width="16" style="11" customWidth="1"/>
    <col min="11523" max="11523" width="17.7109375" style="11" customWidth="1"/>
    <col min="11524" max="11525" width="14.28515625" style="11" customWidth="1"/>
    <col min="11526" max="11526" width="13.85546875" style="11" customWidth="1"/>
    <col min="11527" max="11527" width="17.140625" style="11" customWidth="1"/>
    <col min="11528" max="11528" width="17.7109375" style="11" customWidth="1"/>
    <col min="11529" max="11529" width="14" style="11" customWidth="1"/>
    <col min="11530" max="11530" width="14.28515625" style="11" customWidth="1"/>
    <col min="11531" max="11531" width="13.140625" style="11" customWidth="1"/>
    <col min="11532" max="11776" width="9.140625" style="11"/>
    <col min="11777" max="11777" width="12.140625" style="11" customWidth="1"/>
    <col min="11778" max="11778" width="16" style="11" customWidth="1"/>
    <col min="11779" max="11779" width="17.7109375" style="11" customWidth="1"/>
    <col min="11780" max="11781" width="14.28515625" style="11" customWidth="1"/>
    <col min="11782" max="11782" width="13.85546875" style="11" customWidth="1"/>
    <col min="11783" max="11783" width="17.140625" style="11" customWidth="1"/>
    <col min="11784" max="11784" width="17.7109375" style="11" customWidth="1"/>
    <col min="11785" max="11785" width="14" style="11" customWidth="1"/>
    <col min="11786" max="11786" width="14.28515625" style="11" customWidth="1"/>
    <col min="11787" max="11787" width="13.140625" style="11" customWidth="1"/>
    <col min="11788" max="12032" width="9.140625" style="11"/>
    <col min="12033" max="12033" width="12.140625" style="11" customWidth="1"/>
    <col min="12034" max="12034" width="16" style="11" customWidth="1"/>
    <col min="12035" max="12035" width="17.7109375" style="11" customWidth="1"/>
    <col min="12036" max="12037" width="14.28515625" style="11" customWidth="1"/>
    <col min="12038" max="12038" width="13.85546875" style="11" customWidth="1"/>
    <col min="12039" max="12039" width="17.140625" style="11" customWidth="1"/>
    <col min="12040" max="12040" width="17.7109375" style="11" customWidth="1"/>
    <col min="12041" max="12041" width="14" style="11" customWidth="1"/>
    <col min="12042" max="12042" width="14.28515625" style="11" customWidth="1"/>
    <col min="12043" max="12043" width="13.140625" style="11" customWidth="1"/>
    <col min="12044" max="12288" width="9.140625" style="11"/>
    <col min="12289" max="12289" width="12.140625" style="11" customWidth="1"/>
    <col min="12290" max="12290" width="16" style="11" customWidth="1"/>
    <col min="12291" max="12291" width="17.7109375" style="11" customWidth="1"/>
    <col min="12292" max="12293" width="14.28515625" style="11" customWidth="1"/>
    <col min="12294" max="12294" width="13.85546875" style="11" customWidth="1"/>
    <col min="12295" max="12295" width="17.140625" style="11" customWidth="1"/>
    <col min="12296" max="12296" width="17.7109375" style="11" customWidth="1"/>
    <col min="12297" max="12297" width="14" style="11" customWidth="1"/>
    <col min="12298" max="12298" width="14.28515625" style="11" customWidth="1"/>
    <col min="12299" max="12299" width="13.140625" style="11" customWidth="1"/>
    <col min="12300" max="12544" width="9.140625" style="11"/>
    <col min="12545" max="12545" width="12.140625" style="11" customWidth="1"/>
    <col min="12546" max="12546" width="16" style="11" customWidth="1"/>
    <col min="12547" max="12547" width="17.7109375" style="11" customWidth="1"/>
    <col min="12548" max="12549" width="14.28515625" style="11" customWidth="1"/>
    <col min="12550" max="12550" width="13.85546875" style="11" customWidth="1"/>
    <col min="12551" max="12551" width="17.140625" style="11" customWidth="1"/>
    <col min="12552" max="12552" width="17.7109375" style="11" customWidth="1"/>
    <col min="12553" max="12553" width="14" style="11" customWidth="1"/>
    <col min="12554" max="12554" width="14.28515625" style="11" customWidth="1"/>
    <col min="12555" max="12555" width="13.140625" style="11" customWidth="1"/>
    <col min="12556" max="12800" width="9.140625" style="11"/>
    <col min="12801" max="12801" width="12.140625" style="11" customWidth="1"/>
    <col min="12802" max="12802" width="16" style="11" customWidth="1"/>
    <col min="12803" max="12803" width="17.7109375" style="11" customWidth="1"/>
    <col min="12804" max="12805" width="14.28515625" style="11" customWidth="1"/>
    <col min="12806" max="12806" width="13.85546875" style="11" customWidth="1"/>
    <col min="12807" max="12807" width="17.140625" style="11" customWidth="1"/>
    <col min="12808" max="12808" width="17.7109375" style="11" customWidth="1"/>
    <col min="12809" max="12809" width="14" style="11" customWidth="1"/>
    <col min="12810" max="12810" width="14.28515625" style="11" customWidth="1"/>
    <col min="12811" max="12811" width="13.140625" style="11" customWidth="1"/>
    <col min="12812" max="13056" width="9.140625" style="11"/>
    <col min="13057" max="13057" width="12.140625" style="11" customWidth="1"/>
    <col min="13058" max="13058" width="16" style="11" customWidth="1"/>
    <col min="13059" max="13059" width="17.7109375" style="11" customWidth="1"/>
    <col min="13060" max="13061" width="14.28515625" style="11" customWidth="1"/>
    <col min="13062" max="13062" width="13.85546875" style="11" customWidth="1"/>
    <col min="13063" max="13063" width="17.140625" style="11" customWidth="1"/>
    <col min="13064" max="13064" width="17.7109375" style="11" customWidth="1"/>
    <col min="13065" max="13065" width="14" style="11" customWidth="1"/>
    <col min="13066" max="13066" width="14.28515625" style="11" customWidth="1"/>
    <col min="13067" max="13067" width="13.140625" style="11" customWidth="1"/>
    <col min="13068" max="13312" width="9.140625" style="11"/>
    <col min="13313" max="13313" width="12.140625" style="11" customWidth="1"/>
    <col min="13314" max="13314" width="16" style="11" customWidth="1"/>
    <col min="13315" max="13315" width="17.7109375" style="11" customWidth="1"/>
    <col min="13316" max="13317" width="14.28515625" style="11" customWidth="1"/>
    <col min="13318" max="13318" width="13.85546875" style="11" customWidth="1"/>
    <col min="13319" max="13319" width="17.140625" style="11" customWidth="1"/>
    <col min="13320" max="13320" width="17.7109375" style="11" customWidth="1"/>
    <col min="13321" max="13321" width="14" style="11" customWidth="1"/>
    <col min="13322" max="13322" width="14.28515625" style="11" customWidth="1"/>
    <col min="13323" max="13323" width="13.140625" style="11" customWidth="1"/>
    <col min="13324" max="13568" width="9.140625" style="11"/>
    <col min="13569" max="13569" width="12.140625" style="11" customWidth="1"/>
    <col min="13570" max="13570" width="16" style="11" customWidth="1"/>
    <col min="13571" max="13571" width="17.7109375" style="11" customWidth="1"/>
    <col min="13572" max="13573" width="14.28515625" style="11" customWidth="1"/>
    <col min="13574" max="13574" width="13.85546875" style="11" customWidth="1"/>
    <col min="13575" max="13575" width="17.140625" style="11" customWidth="1"/>
    <col min="13576" max="13576" width="17.7109375" style="11" customWidth="1"/>
    <col min="13577" max="13577" width="14" style="11" customWidth="1"/>
    <col min="13578" max="13578" width="14.28515625" style="11" customWidth="1"/>
    <col min="13579" max="13579" width="13.140625" style="11" customWidth="1"/>
    <col min="13580" max="13824" width="9.140625" style="11"/>
    <col min="13825" max="13825" width="12.140625" style="11" customWidth="1"/>
    <col min="13826" max="13826" width="16" style="11" customWidth="1"/>
    <col min="13827" max="13827" width="17.7109375" style="11" customWidth="1"/>
    <col min="13828" max="13829" width="14.28515625" style="11" customWidth="1"/>
    <col min="13830" max="13830" width="13.85546875" style="11" customWidth="1"/>
    <col min="13831" max="13831" width="17.140625" style="11" customWidth="1"/>
    <col min="13832" max="13832" width="17.7109375" style="11" customWidth="1"/>
    <col min="13833" max="13833" width="14" style="11" customWidth="1"/>
    <col min="13834" max="13834" width="14.28515625" style="11" customWidth="1"/>
    <col min="13835" max="13835" width="13.140625" style="11" customWidth="1"/>
    <col min="13836" max="14080" width="9.140625" style="11"/>
    <col min="14081" max="14081" width="12.140625" style="11" customWidth="1"/>
    <col min="14082" max="14082" width="16" style="11" customWidth="1"/>
    <col min="14083" max="14083" width="17.7109375" style="11" customWidth="1"/>
    <col min="14084" max="14085" width="14.28515625" style="11" customWidth="1"/>
    <col min="14086" max="14086" width="13.85546875" style="11" customWidth="1"/>
    <col min="14087" max="14087" width="17.140625" style="11" customWidth="1"/>
    <col min="14088" max="14088" width="17.7109375" style="11" customWidth="1"/>
    <col min="14089" max="14089" width="14" style="11" customWidth="1"/>
    <col min="14090" max="14090" width="14.28515625" style="11" customWidth="1"/>
    <col min="14091" max="14091" width="13.140625" style="11" customWidth="1"/>
    <col min="14092" max="14336" width="9.140625" style="11"/>
    <col min="14337" max="14337" width="12.140625" style="11" customWidth="1"/>
    <col min="14338" max="14338" width="16" style="11" customWidth="1"/>
    <col min="14339" max="14339" width="17.7109375" style="11" customWidth="1"/>
    <col min="14340" max="14341" width="14.28515625" style="11" customWidth="1"/>
    <col min="14342" max="14342" width="13.85546875" style="11" customWidth="1"/>
    <col min="14343" max="14343" width="17.140625" style="11" customWidth="1"/>
    <col min="14344" max="14344" width="17.7109375" style="11" customWidth="1"/>
    <col min="14345" max="14345" width="14" style="11" customWidth="1"/>
    <col min="14346" max="14346" width="14.28515625" style="11" customWidth="1"/>
    <col min="14347" max="14347" width="13.140625" style="11" customWidth="1"/>
    <col min="14348" max="14592" width="9.140625" style="11"/>
    <col min="14593" max="14593" width="12.140625" style="11" customWidth="1"/>
    <col min="14594" max="14594" width="16" style="11" customWidth="1"/>
    <col min="14595" max="14595" width="17.7109375" style="11" customWidth="1"/>
    <col min="14596" max="14597" width="14.28515625" style="11" customWidth="1"/>
    <col min="14598" max="14598" width="13.85546875" style="11" customWidth="1"/>
    <col min="14599" max="14599" width="17.140625" style="11" customWidth="1"/>
    <col min="14600" max="14600" width="17.7109375" style="11" customWidth="1"/>
    <col min="14601" max="14601" width="14" style="11" customWidth="1"/>
    <col min="14602" max="14602" width="14.28515625" style="11" customWidth="1"/>
    <col min="14603" max="14603" width="13.140625" style="11" customWidth="1"/>
    <col min="14604" max="14848" width="9.140625" style="11"/>
    <col min="14849" max="14849" width="12.140625" style="11" customWidth="1"/>
    <col min="14850" max="14850" width="16" style="11" customWidth="1"/>
    <col min="14851" max="14851" width="17.7109375" style="11" customWidth="1"/>
    <col min="14852" max="14853" width="14.28515625" style="11" customWidth="1"/>
    <col min="14854" max="14854" width="13.85546875" style="11" customWidth="1"/>
    <col min="14855" max="14855" width="17.140625" style="11" customWidth="1"/>
    <col min="14856" max="14856" width="17.7109375" style="11" customWidth="1"/>
    <col min="14857" max="14857" width="14" style="11" customWidth="1"/>
    <col min="14858" max="14858" width="14.28515625" style="11" customWidth="1"/>
    <col min="14859" max="14859" width="13.140625" style="11" customWidth="1"/>
    <col min="14860" max="15104" width="9.140625" style="11"/>
    <col min="15105" max="15105" width="12.140625" style="11" customWidth="1"/>
    <col min="15106" max="15106" width="16" style="11" customWidth="1"/>
    <col min="15107" max="15107" width="17.7109375" style="11" customWidth="1"/>
    <col min="15108" max="15109" width="14.28515625" style="11" customWidth="1"/>
    <col min="15110" max="15110" width="13.85546875" style="11" customWidth="1"/>
    <col min="15111" max="15111" width="17.140625" style="11" customWidth="1"/>
    <col min="15112" max="15112" width="17.7109375" style="11" customWidth="1"/>
    <col min="15113" max="15113" width="14" style="11" customWidth="1"/>
    <col min="15114" max="15114" width="14.28515625" style="11" customWidth="1"/>
    <col min="15115" max="15115" width="13.140625" style="11" customWidth="1"/>
    <col min="15116" max="15360" width="9.140625" style="11"/>
    <col min="15361" max="15361" width="12.140625" style="11" customWidth="1"/>
    <col min="15362" max="15362" width="16" style="11" customWidth="1"/>
    <col min="15363" max="15363" width="17.7109375" style="11" customWidth="1"/>
    <col min="15364" max="15365" width="14.28515625" style="11" customWidth="1"/>
    <col min="15366" max="15366" width="13.85546875" style="11" customWidth="1"/>
    <col min="15367" max="15367" width="17.140625" style="11" customWidth="1"/>
    <col min="15368" max="15368" width="17.7109375" style="11" customWidth="1"/>
    <col min="15369" max="15369" width="14" style="11" customWidth="1"/>
    <col min="15370" max="15370" width="14.28515625" style="11" customWidth="1"/>
    <col min="15371" max="15371" width="13.140625" style="11" customWidth="1"/>
    <col min="15372" max="15616" width="9.140625" style="11"/>
    <col min="15617" max="15617" width="12.140625" style="11" customWidth="1"/>
    <col min="15618" max="15618" width="16" style="11" customWidth="1"/>
    <col min="15619" max="15619" width="17.7109375" style="11" customWidth="1"/>
    <col min="15620" max="15621" width="14.28515625" style="11" customWidth="1"/>
    <col min="15622" max="15622" width="13.85546875" style="11" customWidth="1"/>
    <col min="15623" max="15623" width="17.140625" style="11" customWidth="1"/>
    <col min="15624" max="15624" width="17.7109375" style="11" customWidth="1"/>
    <col min="15625" max="15625" width="14" style="11" customWidth="1"/>
    <col min="15626" max="15626" width="14.28515625" style="11" customWidth="1"/>
    <col min="15627" max="15627" width="13.140625" style="11" customWidth="1"/>
    <col min="15628" max="15872" width="9.140625" style="11"/>
    <col min="15873" max="15873" width="12.140625" style="11" customWidth="1"/>
    <col min="15874" max="15874" width="16" style="11" customWidth="1"/>
    <col min="15875" max="15875" width="17.7109375" style="11" customWidth="1"/>
    <col min="15876" max="15877" width="14.28515625" style="11" customWidth="1"/>
    <col min="15878" max="15878" width="13.85546875" style="11" customWidth="1"/>
    <col min="15879" max="15879" width="17.140625" style="11" customWidth="1"/>
    <col min="15880" max="15880" width="17.7109375" style="11" customWidth="1"/>
    <col min="15881" max="15881" width="14" style="11" customWidth="1"/>
    <col min="15882" max="15882" width="14.28515625" style="11" customWidth="1"/>
    <col min="15883" max="15883" width="13.140625" style="11" customWidth="1"/>
    <col min="15884" max="16128" width="9.140625" style="11"/>
    <col min="16129" max="16129" width="12.140625" style="11" customWidth="1"/>
    <col min="16130" max="16130" width="16" style="11" customWidth="1"/>
    <col min="16131" max="16131" width="17.7109375" style="11" customWidth="1"/>
    <col min="16132" max="16133" width="14.28515625" style="11" customWidth="1"/>
    <col min="16134" max="16134" width="13.85546875" style="11" customWidth="1"/>
    <col min="16135" max="16135" width="17.140625" style="11" customWidth="1"/>
    <col min="16136" max="16136" width="17.7109375" style="11" customWidth="1"/>
    <col min="16137" max="16137" width="14" style="11" customWidth="1"/>
    <col min="16138" max="16138" width="14.28515625" style="11" customWidth="1"/>
    <col min="16139" max="16139" width="13.140625" style="11" customWidth="1"/>
    <col min="16140" max="16384" width="9.140625" style="11"/>
  </cols>
  <sheetData>
    <row r="1" spans="1:12" x14ac:dyDescent="0.2">
      <c r="A1" s="18" t="s">
        <v>5252</v>
      </c>
      <c r="B1" s="740" t="str">
        <f>HYPERLINK("#List!$A$1", "Full")</f>
        <v>Full</v>
      </c>
    </row>
    <row r="2" spans="1:12" x14ac:dyDescent="0.2">
      <c r="A2" s="18"/>
      <c r="B2" s="18"/>
    </row>
    <row r="3" spans="1:12" x14ac:dyDescent="0.2">
      <c r="A3" s="17" t="s">
        <v>3592</v>
      </c>
      <c r="B3" s="17"/>
      <c r="C3" s="295"/>
      <c r="D3" s="295"/>
    </row>
    <row r="4" spans="1:12" x14ac:dyDescent="0.2">
      <c r="A4" s="17" t="s">
        <v>3593</v>
      </c>
      <c r="B4" s="17"/>
      <c r="H4" s="4"/>
      <c r="I4" s="4"/>
      <c r="J4" s="4"/>
      <c r="K4" s="35"/>
    </row>
    <row r="5" spans="1:12" x14ac:dyDescent="0.2">
      <c r="A5" s="17"/>
      <c r="B5" s="17"/>
      <c r="H5" s="4"/>
      <c r="I5" s="4"/>
      <c r="J5" s="4"/>
      <c r="K5" s="35"/>
    </row>
    <row r="6" spans="1:12" x14ac:dyDescent="0.2">
      <c r="A6" s="18" t="s">
        <v>6780</v>
      </c>
      <c r="B6" s="18"/>
      <c r="H6" s="4"/>
      <c r="I6" s="4"/>
      <c r="J6" s="4"/>
      <c r="K6" s="35"/>
    </row>
    <row r="7" spans="1:12" x14ac:dyDescent="0.2">
      <c r="A7" s="16" t="s">
        <v>48</v>
      </c>
      <c r="B7" s="16"/>
      <c r="H7" s="4"/>
      <c r="I7" s="4"/>
      <c r="J7" s="4"/>
      <c r="K7" s="35"/>
    </row>
    <row r="8" spans="1:12" x14ac:dyDescent="0.2">
      <c r="A8" s="16" t="s">
        <v>4522</v>
      </c>
      <c r="B8" s="16"/>
      <c r="H8" s="4"/>
      <c r="I8" s="4"/>
      <c r="J8" s="4"/>
      <c r="K8" s="35"/>
    </row>
    <row r="9" spans="1:12" x14ac:dyDescent="0.2">
      <c r="A9" s="16" t="s">
        <v>4552</v>
      </c>
      <c r="B9" s="16"/>
      <c r="H9" s="4"/>
      <c r="I9" s="4"/>
      <c r="J9" s="4"/>
      <c r="K9" s="35"/>
    </row>
    <row r="10" spans="1:12" x14ac:dyDescent="0.2">
      <c r="A10" s="13" t="s">
        <v>4360</v>
      </c>
      <c r="B10" s="13"/>
      <c r="H10" s="4"/>
      <c r="I10" s="4"/>
      <c r="J10" s="4"/>
      <c r="K10" s="35"/>
    </row>
    <row r="11" spans="1:12" x14ac:dyDescent="0.2">
      <c r="A11" s="16" t="s">
        <v>4553</v>
      </c>
      <c r="B11" s="303" t="s">
        <v>7519</v>
      </c>
      <c r="C11" s="304" t="s">
        <v>7805</v>
      </c>
      <c r="D11" s="305" t="s">
        <v>7522</v>
      </c>
      <c r="G11" s="4"/>
      <c r="H11" s="4"/>
      <c r="I11" s="4"/>
      <c r="J11" s="35"/>
    </row>
    <row r="12" spans="1:12" x14ac:dyDescent="0.2">
      <c r="A12" s="16" t="s">
        <v>4592</v>
      </c>
      <c r="B12" s="303" t="s">
        <v>4061</v>
      </c>
      <c r="C12" s="304" t="s">
        <v>8301</v>
      </c>
      <c r="D12" s="305" t="s">
        <v>7462</v>
      </c>
    </row>
    <row r="13" spans="1:12" x14ac:dyDescent="0.2">
      <c r="A13" s="301" t="s">
        <v>4405</v>
      </c>
      <c r="B13" s="303" t="s">
        <v>7520</v>
      </c>
      <c r="C13" s="304" t="s">
        <v>8302</v>
      </c>
      <c r="D13" s="305" t="s">
        <v>7521</v>
      </c>
    </row>
    <row r="14" spans="1:12" x14ac:dyDescent="0.2">
      <c r="A14" s="35"/>
      <c r="B14" s="35"/>
      <c r="C14" s="49"/>
      <c r="D14" s="49"/>
      <c r="E14" s="49"/>
      <c r="F14" s="49"/>
      <c r="G14" s="49"/>
    </row>
    <row r="15" spans="1:12" ht="63.75" x14ac:dyDescent="0.2">
      <c r="A15" s="296"/>
      <c r="B15" s="297"/>
      <c r="C15" s="284" t="s">
        <v>3594</v>
      </c>
      <c r="D15" s="284" t="s">
        <v>3595</v>
      </c>
      <c r="E15" s="284" t="s">
        <v>3596</v>
      </c>
      <c r="F15" s="284" t="s">
        <v>3597</v>
      </c>
      <c r="G15" s="284" t="s">
        <v>3598</v>
      </c>
      <c r="H15" s="284" t="s">
        <v>3599</v>
      </c>
      <c r="I15" s="284" t="s">
        <v>4203</v>
      </c>
      <c r="J15" s="281" t="s">
        <v>3600</v>
      </c>
      <c r="K15" s="284" t="s">
        <v>3601</v>
      </c>
      <c r="L15" s="86"/>
    </row>
    <row r="16" spans="1:12" x14ac:dyDescent="0.2">
      <c r="A16" s="298"/>
      <c r="B16" s="299"/>
      <c r="C16" s="219" t="s">
        <v>7835</v>
      </c>
      <c r="D16" s="219" t="s">
        <v>7836</v>
      </c>
      <c r="E16" s="219" t="s">
        <v>7837</v>
      </c>
      <c r="F16" s="219" t="s">
        <v>7838</v>
      </c>
      <c r="G16" s="219" t="s">
        <v>7839</v>
      </c>
      <c r="H16" s="219" t="s">
        <v>7840</v>
      </c>
      <c r="I16" s="219" t="s">
        <v>7841</v>
      </c>
      <c r="J16" s="219" t="s">
        <v>8303</v>
      </c>
      <c r="K16" s="219" t="s">
        <v>8290</v>
      </c>
      <c r="L16" s="86"/>
    </row>
    <row r="17" spans="1:15" x14ac:dyDescent="0.2">
      <c r="A17" s="300" t="s">
        <v>3602</v>
      </c>
      <c r="B17" s="219" t="s">
        <v>7810</v>
      </c>
      <c r="C17" s="639"/>
      <c r="D17" s="639"/>
      <c r="E17" s="639"/>
      <c r="F17" s="639"/>
      <c r="G17" s="639"/>
      <c r="H17" s="639"/>
      <c r="I17" s="639"/>
      <c r="J17" s="653"/>
      <c r="K17" s="653"/>
      <c r="L17" s="13" t="s">
        <v>4819</v>
      </c>
      <c r="M17" s="17"/>
      <c r="N17" s="17"/>
      <c r="O17" s="17"/>
    </row>
    <row r="18" spans="1:15" x14ac:dyDescent="0.2">
      <c r="A18" s="243" t="s">
        <v>3603</v>
      </c>
      <c r="B18" s="253" t="s">
        <v>7852</v>
      </c>
      <c r="C18" s="639"/>
      <c r="D18" s="639"/>
      <c r="E18" s="639"/>
      <c r="F18" s="639"/>
      <c r="G18" s="639"/>
      <c r="H18" s="639"/>
      <c r="I18" s="639"/>
      <c r="J18" s="653"/>
      <c r="K18" s="653"/>
      <c r="L18" s="13" t="s">
        <v>4820</v>
      </c>
      <c r="M18" s="17"/>
      <c r="N18" s="17"/>
      <c r="O18" s="17"/>
    </row>
    <row r="19" spans="1:15" x14ac:dyDescent="0.2">
      <c r="A19" s="243" t="s">
        <v>3604</v>
      </c>
      <c r="B19" s="219" t="s">
        <v>7853</v>
      </c>
      <c r="C19" s="639"/>
      <c r="D19" s="639"/>
      <c r="E19" s="639"/>
      <c r="F19" s="639"/>
      <c r="G19" s="639"/>
      <c r="H19" s="639"/>
      <c r="I19" s="639"/>
      <c r="J19" s="653"/>
      <c r="K19" s="653"/>
      <c r="L19" s="13" t="s">
        <v>4821</v>
      </c>
      <c r="M19" s="17"/>
      <c r="N19" s="17"/>
      <c r="O19" s="17"/>
    </row>
    <row r="20" spans="1:15" x14ac:dyDescent="0.2">
      <c r="A20" s="243" t="s">
        <v>3605</v>
      </c>
      <c r="B20" s="253" t="s">
        <v>7854</v>
      </c>
      <c r="C20" s="639"/>
      <c r="D20" s="639"/>
      <c r="E20" s="639"/>
      <c r="F20" s="639"/>
      <c r="G20" s="639"/>
      <c r="H20" s="639"/>
      <c r="I20" s="639"/>
      <c r="J20" s="653"/>
      <c r="K20" s="653"/>
      <c r="L20" s="13" t="s">
        <v>4822</v>
      </c>
      <c r="M20" s="17"/>
      <c r="N20" s="17"/>
      <c r="O20" s="17"/>
    </row>
    <row r="21" spans="1:15" x14ac:dyDescent="0.2">
      <c r="A21" s="243" t="s">
        <v>3606</v>
      </c>
      <c r="B21" s="219" t="s">
        <v>7890</v>
      </c>
      <c r="C21" s="639"/>
      <c r="D21" s="639"/>
      <c r="E21" s="639"/>
      <c r="F21" s="639"/>
      <c r="G21" s="639"/>
      <c r="H21" s="639"/>
      <c r="I21" s="639"/>
      <c r="J21" s="653"/>
      <c r="K21" s="653"/>
      <c r="L21" s="13" t="s">
        <v>4823</v>
      </c>
      <c r="M21" s="17"/>
      <c r="N21" s="17"/>
      <c r="O21" s="17"/>
    </row>
    <row r="22" spans="1:15" x14ac:dyDescent="0.2">
      <c r="A22" s="243" t="s">
        <v>3607</v>
      </c>
      <c r="B22" s="253" t="s">
        <v>7891</v>
      </c>
      <c r="C22" s="639"/>
      <c r="D22" s="639"/>
      <c r="E22" s="639"/>
      <c r="F22" s="639"/>
      <c r="G22" s="639"/>
      <c r="H22" s="639"/>
      <c r="I22" s="639"/>
      <c r="J22" s="653"/>
      <c r="K22" s="653"/>
      <c r="L22" s="13" t="s">
        <v>4824</v>
      </c>
      <c r="M22" s="17"/>
      <c r="N22" s="17"/>
      <c r="O22" s="17"/>
    </row>
    <row r="23" spans="1:15" x14ac:dyDescent="0.2">
      <c r="A23" s="243" t="s">
        <v>3608</v>
      </c>
      <c r="B23" s="219" t="s">
        <v>7812</v>
      </c>
      <c r="C23" s="649"/>
      <c r="D23" s="649"/>
      <c r="E23" s="649"/>
      <c r="F23" s="649"/>
      <c r="G23" s="649"/>
      <c r="H23" s="649"/>
      <c r="I23" s="639"/>
      <c r="J23" s="653"/>
      <c r="K23" s="653"/>
      <c r="L23" s="13" t="s">
        <v>4825</v>
      </c>
      <c r="M23" s="17"/>
      <c r="N23" s="17"/>
      <c r="O23" s="17"/>
    </row>
    <row r="24" spans="1:15" x14ac:dyDescent="0.2">
      <c r="A24" s="243" t="s">
        <v>3609</v>
      </c>
      <c r="B24" s="253" t="s">
        <v>7813</v>
      </c>
      <c r="C24" s="649"/>
      <c r="D24" s="649"/>
      <c r="E24" s="649"/>
      <c r="F24" s="649"/>
      <c r="G24" s="649" t="s">
        <v>106</v>
      </c>
      <c r="H24" s="649" t="s">
        <v>106</v>
      </c>
      <c r="I24" s="658"/>
      <c r="J24" s="653"/>
      <c r="K24" s="653"/>
      <c r="L24" s="13" t="s">
        <v>4826</v>
      </c>
      <c r="M24" s="17"/>
      <c r="N24" s="17"/>
      <c r="O24" s="17"/>
    </row>
    <row r="25" spans="1:15" x14ac:dyDescent="0.2">
      <c r="A25" s="243" t="s">
        <v>3610</v>
      </c>
      <c r="B25" s="219" t="s">
        <v>7814</v>
      </c>
      <c r="C25" s="649"/>
      <c r="D25" s="649"/>
      <c r="E25" s="649"/>
      <c r="F25" s="649"/>
      <c r="G25" s="649"/>
      <c r="H25" s="649"/>
      <c r="I25" s="658"/>
      <c r="J25" s="653"/>
      <c r="K25" s="653"/>
      <c r="L25" s="13" t="s">
        <v>4827</v>
      </c>
      <c r="M25" s="17"/>
      <c r="N25" s="17"/>
      <c r="O25" s="17"/>
    </row>
    <row r="26" spans="1:15" x14ac:dyDescent="0.2">
      <c r="A26" s="243" t="s">
        <v>3611</v>
      </c>
      <c r="B26" s="253" t="s">
        <v>7842</v>
      </c>
      <c r="C26" s="649"/>
      <c r="D26" s="649"/>
      <c r="E26" s="649"/>
      <c r="F26" s="649"/>
      <c r="G26" s="649"/>
      <c r="H26" s="649"/>
      <c r="I26" s="658"/>
      <c r="J26" s="653"/>
      <c r="K26" s="653"/>
      <c r="L26" s="13" t="s">
        <v>4828</v>
      </c>
      <c r="M26" s="17"/>
      <c r="N26" s="17"/>
      <c r="O26" s="17"/>
    </row>
    <row r="27" spans="1:15" x14ac:dyDescent="0.2">
      <c r="A27" s="243" t="s">
        <v>3612</v>
      </c>
      <c r="B27" s="219" t="s">
        <v>7843</v>
      </c>
      <c r="C27" s="649"/>
      <c r="D27" s="649"/>
      <c r="E27" s="649"/>
      <c r="F27" s="649"/>
      <c r="G27" s="649"/>
      <c r="H27" s="649"/>
      <c r="I27" s="658"/>
      <c r="J27" s="653"/>
      <c r="K27" s="653"/>
      <c r="L27" s="13" t="s">
        <v>4829</v>
      </c>
      <c r="M27" s="17"/>
      <c r="N27" s="17"/>
      <c r="O27" s="17"/>
    </row>
    <row r="28" spans="1:15" x14ac:dyDescent="0.2">
      <c r="A28" s="243" t="s">
        <v>3613</v>
      </c>
      <c r="B28" s="253" t="s">
        <v>7844</v>
      </c>
      <c r="C28" s="649"/>
      <c r="D28" s="649"/>
      <c r="E28" s="649"/>
      <c r="F28" s="649"/>
      <c r="G28" s="649"/>
      <c r="H28" s="649"/>
      <c r="I28" s="658"/>
      <c r="J28" s="653"/>
      <c r="K28" s="653"/>
      <c r="L28" s="13" t="s">
        <v>4830</v>
      </c>
      <c r="M28" s="17"/>
      <c r="N28" s="17"/>
      <c r="O28" s="17"/>
    </row>
    <row r="29" spans="1:15" x14ac:dyDescent="0.2">
      <c r="A29" s="243" t="s">
        <v>3614</v>
      </c>
      <c r="B29" s="219" t="s">
        <v>7845</v>
      </c>
      <c r="C29" s="649"/>
      <c r="D29" s="649"/>
      <c r="E29" s="649"/>
      <c r="F29" s="649"/>
      <c r="G29" s="649"/>
      <c r="H29" s="649"/>
      <c r="I29" s="658"/>
      <c r="J29" s="653"/>
      <c r="K29" s="653"/>
      <c r="L29" s="13" t="s">
        <v>4831</v>
      </c>
      <c r="M29" s="17"/>
      <c r="N29" s="17"/>
      <c r="O29" s="17"/>
    </row>
    <row r="30" spans="1:15" x14ac:dyDescent="0.2">
      <c r="A30" s="243" t="s">
        <v>3615</v>
      </c>
      <c r="B30" s="253" t="s">
        <v>7846</v>
      </c>
      <c r="C30" s="649"/>
      <c r="D30" s="649"/>
      <c r="E30" s="649"/>
      <c r="F30" s="649"/>
      <c r="G30" s="649"/>
      <c r="H30" s="649"/>
      <c r="I30" s="658"/>
      <c r="J30" s="653"/>
      <c r="K30" s="653"/>
      <c r="L30" s="13" t="s">
        <v>4832</v>
      </c>
      <c r="M30" s="17"/>
      <c r="N30" s="17"/>
      <c r="O30" s="17"/>
    </row>
    <row r="31" spans="1:15" x14ac:dyDescent="0.2">
      <c r="A31" s="243" t="s">
        <v>3616</v>
      </c>
      <c r="B31" s="219" t="s">
        <v>7847</v>
      </c>
      <c r="C31" s="649"/>
      <c r="D31" s="649"/>
      <c r="E31" s="649"/>
      <c r="F31" s="649"/>
      <c r="G31" s="649"/>
      <c r="H31" s="649"/>
      <c r="I31" s="658"/>
      <c r="J31" s="653"/>
      <c r="K31" s="653"/>
      <c r="L31" s="13" t="s">
        <v>4783</v>
      </c>
      <c r="M31" s="17"/>
      <c r="N31" s="17"/>
      <c r="O31" s="17"/>
    </row>
    <row r="32" spans="1:15" x14ac:dyDescent="0.2">
      <c r="A32" s="243" t="s">
        <v>3617</v>
      </c>
      <c r="B32" s="253" t="s">
        <v>7848</v>
      </c>
      <c r="C32" s="649"/>
      <c r="D32" s="649"/>
      <c r="E32" s="649"/>
      <c r="F32" s="649"/>
      <c r="G32" s="649"/>
      <c r="H32" s="649"/>
      <c r="I32" s="658"/>
      <c r="J32" s="639" t="s">
        <v>208</v>
      </c>
      <c r="K32" s="639" t="s">
        <v>0</v>
      </c>
      <c r="L32" s="13" t="s">
        <v>4782</v>
      </c>
      <c r="M32" s="17"/>
      <c r="N32" s="17"/>
      <c r="O32" s="17"/>
    </row>
    <row r="33" spans="1:15" x14ac:dyDescent="0.2">
      <c r="A33" s="243" t="s">
        <v>3618</v>
      </c>
      <c r="B33" s="219" t="s">
        <v>7815</v>
      </c>
      <c r="C33" s="649"/>
      <c r="D33" s="649"/>
      <c r="E33" s="649"/>
      <c r="F33" s="649"/>
      <c r="G33" s="649"/>
      <c r="H33" s="649"/>
      <c r="I33" s="649"/>
      <c r="J33" s="653"/>
      <c r="K33" s="653"/>
      <c r="L33" s="13"/>
      <c r="M33" s="17"/>
      <c r="N33" s="17"/>
      <c r="O33" s="17"/>
    </row>
    <row r="34" spans="1:15" ht="25.5" x14ac:dyDescent="0.2">
      <c r="A34" s="47"/>
      <c r="B34" s="68"/>
      <c r="C34" s="82" t="s">
        <v>4463</v>
      </c>
      <c r="D34" s="82" t="s">
        <v>7136</v>
      </c>
      <c r="E34" s="82" t="s">
        <v>7136</v>
      </c>
      <c r="F34" s="82"/>
      <c r="G34" s="82"/>
      <c r="H34" s="82" t="s">
        <v>4428</v>
      </c>
      <c r="I34" s="82" t="s">
        <v>4403</v>
      </c>
      <c r="J34" s="4" t="s">
        <v>4404</v>
      </c>
      <c r="K34" s="4" t="s">
        <v>4404</v>
      </c>
      <c r="L34" s="86"/>
    </row>
    <row r="35" spans="1:15" x14ac:dyDescent="0.2">
      <c r="A35" s="17"/>
      <c r="B35" s="68"/>
      <c r="C35" s="80" t="s">
        <v>2106</v>
      </c>
      <c r="D35" s="80" t="s">
        <v>2106</v>
      </c>
      <c r="E35" s="80" t="s">
        <v>2106</v>
      </c>
      <c r="F35" s="80" t="s">
        <v>2106</v>
      </c>
      <c r="G35" s="80" t="s">
        <v>2109</v>
      </c>
      <c r="H35" s="80" t="s">
        <v>2106</v>
      </c>
      <c r="I35" s="80" t="s">
        <v>2106</v>
      </c>
      <c r="J35" s="80" t="s">
        <v>2105</v>
      </c>
      <c r="K35" s="80" t="s">
        <v>2105</v>
      </c>
      <c r="L35" s="86"/>
    </row>
    <row r="36" spans="1:15" ht="25.5" x14ac:dyDescent="0.2">
      <c r="A36" s="47"/>
      <c r="B36" s="68"/>
      <c r="C36" s="80" t="s">
        <v>4402</v>
      </c>
      <c r="D36" s="80" t="s">
        <v>4402</v>
      </c>
      <c r="E36" s="80" t="s">
        <v>4402</v>
      </c>
      <c r="F36" s="80" t="s">
        <v>4402</v>
      </c>
      <c r="G36" s="80" t="s">
        <v>4402</v>
      </c>
      <c r="H36" s="80" t="s">
        <v>4383</v>
      </c>
      <c r="I36" s="80" t="s">
        <v>4402</v>
      </c>
      <c r="J36" s="75" t="s">
        <v>4768</v>
      </c>
      <c r="K36" s="75" t="s">
        <v>4769</v>
      </c>
      <c r="L36" s="86"/>
    </row>
    <row r="37" spans="1:15" ht="25.5" x14ac:dyDescent="0.2">
      <c r="A37" s="17"/>
      <c r="B37" s="68"/>
      <c r="C37" s="80" t="s">
        <v>4219</v>
      </c>
      <c r="D37" s="80" t="s">
        <v>4219</v>
      </c>
      <c r="E37" s="80" t="s">
        <v>4248</v>
      </c>
      <c r="F37" s="80" t="s">
        <v>4219</v>
      </c>
      <c r="G37" s="80" t="s">
        <v>4694</v>
      </c>
      <c r="H37" s="80" t="s">
        <v>4219</v>
      </c>
      <c r="I37" s="80" t="s">
        <v>4219</v>
      </c>
      <c r="J37" s="80"/>
      <c r="K37" s="80"/>
      <c r="L37" s="86"/>
    </row>
    <row r="38" spans="1:15" ht="51" x14ac:dyDescent="0.2">
      <c r="A38" s="17"/>
      <c r="B38" s="68"/>
      <c r="C38" s="80" t="s">
        <v>4340</v>
      </c>
      <c r="D38" s="80" t="s">
        <v>4341</v>
      </c>
      <c r="E38" s="80"/>
      <c r="F38" s="80" t="s">
        <v>4340</v>
      </c>
      <c r="G38" s="80"/>
      <c r="H38" s="80" t="s">
        <v>4340</v>
      </c>
      <c r="I38" s="80" t="s">
        <v>4340</v>
      </c>
      <c r="J38" s="80"/>
      <c r="K38" s="80"/>
      <c r="L38" s="86"/>
    </row>
    <row r="39" spans="1:15" x14ac:dyDescent="0.2">
      <c r="A39" s="17"/>
      <c r="B39" s="17"/>
    </row>
    <row r="41" spans="1:15" x14ac:dyDescent="0.2">
      <c r="G41" s="63"/>
      <c r="H41" s="63"/>
      <c r="I41" s="63"/>
      <c r="J41" s="63"/>
    </row>
    <row r="42" spans="1:15" x14ac:dyDescent="0.2">
      <c r="K42" s="302"/>
      <c r="L42" s="302"/>
    </row>
  </sheetData>
  <pageMargins left="0.70866141732283472" right="0" top="0.74803149606299213" bottom="0.74803149606299213" header="0.31496062992125984" footer="0.31496062992125984"/>
  <pageSetup paperSize="8" scale="63" orientation="landscape" cellComments="asDisplayed" r:id="rId1"/>
  <headerFooter alignWithMargins="0">
    <oddHeader>&amp;L&amp;A</oddHeader>
    <oddFooter>&amp;L&amp;F&amp;C&amp;P&amp;R&amp;D</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3">
    <pageSetUpPr fitToPage="1"/>
  </sheetPr>
  <dimension ref="A1:AL101"/>
  <sheetViews>
    <sheetView topLeftCell="A49" zoomScale="70" zoomScaleNormal="70" workbookViewId="0">
      <selection activeCell="C101" sqref="C101"/>
    </sheetView>
  </sheetViews>
  <sheetFormatPr defaultColWidth="9.140625" defaultRowHeight="12.75" x14ac:dyDescent="0.2"/>
  <cols>
    <col min="1" max="1" width="92.140625" style="109" customWidth="1"/>
    <col min="2" max="2" width="9.28515625" style="171" customWidth="1"/>
    <col min="3" max="19" width="14.5703125" style="109" customWidth="1"/>
    <col min="20" max="20" width="23.28515625" style="109" customWidth="1"/>
    <col min="21" max="21" width="13.5703125" style="109" customWidth="1"/>
    <col min="22" max="22" width="12.5703125" style="109" customWidth="1"/>
    <col min="23" max="23" width="9" style="109" customWidth="1"/>
    <col min="24" max="24" width="15.85546875" style="109" customWidth="1"/>
    <col min="25" max="25" width="10.5703125" style="109" customWidth="1"/>
    <col min="26" max="26" width="11.7109375" style="109" customWidth="1"/>
    <col min="27" max="255" width="9.140625" style="109"/>
    <col min="256" max="256" width="4.7109375" style="109" customWidth="1"/>
    <col min="257" max="257" width="25.7109375" style="109" customWidth="1"/>
    <col min="258" max="258" width="75.28515625" style="109" customWidth="1"/>
    <col min="259" max="259" width="18.5703125" style="109" customWidth="1"/>
    <col min="260" max="260" width="16.5703125" style="109" customWidth="1"/>
    <col min="261" max="262" width="17.140625" style="109" customWidth="1"/>
    <col min="263" max="264" width="16.28515625" style="109" customWidth="1"/>
    <col min="265" max="265" width="17.28515625" style="109" customWidth="1"/>
    <col min="266" max="266" width="17.42578125" style="109" customWidth="1"/>
    <col min="267" max="267" width="12.7109375" style="109" customWidth="1"/>
    <col min="268" max="268" width="17" style="109" customWidth="1"/>
    <col min="269" max="269" width="16.42578125" style="109" customWidth="1"/>
    <col min="270" max="271" width="18.42578125" style="109" customWidth="1"/>
    <col min="272" max="272" width="17.7109375" style="109" customWidth="1"/>
    <col min="273" max="273" width="18.42578125" style="109" customWidth="1"/>
    <col min="274" max="274" width="17.28515625" style="109" customWidth="1"/>
    <col min="275" max="275" width="26.5703125" style="109" customWidth="1"/>
    <col min="276" max="276" width="12.28515625" style="109" customWidth="1"/>
    <col min="277" max="277" width="16.42578125" style="109" customWidth="1"/>
    <col min="278" max="278" width="3.7109375" style="109" customWidth="1"/>
    <col min="279" max="511" width="9.140625" style="109"/>
    <col min="512" max="512" width="4.7109375" style="109" customWidth="1"/>
    <col min="513" max="513" width="25.7109375" style="109" customWidth="1"/>
    <col min="514" max="514" width="75.28515625" style="109" customWidth="1"/>
    <col min="515" max="515" width="18.5703125" style="109" customWidth="1"/>
    <col min="516" max="516" width="16.5703125" style="109" customWidth="1"/>
    <col min="517" max="518" width="17.140625" style="109" customWidth="1"/>
    <col min="519" max="520" width="16.28515625" style="109" customWidth="1"/>
    <col min="521" max="521" width="17.28515625" style="109" customWidth="1"/>
    <col min="522" max="522" width="17.42578125" style="109" customWidth="1"/>
    <col min="523" max="523" width="12.7109375" style="109" customWidth="1"/>
    <col min="524" max="524" width="17" style="109" customWidth="1"/>
    <col min="525" max="525" width="16.42578125" style="109" customWidth="1"/>
    <col min="526" max="527" width="18.42578125" style="109" customWidth="1"/>
    <col min="528" max="528" width="17.7109375" style="109" customWidth="1"/>
    <col min="529" max="529" width="18.42578125" style="109" customWidth="1"/>
    <col min="530" max="530" width="17.28515625" style="109" customWidth="1"/>
    <col min="531" max="531" width="26.5703125" style="109" customWidth="1"/>
    <col min="532" max="532" width="12.28515625" style="109" customWidth="1"/>
    <col min="533" max="533" width="16.42578125" style="109" customWidth="1"/>
    <col min="534" max="534" width="3.7109375" style="109" customWidth="1"/>
    <col min="535" max="767" width="9.140625" style="109"/>
    <col min="768" max="768" width="4.7109375" style="109" customWidth="1"/>
    <col min="769" max="769" width="25.7109375" style="109" customWidth="1"/>
    <col min="770" max="770" width="75.28515625" style="109" customWidth="1"/>
    <col min="771" max="771" width="18.5703125" style="109" customWidth="1"/>
    <col min="772" max="772" width="16.5703125" style="109" customWidth="1"/>
    <col min="773" max="774" width="17.140625" style="109" customWidth="1"/>
    <col min="775" max="776" width="16.28515625" style="109" customWidth="1"/>
    <col min="777" max="777" width="17.28515625" style="109" customWidth="1"/>
    <col min="778" max="778" width="17.42578125" style="109" customWidth="1"/>
    <col min="779" max="779" width="12.7109375" style="109" customWidth="1"/>
    <col min="780" max="780" width="17" style="109" customWidth="1"/>
    <col min="781" max="781" width="16.42578125" style="109" customWidth="1"/>
    <col min="782" max="783" width="18.42578125" style="109" customWidth="1"/>
    <col min="784" max="784" width="17.7109375" style="109" customWidth="1"/>
    <col min="785" max="785" width="18.42578125" style="109" customWidth="1"/>
    <col min="786" max="786" width="17.28515625" style="109" customWidth="1"/>
    <col min="787" max="787" width="26.5703125" style="109" customWidth="1"/>
    <col min="788" max="788" width="12.28515625" style="109" customWidth="1"/>
    <col min="789" max="789" width="16.42578125" style="109" customWidth="1"/>
    <col min="790" max="790" width="3.7109375" style="109" customWidth="1"/>
    <col min="791" max="1023" width="9.140625" style="109"/>
    <col min="1024" max="1024" width="4.7109375" style="109" customWidth="1"/>
    <col min="1025" max="1025" width="25.7109375" style="109" customWidth="1"/>
    <col min="1026" max="1026" width="75.28515625" style="109" customWidth="1"/>
    <col min="1027" max="1027" width="18.5703125" style="109" customWidth="1"/>
    <col min="1028" max="1028" width="16.5703125" style="109" customWidth="1"/>
    <col min="1029" max="1030" width="17.140625" style="109" customWidth="1"/>
    <col min="1031" max="1032" width="16.28515625" style="109" customWidth="1"/>
    <col min="1033" max="1033" width="17.28515625" style="109" customWidth="1"/>
    <col min="1034" max="1034" width="17.42578125" style="109" customWidth="1"/>
    <col min="1035" max="1035" width="12.7109375" style="109" customWidth="1"/>
    <col min="1036" max="1036" width="17" style="109" customWidth="1"/>
    <col min="1037" max="1037" width="16.42578125" style="109" customWidth="1"/>
    <col min="1038" max="1039" width="18.42578125" style="109" customWidth="1"/>
    <col min="1040" max="1040" width="17.7109375" style="109" customWidth="1"/>
    <col min="1041" max="1041" width="18.42578125" style="109" customWidth="1"/>
    <col min="1042" max="1042" width="17.28515625" style="109" customWidth="1"/>
    <col min="1043" max="1043" width="26.5703125" style="109" customWidth="1"/>
    <col min="1044" max="1044" width="12.28515625" style="109" customWidth="1"/>
    <col min="1045" max="1045" width="16.42578125" style="109" customWidth="1"/>
    <col min="1046" max="1046" width="3.7109375" style="109" customWidth="1"/>
    <col min="1047" max="1279" width="9.140625" style="109"/>
    <col min="1280" max="1280" width="4.7109375" style="109" customWidth="1"/>
    <col min="1281" max="1281" width="25.7109375" style="109" customWidth="1"/>
    <col min="1282" max="1282" width="75.28515625" style="109" customWidth="1"/>
    <col min="1283" max="1283" width="18.5703125" style="109" customWidth="1"/>
    <col min="1284" max="1284" width="16.5703125" style="109" customWidth="1"/>
    <col min="1285" max="1286" width="17.140625" style="109" customWidth="1"/>
    <col min="1287" max="1288" width="16.28515625" style="109" customWidth="1"/>
    <col min="1289" max="1289" width="17.28515625" style="109" customWidth="1"/>
    <col min="1290" max="1290" width="17.42578125" style="109" customWidth="1"/>
    <col min="1291" max="1291" width="12.7109375" style="109" customWidth="1"/>
    <col min="1292" max="1292" width="17" style="109" customWidth="1"/>
    <col min="1293" max="1293" width="16.42578125" style="109" customWidth="1"/>
    <col min="1294" max="1295" width="18.42578125" style="109" customWidth="1"/>
    <col min="1296" max="1296" width="17.7109375" style="109" customWidth="1"/>
    <col min="1297" max="1297" width="18.42578125" style="109" customWidth="1"/>
    <col min="1298" max="1298" width="17.28515625" style="109" customWidth="1"/>
    <col min="1299" max="1299" width="26.5703125" style="109" customWidth="1"/>
    <col min="1300" max="1300" width="12.28515625" style="109" customWidth="1"/>
    <col min="1301" max="1301" width="16.42578125" style="109" customWidth="1"/>
    <col min="1302" max="1302" width="3.7109375" style="109" customWidth="1"/>
    <col min="1303" max="1535" width="9.140625" style="109"/>
    <col min="1536" max="1536" width="4.7109375" style="109" customWidth="1"/>
    <col min="1537" max="1537" width="25.7109375" style="109" customWidth="1"/>
    <col min="1538" max="1538" width="75.28515625" style="109" customWidth="1"/>
    <col min="1539" max="1539" width="18.5703125" style="109" customWidth="1"/>
    <col min="1540" max="1540" width="16.5703125" style="109" customWidth="1"/>
    <col min="1541" max="1542" width="17.140625" style="109" customWidth="1"/>
    <col min="1543" max="1544" width="16.28515625" style="109" customWidth="1"/>
    <col min="1545" max="1545" width="17.28515625" style="109" customWidth="1"/>
    <col min="1546" max="1546" width="17.42578125" style="109" customWidth="1"/>
    <col min="1547" max="1547" width="12.7109375" style="109" customWidth="1"/>
    <col min="1548" max="1548" width="17" style="109" customWidth="1"/>
    <col min="1549" max="1549" width="16.42578125" style="109" customWidth="1"/>
    <col min="1550" max="1551" width="18.42578125" style="109" customWidth="1"/>
    <col min="1552" max="1552" width="17.7109375" style="109" customWidth="1"/>
    <col min="1553" max="1553" width="18.42578125" style="109" customWidth="1"/>
    <col min="1554" max="1554" width="17.28515625" style="109" customWidth="1"/>
    <col min="1555" max="1555" width="26.5703125" style="109" customWidth="1"/>
    <col min="1556" max="1556" width="12.28515625" style="109" customWidth="1"/>
    <col min="1557" max="1557" width="16.42578125" style="109" customWidth="1"/>
    <col min="1558" max="1558" width="3.7109375" style="109" customWidth="1"/>
    <col min="1559" max="1791" width="9.140625" style="109"/>
    <col min="1792" max="1792" width="4.7109375" style="109" customWidth="1"/>
    <col min="1793" max="1793" width="25.7109375" style="109" customWidth="1"/>
    <col min="1794" max="1794" width="75.28515625" style="109" customWidth="1"/>
    <col min="1795" max="1795" width="18.5703125" style="109" customWidth="1"/>
    <col min="1796" max="1796" width="16.5703125" style="109" customWidth="1"/>
    <col min="1797" max="1798" width="17.140625" style="109" customWidth="1"/>
    <col min="1799" max="1800" width="16.28515625" style="109" customWidth="1"/>
    <col min="1801" max="1801" width="17.28515625" style="109" customWidth="1"/>
    <col min="1802" max="1802" width="17.42578125" style="109" customWidth="1"/>
    <col min="1803" max="1803" width="12.7109375" style="109" customWidth="1"/>
    <col min="1804" max="1804" width="17" style="109" customWidth="1"/>
    <col min="1805" max="1805" width="16.42578125" style="109" customWidth="1"/>
    <col min="1806" max="1807" width="18.42578125" style="109" customWidth="1"/>
    <col min="1808" max="1808" width="17.7109375" style="109" customWidth="1"/>
    <col min="1809" max="1809" width="18.42578125" style="109" customWidth="1"/>
    <col min="1810" max="1810" width="17.28515625" style="109" customWidth="1"/>
    <col min="1811" max="1811" width="26.5703125" style="109" customWidth="1"/>
    <col min="1812" max="1812" width="12.28515625" style="109" customWidth="1"/>
    <col min="1813" max="1813" width="16.42578125" style="109" customWidth="1"/>
    <col min="1814" max="1814" width="3.7109375" style="109" customWidth="1"/>
    <col min="1815" max="2047" width="9.140625" style="109"/>
    <col min="2048" max="2048" width="4.7109375" style="109" customWidth="1"/>
    <col min="2049" max="2049" width="25.7109375" style="109" customWidth="1"/>
    <col min="2050" max="2050" width="75.28515625" style="109" customWidth="1"/>
    <col min="2051" max="2051" width="18.5703125" style="109" customWidth="1"/>
    <col min="2052" max="2052" width="16.5703125" style="109" customWidth="1"/>
    <col min="2053" max="2054" width="17.140625" style="109" customWidth="1"/>
    <col min="2055" max="2056" width="16.28515625" style="109" customWidth="1"/>
    <col min="2057" max="2057" width="17.28515625" style="109" customWidth="1"/>
    <col min="2058" max="2058" width="17.42578125" style="109" customWidth="1"/>
    <col min="2059" max="2059" width="12.7109375" style="109" customWidth="1"/>
    <col min="2060" max="2060" width="17" style="109" customWidth="1"/>
    <col min="2061" max="2061" width="16.42578125" style="109" customWidth="1"/>
    <col min="2062" max="2063" width="18.42578125" style="109" customWidth="1"/>
    <col min="2064" max="2064" width="17.7109375" style="109" customWidth="1"/>
    <col min="2065" max="2065" width="18.42578125" style="109" customWidth="1"/>
    <col min="2066" max="2066" width="17.28515625" style="109" customWidth="1"/>
    <col min="2067" max="2067" width="26.5703125" style="109" customWidth="1"/>
    <col min="2068" max="2068" width="12.28515625" style="109" customWidth="1"/>
    <col min="2069" max="2069" width="16.42578125" style="109" customWidth="1"/>
    <col min="2070" max="2070" width="3.7109375" style="109" customWidth="1"/>
    <col min="2071" max="2303" width="9.140625" style="109"/>
    <col min="2304" max="2304" width="4.7109375" style="109" customWidth="1"/>
    <col min="2305" max="2305" width="25.7109375" style="109" customWidth="1"/>
    <col min="2306" max="2306" width="75.28515625" style="109" customWidth="1"/>
    <col min="2307" max="2307" width="18.5703125" style="109" customWidth="1"/>
    <col min="2308" max="2308" width="16.5703125" style="109" customWidth="1"/>
    <col min="2309" max="2310" width="17.140625" style="109" customWidth="1"/>
    <col min="2311" max="2312" width="16.28515625" style="109" customWidth="1"/>
    <col min="2313" max="2313" width="17.28515625" style="109" customWidth="1"/>
    <col min="2314" max="2314" width="17.42578125" style="109" customWidth="1"/>
    <col min="2315" max="2315" width="12.7109375" style="109" customWidth="1"/>
    <col min="2316" max="2316" width="17" style="109" customWidth="1"/>
    <col min="2317" max="2317" width="16.42578125" style="109" customWidth="1"/>
    <col min="2318" max="2319" width="18.42578125" style="109" customWidth="1"/>
    <col min="2320" max="2320" width="17.7109375" style="109" customWidth="1"/>
    <col min="2321" max="2321" width="18.42578125" style="109" customWidth="1"/>
    <col min="2322" max="2322" width="17.28515625" style="109" customWidth="1"/>
    <col min="2323" max="2323" width="26.5703125" style="109" customWidth="1"/>
    <col min="2324" max="2324" width="12.28515625" style="109" customWidth="1"/>
    <col min="2325" max="2325" width="16.42578125" style="109" customWidth="1"/>
    <col min="2326" max="2326" width="3.7109375" style="109" customWidth="1"/>
    <col min="2327" max="2559" width="9.140625" style="109"/>
    <col min="2560" max="2560" width="4.7109375" style="109" customWidth="1"/>
    <col min="2561" max="2561" width="25.7109375" style="109" customWidth="1"/>
    <col min="2562" max="2562" width="75.28515625" style="109" customWidth="1"/>
    <col min="2563" max="2563" width="18.5703125" style="109" customWidth="1"/>
    <col min="2564" max="2564" width="16.5703125" style="109" customWidth="1"/>
    <col min="2565" max="2566" width="17.140625" style="109" customWidth="1"/>
    <col min="2567" max="2568" width="16.28515625" style="109" customWidth="1"/>
    <col min="2569" max="2569" width="17.28515625" style="109" customWidth="1"/>
    <col min="2570" max="2570" width="17.42578125" style="109" customWidth="1"/>
    <col min="2571" max="2571" width="12.7109375" style="109" customWidth="1"/>
    <col min="2572" max="2572" width="17" style="109" customWidth="1"/>
    <col min="2573" max="2573" width="16.42578125" style="109" customWidth="1"/>
    <col min="2574" max="2575" width="18.42578125" style="109" customWidth="1"/>
    <col min="2576" max="2576" width="17.7109375" style="109" customWidth="1"/>
    <col min="2577" max="2577" width="18.42578125" style="109" customWidth="1"/>
    <col min="2578" max="2578" width="17.28515625" style="109" customWidth="1"/>
    <col min="2579" max="2579" width="26.5703125" style="109" customWidth="1"/>
    <col min="2580" max="2580" width="12.28515625" style="109" customWidth="1"/>
    <col min="2581" max="2581" width="16.42578125" style="109" customWidth="1"/>
    <col min="2582" max="2582" width="3.7109375" style="109" customWidth="1"/>
    <col min="2583" max="2815" width="9.140625" style="109"/>
    <col min="2816" max="2816" width="4.7109375" style="109" customWidth="1"/>
    <col min="2817" max="2817" width="25.7109375" style="109" customWidth="1"/>
    <col min="2818" max="2818" width="75.28515625" style="109" customWidth="1"/>
    <col min="2819" max="2819" width="18.5703125" style="109" customWidth="1"/>
    <col min="2820" max="2820" width="16.5703125" style="109" customWidth="1"/>
    <col min="2821" max="2822" width="17.140625" style="109" customWidth="1"/>
    <col min="2823" max="2824" width="16.28515625" style="109" customWidth="1"/>
    <col min="2825" max="2825" width="17.28515625" style="109" customWidth="1"/>
    <col min="2826" max="2826" width="17.42578125" style="109" customWidth="1"/>
    <col min="2827" max="2827" width="12.7109375" style="109" customWidth="1"/>
    <col min="2828" max="2828" width="17" style="109" customWidth="1"/>
    <col min="2829" max="2829" width="16.42578125" style="109" customWidth="1"/>
    <col min="2830" max="2831" width="18.42578125" style="109" customWidth="1"/>
    <col min="2832" max="2832" width="17.7109375" style="109" customWidth="1"/>
    <col min="2833" max="2833" width="18.42578125" style="109" customWidth="1"/>
    <col min="2834" max="2834" width="17.28515625" style="109" customWidth="1"/>
    <col min="2835" max="2835" width="26.5703125" style="109" customWidth="1"/>
    <col min="2836" max="2836" width="12.28515625" style="109" customWidth="1"/>
    <col min="2837" max="2837" width="16.42578125" style="109" customWidth="1"/>
    <col min="2838" max="2838" width="3.7109375" style="109" customWidth="1"/>
    <col min="2839" max="3071" width="9.140625" style="109"/>
    <col min="3072" max="3072" width="4.7109375" style="109" customWidth="1"/>
    <col min="3073" max="3073" width="25.7109375" style="109" customWidth="1"/>
    <col min="3074" max="3074" width="75.28515625" style="109" customWidth="1"/>
    <col min="3075" max="3075" width="18.5703125" style="109" customWidth="1"/>
    <col min="3076" max="3076" width="16.5703125" style="109" customWidth="1"/>
    <col min="3077" max="3078" width="17.140625" style="109" customWidth="1"/>
    <col min="3079" max="3080" width="16.28515625" style="109" customWidth="1"/>
    <col min="3081" max="3081" width="17.28515625" style="109" customWidth="1"/>
    <col min="3082" max="3082" width="17.42578125" style="109" customWidth="1"/>
    <col min="3083" max="3083" width="12.7109375" style="109" customWidth="1"/>
    <col min="3084" max="3084" width="17" style="109" customWidth="1"/>
    <col min="3085" max="3085" width="16.42578125" style="109" customWidth="1"/>
    <col min="3086" max="3087" width="18.42578125" style="109" customWidth="1"/>
    <col min="3088" max="3088" width="17.7109375" style="109" customWidth="1"/>
    <col min="3089" max="3089" width="18.42578125" style="109" customWidth="1"/>
    <col min="3090" max="3090" width="17.28515625" style="109" customWidth="1"/>
    <col min="3091" max="3091" width="26.5703125" style="109" customWidth="1"/>
    <col min="3092" max="3092" width="12.28515625" style="109" customWidth="1"/>
    <col min="3093" max="3093" width="16.42578125" style="109" customWidth="1"/>
    <col min="3094" max="3094" width="3.7109375" style="109" customWidth="1"/>
    <col min="3095" max="3327" width="9.140625" style="109"/>
    <col min="3328" max="3328" width="4.7109375" style="109" customWidth="1"/>
    <col min="3329" max="3329" width="25.7109375" style="109" customWidth="1"/>
    <col min="3330" max="3330" width="75.28515625" style="109" customWidth="1"/>
    <col min="3331" max="3331" width="18.5703125" style="109" customWidth="1"/>
    <col min="3332" max="3332" width="16.5703125" style="109" customWidth="1"/>
    <col min="3333" max="3334" width="17.140625" style="109" customWidth="1"/>
    <col min="3335" max="3336" width="16.28515625" style="109" customWidth="1"/>
    <col min="3337" max="3337" width="17.28515625" style="109" customWidth="1"/>
    <col min="3338" max="3338" width="17.42578125" style="109" customWidth="1"/>
    <col min="3339" max="3339" width="12.7109375" style="109" customWidth="1"/>
    <col min="3340" max="3340" width="17" style="109" customWidth="1"/>
    <col min="3341" max="3341" width="16.42578125" style="109" customWidth="1"/>
    <col min="3342" max="3343" width="18.42578125" style="109" customWidth="1"/>
    <col min="3344" max="3344" width="17.7109375" style="109" customWidth="1"/>
    <col min="3345" max="3345" width="18.42578125" style="109" customWidth="1"/>
    <col min="3346" max="3346" width="17.28515625" style="109" customWidth="1"/>
    <col min="3347" max="3347" width="26.5703125" style="109" customWidth="1"/>
    <col min="3348" max="3348" width="12.28515625" style="109" customWidth="1"/>
    <col min="3349" max="3349" width="16.42578125" style="109" customWidth="1"/>
    <col min="3350" max="3350" width="3.7109375" style="109" customWidth="1"/>
    <col min="3351" max="3583" width="9.140625" style="109"/>
    <col min="3584" max="3584" width="4.7109375" style="109" customWidth="1"/>
    <col min="3585" max="3585" width="25.7109375" style="109" customWidth="1"/>
    <col min="3586" max="3586" width="75.28515625" style="109" customWidth="1"/>
    <col min="3587" max="3587" width="18.5703125" style="109" customWidth="1"/>
    <col min="3588" max="3588" width="16.5703125" style="109" customWidth="1"/>
    <col min="3589" max="3590" width="17.140625" style="109" customWidth="1"/>
    <col min="3591" max="3592" width="16.28515625" style="109" customWidth="1"/>
    <col min="3593" max="3593" width="17.28515625" style="109" customWidth="1"/>
    <col min="3594" max="3594" width="17.42578125" style="109" customWidth="1"/>
    <col min="3595" max="3595" width="12.7109375" style="109" customWidth="1"/>
    <col min="3596" max="3596" width="17" style="109" customWidth="1"/>
    <col min="3597" max="3597" width="16.42578125" style="109" customWidth="1"/>
    <col min="3598" max="3599" width="18.42578125" style="109" customWidth="1"/>
    <col min="3600" max="3600" width="17.7109375" style="109" customWidth="1"/>
    <col min="3601" max="3601" width="18.42578125" style="109" customWidth="1"/>
    <col min="3602" max="3602" width="17.28515625" style="109" customWidth="1"/>
    <col min="3603" max="3603" width="26.5703125" style="109" customWidth="1"/>
    <col min="3604" max="3604" width="12.28515625" style="109" customWidth="1"/>
    <col min="3605" max="3605" width="16.42578125" style="109" customWidth="1"/>
    <col min="3606" max="3606" width="3.7109375" style="109" customWidth="1"/>
    <col min="3607" max="3839" width="9.140625" style="109"/>
    <col min="3840" max="3840" width="4.7109375" style="109" customWidth="1"/>
    <col min="3841" max="3841" width="25.7109375" style="109" customWidth="1"/>
    <col min="3842" max="3842" width="75.28515625" style="109" customWidth="1"/>
    <col min="3843" max="3843" width="18.5703125" style="109" customWidth="1"/>
    <col min="3844" max="3844" width="16.5703125" style="109" customWidth="1"/>
    <col min="3845" max="3846" width="17.140625" style="109" customWidth="1"/>
    <col min="3847" max="3848" width="16.28515625" style="109" customWidth="1"/>
    <col min="3849" max="3849" width="17.28515625" style="109" customWidth="1"/>
    <col min="3850" max="3850" width="17.42578125" style="109" customWidth="1"/>
    <col min="3851" max="3851" width="12.7109375" style="109" customWidth="1"/>
    <col min="3852" max="3852" width="17" style="109" customWidth="1"/>
    <col min="3853" max="3853" width="16.42578125" style="109" customWidth="1"/>
    <col min="3854" max="3855" width="18.42578125" style="109" customWidth="1"/>
    <col min="3856" max="3856" width="17.7109375" style="109" customWidth="1"/>
    <col min="3857" max="3857" width="18.42578125" style="109" customWidth="1"/>
    <col min="3858" max="3858" width="17.28515625" style="109" customWidth="1"/>
    <col min="3859" max="3859" width="26.5703125" style="109" customWidth="1"/>
    <col min="3860" max="3860" width="12.28515625" style="109" customWidth="1"/>
    <col min="3861" max="3861" width="16.42578125" style="109" customWidth="1"/>
    <col min="3862" max="3862" width="3.7109375" style="109" customWidth="1"/>
    <col min="3863" max="4095" width="9.140625" style="109"/>
    <col min="4096" max="4096" width="4.7109375" style="109" customWidth="1"/>
    <col min="4097" max="4097" width="25.7109375" style="109" customWidth="1"/>
    <col min="4098" max="4098" width="75.28515625" style="109" customWidth="1"/>
    <col min="4099" max="4099" width="18.5703125" style="109" customWidth="1"/>
    <col min="4100" max="4100" width="16.5703125" style="109" customWidth="1"/>
    <col min="4101" max="4102" width="17.140625" style="109" customWidth="1"/>
    <col min="4103" max="4104" width="16.28515625" style="109" customWidth="1"/>
    <col min="4105" max="4105" width="17.28515625" style="109" customWidth="1"/>
    <col min="4106" max="4106" width="17.42578125" style="109" customWidth="1"/>
    <col min="4107" max="4107" width="12.7109375" style="109" customWidth="1"/>
    <col min="4108" max="4108" width="17" style="109" customWidth="1"/>
    <col min="4109" max="4109" width="16.42578125" style="109" customWidth="1"/>
    <col min="4110" max="4111" width="18.42578125" style="109" customWidth="1"/>
    <col min="4112" max="4112" width="17.7109375" style="109" customWidth="1"/>
    <col min="4113" max="4113" width="18.42578125" style="109" customWidth="1"/>
    <col min="4114" max="4114" width="17.28515625" style="109" customWidth="1"/>
    <col min="4115" max="4115" width="26.5703125" style="109" customWidth="1"/>
    <col min="4116" max="4116" width="12.28515625" style="109" customWidth="1"/>
    <col min="4117" max="4117" width="16.42578125" style="109" customWidth="1"/>
    <col min="4118" max="4118" width="3.7109375" style="109" customWidth="1"/>
    <col min="4119" max="4351" width="9.140625" style="109"/>
    <col min="4352" max="4352" width="4.7109375" style="109" customWidth="1"/>
    <col min="4353" max="4353" width="25.7109375" style="109" customWidth="1"/>
    <col min="4354" max="4354" width="75.28515625" style="109" customWidth="1"/>
    <col min="4355" max="4355" width="18.5703125" style="109" customWidth="1"/>
    <col min="4356" max="4356" width="16.5703125" style="109" customWidth="1"/>
    <col min="4357" max="4358" width="17.140625" style="109" customWidth="1"/>
    <col min="4359" max="4360" width="16.28515625" style="109" customWidth="1"/>
    <col min="4361" max="4361" width="17.28515625" style="109" customWidth="1"/>
    <col min="4362" max="4362" width="17.42578125" style="109" customWidth="1"/>
    <col min="4363" max="4363" width="12.7109375" style="109" customWidth="1"/>
    <col min="4364" max="4364" width="17" style="109" customWidth="1"/>
    <col min="4365" max="4365" width="16.42578125" style="109" customWidth="1"/>
    <col min="4366" max="4367" width="18.42578125" style="109" customWidth="1"/>
    <col min="4368" max="4368" width="17.7109375" style="109" customWidth="1"/>
    <col min="4369" max="4369" width="18.42578125" style="109" customWidth="1"/>
    <col min="4370" max="4370" width="17.28515625" style="109" customWidth="1"/>
    <col min="4371" max="4371" width="26.5703125" style="109" customWidth="1"/>
    <col min="4372" max="4372" width="12.28515625" style="109" customWidth="1"/>
    <col min="4373" max="4373" width="16.42578125" style="109" customWidth="1"/>
    <col min="4374" max="4374" width="3.7109375" style="109" customWidth="1"/>
    <col min="4375" max="4607" width="9.140625" style="109"/>
    <col min="4608" max="4608" width="4.7109375" style="109" customWidth="1"/>
    <col min="4609" max="4609" width="25.7109375" style="109" customWidth="1"/>
    <col min="4610" max="4610" width="75.28515625" style="109" customWidth="1"/>
    <col min="4611" max="4611" width="18.5703125" style="109" customWidth="1"/>
    <col min="4612" max="4612" width="16.5703125" style="109" customWidth="1"/>
    <col min="4613" max="4614" width="17.140625" style="109" customWidth="1"/>
    <col min="4615" max="4616" width="16.28515625" style="109" customWidth="1"/>
    <col min="4617" max="4617" width="17.28515625" style="109" customWidth="1"/>
    <col min="4618" max="4618" width="17.42578125" style="109" customWidth="1"/>
    <col min="4619" max="4619" width="12.7109375" style="109" customWidth="1"/>
    <col min="4620" max="4620" width="17" style="109" customWidth="1"/>
    <col min="4621" max="4621" width="16.42578125" style="109" customWidth="1"/>
    <col min="4622" max="4623" width="18.42578125" style="109" customWidth="1"/>
    <col min="4624" max="4624" width="17.7109375" style="109" customWidth="1"/>
    <col min="4625" max="4625" width="18.42578125" style="109" customWidth="1"/>
    <col min="4626" max="4626" width="17.28515625" style="109" customWidth="1"/>
    <col min="4627" max="4627" width="26.5703125" style="109" customWidth="1"/>
    <col min="4628" max="4628" width="12.28515625" style="109" customWidth="1"/>
    <col min="4629" max="4629" width="16.42578125" style="109" customWidth="1"/>
    <col min="4630" max="4630" width="3.7109375" style="109" customWidth="1"/>
    <col min="4631" max="4863" width="9.140625" style="109"/>
    <col min="4864" max="4864" width="4.7109375" style="109" customWidth="1"/>
    <col min="4865" max="4865" width="25.7109375" style="109" customWidth="1"/>
    <col min="4866" max="4866" width="75.28515625" style="109" customWidth="1"/>
    <col min="4867" max="4867" width="18.5703125" style="109" customWidth="1"/>
    <col min="4868" max="4868" width="16.5703125" style="109" customWidth="1"/>
    <col min="4869" max="4870" width="17.140625" style="109" customWidth="1"/>
    <col min="4871" max="4872" width="16.28515625" style="109" customWidth="1"/>
    <col min="4873" max="4873" width="17.28515625" style="109" customWidth="1"/>
    <col min="4874" max="4874" width="17.42578125" style="109" customWidth="1"/>
    <col min="4875" max="4875" width="12.7109375" style="109" customWidth="1"/>
    <col min="4876" max="4876" width="17" style="109" customWidth="1"/>
    <col min="4877" max="4877" width="16.42578125" style="109" customWidth="1"/>
    <col min="4878" max="4879" width="18.42578125" style="109" customWidth="1"/>
    <col min="4880" max="4880" width="17.7109375" style="109" customWidth="1"/>
    <col min="4881" max="4881" width="18.42578125" style="109" customWidth="1"/>
    <col min="4882" max="4882" width="17.28515625" style="109" customWidth="1"/>
    <col min="4883" max="4883" width="26.5703125" style="109" customWidth="1"/>
    <col min="4884" max="4884" width="12.28515625" style="109" customWidth="1"/>
    <col min="4885" max="4885" width="16.42578125" style="109" customWidth="1"/>
    <col min="4886" max="4886" width="3.7109375" style="109" customWidth="1"/>
    <col min="4887" max="5119" width="9.140625" style="109"/>
    <col min="5120" max="5120" width="4.7109375" style="109" customWidth="1"/>
    <col min="5121" max="5121" width="25.7109375" style="109" customWidth="1"/>
    <col min="5122" max="5122" width="75.28515625" style="109" customWidth="1"/>
    <col min="5123" max="5123" width="18.5703125" style="109" customWidth="1"/>
    <col min="5124" max="5124" width="16.5703125" style="109" customWidth="1"/>
    <col min="5125" max="5126" width="17.140625" style="109" customWidth="1"/>
    <col min="5127" max="5128" width="16.28515625" style="109" customWidth="1"/>
    <col min="5129" max="5129" width="17.28515625" style="109" customWidth="1"/>
    <col min="5130" max="5130" width="17.42578125" style="109" customWidth="1"/>
    <col min="5131" max="5131" width="12.7109375" style="109" customWidth="1"/>
    <col min="5132" max="5132" width="17" style="109" customWidth="1"/>
    <col min="5133" max="5133" width="16.42578125" style="109" customWidth="1"/>
    <col min="5134" max="5135" width="18.42578125" style="109" customWidth="1"/>
    <col min="5136" max="5136" width="17.7109375" style="109" customWidth="1"/>
    <col min="5137" max="5137" width="18.42578125" style="109" customWidth="1"/>
    <col min="5138" max="5138" width="17.28515625" style="109" customWidth="1"/>
    <col min="5139" max="5139" width="26.5703125" style="109" customWidth="1"/>
    <col min="5140" max="5140" width="12.28515625" style="109" customWidth="1"/>
    <col min="5141" max="5141" width="16.42578125" style="109" customWidth="1"/>
    <col min="5142" max="5142" width="3.7109375" style="109" customWidth="1"/>
    <col min="5143" max="5375" width="9.140625" style="109"/>
    <col min="5376" max="5376" width="4.7109375" style="109" customWidth="1"/>
    <col min="5377" max="5377" width="25.7109375" style="109" customWidth="1"/>
    <col min="5378" max="5378" width="75.28515625" style="109" customWidth="1"/>
    <col min="5379" max="5379" width="18.5703125" style="109" customWidth="1"/>
    <col min="5380" max="5380" width="16.5703125" style="109" customWidth="1"/>
    <col min="5381" max="5382" width="17.140625" style="109" customWidth="1"/>
    <col min="5383" max="5384" width="16.28515625" style="109" customWidth="1"/>
    <col min="5385" max="5385" width="17.28515625" style="109" customWidth="1"/>
    <col min="5386" max="5386" width="17.42578125" style="109" customWidth="1"/>
    <col min="5387" max="5387" width="12.7109375" style="109" customWidth="1"/>
    <col min="5388" max="5388" width="17" style="109" customWidth="1"/>
    <col min="5389" max="5389" width="16.42578125" style="109" customWidth="1"/>
    <col min="5390" max="5391" width="18.42578125" style="109" customWidth="1"/>
    <col min="5392" max="5392" width="17.7109375" style="109" customWidth="1"/>
    <col min="5393" max="5393" width="18.42578125" style="109" customWidth="1"/>
    <col min="5394" max="5394" width="17.28515625" style="109" customWidth="1"/>
    <col min="5395" max="5395" width="26.5703125" style="109" customWidth="1"/>
    <col min="5396" max="5396" width="12.28515625" style="109" customWidth="1"/>
    <col min="5397" max="5397" width="16.42578125" style="109" customWidth="1"/>
    <col min="5398" max="5398" width="3.7109375" style="109" customWidth="1"/>
    <col min="5399" max="5631" width="9.140625" style="109"/>
    <col min="5632" max="5632" width="4.7109375" style="109" customWidth="1"/>
    <col min="5633" max="5633" width="25.7109375" style="109" customWidth="1"/>
    <col min="5634" max="5634" width="75.28515625" style="109" customWidth="1"/>
    <col min="5635" max="5635" width="18.5703125" style="109" customWidth="1"/>
    <col min="5636" max="5636" width="16.5703125" style="109" customWidth="1"/>
    <col min="5637" max="5638" width="17.140625" style="109" customWidth="1"/>
    <col min="5639" max="5640" width="16.28515625" style="109" customWidth="1"/>
    <col min="5641" max="5641" width="17.28515625" style="109" customWidth="1"/>
    <col min="5642" max="5642" width="17.42578125" style="109" customWidth="1"/>
    <col min="5643" max="5643" width="12.7109375" style="109" customWidth="1"/>
    <col min="5644" max="5644" width="17" style="109" customWidth="1"/>
    <col min="5645" max="5645" width="16.42578125" style="109" customWidth="1"/>
    <col min="5646" max="5647" width="18.42578125" style="109" customWidth="1"/>
    <col min="5648" max="5648" width="17.7109375" style="109" customWidth="1"/>
    <col min="5649" max="5649" width="18.42578125" style="109" customWidth="1"/>
    <col min="5650" max="5650" width="17.28515625" style="109" customWidth="1"/>
    <col min="5651" max="5651" width="26.5703125" style="109" customWidth="1"/>
    <col min="5652" max="5652" width="12.28515625" style="109" customWidth="1"/>
    <col min="5653" max="5653" width="16.42578125" style="109" customWidth="1"/>
    <col min="5654" max="5654" width="3.7109375" style="109" customWidth="1"/>
    <col min="5655" max="5887" width="9.140625" style="109"/>
    <col min="5888" max="5888" width="4.7109375" style="109" customWidth="1"/>
    <col min="5889" max="5889" width="25.7109375" style="109" customWidth="1"/>
    <col min="5890" max="5890" width="75.28515625" style="109" customWidth="1"/>
    <col min="5891" max="5891" width="18.5703125" style="109" customWidth="1"/>
    <col min="5892" max="5892" width="16.5703125" style="109" customWidth="1"/>
    <col min="5893" max="5894" width="17.140625" style="109" customWidth="1"/>
    <col min="5895" max="5896" width="16.28515625" style="109" customWidth="1"/>
    <col min="5897" max="5897" width="17.28515625" style="109" customWidth="1"/>
    <col min="5898" max="5898" width="17.42578125" style="109" customWidth="1"/>
    <col min="5899" max="5899" width="12.7109375" style="109" customWidth="1"/>
    <col min="5900" max="5900" width="17" style="109" customWidth="1"/>
    <col min="5901" max="5901" width="16.42578125" style="109" customWidth="1"/>
    <col min="5902" max="5903" width="18.42578125" style="109" customWidth="1"/>
    <col min="5904" max="5904" width="17.7109375" style="109" customWidth="1"/>
    <col min="5905" max="5905" width="18.42578125" style="109" customWidth="1"/>
    <col min="5906" max="5906" width="17.28515625" style="109" customWidth="1"/>
    <col min="5907" max="5907" width="26.5703125" style="109" customWidth="1"/>
    <col min="5908" max="5908" width="12.28515625" style="109" customWidth="1"/>
    <col min="5909" max="5909" width="16.42578125" style="109" customWidth="1"/>
    <col min="5910" max="5910" width="3.7109375" style="109" customWidth="1"/>
    <col min="5911" max="6143" width="9.140625" style="109"/>
    <col min="6144" max="6144" width="4.7109375" style="109" customWidth="1"/>
    <col min="6145" max="6145" width="25.7109375" style="109" customWidth="1"/>
    <col min="6146" max="6146" width="75.28515625" style="109" customWidth="1"/>
    <col min="6147" max="6147" width="18.5703125" style="109" customWidth="1"/>
    <col min="6148" max="6148" width="16.5703125" style="109" customWidth="1"/>
    <col min="6149" max="6150" width="17.140625" style="109" customWidth="1"/>
    <col min="6151" max="6152" width="16.28515625" style="109" customWidth="1"/>
    <col min="6153" max="6153" width="17.28515625" style="109" customWidth="1"/>
    <col min="6154" max="6154" width="17.42578125" style="109" customWidth="1"/>
    <col min="6155" max="6155" width="12.7109375" style="109" customWidth="1"/>
    <col min="6156" max="6156" width="17" style="109" customWidth="1"/>
    <col min="6157" max="6157" width="16.42578125" style="109" customWidth="1"/>
    <col min="6158" max="6159" width="18.42578125" style="109" customWidth="1"/>
    <col min="6160" max="6160" width="17.7109375" style="109" customWidth="1"/>
    <col min="6161" max="6161" width="18.42578125" style="109" customWidth="1"/>
    <col min="6162" max="6162" width="17.28515625" style="109" customWidth="1"/>
    <col min="6163" max="6163" width="26.5703125" style="109" customWidth="1"/>
    <col min="6164" max="6164" width="12.28515625" style="109" customWidth="1"/>
    <col min="6165" max="6165" width="16.42578125" style="109" customWidth="1"/>
    <col min="6166" max="6166" width="3.7109375" style="109" customWidth="1"/>
    <col min="6167" max="6399" width="9.140625" style="109"/>
    <col min="6400" max="6400" width="4.7109375" style="109" customWidth="1"/>
    <col min="6401" max="6401" width="25.7109375" style="109" customWidth="1"/>
    <col min="6402" max="6402" width="75.28515625" style="109" customWidth="1"/>
    <col min="6403" max="6403" width="18.5703125" style="109" customWidth="1"/>
    <col min="6404" max="6404" width="16.5703125" style="109" customWidth="1"/>
    <col min="6405" max="6406" width="17.140625" style="109" customWidth="1"/>
    <col min="6407" max="6408" width="16.28515625" style="109" customWidth="1"/>
    <col min="6409" max="6409" width="17.28515625" style="109" customWidth="1"/>
    <col min="6410" max="6410" width="17.42578125" style="109" customWidth="1"/>
    <col min="6411" max="6411" width="12.7109375" style="109" customWidth="1"/>
    <col min="6412" max="6412" width="17" style="109" customWidth="1"/>
    <col min="6413" max="6413" width="16.42578125" style="109" customWidth="1"/>
    <col min="6414" max="6415" width="18.42578125" style="109" customWidth="1"/>
    <col min="6416" max="6416" width="17.7109375" style="109" customWidth="1"/>
    <col min="6417" max="6417" width="18.42578125" style="109" customWidth="1"/>
    <col min="6418" max="6418" width="17.28515625" style="109" customWidth="1"/>
    <col min="6419" max="6419" width="26.5703125" style="109" customWidth="1"/>
    <col min="6420" max="6420" width="12.28515625" style="109" customWidth="1"/>
    <col min="6421" max="6421" width="16.42578125" style="109" customWidth="1"/>
    <col min="6422" max="6422" width="3.7109375" style="109" customWidth="1"/>
    <col min="6423" max="6655" width="9.140625" style="109"/>
    <col min="6656" max="6656" width="4.7109375" style="109" customWidth="1"/>
    <col min="6657" max="6657" width="25.7109375" style="109" customWidth="1"/>
    <col min="6658" max="6658" width="75.28515625" style="109" customWidth="1"/>
    <col min="6659" max="6659" width="18.5703125" style="109" customWidth="1"/>
    <col min="6660" max="6660" width="16.5703125" style="109" customWidth="1"/>
    <col min="6661" max="6662" width="17.140625" style="109" customWidth="1"/>
    <col min="6663" max="6664" width="16.28515625" style="109" customWidth="1"/>
    <col min="6665" max="6665" width="17.28515625" style="109" customWidth="1"/>
    <col min="6666" max="6666" width="17.42578125" style="109" customWidth="1"/>
    <col min="6667" max="6667" width="12.7109375" style="109" customWidth="1"/>
    <col min="6668" max="6668" width="17" style="109" customWidth="1"/>
    <col min="6669" max="6669" width="16.42578125" style="109" customWidth="1"/>
    <col min="6670" max="6671" width="18.42578125" style="109" customWidth="1"/>
    <col min="6672" max="6672" width="17.7109375" style="109" customWidth="1"/>
    <col min="6673" max="6673" width="18.42578125" style="109" customWidth="1"/>
    <col min="6674" max="6674" width="17.28515625" style="109" customWidth="1"/>
    <col min="6675" max="6675" width="26.5703125" style="109" customWidth="1"/>
    <col min="6676" max="6676" width="12.28515625" style="109" customWidth="1"/>
    <col min="6677" max="6677" width="16.42578125" style="109" customWidth="1"/>
    <col min="6678" max="6678" width="3.7109375" style="109" customWidth="1"/>
    <col min="6679" max="6911" width="9.140625" style="109"/>
    <col min="6912" max="6912" width="4.7109375" style="109" customWidth="1"/>
    <col min="6913" max="6913" width="25.7109375" style="109" customWidth="1"/>
    <col min="6914" max="6914" width="75.28515625" style="109" customWidth="1"/>
    <col min="6915" max="6915" width="18.5703125" style="109" customWidth="1"/>
    <col min="6916" max="6916" width="16.5703125" style="109" customWidth="1"/>
    <col min="6917" max="6918" width="17.140625" style="109" customWidth="1"/>
    <col min="6919" max="6920" width="16.28515625" style="109" customWidth="1"/>
    <col min="6921" max="6921" width="17.28515625" style="109" customWidth="1"/>
    <col min="6922" max="6922" width="17.42578125" style="109" customWidth="1"/>
    <col min="6923" max="6923" width="12.7109375" style="109" customWidth="1"/>
    <col min="6924" max="6924" width="17" style="109" customWidth="1"/>
    <col min="6925" max="6925" width="16.42578125" style="109" customWidth="1"/>
    <col min="6926" max="6927" width="18.42578125" style="109" customWidth="1"/>
    <col min="6928" max="6928" width="17.7109375" style="109" customWidth="1"/>
    <col min="6929" max="6929" width="18.42578125" style="109" customWidth="1"/>
    <col min="6930" max="6930" width="17.28515625" style="109" customWidth="1"/>
    <col min="6931" max="6931" width="26.5703125" style="109" customWidth="1"/>
    <col min="6932" max="6932" width="12.28515625" style="109" customWidth="1"/>
    <col min="6933" max="6933" width="16.42578125" style="109" customWidth="1"/>
    <col min="6934" max="6934" width="3.7109375" style="109" customWidth="1"/>
    <col min="6935" max="7167" width="9.140625" style="109"/>
    <col min="7168" max="7168" width="4.7109375" style="109" customWidth="1"/>
    <col min="7169" max="7169" width="25.7109375" style="109" customWidth="1"/>
    <col min="7170" max="7170" width="75.28515625" style="109" customWidth="1"/>
    <col min="7171" max="7171" width="18.5703125" style="109" customWidth="1"/>
    <col min="7172" max="7172" width="16.5703125" style="109" customWidth="1"/>
    <col min="7173" max="7174" width="17.140625" style="109" customWidth="1"/>
    <col min="7175" max="7176" width="16.28515625" style="109" customWidth="1"/>
    <col min="7177" max="7177" width="17.28515625" style="109" customWidth="1"/>
    <col min="7178" max="7178" width="17.42578125" style="109" customWidth="1"/>
    <col min="7179" max="7179" width="12.7109375" style="109" customWidth="1"/>
    <col min="7180" max="7180" width="17" style="109" customWidth="1"/>
    <col min="7181" max="7181" width="16.42578125" style="109" customWidth="1"/>
    <col min="7182" max="7183" width="18.42578125" style="109" customWidth="1"/>
    <col min="7184" max="7184" width="17.7109375" style="109" customWidth="1"/>
    <col min="7185" max="7185" width="18.42578125" style="109" customWidth="1"/>
    <col min="7186" max="7186" width="17.28515625" style="109" customWidth="1"/>
    <col min="7187" max="7187" width="26.5703125" style="109" customWidth="1"/>
    <col min="7188" max="7188" width="12.28515625" style="109" customWidth="1"/>
    <col min="7189" max="7189" width="16.42578125" style="109" customWidth="1"/>
    <col min="7190" max="7190" width="3.7109375" style="109" customWidth="1"/>
    <col min="7191" max="7423" width="9.140625" style="109"/>
    <col min="7424" max="7424" width="4.7109375" style="109" customWidth="1"/>
    <col min="7425" max="7425" width="25.7109375" style="109" customWidth="1"/>
    <col min="7426" max="7426" width="75.28515625" style="109" customWidth="1"/>
    <col min="7427" max="7427" width="18.5703125" style="109" customWidth="1"/>
    <col min="7428" max="7428" width="16.5703125" style="109" customWidth="1"/>
    <col min="7429" max="7430" width="17.140625" style="109" customWidth="1"/>
    <col min="7431" max="7432" width="16.28515625" style="109" customWidth="1"/>
    <col min="7433" max="7433" width="17.28515625" style="109" customWidth="1"/>
    <col min="7434" max="7434" width="17.42578125" style="109" customWidth="1"/>
    <col min="7435" max="7435" width="12.7109375" style="109" customWidth="1"/>
    <col min="7436" max="7436" width="17" style="109" customWidth="1"/>
    <col min="7437" max="7437" width="16.42578125" style="109" customWidth="1"/>
    <col min="7438" max="7439" width="18.42578125" style="109" customWidth="1"/>
    <col min="7440" max="7440" width="17.7109375" style="109" customWidth="1"/>
    <col min="7441" max="7441" width="18.42578125" style="109" customWidth="1"/>
    <col min="7442" max="7442" width="17.28515625" style="109" customWidth="1"/>
    <col min="7443" max="7443" width="26.5703125" style="109" customWidth="1"/>
    <col min="7444" max="7444" width="12.28515625" style="109" customWidth="1"/>
    <col min="7445" max="7445" width="16.42578125" style="109" customWidth="1"/>
    <col min="7446" max="7446" width="3.7109375" style="109" customWidth="1"/>
    <col min="7447" max="7679" width="9.140625" style="109"/>
    <col min="7680" max="7680" width="4.7109375" style="109" customWidth="1"/>
    <col min="7681" max="7681" width="25.7109375" style="109" customWidth="1"/>
    <col min="7682" max="7682" width="75.28515625" style="109" customWidth="1"/>
    <col min="7683" max="7683" width="18.5703125" style="109" customWidth="1"/>
    <col min="7684" max="7684" width="16.5703125" style="109" customWidth="1"/>
    <col min="7685" max="7686" width="17.140625" style="109" customWidth="1"/>
    <col min="7687" max="7688" width="16.28515625" style="109" customWidth="1"/>
    <col min="7689" max="7689" width="17.28515625" style="109" customWidth="1"/>
    <col min="7690" max="7690" width="17.42578125" style="109" customWidth="1"/>
    <col min="7691" max="7691" width="12.7109375" style="109" customWidth="1"/>
    <col min="7692" max="7692" width="17" style="109" customWidth="1"/>
    <col min="7693" max="7693" width="16.42578125" style="109" customWidth="1"/>
    <col min="7694" max="7695" width="18.42578125" style="109" customWidth="1"/>
    <col min="7696" max="7696" width="17.7109375" style="109" customWidth="1"/>
    <col min="7697" max="7697" width="18.42578125" style="109" customWidth="1"/>
    <col min="7698" max="7698" width="17.28515625" style="109" customWidth="1"/>
    <col min="7699" max="7699" width="26.5703125" style="109" customWidth="1"/>
    <col min="7700" max="7700" width="12.28515625" style="109" customWidth="1"/>
    <col min="7701" max="7701" width="16.42578125" style="109" customWidth="1"/>
    <col min="7702" max="7702" width="3.7109375" style="109" customWidth="1"/>
    <col min="7703" max="7935" width="9.140625" style="109"/>
    <col min="7936" max="7936" width="4.7109375" style="109" customWidth="1"/>
    <col min="7937" max="7937" width="25.7109375" style="109" customWidth="1"/>
    <col min="7938" max="7938" width="75.28515625" style="109" customWidth="1"/>
    <col min="7939" max="7939" width="18.5703125" style="109" customWidth="1"/>
    <col min="7940" max="7940" width="16.5703125" style="109" customWidth="1"/>
    <col min="7941" max="7942" width="17.140625" style="109" customWidth="1"/>
    <col min="7943" max="7944" width="16.28515625" style="109" customWidth="1"/>
    <col min="7945" max="7945" width="17.28515625" style="109" customWidth="1"/>
    <col min="7946" max="7946" width="17.42578125" style="109" customWidth="1"/>
    <col min="7947" max="7947" width="12.7109375" style="109" customWidth="1"/>
    <col min="7948" max="7948" width="17" style="109" customWidth="1"/>
    <col min="7949" max="7949" width="16.42578125" style="109" customWidth="1"/>
    <col min="7950" max="7951" width="18.42578125" style="109" customWidth="1"/>
    <col min="7952" max="7952" width="17.7109375" style="109" customWidth="1"/>
    <col min="7953" max="7953" width="18.42578125" style="109" customWidth="1"/>
    <col min="7954" max="7954" width="17.28515625" style="109" customWidth="1"/>
    <col min="7955" max="7955" width="26.5703125" style="109" customWidth="1"/>
    <col min="7956" max="7956" width="12.28515625" style="109" customWidth="1"/>
    <col min="7957" max="7957" width="16.42578125" style="109" customWidth="1"/>
    <col min="7958" max="7958" width="3.7109375" style="109" customWidth="1"/>
    <col min="7959" max="8191" width="9.140625" style="109"/>
    <col min="8192" max="8192" width="4.7109375" style="109" customWidth="1"/>
    <col min="8193" max="8193" width="25.7109375" style="109" customWidth="1"/>
    <col min="8194" max="8194" width="75.28515625" style="109" customWidth="1"/>
    <col min="8195" max="8195" width="18.5703125" style="109" customWidth="1"/>
    <col min="8196" max="8196" width="16.5703125" style="109" customWidth="1"/>
    <col min="8197" max="8198" width="17.140625" style="109" customWidth="1"/>
    <col min="8199" max="8200" width="16.28515625" style="109" customWidth="1"/>
    <col min="8201" max="8201" width="17.28515625" style="109" customWidth="1"/>
    <col min="8202" max="8202" width="17.42578125" style="109" customWidth="1"/>
    <col min="8203" max="8203" width="12.7109375" style="109" customWidth="1"/>
    <col min="8204" max="8204" width="17" style="109" customWidth="1"/>
    <col min="8205" max="8205" width="16.42578125" style="109" customWidth="1"/>
    <col min="8206" max="8207" width="18.42578125" style="109" customWidth="1"/>
    <col min="8208" max="8208" width="17.7109375" style="109" customWidth="1"/>
    <col min="8209" max="8209" width="18.42578125" style="109" customWidth="1"/>
    <col min="8210" max="8210" width="17.28515625" style="109" customWidth="1"/>
    <col min="8211" max="8211" width="26.5703125" style="109" customWidth="1"/>
    <col min="8212" max="8212" width="12.28515625" style="109" customWidth="1"/>
    <col min="8213" max="8213" width="16.42578125" style="109" customWidth="1"/>
    <col min="8214" max="8214" width="3.7109375" style="109" customWidth="1"/>
    <col min="8215" max="8447" width="9.140625" style="109"/>
    <col min="8448" max="8448" width="4.7109375" style="109" customWidth="1"/>
    <col min="8449" max="8449" width="25.7109375" style="109" customWidth="1"/>
    <col min="8450" max="8450" width="75.28515625" style="109" customWidth="1"/>
    <col min="8451" max="8451" width="18.5703125" style="109" customWidth="1"/>
    <col min="8452" max="8452" width="16.5703125" style="109" customWidth="1"/>
    <col min="8453" max="8454" width="17.140625" style="109" customWidth="1"/>
    <col min="8455" max="8456" width="16.28515625" style="109" customWidth="1"/>
    <col min="8457" max="8457" width="17.28515625" style="109" customWidth="1"/>
    <col min="8458" max="8458" width="17.42578125" style="109" customWidth="1"/>
    <col min="8459" max="8459" width="12.7109375" style="109" customWidth="1"/>
    <col min="8460" max="8460" width="17" style="109" customWidth="1"/>
    <col min="8461" max="8461" width="16.42578125" style="109" customWidth="1"/>
    <col min="8462" max="8463" width="18.42578125" style="109" customWidth="1"/>
    <col min="8464" max="8464" width="17.7109375" style="109" customWidth="1"/>
    <col min="8465" max="8465" width="18.42578125" style="109" customWidth="1"/>
    <col min="8466" max="8466" width="17.28515625" style="109" customWidth="1"/>
    <col min="8467" max="8467" width="26.5703125" style="109" customWidth="1"/>
    <col min="8468" max="8468" width="12.28515625" style="109" customWidth="1"/>
    <col min="8469" max="8469" width="16.42578125" style="109" customWidth="1"/>
    <col min="8470" max="8470" width="3.7109375" style="109" customWidth="1"/>
    <col min="8471" max="8703" width="9.140625" style="109"/>
    <col min="8704" max="8704" width="4.7109375" style="109" customWidth="1"/>
    <col min="8705" max="8705" width="25.7109375" style="109" customWidth="1"/>
    <col min="8706" max="8706" width="75.28515625" style="109" customWidth="1"/>
    <col min="8707" max="8707" width="18.5703125" style="109" customWidth="1"/>
    <col min="8708" max="8708" width="16.5703125" style="109" customWidth="1"/>
    <col min="8709" max="8710" width="17.140625" style="109" customWidth="1"/>
    <col min="8711" max="8712" width="16.28515625" style="109" customWidth="1"/>
    <col min="8713" max="8713" width="17.28515625" style="109" customWidth="1"/>
    <col min="8714" max="8714" width="17.42578125" style="109" customWidth="1"/>
    <col min="8715" max="8715" width="12.7109375" style="109" customWidth="1"/>
    <col min="8716" max="8716" width="17" style="109" customWidth="1"/>
    <col min="8717" max="8717" width="16.42578125" style="109" customWidth="1"/>
    <col min="8718" max="8719" width="18.42578125" style="109" customWidth="1"/>
    <col min="8720" max="8720" width="17.7109375" style="109" customWidth="1"/>
    <col min="8721" max="8721" width="18.42578125" style="109" customWidth="1"/>
    <col min="8722" max="8722" width="17.28515625" style="109" customWidth="1"/>
    <col min="8723" max="8723" width="26.5703125" style="109" customWidth="1"/>
    <col min="8724" max="8724" width="12.28515625" style="109" customWidth="1"/>
    <col min="8725" max="8725" width="16.42578125" style="109" customWidth="1"/>
    <col min="8726" max="8726" width="3.7109375" style="109" customWidth="1"/>
    <col min="8727" max="8959" width="9.140625" style="109"/>
    <col min="8960" max="8960" width="4.7109375" style="109" customWidth="1"/>
    <col min="8961" max="8961" width="25.7109375" style="109" customWidth="1"/>
    <col min="8962" max="8962" width="75.28515625" style="109" customWidth="1"/>
    <col min="8963" max="8963" width="18.5703125" style="109" customWidth="1"/>
    <col min="8964" max="8964" width="16.5703125" style="109" customWidth="1"/>
    <col min="8965" max="8966" width="17.140625" style="109" customWidth="1"/>
    <col min="8967" max="8968" width="16.28515625" style="109" customWidth="1"/>
    <col min="8969" max="8969" width="17.28515625" style="109" customWidth="1"/>
    <col min="8970" max="8970" width="17.42578125" style="109" customWidth="1"/>
    <col min="8971" max="8971" width="12.7109375" style="109" customWidth="1"/>
    <col min="8972" max="8972" width="17" style="109" customWidth="1"/>
    <col min="8973" max="8973" width="16.42578125" style="109" customWidth="1"/>
    <col min="8974" max="8975" width="18.42578125" style="109" customWidth="1"/>
    <col min="8976" max="8976" width="17.7109375" style="109" customWidth="1"/>
    <col min="8977" max="8977" width="18.42578125" style="109" customWidth="1"/>
    <col min="8978" max="8978" width="17.28515625" style="109" customWidth="1"/>
    <col min="8979" max="8979" width="26.5703125" style="109" customWidth="1"/>
    <col min="8980" max="8980" width="12.28515625" style="109" customWidth="1"/>
    <col min="8981" max="8981" width="16.42578125" style="109" customWidth="1"/>
    <col min="8982" max="8982" width="3.7109375" style="109" customWidth="1"/>
    <col min="8983" max="9215" width="9.140625" style="109"/>
    <col min="9216" max="9216" width="4.7109375" style="109" customWidth="1"/>
    <col min="9217" max="9217" width="25.7109375" style="109" customWidth="1"/>
    <col min="9218" max="9218" width="75.28515625" style="109" customWidth="1"/>
    <col min="9219" max="9219" width="18.5703125" style="109" customWidth="1"/>
    <col min="9220" max="9220" width="16.5703125" style="109" customWidth="1"/>
    <col min="9221" max="9222" width="17.140625" style="109" customWidth="1"/>
    <col min="9223" max="9224" width="16.28515625" style="109" customWidth="1"/>
    <col min="9225" max="9225" width="17.28515625" style="109" customWidth="1"/>
    <col min="9226" max="9226" width="17.42578125" style="109" customWidth="1"/>
    <col min="9227" max="9227" width="12.7109375" style="109" customWidth="1"/>
    <col min="9228" max="9228" width="17" style="109" customWidth="1"/>
    <col min="9229" max="9229" width="16.42578125" style="109" customWidth="1"/>
    <col min="9230" max="9231" width="18.42578125" style="109" customWidth="1"/>
    <col min="9232" max="9232" width="17.7109375" style="109" customWidth="1"/>
    <col min="9233" max="9233" width="18.42578125" style="109" customWidth="1"/>
    <col min="9234" max="9234" width="17.28515625" style="109" customWidth="1"/>
    <col min="9235" max="9235" width="26.5703125" style="109" customWidth="1"/>
    <col min="9236" max="9236" width="12.28515625" style="109" customWidth="1"/>
    <col min="9237" max="9237" width="16.42578125" style="109" customWidth="1"/>
    <col min="9238" max="9238" width="3.7109375" style="109" customWidth="1"/>
    <col min="9239" max="9471" width="9.140625" style="109"/>
    <col min="9472" max="9472" width="4.7109375" style="109" customWidth="1"/>
    <col min="9473" max="9473" width="25.7109375" style="109" customWidth="1"/>
    <col min="9474" max="9474" width="75.28515625" style="109" customWidth="1"/>
    <col min="9475" max="9475" width="18.5703125" style="109" customWidth="1"/>
    <col min="9476" max="9476" width="16.5703125" style="109" customWidth="1"/>
    <col min="9477" max="9478" width="17.140625" style="109" customWidth="1"/>
    <col min="9479" max="9480" width="16.28515625" style="109" customWidth="1"/>
    <col min="9481" max="9481" width="17.28515625" style="109" customWidth="1"/>
    <col min="9482" max="9482" width="17.42578125" style="109" customWidth="1"/>
    <col min="9483" max="9483" width="12.7109375" style="109" customWidth="1"/>
    <col min="9484" max="9484" width="17" style="109" customWidth="1"/>
    <col min="9485" max="9485" width="16.42578125" style="109" customWidth="1"/>
    <col min="9486" max="9487" width="18.42578125" style="109" customWidth="1"/>
    <col min="9488" max="9488" width="17.7109375" style="109" customWidth="1"/>
    <col min="9489" max="9489" width="18.42578125" style="109" customWidth="1"/>
    <col min="9490" max="9490" width="17.28515625" style="109" customWidth="1"/>
    <col min="9491" max="9491" width="26.5703125" style="109" customWidth="1"/>
    <col min="9492" max="9492" width="12.28515625" style="109" customWidth="1"/>
    <col min="9493" max="9493" width="16.42578125" style="109" customWidth="1"/>
    <col min="9494" max="9494" width="3.7109375" style="109" customWidth="1"/>
    <col min="9495" max="9727" width="9.140625" style="109"/>
    <col min="9728" max="9728" width="4.7109375" style="109" customWidth="1"/>
    <col min="9729" max="9729" width="25.7109375" style="109" customWidth="1"/>
    <col min="9730" max="9730" width="75.28515625" style="109" customWidth="1"/>
    <col min="9731" max="9731" width="18.5703125" style="109" customWidth="1"/>
    <col min="9732" max="9732" width="16.5703125" style="109" customWidth="1"/>
    <col min="9733" max="9734" width="17.140625" style="109" customWidth="1"/>
    <col min="9735" max="9736" width="16.28515625" style="109" customWidth="1"/>
    <col min="9737" max="9737" width="17.28515625" style="109" customWidth="1"/>
    <col min="9738" max="9738" width="17.42578125" style="109" customWidth="1"/>
    <col min="9739" max="9739" width="12.7109375" style="109" customWidth="1"/>
    <col min="9740" max="9740" width="17" style="109" customWidth="1"/>
    <col min="9741" max="9741" width="16.42578125" style="109" customWidth="1"/>
    <col min="9742" max="9743" width="18.42578125" style="109" customWidth="1"/>
    <col min="9744" max="9744" width="17.7109375" style="109" customWidth="1"/>
    <col min="9745" max="9745" width="18.42578125" style="109" customWidth="1"/>
    <col min="9746" max="9746" width="17.28515625" style="109" customWidth="1"/>
    <col min="9747" max="9747" width="26.5703125" style="109" customWidth="1"/>
    <col min="9748" max="9748" width="12.28515625" style="109" customWidth="1"/>
    <col min="9749" max="9749" width="16.42578125" style="109" customWidth="1"/>
    <col min="9750" max="9750" width="3.7109375" style="109" customWidth="1"/>
    <col min="9751" max="9983" width="9.140625" style="109"/>
    <col min="9984" max="9984" width="4.7109375" style="109" customWidth="1"/>
    <col min="9985" max="9985" width="25.7109375" style="109" customWidth="1"/>
    <col min="9986" max="9986" width="75.28515625" style="109" customWidth="1"/>
    <col min="9987" max="9987" width="18.5703125" style="109" customWidth="1"/>
    <col min="9988" max="9988" width="16.5703125" style="109" customWidth="1"/>
    <col min="9989" max="9990" width="17.140625" style="109" customWidth="1"/>
    <col min="9991" max="9992" width="16.28515625" style="109" customWidth="1"/>
    <col min="9993" max="9993" width="17.28515625" style="109" customWidth="1"/>
    <col min="9994" max="9994" width="17.42578125" style="109" customWidth="1"/>
    <col min="9995" max="9995" width="12.7109375" style="109" customWidth="1"/>
    <col min="9996" max="9996" width="17" style="109" customWidth="1"/>
    <col min="9997" max="9997" width="16.42578125" style="109" customWidth="1"/>
    <col min="9998" max="9999" width="18.42578125" style="109" customWidth="1"/>
    <col min="10000" max="10000" width="17.7109375" style="109" customWidth="1"/>
    <col min="10001" max="10001" width="18.42578125" style="109" customWidth="1"/>
    <col min="10002" max="10002" width="17.28515625" style="109" customWidth="1"/>
    <col min="10003" max="10003" width="26.5703125" style="109" customWidth="1"/>
    <col min="10004" max="10004" width="12.28515625" style="109" customWidth="1"/>
    <col min="10005" max="10005" width="16.42578125" style="109" customWidth="1"/>
    <col min="10006" max="10006" width="3.7109375" style="109" customWidth="1"/>
    <col min="10007" max="10239" width="9.140625" style="109"/>
    <col min="10240" max="10240" width="4.7109375" style="109" customWidth="1"/>
    <col min="10241" max="10241" width="25.7109375" style="109" customWidth="1"/>
    <col min="10242" max="10242" width="75.28515625" style="109" customWidth="1"/>
    <col min="10243" max="10243" width="18.5703125" style="109" customWidth="1"/>
    <col min="10244" max="10244" width="16.5703125" style="109" customWidth="1"/>
    <col min="10245" max="10246" width="17.140625" style="109" customWidth="1"/>
    <col min="10247" max="10248" width="16.28515625" style="109" customWidth="1"/>
    <col min="10249" max="10249" width="17.28515625" style="109" customWidth="1"/>
    <col min="10250" max="10250" width="17.42578125" style="109" customWidth="1"/>
    <col min="10251" max="10251" width="12.7109375" style="109" customWidth="1"/>
    <col min="10252" max="10252" width="17" style="109" customWidth="1"/>
    <col min="10253" max="10253" width="16.42578125" style="109" customWidth="1"/>
    <col min="10254" max="10255" width="18.42578125" style="109" customWidth="1"/>
    <col min="10256" max="10256" width="17.7109375" style="109" customWidth="1"/>
    <col min="10257" max="10257" width="18.42578125" style="109" customWidth="1"/>
    <col min="10258" max="10258" width="17.28515625" style="109" customWidth="1"/>
    <col min="10259" max="10259" width="26.5703125" style="109" customWidth="1"/>
    <col min="10260" max="10260" width="12.28515625" style="109" customWidth="1"/>
    <col min="10261" max="10261" width="16.42578125" style="109" customWidth="1"/>
    <col min="10262" max="10262" width="3.7109375" style="109" customWidth="1"/>
    <col min="10263" max="10495" width="9.140625" style="109"/>
    <col min="10496" max="10496" width="4.7109375" style="109" customWidth="1"/>
    <col min="10497" max="10497" width="25.7109375" style="109" customWidth="1"/>
    <col min="10498" max="10498" width="75.28515625" style="109" customWidth="1"/>
    <col min="10499" max="10499" width="18.5703125" style="109" customWidth="1"/>
    <col min="10500" max="10500" width="16.5703125" style="109" customWidth="1"/>
    <col min="10501" max="10502" width="17.140625" style="109" customWidth="1"/>
    <col min="10503" max="10504" width="16.28515625" style="109" customWidth="1"/>
    <col min="10505" max="10505" width="17.28515625" style="109" customWidth="1"/>
    <col min="10506" max="10506" width="17.42578125" style="109" customWidth="1"/>
    <col min="10507" max="10507" width="12.7109375" style="109" customWidth="1"/>
    <col min="10508" max="10508" width="17" style="109" customWidth="1"/>
    <col min="10509" max="10509" width="16.42578125" style="109" customWidth="1"/>
    <col min="10510" max="10511" width="18.42578125" style="109" customWidth="1"/>
    <col min="10512" max="10512" width="17.7109375" style="109" customWidth="1"/>
    <col min="10513" max="10513" width="18.42578125" style="109" customWidth="1"/>
    <col min="10514" max="10514" width="17.28515625" style="109" customWidth="1"/>
    <col min="10515" max="10515" width="26.5703125" style="109" customWidth="1"/>
    <col min="10516" max="10516" width="12.28515625" style="109" customWidth="1"/>
    <col min="10517" max="10517" width="16.42578125" style="109" customWidth="1"/>
    <col min="10518" max="10518" width="3.7109375" style="109" customWidth="1"/>
    <col min="10519" max="10751" width="9.140625" style="109"/>
    <col min="10752" max="10752" width="4.7109375" style="109" customWidth="1"/>
    <col min="10753" max="10753" width="25.7109375" style="109" customWidth="1"/>
    <col min="10754" max="10754" width="75.28515625" style="109" customWidth="1"/>
    <col min="10755" max="10755" width="18.5703125" style="109" customWidth="1"/>
    <col min="10756" max="10756" width="16.5703125" style="109" customWidth="1"/>
    <col min="10757" max="10758" width="17.140625" style="109" customWidth="1"/>
    <col min="10759" max="10760" width="16.28515625" style="109" customWidth="1"/>
    <col min="10761" max="10761" width="17.28515625" style="109" customWidth="1"/>
    <col min="10762" max="10762" width="17.42578125" style="109" customWidth="1"/>
    <col min="10763" max="10763" width="12.7109375" style="109" customWidth="1"/>
    <col min="10764" max="10764" width="17" style="109" customWidth="1"/>
    <col min="10765" max="10765" width="16.42578125" style="109" customWidth="1"/>
    <col min="10766" max="10767" width="18.42578125" style="109" customWidth="1"/>
    <col min="10768" max="10768" width="17.7109375" style="109" customWidth="1"/>
    <col min="10769" max="10769" width="18.42578125" style="109" customWidth="1"/>
    <col min="10770" max="10770" width="17.28515625" style="109" customWidth="1"/>
    <col min="10771" max="10771" width="26.5703125" style="109" customWidth="1"/>
    <col min="10772" max="10772" width="12.28515625" style="109" customWidth="1"/>
    <col min="10773" max="10773" width="16.42578125" style="109" customWidth="1"/>
    <col min="10774" max="10774" width="3.7109375" style="109" customWidth="1"/>
    <col min="10775" max="11007" width="9.140625" style="109"/>
    <col min="11008" max="11008" width="4.7109375" style="109" customWidth="1"/>
    <col min="11009" max="11009" width="25.7109375" style="109" customWidth="1"/>
    <col min="11010" max="11010" width="75.28515625" style="109" customWidth="1"/>
    <col min="11011" max="11011" width="18.5703125" style="109" customWidth="1"/>
    <col min="11012" max="11012" width="16.5703125" style="109" customWidth="1"/>
    <col min="11013" max="11014" width="17.140625" style="109" customWidth="1"/>
    <col min="11015" max="11016" width="16.28515625" style="109" customWidth="1"/>
    <col min="11017" max="11017" width="17.28515625" style="109" customWidth="1"/>
    <col min="11018" max="11018" width="17.42578125" style="109" customWidth="1"/>
    <col min="11019" max="11019" width="12.7109375" style="109" customWidth="1"/>
    <col min="11020" max="11020" width="17" style="109" customWidth="1"/>
    <col min="11021" max="11021" width="16.42578125" style="109" customWidth="1"/>
    <col min="11022" max="11023" width="18.42578125" style="109" customWidth="1"/>
    <col min="11024" max="11024" width="17.7109375" style="109" customWidth="1"/>
    <col min="11025" max="11025" width="18.42578125" style="109" customWidth="1"/>
    <col min="11026" max="11026" width="17.28515625" style="109" customWidth="1"/>
    <col min="11027" max="11027" width="26.5703125" style="109" customWidth="1"/>
    <col min="11028" max="11028" width="12.28515625" style="109" customWidth="1"/>
    <col min="11029" max="11029" width="16.42578125" style="109" customWidth="1"/>
    <col min="11030" max="11030" width="3.7109375" style="109" customWidth="1"/>
    <col min="11031" max="11263" width="9.140625" style="109"/>
    <col min="11264" max="11264" width="4.7109375" style="109" customWidth="1"/>
    <col min="11265" max="11265" width="25.7109375" style="109" customWidth="1"/>
    <col min="11266" max="11266" width="75.28515625" style="109" customWidth="1"/>
    <col min="11267" max="11267" width="18.5703125" style="109" customWidth="1"/>
    <col min="11268" max="11268" width="16.5703125" style="109" customWidth="1"/>
    <col min="11269" max="11270" width="17.140625" style="109" customWidth="1"/>
    <col min="11271" max="11272" width="16.28515625" style="109" customWidth="1"/>
    <col min="11273" max="11273" width="17.28515625" style="109" customWidth="1"/>
    <col min="11274" max="11274" width="17.42578125" style="109" customWidth="1"/>
    <col min="11275" max="11275" width="12.7109375" style="109" customWidth="1"/>
    <col min="11276" max="11276" width="17" style="109" customWidth="1"/>
    <col min="11277" max="11277" width="16.42578125" style="109" customWidth="1"/>
    <col min="11278" max="11279" width="18.42578125" style="109" customWidth="1"/>
    <col min="11280" max="11280" width="17.7109375" style="109" customWidth="1"/>
    <col min="11281" max="11281" width="18.42578125" style="109" customWidth="1"/>
    <col min="11282" max="11282" width="17.28515625" style="109" customWidth="1"/>
    <col min="11283" max="11283" width="26.5703125" style="109" customWidth="1"/>
    <col min="11284" max="11284" width="12.28515625" style="109" customWidth="1"/>
    <col min="11285" max="11285" width="16.42578125" style="109" customWidth="1"/>
    <col min="11286" max="11286" width="3.7109375" style="109" customWidth="1"/>
    <col min="11287" max="11519" width="9.140625" style="109"/>
    <col min="11520" max="11520" width="4.7109375" style="109" customWidth="1"/>
    <col min="11521" max="11521" width="25.7109375" style="109" customWidth="1"/>
    <col min="11522" max="11522" width="75.28515625" style="109" customWidth="1"/>
    <col min="11523" max="11523" width="18.5703125" style="109" customWidth="1"/>
    <col min="11524" max="11524" width="16.5703125" style="109" customWidth="1"/>
    <col min="11525" max="11526" width="17.140625" style="109" customWidth="1"/>
    <col min="11527" max="11528" width="16.28515625" style="109" customWidth="1"/>
    <col min="11529" max="11529" width="17.28515625" style="109" customWidth="1"/>
    <col min="11530" max="11530" width="17.42578125" style="109" customWidth="1"/>
    <col min="11531" max="11531" width="12.7109375" style="109" customWidth="1"/>
    <col min="11532" max="11532" width="17" style="109" customWidth="1"/>
    <col min="11533" max="11533" width="16.42578125" style="109" customWidth="1"/>
    <col min="11534" max="11535" width="18.42578125" style="109" customWidth="1"/>
    <col min="11536" max="11536" width="17.7109375" style="109" customWidth="1"/>
    <col min="11537" max="11537" width="18.42578125" style="109" customWidth="1"/>
    <col min="11538" max="11538" width="17.28515625" style="109" customWidth="1"/>
    <col min="11539" max="11539" width="26.5703125" style="109" customWidth="1"/>
    <col min="11540" max="11540" width="12.28515625" style="109" customWidth="1"/>
    <col min="11541" max="11541" width="16.42578125" style="109" customWidth="1"/>
    <col min="11542" max="11542" width="3.7109375" style="109" customWidth="1"/>
    <col min="11543" max="11775" width="9.140625" style="109"/>
    <col min="11776" max="11776" width="4.7109375" style="109" customWidth="1"/>
    <col min="11777" max="11777" width="25.7109375" style="109" customWidth="1"/>
    <col min="11778" max="11778" width="75.28515625" style="109" customWidth="1"/>
    <col min="11779" max="11779" width="18.5703125" style="109" customWidth="1"/>
    <col min="11780" max="11780" width="16.5703125" style="109" customWidth="1"/>
    <col min="11781" max="11782" width="17.140625" style="109" customWidth="1"/>
    <col min="11783" max="11784" width="16.28515625" style="109" customWidth="1"/>
    <col min="11785" max="11785" width="17.28515625" style="109" customWidth="1"/>
    <col min="11786" max="11786" width="17.42578125" style="109" customWidth="1"/>
    <col min="11787" max="11787" width="12.7109375" style="109" customWidth="1"/>
    <col min="11788" max="11788" width="17" style="109" customWidth="1"/>
    <col min="11789" max="11789" width="16.42578125" style="109" customWidth="1"/>
    <col min="11790" max="11791" width="18.42578125" style="109" customWidth="1"/>
    <col min="11792" max="11792" width="17.7109375" style="109" customWidth="1"/>
    <col min="11793" max="11793" width="18.42578125" style="109" customWidth="1"/>
    <col min="11794" max="11794" width="17.28515625" style="109" customWidth="1"/>
    <col min="11795" max="11795" width="26.5703125" style="109" customWidth="1"/>
    <col min="11796" max="11796" width="12.28515625" style="109" customWidth="1"/>
    <col min="11797" max="11797" width="16.42578125" style="109" customWidth="1"/>
    <col min="11798" max="11798" width="3.7109375" style="109" customWidth="1"/>
    <col min="11799" max="12031" width="9.140625" style="109"/>
    <col min="12032" max="12032" width="4.7109375" style="109" customWidth="1"/>
    <col min="12033" max="12033" width="25.7109375" style="109" customWidth="1"/>
    <col min="12034" max="12034" width="75.28515625" style="109" customWidth="1"/>
    <col min="12035" max="12035" width="18.5703125" style="109" customWidth="1"/>
    <col min="12036" max="12036" width="16.5703125" style="109" customWidth="1"/>
    <col min="12037" max="12038" width="17.140625" style="109" customWidth="1"/>
    <col min="12039" max="12040" width="16.28515625" style="109" customWidth="1"/>
    <col min="12041" max="12041" width="17.28515625" style="109" customWidth="1"/>
    <col min="12042" max="12042" width="17.42578125" style="109" customWidth="1"/>
    <col min="12043" max="12043" width="12.7109375" style="109" customWidth="1"/>
    <col min="12044" max="12044" width="17" style="109" customWidth="1"/>
    <col min="12045" max="12045" width="16.42578125" style="109" customWidth="1"/>
    <col min="12046" max="12047" width="18.42578125" style="109" customWidth="1"/>
    <col min="12048" max="12048" width="17.7109375" style="109" customWidth="1"/>
    <col min="12049" max="12049" width="18.42578125" style="109" customWidth="1"/>
    <col min="12050" max="12050" width="17.28515625" style="109" customWidth="1"/>
    <col min="12051" max="12051" width="26.5703125" style="109" customWidth="1"/>
    <col min="12052" max="12052" width="12.28515625" style="109" customWidth="1"/>
    <col min="12053" max="12053" width="16.42578125" style="109" customWidth="1"/>
    <col min="12054" max="12054" width="3.7109375" style="109" customWidth="1"/>
    <col min="12055" max="12287" width="9.140625" style="109"/>
    <col min="12288" max="12288" width="4.7109375" style="109" customWidth="1"/>
    <col min="12289" max="12289" width="25.7109375" style="109" customWidth="1"/>
    <col min="12290" max="12290" width="75.28515625" style="109" customWidth="1"/>
    <col min="12291" max="12291" width="18.5703125" style="109" customWidth="1"/>
    <col min="12292" max="12292" width="16.5703125" style="109" customWidth="1"/>
    <col min="12293" max="12294" width="17.140625" style="109" customWidth="1"/>
    <col min="12295" max="12296" width="16.28515625" style="109" customWidth="1"/>
    <col min="12297" max="12297" width="17.28515625" style="109" customWidth="1"/>
    <col min="12298" max="12298" width="17.42578125" style="109" customWidth="1"/>
    <col min="12299" max="12299" width="12.7109375" style="109" customWidth="1"/>
    <col min="12300" max="12300" width="17" style="109" customWidth="1"/>
    <col min="12301" max="12301" width="16.42578125" style="109" customWidth="1"/>
    <col min="12302" max="12303" width="18.42578125" style="109" customWidth="1"/>
    <col min="12304" max="12304" width="17.7109375" style="109" customWidth="1"/>
    <col min="12305" max="12305" width="18.42578125" style="109" customWidth="1"/>
    <col min="12306" max="12306" width="17.28515625" style="109" customWidth="1"/>
    <col min="12307" max="12307" width="26.5703125" style="109" customWidth="1"/>
    <col min="12308" max="12308" width="12.28515625" style="109" customWidth="1"/>
    <col min="12309" max="12309" width="16.42578125" style="109" customWidth="1"/>
    <col min="12310" max="12310" width="3.7109375" style="109" customWidth="1"/>
    <col min="12311" max="12543" width="9.140625" style="109"/>
    <col min="12544" max="12544" width="4.7109375" style="109" customWidth="1"/>
    <col min="12545" max="12545" width="25.7109375" style="109" customWidth="1"/>
    <col min="12546" max="12546" width="75.28515625" style="109" customWidth="1"/>
    <col min="12547" max="12547" width="18.5703125" style="109" customWidth="1"/>
    <col min="12548" max="12548" width="16.5703125" style="109" customWidth="1"/>
    <col min="12549" max="12550" width="17.140625" style="109" customWidth="1"/>
    <col min="12551" max="12552" width="16.28515625" style="109" customWidth="1"/>
    <col min="12553" max="12553" width="17.28515625" style="109" customWidth="1"/>
    <col min="12554" max="12554" width="17.42578125" style="109" customWidth="1"/>
    <col min="12555" max="12555" width="12.7109375" style="109" customWidth="1"/>
    <col min="12556" max="12556" width="17" style="109" customWidth="1"/>
    <col min="12557" max="12557" width="16.42578125" style="109" customWidth="1"/>
    <col min="12558" max="12559" width="18.42578125" style="109" customWidth="1"/>
    <col min="12560" max="12560" width="17.7109375" style="109" customWidth="1"/>
    <col min="12561" max="12561" width="18.42578125" style="109" customWidth="1"/>
    <col min="12562" max="12562" width="17.28515625" style="109" customWidth="1"/>
    <col min="12563" max="12563" width="26.5703125" style="109" customWidth="1"/>
    <col min="12564" max="12564" width="12.28515625" style="109" customWidth="1"/>
    <col min="12565" max="12565" width="16.42578125" style="109" customWidth="1"/>
    <col min="12566" max="12566" width="3.7109375" style="109" customWidth="1"/>
    <col min="12567" max="12799" width="9.140625" style="109"/>
    <col min="12800" max="12800" width="4.7109375" style="109" customWidth="1"/>
    <col min="12801" max="12801" width="25.7109375" style="109" customWidth="1"/>
    <col min="12802" max="12802" width="75.28515625" style="109" customWidth="1"/>
    <col min="12803" max="12803" width="18.5703125" style="109" customWidth="1"/>
    <col min="12804" max="12804" width="16.5703125" style="109" customWidth="1"/>
    <col min="12805" max="12806" width="17.140625" style="109" customWidth="1"/>
    <col min="12807" max="12808" width="16.28515625" style="109" customWidth="1"/>
    <col min="12809" max="12809" width="17.28515625" style="109" customWidth="1"/>
    <col min="12810" max="12810" width="17.42578125" style="109" customWidth="1"/>
    <col min="12811" max="12811" width="12.7109375" style="109" customWidth="1"/>
    <col min="12812" max="12812" width="17" style="109" customWidth="1"/>
    <col min="12813" max="12813" width="16.42578125" style="109" customWidth="1"/>
    <col min="12814" max="12815" width="18.42578125" style="109" customWidth="1"/>
    <col min="12816" max="12816" width="17.7109375" style="109" customWidth="1"/>
    <col min="12817" max="12817" width="18.42578125" style="109" customWidth="1"/>
    <col min="12818" max="12818" width="17.28515625" style="109" customWidth="1"/>
    <col min="12819" max="12819" width="26.5703125" style="109" customWidth="1"/>
    <col min="12820" max="12820" width="12.28515625" style="109" customWidth="1"/>
    <col min="12821" max="12821" width="16.42578125" style="109" customWidth="1"/>
    <col min="12822" max="12822" width="3.7109375" style="109" customWidth="1"/>
    <col min="12823" max="13055" width="9.140625" style="109"/>
    <col min="13056" max="13056" width="4.7109375" style="109" customWidth="1"/>
    <col min="13057" max="13057" width="25.7109375" style="109" customWidth="1"/>
    <col min="13058" max="13058" width="75.28515625" style="109" customWidth="1"/>
    <col min="13059" max="13059" width="18.5703125" style="109" customWidth="1"/>
    <col min="13060" max="13060" width="16.5703125" style="109" customWidth="1"/>
    <col min="13061" max="13062" width="17.140625" style="109" customWidth="1"/>
    <col min="13063" max="13064" width="16.28515625" style="109" customWidth="1"/>
    <col min="13065" max="13065" width="17.28515625" style="109" customWidth="1"/>
    <col min="13066" max="13066" width="17.42578125" style="109" customWidth="1"/>
    <col min="13067" max="13067" width="12.7109375" style="109" customWidth="1"/>
    <col min="13068" max="13068" width="17" style="109" customWidth="1"/>
    <col min="13069" max="13069" width="16.42578125" style="109" customWidth="1"/>
    <col min="13070" max="13071" width="18.42578125" style="109" customWidth="1"/>
    <col min="13072" max="13072" width="17.7109375" style="109" customWidth="1"/>
    <col min="13073" max="13073" width="18.42578125" style="109" customWidth="1"/>
    <col min="13074" max="13074" width="17.28515625" style="109" customWidth="1"/>
    <col min="13075" max="13075" width="26.5703125" style="109" customWidth="1"/>
    <col min="13076" max="13076" width="12.28515625" style="109" customWidth="1"/>
    <col min="13077" max="13077" width="16.42578125" style="109" customWidth="1"/>
    <col min="13078" max="13078" width="3.7109375" style="109" customWidth="1"/>
    <col min="13079" max="13311" width="9.140625" style="109"/>
    <col min="13312" max="13312" width="4.7109375" style="109" customWidth="1"/>
    <col min="13313" max="13313" width="25.7109375" style="109" customWidth="1"/>
    <col min="13314" max="13314" width="75.28515625" style="109" customWidth="1"/>
    <col min="13315" max="13315" width="18.5703125" style="109" customWidth="1"/>
    <col min="13316" max="13316" width="16.5703125" style="109" customWidth="1"/>
    <col min="13317" max="13318" width="17.140625" style="109" customWidth="1"/>
    <col min="13319" max="13320" width="16.28515625" style="109" customWidth="1"/>
    <col min="13321" max="13321" width="17.28515625" style="109" customWidth="1"/>
    <col min="13322" max="13322" width="17.42578125" style="109" customWidth="1"/>
    <col min="13323" max="13323" width="12.7109375" style="109" customWidth="1"/>
    <col min="13324" max="13324" width="17" style="109" customWidth="1"/>
    <col min="13325" max="13325" width="16.42578125" style="109" customWidth="1"/>
    <col min="13326" max="13327" width="18.42578125" style="109" customWidth="1"/>
    <col min="13328" max="13328" width="17.7109375" style="109" customWidth="1"/>
    <col min="13329" max="13329" width="18.42578125" style="109" customWidth="1"/>
    <col min="13330" max="13330" width="17.28515625" style="109" customWidth="1"/>
    <col min="13331" max="13331" width="26.5703125" style="109" customWidth="1"/>
    <col min="13332" max="13332" width="12.28515625" style="109" customWidth="1"/>
    <col min="13333" max="13333" width="16.42578125" style="109" customWidth="1"/>
    <col min="13334" max="13334" width="3.7109375" style="109" customWidth="1"/>
    <col min="13335" max="13567" width="9.140625" style="109"/>
    <col min="13568" max="13568" width="4.7109375" style="109" customWidth="1"/>
    <col min="13569" max="13569" width="25.7109375" style="109" customWidth="1"/>
    <col min="13570" max="13570" width="75.28515625" style="109" customWidth="1"/>
    <col min="13571" max="13571" width="18.5703125" style="109" customWidth="1"/>
    <col min="13572" max="13572" width="16.5703125" style="109" customWidth="1"/>
    <col min="13573" max="13574" width="17.140625" style="109" customWidth="1"/>
    <col min="13575" max="13576" width="16.28515625" style="109" customWidth="1"/>
    <col min="13577" max="13577" width="17.28515625" style="109" customWidth="1"/>
    <col min="13578" max="13578" width="17.42578125" style="109" customWidth="1"/>
    <col min="13579" max="13579" width="12.7109375" style="109" customWidth="1"/>
    <col min="13580" max="13580" width="17" style="109" customWidth="1"/>
    <col min="13581" max="13581" width="16.42578125" style="109" customWidth="1"/>
    <col min="13582" max="13583" width="18.42578125" style="109" customWidth="1"/>
    <col min="13584" max="13584" width="17.7109375" style="109" customWidth="1"/>
    <col min="13585" max="13585" width="18.42578125" style="109" customWidth="1"/>
    <col min="13586" max="13586" width="17.28515625" style="109" customWidth="1"/>
    <col min="13587" max="13587" width="26.5703125" style="109" customWidth="1"/>
    <col min="13588" max="13588" width="12.28515625" style="109" customWidth="1"/>
    <col min="13589" max="13589" width="16.42578125" style="109" customWidth="1"/>
    <col min="13590" max="13590" width="3.7109375" style="109" customWidth="1"/>
    <col min="13591" max="13823" width="9.140625" style="109"/>
    <col min="13824" max="13824" width="4.7109375" style="109" customWidth="1"/>
    <col min="13825" max="13825" width="25.7109375" style="109" customWidth="1"/>
    <col min="13826" max="13826" width="75.28515625" style="109" customWidth="1"/>
    <col min="13827" max="13827" width="18.5703125" style="109" customWidth="1"/>
    <col min="13828" max="13828" width="16.5703125" style="109" customWidth="1"/>
    <col min="13829" max="13830" width="17.140625" style="109" customWidth="1"/>
    <col min="13831" max="13832" width="16.28515625" style="109" customWidth="1"/>
    <col min="13833" max="13833" width="17.28515625" style="109" customWidth="1"/>
    <col min="13834" max="13834" width="17.42578125" style="109" customWidth="1"/>
    <col min="13835" max="13835" width="12.7109375" style="109" customWidth="1"/>
    <col min="13836" max="13836" width="17" style="109" customWidth="1"/>
    <col min="13837" max="13837" width="16.42578125" style="109" customWidth="1"/>
    <col min="13838" max="13839" width="18.42578125" style="109" customWidth="1"/>
    <col min="13840" max="13840" width="17.7109375" style="109" customWidth="1"/>
    <col min="13841" max="13841" width="18.42578125" style="109" customWidth="1"/>
    <col min="13842" max="13842" width="17.28515625" style="109" customWidth="1"/>
    <col min="13843" max="13843" width="26.5703125" style="109" customWidth="1"/>
    <col min="13844" max="13844" width="12.28515625" style="109" customWidth="1"/>
    <col min="13845" max="13845" width="16.42578125" style="109" customWidth="1"/>
    <col min="13846" max="13846" width="3.7109375" style="109" customWidth="1"/>
    <col min="13847" max="14079" width="9.140625" style="109"/>
    <col min="14080" max="14080" width="4.7109375" style="109" customWidth="1"/>
    <col min="14081" max="14081" width="25.7109375" style="109" customWidth="1"/>
    <col min="14082" max="14082" width="75.28515625" style="109" customWidth="1"/>
    <col min="14083" max="14083" width="18.5703125" style="109" customWidth="1"/>
    <col min="14084" max="14084" width="16.5703125" style="109" customWidth="1"/>
    <col min="14085" max="14086" width="17.140625" style="109" customWidth="1"/>
    <col min="14087" max="14088" width="16.28515625" style="109" customWidth="1"/>
    <col min="14089" max="14089" width="17.28515625" style="109" customWidth="1"/>
    <col min="14090" max="14090" width="17.42578125" style="109" customWidth="1"/>
    <col min="14091" max="14091" width="12.7109375" style="109" customWidth="1"/>
    <col min="14092" max="14092" width="17" style="109" customWidth="1"/>
    <col min="14093" max="14093" width="16.42578125" style="109" customWidth="1"/>
    <col min="14094" max="14095" width="18.42578125" style="109" customWidth="1"/>
    <col min="14096" max="14096" width="17.7109375" style="109" customWidth="1"/>
    <col min="14097" max="14097" width="18.42578125" style="109" customWidth="1"/>
    <col min="14098" max="14098" width="17.28515625" style="109" customWidth="1"/>
    <col min="14099" max="14099" width="26.5703125" style="109" customWidth="1"/>
    <col min="14100" max="14100" width="12.28515625" style="109" customWidth="1"/>
    <col min="14101" max="14101" width="16.42578125" style="109" customWidth="1"/>
    <col min="14102" max="14102" width="3.7109375" style="109" customWidth="1"/>
    <col min="14103" max="14335" width="9.140625" style="109"/>
    <col min="14336" max="14336" width="4.7109375" style="109" customWidth="1"/>
    <col min="14337" max="14337" width="25.7109375" style="109" customWidth="1"/>
    <col min="14338" max="14338" width="75.28515625" style="109" customWidth="1"/>
    <col min="14339" max="14339" width="18.5703125" style="109" customWidth="1"/>
    <col min="14340" max="14340" width="16.5703125" style="109" customWidth="1"/>
    <col min="14341" max="14342" width="17.140625" style="109" customWidth="1"/>
    <col min="14343" max="14344" width="16.28515625" style="109" customWidth="1"/>
    <col min="14345" max="14345" width="17.28515625" style="109" customWidth="1"/>
    <col min="14346" max="14346" width="17.42578125" style="109" customWidth="1"/>
    <col min="14347" max="14347" width="12.7109375" style="109" customWidth="1"/>
    <col min="14348" max="14348" width="17" style="109" customWidth="1"/>
    <col min="14349" max="14349" width="16.42578125" style="109" customWidth="1"/>
    <col min="14350" max="14351" width="18.42578125" style="109" customWidth="1"/>
    <col min="14352" max="14352" width="17.7109375" style="109" customWidth="1"/>
    <col min="14353" max="14353" width="18.42578125" style="109" customWidth="1"/>
    <col min="14354" max="14354" width="17.28515625" style="109" customWidth="1"/>
    <col min="14355" max="14355" width="26.5703125" style="109" customWidth="1"/>
    <col min="14356" max="14356" width="12.28515625" style="109" customWidth="1"/>
    <col min="14357" max="14357" width="16.42578125" style="109" customWidth="1"/>
    <col min="14358" max="14358" width="3.7109375" style="109" customWidth="1"/>
    <col min="14359" max="14591" width="9.140625" style="109"/>
    <col min="14592" max="14592" width="4.7109375" style="109" customWidth="1"/>
    <col min="14593" max="14593" width="25.7109375" style="109" customWidth="1"/>
    <col min="14594" max="14594" width="75.28515625" style="109" customWidth="1"/>
    <col min="14595" max="14595" width="18.5703125" style="109" customWidth="1"/>
    <col min="14596" max="14596" width="16.5703125" style="109" customWidth="1"/>
    <col min="14597" max="14598" width="17.140625" style="109" customWidth="1"/>
    <col min="14599" max="14600" width="16.28515625" style="109" customWidth="1"/>
    <col min="14601" max="14601" width="17.28515625" style="109" customWidth="1"/>
    <col min="14602" max="14602" width="17.42578125" style="109" customWidth="1"/>
    <col min="14603" max="14603" width="12.7109375" style="109" customWidth="1"/>
    <col min="14604" max="14604" width="17" style="109" customWidth="1"/>
    <col min="14605" max="14605" width="16.42578125" style="109" customWidth="1"/>
    <col min="14606" max="14607" width="18.42578125" style="109" customWidth="1"/>
    <col min="14608" max="14608" width="17.7109375" style="109" customWidth="1"/>
    <col min="14609" max="14609" width="18.42578125" style="109" customWidth="1"/>
    <col min="14610" max="14610" width="17.28515625" style="109" customWidth="1"/>
    <col min="14611" max="14611" width="26.5703125" style="109" customWidth="1"/>
    <col min="14612" max="14612" width="12.28515625" style="109" customWidth="1"/>
    <col min="14613" max="14613" width="16.42578125" style="109" customWidth="1"/>
    <col min="14614" max="14614" width="3.7109375" style="109" customWidth="1"/>
    <col min="14615" max="14847" width="9.140625" style="109"/>
    <col min="14848" max="14848" width="4.7109375" style="109" customWidth="1"/>
    <col min="14849" max="14849" width="25.7109375" style="109" customWidth="1"/>
    <col min="14850" max="14850" width="75.28515625" style="109" customWidth="1"/>
    <col min="14851" max="14851" width="18.5703125" style="109" customWidth="1"/>
    <col min="14852" max="14852" width="16.5703125" style="109" customWidth="1"/>
    <col min="14853" max="14854" width="17.140625" style="109" customWidth="1"/>
    <col min="14855" max="14856" width="16.28515625" style="109" customWidth="1"/>
    <col min="14857" max="14857" width="17.28515625" style="109" customWidth="1"/>
    <col min="14858" max="14858" width="17.42578125" style="109" customWidth="1"/>
    <col min="14859" max="14859" width="12.7109375" style="109" customWidth="1"/>
    <col min="14860" max="14860" width="17" style="109" customWidth="1"/>
    <col min="14861" max="14861" width="16.42578125" style="109" customWidth="1"/>
    <col min="14862" max="14863" width="18.42578125" style="109" customWidth="1"/>
    <col min="14864" max="14864" width="17.7109375" style="109" customWidth="1"/>
    <col min="14865" max="14865" width="18.42578125" style="109" customWidth="1"/>
    <col min="14866" max="14866" width="17.28515625" style="109" customWidth="1"/>
    <col min="14867" max="14867" width="26.5703125" style="109" customWidth="1"/>
    <col min="14868" max="14868" width="12.28515625" style="109" customWidth="1"/>
    <col min="14869" max="14869" width="16.42578125" style="109" customWidth="1"/>
    <col min="14870" max="14870" width="3.7109375" style="109" customWidth="1"/>
    <col min="14871" max="15103" width="9.140625" style="109"/>
    <col min="15104" max="15104" width="4.7109375" style="109" customWidth="1"/>
    <col min="15105" max="15105" width="25.7109375" style="109" customWidth="1"/>
    <col min="15106" max="15106" width="75.28515625" style="109" customWidth="1"/>
    <col min="15107" max="15107" width="18.5703125" style="109" customWidth="1"/>
    <col min="15108" max="15108" width="16.5703125" style="109" customWidth="1"/>
    <col min="15109" max="15110" width="17.140625" style="109" customWidth="1"/>
    <col min="15111" max="15112" width="16.28515625" style="109" customWidth="1"/>
    <col min="15113" max="15113" width="17.28515625" style="109" customWidth="1"/>
    <col min="15114" max="15114" width="17.42578125" style="109" customWidth="1"/>
    <col min="15115" max="15115" width="12.7109375" style="109" customWidth="1"/>
    <col min="15116" max="15116" width="17" style="109" customWidth="1"/>
    <col min="15117" max="15117" width="16.42578125" style="109" customWidth="1"/>
    <col min="15118" max="15119" width="18.42578125" style="109" customWidth="1"/>
    <col min="15120" max="15120" width="17.7109375" style="109" customWidth="1"/>
    <col min="15121" max="15121" width="18.42578125" style="109" customWidth="1"/>
    <col min="15122" max="15122" width="17.28515625" style="109" customWidth="1"/>
    <col min="15123" max="15123" width="26.5703125" style="109" customWidth="1"/>
    <col min="15124" max="15124" width="12.28515625" style="109" customWidth="1"/>
    <col min="15125" max="15125" width="16.42578125" style="109" customWidth="1"/>
    <col min="15126" max="15126" width="3.7109375" style="109" customWidth="1"/>
    <col min="15127" max="15359" width="9.140625" style="109"/>
    <col min="15360" max="15360" width="4.7109375" style="109" customWidth="1"/>
    <col min="15361" max="15361" width="25.7109375" style="109" customWidth="1"/>
    <col min="15362" max="15362" width="75.28515625" style="109" customWidth="1"/>
    <col min="15363" max="15363" width="18.5703125" style="109" customWidth="1"/>
    <col min="15364" max="15364" width="16.5703125" style="109" customWidth="1"/>
    <col min="15365" max="15366" width="17.140625" style="109" customWidth="1"/>
    <col min="15367" max="15368" width="16.28515625" style="109" customWidth="1"/>
    <col min="15369" max="15369" width="17.28515625" style="109" customWidth="1"/>
    <col min="15370" max="15370" width="17.42578125" style="109" customWidth="1"/>
    <col min="15371" max="15371" width="12.7109375" style="109" customWidth="1"/>
    <col min="15372" max="15372" width="17" style="109" customWidth="1"/>
    <col min="15373" max="15373" width="16.42578125" style="109" customWidth="1"/>
    <col min="15374" max="15375" width="18.42578125" style="109" customWidth="1"/>
    <col min="15376" max="15376" width="17.7109375" style="109" customWidth="1"/>
    <col min="15377" max="15377" width="18.42578125" style="109" customWidth="1"/>
    <col min="15378" max="15378" width="17.28515625" style="109" customWidth="1"/>
    <col min="15379" max="15379" width="26.5703125" style="109" customWidth="1"/>
    <col min="15380" max="15380" width="12.28515625" style="109" customWidth="1"/>
    <col min="15381" max="15381" width="16.42578125" style="109" customWidth="1"/>
    <col min="15382" max="15382" width="3.7109375" style="109" customWidth="1"/>
    <col min="15383" max="15615" width="9.140625" style="109"/>
    <col min="15616" max="15616" width="4.7109375" style="109" customWidth="1"/>
    <col min="15617" max="15617" width="25.7109375" style="109" customWidth="1"/>
    <col min="15618" max="15618" width="75.28515625" style="109" customWidth="1"/>
    <col min="15619" max="15619" width="18.5703125" style="109" customWidth="1"/>
    <col min="15620" max="15620" width="16.5703125" style="109" customWidth="1"/>
    <col min="15621" max="15622" width="17.140625" style="109" customWidth="1"/>
    <col min="15623" max="15624" width="16.28515625" style="109" customWidth="1"/>
    <col min="15625" max="15625" width="17.28515625" style="109" customWidth="1"/>
    <col min="15626" max="15626" width="17.42578125" style="109" customWidth="1"/>
    <col min="15627" max="15627" width="12.7109375" style="109" customWidth="1"/>
    <col min="15628" max="15628" width="17" style="109" customWidth="1"/>
    <col min="15629" max="15629" width="16.42578125" style="109" customWidth="1"/>
    <col min="15630" max="15631" width="18.42578125" style="109" customWidth="1"/>
    <col min="15632" max="15632" width="17.7109375" style="109" customWidth="1"/>
    <col min="15633" max="15633" width="18.42578125" style="109" customWidth="1"/>
    <col min="15634" max="15634" width="17.28515625" style="109" customWidth="1"/>
    <col min="15635" max="15635" width="26.5703125" style="109" customWidth="1"/>
    <col min="15636" max="15636" width="12.28515625" style="109" customWidth="1"/>
    <col min="15637" max="15637" width="16.42578125" style="109" customWidth="1"/>
    <col min="15638" max="15638" width="3.7109375" style="109" customWidth="1"/>
    <col min="15639" max="15871" width="9.140625" style="109"/>
    <col min="15872" max="15872" width="4.7109375" style="109" customWidth="1"/>
    <col min="15873" max="15873" width="25.7109375" style="109" customWidth="1"/>
    <col min="15874" max="15874" width="75.28515625" style="109" customWidth="1"/>
    <col min="15875" max="15875" width="18.5703125" style="109" customWidth="1"/>
    <col min="15876" max="15876" width="16.5703125" style="109" customWidth="1"/>
    <col min="15877" max="15878" width="17.140625" style="109" customWidth="1"/>
    <col min="15879" max="15880" width="16.28515625" style="109" customWidth="1"/>
    <col min="15881" max="15881" width="17.28515625" style="109" customWidth="1"/>
    <col min="15882" max="15882" width="17.42578125" style="109" customWidth="1"/>
    <col min="15883" max="15883" width="12.7109375" style="109" customWidth="1"/>
    <col min="15884" max="15884" width="17" style="109" customWidth="1"/>
    <col min="15885" max="15885" width="16.42578125" style="109" customWidth="1"/>
    <col min="15886" max="15887" width="18.42578125" style="109" customWidth="1"/>
    <col min="15888" max="15888" width="17.7109375" style="109" customWidth="1"/>
    <col min="15889" max="15889" width="18.42578125" style="109" customWidth="1"/>
    <col min="15890" max="15890" width="17.28515625" style="109" customWidth="1"/>
    <col min="15891" max="15891" width="26.5703125" style="109" customWidth="1"/>
    <col min="15892" max="15892" width="12.28515625" style="109" customWidth="1"/>
    <col min="15893" max="15893" width="16.42578125" style="109" customWidth="1"/>
    <col min="15894" max="15894" width="3.7109375" style="109" customWidth="1"/>
    <col min="15895" max="16127" width="9.140625" style="109"/>
    <col min="16128" max="16128" width="4.7109375" style="109" customWidth="1"/>
    <col min="16129" max="16129" width="25.7109375" style="109" customWidth="1"/>
    <col min="16130" max="16130" width="75.28515625" style="109" customWidth="1"/>
    <col min="16131" max="16131" width="18.5703125" style="109" customWidth="1"/>
    <col min="16132" max="16132" width="16.5703125" style="109" customWidth="1"/>
    <col min="16133" max="16134" width="17.140625" style="109" customWidth="1"/>
    <col min="16135" max="16136" width="16.28515625" style="109" customWidth="1"/>
    <col min="16137" max="16137" width="17.28515625" style="109" customWidth="1"/>
    <col min="16138" max="16138" width="17.42578125" style="109" customWidth="1"/>
    <col min="16139" max="16139" width="12.7109375" style="109" customWidth="1"/>
    <col min="16140" max="16140" width="17" style="109" customWidth="1"/>
    <col min="16141" max="16141" width="16.42578125" style="109" customWidth="1"/>
    <col min="16142" max="16143" width="18.42578125" style="109" customWidth="1"/>
    <col min="16144" max="16144" width="17.7109375" style="109" customWidth="1"/>
    <col min="16145" max="16145" width="18.42578125" style="109" customWidth="1"/>
    <col min="16146" max="16146" width="17.28515625" style="109" customWidth="1"/>
    <col min="16147" max="16147" width="26.5703125" style="109" customWidth="1"/>
    <col min="16148" max="16148" width="12.28515625" style="109" customWidth="1"/>
    <col min="16149" max="16149" width="16.42578125" style="109" customWidth="1"/>
    <col min="16150" max="16150" width="3.7109375" style="109" customWidth="1"/>
    <col min="16151" max="16384" width="9.140625" style="109"/>
  </cols>
  <sheetData>
    <row r="1" spans="1:35" x14ac:dyDescent="0.2">
      <c r="A1" s="18" t="s">
        <v>5253</v>
      </c>
      <c r="B1" s="740" t="str">
        <f>HYPERLINK("#List!$A$1", "Preparatory")</f>
        <v>Preparatory</v>
      </c>
    </row>
    <row r="2" spans="1:35" x14ac:dyDescent="0.2">
      <c r="A2" s="18"/>
      <c r="B2" s="48"/>
    </row>
    <row r="3" spans="1:35" x14ac:dyDescent="0.2">
      <c r="A3" s="84" t="s">
        <v>226</v>
      </c>
      <c r="B3" s="68"/>
      <c r="C3" s="4"/>
      <c r="D3" s="4"/>
      <c r="E3" s="4"/>
      <c r="F3" s="4"/>
    </row>
    <row r="4" spans="1:35" x14ac:dyDescent="0.2">
      <c r="A4" s="84" t="s">
        <v>7541</v>
      </c>
      <c r="B4" s="68"/>
      <c r="C4" s="4"/>
      <c r="D4" s="4"/>
      <c r="E4" s="4"/>
      <c r="F4" s="4"/>
    </row>
    <row r="5" spans="1:35" x14ac:dyDescent="0.2">
      <c r="A5" s="84"/>
      <c r="B5" s="68"/>
      <c r="C5" s="4"/>
      <c r="D5" s="4"/>
      <c r="E5" s="4"/>
      <c r="F5" s="4"/>
    </row>
    <row r="6" spans="1:35" x14ac:dyDescent="0.2">
      <c r="A6" s="18" t="s">
        <v>6781</v>
      </c>
      <c r="B6" s="48"/>
      <c r="C6" s="4"/>
      <c r="D6" s="4"/>
      <c r="E6" s="4"/>
      <c r="F6" s="4"/>
    </row>
    <row r="7" spans="1:35" x14ac:dyDescent="0.2">
      <c r="A7" s="11" t="s">
        <v>48</v>
      </c>
      <c r="B7" s="38"/>
      <c r="C7" s="4"/>
      <c r="D7" s="4"/>
      <c r="E7" s="4"/>
      <c r="F7" s="4"/>
    </row>
    <row r="8" spans="1:35" x14ac:dyDescent="0.2">
      <c r="A8" s="17" t="s">
        <v>4583</v>
      </c>
      <c r="B8" s="47"/>
      <c r="C8" s="4"/>
      <c r="D8" s="4"/>
      <c r="E8" s="4"/>
      <c r="F8" s="4"/>
    </row>
    <row r="9" spans="1:35" x14ac:dyDescent="0.2">
      <c r="C9" s="4"/>
      <c r="D9" s="4"/>
      <c r="E9" s="4"/>
      <c r="F9" s="4"/>
    </row>
    <row r="10" spans="1:35" x14ac:dyDescent="0.2">
      <c r="A10" s="315"/>
      <c r="B10" s="319"/>
      <c r="C10" s="889" t="s">
        <v>1937</v>
      </c>
      <c r="D10" s="889"/>
      <c r="E10" s="889"/>
      <c r="F10" s="889"/>
      <c r="G10" s="889"/>
      <c r="H10" s="889"/>
      <c r="I10" s="889"/>
      <c r="J10" s="889"/>
      <c r="K10" s="889"/>
      <c r="L10" s="889"/>
      <c r="M10" s="889"/>
      <c r="N10" s="889"/>
      <c r="O10" s="889"/>
      <c r="P10" s="889"/>
      <c r="Q10" s="889"/>
      <c r="R10" s="889"/>
      <c r="S10" s="884" t="s">
        <v>1936</v>
      </c>
    </row>
    <row r="11" spans="1:35" x14ac:dyDescent="0.2">
      <c r="C11" s="887" t="s">
        <v>7532</v>
      </c>
      <c r="D11" s="887"/>
      <c r="E11" s="887"/>
      <c r="F11" s="887"/>
      <c r="G11" s="887"/>
      <c r="H11" s="887"/>
      <c r="I11" s="887"/>
      <c r="J11" s="887"/>
      <c r="K11" s="887"/>
      <c r="L11" s="887"/>
      <c r="M11" s="887"/>
      <c r="N11" s="887"/>
      <c r="O11" s="884" t="s">
        <v>7533</v>
      </c>
      <c r="P11" s="868"/>
      <c r="Q11" s="868"/>
      <c r="R11" s="868"/>
      <c r="S11" s="884"/>
      <c r="T11" s="306"/>
      <c r="U11" s="306"/>
    </row>
    <row r="12" spans="1:35" ht="63.75" x14ac:dyDescent="0.2">
      <c r="C12" s="281" t="s">
        <v>2452</v>
      </c>
      <c r="D12" s="281" t="s">
        <v>7527</v>
      </c>
      <c r="E12" s="281" t="s">
        <v>2453</v>
      </c>
      <c r="F12" s="281" t="s">
        <v>2454</v>
      </c>
      <c r="G12" s="281" t="s">
        <v>2455</v>
      </c>
      <c r="H12" s="281" t="s">
        <v>2456</v>
      </c>
      <c r="I12" s="281" t="s">
        <v>2457</v>
      </c>
      <c r="J12" s="281" t="s">
        <v>2458</v>
      </c>
      <c r="K12" s="281" t="s">
        <v>2459</v>
      </c>
      <c r="L12" s="281" t="s">
        <v>2462</v>
      </c>
      <c r="M12" s="281" t="s">
        <v>617</v>
      </c>
      <c r="N12" s="281" t="s">
        <v>831</v>
      </c>
      <c r="O12" s="284" t="s">
        <v>576</v>
      </c>
      <c r="P12" s="219" t="s">
        <v>1237</v>
      </c>
      <c r="Q12" s="284" t="s">
        <v>2463</v>
      </c>
      <c r="R12" s="284" t="s">
        <v>1217</v>
      </c>
      <c r="S12" s="884"/>
      <c r="T12" s="307"/>
      <c r="U12" s="307"/>
    </row>
    <row r="13" spans="1:35" x14ac:dyDescent="0.2">
      <c r="C13" s="221" t="s">
        <v>7835</v>
      </c>
      <c r="D13" s="221" t="s">
        <v>7836</v>
      </c>
      <c r="E13" s="221" t="s">
        <v>7837</v>
      </c>
      <c r="F13" s="221" t="s">
        <v>7838</v>
      </c>
      <c r="G13" s="221" t="s">
        <v>7839</v>
      </c>
      <c r="H13" s="221" t="s">
        <v>7840</v>
      </c>
      <c r="I13" s="221" t="s">
        <v>7841</v>
      </c>
      <c r="J13" s="221" t="s">
        <v>7856</v>
      </c>
      <c r="K13" s="221" t="s">
        <v>7863</v>
      </c>
      <c r="L13" s="221" t="s">
        <v>7864</v>
      </c>
      <c r="M13" s="221" t="s">
        <v>7865</v>
      </c>
      <c r="N13" s="221" t="s">
        <v>7866</v>
      </c>
      <c r="O13" s="221" t="s">
        <v>7867</v>
      </c>
      <c r="P13" s="221" t="s">
        <v>7868</v>
      </c>
      <c r="Q13" s="221" t="s">
        <v>7869</v>
      </c>
      <c r="R13" s="221" t="s">
        <v>7871</v>
      </c>
      <c r="S13" s="221" t="s">
        <v>7872</v>
      </c>
      <c r="T13" s="307"/>
      <c r="U13" s="307"/>
    </row>
    <row r="14" spans="1:35" x14ac:dyDescent="0.2">
      <c r="A14" s="243" t="s">
        <v>1935</v>
      </c>
      <c r="B14" s="316" t="s">
        <v>7807</v>
      </c>
      <c r="C14" s="644" t="s">
        <v>23</v>
      </c>
      <c r="D14" s="644" t="s">
        <v>227</v>
      </c>
      <c r="E14" s="644" t="s">
        <v>208</v>
      </c>
      <c r="F14" s="644" t="s">
        <v>0</v>
      </c>
      <c r="G14" s="644" t="s">
        <v>226</v>
      </c>
      <c r="H14" s="644" t="s">
        <v>266</v>
      </c>
      <c r="I14" s="644" t="s">
        <v>265</v>
      </c>
      <c r="J14" s="644" t="s">
        <v>233</v>
      </c>
      <c r="K14" s="644" t="s">
        <v>257</v>
      </c>
      <c r="L14" s="644" t="s">
        <v>246</v>
      </c>
      <c r="M14" s="644" t="s">
        <v>241</v>
      </c>
      <c r="N14" s="644" t="s">
        <v>245</v>
      </c>
      <c r="O14" s="639" t="s">
        <v>244</v>
      </c>
      <c r="P14" s="639" t="s">
        <v>364</v>
      </c>
      <c r="Q14" s="639" t="s">
        <v>243</v>
      </c>
      <c r="R14" s="639" t="s">
        <v>242</v>
      </c>
      <c r="S14" s="644" t="s">
        <v>372</v>
      </c>
      <c r="T14" s="13" t="s">
        <v>4427</v>
      </c>
      <c r="U14" s="13"/>
      <c r="V14" s="13" t="s">
        <v>4360</v>
      </c>
      <c r="W14" s="9" t="s">
        <v>2106</v>
      </c>
      <c r="X14" s="10" t="s">
        <v>4219</v>
      </c>
      <c r="Y14" s="10" t="s">
        <v>4285</v>
      </c>
      <c r="Z14" s="10"/>
      <c r="AA14" s="14"/>
      <c r="AB14" s="14"/>
      <c r="AC14" s="10"/>
      <c r="AD14" s="10"/>
      <c r="AE14" s="10"/>
      <c r="AF14" s="10"/>
      <c r="AG14" s="14"/>
      <c r="AH14" s="14"/>
      <c r="AI14" s="134"/>
    </row>
    <row r="15" spans="1:35" x14ac:dyDescent="0.2">
      <c r="A15" s="308" t="s">
        <v>1934</v>
      </c>
      <c r="B15" s="317" t="s">
        <v>7808</v>
      </c>
      <c r="C15" s="766" t="s">
        <v>24</v>
      </c>
      <c r="D15" s="766" t="s">
        <v>274</v>
      </c>
      <c r="E15" s="766" t="s">
        <v>239</v>
      </c>
      <c r="F15" s="766" t="s">
        <v>389</v>
      </c>
      <c r="G15" s="766" t="s">
        <v>236</v>
      </c>
      <c r="H15" s="766" t="s">
        <v>1313</v>
      </c>
      <c r="I15" s="766" t="s">
        <v>1312</v>
      </c>
      <c r="J15" s="766" t="s">
        <v>232</v>
      </c>
      <c r="K15" s="766" t="s">
        <v>256</v>
      </c>
      <c r="L15" s="766" t="s">
        <v>1379</v>
      </c>
      <c r="M15" s="766" t="s">
        <v>1678</v>
      </c>
      <c r="N15" s="766" t="s">
        <v>171</v>
      </c>
      <c r="O15" s="605"/>
      <c r="P15" s="605"/>
      <c r="Q15" s="605"/>
      <c r="R15" s="605"/>
      <c r="S15" s="768" t="s">
        <v>370</v>
      </c>
      <c r="T15" s="13" t="s">
        <v>4427</v>
      </c>
      <c r="U15" s="13" t="s">
        <v>4522</v>
      </c>
      <c r="V15" s="13" t="s">
        <v>4360</v>
      </c>
      <c r="W15" s="9" t="s">
        <v>2106</v>
      </c>
      <c r="X15" s="10" t="s">
        <v>4219</v>
      </c>
      <c r="Y15" s="10" t="s">
        <v>4285</v>
      </c>
      <c r="Z15" s="10"/>
      <c r="AA15" s="14"/>
      <c r="AB15" s="14"/>
      <c r="AC15" s="10"/>
      <c r="AD15" s="10"/>
      <c r="AE15" s="10"/>
      <c r="AF15" s="10"/>
      <c r="AG15" s="14"/>
      <c r="AH15" s="14"/>
      <c r="AI15" s="134"/>
    </row>
    <row r="16" spans="1:35" x14ac:dyDescent="0.2">
      <c r="A16" s="308" t="s">
        <v>1933</v>
      </c>
      <c r="B16" s="316" t="s">
        <v>7809</v>
      </c>
      <c r="C16" s="766" t="s">
        <v>25</v>
      </c>
      <c r="D16" s="766" t="s">
        <v>424</v>
      </c>
      <c r="E16" s="766" t="s">
        <v>238</v>
      </c>
      <c r="F16" s="766" t="s">
        <v>116</v>
      </c>
      <c r="G16" s="766" t="s">
        <v>235</v>
      </c>
      <c r="H16" s="766" t="s">
        <v>1311</v>
      </c>
      <c r="I16" s="766" t="s">
        <v>1310</v>
      </c>
      <c r="J16" s="766" t="s">
        <v>231</v>
      </c>
      <c r="K16" s="766" t="s">
        <v>255</v>
      </c>
      <c r="L16" s="766" t="s">
        <v>1675</v>
      </c>
      <c r="M16" s="766" t="s">
        <v>1674</v>
      </c>
      <c r="N16" s="766" t="s">
        <v>170</v>
      </c>
      <c r="O16" s="605"/>
      <c r="P16" s="605"/>
      <c r="Q16" s="605"/>
      <c r="R16" s="605"/>
      <c r="S16" s="768" t="s">
        <v>368</v>
      </c>
      <c r="T16" s="13" t="s">
        <v>4427</v>
      </c>
      <c r="U16" s="13" t="s">
        <v>4554</v>
      </c>
      <c r="V16" s="13" t="s">
        <v>4360</v>
      </c>
      <c r="W16" s="9" t="s">
        <v>2106</v>
      </c>
      <c r="X16" s="10" t="s">
        <v>4219</v>
      </c>
      <c r="Y16" s="10" t="s">
        <v>4285</v>
      </c>
      <c r="Z16" s="10"/>
      <c r="AA16" s="14"/>
      <c r="AB16" s="14"/>
      <c r="AC16" s="10"/>
      <c r="AD16" s="10"/>
      <c r="AE16" s="10"/>
      <c r="AF16" s="10"/>
      <c r="AG16" s="14"/>
      <c r="AH16" s="14"/>
      <c r="AI16" s="134"/>
    </row>
    <row r="17" spans="1:35" x14ac:dyDescent="0.2">
      <c r="A17" s="242" t="s">
        <v>1932</v>
      </c>
      <c r="B17" s="317" t="s">
        <v>7810</v>
      </c>
      <c r="C17" s="605"/>
      <c r="D17" s="605"/>
      <c r="E17" s="605"/>
      <c r="F17" s="605"/>
      <c r="G17" s="605"/>
      <c r="H17" s="605"/>
      <c r="I17" s="605"/>
      <c r="J17" s="605"/>
      <c r="K17" s="605"/>
      <c r="L17" s="605"/>
      <c r="M17" s="605"/>
      <c r="N17" s="605"/>
      <c r="O17" s="766" t="s">
        <v>1670</v>
      </c>
      <c r="P17" s="766" t="s">
        <v>359</v>
      </c>
      <c r="Q17" s="766" t="s">
        <v>358</v>
      </c>
      <c r="R17" s="766" t="s">
        <v>367</v>
      </c>
      <c r="S17" s="768" t="s">
        <v>276</v>
      </c>
      <c r="T17" s="13" t="s">
        <v>4427</v>
      </c>
      <c r="U17" s="13" t="s">
        <v>4555</v>
      </c>
      <c r="V17" s="13" t="s">
        <v>4360</v>
      </c>
      <c r="W17" s="9" t="s">
        <v>2106</v>
      </c>
      <c r="X17" s="10" t="s">
        <v>4219</v>
      </c>
      <c r="Y17" s="10" t="s">
        <v>4285</v>
      </c>
      <c r="Z17" s="10"/>
      <c r="AA17" s="14"/>
      <c r="AB17" s="14"/>
      <c r="AC17" s="10"/>
      <c r="AD17" s="10"/>
      <c r="AE17" s="10"/>
      <c r="AF17" s="10"/>
      <c r="AG17" s="14"/>
      <c r="AH17" s="14"/>
      <c r="AI17" s="134"/>
    </row>
    <row r="18" spans="1:35" x14ac:dyDescent="0.2">
      <c r="A18" s="243" t="s">
        <v>1931</v>
      </c>
      <c r="B18" s="237"/>
      <c r="C18" s="402"/>
      <c r="D18" s="402"/>
      <c r="E18" s="402"/>
      <c r="F18" s="402"/>
      <c r="G18" s="402"/>
      <c r="H18" s="402"/>
      <c r="I18" s="402"/>
      <c r="J18" s="402"/>
      <c r="K18" s="402"/>
      <c r="L18" s="402"/>
      <c r="M18" s="402"/>
      <c r="N18" s="402"/>
      <c r="O18" s="605"/>
      <c r="P18" s="605"/>
      <c r="Q18" s="605"/>
      <c r="R18" s="605"/>
      <c r="S18" s="605"/>
      <c r="T18" s="17"/>
      <c r="U18" s="17"/>
      <c r="V18" s="13"/>
      <c r="W18" s="10"/>
      <c r="X18" s="10"/>
      <c r="Y18" s="10"/>
      <c r="Z18" s="10"/>
      <c r="AA18" s="10"/>
      <c r="AB18" s="10"/>
      <c r="AC18" s="10"/>
      <c r="AD18" s="10"/>
      <c r="AE18" s="10"/>
      <c r="AF18" s="10"/>
      <c r="AG18" s="14"/>
      <c r="AH18" s="14"/>
      <c r="AI18" s="134"/>
    </row>
    <row r="19" spans="1:35" x14ac:dyDescent="0.2">
      <c r="A19" s="242" t="s">
        <v>1930</v>
      </c>
      <c r="B19" s="237"/>
      <c r="C19" s="402"/>
      <c r="D19" s="402"/>
      <c r="E19" s="402"/>
      <c r="F19" s="402"/>
      <c r="G19" s="402"/>
      <c r="H19" s="402"/>
      <c r="I19" s="402"/>
      <c r="J19" s="402"/>
      <c r="K19" s="402"/>
      <c r="L19" s="402"/>
      <c r="M19" s="402"/>
      <c r="N19" s="402"/>
      <c r="O19" s="605"/>
      <c r="P19" s="605"/>
      <c r="Q19" s="605"/>
      <c r="R19" s="605"/>
      <c r="S19" s="605"/>
      <c r="T19" s="17"/>
      <c r="U19" s="17"/>
      <c r="V19" s="13"/>
      <c r="W19" s="10"/>
      <c r="X19" s="10"/>
      <c r="Y19" s="10"/>
      <c r="Z19" s="10"/>
      <c r="AA19" s="10"/>
      <c r="AB19" s="10"/>
      <c r="AC19" s="10"/>
      <c r="AD19" s="10"/>
      <c r="AE19" s="10"/>
      <c r="AF19" s="10"/>
      <c r="AG19" s="14"/>
      <c r="AH19" s="14"/>
      <c r="AI19" s="134"/>
    </row>
    <row r="20" spans="1:35" x14ac:dyDescent="0.2">
      <c r="A20" s="244" t="s">
        <v>1929</v>
      </c>
      <c r="B20" s="237"/>
      <c r="C20" s="402"/>
      <c r="D20" s="402"/>
      <c r="E20" s="402"/>
      <c r="F20" s="402"/>
      <c r="G20" s="402"/>
      <c r="H20" s="402"/>
      <c r="I20" s="402"/>
      <c r="J20" s="402"/>
      <c r="K20" s="402"/>
      <c r="L20" s="402"/>
      <c r="M20" s="402"/>
      <c r="N20" s="402"/>
      <c r="O20" s="605"/>
      <c r="P20" s="605"/>
      <c r="Q20" s="605"/>
      <c r="R20" s="605"/>
      <c r="S20" s="605"/>
      <c r="T20" s="17"/>
      <c r="U20" s="17"/>
      <c r="V20" s="13"/>
      <c r="W20" s="10"/>
      <c r="X20" s="10"/>
      <c r="Y20" s="10"/>
      <c r="Z20" s="10"/>
      <c r="AA20" s="10"/>
      <c r="AB20" s="10"/>
      <c r="AC20" s="10"/>
      <c r="AD20" s="10"/>
      <c r="AE20" s="10"/>
      <c r="AF20" s="10"/>
      <c r="AG20" s="14"/>
      <c r="AH20" s="14"/>
      <c r="AI20" s="134"/>
    </row>
    <row r="21" spans="1:35" x14ac:dyDescent="0.2">
      <c r="A21" s="309" t="s">
        <v>6494</v>
      </c>
      <c r="B21" s="317" t="s">
        <v>7853</v>
      </c>
      <c r="C21" s="643" t="s">
        <v>223</v>
      </c>
      <c r="D21" s="643" t="s">
        <v>551</v>
      </c>
      <c r="E21" s="643" t="s">
        <v>6495</v>
      </c>
      <c r="F21" s="643" t="s">
        <v>6496</v>
      </c>
      <c r="G21" s="643" t="s">
        <v>6497</v>
      </c>
      <c r="H21" s="643" t="s">
        <v>6498</v>
      </c>
      <c r="I21" s="643" t="s">
        <v>6499</v>
      </c>
      <c r="J21" s="643" t="s">
        <v>6500</v>
      </c>
      <c r="K21" s="643" t="s">
        <v>6501</v>
      </c>
      <c r="L21" s="643" t="s">
        <v>6502</v>
      </c>
      <c r="M21" s="643" t="s">
        <v>6503</v>
      </c>
      <c r="N21" s="643" t="s">
        <v>6504</v>
      </c>
      <c r="O21" s="643" t="s">
        <v>6505</v>
      </c>
      <c r="P21" s="643" t="s">
        <v>6506</v>
      </c>
      <c r="Q21" s="643" t="s">
        <v>6507</v>
      </c>
      <c r="R21" s="643" t="s">
        <v>6508</v>
      </c>
      <c r="S21" s="644" t="s">
        <v>6509</v>
      </c>
      <c r="T21" s="13" t="s">
        <v>4428</v>
      </c>
      <c r="U21" s="13"/>
      <c r="V21" s="13" t="s">
        <v>4360</v>
      </c>
      <c r="W21" s="9" t="s">
        <v>2106</v>
      </c>
      <c r="X21" s="10" t="s">
        <v>4219</v>
      </c>
      <c r="Y21" s="10" t="s">
        <v>4342</v>
      </c>
    </row>
    <row r="22" spans="1:35" x14ac:dyDescent="0.2">
      <c r="A22" s="310" t="s">
        <v>1920</v>
      </c>
      <c r="B22" s="316" t="s">
        <v>7854</v>
      </c>
      <c r="C22" s="767" t="s">
        <v>27</v>
      </c>
      <c r="D22" s="767" t="s">
        <v>434</v>
      </c>
      <c r="E22" s="767" t="s">
        <v>395</v>
      </c>
      <c r="F22" s="767" t="s">
        <v>118</v>
      </c>
      <c r="G22" s="767" t="s">
        <v>624</v>
      </c>
      <c r="H22" s="767" t="s">
        <v>1306</v>
      </c>
      <c r="I22" s="767" t="s">
        <v>1305</v>
      </c>
      <c r="J22" s="767" t="s">
        <v>1928</v>
      </c>
      <c r="K22" s="767" t="s">
        <v>254</v>
      </c>
      <c r="L22" s="767" t="s">
        <v>1668</v>
      </c>
      <c r="M22" s="767" t="s">
        <v>1667</v>
      </c>
      <c r="N22" s="767" t="s">
        <v>167</v>
      </c>
      <c r="O22" s="402"/>
      <c r="P22" s="402"/>
      <c r="Q22" s="402"/>
      <c r="R22" s="402"/>
      <c r="S22" s="767" t="s">
        <v>275</v>
      </c>
      <c r="T22" s="13" t="s">
        <v>4428</v>
      </c>
      <c r="U22" s="13" t="s">
        <v>4522</v>
      </c>
      <c r="V22" s="13" t="s">
        <v>4360</v>
      </c>
      <c r="W22" s="9" t="s">
        <v>2106</v>
      </c>
      <c r="X22" s="10" t="s">
        <v>4219</v>
      </c>
      <c r="Y22" s="10" t="s">
        <v>4342</v>
      </c>
      <c r="Z22" s="10"/>
      <c r="AA22" s="14"/>
      <c r="AB22" s="14"/>
      <c r="AC22" s="10"/>
      <c r="AD22" s="10"/>
      <c r="AE22" s="10"/>
      <c r="AF22" s="10"/>
      <c r="AG22" s="14"/>
      <c r="AH22" s="14"/>
      <c r="AI22" s="134"/>
    </row>
    <row r="23" spans="1:35" x14ac:dyDescent="0.2">
      <c r="A23" s="310" t="s">
        <v>1918</v>
      </c>
      <c r="B23" s="317" t="s">
        <v>7890</v>
      </c>
      <c r="C23" s="766" t="s">
        <v>28</v>
      </c>
      <c r="D23" s="766" t="s">
        <v>420</v>
      </c>
      <c r="E23" s="766" t="s">
        <v>394</v>
      </c>
      <c r="F23" s="766" t="s">
        <v>622</v>
      </c>
      <c r="G23" s="766" t="s">
        <v>621</v>
      </c>
      <c r="H23" s="766" t="s">
        <v>1304</v>
      </c>
      <c r="I23" s="766" t="s">
        <v>1303</v>
      </c>
      <c r="J23" s="766" t="s">
        <v>1927</v>
      </c>
      <c r="K23" s="766" t="s">
        <v>252</v>
      </c>
      <c r="L23" s="766" t="s">
        <v>1377</v>
      </c>
      <c r="M23" s="766" t="s">
        <v>1664</v>
      </c>
      <c r="N23" s="766" t="s">
        <v>166</v>
      </c>
      <c r="O23" s="402"/>
      <c r="P23" s="402"/>
      <c r="Q23" s="402"/>
      <c r="R23" s="402"/>
      <c r="S23" s="768" t="s">
        <v>1322</v>
      </c>
      <c r="T23" s="13" t="s">
        <v>4428</v>
      </c>
      <c r="U23" s="13" t="s">
        <v>4554</v>
      </c>
      <c r="V23" s="13" t="s">
        <v>4360</v>
      </c>
      <c r="W23" s="9" t="s">
        <v>2106</v>
      </c>
      <c r="X23" s="10" t="s">
        <v>4219</v>
      </c>
      <c r="Y23" s="10" t="s">
        <v>4342</v>
      </c>
      <c r="Z23" s="10"/>
      <c r="AA23" s="14"/>
      <c r="AB23" s="14"/>
      <c r="AC23" s="10"/>
      <c r="AD23" s="10"/>
      <c r="AE23" s="10"/>
      <c r="AF23" s="10"/>
      <c r="AG23" s="14"/>
      <c r="AH23" s="14"/>
      <c r="AI23" s="134"/>
    </row>
    <row r="24" spans="1:35" x14ac:dyDescent="0.2">
      <c r="A24" s="311" t="s">
        <v>1916</v>
      </c>
      <c r="B24" s="316" t="s">
        <v>7891</v>
      </c>
      <c r="C24" s="402"/>
      <c r="D24" s="402"/>
      <c r="E24" s="402"/>
      <c r="F24" s="402"/>
      <c r="G24" s="402"/>
      <c r="H24" s="402"/>
      <c r="I24" s="402"/>
      <c r="J24" s="402"/>
      <c r="K24" s="402"/>
      <c r="L24" s="402"/>
      <c r="M24" s="402"/>
      <c r="N24" s="402"/>
      <c r="O24" s="766" t="s">
        <v>1660</v>
      </c>
      <c r="P24" s="766" t="s">
        <v>353</v>
      </c>
      <c r="Q24" s="766" t="s">
        <v>352</v>
      </c>
      <c r="R24" s="766" t="s">
        <v>1327</v>
      </c>
      <c r="S24" s="768" t="s">
        <v>1321</v>
      </c>
      <c r="T24" s="13" t="s">
        <v>4428</v>
      </c>
      <c r="U24" s="13" t="s">
        <v>4555</v>
      </c>
      <c r="V24" s="13" t="s">
        <v>4360</v>
      </c>
      <c r="W24" s="9" t="s">
        <v>2106</v>
      </c>
      <c r="X24" s="10" t="s">
        <v>4219</v>
      </c>
      <c r="Y24" s="10" t="s">
        <v>4342</v>
      </c>
      <c r="Z24" s="10"/>
      <c r="AA24" s="14"/>
      <c r="AB24" s="14"/>
      <c r="AC24" s="10"/>
      <c r="AD24" s="10"/>
      <c r="AE24" s="10"/>
      <c r="AF24" s="10"/>
      <c r="AG24" s="14"/>
      <c r="AH24" s="14"/>
      <c r="AI24" s="134"/>
    </row>
    <row r="25" spans="1:35" x14ac:dyDescent="0.2">
      <c r="A25" s="245" t="s">
        <v>7528</v>
      </c>
      <c r="B25" s="317" t="s">
        <v>7812</v>
      </c>
      <c r="C25" s="768" t="s">
        <v>30</v>
      </c>
      <c r="D25" s="768" t="s">
        <v>418</v>
      </c>
      <c r="E25" s="768" t="s">
        <v>392</v>
      </c>
      <c r="F25" s="768" t="s">
        <v>616</v>
      </c>
      <c r="G25" s="768" t="s">
        <v>615</v>
      </c>
      <c r="H25" s="768" t="s">
        <v>1300</v>
      </c>
      <c r="I25" s="768" t="s">
        <v>1299</v>
      </c>
      <c r="J25" s="768" t="s">
        <v>1961</v>
      </c>
      <c r="K25" s="768" t="s">
        <v>250</v>
      </c>
      <c r="L25" s="768" t="s">
        <v>1658</v>
      </c>
      <c r="M25" s="768" t="s">
        <v>1657</v>
      </c>
      <c r="N25" s="768" t="s">
        <v>158</v>
      </c>
      <c r="O25" s="768" t="s">
        <v>1656</v>
      </c>
      <c r="P25" s="768" t="s">
        <v>351</v>
      </c>
      <c r="Q25" s="768" t="s">
        <v>350</v>
      </c>
      <c r="R25" s="768" t="s">
        <v>1655</v>
      </c>
      <c r="S25" s="768" t="s">
        <v>1654</v>
      </c>
      <c r="T25" s="17"/>
      <c r="U25" s="17"/>
      <c r="V25" s="13" t="s">
        <v>4360</v>
      </c>
      <c r="W25" s="9" t="s">
        <v>2106</v>
      </c>
      <c r="X25" s="10" t="s">
        <v>4218</v>
      </c>
      <c r="Y25" s="10" t="s">
        <v>4343</v>
      </c>
      <c r="Z25" s="10" t="s">
        <v>4478</v>
      </c>
      <c r="AA25" s="10" t="s">
        <v>4514</v>
      </c>
      <c r="AB25" s="10" t="s">
        <v>4470</v>
      </c>
      <c r="AC25" s="10" t="s">
        <v>4460</v>
      </c>
      <c r="AD25" s="14"/>
      <c r="AE25" s="14"/>
      <c r="AF25" s="10"/>
      <c r="AG25" s="14"/>
      <c r="AH25" s="14"/>
      <c r="AI25" s="134"/>
    </row>
    <row r="26" spans="1:35" x14ac:dyDescent="0.2">
      <c r="A26" s="311" t="s">
        <v>2405</v>
      </c>
      <c r="B26" s="316" t="s">
        <v>7813</v>
      </c>
      <c r="C26" s="766" t="s">
        <v>31</v>
      </c>
      <c r="D26" s="766" t="s">
        <v>416</v>
      </c>
      <c r="E26" s="766" t="s">
        <v>391</v>
      </c>
      <c r="F26" s="766" t="s">
        <v>613</v>
      </c>
      <c r="G26" s="766" t="s">
        <v>612</v>
      </c>
      <c r="H26" s="766" t="s">
        <v>1298</v>
      </c>
      <c r="I26" s="766" t="s">
        <v>1297</v>
      </c>
      <c r="J26" s="766" t="s">
        <v>1926</v>
      </c>
      <c r="K26" s="766" t="s">
        <v>249</v>
      </c>
      <c r="L26" s="766" t="s">
        <v>1652</v>
      </c>
      <c r="M26" s="766" t="s">
        <v>1651</v>
      </c>
      <c r="N26" s="766" t="s">
        <v>157</v>
      </c>
      <c r="O26" s="766" t="s">
        <v>1650</v>
      </c>
      <c r="P26" s="766" t="s">
        <v>349</v>
      </c>
      <c r="Q26" s="766" t="s">
        <v>348</v>
      </c>
      <c r="R26" s="766" t="s">
        <v>1649</v>
      </c>
      <c r="S26" s="768" t="s">
        <v>1648</v>
      </c>
      <c r="T26" s="17"/>
      <c r="U26" s="17"/>
      <c r="V26" s="13" t="s">
        <v>4360</v>
      </c>
      <c r="W26" s="9" t="s">
        <v>2106</v>
      </c>
      <c r="X26" s="10" t="s">
        <v>4218</v>
      </c>
      <c r="Y26" s="10" t="s">
        <v>4343</v>
      </c>
      <c r="Z26" s="10" t="s">
        <v>4478</v>
      </c>
      <c r="AA26" s="10" t="s">
        <v>4515</v>
      </c>
      <c r="AB26" s="10" t="s">
        <v>4470</v>
      </c>
      <c r="AC26" s="10" t="s">
        <v>4460</v>
      </c>
      <c r="AD26" s="14"/>
      <c r="AE26" s="14"/>
      <c r="AF26" s="10"/>
      <c r="AG26" s="14"/>
      <c r="AH26" s="14"/>
      <c r="AI26" s="134"/>
    </row>
    <row r="27" spans="1:35" x14ac:dyDescent="0.2">
      <c r="A27" s="311" t="s">
        <v>2406</v>
      </c>
      <c r="B27" s="317" t="s">
        <v>7814</v>
      </c>
      <c r="C27" s="766" t="s">
        <v>32</v>
      </c>
      <c r="D27" s="766" t="s">
        <v>488</v>
      </c>
      <c r="E27" s="766" t="s">
        <v>390</v>
      </c>
      <c r="F27" s="766" t="s">
        <v>592</v>
      </c>
      <c r="G27" s="766" t="s">
        <v>610</v>
      </c>
      <c r="H27" s="766" t="s">
        <v>1296</v>
      </c>
      <c r="I27" s="766" t="s">
        <v>1295</v>
      </c>
      <c r="J27" s="766" t="s">
        <v>1925</v>
      </c>
      <c r="K27" s="766" t="s">
        <v>248</v>
      </c>
      <c r="L27" s="766" t="s">
        <v>1375</v>
      </c>
      <c r="M27" s="766" t="s">
        <v>1646</v>
      </c>
      <c r="N27" s="766" t="s">
        <v>1645</v>
      </c>
      <c r="O27" s="766" t="s">
        <v>1644</v>
      </c>
      <c r="P27" s="766" t="s">
        <v>347</v>
      </c>
      <c r="Q27" s="766" t="s">
        <v>346</v>
      </c>
      <c r="R27" s="766" t="s">
        <v>1326</v>
      </c>
      <c r="S27" s="768" t="s">
        <v>1320</v>
      </c>
      <c r="T27" s="17"/>
      <c r="U27" s="17"/>
      <c r="V27" s="13" t="s">
        <v>4360</v>
      </c>
      <c r="W27" s="9" t="s">
        <v>2106</v>
      </c>
      <c r="X27" s="10" t="s">
        <v>4218</v>
      </c>
      <c r="Y27" s="10" t="s">
        <v>4343</v>
      </c>
      <c r="Z27" s="10" t="s">
        <v>4478</v>
      </c>
      <c r="AA27" s="10" t="s">
        <v>5107</v>
      </c>
      <c r="AB27" s="10" t="s">
        <v>4470</v>
      </c>
      <c r="AC27" s="10" t="s">
        <v>4460</v>
      </c>
      <c r="AD27" s="14"/>
      <c r="AE27" s="14"/>
      <c r="AF27" s="10"/>
      <c r="AG27" s="14"/>
      <c r="AH27" s="14"/>
      <c r="AI27" s="134"/>
    </row>
    <row r="28" spans="1:35" x14ac:dyDescent="0.2">
      <c r="A28" s="311" t="s">
        <v>2407</v>
      </c>
      <c r="B28" s="316" t="s">
        <v>7842</v>
      </c>
      <c r="C28" s="766" t="s">
        <v>33</v>
      </c>
      <c r="D28" s="766" t="s">
        <v>443</v>
      </c>
      <c r="E28" s="766" t="s">
        <v>541</v>
      </c>
      <c r="F28" s="766" t="s">
        <v>540</v>
      </c>
      <c r="G28" s="766" t="s">
        <v>608</v>
      </c>
      <c r="H28" s="766" t="s">
        <v>1294</v>
      </c>
      <c r="I28" s="766" t="s">
        <v>1293</v>
      </c>
      <c r="J28" s="766" t="s">
        <v>1924</v>
      </c>
      <c r="K28" s="766" t="s">
        <v>247</v>
      </c>
      <c r="L28" s="766" t="s">
        <v>1641</v>
      </c>
      <c r="M28" s="766" t="s">
        <v>1640</v>
      </c>
      <c r="N28" s="766" t="s">
        <v>152</v>
      </c>
      <c r="O28" s="766" t="s">
        <v>1639</v>
      </c>
      <c r="P28" s="766" t="s">
        <v>1638</v>
      </c>
      <c r="Q28" s="766" t="s">
        <v>1637</v>
      </c>
      <c r="R28" s="766" t="s">
        <v>1636</v>
      </c>
      <c r="S28" s="768" t="s">
        <v>1635</v>
      </c>
      <c r="T28" s="17"/>
      <c r="U28" s="17"/>
      <c r="V28" s="13" t="s">
        <v>4360</v>
      </c>
      <c r="W28" s="9" t="s">
        <v>2106</v>
      </c>
      <c r="X28" s="10" t="s">
        <v>4218</v>
      </c>
      <c r="Y28" s="10" t="s">
        <v>4343</v>
      </c>
      <c r="Z28" s="10" t="s">
        <v>4478</v>
      </c>
      <c r="AA28" s="10" t="s">
        <v>4516</v>
      </c>
      <c r="AB28" s="10" t="s">
        <v>4470</v>
      </c>
      <c r="AC28" s="10" t="s">
        <v>4460</v>
      </c>
      <c r="AD28" s="14"/>
      <c r="AE28" s="14"/>
      <c r="AF28" s="10"/>
      <c r="AG28" s="14"/>
      <c r="AH28" s="14"/>
      <c r="AI28" s="134"/>
    </row>
    <row r="29" spans="1:35" x14ac:dyDescent="0.2">
      <c r="A29" s="309" t="s">
        <v>7530</v>
      </c>
      <c r="B29" s="317" t="s">
        <v>7843</v>
      </c>
      <c r="C29" s="643" t="s">
        <v>34</v>
      </c>
      <c r="D29" s="643" t="s">
        <v>484</v>
      </c>
      <c r="E29" s="643" t="s">
        <v>584</v>
      </c>
      <c r="F29" s="643" t="s">
        <v>583</v>
      </c>
      <c r="G29" s="643" t="s">
        <v>582</v>
      </c>
      <c r="H29" s="643" t="s">
        <v>1292</v>
      </c>
      <c r="I29" s="643" t="s">
        <v>1291</v>
      </c>
      <c r="J29" s="643" t="s">
        <v>1923</v>
      </c>
      <c r="K29" s="643" t="s">
        <v>1633</v>
      </c>
      <c r="L29" s="643" t="s">
        <v>1374</v>
      </c>
      <c r="M29" s="643" t="s">
        <v>1632</v>
      </c>
      <c r="N29" s="643" t="s">
        <v>150</v>
      </c>
      <c r="O29" s="643" t="s">
        <v>1631</v>
      </c>
      <c r="P29" s="643" t="s">
        <v>1630</v>
      </c>
      <c r="Q29" s="643" t="s">
        <v>1330</v>
      </c>
      <c r="R29" s="643" t="s">
        <v>1325</v>
      </c>
      <c r="S29" s="644" t="s">
        <v>1319</v>
      </c>
      <c r="T29" s="17"/>
      <c r="U29" s="17"/>
      <c r="V29" s="13" t="s">
        <v>4360</v>
      </c>
      <c r="W29" s="9" t="s">
        <v>2106</v>
      </c>
      <c r="X29" s="10" t="s">
        <v>4218</v>
      </c>
      <c r="Y29" s="10" t="s">
        <v>4343</v>
      </c>
      <c r="Z29" s="10" t="s">
        <v>4478</v>
      </c>
      <c r="AA29" s="10" t="s">
        <v>4514</v>
      </c>
      <c r="AB29" s="10" t="s">
        <v>4470</v>
      </c>
      <c r="AC29" s="14"/>
      <c r="AD29" s="14"/>
      <c r="AE29" s="14"/>
      <c r="AF29" s="10"/>
      <c r="AG29" s="14"/>
      <c r="AH29" s="10"/>
      <c r="AI29" s="134"/>
    </row>
    <row r="30" spans="1:35" x14ac:dyDescent="0.2">
      <c r="A30" s="245" t="s">
        <v>1922</v>
      </c>
      <c r="B30" s="316" t="s">
        <v>7844</v>
      </c>
      <c r="C30" s="644" t="s">
        <v>35</v>
      </c>
      <c r="D30" s="644" t="s">
        <v>272</v>
      </c>
      <c r="E30" s="644" t="s">
        <v>342</v>
      </c>
      <c r="F30" s="644" t="s">
        <v>341</v>
      </c>
      <c r="G30" s="644" t="s">
        <v>579</v>
      </c>
      <c r="H30" s="644" t="s">
        <v>1290</v>
      </c>
      <c r="I30" s="644" t="s">
        <v>1289</v>
      </c>
      <c r="J30" s="644" t="s">
        <v>1960</v>
      </c>
      <c r="K30" s="644" t="s">
        <v>1628</v>
      </c>
      <c r="L30" s="644" t="s">
        <v>1373</v>
      </c>
      <c r="M30" s="644" t="s">
        <v>1627</v>
      </c>
      <c r="N30" s="644" t="s">
        <v>140</v>
      </c>
      <c r="O30" s="644" t="s">
        <v>1626</v>
      </c>
      <c r="P30" s="644" t="s">
        <v>1625</v>
      </c>
      <c r="Q30" s="644" t="s">
        <v>1329</v>
      </c>
      <c r="R30" s="644" t="s">
        <v>1324</v>
      </c>
      <c r="S30" s="644" t="s">
        <v>1318</v>
      </c>
      <c r="T30" s="13" t="s">
        <v>4428</v>
      </c>
      <c r="V30" s="13" t="s">
        <v>4360</v>
      </c>
      <c r="W30" s="9" t="s">
        <v>2106</v>
      </c>
      <c r="X30" s="10" t="s">
        <v>4219</v>
      </c>
      <c r="Y30" s="10" t="s">
        <v>4342</v>
      </c>
      <c r="Z30" s="10" t="s">
        <v>4464</v>
      </c>
      <c r="AA30" s="14"/>
      <c r="AB30" s="14"/>
      <c r="AC30" s="10"/>
      <c r="AD30" s="10"/>
      <c r="AE30" s="10"/>
      <c r="AF30" s="10"/>
      <c r="AG30" s="14"/>
      <c r="AH30" s="14"/>
      <c r="AI30" s="134"/>
    </row>
    <row r="31" spans="1:35" x14ac:dyDescent="0.2">
      <c r="A31" s="244" t="s">
        <v>1921</v>
      </c>
      <c r="B31" s="237"/>
      <c r="C31" s="402"/>
      <c r="D31" s="402"/>
      <c r="E31" s="402"/>
      <c r="F31" s="402"/>
      <c r="G31" s="402"/>
      <c r="H31" s="402"/>
      <c r="I31" s="402"/>
      <c r="J31" s="402"/>
      <c r="K31" s="402"/>
      <c r="L31" s="402"/>
      <c r="M31" s="402"/>
      <c r="N31" s="402"/>
      <c r="O31" s="402"/>
      <c r="P31" s="402"/>
      <c r="Q31" s="402"/>
      <c r="R31" s="402"/>
      <c r="S31" s="402"/>
      <c r="T31" s="17"/>
      <c r="U31" s="17"/>
      <c r="V31" s="13"/>
      <c r="W31" s="9"/>
      <c r="X31" s="10"/>
      <c r="Y31" s="10"/>
      <c r="Z31" s="10"/>
      <c r="AA31" s="10"/>
      <c r="AB31" s="10"/>
      <c r="AC31" s="10"/>
      <c r="AD31" s="10"/>
      <c r="AE31" s="10"/>
      <c r="AF31" s="10"/>
      <c r="AG31" s="14"/>
      <c r="AH31" s="14"/>
      <c r="AI31" s="134"/>
    </row>
    <row r="32" spans="1:35" x14ac:dyDescent="0.2">
      <c r="A32" s="245" t="s">
        <v>6494</v>
      </c>
      <c r="B32" s="316" t="s">
        <v>7845</v>
      </c>
      <c r="C32" s="643" t="s">
        <v>193</v>
      </c>
      <c r="D32" s="643" t="s">
        <v>442</v>
      </c>
      <c r="E32" s="643" t="s">
        <v>6510</v>
      </c>
      <c r="F32" s="643" t="s">
        <v>6511</v>
      </c>
      <c r="G32" s="643" t="s">
        <v>6512</v>
      </c>
      <c r="H32" s="643" t="s">
        <v>6513</v>
      </c>
      <c r="I32" s="643" t="s">
        <v>6514</v>
      </c>
      <c r="J32" s="643" t="s">
        <v>6515</v>
      </c>
      <c r="K32" s="643" t="s">
        <v>6516</v>
      </c>
      <c r="L32" s="643" t="s">
        <v>6517</v>
      </c>
      <c r="M32" s="643" t="s">
        <v>6518</v>
      </c>
      <c r="N32" s="643" t="s">
        <v>6519</v>
      </c>
      <c r="O32" s="643" t="s">
        <v>6520</v>
      </c>
      <c r="P32" s="643" t="s">
        <v>6521</v>
      </c>
      <c r="Q32" s="643" t="s">
        <v>6522</v>
      </c>
      <c r="R32" s="643" t="s">
        <v>6523</v>
      </c>
      <c r="S32" s="644" t="s">
        <v>6524</v>
      </c>
      <c r="T32" s="13" t="s">
        <v>4428</v>
      </c>
      <c r="U32" s="13"/>
      <c r="V32" s="13" t="s">
        <v>4360</v>
      </c>
      <c r="W32" s="9" t="s">
        <v>2106</v>
      </c>
      <c r="X32" s="10" t="s">
        <v>4219</v>
      </c>
      <c r="Y32" s="10" t="s">
        <v>4340</v>
      </c>
      <c r="Z32" s="10"/>
    </row>
    <row r="33" spans="1:38" x14ac:dyDescent="0.2">
      <c r="A33" s="311" t="s">
        <v>1920</v>
      </c>
      <c r="B33" s="317" t="s">
        <v>7846</v>
      </c>
      <c r="C33" s="766" t="s">
        <v>108</v>
      </c>
      <c r="D33" s="766" t="s">
        <v>212</v>
      </c>
      <c r="E33" s="766" t="s">
        <v>340</v>
      </c>
      <c r="F33" s="766" t="s">
        <v>339</v>
      </c>
      <c r="G33" s="766" t="s">
        <v>577</v>
      </c>
      <c r="H33" s="766" t="s">
        <v>1288</v>
      </c>
      <c r="I33" s="766" t="s">
        <v>1287</v>
      </c>
      <c r="J33" s="766" t="s">
        <v>1919</v>
      </c>
      <c r="K33" s="766" t="s">
        <v>1623</v>
      </c>
      <c r="L33" s="766" t="s">
        <v>1622</v>
      </c>
      <c r="M33" s="766" t="s">
        <v>1621</v>
      </c>
      <c r="N33" s="766" t="s">
        <v>1620</v>
      </c>
      <c r="O33" s="402"/>
      <c r="P33" s="402"/>
      <c r="Q33" s="402"/>
      <c r="R33" s="402"/>
      <c r="S33" s="768" t="s">
        <v>1618</v>
      </c>
      <c r="T33" s="13" t="s">
        <v>4428</v>
      </c>
      <c r="U33" s="13" t="s">
        <v>4522</v>
      </c>
      <c r="V33" s="13" t="s">
        <v>4360</v>
      </c>
      <c r="W33" s="9" t="s">
        <v>2106</v>
      </c>
      <c r="X33" s="10" t="s">
        <v>4219</v>
      </c>
      <c r="Y33" s="10" t="s">
        <v>4340</v>
      </c>
      <c r="Z33" s="10"/>
      <c r="AA33" s="14"/>
      <c r="AB33" s="14"/>
      <c r="AC33" s="10"/>
      <c r="AD33" s="10"/>
      <c r="AE33" s="10"/>
      <c r="AF33" s="10"/>
      <c r="AG33" s="14"/>
      <c r="AH33" s="14"/>
      <c r="AI33" s="134"/>
    </row>
    <row r="34" spans="1:38" x14ac:dyDescent="0.2">
      <c r="A34" s="311" t="s">
        <v>1918</v>
      </c>
      <c r="B34" s="316" t="s">
        <v>7847</v>
      </c>
      <c r="C34" s="766" t="s">
        <v>36</v>
      </c>
      <c r="D34" s="766" t="s">
        <v>271</v>
      </c>
      <c r="E34" s="766" t="s">
        <v>338</v>
      </c>
      <c r="F34" s="766" t="s">
        <v>337</v>
      </c>
      <c r="G34" s="766" t="s">
        <v>575</v>
      </c>
      <c r="H34" s="766" t="s">
        <v>1286</v>
      </c>
      <c r="I34" s="766" t="s">
        <v>1285</v>
      </c>
      <c r="J34" s="766" t="s">
        <v>1917</v>
      </c>
      <c r="K34" s="766" t="s">
        <v>1617</v>
      </c>
      <c r="L34" s="766" t="s">
        <v>1616</v>
      </c>
      <c r="M34" s="766" t="s">
        <v>1615</v>
      </c>
      <c r="N34" s="766" t="s">
        <v>1614</v>
      </c>
      <c r="O34" s="402"/>
      <c r="P34" s="402"/>
      <c r="Q34" s="402"/>
      <c r="R34" s="402"/>
      <c r="S34" s="768" t="s">
        <v>1613</v>
      </c>
      <c r="T34" s="13" t="s">
        <v>4428</v>
      </c>
      <c r="U34" s="13" t="s">
        <v>4554</v>
      </c>
      <c r="V34" s="13" t="s">
        <v>4360</v>
      </c>
      <c r="W34" s="9" t="s">
        <v>2106</v>
      </c>
      <c r="X34" s="10" t="s">
        <v>4219</v>
      </c>
      <c r="Y34" s="10" t="s">
        <v>4340</v>
      </c>
      <c r="Z34" s="10"/>
      <c r="AA34" s="14"/>
      <c r="AB34" s="14"/>
      <c r="AC34" s="10"/>
      <c r="AD34" s="10"/>
      <c r="AE34" s="10"/>
      <c r="AF34" s="10"/>
      <c r="AG34" s="14"/>
      <c r="AH34" s="14"/>
      <c r="AI34" s="134"/>
    </row>
    <row r="35" spans="1:38" x14ac:dyDescent="0.2">
      <c r="A35" s="311" t="s">
        <v>1916</v>
      </c>
      <c r="B35" s="317" t="s">
        <v>7848</v>
      </c>
      <c r="C35" s="402"/>
      <c r="D35" s="402"/>
      <c r="E35" s="402"/>
      <c r="F35" s="402"/>
      <c r="G35" s="402"/>
      <c r="H35" s="402"/>
      <c r="I35" s="402"/>
      <c r="J35" s="402"/>
      <c r="K35" s="402"/>
      <c r="L35" s="402"/>
      <c r="M35" s="402"/>
      <c r="N35" s="402"/>
      <c r="O35" s="766" t="s">
        <v>1611</v>
      </c>
      <c r="P35" s="766" t="s">
        <v>1610</v>
      </c>
      <c r="Q35" s="766" t="s">
        <v>1609</v>
      </c>
      <c r="R35" s="766" t="s">
        <v>1608</v>
      </c>
      <c r="S35" s="768" t="s">
        <v>1607</v>
      </c>
      <c r="T35" s="13" t="s">
        <v>4428</v>
      </c>
      <c r="U35" s="13" t="s">
        <v>4555</v>
      </c>
      <c r="V35" s="13" t="s">
        <v>4360</v>
      </c>
      <c r="W35" s="9" t="s">
        <v>2106</v>
      </c>
      <c r="X35" s="10" t="s">
        <v>4219</v>
      </c>
      <c r="Y35" s="10" t="s">
        <v>4340</v>
      </c>
      <c r="Z35" s="10"/>
      <c r="AA35" s="14"/>
      <c r="AB35" s="14"/>
      <c r="AC35" s="10"/>
      <c r="AD35" s="10"/>
      <c r="AE35" s="10"/>
      <c r="AF35" s="10"/>
      <c r="AG35" s="14"/>
      <c r="AH35" s="14"/>
      <c r="AI35" s="134"/>
    </row>
    <row r="36" spans="1:38" x14ac:dyDescent="0.2">
      <c r="A36" s="245" t="s">
        <v>7528</v>
      </c>
      <c r="B36" s="316" t="s">
        <v>7815</v>
      </c>
      <c r="C36" s="768" t="s">
        <v>38</v>
      </c>
      <c r="D36" s="768" t="s">
        <v>210</v>
      </c>
      <c r="E36" s="768" t="s">
        <v>1200</v>
      </c>
      <c r="F36" s="768" t="s">
        <v>1280</v>
      </c>
      <c r="G36" s="768" t="s">
        <v>1279</v>
      </c>
      <c r="H36" s="768" t="s">
        <v>1278</v>
      </c>
      <c r="I36" s="768" t="s">
        <v>1277</v>
      </c>
      <c r="J36" s="768" t="s">
        <v>1959</v>
      </c>
      <c r="K36" s="768" t="s">
        <v>1606</v>
      </c>
      <c r="L36" s="768" t="s">
        <v>1605</v>
      </c>
      <c r="M36" s="768" t="s">
        <v>1604</v>
      </c>
      <c r="N36" s="768" t="s">
        <v>138</v>
      </c>
      <c r="O36" s="768" t="s">
        <v>1603</v>
      </c>
      <c r="P36" s="768" t="s">
        <v>1602</v>
      </c>
      <c r="Q36" s="768" t="s">
        <v>1601</v>
      </c>
      <c r="R36" s="768" t="s">
        <v>1600</v>
      </c>
      <c r="S36" s="768" t="s">
        <v>1599</v>
      </c>
      <c r="T36" s="17"/>
      <c r="U36" s="17"/>
      <c r="V36" s="13" t="s">
        <v>4360</v>
      </c>
      <c r="W36" s="9" t="s">
        <v>2106</v>
      </c>
      <c r="X36" s="10" t="s">
        <v>4218</v>
      </c>
      <c r="Y36" s="10" t="s">
        <v>4344</v>
      </c>
      <c r="Z36" s="10" t="s">
        <v>4478</v>
      </c>
      <c r="AA36" s="10" t="s">
        <v>4514</v>
      </c>
      <c r="AB36" s="10" t="s">
        <v>4470</v>
      </c>
      <c r="AC36" s="10" t="s">
        <v>4460</v>
      </c>
      <c r="AD36" s="14"/>
      <c r="AE36" s="14"/>
      <c r="AF36" s="14"/>
      <c r="AG36" s="14"/>
      <c r="AH36" s="14"/>
    </row>
    <row r="37" spans="1:38" x14ac:dyDescent="0.2">
      <c r="A37" s="311" t="s">
        <v>2405</v>
      </c>
      <c r="B37" s="317" t="s">
        <v>7816</v>
      </c>
      <c r="C37" s="766" t="s">
        <v>39</v>
      </c>
      <c r="D37" s="766" t="s">
        <v>470</v>
      </c>
      <c r="E37" s="766" t="s">
        <v>1275</v>
      </c>
      <c r="F37" s="766" t="s">
        <v>1598</v>
      </c>
      <c r="G37" s="766" t="s">
        <v>1915</v>
      </c>
      <c r="H37" s="766" t="s">
        <v>1597</v>
      </c>
      <c r="I37" s="766" t="s">
        <v>1914</v>
      </c>
      <c r="J37" s="766" t="s">
        <v>1913</v>
      </c>
      <c r="K37" s="766" t="s">
        <v>1596</v>
      </c>
      <c r="L37" s="766" t="s">
        <v>1595</v>
      </c>
      <c r="M37" s="766" t="s">
        <v>1594</v>
      </c>
      <c r="N37" s="766" t="s">
        <v>144</v>
      </c>
      <c r="O37" s="766" t="s">
        <v>1593</v>
      </c>
      <c r="P37" s="766" t="s">
        <v>1592</v>
      </c>
      <c r="Q37" s="766" t="s">
        <v>1591</v>
      </c>
      <c r="R37" s="766" t="s">
        <v>1590</v>
      </c>
      <c r="S37" s="768" t="s">
        <v>1589</v>
      </c>
      <c r="T37" s="17"/>
      <c r="U37" s="17"/>
      <c r="V37" s="13" t="s">
        <v>4360</v>
      </c>
      <c r="W37" s="9" t="s">
        <v>2106</v>
      </c>
      <c r="X37" s="10" t="s">
        <v>4218</v>
      </c>
      <c r="Y37" s="10" t="s">
        <v>4344</v>
      </c>
      <c r="Z37" s="10" t="s">
        <v>4478</v>
      </c>
      <c r="AA37" s="10" t="s">
        <v>4515</v>
      </c>
      <c r="AB37" s="10" t="s">
        <v>4470</v>
      </c>
      <c r="AC37" s="10" t="s">
        <v>4460</v>
      </c>
      <c r="AD37" s="14"/>
      <c r="AE37" s="14"/>
      <c r="AF37" s="14"/>
      <c r="AG37" s="14"/>
      <c r="AH37" s="14"/>
    </row>
    <row r="38" spans="1:38" x14ac:dyDescent="0.2">
      <c r="A38" s="311" t="s">
        <v>2406</v>
      </c>
      <c r="B38" s="316" t="s">
        <v>7817</v>
      </c>
      <c r="C38" s="766" t="s">
        <v>93</v>
      </c>
      <c r="D38" s="766" t="s">
        <v>214</v>
      </c>
      <c r="E38" s="766" t="s">
        <v>467</v>
      </c>
      <c r="F38" s="766" t="s">
        <v>466</v>
      </c>
      <c r="G38" s="766" t="s">
        <v>1912</v>
      </c>
      <c r="H38" s="766" t="s">
        <v>1273</v>
      </c>
      <c r="I38" s="766" t="s">
        <v>1911</v>
      </c>
      <c r="J38" s="766" t="s">
        <v>1910</v>
      </c>
      <c r="K38" s="766" t="s">
        <v>1588</v>
      </c>
      <c r="L38" s="766" t="s">
        <v>1587</v>
      </c>
      <c r="M38" s="766" t="s">
        <v>1586</v>
      </c>
      <c r="N38" s="766" t="s">
        <v>136</v>
      </c>
      <c r="O38" s="766" t="s">
        <v>1585</v>
      </c>
      <c r="P38" s="766" t="s">
        <v>1584</v>
      </c>
      <c r="Q38" s="766" t="s">
        <v>1583</v>
      </c>
      <c r="R38" s="766" t="s">
        <v>1582</v>
      </c>
      <c r="S38" s="768" t="s">
        <v>1581</v>
      </c>
      <c r="T38" s="17"/>
      <c r="U38" s="17"/>
      <c r="V38" s="13" t="s">
        <v>4360</v>
      </c>
      <c r="W38" s="9" t="s">
        <v>2106</v>
      </c>
      <c r="X38" s="10" t="s">
        <v>4218</v>
      </c>
      <c r="Y38" s="10" t="s">
        <v>4344</v>
      </c>
      <c r="Z38" s="10" t="s">
        <v>4478</v>
      </c>
      <c r="AA38" s="10" t="s">
        <v>5107</v>
      </c>
      <c r="AB38" s="10" t="s">
        <v>4470</v>
      </c>
      <c r="AC38" s="10" t="s">
        <v>4460</v>
      </c>
      <c r="AD38" s="14"/>
      <c r="AE38" s="14"/>
      <c r="AF38" s="14"/>
      <c r="AG38" s="14"/>
      <c r="AH38" s="14"/>
    </row>
    <row r="39" spans="1:38" x14ac:dyDescent="0.2">
      <c r="A39" s="311" t="s">
        <v>2407</v>
      </c>
      <c r="B39" s="317" t="s">
        <v>7818</v>
      </c>
      <c r="C39" s="766" t="s">
        <v>40</v>
      </c>
      <c r="D39" s="766" t="s">
        <v>1230</v>
      </c>
      <c r="E39" s="766" t="s">
        <v>463</v>
      </c>
      <c r="F39" s="766" t="s">
        <v>462</v>
      </c>
      <c r="G39" s="766" t="s">
        <v>1909</v>
      </c>
      <c r="H39" s="766" t="s">
        <v>1272</v>
      </c>
      <c r="I39" s="766" t="s">
        <v>1908</v>
      </c>
      <c r="J39" s="766" t="s">
        <v>1907</v>
      </c>
      <c r="K39" s="766" t="s">
        <v>1580</v>
      </c>
      <c r="L39" s="766" t="s">
        <v>1579</v>
      </c>
      <c r="M39" s="766" t="s">
        <v>1578</v>
      </c>
      <c r="N39" s="766" t="s">
        <v>134</v>
      </c>
      <c r="O39" s="766" t="s">
        <v>1577</v>
      </c>
      <c r="P39" s="766" t="s">
        <v>1576</v>
      </c>
      <c r="Q39" s="766" t="s">
        <v>1575</v>
      </c>
      <c r="R39" s="766" t="s">
        <v>1574</v>
      </c>
      <c r="S39" s="768" t="s">
        <v>1573</v>
      </c>
      <c r="T39" s="17"/>
      <c r="U39" s="17"/>
      <c r="V39" s="13" t="s">
        <v>4360</v>
      </c>
      <c r="W39" s="9" t="s">
        <v>2106</v>
      </c>
      <c r="X39" s="10" t="s">
        <v>4218</v>
      </c>
      <c r="Y39" s="10" t="s">
        <v>4344</v>
      </c>
      <c r="Z39" s="10" t="s">
        <v>4478</v>
      </c>
      <c r="AA39" s="10" t="s">
        <v>4516</v>
      </c>
      <c r="AB39" s="10" t="s">
        <v>4470</v>
      </c>
      <c r="AC39" s="10" t="s">
        <v>4460</v>
      </c>
      <c r="AD39" s="14"/>
      <c r="AE39" s="14"/>
      <c r="AF39" s="14"/>
      <c r="AG39" s="14"/>
      <c r="AH39" s="14"/>
    </row>
    <row r="40" spans="1:38" x14ac:dyDescent="0.2">
      <c r="A40" s="245" t="s">
        <v>7529</v>
      </c>
      <c r="B40" s="316" t="s">
        <v>7819</v>
      </c>
      <c r="C40" s="643" t="s">
        <v>81</v>
      </c>
      <c r="D40" s="643" t="s">
        <v>459</v>
      </c>
      <c r="E40" s="643" t="s">
        <v>1572</v>
      </c>
      <c r="F40" s="643" t="s">
        <v>1270</v>
      </c>
      <c r="G40" s="643" t="s">
        <v>1906</v>
      </c>
      <c r="H40" s="643" t="s">
        <v>1269</v>
      </c>
      <c r="I40" s="643" t="s">
        <v>1905</v>
      </c>
      <c r="J40" s="643" t="s">
        <v>1904</v>
      </c>
      <c r="K40" s="643" t="s">
        <v>1571</v>
      </c>
      <c r="L40" s="643" t="s">
        <v>1570</v>
      </c>
      <c r="M40" s="643" t="s">
        <v>1569</v>
      </c>
      <c r="N40" s="643" t="s">
        <v>1568</v>
      </c>
      <c r="O40" s="643" t="s">
        <v>1567</v>
      </c>
      <c r="P40" s="643" t="s">
        <v>1566</v>
      </c>
      <c r="Q40" s="643" t="s">
        <v>1565</v>
      </c>
      <c r="R40" s="643" t="s">
        <v>1564</v>
      </c>
      <c r="S40" s="644" t="s">
        <v>1563</v>
      </c>
      <c r="T40" s="17"/>
      <c r="U40" s="17"/>
      <c r="V40" s="13" t="s">
        <v>4360</v>
      </c>
      <c r="W40" s="9" t="s">
        <v>2106</v>
      </c>
      <c r="X40" s="10" t="s">
        <v>4218</v>
      </c>
      <c r="Y40" s="10" t="s">
        <v>4344</v>
      </c>
      <c r="Z40" s="10" t="s">
        <v>4478</v>
      </c>
      <c r="AA40" s="10" t="s">
        <v>4514</v>
      </c>
      <c r="AB40" s="10" t="s">
        <v>4470</v>
      </c>
      <c r="AC40" s="10"/>
      <c r="AD40" s="14"/>
      <c r="AE40" s="14"/>
      <c r="AF40" s="14"/>
      <c r="AG40" s="14"/>
      <c r="AH40" s="14"/>
      <c r="AI40" s="302"/>
    </row>
    <row r="41" spans="1:38" x14ac:dyDescent="0.2">
      <c r="A41" s="245" t="s">
        <v>1903</v>
      </c>
      <c r="B41" s="317" t="s">
        <v>7820</v>
      </c>
      <c r="C41" s="644" t="s">
        <v>41</v>
      </c>
      <c r="D41" s="644" t="s">
        <v>1229</v>
      </c>
      <c r="E41" s="644" t="s">
        <v>456</v>
      </c>
      <c r="F41" s="644" t="s">
        <v>455</v>
      </c>
      <c r="G41" s="644" t="s">
        <v>1958</v>
      </c>
      <c r="H41" s="644" t="s">
        <v>1267</v>
      </c>
      <c r="I41" s="644" t="s">
        <v>1957</v>
      </c>
      <c r="J41" s="644" t="s">
        <v>1956</v>
      </c>
      <c r="K41" s="644" t="s">
        <v>1562</v>
      </c>
      <c r="L41" s="644" t="s">
        <v>1561</v>
      </c>
      <c r="M41" s="644" t="s">
        <v>1560</v>
      </c>
      <c r="N41" s="644" t="s">
        <v>142</v>
      </c>
      <c r="O41" s="644" t="s">
        <v>1559</v>
      </c>
      <c r="P41" s="644" t="s">
        <v>1558</v>
      </c>
      <c r="Q41" s="644" t="s">
        <v>1557</v>
      </c>
      <c r="R41" s="644" t="s">
        <v>1556</v>
      </c>
      <c r="S41" s="644" t="s">
        <v>1555</v>
      </c>
      <c r="T41" s="13" t="s">
        <v>4428</v>
      </c>
      <c r="V41" s="13" t="s">
        <v>4360</v>
      </c>
      <c r="W41" s="9" t="s">
        <v>2106</v>
      </c>
      <c r="X41" s="10" t="s">
        <v>4219</v>
      </c>
      <c r="Y41" s="10" t="s">
        <v>4340</v>
      </c>
      <c r="Z41" s="10" t="s">
        <v>4464</v>
      </c>
      <c r="AA41" s="14"/>
      <c r="AB41" s="14"/>
      <c r="AC41" s="10"/>
      <c r="AD41" s="10"/>
      <c r="AE41" s="10"/>
      <c r="AF41" s="10"/>
      <c r="AG41" s="14"/>
      <c r="AH41" s="14"/>
      <c r="AI41" s="134"/>
    </row>
    <row r="42" spans="1:38" x14ac:dyDescent="0.2">
      <c r="A42" s="244" t="s">
        <v>1902</v>
      </c>
      <c r="B42" s="316" t="s">
        <v>7821</v>
      </c>
      <c r="C42" s="644" t="s">
        <v>42</v>
      </c>
      <c r="D42" s="644" t="s">
        <v>1955</v>
      </c>
      <c r="E42" s="644" t="s">
        <v>453</v>
      </c>
      <c r="F42" s="644" t="s">
        <v>452</v>
      </c>
      <c r="G42" s="644" t="s">
        <v>1266</v>
      </c>
      <c r="H42" s="644" t="s">
        <v>1554</v>
      </c>
      <c r="I42" s="644" t="s">
        <v>1265</v>
      </c>
      <c r="J42" s="644" t="s">
        <v>1954</v>
      </c>
      <c r="K42" s="644" t="s">
        <v>1553</v>
      </c>
      <c r="L42" s="644" t="s">
        <v>1552</v>
      </c>
      <c r="M42" s="644" t="s">
        <v>1551</v>
      </c>
      <c r="N42" s="644" t="s">
        <v>146</v>
      </c>
      <c r="O42" s="644" t="s">
        <v>1550</v>
      </c>
      <c r="P42" s="644" t="s">
        <v>1549</v>
      </c>
      <c r="Q42" s="644" t="s">
        <v>1548</v>
      </c>
      <c r="R42" s="644" t="s">
        <v>1547</v>
      </c>
      <c r="S42" s="644" t="s">
        <v>1546</v>
      </c>
      <c r="T42" s="13" t="s">
        <v>4428</v>
      </c>
      <c r="V42" s="13" t="s">
        <v>4360</v>
      </c>
      <c r="W42" s="9" t="s">
        <v>2106</v>
      </c>
      <c r="X42" s="10" t="s">
        <v>4219</v>
      </c>
      <c r="Y42" s="10" t="s">
        <v>4285</v>
      </c>
      <c r="Z42" s="10"/>
      <c r="AA42" s="14"/>
      <c r="AB42" s="14"/>
      <c r="AC42" s="10"/>
      <c r="AD42" s="10"/>
      <c r="AE42" s="10"/>
      <c r="AF42" s="10"/>
      <c r="AG42" s="14"/>
      <c r="AH42" s="14"/>
      <c r="AI42" s="134"/>
    </row>
    <row r="43" spans="1:38" x14ac:dyDescent="0.2">
      <c r="A43" s="244" t="s">
        <v>1901</v>
      </c>
      <c r="B43" s="317" t="s">
        <v>7822</v>
      </c>
      <c r="C43" s="644" t="s">
        <v>43</v>
      </c>
      <c r="D43" s="644" t="s">
        <v>1953</v>
      </c>
      <c r="E43" s="644" t="s">
        <v>1545</v>
      </c>
      <c r="F43" s="644" t="s">
        <v>1544</v>
      </c>
      <c r="G43" s="644" t="s">
        <v>1952</v>
      </c>
      <c r="H43" s="644" t="s">
        <v>1543</v>
      </c>
      <c r="I43" s="644" t="s">
        <v>1951</v>
      </c>
      <c r="J43" s="644" t="s">
        <v>1950</v>
      </c>
      <c r="K43" s="644" t="s">
        <v>1542</v>
      </c>
      <c r="L43" s="644" t="s">
        <v>1541</v>
      </c>
      <c r="M43" s="644" t="s">
        <v>1540</v>
      </c>
      <c r="N43" s="644" t="s">
        <v>1539</v>
      </c>
      <c r="O43" s="644" t="s">
        <v>1538</v>
      </c>
      <c r="P43" s="644" t="s">
        <v>1537</v>
      </c>
      <c r="Q43" s="644" t="s">
        <v>1536</v>
      </c>
      <c r="R43" s="644" t="s">
        <v>1535</v>
      </c>
      <c r="S43" s="644" t="s">
        <v>1534</v>
      </c>
      <c r="T43" s="13" t="s">
        <v>4428</v>
      </c>
      <c r="V43" s="13" t="s">
        <v>4360</v>
      </c>
      <c r="W43" s="9" t="s">
        <v>2106</v>
      </c>
      <c r="X43" s="10" t="s">
        <v>4219</v>
      </c>
      <c r="Y43" s="10" t="s">
        <v>4285</v>
      </c>
      <c r="Z43" s="10" t="s">
        <v>4464</v>
      </c>
      <c r="AA43" s="14"/>
      <c r="AB43" s="14"/>
      <c r="AC43" s="10"/>
      <c r="AD43" s="10"/>
      <c r="AE43" s="10"/>
      <c r="AF43" s="10"/>
      <c r="AG43" s="14"/>
      <c r="AH43" s="14"/>
      <c r="AI43" s="134"/>
    </row>
    <row r="44" spans="1:38" x14ac:dyDescent="0.2">
      <c r="A44" s="242" t="s">
        <v>151</v>
      </c>
      <c r="B44" s="316" t="s">
        <v>7823</v>
      </c>
      <c r="C44" s="643" t="s">
        <v>44</v>
      </c>
      <c r="D44" s="643" t="s">
        <v>291</v>
      </c>
      <c r="E44" s="643" t="s">
        <v>1533</v>
      </c>
      <c r="F44" s="643" t="s">
        <v>1532</v>
      </c>
      <c r="G44" s="643" t="s">
        <v>1900</v>
      </c>
      <c r="H44" s="643" t="s">
        <v>1531</v>
      </c>
      <c r="I44" s="643" t="s">
        <v>1899</v>
      </c>
      <c r="J44" s="643" t="s">
        <v>1898</v>
      </c>
      <c r="K44" s="643" t="s">
        <v>1530</v>
      </c>
      <c r="L44" s="643" t="s">
        <v>1529</v>
      </c>
      <c r="M44" s="643" t="s">
        <v>1528</v>
      </c>
      <c r="N44" s="643" t="s">
        <v>121</v>
      </c>
      <c r="O44" s="643" t="s">
        <v>1527</v>
      </c>
      <c r="P44" s="643" t="s">
        <v>1526</v>
      </c>
      <c r="Q44" s="643" t="s">
        <v>1525</v>
      </c>
      <c r="R44" s="643" t="s">
        <v>1524</v>
      </c>
      <c r="S44" s="643" t="s">
        <v>1523</v>
      </c>
      <c r="T44" s="13" t="s">
        <v>4429</v>
      </c>
      <c r="V44" s="13" t="s">
        <v>4360</v>
      </c>
      <c r="W44" s="9" t="s">
        <v>2106</v>
      </c>
      <c r="X44" s="10" t="s">
        <v>4219</v>
      </c>
      <c r="Y44" s="10" t="s">
        <v>4285</v>
      </c>
      <c r="Z44" s="10" t="s">
        <v>4464</v>
      </c>
      <c r="AA44" s="14"/>
      <c r="AB44" s="14"/>
      <c r="AC44" s="10"/>
      <c r="AD44" s="10"/>
      <c r="AE44" s="10"/>
      <c r="AF44" s="10"/>
      <c r="AG44" s="14"/>
      <c r="AH44" s="14"/>
      <c r="AI44" s="134"/>
    </row>
    <row r="45" spans="1:38" x14ac:dyDescent="0.2">
      <c r="A45" s="241" t="s">
        <v>1391</v>
      </c>
      <c r="B45" s="237"/>
      <c r="C45" s="402"/>
      <c r="D45" s="402"/>
      <c r="E45" s="402"/>
      <c r="F45" s="402"/>
      <c r="G45" s="402"/>
      <c r="H45" s="402"/>
      <c r="I45" s="402"/>
      <c r="J45" s="402"/>
      <c r="K45" s="402"/>
      <c r="L45" s="402"/>
      <c r="M45" s="402"/>
      <c r="N45" s="402"/>
      <c r="O45" s="402"/>
      <c r="P45" s="402"/>
      <c r="Q45" s="402"/>
      <c r="R45" s="402"/>
      <c r="S45" s="402"/>
      <c r="T45" s="17"/>
      <c r="U45" s="17"/>
      <c r="V45" s="13"/>
      <c r="W45" s="9"/>
      <c r="X45" s="10"/>
      <c r="Y45" s="10"/>
      <c r="Z45" s="10"/>
      <c r="AA45" s="10"/>
      <c r="AB45" s="10"/>
      <c r="AC45" s="10"/>
      <c r="AD45" s="10"/>
      <c r="AE45" s="10"/>
      <c r="AF45" s="10"/>
      <c r="AG45" s="14"/>
      <c r="AH45" s="14"/>
      <c r="AI45" s="134"/>
    </row>
    <row r="46" spans="1:38" x14ac:dyDescent="0.2">
      <c r="A46" s="308" t="s">
        <v>1391</v>
      </c>
      <c r="B46" s="316" t="s">
        <v>7850</v>
      </c>
      <c r="C46" s="644" t="s">
        <v>91</v>
      </c>
      <c r="D46" s="644" t="s">
        <v>1949</v>
      </c>
      <c r="E46" s="644" t="s">
        <v>1522</v>
      </c>
      <c r="F46" s="644" t="s">
        <v>1521</v>
      </c>
      <c r="G46" s="644" t="s">
        <v>1948</v>
      </c>
      <c r="H46" s="644" t="s">
        <v>1520</v>
      </c>
      <c r="I46" s="644" t="s">
        <v>1947</v>
      </c>
      <c r="J46" s="644" t="s">
        <v>1946</v>
      </c>
      <c r="K46" s="644" t="s">
        <v>1519</v>
      </c>
      <c r="L46" s="644" t="s">
        <v>1518</v>
      </c>
      <c r="M46" s="644" t="s">
        <v>1517</v>
      </c>
      <c r="N46" s="644" t="s">
        <v>123</v>
      </c>
      <c r="O46" s="644" t="s">
        <v>1516</v>
      </c>
      <c r="P46" s="644" t="s">
        <v>1515</v>
      </c>
      <c r="Q46" s="644" t="s">
        <v>1514</v>
      </c>
      <c r="R46" s="644" t="s">
        <v>1513</v>
      </c>
      <c r="S46" s="643" t="s">
        <v>1512</v>
      </c>
      <c r="T46" s="17"/>
      <c r="U46" s="17"/>
      <c r="V46" s="13" t="s">
        <v>4360</v>
      </c>
      <c r="W46" s="9" t="s">
        <v>2106</v>
      </c>
      <c r="X46" s="10" t="s">
        <v>4219</v>
      </c>
      <c r="Y46" s="10" t="s">
        <v>4285</v>
      </c>
      <c r="Z46" s="10"/>
      <c r="AA46" s="10"/>
      <c r="AB46" s="10"/>
      <c r="AC46" s="10"/>
      <c r="AD46" s="10"/>
      <c r="AE46" s="10"/>
      <c r="AF46" s="10"/>
      <c r="AG46" s="14"/>
      <c r="AH46" s="14"/>
      <c r="AI46" s="134"/>
    </row>
    <row r="47" spans="1:38" ht="11.25" customHeight="1" x14ac:dyDescent="0.2">
      <c r="A47" s="312" t="s">
        <v>7531</v>
      </c>
      <c r="B47" s="317" t="s">
        <v>7851</v>
      </c>
      <c r="C47" s="644" t="s">
        <v>57</v>
      </c>
      <c r="D47" s="644" t="s">
        <v>1945</v>
      </c>
      <c r="E47" s="644" t="s">
        <v>1510</v>
      </c>
      <c r="F47" s="644" t="s">
        <v>1509</v>
      </c>
      <c r="G47" s="644" t="s">
        <v>1944</v>
      </c>
      <c r="H47" s="644" t="s">
        <v>1508</v>
      </c>
      <c r="I47" s="644" t="s">
        <v>1943</v>
      </c>
      <c r="J47" s="644" t="s">
        <v>1942</v>
      </c>
      <c r="K47" s="644" t="s">
        <v>1507</v>
      </c>
      <c r="L47" s="644" t="s">
        <v>1506</v>
      </c>
      <c r="M47" s="644" t="s">
        <v>1505</v>
      </c>
      <c r="N47" s="644" t="s">
        <v>1504</v>
      </c>
      <c r="O47" s="644" t="s">
        <v>1503</v>
      </c>
      <c r="P47" s="644" t="s">
        <v>1502</v>
      </c>
      <c r="Q47" s="644" t="s">
        <v>1501</v>
      </c>
      <c r="R47" s="644" t="s">
        <v>1500</v>
      </c>
      <c r="S47" s="639" t="s">
        <v>1499</v>
      </c>
      <c r="T47" s="17"/>
      <c r="U47" s="17"/>
      <c r="V47" s="13" t="s">
        <v>4360</v>
      </c>
      <c r="W47" s="9" t="s">
        <v>2106</v>
      </c>
      <c r="X47" s="10" t="s">
        <v>4218</v>
      </c>
      <c r="Y47" s="10" t="s">
        <v>4279</v>
      </c>
      <c r="Z47" s="10" t="s">
        <v>4478</v>
      </c>
      <c r="AA47" s="10" t="s">
        <v>4470</v>
      </c>
      <c r="AB47" s="14"/>
      <c r="AC47" s="14"/>
      <c r="AD47" s="10"/>
      <c r="AE47" s="10"/>
      <c r="AF47" s="10"/>
      <c r="AG47" s="14"/>
      <c r="AH47" s="14"/>
      <c r="AI47" s="134"/>
    </row>
    <row r="48" spans="1:38" x14ac:dyDescent="0.2">
      <c r="A48" s="308" t="s">
        <v>1390</v>
      </c>
      <c r="B48" s="316" t="s">
        <v>7889</v>
      </c>
      <c r="C48" s="644" t="s">
        <v>45</v>
      </c>
      <c r="D48" s="644" t="s">
        <v>1941</v>
      </c>
      <c r="E48" s="644" t="s">
        <v>1498</v>
      </c>
      <c r="F48" s="644" t="s">
        <v>1497</v>
      </c>
      <c r="G48" s="644" t="s">
        <v>1940</v>
      </c>
      <c r="H48" s="644" t="s">
        <v>1496</v>
      </c>
      <c r="I48" s="644" t="s">
        <v>1939</v>
      </c>
      <c r="J48" s="644" t="s">
        <v>1938</v>
      </c>
      <c r="K48" s="644" t="s">
        <v>1495</v>
      </c>
      <c r="L48" s="644" t="s">
        <v>1494</v>
      </c>
      <c r="M48" s="644" t="s">
        <v>1493</v>
      </c>
      <c r="N48" s="644" t="s">
        <v>1492</v>
      </c>
      <c r="O48" s="644" t="s">
        <v>1491</v>
      </c>
      <c r="P48" s="644" t="s">
        <v>1490</v>
      </c>
      <c r="Q48" s="644" t="s">
        <v>1489</v>
      </c>
      <c r="R48" s="644" t="s">
        <v>1488</v>
      </c>
      <c r="S48" s="639" t="s">
        <v>1487</v>
      </c>
      <c r="T48" s="13"/>
      <c r="V48" s="13" t="s">
        <v>4360</v>
      </c>
      <c r="W48" s="9" t="s">
        <v>2106</v>
      </c>
      <c r="X48" s="10" t="s">
        <v>4219</v>
      </c>
      <c r="Y48" s="10" t="s">
        <v>4285</v>
      </c>
      <c r="Z48" s="10" t="s">
        <v>4464</v>
      </c>
      <c r="AA48" s="14"/>
      <c r="AB48" s="14"/>
      <c r="AC48" s="10"/>
      <c r="AD48" s="10"/>
      <c r="AE48" s="10"/>
      <c r="AF48" s="10"/>
      <c r="AG48" s="14"/>
      <c r="AH48" s="14"/>
      <c r="AI48" s="13"/>
      <c r="AK48" s="17"/>
      <c r="AL48" s="17"/>
    </row>
    <row r="49" spans="1:38" x14ac:dyDescent="0.2">
      <c r="A49" s="315"/>
      <c r="B49" s="319"/>
      <c r="C49" s="4"/>
      <c r="D49" s="4"/>
      <c r="E49" s="4"/>
      <c r="F49" s="4"/>
      <c r="G49" s="4"/>
      <c r="H49" s="4"/>
      <c r="I49" s="4"/>
      <c r="J49" s="4"/>
      <c r="K49" s="4"/>
      <c r="L49" s="4"/>
      <c r="M49" s="4"/>
      <c r="N49" s="4"/>
      <c r="O49" s="4"/>
      <c r="P49" s="5"/>
      <c r="Q49" s="5"/>
      <c r="R49" s="5"/>
      <c r="S49" s="5"/>
      <c r="T49" s="17"/>
      <c r="U49" s="17"/>
      <c r="V49" s="17"/>
      <c r="W49" s="17"/>
      <c r="X49" s="13"/>
      <c r="Y49" s="13"/>
      <c r="Z49" s="9"/>
      <c r="AA49" s="10"/>
      <c r="AB49" s="10"/>
      <c r="AC49" s="10"/>
      <c r="AD49" s="10"/>
      <c r="AE49" s="10"/>
      <c r="AF49" s="10"/>
      <c r="AG49" s="10"/>
      <c r="AH49" s="10"/>
      <c r="AI49" s="10"/>
      <c r="AJ49" s="14"/>
      <c r="AK49" s="14"/>
      <c r="AL49" s="134"/>
    </row>
    <row r="50" spans="1:38" x14ac:dyDescent="0.2">
      <c r="A50" s="18" t="s">
        <v>6782</v>
      </c>
      <c r="B50" s="48"/>
      <c r="C50" s="4"/>
      <c r="D50" s="4"/>
      <c r="E50" s="4"/>
      <c r="F50" s="4"/>
      <c r="G50" s="4"/>
      <c r="H50" s="4"/>
      <c r="I50" s="4"/>
      <c r="J50" s="4"/>
      <c r="K50" s="4"/>
      <c r="L50" s="4"/>
      <c r="M50" s="4"/>
      <c r="N50" s="4"/>
      <c r="O50" s="4"/>
      <c r="P50" s="5"/>
      <c r="Q50" s="5"/>
      <c r="R50" s="5"/>
      <c r="S50" s="5"/>
      <c r="T50" s="17"/>
      <c r="U50" s="17"/>
      <c r="V50" s="17"/>
      <c r="W50" s="17"/>
      <c r="X50" s="13"/>
      <c r="Y50" s="13"/>
      <c r="Z50" s="10"/>
      <c r="AA50" s="10"/>
      <c r="AB50" s="10"/>
      <c r="AC50" s="10"/>
      <c r="AD50" s="10"/>
      <c r="AE50" s="10"/>
      <c r="AF50" s="10"/>
      <c r="AG50" s="10"/>
      <c r="AH50" s="10"/>
      <c r="AI50" s="10"/>
      <c r="AJ50" s="14"/>
      <c r="AK50" s="14"/>
      <c r="AL50" s="134"/>
    </row>
    <row r="51" spans="1:38" x14ac:dyDescent="0.2">
      <c r="A51" s="11" t="s">
        <v>48</v>
      </c>
      <c r="B51" s="38"/>
      <c r="C51" s="4"/>
      <c r="D51" s="4"/>
      <c r="E51" s="4"/>
      <c r="F51" s="4"/>
      <c r="G51" s="4"/>
      <c r="H51" s="4"/>
      <c r="I51" s="4"/>
      <c r="J51" s="4"/>
      <c r="K51" s="4"/>
      <c r="L51" s="4"/>
      <c r="M51" s="4"/>
      <c r="N51" s="4"/>
      <c r="O51" s="4"/>
      <c r="P51" s="5"/>
      <c r="Q51" s="5"/>
      <c r="R51" s="5"/>
      <c r="S51" s="5"/>
      <c r="T51" s="17"/>
      <c r="U51" s="17"/>
      <c r="V51" s="17"/>
      <c r="W51" s="17"/>
      <c r="X51" s="13"/>
      <c r="Y51" s="13"/>
      <c r="Z51" s="10"/>
      <c r="AA51" s="10"/>
      <c r="AB51" s="10"/>
      <c r="AC51" s="10"/>
      <c r="AD51" s="10"/>
      <c r="AE51" s="10"/>
      <c r="AF51" s="10"/>
      <c r="AG51" s="10"/>
      <c r="AH51" s="10"/>
      <c r="AI51" s="10"/>
      <c r="AJ51" s="14"/>
      <c r="AK51" s="14"/>
      <c r="AL51" s="134"/>
    </row>
    <row r="52" spans="1:38" x14ac:dyDescent="0.2">
      <c r="A52" s="17" t="s">
        <v>4583</v>
      </c>
      <c r="B52" s="47"/>
      <c r="C52" s="4"/>
      <c r="D52" s="4"/>
      <c r="E52" s="4"/>
      <c r="F52" s="4"/>
      <c r="G52" s="4"/>
      <c r="H52" s="4"/>
      <c r="I52" s="4"/>
      <c r="J52" s="4"/>
      <c r="K52" s="4"/>
      <c r="L52" s="4"/>
      <c r="M52" s="4"/>
      <c r="N52" s="4"/>
      <c r="O52" s="4"/>
      <c r="P52" s="5"/>
      <c r="Q52" s="5"/>
      <c r="R52" s="5"/>
      <c r="S52" s="5"/>
      <c r="T52" s="17"/>
      <c r="U52" s="17"/>
      <c r="V52" s="17"/>
      <c r="W52" s="17"/>
      <c r="X52" s="13"/>
      <c r="Y52" s="13"/>
      <c r="Z52" s="10"/>
      <c r="AA52" s="10"/>
      <c r="AB52" s="10"/>
      <c r="AC52" s="10"/>
      <c r="AD52" s="10"/>
      <c r="AE52" s="10"/>
      <c r="AF52" s="10"/>
      <c r="AG52" s="10"/>
      <c r="AH52" s="10"/>
      <c r="AI52" s="10"/>
      <c r="AJ52" s="14"/>
      <c r="AK52" s="14"/>
      <c r="AL52" s="134"/>
    </row>
    <row r="53" spans="1:38" x14ac:dyDescent="0.2">
      <c r="A53" s="19"/>
      <c r="B53" s="49"/>
      <c r="C53" s="4"/>
      <c r="D53" s="4"/>
      <c r="E53" s="4"/>
      <c r="F53" s="4"/>
      <c r="G53" s="4"/>
      <c r="H53" s="4"/>
      <c r="I53" s="4"/>
      <c r="J53" s="4"/>
      <c r="K53" s="4"/>
      <c r="L53" s="4"/>
      <c r="M53" s="4"/>
      <c r="N53" s="4"/>
      <c r="O53" s="4"/>
      <c r="P53" s="5"/>
      <c r="Q53" s="5"/>
      <c r="R53" s="5"/>
      <c r="S53" s="5"/>
      <c r="T53" s="17"/>
      <c r="U53" s="17"/>
      <c r="V53" s="17"/>
      <c r="W53" s="17"/>
      <c r="X53" s="13"/>
      <c r="Y53" s="13"/>
      <c r="Z53" s="10"/>
      <c r="AA53" s="10"/>
      <c r="AB53" s="10"/>
      <c r="AC53" s="10"/>
      <c r="AD53" s="10"/>
      <c r="AE53" s="10"/>
      <c r="AF53" s="10"/>
      <c r="AG53" s="10"/>
      <c r="AH53" s="10"/>
      <c r="AI53" s="10"/>
      <c r="AJ53" s="14"/>
      <c r="AK53" s="14"/>
      <c r="AL53" s="134"/>
    </row>
    <row r="54" spans="1:38" x14ac:dyDescent="0.2">
      <c r="A54" s="19" t="s">
        <v>1897</v>
      </c>
      <c r="B54" s="49"/>
      <c r="C54" s="4"/>
      <c r="D54" s="4"/>
      <c r="E54" s="4"/>
      <c r="F54" s="4"/>
      <c r="G54" s="4"/>
      <c r="H54" s="4"/>
      <c r="I54" s="4"/>
      <c r="J54" s="4"/>
      <c r="K54" s="4"/>
      <c r="L54" s="4"/>
      <c r="M54" s="4"/>
      <c r="N54" s="4"/>
      <c r="O54" s="4"/>
      <c r="P54" s="5"/>
      <c r="Q54" s="5"/>
      <c r="R54" s="5"/>
      <c r="S54" s="5"/>
      <c r="T54" s="17"/>
      <c r="U54" s="17"/>
      <c r="V54" s="17"/>
      <c r="W54" s="17"/>
      <c r="X54" s="13"/>
      <c r="Y54" s="13"/>
      <c r="Z54" s="10"/>
      <c r="AA54" s="10"/>
      <c r="AB54" s="10"/>
      <c r="AC54" s="10"/>
      <c r="AD54" s="10"/>
      <c r="AE54" s="10"/>
      <c r="AF54" s="10"/>
      <c r="AG54" s="10"/>
      <c r="AH54" s="10"/>
      <c r="AI54" s="10"/>
      <c r="AJ54" s="14"/>
      <c r="AK54" s="14"/>
      <c r="AL54" s="134"/>
    </row>
    <row r="55" spans="1:38" x14ac:dyDescent="0.2">
      <c r="A55" s="19"/>
      <c r="B55" s="49"/>
      <c r="C55" s="4"/>
      <c r="D55" s="4"/>
      <c r="E55" s="4"/>
      <c r="F55" s="4"/>
      <c r="G55" s="4"/>
      <c r="H55" s="4"/>
      <c r="I55" s="4"/>
      <c r="J55" s="4"/>
      <c r="K55" s="4"/>
      <c r="L55" s="4"/>
      <c r="M55" s="4"/>
      <c r="N55" s="4"/>
      <c r="O55" s="4"/>
      <c r="P55" s="5"/>
      <c r="Q55" s="5"/>
      <c r="R55" s="5"/>
      <c r="S55" s="5"/>
      <c r="T55" s="17"/>
      <c r="U55" s="17"/>
      <c r="V55" s="17"/>
      <c r="W55" s="17"/>
      <c r="X55" s="13"/>
      <c r="Y55" s="13"/>
      <c r="Z55" s="10"/>
      <c r="AA55" s="10"/>
      <c r="AB55" s="10"/>
      <c r="AC55" s="10"/>
      <c r="AD55" s="10"/>
      <c r="AE55" s="10"/>
      <c r="AF55" s="10"/>
      <c r="AG55" s="10"/>
      <c r="AH55" s="10"/>
      <c r="AI55" s="10"/>
      <c r="AJ55" s="14"/>
      <c r="AK55" s="14"/>
      <c r="AL55" s="134"/>
    </row>
    <row r="56" spans="1:38" x14ac:dyDescent="0.2">
      <c r="A56" s="243" t="s">
        <v>2443</v>
      </c>
      <c r="B56" s="237" t="s">
        <v>8304</v>
      </c>
      <c r="C56" s="773" t="s">
        <v>109</v>
      </c>
      <c r="D56" s="773" t="s">
        <v>1896</v>
      </c>
      <c r="E56" s="774" t="s">
        <v>1486</v>
      </c>
      <c r="F56" s="774" t="s">
        <v>1485</v>
      </c>
      <c r="G56" s="774" t="s">
        <v>1895</v>
      </c>
      <c r="H56" s="774" t="s">
        <v>1484</v>
      </c>
      <c r="I56" s="774" t="s">
        <v>1894</v>
      </c>
      <c r="J56" s="774" t="s">
        <v>1893</v>
      </c>
      <c r="K56" s="774" t="s">
        <v>1483</v>
      </c>
      <c r="L56" s="774" t="s">
        <v>1482</v>
      </c>
      <c r="M56" s="774" t="s">
        <v>1481</v>
      </c>
      <c r="N56" s="774" t="s">
        <v>1480</v>
      </c>
      <c r="O56" s="774" t="s">
        <v>1479</v>
      </c>
      <c r="P56" s="774" t="s">
        <v>1478</v>
      </c>
      <c r="Q56" s="774" t="s">
        <v>1477</v>
      </c>
      <c r="R56" s="774" t="s">
        <v>1476</v>
      </c>
      <c r="S56" s="402"/>
      <c r="T56" s="9" t="s">
        <v>2107</v>
      </c>
      <c r="U56" s="10" t="s">
        <v>4656</v>
      </c>
      <c r="V56" s="10"/>
      <c r="W56" s="10"/>
      <c r="X56" s="10"/>
      <c r="Y56" s="10"/>
      <c r="Z56" s="10"/>
      <c r="AA56" s="10"/>
      <c r="AB56" s="10"/>
      <c r="AC56" s="10"/>
      <c r="AD56" s="14"/>
      <c r="AE56" s="14"/>
      <c r="AF56" s="134"/>
    </row>
    <row r="57" spans="1:38" x14ac:dyDescent="0.2">
      <c r="A57" s="241" t="s">
        <v>1892</v>
      </c>
      <c r="B57" s="237"/>
      <c r="C57" s="402"/>
      <c r="D57" s="402"/>
      <c r="E57" s="402"/>
      <c r="F57" s="402"/>
      <c r="G57" s="402"/>
      <c r="H57" s="402"/>
      <c r="I57" s="402"/>
      <c r="J57" s="402"/>
      <c r="K57" s="402"/>
      <c r="L57" s="402"/>
      <c r="M57" s="402"/>
      <c r="N57" s="402"/>
      <c r="O57" s="402"/>
      <c r="P57" s="402"/>
      <c r="Q57" s="402"/>
      <c r="R57" s="402"/>
      <c r="S57" s="402"/>
      <c r="T57" s="13"/>
      <c r="U57" s="10"/>
      <c r="V57" s="10"/>
      <c r="W57" s="10"/>
      <c r="X57" s="10"/>
      <c r="Y57" s="10"/>
      <c r="Z57" s="10"/>
      <c r="AA57" s="10"/>
      <c r="AB57" s="10"/>
      <c r="AC57" s="10"/>
      <c r="AD57" s="10"/>
      <c r="AE57" s="14"/>
      <c r="AF57" s="14"/>
      <c r="AG57" s="134"/>
    </row>
    <row r="58" spans="1:38" x14ac:dyDescent="0.2">
      <c r="A58" s="242" t="s">
        <v>1891</v>
      </c>
      <c r="B58" s="237"/>
      <c r="C58" s="402"/>
      <c r="D58" s="402"/>
      <c r="E58" s="402"/>
      <c r="F58" s="402"/>
      <c r="G58" s="402"/>
      <c r="H58" s="402"/>
      <c r="I58" s="402"/>
      <c r="J58" s="402"/>
      <c r="K58" s="402"/>
      <c r="L58" s="402"/>
      <c r="M58" s="402"/>
      <c r="N58" s="402"/>
      <c r="O58" s="402"/>
      <c r="P58" s="402"/>
      <c r="Q58" s="402"/>
      <c r="R58" s="402"/>
      <c r="S58" s="402"/>
      <c r="T58" s="13"/>
      <c r="U58" s="10"/>
      <c r="V58" s="10"/>
      <c r="W58" s="10"/>
      <c r="X58" s="10"/>
      <c r="Y58" s="10"/>
      <c r="Z58" s="10"/>
      <c r="AA58" s="10"/>
      <c r="AB58" s="10"/>
      <c r="AC58" s="10"/>
      <c r="AD58" s="10"/>
      <c r="AE58" s="14"/>
      <c r="AF58" s="14"/>
      <c r="AG58" s="134"/>
    </row>
    <row r="59" spans="1:38" x14ac:dyDescent="0.2">
      <c r="A59" s="244" t="s">
        <v>6533</v>
      </c>
      <c r="B59" s="237" t="s">
        <v>8268</v>
      </c>
      <c r="C59" s="773" t="s">
        <v>82</v>
      </c>
      <c r="D59" s="773" t="s">
        <v>286</v>
      </c>
      <c r="E59" s="774" t="s">
        <v>1887</v>
      </c>
      <c r="F59" s="774" t="s">
        <v>1886</v>
      </c>
      <c r="G59" s="774" t="s">
        <v>1885</v>
      </c>
      <c r="H59" s="774" t="s">
        <v>1884</v>
      </c>
      <c r="I59" s="774" t="s">
        <v>1883</v>
      </c>
      <c r="J59" s="774" t="s">
        <v>1882</v>
      </c>
      <c r="K59" s="774" t="s">
        <v>1881</v>
      </c>
      <c r="L59" s="774" t="s">
        <v>1880</v>
      </c>
      <c r="M59" s="774" t="s">
        <v>1879</v>
      </c>
      <c r="N59" s="774" t="s">
        <v>1878</v>
      </c>
      <c r="O59" s="774" t="s">
        <v>1877</v>
      </c>
      <c r="P59" s="774" t="s">
        <v>1876</v>
      </c>
      <c r="Q59" s="774" t="s">
        <v>1875</v>
      </c>
      <c r="R59" s="774" t="s">
        <v>1874</v>
      </c>
      <c r="S59" s="402"/>
      <c r="T59" s="9" t="s">
        <v>2109</v>
      </c>
      <c r="U59" s="10" t="s">
        <v>4695</v>
      </c>
      <c r="V59" s="10" t="s">
        <v>4342</v>
      </c>
      <c r="X59" s="14"/>
      <c r="Y59" s="10"/>
      <c r="Z59" s="10"/>
      <c r="AA59" s="10"/>
      <c r="AB59" s="10"/>
      <c r="AC59" s="10"/>
      <c r="AD59" s="10"/>
      <c r="AE59" s="14"/>
      <c r="AF59" s="14"/>
      <c r="AG59" s="134"/>
    </row>
    <row r="60" spans="1:38" x14ac:dyDescent="0.2">
      <c r="A60" s="242" t="s">
        <v>1873</v>
      </c>
      <c r="B60" s="237"/>
      <c r="C60" s="402"/>
      <c r="D60" s="402"/>
      <c r="E60" s="402"/>
      <c r="F60" s="402"/>
      <c r="G60" s="402"/>
      <c r="H60" s="402"/>
      <c r="I60" s="402"/>
      <c r="J60" s="402"/>
      <c r="K60" s="402"/>
      <c r="L60" s="402"/>
      <c r="M60" s="402"/>
      <c r="N60" s="402"/>
      <c r="O60" s="402"/>
      <c r="P60" s="402"/>
      <c r="Q60" s="402"/>
      <c r="R60" s="402"/>
      <c r="S60" s="402"/>
      <c r="T60" s="10"/>
      <c r="U60" s="10"/>
      <c r="V60" s="10"/>
      <c r="X60" s="14"/>
      <c r="Y60" s="10"/>
      <c r="Z60" s="10"/>
      <c r="AA60" s="10"/>
      <c r="AB60" s="10"/>
      <c r="AC60" s="10"/>
      <c r="AD60" s="10"/>
      <c r="AE60" s="14"/>
      <c r="AF60" s="14"/>
      <c r="AG60" s="134"/>
    </row>
    <row r="61" spans="1:38" x14ac:dyDescent="0.2">
      <c r="A61" s="244" t="s">
        <v>6533</v>
      </c>
      <c r="B61" s="237" t="s">
        <v>8270</v>
      </c>
      <c r="C61" s="773" t="s">
        <v>107</v>
      </c>
      <c r="D61" s="773" t="s">
        <v>1260</v>
      </c>
      <c r="E61" s="774" t="s">
        <v>326</v>
      </c>
      <c r="F61" s="774" t="s">
        <v>1464</v>
      </c>
      <c r="G61" s="774" t="s">
        <v>1872</v>
      </c>
      <c r="H61" s="774" t="s">
        <v>1463</v>
      </c>
      <c r="I61" s="774" t="s">
        <v>1871</v>
      </c>
      <c r="J61" s="774" t="s">
        <v>1870</v>
      </c>
      <c r="K61" s="774" t="s">
        <v>1462</v>
      </c>
      <c r="L61" s="774" t="s">
        <v>1461</v>
      </c>
      <c r="M61" s="774" t="s">
        <v>1460</v>
      </c>
      <c r="N61" s="774" t="s">
        <v>1459</v>
      </c>
      <c r="O61" s="774" t="s">
        <v>1458</v>
      </c>
      <c r="P61" s="774" t="s">
        <v>1457</v>
      </c>
      <c r="Q61" s="774" t="s">
        <v>1456</v>
      </c>
      <c r="R61" s="774" t="s">
        <v>1455</v>
      </c>
      <c r="S61" s="402"/>
      <c r="T61" s="9" t="s">
        <v>2109</v>
      </c>
      <c r="U61" s="10" t="s">
        <v>4695</v>
      </c>
      <c r="V61" s="10" t="s">
        <v>4340</v>
      </c>
      <c r="X61" s="14"/>
      <c r="Y61" s="10"/>
      <c r="Z61" s="10"/>
      <c r="AA61" s="10"/>
      <c r="AB61" s="10"/>
      <c r="AC61" s="10"/>
      <c r="AD61" s="10"/>
      <c r="AE61" s="14"/>
      <c r="AF61" s="14"/>
      <c r="AG61" s="134"/>
    </row>
    <row r="62" spans="1:38" x14ac:dyDescent="0.2">
      <c r="A62" s="241" t="s">
        <v>1869</v>
      </c>
      <c r="B62" s="237"/>
      <c r="C62" s="402"/>
      <c r="D62" s="402"/>
      <c r="E62" s="402"/>
      <c r="F62" s="402"/>
      <c r="G62" s="402"/>
      <c r="H62" s="402"/>
      <c r="I62" s="402"/>
      <c r="J62" s="402"/>
      <c r="K62" s="402"/>
      <c r="L62" s="402"/>
      <c r="M62" s="402"/>
      <c r="N62" s="402"/>
      <c r="O62" s="402"/>
      <c r="P62" s="402"/>
      <c r="Q62" s="402"/>
      <c r="R62" s="402"/>
      <c r="S62" s="402"/>
      <c r="T62" s="17"/>
      <c r="U62" s="13"/>
      <c r="V62" s="10"/>
      <c r="W62" s="10"/>
      <c r="X62" s="10"/>
      <c r="Y62" s="10"/>
      <c r="Z62" s="10"/>
      <c r="AA62" s="10"/>
      <c r="AB62" s="10"/>
      <c r="AC62" s="10"/>
      <c r="AD62" s="10"/>
      <c r="AE62" s="10"/>
      <c r="AF62" s="14"/>
      <c r="AG62" s="14"/>
      <c r="AH62" s="134"/>
    </row>
    <row r="63" spans="1:38" x14ac:dyDescent="0.2">
      <c r="A63" s="242" t="s">
        <v>1684</v>
      </c>
      <c r="B63" s="237"/>
      <c r="C63" s="402"/>
      <c r="D63" s="402"/>
      <c r="E63" s="402"/>
      <c r="F63" s="402"/>
      <c r="G63" s="402"/>
      <c r="H63" s="402"/>
      <c r="I63" s="402"/>
      <c r="J63" s="402"/>
      <c r="K63" s="402"/>
      <c r="L63" s="402"/>
      <c r="M63" s="402"/>
      <c r="N63" s="402"/>
      <c r="O63" s="402"/>
      <c r="P63" s="402"/>
      <c r="Q63" s="402"/>
      <c r="R63" s="402"/>
      <c r="S63" s="402"/>
      <c r="T63" s="17"/>
      <c r="U63" s="13"/>
      <c r="V63" s="10"/>
      <c r="W63" s="10"/>
      <c r="X63" s="10"/>
      <c r="Y63" s="10"/>
      <c r="Z63" s="10"/>
      <c r="AA63" s="10"/>
      <c r="AB63" s="10"/>
      <c r="AC63" s="10"/>
      <c r="AD63" s="10"/>
      <c r="AE63" s="10"/>
      <c r="AF63" s="14"/>
      <c r="AG63" s="14"/>
      <c r="AH63" s="134"/>
    </row>
    <row r="64" spans="1:38" x14ac:dyDescent="0.2">
      <c r="A64" s="244" t="s">
        <v>1834</v>
      </c>
      <c r="B64" s="237" t="s">
        <v>8271</v>
      </c>
      <c r="C64" s="773" t="s">
        <v>112</v>
      </c>
      <c r="D64" s="773" t="s">
        <v>1259</v>
      </c>
      <c r="E64" s="774" t="s">
        <v>324</v>
      </c>
      <c r="F64" s="774" t="s">
        <v>1454</v>
      </c>
      <c r="G64" s="774" t="s">
        <v>1868</v>
      </c>
      <c r="H64" s="774" t="s">
        <v>1453</v>
      </c>
      <c r="I64" s="774" t="s">
        <v>1867</v>
      </c>
      <c r="J64" s="774" t="s">
        <v>1866</v>
      </c>
      <c r="K64" s="774" t="s">
        <v>1452</v>
      </c>
      <c r="L64" s="774" t="s">
        <v>1451</v>
      </c>
      <c r="M64" s="774" t="s">
        <v>1450</v>
      </c>
      <c r="N64" s="774" t="s">
        <v>1449</v>
      </c>
      <c r="O64" s="774" t="s">
        <v>1448</v>
      </c>
      <c r="P64" s="774" t="s">
        <v>1447</v>
      </c>
      <c r="Q64" s="774" t="s">
        <v>1446</v>
      </c>
      <c r="R64" s="774" t="s">
        <v>1445</v>
      </c>
      <c r="S64" s="763" t="s">
        <v>1444</v>
      </c>
      <c r="T64" s="13" t="s">
        <v>4428</v>
      </c>
      <c r="U64" s="13" t="s">
        <v>4360</v>
      </c>
      <c r="V64" s="9" t="s">
        <v>2106</v>
      </c>
      <c r="W64" s="10" t="s">
        <v>4383</v>
      </c>
      <c r="X64" s="10" t="s">
        <v>4396</v>
      </c>
      <c r="Y64" s="10" t="s">
        <v>4219</v>
      </c>
      <c r="Z64" s="10" t="s">
        <v>4342</v>
      </c>
      <c r="AA64" s="14"/>
      <c r="AB64" s="14"/>
      <c r="AC64" s="14"/>
      <c r="AD64" s="10"/>
      <c r="AE64" s="10"/>
      <c r="AF64" s="14"/>
      <c r="AG64" s="14"/>
      <c r="AH64" s="134"/>
    </row>
    <row r="65" spans="1:34" x14ac:dyDescent="0.2">
      <c r="A65" s="244" t="s">
        <v>1820</v>
      </c>
      <c r="B65" s="237" t="s">
        <v>8272</v>
      </c>
      <c r="C65" s="773" t="s">
        <v>111</v>
      </c>
      <c r="D65" s="773" t="s">
        <v>1258</v>
      </c>
      <c r="E65" s="774" t="s">
        <v>322</v>
      </c>
      <c r="F65" s="774" t="s">
        <v>321</v>
      </c>
      <c r="G65" s="774" t="s">
        <v>1865</v>
      </c>
      <c r="H65" s="774" t="s">
        <v>1443</v>
      </c>
      <c r="I65" s="774" t="s">
        <v>1864</v>
      </c>
      <c r="J65" s="774" t="s">
        <v>1863</v>
      </c>
      <c r="K65" s="774" t="s">
        <v>1442</v>
      </c>
      <c r="L65" s="774" t="s">
        <v>1441</v>
      </c>
      <c r="M65" s="774" t="s">
        <v>1440</v>
      </c>
      <c r="N65" s="774" t="s">
        <v>1439</v>
      </c>
      <c r="O65" s="774" t="s">
        <v>1438</v>
      </c>
      <c r="P65" s="774" t="s">
        <v>1437</v>
      </c>
      <c r="Q65" s="774" t="s">
        <v>1436</v>
      </c>
      <c r="R65" s="774" t="s">
        <v>1435</v>
      </c>
      <c r="S65" s="763" t="s">
        <v>1434</v>
      </c>
      <c r="T65" s="13" t="s">
        <v>4428</v>
      </c>
      <c r="U65" s="13" t="s">
        <v>4360</v>
      </c>
      <c r="V65" s="9" t="s">
        <v>2106</v>
      </c>
      <c r="W65" s="10" t="s">
        <v>4383</v>
      </c>
      <c r="X65" s="10" t="s">
        <v>4398</v>
      </c>
      <c r="Y65" s="10" t="s">
        <v>4219</v>
      </c>
      <c r="Z65" s="10" t="s">
        <v>4342</v>
      </c>
      <c r="AA65" s="14"/>
      <c r="AB65" s="14"/>
      <c r="AC65" s="14"/>
      <c r="AD65" s="10"/>
      <c r="AE65" s="10"/>
      <c r="AF65" s="14"/>
      <c r="AG65" s="14"/>
      <c r="AH65" s="134"/>
    </row>
    <row r="66" spans="1:34" x14ac:dyDescent="0.2">
      <c r="A66" s="242" t="s">
        <v>1345</v>
      </c>
      <c r="B66" s="237"/>
      <c r="C66" s="402"/>
      <c r="D66" s="402"/>
      <c r="E66" s="402"/>
      <c r="F66" s="402"/>
      <c r="G66" s="402"/>
      <c r="H66" s="402"/>
      <c r="I66" s="402"/>
      <c r="J66" s="402"/>
      <c r="K66" s="402"/>
      <c r="L66" s="402"/>
      <c r="M66" s="402"/>
      <c r="N66" s="402"/>
      <c r="O66" s="402"/>
      <c r="P66" s="402"/>
      <c r="Q66" s="402"/>
      <c r="R66" s="402"/>
      <c r="S66" s="402"/>
      <c r="T66" s="13"/>
      <c r="U66" s="13"/>
      <c r="V66" s="9"/>
      <c r="W66" s="10"/>
      <c r="X66" s="10"/>
      <c r="Y66" s="10"/>
      <c r="Z66" s="10"/>
      <c r="AA66" s="14"/>
      <c r="AB66" s="14"/>
      <c r="AC66" s="14"/>
      <c r="AD66" s="10"/>
      <c r="AE66" s="10"/>
      <c r="AF66" s="14"/>
      <c r="AG66" s="14"/>
      <c r="AH66" s="134"/>
    </row>
    <row r="67" spans="1:34" x14ac:dyDescent="0.2">
      <c r="A67" s="244" t="s">
        <v>1682</v>
      </c>
      <c r="B67" s="237" t="s">
        <v>8273</v>
      </c>
      <c r="C67" s="773" t="s">
        <v>1862</v>
      </c>
      <c r="D67" s="773" t="s">
        <v>1257</v>
      </c>
      <c r="E67" s="774" t="s">
        <v>319</v>
      </c>
      <c r="F67" s="774" t="s">
        <v>318</v>
      </c>
      <c r="G67" s="774" t="s">
        <v>1861</v>
      </c>
      <c r="H67" s="774" t="s">
        <v>1860</v>
      </c>
      <c r="I67" s="774" t="s">
        <v>1859</v>
      </c>
      <c r="J67" s="774" t="s">
        <v>1858</v>
      </c>
      <c r="K67" s="774" t="s">
        <v>1857</v>
      </c>
      <c r="L67" s="774" t="s">
        <v>1856</v>
      </c>
      <c r="M67" s="774" t="s">
        <v>1855</v>
      </c>
      <c r="N67" s="774" t="s">
        <v>1854</v>
      </c>
      <c r="O67" s="774" t="s">
        <v>1853</v>
      </c>
      <c r="P67" s="774" t="s">
        <v>1852</v>
      </c>
      <c r="Q67" s="774" t="s">
        <v>1851</v>
      </c>
      <c r="R67" s="774" t="s">
        <v>1850</v>
      </c>
      <c r="S67" s="763" t="s">
        <v>2149</v>
      </c>
      <c r="T67" s="13" t="s">
        <v>4428</v>
      </c>
      <c r="U67" s="13" t="s">
        <v>4360</v>
      </c>
      <c r="V67" s="9" t="s">
        <v>2106</v>
      </c>
      <c r="W67" s="10" t="s">
        <v>4383</v>
      </c>
      <c r="X67" s="10" t="s">
        <v>4399</v>
      </c>
      <c r="Y67" s="10" t="s">
        <v>4219</v>
      </c>
      <c r="Z67" s="10" t="s">
        <v>4342</v>
      </c>
      <c r="AA67" s="14"/>
      <c r="AB67" s="14"/>
      <c r="AC67" s="14"/>
      <c r="AD67" s="10"/>
      <c r="AE67" s="10"/>
      <c r="AF67" s="14"/>
      <c r="AG67" s="14"/>
      <c r="AH67" s="134"/>
    </row>
    <row r="68" spans="1:34" x14ac:dyDescent="0.2">
      <c r="A68" s="244" t="s">
        <v>1790</v>
      </c>
      <c r="B68" s="237" t="s">
        <v>7825</v>
      </c>
      <c r="C68" s="773" t="s">
        <v>1849</v>
      </c>
      <c r="D68" s="773" t="s">
        <v>1256</v>
      </c>
      <c r="E68" s="774" t="s">
        <v>316</v>
      </c>
      <c r="F68" s="774" t="s">
        <v>1848</v>
      </c>
      <c r="G68" s="774" t="s">
        <v>1847</v>
      </c>
      <c r="H68" s="774" t="s">
        <v>1846</v>
      </c>
      <c r="I68" s="774" t="s">
        <v>1845</v>
      </c>
      <c r="J68" s="774" t="s">
        <v>1844</v>
      </c>
      <c r="K68" s="774" t="s">
        <v>1843</v>
      </c>
      <c r="L68" s="774" t="s">
        <v>1842</v>
      </c>
      <c r="M68" s="774" t="s">
        <v>1841</v>
      </c>
      <c r="N68" s="774" t="s">
        <v>1840</v>
      </c>
      <c r="O68" s="774" t="s">
        <v>1839</v>
      </c>
      <c r="P68" s="774" t="s">
        <v>1838</v>
      </c>
      <c r="Q68" s="774" t="s">
        <v>1837</v>
      </c>
      <c r="R68" s="774" t="s">
        <v>1836</v>
      </c>
      <c r="S68" s="763" t="s">
        <v>2150</v>
      </c>
      <c r="T68" s="13" t="s">
        <v>4428</v>
      </c>
      <c r="U68" s="13" t="s">
        <v>4360</v>
      </c>
      <c r="V68" s="9" t="s">
        <v>2106</v>
      </c>
      <c r="W68" s="10" t="s">
        <v>4383</v>
      </c>
      <c r="X68" s="10" t="s">
        <v>4400</v>
      </c>
      <c r="Y68" s="10" t="s">
        <v>4219</v>
      </c>
      <c r="Z68" s="10" t="s">
        <v>4342</v>
      </c>
      <c r="AA68" s="14"/>
      <c r="AB68" s="14"/>
      <c r="AC68" s="14"/>
      <c r="AD68" s="10"/>
      <c r="AE68" s="10"/>
      <c r="AF68" s="14"/>
      <c r="AG68" s="14"/>
      <c r="AH68" s="134"/>
    </row>
    <row r="69" spans="1:34" x14ac:dyDescent="0.2">
      <c r="A69" s="241" t="s">
        <v>1835</v>
      </c>
      <c r="B69" s="237"/>
      <c r="C69" s="402"/>
      <c r="D69" s="402"/>
      <c r="E69" s="402"/>
      <c r="F69" s="402"/>
      <c r="G69" s="402"/>
      <c r="H69" s="402"/>
      <c r="I69" s="402"/>
      <c r="J69" s="402"/>
      <c r="K69" s="402"/>
      <c r="L69" s="402"/>
      <c r="M69" s="402"/>
      <c r="N69" s="402"/>
      <c r="O69" s="402"/>
      <c r="P69" s="402"/>
      <c r="Q69" s="402"/>
      <c r="R69" s="402"/>
      <c r="S69" s="402"/>
      <c r="T69" s="13"/>
      <c r="U69" s="13"/>
      <c r="V69" s="10"/>
      <c r="W69" s="10"/>
      <c r="X69" s="10"/>
      <c r="Y69" s="10"/>
      <c r="Z69" s="10"/>
      <c r="AA69" s="14"/>
      <c r="AB69" s="14"/>
      <c r="AC69" s="14"/>
      <c r="AD69" s="10"/>
      <c r="AE69" s="10"/>
      <c r="AF69" s="14"/>
      <c r="AG69" s="14"/>
      <c r="AH69" s="134"/>
    </row>
    <row r="70" spans="1:34" x14ac:dyDescent="0.2">
      <c r="A70" s="242" t="s">
        <v>1684</v>
      </c>
      <c r="B70" s="237"/>
      <c r="C70" s="402"/>
      <c r="D70" s="402"/>
      <c r="E70" s="402"/>
      <c r="F70" s="402"/>
      <c r="G70" s="402"/>
      <c r="H70" s="402"/>
      <c r="I70" s="402"/>
      <c r="J70" s="402"/>
      <c r="K70" s="402"/>
      <c r="L70" s="402"/>
      <c r="M70" s="402"/>
      <c r="N70" s="402"/>
      <c r="O70" s="402"/>
      <c r="P70" s="402"/>
      <c r="Q70" s="402"/>
      <c r="R70" s="402"/>
      <c r="S70" s="402"/>
      <c r="T70" s="13"/>
      <c r="U70" s="13"/>
      <c r="V70" s="10"/>
      <c r="W70" s="10"/>
      <c r="X70" s="10"/>
      <c r="Y70" s="10"/>
      <c r="Z70" s="10"/>
      <c r="AA70" s="14"/>
      <c r="AB70" s="14"/>
      <c r="AC70" s="14"/>
      <c r="AD70" s="10"/>
      <c r="AE70" s="10"/>
      <c r="AF70" s="14"/>
      <c r="AG70" s="14"/>
      <c r="AH70" s="134"/>
    </row>
    <row r="71" spans="1:34" x14ac:dyDescent="0.2">
      <c r="A71" s="244" t="s">
        <v>1834</v>
      </c>
      <c r="B71" s="237" t="s">
        <v>7826</v>
      </c>
      <c r="C71" s="773" t="s">
        <v>1833</v>
      </c>
      <c r="D71" s="773" t="s">
        <v>1255</v>
      </c>
      <c r="E71" s="774" t="s">
        <v>314</v>
      </c>
      <c r="F71" s="774" t="s">
        <v>313</v>
      </c>
      <c r="G71" s="774" t="s">
        <v>1832</v>
      </c>
      <c r="H71" s="774" t="s">
        <v>1831</v>
      </c>
      <c r="I71" s="774" t="s">
        <v>1830</v>
      </c>
      <c r="J71" s="774" t="s">
        <v>1829</v>
      </c>
      <c r="K71" s="774" t="s">
        <v>1828</v>
      </c>
      <c r="L71" s="774" t="s">
        <v>1827</v>
      </c>
      <c r="M71" s="774" t="s">
        <v>1826</v>
      </c>
      <c r="N71" s="774" t="s">
        <v>1825</v>
      </c>
      <c r="O71" s="774" t="s">
        <v>1824</v>
      </c>
      <c r="P71" s="774" t="s">
        <v>1823</v>
      </c>
      <c r="Q71" s="774" t="s">
        <v>1822</v>
      </c>
      <c r="R71" s="774" t="s">
        <v>1821</v>
      </c>
      <c r="S71" s="763" t="s">
        <v>2151</v>
      </c>
      <c r="T71" s="13" t="s">
        <v>4428</v>
      </c>
      <c r="U71" s="13" t="s">
        <v>4360</v>
      </c>
      <c r="V71" s="9" t="s">
        <v>2106</v>
      </c>
      <c r="W71" s="10" t="s">
        <v>4383</v>
      </c>
      <c r="X71" s="10" t="s">
        <v>4396</v>
      </c>
      <c r="Y71" s="10" t="s">
        <v>4219</v>
      </c>
      <c r="Z71" s="10" t="s">
        <v>4340</v>
      </c>
      <c r="AA71" s="14"/>
      <c r="AB71" s="14"/>
      <c r="AC71" s="14"/>
      <c r="AD71" s="10"/>
      <c r="AE71" s="10"/>
      <c r="AF71" s="14"/>
      <c r="AG71" s="14"/>
      <c r="AH71" s="134"/>
    </row>
    <row r="72" spans="1:34" x14ac:dyDescent="0.2">
      <c r="A72" s="244" t="s">
        <v>1820</v>
      </c>
      <c r="B72" s="237" t="s">
        <v>7827</v>
      </c>
      <c r="C72" s="773" t="s">
        <v>1819</v>
      </c>
      <c r="D72" s="773" t="s">
        <v>1818</v>
      </c>
      <c r="E72" s="774" t="s">
        <v>311</v>
      </c>
      <c r="F72" s="774" t="s">
        <v>1817</v>
      </c>
      <c r="G72" s="774" t="s">
        <v>1816</v>
      </c>
      <c r="H72" s="774" t="s">
        <v>1815</v>
      </c>
      <c r="I72" s="774" t="s">
        <v>1814</v>
      </c>
      <c r="J72" s="774" t="s">
        <v>1813</v>
      </c>
      <c r="K72" s="774" t="s">
        <v>1812</v>
      </c>
      <c r="L72" s="774" t="s">
        <v>1811</v>
      </c>
      <c r="M72" s="774" t="s">
        <v>1810</v>
      </c>
      <c r="N72" s="774" t="s">
        <v>1809</v>
      </c>
      <c r="O72" s="774" t="s">
        <v>1808</v>
      </c>
      <c r="P72" s="774" t="s">
        <v>1807</v>
      </c>
      <c r="Q72" s="774" t="s">
        <v>1806</v>
      </c>
      <c r="R72" s="774" t="s">
        <v>1805</v>
      </c>
      <c r="S72" s="763" t="s">
        <v>2152</v>
      </c>
      <c r="T72" s="13" t="s">
        <v>4428</v>
      </c>
      <c r="U72" s="13" t="s">
        <v>4360</v>
      </c>
      <c r="V72" s="9" t="s">
        <v>2106</v>
      </c>
      <c r="W72" s="10" t="s">
        <v>4383</v>
      </c>
      <c r="X72" s="10" t="s">
        <v>4398</v>
      </c>
      <c r="Y72" s="10" t="s">
        <v>4219</v>
      </c>
      <c r="Z72" s="10" t="s">
        <v>4340</v>
      </c>
      <c r="AA72" s="14"/>
      <c r="AB72" s="14"/>
      <c r="AC72" s="14"/>
      <c r="AD72" s="10"/>
      <c r="AE72" s="10"/>
      <c r="AF72" s="14"/>
      <c r="AG72" s="14"/>
      <c r="AH72" s="134"/>
    </row>
    <row r="73" spans="1:34" x14ac:dyDescent="0.2">
      <c r="A73" s="242" t="s">
        <v>1345</v>
      </c>
      <c r="B73" s="237"/>
      <c r="C73" s="402"/>
      <c r="D73" s="402"/>
      <c r="E73" s="402"/>
      <c r="F73" s="402"/>
      <c r="G73" s="402"/>
      <c r="H73" s="402"/>
      <c r="I73" s="402"/>
      <c r="J73" s="402"/>
      <c r="K73" s="402"/>
      <c r="L73" s="402"/>
      <c r="M73" s="402"/>
      <c r="N73" s="402"/>
      <c r="O73" s="402"/>
      <c r="P73" s="402"/>
      <c r="Q73" s="402"/>
      <c r="R73" s="402"/>
      <c r="S73" s="402"/>
      <c r="T73" s="13"/>
      <c r="U73" s="13"/>
      <c r="V73" s="9"/>
      <c r="W73" s="10"/>
      <c r="X73" s="10"/>
      <c r="Y73" s="10"/>
      <c r="Z73" s="10"/>
      <c r="AA73" s="14"/>
      <c r="AB73" s="14"/>
      <c r="AC73" s="14"/>
      <c r="AD73" s="10"/>
      <c r="AE73" s="10"/>
      <c r="AF73" s="14"/>
      <c r="AG73" s="14"/>
      <c r="AH73" s="134"/>
    </row>
    <row r="74" spans="1:34" x14ac:dyDescent="0.2">
      <c r="A74" s="244" t="s">
        <v>1682</v>
      </c>
      <c r="B74" s="237" t="s">
        <v>7828</v>
      </c>
      <c r="C74" s="773" t="s">
        <v>1804</v>
      </c>
      <c r="D74" s="773" t="s">
        <v>1803</v>
      </c>
      <c r="E74" s="774" t="s">
        <v>309</v>
      </c>
      <c r="F74" s="774" t="s">
        <v>308</v>
      </c>
      <c r="G74" s="774" t="s">
        <v>1802</v>
      </c>
      <c r="H74" s="774" t="s">
        <v>1801</v>
      </c>
      <c r="I74" s="774" t="s">
        <v>1800</v>
      </c>
      <c r="J74" s="774" t="s">
        <v>1799</v>
      </c>
      <c r="K74" s="774" t="s">
        <v>1798</v>
      </c>
      <c r="L74" s="774" t="s">
        <v>1797</v>
      </c>
      <c r="M74" s="774" t="s">
        <v>1796</v>
      </c>
      <c r="N74" s="774" t="s">
        <v>1795</v>
      </c>
      <c r="O74" s="774" t="s">
        <v>1794</v>
      </c>
      <c r="P74" s="774" t="s">
        <v>1793</v>
      </c>
      <c r="Q74" s="774" t="s">
        <v>1792</v>
      </c>
      <c r="R74" s="774" t="s">
        <v>1791</v>
      </c>
      <c r="S74" s="763" t="s">
        <v>2153</v>
      </c>
      <c r="T74" s="13" t="s">
        <v>4428</v>
      </c>
      <c r="U74" s="13" t="s">
        <v>4360</v>
      </c>
      <c r="V74" s="9" t="s">
        <v>2106</v>
      </c>
      <c r="W74" s="10" t="s">
        <v>4383</v>
      </c>
      <c r="X74" s="10" t="s">
        <v>4399</v>
      </c>
      <c r="Y74" s="10" t="s">
        <v>4219</v>
      </c>
      <c r="Z74" s="10" t="s">
        <v>4340</v>
      </c>
      <c r="AA74" s="14"/>
      <c r="AB74" s="14"/>
      <c r="AC74" s="14"/>
      <c r="AD74" s="10"/>
      <c r="AE74" s="10"/>
      <c r="AF74" s="14"/>
      <c r="AG74" s="14"/>
      <c r="AH74" s="134"/>
    </row>
    <row r="75" spans="1:34" x14ac:dyDescent="0.2">
      <c r="A75" s="244" t="s">
        <v>1790</v>
      </c>
      <c r="B75" s="237" t="s">
        <v>7829</v>
      </c>
      <c r="C75" s="773" t="s">
        <v>1685</v>
      </c>
      <c r="D75" s="773" t="s">
        <v>1789</v>
      </c>
      <c r="E75" s="774" t="s">
        <v>1788</v>
      </c>
      <c r="F75" s="774" t="s">
        <v>1787</v>
      </c>
      <c r="G75" s="774" t="s">
        <v>1786</v>
      </c>
      <c r="H75" s="774" t="s">
        <v>1785</v>
      </c>
      <c r="I75" s="774" t="s">
        <v>1784</v>
      </c>
      <c r="J75" s="774" t="s">
        <v>1783</v>
      </c>
      <c r="K75" s="774" t="s">
        <v>1782</v>
      </c>
      <c r="L75" s="774" t="s">
        <v>1781</v>
      </c>
      <c r="M75" s="774" t="s">
        <v>1780</v>
      </c>
      <c r="N75" s="774" t="s">
        <v>1779</v>
      </c>
      <c r="O75" s="774" t="s">
        <v>1778</v>
      </c>
      <c r="P75" s="774" t="s">
        <v>1777</v>
      </c>
      <c r="Q75" s="774" t="s">
        <v>1776</v>
      </c>
      <c r="R75" s="774" t="s">
        <v>1775</v>
      </c>
      <c r="S75" s="763" t="s">
        <v>2154</v>
      </c>
      <c r="T75" s="13" t="s">
        <v>4428</v>
      </c>
      <c r="U75" s="13" t="s">
        <v>4360</v>
      </c>
      <c r="V75" s="9" t="s">
        <v>2106</v>
      </c>
      <c r="W75" s="10" t="s">
        <v>4383</v>
      </c>
      <c r="X75" s="10" t="s">
        <v>4400</v>
      </c>
      <c r="Y75" s="10" t="s">
        <v>4219</v>
      </c>
      <c r="Z75" s="10" t="s">
        <v>4340</v>
      </c>
      <c r="AA75" s="14"/>
      <c r="AB75" s="14"/>
      <c r="AC75" s="14"/>
      <c r="AD75" s="10"/>
      <c r="AE75" s="10"/>
      <c r="AF75" s="14"/>
      <c r="AG75" s="14"/>
      <c r="AH75" s="134"/>
    </row>
    <row r="76" spans="1:34" x14ac:dyDescent="0.2">
      <c r="A76" s="314" t="s">
        <v>1774</v>
      </c>
      <c r="B76" s="237"/>
      <c r="C76" s="402"/>
      <c r="D76" s="402"/>
      <c r="E76" s="402"/>
      <c r="F76" s="402"/>
      <c r="G76" s="402"/>
      <c r="H76" s="402"/>
      <c r="I76" s="402"/>
      <c r="J76" s="402"/>
      <c r="K76" s="402"/>
      <c r="L76" s="402"/>
      <c r="M76" s="402"/>
      <c r="N76" s="402"/>
      <c r="O76" s="402"/>
      <c r="P76" s="402"/>
      <c r="Q76" s="402"/>
      <c r="R76" s="402"/>
      <c r="S76" s="402"/>
      <c r="T76" s="17"/>
      <c r="U76" s="13"/>
      <c r="V76" s="10"/>
      <c r="W76" s="10"/>
      <c r="X76" s="10"/>
      <c r="Y76" s="10"/>
      <c r="Z76" s="10"/>
      <c r="AA76" s="10"/>
      <c r="AB76" s="10"/>
      <c r="AC76" s="10"/>
      <c r="AD76" s="10"/>
      <c r="AE76" s="10"/>
      <c r="AF76" s="14"/>
      <c r="AG76" s="14"/>
      <c r="AH76" s="134"/>
    </row>
    <row r="77" spans="1:34" x14ac:dyDescent="0.2">
      <c r="A77" s="242" t="s">
        <v>4201</v>
      </c>
      <c r="B77" s="237" t="s">
        <v>7830</v>
      </c>
      <c r="C77" s="773" t="s">
        <v>1773</v>
      </c>
      <c r="D77" s="773" t="s">
        <v>1772</v>
      </c>
      <c r="E77" s="774" t="s">
        <v>306</v>
      </c>
      <c r="F77" s="774" t="s">
        <v>305</v>
      </c>
      <c r="G77" s="774" t="s">
        <v>1771</v>
      </c>
      <c r="H77" s="774" t="s">
        <v>1770</v>
      </c>
      <c r="I77" s="774" t="s">
        <v>1769</v>
      </c>
      <c r="J77" s="774" t="s">
        <v>1768</v>
      </c>
      <c r="K77" s="774" t="s">
        <v>1767</v>
      </c>
      <c r="L77" s="774" t="s">
        <v>1766</v>
      </c>
      <c r="M77" s="774" t="s">
        <v>1765</v>
      </c>
      <c r="N77" s="774" t="s">
        <v>1764</v>
      </c>
      <c r="O77" s="774" t="s">
        <v>1763</v>
      </c>
      <c r="P77" s="774" t="s">
        <v>1762</v>
      </c>
      <c r="Q77" s="774" t="s">
        <v>1761</v>
      </c>
      <c r="R77" s="774" t="s">
        <v>1760</v>
      </c>
      <c r="S77" s="763" t="s">
        <v>2155</v>
      </c>
      <c r="T77" s="17"/>
      <c r="U77" s="13"/>
      <c r="V77" s="9" t="s">
        <v>7148</v>
      </c>
      <c r="W77" s="10" t="s">
        <v>4754</v>
      </c>
      <c r="X77" s="9"/>
      <c r="Y77" s="9"/>
      <c r="Z77" s="9"/>
      <c r="AA77" s="9"/>
      <c r="AB77" s="9"/>
      <c r="AC77" s="9"/>
      <c r="AD77" s="9"/>
      <c r="AE77" s="10"/>
      <c r="AF77" s="14"/>
      <c r="AG77" s="14"/>
      <c r="AH77" s="134"/>
    </row>
    <row r="78" spans="1:34" x14ac:dyDescent="0.2">
      <c r="C78" s="101" t="s">
        <v>4525</v>
      </c>
      <c r="D78" s="101" t="s">
        <v>4526</v>
      </c>
      <c r="E78" s="101" t="s">
        <v>4527</v>
      </c>
      <c r="F78" s="101" t="s">
        <v>4530</v>
      </c>
      <c r="G78" s="101" t="s">
        <v>4531</v>
      </c>
      <c r="H78" s="101" t="s">
        <v>4532</v>
      </c>
      <c r="I78" s="101" t="s">
        <v>4533</v>
      </c>
      <c r="J78" s="101" t="s">
        <v>4534</v>
      </c>
      <c r="K78" s="101" t="s">
        <v>4535</v>
      </c>
      <c r="L78" s="101" t="s">
        <v>4536</v>
      </c>
      <c r="M78" s="101" t="s">
        <v>4537</v>
      </c>
      <c r="N78" s="101" t="s">
        <v>4538</v>
      </c>
      <c r="O78" s="101" t="s">
        <v>4528</v>
      </c>
      <c r="P78" s="101" t="s">
        <v>4540</v>
      </c>
      <c r="Q78" s="101" t="s">
        <v>4541</v>
      </c>
      <c r="R78" s="101" t="s">
        <v>4539</v>
      </c>
      <c r="S78" s="106" t="s">
        <v>4524</v>
      </c>
      <c r="U78" s="13"/>
      <c r="V78" s="134"/>
      <c r="X78" s="134"/>
      <c r="Y78" s="134"/>
      <c r="Z78" s="134"/>
      <c r="AA78" s="134"/>
      <c r="AB78" s="134"/>
      <c r="AC78" s="134"/>
      <c r="AD78" s="134"/>
      <c r="AE78" s="134"/>
      <c r="AF78" s="134"/>
    </row>
    <row r="79" spans="1:34" x14ac:dyDescent="0.2">
      <c r="A79" s="18" t="s">
        <v>8425</v>
      </c>
      <c r="B79" s="48"/>
      <c r="C79" s="806"/>
      <c r="D79" s="806"/>
      <c r="E79" s="806"/>
      <c r="F79" s="49"/>
      <c r="G79" s="49"/>
      <c r="H79" s="49"/>
      <c r="I79" s="49"/>
      <c r="J79" s="49"/>
      <c r="K79" s="49"/>
      <c r="L79" s="49"/>
      <c r="M79" s="49"/>
      <c r="N79" s="49"/>
      <c r="O79" s="49"/>
      <c r="P79" s="49"/>
      <c r="Q79" s="17"/>
      <c r="R79" s="49"/>
      <c r="S79" s="17"/>
      <c r="T79" s="17"/>
      <c r="U79" s="17"/>
      <c r="V79" s="17"/>
    </row>
    <row r="80" spans="1:34" x14ac:dyDescent="0.2">
      <c r="A80" s="11" t="s">
        <v>48</v>
      </c>
      <c r="B80" s="38"/>
      <c r="C80" s="806"/>
      <c r="D80" s="806"/>
      <c r="E80" s="806"/>
      <c r="F80" s="17"/>
      <c r="G80" s="17"/>
      <c r="H80" s="17"/>
      <c r="I80" s="17"/>
      <c r="J80" s="17"/>
      <c r="K80" s="17"/>
      <c r="L80" s="17"/>
      <c r="M80" s="17"/>
      <c r="N80" s="17"/>
      <c r="O80" s="17"/>
      <c r="P80" s="17"/>
      <c r="Q80" s="17"/>
      <c r="R80" s="17"/>
      <c r="S80" s="17"/>
    </row>
    <row r="81" spans="1:30" x14ac:dyDescent="0.2">
      <c r="A81" s="17" t="s">
        <v>4583</v>
      </c>
      <c r="B81" s="47"/>
      <c r="C81" s="17"/>
      <c r="D81" s="17"/>
      <c r="E81" s="17"/>
      <c r="F81" s="17"/>
      <c r="G81" s="17"/>
      <c r="H81" s="17"/>
      <c r="I81" s="17"/>
      <c r="J81" s="17"/>
      <c r="K81" s="17"/>
      <c r="L81" s="17"/>
      <c r="M81" s="17"/>
      <c r="N81" s="17"/>
      <c r="O81" s="17"/>
      <c r="P81" s="17"/>
      <c r="Q81" s="17"/>
      <c r="R81" s="17"/>
      <c r="S81" s="17"/>
    </row>
    <row r="82" spans="1:30" x14ac:dyDescent="0.2">
      <c r="A82" s="15" t="s">
        <v>5093</v>
      </c>
      <c r="B82" s="241" t="s">
        <v>240</v>
      </c>
      <c r="C82" s="237" t="s">
        <v>8275</v>
      </c>
      <c r="D82" s="807" t="s">
        <v>7495</v>
      </c>
      <c r="F82" s="163"/>
      <c r="G82" s="163"/>
      <c r="H82" s="163"/>
      <c r="I82" s="163"/>
      <c r="J82" s="163"/>
      <c r="K82" s="163"/>
      <c r="L82" s="163"/>
      <c r="M82" s="163"/>
      <c r="N82" s="163"/>
      <c r="O82" s="163"/>
      <c r="P82" s="163"/>
      <c r="Q82" s="163"/>
      <c r="R82" s="163"/>
      <c r="S82" s="163"/>
    </row>
    <row r="84" spans="1:30" x14ac:dyDescent="0.2">
      <c r="A84" s="241" t="s">
        <v>7523</v>
      </c>
      <c r="B84" s="237" t="s">
        <v>8341</v>
      </c>
      <c r="C84" s="595" t="s">
        <v>1759</v>
      </c>
      <c r="D84" s="595" t="s">
        <v>1758</v>
      </c>
      <c r="E84" s="595" t="s">
        <v>1757</v>
      </c>
      <c r="F84" s="595" t="s">
        <v>1756</v>
      </c>
      <c r="G84" s="595" t="s">
        <v>1755</v>
      </c>
      <c r="H84" s="595" t="s">
        <v>1754</v>
      </c>
      <c r="I84" s="595" t="s">
        <v>1753</v>
      </c>
      <c r="J84" s="595" t="s">
        <v>1752</v>
      </c>
      <c r="K84" s="595" t="s">
        <v>1751</v>
      </c>
      <c r="L84" s="595" t="s">
        <v>1750</v>
      </c>
      <c r="M84" s="595" t="s">
        <v>1749</v>
      </c>
      <c r="N84" s="595" t="s">
        <v>1748</v>
      </c>
      <c r="O84" s="402"/>
      <c r="P84" s="402"/>
      <c r="Q84" s="402"/>
      <c r="R84" s="402"/>
      <c r="S84" s="655" t="s">
        <v>2156</v>
      </c>
      <c r="T84" s="13" t="s">
        <v>4360</v>
      </c>
      <c r="U84" s="15" t="s">
        <v>4428</v>
      </c>
      <c r="V84" s="9" t="s">
        <v>2106</v>
      </c>
      <c r="W84" s="10" t="s">
        <v>4219</v>
      </c>
      <c r="X84" s="9" t="s">
        <v>4285</v>
      </c>
      <c r="Z84" s="15" t="s">
        <v>5078</v>
      </c>
      <c r="AA84" s="14"/>
      <c r="AB84" s="14"/>
      <c r="AC84" s="14"/>
      <c r="AD84" s="791"/>
    </row>
    <row r="85" spans="1:30" x14ac:dyDescent="0.2">
      <c r="A85" s="791"/>
      <c r="B85" s="791"/>
      <c r="C85" s="791"/>
      <c r="D85" s="791"/>
      <c r="E85" s="791"/>
      <c r="F85" s="791"/>
      <c r="G85" s="791"/>
      <c r="H85" s="791"/>
      <c r="I85" s="791"/>
      <c r="J85" s="791"/>
      <c r="K85" s="791"/>
      <c r="L85" s="791"/>
      <c r="M85" s="791"/>
      <c r="N85" s="791"/>
      <c r="O85" s="791"/>
      <c r="P85" s="791"/>
      <c r="Q85" s="791"/>
      <c r="R85" s="791"/>
      <c r="S85" s="791"/>
      <c r="T85" s="791"/>
      <c r="U85" s="791"/>
      <c r="V85" s="791"/>
      <c r="W85" s="791"/>
      <c r="X85" s="791"/>
      <c r="Y85" s="791"/>
      <c r="Z85" s="791"/>
      <c r="AA85" s="791"/>
      <c r="AB85" s="791"/>
      <c r="AC85" s="791"/>
      <c r="AD85" s="791"/>
    </row>
    <row r="86" spans="1:30" x14ac:dyDescent="0.2">
      <c r="A86" s="18" t="s">
        <v>8426</v>
      </c>
      <c r="B86" s="48"/>
      <c r="C86" s="11"/>
      <c r="D86" s="11"/>
      <c r="E86" s="11"/>
      <c r="F86" s="11"/>
      <c r="G86" s="11"/>
      <c r="H86" s="11"/>
      <c r="I86" s="11"/>
      <c r="J86" s="11"/>
      <c r="K86" s="11"/>
      <c r="L86" s="11"/>
      <c r="M86" s="11"/>
      <c r="N86" s="11"/>
      <c r="O86" s="11"/>
      <c r="P86" s="11"/>
      <c r="Q86" s="11"/>
      <c r="R86" s="11"/>
      <c r="S86" s="11"/>
      <c r="T86" s="17"/>
      <c r="U86" s="17"/>
      <c r="V86" s="17"/>
      <c r="W86" s="17"/>
      <c r="X86" s="14"/>
      <c r="Y86" s="17"/>
      <c r="Z86" s="14"/>
      <c r="AA86" s="14"/>
      <c r="AB86" s="14"/>
      <c r="AC86" s="14"/>
      <c r="AD86" s="791"/>
    </row>
    <row r="87" spans="1:30" x14ac:dyDescent="0.2">
      <c r="A87" s="11" t="s">
        <v>48</v>
      </c>
      <c r="B87" s="38"/>
      <c r="C87" s="11"/>
      <c r="D87" s="11"/>
      <c r="E87" s="11"/>
      <c r="F87" s="11"/>
      <c r="G87" s="11"/>
      <c r="H87" s="11"/>
      <c r="I87" s="11"/>
      <c r="J87" s="11"/>
      <c r="K87" s="11"/>
      <c r="L87" s="11"/>
      <c r="M87" s="11"/>
      <c r="N87" s="11"/>
      <c r="O87" s="11"/>
      <c r="P87" s="11"/>
      <c r="Q87" s="11"/>
      <c r="R87" s="11"/>
      <c r="S87" s="11"/>
      <c r="T87" s="17"/>
      <c r="U87" s="17"/>
      <c r="V87" s="17"/>
      <c r="W87" s="17"/>
      <c r="X87" s="14"/>
      <c r="Y87" s="17"/>
      <c r="Z87" s="14"/>
      <c r="AA87" s="14"/>
      <c r="AB87" s="14"/>
      <c r="AC87" s="14"/>
      <c r="AD87" s="791"/>
    </row>
    <row r="88" spans="1:30" x14ac:dyDescent="0.2">
      <c r="A88" s="17" t="s">
        <v>4583</v>
      </c>
      <c r="B88" s="47"/>
      <c r="C88" s="11"/>
      <c r="D88" s="11"/>
      <c r="E88" s="11"/>
      <c r="F88" s="11"/>
      <c r="G88" s="11"/>
      <c r="H88" s="11"/>
      <c r="I88" s="11"/>
      <c r="J88" s="11"/>
      <c r="K88" s="11"/>
      <c r="L88" s="11"/>
      <c r="M88" s="11"/>
      <c r="N88" s="11"/>
      <c r="O88" s="11"/>
      <c r="P88" s="11"/>
      <c r="Q88" s="11"/>
      <c r="R88" s="11"/>
      <c r="S88" s="11"/>
      <c r="T88" s="17"/>
      <c r="U88" s="17"/>
      <c r="V88" s="17"/>
      <c r="W88" s="17"/>
      <c r="X88" s="14"/>
      <c r="Y88" s="17"/>
      <c r="Z88" s="14"/>
      <c r="AA88" s="14"/>
      <c r="AB88" s="14"/>
      <c r="AC88" s="14"/>
      <c r="AD88" s="791"/>
    </row>
    <row r="89" spans="1:30" x14ac:dyDescent="0.2">
      <c r="A89" s="17"/>
      <c r="B89" s="47"/>
      <c r="C89" s="11"/>
      <c r="D89" s="11"/>
      <c r="E89" s="11"/>
      <c r="F89" s="11"/>
      <c r="G89" s="11"/>
      <c r="H89" s="11"/>
      <c r="I89" s="11"/>
      <c r="J89" s="11"/>
      <c r="K89" s="11"/>
      <c r="L89" s="11"/>
      <c r="M89" s="11"/>
      <c r="N89" s="11"/>
      <c r="O89" s="11"/>
      <c r="P89" s="11"/>
      <c r="Q89" s="11"/>
      <c r="R89" s="11"/>
      <c r="S89" s="11"/>
      <c r="T89" s="17"/>
      <c r="U89" s="17"/>
      <c r="V89" s="17"/>
      <c r="W89" s="17"/>
      <c r="X89" s="14"/>
      <c r="Y89" s="17"/>
      <c r="Z89" s="14"/>
      <c r="AA89" s="14"/>
      <c r="AB89" s="14"/>
      <c r="AC89" s="14"/>
      <c r="AD89" s="791"/>
    </row>
    <row r="90" spans="1:30" x14ac:dyDescent="0.2">
      <c r="A90" s="241" t="s">
        <v>7525</v>
      </c>
      <c r="B90" s="237" t="s">
        <v>8342</v>
      </c>
      <c r="C90" s="595" t="s">
        <v>1735</v>
      </c>
      <c r="D90" s="595" t="s">
        <v>1734</v>
      </c>
      <c r="E90" s="595" t="s">
        <v>1733</v>
      </c>
      <c r="F90" s="595" t="s">
        <v>1732</v>
      </c>
      <c r="G90" s="595" t="s">
        <v>1731</v>
      </c>
      <c r="H90" s="595" t="s">
        <v>1730</v>
      </c>
      <c r="I90" s="595" t="s">
        <v>1729</v>
      </c>
      <c r="J90" s="595" t="s">
        <v>1728</v>
      </c>
      <c r="K90" s="595" t="s">
        <v>1727</v>
      </c>
      <c r="L90" s="595" t="s">
        <v>1726</v>
      </c>
      <c r="M90" s="595" t="s">
        <v>1725</v>
      </c>
      <c r="N90" s="595" t="s">
        <v>1724</v>
      </c>
      <c r="O90" s="402"/>
      <c r="P90" s="402"/>
      <c r="Q90" s="402"/>
      <c r="R90" s="402"/>
      <c r="S90" s="655" t="s">
        <v>6608</v>
      </c>
      <c r="T90" s="13" t="s">
        <v>4360</v>
      </c>
      <c r="U90" s="13" t="s">
        <v>4428</v>
      </c>
      <c r="V90" s="9" t="s">
        <v>2106</v>
      </c>
      <c r="W90" s="10" t="s">
        <v>4219</v>
      </c>
      <c r="X90" s="10" t="s">
        <v>4285</v>
      </c>
      <c r="Y90" s="13" t="s">
        <v>5115</v>
      </c>
      <c r="Z90" s="13" t="s">
        <v>5074</v>
      </c>
      <c r="AA90" s="14"/>
      <c r="AB90" s="14"/>
      <c r="AC90" s="14"/>
      <c r="AD90" s="791"/>
    </row>
    <row r="91" spans="1:30" x14ac:dyDescent="0.2">
      <c r="A91" s="241" t="s">
        <v>7526</v>
      </c>
      <c r="B91" s="237" t="s">
        <v>8343</v>
      </c>
      <c r="C91" s="595" t="s">
        <v>1723</v>
      </c>
      <c r="D91" s="595" t="s">
        <v>1722</v>
      </c>
      <c r="E91" s="595" t="s">
        <v>1721</v>
      </c>
      <c r="F91" s="595" t="s">
        <v>1720</v>
      </c>
      <c r="G91" s="595" t="s">
        <v>1719</v>
      </c>
      <c r="H91" s="595" t="s">
        <v>1718</v>
      </c>
      <c r="I91" s="595" t="s">
        <v>1717</v>
      </c>
      <c r="J91" s="595" t="s">
        <v>1716</v>
      </c>
      <c r="K91" s="595" t="s">
        <v>1715</v>
      </c>
      <c r="L91" s="595" t="s">
        <v>1714</v>
      </c>
      <c r="M91" s="595" t="s">
        <v>1713</v>
      </c>
      <c r="N91" s="595" t="s">
        <v>1712</v>
      </c>
      <c r="O91" s="402"/>
      <c r="P91" s="402"/>
      <c r="Q91" s="402"/>
      <c r="R91" s="402"/>
      <c r="S91" s="655" t="s">
        <v>6609</v>
      </c>
      <c r="T91" s="13" t="s">
        <v>4360</v>
      </c>
      <c r="U91" s="13" t="s">
        <v>4428</v>
      </c>
      <c r="V91" s="9" t="s">
        <v>2106</v>
      </c>
      <c r="W91" s="10" t="s">
        <v>4219</v>
      </c>
      <c r="X91" s="10" t="s">
        <v>4285</v>
      </c>
      <c r="Y91" s="13" t="s">
        <v>5115</v>
      </c>
      <c r="Z91" s="13" t="s">
        <v>6576</v>
      </c>
      <c r="AA91" s="14"/>
      <c r="AB91" s="14"/>
      <c r="AC91" s="14"/>
      <c r="AD91" s="791"/>
    </row>
    <row r="92" spans="1:30" x14ac:dyDescent="0.2">
      <c r="C92" s="791"/>
      <c r="D92" s="791"/>
      <c r="E92" s="791"/>
      <c r="F92" s="791"/>
      <c r="G92" s="791"/>
      <c r="H92" s="791"/>
      <c r="I92" s="791"/>
      <c r="J92" s="791"/>
      <c r="K92" s="791"/>
      <c r="L92" s="791"/>
      <c r="M92" s="791"/>
      <c r="N92" s="791"/>
      <c r="O92" s="791"/>
      <c r="P92" s="791"/>
      <c r="Q92" s="791"/>
      <c r="R92" s="791"/>
      <c r="S92" s="791"/>
      <c r="T92" s="791"/>
      <c r="U92" s="791"/>
      <c r="V92" s="791"/>
      <c r="W92" s="791"/>
      <c r="X92" s="791"/>
      <c r="AD92" s="791"/>
    </row>
    <row r="93" spans="1:30" x14ac:dyDescent="0.2">
      <c r="A93" s="18" t="s">
        <v>8427</v>
      </c>
      <c r="B93" s="48"/>
      <c r="C93" s="806"/>
      <c r="D93" s="806"/>
      <c r="E93" s="806"/>
      <c r="F93" s="806"/>
      <c r="G93" s="806"/>
      <c r="H93" s="806"/>
      <c r="I93" s="806"/>
      <c r="J93" s="806"/>
      <c r="K93" s="806"/>
      <c r="L93" s="806"/>
      <c r="M93" s="806"/>
      <c r="N93" s="806"/>
      <c r="O93" s="806"/>
      <c r="P93" s="806"/>
      <c r="Q93" s="806"/>
      <c r="R93" s="806"/>
      <c r="S93" s="806"/>
      <c r="T93" s="15"/>
      <c r="U93" s="15"/>
      <c r="V93" s="13"/>
      <c r="W93" s="15"/>
      <c r="Z93" s="9"/>
      <c r="AA93" s="9"/>
      <c r="AB93" s="14"/>
      <c r="AC93" s="14"/>
      <c r="AD93" s="791"/>
    </row>
    <row r="94" spans="1:30" x14ac:dyDescent="0.2">
      <c r="A94" s="11" t="s">
        <v>48</v>
      </c>
      <c r="B94" s="38"/>
      <c r="C94" s="806"/>
      <c r="D94" s="806"/>
      <c r="E94" s="806"/>
      <c r="F94" s="806"/>
      <c r="G94" s="806"/>
      <c r="H94" s="806"/>
      <c r="I94" s="806"/>
      <c r="J94" s="806"/>
      <c r="K94" s="806"/>
      <c r="L94" s="806"/>
      <c r="M94" s="806"/>
      <c r="N94" s="806"/>
      <c r="O94" s="806"/>
      <c r="P94" s="806"/>
      <c r="Q94" s="806"/>
      <c r="R94" s="806"/>
      <c r="S94" s="806"/>
      <c r="T94" s="15"/>
      <c r="U94" s="15"/>
      <c r="V94" s="13"/>
      <c r="W94" s="15"/>
      <c r="Z94" s="9"/>
      <c r="AA94" s="9"/>
      <c r="AB94" s="14"/>
      <c r="AC94" s="14"/>
      <c r="AD94" s="791"/>
    </row>
    <row r="95" spans="1:30" x14ac:dyDescent="0.2">
      <c r="A95" s="17" t="s">
        <v>4583</v>
      </c>
      <c r="B95" s="47"/>
      <c r="C95" s="806"/>
      <c r="D95" s="806"/>
      <c r="E95" s="806"/>
      <c r="F95" s="806"/>
      <c r="G95" s="806"/>
      <c r="H95" s="806"/>
      <c r="I95" s="806"/>
      <c r="J95" s="806"/>
      <c r="K95" s="806"/>
      <c r="L95" s="806"/>
      <c r="M95" s="806"/>
      <c r="N95" s="806"/>
      <c r="O95" s="806"/>
      <c r="P95" s="806"/>
      <c r="Q95" s="806"/>
      <c r="R95" s="806"/>
      <c r="S95" s="806"/>
      <c r="T95" s="15"/>
      <c r="U95" s="15"/>
      <c r="V95" s="13"/>
      <c r="W95" s="15"/>
      <c r="Z95" s="9"/>
      <c r="AA95" s="9"/>
      <c r="AB95" s="14"/>
      <c r="AC95" s="14"/>
      <c r="AD95" s="791"/>
    </row>
    <row r="96" spans="1:30" x14ac:dyDescent="0.2">
      <c r="A96" s="17"/>
      <c r="B96" s="47"/>
      <c r="C96" s="806"/>
      <c r="D96" s="806"/>
      <c r="E96" s="806"/>
      <c r="F96" s="806"/>
      <c r="G96" s="806"/>
      <c r="H96" s="806"/>
      <c r="I96" s="806"/>
      <c r="J96" s="806"/>
      <c r="K96" s="806"/>
      <c r="L96" s="806"/>
      <c r="M96" s="806"/>
      <c r="N96" s="806"/>
      <c r="O96" s="806"/>
      <c r="P96" s="806"/>
      <c r="Q96" s="806"/>
      <c r="R96" s="806"/>
      <c r="S96" s="806"/>
      <c r="T96" s="15"/>
      <c r="U96" s="15"/>
      <c r="V96" s="13"/>
      <c r="W96" s="15"/>
      <c r="Z96" s="9"/>
      <c r="AA96" s="9"/>
      <c r="AB96" s="14"/>
      <c r="AC96" s="14"/>
      <c r="AD96" s="791"/>
    </row>
    <row r="97" spans="1:30" x14ac:dyDescent="0.2">
      <c r="A97" s="44" t="s">
        <v>7617</v>
      </c>
      <c r="B97" s="47"/>
      <c r="C97" s="806"/>
      <c r="D97" s="806"/>
      <c r="E97" s="806"/>
      <c r="F97" s="806"/>
      <c r="G97" s="806"/>
      <c r="H97" s="806"/>
      <c r="I97" s="806"/>
      <c r="J97" s="806"/>
      <c r="K97" s="806"/>
      <c r="L97" s="806"/>
      <c r="M97" s="806"/>
      <c r="N97" s="806"/>
      <c r="O97" s="806"/>
      <c r="P97" s="806"/>
      <c r="Q97" s="806"/>
      <c r="R97" s="806"/>
      <c r="S97" s="806"/>
      <c r="T97" s="15"/>
      <c r="U97" s="15"/>
      <c r="V97" s="13"/>
      <c r="W97" s="15"/>
      <c r="Z97" s="9"/>
      <c r="AA97" s="9"/>
      <c r="AB97" s="14"/>
      <c r="AC97" s="14"/>
      <c r="AD97" s="791"/>
    </row>
    <row r="98" spans="1:30" x14ac:dyDescent="0.2">
      <c r="A98" s="733" t="s">
        <v>5093</v>
      </c>
      <c r="B98" s="246" t="s">
        <v>7517</v>
      </c>
      <c r="C98" s="237" t="s">
        <v>8276</v>
      </c>
      <c r="D98" s="807" t="s">
        <v>7495</v>
      </c>
      <c r="F98" s="806"/>
      <c r="G98" s="806"/>
      <c r="H98" s="806"/>
      <c r="I98" s="806"/>
      <c r="J98" s="806"/>
      <c r="K98" s="806"/>
      <c r="L98" s="806"/>
      <c r="M98" s="806"/>
      <c r="N98" s="806"/>
      <c r="O98" s="806"/>
      <c r="P98" s="806"/>
      <c r="Q98" s="806"/>
      <c r="R98" s="806"/>
      <c r="S98" s="806"/>
      <c r="T98" s="15"/>
      <c r="U98" s="15"/>
      <c r="V98" s="13"/>
      <c r="W98" s="15"/>
      <c r="Z98" s="9"/>
      <c r="AA98" s="9"/>
      <c r="AB98" s="14"/>
      <c r="AC98" s="14"/>
      <c r="AD98" s="791"/>
    </row>
    <row r="99" spans="1:30" x14ac:dyDescent="0.2">
      <c r="A99" s="62"/>
      <c r="B99" s="92"/>
      <c r="C99" s="806"/>
      <c r="D99" s="806"/>
      <c r="F99" s="806"/>
      <c r="G99" s="806"/>
      <c r="H99" s="806"/>
      <c r="I99" s="806"/>
      <c r="J99" s="806"/>
      <c r="K99" s="806"/>
      <c r="L99" s="806"/>
      <c r="M99" s="806"/>
      <c r="N99" s="806"/>
      <c r="O99" s="806"/>
      <c r="P99" s="806"/>
      <c r="Q99" s="806"/>
      <c r="R99" s="806"/>
      <c r="S99" s="806"/>
      <c r="T99" s="15"/>
      <c r="U99" s="15"/>
      <c r="V99" s="13"/>
      <c r="W99" s="15"/>
      <c r="Z99" s="9"/>
      <c r="AA99" s="9"/>
      <c r="AB99" s="14"/>
      <c r="AC99" s="14"/>
      <c r="AD99" s="791"/>
    </row>
    <row r="100" spans="1:30" x14ac:dyDescent="0.2">
      <c r="A100" s="241" t="s">
        <v>7524</v>
      </c>
      <c r="B100" s="237" t="s">
        <v>8344</v>
      </c>
      <c r="C100" s="595" t="s">
        <v>1747</v>
      </c>
      <c r="D100" s="595" t="s">
        <v>1746</v>
      </c>
      <c r="E100" s="595" t="s">
        <v>1745</v>
      </c>
      <c r="F100" s="595" t="s">
        <v>1744</v>
      </c>
      <c r="G100" s="595" t="s">
        <v>1743</v>
      </c>
      <c r="H100" s="595" t="s">
        <v>1742</v>
      </c>
      <c r="I100" s="595" t="s">
        <v>1741</v>
      </c>
      <c r="J100" s="595" t="s">
        <v>1740</v>
      </c>
      <c r="K100" s="595" t="s">
        <v>1739</v>
      </c>
      <c r="L100" s="595" t="s">
        <v>1738</v>
      </c>
      <c r="M100" s="595" t="s">
        <v>1737</v>
      </c>
      <c r="N100" s="595" t="s">
        <v>1736</v>
      </c>
      <c r="O100" s="402"/>
      <c r="P100" s="402"/>
      <c r="Q100" s="402"/>
      <c r="R100" s="402"/>
      <c r="S100" s="655" t="s">
        <v>2157</v>
      </c>
      <c r="T100" s="13" t="s">
        <v>4360</v>
      </c>
      <c r="U100" s="15" t="s">
        <v>4428</v>
      </c>
      <c r="V100" s="9" t="s">
        <v>2106</v>
      </c>
      <c r="W100" s="10" t="s">
        <v>4219</v>
      </c>
      <c r="X100" s="9" t="s">
        <v>4285</v>
      </c>
      <c r="Y100" s="15" t="s">
        <v>4647</v>
      </c>
      <c r="Z100" s="14"/>
      <c r="AA100" s="14"/>
      <c r="AB100" s="14"/>
      <c r="AC100" s="14"/>
      <c r="AD100" s="791"/>
    </row>
    <row r="101" spans="1:30" x14ac:dyDescent="0.2">
      <c r="C101" s="101" t="s">
        <v>8428</v>
      </c>
      <c r="D101" s="101" t="s">
        <v>8429</v>
      </c>
      <c r="E101" s="101" t="s">
        <v>8430</v>
      </c>
      <c r="F101" s="101" t="s">
        <v>8431</v>
      </c>
      <c r="G101" s="101" t="s">
        <v>8432</v>
      </c>
      <c r="H101" s="101" t="s">
        <v>8433</v>
      </c>
      <c r="I101" s="101" t="s">
        <v>8434</v>
      </c>
      <c r="J101" s="101" t="s">
        <v>8435</v>
      </c>
      <c r="K101" s="101" t="s">
        <v>8436</v>
      </c>
      <c r="L101" s="101" t="s">
        <v>8437</v>
      </c>
      <c r="M101" s="101" t="s">
        <v>8438</v>
      </c>
      <c r="N101" s="101" t="s">
        <v>8439</v>
      </c>
      <c r="O101" s="101" t="s">
        <v>4528</v>
      </c>
      <c r="P101" s="101" t="s">
        <v>4540</v>
      </c>
      <c r="Q101" s="101" t="s">
        <v>4541</v>
      </c>
      <c r="R101" s="101" t="s">
        <v>4539</v>
      </c>
      <c r="S101" s="106" t="s">
        <v>8440</v>
      </c>
      <c r="T101" s="134"/>
    </row>
  </sheetData>
  <mergeCells count="4">
    <mergeCell ref="C10:R10"/>
    <mergeCell ref="S10:S12"/>
    <mergeCell ref="C11:N11"/>
    <mergeCell ref="O11:R11"/>
  </mergeCells>
  <pageMargins left="0.15748031496062992" right="0.15748031496062992" top="0.27559055118110237" bottom="0.31496062992125984" header="0.15748031496062992" footer="0.15748031496062992"/>
  <pageSetup paperSize="8" scale="33" orientation="landscape" cellComments="asDisplayed" r:id="rId1"/>
  <headerFooter alignWithMargins="0">
    <oddHeader>&amp;A</oddHeader>
    <oddFooter>&amp;L&amp;F&amp;CPage &amp;P&amp;R&amp;D</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4">
    <pageSetUpPr fitToPage="1"/>
  </sheetPr>
  <dimension ref="A1:AG33"/>
  <sheetViews>
    <sheetView zoomScaleNormal="100" workbookViewId="0">
      <selection activeCell="B1" sqref="B1"/>
    </sheetView>
  </sheetViews>
  <sheetFormatPr defaultColWidth="9.140625" defaultRowHeight="12.75" x14ac:dyDescent="0.2"/>
  <cols>
    <col min="1" max="1" width="99.140625" style="109" customWidth="1"/>
    <col min="2" max="2" width="7" style="109" customWidth="1"/>
    <col min="3" max="19" width="12" style="109" customWidth="1"/>
    <col min="20" max="20" width="14.28515625" style="109" customWidth="1"/>
    <col min="21" max="21" width="9.140625" style="109"/>
    <col min="22" max="22" width="14.28515625" style="109" bestFit="1" customWidth="1"/>
    <col min="23" max="24" width="9.140625" style="109"/>
    <col min="25" max="25" width="12.28515625" style="109" customWidth="1"/>
    <col min="26" max="26" width="51.42578125" style="109" customWidth="1"/>
    <col min="27" max="16384" width="9.140625" style="109"/>
  </cols>
  <sheetData>
    <row r="1" spans="1:30" x14ac:dyDescent="0.2">
      <c r="A1" s="18" t="s">
        <v>5254</v>
      </c>
      <c r="B1" s="740" t="str">
        <f>HYPERLINK("#List!$A$1", "Preparatory")</f>
        <v>Preparatory</v>
      </c>
    </row>
    <row r="2" spans="1:30" x14ac:dyDescent="0.2">
      <c r="A2" s="18"/>
      <c r="B2" s="18"/>
    </row>
    <row r="3" spans="1:30" x14ac:dyDescent="0.2">
      <c r="A3" s="13" t="s">
        <v>7540</v>
      </c>
      <c r="B3" s="13"/>
      <c r="C3" s="4"/>
      <c r="D3" s="4"/>
      <c r="E3" s="4"/>
      <c r="F3" s="4"/>
    </row>
    <row r="4" spans="1:30" x14ac:dyDescent="0.2">
      <c r="A4" s="13" t="s">
        <v>7539</v>
      </c>
      <c r="B4" s="13"/>
      <c r="C4" s="4"/>
      <c r="D4" s="4"/>
      <c r="E4" s="4"/>
      <c r="F4" s="4"/>
    </row>
    <row r="5" spans="1:30" x14ac:dyDescent="0.2">
      <c r="A5" s="13"/>
      <c r="B5" s="13"/>
      <c r="C5" s="4"/>
      <c r="D5" s="4"/>
      <c r="E5" s="4"/>
      <c r="F5" s="4"/>
    </row>
    <row r="6" spans="1:30" x14ac:dyDescent="0.2">
      <c r="A6" s="18" t="s">
        <v>6783</v>
      </c>
      <c r="B6" s="18"/>
      <c r="C6" s="4"/>
      <c r="D6" s="4"/>
      <c r="E6" s="4"/>
      <c r="F6" s="4"/>
    </row>
    <row r="7" spans="1:30" x14ac:dyDescent="0.2">
      <c r="A7" s="11" t="s">
        <v>48</v>
      </c>
      <c r="B7" s="11"/>
      <c r="C7" s="4"/>
      <c r="D7" s="4"/>
      <c r="E7" s="4"/>
      <c r="F7" s="4"/>
    </row>
    <row r="8" spans="1:30" x14ac:dyDescent="0.2">
      <c r="A8" s="17" t="s">
        <v>4583</v>
      </c>
      <c r="B8" s="17"/>
      <c r="C8" s="4"/>
      <c r="D8" s="4"/>
      <c r="E8" s="4"/>
      <c r="F8" s="4"/>
    </row>
    <row r="10" spans="1:30" x14ac:dyDescent="0.2">
      <c r="A10" s="315"/>
      <c r="B10" s="315"/>
      <c r="C10" s="889" t="s">
        <v>1937</v>
      </c>
      <c r="D10" s="889"/>
      <c r="E10" s="889"/>
      <c r="F10" s="889"/>
      <c r="G10" s="889"/>
      <c r="H10" s="889"/>
      <c r="I10" s="889"/>
      <c r="J10" s="889"/>
      <c r="K10" s="889"/>
      <c r="L10" s="889"/>
      <c r="M10" s="889"/>
      <c r="N10" s="889"/>
      <c r="O10" s="889"/>
      <c r="P10" s="889"/>
      <c r="Q10" s="889"/>
      <c r="R10" s="889"/>
      <c r="S10" s="884" t="s">
        <v>1936</v>
      </c>
    </row>
    <row r="11" spans="1:30" x14ac:dyDescent="0.2">
      <c r="C11" s="887" t="s">
        <v>7532</v>
      </c>
      <c r="D11" s="887"/>
      <c r="E11" s="887"/>
      <c r="F11" s="887"/>
      <c r="G11" s="887"/>
      <c r="H11" s="887"/>
      <c r="I11" s="887"/>
      <c r="J11" s="887"/>
      <c r="K11" s="887"/>
      <c r="L11" s="887"/>
      <c r="M11" s="887"/>
      <c r="N11" s="887"/>
      <c r="O11" s="884" t="s">
        <v>7533</v>
      </c>
      <c r="P11" s="868"/>
      <c r="Q11" s="868"/>
      <c r="R11" s="868"/>
      <c r="S11" s="884"/>
      <c r="T11" s="306"/>
    </row>
    <row r="12" spans="1:30" ht="76.5" x14ac:dyDescent="0.2">
      <c r="C12" s="281" t="s">
        <v>2452</v>
      </c>
      <c r="D12" s="281" t="s">
        <v>7527</v>
      </c>
      <c r="E12" s="281" t="s">
        <v>2453</v>
      </c>
      <c r="F12" s="281" t="s">
        <v>2454</v>
      </c>
      <c r="G12" s="281" t="s">
        <v>2455</v>
      </c>
      <c r="H12" s="281" t="s">
        <v>2456</v>
      </c>
      <c r="I12" s="281" t="s">
        <v>2457</v>
      </c>
      <c r="J12" s="281" t="s">
        <v>2458</v>
      </c>
      <c r="K12" s="281" t="s">
        <v>2459</v>
      </c>
      <c r="L12" s="281" t="s">
        <v>2460</v>
      </c>
      <c r="M12" s="281" t="s">
        <v>617</v>
      </c>
      <c r="N12" s="281" t="s">
        <v>831</v>
      </c>
      <c r="O12" s="284" t="s">
        <v>576</v>
      </c>
      <c r="P12" s="219" t="s">
        <v>1237</v>
      </c>
      <c r="Q12" s="284" t="s">
        <v>2463</v>
      </c>
      <c r="R12" s="284" t="s">
        <v>1217</v>
      </c>
      <c r="S12" s="884"/>
      <c r="T12" s="307"/>
    </row>
    <row r="13" spans="1:30" x14ac:dyDescent="0.2">
      <c r="C13" s="660" t="s">
        <v>7835</v>
      </c>
      <c r="D13" s="660" t="s">
        <v>7836</v>
      </c>
      <c r="E13" s="660" t="s">
        <v>7837</v>
      </c>
      <c r="F13" s="660" t="s">
        <v>7838</v>
      </c>
      <c r="G13" s="660" t="s">
        <v>7839</v>
      </c>
      <c r="H13" s="660" t="s">
        <v>7840</v>
      </c>
      <c r="I13" s="660" t="s">
        <v>7841</v>
      </c>
      <c r="J13" s="660" t="s">
        <v>7856</v>
      </c>
      <c r="K13" s="660" t="s">
        <v>7863</v>
      </c>
      <c r="L13" s="660" t="s">
        <v>7864</v>
      </c>
      <c r="M13" s="660" t="s">
        <v>7865</v>
      </c>
      <c r="N13" s="660" t="s">
        <v>7866</v>
      </c>
      <c r="O13" s="660" t="s">
        <v>7867</v>
      </c>
      <c r="P13" s="660" t="s">
        <v>7868</v>
      </c>
      <c r="Q13" s="660" t="s">
        <v>7869</v>
      </c>
      <c r="R13" s="660" t="s">
        <v>7871</v>
      </c>
      <c r="S13" s="660" t="s">
        <v>7872</v>
      </c>
      <c r="T13" s="307"/>
    </row>
    <row r="14" spans="1:30" x14ac:dyDescent="0.2">
      <c r="A14" s="243" t="s">
        <v>1935</v>
      </c>
      <c r="B14" s="316" t="s">
        <v>7807</v>
      </c>
      <c r="C14" s="643" t="s">
        <v>23</v>
      </c>
      <c r="D14" s="643" t="s">
        <v>227</v>
      </c>
      <c r="E14" s="643" t="s">
        <v>208</v>
      </c>
      <c r="F14" s="643" t="s">
        <v>0</v>
      </c>
      <c r="G14" s="643" t="s">
        <v>226</v>
      </c>
      <c r="H14" s="643" t="s">
        <v>266</v>
      </c>
      <c r="I14" s="643" t="s">
        <v>265</v>
      </c>
      <c r="J14" s="643" t="s">
        <v>233</v>
      </c>
      <c r="K14" s="643" t="s">
        <v>257</v>
      </c>
      <c r="L14" s="643" t="s">
        <v>246</v>
      </c>
      <c r="M14" s="643" t="s">
        <v>241</v>
      </c>
      <c r="N14" s="643" t="s">
        <v>245</v>
      </c>
      <c r="O14" s="643" t="s">
        <v>244</v>
      </c>
      <c r="P14" s="643" t="s">
        <v>364</v>
      </c>
      <c r="Q14" s="643" t="s">
        <v>243</v>
      </c>
      <c r="R14" s="643" t="s">
        <v>242</v>
      </c>
      <c r="S14" s="643" t="s">
        <v>372</v>
      </c>
      <c r="T14" s="13" t="s">
        <v>4427</v>
      </c>
      <c r="U14" s="13" t="s">
        <v>4360</v>
      </c>
      <c r="V14" s="9" t="s">
        <v>2106</v>
      </c>
      <c r="W14" s="10" t="s">
        <v>4219</v>
      </c>
      <c r="X14" s="10" t="s">
        <v>4285</v>
      </c>
      <c r="Y14" s="14"/>
      <c r="Z14" s="10"/>
      <c r="AA14" s="10"/>
      <c r="AB14" s="10"/>
      <c r="AC14" s="14"/>
      <c r="AD14" s="14"/>
    </row>
    <row r="15" spans="1:30" x14ac:dyDescent="0.2">
      <c r="A15" s="243" t="s">
        <v>1931</v>
      </c>
      <c r="B15" s="316"/>
      <c r="C15" s="402"/>
      <c r="D15" s="402"/>
      <c r="E15" s="402"/>
      <c r="F15" s="402"/>
      <c r="G15" s="402"/>
      <c r="H15" s="402"/>
      <c r="I15" s="402"/>
      <c r="J15" s="402"/>
      <c r="K15" s="402"/>
      <c r="L15" s="402"/>
      <c r="M15" s="402"/>
      <c r="N15" s="402"/>
      <c r="O15" s="659"/>
      <c r="P15" s="402"/>
      <c r="Q15" s="402"/>
      <c r="R15" s="402"/>
      <c r="S15" s="402"/>
      <c r="T15" s="13"/>
      <c r="U15" s="13"/>
      <c r="V15" s="10"/>
      <c r="W15" s="10"/>
      <c r="X15" s="10"/>
      <c r="Y15" s="14"/>
      <c r="Z15" s="10"/>
      <c r="AA15" s="10"/>
      <c r="AB15" s="10"/>
      <c r="AC15" s="14"/>
      <c r="AD15" s="14"/>
    </row>
    <row r="16" spans="1:30" x14ac:dyDescent="0.2">
      <c r="A16" s="242" t="s">
        <v>1930</v>
      </c>
      <c r="B16" s="316"/>
      <c r="C16" s="402"/>
      <c r="D16" s="402"/>
      <c r="E16" s="402"/>
      <c r="F16" s="402"/>
      <c r="G16" s="402"/>
      <c r="H16" s="402"/>
      <c r="I16" s="402"/>
      <c r="J16" s="402"/>
      <c r="K16" s="402"/>
      <c r="L16" s="402"/>
      <c r="M16" s="402"/>
      <c r="N16" s="402"/>
      <c r="O16" s="659"/>
      <c r="P16" s="402"/>
      <c r="Q16" s="402"/>
      <c r="R16" s="402"/>
      <c r="S16" s="402"/>
      <c r="T16" s="13"/>
      <c r="U16" s="13"/>
      <c r="V16" s="10"/>
      <c r="W16" s="10"/>
      <c r="X16" s="10"/>
      <c r="Y16" s="14"/>
      <c r="Z16" s="10"/>
      <c r="AA16" s="10"/>
      <c r="AB16" s="10"/>
      <c r="AC16" s="14"/>
      <c r="AD16" s="14"/>
    </row>
    <row r="17" spans="1:33" x14ac:dyDescent="0.2">
      <c r="A17" s="244" t="s">
        <v>1929</v>
      </c>
      <c r="B17" s="316"/>
      <c r="C17" s="402"/>
      <c r="D17" s="402"/>
      <c r="E17" s="402"/>
      <c r="F17" s="402"/>
      <c r="G17" s="402"/>
      <c r="H17" s="402"/>
      <c r="I17" s="402"/>
      <c r="J17" s="402"/>
      <c r="K17" s="402"/>
      <c r="L17" s="402"/>
      <c r="M17" s="402"/>
      <c r="N17" s="402"/>
      <c r="O17" s="659"/>
      <c r="P17" s="402"/>
      <c r="Q17" s="402"/>
      <c r="R17" s="402"/>
      <c r="S17" s="402"/>
      <c r="T17" s="13"/>
      <c r="U17" s="13"/>
      <c r="V17" s="10"/>
      <c r="W17" s="10"/>
      <c r="X17" s="10"/>
      <c r="Y17" s="14"/>
      <c r="Z17" s="10"/>
      <c r="AA17" s="10"/>
      <c r="AB17" s="10"/>
      <c r="AC17" s="14"/>
      <c r="AD17" s="14"/>
    </row>
    <row r="18" spans="1:33" x14ac:dyDescent="0.2">
      <c r="A18" s="309" t="s">
        <v>1415</v>
      </c>
      <c r="B18" s="317" t="s">
        <v>7853</v>
      </c>
      <c r="C18" s="643" t="s">
        <v>27</v>
      </c>
      <c r="D18" s="643" t="s">
        <v>434</v>
      </c>
      <c r="E18" s="643" t="s">
        <v>395</v>
      </c>
      <c r="F18" s="643" t="s">
        <v>118</v>
      </c>
      <c r="G18" s="643" t="s">
        <v>624</v>
      </c>
      <c r="H18" s="643" t="s">
        <v>1306</v>
      </c>
      <c r="I18" s="643" t="s">
        <v>1305</v>
      </c>
      <c r="J18" s="643" t="s">
        <v>1928</v>
      </c>
      <c r="K18" s="643" t="s">
        <v>254</v>
      </c>
      <c r="L18" s="643" t="s">
        <v>1668</v>
      </c>
      <c r="M18" s="643" t="s">
        <v>1667</v>
      </c>
      <c r="N18" s="643" t="s">
        <v>167</v>
      </c>
      <c r="O18" s="643" t="s">
        <v>1666</v>
      </c>
      <c r="P18" s="643" t="s">
        <v>357</v>
      </c>
      <c r="Q18" s="643" t="s">
        <v>356</v>
      </c>
      <c r="R18" s="643" t="s">
        <v>366</v>
      </c>
      <c r="S18" s="643" t="s">
        <v>275</v>
      </c>
      <c r="T18" s="13" t="s">
        <v>4428</v>
      </c>
      <c r="U18" s="13" t="s">
        <v>4360</v>
      </c>
      <c r="V18" s="9" t="s">
        <v>2106</v>
      </c>
      <c r="W18" s="10" t="s">
        <v>4219</v>
      </c>
      <c r="X18" s="10" t="s">
        <v>4342</v>
      </c>
      <c r="Y18" s="14"/>
      <c r="Z18" s="10"/>
      <c r="AA18" s="10"/>
      <c r="AB18" s="10"/>
      <c r="AC18" s="14"/>
      <c r="AD18" s="14"/>
    </row>
    <row r="19" spans="1:33" x14ac:dyDescent="0.2">
      <c r="A19" s="309" t="s">
        <v>7534</v>
      </c>
      <c r="B19" s="317" t="s">
        <v>7843</v>
      </c>
      <c r="C19" s="643" t="s">
        <v>34</v>
      </c>
      <c r="D19" s="643" t="s">
        <v>484</v>
      </c>
      <c r="E19" s="643" t="s">
        <v>584</v>
      </c>
      <c r="F19" s="643" t="s">
        <v>583</v>
      </c>
      <c r="G19" s="643" t="s">
        <v>582</v>
      </c>
      <c r="H19" s="643" t="s">
        <v>1292</v>
      </c>
      <c r="I19" s="643" t="s">
        <v>1291</v>
      </c>
      <c r="J19" s="643" t="s">
        <v>1923</v>
      </c>
      <c r="K19" s="643" t="s">
        <v>1633</v>
      </c>
      <c r="L19" s="643" t="s">
        <v>1374</v>
      </c>
      <c r="M19" s="643" t="s">
        <v>1632</v>
      </c>
      <c r="N19" s="643" t="s">
        <v>150</v>
      </c>
      <c r="O19" s="643" t="s">
        <v>1631</v>
      </c>
      <c r="P19" s="643" t="s">
        <v>1630</v>
      </c>
      <c r="Q19" s="643" t="s">
        <v>1330</v>
      </c>
      <c r="R19" s="643" t="s">
        <v>1325</v>
      </c>
      <c r="S19" s="643" t="s">
        <v>1319</v>
      </c>
      <c r="T19" s="17"/>
      <c r="U19" s="13" t="s">
        <v>4360</v>
      </c>
      <c r="V19" s="9" t="s">
        <v>2106</v>
      </c>
      <c r="W19" s="10" t="s">
        <v>4218</v>
      </c>
      <c r="X19" s="10" t="s">
        <v>4343</v>
      </c>
      <c r="Y19" s="10" t="s">
        <v>4478</v>
      </c>
      <c r="Z19" s="10" t="s">
        <v>4470</v>
      </c>
      <c r="AA19" s="10"/>
      <c r="AB19" s="14"/>
      <c r="AC19" s="14"/>
      <c r="AD19" s="14"/>
    </row>
    <row r="20" spans="1:33" x14ac:dyDescent="0.2">
      <c r="A20" s="245" t="s">
        <v>1979</v>
      </c>
      <c r="B20" s="316" t="s">
        <v>7844</v>
      </c>
      <c r="C20" s="643" t="s">
        <v>35</v>
      </c>
      <c r="D20" s="643" t="s">
        <v>272</v>
      </c>
      <c r="E20" s="643" t="s">
        <v>342</v>
      </c>
      <c r="F20" s="643" t="s">
        <v>341</v>
      </c>
      <c r="G20" s="643" t="s">
        <v>579</v>
      </c>
      <c r="H20" s="643" t="s">
        <v>1290</v>
      </c>
      <c r="I20" s="643" t="s">
        <v>1289</v>
      </c>
      <c r="J20" s="643" t="s">
        <v>1960</v>
      </c>
      <c r="K20" s="643" t="s">
        <v>1628</v>
      </c>
      <c r="L20" s="643" t="s">
        <v>1373</v>
      </c>
      <c r="M20" s="643" t="s">
        <v>1627</v>
      </c>
      <c r="N20" s="643" t="s">
        <v>140</v>
      </c>
      <c r="O20" s="643" t="s">
        <v>1626</v>
      </c>
      <c r="P20" s="643" t="s">
        <v>1625</v>
      </c>
      <c r="Q20" s="643" t="s">
        <v>1329</v>
      </c>
      <c r="R20" s="643" t="s">
        <v>1324</v>
      </c>
      <c r="S20" s="643" t="s">
        <v>1318</v>
      </c>
      <c r="T20" s="13" t="s">
        <v>4428</v>
      </c>
      <c r="U20" s="13" t="s">
        <v>4360</v>
      </c>
      <c r="V20" s="9" t="s">
        <v>2106</v>
      </c>
      <c r="W20" s="10" t="s">
        <v>4219</v>
      </c>
      <c r="X20" s="10" t="s">
        <v>4342</v>
      </c>
      <c r="Y20" s="10" t="s">
        <v>4464</v>
      </c>
      <c r="Z20" s="14"/>
      <c r="AA20" s="10"/>
      <c r="AB20" s="10"/>
      <c r="AC20" s="14"/>
      <c r="AD20" s="14"/>
    </row>
    <row r="21" spans="1:33" x14ac:dyDescent="0.2">
      <c r="A21" s="244" t="s">
        <v>1921</v>
      </c>
      <c r="B21" s="316"/>
      <c r="C21" s="659"/>
      <c r="D21" s="659"/>
      <c r="E21" s="659"/>
      <c r="F21" s="659"/>
      <c r="G21" s="659"/>
      <c r="H21" s="659"/>
      <c r="I21" s="659"/>
      <c r="J21" s="659"/>
      <c r="K21" s="659"/>
      <c r="L21" s="659"/>
      <c r="M21" s="659"/>
      <c r="N21" s="659"/>
      <c r="O21" s="659"/>
      <c r="P21" s="659"/>
      <c r="Q21" s="659"/>
      <c r="R21" s="659"/>
      <c r="S21" s="605"/>
      <c r="T21" s="13"/>
      <c r="U21" s="13"/>
      <c r="V21" s="9"/>
      <c r="W21" s="10"/>
      <c r="X21" s="10"/>
      <c r="Y21" s="14"/>
      <c r="Z21" s="10"/>
      <c r="AA21" s="10"/>
      <c r="AB21" s="10"/>
      <c r="AC21" s="14"/>
      <c r="AD21" s="14"/>
    </row>
    <row r="22" spans="1:33" x14ac:dyDescent="0.2">
      <c r="A22" s="309" t="s">
        <v>1415</v>
      </c>
      <c r="B22" s="316" t="s">
        <v>7845</v>
      </c>
      <c r="C22" s="643" t="s">
        <v>108</v>
      </c>
      <c r="D22" s="643" t="s">
        <v>212</v>
      </c>
      <c r="E22" s="643" t="s">
        <v>340</v>
      </c>
      <c r="F22" s="643" t="s">
        <v>339</v>
      </c>
      <c r="G22" s="643" t="s">
        <v>577</v>
      </c>
      <c r="H22" s="643" t="s">
        <v>1288</v>
      </c>
      <c r="I22" s="643" t="s">
        <v>1287</v>
      </c>
      <c r="J22" s="643" t="s">
        <v>1919</v>
      </c>
      <c r="K22" s="643" t="s">
        <v>1623</v>
      </c>
      <c r="L22" s="643" t="s">
        <v>1622</v>
      </c>
      <c r="M22" s="643" t="s">
        <v>1621</v>
      </c>
      <c r="N22" s="643" t="s">
        <v>1620</v>
      </c>
      <c r="O22" s="643" t="s">
        <v>3240</v>
      </c>
      <c r="P22" s="643" t="s">
        <v>3241</v>
      </c>
      <c r="Q22" s="643" t="s">
        <v>3242</v>
      </c>
      <c r="R22" s="643" t="s">
        <v>1619</v>
      </c>
      <c r="S22" s="643" t="s">
        <v>1618</v>
      </c>
      <c r="T22" s="13" t="s">
        <v>4428</v>
      </c>
      <c r="U22" s="13" t="s">
        <v>4360</v>
      </c>
      <c r="V22" s="9" t="s">
        <v>2106</v>
      </c>
      <c r="W22" s="10" t="s">
        <v>4219</v>
      </c>
      <c r="X22" s="10" t="s">
        <v>4340</v>
      </c>
      <c r="Y22" s="14"/>
      <c r="Z22" s="10"/>
      <c r="AA22" s="10"/>
      <c r="AB22" s="10"/>
      <c r="AC22" s="14"/>
      <c r="AD22" s="14"/>
    </row>
    <row r="23" spans="1:33" x14ac:dyDescent="0.2">
      <c r="A23" s="309" t="s">
        <v>7534</v>
      </c>
      <c r="B23" s="316" t="s">
        <v>7819</v>
      </c>
      <c r="C23" s="643" t="s">
        <v>81</v>
      </c>
      <c r="D23" s="643" t="s">
        <v>459</v>
      </c>
      <c r="E23" s="643" t="s">
        <v>1572</v>
      </c>
      <c r="F23" s="643" t="s">
        <v>1270</v>
      </c>
      <c r="G23" s="643" t="s">
        <v>1906</v>
      </c>
      <c r="H23" s="643" t="s">
        <v>1269</v>
      </c>
      <c r="I23" s="643" t="s">
        <v>1905</v>
      </c>
      <c r="J23" s="643" t="s">
        <v>1904</v>
      </c>
      <c r="K23" s="643" t="s">
        <v>1571</v>
      </c>
      <c r="L23" s="643" t="s">
        <v>1570</v>
      </c>
      <c r="M23" s="643" t="s">
        <v>1569</v>
      </c>
      <c r="N23" s="643" t="s">
        <v>1568</v>
      </c>
      <c r="O23" s="643" t="s">
        <v>1567</v>
      </c>
      <c r="P23" s="643" t="s">
        <v>1566</v>
      </c>
      <c r="Q23" s="643" t="s">
        <v>1565</v>
      </c>
      <c r="R23" s="643" t="s">
        <v>1564</v>
      </c>
      <c r="S23" s="643" t="s">
        <v>1563</v>
      </c>
      <c r="T23" s="17"/>
      <c r="U23" s="13" t="s">
        <v>4360</v>
      </c>
      <c r="V23" s="9" t="s">
        <v>2106</v>
      </c>
      <c r="W23" s="10" t="s">
        <v>4218</v>
      </c>
      <c r="X23" s="10" t="s">
        <v>4344</v>
      </c>
      <c r="Y23" s="10" t="s">
        <v>4478</v>
      </c>
      <c r="Z23" s="10" t="s">
        <v>4470</v>
      </c>
      <c r="AA23" s="10"/>
      <c r="AB23" s="14"/>
      <c r="AC23" s="14"/>
      <c r="AD23" s="14"/>
    </row>
    <row r="24" spans="1:33" x14ac:dyDescent="0.2">
      <c r="A24" s="245" t="s">
        <v>1979</v>
      </c>
      <c r="B24" s="317" t="s">
        <v>7820</v>
      </c>
      <c r="C24" s="643" t="s">
        <v>41</v>
      </c>
      <c r="D24" s="643" t="s">
        <v>1229</v>
      </c>
      <c r="E24" s="643" t="s">
        <v>456</v>
      </c>
      <c r="F24" s="643" t="s">
        <v>455</v>
      </c>
      <c r="G24" s="643" t="s">
        <v>1958</v>
      </c>
      <c r="H24" s="643" t="s">
        <v>1267</v>
      </c>
      <c r="I24" s="643" t="s">
        <v>1957</v>
      </c>
      <c r="J24" s="643" t="s">
        <v>1956</v>
      </c>
      <c r="K24" s="643" t="s">
        <v>1562</v>
      </c>
      <c r="L24" s="643" t="s">
        <v>1561</v>
      </c>
      <c r="M24" s="643" t="s">
        <v>1560</v>
      </c>
      <c r="N24" s="643" t="s">
        <v>142</v>
      </c>
      <c r="O24" s="643" t="s">
        <v>1559</v>
      </c>
      <c r="P24" s="643" t="s">
        <v>1558</v>
      </c>
      <c r="Q24" s="643" t="s">
        <v>1557</v>
      </c>
      <c r="R24" s="643" t="s">
        <v>1556</v>
      </c>
      <c r="S24" s="643" t="s">
        <v>1555</v>
      </c>
      <c r="T24" s="13" t="s">
        <v>4428</v>
      </c>
      <c r="U24" s="13" t="s">
        <v>4360</v>
      </c>
      <c r="V24" s="9" t="s">
        <v>2106</v>
      </c>
      <c r="W24" s="10" t="s">
        <v>4219</v>
      </c>
      <c r="X24" s="10" t="s">
        <v>4340</v>
      </c>
      <c r="Y24" s="10" t="s">
        <v>4464</v>
      </c>
      <c r="Z24" s="14"/>
      <c r="AA24" s="10"/>
      <c r="AB24" s="10"/>
      <c r="AC24" s="14"/>
      <c r="AD24" s="14"/>
    </row>
    <row r="25" spans="1:33" x14ac:dyDescent="0.2">
      <c r="A25" s="242" t="s">
        <v>1902</v>
      </c>
      <c r="B25" s="316" t="s">
        <v>7821</v>
      </c>
      <c r="C25" s="643" t="s">
        <v>42</v>
      </c>
      <c r="D25" s="643" t="s">
        <v>1955</v>
      </c>
      <c r="E25" s="643" t="s">
        <v>453</v>
      </c>
      <c r="F25" s="643" t="s">
        <v>452</v>
      </c>
      <c r="G25" s="643" t="s">
        <v>1266</v>
      </c>
      <c r="H25" s="643" t="s">
        <v>1554</v>
      </c>
      <c r="I25" s="643" t="s">
        <v>1265</v>
      </c>
      <c r="J25" s="643" t="s">
        <v>1954</v>
      </c>
      <c r="K25" s="643" t="s">
        <v>1553</v>
      </c>
      <c r="L25" s="643" t="s">
        <v>1552</v>
      </c>
      <c r="M25" s="643" t="s">
        <v>1551</v>
      </c>
      <c r="N25" s="643" t="s">
        <v>146</v>
      </c>
      <c r="O25" s="643" t="s">
        <v>1550</v>
      </c>
      <c r="P25" s="643" t="s">
        <v>1549</v>
      </c>
      <c r="Q25" s="643" t="s">
        <v>1548</v>
      </c>
      <c r="R25" s="643" t="s">
        <v>1547</v>
      </c>
      <c r="S25" s="643" t="s">
        <v>1546</v>
      </c>
      <c r="T25" s="13" t="s">
        <v>4428</v>
      </c>
      <c r="U25" s="13" t="s">
        <v>4360</v>
      </c>
      <c r="V25" s="9" t="s">
        <v>2106</v>
      </c>
      <c r="W25" s="10" t="s">
        <v>4219</v>
      </c>
      <c r="X25" s="10" t="s">
        <v>4285</v>
      </c>
      <c r="Y25" s="14"/>
      <c r="Z25" s="14"/>
      <c r="AA25" s="10"/>
      <c r="AB25" s="10"/>
      <c r="AC25" s="14"/>
      <c r="AD25" s="14"/>
    </row>
    <row r="26" spans="1:33" x14ac:dyDescent="0.2">
      <c r="A26" s="242" t="s">
        <v>1901</v>
      </c>
      <c r="B26" s="317" t="s">
        <v>7822</v>
      </c>
      <c r="C26" s="643" t="s">
        <v>43</v>
      </c>
      <c r="D26" s="643" t="s">
        <v>1953</v>
      </c>
      <c r="E26" s="643" t="s">
        <v>1545</v>
      </c>
      <c r="F26" s="643" t="s">
        <v>1544</v>
      </c>
      <c r="G26" s="643" t="s">
        <v>1952</v>
      </c>
      <c r="H26" s="643" t="s">
        <v>1543</v>
      </c>
      <c r="I26" s="643" t="s">
        <v>1951</v>
      </c>
      <c r="J26" s="643" t="s">
        <v>1950</v>
      </c>
      <c r="K26" s="643" t="s">
        <v>1542</v>
      </c>
      <c r="L26" s="643" t="s">
        <v>1541</v>
      </c>
      <c r="M26" s="643" t="s">
        <v>1540</v>
      </c>
      <c r="N26" s="643" t="s">
        <v>1539</v>
      </c>
      <c r="O26" s="643" t="s">
        <v>1538</v>
      </c>
      <c r="P26" s="643" t="s">
        <v>1537</v>
      </c>
      <c r="Q26" s="643" t="s">
        <v>1536</v>
      </c>
      <c r="R26" s="643" t="s">
        <v>1535</v>
      </c>
      <c r="S26" s="643" t="s">
        <v>1534</v>
      </c>
      <c r="T26" s="13" t="s">
        <v>4428</v>
      </c>
      <c r="U26" s="13" t="s">
        <v>4360</v>
      </c>
      <c r="V26" s="9" t="s">
        <v>2106</v>
      </c>
      <c r="W26" s="10" t="s">
        <v>4219</v>
      </c>
      <c r="X26" s="10" t="s">
        <v>4285</v>
      </c>
      <c r="Y26" s="10" t="s">
        <v>4464</v>
      </c>
      <c r="Z26" s="14"/>
      <c r="AA26" s="10"/>
      <c r="AB26" s="10"/>
      <c r="AC26" s="14"/>
      <c r="AD26" s="14"/>
    </row>
    <row r="27" spans="1:33" x14ac:dyDescent="0.2">
      <c r="A27" s="242" t="s">
        <v>151</v>
      </c>
      <c r="B27" s="316" t="s">
        <v>7823</v>
      </c>
      <c r="C27" s="643" t="s">
        <v>44</v>
      </c>
      <c r="D27" s="643" t="s">
        <v>291</v>
      </c>
      <c r="E27" s="643" t="s">
        <v>1533</v>
      </c>
      <c r="F27" s="643" t="s">
        <v>1532</v>
      </c>
      <c r="G27" s="643" t="s">
        <v>1900</v>
      </c>
      <c r="H27" s="643" t="s">
        <v>1531</v>
      </c>
      <c r="I27" s="643" t="s">
        <v>1899</v>
      </c>
      <c r="J27" s="643" t="s">
        <v>1898</v>
      </c>
      <c r="K27" s="643" t="s">
        <v>1530</v>
      </c>
      <c r="L27" s="643" t="s">
        <v>1529</v>
      </c>
      <c r="M27" s="643" t="s">
        <v>1528</v>
      </c>
      <c r="N27" s="643" t="s">
        <v>121</v>
      </c>
      <c r="O27" s="643" t="s">
        <v>1527</v>
      </c>
      <c r="P27" s="643" t="s">
        <v>1526</v>
      </c>
      <c r="Q27" s="643" t="s">
        <v>1525</v>
      </c>
      <c r="R27" s="643" t="s">
        <v>1524</v>
      </c>
      <c r="S27" s="643" t="s">
        <v>1523</v>
      </c>
      <c r="T27" s="13" t="s">
        <v>4429</v>
      </c>
      <c r="U27" s="13" t="s">
        <v>4360</v>
      </c>
      <c r="V27" s="9" t="s">
        <v>2106</v>
      </c>
      <c r="W27" s="10" t="s">
        <v>4219</v>
      </c>
      <c r="X27" s="10" t="s">
        <v>4285</v>
      </c>
      <c r="Y27" s="10" t="s">
        <v>4464</v>
      </c>
      <c r="Z27" s="14"/>
      <c r="AA27" s="10"/>
      <c r="AB27" s="10"/>
      <c r="AC27" s="14"/>
      <c r="AD27" s="14"/>
    </row>
    <row r="28" spans="1:33" x14ac:dyDescent="0.2">
      <c r="A28" s="241" t="s">
        <v>1391</v>
      </c>
      <c r="B28" s="316"/>
      <c r="C28" s="659"/>
      <c r="D28" s="659"/>
      <c r="E28" s="659"/>
      <c r="F28" s="659"/>
      <c r="G28" s="659"/>
      <c r="H28" s="659"/>
      <c r="I28" s="659"/>
      <c r="J28" s="659"/>
      <c r="K28" s="659"/>
      <c r="L28" s="659"/>
      <c r="M28" s="659"/>
      <c r="N28" s="659"/>
      <c r="O28" s="659"/>
      <c r="P28" s="659"/>
      <c r="Q28" s="659"/>
      <c r="R28" s="659"/>
      <c r="S28" s="659"/>
      <c r="T28" s="17"/>
      <c r="U28" s="13"/>
      <c r="V28" s="9"/>
      <c r="W28" s="10"/>
      <c r="X28" s="10"/>
      <c r="Y28" s="10"/>
      <c r="Z28" s="10"/>
      <c r="AA28" s="10"/>
      <c r="AB28" s="10"/>
      <c r="AC28" s="14"/>
      <c r="AD28" s="14"/>
    </row>
    <row r="29" spans="1:33" x14ac:dyDescent="0.2">
      <c r="A29" s="308" t="s">
        <v>1391</v>
      </c>
      <c r="B29" s="316" t="s">
        <v>7850</v>
      </c>
      <c r="C29" s="643" t="s">
        <v>91</v>
      </c>
      <c r="D29" s="643" t="s">
        <v>1949</v>
      </c>
      <c r="E29" s="643" t="s">
        <v>1522</v>
      </c>
      <c r="F29" s="643" t="s">
        <v>1521</v>
      </c>
      <c r="G29" s="643" t="s">
        <v>1948</v>
      </c>
      <c r="H29" s="643" t="s">
        <v>1520</v>
      </c>
      <c r="I29" s="643" t="s">
        <v>1947</v>
      </c>
      <c r="J29" s="643" t="s">
        <v>1946</v>
      </c>
      <c r="K29" s="643" t="s">
        <v>1519</v>
      </c>
      <c r="L29" s="643" t="s">
        <v>1518</v>
      </c>
      <c r="M29" s="643" t="s">
        <v>1517</v>
      </c>
      <c r="N29" s="643" t="s">
        <v>123</v>
      </c>
      <c r="O29" s="643" t="s">
        <v>1516</v>
      </c>
      <c r="P29" s="643" t="s">
        <v>1515</v>
      </c>
      <c r="Q29" s="643" t="s">
        <v>1514</v>
      </c>
      <c r="R29" s="643" t="s">
        <v>1513</v>
      </c>
      <c r="S29" s="643" t="s">
        <v>1512</v>
      </c>
      <c r="T29" s="17"/>
      <c r="U29" s="13" t="s">
        <v>4360</v>
      </c>
      <c r="V29" s="9" t="s">
        <v>2106</v>
      </c>
      <c r="W29" s="10" t="s">
        <v>4219</v>
      </c>
      <c r="X29" s="10" t="s">
        <v>4285</v>
      </c>
      <c r="Y29" s="10"/>
      <c r="Z29" s="10"/>
      <c r="AA29" s="10"/>
      <c r="AB29" s="10"/>
      <c r="AC29" s="14"/>
      <c r="AD29" s="14"/>
    </row>
    <row r="30" spans="1:33" x14ac:dyDescent="0.2">
      <c r="A30" s="312" t="s">
        <v>7535</v>
      </c>
      <c r="B30" s="317" t="s">
        <v>7851</v>
      </c>
      <c r="C30" s="643" t="s">
        <v>57</v>
      </c>
      <c r="D30" s="643" t="s">
        <v>1945</v>
      </c>
      <c r="E30" s="643" t="s">
        <v>1510</v>
      </c>
      <c r="F30" s="643" t="s">
        <v>1509</v>
      </c>
      <c r="G30" s="643" t="s">
        <v>1944</v>
      </c>
      <c r="H30" s="643" t="s">
        <v>1508</v>
      </c>
      <c r="I30" s="643" t="s">
        <v>1943</v>
      </c>
      <c r="J30" s="643" t="s">
        <v>1942</v>
      </c>
      <c r="K30" s="643" t="s">
        <v>1507</v>
      </c>
      <c r="L30" s="643" t="s">
        <v>1506</v>
      </c>
      <c r="M30" s="643" t="s">
        <v>1505</v>
      </c>
      <c r="N30" s="643" t="s">
        <v>1504</v>
      </c>
      <c r="O30" s="643" t="s">
        <v>1503</v>
      </c>
      <c r="P30" s="643" t="s">
        <v>1502</v>
      </c>
      <c r="Q30" s="643" t="s">
        <v>1501</v>
      </c>
      <c r="R30" s="643" t="s">
        <v>1500</v>
      </c>
      <c r="S30" s="643" t="s">
        <v>1499</v>
      </c>
      <c r="T30" s="17"/>
      <c r="U30" s="13" t="s">
        <v>4360</v>
      </c>
      <c r="V30" s="9" t="s">
        <v>2106</v>
      </c>
      <c r="W30" s="10" t="s">
        <v>4218</v>
      </c>
      <c r="X30" s="10" t="s">
        <v>4279</v>
      </c>
      <c r="Y30" s="10" t="s">
        <v>4478</v>
      </c>
      <c r="Z30" s="10" t="s">
        <v>4470</v>
      </c>
      <c r="AA30" s="10"/>
      <c r="AB30" s="14"/>
      <c r="AC30" s="14"/>
      <c r="AD30" s="14"/>
    </row>
    <row r="31" spans="1:33" x14ac:dyDescent="0.2">
      <c r="A31" s="308" t="s">
        <v>1390</v>
      </c>
      <c r="B31" s="316" t="s">
        <v>7889</v>
      </c>
      <c r="C31" s="643" t="s">
        <v>45</v>
      </c>
      <c r="D31" s="643" t="s">
        <v>1941</v>
      </c>
      <c r="E31" s="643" t="s">
        <v>1498</v>
      </c>
      <c r="F31" s="643" t="s">
        <v>1497</v>
      </c>
      <c r="G31" s="643" t="s">
        <v>1940</v>
      </c>
      <c r="H31" s="643" t="s">
        <v>1496</v>
      </c>
      <c r="I31" s="643" t="s">
        <v>1939</v>
      </c>
      <c r="J31" s="643" t="s">
        <v>1938</v>
      </c>
      <c r="K31" s="643" t="s">
        <v>1495</v>
      </c>
      <c r="L31" s="643" t="s">
        <v>1494</v>
      </c>
      <c r="M31" s="643" t="s">
        <v>1493</v>
      </c>
      <c r="N31" s="643" t="s">
        <v>1492</v>
      </c>
      <c r="O31" s="643" t="s">
        <v>1491</v>
      </c>
      <c r="P31" s="643" t="s">
        <v>1490</v>
      </c>
      <c r="Q31" s="643" t="s">
        <v>1489</v>
      </c>
      <c r="R31" s="643" t="s">
        <v>1488</v>
      </c>
      <c r="S31" s="643" t="s">
        <v>1487</v>
      </c>
      <c r="T31" s="13"/>
      <c r="U31" s="13" t="s">
        <v>4360</v>
      </c>
      <c r="V31" s="9" t="s">
        <v>2106</v>
      </c>
      <c r="W31" s="10" t="s">
        <v>4219</v>
      </c>
      <c r="X31" s="10" t="s">
        <v>4285</v>
      </c>
      <c r="Y31" s="10" t="s">
        <v>4464</v>
      </c>
      <c r="Z31" s="14"/>
      <c r="AA31" s="10"/>
      <c r="AB31" s="10"/>
      <c r="AC31" s="14"/>
      <c r="AD31" s="14"/>
      <c r="AG31" s="17"/>
    </row>
    <row r="32" spans="1:33" ht="114.75" x14ac:dyDescent="0.2">
      <c r="C32" s="4" t="s">
        <v>4525</v>
      </c>
      <c r="D32" s="4" t="s">
        <v>4526</v>
      </c>
      <c r="E32" s="4" t="s">
        <v>4527</v>
      </c>
      <c r="F32" s="4" t="s">
        <v>4530</v>
      </c>
      <c r="G32" s="4" t="s">
        <v>4531</v>
      </c>
      <c r="H32" s="4" t="s">
        <v>4532</v>
      </c>
      <c r="I32" s="4" t="s">
        <v>4533</v>
      </c>
      <c r="J32" s="4" t="s">
        <v>4534</v>
      </c>
      <c r="K32" s="4" t="s">
        <v>4535</v>
      </c>
      <c r="L32" s="4" t="s">
        <v>4536</v>
      </c>
      <c r="M32" s="4" t="s">
        <v>4537</v>
      </c>
      <c r="N32" s="4" t="s">
        <v>4538</v>
      </c>
      <c r="O32" s="4" t="s">
        <v>4528</v>
      </c>
      <c r="P32" s="4" t="s">
        <v>4540</v>
      </c>
      <c r="Q32" s="4" t="s">
        <v>4541</v>
      </c>
      <c r="R32" s="4" t="s">
        <v>4539</v>
      </c>
      <c r="S32" s="82" t="s">
        <v>4524</v>
      </c>
      <c r="T32" s="17"/>
      <c r="U32" s="17"/>
    </row>
    <row r="33" spans="3:21" x14ac:dyDescent="0.2">
      <c r="C33" s="49"/>
      <c r="D33" s="49"/>
      <c r="E33" s="49"/>
      <c r="F33" s="49"/>
      <c r="G33" s="49"/>
      <c r="H33" s="49"/>
      <c r="I33" s="49"/>
      <c r="J33" s="49"/>
      <c r="K33" s="49"/>
      <c r="L33" s="49"/>
      <c r="M33" s="49"/>
      <c r="N33" s="49"/>
      <c r="O33" s="49"/>
      <c r="P33" s="49"/>
      <c r="Q33" s="17"/>
      <c r="R33" s="49"/>
      <c r="S33" s="17"/>
      <c r="T33" s="17"/>
      <c r="U33" s="17"/>
    </row>
  </sheetData>
  <mergeCells count="4">
    <mergeCell ref="C10:R10"/>
    <mergeCell ref="S10:S12"/>
    <mergeCell ref="C11:N11"/>
    <mergeCell ref="O11:R11"/>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5">
    <pageSetUpPr fitToPage="1"/>
  </sheetPr>
  <dimension ref="A1:L54"/>
  <sheetViews>
    <sheetView topLeftCell="A16" zoomScale="70" zoomScaleNormal="70" workbookViewId="0">
      <selection activeCell="G18" sqref="A17:G18"/>
    </sheetView>
  </sheetViews>
  <sheetFormatPr defaultColWidth="13" defaultRowHeight="12.75" x14ac:dyDescent="0.2"/>
  <cols>
    <col min="1" max="1" width="28.85546875" style="109" customWidth="1"/>
    <col min="2" max="2" width="8.28515625" style="171" customWidth="1"/>
    <col min="3" max="6" width="16.42578125" style="171" customWidth="1"/>
    <col min="7" max="7" width="17.7109375" style="109" customWidth="1"/>
    <col min="8" max="9" width="15.7109375" style="109" customWidth="1"/>
    <col min="10" max="10" width="18.140625" style="109" customWidth="1"/>
    <col min="11" max="11" width="15.7109375" style="109" customWidth="1"/>
    <col min="12" max="12" width="17.7109375" style="109" customWidth="1"/>
    <col min="13" max="13" width="17.28515625" style="109" customWidth="1"/>
    <col min="14" max="15" width="14.7109375" style="109" customWidth="1"/>
    <col min="16" max="16" width="19" style="109" customWidth="1"/>
    <col min="17" max="17" width="13.28515625" style="109" customWidth="1"/>
    <col min="18" max="257" width="13" style="109"/>
    <col min="258" max="258" width="9.140625" style="109" customWidth="1"/>
    <col min="259" max="262" width="16.42578125" style="109" customWidth="1"/>
    <col min="263" max="263" width="17.7109375" style="109" customWidth="1"/>
    <col min="264" max="267" width="15.7109375" style="109" customWidth="1"/>
    <col min="268" max="268" width="17.7109375" style="109" customWidth="1"/>
    <col min="269" max="269" width="17.28515625" style="109" customWidth="1"/>
    <col min="270" max="271" width="14.7109375" style="109" customWidth="1"/>
    <col min="272" max="272" width="19" style="109" customWidth="1"/>
    <col min="273" max="273" width="13.28515625" style="109" customWidth="1"/>
    <col min="274" max="513" width="13" style="109"/>
    <col min="514" max="514" width="9.140625" style="109" customWidth="1"/>
    <col min="515" max="518" width="16.42578125" style="109" customWidth="1"/>
    <col min="519" max="519" width="17.7109375" style="109" customWidth="1"/>
    <col min="520" max="523" width="15.7109375" style="109" customWidth="1"/>
    <col min="524" max="524" width="17.7109375" style="109" customWidth="1"/>
    <col min="525" max="525" width="17.28515625" style="109" customWidth="1"/>
    <col min="526" max="527" width="14.7109375" style="109" customWidth="1"/>
    <col min="528" max="528" width="19" style="109" customWidth="1"/>
    <col min="529" max="529" width="13.28515625" style="109" customWidth="1"/>
    <col min="530" max="769" width="13" style="109"/>
    <col min="770" max="770" width="9.140625" style="109" customWidth="1"/>
    <col min="771" max="774" width="16.42578125" style="109" customWidth="1"/>
    <col min="775" max="775" width="17.7109375" style="109" customWidth="1"/>
    <col min="776" max="779" width="15.7109375" style="109" customWidth="1"/>
    <col min="780" max="780" width="17.7109375" style="109" customWidth="1"/>
    <col min="781" max="781" width="17.28515625" style="109" customWidth="1"/>
    <col min="782" max="783" width="14.7109375" style="109" customWidth="1"/>
    <col min="784" max="784" width="19" style="109" customWidth="1"/>
    <col min="785" max="785" width="13.28515625" style="109" customWidth="1"/>
    <col min="786" max="1025" width="13" style="109"/>
    <col min="1026" max="1026" width="9.140625" style="109" customWidth="1"/>
    <col min="1027" max="1030" width="16.42578125" style="109" customWidth="1"/>
    <col min="1031" max="1031" width="17.7109375" style="109" customWidth="1"/>
    <col min="1032" max="1035" width="15.7109375" style="109" customWidth="1"/>
    <col min="1036" max="1036" width="17.7109375" style="109" customWidth="1"/>
    <col min="1037" max="1037" width="17.28515625" style="109" customWidth="1"/>
    <col min="1038" max="1039" width="14.7109375" style="109" customWidth="1"/>
    <col min="1040" max="1040" width="19" style="109" customWidth="1"/>
    <col min="1041" max="1041" width="13.28515625" style="109" customWidth="1"/>
    <col min="1042" max="1281" width="13" style="109"/>
    <col min="1282" max="1282" width="9.140625" style="109" customWidth="1"/>
    <col min="1283" max="1286" width="16.42578125" style="109" customWidth="1"/>
    <col min="1287" max="1287" width="17.7109375" style="109" customWidth="1"/>
    <col min="1288" max="1291" width="15.7109375" style="109" customWidth="1"/>
    <col min="1292" max="1292" width="17.7109375" style="109" customWidth="1"/>
    <col min="1293" max="1293" width="17.28515625" style="109" customWidth="1"/>
    <col min="1294" max="1295" width="14.7109375" style="109" customWidth="1"/>
    <col min="1296" max="1296" width="19" style="109" customWidth="1"/>
    <col min="1297" max="1297" width="13.28515625" style="109" customWidth="1"/>
    <col min="1298" max="1537" width="13" style="109"/>
    <col min="1538" max="1538" width="9.140625" style="109" customWidth="1"/>
    <col min="1539" max="1542" width="16.42578125" style="109" customWidth="1"/>
    <col min="1543" max="1543" width="17.7109375" style="109" customWidth="1"/>
    <col min="1544" max="1547" width="15.7109375" style="109" customWidth="1"/>
    <col min="1548" max="1548" width="17.7109375" style="109" customWidth="1"/>
    <col min="1549" max="1549" width="17.28515625" style="109" customWidth="1"/>
    <col min="1550" max="1551" width="14.7109375" style="109" customWidth="1"/>
    <col min="1552" max="1552" width="19" style="109" customWidth="1"/>
    <col min="1553" max="1553" width="13.28515625" style="109" customWidth="1"/>
    <col min="1554" max="1793" width="13" style="109"/>
    <col min="1794" max="1794" width="9.140625" style="109" customWidth="1"/>
    <col min="1795" max="1798" width="16.42578125" style="109" customWidth="1"/>
    <col min="1799" max="1799" width="17.7109375" style="109" customWidth="1"/>
    <col min="1800" max="1803" width="15.7109375" style="109" customWidth="1"/>
    <col min="1804" max="1804" width="17.7109375" style="109" customWidth="1"/>
    <col min="1805" max="1805" width="17.28515625" style="109" customWidth="1"/>
    <col min="1806" max="1807" width="14.7109375" style="109" customWidth="1"/>
    <col min="1808" max="1808" width="19" style="109" customWidth="1"/>
    <col min="1809" max="1809" width="13.28515625" style="109" customWidth="1"/>
    <col min="1810" max="2049" width="13" style="109"/>
    <col min="2050" max="2050" width="9.140625" style="109" customWidth="1"/>
    <col min="2051" max="2054" width="16.42578125" style="109" customWidth="1"/>
    <col min="2055" max="2055" width="17.7109375" style="109" customWidth="1"/>
    <col min="2056" max="2059" width="15.7109375" style="109" customWidth="1"/>
    <col min="2060" max="2060" width="17.7109375" style="109" customWidth="1"/>
    <col min="2061" max="2061" width="17.28515625" style="109" customWidth="1"/>
    <col min="2062" max="2063" width="14.7109375" style="109" customWidth="1"/>
    <col min="2064" max="2064" width="19" style="109" customWidth="1"/>
    <col min="2065" max="2065" width="13.28515625" style="109" customWidth="1"/>
    <col min="2066" max="2305" width="13" style="109"/>
    <col min="2306" max="2306" width="9.140625" style="109" customWidth="1"/>
    <col min="2307" max="2310" width="16.42578125" style="109" customWidth="1"/>
    <col min="2311" max="2311" width="17.7109375" style="109" customWidth="1"/>
    <col min="2312" max="2315" width="15.7109375" style="109" customWidth="1"/>
    <col min="2316" max="2316" width="17.7109375" style="109" customWidth="1"/>
    <col min="2317" max="2317" width="17.28515625" style="109" customWidth="1"/>
    <col min="2318" max="2319" width="14.7109375" style="109" customWidth="1"/>
    <col min="2320" max="2320" width="19" style="109" customWidth="1"/>
    <col min="2321" max="2321" width="13.28515625" style="109" customWidth="1"/>
    <col min="2322" max="2561" width="13" style="109"/>
    <col min="2562" max="2562" width="9.140625" style="109" customWidth="1"/>
    <col min="2563" max="2566" width="16.42578125" style="109" customWidth="1"/>
    <col min="2567" max="2567" width="17.7109375" style="109" customWidth="1"/>
    <col min="2568" max="2571" width="15.7109375" style="109" customWidth="1"/>
    <col min="2572" max="2572" width="17.7109375" style="109" customWidth="1"/>
    <col min="2573" max="2573" width="17.28515625" style="109" customWidth="1"/>
    <col min="2574" max="2575" width="14.7109375" style="109" customWidth="1"/>
    <col min="2576" max="2576" width="19" style="109" customWidth="1"/>
    <col min="2577" max="2577" width="13.28515625" style="109" customWidth="1"/>
    <col min="2578" max="2817" width="13" style="109"/>
    <col min="2818" max="2818" width="9.140625" style="109" customWidth="1"/>
    <col min="2819" max="2822" width="16.42578125" style="109" customWidth="1"/>
    <col min="2823" max="2823" width="17.7109375" style="109" customWidth="1"/>
    <col min="2824" max="2827" width="15.7109375" style="109" customWidth="1"/>
    <col min="2828" max="2828" width="17.7109375" style="109" customWidth="1"/>
    <col min="2829" max="2829" width="17.28515625" style="109" customWidth="1"/>
    <col min="2830" max="2831" width="14.7109375" style="109" customWidth="1"/>
    <col min="2832" max="2832" width="19" style="109" customWidth="1"/>
    <col min="2833" max="2833" width="13.28515625" style="109" customWidth="1"/>
    <col min="2834" max="3073" width="13" style="109"/>
    <col min="3074" max="3074" width="9.140625" style="109" customWidth="1"/>
    <col min="3075" max="3078" width="16.42578125" style="109" customWidth="1"/>
    <col min="3079" max="3079" width="17.7109375" style="109" customWidth="1"/>
    <col min="3080" max="3083" width="15.7109375" style="109" customWidth="1"/>
    <col min="3084" max="3084" width="17.7109375" style="109" customWidth="1"/>
    <col min="3085" max="3085" width="17.28515625" style="109" customWidth="1"/>
    <col min="3086" max="3087" width="14.7109375" style="109" customWidth="1"/>
    <col min="3088" max="3088" width="19" style="109" customWidth="1"/>
    <col min="3089" max="3089" width="13.28515625" style="109" customWidth="1"/>
    <col min="3090" max="3329" width="13" style="109"/>
    <col min="3330" max="3330" width="9.140625" style="109" customWidth="1"/>
    <col min="3331" max="3334" width="16.42578125" style="109" customWidth="1"/>
    <col min="3335" max="3335" width="17.7109375" style="109" customWidth="1"/>
    <col min="3336" max="3339" width="15.7109375" style="109" customWidth="1"/>
    <col min="3340" max="3340" width="17.7109375" style="109" customWidth="1"/>
    <col min="3341" max="3341" width="17.28515625" style="109" customWidth="1"/>
    <col min="3342" max="3343" width="14.7109375" style="109" customWidth="1"/>
    <col min="3344" max="3344" width="19" style="109" customWidth="1"/>
    <col min="3345" max="3345" width="13.28515625" style="109" customWidth="1"/>
    <col min="3346" max="3585" width="13" style="109"/>
    <col min="3586" max="3586" width="9.140625" style="109" customWidth="1"/>
    <col min="3587" max="3590" width="16.42578125" style="109" customWidth="1"/>
    <col min="3591" max="3591" width="17.7109375" style="109" customWidth="1"/>
    <col min="3592" max="3595" width="15.7109375" style="109" customWidth="1"/>
    <col min="3596" max="3596" width="17.7109375" style="109" customWidth="1"/>
    <col min="3597" max="3597" width="17.28515625" style="109" customWidth="1"/>
    <col min="3598" max="3599" width="14.7109375" style="109" customWidth="1"/>
    <col min="3600" max="3600" width="19" style="109" customWidth="1"/>
    <col min="3601" max="3601" width="13.28515625" style="109" customWidth="1"/>
    <col min="3602" max="3841" width="13" style="109"/>
    <col min="3842" max="3842" width="9.140625" style="109" customWidth="1"/>
    <col min="3843" max="3846" width="16.42578125" style="109" customWidth="1"/>
    <col min="3847" max="3847" width="17.7109375" style="109" customWidth="1"/>
    <col min="3848" max="3851" width="15.7109375" style="109" customWidth="1"/>
    <col min="3852" max="3852" width="17.7109375" style="109" customWidth="1"/>
    <col min="3853" max="3853" width="17.28515625" style="109" customWidth="1"/>
    <col min="3854" max="3855" width="14.7109375" style="109" customWidth="1"/>
    <col min="3856" max="3856" width="19" style="109" customWidth="1"/>
    <col min="3857" max="3857" width="13.28515625" style="109" customWidth="1"/>
    <col min="3858" max="4097" width="13" style="109"/>
    <col min="4098" max="4098" width="9.140625" style="109" customWidth="1"/>
    <col min="4099" max="4102" width="16.42578125" style="109" customWidth="1"/>
    <col min="4103" max="4103" width="17.7109375" style="109" customWidth="1"/>
    <col min="4104" max="4107" width="15.7109375" style="109" customWidth="1"/>
    <col min="4108" max="4108" width="17.7109375" style="109" customWidth="1"/>
    <col min="4109" max="4109" width="17.28515625" style="109" customWidth="1"/>
    <col min="4110" max="4111" width="14.7109375" style="109" customWidth="1"/>
    <col min="4112" max="4112" width="19" style="109" customWidth="1"/>
    <col min="4113" max="4113" width="13.28515625" style="109" customWidth="1"/>
    <col min="4114" max="4353" width="13" style="109"/>
    <col min="4354" max="4354" width="9.140625" style="109" customWidth="1"/>
    <col min="4355" max="4358" width="16.42578125" style="109" customWidth="1"/>
    <col min="4359" max="4359" width="17.7109375" style="109" customWidth="1"/>
    <col min="4360" max="4363" width="15.7109375" style="109" customWidth="1"/>
    <col min="4364" max="4364" width="17.7109375" style="109" customWidth="1"/>
    <col min="4365" max="4365" width="17.28515625" style="109" customWidth="1"/>
    <col min="4366" max="4367" width="14.7109375" style="109" customWidth="1"/>
    <col min="4368" max="4368" width="19" style="109" customWidth="1"/>
    <col min="4369" max="4369" width="13.28515625" style="109" customWidth="1"/>
    <col min="4370" max="4609" width="13" style="109"/>
    <col min="4610" max="4610" width="9.140625" style="109" customWidth="1"/>
    <col min="4611" max="4614" width="16.42578125" style="109" customWidth="1"/>
    <col min="4615" max="4615" width="17.7109375" style="109" customWidth="1"/>
    <col min="4616" max="4619" width="15.7109375" style="109" customWidth="1"/>
    <col min="4620" max="4620" width="17.7109375" style="109" customWidth="1"/>
    <col min="4621" max="4621" width="17.28515625" style="109" customWidth="1"/>
    <col min="4622" max="4623" width="14.7109375" style="109" customWidth="1"/>
    <col min="4624" max="4624" width="19" style="109" customWidth="1"/>
    <col min="4625" max="4625" width="13.28515625" style="109" customWidth="1"/>
    <col min="4626" max="4865" width="13" style="109"/>
    <col min="4866" max="4866" width="9.140625" style="109" customWidth="1"/>
    <col min="4867" max="4870" width="16.42578125" style="109" customWidth="1"/>
    <col min="4871" max="4871" width="17.7109375" style="109" customWidth="1"/>
    <col min="4872" max="4875" width="15.7109375" style="109" customWidth="1"/>
    <col min="4876" max="4876" width="17.7109375" style="109" customWidth="1"/>
    <col min="4877" max="4877" width="17.28515625" style="109" customWidth="1"/>
    <col min="4878" max="4879" width="14.7109375" style="109" customWidth="1"/>
    <col min="4880" max="4880" width="19" style="109" customWidth="1"/>
    <col min="4881" max="4881" width="13.28515625" style="109" customWidth="1"/>
    <col min="4882" max="5121" width="13" style="109"/>
    <col min="5122" max="5122" width="9.140625" style="109" customWidth="1"/>
    <col min="5123" max="5126" width="16.42578125" style="109" customWidth="1"/>
    <col min="5127" max="5127" width="17.7109375" style="109" customWidth="1"/>
    <col min="5128" max="5131" width="15.7109375" style="109" customWidth="1"/>
    <col min="5132" max="5132" width="17.7109375" style="109" customWidth="1"/>
    <col min="5133" max="5133" width="17.28515625" style="109" customWidth="1"/>
    <col min="5134" max="5135" width="14.7109375" style="109" customWidth="1"/>
    <col min="5136" max="5136" width="19" style="109" customWidth="1"/>
    <col min="5137" max="5137" width="13.28515625" style="109" customWidth="1"/>
    <col min="5138" max="5377" width="13" style="109"/>
    <col min="5378" max="5378" width="9.140625" style="109" customWidth="1"/>
    <col min="5379" max="5382" width="16.42578125" style="109" customWidth="1"/>
    <col min="5383" max="5383" width="17.7109375" style="109" customWidth="1"/>
    <col min="5384" max="5387" width="15.7109375" style="109" customWidth="1"/>
    <col min="5388" max="5388" width="17.7109375" style="109" customWidth="1"/>
    <col min="5389" max="5389" width="17.28515625" style="109" customWidth="1"/>
    <col min="5390" max="5391" width="14.7109375" style="109" customWidth="1"/>
    <col min="5392" max="5392" width="19" style="109" customWidth="1"/>
    <col min="5393" max="5393" width="13.28515625" style="109" customWidth="1"/>
    <col min="5394" max="5633" width="13" style="109"/>
    <col min="5634" max="5634" width="9.140625" style="109" customWidth="1"/>
    <col min="5635" max="5638" width="16.42578125" style="109" customWidth="1"/>
    <col min="5639" max="5639" width="17.7109375" style="109" customWidth="1"/>
    <col min="5640" max="5643" width="15.7109375" style="109" customWidth="1"/>
    <col min="5644" max="5644" width="17.7109375" style="109" customWidth="1"/>
    <col min="5645" max="5645" width="17.28515625" style="109" customWidth="1"/>
    <col min="5646" max="5647" width="14.7109375" style="109" customWidth="1"/>
    <col min="5648" max="5648" width="19" style="109" customWidth="1"/>
    <col min="5649" max="5649" width="13.28515625" style="109" customWidth="1"/>
    <col min="5650" max="5889" width="13" style="109"/>
    <col min="5890" max="5890" width="9.140625" style="109" customWidth="1"/>
    <col min="5891" max="5894" width="16.42578125" style="109" customWidth="1"/>
    <col min="5895" max="5895" width="17.7109375" style="109" customWidth="1"/>
    <col min="5896" max="5899" width="15.7109375" style="109" customWidth="1"/>
    <col min="5900" max="5900" width="17.7109375" style="109" customWidth="1"/>
    <col min="5901" max="5901" width="17.28515625" style="109" customWidth="1"/>
    <col min="5902" max="5903" width="14.7109375" style="109" customWidth="1"/>
    <col min="5904" max="5904" width="19" style="109" customWidth="1"/>
    <col min="5905" max="5905" width="13.28515625" style="109" customWidth="1"/>
    <col min="5906" max="6145" width="13" style="109"/>
    <col min="6146" max="6146" width="9.140625" style="109" customWidth="1"/>
    <col min="6147" max="6150" width="16.42578125" style="109" customWidth="1"/>
    <col min="6151" max="6151" width="17.7109375" style="109" customWidth="1"/>
    <col min="6152" max="6155" width="15.7109375" style="109" customWidth="1"/>
    <col min="6156" max="6156" width="17.7109375" style="109" customWidth="1"/>
    <col min="6157" max="6157" width="17.28515625" style="109" customWidth="1"/>
    <col min="6158" max="6159" width="14.7109375" style="109" customWidth="1"/>
    <col min="6160" max="6160" width="19" style="109" customWidth="1"/>
    <col min="6161" max="6161" width="13.28515625" style="109" customWidth="1"/>
    <col min="6162" max="6401" width="13" style="109"/>
    <col min="6402" max="6402" width="9.140625" style="109" customWidth="1"/>
    <col min="6403" max="6406" width="16.42578125" style="109" customWidth="1"/>
    <col min="6407" max="6407" width="17.7109375" style="109" customWidth="1"/>
    <col min="6408" max="6411" width="15.7109375" style="109" customWidth="1"/>
    <col min="6412" max="6412" width="17.7109375" style="109" customWidth="1"/>
    <col min="6413" max="6413" width="17.28515625" style="109" customWidth="1"/>
    <col min="6414" max="6415" width="14.7109375" style="109" customWidth="1"/>
    <col min="6416" max="6416" width="19" style="109" customWidth="1"/>
    <col min="6417" max="6417" width="13.28515625" style="109" customWidth="1"/>
    <col min="6418" max="6657" width="13" style="109"/>
    <col min="6658" max="6658" width="9.140625" style="109" customWidth="1"/>
    <col min="6659" max="6662" width="16.42578125" style="109" customWidth="1"/>
    <col min="6663" max="6663" width="17.7109375" style="109" customWidth="1"/>
    <col min="6664" max="6667" width="15.7109375" style="109" customWidth="1"/>
    <col min="6668" max="6668" width="17.7109375" style="109" customWidth="1"/>
    <col min="6669" max="6669" width="17.28515625" style="109" customWidth="1"/>
    <col min="6670" max="6671" width="14.7109375" style="109" customWidth="1"/>
    <col min="6672" max="6672" width="19" style="109" customWidth="1"/>
    <col min="6673" max="6673" width="13.28515625" style="109" customWidth="1"/>
    <col min="6674" max="6913" width="13" style="109"/>
    <col min="6914" max="6914" width="9.140625" style="109" customWidth="1"/>
    <col min="6915" max="6918" width="16.42578125" style="109" customWidth="1"/>
    <col min="6919" max="6919" width="17.7109375" style="109" customWidth="1"/>
    <col min="6920" max="6923" width="15.7109375" style="109" customWidth="1"/>
    <col min="6924" max="6924" width="17.7109375" style="109" customWidth="1"/>
    <col min="6925" max="6925" width="17.28515625" style="109" customWidth="1"/>
    <col min="6926" max="6927" width="14.7109375" style="109" customWidth="1"/>
    <col min="6928" max="6928" width="19" style="109" customWidth="1"/>
    <col min="6929" max="6929" width="13.28515625" style="109" customWidth="1"/>
    <col min="6930" max="7169" width="13" style="109"/>
    <col min="7170" max="7170" width="9.140625" style="109" customWidth="1"/>
    <col min="7171" max="7174" width="16.42578125" style="109" customWidth="1"/>
    <col min="7175" max="7175" width="17.7109375" style="109" customWidth="1"/>
    <col min="7176" max="7179" width="15.7109375" style="109" customWidth="1"/>
    <col min="7180" max="7180" width="17.7109375" style="109" customWidth="1"/>
    <col min="7181" max="7181" width="17.28515625" style="109" customWidth="1"/>
    <col min="7182" max="7183" width="14.7109375" style="109" customWidth="1"/>
    <col min="7184" max="7184" width="19" style="109" customWidth="1"/>
    <col min="7185" max="7185" width="13.28515625" style="109" customWidth="1"/>
    <col min="7186" max="7425" width="13" style="109"/>
    <col min="7426" max="7426" width="9.140625" style="109" customWidth="1"/>
    <col min="7427" max="7430" width="16.42578125" style="109" customWidth="1"/>
    <col min="7431" max="7431" width="17.7109375" style="109" customWidth="1"/>
    <col min="7432" max="7435" width="15.7109375" style="109" customWidth="1"/>
    <col min="7436" max="7436" width="17.7109375" style="109" customWidth="1"/>
    <col min="7437" max="7437" width="17.28515625" style="109" customWidth="1"/>
    <col min="7438" max="7439" width="14.7109375" style="109" customWidth="1"/>
    <col min="7440" max="7440" width="19" style="109" customWidth="1"/>
    <col min="7441" max="7441" width="13.28515625" style="109" customWidth="1"/>
    <col min="7442" max="7681" width="13" style="109"/>
    <col min="7682" max="7682" width="9.140625" style="109" customWidth="1"/>
    <col min="7683" max="7686" width="16.42578125" style="109" customWidth="1"/>
    <col min="7687" max="7687" width="17.7109375" style="109" customWidth="1"/>
    <col min="7688" max="7691" width="15.7109375" style="109" customWidth="1"/>
    <col min="7692" max="7692" width="17.7109375" style="109" customWidth="1"/>
    <col min="7693" max="7693" width="17.28515625" style="109" customWidth="1"/>
    <col min="7694" max="7695" width="14.7109375" style="109" customWidth="1"/>
    <col min="7696" max="7696" width="19" style="109" customWidth="1"/>
    <col min="7697" max="7697" width="13.28515625" style="109" customWidth="1"/>
    <col min="7698" max="7937" width="13" style="109"/>
    <col min="7938" max="7938" width="9.140625" style="109" customWidth="1"/>
    <col min="7939" max="7942" width="16.42578125" style="109" customWidth="1"/>
    <col min="7943" max="7943" width="17.7109375" style="109" customWidth="1"/>
    <col min="7944" max="7947" width="15.7109375" style="109" customWidth="1"/>
    <col min="7948" max="7948" width="17.7109375" style="109" customWidth="1"/>
    <col min="7949" max="7949" width="17.28515625" style="109" customWidth="1"/>
    <col min="7950" max="7951" width="14.7109375" style="109" customWidth="1"/>
    <col min="7952" max="7952" width="19" style="109" customWidth="1"/>
    <col min="7953" max="7953" width="13.28515625" style="109" customWidth="1"/>
    <col min="7954" max="8193" width="13" style="109"/>
    <col min="8194" max="8194" width="9.140625" style="109" customWidth="1"/>
    <col min="8195" max="8198" width="16.42578125" style="109" customWidth="1"/>
    <col min="8199" max="8199" width="17.7109375" style="109" customWidth="1"/>
    <col min="8200" max="8203" width="15.7109375" style="109" customWidth="1"/>
    <col min="8204" max="8204" width="17.7109375" style="109" customWidth="1"/>
    <col min="8205" max="8205" width="17.28515625" style="109" customWidth="1"/>
    <col min="8206" max="8207" width="14.7109375" style="109" customWidth="1"/>
    <col min="8208" max="8208" width="19" style="109" customWidth="1"/>
    <col min="8209" max="8209" width="13.28515625" style="109" customWidth="1"/>
    <col min="8210" max="8449" width="13" style="109"/>
    <col min="8450" max="8450" width="9.140625" style="109" customWidth="1"/>
    <col min="8451" max="8454" width="16.42578125" style="109" customWidth="1"/>
    <col min="8455" max="8455" width="17.7109375" style="109" customWidth="1"/>
    <col min="8456" max="8459" width="15.7109375" style="109" customWidth="1"/>
    <col min="8460" max="8460" width="17.7109375" style="109" customWidth="1"/>
    <col min="8461" max="8461" width="17.28515625" style="109" customWidth="1"/>
    <col min="8462" max="8463" width="14.7109375" style="109" customWidth="1"/>
    <col min="8464" max="8464" width="19" style="109" customWidth="1"/>
    <col min="8465" max="8465" width="13.28515625" style="109" customWidth="1"/>
    <col min="8466" max="8705" width="13" style="109"/>
    <col min="8706" max="8706" width="9.140625" style="109" customWidth="1"/>
    <col min="8707" max="8710" width="16.42578125" style="109" customWidth="1"/>
    <col min="8711" max="8711" width="17.7109375" style="109" customWidth="1"/>
    <col min="8712" max="8715" width="15.7109375" style="109" customWidth="1"/>
    <col min="8716" max="8716" width="17.7109375" style="109" customWidth="1"/>
    <col min="8717" max="8717" width="17.28515625" style="109" customWidth="1"/>
    <col min="8718" max="8719" width="14.7109375" style="109" customWidth="1"/>
    <col min="8720" max="8720" width="19" style="109" customWidth="1"/>
    <col min="8721" max="8721" width="13.28515625" style="109" customWidth="1"/>
    <col min="8722" max="8961" width="13" style="109"/>
    <col min="8962" max="8962" width="9.140625" style="109" customWidth="1"/>
    <col min="8963" max="8966" width="16.42578125" style="109" customWidth="1"/>
    <col min="8967" max="8967" width="17.7109375" style="109" customWidth="1"/>
    <col min="8968" max="8971" width="15.7109375" style="109" customWidth="1"/>
    <col min="8972" max="8972" width="17.7109375" style="109" customWidth="1"/>
    <col min="8973" max="8973" width="17.28515625" style="109" customWidth="1"/>
    <col min="8974" max="8975" width="14.7109375" style="109" customWidth="1"/>
    <col min="8976" max="8976" width="19" style="109" customWidth="1"/>
    <col min="8977" max="8977" width="13.28515625" style="109" customWidth="1"/>
    <col min="8978" max="9217" width="13" style="109"/>
    <col min="9218" max="9218" width="9.140625" style="109" customWidth="1"/>
    <col min="9219" max="9222" width="16.42578125" style="109" customWidth="1"/>
    <col min="9223" max="9223" width="17.7109375" style="109" customWidth="1"/>
    <col min="9224" max="9227" width="15.7109375" style="109" customWidth="1"/>
    <col min="9228" max="9228" width="17.7109375" style="109" customWidth="1"/>
    <col min="9229" max="9229" width="17.28515625" style="109" customWidth="1"/>
    <col min="9230" max="9231" width="14.7109375" style="109" customWidth="1"/>
    <col min="9232" max="9232" width="19" style="109" customWidth="1"/>
    <col min="9233" max="9233" width="13.28515625" style="109" customWidth="1"/>
    <col min="9234" max="9473" width="13" style="109"/>
    <col min="9474" max="9474" width="9.140625" style="109" customWidth="1"/>
    <col min="9475" max="9478" width="16.42578125" style="109" customWidth="1"/>
    <col min="9479" max="9479" width="17.7109375" style="109" customWidth="1"/>
    <col min="9480" max="9483" width="15.7109375" style="109" customWidth="1"/>
    <col min="9484" max="9484" width="17.7109375" style="109" customWidth="1"/>
    <col min="9485" max="9485" width="17.28515625" style="109" customWidth="1"/>
    <col min="9486" max="9487" width="14.7109375" style="109" customWidth="1"/>
    <col min="9488" max="9488" width="19" style="109" customWidth="1"/>
    <col min="9489" max="9489" width="13.28515625" style="109" customWidth="1"/>
    <col min="9490" max="9729" width="13" style="109"/>
    <col min="9730" max="9730" width="9.140625" style="109" customWidth="1"/>
    <col min="9731" max="9734" width="16.42578125" style="109" customWidth="1"/>
    <col min="9735" max="9735" width="17.7109375" style="109" customWidth="1"/>
    <col min="9736" max="9739" width="15.7109375" style="109" customWidth="1"/>
    <col min="9740" max="9740" width="17.7109375" style="109" customWidth="1"/>
    <col min="9741" max="9741" width="17.28515625" style="109" customWidth="1"/>
    <col min="9742" max="9743" width="14.7109375" style="109" customWidth="1"/>
    <col min="9744" max="9744" width="19" style="109" customWidth="1"/>
    <col min="9745" max="9745" width="13.28515625" style="109" customWidth="1"/>
    <col min="9746" max="9985" width="13" style="109"/>
    <col min="9986" max="9986" width="9.140625" style="109" customWidth="1"/>
    <col min="9987" max="9990" width="16.42578125" style="109" customWidth="1"/>
    <col min="9991" max="9991" width="17.7109375" style="109" customWidth="1"/>
    <col min="9992" max="9995" width="15.7109375" style="109" customWidth="1"/>
    <col min="9996" max="9996" width="17.7109375" style="109" customWidth="1"/>
    <col min="9997" max="9997" width="17.28515625" style="109" customWidth="1"/>
    <col min="9998" max="9999" width="14.7109375" style="109" customWidth="1"/>
    <col min="10000" max="10000" width="19" style="109" customWidth="1"/>
    <col min="10001" max="10001" width="13.28515625" style="109" customWidth="1"/>
    <col min="10002" max="10241" width="13" style="109"/>
    <col min="10242" max="10242" width="9.140625" style="109" customWidth="1"/>
    <col min="10243" max="10246" width="16.42578125" style="109" customWidth="1"/>
    <col min="10247" max="10247" width="17.7109375" style="109" customWidth="1"/>
    <col min="10248" max="10251" width="15.7109375" style="109" customWidth="1"/>
    <col min="10252" max="10252" width="17.7109375" style="109" customWidth="1"/>
    <col min="10253" max="10253" width="17.28515625" style="109" customWidth="1"/>
    <col min="10254" max="10255" width="14.7109375" style="109" customWidth="1"/>
    <col min="10256" max="10256" width="19" style="109" customWidth="1"/>
    <col min="10257" max="10257" width="13.28515625" style="109" customWidth="1"/>
    <col min="10258" max="10497" width="13" style="109"/>
    <col min="10498" max="10498" width="9.140625" style="109" customWidth="1"/>
    <col min="10499" max="10502" width="16.42578125" style="109" customWidth="1"/>
    <col min="10503" max="10503" width="17.7109375" style="109" customWidth="1"/>
    <col min="10504" max="10507" width="15.7109375" style="109" customWidth="1"/>
    <col min="10508" max="10508" width="17.7109375" style="109" customWidth="1"/>
    <col min="10509" max="10509" width="17.28515625" style="109" customWidth="1"/>
    <col min="10510" max="10511" width="14.7109375" style="109" customWidth="1"/>
    <col min="10512" max="10512" width="19" style="109" customWidth="1"/>
    <col min="10513" max="10513" width="13.28515625" style="109" customWidth="1"/>
    <col min="10514" max="10753" width="13" style="109"/>
    <col min="10754" max="10754" width="9.140625" style="109" customWidth="1"/>
    <col min="10755" max="10758" width="16.42578125" style="109" customWidth="1"/>
    <col min="10759" max="10759" width="17.7109375" style="109" customWidth="1"/>
    <col min="10760" max="10763" width="15.7109375" style="109" customWidth="1"/>
    <col min="10764" max="10764" width="17.7109375" style="109" customWidth="1"/>
    <col min="10765" max="10765" width="17.28515625" style="109" customWidth="1"/>
    <col min="10766" max="10767" width="14.7109375" style="109" customWidth="1"/>
    <col min="10768" max="10768" width="19" style="109" customWidth="1"/>
    <col min="10769" max="10769" width="13.28515625" style="109" customWidth="1"/>
    <col min="10770" max="11009" width="13" style="109"/>
    <col min="11010" max="11010" width="9.140625" style="109" customWidth="1"/>
    <col min="11011" max="11014" width="16.42578125" style="109" customWidth="1"/>
    <col min="11015" max="11015" width="17.7109375" style="109" customWidth="1"/>
    <col min="11016" max="11019" width="15.7109375" style="109" customWidth="1"/>
    <col min="11020" max="11020" width="17.7109375" style="109" customWidth="1"/>
    <col min="11021" max="11021" width="17.28515625" style="109" customWidth="1"/>
    <col min="11022" max="11023" width="14.7109375" style="109" customWidth="1"/>
    <col min="11024" max="11024" width="19" style="109" customWidth="1"/>
    <col min="11025" max="11025" width="13.28515625" style="109" customWidth="1"/>
    <col min="11026" max="11265" width="13" style="109"/>
    <col min="11266" max="11266" width="9.140625" style="109" customWidth="1"/>
    <col min="11267" max="11270" width="16.42578125" style="109" customWidth="1"/>
    <col min="11271" max="11271" width="17.7109375" style="109" customWidth="1"/>
    <col min="11272" max="11275" width="15.7109375" style="109" customWidth="1"/>
    <col min="11276" max="11276" width="17.7109375" style="109" customWidth="1"/>
    <col min="11277" max="11277" width="17.28515625" style="109" customWidth="1"/>
    <col min="11278" max="11279" width="14.7109375" style="109" customWidth="1"/>
    <col min="11280" max="11280" width="19" style="109" customWidth="1"/>
    <col min="11281" max="11281" width="13.28515625" style="109" customWidth="1"/>
    <col min="11282" max="11521" width="13" style="109"/>
    <col min="11522" max="11522" width="9.140625" style="109" customWidth="1"/>
    <col min="11523" max="11526" width="16.42578125" style="109" customWidth="1"/>
    <col min="11527" max="11527" width="17.7109375" style="109" customWidth="1"/>
    <col min="11528" max="11531" width="15.7109375" style="109" customWidth="1"/>
    <col min="11532" max="11532" width="17.7109375" style="109" customWidth="1"/>
    <col min="11533" max="11533" width="17.28515625" style="109" customWidth="1"/>
    <col min="11534" max="11535" width="14.7109375" style="109" customWidth="1"/>
    <col min="11536" max="11536" width="19" style="109" customWidth="1"/>
    <col min="11537" max="11537" width="13.28515625" style="109" customWidth="1"/>
    <col min="11538" max="11777" width="13" style="109"/>
    <col min="11778" max="11778" width="9.140625" style="109" customWidth="1"/>
    <col min="11779" max="11782" width="16.42578125" style="109" customWidth="1"/>
    <col min="11783" max="11783" width="17.7109375" style="109" customWidth="1"/>
    <col min="11784" max="11787" width="15.7109375" style="109" customWidth="1"/>
    <col min="11788" max="11788" width="17.7109375" style="109" customWidth="1"/>
    <col min="11789" max="11789" width="17.28515625" style="109" customWidth="1"/>
    <col min="11790" max="11791" width="14.7109375" style="109" customWidth="1"/>
    <col min="11792" max="11792" width="19" style="109" customWidth="1"/>
    <col min="11793" max="11793" width="13.28515625" style="109" customWidth="1"/>
    <col min="11794" max="12033" width="13" style="109"/>
    <col min="12034" max="12034" width="9.140625" style="109" customWidth="1"/>
    <col min="12035" max="12038" width="16.42578125" style="109" customWidth="1"/>
    <col min="12039" max="12039" width="17.7109375" style="109" customWidth="1"/>
    <col min="12040" max="12043" width="15.7109375" style="109" customWidth="1"/>
    <col min="12044" max="12044" width="17.7109375" style="109" customWidth="1"/>
    <col min="12045" max="12045" width="17.28515625" style="109" customWidth="1"/>
    <col min="12046" max="12047" width="14.7109375" style="109" customWidth="1"/>
    <col min="12048" max="12048" width="19" style="109" customWidth="1"/>
    <col min="12049" max="12049" width="13.28515625" style="109" customWidth="1"/>
    <col min="12050" max="12289" width="13" style="109"/>
    <col min="12290" max="12290" width="9.140625" style="109" customWidth="1"/>
    <col min="12291" max="12294" width="16.42578125" style="109" customWidth="1"/>
    <col min="12295" max="12295" width="17.7109375" style="109" customWidth="1"/>
    <col min="12296" max="12299" width="15.7109375" style="109" customWidth="1"/>
    <col min="12300" max="12300" width="17.7109375" style="109" customWidth="1"/>
    <col min="12301" max="12301" width="17.28515625" style="109" customWidth="1"/>
    <col min="12302" max="12303" width="14.7109375" style="109" customWidth="1"/>
    <col min="12304" max="12304" width="19" style="109" customWidth="1"/>
    <col min="12305" max="12305" width="13.28515625" style="109" customWidth="1"/>
    <col min="12306" max="12545" width="13" style="109"/>
    <col min="12546" max="12546" width="9.140625" style="109" customWidth="1"/>
    <col min="12547" max="12550" width="16.42578125" style="109" customWidth="1"/>
    <col min="12551" max="12551" width="17.7109375" style="109" customWidth="1"/>
    <col min="12552" max="12555" width="15.7109375" style="109" customWidth="1"/>
    <col min="12556" max="12556" width="17.7109375" style="109" customWidth="1"/>
    <col min="12557" max="12557" width="17.28515625" style="109" customWidth="1"/>
    <col min="12558" max="12559" width="14.7109375" style="109" customWidth="1"/>
    <col min="12560" max="12560" width="19" style="109" customWidth="1"/>
    <col min="12561" max="12561" width="13.28515625" style="109" customWidth="1"/>
    <col min="12562" max="12801" width="13" style="109"/>
    <col min="12802" max="12802" width="9.140625" style="109" customWidth="1"/>
    <col min="12803" max="12806" width="16.42578125" style="109" customWidth="1"/>
    <col min="12807" max="12807" width="17.7109375" style="109" customWidth="1"/>
    <col min="12808" max="12811" width="15.7109375" style="109" customWidth="1"/>
    <col min="12812" max="12812" width="17.7109375" style="109" customWidth="1"/>
    <col min="12813" max="12813" width="17.28515625" style="109" customWidth="1"/>
    <col min="12814" max="12815" width="14.7109375" style="109" customWidth="1"/>
    <col min="12816" max="12816" width="19" style="109" customWidth="1"/>
    <col min="12817" max="12817" width="13.28515625" style="109" customWidth="1"/>
    <col min="12818" max="13057" width="13" style="109"/>
    <col min="13058" max="13058" width="9.140625" style="109" customWidth="1"/>
    <col min="13059" max="13062" width="16.42578125" style="109" customWidth="1"/>
    <col min="13063" max="13063" width="17.7109375" style="109" customWidth="1"/>
    <col min="13064" max="13067" width="15.7109375" style="109" customWidth="1"/>
    <col min="13068" max="13068" width="17.7109375" style="109" customWidth="1"/>
    <col min="13069" max="13069" width="17.28515625" style="109" customWidth="1"/>
    <col min="13070" max="13071" width="14.7109375" style="109" customWidth="1"/>
    <col min="13072" max="13072" width="19" style="109" customWidth="1"/>
    <col min="13073" max="13073" width="13.28515625" style="109" customWidth="1"/>
    <col min="13074" max="13313" width="13" style="109"/>
    <col min="13314" max="13314" width="9.140625" style="109" customWidth="1"/>
    <col min="13315" max="13318" width="16.42578125" style="109" customWidth="1"/>
    <col min="13319" max="13319" width="17.7109375" style="109" customWidth="1"/>
    <col min="13320" max="13323" width="15.7109375" style="109" customWidth="1"/>
    <col min="13324" max="13324" width="17.7109375" style="109" customWidth="1"/>
    <col min="13325" max="13325" width="17.28515625" style="109" customWidth="1"/>
    <col min="13326" max="13327" width="14.7109375" style="109" customWidth="1"/>
    <col min="13328" max="13328" width="19" style="109" customWidth="1"/>
    <col min="13329" max="13329" width="13.28515625" style="109" customWidth="1"/>
    <col min="13330" max="13569" width="13" style="109"/>
    <col min="13570" max="13570" width="9.140625" style="109" customWidth="1"/>
    <col min="13571" max="13574" width="16.42578125" style="109" customWidth="1"/>
    <col min="13575" max="13575" width="17.7109375" style="109" customWidth="1"/>
    <col min="13576" max="13579" width="15.7109375" style="109" customWidth="1"/>
    <col min="13580" max="13580" width="17.7109375" style="109" customWidth="1"/>
    <col min="13581" max="13581" width="17.28515625" style="109" customWidth="1"/>
    <col min="13582" max="13583" width="14.7109375" style="109" customWidth="1"/>
    <col min="13584" max="13584" width="19" style="109" customWidth="1"/>
    <col min="13585" max="13585" width="13.28515625" style="109" customWidth="1"/>
    <col min="13586" max="13825" width="13" style="109"/>
    <col min="13826" max="13826" width="9.140625" style="109" customWidth="1"/>
    <col min="13827" max="13830" width="16.42578125" style="109" customWidth="1"/>
    <col min="13831" max="13831" width="17.7109375" style="109" customWidth="1"/>
    <col min="13832" max="13835" width="15.7109375" style="109" customWidth="1"/>
    <col min="13836" max="13836" width="17.7109375" style="109" customWidth="1"/>
    <col min="13837" max="13837" width="17.28515625" style="109" customWidth="1"/>
    <col min="13838" max="13839" width="14.7109375" style="109" customWidth="1"/>
    <col min="13840" max="13840" width="19" style="109" customWidth="1"/>
    <col min="13841" max="13841" width="13.28515625" style="109" customWidth="1"/>
    <col min="13842" max="14081" width="13" style="109"/>
    <col min="14082" max="14082" width="9.140625" style="109" customWidth="1"/>
    <col min="14083" max="14086" width="16.42578125" style="109" customWidth="1"/>
    <col min="14087" max="14087" width="17.7109375" style="109" customWidth="1"/>
    <col min="14088" max="14091" width="15.7109375" style="109" customWidth="1"/>
    <col min="14092" max="14092" width="17.7109375" style="109" customWidth="1"/>
    <col min="14093" max="14093" width="17.28515625" style="109" customWidth="1"/>
    <col min="14094" max="14095" width="14.7109375" style="109" customWidth="1"/>
    <col min="14096" max="14096" width="19" style="109" customWidth="1"/>
    <col min="14097" max="14097" width="13.28515625" style="109" customWidth="1"/>
    <col min="14098" max="14337" width="13" style="109"/>
    <col min="14338" max="14338" width="9.140625" style="109" customWidth="1"/>
    <col min="14339" max="14342" width="16.42578125" style="109" customWidth="1"/>
    <col min="14343" max="14343" width="17.7109375" style="109" customWidth="1"/>
    <col min="14344" max="14347" width="15.7109375" style="109" customWidth="1"/>
    <col min="14348" max="14348" width="17.7109375" style="109" customWidth="1"/>
    <col min="14349" max="14349" width="17.28515625" style="109" customWidth="1"/>
    <col min="14350" max="14351" width="14.7109375" style="109" customWidth="1"/>
    <col min="14352" max="14352" width="19" style="109" customWidth="1"/>
    <col min="14353" max="14353" width="13.28515625" style="109" customWidth="1"/>
    <col min="14354" max="14593" width="13" style="109"/>
    <col min="14594" max="14594" width="9.140625" style="109" customWidth="1"/>
    <col min="14595" max="14598" width="16.42578125" style="109" customWidth="1"/>
    <col min="14599" max="14599" width="17.7109375" style="109" customWidth="1"/>
    <col min="14600" max="14603" width="15.7109375" style="109" customWidth="1"/>
    <col min="14604" max="14604" width="17.7109375" style="109" customWidth="1"/>
    <col min="14605" max="14605" width="17.28515625" style="109" customWidth="1"/>
    <col min="14606" max="14607" width="14.7109375" style="109" customWidth="1"/>
    <col min="14608" max="14608" width="19" style="109" customWidth="1"/>
    <col min="14609" max="14609" width="13.28515625" style="109" customWidth="1"/>
    <col min="14610" max="14849" width="13" style="109"/>
    <col min="14850" max="14850" width="9.140625" style="109" customWidth="1"/>
    <col min="14851" max="14854" width="16.42578125" style="109" customWidth="1"/>
    <col min="14855" max="14855" width="17.7109375" style="109" customWidth="1"/>
    <col min="14856" max="14859" width="15.7109375" style="109" customWidth="1"/>
    <col min="14860" max="14860" width="17.7109375" style="109" customWidth="1"/>
    <col min="14861" max="14861" width="17.28515625" style="109" customWidth="1"/>
    <col min="14862" max="14863" width="14.7109375" style="109" customWidth="1"/>
    <col min="14864" max="14864" width="19" style="109" customWidth="1"/>
    <col min="14865" max="14865" width="13.28515625" style="109" customWidth="1"/>
    <col min="14866" max="15105" width="13" style="109"/>
    <col min="15106" max="15106" width="9.140625" style="109" customWidth="1"/>
    <col min="15107" max="15110" width="16.42578125" style="109" customWidth="1"/>
    <col min="15111" max="15111" width="17.7109375" style="109" customWidth="1"/>
    <col min="15112" max="15115" width="15.7109375" style="109" customWidth="1"/>
    <col min="15116" max="15116" width="17.7109375" style="109" customWidth="1"/>
    <col min="15117" max="15117" width="17.28515625" style="109" customWidth="1"/>
    <col min="15118" max="15119" width="14.7109375" style="109" customWidth="1"/>
    <col min="15120" max="15120" width="19" style="109" customWidth="1"/>
    <col min="15121" max="15121" width="13.28515625" style="109" customWidth="1"/>
    <col min="15122" max="15361" width="13" style="109"/>
    <col min="15362" max="15362" width="9.140625" style="109" customWidth="1"/>
    <col min="15363" max="15366" width="16.42578125" style="109" customWidth="1"/>
    <col min="15367" max="15367" width="17.7109375" style="109" customWidth="1"/>
    <col min="15368" max="15371" width="15.7109375" style="109" customWidth="1"/>
    <col min="15372" max="15372" width="17.7109375" style="109" customWidth="1"/>
    <col min="15373" max="15373" width="17.28515625" style="109" customWidth="1"/>
    <col min="15374" max="15375" width="14.7109375" style="109" customWidth="1"/>
    <col min="15376" max="15376" width="19" style="109" customWidth="1"/>
    <col min="15377" max="15377" width="13.28515625" style="109" customWidth="1"/>
    <col min="15378" max="15617" width="13" style="109"/>
    <col min="15618" max="15618" width="9.140625" style="109" customWidth="1"/>
    <col min="15619" max="15622" width="16.42578125" style="109" customWidth="1"/>
    <col min="15623" max="15623" width="17.7109375" style="109" customWidth="1"/>
    <col min="15624" max="15627" width="15.7109375" style="109" customWidth="1"/>
    <col min="15628" max="15628" width="17.7109375" style="109" customWidth="1"/>
    <col min="15629" max="15629" width="17.28515625" style="109" customWidth="1"/>
    <col min="15630" max="15631" width="14.7109375" style="109" customWidth="1"/>
    <col min="15632" max="15632" width="19" style="109" customWidth="1"/>
    <col min="15633" max="15633" width="13.28515625" style="109" customWidth="1"/>
    <col min="15634" max="15873" width="13" style="109"/>
    <col min="15874" max="15874" width="9.140625" style="109" customWidth="1"/>
    <col min="15875" max="15878" width="16.42578125" style="109" customWidth="1"/>
    <col min="15879" max="15879" width="17.7109375" style="109" customWidth="1"/>
    <col min="15880" max="15883" width="15.7109375" style="109" customWidth="1"/>
    <col min="15884" max="15884" width="17.7109375" style="109" customWidth="1"/>
    <col min="15885" max="15885" width="17.28515625" style="109" customWidth="1"/>
    <col min="15886" max="15887" width="14.7109375" style="109" customWidth="1"/>
    <col min="15888" max="15888" width="19" style="109" customWidth="1"/>
    <col min="15889" max="15889" width="13.28515625" style="109" customWidth="1"/>
    <col min="15890" max="16129" width="13" style="109"/>
    <col min="16130" max="16130" width="9.140625" style="109" customWidth="1"/>
    <col min="16131" max="16134" width="16.42578125" style="109" customWidth="1"/>
    <col min="16135" max="16135" width="17.7109375" style="109" customWidth="1"/>
    <col min="16136" max="16139" width="15.7109375" style="109" customWidth="1"/>
    <col min="16140" max="16140" width="17.7109375" style="109" customWidth="1"/>
    <col min="16141" max="16141" width="17.28515625" style="109" customWidth="1"/>
    <col min="16142" max="16143" width="14.7109375" style="109" customWidth="1"/>
    <col min="16144" max="16144" width="19" style="109" customWidth="1"/>
    <col min="16145" max="16145" width="13.28515625" style="109" customWidth="1"/>
    <col min="16146" max="16384" width="13" style="109"/>
  </cols>
  <sheetData>
    <row r="1" spans="1:12" x14ac:dyDescent="0.2">
      <c r="A1" s="18" t="s">
        <v>5255</v>
      </c>
      <c r="B1" s="740" t="str">
        <f>HYPERLINK("#List!$A$1", "Full")</f>
        <v>Full</v>
      </c>
    </row>
    <row r="2" spans="1:12" x14ac:dyDescent="0.2">
      <c r="A2" s="18"/>
      <c r="B2" s="48"/>
    </row>
    <row r="3" spans="1:12" x14ac:dyDescent="0.2">
      <c r="A3" s="17" t="s">
        <v>236</v>
      </c>
      <c r="B3" s="47"/>
      <c r="C3" s="109"/>
      <c r="D3" s="109"/>
      <c r="E3" s="109"/>
      <c r="F3" s="109"/>
    </row>
    <row r="4" spans="1:12" x14ac:dyDescent="0.2">
      <c r="A4" s="17" t="s">
        <v>7538</v>
      </c>
      <c r="B4" s="47"/>
      <c r="C4" s="109"/>
      <c r="D4" s="109"/>
      <c r="E4" s="109"/>
      <c r="F4" s="109"/>
    </row>
    <row r="5" spans="1:12" x14ac:dyDescent="0.2">
      <c r="A5" s="17"/>
      <c r="B5" s="47"/>
      <c r="C5" s="109"/>
      <c r="D5" s="109"/>
      <c r="E5" s="109"/>
      <c r="F5" s="109"/>
    </row>
    <row r="6" spans="1:12" x14ac:dyDescent="0.2">
      <c r="A6" s="18" t="s">
        <v>6784</v>
      </c>
      <c r="B6" s="48"/>
      <c r="C6" s="109"/>
      <c r="D6" s="109"/>
      <c r="E6" s="109"/>
      <c r="F6" s="109"/>
    </row>
    <row r="7" spans="1:12" x14ac:dyDescent="0.2">
      <c r="A7" s="134" t="s">
        <v>48</v>
      </c>
      <c r="B7" s="276"/>
      <c r="C7" s="109"/>
      <c r="D7" s="109"/>
      <c r="E7" s="109"/>
      <c r="F7" s="109"/>
    </row>
    <row r="8" spans="1:12" x14ac:dyDescent="0.2">
      <c r="A8" s="134" t="s">
        <v>4583</v>
      </c>
      <c r="B8" s="276"/>
      <c r="C8" s="109"/>
      <c r="D8" s="109"/>
      <c r="E8" s="109"/>
      <c r="F8" s="109"/>
    </row>
    <row r="9" spans="1:12" x14ac:dyDescent="0.2">
      <c r="A9" s="134" t="s">
        <v>4524</v>
      </c>
      <c r="B9" s="276"/>
      <c r="C9" s="109"/>
      <c r="D9" s="109"/>
      <c r="E9" s="109"/>
      <c r="F9" s="109"/>
    </row>
    <row r="10" spans="1:12" x14ac:dyDescent="0.2">
      <c r="A10" s="171"/>
      <c r="F10" s="109"/>
    </row>
    <row r="11" spans="1:12" x14ac:dyDescent="0.2">
      <c r="A11" s="270"/>
      <c r="B11" s="297"/>
      <c r="C11" s="868" t="s">
        <v>7536</v>
      </c>
      <c r="D11" s="868"/>
      <c r="E11" s="868"/>
      <c r="F11" s="868"/>
      <c r="G11" s="868" t="s">
        <v>7537</v>
      </c>
      <c r="H11" s="868"/>
      <c r="I11" s="868"/>
      <c r="J11" s="868"/>
      <c r="K11" s="884" t="s">
        <v>3619</v>
      </c>
    </row>
    <row r="12" spans="1:12" x14ac:dyDescent="0.2">
      <c r="A12" s="270"/>
      <c r="B12" s="297"/>
      <c r="C12" s="884" t="s">
        <v>1684</v>
      </c>
      <c r="D12" s="884"/>
      <c r="E12" s="884" t="s">
        <v>1345</v>
      </c>
      <c r="F12" s="884"/>
      <c r="G12" s="884" t="s">
        <v>1684</v>
      </c>
      <c r="H12" s="884"/>
      <c r="I12" s="884" t="s">
        <v>1345</v>
      </c>
      <c r="J12" s="884"/>
      <c r="K12" s="884"/>
    </row>
    <row r="13" spans="1:12" ht="38.25" x14ac:dyDescent="0.2">
      <c r="A13" s="270"/>
      <c r="B13" s="297"/>
      <c r="C13" s="284" t="s">
        <v>3620</v>
      </c>
      <c r="D13" s="284" t="s">
        <v>1820</v>
      </c>
      <c r="E13" s="284" t="s">
        <v>1682</v>
      </c>
      <c r="F13" s="284" t="s">
        <v>3621</v>
      </c>
      <c r="G13" s="284" t="s">
        <v>3620</v>
      </c>
      <c r="H13" s="284" t="s">
        <v>1820</v>
      </c>
      <c r="I13" s="284" t="s">
        <v>1682</v>
      </c>
      <c r="J13" s="284" t="s">
        <v>3621</v>
      </c>
      <c r="K13" s="884"/>
    </row>
    <row r="14" spans="1:12" x14ac:dyDescent="0.2">
      <c r="A14" s="320"/>
      <c r="B14" s="299"/>
      <c r="C14" s="219" t="s">
        <v>7811</v>
      </c>
      <c r="D14" s="219" t="s">
        <v>7835</v>
      </c>
      <c r="E14" s="219" t="s">
        <v>7836</v>
      </c>
      <c r="F14" s="219" t="s">
        <v>7837</v>
      </c>
      <c r="G14" s="219" t="s">
        <v>7838</v>
      </c>
      <c r="H14" s="219" t="s">
        <v>7839</v>
      </c>
      <c r="I14" s="219" t="s">
        <v>7840</v>
      </c>
      <c r="J14" s="219" t="s">
        <v>7841</v>
      </c>
      <c r="K14" s="219" t="s">
        <v>7856</v>
      </c>
    </row>
    <row r="15" spans="1:12" ht="25.5" x14ac:dyDescent="0.2">
      <c r="A15" s="321" t="s">
        <v>3064</v>
      </c>
      <c r="B15" s="322"/>
      <c r="C15" s="652"/>
      <c r="D15" s="652"/>
      <c r="E15" s="652"/>
      <c r="F15" s="652"/>
      <c r="G15" s="652"/>
      <c r="H15" s="652"/>
      <c r="I15" s="652"/>
      <c r="J15" s="652"/>
      <c r="K15" s="652"/>
    </row>
    <row r="16" spans="1:12" x14ac:dyDescent="0.2">
      <c r="A16" s="242">
        <v>1</v>
      </c>
      <c r="B16" s="237" t="s">
        <v>7807</v>
      </c>
      <c r="C16" s="643" t="s">
        <v>23</v>
      </c>
      <c r="D16" s="643" t="s">
        <v>227</v>
      </c>
      <c r="E16" s="643" t="s">
        <v>208</v>
      </c>
      <c r="F16" s="643" t="s">
        <v>0</v>
      </c>
      <c r="G16" s="643" t="s">
        <v>226</v>
      </c>
      <c r="H16" s="643" t="s">
        <v>266</v>
      </c>
      <c r="I16" s="643" t="s">
        <v>265</v>
      </c>
      <c r="J16" s="643" t="s">
        <v>233</v>
      </c>
      <c r="K16" s="643" t="s">
        <v>257</v>
      </c>
      <c r="L16" s="17" t="s">
        <v>4786</v>
      </c>
    </row>
    <row r="17" spans="1:12" x14ac:dyDescent="0.2">
      <c r="A17" s="242">
        <v>2</v>
      </c>
      <c r="B17" s="322" t="s">
        <v>7808</v>
      </c>
      <c r="C17" s="643" t="s">
        <v>24</v>
      </c>
      <c r="D17" s="643" t="s">
        <v>274</v>
      </c>
      <c r="E17" s="643" t="s">
        <v>239</v>
      </c>
      <c r="F17" s="643" t="s">
        <v>389</v>
      </c>
      <c r="G17" s="643" t="s">
        <v>236</v>
      </c>
      <c r="H17" s="643" t="s">
        <v>1313</v>
      </c>
      <c r="I17" s="643" t="s">
        <v>1312</v>
      </c>
      <c r="J17" s="643" t="s">
        <v>232</v>
      </c>
      <c r="K17" s="643" t="s">
        <v>256</v>
      </c>
      <c r="L17" s="17" t="s">
        <v>4787</v>
      </c>
    </row>
    <row r="18" spans="1:12" x14ac:dyDescent="0.2">
      <c r="A18" s="242">
        <v>3</v>
      </c>
      <c r="B18" s="237" t="s">
        <v>7809</v>
      </c>
      <c r="C18" s="643" t="s">
        <v>25</v>
      </c>
      <c r="D18" s="643" t="s">
        <v>424</v>
      </c>
      <c r="E18" s="643" t="s">
        <v>238</v>
      </c>
      <c r="F18" s="643" t="s">
        <v>116</v>
      </c>
      <c r="G18" s="643" t="s">
        <v>235</v>
      </c>
      <c r="H18" s="643" t="s">
        <v>1311</v>
      </c>
      <c r="I18" s="643" t="s">
        <v>1310</v>
      </c>
      <c r="J18" s="643" t="s">
        <v>231</v>
      </c>
      <c r="K18" s="643" t="s">
        <v>255</v>
      </c>
      <c r="L18" s="17" t="s">
        <v>4788</v>
      </c>
    </row>
    <row r="19" spans="1:12" x14ac:dyDescent="0.2">
      <c r="A19" s="242">
        <v>4</v>
      </c>
      <c r="B19" s="322" t="s">
        <v>7810</v>
      </c>
      <c r="C19" s="643" t="s">
        <v>26</v>
      </c>
      <c r="D19" s="643" t="s">
        <v>553</v>
      </c>
      <c r="E19" s="643" t="s">
        <v>237</v>
      </c>
      <c r="F19" s="643" t="s">
        <v>117</v>
      </c>
      <c r="G19" s="643" t="s">
        <v>234</v>
      </c>
      <c r="H19" s="643" t="s">
        <v>1308</v>
      </c>
      <c r="I19" s="643" t="s">
        <v>1307</v>
      </c>
      <c r="J19" s="643" t="s">
        <v>1963</v>
      </c>
      <c r="K19" s="643" t="s">
        <v>253</v>
      </c>
      <c r="L19" s="17" t="s">
        <v>4789</v>
      </c>
    </row>
    <row r="20" spans="1:12" x14ac:dyDescent="0.2">
      <c r="A20" s="242">
        <v>5</v>
      </c>
      <c r="B20" s="237" t="s">
        <v>7852</v>
      </c>
      <c r="C20" s="643" t="s">
        <v>27</v>
      </c>
      <c r="D20" s="643" t="s">
        <v>434</v>
      </c>
      <c r="E20" s="643" t="s">
        <v>395</v>
      </c>
      <c r="F20" s="643" t="s">
        <v>118</v>
      </c>
      <c r="G20" s="643" t="s">
        <v>624</v>
      </c>
      <c r="H20" s="643" t="s">
        <v>1306</v>
      </c>
      <c r="I20" s="643" t="s">
        <v>1305</v>
      </c>
      <c r="J20" s="643" t="s">
        <v>1928</v>
      </c>
      <c r="K20" s="643" t="s">
        <v>254</v>
      </c>
      <c r="L20" s="17" t="s">
        <v>4790</v>
      </c>
    </row>
    <row r="21" spans="1:12" x14ac:dyDescent="0.2">
      <c r="A21" s="242">
        <v>6</v>
      </c>
      <c r="B21" s="322" t="s">
        <v>7853</v>
      </c>
      <c r="C21" s="643" t="s">
        <v>28</v>
      </c>
      <c r="D21" s="643" t="s">
        <v>420</v>
      </c>
      <c r="E21" s="643" t="s">
        <v>394</v>
      </c>
      <c r="F21" s="643" t="s">
        <v>622</v>
      </c>
      <c r="G21" s="643" t="s">
        <v>621</v>
      </c>
      <c r="H21" s="643" t="s">
        <v>1304</v>
      </c>
      <c r="I21" s="643" t="s">
        <v>1303</v>
      </c>
      <c r="J21" s="643" t="s">
        <v>1927</v>
      </c>
      <c r="K21" s="643" t="s">
        <v>252</v>
      </c>
      <c r="L21" s="17" t="s">
        <v>4791</v>
      </c>
    </row>
    <row r="22" spans="1:12" x14ac:dyDescent="0.2">
      <c r="A22" s="242">
        <v>7</v>
      </c>
      <c r="B22" s="237" t="s">
        <v>7854</v>
      </c>
      <c r="C22" s="643" t="s">
        <v>29</v>
      </c>
      <c r="D22" s="643" t="s">
        <v>492</v>
      </c>
      <c r="E22" s="643" t="s">
        <v>393</v>
      </c>
      <c r="F22" s="643" t="s">
        <v>619</v>
      </c>
      <c r="G22" s="643" t="s">
        <v>618</v>
      </c>
      <c r="H22" s="643" t="s">
        <v>1302</v>
      </c>
      <c r="I22" s="643" t="s">
        <v>1301</v>
      </c>
      <c r="J22" s="643" t="s">
        <v>1962</v>
      </c>
      <c r="K22" s="643" t="s">
        <v>251</v>
      </c>
      <c r="L22" s="17" t="s">
        <v>4792</v>
      </c>
    </row>
    <row r="23" spans="1:12" x14ac:dyDescent="0.2">
      <c r="A23" s="242">
        <v>8</v>
      </c>
      <c r="B23" s="322" t="s">
        <v>7890</v>
      </c>
      <c r="C23" s="643" t="s">
        <v>30</v>
      </c>
      <c r="D23" s="643" t="s">
        <v>418</v>
      </c>
      <c r="E23" s="643" t="s">
        <v>392</v>
      </c>
      <c r="F23" s="643" t="s">
        <v>616</v>
      </c>
      <c r="G23" s="643" t="s">
        <v>615</v>
      </c>
      <c r="H23" s="643" t="s">
        <v>1300</v>
      </c>
      <c r="I23" s="643" t="s">
        <v>1299</v>
      </c>
      <c r="J23" s="643" t="s">
        <v>1961</v>
      </c>
      <c r="K23" s="643" t="s">
        <v>250</v>
      </c>
      <c r="L23" s="17" t="s">
        <v>4793</v>
      </c>
    </row>
    <row r="24" spans="1:12" x14ac:dyDescent="0.2">
      <c r="A24" s="242">
        <v>9</v>
      </c>
      <c r="B24" s="237" t="s">
        <v>7891</v>
      </c>
      <c r="C24" s="643" t="s">
        <v>31</v>
      </c>
      <c r="D24" s="643" t="s">
        <v>416</v>
      </c>
      <c r="E24" s="643" t="s">
        <v>391</v>
      </c>
      <c r="F24" s="643" t="s">
        <v>613</v>
      </c>
      <c r="G24" s="643" t="s">
        <v>612</v>
      </c>
      <c r="H24" s="643" t="s">
        <v>1298</v>
      </c>
      <c r="I24" s="643" t="s">
        <v>1297</v>
      </c>
      <c r="J24" s="643" t="s">
        <v>1926</v>
      </c>
      <c r="K24" s="643" t="s">
        <v>249</v>
      </c>
      <c r="L24" s="17" t="s">
        <v>4794</v>
      </c>
    </row>
    <row r="25" spans="1:12" x14ac:dyDescent="0.2">
      <c r="A25" s="242">
        <v>10</v>
      </c>
      <c r="B25" s="322" t="s">
        <v>7812</v>
      </c>
      <c r="C25" s="643" t="s">
        <v>32</v>
      </c>
      <c r="D25" s="643" t="s">
        <v>488</v>
      </c>
      <c r="E25" s="643" t="s">
        <v>390</v>
      </c>
      <c r="F25" s="643" t="s">
        <v>592</v>
      </c>
      <c r="G25" s="643" t="s">
        <v>610</v>
      </c>
      <c r="H25" s="643" t="s">
        <v>1296</v>
      </c>
      <c r="I25" s="643" t="s">
        <v>1295</v>
      </c>
      <c r="J25" s="643" t="s">
        <v>1925</v>
      </c>
      <c r="K25" s="643" t="s">
        <v>248</v>
      </c>
      <c r="L25" s="17" t="s">
        <v>4795</v>
      </c>
    </row>
    <row r="26" spans="1:12" x14ac:dyDescent="0.2">
      <c r="A26" s="242">
        <v>11</v>
      </c>
      <c r="B26" s="237" t="s">
        <v>7813</v>
      </c>
      <c r="C26" s="643" t="s">
        <v>33</v>
      </c>
      <c r="D26" s="643" t="s">
        <v>443</v>
      </c>
      <c r="E26" s="643" t="s">
        <v>541</v>
      </c>
      <c r="F26" s="643" t="s">
        <v>540</v>
      </c>
      <c r="G26" s="643" t="s">
        <v>608</v>
      </c>
      <c r="H26" s="643" t="s">
        <v>1294</v>
      </c>
      <c r="I26" s="643" t="s">
        <v>1293</v>
      </c>
      <c r="J26" s="643" t="s">
        <v>1924</v>
      </c>
      <c r="K26" s="643" t="s">
        <v>247</v>
      </c>
      <c r="L26" s="17" t="s">
        <v>4796</v>
      </c>
    </row>
    <row r="27" spans="1:12" x14ac:dyDescent="0.2">
      <c r="A27" s="242">
        <v>12</v>
      </c>
      <c r="B27" s="322" t="s">
        <v>7814</v>
      </c>
      <c r="C27" s="643" t="s">
        <v>34</v>
      </c>
      <c r="D27" s="643" t="s">
        <v>484</v>
      </c>
      <c r="E27" s="643" t="s">
        <v>584</v>
      </c>
      <c r="F27" s="643" t="s">
        <v>583</v>
      </c>
      <c r="G27" s="643" t="s">
        <v>582</v>
      </c>
      <c r="H27" s="643" t="s">
        <v>1292</v>
      </c>
      <c r="I27" s="643" t="s">
        <v>1291</v>
      </c>
      <c r="J27" s="643" t="s">
        <v>1923</v>
      </c>
      <c r="K27" s="643" t="s">
        <v>1633</v>
      </c>
      <c r="L27" s="17" t="s">
        <v>4797</v>
      </c>
    </row>
    <row r="28" spans="1:12" x14ac:dyDescent="0.2">
      <c r="A28" s="242">
        <v>13</v>
      </c>
      <c r="B28" s="237" t="s">
        <v>7842</v>
      </c>
      <c r="C28" s="643" t="s">
        <v>35</v>
      </c>
      <c r="D28" s="643" t="s">
        <v>272</v>
      </c>
      <c r="E28" s="643" t="s">
        <v>342</v>
      </c>
      <c r="F28" s="643" t="s">
        <v>341</v>
      </c>
      <c r="G28" s="643" t="s">
        <v>579</v>
      </c>
      <c r="H28" s="643" t="s">
        <v>1290</v>
      </c>
      <c r="I28" s="643" t="s">
        <v>1289</v>
      </c>
      <c r="J28" s="643" t="s">
        <v>1960</v>
      </c>
      <c r="K28" s="643" t="s">
        <v>1628</v>
      </c>
      <c r="L28" s="17" t="s">
        <v>4798</v>
      </c>
    </row>
    <row r="29" spans="1:12" x14ac:dyDescent="0.2">
      <c r="A29" s="242">
        <v>14</v>
      </c>
      <c r="B29" s="322" t="s">
        <v>7843</v>
      </c>
      <c r="C29" s="643" t="s">
        <v>108</v>
      </c>
      <c r="D29" s="643" t="s">
        <v>212</v>
      </c>
      <c r="E29" s="643" t="s">
        <v>340</v>
      </c>
      <c r="F29" s="643" t="s">
        <v>339</v>
      </c>
      <c r="G29" s="643" t="s">
        <v>577</v>
      </c>
      <c r="H29" s="643" t="s">
        <v>1288</v>
      </c>
      <c r="I29" s="643" t="s">
        <v>1287</v>
      </c>
      <c r="J29" s="643" t="s">
        <v>1919</v>
      </c>
      <c r="K29" s="643" t="s">
        <v>1623</v>
      </c>
      <c r="L29" s="17" t="s">
        <v>4799</v>
      </c>
    </row>
    <row r="30" spans="1:12" x14ac:dyDescent="0.2">
      <c r="A30" s="242">
        <v>15</v>
      </c>
      <c r="B30" s="237" t="s">
        <v>7844</v>
      </c>
      <c r="C30" s="643" t="s">
        <v>36</v>
      </c>
      <c r="D30" s="643" t="s">
        <v>271</v>
      </c>
      <c r="E30" s="643" t="s">
        <v>338</v>
      </c>
      <c r="F30" s="643" t="s">
        <v>337</v>
      </c>
      <c r="G30" s="643" t="s">
        <v>575</v>
      </c>
      <c r="H30" s="643" t="s">
        <v>1286</v>
      </c>
      <c r="I30" s="643" t="s">
        <v>1285</v>
      </c>
      <c r="J30" s="643" t="s">
        <v>1917</v>
      </c>
      <c r="K30" s="643" t="s">
        <v>1617</v>
      </c>
      <c r="L30" s="17" t="s">
        <v>4800</v>
      </c>
    </row>
    <row r="31" spans="1:12" x14ac:dyDescent="0.2">
      <c r="A31" s="242">
        <v>16</v>
      </c>
      <c r="B31" s="322" t="s">
        <v>7845</v>
      </c>
      <c r="C31" s="643" t="s">
        <v>37</v>
      </c>
      <c r="D31" s="643" t="s">
        <v>270</v>
      </c>
      <c r="E31" s="643" t="s">
        <v>1235</v>
      </c>
      <c r="F31" s="643" t="s">
        <v>1284</v>
      </c>
      <c r="G31" s="643" t="s">
        <v>1283</v>
      </c>
      <c r="H31" s="643" t="s">
        <v>1282</v>
      </c>
      <c r="I31" s="643" t="s">
        <v>1281</v>
      </c>
      <c r="J31" s="643" t="s">
        <v>3622</v>
      </c>
      <c r="K31" s="643" t="s">
        <v>3275</v>
      </c>
      <c r="L31" s="17" t="s">
        <v>4801</v>
      </c>
    </row>
    <row r="32" spans="1:12" x14ac:dyDescent="0.2">
      <c r="A32" s="242">
        <v>17</v>
      </c>
      <c r="B32" s="237" t="s">
        <v>7846</v>
      </c>
      <c r="C32" s="643" t="s">
        <v>38</v>
      </c>
      <c r="D32" s="643" t="s">
        <v>210</v>
      </c>
      <c r="E32" s="643" t="s">
        <v>1200</v>
      </c>
      <c r="F32" s="643" t="s">
        <v>1280</v>
      </c>
      <c r="G32" s="643" t="s">
        <v>1279</v>
      </c>
      <c r="H32" s="643" t="s">
        <v>1278</v>
      </c>
      <c r="I32" s="643" t="s">
        <v>1277</v>
      </c>
      <c r="J32" s="643" t="s">
        <v>1959</v>
      </c>
      <c r="K32" s="643" t="s">
        <v>1606</v>
      </c>
      <c r="L32" s="17" t="s">
        <v>4802</v>
      </c>
    </row>
    <row r="33" spans="1:12" x14ac:dyDescent="0.2">
      <c r="A33" s="242">
        <v>18</v>
      </c>
      <c r="B33" s="322" t="s">
        <v>7847</v>
      </c>
      <c r="C33" s="643" t="s">
        <v>39</v>
      </c>
      <c r="D33" s="643" t="s">
        <v>470</v>
      </c>
      <c r="E33" s="643" t="s">
        <v>1275</v>
      </c>
      <c r="F33" s="643" t="s">
        <v>1598</v>
      </c>
      <c r="G33" s="643" t="s">
        <v>1915</v>
      </c>
      <c r="H33" s="643" t="s">
        <v>1597</v>
      </c>
      <c r="I33" s="643" t="s">
        <v>1914</v>
      </c>
      <c r="J33" s="643" t="s">
        <v>1913</v>
      </c>
      <c r="K33" s="643" t="s">
        <v>1596</v>
      </c>
      <c r="L33" s="17" t="s">
        <v>4803</v>
      </c>
    </row>
    <row r="34" spans="1:12" x14ac:dyDescent="0.2">
      <c r="A34" s="242">
        <v>19</v>
      </c>
      <c r="B34" s="237" t="s">
        <v>7848</v>
      </c>
      <c r="C34" s="643" t="s">
        <v>93</v>
      </c>
      <c r="D34" s="643" t="s">
        <v>214</v>
      </c>
      <c r="E34" s="643" t="s">
        <v>467</v>
      </c>
      <c r="F34" s="643" t="s">
        <v>466</v>
      </c>
      <c r="G34" s="643" t="s">
        <v>1912</v>
      </c>
      <c r="H34" s="643" t="s">
        <v>1273</v>
      </c>
      <c r="I34" s="643" t="s">
        <v>1911</v>
      </c>
      <c r="J34" s="643" t="s">
        <v>1910</v>
      </c>
      <c r="K34" s="643" t="s">
        <v>1588</v>
      </c>
      <c r="L34" s="17" t="s">
        <v>4804</v>
      </c>
    </row>
    <row r="35" spans="1:12" x14ac:dyDescent="0.2">
      <c r="A35" s="242">
        <v>20</v>
      </c>
      <c r="B35" s="322" t="s">
        <v>7815</v>
      </c>
      <c r="C35" s="643" t="s">
        <v>40</v>
      </c>
      <c r="D35" s="643" t="s">
        <v>1230</v>
      </c>
      <c r="E35" s="643" t="s">
        <v>463</v>
      </c>
      <c r="F35" s="643" t="s">
        <v>462</v>
      </c>
      <c r="G35" s="643" t="s">
        <v>1909</v>
      </c>
      <c r="H35" s="643" t="s">
        <v>1272</v>
      </c>
      <c r="I35" s="643" t="s">
        <v>1908</v>
      </c>
      <c r="J35" s="643" t="s">
        <v>1907</v>
      </c>
      <c r="K35" s="643" t="s">
        <v>1580</v>
      </c>
      <c r="L35" s="17" t="s">
        <v>4805</v>
      </c>
    </row>
    <row r="36" spans="1:12" x14ac:dyDescent="0.2">
      <c r="A36" s="242">
        <v>21</v>
      </c>
      <c r="B36" s="237" t="s">
        <v>7816</v>
      </c>
      <c r="C36" s="643" t="s">
        <v>81</v>
      </c>
      <c r="D36" s="643" t="s">
        <v>459</v>
      </c>
      <c r="E36" s="643" t="s">
        <v>1572</v>
      </c>
      <c r="F36" s="643" t="s">
        <v>1270</v>
      </c>
      <c r="G36" s="643" t="s">
        <v>1906</v>
      </c>
      <c r="H36" s="643" t="s">
        <v>1269</v>
      </c>
      <c r="I36" s="643" t="s">
        <v>1905</v>
      </c>
      <c r="J36" s="643" t="s">
        <v>1904</v>
      </c>
      <c r="K36" s="643" t="s">
        <v>1571</v>
      </c>
      <c r="L36" s="17" t="s">
        <v>4806</v>
      </c>
    </row>
    <row r="37" spans="1:12" x14ac:dyDescent="0.2">
      <c r="A37" s="242">
        <v>22</v>
      </c>
      <c r="B37" s="322" t="s">
        <v>7817</v>
      </c>
      <c r="C37" s="643" t="s">
        <v>41</v>
      </c>
      <c r="D37" s="643" t="s">
        <v>1229</v>
      </c>
      <c r="E37" s="643" t="s">
        <v>456</v>
      </c>
      <c r="F37" s="643" t="s">
        <v>455</v>
      </c>
      <c r="G37" s="643" t="s">
        <v>1958</v>
      </c>
      <c r="H37" s="643" t="s">
        <v>1267</v>
      </c>
      <c r="I37" s="643" t="s">
        <v>1957</v>
      </c>
      <c r="J37" s="643" t="s">
        <v>1956</v>
      </c>
      <c r="K37" s="643" t="s">
        <v>1562</v>
      </c>
      <c r="L37" s="17" t="s">
        <v>4807</v>
      </c>
    </row>
    <row r="38" spans="1:12" x14ac:dyDescent="0.2">
      <c r="A38" s="242">
        <v>23</v>
      </c>
      <c r="B38" s="237" t="s">
        <v>7818</v>
      </c>
      <c r="C38" s="643" t="s">
        <v>42</v>
      </c>
      <c r="D38" s="643" t="s">
        <v>1955</v>
      </c>
      <c r="E38" s="643" t="s">
        <v>453</v>
      </c>
      <c r="F38" s="643" t="s">
        <v>452</v>
      </c>
      <c r="G38" s="643" t="s">
        <v>1266</v>
      </c>
      <c r="H38" s="643" t="s">
        <v>1554</v>
      </c>
      <c r="I38" s="643" t="s">
        <v>1265</v>
      </c>
      <c r="J38" s="643" t="s">
        <v>1954</v>
      </c>
      <c r="K38" s="643" t="s">
        <v>1553</v>
      </c>
      <c r="L38" s="17" t="s">
        <v>4808</v>
      </c>
    </row>
    <row r="39" spans="1:12" x14ac:dyDescent="0.2">
      <c r="A39" s="242">
        <v>24</v>
      </c>
      <c r="B39" s="322" t="s">
        <v>7819</v>
      </c>
      <c r="C39" s="643" t="s">
        <v>43</v>
      </c>
      <c r="D39" s="643" t="s">
        <v>1953</v>
      </c>
      <c r="E39" s="643" t="s">
        <v>1545</v>
      </c>
      <c r="F39" s="643" t="s">
        <v>1544</v>
      </c>
      <c r="G39" s="643" t="s">
        <v>1952</v>
      </c>
      <c r="H39" s="643" t="s">
        <v>1543</v>
      </c>
      <c r="I39" s="643" t="s">
        <v>1951</v>
      </c>
      <c r="J39" s="643" t="s">
        <v>1950</v>
      </c>
      <c r="K39" s="643" t="s">
        <v>1542</v>
      </c>
      <c r="L39" s="17" t="s">
        <v>4809</v>
      </c>
    </row>
    <row r="40" spans="1:12" x14ac:dyDescent="0.2">
      <c r="A40" s="242">
        <v>25</v>
      </c>
      <c r="B40" s="237" t="s">
        <v>7820</v>
      </c>
      <c r="C40" s="643" t="s">
        <v>44</v>
      </c>
      <c r="D40" s="643" t="s">
        <v>291</v>
      </c>
      <c r="E40" s="643" t="s">
        <v>1533</v>
      </c>
      <c r="F40" s="643" t="s">
        <v>1532</v>
      </c>
      <c r="G40" s="643" t="s">
        <v>1900</v>
      </c>
      <c r="H40" s="643" t="s">
        <v>1531</v>
      </c>
      <c r="I40" s="643" t="s">
        <v>1899</v>
      </c>
      <c r="J40" s="643" t="s">
        <v>1898</v>
      </c>
      <c r="K40" s="643" t="s">
        <v>1530</v>
      </c>
      <c r="L40" s="17" t="s">
        <v>4810</v>
      </c>
    </row>
    <row r="41" spans="1:12" x14ac:dyDescent="0.2">
      <c r="A41" s="242">
        <v>26</v>
      </c>
      <c r="B41" s="322" t="s">
        <v>7821</v>
      </c>
      <c r="C41" s="643" t="s">
        <v>91</v>
      </c>
      <c r="D41" s="643" t="s">
        <v>1949</v>
      </c>
      <c r="E41" s="643" t="s">
        <v>1522</v>
      </c>
      <c r="F41" s="643" t="s">
        <v>1521</v>
      </c>
      <c r="G41" s="643" t="s">
        <v>1948</v>
      </c>
      <c r="H41" s="643" t="s">
        <v>1520</v>
      </c>
      <c r="I41" s="643" t="s">
        <v>1947</v>
      </c>
      <c r="J41" s="643" t="s">
        <v>1946</v>
      </c>
      <c r="K41" s="643" t="s">
        <v>1519</v>
      </c>
      <c r="L41" s="17" t="s">
        <v>4811</v>
      </c>
    </row>
    <row r="42" spans="1:12" x14ac:dyDescent="0.2">
      <c r="A42" s="242">
        <v>27</v>
      </c>
      <c r="B42" s="237" t="s">
        <v>7822</v>
      </c>
      <c r="C42" s="643" t="s">
        <v>57</v>
      </c>
      <c r="D42" s="643" t="s">
        <v>1945</v>
      </c>
      <c r="E42" s="643" t="s">
        <v>1510</v>
      </c>
      <c r="F42" s="643" t="s">
        <v>1509</v>
      </c>
      <c r="G42" s="643" t="s">
        <v>1944</v>
      </c>
      <c r="H42" s="643" t="s">
        <v>1508</v>
      </c>
      <c r="I42" s="643" t="s">
        <v>1943</v>
      </c>
      <c r="J42" s="643" t="s">
        <v>1942</v>
      </c>
      <c r="K42" s="643" t="s">
        <v>1507</v>
      </c>
      <c r="L42" s="17" t="s">
        <v>4812</v>
      </c>
    </row>
    <row r="43" spans="1:12" x14ac:dyDescent="0.2">
      <c r="A43" s="242">
        <v>28</v>
      </c>
      <c r="B43" s="322" t="s">
        <v>7823</v>
      </c>
      <c r="C43" s="643" t="s">
        <v>45</v>
      </c>
      <c r="D43" s="643" t="s">
        <v>1941</v>
      </c>
      <c r="E43" s="643" t="s">
        <v>1498</v>
      </c>
      <c r="F43" s="643" t="s">
        <v>1497</v>
      </c>
      <c r="G43" s="643" t="s">
        <v>1940</v>
      </c>
      <c r="H43" s="643" t="s">
        <v>1496</v>
      </c>
      <c r="I43" s="643" t="s">
        <v>1939</v>
      </c>
      <c r="J43" s="643" t="s">
        <v>1938</v>
      </c>
      <c r="K43" s="643" t="s">
        <v>1495</v>
      </c>
      <c r="L43" s="17" t="s">
        <v>4813</v>
      </c>
    </row>
    <row r="44" spans="1:12" x14ac:dyDescent="0.2">
      <c r="A44" s="242">
        <v>29</v>
      </c>
      <c r="B44" s="237" t="s">
        <v>8269</v>
      </c>
      <c r="C44" s="643" t="s">
        <v>109</v>
      </c>
      <c r="D44" s="643" t="s">
        <v>1896</v>
      </c>
      <c r="E44" s="643" t="s">
        <v>1486</v>
      </c>
      <c r="F44" s="643" t="s">
        <v>1485</v>
      </c>
      <c r="G44" s="643" t="s">
        <v>1895</v>
      </c>
      <c r="H44" s="643" t="s">
        <v>1484</v>
      </c>
      <c r="I44" s="643" t="s">
        <v>1894</v>
      </c>
      <c r="J44" s="643" t="s">
        <v>1893</v>
      </c>
      <c r="K44" s="643" t="s">
        <v>1483</v>
      </c>
      <c r="L44" s="17" t="s">
        <v>4814</v>
      </c>
    </row>
    <row r="45" spans="1:12" x14ac:dyDescent="0.2">
      <c r="A45" s="242">
        <v>30</v>
      </c>
      <c r="B45" s="322" t="s">
        <v>7824</v>
      </c>
      <c r="C45" s="643" t="s">
        <v>46</v>
      </c>
      <c r="D45" s="643" t="s">
        <v>287</v>
      </c>
      <c r="E45" s="643" t="s">
        <v>1475</v>
      </c>
      <c r="F45" s="643" t="s">
        <v>1474</v>
      </c>
      <c r="G45" s="643" t="s">
        <v>1890</v>
      </c>
      <c r="H45" s="643" t="s">
        <v>1473</v>
      </c>
      <c r="I45" s="643" t="s">
        <v>1889</v>
      </c>
      <c r="J45" s="643" t="s">
        <v>1888</v>
      </c>
      <c r="K45" s="643" t="s">
        <v>1472</v>
      </c>
      <c r="L45" s="17" t="s">
        <v>4815</v>
      </c>
    </row>
    <row r="46" spans="1:12" x14ac:dyDescent="0.2">
      <c r="A46" s="308" t="s">
        <v>3623</v>
      </c>
      <c r="B46" s="237" t="s">
        <v>7849</v>
      </c>
      <c r="C46" s="661" t="s">
        <v>82</v>
      </c>
      <c r="D46" s="661" t="s">
        <v>286</v>
      </c>
      <c r="E46" s="661" t="s">
        <v>1887</v>
      </c>
      <c r="F46" s="643" t="s">
        <v>1886</v>
      </c>
      <c r="G46" s="643" t="s">
        <v>1885</v>
      </c>
      <c r="H46" s="643" t="s">
        <v>1884</v>
      </c>
      <c r="I46" s="643" t="s">
        <v>1883</v>
      </c>
      <c r="J46" s="643" t="s">
        <v>1882</v>
      </c>
      <c r="K46" s="643" t="s">
        <v>1881</v>
      </c>
      <c r="L46" s="17" t="s">
        <v>4833</v>
      </c>
    </row>
    <row r="47" spans="1:12" x14ac:dyDescent="0.2">
      <c r="A47" s="171"/>
      <c r="C47" s="82" t="s">
        <v>4428</v>
      </c>
      <c r="D47" s="82" t="s">
        <v>4428</v>
      </c>
      <c r="E47" s="82" t="s">
        <v>4428</v>
      </c>
      <c r="F47" s="82" t="s">
        <v>4428</v>
      </c>
      <c r="G47" s="82" t="s">
        <v>4428</v>
      </c>
      <c r="H47" s="82" t="s">
        <v>4428</v>
      </c>
      <c r="I47" s="82" t="s">
        <v>4428</v>
      </c>
      <c r="J47" s="82" t="s">
        <v>4428</v>
      </c>
      <c r="K47" s="82"/>
    </row>
    <row r="48" spans="1:12" x14ac:dyDescent="0.2">
      <c r="A48" s="171"/>
      <c r="C48" s="80" t="s">
        <v>2106</v>
      </c>
      <c r="D48" s="80" t="s">
        <v>2106</v>
      </c>
      <c r="E48" s="80" t="s">
        <v>2106</v>
      </c>
      <c r="F48" s="80" t="s">
        <v>2106</v>
      </c>
      <c r="G48" s="80" t="s">
        <v>2106</v>
      </c>
      <c r="H48" s="80" t="s">
        <v>2106</v>
      </c>
      <c r="I48" s="80" t="s">
        <v>2106</v>
      </c>
      <c r="J48" s="80" t="s">
        <v>2106</v>
      </c>
      <c r="K48" s="80" t="s">
        <v>2106</v>
      </c>
    </row>
    <row r="49" spans="1:11" x14ac:dyDescent="0.2">
      <c r="A49" s="171"/>
      <c r="C49" s="80" t="s">
        <v>4402</v>
      </c>
      <c r="D49" s="80" t="s">
        <v>4402</v>
      </c>
      <c r="E49" s="80" t="s">
        <v>4402</v>
      </c>
      <c r="F49" s="80" t="s">
        <v>4402</v>
      </c>
      <c r="G49" s="80" t="s">
        <v>4402</v>
      </c>
      <c r="H49" s="80" t="s">
        <v>4402</v>
      </c>
      <c r="I49" s="80" t="s">
        <v>4402</v>
      </c>
      <c r="J49" s="80" t="s">
        <v>4402</v>
      </c>
      <c r="K49" s="80" t="s">
        <v>4402</v>
      </c>
    </row>
    <row r="50" spans="1:11" ht="89.25" x14ac:dyDescent="0.2">
      <c r="A50" s="171"/>
      <c r="C50" s="80" t="s">
        <v>4396</v>
      </c>
      <c r="D50" s="80" t="s">
        <v>4398</v>
      </c>
      <c r="E50" s="80" t="s">
        <v>4399</v>
      </c>
      <c r="F50" s="80" t="s">
        <v>4400</v>
      </c>
      <c r="G50" s="80" t="s">
        <v>4396</v>
      </c>
      <c r="H50" s="80" t="s">
        <v>4398</v>
      </c>
      <c r="I50" s="80" t="s">
        <v>4399</v>
      </c>
      <c r="J50" s="80" t="s">
        <v>4400</v>
      </c>
      <c r="K50" s="80"/>
    </row>
    <row r="51" spans="1:11" ht="25.5" x14ac:dyDescent="0.2">
      <c r="A51" s="171"/>
      <c r="C51" s="80" t="s">
        <v>4247</v>
      </c>
      <c r="D51" s="80" t="s">
        <v>4247</v>
      </c>
      <c r="E51" s="80" t="s">
        <v>4247</v>
      </c>
      <c r="F51" s="80" t="s">
        <v>4247</v>
      </c>
      <c r="G51" s="80" t="s">
        <v>4247</v>
      </c>
      <c r="H51" s="80" t="s">
        <v>4247</v>
      </c>
      <c r="I51" s="80" t="s">
        <v>4247</v>
      </c>
      <c r="J51" s="80" t="s">
        <v>4247</v>
      </c>
      <c r="K51" s="80" t="s">
        <v>4218</v>
      </c>
    </row>
    <row r="52" spans="1:11" ht="51" x14ac:dyDescent="0.2">
      <c r="A52" s="171"/>
      <c r="C52" s="80" t="s">
        <v>4342</v>
      </c>
      <c r="D52" s="80" t="s">
        <v>4342</v>
      </c>
      <c r="E52" s="80" t="s">
        <v>4342</v>
      </c>
      <c r="F52" s="80" t="s">
        <v>4342</v>
      </c>
      <c r="G52" s="80" t="s">
        <v>4340</v>
      </c>
      <c r="H52" s="80" t="s">
        <v>4340</v>
      </c>
      <c r="I52" s="80" t="s">
        <v>4340</v>
      </c>
      <c r="J52" s="80" t="s">
        <v>4340</v>
      </c>
      <c r="K52" s="80" t="s">
        <v>4279</v>
      </c>
    </row>
    <row r="53" spans="1:11" ht="76.5" x14ac:dyDescent="0.2">
      <c r="A53" s="171"/>
      <c r="C53" s="80"/>
      <c r="D53" s="80"/>
      <c r="E53" s="80"/>
      <c r="F53" s="80"/>
      <c r="G53" s="80"/>
      <c r="H53" s="80"/>
      <c r="I53" s="80"/>
      <c r="J53" s="80"/>
      <c r="K53" s="80" t="s">
        <v>4478</v>
      </c>
    </row>
    <row r="54" spans="1:11" x14ac:dyDescent="0.2">
      <c r="A54" s="171"/>
      <c r="C54" s="80"/>
      <c r="D54" s="80"/>
      <c r="E54" s="80"/>
      <c r="F54" s="80"/>
      <c r="G54" s="80"/>
      <c r="H54" s="80"/>
      <c r="I54" s="80"/>
      <c r="J54" s="80"/>
      <c r="K54" s="80" t="s">
        <v>4470</v>
      </c>
    </row>
  </sheetData>
  <mergeCells count="7">
    <mergeCell ref="C11:F11"/>
    <mergeCell ref="G11:J11"/>
    <mergeCell ref="K11:K13"/>
    <mergeCell ref="C12:D12"/>
    <mergeCell ref="E12:F12"/>
    <mergeCell ref="G12:H12"/>
    <mergeCell ref="I12:J12"/>
  </mergeCells>
  <printOptions horizontalCentered="1"/>
  <pageMargins left="0.15748031496062992" right="0.15748031496062992" top="0.74803149606299213" bottom="0.74803149606299213" header="0.31496062992125984" footer="0.31496062992125984"/>
  <pageSetup paperSize="9" scale="49" orientation="landscape" cellComments="asDisplayed" r:id="rId1"/>
  <headerFooter alignWithMargins="0">
    <oddHeader>&amp;A</oddHeader>
    <oddFooter>&amp;L&amp;F&amp;CPage &amp;P&amp;R&amp;D</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6"/>
  <dimension ref="A1:BD54"/>
  <sheetViews>
    <sheetView zoomScale="70" zoomScaleNormal="70" workbookViewId="0">
      <selection activeCell="X19" sqref="X19"/>
    </sheetView>
  </sheetViews>
  <sheetFormatPr defaultColWidth="9.140625" defaultRowHeight="12.75" x14ac:dyDescent="0.2"/>
  <cols>
    <col min="1" max="16" width="9.42578125" style="17" customWidth="1"/>
    <col min="17" max="17" width="11.5703125" style="17" customWidth="1"/>
    <col min="18" max="35" width="9.42578125" style="17" customWidth="1"/>
    <col min="36" max="36" width="16.28515625" style="17" customWidth="1"/>
    <col min="37" max="37" width="9.42578125" style="17" customWidth="1"/>
    <col min="38" max="265" width="9.140625" style="17"/>
    <col min="266" max="266" width="3" style="17" customWidth="1"/>
    <col min="267" max="267" width="11.28515625" style="17" bestFit="1" customWidth="1"/>
    <col min="268" max="268" width="3.5703125" style="17" customWidth="1"/>
    <col min="269" max="269" width="14.140625" style="17" customWidth="1"/>
    <col min="270" max="282" width="9.140625" style="17"/>
    <col min="283" max="283" width="3" style="17" customWidth="1"/>
    <col min="284" max="284" width="13.85546875" style="17" customWidth="1"/>
    <col min="285" max="285" width="4" style="17" customWidth="1"/>
    <col min="286" max="521" width="9.140625" style="17"/>
    <col min="522" max="522" width="3" style="17" customWidth="1"/>
    <col min="523" max="523" width="11.28515625" style="17" bestFit="1" customWidth="1"/>
    <col min="524" max="524" width="3.5703125" style="17" customWidth="1"/>
    <col min="525" max="525" width="14.140625" style="17" customWidth="1"/>
    <col min="526" max="538" width="9.140625" style="17"/>
    <col min="539" max="539" width="3" style="17" customWidth="1"/>
    <col min="540" max="540" width="13.85546875" style="17" customWidth="1"/>
    <col min="541" max="541" width="4" style="17" customWidth="1"/>
    <col min="542" max="777" width="9.140625" style="17"/>
    <col min="778" max="778" width="3" style="17" customWidth="1"/>
    <col min="779" max="779" width="11.28515625" style="17" bestFit="1" customWidth="1"/>
    <col min="780" max="780" width="3.5703125" style="17" customWidth="1"/>
    <col min="781" max="781" width="14.140625" style="17" customWidth="1"/>
    <col min="782" max="794" width="9.140625" style="17"/>
    <col min="795" max="795" width="3" style="17" customWidth="1"/>
    <col min="796" max="796" width="13.85546875" style="17" customWidth="1"/>
    <col min="797" max="797" width="4" style="17" customWidth="1"/>
    <col min="798" max="1033" width="9.140625" style="17"/>
    <col min="1034" max="1034" width="3" style="17" customWidth="1"/>
    <col min="1035" max="1035" width="11.28515625" style="17" bestFit="1" customWidth="1"/>
    <col min="1036" max="1036" width="3.5703125" style="17" customWidth="1"/>
    <col min="1037" max="1037" width="14.140625" style="17" customWidth="1"/>
    <col min="1038" max="1050" width="9.140625" style="17"/>
    <col min="1051" max="1051" width="3" style="17" customWidth="1"/>
    <col min="1052" max="1052" width="13.85546875" style="17" customWidth="1"/>
    <col min="1053" max="1053" width="4" style="17" customWidth="1"/>
    <col min="1054" max="1289" width="9.140625" style="17"/>
    <col min="1290" max="1290" width="3" style="17" customWidth="1"/>
    <col min="1291" max="1291" width="11.28515625" style="17" bestFit="1" customWidth="1"/>
    <col min="1292" max="1292" width="3.5703125" style="17" customWidth="1"/>
    <col min="1293" max="1293" width="14.140625" style="17" customWidth="1"/>
    <col min="1294" max="1306" width="9.140625" style="17"/>
    <col min="1307" max="1307" width="3" style="17" customWidth="1"/>
    <col min="1308" max="1308" width="13.85546875" style="17" customWidth="1"/>
    <col min="1309" max="1309" width="4" style="17" customWidth="1"/>
    <col min="1310" max="1545" width="9.140625" style="17"/>
    <col min="1546" max="1546" width="3" style="17" customWidth="1"/>
    <col min="1547" max="1547" width="11.28515625" style="17" bestFit="1" customWidth="1"/>
    <col min="1548" max="1548" width="3.5703125" style="17" customWidth="1"/>
    <col min="1549" max="1549" width="14.140625" style="17" customWidth="1"/>
    <col min="1550" max="1562" width="9.140625" style="17"/>
    <col min="1563" max="1563" width="3" style="17" customWidth="1"/>
    <col min="1564" max="1564" width="13.85546875" style="17" customWidth="1"/>
    <col min="1565" max="1565" width="4" style="17" customWidth="1"/>
    <col min="1566" max="1801" width="9.140625" style="17"/>
    <col min="1802" max="1802" width="3" style="17" customWidth="1"/>
    <col min="1803" max="1803" width="11.28515625" style="17" bestFit="1" customWidth="1"/>
    <col min="1804" max="1804" width="3.5703125" style="17" customWidth="1"/>
    <col min="1805" max="1805" width="14.140625" style="17" customWidth="1"/>
    <col min="1806" max="1818" width="9.140625" style="17"/>
    <col min="1819" max="1819" width="3" style="17" customWidth="1"/>
    <col min="1820" max="1820" width="13.85546875" style="17" customWidth="1"/>
    <col min="1821" max="1821" width="4" style="17" customWidth="1"/>
    <col min="1822" max="2057" width="9.140625" style="17"/>
    <col min="2058" max="2058" width="3" style="17" customWidth="1"/>
    <col min="2059" max="2059" width="11.28515625" style="17" bestFit="1" customWidth="1"/>
    <col min="2060" max="2060" width="3.5703125" style="17" customWidth="1"/>
    <col min="2061" max="2061" width="14.140625" style="17" customWidth="1"/>
    <col min="2062" max="2074" width="9.140625" style="17"/>
    <col min="2075" max="2075" width="3" style="17" customWidth="1"/>
    <col min="2076" max="2076" width="13.85546875" style="17" customWidth="1"/>
    <col min="2077" max="2077" width="4" style="17" customWidth="1"/>
    <col min="2078" max="2313" width="9.140625" style="17"/>
    <col min="2314" max="2314" width="3" style="17" customWidth="1"/>
    <col min="2315" max="2315" width="11.28515625" style="17" bestFit="1" customWidth="1"/>
    <col min="2316" max="2316" width="3.5703125" style="17" customWidth="1"/>
    <col min="2317" max="2317" width="14.140625" style="17" customWidth="1"/>
    <col min="2318" max="2330" width="9.140625" style="17"/>
    <col min="2331" max="2331" width="3" style="17" customWidth="1"/>
    <col min="2332" max="2332" width="13.85546875" style="17" customWidth="1"/>
    <col min="2333" max="2333" width="4" style="17" customWidth="1"/>
    <col min="2334" max="2569" width="9.140625" style="17"/>
    <col min="2570" max="2570" width="3" style="17" customWidth="1"/>
    <col min="2571" max="2571" width="11.28515625" style="17" bestFit="1" customWidth="1"/>
    <col min="2572" max="2572" width="3.5703125" style="17" customWidth="1"/>
    <col min="2573" max="2573" width="14.140625" style="17" customWidth="1"/>
    <col min="2574" max="2586" width="9.140625" style="17"/>
    <col min="2587" max="2587" width="3" style="17" customWidth="1"/>
    <col min="2588" max="2588" width="13.85546875" style="17" customWidth="1"/>
    <col min="2589" max="2589" width="4" style="17" customWidth="1"/>
    <col min="2590" max="2825" width="9.140625" style="17"/>
    <col min="2826" max="2826" width="3" style="17" customWidth="1"/>
    <col min="2827" max="2827" width="11.28515625" style="17" bestFit="1" customWidth="1"/>
    <col min="2828" max="2828" width="3.5703125" style="17" customWidth="1"/>
    <col min="2829" max="2829" width="14.140625" style="17" customWidth="1"/>
    <col min="2830" max="2842" width="9.140625" style="17"/>
    <col min="2843" max="2843" width="3" style="17" customWidth="1"/>
    <col min="2844" max="2844" width="13.85546875" style="17" customWidth="1"/>
    <col min="2845" max="2845" width="4" style="17" customWidth="1"/>
    <col min="2846" max="3081" width="9.140625" style="17"/>
    <col min="3082" max="3082" width="3" style="17" customWidth="1"/>
    <col min="3083" max="3083" width="11.28515625" style="17" bestFit="1" customWidth="1"/>
    <col min="3084" max="3084" width="3.5703125" style="17" customWidth="1"/>
    <col min="3085" max="3085" width="14.140625" style="17" customWidth="1"/>
    <col min="3086" max="3098" width="9.140625" style="17"/>
    <col min="3099" max="3099" width="3" style="17" customWidth="1"/>
    <col min="3100" max="3100" width="13.85546875" style="17" customWidth="1"/>
    <col min="3101" max="3101" width="4" style="17" customWidth="1"/>
    <col min="3102" max="3337" width="9.140625" style="17"/>
    <col min="3338" max="3338" width="3" style="17" customWidth="1"/>
    <col min="3339" max="3339" width="11.28515625" style="17" bestFit="1" customWidth="1"/>
    <col min="3340" max="3340" width="3.5703125" style="17" customWidth="1"/>
    <col min="3341" max="3341" width="14.140625" style="17" customWidth="1"/>
    <col min="3342" max="3354" width="9.140625" style="17"/>
    <col min="3355" max="3355" width="3" style="17" customWidth="1"/>
    <col min="3356" max="3356" width="13.85546875" style="17" customWidth="1"/>
    <col min="3357" max="3357" width="4" style="17" customWidth="1"/>
    <col min="3358" max="3593" width="9.140625" style="17"/>
    <col min="3594" max="3594" width="3" style="17" customWidth="1"/>
    <col min="3595" max="3595" width="11.28515625" style="17" bestFit="1" customWidth="1"/>
    <col min="3596" max="3596" width="3.5703125" style="17" customWidth="1"/>
    <col min="3597" max="3597" width="14.140625" style="17" customWidth="1"/>
    <col min="3598" max="3610" width="9.140625" style="17"/>
    <col min="3611" max="3611" width="3" style="17" customWidth="1"/>
    <col min="3612" max="3612" width="13.85546875" style="17" customWidth="1"/>
    <col min="3613" max="3613" width="4" style="17" customWidth="1"/>
    <col min="3614" max="3849" width="9.140625" style="17"/>
    <col min="3850" max="3850" width="3" style="17" customWidth="1"/>
    <col min="3851" max="3851" width="11.28515625" style="17" bestFit="1" customWidth="1"/>
    <col min="3852" max="3852" width="3.5703125" style="17" customWidth="1"/>
    <col min="3853" max="3853" width="14.140625" style="17" customWidth="1"/>
    <col min="3854" max="3866" width="9.140625" style="17"/>
    <col min="3867" max="3867" width="3" style="17" customWidth="1"/>
    <col min="3868" max="3868" width="13.85546875" style="17" customWidth="1"/>
    <col min="3869" max="3869" width="4" style="17" customWidth="1"/>
    <col min="3870" max="4105" width="9.140625" style="17"/>
    <col min="4106" max="4106" width="3" style="17" customWidth="1"/>
    <col min="4107" max="4107" width="11.28515625" style="17" bestFit="1" customWidth="1"/>
    <col min="4108" max="4108" width="3.5703125" style="17" customWidth="1"/>
    <col min="4109" max="4109" width="14.140625" style="17" customWidth="1"/>
    <col min="4110" max="4122" width="9.140625" style="17"/>
    <col min="4123" max="4123" width="3" style="17" customWidth="1"/>
    <col min="4124" max="4124" width="13.85546875" style="17" customWidth="1"/>
    <col min="4125" max="4125" width="4" style="17" customWidth="1"/>
    <col min="4126" max="4361" width="9.140625" style="17"/>
    <col min="4362" max="4362" width="3" style="17" customWidth="1"/>
    <col min="4363" max="4363" width="11.28515625" style="17" bestFit="1" customWidth="1"/>
    <col min="4364" max="4364" width="3.5703125" style="17" customWidth="1"/>
    <col min="4365" max="4365" width="14.140625" style="17" customWidth="1"/>
    <col min="4366" max="4378" width="9.140625" style="17"/>
    <col min="4379" max="4379" width="3" style="17" customWidth="1"/>
    <col min="4380" max="4380" width="13.85546875" style="17" customWidth="1"/>
    <col min="4381" max="4381" width="4" style="17" customWidth="1"/>
    <col min="4382" max="4617" width="9.140625" style="17"/>
    <col min="4618" max="4618" width="3" style="17" customWidth="1"/>
    <col min="4619" max="4619" width="11.28515625" style="17" bestFit="1" customWidth="1"/>
    <col min="4620" max="4620" width="3.5703125" style="17" customWidth="1"/>
    <col min="4621" max="4621" width="14.140625" style="17" customWidth="1"/>
    <col min="4622" max="4634" width="9.140625" style="17"/>
    <col min="4635" max="4635" width="3" style="17" customWidth="1"/>
    <col min="4636" max="4636" width="13.85546875" style="17" customWidth="1"/>
    <col min="4637" max="4637" width="4" style="17" customWidth="1"/>
    <col min="4638" max="4873" width="9.140625" style="17"/>
    <col min="4874" max="4874" width="3" style="17" customWidth="1"/>
    <col min="4875" max="4875" width="11.28515625" style="17" bestFit="1" customWidth="1"/>
    <col min="4876" max="4876" width="3.5703125" style="17" customWidth="1"/>
    <col min="4877" max="4877" width="14.140625" style="17" customWidth="1"/>
    <col min="4878" max="4890" width="9.140625" style="17"/>
    <col min="4891" max="4891" width="3" style="17" customWidth="1"/>
    <col min="4892" max="4892" width="13.85546875" style="17" customWidth="1"/>
    <col min="4893" max="4893" width="4" style="17" customWidth="1"/>
    <col min="4894" max="5129" width="9.140625" style="17"/>
    <col min="5130" max="5130" width="3" style="17" customWidth="1"/>
    <col min="5131" max="5131" width="11.28515625" style="17" bestFit="1" customWidth="1"/>
    <col min="5132" max="5132" width="3.5703125" style="17" customWidth="1"/>
    <col min="5133" max="5133" width="14.140625" style="17" customWidth="1"/>
    <col min="5134" max="5146" width="9.140625" style="17"/>
    <col min="5147" max="5147" width="3" style="17" customWidth="1"/>
    <col min="5148" max="5148" width="13.85546875" style="17" customWidth="1"/>
    <col min="5149" max="5149" width="4" style="17" customWidth="1"/>
    <col min="5150" max="5385" width="9.140625" style="17"/>
    <col min="5386" max="5386" width="3" style="17" customWidth="1"/>
    <col min="5387" max="5387" width="11.28515625" style="17" bestFit="1" customWidth="1"/>
    <col min="5388" max="5388" width="3.5703125" style="17" customWidth="1"/>
    <col min="5389" max="5389" width="14.140625" style="17" customWidth="1"/>
    <col min="5390" max="5402" width="9.140625" style="17"/>
    <col min="5403" max="5403" width="3" style="17" customWidth="1"/>
    <col min="5404" max="5404" width="13.85546875" style="17" customWidth="1"/>
    <col min="5405" max="5405" width="4" style="17" customWidth="1"/>
    <col min="5406" max="5641" width="9.140625" style="17"/>
    <col min="5642" max="5642" width="3" style="17" customWidth="1"/>
    <col min="5643" max="5643" width="11.28515625" style="17" bestFit="1" customWidth="1"/>
    <col min="5644" max="5644" width="3.5703125" style="17" customWidth="1"/>
    <col min="5645" max="5645" width="14.140625" style="17" customWidth="1"/>
    <col min="5646" max="5658" width="9.140625" style="17"/>
    <col min="5659" max="5659" width="3" style="17" customWidth="1"/>
    <col min="5660" max="5660" width="13.85546875" style="17" customWidth="1"/>
    <col min="5661" max="5661" width="4" style="17" customWidth="1"/>
    <col min="5662" max="5897" width="9.140625" style="17"/>
    <col min="5898" max="5898" width="3" style="17" customWidth="1"/>
    <col min="5899" max="5899" width="11.28515625" style="17" bestFit="1" customWidth="1"/>
    <col min="5900" max="5900" width="3.5703125" style="17" customWidth="1"/>
    <col min="5901" max="5901" width="14.140625" style="17" customWidth="1"/>
    <col min="5902" max="5914" width="9.140625" style="17"/>
    <col min="5915" max="5915" width="3" style="17" customWidth="1"/>
    <col min="5916" max="5916" width="13.85546875" style="17" customWidth="1"/>
    <col min="5917" max="5917" width="4" style="17" customWidth="1"/>
    <col min="5918" max="6153" width="9.140625" style="17"/>
    <col min="6154" max="6154" width="3" style="17" customWidth="1"/>
    <col min="6155" max="6155" width="11.28515625" style="17" bestFit="1" customWidth="1"/>
    <col min="6156" max="6156" width="3.5703125" style="17" customWidth="1"/>
    <col min="6157" max="6157" width="14.140625" style="17" customWidth="1"/>
    <col min="6158" max="6170" width="9.140625" style="17"/>
    <col min="6171" max="6171" width="3" style="17" customWidth="1"/>
    <col min="6172" max="6172" width="13.85546875" style="17" customWidth="1"/>
    <col min="6173" max="6173" width="4" style="17" customWidth="1"/>
    <col min="6174" max="6409" width="9.140625" style="17"/>
    <col min="6410" max="6410" width="3" style="17" customWidth="1"/>
    <col min="6411" max="6411" width="11.28515625" style="17" bestFit="1" customWidth="1"/>
    <col min="6412" max="6412" width="3.5703125" style="17" customWidth="1"/>
    <col min="6413" max="6413" width="14.140625" style="17" customWidth="1"/>
    <col min="6414" max="6426" width="9.140625" style="17"/>
    <col min="6427" max="6427" width="3" style="17" customWidth="1"/>
    <col min="6428" max="6428" width="13.85546875" style="17" customWidth="1"/>
    <col min="6429" max="6429" width="4" style="17" customWidth="1"/>
    <col min="6430" max="6665" width="9.140625" style="17"/>
    <col min="6666" max="6666" width="3" style="17" customWidth="1"/>
    <col min="6667" max="6667" width="11.28515625" style="17" bestFit="1" customWidth="1"/>
    <col min="6668" max="6668" width="3.5703125" style="17" customWidth="1"/>
    <col min="6669" max="6669" width="14.140625" style="17" customWidth="1"/>
    <col min="6670" max="6682" width="9.140625" style="17"/>
    <col min="6683" max="6683" width="3" style="17" customWidth="1"/>
    <col min="6684" max="6684" width="13.85546875" style="17" customWidth="1"/>
    <col min="6685" max="6685" width="4" style="17" customWidth="1"/>
    <col min="6686" max="6921" width="9.140625" style="17"/>
    <col min="6922" max="6922" width="3" style="17" customWidth="1"/>
    <col min="6923" max="6923" width="11.28515625" style="17" bestFit="1" customWidth="1"/>
    <col min="6924" max="6924" width="3.5703125" style="17" customWidth="1"/>
    <col min="6925" max="6925" width="14.140625" style="17" customWidth="1"/>
    <col min="6926" max="6938" width="9.140625" style="17"/>
    <col min="6939" max="6939" width="3" style="17" customWidth="1"/>
    <col min="6940" max="6940" width="13.85546875" style="17" customWidth="1"/>
    <col min="6941" max="6941" width="4" style="17" customWidth="1"/>
    <col min="6942" max="7177" width="9.140625" style="17"/>
    <col min="7178" max="7178" width="3" style="17" customWidth="1"/>
    <col min="7179" max="7179" width="11.28515625" style="17" bestFit="1" customWidth="1"/>
    <col min="7180" max="7180" width="3.5703125" style="17" customWidth="1"/>
    <col min="7181" max="7181" width="14.140625" style="17" customWidth="1"/>
    <col min="7182" max="7194" width="9.140625" style="17"/>
    <col min="7195" max="7195" width="3" style="17" customWidth="1"/>
    <col min="7196" max="7196" width="13.85546875" style="17" customWidth="1"/>
    <col min="7197" max="7197" width="4" style="17" customWidth="1"/>
    <col min="7198" max="7433" width="9.140625" style="17"/>
    <col min="7434" max="7434" width="3" style="17" customWidth="1"/>
    <col min="7435" max="7435" width="11.28515625" style="17" bestFit="1" customWidth="1"/>
    <col min="7436" max="7436" width="3.5703125" style="17" customWidth="1"/>
    <col min="7437" max="7437" width="14.140625" style="17" customWidth="1"/>
    <col min="7438" max="7450" width="9.140625" style="17"/>
    <col min="7451" max="7451" width="3" style="17" customWidth="1"/>
    <col min="7452" max="7452" width="13.85546875" style="17" customWidth="1"/>
    <col min="7453" max="7453" width="4" style="17" customWidth="1"/>
    <col min="7454" max="7689" width="9.140625" style="17"/>
    <col min="7690" max="7690" width="3" style="17" customWidth="1"/>
    <col min="7691" max="7691" width="11.28515625" style="17" bestFit="1" customWidth="1"/>
    <col min="7692" max="7692" width="3.5703125" style="17" customWidth="1"/>
    <col min="7693" max="7693" width="14.140625" style="17" customWidth="1"/>
    <col min="7694" max="7706" width="9.140625" style="17"/>
    <col min="7707" max="7707" width="3" style="17" customWidth="1"/>
    <col min="7708" max="7708" width="13.85546875" style="17" customWidth="1"/>
    <col min="7709" max="7709" width="4" style="17" customWidth="1"/>
    <col min="7710" max="7945" width="9.140625" style="17"/>
    <col min="7946" max="7946" width="3" style="17" customWidth="1"/>
    <col min="7947" max="7947" width="11.28515625" style="17" bestFit="1" customWidth="1"/>
    <col min="7948" max="7948" width="3.5703125" style="17" customWidth="1"/>
    <col min="7949" max="7949" width="14.140625" style="17" customWidth="1"/>
    <col min="7950" max="7962" width="9.140625" style="17"/>
    <col min="7963" max="7963" width="3" style="17" customWidth="1"/>
    <col min="7964" max="7964" width="13.85546875" style="17" customWidth="1"/>
    <col min="7965" max="7965" width="4" style="17" customWidth="1"/>
    <col min="7966" max="8201" width="9.140625" style="17"/>
    <col min="8202" max="8202" width="3" style="17" customWidth="1"/>
    <col min="8203" max="8203" width="11.28515625" style="17" bestFit="1" customWidth="1"/>
    <col min="8204" max="8204" width="3.5703125" style="17" customWidth="1"/>
    <col min="8205" max="8205" width="14.140625" style="17" customWidth="1"/>
    <col min="8206" max="8218" width="9.140625" style="17"/>
    <col min="8219" max="8219" width="3" style="17" customWidth="1"/>
    <col min="8220" max="8220" width="13.85546875" style="17" customWidth="1"/>
    <col min="8221" max="8221" width="4" style="17" customWidth="1"/>
    <col min="8222" max="8457" width="9.140625" style="17"/>
    <col min="8458" max="8458" width="3" style="17" customWidth="1"/>
    <col min="8459" max="8459" width="11.28515625" style="17" bestFit="1" customWidth="1"/>
    <col min="8460" max="8460" width="3.5703125" style="17" customWidth="1"/>
    <col min="8461" max="8461" width="14.140625" style="17" customWidth="1"/>
    <col min="8462" max="8474" width="9.140625" style="17"/>
    <col min="8475" max="8475" width="3" style="17" customWidth="1"/>
    <col min="8476" max="8476" width="13.85546875" style="17" customWidth="1"/>
    <col min="8477" max="8477" width="4" style="17" customWidth="1"/>
    <col min="8478" max="8713" width="9.140625" style="17"/>
    <col min="8714" max="8714" width="3" style="17" customWidth="1"/>
    <col min="8715" max="8715" width="11.28515625" style="17" bestFit="1" customWidth="1"/>
    <col min="8716" max="8716" width="3.5703125" style="17" customWidth="1"/>
    <col min="8717" max="8717" width="14.140625" style="17" customWidth="1"/>
    <col min="8718" max="8730" width="9.140625" style="17"/>
    <col min="8731" max="8731" width="3" style="17" customWidth="1"/>
    <col min="8732" max="8732" width="13.85546875" style="17" customWidth="1"/>
    <col min="8733" max="8733" width="4" style="17" customWidth="1"/>
    <col min="8734" max="8969" width="9.140625" style="17"/>
    <col min="8970" max="8970" width="3" style="17" customWidth="1"/>
    <col min="8971" max="8971" width="11.28515625" style="17" bestFit="1" customWidth="1"/>
    <col min="8972" max="8972" width="3.5703125" style="17" customWidth="1"/>
    <col min="8973" max="8973" width="14.140625" style="17" customWidth="1"/>
    <col min="8974" max="8986" width="9.140625" style="17"/>
    <col min="8987" max="8987" width="3" style="17" customWidth="1"/>
    <col min="8988" max="8988" width="13.85546875" style="17" customWidth="1"/>
    <col min="8989" max="8989" width="4" style="17" customWidth="1"/>
    <col min="8990" max="9225" width="9.140625" style="17"/>
    <col min="9226" max="9226" width="3" style="17" customWidth="1"/>
    <col min="9227" max="9227" width="11.28515625" style="17" bestFit="1" customWidth="1"/>
    <col min="9228" max="9228" width="3.5703125" style="17" customWidth="1"/>
    <col min="9229" max="9229" width="14.140625" style="17" customWidth="1"/>
    <col min="9230" max="9242" width="9.140625" style="17"/>
    <col min="9243" max="9243" width="3" style="17" customWidth="1"/>
    <col min="9244" max="9244" width="13.85546875" style="17" customWidth="1"/>
    <col min="9245" max="9245" width="4" style="17" customWidth="1"/>
    <col min="9246" max="9481" width="9.140625" style="17"/>
    <col min="9482" max="9482" width="3" style="17" customWidth="1"/>
    <col min="9483" max="9483" width="11.28515625" style="17" bestFit="1" customWidth="1"/>
    <col min="9484" max="9484" width="3.5703125" style="17" customWidth="1"/>
    <col min="9485" max="9485" width="14.140625" style="17" customWidth="1"/>
    <col min="9486" max="9498" width="9.140625" style="17"/>
    <col min="9499" max="9499" width="3" style="17" customWidth="1"/>
    <col min="9500" max="9500" width="13.85546875" style="17" customWidth="1"/>
    <col min="9501" max="9501" width="4" style="17" customWidth="1"/>
    <col min="9502" max="9737" width="9.140625" style="17"/>
    <col min="9738" max="9738" width="3" style="17" customWidth="1"/>
    <col min="9739" max="9739" width="11.28515625" style="17" bestFit="1" customWidth="1"/>
    <col min="9740" max="9740" width="3.5703125" style="17" customWidth="1"/>
    <col min="9741" max="9741" width="14.140625" style="17" customWidth="1"/>
    <col min="9742" max="9754" width="9.140625" style="17"/>
    <col min="9755" max="9755" width="3" style="17" customWidth="1"/>
    <col min="9756" max="9756" width="13.85546875" style="17" customWidth="1"/>
    <col min="9757" max="9757" width="4" style="17" customWidth="1"/>
    <col min="9758" max="9993" width="9.140625" style="17"/>
    <col min="9994" max="9994" width="3" style="17" customWidth="1"/>
    <col min="9995" max="9995" width="11.28515625" style="17" bestFit="1" customWidth="1"/>
    <col min="9996" max="9996" width="3.5703125" style="17" customWidth="1"/>
    <col min="9997" max="9997" width="14.140625" style="17" customWidth="1"/>
    <col min="9998" max="10010" width="9.140625" style="17"/>
    <col min="10011" max="10011" width="3" style="17" customWidth="1"/>
    <col min="10012" max="10012" width="13.85546875" style="17" customWidth="1"/>
    <col min="10013" max="10013" width="4" style="17" customWidth="1"/>
    <col min="10014" max="10249" width="9.140625" style="17"/>
    <col min="10250" max="10250" width="3" style="17" customWidth="1"/>
    <col min="10251" max="10251" width="11.28515625" style="17" bestFit="1" customWidth="1"/>
    <col min="10252" max="10252" width="3.5703125" style="17" customWidth="1"/>
    <col min="10253" max="10253" width="14.140625" style="17" customWidth="1"/>
    <col min="10254" max="10266" width="9.140625" style="17"/>
    <col min="10267" max="10267" width="3" style="17" customWidth="1"/>
    <col min="10268" max="10268" width="13.85546875" style="17" customWidth="1"/>
    <col min="10269" max="10269" width="4" style="17" customWidth="1"/>
    <col min="10270" max="10505" width="9.140625" style="17"/>
    <col min="10506" max="10506" width="3" style="17" customWidth="1"/>
    <col min="10507" max="10507" width="11.28515625" style="17" bestFit="1" customWidth="1"/>
    <col min="10508" max="10508" width="3.5703125" style="17" customWidth="1"/>
    <col min="10509" max="10509" width="14.140625" style="17" customWidth="1"/>
    <col min="10510" max="10522" width="9.140625" style="17"/>
    <col min="10523" max="10523" width="3" style="17" customWidth="1"/>
    <col min="10524" max="10524" width="13.85546875" style="17" customWidth="1"/>
    <col min="10525" max="10525" width="4" style="17" customWidth="1"/>
    <col min="10526" max="10761" width="9.140625" style="17"/>
    <col min="10762" max="10762" width="3" style="17" customWidth="1"/>
    <col min="10763" max="10763" width="11.28515625" style="17" bestFit="1" customWidth="1"/>
    <col min="10764" max="10764" width="3.5703125" style="17" customWidth="1"/>
    <col min="10765" max="10765" width="14.140625" style="17" customWidth="1"/>
    <col min="10766" max="10778" width="9.140625" style="17"/>
    <col min="10779" max="10779" width="3" style="17" customWidth="1"/>
    <col min="10780" max="10780" width="13.85546875" style="17" customWidth="1"/>
    <col min="10781" max="10781" width="4" style="17" customWidth="1"/>
    <col min="10782" max="11017" width="9.140625" style="17"/>
    <col min="11018" max="11018" width="3" style="17" customWidth="1"/>
    <col min="11019" max="11019" width="11.28515625" style="17" bestFit="1" customWidth="1"/>
    <col min="11020" max="11020" width="3.5703125" style="17" customWidth="1"/>
    <col min="11021" max="11021" width="14.140625" style="17" customWidth="1"/>
    <col min="11022" max="11034" width="9.140625" style="17"/>
    <col min="11035" max="11035" width="3" style="17" customWidth="1"/>
    <col min="11036" max="11036" width="13.85546875" style="17" customWidth="1"/>
    <col min="11037" max="11037" width="4" style="17" customWidth="1"/>
    <col min="11038" max="11273" width="9.140625" style="17"/>
    <col min="11274" max="11274" width="3" style="17" customWidth="1"/>
    <col min="11275" max="11275" width="11.28515625" style="17" bestFit="1" customWidth="1"/>
    <col min="11276" max="11276" width="3.5703125" style="17" customWidth="1"/>
    <col min="11277" max="11277" width="14.140625" style="17" customWidth="1"/>
    <col min="11278" max="11290" width="9.140625" style="17"/>
    <col min="11291" max="11291" width="3" style="17" customWidth="1"/>
    <col min="11292" max="11292" width="13.85546875" style="17" customWidth="1"/>
    <col min="11293" max="11293" width="4" style="17" customWidth="1"/>
    <col min="11294" max="11529" width="9.140625" style="17"/>
    <col min="11530" max="11530" width="3" style="17" customWidth="1"/>
    <col min="11531" max="11531" width="11.28515625" style="17" bestFit="1" customWidth="1"/>
    <col min="11532" max="11532" width="3.5703125" style="17" customWidth="1"/>
    <col min="11533" max="11533" width="14.140625" style="17" customWidth="1"/>
    <col min="11534" max="11546" width="9.140625" style="17"/>
    <col min="11547" max="11547" width="3" style="17" customWidth="1"/>
    <col min="11548" max="11548" width="13.85546875" style="17" customWidth="1"/>
    <col min="11549" max="11549" width="4" style="17" customWidth="1"/>
    <col min="11550" max="11785" width="9.140625" style="17"/>
    <col min="11786" max="11786" width="3" style="17" customWidth="1"/>
    <col min="11787" max="11787" width="11.28515625" style="17" bestFit="1" customWidth="1"/>
    <col min="11788" max="11788" width="3.5703125" style="17" customWidth="1"/>
    <col min="11789" max="11789" width="14.140625" style="17" customWidth="1"/>
    <col min="11790" max="11802" width="9.140625" style="17"/>
    <col min="11803" max="11803" width="3" style="17" customWidth="1"/>
    <col min="11804" max="11804" width="13.85546875" style="17" customWidth="1"/>
    <col min="11805" max="11805" width="4" style="17" customWidth="1"/>
    <col min="11806" max="12041" width="9.140625" style="17"/>
    <col min="12042" max="12042" width="3" style="17" customWidth="1"/>
    <col min="12043" max="12043" width="11.28515625" style="17" bestFit="1" customWidth="1"/>
    <col min="12044" max="12044" width="3.5703125" style="17" customWidth="1"/>
    <col min="12045" max="12045" width="14.140625" style="17" customWidth="1"/>
    <col min="12046" max="12058" width="9.140625" style="17"/>
    <col min="12059" max="12059" width="3" style="17" customWidth="1"/>
    <col min="12060" max="12060" width="13.85546875" style="17" customWidth="1"/>
    <col min="12061" max="12061" width="4" style="17" customWidth="1"/>
    <col min="12062" max="12297" width="9.140625" style="17"/>
    <col min="12298" max="12298" width="3" style="17" customWidth="1"/>
    <col min="12299" max="12299" width="11.28515625" style="17" bestFit="1" customWidth="1"/>
    <col min="12300" max="12300" width="3.5703125" style="17" customWidth="1"/>
    <col min="12301" max="12301" width="14.140625" style="17" customWidth="1"/>
    <col min="12302" max="12314" width="9.140625" style="17"/>
    <col min="12315" max="12315" width="3" style="17" customWidth="1"/>
    <col min="12316" max="12316" width="13.85546875" style="17" customWidth="1"/>
    <col min="12317" max="12317" width="4" style="17" customWidth="1"/>
    <col min="12318" max="12553" width="9.140625" style="17"/>
    <col min="12554" max="12554" width="3" style="17" customWidth="1"/>
    <col min="12555" max="12555" width="11.28515625" style="17" bestFit="1" customWidth="1"/>
    <col min="12556" max="12556" width="3.5703125" style="17" customWidth="1"/>
    <col min="12557" max="12557" width="14.140625" style="17" customWidth="1"/>
    <col min="12558" max="12570" width="9.140625" style="17"/>
    <col min="12571" max="12571" width="3" style="17" customWidth="1"/>
    <col min="12572" max="12572" width="13.85546875" style="17" customWidth="1"/>
    <col min="12573" max="12573" width="4" style="17" customWidth="1"/>
    <col min="12574" max="12809" width="9.140625" style="17"/>
    <col min="12810" max="12810" width="3" style="17" customWidth="1"/>
    <col min="12811" max="12811" width="11.28515625" style="17" bestFit="1" customWidth="1"/>
    <col min="12812" max="12812" width="3.5703125" style="17" customWidth="1"/>
    <col min="12813" max="12813" width="14.140625" style="17" customWidth="1"/>
    <col min="12814" max="12826" width="9.140625" style="17"/>
    <col min="12827" max="12827" width="3" style="17" customWidth="1"/>
    <col min="12828" max="12828" width="13.85546875" style="17" customWidth="1"/>
    <col min="12829" max="12829" width="4" style="17" customWidth="1"/>
    <col min="12830" max="13065" width="9.140625" style="17"/>
    <col min="13066" max="13066" width="3" style="17" customWidth="1"/>
    <col min="13067" max="13067" width="11.28515625" style="17" bestFit="1" customWidth="1"/>
    <col min="13068" max="13068" width="3.5703125" style="17" customWidth="1"/>
    <col min="13069" max="13069" width="14.140625" style="17" customWidth="1"/>
    <col min="13070" max="13082" width="9.140625" style="17"/>
    <col min="13083" max="13083" width="3" style="17" customWidth="1"/>
    <col min="13084" max="13084" width="13.85546875" style="17" customWidth="1"/>
    <col min="13085" max="13085" width="4" style="17" customWidth="1"/>
    <col min="13086" max="13321" width="9.140625" style="17"/>
    <col min="13322" max="13322" width="3" style="17" customWidth="1"/>
    <col min="13323" max="13323" width="11.28515625" style="17" bestFit="1" customWidth="1"/>
    <col min="13324" max="13324" width="3.5703125" style="17" customWidth="1"/>
    <col min="13325" max="13325" width="14.140625" style="17" customWidth="1"/>
    <col min="13326" max="13338" width="9.140625" style="17"/>
    <col min="13339" max="13339" width="3" style="17" customWidth="1"/>
    <col min="13340" max="13340" width="13.85546875" style="17" customWidth="1"/>
    <col min="13341" max="13341" width="4" style="17" customWidth="1"/>
    <col min="13342" max="13577" width="9.140625" style="17"/>
    <col min="13578" max="13578" width="3" style="17" customWidth="1"/>
    <col min="13579" max="13579" width="11.28515625" style="17" bestFit="1" customWidth="1"/>
    <col min="13580" max="13580" width="3.5703125" style="17" customWidth="1"/>
    <col min="13581" max="13581" width="14.140625" style="17" customWidth="1"/>
    <col min="13582" max="13594" width="9.140625" style="17"/>
    <col min="13595" max="13595" width="3" style="17" customWidth="1"/>
    <col min="13596" max="13596" width="13.85546875" style="17" customWidth="1"/>
    <col min="13597" max="13597" width="4" style="17" customWidth="1"/>
    <col min="13598" max="13833" width="9.140625" style="17"/>
    <col min="13834" max="13834" width="3" style="17" customWidth="1"/>
    <col min="13835" max="13835" width="11.28515625" style="17" bestFit="1" customWidth="1"/>
    <col min="13836" max="13836" width="3.5703125" style="17" customWidth="1"/>
    <col min="13837" max="13837" width="14.140625" style="17" customWidth="1"/>
    <col min="13838" max="13850" width="9.140625" style="17"/>
    <col min="13851" max="13851" width="3" style="17" customWidth="1"/>
    <col min="13852" max="13852" width="13.85546875" style="17" customWidth="1"/>
    <col min="13853" max="13853" width="4" style="17" customWidth="1"/>
    <col min="13854" max="14089" width="9.140625" style="17"/>
    <col min="14090" max="14090" width="3" style="17" customWidth="1"/>
    <col min="14091" max="14091" width="11.28515625" style="17" bestFit="1" customWidth="1"/>
    <col min="14092" max="14092" width="3.5703125" style="17" customWidth="1"/>
    <col min="14093" max="14093" width="14.140625" style="17" customWidth="1"/>
    <col min="14094" max="14106" width="9.140625" style="17"/>
    <col min="14107" max="14107" width="3" style="17" customWidth="1"/>
    <col min="14108" max="14108" width="13.85546875" style="17" customWidth="1"/>
    <col min="14109" max="14109" width="4" style="17" customWidth="1"/>
    <col min="14110" max="14345" width="9.140625" style="17"/>
    <col min="14346" max="14346" width="3" style="17" customWidth="1"/>
    <col min="14347" max="14347" width="11.28515625" style="17" bestFit="1" customWidth="1"/>
    <col min="14348" max="14348" width="3.5703125" style="17" customWidth="1"/>
    <col min="14349" max="14349" width="14.140625" style="17" customWidth="1"/>
    <col min="14350" max="14362" width="9.140625" style="17"/>
    <col min="14363" max="14363" width="3" style="17" customWidth="1"/>
    <col min="14364" max="14364" width="13.85546875" style="17" customWidth="1"/>
    <col min="14365" max="14365" width="4" style="17" customWidth="1"/>
    <col min="14366" max="14601" width="9.140625" style="17"/>
    <col min="14602" max="14602" width="3" style="17" customWidth="1"/>
    <col min="14603" max="14603" width="11.28515625" style="17" bestFit="1" customWidth="1"/>
    <col min="14604" max="14604" width="3.5703125" style="17" customWidth="1"/>
    <col min="14605" max="14605" width="14.140625" style="17" customWidth="1"/>
    <col min="14606" max="14618" width="9.140625" style="17"/>
    <col min="14619" max="14619" width="3" style="17" customWidth="1"/>
    <col min="14620" max="14620" width="13.85546875" style="17" customWidth="1"/>
    <col min="14621" max="14621" width="4" style="17" customWidth="1"/>
    <col min="14622" max="14857" width="9.140625" style="17"/>
    <col min="14858" max="14858" width="3" style="17" customWidth="1"/>
    <col min="14859" max="14859" width="11.28515625" style="17" bestFit="1" customWidth="1"/>
    <col min="14860" max="14860" width="3.5703125" style="17" customWidth="1"/>
    <col min="14861" max="14861" width="14.140625" style="17" customWidth="1"/>
    <col min="14862" max="14874" width="9.140625" style="17"/>
    <col min="14875" max="14875" width="3" style="17" customWidth="1"/>
    <col min="14876" max="14876" width="13.85546875" style="17" customWidth="1"/>
    <col min="14877" max="14877" width="4" style="17" customWidth="1"/>
    <col min="14878" max="15113" width="9.140625" style="17"/>
    <col min="15114" max="15114" width="3" style="17" customWidth="1"/>
    <col min="15115" max="15115" width="11.28515625" style="17" bestFit="1" customWidth="1"/>
    <col min="15116" max="15116" width="3.5703125" style="17" customWidth="1"/>
    <col min="15117" max="15117" width="14.140625" style="17" customWidth="1"/>
    <col min="15118" max="15130" width="9.140625" style="17"/>
    <col min="15131" max="15131" width="3" style="17" customWidth="1"/>
    <col min="15132" max="15132" width="13.85546875" style="17" customWidth="1"/>
    <col min="15133" max="15133" width="4" style="17" customWidth="1"/>
    <col min="15134" max="15369" width="9.140625" style="17"/>
    <col min="15370" max="15370" width="3" style="17" customWidth="1"/>
    <col min="15371" max="15371" width="11.28515625" style="17" bestFit="1" customWidth="1"/>
    <col min="15372" max="15372" width="3.5703125" style="17" customWidth="1"/>
    <col min="15373" max="15373" width="14.140625" style="17" customWidth="1"/>
    <col min="15374" max="15386" width="9.140625" style="17"/>
    <col min="15387" max="15387" width="3" style="17" customWidth="1"/>
    <col min="15388" max="15388" width="13.85546875" style="17" customWidth="1"/>
    <col min="15389" max="15389" width="4" style="17" customWidth="1"/>
    <col min="15390" max="15625" width="9.140625" style="17"/>
    <col min="15626" max="15626" width="3" style="17" customWidth="1"/>
    <col min="15627" max="15627" width="11.28515625" style="17" bestFit="1" customWidth="1"/>
    <col min="15628" max="15628" width="3.5703125" style="17" customWidth="1"/>
    <col min="15629" max="15629" width="14.140625" style="17" customWidth="1"/>
    <col min="15630" max="15642" width="9.140625" style="17"/>
    <col min="15643" max="15643" width="3" style="17" customWidth="1"/>
    <col min="15644" max="15644" width="13.85546875" style="17" customWidth="1"/>
    <col min="15645" max="15645" width="4" style="17" customWidth="1"/>
    <col min="15646" max="15881" width="9.140625" style="17"/>
    <col min="15882" max="15882" width="3" style="17" customWidth="1"/>
    <col min="15883" max="15883" width="11.28515625" style="17" bestFit="1" customWidth="1"/>
    <col min="15884" max="15884" width="3.5703125" style="17" customWidth="1"/>
    <col min="15885" max="15885" width="14.140625" style="17" customWidth="1"/>
    <col min="15886" max="15898" width="9.140625" style="17"/>
    <col min="15899" max="15899" width="3" style="17" customWidth="1"/>
    <col min="15900" max="15900" width="13.85546875" style="17" customWidth="1"/>
    <col min="15901" max="15901" width="4" style="17" customWidth="1"/>
    <col min="15902" max="16137" width="9.140625" style="17"/>
    <col min="16138" max="16138" width="3" style="17" customWidth="1"/>
    <col min="16139" max="16139" width="11.28515625" style="17" bestFit="1" customWidth="1"/>
    <col min="16140" max="16140" width="3.5703125" style="17" customWidth="1"/>
    <col min="16141" max="16141" width="14.140625" style="17" customWidth="1"/>
    <col min="16142" max="16154" width="9.140625" style="17"/>
    <col min="16155" max="16155" width="3" style="17" customWidth="1"/>
    <col min="16156" max="16156" width="13.85546875" style="17" customWidth="1"/>
    <col min="16157" max="16157" width="4" style="17" customWidth="1"/>
    <col min="16158" max="16384" width="9.140625" style="17"/>
  </cols>
  <sheetData>
    <row r="1" spans="1:52" s="35" customFormat="1" x14ac:dyDescent="0.2">
      <c r="A1" s="90" t="s">
        <v>5256</v>
      </c>
      <c r="B1" s="740" t="str">
        <f>HYPERLINK("#List!$A$1", "Full")</f>
        <v>Full</v>
      </c>
    </row>
    <row r="2" spans="1:52" s="35" customFormat="1" x14ac:dyDescent="0.2">
      <c r="A2" s="90"/>
    </row>
    <row r="3" spans="1:52" s="35" customFormat="1" x14ac:dyDescent="0.2">
      <c r="A3" s="326" t="s">
        <v>235</v>
      </c>
    </row>
    <row r="4" spans="1:52" x14ac:dyDescent="0.2">
      <c r="A4" s="326" t="s">
        <v>7544</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x14ac:dyDescent="0.2">
      <c r="A5" s="326" t="s">
        <v>7545</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row>
    <row r="6" spans="1:52" x14ac:dyDescent="0.2">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row>
    <row r="7" spans="1:52" x14ac:dyDescent="0.2">
      <c r="A7" s="18" t="s">
        <v>6785</v>
      </c>
      <c r="B7" s="19"/>
      <c r="C7" s="19"/>
      <c r="D7" s="19"/>
      <c r="E7" s="19"/>
      <c r="F7" s="19"/>
      <c r="G7" s="19"/>
      <c r="H7" s="19"/>
      <c r="I7" s="19"/>
      <c r="J7" s="19"/>
      <c r="K7" s="19"/>
      <c r="L7" s="19"/>
      <c r="M7" s="19"/>
      <c r="N7" s="19"/>
      <c r="O7" s="18" t="s">
        <v>6786</v>
      </c>
      <c r="Q7" s="19"/>
      <c r="R7" s="19"/>
      <c r="S7" s="19"/>
      <c r="T7" s="19"/>
      <c r="U7" s="18" t="s">
        <v>6787</v>
      </c>
      <c r="V7" s="19"/>
      <c r="W7" s="19"/>
      <c r="X7" s="19"/>
      <c r="Y7" s="19"/>
      <c r="Z7" s="19"/>
      <c r="AA7" s="19"/>
      <c r="AB7" s="19"/>
      <c r="AC7" s="19"/>
      <c r="AD7" s="19"/>
      <c r="AE7" s="19"/>
      <c r="AF7" s="19"/>
      <c r="AG7" s="19"/>
      <c r="AH7" s="19"/>
      <c r="AI7" s="18" t="s">
        <v>6788</v>
      </c>
      <c r="AK7" s="19"/>
      <c r="AL7" s="19"/>
      <c r="AM7" s="19"/>
      <c r="AN7" s="19"/>
      <c r="AO7" s="19"/>
      <c r="AP7" s="19"/>
      <c r="AQ7" s="19"/>
      <c r="AR7" s="19"/>
      <c r="AS7" s="19"/>
      <c r="AT7" s="19"/>
      <c r="AU7" s="19"/>
      <c r="AV7" s="19"/>
      <c r="AW7" s="19"/>
      <c r="AX7" s="19"/>
      <c r="AY7" s="19"/>
      <c r="AZ7" s="19"/>
    </row>
    <row r="8" spans="1:52" x14ac:dyDescent="0.2">
      <c r="A8" s="323" t="s">
        <v>48</v>
      </c>
      <c r="B8" s="19"/>
      <c r="C8" s="19"/>
      <c r="D8" s="19"/>
      <c r="F8" s="19"/>
      <c r="G8" s="19"/>
      <c r="H8" s="19"/>
      <c r="I8" s="19"/>
      <c r="J8" s="19"/>
      <c r="K8" s="19"/>
      <c r="L8" s="19"/>
      <c r="M8" s="19"/>
      <c r="N8" s="19"/>
      <c r="O8" s="323" t="s">
        <v>48</v>
      </c>
      <c r="R8" s="19"/>
      <c r="S8" s="19"/>
      <c r="T8" s="19"/>
      <c r="U8" s="19" t="s">
        <v>48</v>
      </c>
      <c r="V8" s="19"/>
      <c r="W8" s="19"/>
      <c r="X8" s="19"/>
      <c r="Z8" s="19"/>
      <c r="AA8" s="19"/>
      <c r="AB8" s="19"/>
      <c r="AC8" s="19"/>
      <c r="AD8" s="19"/>
      <c r="AE8" s="19"/>
      <c r="AF8" s="19"/>
      <c r="AG8" s="19"/>
      <c r="AH8" s="19"/>
      <c r="AI8" s="19" t="s">
        <v>48</v>
      </c>
      <c r="AK8" s="19"/>
      <c r="AL8" s="19"/>
      <c r="AM8" s="19"/>
      <c r="AN8" s="19"/>
    </row>
    <row r="9" spans="1:52" x14ac:dyDescent="0.2">
      <c r="A9" s="17" t="s">
        <v>4406</v>
      </c>
      <c r="E9" s="14"/>
      <c r="F9" s="19"/>
      <c r="G9" s="19"/>
      <c r="H9" s="19"/>
      <c r="I9" s="19"/>
      <c r="J9" s="19"/>
      <c r="K9" s="19"/>
      <c r="L9" s="19"/>
      <c r="M9" s="19"/>
      <c r="N9" s="19"/>
      <c r="O9" s="323" t="s">
        <v>4360</v>
      </c>
      <c r="T9" s="19"/>
      <c r="U9" s="19" t="s">
        <v>4360</v>
      </c>
      <c r="AA9" s="52"/>
      <c r="AB9" s="52"/>
      <c r="AC9" s="52"/>
      <c r="AD9" s="52"/>
      <c r="AE9" s="19"/>
      <c r="AF9" s="19"/>
      <c r="AG9" s="19"/>
      <c r="AH9" s="19"/>
      <c r="AI9" s="19" t="s">
        <v>4360</v>
      </c>
      <c r="AK9" s="19"/>
      <c r="AL9" s="19"/>
      <c r="AM9" s="19"/>
      <c r="AN9" s="19"/>
    </row>
    <row r="10" spans="1:52" x14ac:dyDescent="0.2">
      <c r="A10" s="323" t="s">
        <v>4360</v>
      </c>
      <c r="B10" s="19"/>
      <c r="C10" s="19"/>
      <c r="D10" s="19"/>
      <c r="E10" s="19"/>
      <c r="F10" s="19"/>
      <c r="G10" s="19"/>
      <c r="H10" s="19"/>
      <c r="I10" s="19"/>
      <c r="J10" s="19"/>
      <c r="K10" s="19"/>
      <c r="L10" s="19"/>
      <c r="M10" s="19"/>
      <c r="N10" s="19"/>
      <c r="O10" s="19" t="s">
        <v>4583</v>
      </c>
      <c r="R10" s="19"/>
      <c r="S10" s="19"/>
      <c r="T10" s="19"/>
      <c r="U10" s="19" t="s">
        <v>4583</v>
      </c>
      <c r="V10" s="19"/>
      <c r="W10" s="19"/>
      <c r="X10" s="19"/>
      <c r="Y10" s="19"/>
      <c r="Z10" s="19"/>
      <c r="AA10" s="19"/>
      <c r="AB10" s="19"/>
      <c r="AC10" s="19"/>
      <c r="AD10" s="19"/>
      <c r="AE10" s="19"/>
      <c r="AF10" s="19"/>
      <c r="AG10" s="19"/>
      <c r="AH10" s="19"/>
      <c r="AI10" s="19" t="s">
        <v>4583</v>
      </c>
      <c r="AK10" s="19"/>
      <c r="AL10" s="19"/>
      <c r="AM10" s="19"/>
      <c r="AN10" s="19"/>
    </row>
    <row r="11" spans="1:52" x14ac:dyDescent="0.2">
      <c r="A11" s="19" t="s">
        <v>4583</v>
      </c>
      <c r="B11" s="19"/>
      <c r="C11" s="19"/>
      <c r="D11" s="19"/>
      <c r="E11" s="19"/>
      <c r="F11" s="19"/>
      <c r="G11" s="19"/>
      <c r="H11" s="19"/>
      <c r="I11" s="19"/>
      <c r="J11" s="19"/>
      <c r="K11" s="19"/>
      <c r="L11" s="19"/>
      <c r="M11" s="19"/>
      <c r="N11" s="19"/>
      <c r="O11" s="14" t="s">
        <v>2106</v>
      </c>
      <c r="R11" s="19"/>
      <c r="S11" s="19"/>
      <c r="T11" s="19"/>
      <c r="U11" s="14" t="s">
        <v>2106</v>
      </c>
      <c r="W11" s="19"/>
      <c r="X11" s="19"/>
      <c r="Y11" s="19"/>
      <c r="Z11" s="19"/>
      <c r="AA11" s="19"/>
      <c r="AB11" s="19"/>
      <c r="AC11" s="19"/>
      <c r="AD11" s="19"/>
      <c r="AE11" s="19"/>
      <c r="AF11" s="19"/>
      <c r="AG11" s="19"/>
      <c r="AH11" s="19"/>
      <c r="AI11" s="14" t="s">
        <v>2106</v>
      </c>
      <c r="AL11" s="19"/>
      <c r="AM11" s="19"/>
      <c r="AN11" s="19"/>
    </row>
    <row r="12" spans="1:52" x14ac:dyDescent="0.2">
      <c r="A12" s="14" t="s">
        <v>2106</v>
      </c>
      <c r="C12" s="19"/>
      <c r="D12" s="19"/>
      <c r="E12" s="19"/>
      <c r="F12" s="19"/>
      <c r="G12" s="19"/>
      <c r="H12" s="19"/>
      <c r="I12" s="19"/>
      <c r="J12" s="19"/>
      <c r="K12" s="19"/>
      <c r="L12" s="19"/>
      <c r="M12" s="19"/>
      <c r="N12" s="19"/>
      <c r="O12" s="14" t="s">
        <v>4248</v>
      </c>
      <c r="R12" s="19"/>
      <c r="S12" s="19"/>
      <c r="T12" s="19"/>
      <c r="U12" s="52" t="s">
        <v>4402</v>
      </c>
      <c r="W12" s="19"/>
      <c r="X12" s="19"/>
      <c r="Y12" s="19"/>
      <c r="Z12" s="19"/>
      <c r="AA12" s="19"/>
      <c r="AB12" s="19"/>
      <c r="AC12" s="19"/>
      <c r="AD12" s="19"/>
      <c r="AE12" s="19"/>
      <c r="AF12" s="19"/>
      <c r="AG12" s="19"/>
      <c r="AH12" s="19"/>
      <c r="AI12" s="52" t="s">
        <v>4383</v>
      </c>
      <c r="AL12" s="19"/>
      <c r="AM12" s="19"/>
      <c r="AN12" s="19"/>
    </row>
    <row r="13" spans="1:52" x14ac:dyDescent="0.2">
      <c r="A13" s="14" t="s">
        <v>4248</v>
      </c>
      <c r="C13" s="19"/>
      <c r="D13" s="19"/>
      <c r="E13" s="19"/>
      <c r="F13" s="19"/>
      <c r="G13" s="19"/>
      <c r="H13" s="19"/>
      <c r="I13" s="19"/>
      <c r="J13" s="19"/>
      <c r="K13" s="19"/>
      <c r="L13" s="19"/>
      <c r="M13" s="19"/>
      <c r="N13" s="19"/>
      <c r="O13" s="19" t="s">
        <v>4556</v>
      </c>
      <c r="P13" s="241" t="s">
        <v>3012</v>
      </c>
      <c r="Q13" s="237" t="s">
        <v>7805</v>
      </c>
      <c r="R13" s="236" t="s">
        <v>7542</v>
      </c>
      <c r="S13" s="19"/>
      <c r="T13" s="19"/>
      <c r="U13" s="14" t="s">
        <v>4219</v>
      </c>
      <c r="W13" s="19"/>
      <c r="X13" s="19"/>
      <c r="Y13" s="19"/>
      <c r="Z13" s="19"/>
      <c r="AA13" s="19"/>
      <c r="AB13" s="19"/>
      <c r="AC13" s="19"/>
      <c r="AD13" s="19"/>
      <c r="AE13" s="19"/>
      <c r="AF13" s="19"/>
      <c r="AG13" s="19"/>
      <c r="AH13" s="19"/>
      <c r="AI13" s="14" t="s">
        <v>4219</v>
      </c>
      <c r="AL13" s="19"/>
      <c r="AM13" s="19"/>
      <c r="AN13" s="19"/>
    </row>
    <row r="14" spans="1:52" x14ac:dyDescent="0.2">
      <c r="A14" s="17" t="s">
        <v>4556</v>
      </c>
      <c r="B14" s="241" t="s">
        <v>3012</v>
      </c>
      <c r="C14" s="237" t="s">
        <v>7805</v>
      </c>
      <c r="D14" s="236" t="s">
        <v>7542</v>
      </c>
      <c r="E14" s="19"/>
      <c r="F14" s="19"/>
      <c r="G14" s="19"/>
      <c r="H14" s="19"/>
      <c r="I14" s="19"/>
      <c r="J14" s="19"/>
      <c r="K14" s="19"/>
      <c r="L14" s="19"/>
      <c r="M14" s="19"/>
      <c r="N14" s="19"/>
      <c r="O14" s="19" t="s">
        <v>4593</v>
      </c>
      <c r="P14" s="241" t="s">
        <v>4061</v>
      </c>
      <c r="Q14" s="237" t="s">
        <v>8301</v>
      </c>
      <c r="R14" s="305" t="s">
        <v>7462</v>
      </c>
      <c r="S14" s="19"/>
      <c r="T14" s="19"/>
      <c r="U14" s="52" t="s">
        <v>4340</v>
      </c>
      <c r="V14" s="19"/>
      <c r="W14" s="19"/>
      <c r="X14" s="19"/>
      <c r="Y14" s="19"/>
      <c r="Z14" s="19"/>
      <c r="AA14" s="19"/>
      <c r="AB14" s="19"/>
      <c r="AC14" s="19"/>
      <c r="AD14" s="19"/>
      <c r="AE14" s="19"/>
      <c r="AF14" s="19"/>
      <c r="AG14" s="19"/>
      <c r="AH14" s="19"/>
      <c r="AI14" s="52" t="s">
        <v>4340</v>
      </c>
      <c r="AK14" s="19"/>
      <c r="AL14" s="19"/>
      <c r="AM14" s="19"/>
      <c r="AN14" s="19"/>
    </row>
    <row r="15" spans="1:52" x14ac:dyDescent="0.2">
      <c r="A15" s="17" t="s">
        <v>4593</v>
      </c>
      <c r="B15" s="241" t="s">
        <v>4061</v>
      </c>
      <c r="C15" s="237" t="s">
        <v>8301</v>
      </c>
      <c r="D15" s="305" t="s">
        <v>7462</v>
      </c>
      <c r="E15" s="19"/>
      <c r="F15" s="19"/>
      <c r="G15" s="19"/>
      <c r="H15" s="19"/>
      <c r="I15" s="19"/>
      <c r="J15" s="19"/>
      <c r="K15" s="19"/>
      <c r="L15" s="19"/>
      <c r="M15" s="19"/>
      <c r="N15" s="19"/>
      <c r="O15" s="19" t="s">
        <v>4405</v>
      </c>
      <c r="P15" s="241" t="s">
        <v>7520</v>
      </c>
      <c r="Q15" s="237" t="s">
        <v>8302</v>
      </c>
      <c r="R15" s="305" t="s">
        <v>7521</v>
      </c>
      <c r="S15" s="19"/>
      <c r="T15" s="19"/>
      <c r="U15" s="17" t="s">
        <v>4556</v>
      </c>
      <c r="V15" s="241" t="s">
        <v>3012</v>
      </c>
      <c r="W15" s="237" t="s">
        <v>7805</v>
      </c>
      <c r="X15" s="236" t="s">
        <v>7542</v>
      </c>
      <c r="Y15" s="19"/>
      <c r="Z15" s="19"/>
      <c r="AA15" s="19"/>
      <c r="AB15" s="19"/>
      <c r="AC15" s="19"/>
      <c r="AD15" s="19"/>
      <c r="AE15" s="19"/>
      <c r="AF15" s="19"/>
      <c r="AG15" s="19"/>
      <c r="AH15" s="19"/>
      <c r="AI15" s="19" t="s">
        <v>4556</v>
      </c>
      <c r="AJ15" s="241" t="s">
        <v>3012</v>
      </c>
      <c r="AK15" s="237" t="s">
        <v>7805</v>
      </c>
      <c r="AL15" s="236" t="s">
        <v>7542</v>
      </c>
      <c r="AM15" s="19"/>
      <c r="AN15" s="19"/>
    </row>
    <row r="16" spans="1:52" x14ac:dyDescent="0.2">
      <c r="A16" s="17" t="s">
        <v>4405</v>
      </c>
      <c r="B16" s="241" t="s">
        <v>7520</v>
      </c>
      <c r="C16" s="237" t="s">
        <v>8302</v>
      </c>
      <c r="D16" s="305" t="s">
        <v>7521</v>
      </c>
      <c r="E16" s="19"/>
      <c r="F16" s="19"/>
      <c r="G16" s="19"/>
      <c r="H16" s="19"/>
      <c r="I16" s="19"/>
      <c r="J16" s="19"/>
      <c r="K16" s="19"/>
      <c r="L16" s="19"/>
      <c r="M16" s="19"/>
      <c r="N16" s="19"/>
      <c r="O16" s="19"/>
      <c r="R16" s="19"/>
      <c r="S16" s="19"/>
      <c r="T16" s="19"/>
      <c r="U16" s="17" t="s">
        <v>4593</v>
      </c>
      <c r="V16" s="241" t="s">
        <v>4061</v>
      </c>
      <c r="W16" s="237" t="s">
        <v>8301</v>
      </c>
      <c r="X16" s="305" t="s">
        <v>7462</v>
      </c>
      <c r="Y16" s="19"/>
      <c r="Z16" s="19"/>
      <c r="AA16" s="19"/>
      <c r="AB16" s="19"/>
      <c r="AC16" s="19"/>
      <c r="AD16" s="19"/>
      <c r="AE16" s="19"/>
      <c r="AF16" s="19"/>
      <c r="AG16" s="19"/>
      <c r="AH16" s="19"/>
      <c r="AI16" s="19" t="s">
        <v>4593</v>
      </c>
      <c r="AJ16" s="241" t="s">
        <v>4061</v>
      </c>
      <c r="AK16" s="237" t="s">
        <v>8301</v>
      </c>
      <c r="AL16" s="305" t="s">
        <v>7462</v>
      </c>
      <c r="AM16" s="19"/>
      <c r="AN16" s="19"/>
    </row>
    <row r="17" spans="1:56" x14ac:dyDescent="0.2">
      <c r="B17" s="19"/>
      <c r="C17" s="19"/>
      <c r="D17" s="19"/>
      <c r="E17" s="19"/>
      <c r="F17" s="19"/>
      <c r="G17" s="19"/>
      <c r="H17" s="19"/>
      <c r="I17" s="19"/>
      <c r="J17" s="19"/>
      <c r="K17" s="19"/>
      <c r="L17" s="19"/>
      <c r="M17" s="19"/>
      <c r="N17" s="19"/>
      <c r="O17" s="19"/>
      <c r="R17" s="19"/>
      <c r="S17" s="19"/>
      <c r="T17" s="19"/>
      <c r="U17" s="17" t="s">
        <v>4405</v>
      </c>
      <c r="V17" s="241" t="s">
        <v>7520</v>
      </c>
      <c r="W17" s="237" t="s">
        <v>8302</v>
      </c>
      <c r="X17" s="305" t="s">
        <v>7521</v>
      </c>
      <c r="Y17" s="19"/>
      <c r="Z17" s="19"/>
      <c r="AA17" s="19"/>
      <c r="AB17" s="19"/>
      <c r="AC17" s="19"/>
      <c r="AD17" s="19"/>
      <c r="AE17" s="19"/>
      <c r="AF17" s="19"/>
      <c r="AG17" s="19"/>
      <c r="AH17" s="19"/>
      <c r="AI17" s="19" t="s">
        <v>4405</v>
      </c>
      <c r="AJ17" s="241" t="s">
        <v>7520</v>
      </c>
      <c r="AK17" s="237" t="s">
        <v>8302</v>
      </c>
      <c r="AL17" s="305" t="s">
        <v>7521</v>
      </c>
      <c r="AM17" s="19"/>
      <c r="AN17" s="19"/>
    </row>
    <row r="18" spans="1:56" x14ac:dyDescent="0.2">
      <c r="B18" s="19"/>
      <c r="C18" s="19"/>
      <c r="D18" s="19"/>
      <c r="E18" s="19"/>
      <c r="F18" s="19"/>
      <c r="G18" s="19"/>
      <c r="H18" s="19"/>
      <c r="I18" s="19"/>
      <c r="J18" s="19"/>
      <c r="K18" s="19"/>
      <c r="L18" s="19"/>
      <c r="M18" s="19"/>
      <c r="N18" s="19"/>
      <c r="O18" s="19"/>
      <c r="P18" s="19"/>
      <c r="Q18" s="19"/>
      <c r="R18" s="19"/>
      <c r="S18" s="19"/>
      <c r="T18" s="19"/>
      <c r="V18" s="19"/>
      <c r="W18" s="19"/>
      <c r="X18" s="19"/>
      <c r="Y18" s="19"/>
      <c r="Z18" s="19"/>
      <c r="AA18" s="19"/>
      <c r="AB18" s="19"/>
      <c r="AC18" s="19"/>
      <c r="AD18" s="19"/>
      <c r="AE18" s="19"/>
      <c r="AF18" s="19"/>
      <c r="AG18" s="19"/>
      <c r="AH18" s="19"/>
      <c r="AI18" s="19"/>
      <c r="AK18" s="19"/>
      <c r="AL18" s="19"/>
      <c r="AM18" s="19"/>
      <c r="AN18" s="19"/>
    </row>
    <row r="19" spans="1:56" x14ac:dyDescent="0.2">
      <c r="A19" s="323" t="s">
        <v>3624</v>
      </c>
      <c r="B19" s="19"/>
      <c r="C19" s="19"/>
      <c r="D19" s="19"/>
      <c r="E19" s="19"/>
      <c r="F19" s="19"/>
      <c r="G19" s="19"/>
      <c r="H19" s="19"/>
      <c r="I19" s="19"/>
      <c r="J19" s="19"/>
      <c r="K19" s="19"/>
      <c r="L19" s="19"/>
      <c r="M19" s="19"/>
      <c r="N19" s="19"/>
      <c r="O19" s="19"/>
      <c r="P19" s="19"/>
      <c r="Q19" s="19"/>
      <c r="R19" s="325"/>
      <c r="S19" s="325"/>
      <c r="T19" s="325"/>
      <c r="U19" s="19" t="s">
        <v>3625</v>
      </c>
      <c r="W19" s="19"/>
      <c r="X19" s="19"/>
      <c r="Y19" s="19"/>
      <c r="Z19" s="19"/>
      <c r="AA19" s="19"/>
      <c r="AB19" s="19"/>
      <c r="AC19" s="19"/>
      <c r="AD19" s="19"/>
      <c r="AE19" s="19"/>
      <c r="AF19" s="19"/>
      <c r="AG19" s="19"/>
      <c r="AH19" s="19"/>
      <c r="AI19" s="19"/>
      <c r="AJ19" s="19"/>
      <c r="AK19" s="19"/>
      <c r="AL19" s="19"/>
      <c r="AM19" s="19"/>
      <c r="AN19" s="19"/>
      <c r="AO19" s="19"/>
      <c r="AP19" s="19"/>
      <c r="AQ19" s="19"/>
      <c r="AR19" s="19"/>
      <c r="AS19" s="325"/>
      <c r="AT19" s="325"/>
      <c r="AU19" s="325"/>
      <c r="AV19" s="325"/>
      <c r="AW19" s="325"/>
      <c r="AX19" s="325"/>
      <c r="AY19" s="19"/>
      <c r="AZ19" s="19"/>
    </row>
    <row r="20" spans="1:56" x14ac:dyDescent="0.2">
      <c r="A20" s="323" t="s">
        <v>3626</v>
      </c>
      <c r="B20" s="19"/>
      <c r="C20" s="19"/>
      <c r="D20" s="19"/>
      <c r="E20" s="19"/>
      <c r="F20" s="19"/>
      <c r="G20" s="19"/>
      <c r="H20" s="19"/>
      <c r="I20" s="19"/>
      <c r="J20" s="19"/>
      <c r="K20" s="19"/>
      <c r="L20" s="19"/>
      <c r="M20" s="19"/>
      <c r="N20" s="19"/>
      <c r="O20" s="19"/>
      <c r="P20" s="19"/>
      <c r="Q20" s="19"/>
      <c r="R20" s="325"/>
      <c r="S20" s="325"/>
      <c r="T20" s="325"/>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325"/>
      <c r="AT20" s="325"/>
      <c r="AU20" s="325"/>
      <c r="AV20" s="325"/>
      <c r="AW20" s="325"/>
      <c r="AX20" s="325"/>
      <c r="AY20" s="19"/>
      <c r="AZ20" s="19"/>
    </row>
    <row r="21" spans="1:56" x14ac:dyDescent="0.2">
      <c r="A21" s="327"/>
      <c r="B21" s="92"/>
      <c r="C21" s="92"/>
      <c r="D21" s="92"/>
      <c r="E21" s="92"/>
      <c r="F21" s="92"/>
      <c r="G21" s="92"/>
      <c r="H21" s="92"/>
      <c r="I21" s="92"/>
      <c r="J21" s="92"/>
      <c r="K21" s="92"/>
      <c r="L21" s="92"/>
      <c r="M21" s="92"/>
      <c r="N21" s="92"/>
      <c r="O21" s="92"/>
      <c r="P21" s="92"/>
      <c r="Q21" s="19"/>
      <c r="R21" s="325"/>
      <c r="S21" s="325"/>
      <c r="T21" s="325"/>
      <c r="U21" s="19"/>
      <c r="V21" s="92"/>
      <c r="W21" s="92"/>
      <c r="X21" s="92"/>
      <c r="Y21" s="92"/>
      <c r="Z21" s="92"/>
      <c r="AA21" s="92"/>
      <c r="AB21" s="92"/>
      <c r="AC21" s="92"/>
      <c r="AD21" s="92"/>
      <c r="AE21" s="92"/>
      <c r="AF21" s="92"/>
      <c r="AG21" s="92"/>
      <c r="AH21" s="92"/>
      <c r="AI21" s="92"/>
      <c r="AJ21" s="92"/>
      <c r="AK21" s="92"/>
      <c r="AL21" s="92"/>
      <c r="AM21" s="92"/>
      <c r="AN21" s="92"/>
      <c r="AO21" s="92"/>
      <c r="AP21" s="92"/>
      <c r="AQ21" s="92"/>
      <c r="AR21" s="19"/>
      <c r="AS21" s="325"/>
      <c r="AT21" s="325"/>
      <c r="AU21" s="325"/>
      <c r="AV21" s="325"/>
      <c r="AW21" s="325"/>
      <c r="AX21" s="325"/>
      <c r="AY21" s="19"/>
      <c r="AZ21" s="19"/>
    </row>
    <row r="22" spans="1:56" ht="51" x14ac:dyDescent="0.2">
      <c r="A22" s="328"/>
      <c r="B22" s="4"/>
      <c r="C22" s="282">
        <v>0</v>
      </c>
      <c r="D22" s="282">
        <v>1</v>
      </c>
      <c r="E22" s="282">
        <v>2</v>
      </c>
      <c r="F22" s="282">
        <v>3</v>
      </c>
      <c r="G22" s="282">
        <v>4</v>
      </c>
      <c r="H22" s="282">
        <v>5</v>
      </c>
      <c r="I22" s="282">
        <v>6</v>
      </c>
      <c r="J22" s="282">
        <v>7</v>
      </c>
      <c r="K22" s="282">
        <v>8</v>
      </c>
      <c r="L22" s="282">
        <v>9</v>
      </c>
      <c r="M22" s="282" t="s">
        <v>3627</v>
      </c>
      <c r="N22" s="19"/>
      <c r="P22" s="4"/>
      <c r="Q22" s="4"/>
      <c r="R22" s="284" t="s">
        <v>3628</v>
      </c>
      <c r="S22" s="284" t="s">
        <v>3629</v>
      </c>
      <c r="T22" s="19"/>
      <c r="U22" s="19"/>
      <c r="V22" s="19"/>
      <c r="W22" s="4"/>
      <c r="X22" s="4"/>
      <c r="Y22" s="282">
        <v>0</v>
      </c>
      <c r="Z22" s="282">
        <v>1</v>
      </c>
      <c r="AA22" s="282">
        <v>2</v>
      </c>
      <c r="AB22" s="282">
        <v>3</v>
      </c>
      <c r="AC22" s="282">
        <v>4</v>
      </c>
      <c r="AD22" s="282">
        <v>5</v>
      </c>
      <c r="AE22" s="282">
        <v>6</v>
      </c>
      <c r="AF22" s="282">
        <v>7</v>
      </c>
      <c r="AG22" s="282">
        <v>8</v>
      </c>
      <c r="AH22" s="282">
        <v>9</v>
      </c>
      <c r="AI22" s="282" t="s">
        <v>3627</v>
      </c>
      <c r="AJ22" s="62"/>
      <c r="AK22" s="62"/>
      <c r="AL22" s="19"/>
      <c r="AM22" s="19"/>
      <c r="AN22" s="284" t="s">
        <v>3630</v>
      </c>
      <c r="AO22" s="325"/>
      <c r="AP22" s="325"/>
      <c r="AQ22" s="325"/>
      <c r="AR22" s="325"/>
      <c r="AS22" s="19"/>
      <c r="AT22" s="19"/>
      <c r="AU22" s="19"/>
      <c r="AV22" s="19"/>
      <c r="AW22" s="19"/>
      <c r="AX22" s="19"/>
      <c r="AY22" s="19"/>
      <c r="AZ22" s="19"/>
      <c r="BA22" s="19"/>
      <c r="BB22" s="19"/>
      <c r="BC22" s="19"/>
      <c r="BD22" s="19"/>
    </row>
    <row r="23" spans="1:56" x14ac:dyDescent="0.2">
      <c r="A23" s="4"/>
      <c r="B23" s="4"/>
      <c r="C23" s="253" t="s">
        <v>8276</v>
      </c>
      <c r="D23" s="253" t="s">
        <v>8292</v>
      </c>
      <c r="E23" s="253" t="s">
        <v>8336</v>
      </c>
      <c r="F23" s="253" t="s">
        <v>8337</v>
      </c>
      <c r="G23" s="253" t="s">
        <v>8293</v>
      </c>
      <c r="H23" s="253" t="s">
        <v>8338</v>
      </c>
      <c r="I23" s="253" t="s">
        <v>8339</v>
      </c>
      <c r="J23" s="253" t="s">
        <v>8340</v>
      </c>
      <c r="K23" s="253" t="s">
        <v>8303</v>
      </c>
      <c r="L23" s="253" t="s">
        <v>8290</v>
      </c>
      <c r="M23" s="253" t="s">
        <v>8291</v>
      </c>
      <c r="N23" s="19"/>
      <c r="P23" s="4"/>
      <c r="Q23" s="4"/>
      <c r="R23" s="219" t="s">
        <v>8352</v>
      </c>
      <c r="S23" s="219" t="s">
        <v>8298</v>
      </c>
      <c r="T23" s="19"/>
      <c r="U23" s="19"/>
      <c r="V23" s="19"/>
      <c r="W23" s="4"/>
      <c r="X23" s="19"/>
      <c r="Y23" s="219" t="s">
        <v>8354</v>
      </c>
      <c r="Z23" s="219" t="s">
        <v>8355</v>
      </c>
      <c r="AA23" s="219" t="s">
        <v>8278</v>
      </c>
      <c r="AB23" s="219" t="s">
        <v>8279</v>
      </c>
      <c r="AC23" s="219" t="s">
        <v>8280</v>
      </c>
      <c r="AD23" s="219" t="s">
        <v>8297</v>
      </c>
      <c r="AE23" s="219" t="s">
        <v>8358</v>
      </c>
      <c r="AF23" s="219" t="s">
        <v>8359</v>
      </c>
      <c r="AG23" s="219" t="s">
        <v>8360</v>
      </c>
      <c r="AH23" s="219" t="s">
        <v>8294</v>
      </c>
      <c r="AI23" s="219" t="s">
        <v>8361</v>
      </c>
      <c r="AJ23" s="62"/>
      <c r="AK23" s="62"/>
      <c r="AL23" s="19"/>
      <c r="AM23" s="19"/>
      <c r="AN23" s="219" t="s">
        <v>8362</v>
      </c>
      <c r="AO23" s="325"/>
      <c r="AP23" s="325"/>
      <c r="AQ23" s="325"/>
      <c r="AR23" s="325"/>
      <c r="AS23" s="19"/>
      <c r="AT23" s="19"/>
      <c r="AU23" s="19"/>
      <c r="AV23" s="19"/>
      <c r="AW23" s="19"/>
      <c r="AX23" s="19"/>
      <c r="AY23" s="19"/>
      <c r="AZ23" s="19"/>
      <c r="BA23" s="19"/>
      <c r="BB23" s="19"/>
      <c r="BC23" s="19"/>
      <c r="BD23" s="19"/>
    </row>
    <row r="24" spans="1:56" x14ac:dyDescent="0.2">
      <c r="A24" s="243" t="s">
        <v>3631</v>
      </c>
      <c r="B24" s="237" t="s">
        <v>8341</v>
      </c>
      <c r="C24" s="605"/>
      <c r="D24" s="605"/>
      <c r="E24" s="605"/>
      <c r="F24" s="605"/>
      <c r="G24" s="605"/>
      <c r="H24" s="605"/>
      <c r="I24" s="605"/>
      <c r="J24" s="605"/>
      <c r="K24" s="605"/>
      <c r="L24" s="605"/>
      <c r="M24" s="595"/>
      <c r="N24" s="19" t="s">
        <v>4834</v>
      </c>
      <c r="P24" s="243" t="s">
        <v>3631</v>
      </c>
      <c r="Q24" s="237" t="s">
        <v>8341</v>
      </c>
      <c r="R24" s="605"/>
      <c r="S24" s="643"/>
      <c r="T24" s="19" t="s">
        <v>4834</v>
      </c>
      <c r="U24" s="19" t="s">
        <v>4835</v>
      </c>
      <c r="W24" s="243" t="s">
        <v>3631</v>
      </c>
      <c r="X24" s="237" t="s">
        <v>8341</v>
      </c>
      <c r="Y24" s="605"/>
      <c r="Z24" s="605"/>
      <c r="AA24" s="605"/>
      <c r="AB24" s="605"/>
      <c r="AC24" s="605"/>
      <c r="AD24" s="605"/>
      <c r="AE24" s="605"/>
      <c r="AF24" s="605"/>
      <c r="AG24" s="605"/>
      <c r="AH24" s="605"/>
      <c r="AI24" s="595"/>
      <c r="AJ24" s="19" t="s">
        <v>4834</v>
      </c>
      <c r="AK24" s="19"/>
      <c r="AL24" s="243" t="s">
        <v>3631</v>
      </c>
      <c r="AM24" s="237" t="s">
        <v>8341</v>
      </c>
      <c r="AN24" s="643"/>
      <c r="AO24" s="19" t="s">
        <v>4834</v>
      </c>
      <c r="AP24" s="19"/>
      <c r="AQ24" s="49"/>
      <c r="AR24" s="49"/>
    </row>
    <row r="25" spans="1:56" x14ac:dyDescent="0.2">
      <c r="A25" s="243" t="s">
        <v>3608</v>
      </c>
      <c r="B25" s="237" t="s">
        <v>8342</v>
      </c>
      <c r="C25" s="595"/>
      <c r="D25" s="595"/>
      <c r="E25" s="595"/>
      <c r="F25" s="595"/>
      <c r="G25" s="595"/>
      <c r="H25" s="595"/>
      <c r="I25" s="595"/>
      <c r="J25" s="595"/>
      <c r="K25" s="595"/>
      <c r="L25" s="662"/>
      <c r="M25" s="605"/>
      <c r="N25" s="19" t="s">
        <v>4825</v>
      </c>
      <c r="P25" s="243" t="s">
        <v>3608</v>
      </c>
      <c r="Q25" s="237" t="s">
        <v>8342</v>
      </c>
      <c r="R25" s="643"/>
      <c r="S25" s="644"/>
      <c r="T25" s="19" t="s">
        <v>4825</v>
      </c>
      <c r="U25" s="19" t="s">
        <v>4836</v>
      </c>
      <c r="W25" s="243" t="s">
        <v>3608</v>
      </c>
      <c r="X25" s="237" t="s">
        <v>8342</v>
      </c>
      <c r="Y25" s="595"/>
      <c r="Z25" s="595"/>
      <c r="AA25" s="595"/>
      <c r="AB25" s="595"/>
      <c r="AC25" s="595"/>
      <c r="AD25" s="595"/>
      <c r="AE25" s="595"/>
      <c r="AF25" s="595"/>
      <c r="AG25" s="595"/>
      <c r="AH25" s="662"/>
      <c r="AI25" s="605"/>
      <c r="AJ25" s="19" t="s">
        <v>4825</v>
      </c>
      <c r="AK25" s="19"/>
      <c r="AL25" s="243" t="s">
        <v>3608</v>
      </c>
      <c r="AM25" s="237" t="s">
        <v>8342</v>
      </c>
      <c r="AN25" s="643"/>
      <c r="AO25" s="19" t="s">
        <v>4825</v>
      </c>
      <c r="AP25" s="19"/>
      <c r="AQ25" s="49"/>
      <c r="AR25" s="49"/>
    </row>
    <row r="26" spans="1:56" x14ac:dyDescent="0.2">
      <c r="A26" s="243" t="s">
        <v>3609</v>
      </c>
      <c r="B26" s="237" t="s">
        <v>8343</v>
      </c>
      <c r="C26" s="595"/>
      <c r="D26" s="595"/>
      <c r="E26" s="595"/>
      <c r="F26" s="595"/>
      <c r="G26" s="595"/>
      <c r="H26" s="595"/>
      <c r="I26" s="595"/>
      <c r="J26" s="595"/>
      <c r="K26" s="595"/>
      <c r="L26" s="605"/>
      <c r="M26" s="605"/>
      <c r="N26" s="19" t="s">
        <v>4826</v>
      </c>
      <c r="P26" s="243" t="s">
        <v>3609</v>
      </c>
      <c r="Q26" s="237" t="s">
        <v>8343</v>
      </c>
      <c r="R26" s="643"/>
      <c r="S26" s="644"/>
      <c r="T26" s="19" t="s">
        <v>4826</v>
      </c>
      <c r="U26" s="19" t="s">
        <v>4837</v>
      </c>
      <c r="W26" s="243" t="s">
        <v>3609</v>
      </c>
      <c r="X26" s="237" t="s">
        <v>8343</v>
      </c>
      <c r="Y26" s="595"/>
      <c r="Z26" s="595"/>
      <c r="AA26" s="595"/>
      <c r="AB26" s="595"/>
      <c r="AC26" s="595"/>
      <c r="AD26" s="595"/>
      <c r="AE26" s="595"/>
      <c r="AF26" s="595"/>
      <c r="AG26" s="595"/>
      <c r="AH26" s="605"/>
      <c r="AI26" s="605"/>
      <c r="AJ26" s="19" t="s">
        <v>4826</v>
      </c>
      <c r="AK26" s="19"/>
      <c r="AL26" s="243" t="s">
        <v>3609</v>
      </c>
      <c r="AM26" s="237" t="s">
        <v>8343</v>
      </c>
      <c r="AN26" s="643"/>
      <c r="AO26" s="19" t="s">
        <v>4826</v>
      </c>
      <c r="AP26" s="19"/>
      <c r="AQ26" s="49"/>
      <c r="AR26" s="49"/>
    </row>
    <row r="27" spans="1:56" x14ac:dyDescent="0.2">
      <c r="A27" s="243" t="s">
        <v>3610</v>
      </c>
      <c r="B27" s="237" t="s">
        <v>8344</v>
      </c>
      <c r="C27" s="595"/>
      <c r="D27" s="595"/>
      <c r="E27" s="595"/>
      <c r="F27" s="595"/>
      <c r="G27" s="595"/>
      <c r="H27" s="595"/>
      <c r="I27" s="595"/>
      <c r="J27" s="595"/>
      <c r="K27" s="605"/>
      <c r="L27" s="605"/>
      <c r="M27" s="605"/>
      <c r="N27" s="19" t="s">
        <v>4827</v>
      </c>
      <c r="P27" s="243" t="s">
        <v>3610</v>
      </c>
      <c r="Q27" s="237" t="s">
        <v>8344</v>
      </c>
      <c r="R27" s="643"/>
      <c r="S27" s="644"/>
      <c r="T27" s="19" t="s">
        <v>4827</v>
      </c>
      <c r="U27" s="19" t="s">
        <v>4838</v>
      </c>
      <c r="W27" s="243" t="s">
        <v>3610</v>
      </c>
      <c r="X27" s="237" t="s">
        <v>8344</v>
      </c>
      <c r="Y27" s="595"/>
      <c r="Z27" s="595"/>
      <c r="AA27" s="595"/>
      <c r="AB27" s="595"/>
      <c r="AC27" s="595"/>
      <c r="AD27" s="595"/>
      <c r="AE27" s="595"/>
      <c r="AF27" s="595"/>
      <c r="AG27" s="605"/>
      <c r="AH27" s="605"/>
      <c r="AI27" s="605"/>
      <c r="AJ27" s="19" t="s">
        <v>4827</v>
      </c>
      <c r="AK27" s="19"/>
      <c r="AL27" s="243" t="s">
        <v>3610</v>
      </c>
      <c r="AM27" s="237" t="s">
        <v>8344</v>
      </c>
      <c r="AN27" s="643"/>
      <c r="AO27" s="19" t="s">
        <v>4827</v>
      </c>
      <c r="AP27" s="19"/>
      <c r="AQ27" s="49"/>
      <c r="AR27" s="49"/>
    </row>
    <row r="28" spans="1:56" x14ac:dyDescent="0.2">
      <c r="A28" s="243" t="s">
        <v>3611</v>
      </c>
      <c r="B28" s="237" t="s">
        <v>8345</v>
      </c>
      <c r="C28" s="595"/>
      <c r="D28" s="595"/>
      <c r="E28" s="595"/>
      <c r="F28" s="595"/>
      <c r="G28" s="595"/>
      <c r="H28" s="595"/>
      <c r="I28" s="595"/>
      <c r="J28" s="605"/>
      <c r="K28" s="605"/>
      <c r="L28" s="605"/>
      <c r="M28" s="605"/>
      <c r="N28" s="19" t="s">
        <v>4828</v>
      </c>
      <c r="P28" s="243" t="s">
        <v>3611</v>
      </c>
      <c r="Q28" s="237" t="s">
        <v>8345</v>
      </c>
      <c r="R28" s="643"/>
      <c r="S28" s="644"/>
      <c r="T28" s="19" t="s">
        <v>4828</v>
      </c>
      <c r="U28" s="19" t="s">
        <v>4839</v>
      </c>
      <c r="W28" s="243" t="s">
        <v>3611</v>
      </c>
      <c r="X28" s="237" t="s">
        <v>8345</v>
      </c>
      <c r="Y28" s="595"/>
      <c r="Z28" s="595"/>
      <c r="AA28" s="595"/>
      <c r="AB28" s="595"/>
      <c r="AC28" s="595"/>
      <c r="AD28" s="595"/>
      <c r="AE28" s="595"/>
      <c r="AF28" s="605"/>
      <c r="AG28" s="605"/>
      <c r="AH28" s="605"/>
      <c r="AI28" s="605"/>
      <c r="AJ28" s="19" t="s">
        <v>4828</v>
      </c>
      <c r="AK28" s="19"/>
      <c r="AL28" s="243" t="s">
        <v>3611</v>
      </c>
      <c r="AM28" s="237" t="s">
        <v>8345</v>
      </c>
      <c r="AN28" s="643"/>
      <c r="AO28" s="19" t="s">
        <v>4828</v>
      </c>
      <c r="AP28" s="19"/>
      <c r="AQ28" s="49"/>
      <c r="AR28" s="49"/>
    </row>
    <row r="29" spans="1:56" x14ac:dyDescent="0.2">
      <c r="A29" s="243" t="s">
        <v>3612</v>
      </c>
      <c r="B29" s="237" t="s">
        <v>8346</v>
      </c>
      <c r="C29" s="595"/>
      <c r="D29" s="595"/>
      <c r="E29" s="595"/>
      <c r="F29" s="595"/>
      <c r="G29" s="595"/>
      <c r="H29" s="595"/>
      <c r="I29" s="605"/>
      <c r="J29" s="605"/>
      <c r="K29" s="605"/>
      <c r="L29" s="605"/>
      <c r="M29" s="605"/>
      <c r="N29" s="19" t="s">
        <v>4829</v>
      </c>
      <c r="P29" s="243" t="s">
        <v>3612</v>
      </c>
      <c r="Q29" s="237" t="s">
        <v>8346</v>
      </c>
      <c r="R29" s="643"/>
      <c r="S29" s="644"/>
      <c r="T29" s="19" t="s">
        <v>4829</v>
      </c>
      <c r="U29" s="19" t="s">
        <v>4840</v>
      </c>
      <c r="W29" s="243" t="s">
        <v>3612</v>
      </c>
      <c r="X29" s="237" t="s">
        <v>8346</v>
      </c>
      <c r="Y29" s="595"/>
      <c r="Z29" s="595"/>
      <c r="AA29" s="595"/>
      <c r="AB29" s="595"/>
      <c r="AC29" s="595"/>
      <c r="AD29" s="595"/>
      <c r="AE29" s="605"/>
      <c r="AF29" s="605"/>
      <c r="AG29" s="605"/>
      <c r="AH29" s="605"/>
      <c r="AI29" s="605"/>
      <c r="AJ29" s="19" t="s">
        <v>4829</v>
      </c>
      <c r="AK29" s="19"/>
      <c r="AL29" s="243" t="s">
        <v>3612</v>
      </c>
      <c r="AM29" s="237" t="s">
        <v>8346</v>
      </c>
      <c r="AN29" s="643"/>
      <c r="AO29" s="19" t="s">
        <v>4829</v>
      </c>
      <c r="AP29" s="19"/>
      <c r="AQ29" s="49"/>
      <c r="AR29" s="49"/>
    </row>
    <row r="30" spans="1:56" x14ac:dyDescent="0.2">
      <c r="A30" s="243" t="s">
        <v>3613</v>
      </c>
      <c r="B30" s="237" t="s">
        <v>8347</v>
      </c>
      <c r="C30" s="595"/>
      <c r="D30" s="595"/>
      <c r="E30" s="595"/>
      <c r="F30" s="595"/>
      <c r="G30" s="595"/>
      <c r="H30" s="605"/>
      <c r="I30" s="605"/>
      <c r="J30" s="605"/>
      <c r="K30" s="605"/>
      <c r="L30" s="605"/>
      <c r="M30" s="605"/>
      <c r="N30" s="19" t="s">
        <v>4830</v>
      </c>
      <c r="P30" s="243" t="s">
        <v>3613</v>
      </c>
      <c r="Q30" s="237" t="s">
        <v>8347</v>
      </c>
      <c r="R30" s="643"/>
      <c r="S30" s="644"/>
      <c r="T30" s="19" t="s">
        <v>4830</v>
      </c>
      <c r="U30" s="19" t="s">
        <v>4841</v>
      </c>
      <c r="W30" s="243" t="s">
        <v>3613</v>
      </c>
      <c r="X30" s="237" t="s">
        <v>8347</v>
      </c>
      <c r="Y30" s="595"/>
      <c r="Z30" s="595"/>
      <c r="AA30" s="595"/>
      <c r="AB30" s="595"/>
      <c r="AC30" s="595"/>
      <c r="AD30" s="605"/>
      <c r="AE30" s="605"/>
      <c r="AF30" s="605"/>
      <c r="AG30" s="605"/>
      <c r="AH30" s="605"/>
      <c r="AI30" s="605"/>
      <c r="AJ30" s="19" t="s">
        <v>4830</v>
      </c>
      <c r="AK30" s="19"/>
      <c r="AL30" s="243" t="s">
        <v>3613</v>
      </c>
      <c r="AM30" s="237" t="s">
        <v>8347</v>
      </c>
      <c r="AN30" s="643"/>
      <c r="AO30" s="19" t="s">
        <v>4830</v>
      </c>
      <c r="AP30" s="19"/>
      <c r="AQ30" s="49"/>
      <c r="AR30" s="49"/>
    </row>
    <row r="31" spans="1:56" x14ac:dyDescent="0.2">
      <c r="A31" s="243" t="s">
        <v>3614</v>
      </c>
      <c r="B31" s="237" t="s">
        <v>8348</v>
      </c>
      <c r="C31" s="595"/>
      <c r="D31" s="595"/>
      <c r="E31" s="595"/>
      <c r="F31" s="595"/>
      <c r="G31" s="605"/>
      <c r="H31" s="605"/>
      <c r="I31" s="605"/>
      <c r="J31" s="605"/>
      <c r="K31" s="605"/>
      <c r="L31" s="605"/>
      <c r="M31" s="605"/>
      <c r="N31" s="19" t="s">
        <v>4831</v>
      </c>
      <c r="P31" s="243" t="s">
        <v>3614</v>
      </c>
      <c r="Q31" s="237" t="s">
        <v>8348</v>
      </c>
      <c r="R31" s="643"/>
      <c r="S31" s="644"/>
      <c r="T31" s="19" t="s">
        <v>4831</v>
      </c>
      <c r="U31" s="19" t="s">
        <v>4842</v>
      </c>
      <c r="W31" s="243" t="s">
        <v>3614</v>
      </c>
      <c r="X31" s="237" t="s">
        <v>8348</v>
      </c>
      <c r="Y31" s="595"/>
      <c r="Z31" s="595"/>
      <c r="AA31" s="595"/>
      <c r="AB31" s="595"/>
      <c r="AC31" s="605"/>
      <c r="AD31" s="605"/>
      <c r="AE31" s="605"/>
      <c r="AF31" s="605"/>
      <c r="AG31" s="605"/>
      <c r="AH31" s="605"/>
      <c r="AI31" s="605"/>
      <c r="AJ31" s="19" t="s">
        <v>4831</v>
      </c>
      <c r="AK31" s="19"/>
      <c r="AL31" s="243" t="s">
        <v>3614</v>
      </c>
      <c r="AM31" s="237" t="s">
        <v>8348</v>
      </c>
      <c r="AN31" s="643"/>
      <c r="AO31" s="19" t="s">
        <v>4831</v>
      </c>
      <c r="AP31" s="19"/>
      <c r="AQ31" s="49"/>
      <c r="AR31" s="49"/>
    </row>
    <row r="32" spans="1:56" x14ac:dyDescent="0.2">
      <c r="A32" s="243" t="s">
        <v>3615</v>
      </c>
      <c r="B32" s="237" t="s">
        <v>8349</v>
      </c>
      <c r="C32" s="595"/>
      <c r="D32" s="595"/>
      <c r="E32" s="595"/>
      <c r="F32" s="605"/>
      <c r="G32" s="605"/>
      <c r="H32" s="605"/>
      <c r="I32" s="605"/>
      <c r="J32" s="605"/>
      <c r="K32" s="605"/>
      <c r="L32" s="605"/>
      <c r="M32" s="605"/>
      <c r="N32" s="19" t="s">
        <v>4832</v>
      </c>
      <c r="P32" s="243" t="s">
        <v>3615</v>
      </c>
      <c r="Q32" s="237" t="s">
        <v>8349</v>
      </c>
      <c r="R32" s="643"/>
      <c r="S32" s="644"/>
      <c r="T32" s="19" t="s">
        <v>4832</v>
      </c>
      <c r="U32" s="19" t="s">
        <v>4843</v>
      </c>
      <c r="W32" s="243" t="s">
        <v>3615</v>
      </c>
      <c r="X32" s="237" t="s">
        <v>8349</v>
      </c>
      <c r="Y32" s="595"/>
      <c r="Z32" s="595"/>
      <c r="AA32" s="595"/>
      <c r="AB32" s="605"/>
      <c r="AC32" s="605"/>
      <c r="AD32" s="605"/>
      <c r="AE32" s="605"/>
      <c r="AF32" s="605"/>
      <c r="AG32" s="605"/>
      <c r="AH32" s="605"/>
      <c r="AI32" s="605"/>
      <c r="AJ32" s="19" t="s">
        <v>4832</v>
      </c>
      <c r="AK32" s="19"/>
      <c r="AL32" s="243" t="s">
        <v>3615</v>
      </c>
      <c r="AM32" s="237" t="s">
        <v>8349</v>
      </c>
      <c r="AN32" s="643"/>
      <c r="AO32" s="19" t="s">
        <v>4832</v>
      </c>
      <c r="AP32" s="19"/>
      <c r="AQ32" s="49"/>
      <c r="AR32" s="49"/>
    </row>
    <row r="33" spans="1:48" x14ac:dyDescent="0.2">
      <c r="A33" s="243" t="s">
        <v>3616</v>
      </c>
      <c r="B33" s="237" t="s">
        <v>8350</v>
      </c>
      <c r="C33" s="595"/>
      <c r="D33" s="595"/>
      <c r="E33" s="605"/>
      <c r="F33" s="605"/>
      <c r="G33" s="605"/>
      <c r="H33" s="605"/>
      <c r="I33" s="605"/>
      <c r="J33" s="605"/>
      <c r="K33" s="605"/>
      <c r="L33" s="605"/>
      <c r="M33" s="605"/>
      <c r="N33" s="19" t="s">
        <v>4783</v>
      </c>
      <c r="P33" s="243" t="s">
        <v>3616</v>
      </c>
      <c r="Q33" s="237" t="s">
        <v>8350</v>
      </c>
      <c r="R33" s="643"/>
      <c r="S33" s="644"/>
      <c r="T33" s="19" t="s">
        <v>4783</v>
      </c>
      <c r="U33" s="19" t="s">
        <v>4844</v>
      </c>
      <c r="W33" s="243" t="s">
        <v>3616</v>
      </c>
      <c r="X33" s="237" t="s">
        <v>8350</v>
      </c>
      <c r="Y33" s="595"/>
      <c r="Z33" s="595"/>
      <c r="AA33" s="605"/>
      <c r="AB33" s="605"/>
      <c r="AC33" s="605"/>
      <c r="AD33" s="605"/>
      <c r="AE33" s="605"/>
      <c r="AF33" s="605"/>
      <c r="AG33" s="605"/>
      <c r="AH33" s="605"/>
      <c r="AI33" s="605"/>
      <c r="AJ33" s="19" t="s">
        <v>4783</v>
      </c>
      <c r="AK33" s="19"/>
      <c r="AL33" s="243" t="s">
        <v>3616</v>
      </c>
      <c r="AM33" s="237" t="s">
        <v>8350</v>
      </c>
      <c r="AN33" s="643"/>
      <c r="AO33" s="19" t="s">
        <v>4783</v>
      </c>
      <c r="AP33" s="19"/>
      <c r="AQ33" s="49"/>
      <c r="AR33" s="49"/>
    </row>
    <row r="34" spans="1:48" x14ac:dyDescent="0.2">
      <c r="A34" s="243" t="s">
        <v>3617</v>
      </c>
      <c r="B34" s="237" t="s">
        <v>8351</v>
      </c>
      <c r="C34" s="595"/>
      <c r="D34" s="605"/>
      <c r="E34" s="605"/>
      <c r="F34" s="605"/>
      <c r="G34" s="605"/>
      <c r="H34" s="605"/>
      <c r="I34" s="605"/>
      <c r="J34" s="605"/>
      <c r="K34" s="605"/>
      <c r="L34" s="605"/>
      <c r="M34" s="605"/>
      <c r="N34" s="19" t="s">
        <v>4782</v>
      </c>
      <c r="P34" s="243" t="s">
        <v>3617</v>
      </c>
      <c r="Q34" s="237" t="s">
        <v>8351</v>
      </c>
      <c r="R34" s="643"/>
      <c r="S34" s="643"/>
      <c r="T34" s="19" t="s">
        <v>4782</v>
      </c>
      <c r="U34" s="19" t="s">
        <v>4845</v>
      </c>
      <c r="W34" s="243" t="s">
        <v>3617</v>
      </c>
      <c r="X34" s="237" t="s">
        <v>8351</v>
      </c>
      <c r="Y34" s="595"/>
      <c r="Z34" s="605"/>
      <c r="AA34" s="605"/>
      <c r="AB34" s="605"/>
      <c r="AC34" s="605"/>
      <c r="AD34" s="605"/>
      <c r="AE34" s="605"/>
      <c r="AF34" s="605"/>
      <c r="AG34" s="605"/>
      <c r="AH34" s="605"/>
      <c r="AI34" s="605"/>
      <c r="AJ34" s="19" t="s">
        <v>4782</v>
      </c>
      <c r="AK34" s="19"/>
      <c r="AL34" s="243" t="s">
        <v>3617</v>
      </c>
      <c r="AM34" s="237" t="s">
        <v>8351</v>
      </c>
      <c r="AN34" s="643"/>
      <c r="AO34" s="19" t="s">
        <v>4782</v>
      </c>
      <c r="AP34" s="19"/>
      <c r="AQ34" s="49"/>
      <c r="AR34" s="49"/>
    </row>
    <row r="35" spans="1:48" x14ac:dyDescent="0.2">
      <c r="A35" s="326"/>
      <c r="B35" s="19"/>
      <c r="C35" s="19" t="s">
        <v>4845</v>
      </c>
      <c r="D35" s="19" t="s">
        <v>4844</v>
      </c>
      <c r="E35" s="19" t="s">
        <v>4843</v>
      </c>
      <c r="F35" s="19" t="s">
        <v>4842</v>
      </c>
      <c r="G35" s="19" t="s">
        <v>4841</v>
      </c>
      <c r="H35" s="19" t="s">
        <v>4840</v>
      </c>
      <c r="I35" s="19" t="s">
        <v>4839</v>
      </c>
      <c r="J35" s="19" t="s">
        <v>4838</v>
      </c>
      <c r="K35" s="19" t="s">
        <v>4837</v>
      </c>
      <c r="L35" s="19" t="s">
        <v>4836</v>
      </c>
      <c r="M35" s="19" t="s">
        <v>4835</v>
      </c>
      <c r="N35" s="19"/>
      <c r="O35" s="19"/>
      <c r="P35" s="243" t="s">
        <v>228</v>
      </c>
      <c r="Q35" s="237" t="s">
        <v>8353</v>
      </c>
      <c r="R35" s="644"/>
      <c r="S35" s="643"/>
      <c r="T35" s="19"/>
      <c r="U35" s="19"/>
      <c r="W35" s="19"/>
      <c r="X35" s="19"/>
      <c r="Y35" s="19" t="s">
        <v>4845</v>
      </c>
      <c r="Z35" s="19" t="s">
        <v>4844</v>
      </c>
      <c r="AA35" s="19" t="s">
        <v>4843</v>
      </c>
      <c r="AB35" s="19" t="s">
        <v>4842</v>
      </c>
      <c r="AC35" s="19" t="s">
        <v>4841</v>
      </c>
      <c r="AD35" s="19" t="s">
        <v>4840</v>
      </c>
      <c r="AE35" s="19" t="s">
        <v>4839</v>
      </c>
      <c r="AF35" s="19" t="s">
        <v>4838</v>
      </c>
      <c r="AG35" s="19" t="s">
        <v>4837</v>
      </c>
      <c r="AH35" s="19" t="s">
        <v>4836</v>
      </c>
      <c r="AI35" s="19" t="s">
        <v>4835</v>
      </c>
      <c r="AJ35" s="19"/>
      <c r="AK35" s="19"/>
      <c r="AL35" s="243" t="s">
        <v>228</v>
      </c>
      <c r="AM35" s="237" t="s">
        <v>8353</v>
      </c>
      <c r="AN35" s="644"/>
      <c r="AO35" s="19"/>
      <c r="AP35" s="19"/>
      <c r="AQ35" s="324"/>
      <c r="AR35" s="324"/>
    </row>
    <row r="36" spans="1:48" x14ac:dyDescent="0.2">
      <c r="A36" s="323"/>
      <c r="B36" s="19"/>
      <c r="N36" s="325"/>
      <c r="O36" s="324"/>
      <c r="P36" s="19"/>
      <c r="Q36" s="19"/>
      <c r="R36" s="17" t="s">
        <v>4406</v>
      </c>
      <c r="S36" s="323" t="s">
        <v>4407</v>
      </c>
      <c r="T36" s="19"/>
      <c r="U36" s="19"/>
      <c r="V36" s="19"/>
      <c r="W36" s="19"/>
      <c r="X36" s="19"/>
      <c r="AJ36" s="19"/>
      <c r="AK36" s="19"/>
      <c r="AL36" s="19"/>
      <c r="AM36" s="19"/>
      <c r="AS36" s="52"/>
      <c r="AT36" s="14"/>
      <c r="AU36" s="14"/>
      <c r="AV36" s="14"/>
    </row>
    <row r="37" spans="1:48" x14ac:dyDescent="0.2">
      <c r="A37" s="323"/>
      <c r="B37" s="19"/>
      <c r="O37" s="19"/>
      <c r="P37" s="19"/>
      <c r="Q37" s="19"/>
      <c r="R37" s="19"/>
      <c r="S37" s="19"/>
      <c r="T37" s="19"/>
      <c r="U37" s="19"/>
      <c r="V37" s="19"/>
      <c r="W37" s="19"/>
      <c r="X37" s="19"/>
      <c r="AJ37" s="19"/>
      <c r="AK37" s="19"/>
      <c r="AL37" s="19"/>
      <c r="AM37" s="19"/>
    </row>
    <row r="38" spans="1:48" x14ac:dyDescent="0.2">
      <c r="A38" s="19"/>
      <c r="B38" s="19"/>
      <c r="C38" s="19"/>
      <c r="D38" s="19"/>
      <c r="E38" s="19"/>
      <c r="F38" s="19"/>
      <c r="G38" s="19"/>
      <c r="H38" s="19"/>
      <c r="I38" s="19"/>
      <c r="J38" s="19"/>
      <c r="K38" s="19"/>
      <c r="L38" s="19"/>
      <c r="M38" s="19"/>
      <c r="N38" s="19"/>
      <c r="O38" s="19"/>
      <c r="P38" s="19"/>
      <c r="Q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row>
    <row r="39" spans="1:48" x14ac:dyDescent="0.2">
      <c r="B39" s="19"/>
      <c r="C39" s="19"/>
      <c r="D39" s="19"/>
      <c r="E39" s="19"/>
      <c r="F39" s="19"/>
      <c r="G39" s="19"/>
      <c r="H39" s="19"/>
      <c r="I39" s="19"/>
      <c r="J39" s="19"/>
      <c r="K39" s="19"/>
      <c r="L39" s="19"/>
      <c r="M39" s="19"/>
      <c r="N39" s="19"/>
      <c r="O39" s="19"/>
      <c r="P39" s="19"/>
      <c r="Q39" s="19"/>
      <c r="R39" s="19"/>
      <c r="S39" s="19"/>
      <c r="T39" s="19"/>
      <c r="V39" s="19"/>
      <c r="W39" s="19"/>
      <c r="X39" s="19"/>
      <c r="Y39" s="19"/>
      <c r="Z39" s="19"/>
      <c r="AA39" s="19"/>
      <c r="AB39" s="19"/>
      <c r="AC39" s="19"/>
      <c r="AD39" s="19"/>
      <c r="AE39" s="19"/>
      <c r="AF39" s="19"/>
      <c r="AG39" s="19"/>
      <c r="AH39" s="19"/>
      <c r="AI39" s="19"/>
      <c r="AK39" s="19"/>
      <c r="AL39" s="19"/>
      <c r="AM39" s="19"/>
      <c r="AN39" s="19"/>
    </row>
    <row r="51" spans="1:40" x14ac:dyDescent="0.2">
      <c r="B51" s="19"/>
      <c r="C51" s="19"/>
      <c r="D51" s="19"/>
      <c r="E51" s="19"/>
      <c r="F51" s="19"/>
      <c r="G51" s="19"/>
      <c r="H51" s="19"/>
      <c r="I51" s="19"/>
      <c r="J51" s="19"/>
      <c r="K51" s="19"/>
      <c r="L51" s="19"/>
      <c r="M51" s="19"/>
      <c r="N51" s="19"/>
      <c r="O51" s="19"/>
      <c r="P51" s="19"/>
      <c r="Q51" s="19"/>
      <c r="R51" s="19"/>
      <c r="S51" s="19"/>
      <c r="T51" s="19"/>
      <c r="V51" s="19"/>
      <c r="W51" s="19"/>
      <c r="X51" s="19"/>
      <c r="Y51" s="19"/>
      <c r="Z51" s="19"/>
      <c r="AA51" s="19"/>
      <c r="AB51" s="19"/>
      <c r="AC51" s="19"/>
      <c r="AD51" s="19"/>
      <c r="AE51" s="19"/>
      <c r="AF51" s="19"/>
      <c r="AG51" s="19"/>
      <c r="AH51" s="19"/>
      <c r="AI51" s="19"/>
      <c r="AK51" s="19"/>
      <c r="AL51" s="19"/>
      <c r="AM51" s="19"/>
      <c r="AN51" s="19"/>
    </row>
    <row r="52" spans="1:40" x14ac:dyDescent="0.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row>
    <row r="53" spans="1:40" x14ac:dyDescent="0.2">
      <c r="S53" s="19"/>
      <c r="AG53" s="19"/>
      <c r="AH53" s="19"/>
      <c r="AI53" s="19"/>
      <c r="AJ53" s="19"/>
      <c r="AK53" s="19"/>
      <c r="AL53" s="19"/>
    </row>
    <row r="54" spans="1:40" x14ac:dyDescent="0.2">
      <c r="S54" s="19"/>
    </row>
  </sheetData>
  <pageMargins left="0.15748031496062992" right="0.15748031496062992" top="0.44" bottom="0.74803149606299213" header="0.31496062992125984" footer="0.31496062992125984"/>
  <pageSetup scale="45"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7">
    <pageSetUpPr fitToPage="1"/>
  </sheetPr>
  <dimension ref="A1:CC202"/>
  <sheetViews>
    <sheetView topLeftCell="A11" zoomScale="70" zoomScaleNormal="70" workbookViewId="0">
      <selection activeCell="X56" sqref="X56"/>
    </sheetView>
  </sheetViews>
  <sheetFormatPr defaultColWidth="9.140625" defaultRowHeight="12.75" x14ac:dyDescent="0.2"/>
  <cols>
    <col min="1" max="1" width="35.5703125" style="17" customWidth="1"/>
    <col min="2" max="2" width="11.85546875" style="17" customWidth="1"/>
    <col min="3" max="18" width="9.42578125" style="17" customWidth="1"/>
    <col min="19" max="19" width="19.5703125" style="17" customWidth="1"/>
    <col min="20" max="20" width="4.28515625" style="17" customWidth="1"/>
    <col min="21" max="22" width="14.140625" style="17" customWidth="1"/>
    <col min="23" max="24" width="9.42578125" style="17" customWidth="1"/>
    <col min="25" max="25" width="11.5703125" style="17" customWidth="1"/>
    <col min="26" max="29" width="8.7109375" style="17" customWidth="1"/>
    <col min="30" max="45" width="9.42578125" style="17" customWidth="1"/>
    <col min="46" max="49" width="8.7109375" style="17" customWidth="1"/>
    <col min="50" max="50" width="9.42578125" style="17" customWidth="1"/>
    <col min="51" max="54" width="8.7109375" style="17" customWidth="1"/>
    <col min="55" max="70" width="9.42578125" style="17" customWidth="1"/>
    <col min="71" max="72" width="9.140625" style="17"/>
    <col min="73" max="74" width="12.5703125" style="17" customWidth="1"/>
    <col min="75" max="75" width="9.42578125" style="17" customWidth="1"/>
    <col min="76" max="256" width="9.140625" style="17"/>
    <col min="257" max="257" width="2.5703125" style="17" customWidth="1"/>
    <col min="258" max="258" width="11.85546875" style="17" customWidth="1"/>
    <col min="259" max="274" width="7.7109375" style="17" customWidth="1"/>
    <col min="275" max="275" width="5.85546875" style="17" customWidth="1"/>
    <col min="276" max="276" width="14.140625" style="17" customWidth="1"/>
    <col min="277" max="277" width="5.140625" style="17" customWidth="1"/>
    <col min="278" max="278" width="14.7109375" style="17" customWidth="1"/>
    <col min="279" max="279" width="0.85546875" style="17" customWidth="1"/>
    <col min="280" max="280" width="2" style="17" customWidth="1"/>
    <col min="281" max="281" width="11.5703125" style="17" customWidth="1"/>
    <col min="282" max="297" width="8.7109375" style="17" customWidth="1"/>
    <col min="298" max="298" width="3.140625" style="17" customWidth="1"/>
    <col min="299" max="299" width="18.5703125" style="17" customWidth="1"/>
    <col min="300" max="300" width="3.28515625" style="17" customWidth="1"/>
    <col min="301" max="301" width="4.42578125" style="17" customWidth="1"/>
    <col min="302" max="302" width="11.5703125" style="17" customWidth="1"/>
    <col min="303" max="318" width="8.7109375" style="17" customWidth="1"/>
    <col min="319" max="319" width="2.28515625" style="17" customWidth="1"/>
    <col min="320" max="320" width="13.7109375" style="17" customWidth="1"/>
    <col min="321" max="321" width="1.7109375" style="17" customWidth="1"/>
    <col min="322" max="512" width="9.140625" style="17"/>
    <col min="513" max="513" width="2.5703125" style="17" customWidth="1"/>
    <col min="514" max="514" width="11.85546875" style="17" customWidth="1"/>
    <col min="515" max="530" width="7.7109375" style="17" customWidth="1"/>
    <col min="531" max="531" width="5.85546875" style="17" customWidth="1"/>
    <col min="532" max="532" width="14.140625" style="17" customWidth="1"/>
    <col min="533" max="533" width="5.140625" style="17" customWidth="1"/>
    <col min="534" max="534" width="14.7109375" style="17" customWidth="1"/>
    <col min="535" max="535" width="0.85546875" style="17" customWidth="1"/>
    <col min="536" max="536" width="2" style="17" customWidth="1"/>
    <col min="537" max="537" width="11.5703125" style="17" customWidth="1"/>
    <col min="538" max="553" width="8.7109375" style="17" customWidth="1"/>
    <col min="554" max="554" width="3.140625" style="17" customWidth="1"/>
    <col min="555" max="555" width="18.5703125" style="17" customWidth="1"/>
    <col min="556" max="556" width="3.28515625" style="17" customWidth="1"/>
    <col min="557" max="557" width="4.42578125" style="17" customWidth="1"/>
    <col min="558" max="558" width="11.5703125" style="17" customWidth="1"/>
    <col min="559" max="574" width="8.7109375" style="17" customWidth="1"/>
    <col min="575" max="575" width="2.28515625" style="17" customWidth="1"/>
    <col min="576" max="576" width="13.7109375" style="17" customWidth="1"/>
    <col min="577" max="577" width="1.7109375" style="17" customWidth="1"/>
    <col min="578" max="768" width="9.140625" style="17"/>
    <col min="769" max="769" width="2.5703125" style="17" customWidth="1"/>
    <col min="770" max="770" width="11.85546875" style="17" customWidth="1"/>
    <col min="771" max="786" width="7.7109375" style="17" customWidth="1"/>
    <col min="787" max="787" width="5.85546875" style="17" customWidth="1"/>
    <col min="788" max="788" width="14.140625" style="17" customWidth="1"/>
    <col min="789" max="789" width="5.140625" style="17" customWidth="1"/>
    <col min="790" max="790" width="14.7109375" style="17" customWidth="1"/>
    <col min="791" max="791" width="0.85546875" style="17" customWidth="1"/>
    <col min="792" max="792" width="2" style="17" customWidth="1"/>
    <col min="793" max="793" width="11.5703125" style="17" customWidth="1"/>
    <col min="794" max="809" width="8.7109375" style="17" customWidth="1"/>
    <col min="810" max="810" width="3.140625" style="17" customWidth="1"/>
    <col min="811" max="811" width="18.5703125" style="17" customWidth="1"/>
    <col min="812" max="812" width="3.28515625" style="17" customWidth="1"/>
    <col min="813" max="813" width="4.42578125" style="17" customWidth="1"/>
    <col min="814" max="814" width="11.5703125" style="17" customWidth="1"/>
    <col min="815" max="830" width="8.7109375" style="17" customWidth="1"/>
    <col min="831" max="831" width="2.28515625" style="17" customWidth="1"/>
    <col min="832" max="832" width="13.7109375" style="17" customWidth="1"/>
    <col min="833" max="833" width="1.7109375" style="17" customWidth="1"/>
    <col min="834" max="1024" width="9.140625" style="17"/>
    <col min="1025" max="1025" width="2.5703125" style="17" customWidth="1"/>
    <col min="1026" max="1026" width="11.85546875" style="17" customWidth="1"/>
    <col min="1027" max="1042" width="7.7109375" style="17" customWidth="1"/>
    <col min="1043" max="1043" width="5.85546875" style="17" customWidth="1"/>
    <col min="1044" max="1044" width="14.140625" style="17" customWidth="1"/>
    <col min="1045" max="1045" width="5.140625" style="17" customWidth="1"/>
    <col min="1046" max="1046" width="14.7109375" style="17" customWidth="1"/>
    <col min="1047" max="1047" width="0.85546875" style="17" customWidth="1"/>
    <col min="1048" max="1048" width="2" style="17" customWidth="1"/>
    <col min="1049" max="1049" width="11.5703125" style="17" customWidth="1"/>
    <col min="1050" max="1065" width="8.7109375" style="17" customWidth="1"/>
    <col min="1066" max="1066" width="3.140625" style="17" customWidth="1"/>
    <col min="1067" max="1067" width="18.5703125" style="17" customWidth="1"/>
    <col min="1068" max="1068" width="3.28515625" style="17" customWidth="1"/>
    <col min="1069" max="1069" width="4.42578125" style="17" customWidth="1"/>
    <col min="1070" max="1070" width="11.5703125" style="17" customWidth="1"/>
    <col min="1071" max="1086" width="8.7109375" style="17" customWidth="1"/>
    <col min="1087" max="1087" width="2.28515625" style="17" customWidth="1"/>
    <col min="1088" max="1088" width="13.7109375" style="17" customWidth="1"/>
    <col min="1089" max="1089" width="1.7109375" style="17" customWidth="1"/>
    <col min="1090" max="1280" width="9.140625" style="17"/>
    <col min="1281" max="1281" width="2.5703125" style="17" customWidth="1"/>
    <col min="1282" max="1282" width="11.85546875" style="17" customWidth="1"/>
    <col min="1283" max="1298" width="7.7109375" style="17" customWidth="1"/>
    <col min="1299" max="1299" width="5.85546875" style="17" customWidth="1"/>
    <col min="1300" max="1300" width="14.140625" style="17" customWidth="1"/>
    <col min="1301" max="1301" width="5.140625" style="17" customWidth="1"/>
    <col min="1302" max="1302" width="14.7109375" style="17" customWidth="1"/>
    <col min="1303" max="1303" width="0.85546875" style="17" customWidth="1"/>
    <col min="1304" max="1304" width="2" style="17" customWidth="1"/>
    <col min="1305" max="1305" width="11.5703125" style="17" customWidth="1"/>
    <col min="1306" max="1321" width="8.7109375" style="17" customWidth="1"/>
    <col min="1322" max="1322" width="3.140625" style="17" customWidth="1"/>
    <col min="1323" max="1323" width="18.5703125" style="17" customWidth="1"/>
    <col min="1324" max="1324" width="3.28515625" style="17" customWidth="1"/>
    <col min="1325" max="1325" width="4.42578125" style="17" customWidth="1"/>
    <col min="1326" max="1326" width="11.5703125" style="17" customWidth="1"/>
    <col min="1327" max="1342" width="8.7109375" style="17" customWidth="1"/>
    <col min="1343" max="1343" width="2.28515625" style="17" customWidth="1"/>
    <col min="1344" max="1344" width="13.7109375" style="17" customWidth="1"/>
    <col min="1345" max="1345" width="1.7109375" style="17" customWidth="1"/>
    <col min="1346" max="1536" width="9.140625" style="17"/>
    <col min="1537" max="1537" width="2.5703125" style="17" customWidth="1"/>
    <col min="1538" max="1538" width="11.85546875" style="17" customWidth="1"/>
    <col min="1539" max="1554" width="7.7109375" style="17" customWidth="1"/>
    <col min="1555" max="1555" width="5.85546875" style="17" customWidth="1"/>
    <col min="1556" max="1556" width="14.140625" style="17" customWidth="1"/>
    <col min="1557" max="1557" width="5.140625" style="17" customWidth="1"/>
    <col min="1558" max="1558" width="14.7109375" style="17" customWidth="1"/>
    <col min="1559" max="1559" width="0.85546875" style="17" customWidth="1"/>
    <col min="1560" max="1560" width="2" style="17" customWidth="1"/>
    <col min="1561" max="1561" width="11.5703125" style="17" customWidth="1"/>
    <col min="1562" max="1577" width="8.7109375" style="17" customWidth="1"/>
    <col min="1578" max="1578" width="3.140625" style="17" customWidth="1"/>
    <col min="1579" max="1579" width="18.5703125" style="17" customWidth="1"/>
    <col min="1580" max="1580" width="3.28515625" style="17" customWidth="1"/>
    <col min="1581" max="1581" width="4.42578125" style="17" customWidth="1"/>
    <col min="1582" max="1582" width="11.5703125" style="17" customWidth="1"/>
    <col min="1583" max="1598" width="8.7109375" style="17" customWidth="1"/>
    <col min="1599" max="1599" width="2.28515625" style="17" customWidth="1"/>
    <col min="1600" max="1600" width="13.7109375" style="17" customWidth="1"/>
    <col min="1601" max="1601" width="1.7109375" style="17" customWidth="1"/>
    <col min="1602" max="1792" width="9.140625" style="17"/>
    <col min="1793" max="1793" width="2.5703125" style="17" customWidth="1"/>
    <col min="1794" max="1794" width="11.85546875" style="17" customWidth="1"/>
    <col min="1795" max="1810" width="7.7109375" style="17" customWidth="1"/>
    <col min="1811" max="1811" width="5.85546875" style="17" customWidth="1"/>
    <col min="1812" max="1812" width="14.140625" style="17" customWidth="1"/>
    <col min="1813" max="1813" width="5.140625" style="17" customWidth="1"/>
    <col min="1814" max="1814" width="14.7109375" style="17" customWidth="1"/>
    <col min="1815" max="1815" width="0.85546875" style="17" customWidth="1"/>
    <col min="1816" max="1816" width="2" style="17" customWidth="1"/>
    <col min="1817" max="1817" width="11.5703125" style="17" customWidth="1"/>
    <col min="1818" max="1833" width="8.7109375" style="17" customWidth="1"/>
    <col min="1834" max="1834" width="3.140625" style="17" customWidth="1"/>
    <col min="1835" max="1835" width="18.5703125" style="17" customWidth="1"/>
    <col min="1836" max="1836" width="3.28515625" style="17" customWidth="1"/>
    <col min="1837" max="1837" width="4.42578125" style="17" customWidth="1"/>
    <col min="1838" max="1838" width="11.5703125" style="17" customWidth="1"/>
    <col min="1839" max="1854" width="8.7109375" style="17" customWidth="1"/>
    <col min="1855" max="1855" width="2.28515625" style="17" customWidth="1"/>
    <col min="1856" max="1856" width="13.7109375" style="17" customWidth="1"/>
    <col min="1857" max="1857" width="1.7109375" style="17" customWidth="1"/>
    <col min="1858" max="2048" width="9.140625" style="17"/>
    <col min="2049" max="2049" width="2.5703125" style="17" customWidth="1"/>
    <col min="2050" max="2050" width="11.85546875" style="17" customWidth="1"/>
    <col min="2051" max="2066" width="7.7109375" style="17" customWidth="1"/>
    <col min="2067" max="2067" width="5.85546875" style="17" customWidth="1"/>
    <col min="2068" max="2068" width="14.140625" style="17" customWidth="1"/>
    <col min="2069" max="2069" width="5.140625" style="17" customWidth="1"/>
    <col min="2070" max="2070" width="14.7109375" style="17" customWidth="1"/>
    <col min="2071" max="2071" width="0.85546875" style="17" customWidth="1"/>
    <col min="2072" max="2072" width="2" style="17" customWidth="1"/>
    <col min="2073" max="2073" width="11.5703125" style="17" customWidth="1"/>
    <col min="2074" max="2089" width="8.7109375" style="17" customWidth="1"/>
    <col min="2090" max="2090" width="3.140625" style="17" customWidth="1"/>
    <col min="2091" max="2091" width="18.5703125" style="17" customWidth="1"/>
    <col min="2092" max="2092" width="3.28515625" style="17" customWidth="1"/>
    <col min="2093" max="2093" width="4.42578125" style="17" customWidth="1"/>
    <col min="2094" max="2094" width="11.5703125" style="17" customWidth="1"/>
    <col min="2095" max="2110" width="8.7109375" style="17" customWidth="1"/>
    <col min="2111" max="2111" width="2.28515625" style="17" customWidth="1"/>
    <col min="2112" max="2112" width="13.7109375" style="17" customWidth="1"/>
    <col min="2113" max="2113" width="1.7109375" style="17" customWidth="1"/>
    <col min="2114" max="2304" width="9.140625" style="17"/>
    <col min="2305" max="2305" width="2.5703125" style="17" customWidth="1"/>
    <col min="2306" max="2306" width="11.85546875" style="17" customWidth="1"/>
    <col min="2307" max="2322" width="7.7109375" style="17" customWidth="1"/>
    <col min="2323" max="2323" width="5.85546875" style="17" customWidth="1"/>
    <col min="2324" max="2324" width="14.140625" style="17" customWidth="1"/>
    <col min="2325" max="2325" width="5.140625" style="17" customWidth="1"/>
    <col min="2326" max="2326" width="14.7109375" style="17" customWidth="1"/>
    <col min="2327" max="2327" width="0.85546875" style="17" customWidth="1"/>
    <col min="2328" max="2328" width="2" style="17" customWidth="1"/>
    <col min="2329" max="2329" width="11.5703125" style="17" customWidth="1"/>
    <col min="2330" max="2345" width="8.7109375" style="17" customWidth="1"/>
    <col min="2346" max="2346" width="3.140625" style="17" customWidth="1"/>
    <col min="2347" max="2347" width="18.5703125" style="17" customWidth="1"/>
    <col min="2348" max="2348" width="3.28515625" style="17" customWidth="1"/>
    <col min="2349" max="2349" width="4.42578125" style="17" customWidth="1"/>
    <col min="2350" max="2350" width="11.5703125" style="17" customWidth="1"/>
    <col min="2351" max="2366" width="8.7109375" style="17" customWidth="1"/>
    <col min="2367" max="2367" width="2.28515625" style="17" customWidth="1"/>
    <col min="2368" max="2368" width="13.7109375" style="17" customWidth="1"/>
    <col min="2369" max="2369" width="1.7109375" style="17" customWidth="1"/>
    <col min="2370" max="2560" width="9.140625" style="17"/>
    <col min="2561" max="2561" width="2.5703125" style="17" customWidth="1"/>
    <col min="2562" max="2562" width="11.85546875" style="17" customWidth="1"/>
    <col min="2563" max="2578" width="7.7109375" style="17" customWidth="1"/>
    <col min="2579" max="2579" width="5.85546875" style="17" customWidth="1"/>
    <col min="2580" max="2580" width="14.140625" style="17" customWidth="1"/>
    <col min="2581" max="2581" width="5.140625" style="17" customWidth="1"/>
    <col min="2582" max="2582" width="14.7109375" style="17" customWidth="1"/>
    <col min="2583" max="2583" width="0.85546875" style="17" customWidth="1"/>
    <col min="2584" max="2584" width="2" style="17" customWidth="1"/>
    <col min="2585" max="2585" width="11.5703125" style="17" customWidth="1"/>
    <col min="2586" max="2601" width="8.7109375" style="17" customWidth="1"/>
    <col min="2602" max="2602" width="3.140625" style="17" customWidth="1"/>
    <col min="2603" max="2603" width="18.5703125" style="17" customWidth="1"/>
    <col min="2604" max="2604" width="3.28515625" style="17" customWidth="1"/>
    <col min="2605" max="2605" width="4.42578125" style="17" customWidth="1"/>
    <col min="2606" max="2606" width="11.5703125" style="17" customWidth="1"/>
    <col min="2607" max="2622" width="8.7109375" style="17" customWidth="1"/>
    <col min="2623" max="2623" width="2.28515625" style="17" customWidth="1"/>
    <col min="2624" max="2624" width="13.7109375" style="17" customWidth="1"/>
    <col min="2625" max="2625" width="1.7109375" style="17" customWidth="1"/>
    <col min="2626" max="2816" width="9.140625" style="17"/>
    <col min="2817" max="2817" width="2.5703125" style="17" customWidth="1"/>
    <col min="2818" max="2818" width="11.85546875" style="17" customWidth="1"/>
    <col min="2819" max="2834" width="7.7109375" style="17" customWidth="1"/>
    <col min="2835" max="2835" width="5.85546875" style="17" customWidth="1"/>
    <col min="2836" max="2836" width="14.140625" style="17" customWidth="1"/>
    <col min="2837" max="2837" width="5.140625" style="17" customWidth="1"/>
    <col min="2838" max="2838" width="14.7109375" style="17" customWidth="1"/>
    <col min="2839" max="2839" width="0.85546875" style="17" customWidth="1"/>
    <col min="2840" max="2840" width="2" style="17" customWidth="1"/>
    <col min="2841" max="2841" width="11.5703125" style="17" customWidth="1"/>
    <col min="2842" max="2857" width="8.7109375" style="17" customWidth="1"/>
    <col min="2858" max="2858" width="3.140625" style="17" customWidth="1"/>
    <col min="2859" max="2859" width="18.5703125" style="17" customWidth="1"/>
    <col min="2860" max="2860" width="3.28515625" style="17" customWidth="1"/>
    <col min="2861" max="2861" width="4.42578125" style="17" customWidth="1"/>
    <col min="2862" max="2862" width="11.5703125" style="17" customWidth="1"/>
    <col min="2863" max="2878" width="8.7109375" style="17" customWidth="1"/>
    <col min="2879" max="2879" width="2.28515625" style="17" customWidth="1"/>
    <col min="2880" max="2880" width="13.7109375" style="17" customWidth="1"/>
    <col min="2881" max="2881" width="1.7109375" style="17" customWidth="1"/>
    <col min="2882" max="3072" width="9.140625" style="17"/>
    <col min="3073" max="3073" width="2.5703125" style="17" customWidth="1"/>
    <col min="3074" max="3074" width="11.85546875" style="17" customWidth="1"/>
    <col min="3075" max="3090" width="7.7109375" style="17" customWidth="1"/>
    <col min="3091" max="3091" width="5.85546875" style="17" customWidth="1"/>
    <col min="3092" max="3092" width="14.140625" style="17" customWidth="1"/>
    <col min="3093" max="3093" width="5.140625" style="17" customWidth="1"/>
    <col min="3094" max="3094" width="14.7109375" style="17" customWidth="1"/>
    <col min="3095" max="3095" width="0.85546875" style="17" customWidth="1"/>
    <col min="3096" max="3096" width="2" style="17" customWidth="1"/>
    <col min="3097" max="3097" width="11.5703125" style="17" customWidth="1"/>
    <col min="3098" max="3113" width="8.7109375" style="17" customWidth="1"/>
    <col min="3114" max="3114" width="3.140625" style="17" customWidth="1"/>
    <col min="3115" max="3115" width="18.5703125" style="17" customWidth="1"/>
    <col min="3116" max="3116" width="3.28515625" style="17" customWidth="1"/>
    <col min="3117" max="3117" width="4.42578125" style="17" customWidth="1"/>
    <col min="3118" max="3118" width="11.5703125" style="17" customWidth="1"/>
    <col min="3119" max="3134" width="8.7109375" style="17" customWidth="1"/>
    <col min="3135" max="3135" width="2.28515625" style="17" customWidth="1"/>
    <col min="3136" max="3136" width="13.7109375" style="17" customWidth="1"/>
    <col min="3137" max="3137" width="1.7109375" style="17" customWidth="1"/>
    <col min="3138" max="3328" width="9.140625" style="17"/>
    <col min="3329" max="3329" width="2.5703125" style="17" customWidth="1"/>
    <col min="3330" max="3330" width="11.85546875" style="17" customWidth="1"/>
    <col min="3331" max="3346" width="7.7109375" style="17" customWidth="1"/>
    <col min="3347" max="3347" width="5.85546875" style="17" customWidth="1"/>
    <col min="3348" max="3348" width="14.140625" style="17" customWidth="1"/>
    <col min="3349" max="3349" width="5.140625" style="17" customWidth="1"/>
    <col min="3350" max="3350" width="14.7109375" style="17" customWidth="1"/>
    <col min="3351" max="3351" width="0.85546875" style="17" customWidth="1"/>
    <col min="3352" max="3352" width="2" style="17" customWidth="1"/>
    <col min="3353" max="3353" width="11.5703125" style="17" customWidth="1"/>
    <col min="3354" max="3369" width="8.7109375" style="17" customWidth="1"/>
    <col min="3370" max="3370" width="3.140625" style="17" customWidth="1"/>
    <col min="3371" max="3371" width="18.5703125" style="17" customWidth="1"/>
    <col min="3372" max="3372" width="3.28515625" style="17" customWidth="1"/>
    <col min="3373" max="3373" width="4.42578125" style="17" customWidth="1"/>
    <col min="3374" max="3374" width="11.5703125" style="17" customWidth="1"/>
    <col min="3375" max="3390" width="8.7109375" style="17" customWidth="1"/>
    <col min="3391" max="3391" width="2.28515625" style="17" customWidth="1"/>
    <col min="3392" max="3392" width="13.7109375" style="17" customWidth="1"/>
    <col min="3393" max="3393" width="1.7109375" style="17" customWidth="1"/>
    <col min="3394" max="3584" width="9.140625" style="17"/>
    <col min="3585" max="3585" width="2.5703125" style="17" customWidth="1"/>
    <col min="3586" max="3586" width="11.85546875" style="17" customWidth="1"/>
    <col min="3587" max="3602" width="7.7109375" style="17" customWidth="1"/>
    <col min="3603" max="3603" width="5.85546875" style="17" customWidth="1"/>
    <col min="3604" max="3604" width="14.140625" style="17" customWidth="1"/>
    <col min="3605" max="3605" width="5.140625" style="17" customWidth="1"/>
    <col min="3606" max="3606" width="14.7109375" style="17" customWidth="1"/>
    <col min="3607" max="3607" width="0.85546875" style="17" customWidth="1"/>
    <col min="3608" max="3608" width="2" style="17" customWidth="1"/>
    <col min="3609" max="3609" width="11.5703125" style="17" customWidth="1"/>
    <col min="3610" max="3625" width="8.7109375" style="17" customWidth="1"/>
    <col min="3626" max="3626" width="3.140625" style="17" customWidth="1"/>
    <col min="3627" max="3627" width="18.5703125" style="17" customWidth="1"/>
    <col min="3628" max="3628" width="3.28515625" style="17" customWidth="1"/>
    <col min="3629" max="3629" width="4.42578125" style="17" customWidth="1"/>
    <col min="3630" max="3630" width="11.5703125" style="17" customWidth="1"/>
    <col min="3631" max="3646" width="8.7109375" style="17" customWidth="1"/>
    <col min="3647" max="3647" width="2.28515625" style="17" customWidth="1"/>
    <col min="3648" max="3648" width="13.7109375" style="17" customWidth="1"/>
    <col min="3649" max="3649" width="1.7109375" style="17" customWidth="1"/>
    <col min="3650" max="3840" width="9.140625" style="17"/>
    <col min="3841" max="3841" width="2.5703125" style="17" customWidth="1"/>
    <col min="3842" max="3842" width="11.85546875" style="17" customWidth="1"/>
    <col min="3843" max="3858" width="7.7109375" style="17" customWidth="1"/>
    <col min="3859" max="3859" width="5.85546875" style="17" customWidth="1"/>
    <col min="3860" max="3860" width="14.140625" style="17" customWidth="1"/>
    <col min="3861" max="3861" width="5.140625" style="17" customWidth="1"/>
    <col min="3862" max="3862" width="14.7109375" style="17" customWidth="1"/>
    <col min="3863" max="3863" width="0.85546875" style="17" customWidth="1"/>
    <col min="3864" max="3864" width="2" style="17" customWidth="1"/>
    <col min="3865" max="3865" width="11.5703125" style="17" customWidth="1"/>
    <col min="3866" max="3881" width="8.7109375" style="17" customWidth="1"/>
    <col min="3882" max="3882" width="3.140625" style="17" customWidth="1"/>
    <col min="3883" max="3883" width="18.5703125" style="17" customWidth="1"/>
    <col min="3884" max="3884" width="3.28515625" style="17" customWidth="1"/>
    <col min="3885" max="3885" width="4.42578125" style="17" customWidth="1"/>
    <col min="3886" max="3886" width="11.5703125" style="17" customWidth="1"/>
    <col min="3887" max="3902" width="8.7109375" style="17" customWidth="1"/>
    <col min="3903" max="3903" width="2.28515625" style="17" customWidth="1"/>
    <col min="3904" max="3904" width="13.7109375" style="17" customWidth="1"/>
    <col min="3905" max="3905" width="1.7109375" style="17" customWidth="1"/>
    <col min="3906" max="4096" width="9.140625" style="17"/>
    <col min="4097" max="4097" width="2.5703125" style="17" customWidth="1"/>
    <col min="4098" max="4098" width="11.85546875" style="17" customWidth="1"/>
    <col min="4099" max="4114" width="7.7109375" style="17" customWidth="1"/>
    <col min="4115" max="4115" width="5.85546875" style="17" customWidth="1"/>
    <col min="4116" max="4116" width="14.140625" style="17" customWidth="1"/>
    <col min="4117" max="4117" width="5.140625" style="17" customWidth="1"/>
    <col min="4118" max="4118" width="14.7109375" style="17" customWidth="1"/>
    <col min="4119" max="4119" width="0.85546875" style="17" customWidth="1"/>
    <col min="4120" max="4120" width="2" style="17" customWidth="1"/>
    <col min="4121" max="4121" width="11.5703125" style="17" customWidth="1"/>
    <col min="4122" max="4137" width="8.7109375" style="17" customWidth="1"/>
    <col min="4138" max="4138" width="3.140625" style="17" customWidth="1"/>
    <col min="4139" max="4139" width="18.5703125" style="17" customWidth="1"/>
    <col min="4140" max="4140" width="3.28515625" style="17" customWidth="1"/>
    <col min="4141" max="4141" width="4.42578125" style="17" customWidth="1"/>
    <col min="4142" max="4142" width="11.5703125" style="17" customWidth="1"/>
    <col min="4143" max="4158" width="8.7109375" style="17" customWidth="1"/>
    <col min="4159" max="4159" width="2.28515625" style="17" customWidth="1"/>
    <col min="4160" max="4160" width="13.7109375" style="17" customWidth="1"/>
    <col min="4161" max="4161" width="1.7109375" style="17" customWidth="1"/>
    <col min="4162" max="4352" width="9.140625" style="17"/>
    <col min="4353" max="4353" width="2.5703125" style="17" customWidth="1"/>
    <col min="4354" max="4354" width="11.85546875" style="17" customWidth="1"/>
    <col min="4355" max="4370" width="7.7109375" style="17" customWidth="1"/>
    <col min="4371" max="4371" width="5.85546875" style="17" customWidth="1"/>
    <col min="4372" max="4372" width="14.140625" style="17" customWidth="1"/>
    <col min="4373" max="4373" width="5.140625" style="17" customWidth="1"/>
    <col min="4374" max="4374" width="14.7109375" style="17" customWidth="1"/>
    <col min="4375" max="4375" width="0.85546875" style="17" customWidth="1"/>
    <col min="4376" max="4376" width="2" style="17" customWidth="1"/>
    <col min="4377" max="4377" width="11.5703125" style="17" customWidth="1"/>
    <col min="4378" max="4393" width="8.7109375" style="17" customWidth="1"/>
    <col min="4394" max="4394" width="3.140625" style="17" customWidth="1"/>
    <col min="4395" max="4395" width="18.5703125" style="17" customWidth="1"/>
    <col min="4396" max="4396" width="3.28515625" style="17" customWidth="1"/>
    <col min="4397" max="4397" width="4.42578125" style="17" customWidth="1"/>
    <col min="4398" max="4398" width="11.5703125" style="17" customWidth="1"/>
    <col min="4399" max="4414" width="8.7109375" style="17" customWidth="1"/>
    <col min="4415" max="4415" width="2.28515625" style="17" customWidth="1"/>
    <col min="4416" max="4416" width="13.7109375" style="17" customWidth="1"/>
    <col min="4417" max="4417" width="1.7109375" style="17" customWidth="1"/>
    <col min="4418" max="4608" width="9.140625" style="17"/>
    <col min="4609" max="4609" width="2.5703125" style="17" customWidth="1"/>
    <col min="4610" max="4610" width="11.85546875" style="17" customWidth="1"/>
    <col min="4611" max="4626" width="7.7109375" style="17" customWidth="1"/>
    <col min="4627" max="4627" width="5.85546875" style="17" customWidth="1"/>
    <col min="4628" max="4628" width="14.140625" style="17" customWidth="1"/>
    <col min="4629" max="4629" width="5.140625" style="17" customWidth="1"/>
    <col min="4630" max="4630" width="14.7109375" style="17" customWidth="1"/>
    <col min="4631" max="4631" width="0.85546875" style="17" customWidth="1"/>
    <col min="4632" max="4632" width="2" style="17" customWidth="1"/>
    <col min="4633" max="4633" width="11.5703125" style="17" customWidth="1"/>
    <col min="4634" max="4649" width="8.7109375" style="17" customWidth="1"/>
    <col min="4650" max="4650" width="3.140625" style="17" customWidth="1"/>
    <col min="4651" max="4651" width="18.5703125" style="17" customWidth="1"/>
    <col min="4652" max="4652" width="3.28515625" style="17" customWidth="1"/>
    <col min="4653" max="4653" width="4.42578125" style="17" customWidth="1"/>
    <col min="4654" max="4654" width="11.5703125" style="17" customWidth="1"/>
    <col min="4655" max="4670" width="8.7109375" style="17" customWidth="1"/>
    <col min="4671" max="4671" width="2.28515625" style="17" customWidth="1"/>
    <col min="4672" max="4672" width="13.7109375" style="17" customWidth="1"/>
    <col min="4673" max="4673" width="1.7109375" style="17" customWidth="1"/>
    <col min="4674" max="4864" width="9.140625" style="17"/>
    <col min="4865" max="4865" width="2.5703125" style="17" customWidth="1"/>
    <col min="4866" max="4866" width="11.85546875" style="17" customWidth="1"/>
    <col min="4867" max="4882" width="7.7109375" style="17" customWidth="1"/>
    <col min="4883" max="4883" width="5.85546875" style="17" customWidth="1"/>
    <col min="4884" max="4884" width="14.140625" style="17" customWidth="1"/>
    <col min="4885" max="4885" width="5.140625" style="17" customWidth="1"/>
    <col min="4886" max="4886" width="14.7109375" style="17" customWidth="1"/>
    <col min="4887" max="4887" width="0.85546875" style="17" customWidth="1"/>
    <col min="4888" max="4888" width="2" style="17" customWidth="1"/>
    <col min="4889" max="4889" width="11.5703125" style="17" customWidth="1"/>
    <col min="4890" max="4905" width="8.7109375" style="17" customWidth="1"/>
    <col min="4906" max="4906" width="3.140625" style="17" customWidth="1"/>
    <col min="4907" max="4907" width="18.5703125" style="17" customWidth="1"/>
    <col min="4908" max="4908" width="3.28515625" style="17" customWidth="1"/>
    <col min="4909" max="4909" width="4.42578125" style="17" customWidth="1"/>
    <col min="4910" max="4910" width="11.5703125" style="17" customWidth="1"/>
    <col min="4911" max="4926" width="8.7109375" style="17" customWidth="1"/>
    <col min="4927" max="4927" width="2.28515625" style="17" customWidth="1"/>
    <col min="4928" max="4928" width="13.7109375" style="17" customWidth="1"/>
    <col min="4929" max="4929" width="1.7109375" style="17" customWidth="1"/>
    <col min="4930" max="5120" width="9.140625" style="17"/>
    <col min="5121" max="5121" width="2.5703125" style="17" customWidth="1"/>
    <col min="5122" max="5122" width="11.85546875" style="17" customWidth="1"/>
    <col min="5123" max="5138" width="7.7109375" style="17" customWidth="1"/>
    <col min="5139" max="5139" width="5.85546875" style="17" customWidth="1"/>
    <col min="5140" max="5140" width="14.140625" style="17" customWidth="1"/>
    <col min="5141" max="5141" width="5.140625" style="17" customWidth="1"/>
    <col min="5142" max="5142" width="14.7109375" style="17" customWidth="1"/>
    <col min="5143" max="5143" width="0.85546875" style="17" customWidth="1"/>
    <col min="5144" max="5144" width="2" style="17" customWidth="1"/>
    <col min="5145" max="5145" width="11.5703125" style="17" customWidth="1"/>
    <col min="5146" max="5161" width="8.7109375" style="17" customWidth="1"/>
    <col min="5162" max="5162" width="3.140625" style="17" customWidth="1"/>
    <col min="5163" max="5163" width="18.5703125" style="17" customWidth="1"/>
    <col min="5164" max="5164" width="3.28515625" style="17" customWidth="1"/>
    <col min="5165" max="5165" width="4.42578125" style="17" customWidth="1"/>
    <col min="5166" max="5166" width="11.5703125" style="17" customWidth="1"/>
    <col min="5167" max="5182" width="8.7109375" style="17" customWidth="1"/>
    <col min="5183" max="5183" width="2.28515625" style="17" customWidth="1"/>
    <col min="5184" max="5184" width="13.7109375" style="17" customWidth="1"/>
    <col min="5185" max="5185" width="1.7109375" style="17" customWidth="1"/>
    <col min="5186" max="5376" width="9.140625" style="17"/>
    <col min="5377" max="5377" width="2.5703125" style="17" customWidth="1"/>
    <col min="5378" max="5378" width="11.85546875" style="17" customWidth="1"/>
    <col min="5379" max="5394" width="7.7109375" style="17" customWidth="1"/>
    <col min="5395" max="5395" width="5.85546875" style="17" customWidth="1"/>
    <col min="5396" max="5396" width="14.140625" style="17" customWidth="1"/>
    <col min="5397" max="5397" width="5.140625" style="17" customWidth="1"/>
    <col min="5398" max="5398" width="14.7109375" style="17" customWidth="1"/>
    <col min="5399" max="5399" width="0.85546875" style="17" customWidth="1"/>
    <col min="5400" max="5400" width="2" style="17" customWidth="1"/>
    <col min="5401" max="5401" width="11.5703125" style="17" customWidth="1"/>
    <col min="5402" max="5417" width="8.7109375" style="17" customWidth="1"/>
    <col min="5418" max="5418" width="3.140625" style="17" customWidth="1"/>
    <col min="5419" max="5419" width="18.5703125" style="17" customWidth="1"/>
    <col min="5420" max="5420" width="3.28515625" style="17" customWidth="1"/>
    <col min="5421" max="5421" width="4.42578125" style="17" customWidth="1"/>
    <col min="5422" max="5422" width="11.5703125" style="17" customWidth="1"/>
    <col min="5423" max="5438" width="8.7109375" style="17" customWidth="1"/>
    <col min="5439" max="5439" width="2.28515625" style="17" customWidth="1"/>
    <col min="5440" max="5440" width="13.7109375" style="17" customWidth="1"/>
    <col min="5441" max="5441" width="1.7109375" style="17" customWidth="1"/>
    <col min="5442" max="5632" width="9.140625" style="17"/>
    <col min="5633" max="5633" width="2.5703125" style="17" customWidth="1"/>
    <col min="5634" max="5634" width="11.85546875" style="17" customWidth="1"/>
    <col min="5635" max="5650" width="7.7109375" style="17" customWidth="1"/>
    <col min="5651" max="5651" width="5.85546875" style="17" customWidth="1"/>
    <col min="5652" max="5652" width="14.140625" style="17" customWidth="1"/>
    <col min="5653" max="5653" width="5.140625" style="17" customWidth="1"/>
    <col min="5654" max="5654" width="14.7109375" style="17" customWidth="1"/>
    <col min="5655" max="5655" width="0.85546875" style="17" customWidth="1"/>
    <col min="5656" max="5656" width="2" style="17" customWidth="1"/>
    <col min="5657" max="5657" width="11.5703125" style="17" customWidth="1"/>
    <col min="5658" max="5673" width="8.7109375" style="17" customWidth="1"/>
    <col min="5674" max="5674" width="3.140625" style="17" customWidth="1"/>
    <col min="5675" max="5675" width="18.5703125" style="17" customWidth="1"/>
    <col min="5676" max="5676" width="3.28515625" style="17" customWidth="1"/>
    <col min="5677" max="5677" width="4.42578125" style="17" customWidth="1"/>
    <col min="5678" max="5678" width="11.5703125" style="17" customWidth="1"/>
    <col min="5679" max="5694" width="8.7109375" style="17" customWidth="1"/>
    <col min="5695" max="5695" width="2.28515625" style="17" customWidth="1"/>
    <col min="5696" max="5696" width="13.7109375" style="17" customWidth="1"/>
    <col min="5697" max="5697" width="1.7109375" style="17" customWidth="1"/>
    <col min="5698" max="5888" width="9.140625" style="17"/>
    <col min="5889" max="5889" width="2.5703125" style="17" customWidth="1"/>
    <col min="5890" max="5890" width="11.85546875" style="17" customWidth="1"/>
    <col min="5891" max="5906" width="7.7109375" style="17" customWidth="1"/>
    <col min="5907" max="5907" width="5.85546875" style="17" customWidth="1"/>
    <col min="5908" max="5908" width="14.140625" style="17" customWidth="1"/>
    <col min="5909" max="5909" width="5.140625" style="17" customWidth="1"/>
    <col min="5910" max="5910" width="14.7109375" style="17" customWidth="1"/>
    <col min="5911" max="5911" width="0.85546875" style="17" customWidth="1"/>
    <col min="5912" max="5912" width="2" style="17" customWidth="1"/>
    <col min="5913" max="5913" width="11.5703125" style="17" customWidth="1"/>
    <col min="5914" max="5929" width="8.7109375" style="17" customWidth="1"/>
    <col min="5930" max="5930" width="3.140625" style="17" customWidth="1"/>
    <col min="5931" max="5931" width="18.5703125" style="17" customWidth="1"/>
    <col min="5932" max="5932" width="3.28515625" style="17" customWidth="1"/>
    <col min="5933" max="5933" width="4.42578125" style="17" customWidth="1"/>
    <col min="5934" max="5934" width="11.5703125" style="17" customWidth="1"/>
    <col min="5935" max="5950" width="8.7109375" style="17" customWidth="1"/>
    <col min="5951" max="5951" width="2.28515625" style="17" customWidth="1"/>
    <col min="5952" max="5952" width="13.7109375" style="17" customWidth="1"/>
    <col min="5953" max="5953" width="1.7109375" style="17" customWidth="1"/>
    <col min="5954" max="6144" width="9.140625" style="17"/>
    <col min="6145" max="6145" width="2.5703125" style="17" customWidth="1"/>
    <col min="6146" max="6146" width="11.85546875" style="17" customWidth="1"/>
    <col min="6147" max="6162" width="7.7109375" style="17" customWidth="1"/>
    <col min="6163" max="6163" width="5.85546875" style="17" customWidth="1"/>
    <col min="6164" max="6164" width="14.140625" style="17" customWidth="1"/>
    <col min="6165" max="6165" width="5.140625" style="17" customWidth="1"/>
    <col min="6166" max="6166" width="14.7109375" style="17" customWidth="1"/>
    <col min="6167" max="6167" width="0.85546875" style="17" customWidth="1"/>
    <col min="6168" max="6168" width="2" style="17" customWidth="1"/>
    <col min="6169" max="6169" width="11.5703125" style="17" customWidth="1"/>
    <col min="6170" max="6185" width="8.7109375" style="17" customWidth="1"/>
    <col min="6186" max="6186" width="3.140625" style="17" customWidth="1"/>
    <col min="6187" max="6187" width="18.5703125" style="17" customWidth="1"/>
    <col min="6188" max="6188" width="3.28515625" style="17" customWidth="1"/>
    <col min="6189" max="6189" width="4.42578125" style="17" customWidth="1"/>
    <col min="6190" max="6190" width="11.5703125" style="17" customWidth="1"/>
    <col min="6191" max="6206" width="8.7109375" style="17" customWidth="1"/>
    <col min="6207" max="6207" width="2.28515625" style="17" customWidth="1"/>
    <col min="6208" max="6208" width="13.7109375" style="17" customWidth="1"/>
    <col min="6209" max="6209" width="1.7109375" style="17" customWidth="1"/>
    <col min="6210" max="6400" width="9.140625" style="17"/>
    <col min="6401" max="6401" width="2.5703125" style="17" customWidth="1"/>
    <col min="6402" max="6402" width="11.85546875" style="17" customWidth="1"/>
    <col min="6403" max="6418" width="7.7109375" style="17" customWidth="1"/>
    <col min="6419" max="6419" width="5.85546875" style="17" customWidth="1"/>
    <col min="6420" max="6420" width="14.140625" style="17" customWidth="1"/>
    <col min="6421" max="6421" width="5.140625" style="17" customWidth="1"/>
    <col min="6422" max="6422" width="14.7109375" style="17" customWidth="1"/>
    <col min="6423" max="6423" width="0.85546875" style="17" customWidth="1"/>
    <col min="6424" max="6424" width="2" style="17" customWidth="1"/>
    <col min="6425" max="6425" width="11.5703125" style="17" customWidth="1"/>
    <col min="6426" max="6441" width="8.7109375" style="17" customWidth="1"/>
    <col min="6442" max="6442" width="3.140625" style="17" customWidth="1"/>
    <col min="6443" max="6443" width="18.5703125" style="17" customWidth="1"/>
    <col min="6444" max="6444" width="3.28515625" style="17" customWidth="1"/>
    <col min="6445" max="6445" width="4.42578125" style="17" customWidth="1"/>
    <col min="6446" max="6446" width="11.5703125" style="17" customWidth="1"/>
    <col min="6447" max="6462" width="8.7109375" style="17" customWidth="1"/>
    <col min="6463" max="6463" width="2.28515625" style="17" customWidth="1"/>
    <col min="6464" max="6464" width="13.7109375" style="17" customWidth="1"/>
    <col min="6465" max="6465" width="1.7109375" style="17" customWidth="1"/>
    <col min="6466" max="6656" width="9.140625" style="17"/>
    <col min="6657" max="6657" width="2.5703125" style="17" customWidth="1"/>
    <col min="6658" max="6658" width="11.85546875" style="17" customWidth="1"/>
    <col min="6659" max="6674" width="7.7109375" style="17" customWidth="1"/>
    <col min="6675" max="6675" width="5.85546875" style="17" customWidth="1"/>
    <col min="6676" max="6676" width="14.140625" style="17" customWidth="1"/>
    <col min="6677" max="6677" width="5.140625" style="17" customWidth="1"/>
    <col min="6678" max="6678" width="14.7109375" style="17" customWidth="1"/>
    <col min="6679" max="6679" width="0.85546875" style="17" customWidth="1"/>
    <col min="6680" max="6680" width="2" style="17" customWidth="1"/>
    <col min="6681" max="6681" width="11.5703125" style="17" customWidth="1"/>
    <col min="6682" max="6697" width="8.7109375" style="17" customWidth="1"/>
    <col min="6698" max="6698" width="3.140625" style="17" customWidth="1"/>
    <col min="6699" max="6699" width="18.5703125" style="17" customWidth="1"/>
    <col min="6700" max="6700" width="3.28515625" style="17" customWidth="1"/>
    <col min="6701" max="6701" width="4.42578125" style="17" customWidth="1"/>
    <col min="6702" max="6702" width="11.5703125" style="17" customWidth="1"/>
    <col min="6703" max="6718" width="8.7109375" style="17" customWidth="1"/>
    <col min="6719" max="6719" width="2.28515625" style="17" customWidth="1"/>
    <col min="6720" max="6720" width="13.7109375" style="17" customWidth="1"/>
    <col min="6721" max="6721" width="1.7109375" style="17" customWidth="1"/>
    <col min="6722" max="6912" width="9.140625" style="17"/>
    <col min="6913" max="6913" width="2.5703125" style="17" customWidth="1"/>
    <col min="6914" max="6914" width="11.85546875" style="17" customWidth="1"/>
    <col min="6915" max="6930" width="7.7109375" style="17" customWidth="1"/>
    <col min="6931" max="6931" width="5.85546875" style="17" customWidth="1"/>
    <col min="6932" max="6932" width="14.140625" style="17" customWidth="1"/>
    <col min="6933" max="6933" width="5.140625" style="17" customWidth="1"/>
    <col min="6934" max="6934" width="14.7109375" style="17" customWidth="1"/>
    <col min="6935" max="6935" width="0.85546875" style="17" customWidth="1"/>
    <col min="6936" max="6936" width="2" style="17" customWidth="1"/>
    <col min="6937" max="6937" width="11.5703125" style="17" customWidth="1"/>
    <col min="6938" max="6953" width="8.7109375" style="17" customWidth="1"/>
    <col min="6954" max="6954" width="3.140625" style="17" customWidth="1"/>
    <col min="6955" max="6955" width="18.5703125" style="17" customWidth="1"/>
    <col min="6956" max="6956" width="3.28515625" style="17" customWidth="1"/>
    <col min="6957" max="6957" width="4.42578125" style="17" customWidth="1"/>
    <col min="6958" max="6958" width="11.5703125" style="17" customWidth="1"/>
    <col min="6959" max="6974" width="8.7109375" style="17" customWidth="1"/>
    <col min="6975" max="6975" width="2.28515625" style="17" customWidth="1"/>
    <col min="6976" max="6976" width="13.7109375" style="17" customWidth="1"/>
    <col min="6977" max="6977" width="1.7109375" style="17" customWidth="1"/>
    <col min="6978" max="7168" width="9.140625" style="17"/>
    <col min="7169" max="7169" width="2.5703125" style="17" customWidth="1"/>
    <col min="7170" max="7170" width="11.85546875" style="17" customWidth="1"/>
    <col min="7171" max="7186" width="7.7109375" style="17" customWidth="1"/>
    <col min="7187" max="7187" width="5.85546875" style="17" customWidth="1"/>
    <col min="7188" max="7188" width="14.140625" style="17" customWidth="1"/>
    <col min="7189" max="7189" width="5.140625" style="17" customWidth="1"/>
    <col min="7190" max="7190" width="14.7109375" style="17" customWidth="1"/>
    <col min="7191" max="7191" width="0.85546875" style="17" customWidth="1"/>
    <col min="7192" max="7192" width="2" style="17" customWidth="1"/>
    <col min="7193" max="7193" width="11.5703125" style="17" customWidth="1"/>
    <col min="7194" max="7209" width="8.7109375" style="17" customWidth="1"/>
    <col min="7210" max="7210" width="3.140625" style="17" customWidth="1"/>
    <col min="7211" max="7211" width="18.5703125" style="17" customWidth="1"/>
    <col min="7212" max="7212" width="3.28515625" style="17" customWidth="1"/>
    <col min="7213" max="7213" width="4.42578125" style="17" customWidth="1"/>
    <col min="7214" max="7214" width="11.5703125" style="17" customWidth="1"/>
    <col min="7215" max="7230" width="8.7109375" style="17" customWidth="1"/>
    <col min="7231" max="7231" width="2.28515625" style="17" customWidth="1"/>
    <col min="7232" max="7232" width="13.7109375" style="17" customWidth="1"/>
    <col min="7233" max="7233" width="1.7109375" style="17" customWidth="1"/>
    <col min="7234" max="7424" width="9.140625" style="17"/>
    <col min="7425" max="7425" width="2.5703125" style="17" customWidth="1"/>
    <col min="7426" max="7426" width="11.85546875" style="17" customWidth="1"/>
    <col min="7427" max="7442" width="7.7109375" style="17" customWidth="1"/>
    <col min="7443" max="7443" width="5.85546875" style="17" customWidth="1"/>
    <col min="7444" max="7444" width="14.140625" style="17" customWidth="1"/>
    <col min="7445" max="7445" width="5.140625" style="17" customWidth="1"/>
    <col min="7446" max="7446" width="14.7109375" style="17" customWidth="1"/>
    <col min="7447" max="7447" width="0.85546875" style="17" customWidth="1"/>
    <col min="7448" max="7448" width="2" style="17" customWidth="1"/>
    <col min="7449" max="7449" width="11.5703125" style="17" customWidth="1"/>
    <col min="7450" max="7465" width="8.7109375" style="17" customWidth="1"/>
    <col min="7466" max="7466" width="3.140625" style="17" customWidth="1"/>
    <col min="7467" max="7467" width="18.5703125" style="17" customWidth="1"/>
    <col min="7468" max="7468" width="3.28515625" style="17" customWidth="1"/>
    <col min="7469" max="7469" width="4.42578125" style="17" customWidth="1"/>
    <col min="7470" max="7470" width="11.5703125" style="17" customWidth="1"/>
    <col min="7471" max="7486" width="8.7109375" style="17" customWidth="1"/>
    <col min="7487" max="7487" width="2.28515625" style="17" customWidth="1"/>
    <col min="7488" max="7488" width="13.7109375" style="17" customWidth="1"/>
    <col min="7489" max="7489" width="1.7109375" style="17" customWidth="1"/>
    <col min="7490" max="7680" width="9.140625" style="17"/>
    <col min="7681" max="7681" width="2.5703125" style="17" customWidth="1"/>
    <col min="7682" max="7682" width="11.85546875" style="17" customWidth="1"/>
    <col min="7683" max="7698" width="7.7109375" style="17" customWidth="1"/>
    <col min="7699" max="7699" width="5.85546875" style="17" customWidth="1"/>
    <col min="7700" max="7700" width="14.140625" style="17" customWidth="1"/>
    <col min="7701" max="7701" width="5.140625" style="17" customWidth="1"/>
    <col min="7702" max="7702" width="14.7109375" style="17" customWidth="1"/>
    <col min="7703" max="7703" width="0.85546875" style="17" customWidth="1"/>
    <col min="7704" max="7704" width="2" style="17" customWidth="1"/>
    <col min="7705" max="7705" width="11.5703125" style="17" customWidth="1"/>
    <col min="7706" max="7721" width="8.7109375" style="17" customWidth="1"/>
    <col min="7722" max="7722" width="3.140625" style="17" customWidth="1"/>
    <col min="7723" max="7723" width="18.5703125" style="17" customWidth="1"/>
    <col min="7724" max="7724" width="3.28515625" style="17" customWidth="1"/>
    <col min="7725" max="7725" width="4.42578125" style="17" customWidth="1"/>
    <col min="7726" max="7726" width="11.5703125" style="17" customWidth="1"/>
    <col min="7727" max="7742" width="8.7109375" style="17" customWidth="1"/>
    <col min="7743" max="7743" width="2.28515625" style="17" customWidth="1"/>
    <col min="7744" max="7744" width="13.7109375" style="17" customWidth="1"/>
    <col min="7745" max="7745" width="1.7109375" style="17" customWidth="1"/>
    <col min="7746" max="7936" width="9.140625" style="17"/>
    <col min="7937" max="7937" width="2.5703125" style="17" customWidth="1"/>
    <col min="7938" max="7938" width="11.85546875" style="17" customWidth="1"/>
    <col min="7939" max="7954" width="7.7109375" style="17" customWidth="1"/>
    <col min="7955" max="7955" width="5.85546875" style="17" customWidth="1"/>
    <col min="7956" max="7956" width="14.140625" style="17" customWidth="1"/>
    <col min="7957" max="7957" width="5.140625" style="17" customWidth="1"/>
    <col min="7958" max="7958" width="14.7109375" style="17" customWidth="1"/>
    <col min="7959" max="7959" width="0.85546875" style="17" customWidth="1"/>
    <col min="7960" max="7960" width="2" style="17" customWidth="1"/>
    <col min="7961" max="7961" width="11.5703125" style="17" customWidth="1"/>
    <col min="7962" max="7977" width="8.7109375" style="17" customWidth="1"/>
    <col min="7978" max="7978" width="3.140625" style="17" customWidth="1"/>
    <col min="7979" max="7979" width="18.5703125" style="17" customWidth="1"/>
    <col min="7980" max="7980" width="3.28515625" style="17" customWidth="1"/>
    <col min="7981" max="7981" width="4.42578125" style="17" customWidth="1"/>
    <col min="7982" max="7982" width="11.5703125" style="17" customWidth="1"/>
    <col min="7983" max="7998" width="8.7109375" style="17" customWidth="1"/>
    <col min="7999" max="7999" width="2.28515625" style="17" customWidth="1"/>
    <col min="8000" max="8000" width="13.7109375" style="17" customWidth="1"/>
    <col min="8001" max="8001" width="1.7109375" style="17" customWidth="1"/>
    <col min="8002" max="8192" width="9.140625" style="17"/>
    <col min="8193" max="8193" width="2.5703125" style="17" customWidth="1"/>
    <col min="8194" max="8194" width="11.85546875" style="17" customWidth="1"/>
    <col min="8195" max="8210" width="7.7109375" style="17" customWidth="1"/>
    <col min="8211" max="8211" width="5.85546875" style="17" customWidth="1"/>
    <col min="8212" max="8212" width="14.140625" style="17" customWidth="1"/>
    <col min="8213" max="8213" width="5.140625" style="17" customWidth="1"/>
    <col min="8214" max="8214" width="14.7109375" style="17" customWidth="1"/>
    <col min="8215" max="8215" width="0.85546875" style="17" customWidth="1"/>
    <col min="8216" max="8216" width="2" style="17" customWidth="1"/>
    <col min="8217" max="8217" width="11.5703125" style="17" customWidth="1"/>
    <col min="8218" max="8233" width="8.7109375" style="17" customWidth="1"/>
    <col min="8234" max="8234" width="3.140625" style="17" customWidth="1"/>
    <col min="8235" max="8235" width="18.5703125" style="17" customWidth="1"/>
    <col min="8236" max="8236" width="3.28515625" style="17" customWidth="1"/>
    <col min="8237" max="8237" width="4.42578125" style="17" customWidth="1"/>
    <col min="8238" max="8238" width="11.5703125" style="17" customWidth="1"/>
    <col min="8239" max="8254" width="8.7109375" style="17" customWidth="1"/>
    <col min="8255" max="8255" width="2.28515625" style="17" customWidth="1"/>
    <col min="8256" max="8256" width="13.7109375" style="17" customWidth="1"/>
    <col min="8257" max="8257" width="1.7109375" style="17" customWidth="1"/>
    <col min="8258" max="8448" width="9.140625" style="17"/>
    <col min="8449" max="8449" width="2.5703125" style="17" customWidth="1"/>
    <col min="8450" max="8450" width="11.85546875" style="17" customWidth="1"/>
    <col min="8451" max="8466" width="7.7109375" style="17" customWidth="1"/>
    <col min="8467" max="8467" width="5.85546875" style="17" customWidth="1"/>
    <col min="8468" max="8468" width="14.140625" style="17" customWidth="1"/>
    <col min="8469" max="8469" width="5.140625" style="17" customWidth="1"/>
    <col min="8470" max="8470" width="14.7109375" style="17" customWidth="1"/>
    <col min="8471" max="8471" width="0.85546875" style="17" customWidth="1"/>
    <col min="8472" max="8472" width="2" style="17" customWidth="1"/>
    <col min="8473" max="8473" width="11.5703125" style="17" customWidth="1"/>
    <col min="8474" max="8489" width="8.7109375" style="17" customWidth="1"/>
    <col min="8490" max="8490" width="3.140625" style="17" customWidth="1"/>
    <col min="8491" max="8491" width="18.5703125" style="17" customWidth="1"/>
    <col min="8492" max="8492" width="3.28515625" style="17" customWidth="1"/>
    <col min="8493" max="8493" width="4.42578125" style="17" customWidth="1"/>
    <col min="8494" max="8494" width="11.5703125" style="17" customWidth="1"/>
    <col min="8495" max="8510" width="8.7109375" style="17" customWidth="1"/>
    <col min="8511" max="8511" width="2.28515625" style="17" customWidth="1"/>
    <col min="8512" max="8512" width="13.7109375" style="17" customWidth="1"/>
    <col min="8513" max="8513" width="1.7109375" style="17" customWidth="1"/>
    <col min="8514" max="8704" width="9.140625" style="17"/>
    <col min="8705" max="8705" width="2.5703125" style="17" customWidth="1"/>
    <col min="8706" max="8706" width="11.85546875" style="17" customWidth="1"/>
    <col min="8707" max="8722" width="7.7109375" style="17" customWidth="1"/>
    <col min="8723" max="8723" width="5.85546875" style="17" customWidth="1"/>
    <col min="8724" max="8724" width="14.140625" style="17" customWidth="1"/>
    <col min="8725" max="8725" width="5.140625" style="17" customWidth="1"/>
    <col min="8726" max="8726" width="14.7109375" style="17" customWidth="1"/>
    <col min="8727" max="8727" width="0.85546875" style="17" customWidth="1"/>
    <col min="8728" max="8728" width="2" style="17" customWidth="1"/>
    <col min="8729" max="8729" width="11.5703125" style="17" customWidth="1"/>
    <col min="8730" max="8745" width="8.7109375" style="17" customWidth="1"/>
    <col min="8746" max="8746" width="3.140625" style="17" customWidth="1"/>
    <col min="8747" max="8747" width="18.5703125" style="17" customWidth="1"/>
    <col min="8748" max="8748" width="3.28515625" style="17" customWidth="1"/>
    <col min="8749" max="8749" width="4.42578125" style="17" customWidth="1"/>
    <col min="8750" max="8750" width="11.5703125" style="17" customWidth="1"/>
    <col min="8751" max="8766" width="8.7109375" style="17" customWidth="1"/>
    <col min="8767" max="8767" width="2.28515625" style="17" customWidth="1"/>
    <col min="8768" max="8768" width="13.7109375" style="17" customWidth="1"/>
    <col min="8769" max="8769" width="1.7109375" style="17" customWidth="1"/>
    <col min="8770" max="8960" width="9.140625" style="17"/>
    <col min="8961" max="8961" width="2.5703125" style="17" customWidth="1"/>
    <col min="8962" max="8962" width="11.85546875" style="17" customWidth="1"/>
    <col min="8963" max="8978" width="7.7109375" style="17" customWidth="1"/>
    <col min="8979" max="8979" width="5.85546875" style="17" customWidth="1"/>
    <col min="8980" max="8980" width="14.140625" style="17" customWidth="1"/>
    <col min="8981" max="8981" width="5.140625" style="17" customWidth="1"/>
    <col min="8982" max="8982" width="14.7109375" style="17" customWidth="1"/>
    <col min="8983" max="8983" width="0.85546875" style="17" customWidth="1"/>
    <col min="8984" max="8984" width="2" style="17" customWidth="1"/>
    <col min="8985" max="8985" width="11.5703125" style="17" customWidth="1"/>
    <col min="8986" max="9001" width="8.7109375" style="17" customWidth="1"/>
    <col min="9002" max="9002" width="3.140625" style="17" customWidth="1"/>
    <col min="9003" max="9003" width="18.5703125" style="17" customWidth="1"/>
    <col min="9004" max="9004" width="3.28515625" style="17" customWidth="1"/>
    <col min="9005" max="9005" width="4.42578125" style="17" customWidth="1"/>
    <col min="9006" max="9006" width="11.5703125" style="17" customWidth="1"/>
    <col min="9007" max="9022" width="8.7109375" style="17" customWidth="1"/>
    <col min="9023" max="9023" width="2.28515625" style="17" customWidth="1"/>
    <col min="9024" max="9024" width="13.7109375" style="17" customWidth="1"/>
    <col min="9025" max="9025" width="1.7109375" style="17" customWidth="1"/>
    <col min="9026" max="9216" width="9.140625" style="17"/>
    <col min="9217" max="9217" width="2.5703125" style="17" customWidth="1"/>
    <col min="9218" max="9218" width="11.85546875" style="17" customWidth="1"/>
    <col min="9219" max="9234" width="7.7109375" style="17" customWidth="1"/>
    <col min="9235" max="9235" width="5.85546875" style="17" customWidth="1"/>
    <col min="9236" max="9236" width="14.140625" style="17" customWidth="1"/>
    <col min="9237" max="9237" width="5.140625" style="17" customWidth="1"/>
    <col min="9238" max="9238" width="14.7109375" style="17" customWidth="1"/>
    <col min="9239" max="9239" width="0.85546875" style="17" customWidth="1"/>
    <col min="9240" max="9240" width="2" style="17" customWidth="1"/>
    <col min="9241" max="9241" width="11.5703125" style="17" customWidth="1"/>
    <col min="9242" max="9257" width="8.7109375" style="17" customWidth="1"/>
    <col min="9258" max="9258" width="3.140625" style="17" customWidth="1"/>
    <col min="9259" max="9259" width="18.5703125" style="17" customWidth="1"/>
    <col min="9260" max="9260" width="3.28515625" style="17" customWidth="1"/>
    <col min="9261" max="9261" width="4.42578125" style="17" customWidth="1"/>
    <col min="9262" max="9262" width="11.5703125" style="17" customWidth="1"/>
    <col min="9263" max="9278" width="8.7109375" style="17" customWidth="1"/>
    <col min="9279" max="9279" width="2.28515625" style="17" customWidth="1"/>
    <col min="9280" max="9280" width="13.7109375" style="17" customWidth="1"/>
    <col min="9281" max="9281" width="1.7109375" style="17" customWidth="1"/>
    <col min="9282" max="9472" width="9.140625" style="17"/>
    <col min="9473" max="9473" width="2.5703125" style="17" customWidth="1"/>
    <col min="9474" max="9474" width="11.85546875" style="17" customWidth="1"/>
    <col min="9475" max="9490" width="7.7109375" style="17" customWidth="1"/>
    <col min="9491" max="9491" width="5.85546875" style="17" customWidth="1"/>
    <col min="9492" max="9492" width="14.140625" style="17" customWidth="1"/>
    <col min="9493" max="9493" width="5.140625" style="17" customWidth="1"/>
    <col min="9494" max="9494" width="14.7109375" style="17" customWidth="1"/>
    <col min="9495" max="9495" width="0.85546875" style="17" customWidth="1"/>
    <col min="9496" max="9496" width="2" style="17" customWidth="1"/>
    <col min="9497" max="9497" width="11.5703125" style="17" customWidth="1"/>
    <col min="9498" max="9513" width="8.7109375" style="17" customWidth="1"/>
    <col min="9514" max="9514" width="3.140625" style="17" customWidth="1"/>
    <col min="9515" max="9515" width="18.5703125" style="17" customWidth="1"/>
    <col min="9516" max="9516" width="3.28515625" style="17" customWidth="1"/>
    <col min="9517" max="9517" width="4.42578125" style="17" customWidth="1"/>
    <col min="9518" max="9518" width="11.5703125" style="17" customWidth="1"/>
    <col min="9519" max="9534" width="8.7109375" style="17" customWidth="1"/>
    <col min="9535" max="9535" width="2.28515625" style="17" customWidth="1"/>
    <col min="9536" max="9536" width="13.7109375" style="17" customWidth="1"/>
    <col min="9537" max="9537" width="1.7109375" style="17" customWidth="1"/>
    <col min="9538" max="9728" width="9.140625" style="17"/>
    <col min="9729" max="9729" width="2.5703125" style="17" customWidth="1"/>
    <col min="9730" max="9730" width="11.85546875" style="17" customWidth="1"/>
    <col min="9731" max="9746" width="7.7109375" style="17" customWidth="1"/>
    <col min="9747" max="9747" width="5.85546875" style="17" customWidth="1"/>
    <col min="9748" max="9748" width="14.140625" style="17" customWidth="1"/>
    <col min="9749" max="9749" width="5.140625" style="17" customWidth="1"/>
    <col min="9750" max="9750" width="14.7109375" style="17" customWidth="1"/>
    <col min="9751" max="9751" width="0.85546875" style="17" customWidth="1"/>
    <col min="9752" max="9752" width="2" style="17" customWidth="1"/>
    <col min="9753" max="9753" width="11.5703125" style="17" customWidth="1"/>
    <col min="9754" max="9769" width="8.7109375" style="17" customWidth="1"/>
    <col min="9770" max="9770" width="3.140625" style="17" customWidth="1"/>
    <col min="9771" max="9771" width="18.5703125" style="17" customWidth="1"/>
    <col min="9772" max="9772" width="3.28515625" style="17" customWidth="1"/>
    <col min="9773" max="9773" width="4.42578125" style="17" customWidth="1"/>
    <col min="9774" max="9774" width="11.5703125" style="17" customWidth="1"/>
    <col min="9775" max="9790" width="8.7109375" style="17" customWidth="1"/>
    <col min="9791" max="9791" width="2.28515625" style="17" customWidth="1"/>
    <col min="9792" max="9792" width="13.7109375" style="17" customWidth="1"/>
    <col min="9793" max="9793" width="1.7109375" style="17" customWidth="1"/>
    <col min="9794" max="9984" width="9.140625" style="17"/>
    <col min="9985" max="9985" width="2.5703125" style="17" customWidth="1"/>
    <col min="9986" max="9986" width="11.85546875" style="17" customWidth="1"/>
    <col min="9987" max="10002" width="7.7109375" style="17" customWidth="1"/>
    <col min="10003" max="10003" width="5.85546875" style="17" customWidth="1"/>
    <col min="10004" max="10004" width="14.140625" style="17" customWidth="1"/>
    <col min="10005" max="10005" width="5.140625" style="17" customWidth="1"/>
    <col min="10006" max="10006" width="14.7109375" style="17" customWidth="1"/>
    <col min="10007" max="10007" width="0.85546875" style="17" customWidth="1"/>
    <col min="10008" max="10008" width="2" style="17" customWidth="1"/>
    <col min="10009" max="10009" width="11.5703125" style="17" customWidth="1"/>
    <col min="10010" max="10025" width="8.7109375" style="17" customWidth="1"/>
    <col min="10026" max="10026" width="3.140625" style="17" customWidth="1"/>
    <col min="10027" max="10027" width="18.5703125" style="17" customWidth="1"/>
    <col min="10028" max="10028" width="3.28515625" style="17" customWidth="1"/>
    <col min="10029" max="10029" width="4.42578125" style="17" customWidth="1"/>
    <col min="10030" max="10030" width="11.5703125" style="17" customWidth="1"/>
    <col min="10031" max="10046" width="8.7109375" style="17" customWidth="1"/>
    <col min="10047" max="10047" width="2.28515625" style="17" customWidth="1"/>
    <col min="10048" max="10048" width="13.7109375" style="17" customWidth="1"/>
    <col min="10049" max="10049" width="1.7109375" style="17" customWidth="1"/>
    <col min="10050" max="10240" width="9.140625" style="17"/>
    <col min="10241" max="10241" width="2.5703125" style="17" customWidth="1"/>
    <col min="10242" max="10242" width="11.85546875" style="17" customWidth="1"/>
    <col min="10243" max="10258" width="7.7109375" style="17" customWidth="1"/>
    <col min="10259" max="10259" width="5.85546875" style="17" customWidth="1"/>
    <col min="10260" max="10260" width="14.140625" style="17" customWidth="1"/>
    <col min="10261" max="10261" width="5.140625" style="17" customWidth="1"/>
    <col min="10262" max="10262" width="14.7109375" style="17" customWidth="1"/>
    <col min="10263" max="10263" width="0.85546875" style="17" customWidth="1"/>
    <col min="10264" max="10264" width="2" style="17" customWidth="1"/>
    <col min="10265" max="10265" width="11.5703125" style="17" customWidth="1"/>
    <col min="10266" max="10281" width="8.7109375" style="17" customWidth="1"/>
    <col min="10282" max="10282" width="3.140625" style="17" customWidth="1"/>
    <col min="10283" max="10283" width="18.5703125" style="17" customWidth="1"/>
    <col min="10284" max="10284" width="3.28515625" style="17" customWidth="1"/>
    <col min="10285" max="10285" width="4.42578125" style="17" customWidth="1"/>
    <col min="10286" max="10286" width="11.5703125" style="17" customWidth="1"/>
    <col min="10287" max="10302" width="8.7109375" style="17" customWidth="1"/>
    <col min="10303" max="10303" width="2.28515625" style="17" customWidth="1"/>
    <col min="10304" max="10304" width="13.7109375" style="17" customWidth="1"/>
    <col min="10305" max="10305" width="1.7109375" style="17" customWidth="1"/>
    <col min="10306" max="10496" width="9.140625" style="17"/>
    <col min="10497" max="10497" width="2.5703125" style="17" customWidth="1"/>
    <col min="10498" max="10498" width="11.85546875" style="17" customWidth="1"/>
    <col min="10499" max="10514" width="7.7109375" style="17" customWidth="1"/>
    <col min="10515" max="10515" width="5.85546875" style="17" customWidth="1"/>
    <col min="10516" max="10516" width="14.140625" style="17" customWidth="1"/>
    <col min="10517" max="10517" width="5.140625" style="17" customWidth="1"/>
    <col min="10518" max="10518" width="14.7109375" style="17" customWidth="1"/>
    <col min="10519" max="10519" width="0.85546875" style="17" customWidth="1"/>
    <col min="10520" max="10520" width="2" style="17" customWidth="1"/>
    <col min="10521" max="10521" width="11.5703125" style="17" customWidth="1"/>
    <col min="10522" max="10537" width="8.7109375" style="17" customWidth="1"/>
    <col min="10538" max="10538" width="3.140625" style="17" customWidth="1"/>
    <col min="10539" max="10539" width="18.5703125" style="17" customWidth="1"/>
    <col min="10540" max="10540" width="3.28515625" style="17" customWidth="1"/>
    <col min="10541" max="10541" width="4.42578125" style="17" customWidth="1"/>
    <col min="10542" max="10542" width="11.5703125" style="17" customWidth="1"/>
    <col min="10543" max="10558" width="8.7109375" style="17" customWidth="1"/>
    <col min="10559" max="10559" width="2.28515625" style="17" customWidth="1"/>
    <col min="10560" max="10560" width="13.7109375" style="17" customWidth="1"/>
    <col min="10561" max="10561" width="1.7109375" style="17" customWidth="1"/>
    <col min="10562" max="10752" width="9.140625" style="17"/>
    <col min="10753" max="10753" width="2.5703125" style="17" customWidth="1"/>
    <col min="10754" max="10754" width="11.85546875" style="17" customWidth="1"/>
    <col min="10755" max="10770" width="7.7109375" style="17" customWidth="1"/>
    <col min="10771" max="10771" width="5.85546875" style="17" customWidth="1"/>
    <col min="10772" max="10772" width="14.140625" style="17" customWidth="1"/>
    <col min="10773" max="10773" width="5.140625" style="17" customWidth="1"/>
    <col min="10774" max="10774" width="14.7109375" style="17" customWidth="1"/>
    <col min="10775" max="10775" width="0.85546875" style="17" customWidth="1"/>
    <col min="10776" max="10776" width="2" style="17" customWidth="1"/>
    <col min="10777" max="10777" width="11.5703125" style="17" customWidth="1"/>
    <col min="10778" max="10793" width="8.7109375" style="17" customWidth="1"/>
    <col min="10794" max="10794" width="3.140625" style="17" customWidth="1"/>
    <col min="10795" max="10795" width="18.5703125" style="17" customWidth="1"/>
    <col min="10796" max="10796" width="3.28515625" style="17" customWidth="1"/>
    <col min="10797" max="10797" width="4.42578125" style="17" customWidth="1"/>
    <col min="10798" max="10798" width="11.5703125" style="17" customWidth="1"/>
    <col min="10799" max="10814" width="8.7109375" style="17" customWidth="1"/>
    <col min="10815" max="10815" width="2.28515625" style="17" customWidth="1"/>
    <col min="10816" max="10816" width="13.7109375" style="17" customWidth="1"/>
    <col min="10817" max="10817" width="1.7109375" style="17" customWidth="1"/>
    <col min="10818" max="11008" width="9.140625" style="17"/>
    <col min="11009" max="11009" width="2.5703125" style="17" customWidth="1"/>
    <col min="11010" max="11010" width="11.85546875" style="17" customWidth="1"/>
    <col min="11011" max="11026" width="7.7109375" style="17" customWidth="1"/>
    <col min="11027" max="11027" width="5.85546875" style="17" customWidth="1"/>
    <col min="11028" max="11028" width="14.140625" style="17" customWidth="1"/>
    <col min="11029" max="11029" width="5.140625" style="17" customWidth="1"/>
    <col min="11030" max="11030" width="14.7109375" style="17" customWidth="1"/>
    <col min="11031" max="11031" width="0.85546875" style="17" customWidth="1"/>
    <col min="11032" max="11032" width="2" style="17" customWidth="1"/>
    <col min="11033" max="11033" width="11.5703125" style="17" customWidth="1"/>
    <col min="11034" max="11049" width="8.7109375" style="17" customWidth="1"/>
    <col min="11050" max="11050" width="3.140625" style="17" customWidth="1"/>
    <col min="11051" max="11051" width="18.5703125" style="17" customWidth="1"/>
    <col min="11052" max="11052" width="3.28515625" style="17" customWidth="1"/>
    <col min="11053" max="11053" width="4.42578125" style="17" customWidth="1"/>
    <col min="11054" max="11054" width="11.5703125" style="17" customWidth="1"/>
    <col min="11055" max="11070" width="8.7109375" style="17" customWidth="1"/>
    <col min="11071" max="11071" width="2.28515625" style="17" customWidth="1"/>
    <col min="11072" max="11072" width="13.7109375" style="17" customWidth="1"/>
    <col min="11073" max="11073" width="1.7109375" style="17" customWidth="1"/>
    <col min="11074" max="11264" width="9.140625" style="17"/>
    <col min="11265" max="11265" width="2.5703125" style="17" customWidth="1"/>
    <col min="11266" max="11266" width="11.85546875" style="17" customWidth="1"/>
    <col min="11267" max="11282" width="7.7109375" style="17" customWidth="1"/>
    <col min="11283" max="11283" width="5.85546875" style="17" customWidth="1"/>
    <col min="11284" max="11284" width="14.140625" style="17" customWidth="1"/>
    <col min="11285" max="11285" width="5.140625" style="17" customWidth="1"/>
    <col min="11286" max="11286" width="14.7109375" style="17" customWidth="1"/>
    <col min="11287" max="11287" width="0.85546875" style="17" customWidth="1"/>
    <col min="11288" max="11288" width="2" style="17" customWidth="1"/>
    <col min="11289" max="11289" width="11.5703125" style="17" customWidth="1"/>
    <col min="11290" max="11305" width="8.7109375" style="17" customWidth="1"/>
    <col min="11306" max="11306" width="3.140625" style="17" customWidth="1"/>
    <col min="11307" max="11307" width="18.5703125" style="17" customWidth="1"/>
    <col min="11308" max="11308" width="3.28515625" style="17" customWidth="1"/>
    <col min="11309" max="11309" width="4.42578125" style="17" customWidth="1"/>
    <col min="11310" max="11310" width="11.5703125" style="17" customWidth="1"/>
    <col min="11311" max="11326" width="8.7109375" style="17" customWidth="1"/>
    <col min="11327" max="11327" width="2.28515625" style="17" customWidth="1"/>
    <col min="11328" max="11328" width="13.7109375" style="17" customWidth="1"/>
    <col min="11329" max="11329" width="1.7109375" style="17" customWidth="1"/>
    <col min="11330" max="11520" width="9.140625" style="17"/>
    <col min="11521" max="11521" width="2.5703125" style="17" customWidth="1"/>
    <col min="11522" max="11522" width="11.85546875" style="17" customWidth="1"/>
    <col min="11523" max="11538" width="7.7109375" style="17" customWidth="1"/>
    <col min="11539" max="11539" width="5.85546875" style="17" customWidth="1"/>
    <col min="11540" max="11540" width="14.140625" style="17" customWidth="1"/>
    <col min="11541" max="11541" width="5.140625" style="17" customWidth="1"/>
    <col min="11542" max="11542" width="14.7109375" style="17" customWidth="1"/>
    <col min="11543" max="11543" width="0.85546875" style="17" customWidth="1"/>
    <col min="11544" max="11544" width="2" style="17" customWidth="1"/>
    <col min="11545" max="11545" width="11.5703125" style="17" customWidth="1"/>
    <col min="11546" max="11561" width="8.7109375" style="17" customWidth="1"/>
    <col min="11562" max="11562" width="3.140625" style="17" customWidth="1"/>
    <col min="11563" max="11563" width="18.5703125" style="17" customWidth="1"/>
    <col min="11564" max="11564" width="3.28515625" style="17" customWidth="1"/>
    <col min="11565" max="11565" width="4.42578125" style="17" customWidth="1"/>
    <col min="11566" max="11566" width="11.5703125" style="17" customWidth="1"/>
    <col min="11567" max="11582" width="8.7109375" style="17" customWidth="1"/>
    <col min="11583" max="11583" width="2.28515625" style="17" customWidth="1"/>
    <col min="11584" max="11584" width="13.7109375" style="17" customWidth="1"/>
    <col min="11585" max="11585" width="1.7109375" style="17" customWidth="1"/>
    <col min="11586" max="11776" width="9.140625" style="17"/>
    <col min="11777" max="11777" width="2.5703125" style="17" customWidth="1"/>
    <col min="11778" max="11778" width="11.85546875" style="17" customWidth="1"/>
    <col min="11779" max="11794" width="7.7109375" style="17" customWidth="1"/>
    <col min="11795" max="11795" width="5.85546875" style="17" customWidth="1"/>
    <col min="11796" max="11796" width="14.140625" style="17" customWidth="1"/>
    <col min="11797" max="11797" width="5.140625" style="17" customWidth="1"/>
    <col min="11798" max="11798" width="14.7109375" style="17" customWidth="1"/>
    <col min="11799" max="11799" width="0.85546875" style="17" customWidth="1"/>
    <col min="11800" max="11800" width="2" style="17" customWidth="1"/>
    <col min="11801" max="11801" width="11.5703125" style="17" customWidth="1"/>
    <col min="11802" max="11817" width="8.7109375" style="17" customWidth="1"/>
    <col min="11818" max="11818" width="3.140625" style="17" customWidth="1"/>
    <col min="11819" max="11819" width="18.5703125" style="17" customWidth="1"/>
    <col min="11820" max="11820" width="3.28515625" style="17" customWidth="1"/>
    <col min="11821" max="11821" width="4.42578125" style="17" customWidth="1"/>
    <col min="11822" max="11822" width="11.5703125" style="17" customWidth="1"/>
    <col min="11823" max="11838" width="8.7109375" style="17" customWidth="1"/>
    <col min="11839" max="11839" width="2.28515625" style="17" customWidth="1"/>
    <col min="11840" max="11840" width="13.7109375" style="17" customWidth="1"/>
    <col min="11841" max="11841" width="1.7109375" style="17" customWidth="1"/>
    <col min="11842" max="12032" width="9.140625" style="17"/>
    <col min="12033" max="12033" width="2.5703125" style="17" customWidth="1"/>
    <col min="12034" max="12034" width="11.85546875" style="17" customWidth="1"/>
    <col min="12035" max="12050" width="7.7109375" style="17" customWidth="1"/>
    <col min="12051" max="12051" width="5.85546875" style="17" customWidth="1"/>
    <col min="12052" max="12052" width="14.140625" style="17" customWidth="1"/>
    <col min="12053" max="12053" width="5.140625" style="17" customWidth="1"/>
    <col min="12054" max="12054" width="14.7109375" style="17" customWidth="1"/>
    <col min="12055" max="12055" width="0.85546875" style="17" customWidth="1"/>
    <col min="12056" max="12056" width="2" style="17" customWidth="1"/>
    <col min="12057" max="12057" width="11.5703125" style="17" customWidth="1"/>
    <col min="12058" max="12073" width="8.7109375" style="17" customWidth="1"/>
    <col min="12074" max="12074" width="3.140625" style="17" customWidth="1"/>
    <col min="12075" max="12075" width="18.5703125" style="17" customWidth="1"/>
    <col min="12076" max="12076" width="3.28515625" style="17" customWidth="1"/>
    <col min="12077" max="12077" width="4.42578125" style="17" customWidth="1"/>
    <col min="12078" max="12078" width="11.5703125" style="17" customWidth="1"/>
    <col min="12079" max="12094" width="8.7109375" style="17" customWidth="1"/>
    <col min="12095" max="12095" width="2.28515625" style="17" customWidth="1"/>
    <col min="12096" max="12096" width="13.7109375" style="17" customWidth="1"/>
    <col min="12097" max="12097" width="1.7109375" style="17" customWidth="1"/>
    <col min="12098" max="12288" width="9.140625" style="17"/>
    <col min="12289" max="12289" width="2.5703125" style="17" customWidth="1"/>
    <col min="12290" max="12290" width="11.85546875" style="17" customWidth="1"/>
    <col min="12291" max="12306" width="7.7109375" style="17" customWidth="1"/>
    <col min="12307" max="12307" width="5.85546875" style="17" customWidth="1"/>
    <col min="12308" max="12308" width="14.140625" style="17" customWidth="1"/>
    <col min="12309" max="12309" width="5.140625" style="17" customWidth="1"/>
    <col min="12310" max="12310" width="14.7109375" style="17" customWidth="1"/>
    <col min="12311" max="12311" width="0.85546875" style="17" customWidth="1"/>
    <col min="12312" max="12312" width="2" style="17" customWidth="1"/>
    <col min="12313" max="12313" width="11.5703125" style="17" customWidth="1"/>
    <col min="12314" max="12329" width="8.7109375" style="17" customWidth="1"/>
    <col min="12330" max="12330" width="3.140625" style="17" customWidth="1"/>
    <col min="12331" max="12331" width="18.5703125" style="17" customWidth="1"/>
    <col min="12332" max="12332" width="3.28515625" style="17" customWidth="1"/>
    <col min="12333" max="12333" width="4.42578125" style="17" customWidth="1"/>
    <col min="12334" max="12334" width="11.5703125" style="17" customWidth="1"/>
    <col min="12335" max="12350" width="8.7109375" style="17" customWidth="1"/>
    <col min="12351" max="12351" width="2.28515625" style="17" customWidth="1"/>
    <col min="12352" max="12352" width="13.7109375" style="17" customWidth="1"/>
    <col min="12353" max="12353" width="1.7109375" style="17" customWidth="1"/>
    <col min="12354" max="12544" width="9.140625" style="17"/>
    <col min="12545" max="12545" width="2.5703125" style="17" customWidth="1"/>
    <col min="12546" max="12546" width="11.85546875" style="17" customWidth="1"/>
    <col min="12547" max="12562" width="7.7109375" style="17" customWidth="1"/>
    <col min="12563" max="12563" width="5.85546875" style="17" customWidth="1"/>
    <col min="12564" max="12564" width="14.140625" style="17" customWidth="1"/>
    <col min="12565" max="12565" width="5.140625" style="17" customWidth="1"/>
    <col min="12566" max="12566" width="14.7109375" style="17" customWidth="1"/>
    <col min="12567" max="12567" width="0.85546875" style="17" customWidth="1"/>
    <col min="12568" max="12568" width="2" style="17" customWidth="1"/>
    <col min="12569" max="12569" width="11.5703125" style="17" customWidth="1"/>
    <col min="12570" max="12585" width="8.7109375" style="17" customWidth="1"/>
    <col min="12586" max="12586" width="3.140625" style="17" customWidth="1"/>
    <col min="12587" max="12587" width="18.5703125" style="17" customWidth="1"/>
    <col min="12588" max="12588" width="3.28515625" style="17" customWidth="1"/>
    <col min="12589" max="12589" width="4.42578125" style="17" customWidth="1"/>
    <col min="12590" max="12590" width="11.5703125" style="17" customWidth="1"/>
    <col min="12591" max="12606" width="8.7109375" style="17" customWidth="1"/>
    <col min="12607" max="12607" width="2.28515625" style="17" customWidth="1"/>
    <col min="12608" max="12608" width="13.7109375" style="17" customWidth="1"/>
    <col min="12609" max="12609" width="1.7109375" style="17" customWidth="1"/>
    <col min="12610" max="12800" width="9.140625" style="17"/>
    <col min="12801" max="12801" width="2.5703125" style="17" customWidth="1"/>
    <col min="12802" max="12802" width="11.85546875" style="17" customWidth="1"/>
    <col min="12803" max="12818" width="7.7109375" style="17" customWidth="1"/>
    <col min="12819" max="12819" width="5.85546875" style="17" customWidth="1"/>
    <col min="12820" max="12820" width="14.140625" style="17" customWidth="1"/>
    <col min="12821" max="12821" width="5.140625" style="17" customWidth="1"/>
    <col min="12822" max="12822" width="14.7109375" style="17" customWidth="1"/>
    <col min="12823" max="12823" width="0.85546875" style="17" customWidth="1"/>
    <col min="12824" max="12824" width="2" style="17" customWidth="1"/>
    <col min="12825" max="12825" width="11.5703125" style="17" customWidth="1"/>
    <col min="12826" max="12841" width="8.7109375" style="17" customWidth="1"/>
    <col min="12842" max="12842" width="3.140625" style="17" customWidth="1"/>
    <col min="12843" max="12843" width="18.5703125" style="17" customWidth="1"/>
    <col min="12844" max="12844" width="3.28515625" style="17" customWidth="1"/>
    <col min="12845" max="12845" width="4.42578125" style="17" customWidth="1"/>
    <col min="12846" max="12846" width="11.5703125" style="17" customWidth="1"/>
    <col min="12847" max="12862" width="8.7109375" style="17" customWidth="1"/>
    <col min="12863" max="12863" width="2.28515625" style="17" customWidth="1"/>
    <col min="12864" max="12864" width="13.7109375" style="17" customWidth="1"/>
    <col min="12865" max="12865" width="1.7109375" style="17" customWidth="1"/>
    <col min="12866" max="13056" width="9.140625" style="17"/>
    <col min="13057" max="13057" width="2.5703125" style="17" customWidth="1"/>
    <col min="13058" max="13058" width="11.85546875" style="17" customWidth="1"/>
    <col min="13059" max="13074" width="7.7109375" style="17" customWidth="1"/>
    <col min="13075" max="13075" width="5.85546875" style="17" customWidth="1"/>
    <col min="13076" max="13076" width="14.140625" style="17" customWidth="1"/>
    <col min="13077" max="13077" width="5.140625" style="17" customWidth="1"/>
    <col min="13078" max="13078" width="14.7109375" style="17" customWidth="1"/>
    <col min="13079" max="13079" width="0.85546875" style="17" customWidth="1"/>
    <col min="13080" max="13080" width="2" style="17" customWidth="1"/>
    <col min="13081" max="13081" width="11.5703125" style="17" customWidth="1"/>
    <col min="13082" max="13097" width="8.7109375" style="17" customWidth="1"/>
    <col min="13098" max="13098" width="3.140625" style="17" customWidth="1"/>
    <col min="13099" max="13099" width="18.5703125" style="17" customWidth="1"/>
    <col min="13100" max="13100" width="3.28515625" style="17" customWidth="1"/>
    <col min="13101" max="13101" width="4.42578125" style="17" customWidth="1"/>
    <col min="13102" max="13102" width="11.5703125" style="17" customWidth="1"/>
    <col min="13103" max="13118" width="8.7109375" style="17" customWidth="1"/>
    <col min="13119" max="13119" width="2.28515625" style="17" customWidth="1"/>
    <col min="13120" max="13120" width="13.7109375" style="17" customWidth="1"/>
    <col min="13121" max="13121" width="1.7109375" style="17" customWidth="1"/>
    <col min="13122" max="13312" width="9.140625" style="17"/>
    <col min="13313" max="13313" width="2.5703125" style="17" customWidth="1"/>
    <col min="13314" max="13314" width="11.85546875" style="17" customWidth="1"/>
    <col min="13315" max="13330" width="7.7109375" style="17" customWidth="1"/>
    <col min="13331" max="13331" width="5.85546875" style="17" customWidth="1"/>
    <col min="13332" max="13332" width="14.140625" style="17" customWidth="1"/>
    <col min="13333" max="13333" width="5.140625" style="17" customWidth="1"/>
    <col min="13334" max="13334" width="14.7109375" style="17" customWidth="1"/>
    <col min="13335" max="13335" width="0.85546875" style="17" customWidth="1"/>
    <col min="13336" max="13336" width="2" style="17" customWidth="1"/>
    <col min="13337" max="13337" width="11.5703125" style="17" customWidth="1"/>
    <col min="13338" max="13353" width="8.7109375" style="17" customWidth="1"/>
    <col min="13354" max="13354" width="3.140625" style="17" customWidth="1"/>
    <col min="13355" max="13355" width="18.5703125" style="17" customWidth="1"/>
    <col min="13356" max="13356" width="3.28515625" style="17" customWidth="1"/>
    <col min="13357" max="13357" width="4.42578125" style="17" customWidth="1"/>
    <col min="13358" max="13358" width="11.5703125" style="17" customWidth="1"/>
    <col min="13359" max="13374" width="8.7109375" style="17" customWidth="1"/>
    <col min="13375" max="13375" width="2.28515625" style="17" customWidth="1"/>
    <col min="13376" max="13376" width="13.7109375" style="17" customWidth="1"/>
    <col min="13377" max="13377" width="1.7109375" style="17" customWidth="1"/>
    <col min="13378" max="13568" width="9.140625" style="17"/>
    <col min="13569" max="13569" width="2.5703125" style="17" customWidth="1"/>
    <col min="13570" max="13570" width="11.85546875" style="17" customWidth="1"/>
    <col min="13571" max="13586" width="7.7109375" style="17" customWidth="1"/>
    <col min="13587" max="13587" width="5.85546875" style="17" customWidth="1"/>
    <col min="13588" max="13588" width="14.140625" style="17" customWidth="1"/>
    <col min="13589" max="13589" width="5.140625" style="17" customWidth="1"/>
    <col min="13590" max="13590" width="14.7109375" style="17" customWidth="1"/>
    <col min="13591" max="13591" width="0.85546875" style="17" customWidth="1"/>
    <col min="13592" max="13592" width="2" style="17" customWidth="1"/>
    <col min="13593" max="13593" width="11.5703125" style="17" customWidth="1"/>
    <col min="13594" max="13609" width="8.7109375" style="17" customWidth="1"/>
    <col min="13610" max="13610" width="3.140625" style="17" customWidth="1"/>
    <col min="13611" max="13611" width="18.5703125" style="17" customWidth="1"/>
    <col min="13612" max="13612" width="3.28515625" style="17" customWidth="1"/>
    <col min="13613" max="13613" width="4.42578125" style="17" customWidth="1"/>
    <col min="13614" max="13614" width="11.5703125" style="17" customWidth="1"/>
    <col min="13615" max="13630" width="8.7109375" style="17" customWidth="1"/>
    <col min="13631" max="13631" width="2.28515625" style="17" customWidth="1"/>
    <col min="13632" max="13632" width="13.7109375" style="17" customWidth="1"/>
    <col min="13633" max="13633" width="1.7109375" style="17" customWidth="1"/>
    <col min="13634" max="13824" width="9.140625" style="17"/>
    <col min="13825" max="13825" width="2.5703125" style="17" customWidth="1"/>
    <col min="13826" max="13826" width="11.85546875" style="17" customWidth="1"/>
    <col min="13827" max="13842" width="7.7109375" style="17" customWidth="1"/>
    <col min="13843" max="13843" width="5.85546875" style="17" customWidth="1"/>
    <col min="13844" max="13844" width="14.140625" style="17" customWidth="1"/>
    <col min="13845" max="13845" width="5.140625" style="17" customWidth="1"/>
    <col min="13846" max="13846" width="14.7109375" style="17" customWidth="1"/>
    <col min="13847" max="13847" width="0.85546875" style="17" customWidth="1"/>
    <col min="13848" max="13848" width="2" style="17" customWidth="1"/>
    <col min="13849" max="13849" width="11.5703125" style="17" customWidth="1"/>
    <col min="13850" max="13865" width="8.7109375" style="17" customWidth="1"/>
    <col min="13866" max="13866" width="3.140625" style="17" customWidth="1"/>
    <col min="13867" max="13867" width="18.5703125" style="17" customWidth="1"/>
    <col min="13868" max="13868" width="3.28515625" style="17" customWidth="1"/>
    <col min="13869" max="13869" width="4.42578125" style="17" customWidth="1"/>
    <col min="13870" max="13870" width="11.5703125" style="17" customWidth="1"/>
    <col min="13871" max="13886" width="8.7109375" style="17" customWidth="1"/>
    <col min="13887" max="13887" width="2.28515625" style="17" customWidth="1"/>
    <col min="13888" max="13888" width="13.7109375" style="17" customWidth="1"/>
    <col min="13889" max="13889" width="1.7109375" style="17" customWidth="1"/>
    <col min="13890" max="14080" width="9.140625" style="17"/>
    <col min="14081" max="14081" width="2.5703125" style="17" customWidth="1"/>
    <col min="14082" max="14082" width="11.85546875" style="17" customWidth="1"/>
    <col min="14083" max="14098" width="7.7109375" style="17" customWidth="1"/>
    <col min="14099" max="14099" width="5.85546875" style="17" customWidth="1"/>
    <col min="14100" max="14100" width="14.140625" style="17" customWidth="1"/>
    <col min="14101" max="14101" width="5.140625" style="17" customWidth="1"/>
    <col min="14102" max="14102" width="14.7109375" style="17" customWidth="1"/>
    <col min="14103" max="14103" width="0.85546875" style="17" customWidth="1"/>
    <col min="14104" max="14104" width="2" style="17" customWidth="1"/>
    <col min="14105" max="14105" width="11.5703125" style="17" customWidth="1"/>
    <col min="14106" max="14121" width="8.7109375" style="17" customWidth="1"/>
    <col min="14122" max="14122" width="3.140625" style="17" customWidth="1"/>
    <col min="14123" max="14123" width="18.5703125" style="17" customWidth="1"/>
    <col min="14124" max="14124" width="3.28515625" style="17" customWidth="1"/>
    <col min="14125" max="14125" width="4.42578125" style="17" customWidth="1"/>
    <col min="14126" max="14126" width="11.5703125" style="17" customWidth="1"/>
    <col min="14127" max="14142" width="8.7109375" style="17" customWidth="1"/>
    <col min="14143" max="14143" width="2.28515625" style="17" customWidth="1"/>
    <col min="14144" max="14144" width="13.7109375" style="17" customWidth="1"/>
    <col min="14145" max="14145" width="1.7109375" style="17" customWidth="1"/>
    <col min="14146" max="14336" width="9.140625" style="17"/>
    <col min="14337" max="14337" width="2.5703125" style="17" customWidth="1"/>
    <col min="14338" max="14338" width="11.85546875" style="17" customWidth="1"/>
    <col min="14339" max="14354" width="7.7109375" style="17" customWidth="1"/>
    <col min="14355" max="14355" width="5.85546875" style="17" customWidth="1"/>
    <col min="14356" max="14356" width="14.140625" style="17" customWidth="1"/>
    <col min="14357" max="14357" width="5.140625" style="17" customWidth="1"/>
    <col min="14358" max="14358" width="14.7109375" style="17" customWidth="1"/>
    <col min="14359" max="14359" width="0.85546875" style="17" customWidth="1"/>
    <col min="14360" max="14360" width="2" style="17" customWidth="1"/>
    <col min="14361" max="14361" width="11.5703125" style="17" customWidth="1"/>
    <col min="14362" max="14377" width="8.7109375" style="17" customWidth="1"/>
    <col min="14378" max="14378" width="3.140625" style="17" customWidth="1"/>
    <col min="14379" max="14379" width="18.5703125" style="17" customWidth="1"/>
    <col min="14380" max="14380" width="3.28515625" style="17" customWidth="1"/>
    <col min="14381" max="14381" width="4.42578125" style="17" customWidth="1"/>
    <col min="14382" max="14382" width="11.5703125" style="17" customWidth="1"/>
    <col min="14383" max="14398" width="8.7109375" style="17" customWidth="1"/>
    <col min="14399" max="14399" width="2.28515625" style="17" customWidth="1"/>
    <col min="14400" max="14400" width="13.7109375" style="17" customWidth="1"/>
    <col min="14401" max="14401" width="1.7109375" style="17" customWidth="1"/>
    <col min="14402" max="14592" width="9.140625" style="17"/>
    <col min="14593" max="14593" width="2.5703125" style="17" customWidth="1"/>
    <col min="14594" max="14594" width="11.85546875" style="17" customWidth="1"/>
    <col min="14595" max="14610" width="7.7109375" style="17" customWidth="1"/>
    <col min="14611" max="14611" width="5.85546875" style="17" customWidth="1"/>
    <col min="14612" max="14612" width="14.140625" style="17" customWidth="1"/>
    <col min="14613" max="14613" width="5.140625" style="17" customWidth="1"/>
    <col min="14614" max="14614" width="14.7109375" style="17" customWidth="1"/>
    <col min="14615" max="14615" width="0.85546875" style="17" customWidth="1"/>
    <col min="14616" max="14616" width="2" style="17" customWidth="1"/>
    <col min="14617" max="14617" width="11.5703125" style="17" customWidth="1"/>
    <col min="14618" max="14633" width="8.7109375" style="17" customWidth="1"/>
    <col min="14634" max="14634" width="3.140625" style="17" customWidth="1"/>
    <col min="14635" max="14635" width="18.5703125" style="17" customWidth="1"/>
    <col min="14636" max="14636" width="3.28515625" style="17" customWidth="1"/>
    <col min="14637" max="14637" width="4.42578125" style="17" customWidth="1"/>
    <col min="14638" max="14638" width="11.5703125" style="17" customWidth="1"/>
    <col min="14639" max="14654" width="8.7109375" style="17" customWidth="1"/>
    <col min="14655" max="14655" width="2.28515625" style="17" customWidth="1"/>
    <col min="14656" max="14656" width="13.7109375" style="17" customWidth="1"/>
    <col min="14657" max="14657" width="1.7109375" style="17" customWidth="1"/>
    <col min="14658" max="14848" width="9.140625" style="17"/>
    <col min="14849" max="14849" width="2.5703125" style="17" customWidth="1"/>
    <col min="14850" max="14850" width="11.85546875" style="17" customWidth="1"/>
    <col min="14851" max="14866" width="7.7109375" style="17" customWidth="1"/>
    <col min="14867" max="14867" width="5.85546875" style="17" customWidth="1"/>
    <col min="14868" max="14868" width="14.140625" style="17" customWidth="1"/>
    <col min="14869" max="14869" width="5.140625" style="17" customWidth="1"/>
    <col min="14870" max="14870" width="14.7109375" style="17" customWidth="1"/>
    <col min="14871" max="14871" width="0.85546875" style="17" customWidth="1"/>
    <col min="14872" max="14872" width="2" style="17" customWidth="1"/>
    <col min="14873" max="14873" width="11.5703125" style="17" customWidth="1"/>
    <col min="14874" max="14889" width="8.7109375" style="17" customWidth="1"/>
    <col min="14890" max="14890" width="3.140625" style="17" customWidth="1"/>
    <col min="14891" max="14891" width="18.5703125" style="17" customWidth="1"/>
    <col min="14892" max="14892" width="3.28515625" style="17" customWidth="1"/>
    <col min="14893" max="14893" width="4.42578125" style="17" customWidth="1"/>
    <col min="14894" max="14894" width="11.5703125" style="17" customWidth="1"/>
    <col min="14895" max="14910" width="8.7109375" style="17" customWidth="1"/>
    <col min="14911" max="14911" width="2.28515625" style="17" customWidth="1"/>
    <col min="14912" max="14912" width="13.7109375" style="17" customWidth="1"/>
    <col min="14913" max="14913" width="1.7109375" style="17" customWidth="1"/>
    <col min="14914" max="15104" width="9.140625" style="17"/>
    <col min="15105" max="15105" width="2.5703125" style="17" customWidth="1"/>
    <col min="15106" max="15106" width="11.85546875" style="17" customWidth="1"/>
    <col min="15107" max="15122" width="7.7109375" style="17" customWidth="1"/>
    <col min="15123" max="15123" width="5.85546875" style="17" customWidth="1"/>
    <col min="15124" max="15124" width="14.140625" style="17" customWidth="1"/>
    <col min="15125" max="15125" width="5.140625" style="17" customWidth="1"/>
    <col min="15126" max="15126" width="14.7109375" style="17" customWidth="1"/>
    <col min="15127" max="15127" width="0.85546875" style="17" customWidth="1"/>
    <col min="15128" max="15128" width="2" style="17" customWidth="1"/>
    <col min="15129" max="15129" width="11.5703125" style="17" customWidth="1"/>
    <col min="15130" max="15145" width="8.7109375" style="17" customWidth="1"/>
    <col min="15146" max="15146" width="3.140625" style="17" customWidth="1"/>
    <col min="15147" max="15147" width="18.5703125" style="17" customWidth="1"/>
    <col min="15148" max="15148" width="3.28515625" style="17" customWidth="1"/>
    <col min="15149" max="15149" width="4.42578125" style="17" customWidth="1"/>
    <col min="15150" max="15150" width="11.5703125" style="17" customWidth="1"/>
    <col min="15151" max="15166" width="8.7109375" style="17" customWidth="1"/>
    <col min="15167" max="15167" width="2.28515625" style="17" customWidth="1"/>
    <col min="15168" max="15168" width="13.7109375" style="17" customWidth="1"/>
    <col min="15169" max="15169" width="1.7109375" style="17" customWidth="1"/>
    <col min="15170" max="15360" width="9.140625" style="17"/>
    <col min="15361" max="15361" width="2.5703125" style="17" customWidth="1"/>
    <col min="15362" max="15362" width="11.85546875" style="17" customWidth="1"/>
    <col min="15363" max="15378" width="7.7109375" style="17" customWidth="1"/>
    <col min="15379" max="15379" width="5.85546875" style="17" customWidth="1"/>
    <col min="15380" max="15380" width="14.140625" style="17" customWidth="1"/>
    <col min="15381" max="15381" width="5.140625" style="17" customWidth="1"/>
    <col min="15382" max="15382" width="14.7109375" style="17" customWidth="1"/>
    <col min="15383" max="15383" width="0.85546875" style="17" customWidth="1"/>
    <col min="15384" max="15384" width="2" style="17" customWidth="1"/>
    <col min="15385" max="15385" width="11.5703125" style="17" customWidth="1"/>
    <col min="15386" max="15401" width="8.7109375" style="17" customWidth="1"/>
    <col min="15402" max="15402" width="3.140625" style="17" customWidth="1"/>
    <col min="15403" max="15403" width="18.5703125" style="17" customWidth="1"/>
    <col min="15404" max="15404" width="3.28515625" style="17" customWidth="1"/>
    <col min="15405" max="15405" width="4.42578125" style="17" customWidth="1"/>
    <col min="15406" max="15406" width="11.5703125" style="17" customWidth="1"/>
    <col min="15407" max="15422" width="8.7109375" style="17" customWidth="1"/>
    <col min="15423" max="15423" width="2.28515625" style="17" customWidth="1"/>
    <col min="15424" max="15424" width="13.7109375" style="17" customWidth="1"/>
    <col min="15425" max="15425" width="1.7109375" style="17" customWidth="1"/>
    <col min="15426" max="15616" width="9.140625" style="17"/>
    <col min="15617" max="15617" width="2.5703125" style="17" customWidth="1"/>
    <col min="15618" max="15618" width="11.85546875" style="17" customWidth="1"/>
    <col min="15619" max="15634" width="7.7109375" style="17" customWidth="1"/>
    <col min="15635" max="15635" width="5.85546875" style="17" customWidth="1"/>
    <col min="15636" max="15636" width="14.140625" style="17" customWidth="1"/>
    <col min="15637" max="15637" width="5.140625" style="17" customWidth="1"/>
    <col min="15638" max="15638" width="14.7109375" style="17" customWidth="1"/>
    <col min="15639" max="15639" width="0.85546875" style="17" customWidth="1"/>
    <col min="15640" max="15640" width="2" style="17" customWidth="1"/>
    <col min="15641" max="15641" width="11.5703125" style="17" customWidth="1"/>
    <col min="15642" max="15657" width="8.7109375" style="17" customWidth="1"/>
    <col min="15658" max="15658" width="3.140625" style="17" customWidth="1"/>
    <col min="15659" max="15659" width="18.5703125" style="17" customWidth="1"/>
    <col min="15660" max="15660" width="3.28515625" style="17" customWidth="1"/>
    <col min="15661" max="15661" width="4.42578125" style="17" customWidth="1"/>
    <col min="15662" max="15662" width="11.5703125" style="17" customWidth="1"/>
    <col min="15663" max="15678" width="8.7109375" style="17" customWidth="1"/>
    <col min="15679" max="15679" width="2.28515625" style="17" customWidth="1"/>
    <col min="15680" max="15680" width="13.7109375" style="17" customWidth="1"/>
    <col min="15681" max="15681" width="1.7109375" style="17" customWidth="1"/>
    <col min="15682" max="15872" width="9.140625" style="17"/>
    <col min="15873" max="15873" width="2.5703125" style="17" customWidth="1"/>
    <col min="15874" max="15874" width="11.85546875" style="17" customWidth="1"/>
    <col min="15875" max="15890" width="7.7109375" style="17" customWidth="1"/>
    <col min="15891" max="15891" width="5.85546875" style="17" customWidth="1"/>
    <col min="15892" max="15892" width="14.140625" style="17" customWidth="1"/>
    <col min="15893" max="15893" width="5.140625" style="17" customWidth="1"/>
    <col min="15894" max="15894" width="14.7109375" style="17" customWidth="1"/>
    <col min="15895" max="15895" width="0.85546875" style="17" customWidth="1"/>
    <col min="15896" max="15896" width="2" style="17" customWidth="1"/>
    <col min="15897" max="15897" width="11.5703125" style="17" customWidth="1"/>
    <col min="15898" max="15913" width="8.7109375" style="17" customWidth="1"/>
    <col min="15914" max="15914" width="3.140625" style="17" customWidth="1"/>
    <col min="15915" max="15915" width="18.5703125" style="17" customWidth="1"/>
    <col min="15916" max="15916" width="3.28515625" style="17" customWidth="1"/>
    <col min="15917" max="15917" width="4.42578125" style="17" customWidth="1"/>
    <col min="15918" max="15918" width="11.5703125" style="17" customWidth="1"/>
    <col min="15919" max="15934" width="8.7109375" style="17" customWidth="1"/>
    <col min="15935" max="15935" width="2.28515625" style="17" customWidth="1"/>
    <col min="15936" max="15936" width="13.7109375" style="17" customWidth="1"/>
    <col min="15937" max="15937" width="1.7109375" style="17" customWidth="1"/>
    <col min="15938" max="16128" width="9.140625" style="17"/>
    <col min="16129" max="16129" width="2.5703125" style="17" customWidth="1"/>
    <col min="16130" max="16130" width="11.85546875" style="17" customWidth="1"/>
    <col min="16131" max="16146" width="7.7109375" style="17" customWidth="1"/>
    <col min="16147" max="16147" width="5.85546875" style="17" customWidth="1"/>
    <col min="16148" max="16148" width="14.140625" style="17" customWidth="1"/>
    <col min="16149" max="16149" width="5.140625" style="17" customWidth="1"/>
    <col min="16150" max="16150" width="14.7109375" style="17" customWidth="1"/>
    <col min="16151" max="16151" width="0.85546875" style="17" customWidth="1"/>
    <col min="16152" max="16152" width="2" style="17" customWidth="1"/>
    <col min="16153" max="16153" width="11.5703125" style="17" customWidth="1"/>
    <col min="16154" max="16169" width="8.7109375" style="17" customWidth="1"/>
    <col min="16170" max="16170" width="3.140625" style="17" customWidth="1"/>
    <col min="16171" max="16171" width="18.5703125" style="17" customWidth="1"/>
    <col min="16172" max="16172" width="3.28515625" style="17" customWidth="1"/>
    <col min="16173" max="16173" width="4.42578125" style="17" customWidth="1"/>
    <col min="16174" max="16174" width="11.5703125" style="17" customWidth="1"/>
    <col min="16175" max="16190" width="8.7109375" style="17" customWidth="1"/>
    <col min="16191" max="16191" width="2.28515625" style="17" customWidth="1"/>
    <col min="16192" max="16192" width="13.7109375" style="17" customWidth="1"/>
    <col min="16193" max="16193" width="1.7109375" style="17" customWidth="1"/>
    <col min="16194" max="16384" width="9.140625" style="17"/>
  </cols>
  <sheetData>
    <row r="1" spans="1:80" x14ac:dyDescent="0.2">
      <c r="A1" s="18" t="s">
        <v>5269</v>
      </c>
      <c r="B1" s="740" t="str">
        <f>HYPERLINK("#List!$A$1", "Full")</f>
        <v>Full</v>
      </c>
    </row>
    <row r="2" spans="1:80" x14ac:dyDescent="0.2">
      <c r="A2" s="18"/>
      <c r="B2" s="18"/>
    </row>
    <row r="3" spans="1:80" x14ac:dyDescent="0.2">
      <c r="A3" s="17" t="s">
        <v>235</v>
      </c>
    </row>
    <row r="4" spans="1:80" x14ac:dyDescent="0.2">
      <c r="A4" s="17" t="s">
        <v>7544</v>
      </c>
    </row>
    <row r="6" spans="1:80" x14ac:dyDescent="0.2">
      <c r="A6" s="18" t="s">
        <v>6789</v>
      </c>
      <c r="B6" s="18"/>
      <c r="K6" s="4"/>
      <c r="L6" s="4"/>
      <c r="M6" s="4"/>
      <c r="N6" s="4"/>
      <c r="U6" s="18" t="s">
        <v>6790</v>
      </c>
      <c r="V6" s="18"/>
      <c r="AB6" s="18" t="s">
        <v>6791</v>
      </c>
      <c r="AC6" s="18"/>
      <c r="AV6" s="18" t="s">
        <v>6792</v>
      </c>
      <c r="AW6" s="18"/>
      <c r="BA6" s="18" t="s">
        <v>6793</v>
      </c>
      <c r="BB6" s="18"/>
      <c r="BU6" s="18" t="s">
        <v>6794</v>
      </c>
      <c r="BV6" s="18"/>
    </row>
    <row r="7" spans="1:80" x14ac:dyDescent="0.2">
      <c r="A7" s="19" t="s">
        <v>48</v>
      </c>
      <c r="B7" s="19"/>
      <c r="C7" s="19"/>
      <c r="D7" s="19"/>
      <c r="E7" s="19"/>
      <c r="G7" s="19"/>
      <c r="H7" s="19"/>
      <c r="I7" s="19"/>
      <c r="J7" s="19"/>
      <c r="K7" s="19"/>
      <c r="L7" s="19"/>
      <c r="M7" s="19"/>
      <c r="N7" s="19"/>
      <c r="O7" s="19"/>
      <c r="P7" s="19"/>
      <c r="Q7" s="19"/>
      <c r="R7" s="19"/>
      <c r="S7" s="19"/>
      <c r="T7" s="19"/>
      <c r="U7" s="19" t="s">
        <v>48</v>
      </c>
      <c r="V7" s="19"/>
      <c r="Y7" s="19"/>
      <c r="Z7" s="19"/>
      <c r="AA7" s="19"/>
      <c r="AB7" s="19" t="s">
        <v>48</v>
      </c>
      <c r="AC7" s="19"/>
      <c r="AD7" s="19"/>
      <c r="AE7" s="19"/>
      <c r="AF7" s="19"/>
      <c r="AH7" s="19"/>
      <c r="AI7" s="19"/>
      <c r="AJ7" s="19"/>
      <c r="AK7" s="19"/>
      <c r="AL7" s="19"/>
      <c r="AM7" s="19"/>
      <c r="AN7" s="19"/>
      <c r="AO7" s="19"/>
      <c r="AP7" s="19"/>
      <c r="AQ7" s="19"/>
      <c r="AR7" s="19"/>
      <c r="AS7" s="19"/>
      <c r="AT7" s="19"/>
      <c r="AU7" s="19"/>
      <c r="AV7" s="323" t="s">
        <v>48</v>
      </c>
      <c r="AW7" s="19"/>
      <c r="AY7" s="19"/>
      <c r="AZ7" s="19"/>
      <c r="BA7" s="19" t="s">
        <v>48</v>
      </c>
      <c r="BB7" s="19"/>
      <c r="BC7" s="19"/>
      <c r="BD7" s="19"/>
      <c r="BE7" s="19"/>
      <c r="BG7" s="19"/>
      <c r="BH7" s="19"/>
      <c r="BI7" s="19"/>
      <c r="BJ7" s="19"/>
      <c r="BK7" s="19"/>
      <c r="BL7" s="19"/>
      <c r="BM7" s="19"/>
      <c r="BN7" s="19"/>
      <c r="BO7" s="19"/>
      <c r="BP7" s="19"/>
      <c r="BQ7" s="19"/>
      <c r="BR7" s="19"/>
      <c r="BS7" s="19"/>
      <c r="BT7" s="19"/>
      <c r="BU7" s="19" t="s">
        <v>48</v>
      </c>
      <c r="BV7" s="19"/>
      <c r="BX7" s="19"/>
      <c r="BY7" s="19"/>
      <c r="BZ7" s="19"/>
      <c r="CA7" s="19"/>
      <c r="CB7" s="19"/>
    </row>
    <row r="8" spans="1:80" x14ac:dyDescent="0.2">
      <c r="A8" s="17" t="s">
        <v>4406</v>
      </c>
      <c r="F8" s="14"/>
      <c r="G8" s="52"/>
      <c r="H8" s="19"/>
      <c r="I8" s="19"/>
      <c r="J8" s="19"/>
      <c r="K8" s="19"/>
      <c r="L8" s="19"/>
      <c r="M8" s="19"/>
      <c r="N8" s="19"/>
      <c r="O8" s="19"/>
      <c r="P8" s="19"/>
      <c r="Q8" s="19"/>
      <c r="R8" s="19"/>
      <c r="S8" s="19"/>
      <c r="T8" s="19"/>
      <c r="U8" s="19" t="s">
        <v>4360</v>
      </c>
      <c r="V8" s="19"/>
      <c r="AA8" s="52"/>
      <c r="AB8" s="19" t="s">
        <v>4360</v>
      </c>
      <c r="AC8" s="19"/>
      <c r="AI8" s="52"/>
      <c r="AJ8" s="52"/>
      <c r="AK8" s="52"/>
      <c r="AL8" s="52"/>
      <c r="AM8" s="19"/>
      <c r="AN8" s="19"/>
      <c r="AO8" s="19"/>
      <c r="AP8" s="19"/>
      <c r="AQ8" s="19"/>
      <c r="AR8" s="19"/>
      <c r="AS8" s="19"/>
      <c r="AT8" s="19"/>
      <c r="AU8" s="19"/>
      <c r="AV8" s="323" t="s">
        <v>4360</v>
      </c>
      <c r="AW8" s="19"/>
      <c r="AY8" s="19"/>
      <c r="AZ8" s="19"/>
      <c r="BA8" s="19" t="s">
        <v>4360</v>
      </c>
      <c r="BB8" s="19"/>
      <c r="BG8" s="52"/>
      <c r="BH8" s="52"/>
      <c r="BI8" s="52"/>
      <c r="BJ8" s="52"/>
      <c r="BK8" s="19"/>
      <c r="BL8" s="19"/>
      <c r="BM8" s="19"/>
      <c r="BN8" s="19"/>
      <c r="BO8" s="19"/>
      <c r="BP8" s="19"/>
      <c r="BQ8" s="19"/>
      <c r="BR8" s="19"/>
      <c r="BS8" s="19"/>
      <c r="BT8" s="19"/>
      <c r="BU8" s="19" t="s">
        <v>4360</v>
      </c>
      <c r="BV8" s="19"/>
      <c r="BX8" s="19"/>
      <c r="BY8" s="19"/>
      <c r="BZ8" s="19"/>
      <c r="CA8" s="19"/>
      <c r="CB8" s="19"/>
    </row>
    <row r="9" spans="1:80" x14ac:dyDescent="0.2">
      <c r="A9" s="19" t="s">
        <v>4360</v>
      </c>
      <c r="B9" s="19"/>
      <c r="C9" s="19"/>
      <c r="D9" s="19"/>
      <c r="E9" s="19"/>
      <c r="F9" s="19"/>
      <c r="G9" s="19"/>
      <c r="H9" s="19"/>
      <c r="I9" s="19"/>
      <c r="J9" s="19"/>
      <c r="K9" s="19"/>
      <c r="L9" s="19"/>
      <c r="M9" s="19"/>
      <c r="N9" s="19"/>
      <c r="O9" s="19"/>
      <c r="P9" s="19"/>
      <c r="Q9" s="19"/>
      <c r="R9" s="19"/>
      <c r="S9" s="19"/>
      <c r="T9" s="19"/>
      <c r="U9" s="19" t="s">
        <v>4583</v>
      </c>
      <c r="V9" s="19"/>
      <c r="Y9" s="19"/>
      <c r="Z9" s="19"/>
      <c r="AA9" s="19"/>
      <c r="AB9" s="19" t="s">
        <v>4583</v>
      </c>
      <c r="AC9" s="19"/>
      <c r="AD9" s="19"/>
      <c r="AE9" s="19"/>
      <c r="AF9" s="19"/>
      <c r="AG9" s="19"/>
      <c r="AH9" s="19"/>
      <c r="AI9" s="19"/>
      <c r="AJ9" s="19"/>
      <c r="AK9" s="19"/>
      <c r="AL9" s="19"/>
      <c r="AM9" s="19"/>
      <c r="AN9" s="19"/>
      <c r="AO9" s="19"/>
      <c r="AP9" s="19"/>
      <c r="AQ9" s="19"/>
      <c r="AR9" s="19"/>
      <c r="AS9" s="19"/>
      <c r="AT9" s="19"/>
      <c r="AU9" s="19"/>
      <c r="AV9" s="19" t="s">
        <v>4583</v>
      </c>
      <c r="AW9" s="19"/>
      <c r="AY9" s="19"/>
      <c r="AZ9" s="19"/>
      <c r="BA9" s="19" t="s">
        <v>4583</v>
      </c>
      <c r="BB9" s="19"/>
      <c r="BC9" s="19"/>
      <c r="BD9" s="19"/>
      <c r="BE9" s="19"/>
      <c r="BF9" s="19"/>
      <c r="BG9" s="19"/>
      <c r="BH9" s="19"/>
      <c r="BI9" s="19"/>
      <c r="BJ9" s="19"/>
      <c r="BK9" s="19"/>
      <c r="BL9" s="19"/>
      <c r="BM9" s="19"/>
      <c r="BN9" s="19"/>
      <c r="BO9" s="19"/>
      <c r="BP9" s="19"/>
      <c r="BQ9" s="19"/>
      <c r="BR9" s="19"/>
      <c r="BS9" s="19"/>
      <c r="BT9" s="19"/>
      <c r="BU9" s="19" t="s">
        <v>4583</v>
      </c>
      <c r="BV9" s="19"/>
      <c r="BX9" s="19"/>
      <c r="BY9" s="19"/>
      <c r="BZ9" s="19"/>
      <c r="CA9" s="19"/>
      <c r="CB9" s="19"/>
    </row>
    <row r="10" spans="1:80" x14ac:dyDescent="0.2">
      <c r="A10" s="19" t="s">
        <v>4583</v>
      </c>
      <c r="B10" s="19"/>
      <c r="C10" s="19"/>
      <c r="D10" s="19"/>
      <c r="E10" s="19"/>
      <c r="F10" s="19"/>
      <c r="G10" s="19"/>
      <c r="H10" s="19"/>
      <c r="I10" s="19"/>
      <c r="J10" s="19"/>
      <c r="K10" s="19"/>
      <c r="L10" s="19"/>
      <c r="M10" s="19"/>
      <c r="N10" s="19"/>
      <c r="O10" s="19"/>
      <c r="P10" s="19"/>
      <c r="Q10" s="19"/>
      <c r="R10" s="19"/>
      <c r="S10" s="19"/>
      <c r="T10" s="19"/>
      <c r="U10" s="14" t="s">
        <v>2106</v>
      </c>
      <c r="V10" s="14"/>
      <c r="Y10" s="19"/>
      <c r="Z10" s="19"/>
      <c r="AA10" s="19"/>
      <c r="AB10" s="14" t="s">
        <v>2106</v>
      </c>
      <c r="AC10" s="14"/>
      <c r="AE10" s="19"/>
      <c r="AF10" s="19"/>
      <c r="AG10" s="19"/>
      <c r="AH10" s="19"/>
      <c r="AI10" s="19"/>
      <c r="AJ10" s="19"/>
      <c r="AK10" s="19"/>
      <c r="AL10" s="19"/>
      <c r="AM10" s="19"/>
      <c r="AN10" s="19"/>
      <c r="AO10" s="19"/>
      <c r="AP10" s="19"/>
      <c r="AQ10" s="19"/>
      <c r="AR10" s="19"/>
      <c r="AS10" s="19"/>
      <c r="AT10" s="19"/>
      <c r="AU10" s="19"/>
      <c r="AV10" s="14" t="s">
        <v>2106</v>
      </c>
      <c r="AW10" s="14"/>
      <c r="AY10" s="19"/>
      <c r="AZ10" s="19"/>
      <c r="BA10" s="14" t="s">
        <v>2106</v>
      </c>
      <c r="BB10" s="14"/>
      <c r="BD10" s="19"/>
      <c r="BE10" s="19"/>
      <c r="BF10" s="19"/>
      <c r="BG10" s="19"/>
      <c r="BH10" s="19"/>
      <c r="BI10" s="19"/>
      <c r="BJ10" s="19"/>
      <c r="BK10" s="19"/>
      <c r="BL10" s="19"/>
      <c r="BM10" s="19"/>
      <c r="BN10" s="19"/>
      <c r="BO10" s="19"/>
      <c r="BP10" s="19"/>
      <c r="BQ10" s="19"/>
      <c r="BR10" s="19"/>
      <c r="BS10" s="19"/>
      <c r="BT10" s="19"/>
      <c r="BU10" s="14" t="s">
        <v>2106</v>
      </c>
      <c r="BV10" s="14"/>
      <c r="BX10" s="19"/>
      <c r="BY10" s="19"/>
      <c r="BZ10" s="19"/>
      <c r="CA10" s="19"/>
      <c r="CB10" s="19"/>
    </row>
    <row r="11" spans="1:80" x14ac:dyDescent="0.2">
      <c r="A11" s="14" t="s">
        <v>2106</v>
      </c>
      <c r="B11" s="14"/>
      <c r="D11" s="19"/>
      <c r="E11" s="19"/>
      <c r="F11" s="19"/>
      <c r="G11" s="19"/>
      <c r="H11" s="19"/>
      <c r="I11" s="19"/>
      <c r="J11" s="19"/>
      <c r="K11" s="19"/>
      <c r="L11" s="19"/>
      <c r="M11" s="19"/>
      <c r="N11" s="19"/>
      <c r="O11" s="19"/>
      <c r="P11" s="19"/>
      <c r="Q11" s="19"/>
      <c r="R11" s="19"/>
      <c r="S11" s="19"/>
      <c r="T11" s="19"/>
      <c r="U11" s="14" t="s">
        <v>4248</v>
      </c>
      <c r="V11" s="14"/>
      <c r="Y11" s="19"/>
      <c r="Z11" s="19"/>
      <c r="AA11" s="19"/>
      <c r="AB11" s="52" t="s">
        <v>4402</v>
      </c>
      <c r="AC11" s="52"/>
      <c r="AE11" s="19"/>
      <c r="AF11" s="19"/>
      <c r="AG11" s="19"/>
      <c r="AH11" s="19"/>
      <c r="AI11" s="19"/>
      <c r="AJ11" s="19"/>
      <c r="AK11" s="19"/>
      <c r="AL11" s="19"/>
      <c r="AM11" s="19"/>
      <c r="AN11" s="19"/>
      <c r="AO11" s="19"/>
      <c r="AP11" s="19"/>
      <c r="AQ11" s="19"/>
      <c r="AR11" s="19"/>
      <c r="AS11" s="19"/>
      <c r="AT11" s="19"/>
      <c r="AU11" s="19"/>
      <c r="AV11" s="52" t="s">
        <v>4383</v>
      </c>
      <c r="AW11" s="52"/>
      <c r="AY11" s="19"/>
      <c r="AZ11" s="19"/>
      <c r="BA11" s="52" t="s">
        <v>4402</v>
      </c>
      <c r="BB11" s="52"/>
      <c r="BD11" s="19"/>
      <c r="BE11" s="19"/>
      <c r="BF11" s="19"/>
      <c r="BG11" s="19"/>
      <c r="BH11" s="19"/>
      <c r="BI11" s="19"/>
      <c r="BJ11" s="19"/>
      <c r="BK11" s="19"/>
      <c r="BL11" s="19"/>
      <c r="BM11" s="19"/>
      <c r="BN11" s="19"/>
      <c r="BO11" s="19"/>
      <c r="BP11" s="19"/>
      <c r="BQ11" s="19"/>
      <c r="BR11" s="19"/>
      <c r="BS11" s="19"/>
      <c r="BT11" s="19"/>
      <c r="BU11" s="52" t="s">
        <v>4383</v>
      </c>
      <c r="BV11" s="52"/>
      <c r="BX11" s="19"/>
      <c r="BY11" s="19"/>
      <c r="BZ11" s="19"/>
      <c r="CA11" s="19"/>
      <c r="CB11" s="19"/>
    </row>
    <row r="12" spans="1:80" x14ac:dyDescent="0.2">
      <c r="A12" s="14" t="s">
        <v>4248</v>
      </c>
      <c r="B12" s="14"/>
      <c r="D12" s="19"/>
      <c r="E12" s="19"/>
      <c r="F12" s="19"/>
      <c r="G12" s="19"/>
      <c r="H12" s="19"/>
      <c r="I12" s="19"/>
      <c r="J12" s="19"/>
      <c r="K12" s="19"/>
      <c r="L12" s="19"/>
      <c r="M12" s="19"/>
      <c r="N12" s="19"/>
      <c r="O12" s="19"/>
      <c r="P12" s="19"/>
      <c r="Q12" s="19"/>
      <c r="R12" s="19"/>
      <c r="S12" s="19"/>
      <c r="T12" s="19"/>
      <c r="U12" s="19" t="s">
        <v>4556</v>
      </c>
      <c r="V12" s="241" t="s">
        <v>3012</v>
      </c>
      <c r="W12" s="237" t="s">
        <v>7230</v>
      </c>
      <c r="X12" s="236" t="s">
        <v>7542</v>
      </c>
      <c r="Y12" s="19"/>
      <c r="Z12" s="19"/>
      <c r="AA12" s="19"/>
      <c r="AB12" s="14" t="s">
        <v>4219</v>
      </c>
      <c r="AC12" s="14"/>
      <c r="AE12" s="19"/>
      <c r="AF12" s="19"/>
      <c r="AG12" s="19"/>
      <c r="AH12" s="19"/>
      <c r="AI12" s="19"/>
      <c r="AJ12" s="19"/>
      <c r="AK12" s="19"/>
      <c r="AL12" s="19"/>
      <c r="AM12" s="19"/>
      <c r="AN12" s="19"/>
      <c r="AO12" s="19"/>
      <c r="AP12" s="19"/>
      <c r="AQ12" s="19"/>
      <c r="AR12" s="19"/>
      <c r="AS12" s="19"/>
      <c r="AT12" s="19"/>
      <c r="AU12" s="19"/>
      <c r="AV12" s="14" t="s">
        <v>4219</v>
      </c>
      <c r="AW12" s="14"/>
      <c r="AY12" s="19"/>
      <c r="AZ12" s="19"/>
      <c r="BA12" s="14" t="s">
        <v>4250</v>
      </c>
      <c r="BB12" s="14"/>
      <c r="BD12" s="19"/>
      <c r="BE12" s="19"/>
      <c r="BF12" s="19"/>
      <c r="BG12" s="19"/>
      <c r="BH12" s="19"/>
      <c r="BI12" s="19"/>
      <c r="BJ12" s="19"/>
      <c r="BK12" s="19"/>
      <c r="BL12" s="19"/>
      <c r="BM12" s="19"/>
      <c r="BN12" s="19"/>
      <c r="BO12" s="19"/>
      <c r="BP12" s="19"/>
      <c r="BQ12" s="19"/>
      <c r="BR12" s="19"/>
      <c r="BS12" s="19"/>
      <c r="BT12" s="19"/>
      <c r="BU12" s="14" t="s">
        <v>4250</v>
      </c>
      <c r="BV12" s="14"/>
      <c r="BX12" s="19"/>
      <c r="BY12" s="19"/>
      <c r="BZ12" s="19"/>
      <c r="CA12" s="19"/>
      <c r="CB12" s="19"/>
    </row>
    <row r="13" spans="1:80" x14ac:dyDescent="0.2">
      <c r="A13" s="17" t="s">
        <v>4556</v>
      </c>
      <c r="B13" s="241" t="s">
        <v>3012</v>
      </c>
      <c r="C13" s="237" t="s">
        <v>7230</v>
      </c>
      <c r="D13" s="236" t="s">
        <v>7542</v>
      </c>
      <c r="E13" s="19"/>
      <c r="F13" s="19"/>
      <c r="G13" s="19"/>
      <c r="H13" s="19"/>
      <c r="I13" s="19"/>
      <c r="J13" s="19"/>
      <c r="K13" s="19"/>
      <c r="L13" s="19"/>
      <c r="M13" s="19"/>
      <c r="N13" s="19"/>
      <c r="O13" s="19"/>
      <c r="P13" s="19"/>
      <c r="Q13" s="19"/>
      <c r="R13" s="19"/>
      <c r="S13" s="19"/>
      <c r="T13" s="19"/>
      <c r="U13" s="19" t="s">
        <v>4593</v>
      </c>
      <c r="V13" s="241" t="s">
        <v>4061</v>
      </c>
      <c r="W13" s="237" t="s">
        <v>7229</v>
      </c>
      <c r="X13" s="305" t="s">
        <v>7462</v>
      </c>
      <c r="Y13" s="19"/>
      <c r="Z13" s="19"/>
      <c r="AA13" s="19"/>
      <c r="AB13" s="52" t="s">
        <v>4340</v>
      </c>
      <c r="AC13" s="52"/>
      <c r="AD13" s="19"/>
      <c r="AE13" s="19"/>
      <c r="AF13" s="19"/>
      <c r="AG13" s="19"/>
      <c r="AH13" s="19"/>
      <c r="AI13" s="19"/>
      <c r="AJ13" s="19"/>
      <c r="AK13" s="19"/>
      <c r="AL13" s="19"/>
      <c r="AM13" s="19"/>
      <c r="AN13" s="19"/>
      <c r="AO13" s="19"/>
      <c r="AP13" s="19"/>
      <c r="AQ13" s="19"/>
      <c r="AR13" s="19"/>
      <c r="AS13" s="19"/>
      <c r="AT13" s="19"/>
      <c r="AU13" s="19"/>
      <c r="AV13" s="52" t="s">
        <v>4340</v>
      </c>
      <c r="AW13" s="52"/>
      <c r="AY13" s="19"/>
      <c r="AZ13" s="19"/>
      <c r="BA13" s="17" t="s">
        <v>4556</v>
      </c>
      <c r="BB13" s="241" t="s">
        <v>3012</v>
      </c>
      <c r="BC13" s="237" t="s">
        <v>7230</v>
      </c>
      <c r="BD13" s="236" t="s">
        <v>7542</v>
      </c>
      <c r="BE13" s="19"/>
      <c r="BF13" s="19"/>
      <c r="BG13" s="19"/>
      <c r="BH13" s="19"/>
      <c r="BI13" s="19"/>
      <c r="BJ13" s="19"/>
      <c r="BK13" s="19"/>
      <c r="BL13" s="19"/>
      <c r="BM13" s="19"/>
      <c r="BN13" s="19"/>
      <c r="BO13" s="19"/>
      <c r="BP13" s="19"/>
      <c r="BQ13" s="19"/>
      <c r="BR13" s="19"/>
      <c r="BS13" s="19"/>
      <c r="BT13" s="19"/>
      <c r="BU13" s="17" t="s">
        <v>4556</v>
      </c>
      <c r="BV13" s="241" t="s">
        <v>3012</v>
      </c>
      <c r="BW13" s="237" t="s">
        <v>7230</v>
      </c>
      <c r="BX13" s="236" t="s">
        <v>7542</v>
      </c>
      <c r="BY13" s="19"/>
      <c r="BZ13" s="19"/>
      <c r="CA13" s="19"/>
    </row>
    <row r="14" spans="1:80" x14ac:dyDescent="0.2">
      <c r="A14" s="17" t="s">
        <v>4593</v>
      </c>
      <c r="B14" s="241" t="s">
        <v>4061</v>
      </c>
      <c r="C14" s="237" t="s">
        <v>7229</v>
      </c>
      <c r="D14" s="305" t="s">
        <v>7462</v>
      </c>
      <c r="E14" s="19"/>
      <c r="F14" s="19"/>
      <c r="G14" s="19"/>
      <c r="H14" s="19"/>
      <c r="I14" s="19"/>
      <c r="J14" s="19"/>
      <c r="K14" s="19"/>
      <c r="L14" s="19"/>
      <c r="M14" s="19"/>
      <c r="N14" s="19"/>
      <c r="O14" s="19"/>
      <c r="P14" s="19"/>
      <c r="Q14" s="19"/>
      <c r="R14" s="19"/>
      <c r="S14" s="19"/>
      <c r="T14" s="19"/>
      <c r="U14" s="19" t="s">
        <v>4405</v>
      </c>
      <c r="V14" s="241" t="s">
        <v>7520</v>
      </c>
      <c r="W14" s="237" t="s">
        <v>7228</v>
      </c>
      <c r="X14" s="305" t="s">
        <v>7521</v>
      </c>
      <c r="Y14" s="19"/>
      <c r="Z14" s="19"/>
      <c r="AA14" s="19"/>
      <c r="AB14" s="17" t="s">
        <v>4556</v>
      </c>
      <c r="AD14" s="241" t="s">
        <v>3012</v>
      </c>
      <c r="AE14" s="237" t="s">
        <v>7230</v>
      </c>
      <c r="AF14" s="236" t="s">
        <v>7542</v>
      </c>
      <c r="AG14" s="19"/>
      <c r="AH14" s="19"/>
      <c r="AI14" s="19"/>
      <c r="AJ14" s="19"/>
      <c r="AK14" s="19"/>
      <c r="AL14" s="19"/>
      <c r="AM14" s="19"/>
      <c r="AN14" s="19"/>
      <c r="AO14" s="19"/>
      <c r="AP14" s="19"/>
      <c r="AQ14" s="19"/>
      <c r="AR14" s="19"/>
      <c r="AS14" s="19"/>
      <c r="AT14" s="19"/>
      <c r="AU14" s="19"/>
      <c r="AV14" s="17" t="s">
        <v>4556</v>
      </c>
      <c r="AW14" s="241" t="s">
        <v>3012</v>
      </c>
      <c r="AX14" s="237" t="s">
        <v>7230</v>
      </c>
      <c r="AY14" s="236" t="s">
        <v>7542</v>
      </c>
      <c r="AZ14" s="19"/>
      <c r="BA14" s="17" t="s">
        <v>4593</v>
      </c>
      <c r="BB14" s="241" t="s">
        <v>4061</v>
      </c>
      <c r="BC14" s="237" t="s">
        <v>7229</v>
      </c>
      <c r="BD14" s="305" t="s">
        <v>7462</v>
      </c>
      <c r="BE14" s="19"/>
      <c r="BF14" s="19"/>
      <c r="BG14" s="19"/>
      <c r="BH14" s="19"/>
      <c r="BI14" s="19"/>
      <c r="BJ14" s="19"/>
      <c r="BK14" s="19"/>
      <c r="BL14" s="19"/>
      <c r="BM14" s="19"/>
      <c r="BN14" s="19"/>
      <c r="BO14" s="19"/>
      <c r="BP14" s="19"/>
      <c r="BQ14" s="19"/>
      <c r="BR14" s="19"/>
      <c r="BS14" s="19"/>
      <c r="BT14" s="19"/>
      <c r="BU14" s="17" t="s">
        <v>4593</v>
      </c>
      <c r="BV14" s="241" t="s">
        <v>4061</v>
      </c>
      <c r="BW14" s="237" t="s">
        <v>7229</v>
      </c>
      <c r="BX14" s="305" t="s">
        <v>7462</v>
      </c>
      <c r="BY14" s="19"/>
      <c r="BZ14" s="19"/>
      <c r="CA14" s="19"/>
    </row>
    <row r="15" spans="1:80" x14ac:dyDescent="0.2">
      <c r="A15" s="17" t="s">
        <v>4405</v>
      </c>
      <c r="B15" s="241" t="s">
        <v>7520</v>
      </c>
      <c r="C15" s="237" t="s">
        <v>7228</v>
      </c>
      <c r="D15" s="305" t="s">
        <v>7521</v>
      </c>
      <c r="E15" s="19"/>
      <c r="F15" s="19"/>
      <c r="G15" s="19"/>
      <c r="H15" s="19"/>
      <c r="I15" s="19"/>
      <c r="J15" s="19"/>
      <c r="K15" s="19"/>
      <c r="L15" s="19"/>
      <c r="M15" s="19"/>
      <c r="N15" s="19"/>
      <c r="O15" s="19"/>
      <c r="P15" s="19"/>
      <c r="Q15" s="19"/>
      <c r="R15" s="19"/>
      <c r="S15" s="19"/>
      <c r="T15" s="19"/>
      <c r="Y15" s="19"/>
      <c r="Z15" s="19"/>
      <c r="AA15" s="19"/>
      <c r="AB15" s="17" t="s">
        <v>4593</v>
      </c>
      <c r="AD15" s="241" t="s">
        <v>4061</v>
      </c>
      <c r="AE15" s="237" t="s">
        <v>7229</v>
      </c>
      <c r="AF15" s="305" t="s">
        <v>7462</v>
      </c>
      <c r="AG15" s="19"/>
      <c r="AH15" s="19"/>
      <c r="AI15" s="19"/>
      <c r="AJ15" s="19"/>
      <c r="AK15" s="19"/>
      <c r="AL15" s="19"/>
      <c r="AM15" s="19"/>
      <c r="AN15" s="19"/>
      <c r="AO15" s="19"/>
      <c r="AP15" s="19"/>
      <c r="AQ15" s="19"/>
      <c r="AR15" s="19"/>
      <c r="AS15" s="19"/>
      <c r="AT15" s="19"/>
      <c r="AU15" s="19"/>
      <c r="AV15" s="17" t="s">
        <v>4593</v>
      </c>
      <c r="AW15" s="241" t="s">
        <v>4061</v>
      </c>
      <c r="AX15" s="237" t="s">
        <v>7229</v>
      </c>
      <c r="AY15" s="305" t="s">
        <v>7462</v>
      </c>
      <c r="AZ15" s="19"/>
      <c r="BA15" s="17" t="s">
        <v>4405</v>
      </c>
      <c r="BB15" s="241" t="s">
        <v>7520</v>
      </c>
      <c r="BC15" s="237" t="s">
        <v>7228</v>
      </c>
      <c r="BD15" s="305" t="s">
        <v>7521</v>
      </c>
      <c r="BE15" s="19"/>
      <c r="BF15" s="19"/>
      <c r="BG15" s="19"/>
      <c r="BH15" s="19"/>
      <c r="BI15" s="19"/>
      <c r="BJ15" s="19"/>
      <c r="BK15" s="19"/>
      <c r="BL15" s="19"/>
      <c r="BM15" s="19"/>
      <c r="BN15" s="19"/>
      <c r="BO15" s="19"/>
      <c r="BP15" s="19"/>
      <c r="BQ15" s="19"/>
      <c r="BR15" s="19"/>
      <c r="BS15" s="19"/>
      <c r="BT15" s="19"/>
      <c r="BU15" s="17" t="s">
        <v>4405</v>
      </c>
      <c r="BV15" s="241" t="s">
        <v>7520</v>
      </c>
      <c r="BW15" s="237" t="s">
        <v>7228</v>
      </c>
      <c r="BX15" s="305" t="s">
        <v>7521</v>
      </c>
      <c r="BY15" s="19"/>
      <c r="BZ15" s="19"/>
      <c r="CA15" s="19"/>
    </row>
    <row r="16" spans="1:80" x14ac:dyDescent="0.2">
      <c r="C16" s="19"/>
      <c r="D16" s="19"/>
      <c r="E16" s="19"/>
      <c r="F16" s="19"/>
      <c r="G16" s="19"/>
      <c r="H16" s="19"/>
      <c r="I16" s="19"/>
      <c r="J16" s="19"/>
      <c r="K16" s="19"/>
      <c r="L16" s="19"/>
      <c r="M16" s="19"/>
      <c r="N16" s="19"/>
      <c r="O16" s="19"/>
      <c r="P16" s="19"/>
      <c r="Q16" s="19"/>
      <c r="R16" s="19"/>
      <c r="S16" s="19"/>
      <c r="T16" s="19"/>
      <c r="Y16" s="19"/>
      <c r="Z16" s="19"/>
      <c r="AA16" s="19"/>
      <c r="AB16" s="17" t="s">
        <v>4405</v>
      </c>
      <c r="AD16" s="241" t="s">
        <v>7520</v>
      </c>
      <c r="AE16" s="237" t="s">
        <v>7228</v>
      </c>
      <c r="AF16" s="305" t="s">
        <v>7521</v>
      </c>
      <c r="AG16" s="19"/>
      <c r="AH16" s="19"/>
      <c r="AI16" s="19"/>
      <c r="AJ16" s="19"/>
      <c r="AK16" s="19"/>
      <c r="AL16" s="19"/>
      <c r="AM16" s="19"/>
      <c r="AN16" s="19"/>
      <c r="AO16" s="19"/>
      <c r="AP16" s="19"/>
      <c r="AQ16" s="19"/>
      <c r="AR16" s="19"/>
      <c r="AS16" s="19"/>
      <c r="AT16" s="19"/>
      <c r="AU16" s="19"/>
      <c r="AV16" s="17" t="s">
        <v>4405</v>
      </c>
      <c r="AW16" s="241" t="s">
        <v>7520</v>
      </c>
      <c r="AX16" s="237" t="s">
        <v>7228</v>
      </c>
      <c r="AY16" s="305" t="s">
        <v>7521</v>
      </c>
      <c r="AZ16" s="19"/>
      <c r="BC16" s="19"/>
      <c r="BD16" s="19"/>
      <c r="BE16" s="19"/>
      <c r="BF16" s="19"/>
      <c r="BG16" s="19"/>
      <c r="BH16" s="19"/>
      <c r="BI16" s="19"/>
      <c r="BJ16" s="19"/>
      <c r="BK16" s="19"/>
      <c r="BL16" s="19"/>
      <c r="BM16" s="19"/>
      <c r="BN16" s="19"/>
      <c r="BO16" s="19"/>
      <c r="BP16" s="19"/>
      <c r="BQ16" s="19"/>
      <c r="BR16" s="19"/>
      <c r="BS16" s="19"/>
      <c r="BT16" s="19"/>
      <c r="BX16" s="19"/>
      <c r="BY16" s="19"/>
      <c r="BZ16" s="19"/>
      <c r="CA16" s="19"/>
    </row>
    <row r="17" spans="1:80" x14ac:dyDescent="0.2">
      <c r="A17" s="19"/>
      <c r="B17" s="19"/>
      <c r="C17" s="19"/>
      <c r="D17" s="19"/>
      <c r="E17" s="19"/>
      <c r="F17" s="19"/>
      <c r="G17" s="19"/>
      <c r="H17" s="19"/>
      <c r="I17" s="19"/>
      <c r="J17" s="19"/>
      <c r="K17" s="19"/>
      <c r="L17" s="19"/>
      <c r="M17" s="19"/>
      <c r="N17" s="19"/>
      <c r="O17" s="19"/>
      <c r="P17" s="19"/>
      <c r="Q17" s="19"/>
      <c r="R17" s="19"/>
      <c r="S17" s="19"/>
      <c r="T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row>
    <row r="18" spans="1:80" x14ac:dyDescent="0.2">
      <c r="A18" s="19" t="s">
        <v>3624</v>
      </c>
      <c r="B18" s="19"/>
      <c r="C18" s="19"/>
      <c r="D18" s="19"/>
      <c r="E18" s="19"/>
      <c r="F18" s="19"/>
      <c r="G18" s="19"/>
      <c r="H18" s="19"/>
      <c r="I18" s="19"/>
      <c r="J18" s="19"/>
      <c r="K18" s="19"/>
      <c r="L18" s="19"/>
      <c r="M18" s="19"/>
      <c r="N18" s="19"/>
      <c r="O18" s="19"/>
      <c r="P18" s="19"/>
      <c r="Q18" s="19"/>
      <c r="R18" s="19"/>
      <c r="S18" s="19"/>
      <c r="T18" s="325"/>
      <c r="U18" s="325"/>
      <c r="V18" s="325"/>
      <c r="W18" s="325"/>
      <c r="X18" s="325"/>
      <c r="Y18" s="19"/>
      <c r="Z18" s="19"/>
      <c r="AA18" s="19"/>
      <c r="AB18" s="19" t="s">
        <v>3625</v>
      </c>
      <c r="AC18" s="19"/>
      <c r="AD18" s="19"/>
      <c r="AE18" s="19"/>
      <c r="AF18" s="19"/>
      <c r="AG18" s="19"/>
      <c r="AH18" s="19"/>
      <c r="AI18" s="19"/>
      <c r="AJ18" s="19"/>
      <c r="AK18" s="19"/>
      <c r="AL18" s="19"/>
      <c r="AM18" s="19"/>
      <c r="AN18" s="19"/>
      <c r="AO18" s="19"/>
      <c r="AP18" s="19"/>
      <c r="AQ18" s="19"/>
      <c r="AR18" s="19"/>
      <c r="AS18" s="19"/>
      <c r="AT18" s="19"/>
      <c r="AU18" s="19"/>
      <c r="AV18" s="325"/>
      <c r="AW18" s="325"/>
      <c r="AX18" s="325"/>
      <c r="AY18" s="325"/>
      <c r="AZ18" s="325"/>
      <c r="BA18" s="19" t="s">
        <v>3632</v>
      </c>
      <c r="BB18" s="19"/>
      <c r="BC18" s="19"/>
      <c r="BD18" s="19"/>
      <c r="BE18" s="19"/>
      <c r="BF18" s="19"/>
      <c r="BG18" s="19"/>
      <c r="BH18" s="19"/>
      <c r="BI18" s="19"/>
      <c r="BJ18" s="19"/>
      <c r="BK18" s="19"/>
      <c r="BL18" s="19"/>
      <c r="BM18" s="19"/>
      <c r="BN18" s="19"/>
      <c r="BO18" s="19"/>
      <c r="BP18" s="19"/>
      <c r="BQ18" s="19"/>
      <c r="BR18" s="19"/>
      <c r="BS18" s="325"/>
      <c r="BT18" s="325"/>
      <c r="BU18" s="19"/>
      <c r="BV18" s="19"/>
      <c r="BW18" s="19"/>
      <c r="BX18" s="19"/>
      <c r="BY18" s="19"/>
      <c r="BZ18" s="19"/>
      <c r="CA18" s="19"/>
      <c r="CB18" s="19"/>
    </row>
    <row r="19" spans="1:80" x14ac:dyDescent="0.2">
      <c r="A19" s="19" t="s">
        <v>3626</v>
      </c>
      <c r="B19" s="19"/>
      <c r="C19" s="19"/>
      <c r="D19" s="19"/>
      <c r="E19" s="19"/>
      <c r="F19" s="19"/>
      <c r="G19" s="19"/>
      <c r="H19" s="19"/>
      <c r="I19" s="19"/>
      <c r="J19" s="19"/>
      <c r="K19" s="19"/>
      <c r="L19" s="19"/>
      <c r="M19" s="19"/>
      <c r="N19" s="19"/>
      <c r="O19" s="19"/>
      <c r="P19" s="19"/>
      <c r="Q19" s="19"/>
      <c r="R19" s="19"/>
      <c r="S19" s="19"/>
      <c r="T19" s="325"/>
      <c r="U19" s="325"/>
      <c r="V19" s="325"/>
      <c r="W19" s="325"/>
      <c r="X19" s="325"/>
      <c r="Y19" s="19"/>
      <c r="Z19" s="19"/>
      <c r="AA19" s="19"/>
      <c r="AB19" s="19" t="s">
        <v>3626</v>
      </c>
      <c r="AC19" s="19"/>
      <c r="AD19" s="19"/>
      <c r="AE19" s="19"/>
      <c r="AF19" s="19"/>
      <c r="AG19" s="19"/>
      <c r="AH19" s="19"/>
      <c r="AI19" s="19"/>
      <c r="AJ19" s="19"/>
      <c r="AK19" s="19"/>
      <c r="AL19" s="19"/>
      <c r="AM19" s="19"/>
      <c r="AN19" s="19"/>
      <c r="AO19" s="19"/>
      <c r="AP19" s="19"/>
      <c r="AQ19" s="19"/>
      <c r="AR19" s="19"/>
      <c r="AS19" s="19"/>
      <c r="AT19" s="19"/>
      <c r="AU19" s="19"/>
      <c r="AV19" s="325"/>
      <c r="AW19" s="325"/>
      <c r="AX19" s="325"/>
      <c r="AY19" s="325"/>
      <c r="AZ19" s="325"/>
      <c r="BA19" s="19" t="s">
        <v>3626</v>
      </c>
      <c r="BB19" s="19"/>
      <c r="BC19" s="19"/>
      <c r="BD19" s="19"/>
      <c r="BE19" s="19"/>
      <c r="BF19" s="19"/>
      <c r="BG19" s="19"/>
      <c r="BH19" s="19"/>
      <c r="BI19" s="19"/>
      <c r="BJ19" s="19"/>
      <c r="BK19" s="19"/>
      <c r="BL19" s="19"/>
      <c r="BM19" s="19"/>
      <c r="BN19" s="19"/>
      <c r="BO19" s="19"/>
      <c r="BP19" s="19"/>
      <c r="BQ19" s="19"/>
      <c r="BR19" s="19"/>
      <c r="BS19" s="325"/>
      <c r="BT19" s="325"/>
      <c r="BU19" s="19"/>
      <c r="BV19" s="19"/>
      <c r="BW19" s="19"/>
      <c r="BX19" s="19"/>
      <c r="BY19" s="19"/>
      <c r="BZ19" s="19"/>
      <c r="CA19" s="19"/>
      <c r="CB19" s="19"/>
    </row>
    <row r="20" spans="1:80" x14ac:dyDescent="0.2">
      <c r="A20" s="4"/>
      <c r="B20" s="4"/>
      <c r="C20" s="92"/>
      <c r="D20" s="92"/>
      <c r="E20" s="92"/>
      <c r="F20" s="92"/>
      <c r="G20" s="92"/>
      <c r="H20" s="92"/>
      <c r="I20" s="92"/>
      <c r="J20" s="92"/>
      <c r="K20" s="92"/>
      <c r="L20" s="92"/>
      <c r="M20" s="92"/>
      <c r="N20" s="92"/>
      <c r="O20" s="92"/>
      <c r="P20" s="92"/>
      <c r="Q20" s="92"/>
      <c r="R20" s="92"/>
      <c r="S20" s="19"/>
      <c r="T20" s="325"/>
      <c r="U20" s="325"/>
      <c r="V20" s="325"/>
      <c r="W20" s="325"/>
      <c r="X20" s="325"/>
      <c r="Y20" s="19"/>
      <c r="Z20" s="19"/>
      <c r="AA20" s="19"/>
      <c r="AB20" s="4"/>
      <c r="AC20" s="4"/>
      <c r="AD20" s="890"/>
      <c r="AE20" s="890"/>
      <c r="AF20" s="890"/>
      <c r="AG20" s="890"/>
      <c r="AH20" s="890"/>
      <c r="AI20" s="890"/>
      <c r="AJ20" s="890"/>
      <c r="AK20" s="890"/>
      <c r="AL20" s="890"/>
      <c r="AM20" s="890"/>
      <c r="AN20" s="890"/>
      <c r="AO20" s="890"/>
      <c r="AP20" s="890"/>
      <c r="AQ20" s="890"/>
      <c r="AR20" s="890"/>
      <c r="AS20" s="890"/>
      <c r="AT20" s="19"/>
      <c r="AU20" s="19"/>
      <c r="AV20" s="325"/>
      <c r="AW20" s="325"/>
      <c r="AX20" s="325"/>
      <c r="AY20" s="325"/>
      <c r="AZ20" s="325"/>
      <c r="BA20" s="92"/>
      <c r="BB20" s="92"/>
      <c r="BC20" s="92"/>
      <c r="BD20" s="92"/>
      <c r="BE20" s="92"/>
      <c r="BF20" s="92"/>
      <c r="BG20" s="92"/>
      <c r="BH20" s="92"/>
      <c r="BI20" s="92"/>
      <c r="BJ20" s="92"/>
      <c r="BK20" s="92"/>
      <c r="BL20" s="92"/>
      <c r="BM20" s="92"/>
      <c r="BN20" s="92"/>
      <c r="BO20" s="92"/>
      <c r="BP20" s="92"/>
      <c r="BQ20" s="92"/>
      <c r="BR20" s="19"/>
      <c r="BS20" s="325"/>
      <c r="BT20" s="325"/>
      <c r="BU20" s="19"/>
      <c r="BV20" s="19"/>
      <c r="BW20" s="19"/>
      <c r="BX20" s="19"/>
      <c r="BY20" s="19"/>
      <c r="BZ20" s="19"/>
      <c r="CA20" s="19"/>
      <c r="CB20" s="19"/>
    </row>
    <row r="21" spans="1:80" ht="51" x14ac:dyDescent="0.2">
      <c r="A21" s="4"/>
      <c r="B21" s="4"/>
      <c r="C21" s="282">
        <v>0</v>
      </c>
      <c r="D21" s="282">
        <v>1</v>
      </c>
      <c r="E21" s="282">
        <v>2</v>
      </c>
      <c r="F21" s="282">
        <v>3</v>
      </c>
      <c r="G21" s="282">
        <v>4</v>
      </c>
      <c r="H21" s="282">
        <v>5</v>
      </c>
      <c r="I21" s="282">
        <v>6</v>
      </c>
      <c r="J21" s="282">
        <v>7</v>
      </c>
      <c r="K21" s="282">
        <v>8</v>
      </c>
      <c r="L21" s="282">
        <v>9</v>
      </c>
      <c r="M21" s="282">
        <v>10</v>
      </c>
      <c r="N21" s="282">
        <v>11</v>
      </c>
      <c r="O21" s="282">
        <v>12</v>
      </c>
      <c r="P21" s="282">
        <v>13</v>
      </c>
      <c r="Q21" s="282">
        <v>14</v>
      </c>
      <c r="R21" s="282" t="s">
        <v>3633</v>
      </c>
      <c r="S21" s="19"/>
      <c r="T21" s="4"/>
      <c r="U21" s="4"/>
      <c r="V21" s="4"/>
      <c r="W21" s="284" t="s">
        <v>3628</v>
      </c>
      <c r="X21" s="284" t="s">
        <v>3629</v>
      </c>
      <c r="Y21" s="19"/>
      <c r="Z21" s="19"/>
      <c r="AA21" s="19"/>
      <c r="AB21" s="4"/>
      <c r="AC21" s="4"/>
      <c r="AD21" s="282">
        <v>0</v>
      </c>
      <c r="AE21" s="282">
        <v>1</v>
      </c>
      <c r="AF21" s="282">
        <v>2</v>
      </c>
      <c r="AG21" s="282">
        <v>3</v>
      </c>
      <c r="AH21" s="282">
        <v>4</v>
      </c>
      <c r="AI21" s="282">
        <v>5</v>
      </c>
      <c r="AJ21" s="282">
        <v>6</v>
      </c>
      <c r="AK21" s="282">
        <v>7</v>
      </c>
      <c r="AL21" s="282">
        <v>8</v>
      </c>
      <c r="AM21" s="282">
        <v>9</v>
      </c>
      <c r="AN21" s="282">
        <v>10</v>
      </c>
      <c r="AO21" s="282">
        <v>11</v>
      </c>
      <c r="AP21" s="282">
        <v>12</v>
      </c>
      <c r="AQ21" s="282">
        <v>13</v>
      </c>
      <c r="AR21" s="282">
        <v>14</v>
      </c>
      <c r="AS21" s="282" t="s">
        <v>3633</v>
      </c>
      <c r="AT21" s="62"/>
      <c r="AU21" s="62"/>
      <c r="AV21" s="19"/>
      <c r="AW21" s="19"/>
      <c r="AX21" s="284" t="s">
        <v>3630</v>
      </c>
      <c r="AY21" s="325"/>
      <c r="AZ21" s="325"/>
      <c r="BA21" s="4"/>
      <c r="BB21" s="4"/>
      <c r="BC21" s="282">
        <v>0</v>
      </c>
      <c r="BD21" s="282">
        <v>1</v>
      </c>
      <c r="BE21" s="282">
        <v>2</v>
      </c>
      <c r="BF21" s="282">
        <v>3</v>
      </c>
      <c r="BG21" s="282">
        <v>4</v>
      </c>
      <c r="BH21" s="282">
        <v>5</v>
      </c>
      <c r="BI21" s="282">
        <v>6</v>
      </c>
      <c r="BJ21" s="282">
        <v>7</v>
      </c>
      <c r="BK21" s="282">
        <v>8</v>
      </c>
      <c r="BL21" s="282">
        <v>9</v>
      </c>
      <c r="BM21" s="282">
        <v>10</v>
      </c>
      <c r="BN21" s="282">
        <v>11</v>
      </c>
      <c r="BO21" s="282">
        <v>12</v>
      </c>
      <c r="BP21" s="282">
        <v>13</v>
      </c>
      <c r="BQ21" s="282">
        <v>14</v>
      </c>
      <c r="BR21" s="282" t="s">
        <v>3633</v>
      </c>
      <c r="BS21" s="62"/>
      <c r="BT21" s="62"/>
      <c r="BW21" s="282" t="s">
        <v>3634</v>
      </c>
      <c r="BX21" s="19"/>
      <c r="BY21" s="19"/>
    </row>
    <row r="22" spans="1:80" x14ac:dyDescent="0.2">
      <c r="A22" s="4"/>
      <c r="B22" s="4"/>
      <c r="C22" s="253" t="s">
        <v>7811</v>
      </c>
      <c r="D22" s="330" t="s">
        <v>7835</v>
      </c>
      <c r="E22" s="253" t="s">
        <v>7836</v>
      </c>
      <c r="F22" s="330" t="s">
        <v>7837</v>
      </c>
      <c r="G22" s="253" t="s">
        <v>7838</v>
      </c>
      <c r="H22" s="330" t="s">
        <v>7839</v>
      </c>
      <c r="I22" s="253" t="s">
        <v>7840</v>
      </c>
      <c r="J22" s="330" t="s">
        <v>7841</v>
      </c>
      <c r="K22" s="253" t="s">
        <v>7856</v>
      </c>
      <c r="L22" s="330" t="s">
        <v>7863</v>
      </c>
      <c r="M22" s="253" t="s">
        <v>7864</v>
      </c>
      <c r="N22" s="330" t="s">
        <v>7865</v>
      </c>
      <c r="O22" s="253" t="s">
        <v>7866</v>
      </c>
      <c r="P22" s="330" t="s">
        <v>7867</v>
      </c>
      <c r="Q22" s="253" t="s">
        <v>7868</v>
      </c>
      <c r="R22" s="330" t="s">
        <v>7869</v>
      </c>
      <c r="S22" s="19"/>
      <c r="T22" s="4"/>
      <c r="U22" s="4"/>
      <c r="V22" s="4"/>
      <c r="W22" s="219" t="s">
        <v>7871</v>
      </c>
      <c r="X22" s="219" t="s">
        <v>7872</v>
      </c>
      <c r="Y22" s="19"/>
      <c r="Z22" s="19"/>
      <c r="AA22" s="19"/>
      <c r="AB22" s="4"/>
      <c r="AC22" s="4"/>
      <c r="AD22" s="253" t="s">
        <v>7874</v>
      </c>
      <c r="AE22" s="253" t="s">
        <v>7979</v>
      </c>
      <c r="AF22" s="253" t="s">
        <v>7980</v>
      </c>
      <c r="AG22" s="253" t="s">
        <v>7883</v>
      </c>
      <c r="AH22" s="253" t="s">
        <v>7884</v>
      </c>
      <c r="AI22" s="253" t="s">
        <v>7885</v>
      </c>
      <c r="AJ22" s="253" t="s">
        <v>7886</v>
      </c>
      <c r="AK22" s="253" t="s">
        <v>7981</v>
      </c>
      <c r="AL22" s="253" t="s">
        <v>7982</v>
      </c>
      <c r="AM22" s="253" t="s">
        <v>7983</v>
      </c>
      <c r="AN22" s="253" t="s">
        <v>8010</v>
      </c>
      <c r="AO22" s="253" t="s">
        <v>8011</v>
      </c>
      <c r="AP22" s="253" t="s">
        <v>8012</v>
      </c>
      <c r="AQ22" s="253" t="s">
        <v>8013</v>
      </c>
      <c r="AR22" s="253" t="s">
        <v>8014</v>
      </c>
      <c r="AS22" s="253" t="s">
        <v>8015</v>
      </c>
      <c r="AT22" s="62"/>
      <c r="AU22" s="62"/>
      <c r="AV22" s="19"/>
      <c r="AW22" s="19"/>
      <c r="AX22" s="219" t="s">
        <v>8016</v>
      </c>
      <c r="AY22" s="325"/>
      <c r="AZ22" s="325"/>
      <c r="BA22" s="4"/>
      <c r="BB22" s="4"/>
      <c r="BC22" s="253" t="s">
        <v>8023</v>
      </c>
      <c r="BD22" s="330" t="s">
        <v>8024</v>
      </c>
      <c r="BE22" s="253" t="s">
        <v>8025</v>
      </c>
      <c r="BF22" s="330" t="s">
        <v>8026</v>
      </c>
      <c r="BG22" s="253" t="s">
        <v>8027</v>
      </c>
      <c r="BH22" s="330" t="s">
        <v>8028</v>
      </c>
      <c r="BI22" s="253" t="s">
        <v>8029</v>
      </c>
      <c r="BJ22" s="330" t="s">
        <v>8031</v>
      </c>
      <c r="BK22" s="253" t="s">
        <v>8032</v>
      </c>
      <c r="BL22" s="330" t="s">
        <v>8033</v>
      </c>
      <c r="BM22" s="253" t="s">
        <v>8034</v>
      </c>
      <c r="BN22" s="330" t="s">
        <v>8035</v>
      </c>
      <c r="BO22" s="253" t="s">
        <v>8037</v>
      </c>
      <c r="BP22" s="330" t="s">
        <v>8038</v>
      </c>
      <c r="BQ22" s="253" t="s">
        <v>8039</v>
      </c>
      <c r="BR22" s="330" t="s">
        <v>8040</v>
      </c>
      <c r="BS22" s="62"/>
      <c r="BT22" s="62"/>
      <c r="BW22" s="253" t="s">
        <v>8041</v>
      </c>
      <c r="BX22" s="19"/>
      <c r="BY22" s="19"/>
    </row>
    <row r="23" spans="1:80" x14ac:dyDescent="0.2">
      <c r="A23" s="243" t="s">
        <v>3631</v>
      </c>
      <c r="B23" s="331" t="s">
        <v>7812</v>
      </c>
      <c r="C23" s="663"/>
      <c r="D23" s="664"/>
      <c r="E23" s="664"/>
      <c r="F23" s="664"/>
      <c r="G23" s="664"/>
      <c r="H23" s="664"/>
      <c r="I23" s="664"/>
      <c r="J23" s="664"/>
      <c r="K23" s="664"/>
      <c r="L23" s="664"/>
      <c r="M23" s="664"/>
      <c r="N23" s="664"/>
      <c r="O23" s="664"/>
      <c r="P23" s="664"/>
      <c r="Q23" s="664"/>
      <c r="R23" s="665" t="s">
        <v>3635</v>
      </c>
      <c r="S23" s="19" t="s">
        <v>4819</v>
      </c>
      <c r="U23" s="243" t="s">
        <v>3631</v>
      </c>
      <c r="V23" s="331" t="s">
        <v>7812</v>
      </c>
      <c r="W23" s="605"/>
      <c r="X23" s="643" t="s">
        <v>3635</v>
      </c>
      <c r="Y23" s="19" t="s">
        <v>4819</v>
      </c>
      <c r="Z23" s="19" t="s">
        <v>4846</v>
      </c>
      <c r="AB23" s="243" t="s">
        <v>3631</v>
      </c>
      <c r="AC23" s="331" t="s">
        <v>7812</v>
      </c>
      <c r="AD23" s="663"/>
      <c r="AE23" s="664"/>
      <c r="AF23" s="664"/>
      <c r="AG23" s="664"/>
      <c r="AH23" s="664"/>
      <c r="AI23" s="664"/>
      <c r="AJ23" s="664"/>
      <c r="AK23" s="664"/>
      <c r="AL23" s="664"/>
      <c r="AM23" s="664"/>
      <c r="AN23" s="664"/>
      <c r="AO23" s="664"/>
      <c r="AP23" s="664"/>
      <c r="AQ23" s="664"/>
      <c r="AR23" s="664"/>
      <c r="AS23" s="665" t="s">
        <v>3635</v>
      </c>
      <c r="AT23" s="19" t="s">
        <v>4819</v>
      </c>
      <c r="AU23" s="19"/>
      <c r="AV23" s="243" t="s">
        <v>3631</v>
      </c>
      <c r="AW23" s="331" t="s">
        <v>7812</v>
      </c>
      <c r="AX23" s="643" t="s">
        <v>3636</v>
      </c>
      <c r="AY23" s="19" t="s">
        <v>4819</v>
      </c>
      <c r="AZ23" s="49"/>
      <c r="BA23" s="243" t="s">
        <v>3631</v>
      </c>
      <c r="BB23" s="331" t="s">
        <v>7812</v>
      </c>
      <c r="BC23" s="663"/>
      <c r="BD23" s="664"/>
      <c r="BE23" s="664"/>
      <c r="BF23" s="664"/>
      <c r="BG23" s="664"/>
      <c r="BH23" s="664"/>
      <c r="BI23" s="664"/>
      <c r="BJ23" s="664"/>
      <c r="BK23" s="664"/>
      <c r="BL23" s="664"/>
      <c r="BM23" s="664"/>
      <c r="BN23" s="664"/>
      <c r="BO23" s="664"/>
      <c r="BP23" s="664"/>
      <c r="BQ23" s="664"/>
      <c r="BR23" s="665" t="s">
        <v>3635</v>
      </c>
      <c r="BS23" s="19" t="s">
        <v>4819</v>
      </c>
      <c r="BT23" s="19"/>
      <c r="BU23" s="246" t="s">
        <v>3631</v>
      </c>
      <c r="BV23" s="331" t="s">
        <v>7812</v>
      </c>
      <c r="BW23" s="643" t="s">
        <v>3635</v>
      </c>
      <c r="BX23" s="19" t="s">
        <v>4819</v>
      </c>
      <c r="BY23" s="19" t="s">
        <v>4846</v>
      </c>
    </row>
    <row r="24" spans="1:80" x14ac:dyDescent="0.2">
      <c r="A24" s="243" t="s">
        <v>3603</v>
      </c>
      <c r="B24" s="331" t="s">
        <v>7813</v>
      </c>
      <c r="C24" s="666" t="s">
        <v>23</v>
      </c>
      <c r="D24" s="595" t="s">
        <v>227</v>
      </c>
      <c r="E24" s="595" t="s">
        <v>208</v>
      </c>
      <c r="F24" s="595" t="s">
        <v>0</v>
      </c>
      <c r="G24" s="595" t="s">
        <v>226</v>
      </c>
      <c r="H24" s="595" t="s">
        <v>266</v>
      </c>
      <c r="I24" s="595" t="s">
        <v>265</v>
      </c>
      <c r="J24" s="595" t="s">
        <v>233</v>
      </c>
      <c r="K24" s="595" t="s">
        <v>257</v>
      </c>
      <c r="L24" s="595" t="s">
        <v>246</v>
      </c>
      <c r="M24" s="595" t="s">
        <v>241</v>
      </c>
      <c r="N24" s="595" t="s">
        <v>245</v>
      </c>
      <c r="O24" s="595" t="s">
        <v>244</v>
      </c>
      <c r="P24" s="595" t="s">
        <v>364</v>
      </c>
      <c r="Q24" s="595" t="s">
        <v>243</v>
      </c>
      <c r="R24" s="605"/>
      <c r="S24" s="19" t="s">
        <v>4820</v>
      </c>
      <c r="U24" s="243" t="s">
        <v>3603</v>
      </c>
      <c r="V24" s="331" t="s">
        <v>7813</v>
      </c>
      <c r="W24" s="643" t="s">
        <v>243</v>
      </c>
      <c r="X24" s="644" t="s">
        <v>3637</v>
      </c>
      <c r="Y24" s="19" t="s">
        <v>4820</v>
      </c>
      <c r="Z24" s="19" t="s">
        <v>4847</v>
      </c>
      <c r="AB24" s="243" t="s">
        <v>3603</v>
      </c>
      <c r="AC24" s="331" t="s">
        <v>7813</v>
      </c>
      <c r="AD24" s="666" t="s">
        <v>242</v>
      </c>
      <c r="AE24" s="595" t="s">
        <v>372</v>
      </c>
      <c r="AF24" s="595" t="s">
        <v>1680</v>
      </c>
      <c r="AG24" s="595" t="s">
        <v>2639</v>
      </c>
      <c r="AH24" s="595" t="s">
        <v>3073</v>
      </c>
      <c r="AI24" s="595" t="s">
        <v>1679</v>
      </c>
      <c r="AJ24" s="595" t="s">
        <v>2887</v>
      </c>
      <c r="AK24" s="595" t="s">
        <v>3638</v>
      </c>
      <c r="AL24" s="595" t="s">
        <v>3075</v>
      </c>
      <c r="AM24" s="595" t="s">
        <v>3076</v>
      </c>
      <c r="AN24" s="595" t="s">
        <v>2642</v>
      </c>
      <c r="AO24" s="595" t="s">
        <v>388</v>
      </c>
      <c r="AP24" s="595" t="s">
        <v>1186</v>
      </c>
      <c r="AQ24" s="595" t="s">
        <v>1185</v>
      </c>
      <c r="AR24" s="595" t="s">
        <v>1972</v>
      </c>
      <c r="AS24" s="605"/>
      <c r="AT24" s="19" t="s">
        <v>4820</v>
      </c>
      <c r="AU24" s="19"/>
      <c r="AV24" s="243" t="s">
        <v>3603</v>
      </c>
      <c r="AW24" s="331" t="s">
        <v>7813</v>
      </c>
      <c r="AX24" s="643" t="s">
        <v>3639</v>
      </c>
      <c r="AY24" s="19" t="s">
        <v>4820</v>
      </c>
      <c r="AZ24" s="49"/>
      <c r="BA24" s="243" t="s">
        <v>3603</v>
      </c>
      <c r="BB24" s="331" t="s">
        <v>7813</v>
      </c>
      <c r="BC24" s="666" t="s">
        <v>3640</v>
      </c>
      <c r="BD24" s="595" t="s">
        <v>1182</v>
      </c>
      <c r="BE24" s="595" t="s">
        <v>1184</v>
      </c>
      <c r="BF24" s="595" t="s">
        <v>1183</v>
      </c>
      <c r="BG24" s="595" t="s">
        <v>1971</v>
      </c>
      <c r="BH24" s="595" t="s">
        <v>3641</v>
      </c>
      <c r="BI24" s="595" t="s">
        <v>3642</v>
      </c>
      <c r="BJ24" s="595" t="s">
        <v>3643</v>
      </c>
      <c r="BK24" s="595" t="s">
        <v>3644</v>
      </c>
      <c r="BL24" s="595" t="s">
        <v>3645</v>
      </c>
      <c r="BM24" s="595" t="s">
        <v>3646</v>
      </c>
      <c r="BN24" s="595" t="s">
        <v>3647</v>
      </c>
      <c r="BO24" s="595" t="s">
        <v>3648</v>
      </c>
      <c r="BP24" s="595" t="s">
        <v>3649</v>
      </c>
      <c r="BQ24" s="595" t="s">
        <v>205</v>
      </c>
      <c r="BR24" s="605"/>
      <c r="BS24" s="19" t="s">
        <v>4820</v>
      </c>
      <c r="BT24" s="19"/>
      <c r="BU24" s="246" t="s">
        <v>3603</v>
      </c>
      <c r="BV24" s="331" t="s">
        <v>7813</v>
      </c>
      <c r="BW24" s="643" t="s">
        <v>205</v>
      </c>
      <c r="BX24" s="19" t="s">
        <v>4820</v>
      </c>
      <c r="BY24" s="19" t="s">
        <v>4847</v>
      </c>
    </row>
    <row r="25" spans="1:80" x14ac:dyDescent="0.2">
      <c r="A25" s="243" t="s">
        <v>3604</v>
      </c>
      <c r="B25" s="331" t="s">
        <v>7814</v>
      </c>
      <c r="C25" s="666" t="s">
        <v>24</v>
      </c>
      <c r="D25" s="595" t="s">
        <v>274</v>
      </c>
      <c r="E25" s="595" t="s">
        <v>239</v>
      </c>
      <c r="F25" s="595" t="s">
        <v>389</v>
      </c>
      <c r="G25" s="595" t="s">
        <v>236</v>
      </c>
      <c r="H25" s="595" t="s">
        <v>1313</v>
      </c>
      <c r="I25" s="595" t="s">
        <v>1312</v>
      </c>
      <c r="J25" s="595" t="s">
        <v>232</v>
      </c>
      <c r="K25" s="595" t="s">
        <v>256</v>
      </c>
      <c r="L25" s="662" t="s">
        <v>1379</v>
      </c>
      <c r="M25" s="595" t="s">
        <v>1678</v>
      </c>
      <c r="N25" s="595" t="s">
        <v>171</v>
      </c>
      <c r="O25" s="595" t="s">
        <v>1677</v>
      </c>
      <c r="P25" s="595" t="s">
        <v>363</v>
      </c>
      <c r="Q25" s="605"/>
      <c r="R25" s="605"/>
      <c r="S25" s="19" t="s">
        <v>4821</v>
      </c>
      <c r="U25" s="243" t="s">
        <v>3604</v>
      </c>
      <c r="V25" s="331" t="s">
        <v>7814</v>
      </c>
      <c r="W25" s="643" t="s">
        <v>363</v>
      </c>
      <c r="X25" s="644" t="s">
        <v>3650</v>
      </c>
      <c r="Y25" s="19" t="s">
        <v>4821</v>
      </c>
      <c r="Z25" s="19" t="s">
        <v>4848</v>
      </c>
      <c r="AB25" s="243" t="s">
        <v>3604</v>
      </c>
      <c r="AC25" s="331" t="s">
        <v>7814</v>
      </c>
      <c r="AD25" s="666" t="s">
        <v>371</v>
      </c>
      <c r="AE25" s="595" t="s">
        <v>370</v>
      </c>
      <c r="AF25" s="595" t="s">
        <v>1676</v>
      </c>
      <c r="AG25" s="595" t="s">
        <v>2640</v>
      </c>
      <c r="AH25" s="595" t="s">
        <v>3082</v>
      </c>
      <c r="AI25" s="595" t="s">
        <v>3083</v>
      </c>
      <c r="AJ25" s="595" t="s">
        <v>2889</v>
      </c>
      <c r="AK25" s="595" t="s">
        <v>3651</v>
      </c>
      <c r="AL25" s="595" t="s">
        <v>3085</v>
      </c>
      <c r="AM25" s="662" t="s">
        <v>3086</v>
      </c>
      <c r="AN25" s="595" t="s">
        <v>2643</v>
      </c>
      <c r="AO25" s="595" t="s">
        <v>365</v>
      </c>
      <c r="AP25" s="595" t="s">
        <v>1181</v>
      </c>
      <c r="AQ25" s="595" t="s">
        <v>1180</v>
      </c>
      <c r="AR25" s="605"/>
      <c r="AS25" s="605"/>
      <c r="AT25" s="19" t="s">
        <v>4821</v>
      </c>
      <c r="AU25" s="19"/>
      <c r="AV25" s="243" t="s">
        <v>3604</v>
      </c>
      <c r="AW25" s="331" t="s">
        <v>7814</v>
      </c>
      <c r="AX25" s="643" t="s">
        <v>3652</v>
      </c>
      <c r="AY25" s="19" t="s">
        <v>4821</v>
      </c>
      <c r="AZ25" s="49"/>
      <c r="BA25" s="243" t="s">
        <v>3604</v>
      </c>
      <c r="BB25" s="331" t="s">
        <v>7814</v>
      </c>
      <c r="BC25" s="666" t="s">
        <v>3653</v>
      </c>
      <c r="BD25" s="595" t="s">
        <v>1177</v>
      </c>
      <c r="BE25" s="595" t="s">
        <v>1179</v>
      </c>
      <c r="BF25" s="595" t="s">
        <v>1178</v>
      </c>
      <c r="BG25" s="595" t="s">
        <v>1970</v>
      </c>
      <c r="BH25" s="595" t="s">
        <v>3654</v>
      </c>
      <c r="BI25" s="595" t="s">
        <v>3655</v>
      </c>
      <c r="BJ25" s="595" t="s">
        <v>3656</v>
      </c>
      <c r="BK25" s="595" t="s">
        <v>3657</v>
      </c>
      <c r="BL25" s="662" t="s">
        <v>3658</v>
      </c>
      <c r="BM25" s="595" t="s">
        <v>3659</v>
      </c>
      <c r="BN25" s="595" t="s">
        <v>3660</v>
      </c>
      <c r="BO25" s="595" t="s">
        <v>3661</v>
      </c>
      <c r="BP25" s="595" t="s">
        <v>3662</v>
      </c>
      <c r="BQ25" s="605"/>
      <c r="BR25" s="605"/>
      <c r="BS25" s="19" t="s">
        <v>4821</v>
      </c>
      <c r="BT25" s="19"/>
      <c r="BU25" s="246" t="s">
        <v>3604</v>
      </c>
      <c r="BV25" s="331" t="s">
        <v>7814</v>
      </c>
      <c r="BW25" s="643" t="s">
        <v>3662</v>
      </c>
      <c r="BX25" s="19" t="s">
        <v>4821</v>
      </c>
      <c r="BY25" s="19" t="s">
        <v>4848</v>
      </c>
    </row>
    <row r="26" spans="1:80" x14ac:dyDescent="0.2">
      <c r="A26" s="243" t="s">
        <v>3605</v>
      </c>
      <c r="B26" s="331" t="s">
        <v>7842</v>
      </c>
      <c r="C26" s="666" t="s">
        <v>25</v>
      </c>
      <c r="D26" s="595" t="s">
        <v>424</v>
      </c>
      <c r="E26" s="595" t="s">
        <v>238</v>
      </c>
      <c r="F26" s="595" t="s">
        <v>116</v>
      </c>
      <c r="G26" s="595" t="s">
        <v>235</v>
      </c>
      <c r="H26" s="595" t="s">
        <v>1311</v>
      </c>
      <c r="I26" s="595" t="s">
        <v>1310</v>
      </c>
      <c r="J26" s="595" t="s">
        <v>231</v>
      </c>
      <c r="K26" s="595" t="s">
        <v>255</v>
      </c>
      <c r="L26" s="662" t="s">
        <v>1675</v>
      </c>
      <c r="M26" s="595" t="s">
        <v>1674</v>
      </c>
      <c r="N26" s="595" t="s">
        <v>170</v>
      </c>
      <c r="O26" s="595" t="s">
        <v>1673</v>
      </c>
      <c r="P26" s="605"/>
      <c r="Q26" s="605"/>
      <c r="R26" s="605"/>
      <c r="S26" s="19" t="s">
        <v>4822</v>
      </c>
      <c r="U26" s="243" t="s">
        <v>3605</v>
      </c>
      <c r="V26" s="331" t="s">
        <v>7842</v>
      </c>
      <c r="W26" s="643" t="s">
        <v>1673</v>
      </c>
      <c r="X26" s="644" t="s">
        <v>3663</v>
      </c>
      <c r="Y26" s="19" t="s">
        <v>4822</v>
      </c>
      <c r="Z26" s="19" t="s">
        <v>4849</v>
      </c>
      <c r="AB26" s="243" t="s">
        <v>3605</v>
      </c>
      <c r="AC26" s="331" t="s">
        <v>7842</v>
      </c>
      <c r="AD26" s="666" t="s">
        <v>369</v>
      </c>
      <c r="AE26" s="595" t="s">
        <v>368</v>
      </c>
      <c r="AF26" s="595" t="s">
        <v>1672</v>
      </c>
      <c r="AG26" s="595" t="s">
        <v>3092</v>
      </c>
      <c r="AH26" s="595" t="s">
        <v>3093</v>
      </c>
      <c r="AI26" s="595" t="s">
        <v>3094</v>
      </c>
      <c r="AJ26" s="595" t="s">
        <v>2890</v>
      </c>
      <c r="AK26" s="595" t="s">
        <v>3664</v>
      </c>
      <c r="AL26" s="595" t="s">
        <v>3096</v>
      </c>
      <c r="AM26" s="662" t="s">
        <v>3097</v>
      </c>
      <c r="AN26" s="595" t="s">
        <v>3098</v>
      </c>
      <c r="AO26" s="595" t="s">
        <v>383</v>
      </c>
      <c r="AP26" s="595" t="s">
        <v>1176</v>
      </c>
      <c r="AQ26" s="605"/>
      <c r="AR26" s="605"/>
      <c r="AS26" s="605"/>
      <c r="AT26" s="19" t="s">
        <v>4822</v>
      </c>
      <c r="AU26" s="19"/>
      <c r="AV26" s="243" t="s">
        <v>3605</v>
      </c>
      <c r="AW26" s="331" t="s">
        <v>7842</v>
      </c>
      <c r="AX26" s="643" t="s">
        <v>3665</v>
      </c>
      <c r="AY26" s="19" t="s">
        <v>4822</v>
      </c>
      <c r="AZ26" s="49"/>
      <c r="BA26" s="243" t="s">
        <v>3605</v>
      </c>
      <c r="BB26" s="331" t="s">
        <v>7842</v>
      </c>
      <c r="BC26" s="666" t="s">
        <v>3666</v>
      </c>
      <c r="BD26" s="595" t="s">
        <v>1172</v>
      </c>
      <c r="BE26" s="595" t="s">
        <v>1174</v>
      </c>
      <c r="BF26" s="595" t="s">
        <v>1173</v>
      </c>
      <c r="BG26" s="595" t="s">
        <v>1969</v>
      </c>
      <c r="BH26" s="595" t="s">
        <v>3667</v>
      </c>
      <c r="BI26" s="595" t="s">
        <v>3668</v>
      </c>
      <c r="BJ26" s="595" t="s">
        <v>3669</v>
      </c>
      <c r="BK26" s="595" t="s">
        <v>3670</v>
      </c>
      <c r="BL26" s="662" t="s">
        <v>3671</v>
      </c>
      <c r="BM26" s="595" t="s">
        <v>3672</v>
      </c>
      <c r="BN26" s="595" t="s">
        <v>3673</v>
      </c>
      <c r="BO26" s="595" t="s">
        <v>3674</v>
      </c>
      <c r="BP26" s="605"/>
      <c r="BQ26" s="605"/>
      <c r="BR26" s="605"/>
      <c r="BS26" s="19" t="s">
        <v>4822</v>
      </c>
      <c r="BT26" s="19"/>
      <c r="BU26" s="246" t="s">
        <v>3605</v>
      </c>
      <c r="BV26" s="331" t="s">
        <v>7842</v>
      </c>
      <c r="BW26" s="643" t="s">
        <v>3674</v>
      </c>
      <c r="BX26" s="19" t="s">
        <v>4822</v>
      </c>
      <c r="BY26" s="19" t="s">
        <v>4849</v>
      </c>
    </row>
    <row r="27" spans="1:80" x14ac:dyDescent="0.2">
      <c r="A27" s="243" t="s">
        <v>3606</v>
      </c>
      <c r="B27" s="331" t="s">
        <v>7843</v>
      </c>
      <c r="C27" s="666" t="s">
        <v>26</v>
      </c>
      <c r="D27" s="595" t="s">
        <v>553</v>
      </c>
      <c r="E27" s="595" t="s">
        <v>237</v>
      </c>
      <c r="F27" s="595" t="s">
        <v>117</v>
      </c>
      <c r="G27" s="595" t="s">
        <v>234</v>
      </c>
      <c r="H27" s="595" t="s">
        <v>1308</v>
      </c>
      <c r="I27" s="595" t="s">
        <v>1307</v>
      </c>
      <c r="J27" s="595" t="s">
        <v>1963</v>
      </c>
      <c r="K27" s="595" t="s">
        <v>253</v>
      </c>
      <c r="L27" s="662" t="s">
        <v>1378</v>
      </c>
      <c r="M27" s="595" t="s">
        <v>3104</v>
      </c>
      <c r="N27" s="595" t="s">
        <v>1671</v>
      </c>
      <c r="O27" s="605"/>
      <c r="P27" s="605"/>
      <c r="Q27" s="605"/>
      <c r="R27" s="605"/>
      <c r="S27" s="19" t="s">
        <v>4823</v>
      </c>
      <c r="U27" s="243" t="s">
        <v>3606</v>
      </c>
      <c r="V27" s="331" t="s">
        <v>7843</v>
      </c>
      <c r="W27" s="643" t="s">
        <v>1671</v>
      </c>
      <c r="X27" s="644" t="s">
        <v>3675</v>
      </c>
      <c r="Y27" s="19" t="s">
        <v>4823</v>
      </c>
      <c r="Z27" s="19" t="s">
        <v>4850</v>
      </c>
      <c r="AB27" s="243" t="s">
        <v>3606</v>
      </c>
      <c r="AC27" s="331" t="s">
        <v>7843</v>
      </c>
      <c r="AD27" s="666" t="s">
        <v>367</v>
      </c>
      <c r="AE27" s="595" t="s">
        <v>276</v>
      </c>
      <c r="AF27" s="595" t="s">
        <v>1669</v>
      </c>
      <c r="AG27" s="595" t="s">
        <v>3105</v>
      </c>
      <c r="AH27" s="595" t="s">
        <v>3106</v>
      </c>
      <c r="AI27" s="595" t="s">
        <v>3107</v>
      </c>
      <c r="AJ27" s="595" t="s">
        <v>2891</v>
      </c>
      <c r="AK27" s="595" t="s">
        <v>3676</v>
      </c>
      <c r="AL27" s="595" t="s">
        <v>3111</v>
      </c>
      <c r="AM27" s="662" t="s">
        <v>3112</v>
      </c>
      <c r="AN27" s="595" t="s">
        <v>2644</v>
      </c>
      <c r="AO27" s="595" t="s">
        <v>2970</v>
      </c>
      <c r="AP27" s="605"/>
      <c r="AQ27" s="605"/>
      <c r="AR27" s="605"/>
      <c r="AS27" s="605"/>
      <c r="AT27" s="19" t="s">
        <v>4823</v>
      </c>
      <c r="AU27" s="19"/>
      <c r="AV27" s="243" t="s">
        <v>3606</v>
      </c>
      <c r="AW27" s="331" t="s">
        <v>7843</v>
      </c>
      <c r="AX27" s="643" t="s">
        <v>3677</v>
      </c>
      <c r="AY27" s="19" t="s">
        <v>4823</v>
      </c>
      <c r="AZ27" s="49"/>
      <c r="BA27" s="243" t="s">
        <v>3606</v>
      </c>
      <c r="BB27" s="331" t="s">
        <v>7843</v>
      </c>
      <c r="BC27" s="666" t="s">
        <v>3678</v>
      </c>
      <c r="BD27" s="595" t="s">
        <v>3679</v>
      </c>
      <c r="BE27" s="595" t="s">
        <v>3680</v>
      </c>
      <c r="BF27" s="595" t="s">
        <v>3681</v>
      </c>
      <c r="BG27" s="595" t="s">
        <v>3682</v>
      </c>
      <c r="BH27" s="595" t="s">
        <v>3683</v>
      </c>
      <c r="BI27" s="595" t="s">
        <v>3684</v>
      </c>
      <c r="BJ27" s="595" t="s">
        <v>3685</v>
      </c>
      <c r="BK27" s="595" t="s">
        <v>3686</v>
      </c>
      <c r="BL27" s="662" t="s">
        <v>3687</v>
      </c>
      <c r="BM27" s="595" t="s">
        <v>3688</v>
      </c>
      <c r="BN27" s="595" t="s">
        <v>3689</v>
      </c>
      <c r="BO27" s="605"/>
      <c r="BP27" s="605"/>
      <c r="BQ27" s="605"/>
      <c r="BR27" s="605"/>
      <c r="BS27" s="19" t="s">
        <v>4823</v>
      </c>
      <c r="BT27" s="19"/>
      <c r="BU27" s="246" t="s">
        <v>3606</v>
      </c>
      <c r="BV27" s="331" t="s">
        <v>7843</v>
      </c>
      <c r="BW27" s="643" t="s">
        <v>3689</v>
      </c>
      <c r="BX27" s="19" t="s">
        <v>4823</v>
      </c>
      <c r="BY27" s="19" t="s">
        <v>4850</v>
      </c>
    </row>
    <row r="28" spans="1:80" x14ac:dyDescent="0.2">
      <c r="A28" s="243" t="s">
        <v>3607</v>
      </c>
      <c r="B28" s="331" t="s">
        <v>7844</v>
      </c>
      <c r="C28" s="666" t="s">
        <v>27</v>
      </c>
      <c r="D28" s="595" t="s">
        <v>434</v>
      </c>
      <c r="E28" s="595" t="s">
        <v>395</v>
      </c>
      <c r="F28" s="595" t="s">
        <v>118</v>
      </c>
      <c r="G28" s="595" t="s">
        <v>624</v>
      </c>
      <c r="H28" s="595" t="s">
        <v>1306</v>
      </c>
      <c r="I28" s="595" t="s">
        <v>1305</v>
      </c>
      <c r="J28" s="595" t="s">
        <v>1928</v>
      </c>
      <c r="K28" s="595" t="s">
        <v>254</v>
      </c>
      <c r="L28" s="662" t="s">
        <v>1668</v>
      </c>
      <c r="M28" s="595" t="s">
        <v>1667</v>
      </c>
      <c r="N28" s="605"/>
      <c r="O28" s="605"/>
      <c r="P28" s="605"/>
      <c r="Q28" s="605"/>
      <c r="R28" s="605"/>
      <c r="S28" s="19" t="s">
        <v>4824</v>
      </c>
      <c r="U28" s="243" t="s">
        <v>3607</v>
      </c>
      <c r="V28" s="331" t="s">
        <v>7844</v>
      </c>
      <c r="W28" s="643" t="s">
        <v>1667</v>
      </c>
      <c r="X28" s="644" t="s">
        <v>3690</v>
      </c>
      <c r="Y28" s="19" t="s">
        <v>4824</v>
      </c>
      <c r="Z28" s="19" t="s">
        <v>4851</v>
      </c>
      <c r="AB28" s="243" t="s">
        <v>3607</v>
      </c>
      <c r="AC28" s="331" t="s">
        <v>7844</v>
      </c>
      <c r="AD28" s="666" t="s">
        <v>366</v>
      </c>
      <c r="AE28" s="595" t="s">
        <v>275</v>
      </c>
      <c r="AF28" s="595" t="s">
        <v>1665</v>
      </c>
      <c r="AG28" s="595" t="s">
        <v>3118</v>
      </c>
      <c r="AH28" s="595" t="s">
        <v>3119</v>
      </c>
      <c r="AI28" s="595" t="s">
        <v>3120</v>
      </c>
      <c r="AJ28" s="595" t="s">
        <v>2892</v>
      </c>
      <c r="AK28" s="595" t="s">
        <v>3691</v>
      </c>
      <c r="AL28" s="595" t="s">
        <v>3124</v>
      </c>
      <c r="AM28" s="662" t="s">
        <v>3125</v>
      </c>
      <c r="AN28" s="595" t="s">
        <v>3126</v>
      </c>
      <c r="AO28" s="605"/>
      <c r="AP28" s="605"/>
      <c r="AQ28" s="605"/>
      <c r="AR28" s="605"/>
      <c r="AS28" s="605"/>
      <c r="AT28" s="19" t="s">
        <v>4824</v>
      </c>
      <c r="AU28" s="19"/>
      <c r="AV28" s="243" t="s">
        <v>3607</v>
      </c>
      <c r="AW28" s="331" t="s">
        <v>7844</v>
      </c>
      <c r="AX28" s="643" t="s">
        <v>3692</v>
      </c>
      <c r="AY28" s="19" t="s">
        <v>4824</v>
      </c>
      <c r="AZ28" s="49"/>
      <c r="BA28" s="243" t="s">
        <v>3607</v>
      </c>
      <c r="BB28" s="331" t="s">
        <v>7844</v>
      </c>
      <c r="BC28" s="666" t="s">
        <v>3693</v>
      </c>
      <c r="BD28" s="595" t="s">
        <v>3694</v>
      </c>
      <c r="BE28" s="595" t="s">
        <v>3695</v>
      </c>
      <c r="BF28" s="595" t="s">
        <v>3696</v>
      </c>
      <c r="BG28" s="595" t="s">
        <v>3697</v>
      </c>
      <c r="BH28" s="595" t="s">
        <v>3698</v>
      </c>
      <c r="BI28" s="595" t="s">
        <v>3699</v>
      </c>
      <c r="BJ28" s="595" t="s">
        <v>3700</v>
      </c>
      <c r="BK28" s="595" t="s">
        <v>3701</v>
      </c>
      <c r="BL28" s="662" t="s">
        <v>3702</v>
      </c>
      <c r="BM28" s="595" t="s">
        <v>3703</v>
      </c>
      <c r="BN28" s="605"/>
      <c r="BO28" s="605"/>
      <c r="BP28" s="605"/>
      <c r="BQ28" s="605"/>
      <c r="BR28" s="605"/>
      <c r="BS28" s="19" t="s">
        <v>4824</v>
      </c>
      <c r="BT28" s="19"/>
      <c r="BU28" s="246" t="s">
        <v>3607</v>
      </c>
      <c r="BV28" s="331" t="s">
        <v>7844</v>
      </c>
      <c r="BW28" s="643" t="s">
        <v>3703</v>
      </c>
      <c r="BX28" s="19" t="s">
        <v>4824</v>
      </c>
      <c r="BY28" s="19" t="s">
        <v>4851</v>
      </c>
    </row>
    <row r="29" spans="1:80" x14ac:dyDescent="0.2">
      <c r="A29" s="243" t="s">
        <v>3608</v>
      </c>
      <c r="B29" s="331" t="s">
        <v>7845</v>
      </c>
      <c r="C29" s="666" t="s">
        <v>28</v>
      </c>
      <c r="D29" s="595" t="s">
        <v>420</v>
      </c>
      <c r="E29" s="595" t="s">
        <v>394</v>
      </c>
      <c r="F29" s="595" t="s">
        <v>622</v>
      </c>
      <c r="G29" s="595" t="s">
        <v>621</v>
      </c>
      <c r="H29" s="595" t="s">
        <v>1304</v>
      </c>
      <c r="I29" s="595" t="s">
        <v>1303</v>
      </c>
      <c r="J29" s="595" t="s">
        <v>1927</v>
      </c>
      <c r="K29" s="595" t="s">
        <v>252</v>
      </c>
      <c r="L29" s="662" t="s">
        <v>1377</v>
      </c>
      <c r="M29" s="605"/>
      <c r="N29" s="605"/>
      <c r="O29" s="605"/>
      <c r="P29" s="605"/>
      <c r="Q29" s="605"/>
      <c r="R29" s="605"/>
      <c r="S29" s="19" t="s">
        <v>4825</v>
      </c>
      <c r="U29" s="243" t="s">
        <v>3608</v>
      </c>
      <c r="V29" s="331" t="s">
        <v>7845</v>
      </c>
      <c r="W29" s="643" t="s">
        <v>1377</v>
      </c>
      <c r="X29" s="644" t="s">
        <v>3704</v>
      </c>
      <c r="Y29" s="19" t="s">
        <v>4825</v>
      </c>
      <c r="Z29" s="19" t="s">
        <v>4836</v>
      </c>
      <c r="AB29" s="243" t="s">
        <v>3608</v>
      </c>
      <c r="AC29" s="331" t="s">
        <v>7845</v>
      </c>
      <c r="AD29" s="666" t="s">
        <v>1328</v>
      </c>
      <c r="AE29" s="595" t="s">
        <v>1322</v>
      </c>
      <c r="AF29" s="595" t="s">
        <v>1662</v>
      </c>
      <c r="AG29" s="595" t="s">
        <v>3132</v>
      </c>
      <c r="AH29" s="595" t="s">
        <v>3133</v>
      </c>
      <c r="AI29" s="595" t="s">
        <v>3134</v>
      </c>
      <c r="AJ29" s="595" t="s">
        <v>2893</v>
      </c>
      <c r="AK29" s="595" t="s">
        <v>3705</v>
      </c>
      <c r="AL29" s="595" t="s">
        <v>3138</v>
      </c>
      <c r="AM29" s="662" t="s">
        <v>3139</v>
      </c>
      <c r="AN29" s="605"/>
      <c r="AO29" s="605"/>
      <c r="AP29" s="605"/>
      <c r="AQ29" s="605"/>
      <c r="AR29" s="605"/>
      <c r="AS29" s="605"/>
      <c r="AT29" s="19" t="s">
        <v>4825</v>
      </c>
      <c r="AU29" s="19"/>
      <c r="AV29" s="243" t="s">
        <v>3608</v>
      </c>
      <c r="AW29" s="331" t="s">
        <v>7845</v>
      </c>
      <c r="AX29" s="643" t="s">
        <v>3706</v>
      </c>
      <c r="AY29" s="19" t="s">
        <v>4825</v>
      </c>
      <c r="AZ29" s="49"/>
      <c r="BA29" s="243" t="s">
        <v>3608</v>
      </c>
      <c r="BB29" s="331" t="s">
        <v>7845</v>
      </c>
      <c r="BC29" s="666" t="s">
        <v>3707</v>
      </c>
      <c r="BD29" s="595" t="s">
        <v>3708</v>
      </c>
      <c r="BE29" s="595" t="s">
        <v>3709</v>
      </c>
      <c r="BF29" s="595" t="s">
        <v>3710</v>
      </c>
      <c r="BG29" s="595" t="s">
        <v>3711</v>
      </c>
      <c r="BH29" s="595" t="s">
        <v>3712</v>
      </c>
      <c r="BI29" s="595" t="s">
        <v>3713</v>
      </c>
      <c r="BJ29" s="595" t="s">
        <v>3714</v>
      </c>
      <c r="BK29" s="595" t="s">
        <v>3715</v>
      </c>
      <c r="BL29" s="662" t="s">
        <v>3716</v>
      </c>
      <c r="BM29" s="605"/>
      <c r="BN29" s="605"/>
      <c r="BO29" s="605"/>
      <c r="BP29" s="605"/>
      <c r="BQ29" s="605"/>
      <c r="BR29" s="605"/>
      <c r="BS29" s="19" t="s">
        <v>4825</v>
      </c>
      <c r="BT29" s="19"/>
      <c r="BU29" s="246" t="s">
        <v>3608</v>
      </c>
      <c r="BV29" s="331" t="s">
        <v>7845</v>
      </c>
      <c r="BW29" s="643" t="s">
        <v>3716</v>
      </c>
      <c r="BX29" s="19" t="s">
        <v>4825</v>
      </c>
      <c r="BY29" s="19" t="s">
        <v>4836</v>
      </c>
    </row>
    <row r="30" spans="1:80" x14ac:dyDescent="0.2">
      <c r="A30" s="243" t="s">
        <v>3609</v>
      </c>
      <c r="B30" s="331" t="s">
        <v>7846</v>
      </c>
      <c r="C30" s="666" t="s">
        <v>29</v>
      </c>
      <c r="D30" s="595" t="s">
        <v>492</v>
      </c>
      <c r="E30" s="595" t="s">
        <v>393</v>
      </c>
      <c r="F30" s="595" t="s">
        <v>619</v>
      </c>
      <c r="G30" s="595" t="s">
        <v>618</v>
      </c>
      <c r="H30" s="595" t="s">
        <v>1302</v>
      </c>
      <c r="I30" s="595" t="s">
        <v>1301</v>
      </c>
      <c r="J30" s="595" t="s">
        <v>1962</v>
      </c>
      <c r="K30" s="595" t="s">
        <v>251</v>
      </c>
      <c r="L30" s="605"/>
      <c r="M30" s="605"/>
      <c r="N30" s="605"/>
      <c r="O30" s="605"/>
      <c r="P30" s="605"/>
      <c r="Q30" s="605"/>
      <c r="R30" s="605"/>
      <c r="S30" s="19" t="s">
        <v>4826</v>
      </c>
      <c r="U30" s="243" t="s">
        <v>3609</v>
      </c>
      <c r="V30" s="331" t="s">
        <v>7846</v>
      </c>
      <c r="W30" s="643" t="s">
        <v>251</v>
      </c>
      <c r="X30" s="644" t="s">
        <v>3717</v>
      </c>
      <c r="Y30" s="19" t="s">
        <v>4826</v>
      </c>
      <c r="Z30" s="19" t="s">
        <v>4837</v>
      </c>
      <c r="AB30" s="243" t="s">
        <v>3609</v>
      </c>
      <c r="AC30" s="331" t="s">
        <v>7846</v>
      </c>
      <c r="AD30" s="666" t="s">
        <v>1327</v>
      </c>
      <c r="AE30" s="595" t="s">
        <v>1321</v>
      </c>
      <c r="AF30" s="595" t="s">
        <v>1659</v>
      </c>
      <c r="AG30" s="595" t="s">
        <v>3146</v>
      </c>
      <c r="AH30" s="595" t="s">
        <v>3147</v>
      </c>
      <c r="AI30" s="595" t="s">
        <v>3148</v>
      </c>
      <c r="AJ30" s="595" t="s">
        <v>2894</v>
      </c>
      <c r="AK30" s="595" t="s">
        <v>3718</v>
      </c>
      <c r="AL30" s="595" t="s">
        <v>3152</v>
      </c>
      <c r="AM30" s="605"/>
      <c r="AN30" s="605"/>
      <c r="AO30" s="605"/>
      <c r="AP30" s="605"/>
      <c r="AQ30" s="605"/>
      <c r="AR30" s="605"/>
      <c r="AS30" s="605"/>
      <c r="AT30" s="19" t="s">
        <v>4826</v>
      </c>
      <c r="AU30" s="19"/>
      <c r="AV30" s="243" t="s">
        <v>3609</v>
      </c>
      <c r="AW30" s="331" t="s">
        <v>7846</v>
      </c>
      <c r="AX30" s="643" t="s">
        <v>3719</v>
      </c>
      <c r="AY30" s="19" t="s">
        <v>4826</v>
      </c>
      <c r="AZ30" s="49"/>
      <c r="BA30" s="243" t="s">
        <v>3609</v>
      </c>
      <c r="BB30" s="331" t="s">
        <v>7846</v>
      </c>
      <c r="BC30" s="666" t="s">
        <v>3720</v>
      </c>
      <c r="BD30" s="595" t="s">
        <v>3721</v>
      </c>
      <c r="BE30" s="595" t="s">
        <v>3722</v>
      </c>
      <c r="BF30" s="595" t="s">
        <v>3723</v>
      </c>
      <c r="BG30" s="595" t="s">
        <v>3724</v>
      </c>
      <c r="BH30" s="595" t="s">
        <v>3725</v>
      </c>
      <c r="BI30" s="595" t="s">
        <v>3726</v>
      </c>
      <c r="BJ30" s="595" t="s">
        <v>3727</v>
      </c>
      <c r="BK30" s="595" t="s">
        <v>3728</v>
      </c>
      <c r="BL30" s="605"/>
      <c r="BM30" s="605"/>
      <c r="BN30" s="605"/>
      <c r="BO30" s="605"/>
      <c r="BP30" s="605"/>
      <c r="BQ30" s="605"/>
      <c r="BR30" s="605"/>
      <c r="BS30" s="19" t="s">
        <v>4826</v>
      </c>
      <c r="BT30" s="19"/>
      <c r="BU30" s="246" t="s">
        <v>3609</v>
      </c>
      <c r="BV30" s="331" t="s">
        <v>7846</v>
      </c>
      <c r="BW30" s="643" t="s">
        <v>3728</v>
      </c>
      <c r="BX30" s="19" t="s">
        <v>4826</v>
      </c>
      <c r="BY30" s="19" t="s">
        <v>4837</v>
      </c>
    </row>
    <row r="31" spans="1:80" x14ac:dyDescent="0.2">
      <c r="A31" s="243" t="s">
        <v>3610</v>
      </c>
      <c r="B31" s="331" t="s">
        <v>7847</v>
      </c>
      <c r="C31" s="666" t="s">
        <v>30</v>
      </c>
      <c r="D31" s="595" t="s">
        <v>418</v>
      </c>
      <c r="E31" s="595" t="s">
        <v>392</v>
      </c>
      <c r="F31" s="595" t="s">
        <v>616</v>
      </c>
      <c r="G31" s="595" t="s">
        <v>615</v>
      </c>
      <c r="H31" s="595" t="s">
        <v>1300</v>
      </c>
      <c r="I31" s="595" t="s">
        <v>1299</v>
      </c>
      <c r="J31" s="595" t="s">
        <v>1961</v>
      </c>
      <c r="K31" s="605"/>
      <c r="L31" s="605"/>
      <c r="M31" s="605"/>
      <c r="N31" s="605"/>
      <c r="O31" s="605"/>
      <c r="P31" s="605"/>
      <c r="Q31" s="605"/>
      <c r="R31" s="605"/>
      <c r="S31" s="19" t="s">
        <v>4827</v>
      </c>
      <c r="U31" s="243" t="s">
        <v>3610</v>
      </c>
      <c r="V31" s="331" t="s">
        <v>7847</v>
      </c>
      <c r="W31" s="643" t="s">
        <v>1961</v>
      </c>
      <c r="X31" s="644" t="s">
        <v>3729</v>
      </c>
      <c r="Y31" s="19" t="s">
        <v>4827</v>
      </c>
      <c r="Z31" s="19" t="s">
        <v>4838</v>
      </c>
      <c r="AB31" s="243" t="s">
        <v>3610</v>
      </c>
      <c r="AC31" s="331" t="s">
        <v>7847</v>
      </c>
      <c r="AD31" s="666" t="s">
        <v>1655</v>
      </c>
      <c r="AE31" s="595" t="s">
        <v>1654</v>
      </c>
      <c r="AF31" s="595" t="s">
        <v>1653</v>
      </c>
      <c r="AG31" s="595" t="s">
        <v>3159</v>
      </c>
      <c r="AH31" s="595" t="s">
        <v>3160</v>
      </c>
      <c r="AI31" s="595" t="s">
        <v>3161</v>
      </c>
      <c r="AJ31" s="595" t="s">
        <v>2896</v>
      </c>
      <c r="AK31" s="595" t="s">
        <v>3730</v>
      </c>
      <c r="AL31" s="605"/>
      <c r="AM31" s="605"/>
      <c r="AN31" s="605"/>
      <c r="AO31" s="605"/>
      <c r="AP31" s="605"/>
      <c r="AQ31" s="605"/>
      <c r="AR31" s="605"/>
      <c r="AS31" s="605"/>
      <c r="AT31" s="19" t="s">
        <v>4827</v>
      </c>
      <c r="AU31" s="19"/>
      <c r="AV31" s="243" t="s">
        <v>3610</v>
      </c>
      <c r="AW31" s="331" t="s">
        <v>7847</v>
      </c>
      <c r="AX31" s="643" t="s">
        <v>3731</v>
      </c>
      <c r="AY31" s="19" t="s">
        <v>4827</v>
      </c>
      <c r="AZ31" s="49"/>
      <c r="BA31" s="243" t="s">
        <v>3610</v>
      </c>
      <c r="BB31" s="331" t="s">
        <v>7847</v>
      </c>
      <c r="BC31" s="666" t="s">
        <v>3732</v>
      </c>
      <c r="BD31" s="595" t="s">
        <v>3733</v>
      </c>
      <c r="BE31" s="595" t="s">
        <v>3734</v>
      </c>
      <c r="BF31" s="595" t="s">
        <v>3735</v>
      </c>
      <c r="BG31" s="595" t="s">
        <v>3736</v>
      </c>
      <c r="BH31" s="595" t="s">
        <v>3737</v>
      </c>
      <c r="BI31" s="595" t="s">
        <v>3738</v>
      </c>
      <c r="BJ31" s="595" t="s">
        <v>3739</v>
      </c>
      <c r="BK31" s="605"/>
      <c r="BL31" s="605"/>
      <c r="BM31" s="605"/>
      <c r="BN31" s="605"/>
      <c r="BO31" s="605"/>
      <c r="BP31" s="605"/>
      <c r="BQ31" s="605"/>
      <c r="BR31" s="605"/>
      <c r="BS31" s="19" t="s">
        <v>4827</v>
      </c>
      <c r="BT31" s="19"/>
      <c r="BU31" s="246" t="s">
        <v>3610</v>
      </c>
      <c r="BV31" s="331" t="s">
        <v>7847</v>
      </c>
      <c r="BW31" s="643" t="s">
        <v>3739</v>
      </c>
      <c r="BX31" s="19" t="s">
        <v>4827</v>
      </c>
      <c r="BY31" s="19" t="s">
        <v>4838</v>
      </c>
    </row>
    <row r="32" spans="1:80" x14ac:dyDescent="0.2">
      <c r="A32" s="243" t="s">
        <v>3611</v>
      </c>
      <c r="B32" s="331" t="s">
        <v>7848</v>
      </c>
      <c r="C32" s="666" t="s">
        <v>31</v>
      </c>
      <c r="D32" s="595" t="s">
        <v>416</v>
      </c>
      <c r="E32" s="595" t="s">
        <v>391</v>
      </c>
      <c r="F32" s="595" t="s">
        <v>613</v>
      </c>
      <c r="G32" s="595" t="s">
        <v>612</v>
      </c>
      <c r="H32" s="595" t="s">
        <v>1298</v>
      </c>
      <c r="I32" s="595" t="s">
        <v>1297</v>
      </c>
      <c r="J32" s="605"/>
      <c r="K32" s="605"/>
      <c r="L32" s="605"/>
      <c r="M32" s="605"/>
      <c r="N32" s="605"/>
      <c r="O32" s="605"/>
      <c r="P32" s="605"/>
      <c r="Q32" s="605"/>
      <c r="R32" s="605"/>
      <c r="S32" s="19" t="s">
        <v>4828</v>
      </c>
      <c r="U32" s="243" t="s">
        <v>3611</v>
      </c>
      <c r="V32" s="331" t="s">
        <v>7848</v>
      </c>
      <c r="W32" s="643" t="s">
        <v>1297</v>
      </c>
      <c r="X32" s="644" t="s">
        <v>3740</v>
      </c>
      <c r="Y32" s="19" t="s">
        <v>4828</v>
      </c>
      <c r="Z32" s="19" t="s">
        <v>4839</v>
      </c>
      <c r="AB32" s="243" t="s">
        <v>3611</v>
      </c>
      <c r="AC32" s="331" t="s">
        <v>7848</v>
      </c>
      <c r="AD32" s="666" t="s">
        <v>1649</v>
      </c>
      <c r="AE32" s="595" t="s">
        <v>1648</v>
      </c>
      <c r="AF32" s="595" t="s">
        <v>1647</v>
      </c>
      <c r="AG32" s="595" t="s">
        <v>3173</v>
      </c>
      <c r="AH32" s="595" t="s">
        <v>3174</v>
      </c>
      <c r="AI32" s="595" t="s">
        <v>3175</v>
      </c>
      <c r="AJ32" s="595" t="s">
        <v>2897</v>
      </c>
      <c r="AK32" s="605"/>
      <c r="AL32" s="605"/>
      <c r="AM32" s="605"/>
      <c r="AN32" s="605"/>
      <c r="AO32" s="605"/>
      <c r="AP32" s="605"/>
      <c r="AQ32" s="605"/>
      <c r="AR32" s="605"/>
      <c r="AS32" s="605"/>
      <c r="AT32" s="19" t="s">
        <v>4828</v>
      </c>
      <c r="AU32" s="19"/>
      <c r="AV32" s="243" t="s">
        <v>3611</v>
      </c>
      <c r="AW32" s="331" t="s">
        <v>7848</v>
      </c>
      <c r="AX32" s="643" t="s">
        <v>3741</v>
      </c>
      <c r="AY32" s="19" t="s">
        <v>4828</v>
      </c>
      <c r="AZ32" s="49"/>
      <c r="BA32" s="243" t="s">
        <v>3611</v>
      </c>
      <c r="BB32" s="331" t="s">
        <v>7848</v>
      </c>
      <c r="BC32" s="666" t="s">
        <v>3742</v>
      </c>
      <c r="BD32" s="595" t="s">
        <v>3743</v>
      </c>
      <c r="BE32" s="595" t="s">
        <v>3744</v>
      </c>
      <c r="BF32" s="595" t="s">
        <v>3745</v>
      </c>
      <c r="BG32" s="595" t="s">
        <v>3746</v>
      </c>
      <c r="BH32" s="595" t="s">
        <v>3747</v>
      </c>
      <c r="BI32" s="595" t="s">
        <v>3748</v>
      </c>
      <c r="BJ32" s="605"/>
      <c r="BK32" s="605"/>
      <c r="BL32" s="605"/>
      <c r="BM32" s="605"/>
      <c r="BN32" s="605"/>
      <c r="BO32" s="605"/>
      <c r="BP32" s="605"/>
      <c r="BQ32" s="605"/>
      <c r="BR32" s="605"/>
      <c r="BS32" s="19" t="s">
        <v>4828</v>
      </c>
      <c r="BT32" s="19"/>
      <c r="BU32" s="246" t="s">
        <v>3611</v>
      </c>
      <c r="BV32" s="331" t="s">
        <v>7848</v>
      </c>
      <c r="BW32" s="643" t="s">
        <v>3748</v>
      </c>
      <c r="BX32" s="19" t="s">
        <v>4828</v>
      </c>
      <c r="BY32" s="19" t="s">
        <v>4839</v>
      </c>
    </row>
    <row r="33" spans="1:81" x14ac:dyDescent="0.2">
      <c r="A33" s="243" t="s">
        <v>3612</v>
      </c>
      <c r="B33" s="331" t="s">
        <v>7815</v>
      </c>
      <c r="C33" s="666" t="s">
        <v>32</v>
      </c>
      <c r="D33" s="595" t="s">
        <v>488</v>
      </c>
      <c r="E33" s="595" t="s">
        <v>390</v>
      </c>
      <c r="F33" s="595" t="s">
        <v>592</v>
      </c>
      <c r="G33" s="595" t="s">
        <v>610</v>
      </c>
      <c r="H33" s="595" t="s">
        <v>1296</v>
      </c>
      <c r="I33" s="605"/>
      <c r="J33" s="605"/>
      <c r="K33" s="605"/>
      <c r="L33" s="605"/>
      <c r="M33" s="605"/>
      <c r="N33" s="605"/>
      <c r="O33" s="605"/>
      <c r="P33" s="605"/>
      <c r="Q33" s="605"/>
      <c r="R33" s="605"/>
      <c r="S33" s="19" t="s">
        <v>4829</v>
      </c>
      <c r="U33" s="243" t="s">
        <v>3612</v>
      </c>
      <c r="V33" s="331" t="s">
        <v>7815</v>
      </c>
      <c r="W33" s="643" t="s">
        <v>1296</v>
      </c>
      <c r="X33" s="644" t="s">
        <v>3749</v>
      </c>
      <c r="Y33" s="19" t="s">
        <v>4829</v>
      </c>
      <c r="Z33" s="19" t="s">
        <v>4840</v>
      </c>
      <c r="AB33" s="243" t="s">
        <v>3612</v>
      </c>
      <c r="AC33" s="331" t="s">
        <v>7815</v>
      </c>
      <c r="AD33" s="666" t="s">
        <v>1326</v>
      </c>
      <c r="AE33" s="595" t="s">
        <v>1320</v>
      </c>
      <c r="AF33" s="595" t="s">
        <v>1643</v>
      </c>
      <c r="AG33" s="595" t="s">
        <v>3186</v>
      </c>
      <c r="AH33" s="595" t="s">
        <v>3187</v>
      </c>
      <c r="AI33" s="595" t="s">
        <v>3188</v>
      </c>
      <c r="AJ33" s="605"/>
      <c r="AK33" s="605"/>
      <c r="AL33" s="605"/>
      <c r="AM33" s="605"/>
      <c r="AN33" s="605"/>
      <c r="AO33" s="605"/>
      <c r="AP33" s="605"/>
      <c r="AQ33" s="605"/>
      <c r="AR33" s="605"/>
      <c r="AS33" s="605"/>
      <c r="AT33" s="19" t="s">
        <v>4829</v>
      </c>
      <c r="AU33" s="19"/>
      <c r="AV33" s="243" t="s">
        <v>3612</v>
      </c>
      <c r="AW33" s="331" t="s">
        <v>7815</v>
      </c>
      <c r="AX33" s="643" t="s">
        <v>3750</v>
      </c>
      <c r="AY33" s="19" t="s">
        <v>4829</v>
      </c>
      <c r="AZ33" s="49"/>
      <c r="BA33" s="243" t="s">
        <v>3612</v>
      </c>
      <c r="BB33" s="331" t="s">
        <v>7815</v>
      </c>
      <c r="BC33" s="666" t="s">
        <v>3751</v>
      </c>
      <c r="BD33" s="595" t="s">
        <v>3752</v>
      </c>
      <c r="BE33" s="595" t="s">
        <v>3753</v>
      </c>
      <c r="BF33" s="595" t="s">
        <v>3754</v>
      </c>
      <c r="BG33" s="595" t="s">
        <v>3755</v>
      </c>
      <c r="BH33" s="595" t="s">
        <v>3756</v>
      </c>
      <c r="BI33" s="605"/>
      <c r="BJ33" s="605"/>
      <c r="BK33" s="605"/>
      <c r="BL33" s="605"/>
      <c r="BM33" s="605"/>
      <c r="BN33" s="605"/>
      <c r="BO33" s="605"/>
      <c r="BP33" s="605"/>
      <c r="BQ33" s="605"/>
      <c r="BR33" s="605"/>
      <c r="BS33" s="19" t="s">
        <v>4829</v>
      </c>
      <c r="BT33" s="19"/>
      <c r="BU33" s="246" t="s">
        <v>3612</v>
      </c>
      <c r="BV33" s="331" t="s">
        <v>7815</v>
      </c>
      <c r="BW33" s="643" t="s">
        <v>3756</v>
      </c>
      <c r="BX33" s="19" t="s">
        <v>4829</v>
      </c>
      <c r="BY33" s="19" t="s">
        <v>4840</v>
      </c>
    </row>
    <row r="34" spans="1:81" x14ac:dyDescent="0.2">
      <c r="A34" s="243" t="s">
        <v>3613</v>
      </c>
      <c r="B34" s="331" t="s">
        <v>7816</v>
      </c>
      <c r="C34" s="666" t="s">
        <v>33</v>
      </c>
      <c r="D34" s="595" t="s">
        <v>443</v>
      </c>
      <c r="E34" s="595" t="s">
        <v>541</v>
      </c>
      <c r="F34" s="595" t="s">
        <v>540</v>
      </c>
      <c r="G34" s="595" t="s">
        <v>608</v>
      </c>
      <c r="H34" s="605"/>
      <c r="I34" s="605"/>
      <c r="J34" s="605"/>
      <c r="K34" s="605"/>
      <c r="L34" s="605"/>
      <c r="M34" s="605"/>
      <c r="N34" s="605"/>
      <c r="O34" s="605"/>
      <c r="P34" s="605"/>
      <c r="Q34" s="605"/>
      <c r="R34" s="605"/>
      <c r="S34" s="19" t="s">
        <v>4830</v>
      </c>
      <c r="U34" s="243" t="s">
        <v>3613</v>
      </c>
      <c r="V34" s="331" t="s">
        <v>7816</v>
      </c>
      <c r="W34" s="643" t="s">
        <v>608</v>
      </c>
      <c r="X34" s="644" t="s">
        <v>3757</v>
      </c>
      <c r="Y34" s="19" t="s">
        <v>4830</v>
      </c>
      <c r="Z34" s="19" t="s">
        <v>4841</v>
      </c>
      <c r="AB34" s="243" t="s">
        <v>3613</v>
      </c>
      <c r="AC34" s="331" t="s">
        <v>7816</v>
      </c>
      <c r="AD34" s="666" t="s">
        <v>1636</v>
      </c>
      <c r="AE34" s="595" t="s">
        <v>1635</v>
      </c>
      <c r="AF34" s="595" t="s">
        <v>1634</v>
      </c>
      <c r="AG34" s="595" t="s">
        <v>3198</v>
      </c>
      <c r="AH34" s="595" t="s">
        <v>3199</v>
      </c>
      <c r="AI34" s="605"/>
      <c r="AJ34" s="605"/>
      <c r="AK34" s="605"/>
      <c r="AL34" s="605"/>
      <c r="AM34" s="605"/>
      <c r="AN34" s="605"/>
      <c r="AO34" s="605"/>
      <c r="AP34" s="605"/>
      <c r="AQ34" s="605"/>
      <c r="AR34" s="605"/>
      <c r="AS34" s="605"/>
      <c r="AT34" s="19" t="s">
        <v>4830</v>
      </c>
      <c r="AU34" s="19"/>
      <c r="AV34" s="243" t="s">
        <v>3613</v>
      </c>
      <c r="AW34" s="331" t="s">
        <v>7816</v>
      </c>
      <c r="AX34" s="643" t="s">
        <v>3758</v>
      </c>
      <c r="AY34" s="19" t="s">
        <v>4830</v>
      </c>
      <c r="AZ34" s="49"/>
      <c r="BA34" s="243" t="s">
        <v>3613</v>
      </c>
      <c r="BB34" s="331" t="s">
        <v>7816</v>
      </c>
      <c r="BC34" s="666" t="s">
        <v>3759</v>
      </c>
      <c r="BD34" s="595" t="s">
        <v>3760</v>
      </c>
      <c r="BE34" s="595" t="s">
        <v>3761</v>
      </c>
      <c r="BF34" s="595" t="s">
        <v>3762</v>
      </c>
      <c r="BG34" s="595" t="s">
        <v>3763</v>
      </c>
      <c r="BH34" s="605"/>
      <c r="BI34" s="605"/>
      <c r="BJ34" s="605"/>
      <c r="BK34" s="605"/>
      <c r="BL34" s="605"/>
      <c r="BM34" s="605"/>
      <c r="BN34" s="605"/>
      <c r="BO34" s="605"/>
      <c r="BP34" s="605"/>
      <c r="BQ34" s="605"/>
      <c r="BR34" s="605"/>
      <c r="BS34" s="19" t="s">
        <v>4830</v>
      </c>
      <c r="BT34" s="19"/>
      <c r="BU34" s="246" t="s">
        <v>3613</v>
      </c>
      <c r="BV34" s="331" t="s">
        <v>7816</v>
      </c>
      <c r="BW34" s="643" t="s">
        <v>3763</v>
      </c>
      <c r="BX34" s="19" t="s">
        <v>4830</v>
      </c>
      <c r="BY34" s="19" t="s">
        <v>4841</v>
      </c>
    </row>
    <row r="35" spans="1:81" x14ac:dyDescent="0.2">
      <c r="A35" s="243" t="s">
        <v>3614</v>
      </c>
      <c r="B35" s="331" t="s">
        <v>7817</v>
      </c>
      <c r="C35" s="666" t="s">
        <v>34</v>
      </c>
      <c r="D35" s="595" t="s">
        <v>484</v>
      </c>
      <c r="E35" s="595" t="s">
        <v>584</v>
      </c>
      <c r="F35" s="595" t="s">
        <v>583</v>
      </c>
      <c r="G35" s="605"/>
      <c r="H35" s="605"/>
      <c r="I35" s="605"/>
      <c r="J35" s="605"/>
      <c r="K35" s="605"/>
      <c r="L35" s="605"/>
      <c r="M35" s="605"/>
      <c r="N35" s="605"/>
      <c r="O35" s="605"/>
      <c r="P35" s="605"/>
      <c r="Q35" s="605"/>
      <c r="R35" s="605"/>
      <c r="S35" s="19" t="s">
        <v>4831</v>
      </c>
      <c r="U35" s="243" t="s">
        <v>3614</v>
      </c>
      <c r="V35" s="331" t="s">
        <v>7817</v>
      </c>
      <c r="W35" s="643" t="s">
        <v>583</v>
      </c>
      <c r="X35" s="644" t="s">
        <v>3764</v>
      </c>
      <c r="Y35" s="19" t="s">
        <v>4831</v>
      </c>
      <c r="Z35" s="19" t="s">
        <v>4842</v>
      </c>
      <c r="AB35" s="243" t="s">
        <v>3614</v>
      </c>
      <c r="AC35" s="331" t="s">
        <v>7817</v>
      </c>
      <c r="AD35" s="666" t="s">
        <v>1325</v>
      </c>
      <c r="AE35" s="595" t="s">
        <v>1319</v>
      </c>
      <c r="AF35" s="595" t="s">
        <v>1629</v>
      </c>
      <c r="AG35" s="595" t="s">
        <v>3213</v>
      </c>
      <c r="AH35" s="605"/>
      <c r="AI35" s="605"/>
      <c r="AJ35" s="605"/>
      <c r="AK35" s="605"/>
      <c r="AL35" s="605"/>
      <c r="AM35" s="605"/>
      <c r="AN35" s="605"/>
      <c r="AO35" s="605"/>
      <c r="AP35" s="605"/>
      <c r="AQ35" s="605"/>
      <c r="AR35" s="605"/>
      <c r="AS35" s="605"/>
      <c r="AT35" s="19" t="s">
        <v>4831</v>
      </c>
      <c r="AU35" s="19"/>
      <c r="AV35" s="243" t="s">
        <v>3614</v>
      </c>
      <c r="AW35" s="331" t="s">
        <v>7817</v>
      </c>
      <c r="AX35" s="643" t="s">
        <v>3765</v>
      </c>
      <c r="AY35" s="19" t="s">
        <v>4831</v>
      </c>
      <c r="AZ35" s="49"/>
      <c r="BA35" s="243" t="s">
        <v>3614</v>
      </c>
      <c r="BB35" s="331" t="s">
        <v>7817</v>
      </c>
      <c r="BC35" s="666" t="s">
        <v>3766</v>
      </c>
      <c r="BD35" s="595" t="s">
        <v>3767</v>
      </c>
      <c r="BE35" s="595" t="s">
        <v>3768</v>
      </c>
      <c r="BF35" s="595" t="s">
        <v>3769</v>
      </c>
      <c r="BG35" s="605"/>
      <c r="BH35" s="605"/>
      <c r="BI35" s="605"/>
      <c r="BJ35" s="605"/>
      <c r="BK35" s="605"/>
      <c r="BL35" s="605"/>
      <c r="BM35" s="605"/>
      <c r="BN35" s="605"/>
      <c r="BO35" s="605"/>
      <c r="BP35" s="605"/>
      <c r="BQ35" s="605"/>
      <c r="BR35" s="605"/>
      <c r="BS35" s="19" t="s">
        <v>4831</v>
      </c>
      <c r="BT35" s="19"/>
      <c r="BU35" s="246" t="s">
        <v>3614</v>
      </c>
      <c r="BV35" s="331" t="s">
        <v>7817</v>
      </c>
      <c r="BW35" s="643" t="s">
        <v>3769</v>
      </c>
      <c r="BX35" s="19" t="s">
        <v>4831</v>
      </c>
      <c r="BY35" s="19" t="s">
        <v>4842</v>
      </c>
    </row>
    <row r="36" spans="1:81" x14ac:dyDescent="0.2">
      <c r="A36" s="243" t="s">
        <v>3615</v>
      </c>
      <c r="B36" s="331" t="s">
        <v>7818</v>
      </c>
      <c r="C36" s="666" t="s">
        <v>35</v>
      </c>
      <c r="D36" s="595" t="s">
        <v>272</v>
      </c>
      <c r="E36" s="595" t="s">
        <v>342</v>
      </c>
      <c r="F36" s="605"/>
      <c r="G36" s="605"/>
      <c r="H36" s="605"/>
      <c r="I36" s="605"/>
      <c r="J36" s="605"/>
      <c r="K36" s="605"/>
      <c r="L36" s="605"/>
      <c r="M36" s="605"/>
      <c r="N36" s="605"/>
      <c r="O36" s="605"/>
      <c r="P36" s="605"/>
      <c r="Q36" s="605"/>
      <c r="R36" s="605"/>
      <c r="S36" s="19" t="s">
        <v>4832</v>
      </c>
      <c r="U36" s="243" t="s">
        <v>3615</v>
      </c>
      <c r="V36" s="331" t="s">
        <v>7818</v>
      </c>
      <c r="W36" s="643" t="s">
        <v>342</v>
      </c>
      <c r="X36" s="644" t="s">
        <v>3770</v>
      </c>
      <c r="Y36" s="19" t="s">
        <v>4832</v>
      </c>
      <c r="Z36" s="19" t="s">
        <v>4843</v>
      </c>
      <c r="AB36" s="243" t="s">
        <v>3615</v>
      </c>
      <c r="AC36" s="331" t="s">
        <v>7818</v>
      </c>
      <c r="AD36" s="666" t="s">
        <v>1324</v>
      </c>
      <c r="AE36" s="595" t="s">
        <v>1318</v>
      </c>
      <c r="AF36" s="595" t="s">
        <v>1624</v>
      </c>
      <c r="AG36" s="605"/>
      <c r="AH36" s="605"/>
      <c r="AI36" s="605"/>
      <c r="AJ36" s="605"/>
      <c r="AK36" s="605"/>
      <c r="AL36" s="605"/>
      <c r="AM36" s="605"/>
      <c r="AN36" s="605"/>
      <c r="AO36" s="605"/>
      <c r="AP36" s="605"/>
      <c r="AQ36" s="605"/>
      <c r="AR36" s="605"/>
      <c r="AS36" s="605"/>
      <c r="AT36" s="19" t="s">
        <v>4832</v>
      </c>
      <c r="AU36" s="19"/>
      <c r="AV36" s="243" t="s">
        <v>3615</v>
      </c>
      <c r="AW36" s="331" t="s">
        <v>7818</v>
      </c>
      <c r="AX36" s="643" t="s">
        <v>3771</v>
      </c>
      <c r="AY36" s="19" t="s">
        <v>4832</v>
      </c>
      <c r="AZ36" s="49"/>
      <c r="BA36" s="243" t="s">
        <v>3615</v>
      </c>
      <c r="BB36" s="331" t="s">
        <v>7818</v>
      </c>
      <c r="BC36" s="666" t="s">
        <v>3772</v>
      </c>
      <c r="BD36" s="595" t="s">
        <v>3773</v>
      </c>
      <c r="BE36" s="595" t="s">
        <v>3774</v>
      </c>
      <c r="BF36" s="605"/>
      <c r="BG36" s="605"/>
      <c r="BH36" s="605"/>
      <c r="BI36" s="605"/>
      <c r="BJ36" s="605"/>
      <c r="BK36" s="605"/>
      <c r="BL36" s="605"/>
      <c r="BM36" s="605"/>
      <c r="BN36" s="605"/>
      <c r="BO36" s="605"/>
      <c r="BP36" s="605"/>
      <c r="BQ36" s="605"/>
      <c r="BR36" s="605"/>
      <c r="BS36" s="19" t="s">
        <v>4832</v>
      </c>
      <c r="BT36" s="19"/>
      <c r="BU36" s="246" t="s">
        <v>3615</v>
      </c>
      <c r="BV36" s="331" t="s">
        <v>7818</v>
      </c>
      <c r="BW36" s="643" t="s">
        <v>3774</v>
      </c>
      <c r="BX36" s="19" t="s">
        <v>4832</v>
      </c>
      <c r="BY36" s="19" t="s">
        <v>4843</v>
      </c>
    </row>
    <row r="37" spans="1:81" x14ac:dyDescent="0.2">
      <c r="A37" s="243" t="s">
        <v>3616</v>
      </c>
      <c r="B37" s="331" t="s">
        <v>7819</v>
      </c>
      <c r="C37" s="666" t="s">
        <v>108</v>
      </c>
      <c r="D37" s="595" t="s">
        <v>212</v>
      </c>
      <c r="E37" s="605"/>
      <c r="F37" s="605"/>
      <c r="G37" s="605"/>
      <c r="H37" s="605"/>
      <c r="I37" s="605"/>
      <c r="J37" s="605"/>
      <c r="K37" s="605"/>
      <c r="L37" s="605"/>
      <c r="M37" s="605"/>
      <c r="N37" s="605"/>
      <c r="O37" s="605"/>
      <c r="P37" s="605"/>
      <c r="Q37" s="605"/>
      <c r="R37" s="605"/>
      <c r="S37" s="19" t="s">
        <v>4783</v>
      </c>
      <c r="U37" s="243" t="s">
        <v>3616</v>
      </c>
      <c r="V37" s="331" t="s">
        <v>7819</v>
      </c>
      <c r="W37" s="643" t="s">
        <v>212</v>
      </c>
      <c r="X37" s="644" t="s">
        <v>3775</v>
      </c>
      <c r="Y37" s="19" t="s">
        <v>4783</v>
      </c>
      <c r="Z37" s="19" t="s">
        <v>4844</v>
      </c>
      <c r="AB37" s="243" t="s">
        <v>3616</v>
      </c>
      <c r="AC37" s="331" t="s">
        <v>7819</v>
      </c>
      <c r="AD37" s="666" t="s">
        <v>1619</v>
      </c>
      <c r="AE37" s="595" t="s">
        <v>1618</v>
      </c>
      <c r="AF37" s="605"/>
      <c r="AG37" s="605"/>
      <c r="AH37" s="605"/>
      <c r="AI37" s="605"/>
      <c r="AJ37" s="605"/>
      <c r="AK37" s="605"/>
      <c r="AL37" s="605"/>
      <c r="AM37" s="605"/>
      <c r="AN37" s="605"/>
      <c r="AO37" s="605"/>
      <c r="AP37" s="605"/>
      <c r="AQ37" s="605"/>
      <c r="AR37" s="605"/>
      <c r="AS37" s="605"/>
      <c r="AT37" s="19" t="s">
        <v>4783</v>
      </c>
      <c r="AU37" s="19"/>
      <c r="AV37" s="243" t="s">
        <v>3616</v>
      </c>
      <c r="AW37" s="331" t="s">
        <v>7819</v>
      </c>
      <c r="AX37" s="643" t="s">
        <v>3776</v>
      </c>
      <c r="AY37" s="19" t="s">
        <v>4783</v>
      </c>
      <c r="AZ37" s="49"/>
      <c r="BA37" s="243" t="s">
        <v>3616</v>
      </c>
      <c r="BB37" s="331" t="s">
        <v>7819</v>
      </c>
      <c r="BC37" s="666" t="s">
        <v>3777</v>
      </c>
      <c r="BD37" s="595" t="s">
        <v>3778</v>
      </c>
      <c r="BE37" s="605"/>
      <c r="BF37" s="605"/>
      <c r="BG37" s="605"/>
      <c r="BH37" s="605"/>
      <c r="BI37" s="605"/>
      <c r="BJ37" s="605"/>
      <c r="BK37" s="605"/>
      <c r="BL37" s="605"/>
      <c r="BM37" s="605"/>
      <c r="BN37" s="605"/>
      <c r="BO37" s="605"/>
      <c r="BP37" s="605"/>
      <c r="BQ37" s="605"/>
      <c r="BR37" s="605"/>
      <c r="BS37" s="19" t="s">
        <v>4783</v>
      </c>
      <c r="BT37" s="19"/>
      <c r="BU37" s="246" t="s">
        <v>3616</v>
      </c>
      <c r="BV37" s="331" t="s">
        <v>7819</v>
      </c>
      <c r="BW37" s="643" t="s">
        <v>3778</v>
      </c>
      <c r="BX37" s="19" t="s">
        <v>4783</v>
      </c>
      <c r="BY37" s="19" t="s">
        <v>4844</v>
      </c>
    </row>
    <row r="38" spans="1:81" x14ac:dyDescent="0.2">
      <c r="A38" s="243" t="s">
        <v>3617</v>
      </c>
      <c r="B38" s="331" t="s">
        <v>7820</v>
      </c>
      <c r="C38" s="666" t="s">
        <v>36</v>
      </c>
      <c r="D38" s="605"/>
      <c r="E38" s="605"/>
      <c r="F38" s="605"/>
      <c r="G38" s="605"/>
      <c r="H38" s="605"/>
      <c r="I38" s="605"/>
      <c r="J38" s="605"/>
      <c r="K38" s="605"/>
      <c r="L38" s="605"/>
      <c r="M38" s="605"/>
      <c r="N38" s="605"/>
      <c r="O38" s="605"/>
      <c r="P38" s="605"/>
      <c r="Q38" s="605"/>
      <c r="R38" s="605"/>
      <c r="S38" s="19" t="s">
        <v>4782</v>
      </c>
      <c r="U38" s="243" t="s">
        <v>3617</v>
      </c>
      <c r="V38" s="331" t="s">
        <v>7820</v>
      </c>
      <c r="W38" s="643" t="s">
        <v>36</v>
      </c>
      <c r="X38" s="643" t="s">
        <v>36</v>
      </c>
      <c r="Y38" s="19" t="s">
        <v>4782</v>
      </c>
      <c r="Z38" s="19" t="s">
        <v>4845</v>
      </c>
      <c r="AB38" s="243" t="s">
        <v>3617</v>
      </c>
      <c r="AC38" s="331" t="s">
        <v>7820</v>
      </c>
      <c r="AD38" s="666" t="s">
        <v>3260</v>
      </c>
      <c r="AE38" s="605"/>
      <c r="AF38" s="605"/>
      <c r="AG38" s="605"/>
      <c r="AH38" s="605"/>
      <c r="AI38" s="605"/>
      <c r="AJ38" s="605"/>
      <c r="AK38" s="605"/>
      <c r="AL38" s="605"/>
      <c r="AM38" s="605"/>
      <c r="AN38" s="605"/>
      <c r="AO38" s="605"/>
      <c r="AP38" s="605"/>
      <c r="AQ38" s="605"/>
      <c r="AR38" s="605"/>
      <c r="AS38" s="605"/>
      <c r="AT38" s="19" t="s">
        <v>4782</v>
      </c>
      <c r="AU38" s="19"/>
      <c r="AV38" s="243" t="s">
        <v>3617</v>
      </c>
      <c r="AW38" s="331" t="s">
        <v>7820</v>
      </c>
      <c r="AX38" s="643" t="s">
        <v>3779</v>
      </c>
      <c r="AY38" s="19" t="s">
        <v>4782</v>
      </c>
      <c r="AZ38" s="49"/>
      <c r="BA38" s="243" t="s">
        <v>3617</v>
      </c>
      <c r="BB38" s="331" t="s">
        <v>7820</v>
      </c>
      <c r="BC38" s="666" t="s">
        <v>3780</v>
      </c>
      <c r="BD38" s="605"/>
      <c r="BE38" s="605"/>
      <c r="BF38" s="605"/>
      <c r="BG38" s="605"/>
      <c r="BH38" s="605"/>
      <c r="BI38" s="605"/>
      <c r="BJ38" s="605"/>
      <c r="BK38" s="605"/>
      <c r="BL38" s="605"/>
      <c r="BM38" s="605"/>
      <c r="BN38" s="605"/>
      <c r="BO38" s="605"/>
      <c r="BP38" s="605"/>
      <c r="BQ38" s="605"/>
      <c r="BR38" s="605"/>
      <c r="BS38" s="19" t="s">
        <v>4782</v>
      </c>
      <c r="BT38" s="19"/>
      <c r="BU38" s="246" t="s">
        <v>3617</v>
      </c>
      <c r="BV38" s="331" t="s">
        <v>7820</v>
      </c>
      <c r="BW38" s="643" t="s">
        <v>3780</v>
      </c>
      <c r="BX38" s="19" t="s">
        <v>4782</v>
      </c>
      <c r="BY38" s="19" t="s">
        <v>4845</v>
      </c>
    </row>
    <row r="39" spans="1:81" x14ac:dyDescent="0.2">
      <c r="A39" s="19"/>
      <c r="B39" s="19"/>
      <c r="S39" s="19"/>
      <c r="U39" s="243" t="s">
        <v>228</v>
      </c>
      <c r="V39" s="331" t="s">
        <v>7821</v>
      </c>
      <c r="W39" s="644" t="s">
        <v>3781</v>
      </c>
      <c r="X39" s="643" t="s">
        <v>3782</v>
      </c>
      <c r="Y39" s="19"/>
      <c r="Z39" s="19"/>
      <c r="AB39" s="19"/>
      <c r="AC39" s="19"/>
      <c r="AT39" s="19"/>
      <c r="AU39" s="19"/>
      <c r="AV39" s="243" t="s">
        <v>228</v>
      </c>
      <c r="AW39" s="331" t="s">
        <v>7821</v>
      </c>
      <c r="AX39" s="644" t="s">
        <v>3783</v>
      </c>
      <c r="AY39" s="19"/>
      <c r="AZ39" s="324"/>
      <c r="BA39" s="19"/>
      <c r="BB39" s="19"/>
      <c r="BC39" s="19"/>
      <c r="BD39" s="19"/>
      <c r="BE39" s="19"/>
      <c r="BF39" s="19"/>
      <c r="BG39" s="19"/>
      <c r="BH39" s="19"/>
      <c r="BI39" s="19"/>
      <c r="BJ39" s="19"/>
      <c r="BK39" s="19"/>
      <c r="BL39" s="19"/>
      <c r="BM39" s="19"/>
      <c r="BN39" s="19"/>
      <c r="BO39" s="19"/>
      <c r="BP39" s="19"/>
      <c r="BQ39" s="19"/>
      <c r="BR39" s="19"/>
      <c r="BS39" s="19"/>
      <c r="BT39" s="19"/>
      <c r="BU39" s="241" t="s">
        <v>228</v>
      </c>
      <c r="BV39" s="331" t="s">
        <v>7821</v>
      </c>
      <c r="BW39" s="644" t="s">
        <v>3784</v>
      </c>
      <c r="BX39" s="19"/>
      <c r="BY39" s="19"/>
    </row>
    <row r="40" spans="1:81" x14ac:dyDescent="0.2">
      <c r="A40" s="19"/>
      <c r="B40" s="19"/>
      <c r="C40" s="19" t="s">
        <v>4845</v>
      </c>
      <c r="D40" s="19" t="s">
        <v>4844</v>
      </c>
      <c r="E40" s="19" t="s">
        <v>4843</v>
      </c>
      <c r="F40" s="19" t="s">
        <v>4842</v>
      </c>
      <c r="G40" s="19" t="s">
        <v>4841</v>
      </c>
      <c r="H40" s="19" t="s">
        <v>4840</v>
      </c>
      <c r="I40" s="19" t="s">
        <v>4839</v>
      </c>
      <c r="J40" s="19" t="s">
        <v>4838</v>
      </c>
      <c r="K40" s="19" t="s">
        <v>4837</v>
      </c>
      <c r="L40" s="19" t="s">
        <v>4836</v>
      </c>
      <c r="M40" s="19" t="s">
        <v>4851</v>
      </c>
      <c r="N40" s="19" t="s">
        <v>4850</v>
      </c>
      <c r="O40" s="19" t="s">
        <v>4849</v>
      </c>
      <c r="P40" s="19" t="s">
        <v>4848</v>
      </c>
      <c r="Q40" s="19" t="s">
        <v>4847</v>
      </c>
      <c r="R40" s="19" t="s">
        <v>4846</v>
      </c>
      <c r="S40" s="325"/>
      <c r="T40" s="19"/>
      <c r="U40" s="19"/>
      <c r="V40" s="19"/>
      <c r="W40" s="17" t="s">
        <v>4406</v>
      </c>
      <c r="X40" s="19" t="s">
        <v>4407</v>
      </c>
      <c r="Y40" s="19"/>
      <c r="Z40" s="19"/>
      <c r="AA40" s="19"/>
      <c r="AB40" s="19"/>
      <c r="AC40" s="19"/>
      <c r="AD40" s="19" t="s">
        <v>4845</v>
      </c>
      <c r="AE40" s="19" t="s">
        <v>4844</v>
      </c>
      <c r="AF40" s="19" t="s">
        <v>4843</v>
      </c>
      <c r="AG40" s="19" t="s">
        <v>4842</v>
      </c>
      <c r="AH40" s="19" t="s">
        <v>4841</v>
      </c>
      <c r="AI40" s="19" t="s">
        <v>4840</v>
      </c>
      <c r="AJ40" s="19" t="s">
        <v>4839</v>
      </c>
      <c r="AK40" s="19" t="s">
        <v>4838</v>
      </c>
      <c r="AL40" s="19" t="s">
        <v>4837</v>
      </c>
      <c r="AM40" s="19" t="s">
        <v>4836</v>
      </c>
      <c r="AN40" s="19" t="s">
        <v>4851</v>
      </c>
      <c r="AO40" s="19" t="s">
        <v>4850</v>
      </c>
      <c r="AP40" s="19" t="s">
        <v>4849</v>
      </c>
      <c r="AQ40" s="19" t="s">
        <v>4848</v>
      </c>
      <c r="AR40" s="19" t="s">
        <v>4847</v>
      </c>
      <c r="AS40" s="19" t="s">
        <v>4846</v>
      </c>
      <c r="AT40" s="19"/>
      <c r="AU40" s="19"/>
      <c r="AV40" s="19"/>
      <c r="AW40" s="19"/>
      <c r="BA40" s="19"/>
      <c r="BB40" s="19"/>
      <c r="BC40" s="19" t="s">
        <v>4845</v>
      </c>
      <c r="BD40" s="19" t="s">
        <v>4844</v>
      </c>
      <c r="BE40" s="19" t="s">
        <v>4843</v>
      </c>
      <c r="BF40" s="19" t="s">
        <v>4842</v>
      </c>
      <c r="BG40" s="19" t="s">
        <v>4841</v>
      </c>
      <c r="BH40" s="19" t="s">
        <v>4840</v>
      </c>
      <c r="BI40" s="19" t="s">
        <v>4839</v>
      </c>
      <c r="BJ40" s="19" t="s">
        <v>4838</v>
      </c>
      <c r="BK40" s="19" t="s">
        <v>4837</v>
      </c>
      <c r="BL40" s="19" t="s">
        <v>4836</v>
      </c>
      <c r="BM40" s="19" t="s">
        <v>4851</v>
      </c>
      <c r="BN40" s="19" t="s">
        <v>4850</v>
      </c>
      <c r="BO40" s="19" t="s">
        <v>4849</v>
      </c>
      <c r="BP40" s="19" t="s">
        <v>4848</v>
      </c>
      <c r="BQ40" s="19" t="s">
        <v>4847</v>
      </c>
      <c r="BR40" s="19" t="s">
        <v>4846</v>
      </c>
      <c r="BS40" s="19"/>
      <c r="BT40" s="19"/>
      <c r="BU40" s="19"/>
      <c r="BV40" s="19"/>
      <c r="CA40" s="14"/>
      <c r="CB40" s="14"/>
      <c r="CC40" s="14"/>
    </row>
    <row r="41" spans="1:81" x14ac:dyDescent="0.2">
      <c r="A41" s="19"/>
      <c r="B41" s="19"/>
      <c r="S41" s="19"/>
      <c r="T41" s="19"/>
      <c r="U41" s="19"/>
      <c r="V41" s="19"/>
      <c r="W41" s="19"/>
      <c r="X41" s="19"/>
      <c r="Y41" s="19"/>
      <c r="Z41" s="19"/>
      <c r="AA41" s="19"/>
      <c r="AB41" s="19"/>
      <c r="AC41" s="19"/>
      <c r="AT41" s="19"/>
      <c r="AU41" s="19"/>
      <c r="AV41" s="19"/>
      <c r="AW41" s="19"/>
      <c r="AY41" s="19"/>
      <c r="AZ41" s="19"/>
      <c r="BA41" s="19"/>
      <c r="BB41" s="19"/>
      <c r="BS41" s="19"/>
      <c r="BT41" s="19"/>
      <c r="BU41" s="19"/>
      <c r="BV41" s="19"/>
      <c r="BX41" s="19"/>
      <c r="BY41" s="19"/>
      <c r="BZ41" s="19"/>
      <c r="CA41" s="19"/>
      <c r="CB41" s="19"/>
    </row>
    <row r="42" spans="1:81" x14ac:dyDescent="0.2">
      <c r="A42" s="18" t="s">
        <v>6795</v>
      </c>
      <c r="B42" s="18"/>
      <c r="C42" s="19"/>
      <c r="D42" s="19"/>
      <c r="E42" s="19"/>
      <c r="F42" s="19"/>
      <c r="G42" s="19"/>
      <c r="H42" s="19"/>
      <c r="I42" s="19"/>
      <c r="J42" s="19"/>
      <c r="K42" s="19"/>
      <c r="L42" s="19"/>
      <c r="M42" s="19"/>
      <c r="N42" s="19"/>
      <c r="O42" s="19"/>
      <c r="P42" s="19"/>
      <c r="Q42" s="19"/>
      <c r="R42" s="19"/>
      <c r="S42" s="19"/>
      <c r="T42" s="19"/>
      <c r="U42" s="18" t="s">
        <v>6796</v>
      </c>
      <c r="V42" s="18"/>
      <c r="X42" s="19"/>
      <c r="Y42" s="19"/>
      <c r="Z42" s="19"/>
      <c r="AA42" s="19"/>
      <c r="AB42" s="18" t="s">
        <v>6797</v>
      </c>
      <c r="AC42" s="18"/>
      <c r="AD42" s="19"/>
      <c r="AE42" s="19"/>
      <c r="AF42" s="19"/>
      <c r="AG42" s="19"/>
      <c r="AH42" s="19"/>
      <c r="AI42" s="19"/>
      <c r="AJ42" s="19"/>
      <c r="AK42" s="19"/>
      <c r="AL42" s="19"/>
      <c r="AM42" s="19"/>
      <c r="AN42" s="19"/>
      <c r="AO42" s="19"/>
      <c r="AP42" s="19"/>
      <c r="AQ42" s="19"/>
      <c r="AR42" s="19"/>
      <c r="AS42" s="19"/>
      <c r="AT42" s="19"/>
      <c r="AU42" s="19"/>
      <c r="AV42" s="18" t="s">
        <v>5257</v>
      </c>
      <c r="AW42" s="18"/>
      <c r="AY42" s="19"/>
      <c r="AZ42" s="19"/>
      <c r="BA42" s="18" t="s">
        <v>5258</v>
      </c>
      <c r="BB42" s="18"/>
      <c r="BC42" s="19"/>
      <c r="BD42" s="19"/>
      <c r="BE42" s="19"/>
      <c r="BF42" s="19"/>
      <c r="BG42" s="19"/>
      <c r="BH42" s="19"/>
      <c r="BI42" s="19"/>
      <c r="BJ42" s="19"/>
      <c r="BK42" s="19"/>
      <c r="BL42" s="19"/>
      <c r="BM42" s="19"/>
      <c r="BN42" s="19"/>
      <c r="BO42" s="19"/>
      <c r="BP42" s="19"/>
      <c r="BQ42" s="19"/>
      <c r="BR42" s="19"/>
      <c r="BS42" s="19"/>
      <c r="BT42" s="19"/>
      <c r="BU42" s="18" t="s">
        <v>5259</v>
      </c>
      <c r="BV42" s="18"/>
      <c r="BX42" s="19"/>
      <c r="BY42" s="19"/>
    </row>
    <row r="43" spans="1:81" x14ac:dyDescent="0.2">
      <c r="A43" s="19" t="s">
        <v>48</v>
      </c>
      <c r="B43" s="19"/>
      <c r="C43" s="19"/>
      <c r="D43" s="19"/>
      <c r="E43" s="19"/>
      <c r="G43" s="19"/>
      <c r="H43" s="19"/>
      <c r="I43" s="19"/>
      <c r="J43" s="19"/>
      <c r="K43" s="19"/>
      <c r="L43" s="19"/>
      <c r="M43" s="19"/>
      <c r="N43" s="19"/>
      <c r="O43" s="19"/>
      <c r="P43" s="19"/>
      <c r="Q43" s="19"/>
      <c r="R43" s="19"/>
      <c r="S43" s="19"/>
      <c r="T43" s="19"/>
      <c r="U43" s="323" t="s">
        <v>48</v>
      </c>
      <c r="V43" s="19"/>
      <c r="Y43" s="19"/>
      <c r="Z43" s="19"/>
      <c r="AA43" s="19"/>
      <c r="AB43" s="19" t="s">
        <v>48</v>
      </c>
      <c r="AC43" s="19"/>
      <c r="AD43" s="19"/>
      <c r="AE43" s="19"/>
      <c r="AF43" s="19"/>
      <c r="AH43" s="19"/>
      <c r="AI43" s="19"/>
      <c r="AJ43" s="19"/>
      <c r="AK43" s="19"/>
      <c r="AL43" s="19"/>
      <c r="AM43" s="19"/>
      <c r="AN43" s="19"/>
      <c r="AO43" s="19"/>
      <c r="AP43" s="19"/>
      <c r="AQ43" s="19"/>
      <c r="AR43" s="19"/>
      <c r="AS43" s="19"/>
      <c r="AT43" s="19"/>
      <c r="AU43" s="19"/>
      <c r="AV43" s="323" t="s">
        <v>48</v>
      </c>
      <c r="AW43" s="19"/>
      <c r="AY43" s="19"/>
      <c r="AZ43" s="19"/>
      <c r="BA43" s="19" t="s">
        <v>48</v>
      </c>
      <c r="BB43" s="19"/>
      <c r="BC43" s="19"/>
      <c r="BD43" s="19"/>
      <c r="BE43" s="19"/>
      <c r="BG43" s="19"/>
      <c r="BH43" s="19"/>
      <c r="BI43" s="19"/>
      <c r="BJ43" s="19"/>
      <c r="BK43" s="19"/>
      <c r="BL43" s="19"/>
      <c r="BM43" s="19"/>
      <c r="BN43" s="19"/>
      <c r="BO43" s="19"/>
      <c r="BP43" s="19"/>
      <c r="BQ43" s="19"/>
      <c r="BR43" s="19"/>
      <c r="BS43" s="19"/>
      <c r="BT43" s="19"/>
      <c r="BU43" s="19" t="s">
        <v>48</v>
      </c>
      <c r="BV43" s="19"/>
      <c r="BX43" s="19"/>
      <c r="BY43" s="19"/>
    </row>
    <row r="44" spans="1:81" x14ac:dyDescent="0.2">
      <c r="A44" s="17" t="s">
        <v>4406</v>
      </c>
      <c r="G44" s="52"/>
      <c r="H44" s="52"/>
      <c r="I44" s="19"/>
      <c r="J44" s="19"/>
      <c r="K44" s="19"/>
      <c r="L44" s="19"/>
      <c r="M44" s="19"/>
      <c r="N44" s="19"/>
      <c r="O44" s="19"/>
      <c r="P44" s="19"/>
      <c r="Q44" s="19"/>
      <c r="R44" s="19"/>
      <c r="S44" s="19"/>
      <c r="T44" s="19"/>
      <c r="U44" s="323" t="s">
        <v>4360</v>
      </c>
      <c r="V44" s="19"/>
      <c r="AB44" s="19" t="s">
        <v>4360</v>
      </c>
      <c r="AJ44" s="52"/>
      <c r="AK44" s="52"/>
      <c r="AL44" s="19"/>
      <c r="AM44" s="19"/>
      <c r="AN44" s="19"/>
      <c r="AO44" s="19"/>
      <c r="AP44" s="19"/>
      <c r="AQ44" s="19"/>
      <c r="AR44" s="19"/>
      <c r="AS44" s="19"/>
      <c r="AT44" s="19"/>
      <c r="AU44" s="19"/>
      <c r="AV44" s="323" t="s">
        <v>4360</v>
      </c>
      <c r="AW44" s="19"/>
      <c r="AY44" s="19"/>
      <c r="AZ44" s="19"/>
      <c r="BA44" s="19" t="s">
        <v>4360</v>
      </c>
      <c r="BH44" s="52"/>
      <c r="BI44" s="19"/>
      <c r="BJ44" s="19"/>
      <c r="BK44" s="19"/>
      <c r="BL44" s="19"/>
      <c r="BM44" s="19"/>
      <c r="BN44" s="19"/>
      <c r="BO44" s="19"/>
      <c r="BP44" s="19"/>
      <c r="BQ44" s="19"/>
      <c r="BR44" s="19"/>
      <c r="BS44" s="19"/>
      <c r="BT44" s="19"/>
      <c r="BU44" s="19" t="s">
        <v>4360</v>
      </c>
      <c r="BV44" s="19"/>
      <c r="BX44" s="19"/>
      <c r="BY44" s="19"/>
    </row>
    <row r="45" spans="1:81" x14ac:dyDescent="0.2">
      <c r="A45" s="19" t="s">
        <v>4360</v>
      </c>
      <c r="B45" s="19"/>
      <c r="C45" s="19"/>
      <c r="D45" s="19"/>
      <c r="E45" s="19"/>
      <c r="F45" s="19"/>
      <c r="G45" s="19"/>
      <c r="H45" s="19"/>
      <c r="I45" s="19"/>
      <c r="J45" s="19"/>
      <c r="K45" s="19"/>
      <c r="L45" s="19"/>
      <c r="M45" s="19"/>
      <c r="N45" s="19"/>
      <c r="O45" s="19"/>
      <c r="P45" s="19"/>
      <c r="Q45" s="19"/>
      <c r="R45" s="19"/>
      <c r="S45" s="19"/>
      <c r="T45" s="19"/>
      <c r="U45" s="19" t="s">
        <v>4583</v>
      </c>
      <c r="V45" s="19"/>
      <c r="Y45" s="19"/>
      <c r="Z45" s="19"/>
      <c r="AA45" s="19"/>
      <c r="AB45" s="19" t="s">
        <v>4583</v>
      </c>
      <c r="AC45" s="19"/>
      <c r="AD45" s="19"/>
      <c r="AE45" s="19"/>
      <c r="AF45" s="19"/>
      <c r="AG45" s="19"/>
      <c r="AH45" s="19"/>
      <c r="AI45" s="19"/>
      <c r="AJ45" s="19"/>
      <c r="AK45" s="19"/>
      <c r="AL45" s="19"/>
      <c r="AM45" s="19"/>
      <c r="AN45" s="19"/>
      <c r="AO45" s="19"/>
      <c r="AP45" s="19"/>
      <c r="AQ45" s="19"/>
      <c r="AR45" s="19"/>
      <c r="AS45" s="19"/>
      <c r="AT45" s="19"/>
      <c r="AU45" s="19"/>
      <c r="AV45" s="19" t="s">
        <v>4583</v>
      </c>
      <c r="AW45" s="19"/>
      <c r="AY45" s="19"/>
      <c r="AZ45" s="19"/>
      <c r="BA45" s="19" t="s">
        <v>4583</v>
      </c>
      <c r="BB45" s="19"/>
      <c r="BC45" s="19"/>
      <c r="BD45" s="19"/>
      <c r="BE45" s="19"/>
      <c r="BF45" s="19"/>
      <c r="BG45" s="19"/>
      <c r="BH45" s="19"/>
      <c r="BI45" s="19"/>
      <c r="BJ45" s="19"/>
      <c r="BK45" s="19"/>
      <c r="BL45" s="19"/>
      <c r="BM45" s="19"/>
      <c r="BN45" s="19"/>
      <c r="BO45" s="19"/>
      <c r="BP45" s="19"/>
      <c r="BQ45" s="19"/>
      <c r="BR45" s="19"/>
      <c r="BS45" s="19"/>
      <c r="BT45" s="19"/>
      <c r="BU45" s="19" t="s">
        <v>4583</v>
      </c>
      <c r="BV45" s="19"/>
      <c r="BX45" s="19"/>
      <c r="BY45" s="19"/>
    </row>
    <row r="46" spans="1:81" x14ac:dyDescent="0.2">
      <c r="A46" s="19" t="s">
        <v>4583</v>
      </c>
      <c r="B46" s="19"/>
      <c r="C46" s="19"/>
      <c r="D46" s="19"/>
      <c r="E46" s="19"/>
      <c r="F46" s="19"/>
      <c r="G46" s="19"/>
      <c r="H46" s="19"/>
      <c r="I46" s="19"/>
      <c r="J46" s="19"/>
      <c r="K46" s="19"/>
      <c r="L46" s="19"/>
      <c r="M46" s="19"/>
      <c r="N46" s="19"/>
      <c r="O46" s="19"/>
      <c r="P46" s="19"/>
      <c r="Q46" s="19"/>
      <c r="R46" s="19"/>
      <c r="S46" s="19"/>
      <c r="T46" s="19"/>
      <c r="U46" s="14" t="s">
        <v>2106</v>
      </c>
      <c r="V46" s="14"/>
      <c r="Y46" s="19"/>
      <c r="Z46" s="19"/>
      <c r="AA46" s="19"/>
      <c r="AB46" s="14" t="s">
        <v>2106</v>
      </c>
      <c r="AC46" s="19"/>
      <c r="AE46" s="19"/>
      <c r="AF46" s="19"/>
      <c r="AG46" s="19"/>
      <c r="AH46" s="19"/>
      <c r="AI46" s="19"/>
      <c r="AJ46" s="19"/>
      <c r="AK46" s="19"/>
      <c r="AL46" s="19"/>
      <c r="AM46" s="19"/>
      <c r="AN46" s="19"/>
      <c r="AO46" s="19"/>
      <c r="AP46" s="19"/>
      <c r="AQ46" s="19"/>
      <c r="AR46" s="19"/>
      <c r="AS46" s="19"/>
      <c r="AT46" s="19"/>
      <c r="AU46" s="19"/>
      <c r="AV46" s="14" t="s">
        <v>2106</v>
      </c>
      <c r="AW46" s="14"/>
      <c r="AY46" s="19"/>
      <c r="AZ46" s="19"/>
      <c r="BA46" s="14" t="s">
        <v>2106</v>
      </c>
      <c r="BB46" s="19"/>
      <c r="BD46" s="19"/>
      <c r="BE46" s="19"/>
      <c r="BF46" s="19"/>
      <c r="BG46" s="19"/>
      <c r="BH46" s="19"/>
      <c r="BI46" s="19"/>
      <c r="BJ46" s="19"/>
      <c r="BK46" s="19"/>
      <c r="BL46" s="19"/>
      <c r="BM46" s="19"/>
      <c r="BN46" s="19"/>
      <c r="BO46" s="19"/>
      <c r="BP46" s="19"/>
      <c r="BQ46" s="19"/>
      <c r="BR46" s="19"/>
      <c r="BS46" s="19"/>
      <c r="BT46" s="19"/>
      <c r="BU46" s="14" t="s">
        <v>2106</v>
      </c>
      <c r="BV46" s="14"/>
      <c r="BX46" s="19"/>
      <c r="BY46" s="19"/>
    </row>
    <row r="47" spans="1:81" x14ac:dyDescent="0.2">
      <c r="A47" s="14" t="s">
        <v>2106</v>
      </c>
      <c r="B47" s="14"/>
      <c r="D47" s="19"/>
      <c r="E47" s="19"/>
      <c r="F47" s="19"/>
      <c r="G47" s="19"/>
      <c r="H47" s="19"/>
      <c r="I47" s="19"/>
      <c r="J47" s="19"/>
      <c r="K47" s="19"/>
      <c r="L47" s="19"/>
      <c r="M47" s="19"/>
      <c r="N47" s="19"/>
      <c r="O47" s="19"/>
      <c r="P47" s="19"/>
      <c r="Q47" s="19"/>
      <c r="R47" s="19"/>
      <c r="S47" s="19"/>
      <c r="T47" s="19"/>
      <c r="U47" s="14" t="s">
        <v>4248</v>
      </c>
      <c r="V47" s="14"/>
      <c r="Y47" s="19"/>
      <c r="Z47" s="19"/>
      <c r="AA47" s="19"/>
      <c r="AB47" s="52" t="s">
        <v>4402</v>
      </c>
      <c r="AC47" s="14"/>
      <c r="AE47" s="19"/>
      <c r="AF47" s="19"/>
      <c r="AG47" s="19"/>
      <c r="AH47" s="19"/>
      <c r="AI47" s="19"/>
      <c r="AJ47" s="19"/>
      <c r="AK47" s="19"/>
      <c r="AL47" s="19"/>
      <c r="AM47" s="19"/>
      <c r="AN47" s="19"/>
      <c r="AO47" s="19"/>
      <c r="AP47" s="19"/>
      <c r="AQ47" s="19"/>
      <c r="AR47" s="19"/>
      <c r="AS47" s="19"/>
      <c r="AT47" s="19"/>
      <c r="AU47" s="19"/>
      <c r="AV47" s="52" t="s">
        <v>4383</v>
      </c>
      <c r="AW47" s="14"/>
      <c r="AY47" s="19"/>
      <c r="AZ47" s="19"/>
      <c r="BA47" s="52" t="s">
        <v>4402</v>
      </c>
      <c r="BB47" s="14"/>
      <c r="BD47" s="19"/>
      <c r="BE47" s="19"/>
      <c r="BF47" s="19"/>
      <c r="BG47" s="19"/>
      <c r="BH47" s="19"/>
      <c r="BI47" s="19"/>
      <c r="BJ47" s="19"/>
      <c r="BK47" s="19"/>
      <c r="BL47" s="19"/>
      <c r="BM47" s="19"/>
      <c r="BN47" s="19"/>
      <c r="BO47" s="19"/>
      <c r="BP47" s="19"/>
      <c r="BQ47" s="19"/>
      <c r="BR47" s="19"/>
      <c r="BS47" s="19"/>
      <c r="BT47" s="19"/>
      <c r="BU47" s="52" t="s">
        <v>4383</v>
      </c>
      <c r="BV47" s="14"/>
      <c r="BX47" s="19"/>
      <c r="BY47" s="19"/>
    </row>
    <row r="48" spans="1:81" x14ac:dyDescent="0.2">
      <c r="A48" s="14" t="s">
        <v>4248</v>
      </c>
      <c r="B48" s="14"/>
      <c r="D48" s="19"/>
      <c r="E48" s="19"/>
      <c r="F48" s="19"/>
      <c r="G48" s="19"/>
      <c r="H48" s="19"/>
      <c r="I48" s="19"/>
      <c r="J48" s="19"/>
      <c r="K48" s="19"/>
      <c r="L48" s="19"/>
      <c r="M48" s="19"/>
      <c r="N48" s="19"/>
      <c r="O48" s="19"/>
      <c r="P48" s="19"/>
      <c r="Q48" s="19"/>
      <c r="R48" s="19"/>
      <c r="S48" s="19"/>
      <c r="T48" s="19"/>
      <c r="U48" s="14" t="s">
        <v>4470</v>
      </c>
      <c r="V48" s="14"/>
      <c r="Y48" s="19"/>
      <c r="Z48" s="19"/>
      <c r="AA48" s="19"/>
      <c r="AB48" s="14" t="s">
        <v>4219</v>
      </c>
      <c r="AC48" s="14"/>
      <c r="AE48" s="19"/>
      <c r="AF48" s="19"/>
      <c r="AG48" s="19"/>
      <c r="AH48" s="19"/>
      <c r="AI48" s="19"/>
      <c r="AJ48" s="19"/>
      <c r="AK48" s="19"/>
      <c r="AL48" s="19"/>
      <c r="AM48" s="19"/>
      <c r="AN48" s="19"/>
      <c r="AO48" s="19"/>
      <c r="AP48" s="19"/>
      <c r="AQ48" s="19"/>
      <c r="AR48" s="19"/>
      <c r="AS48" s="19"/>
      <c r="AT48" s="19"/>
      <c r="AU48" s="19"/>
      <c r="AV48" s="14" t="s">
        <v>4219</v>
      </c>
      <c r="AW48" s="14"/>
      <c r="AY48" s="19"/>
      <c r="AZ48" s="19"/>
      <c r="BA48" s="14" t="s">
        <v>4250</v>
      </c>
      <c r="BB48" s="14"/>
      <c r="BD48" s="19"/>
      <c r="BE48" s="19"/>
      <c r="BF48" s="19"/>
      <c r="BG48" s="19"/>
      <c r="BH48" s="19"/>
      <c r="BI48" s="19"/>
      <c r="BJ48" s="19"/>
      <c r="BK48" s="19"/>
      <c r="BL48" s="19"/>
      <c r="BM48" s="19"/>
      <c r="BN48" s="19"/>
      <c r="BO48" s="19"/>
      <c r="BP48" s="19"/>
      <c r="BQ48" s="19"/>
      <c r="BR48" s="19"/>
      <c r="BS48" s="19"/>
      <c r="BT48" s="19"/>
      <c r="BU48" s="14" t="s">
        <v>4250</v>
      </c>
      <c r="BV48" s="14"/>
      <c r="BX48" s="19"/>
      <c r="BY48" s="19"/>
    </row>
    <row r="49" spans="1:77" x14ac:dyDescent="0.2">
      <c r="A49" s="14" t="s">
        <v>4470</v>
      </c>
      <c r="B49" s="14"/>
      <c r="D49" s="19"/>
      <c r="E49" s="19"/>
      <c r="F49" s="19"/>
      <c r="G49" s="19"/>
      <c r="H49" s="19"/>
      <c r="I49" s="19"/>
      <c r="J49" s="19"/>
      <c r="K49" s="19"/>
      <c r="L49" s="19"/>
      <c r="M49" s="19"/>
      <c r="N49" s="19"/>
      <c r="O49" s="19"/>
      <c r="P49" s="19"/>
      <c r="Q49" s="19"/>
      <c r="R49" s="19"/>
      <c r="S49" s="19"/>
      <c r="T49" s="19"/>
      <c r="U49" s="19" t="s">
        <v>4556</v>
      </c>
      <c r="V49" s="241" t="s">
        <v>3012</v>
      </c>
      <c r="W49" s="237" t="s">
        <v>7805</v>
      </c>
      <c r="X49" s="236" t="s">
        <v>7542</v>
      </c>
      <c r="Y49" s="19"/>
      <c r="Z49" s="19"/>
      <c r="AA49" s="19"/>
      <c r="AB49" s="52" t="s">
        <v>4340</v>
      </c>
      <c r="AC49" s="14"/>
      <c r="AD49" s="19"/>
      <c r="AE49" s="19"/>
      <c r="AF49" s="19"/>
      <c r="AG49" s="19"/>
      <c r="AH49" s="19"/>
      <c r="AI49" s="19"/>
      <c r="AJ49" s="19"/>
      <c r="AK49" s="19"/>
      <c r="AL49" s="19"/>
      <c r="AM49" s="19"/>
      <c r="AN49" s="19"/>
      <c r="AO49" s="19"/>
      <c r="AP49" s="19"/>
      <c r="AQ49" s="19"/>
      <c r="AR49" s="19"/>
      <c r="AS49" s="19"/>
      <c r="AT49" s="19"/>
      <c r="AU49" s="19"/>
      <c r="AV49" s="52" t="s">
        <v>4340</v>
      </c>
      <c r="AW49" s="19"/>
      <c r="AY49" s="19"/>
      <c r="AZ49" s="19"/>
      <c r="BA49" s="52" t="s">
        <v>4470</v>
      </c>
      <c r="BB49" s="14"/>
      <c r="BC49" s="19"/>
      <c r="BD49" s="19"/>
      <c r="BE49" s="19"/>
      <c r="BF49" s="19"/>
      <c r="BG49" s="19"/>
      <c r="BH49" s="19"/>
      <c r="BI49" s="19"/>
      <c r="BJ49" s="19"/>
      <c r="BK49" s="19"/>
      <c r="BL49" s="19"/>
      <c r="BM49" s="19"/>
      <c r="BN49" s="19"/>
      <c r="BO49" s="19"/>
      <c r="BP49" s="19"/>
      <c r="BQ49" s="19"/>
      <c r="BR49" s="19"/>
      <c r="BS49" s="19"/>
      <c r="BT49" s="19"/>
      <c r="BU49" s="52" t="s">
        <v>4470</v>
      </c>
      <c r="BV49" s="19"/>
      <c r="BX49" s="19"/>
      <c r="BY49" s="19"/>
    </row>
    <row r="50" spans="1:77" x14ac:dyDescent="0.2">
      <c r="A50" s="19" t="s">
        <v>4556</v>
      </c>
      <c r="B50" s="241" t="s">
        <v>3012</v>
      </c>
      <c r="C50" s="237" t="s">
        <v>7805</v>
      </c>
      <c r="D50" s="236" t="s">
        <v>7542</v>
      </c>
      <c r="E50" s="19"/>
      <c r="F50" s="19"/>
      <c r="G50" s="19"/>
      <c r="H50" s="19"/>
      <c r="I50" s="19"/>
      <c r="J50" s="19"/>
      <c r="K50" s="19"/>
      <c r="L50" s="19"/>
      <c r="M50" s="19"/>
      <c r="N50" s="19"/>
      <c r="O50" s="19"/>
      <c r="P50" s="19"/>
      <c r="Q50" s="19"/>
      <c r="R50" s="19"/>
      <c r="S50" s="19"/>
      <c r="T50" s="19"/>
      <c r="U50" s="19" t="s">
        <v>4593</v>
      </c>
      <c r="V50" s="241" t="s">
        <v>4061</v>
      </c>
      <c r="W50" s="237" t="s">
        <v>8301</v>
      </c>
      <c r="X50" s="305" t="s">
        <v>7462</v>
      </c>
      <c r="Y50" s="19"/>
      <c r="Z50" s="19"/>
      <c r="AA50" s="19"/>
      <c r="AB50" s="52" t="s">
        <v>4470</v>
      </c>
      <c r="AC50" s="19"/>
      <c r="AD50" s="19"/>
      <c r="AE50" s="19"/>
      <c r="AF50" s="19"/>
      <c r="AG50" s="19"/>
      <c r="AH50" s="19"/>
      <c r="AI50" s="19"/>
      <c r="AJ50" s="19"/>
      <c r="AK50" s="19"/>
      <c r="AL50" s="19"/>
      <c r="AM50" s="19"/>
      <c r="AN50" s="19"/>
      <c r="AO50" s="19"/>
      <c r="AP50" s="19"/>
      <c r="AQ50" s="19"/>
      <c r="AR50" s="19"/>
      <c r="AS50" s="19"/>
      <c r="AT50" s="19"/>
      <c r="AU50" s="19"/>
      <c r="AV50" s="52" t="s">
        <v>4470</v>
      </c>
      <c r="AW50" s="19"/>
      <c r="AY50" s="19"/>
      <c r="AZ50" s="19"/>
      <c r="BA50" s="17" t="s">
        <v>4556</v>
      </c>
      <c r="BB50" s="19"/>
      <c r="BC50" s="241" t="s">
        <v>3012</v>
      </c>
      <c r="BD50" s="237" t="s">
        <v>7805</v>
      </c>
      <c r="BE50" s="236" t="s">
        <v>7542</v>
      </c>
      <c r="BF50" s="19"/>
      <c r="BG50" s="19"/>
      <c r="BH50" s="19"/>
      <c r="BI50" s="19"/>
      <c r="BJ50" s="19"/>
      <c r="BK50" s="19"/>
      <c r="BL50" s="19"/>
      <c r="BM50" s="19"/>
      <c r="BN50" s="19"/>
      <c r="BO50" s="19"/>
      <c r="BP50" s="19"/>
      <c r="BQ50" s="19"/>
      <c r="BR50" s="19"/>
      <c r="BS50" s="19"/>
      <c r="BT50" s="19"/>
      <c r="BU50" s="17" t="s">
        <v>4556</v>
      </c>
      <c r="BV50" s="241" t="s">
        <v>3012</v>
      </c>
      <c r="BW50" s="237" t="s">
        <v>7805</v>
      </c>
      <c r="BX50" s="236" t="s">
        <v>7542</v>
      </c>
      <c r="BY50" s="19"/>
    </row>
    <row r="51" spans="1:77" x14ac:dyDescent="0.2">
      <c r="A51" s="19" t="s">
        <v>4593</v>
      </c>
      <c r="B51" s="241" t="s">
        <v>4061</v>
      </c>
      <c r="C51" s="237" t="s">
        <v>8301</v>
      </c>
      <c r="D51" s="305" t="s">
        <v>7462</v>
      </c>
      <c r="E51" s="19"/>
      <c r="F51" s="19"/>
      <c r="G51" s="19"/>
      <c r="H51" s="19"/>
      <c r="I51" s="19"/>
      <c r="J51" s="19"/>
      <c r="K51" s="19"/>
      <c r="L51" s="19"/>
      <c r="M51" s="19"/>
      <c r="N51" s="19"/>
      <c r="O51" s="19"/>
      <c r="P51" s="19"/>
      <c r="Q51" s="19"/>
      <c r="R51" s="19"/>
      <c r="S51" s="19"/>
      <c r="T51" s="19"/>
      <c r="U51" s="19" t="s">
        <v>4405</v>
      </c>
      <c r="V51" s="241" t="s">
        <v>7520</v>
      </c>
      <c r="W51" s="237" t="s">
        <v>8302</v>
      </c>
      <c r="X51" s="305" t="s">
        <v>7521</v>
      </c>
      <c r="Y51" s="19"/>
      <c r="Z51" s="19"/>
      <c r="AA51" s="19"/>
      <c r="AB51" s="17" t="s">
        <v>4556</v>
      </c>
      <c r="AC51" s="19"/>
      <c r="AD51" s="241" t="s">
        <v>3012</v>
      </c>
      <c r="AE51" s="237" t="s">
        <v>7805</v>
      </c>
      <c r="AF51" s="236" t="s">
        <v>7542</v>
      </c>
      <c r="AG51" s="19"/>
      <c r="AH51" s="19"/>
      <c r="AI51" s="19"/>
      <c r="AJ51" s="19"/>
      <c r="AK51" s="19"/>
      <c r="AL51" s="19"/>
      <c r="AM51" s="19"/>
      <c r="AN51" s="19"/>
      <c r="AO51" s="19"/>
      <c r="AP51" s="19"/>
      <c r="AQ51" s="19"/>
      <c r="AR51" s="19"/>
      <c r="AS51" s="19"/>
      <c r="AT51" s="19"/>
      <c r="AU51" s="19"/>
      <c r="AV51" s="17" t="s">
        <v>4556</v>
      </c>
      <c r="AW51" s="241" t="s">
        <v>3012</v>
      </c>
      <c r="AX51" s="237" t="s">
        <v>7805</v>
      </c>
      <c r="AY51" s="236" t="s">
        <v>7542</v>
      </c>
      <c r="AZ51" s="19"/>
      <c r="BA51" s="17" t="s">
        <v>4593</v>
      </c>
      <c r="BB51" s="19"/>
      <c r="BC51" s="241" t="s">
        <v>4061</v>
      </c>
      <c r="BD51" s="237" t="s">
        <v>8301</v>
      </c>
      <c r="BE51" s="305" t="s">
        <v>7462</v>
      </c>
      <c r="BF51" s="19"/>
      <c r="BG51" s="19"/>
      <c r="BH51" s="19"/>
      <c r="BI51" s="19"/>
      <c r="BJ51" s="19"/>
      <c r="BK51" s="19"/>
      <c r="BL51" s="19"/>
      <c r="BM51" s="19"/>
      <c r="BN51" s="19"/>
      <c r="BO51" s="19"/>
      <c r="BP51" s="19"/>
      <c r="BQ51" s="19"/>
      <c r="BR51" s="19"/>
      <c r="BS51" s="19"/>
      <c r="BT51" s="19"/>
      <c r="BU51" s="17" t="s">
        <v>4593</v>
      </c>
      <c r="BV51" s="241" t="s">
        <v>4061</v>
      </c>
      <c r="BW51" s="237" t="s">
        <v>8301</v>
      </c>
      <c r="BX51" s="305" t="s">
        <v>7462</v>
      </c>
      <c r="BY51" s="19"/>
    </row>
    <row r="52" spans="1:77" x14ac:dyDescent="0.2">
      <c r="A52" s="19" t="s">
        <v>4405</v>
      </c>
      <c r="B52" s="241" t="s">
        <v>7520</v>
      </c>
      <c r="C52" s="237" t="s">
        <v>8302</v>
      </c>
      <c r="D52" s="305" t="s">
        <v>7521</v>
      </c>
      <c r="E52" s="19"/>
      <c r="F52" s="19"/>
      <c r="G52" s="19"/>
      <c r="H52" s="19"/>
      <c r="I52" s="19"/>
      <c r="J52" s="19"/>
      <c r="K52" s="19"/>
      <c r="L52" s="19"/>
      <c r="M52" s="19"/>
      <c r="N52" s="19"/>
      <c r="O52" s="19"/>
      <c r="P52" s="19"/>
      <c r="Q52" s="19"/>
      <c r="R52" s="19"/>
      <c r="S52" s="19"/>
      <c r="T52" s="19"/>
      <c r="U52" s="19"/>
      <c r="V52" s="19"/>
      <c r="Y52" s="19"/>
      <c r="Z52" s="19"/>
      <c r="AA52" s="19"/>
      <c r="AB52" s="17" t="s">
        <v>4593</v>
      </c>
      <c r="AC52" s="19"/>
      <c r="AD52" s="241" t="s">
        <v>4061</v>
      </c>
      <c r="AE52" s="237" t="s">
        <v>8301</v>
      </c>
      <c r="AF52" s="305" t="s">
        <v>7462</v>
      </c>
      <c r="AG52" s="19"/>
      <c r="AH52" s="19"/>
      <c r="AI52" s="19"/>
      <c r="AJ52" s="19"/>
      <c r="AK52" s="19"/>
      <c r="AL52" s="19"/>
      <c r="AM52" s="19"/>
      <c r="AN52" s="19"/>
      <c r="AO52" s="19"/>
      <c r="AP52" s="19"/>
      <c r="AQ52" s="19"/>
      <c r="AR52" s="19"/>
      <c r="AS52" s="19"/>
      <c r="AT52" s="19"/>
      <c r="AU52" s="19"/>
      <c r="AV52" s="17" t="s">
        <v>4593</v>
      </c>
      <c r="AW52" s="241" t="s">
        <v>4061</v>
      </c>
      <c r="AX52" s="237" t="s">
        <v>8301</v>
      </c>
      <c r="AY52" s="305" t="s">
        <v>7462</v>
      </c>
      <c r="AZ52" s="19"/>
      <c r="BA52" s="17" t="s">
        <v>4405</v>
      </c>
      <c r="BB52" s="19"/>
      <c r="BC52" s="241" t="s">
        <v>7520</v>
      </c>
      <c r="BD52" s="237" t="s">
        <v>8302</v>
      </c>
      <c r="BE52" s="305" t="s">
        <v>7521</v>
      </c>
      <c r="BF52" s="19"/>
      <c r="BG52" s="19"/>
      <c r="BH52" s="19"/>
      <c r="BI52" s="19"/>
      <c r="BJ52" s="19"/>
      <c r="BK52" s="19"/>
      <c r="BL52" s="19"/>
      <c r="BM52" s="19"/>
      <c r="BN52" s="19"/>
      <c r="BO52" s="19"/>
      <c r="BP52" s="19"/>
      <c r="BQ52" s="19"/>
      <c r="BR52" s="19"/>
      <c r="BS52" s="19"/>
      <c r="BT52" s="19"/>
      <c r="BU52" s="17" t="s">
        <v>4405</v>
      </c>
      <c r="BV52" s="241" t="s">
        <v>7520</v>
      </c>
      <c r="BW52" s="237" t="s">
        <v>8302</v>
      </c>
      <c r="BX52" s="305" t="s">
        <v>7521</v>
      </c>
      <c r="BY52" s="19"/>
    </row>
    <row r="53" spans="1:77" x14ac:dyDescent="0.2">
      <c r="C53" s="19"/>
      <c r="D53" s="19"/>
      <c r="E53" s="19"/>
      <c r="F53" s="19"/>
      <c r="G53" s="19"/>
      <c r="H53" s="19"/>
      <c r="I53" s="19"/>
      <c r="J53" s="19"/>
      <c r="K53" s="19"/>
      <c r="L53" s="19"/>
      <c r="M53" s="19"/>
      <c r="N53" s="19"/>
      <c r="O53" s="19"/>
      <c r="P53" s="19"/>
      <c r="Q53" s="19"/>
      <c r="R53" s="19"/>
      <c r="S53" s="19"/>
      <c r="T53" s="19"/>
      <c r="U53" s="19"/>
      <c r="V53" s="19"/>
      <c r="Y53" s="19"/>
      <c r="Z53" s="19"/>
      <c r="AA53" s="19"/>
      <c r="AB53" s="17" t="s">
        <v>4405</v>
      </c>
      <c r="AD53" s="241" t="s">
        <v>7520</v>
      </c>
      <c r="AE53" s="237" t="s">
        <v>8302</v>
      </c>
      <c r="AF53" s="305" t="s">
        <v>7521</v>
      </c>
      <c r="AG53" s="19"/>
      <c r="AH53" s="19"/>
      <c r="AI53" s="19"/>
      <c r="AJ53" s="19"/>
      <c r="AK53" s="19"/>
      <c r="AL53" s="19"/>
      <c r="AM53" s="19"/>
      <c r="AN53" s="19"/>
      <c r="AO53" s="19"/>
      <c r="AP53" s="19"/>
      <c r="AQ53" s="19"/>
      <c r="AR53" s="19"/>
      <c r="AS53" s="19"/>
      <c r="AT53" s="19"/>
      <c r="AU53" s="19"/>
      <c r="AV53" s="17" t="s">
        <v>4405</v>
      </c>
      <c r="AW53" s="241" t="s">
        <v>7520</v>
      </c>
      <c r="AX53" s="237" t="s">
        <v>8302</v>
      </c>
      <c r="AY53" s="305" t="s">
        <v>7521</v>
      </c>
      <c r="AZ53" s="19"/>
      <c r="BC53" s="19"/>
      <c r="BD53" s="19"/>
      <c r="BE53" s="19"/>
      <c r="BF53" s="19"/>
      <c r="BG53" s="19"/>
      <c r="BH53" s="19"/>
      <c r="BI53" s="19"/>
      <c r="BJ53" s="19"/>
      <c r="BK53" s="19"/>
      <c r="BL53" s="19"/>
      <c r="BM53" s="19"/>
      <c r="BN53" s="19"/>
      <c r="BO53" s="19"/>
      <c r="BP53" s="19"/>
      <c r="BQ53" s="19"/>
      <c r="BR53" s="19"/>
      <c r="BS53" s="19"/>
      <c r="BT53" s="19"/>
      <c r="BU53" s="19"/>
      <c r="BV53" s="19"/>
      <c r="BX53" s="19"/>
      <c r="BY53" s="19"/>
    </row>
    <row r="54" spans="1:77" x14ac:dyDescent="0.2">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row>
    <row r="55" spans="1:77" x14ac:dyDescent="0.2">
      <c r="A55" s="19" t="s">
        <v>3785</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t="s">
        <v>3786</v>
      </c>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t="s">
        <v>3787</v>
      </c>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row>
    <row r="56" spans="1:77" x14ac:dyDescent="0.2">
      <c r="A56" s="19" t="s">
        <v>3626</v>
      </c>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t="s">
        <v>3626</v>
      </c>
      <c r="AC56" s="19"/>
      <c r="AD56" s="19"/>
      <c r="AE56" s="19"/>
      <c r="AF56" s="19"/>
      <c r="AG56" s="19"/>
      <c r="AH56" s="19"/>
      <c r="AI56" s="19"/>
      <c r="AJ56" s="19"/>
      <c r="AK56" s="19"/>
      <c r="AL56" s="19"/>
      <c r="AM56" s="19"/>
      <c r="AN56" s="19"/>
      <c r="AO56" s="19"/>
      <c r="AP56" s="19"/>
      <c r="AQ56" s="19"/>
      <c r="AR56" s="19"/>
      <c r="AS56" s="19"/>
      <c r="AT56" s="19"/>
      <c r="AU56" s="19"/>
      <c r="AV56" s="19"/>
      <c r="AW56" s="19"/>
      <c r="AX56" s="325"/>
      <c r="AY56" s="325"/>
      <c r="AZ56" s="325"/>
      <c r="BA56" s="19" t="s">
        <v>3626</v>
      </c>
      <c r="BB56" s="19"/>
      <c r="BC56" s="19"/>
      <c r="BD56" s="19"/>
      <c r="BE56" s="19"/>
      <c r="BF56" s="19"/>
      <c r="BG56" s="19"/>
      <c r="BH56" s="19"/>
      <c r="BI56" s="19"/>
      <c r="BJ56" s="19"/>
      <c r="BK56" s="19"/>
      <c r="BL56" s="19"/>
      <c r="BM56" s="19"/>
      <c r="BN56" s="19"/>
      <c r="BO56" s="19"/>
      <c r="BP56" s="19"/>
      <c r="BQ56" s="19"/>
      <c r="BR56" s="19"/>
      <c r="BS56" s="19"/>
      <c r="BT56" s="19"/>
      <c r="BU56" s="19"/>
      <c r="BV56" s="19"/>
      <c r="BW56" s="325"/>
      <c r="BX56" s="19"/>
      <c r="BY56" s="19"/>
    </row>
    <row r="57" spans="1:77" x14ac:dyDescent="0.2">
      <c r="A57" s="4"/>
      <c r="B57" s="4"/>
      <c r="C57" s="92"/>
      <c r="D57" s="92"/>
      <c r="E57" s="92"/>
      <c r="F57" s="92"/>
      <c r="G57" s="92"/>
      <c r="H57" s="92"/>
      <c r="I57" s="92"/>
      <c r="J57" s="92"/>
      <c r="K57" s="92"/>
      <c r="L57" s="92"/>
      <c r="M57" s="92"/>
      <c r="N57" s="92"/>
      <c r="O57" s="92"/>
      <c r="P57" s="92"/>
      <c r="Q57" s="92"/>
      <c r="R57" s="92"/>
      <c r="S57" s="19"/>
      <c r="T57" s="19"/>
      <c r="U57" s="19"/>
      <c r="V57" s="19"/>
      <c r="W57" s="19"/>
      <c r="X57" s="19"/>
      <c r="Y57" s="19"/>
      <c r="Z57" s="19"/>
      <c r="AA57" s="19"/>
      <c r="AB57" s="4"/>
      <c r="AC57" s="4"/>
      <c r="AD57" s="890"/>
      <c r="AE57" s="890"/>
      <c r="AF57" s="890"/>
      <c r="AG57" s="890"/>
      <c r="AH57" s="890"/>
      <c r="AI57" s="890"/>
      <c r="AJ57" s="890"/>
      <c r="AK57" s="890"/>
      <c r="AL57" s="890"/>
      <c r="AM57" s="890"/>
      <c r="AN57" s="890"/>
      <c r="AO57" s="890"/>
      <c r="AP57" s="890"/>
      <c r="AQ57" s="890"/>
      <c r="AR57" s="890"/>
      <c r="AS57" s="890"/>
      <c r="AT57" s="49"/>
      <c r="AU57" s="49"/>
      <c r="AV57" s="19"/>
      <c r="AW57" s="19"/>
      <c r="AX57" s="325"/>
      <c r="AY57" s="325"/>
      <c r="AZ57" s="325"/>
      <c r="BA57" s="4"/>
      <c r="BB57" s="4"/>
      <c r="BC57" s="92"/>
      <c r="BD57" s="92"/>
      <c r="BE57" s="92"/>
      <c r="BF57" s="92"/>
      <c r="BG57" s="92"/>
      <c r="BH57" s="92"/>
      <c r="BI57" s="92"/>
      <c r="BJ57" s="92"/>
      <c r="BK57" s="92"/>
      <c r="BL57" s="92"/>
      <c r="BM57" s="92"/>
      <c r="BN57" s="92"/>
      <c r="BO57" s="92"/>
      <c r="BP57" s="92"/>
      <c r="BQ57" s="92"/>
      <c r="BR57" s="92"/>
      <c r="BS57" s="49"/>
      <c r="BT57" s="49"/>
      <c r="BU57" s="19"/>
      <c r="BV57" s="19"/>
      <c r="BW57" s="325"/>
      <c r="BX57" s="19"/>
      <c r="BY57" s="19"/>
    </row>
    <row r="58" spans="1:77" ht="51" x14ac:dyDescent="0.2">
      <c r="A58" s="4"/>
      <c r="B58" s="4"/>
      <c r="C58" s="282">
        <v>0</v>
      </c>
      <c r="D58" s="282">
        <v>1</v>
      </c>
      <c r="E58" s="282">
        <v>2</v>
      </c>
      <c r="F58" s="282">
        <v>3</v>
      </c>
      <c r="G58" s="282">
        <v>4</v>
      </c>
      <c r="H58" s="282">
        <v>5</v>
      </c>
      <c r="I58" s="282">
        <v>6</v>
      </c>
      <c r="J58" s="282">
        <v>7</v>
      </c>
      <c r="K58" s="282">
        <v>8</v>
      </c>
      <c r="L58" s="282">
        <v>9</v>
      </c>
      <c r="M58" s="282">
        <v>10</v>
      </c>
      <c r="N58" s="282">
        <v>11</v>
      </c>
      <c r="O58" s="282">
        <v>12</v>
      </c>
      <c r="P58" s="282">
        <v>13</v>
      </c>
      <c r="Q58" s="282">
        <v>14</v>
      </c>
      <c r="R58" s="282" t="s">
        <v>3633</v>
      </c>
      <c r="S58" s="130"/>
      <c r="T58" s="4"/>
      <c r="U58" s="4"/>
      <c r="V58" s="4"/>
      <c r="W58" s="284" t="s">
        <v>3628</v>
      </c>
      <c r="X58" s="284" t="s">
        <v>3629</v>
      </c>
      <c r="Y58" s="19"/>
      <c r="Z58" s="19"/>
      <c r="AA58" s="19"/>
      <c r="AB58" s="4"/>
      <c r="AC58" s="4"/>
      <c r="AD58" s="282">
        <v>0</v>
      </c>
      <c r="AE58" s="282">
        <v>1</v>
      </c>
      <c r="AF58" s="282">
        <v>2</v>
      </c>
      <c r="AG58" s="282">
        <v>3</v>
      </c>
      <c r="AH58" s="282">
        <v>4</v>
      </c>
      <c r="AI58" s="282">
        <v>5</v>
      </c>
      <c r="AJ58" s="282">
        <v>6</v>
      </c>
      <c r="AK58" s="282">
        <v>7</v>
      </c>
      <c r="AL58" s="282">
        <v>8</v>
      </c>
      <c r="AM58" s="282">
        <v>9</v>
      </c>
      <c r="AN58" s="282">
        <v>10</v>
      </c>
      <c r="AO58" s="282">
        <v>11</v>
      </c>
      <c r="AP58" s="282">
        <v>12</v>
      </c>
      <c r="AQ58" s="282">
        <v>13</v>
      </c>
      <c r="AR58" s="282">
        <v>14</v>
      </c>
      <c r="AS58" s="282" t="s">
        <v>3633</v>
      </c>
      <c r="AT58" s="62"/>
      <c r="AU58" s="62"/>
      <c r="AV58" s="130"/>
      <c r="AW58" s="4"/>
      <c r="AX58" s="284" t="s">
        <v>3630</v>
      </c>
      <c r="AY58" s="325"/>
      <c r="AZ58" s="325"/>
      <c r="BA58" s="4"/>
      <c r="BB58" s="4"/>
      <c r="BC58" s="282">
        <v>0</v>
      </c>
      <c r="BD58" s="282">
        <v>1</v>
      </c>
      <c r="BE58" s="282">
        <v>2</v>
      </c>
      <c r="BF58" s="282">
        <v>3</v>
      </c>
      <c r="BG58" s="282">
        <v>4</v>
      </c>
      <c r="BH58" s="282">
        <v>5</v>
      </c>
      <c r="BI58" s="282">
        <v>6</v>
      </c>
      <c r="BJ58" s="282">
        <v>7</v>
      </c>
      <c r="BK58" s="282">
        <v>8</v>
      </c>
      <c r="BL58" s="282">
        <v>9</v>
      </c>
      <c r="BM58" s="282">
        <v>10</v>
      </c>
      <c r="BN58" s="282">
        <v>11</v>
      </c>
      <c r="BO58" s="282">
        <v>12</v>
      </c>
      <c r="BP58" s="282">
        <v>13</v>
      </c>
      <c r="BQ58" s="282">
        <v>14</v>
      </c>
      <c r="BR58" s="282" t="s">
        <v>3633</v>
      </c>
      <c r="BS58" s="62"/>
      <c r="BT58" s="62"/>
      <c r="BV58" s="4"/>
      <c r="BW58" s="282" t="s">
        <v>3634</v>
      </c>
      <c r="BX58" s="19"/>
      <c r="BY58" s="19"/>
    </row>
    <row r="59" spans="1:77" x14ac:dyDescent="0.2">
      <c r="A59" s="4"/>
      <c r="B59" s="4"/>
      <c r="C59" s="253" t="s">
        <v>8045</v>
      </c>
      <c r="D59" s="330" t="s">
        <v>8046</v>
      </c>
      <c r="E59" s="253" t="s">
        <v>8047</v>
      </c>
      <c r="F59" s="330" t="s">
        <v>8048</v>
      </c>
      <c r="G59" s="253" t="s">
        <v>8049</v>
      </c>
      <c r="H59" s="330" t="s">
        <v>8050</v>
      </c>
      <c r="I59" s="253" t="s">
        <v>8051</v>
      </c>
      <c r="J59" s="330" t="s">
        <v>8052</v>
      </c>
      <c r="K59" s="253" t="s">
        <v>8053</v>
      </c>
      <c r="L59" s="330" t="s">
        <v>8054</v>
      </c>
      <c r="M59" s="253" t="s">
        <v>8055</v>
      </c>
      <c r="N59" s="330" t="s">
        <v>8056</v>
      </c>
      <c r="O59" s="253" t="s">
        <v>8057</v>
      </c>
      <c r="P59" s="330" t="s">
        <v>8058</v>
      </c>
      <c r="Q59" s="253" t="s">
        <v>8059</v>
      </c>
      <c r="R59" s="330" t="s">
        <v>8060</v>
      </c>
      <c r="S59" s="19"/>
      <c r="T59" s="4"/>
      <c r="U59" s="4"/>
      <c r="V59" s="4"/>
      <c r="W59" s="219" t="s">
        <v>8064</v>
      </c>
      <c r="X59" s="219" t="s">
        <v>8065</v>
      </c>
      <c r="Y59" s="19"/>
      <c r="Z59" s="19"/>
      <c r="AA59" s="19"/>
      <c r="AB59" s="4"/>
      <c r="AC59" s="4"/>
      <c r="AD59" s="253" t="s">
        <v>8068</v>
      </c>
      <c r="AE59" s="253" t="s">
        <v>8069</v>
      </c>
      <c r="AF59" s="253" t="s">
        <v>8070</v>
      </c>
      <c r="AG59" s="253" t="s">
        <v>8071</v>
      </c>
      <c r="AH59" s="253" t="s">
        <v>8072</v>
      </c>
      <c r="AI59" s="253" t="s">
        <v>8075</v>
      </c>
      <c r="AJ59" s="253" t="s">
        <v>8076</v>
      </c>
      <c r="AK59" s="253" t="s">
        <v>8077</v>
      </c>
      <c r="AL59" s="253" t="s">
        <v>8078</v>
      </c>
      <c r="AM59" s="253" t="s">
        <v>8079</v>
      </c>
      <c r="AN59" s="253" t="s">
        <v>8080</v>
      </c>
      <c r="AO59" s="253" t="s">
        <v>8081</v>
      </c>
      <c r="AP59" s="253" t="s">
        <v>8082</v>
      </c>
      <c r="AQ59" s="253" t="s">
        <v>8083</v>
      </c>
      <c r="AR59" s="253" t="s">
        <v>8084</v>
      </c>
      <c r="AS59" s="253" t="s">
        <v>8085</v>
      </c>
      <c r="AT59" s="62"/>
      <c r="AU59" s="62"/>
      <c r="AV59" s="19"/>
      <c r="AW59" s="4"/>
      <c r="AX59" s="219" t="s">
        <v>8095</v>
      </c>
      <c r="AY59" s="325"/>
      <c r="AZ59" s="325"/>
      <c r="BA59" s="4"/>
      <c r="BB59" s="4"/>
      <c r="BC59" s="253" t="s">
        <v>8099</v>
      </c>
      <c r="BD59" s="330" t="s">
        <v>8100</v>
      </c>
      <c r="BE59" s="253" t="s">
        <v>8101</v>
      </c>
      <c r="BF59" s="330" t="s">
        <v>8102</v>
      </c>
      <c r="BG59" s="253" t="s">
        <v>8103</v>
      </c>
      <c r="BH59" s="330" t="s">
        <v>8107</v>
      </c>
      <c r="BI59" s="253" t="s">
        <v>8108</v>
      </c>
      <c r="BJ59" s="330" t="s">
        <v>8109</v>
      </c>
      <c r="BK59" s="253" t="s">
        <v>8110</v>
      </c>
      <c r="BL59" s="330" t="s">
        <v>8111</v>
      </c>
      <c r="BM59" s="253" t="s">
        <v>8113</v>
      </c>
      <c r="BN59" s="330" t="s">
        <v>8114</v>
      </c>
      <c r="BO59" s="253" t="s">
        <v>8115</v>
      </c>
      <c r="BP59" s="330" t="s">
        <v>8119</v>
      </c>
      <c r="BQ59" s="253" t="s">
        <v>8120</v>
      </c>
      <c r="BR59" s="330" t="s">
        <v>8121</v>
      </c>
      <c r="BS59" s="62"/>
      <c r="BT59" s="62"/>
      <c r="BV59" s="4"/>
      <c r="BW59" s="253" t="s">
        <v>8122</v>
      </c>
      <c r="BX59" s="19"/>
      <c r="BY59" s="19"/>
    </row>
    <row r="60" spans="1:77" x14ac:dyDescent="0.2">
      <c r="A60" s="243" t="s">
        <v>3631</v>
      </c>
      <c r="B60" s="237" t="s">
        <v>7824</v>
      </c>
      <c r="C60" s="663"/>
      <c r="D60" s="664"/>
      <c r="E60" s="664"/>
      <c r="F60" s="664"/>
      <c r="G60" s="664"/>
      <c r="H60" s="664"/>
      <c r="I60" s="664"/>
      <c r="J60" s="664"/>
      <c r="K60" s="664"/>
      <c r="L60" s="664"/>
      <c r="M60" s="664"/>
      <c r="N60" s="664"/>
      <c r="O60" s="664"/>
      <c r="P60" s="664"/>
      <c r="Q60" s="664"/>
      <c r="R60" s="665" t="s">
        <v>3276</v>
      </c>
      <c r="S60" s="19" t="s">
        <v>4819</v>
      </c>
      <c r="U60" s="246" t="s">
        <v>3631</v>
      </c>
      <c r="V60" s="237" t="s">
        <v>7824</v>
      </c>
      <c r="W60" s="605"/>
      <c r="X60" s="643" t="s">
        <v>3276</v>
      </c>
      <c r="Y60" s="19" t="s">
        <v>4819</v>
      </c>
      <c r="Z60" s="19" t="s">
        <v>4846</v>
      </c>
      <c r="AB60" s="243" t="s">
        <v>3631</v>
      </c>
      <c r="AC60" s="237" t="s">
        <v>7824</v>
      </c>
      <c r="AD60" s="663"/>
      <c r="AE60" s="664"/>
      <c r="AF60" s="664"/>
      <c r="AG60" s="664"/>
      <c r="AH60" s="664"/>
      <c r="AI60" s="664"/>
      <c r="AJ60" s="664"/>
      <c r="AK60" s="664"/>
      <c r="AL60" s="664"/>
      <c r="AM60" s="664"/>
      <c r="AN60" s="664"/>
      <c r="AO60" s="664"/>
      <c r="AP60" s="664"/>
      <c r="AQ60" s="664"/>
      <c r="AR60" s="664"/>
      <c r="AS60" s="665" t="s">
        <v>3276</v>
      </c>
      <c r="AT60" s="19" t="s">
        <v>4819</v>
      </c>
      <c r="AU60" s="19"/>
      <c r="AV60" s="243" t="s">
        <v>3631</v>
      </c>
      <c r="AW60" s="237" t="s">
        <v>7824</v>
      </c>
      <c r="AX60" s="643" t="s">
        <v>3788</v>
      </c>
      <c r="AY60" s="19" t="s">
        <v>4819</v>
      </c>
      <c r="AZ60" s="49"/>
      <c r="BA60" s="243" t="s">
        <v>3631</v>
      </c>
      <c r="BB60" s="237" t="s">
        <v>7824</v>
      </c>
      <c r="BC60" s="663"/>
      <c r="BD60" s="664"/>
      <c r="BE60" s="664"/>
      <c r="BF60" s="664"/>
      <c r="BG60" s="664"/>
      <c r="BH60" s="664"/>
      <c r="BI60" s="664"/>
      <c r="BJ60" s="664"/>
      <c r="BK60" s="664"/>
      <c r="BL60" s="664"/>
      <c r="BM60" s="664"/>
      <c r="BN60" s="664"/>
      <c r="BO60" s="664"/>
      <c r="BP60" s="664"/>
      <c r="BQ60" s="664"/>
      <c r="BR60" s="665" t="s">
        <v>3635</v>
      </c>
      <c r="BS60" s="19" t="s">
        <v>4819</v>
      </c>
      <c r="BT60" s="19"/>
      <c r="BU60" s="243" t="s">
        <v>3631</v>
      </c>
      <c r="BV60" s="237" t="s">
        <v>7824</v>
      </c>
      <c r="BW60" s="643" t="s">
        <v>3635</v>
      </c>
      <c r="BX60" s="19" t="s">
        <v>4819</v>
      </c>
      <c r="BY60" s="19" t="s">
        <v>4846</v>
      </c>
    </row>
    <row r="61" spans="1:77" x14ac:dyDescent="0.2">
      <c r="A61" s="243" t="s">
        <v>3603</v>
      </c>
      <c r="B61" s="237" t="s">
        <v>7849</v>
      </c>
      <c r="C61" s="666" t="s">
        <v>38</v>
      </c>
      <c r="D61" s="595" t="s">
        <v>210</v>
      </c>
      <c r="E61" s="595" t="s">
        <v>1200</v>
      </c>
      <c r="F61" s="595" t="s">
        <v>1280</v>
      </c>
      <c r="G61" s="595" t="s">
        <v>1279</v>
      </c>
      <c r="H61" s="595" t="s">
        <v>1278</v>
      </c>
      <c r="I61" s="595" t="s">
        <v>1277</v>
      </c>
      <c r="J61" s="595" t="s">
        <v>1959</v>
      </c>
      <c r="K61" s="595" t="s">
        <v>1606</v>
      </c>
      <c r="L61" s="595" t="s">
        <v>1605</v>
      </c>
      <c r="M61" s="595" t="s">
        <v>1604</v>
      </c>
      <c r="N61" s="595" t="s">
        <v>138</v>
      </c>
      <c r="O61" s="595" t="s">
        <v>1603</v>
      </c>
      <c r="P61" s="595" t="s">
        <v>1602</v>
      </c>
      <c r="Q61" s="595" t="s">
        <v>1601</v>
      </c>
      <c r="R61" s="605"/>
      <c r="S61" s="19" t="s">
        <v>4820</v>
      </c>
      <c r="U61" s="246" t="s">
        <v>3603</v>
      </c>
      <c r="V61" s="237" t="s">
        <v>7849</v>
      </c>
      <c r="W61" s="643" t="s">
        <v>1601</v>
      </c>
      <c r="X61" s="667" t="s">
        <v>3789</v>
      </c>
      <c r="Y61" s="19" t="s">
        <v>4820</v>
      </c>
      <c r="Z61" s="19" t="s">
        <v>4847</v>
      </c>
      <c r="AB61" s="243" t="s">
        <v>3603</v>
      </c>
      <c r="AC61" s="237" t="s">
        <v>7849</v>
      </c>
      <c r="AD61" s="666" t="s">
        <v>1600</v>
      </c>
      <c r="AE61" s="595" t="s">
        <v>1599</v>
      </c>
      <c r="AF61" s="595" t="s">
        <v>3293</v>
      </c>
      <c r="AG61" s="595" t="s">
        <v>3294</v>
      </c>
      <c r="AH61" s="595" t="s">
        <v>3295</v>
      </c>
      <c r="AI61" s="595" t="s">
        <v>3296</v>
      </c>
      <c r="AJ61" s="595" t="s">
        <v>2913</v>
      </c>
      <c r="AK61" s="595" t="s">
        <v>3790</v>
      </c>
      <c r="AL61" s="595" t="s">
        <v>3300</v>
      </c>
      <c r="AM61" s="595" t="s">
        <v>3301</v>
      </c>
      <c r="AN61" s="595" t="s">
        <v>3302</v>
      </c>
      <c r="AO61" s="595" t="s">
        <v>3791</v>
      </c>
      <c r="AP61" s="595" t="s">
        <v>3792</v>
      </c>
      <c r="AQ61" s="595" t="s">
        <v>3793</v>
      </c>
      <c r="AR61" s="595" t="s">
        <v>3794</v>
      </c>
      <c r="AS61" s="605"/>
      <c r="AT61" s="19" t="s">
        <v>4820</v>
      </c>
      <c r="AU61" s="19"/>
      <c r="AV61" s="243" t="s">
        <v>3603</v>
      </c>
      <c r="AW61" s="237" t="s">
        <v>7849</v>
      </c>
      <c r="AX61" s="643" t="s">
        <v>3795</v>
      </c>
      <c r="AY61" s="19" t="s">
        <v>4820</v>
      </c>
      <c r="AZ61" s="49"/>
      <c r="BA61" s="243" t="s">
        <v>3603</v>
      </c>
      <c r="BB61" s="237" t="s">
        <v>7849</v>
      </c>
      <c r="BC61" s="666" t="s">
        <v>3796</v>
      </c>
      <c r="BD61" s="595" t="s">
        <v>3797</v>
      </c>
      <c r="BE61" s="595" t="s">
        <v>3798</v>
      </c>
      <c r="BF61" s="595" t="s">
        <v>3799</v>
      </c>
      <c r="BG61" s="595" t="s">
        <v>3800</v>
      </c>
      <c r="BH61" s="595" t="s">
        <v>3801</v>
      </c>
      <c r="BI61" s="595" t="s">
        <v>3802</v>
      </c>
      <c r="BJ61" s="595" t="s">
        <v>3803</v>
      </c>
      <c r="BK61" s="595" t="s">
        <v>3804</v>
      </c>
      <c r="BL61" s="595" t="s">
        <v>3805</v>
      </c>
      <c r="BM61" s="595" t="s">
        <v>3806</v>
      </c>
      <c r="BN61" s="595" t="s">
        <v>3807</v>
      </c>
      <c r="BO61" s="595" t="s">
        <v>3808</v>
      </c>
      <c r="BP61" s="595" t="s">
        <v>3809</v>
      </c>
      <c r="BQ61" s="595" t="s">
        <v>3810</v>
      </c>
      <c r="BR61" s="605"/>
      <c r="BS61" s="19" t="s">
        <v>4820</v>
      </c>
      <c r="BT61" s="19"/>
      <c r="BU61" s="243" t="s">
        <v>3603</v>
      </c>
      <c r="BV61" s="237" t="s">
        <v>7849</v>
      </c>
      <c r="BW61" s="643" t="s">
        <v>3810</v>
      </c>
      <c r="BX61" s="19" t="s">
        <v>4820</v>
      </c>
      <c r="BY61" s="19" t="s">
        <v>4847</v>
      </c>
    </row>
    <row r="62" spans="1:77" x14ac:dyDescent="0.2">
      <c r="A62" s="243" t="s">
        <v>3604</v>
      </c>
      <c r="B62" s="237" t="s">
        <v>7850</v>
      </c>
      <c r="C62" s="666" t="s">
        <v>39</v>
      </c>
      <c r="D62" s="595" t="s">
        <v>470</v>
      </c>
      <c r="E62" s="595" t="s">
        <v>1275</v>
      </c>
      <c r="F62" s="595" t="s">
        <v>1598</v>
      </c>
      <c r="G62" s="595" t="s">
        <v>1915</v>
      </c>
      <c r="H62" s="595" t="s">
        <v>1597</v>
      </c>
      <c r="I62" s="595" t="s">
        <v>1914</v>
      </c>
      <c r="J62" s="595" t="s">
        <v>1913</v>
      </c>
      <c r="K62" s="595" t="s">
        <v>1596</v>
      </c>
      <c r="L62" s="662" t="s">
        <v>1595</v>
      </c>
      <c r="M62" s="595" t="s">
        <v>1594</v>
      </c>
      <c r="N62" s="595" t="s">
        <v>144</v>
      </c>
      <c r="O62" s="595" t="s">
        <v>1593</v>
      </c>
      <c r="P62" s="595" t="s">
        <v>1592</v>
      </c>
      <c r="Q62" s="605"/>
      <c r="R62" s="605"/>
      <c r="S62" s="19" t="s">
        <v>4821</v>
      </c>
      <c r="U62" s="246" t="s">
        <v>3604</v>
      </c>
      <c r="V62" s="237" t="s">
        <v>7850</v>
      </c>
      <c r="W62" s="643" t="s">
        <v>1592</v>
      </c>
      <c r="X62" s="667" t="s">
        <v>3811</v>
      </c>
      <c r="Y62" s="19" t="s">
        <v>4821</v>
      </c>
      <c r="Z62" s="19" t="s">
        <v>4848</v>
      </c>
      <c r="AB62" s="243" t="s">
        <v>3604</v>
      </c>
      <c r="AC62" s="237" t="s">
        <v>7850</v>
      </c>
      <c r="AD62" s="666" t="s">
        <v>1590</v>
      </c>
      <c r="AE62" s="595" t="s">
        <v>1589</v>
      </c>
      <c r="AF62" s="595" t="s">
        <v>3308</v>
      </c>
      <c r="AG62" s="595" t="s">
        <v>3309</v>
      </c>
      <c r="AH62" s="595" t="s">
        <v>3310</v>
      </c>
      <c r="AI62" s="595" t="s">
        <v>3311</v>
      </c>
      <c r="AJ62" s="595" t="s">
        <v>2915</v>
      </c>
      <c r="AK62" s="595" t="s">
        <v>3812</v>
      </c>
      <c r="AL62" s="595" t="s">
        <v>3315</v>
      </c>
      <c r="AM62" s="662" t="s">
        <v>3316</v>
      </c>
      <c r="AN62" s="595" t="s">
        <v>3317</v>
      </c>
      <c r="AO62" s="595" t="s">
        <v>1162</v>
      </c>
      <c r="AP62" s="595" t="s">
        <v>1161</v>
      </c>
      <c r="AQ62" s="595" t="s">
        <v>3813</v>
      </c>
      <c r="AR62" s="605"/>
      <c r="AS62" s="605"/>
      <c r="AT62" s="19" t="s">
        <v>4821</v>
      </c>
      <c r="AU62" s="19"/>
      <c r="AV62" s="243" t="s">
        <v>3604</v>
      </c>
      <c r="AW62" s="237" t="s">
        <v>7850</v>
      </c>
      <c r="AX62" s="643" t="s">
        <v>3814</v>
      </c>
      <c r="AY62" s="19" t="s">
        <v>4821</v>
      </c>
      <c r="AZ62" s="49"/>
      <c r="BA62" s="243" t="s">
        <v>3604</v>
      </c>
      <c r="BB62" s="237" t="s">
        <v>7850</v>
      </c>
      <c r="BC62" s="666" t="s">
        <v>3815</v>
      </c>
      <c r="BD62" s="595" t="s">
        <v>3816</v>
      </c>
      <c r="BE62" s="595" t="s">
        <v>3817</v>
      </c>
      <c r="BF62" s="595" t="s">
        <v>3818</v>
      </c>
      <c r="BG62" s="595" t="s">
        <v>3819</v>
      </c>
      <c r="BH62" s="595" t="s">
        <v>3820</v>
      </c>
      <c r="BI62" s="595" t="s">
        <v>3821</v>
      </c>
      <c r="BJ62" s="595" t="s">
        <v>3822</v>
      </c>
      <c r="BK62" s="595" t="s">
        <v>3823</v>
      </c>
      <c r="BL62" s="662" t="s">
        <v>3824</v>
      </c>
      <c r="BM62" s="595" t="s">
        <v>3825</v>
      </c>
      <c r="BN62" s="595" t="s">
        <v>3826</v>
      </c>
      <c r="BO62" s="595" t="s">
        <v>3827</v>
      </c>
      <c r="BP62" s="595" t="s">
        <v>3828</v>
      </c>
      <c r="BQ62" s="605"/>
      <c r="BR62" s="605"/>
      <c r="BS62" s="19" t="s">
        <v>4821</v>
      </c>
      <c r="BT62" s="19"/>
      <c r="BU62" s="243" t="s">
        <v>3604</v>
      </c>
      <c r="BV62" s="237" t="s">
        <v>7850</v>
      </c>
      <c r="BW62" s="643" t="s">
        <v>3828</v>
      </c>
      <c r="BX62" s="19" t="s">
        <v>4821</v>
      </c>
      <c r="BY62" s="19" t="s">
        <v>4848</v>
      </c>
    </row>
    <row r="63" spans="1:77" x14ac:dyDescent="0.2">
      <c r="A63" s="243" t="s">
        <v>3605</v>
      </c>
      <c r="B63" s="237" t="s">
        <v>7851</v>
      </c>
      <c r="C63" s="666" t="s">
        <v>93</v>
      </c>
      <c r="D63" s="595" t="s">
        <v>214</v>
      </c>
      <c r="E63" s="595" t="s">
        <v>467</v>
      </c>
      <c r="F63" s="595" t="s">
        <v>466</v>
      </c>
      <c r="G63" s="595" t="s">
        <v>1912</v>
      </c>
      <c r="H63" s="595" t="s">
        <v>1273</v>
      </c>
      <c r="I63" s="595" t="s">
        <v>1911</v>
      </c>
      <c r="J63" s="595" t="s">
        <v>1910</v>
      </c>
      <c r="K63" s="595" t="s">
        <v>1588</v>
      </c>
      <c r="L63" s="662" t="s">
        <v>1587</v>
      </c>
      <c r="M63" s="595" t="s">
        <v>1586</v>
      </c>
      <c r="N63" s="595" t="s">
        <v>136</v>
      </c>
      <c r="O63" s="595" t="s">
        <v>1585</v>
      </c>
      <c r="P63" s="605"/>
      <c r="Q63" s="605"/>
      <c r="R63" s="605"/>
      <c r="S63" s="19" t="s">
        <v>4822</v>
      </c>
      <c r="U63" s="246" t="s">
        <v>3605</v>
      </c>
      <c r="V63" s="237" t="s">
        <v>7851</v>
      </c>
      <c r="W63" s="643" t="s">
        <v>1585</v>
      </c>
      <c r="X63" s="667" t="s">
        <v>3829</v>
      </c>
      <c r="Y63" s="19" t="s">
        <v>4822</v>
      </c>
      <c r="Z63" s="19" t="s">
        <v>4849</v>
      </c>
      <c r="AB63" s="243" t="s">
        <v>3605</v>
      </c>
      <c r="AC63" s="237" t="s">
        <v>7851</v>
      </c>
      <c r="AD63" s="666" t="s">
        <v>1582</v>
      </c>
      <c r="AE63" s="595" t="s">
        <v>1581</v>
      </c>
      <c r="AF63" s="595" t="s">
        <v>3323</v>
      </c>
      <c r="AG63" s="595" t="s">
        <v>3324</v>
      </c>
      <c r="AH63" s="595" t="s">
        <v>3325</v>
      </c>
      <c r="AI63" s="595" t="s">
        <v>3326</v>
      </c>
      <c r="AJ63" s="595" t="s">
        <v>2916</v>
      </c>
      <c r="AK63" s="595" t="s">
        <v>3830</v>
      </c>
      <c r="AL63" s="595" t="s">
        <v>3330</v>
      </c>
      <c r="AM63" s="662" t="s">
        <v>3331</v>
      </c>
      <c r="AN63" s="595" t="s">
        <v>3332</v>
      </c>
      <c r="AO63" s="595" t="s">
        <v>3831</v>
      </c>
      <c r="AP63" s="595" t="s">
        <v>3832</v>
      </c>
      <c r="AQ63" s="605"/>
      <c r="AR63" s="605"/>
      <c r="AS63" s="605"/>
      <c r="AT63" s="19" t="s">
        <v>4822</v>
      </c>
      <c r="AU63" s="19"/>
      <c r="AV63" s="243" t="s">
        <v>3605</v>
      </c>
      <c r="AW63" s="237" t="s">
        <v>7851</v>
      </c>
      <c r="AX63" s="643" t="s">
        <v>3833</v>
      </c>
      <c r="AY63" s="19" t="s">
        <v>4822</v>
      </c>
      <c r="AZ63" s="49"/>
      <c r="BA63" s="243" t="s">
        <v>3605</v>
      </c>
      <c r="BB63" s="237" t="s">
        <v>7851</v>
      </c>
      <c r="BC63" s="666" t="s">
        <v>3834</v>
      </c>
      <c r="BD63" s="595" t="s">
        <v>3835</v>
      </c>
      <c r="BE63" s="595" t="s">
        <v>3836</v>
      </c>
      <c r="BF63" s="595" t="s">
        <v>3837</v>
      </c>
      <c r="BG63" s="595" t="s">
        <v>3838</v>
      </c>
      <c r="BH63" s="595" t="s">
        <v>3839</v>
      </c>
      <c r="BI63" s="595" t="s">
        <v>3840</v>
      </c>
      <c r="BJ63" s="595" t="s">
        <v>3841</v>
      </c>
      <c r="BK63" s="595" t="s">
        <v>3842</v>
      </c>
      <c r="BL63" s="662" t="s">
        <v>3843</v>
      </c>
      <c r="BM63" s="595" t="s">
        <v>3844</v>
      </c>
      <c r="BN63" s="595" t="s">
        <v>3845</v>
      </c>
      <c r="BO63" s="595" t="s">
        <v>3846</v>
      </c>
      <c r="BP63" s="605"/>
      <c r="BQ63" s="605"/>
      <c r="BR63" s="605"/>
      <c r="BS63" s="19" t="s">
        <v>4822</v>
      </c>
      <c r="BT63" s="19"/>
      <c r="BU63" s="243" t="s">
        <v>3605</v>
      </c>
      <c r="BV63" s="237" t="s">
        <v>7851</v>
      </c>
      <c r="BW63" s="643" t="s">
        <v>3846</v>
      </c>
      <c r="BX63" s="19" t="s">
        <v>4822</v>
      </c>
      <c r="BY63" s="19" t="s">
        <v>4849</v>
      </c>
    </row>
    <row r="64" spans="1:77" x14ac:dyDescent="0.2">
      <c r="A64" s="243" t="s">
        <v>3606</v>
      </c>
      <c r="B64" s="237" t="s">
        <v>7889</v>
      </c>
      <c r="C64" s="666" t="s">
        <v>40</v>
      </c>
      <c r="D64" s="595" t="s">
        <v>1230</v>
      </c>
      <c r="E64" s="595" t="s">
        <v>463</v>
      </c>
      <c r="F64" s="595" t="s">
        <v>462</v>
      </c>
      <c r="G64" s="595" t="s">
        <v>1909</v>
      </c>
      <c r="H64" s="595" t="s">
        <v>1272</v>
      </c>
      <c r="I64" s="595" t="s">
        <v>1908</v>
      </c>
      <c r="J64" s="595" t="s">
        <v>1907</v>
      </c>
      <c r="K64" s="595" t="s">
        <v>1580</v>
      </c>
      <c r="L64" s="662" t="s">
        <v>1579</v>
      </c>
      <c r="M64" s="595" t="s">
        <v>1578</v>
      </c>
      <c r="N64" s="595" t="s">
        <v>134</v>
      </c>
      <c r="O64" s="605"/>
      <c r="P64" s="605"/>
      <c r="Q64" s="605"/>
      <c r="R64" s="605"/>
      <c r="S64" s="19" t="s">
        <v>4823</v>
      </c>
      <c r="U64" s="246" t="s">
        <v>3606</v>
      </c>
      <c r="V64" s="237" t="s">
        <v>7889</v>
      </c>
      <c r="W64" s="643" t="s">
        <v>134</v>
      </c>
      <c r="X64" s="667" t="s">
        <v>3847</v>
      </c>
      <c r="Y64" s="19" t="s">
        <v>4823</v>
      </c>
      <c r="Z64" s="19" t="s">
        <v>4850</v>
      </c>
      <c r="AB64" s="243" t="s">
        <v>3606</v>
      </c>
      <c r="AC64" s="237" t="s">
        <v>7889</v>
      </c>
      <c r="AD64" s="666" t="s">
        <v>1574</v>
      </c>
      <c r="AE64" s="595" t="s">
        <v>1573</v>
      </c>
      <c r="AF64" s="595" t="s">
        <v>3338</v>
      </c>
      <c r="AG64" s="595" t="s">
        <v>3339</v>
      </c>
      <c r="AH64" s="595" t="s">
        <v>3340</v>
      </c>
      <c r="AI64" s="595" t="s">
        <v>3341</v>
      </c>
      <c r="AJ64" s="595" t="s">
        <v>2917</v>
      </c>
      <c r="AK64" s="595" t="s">
        <v>3848</v>
      </c>
      <c r="AL64" s="595" t="s">
        <v>3345</v>
      </c>
      <c r="AM64" s="662" t="s">
        <v>3346</v>
      </c>
      <c r="AN64" s="595" t="s">
        <v>3347</v>
      </c>
      <c r="AO64" s="595" t="s">
        <v>1171</v>
      </c>
      <c r="AP64" s="605"/>
      <c r="AQ64" s="605"/>
      <c r="AR64" s="605"/>
      <c r="AS64" s="605"/>
      <c r="AT64" s="19" t="s">
        <v>4823</v>
      </c>
      <c r="AU64" s="19"/>
      <c r="AV64" s="243" t="s">
        <v>3606</v>
      </c>
      <c r="AW64" s="237" t="s">
        <v>7889</v>
      </c>
      <c r="AX64" s="643" t="s">
        <v>3849</v>
      </c>
      <c r="AY64" s="19" t="s">
        <v>4823</v>
      </c>
      <c r="AZ64" s="49"/>
      <c r="BA64" s="243" t="s">
        <v>3606</v>
      </c>
      <c r="BB64" s="237" t="s">
        <v>7889</v>
      </c>
      <c r="BC64" s="666" t="s">
        <v>3850</v>
      </c>
      <c r="BD64" s="595" t="s">
        <v>1166</v>
      </c>
      <c r="BE64" s="595" t="s">
        <v>1168</v>
      </c>
      <c r="BF64" s="595" t="s">
        <v>1167</v>
      </c>
      <c r="BG64" s="595" t="s">
        <v>1968</v>
      </c>
      <c r="BH64" s="595" t="s">
        <v>3851</v>
      </c>
      <c r="BI64" s="595" t="s">
        <v>3852</v>
      </c>
      <c r="BJ64" s="595" t="s">
        <v>3853</v>
      </c>
      <c r="BK64" s="595" t="s">
        <v>3854</v>
      </c>
      <c r="BL64" s="662" t="s">
        <v>3855</v>
      </c>
      <c r="BM64" s="595" t="s">
        <v>3856</v>
      </c>
      <c r="BN64" s="595" t="s">
        <v>3857</v>
      </c>
      <c r="BO64" s="605"/>
      <c r="BP64" s="605"/>
      <c r="BQ64" s="605"/>
      <c r="BR64" s="605"/>
      <c r="BS64" s="19" t="s">
        <v>4823</v>
      </c>
      <c r="BT64" s="19"/>
      <c r="BU64" s="243" t="s">
        <v>3606</v>
      </c>
      <c r="BV64" s="237" t="s">
        <v>7889</v>
      </c>
      <c r="BW64" s="643" t="s">
        <v>3857</v>
      </c>
      <c r="BX64" s="19" t="s">
        <v>4823</v>
      </c>
      <c r="BY64" s="19" t="s">
        <v>4850</v>
      </c>
    </row>
    <row r="65" spans="1:77" x14ac:dyDescent="0.2">
      <c r="A65" s="243" t="s">
        <v>3607</v>
      </c>
      <c r="B65" s="237" t="s">
        <v>8268</v>
      </c>
      <c r="C65" s="666" t="s">
        <v>81</v>
      </c>
      <c r="D65" s="595" t="s">
        <v>459</v>
      </c>
      <c r="E65" s="595" t="s">
        <v>1572</v>
      </c>
      <c r="F65" s="595" t="s">
        <v>1270</v>
      </c>
      <c r="G65" s="595" t="s">
        <v>1906</v>
      </c>
      <c r="H65" s="595" t="s">
        <v>1269</v>
      </c>
      <c r="I65" s="595" t="s">
        <v>1905</v>
      </c>
      <c r="J65" s="595" t="s">
        <v>1904</v>
      </c>
      <c r="K65" s="595" t="s">
        <v>1571</v>
      </c>
      <c r="L65" s="662" t="s">
        <v>1570</v>
      </c>
      <c r="M65" s="595" t="s">
        <v>1569</v>
      </c>
      <c r="N65" s="605"/>
      <c r="O65" s="605"/>
      <c r="P65" s="605"/>
      <c r="Q65" s="605"/>
      <c r="R65" s="605"/>
      <c r="S65" s="19" t="s">
        <v>4824</v>
      </c>
      <c r="U65" s="246" t="s">
        <v>3607</v>
      </c>
      <c r="V65" s="237" t="s">
        <v>8268</v>
      </c>
      <c r="W65" s="643" t="s">
        <v>1569</v>
      </c>
      <c r="X65" s="667" t="s">
        <v>3858</v>
      </c>
      <c r="Y65" s="19" t="s">
        <v>4824</v>
      </c>
      <c r="Z65" s="19" t="s">
        <v>4851</v>
      </c>
      <c r="AB65" s="243" t="s">
        <v>3607</v>
      </c>
      <c r="AC65" s="237" t="s">
        <v>8268</v>
      </c>
      <c r="AD65" s="666" t="s">
        <v>1564</v>
      </c>
      <c r="AE65" s="595" t="s">
        <v>1563</v>
      </c>
      <c r="AF65" s="595" t="s">
        <v>3353</v>
      </c>
      <c r="AG65" s="595" t="s">
        <v>3354</v>
      </c>
      <c r="AH65" s="595" t="s">
        <v>3355</v>
      </c>
      <c r="AI65" s="595" t="s">
        <v>3356</v>
      </c>
      <c r="AJ65" s="595" t="s">
        <v>2919</v>
      </c>
      <c r="AK65" s="595" t="s">
        <v>3859</v>
      </c>
      <c r="AL65" s="595" t="s">
        <v>3360</v>
      </c>
      <c r="AM65" s="662" t="s">
        <v>3361</v>
      </c>
      <c r="AN65" s="595" t="s">
        <v>3362</v>
      </c>
      <c r="AO65" s="605"/>
      <c r="AP65" s="605"/>
      <c r="AQ65" s="605"/>
      <c r="AR65" s="605"/>
      <c r="AS65" s="605"/>
      <c r="AT65" s="19" t="s">
        <v>4824</v>
      </c>
      <c r="AU65" s="19"/>
      <c r="AV65" s="243" t="s">
        <v>3607</v>
      </c>
      <c r="AW65" s="237" t="s">
        <v>8268</v>
      </c>
      <c r="AX65" s="643" t="s">
        <v>3860</v>
      </c>
      <c r="AY65" s="19" t="s">
        <v>4824</v>
      </c>
      <c r="AZ65" s="49"/>
      <c r="BA65" s="243" t="s">
        <v>3607</v>
      </c>
      <c r="BB65" s="237" t="s">
        <v>8268</v>
      </c>
      <c r="BC65" s="666" t="s">
        <v>3861</v>
      </c>
      <c r="BD65" s="595" t="s">
        <v>1967</v>
      </c>
      <c r="BE65" s="595" t="s">
        <v>1966</v>
      </c>
      <c r="BF65" s="595" t="s">
        <v>1965</v>
      </c>
      <c r="BG65" s="595" t="s">
        <v>1964</v>
      </c>
      <c r="BH65" s="595" t="s">
        <v>3862</v>
      </c>
      <c r="BI65" s="595" t="s">
        <v>3863</v>
      </c>
      <c r="BJ65" s="595" t="s">
        <v>3864</v>
      </c>
      <c r="BK65" s="595" t="s">
        <v>3865</v>
      </c>
      <c r="BL65" s="662" t="s">
        <v>3866</v>
      </c>
      <c r="BM65" s="595" t="s">
        <v>3867</v>
      </c>
      <c r="BN65" s="605"/>
      <c r="BO65" s="605"/>
      <c r="BP65" s="605"/>
      <c r="BQ65" s="605"/>
      <c r="BR65" s="605"/>
      <c r="BS65" s="19" t="s">
        <v>4824</v>
      </c>
      <c r="BT65" s="19"/>
      <c r="BU65" s="243" t="s">
        <v>3607</v>
      </c>
      <c r="BV65" s="237" t="s">
        <v>8268</v>
      </c>
      <c r="BW65" s="643" t="s">
        <v>3867</v>
      </c>
      <c r="BX65" s="19" t="s">
        <v>4824</v>
      </c>
      <c r="BY65" s="19" t="s">
        <v>4851</v>
      </c>
    </row>
    <row r="66" spans="1:77" x14ac:dyDescent="0.2">
      <c r="A66" s="243" t="s">
        <v>3608</v>
      </c>
      <c r="B66" s="237" t="s">
        <v>8270</v>
      </c>
      <c r="C66" s="666" t="s">
        <v>41</v>
      </c>
      <c r="D66" s="595" t="s">
        <v>1229</v>
      </c>
      <c r="E66" s="595" t="s">
        <v>456</v>
      </c>
      <c r="F66" s="595" t="s">
        <v>455</v>
      </c>
      <c r="G66" s="595" t="s">
        <v>1958</v>
      </c>
      <c r="H66" s="595" t="s">
        <v>1267</v>
      </c>
      <c r="I66" s="595" t="s">
        <v>1957</v>
      </c>
      <c r="J66" s="595" t="s">
        <v>1956</v>
      </c>
      <c r="K66" s="595" t="s">
        <v>1562</v>
      </c>
      <c r="L66" s="662" t="s">
        <v>1561</v>
      </c>
      <c r="M66" s="605"/>
      <c r="N66" s="605"/>
      <c r="O66" s="605"/>
      <c r="P66" s="605"/>
      <c r="Q66" s="605"/>
      <c r="R66" s="605"/>
      <c r="S66" s="19" t="s">
        <v>4825</v>
      </c>
      <c r="U66" s="246" t="s">
        <v>3608</v>
      </c>
      <c r="V66" s="237" t="s">
        <v>8270</v>
      </c>
      <c r="W66" s="643" t="s">
        <v>1561</v>
      </c>
      <c r="X66" s="667" t="s">
        <v>3868</v>
      </c>
      <c r="Y66" s="19" t="s">
        <v>4825</v>
      </c>
      <c r="Z66" s="19" t="s">
        <v>4836</v>
      </c>
      <c r="AB66" s="243" t="s">
        <v>3608</v>
      </c>
      <c r="AC66" s="237" t="s">
        <v>8270</v>
      </c>
      <c r="AD66" s="666" t="s">
        <v>1556</v>
      </c>
      <c r="AE66" s="595" t="s">
        <v>1555</v>
      </c>
      <c r="AF66" s="595" t="s">
        <v>3368</v>
      </c>
      <c r="AG66" s="595" t="s">
        <v>3369</v>
      </c>
      <c r="AH66" s="595" t="s">
        <v>3370</v>
      </c>
      <c r="AI66" s="595" t="s">
        <v>3371</v>
      </c>
      <c r="AJ66" s="595" t="s">
        <v>2921</v>
      </c>
      <c r="AK66" s="595" t="s">
        <v>3869</v>
      </c>
      <c r="AL66" s="595" t="s">
        <v>3375</v>
      </c>
      <c r="AM66" s="662" t="s">
        <v>3376</v>
      </c>
      <c r="AN66" s="605"/>
      <c r="AO66" s="605"/>
      <c r="AP66" s="605"/>
      <c r="AQ66" s="605"/>
      <c r="AR66" s="605"/>
      <c r="AS66" s="605"/>
      <c r="AT66" s="19" t="s">
        <v>4825</v>
      </c>
      <c r="AU66" s="19"/>
      <c r="AV66" s="243" t="s">
        <v>3608</v>
      </c>
      <c r="AW66" s="237" t="s">
        <v>8270</v>
      </c>
      <c r="AX66" s="643" t="s">
        <v>3870</v>
      </c>
      <c r="AY66" s="19" t="s">
        <v>4825</v>
      </c>
      <c r="AZ66" s="49"/>
      <c r="BA66" s="243" t="s">
        <v>3608</v>
      </c>
      <c r="BB66" s="237" t="s">
        <v>8270</v>
      </c>
      <c r="BC66" s="666" t="s">
        <v>3871</v>
      </c>
      <c r="BD66" s="595" t="s">
        <v>3872</v>
      </c>
      <c r="BE66" s="595" t="s">
        <v>3873</v>
      </c>
      <c r="BF66" s="595" t="s">
        <v>3874</v>
      </c>
      <c r="BG66" s="595" t="s">
        <v>3875</v>
      </c>
      <c r="BH66" s="595" t="s">
        <v>3876</v>
      </c>
      <c r="BI66" s="595" t="s">
        <v>3877</v>
      </c>
      <c r="BJ66" s="595" t="s">
        <v>3878</v>
      </c>
      <c r="BK66" s="595" t="s">
        <v>3879</v>
      </c>
      <c r="BL66" s="662" t="s">
        <v>3880</v>
      </c>
      <c r="BM66" s="605"/>
      <c r="BN66" s="605"/>
      <c r="BO66" s="605"/>
      <c r="BP66" s="605"/>
      <c r="BQ66" s="605"/>
      <c r="BR66" s="605"/>
      <c r="BS66" s="19" t="s">
        <v>4825</v>
      </c>
      <c r="BT66" s="19"/>
      <c r="BU66" s="243" t="s">
        <v>3608</v>
      </c>
      <c r="BV66" s="237" t="s">
        <v>8270</v>
      </c>
      <c r="BW66" s="643" t="s">
        <v>3880</v>
      </c>
      <c r="BX66" s="19" t="s">
        <v>4825</v>
      </c>
      <c r="BY66" s="19" t="s">
        <v>4836</v>
      </c>
    </row>
    <row r="67" spans="1:77" x14ac:dyDescent="0.2">
      <c r="A67" s="243" t="s">
        <v>3609</v>
      </c>
      <c r="B67" s="237" t="s">
        <v>8271</v>
      </c>
      <c r="C67" s="666" t="s">
        <v>42</v>
      </c>
      <c r="D67" s="595" t="s">
        <v>1955</v>
      </c>
      <c r="E67" s="595" t="s">
        <v>453</v>
      </c>
      <c r="F67" s="595" t="s">
        <v>452</v>
      </c>
      <c r="G67" s="595" t="s">
        <v>1266</v>
      </c>
      <c r="H67" s="595" t="s">
        <v>1554</v>
      </c>
      <c r="I67" s="595" t="s">
        <v>1265</v>
      </c>
      <c r="J67" s="595" t="s">
        <v>1954</v>
      </c>
      <c r="K67" s="595" t="s">
        <v>1553</v>
      </c>
      <c r="L67" s="605"/>
      <c r="M67" s="605"/>
      <c r="N67" s="605"/>
      <c r="O67" s="605"/>
      <c r="P67" s="605"/>
      <c r="Q67" s="605"/>
      <c r="R67" s="605"/>
      <c r="S67" s="19" t="s">
        <v>4826</v>
      </c>
      <c r="U67" s="246" t="s">
        <v>3609</v>
      </c>
      <c r="V67" s="237" t="s">
        <v>8271</v>
      </c>
      <c r="W67" s="643" t="s">
        <v>1553</v>
      </c>
      <c r="X67" s="667" t="s">
        <v>3881</v>
      </c>
      <c r="Y67" s="19" t="s">
        <v>4826</v>
      </c>
      <c r="Z67" s="19" t="s">
        <v>4837</v>
      </c>
      <c r="AB67" s="243" t="s">
        <v>3609</v>
      </c>
      <c r="AC67" s="237" t="s">
        <v>8271</v>
      </c>
      <c r="AD67" s="666" t="s">
        <v>1547</v>
      </c>
      <c r="AE67" s="595" t="s">
        <v>1546</v>
      </c>
      <c r="AF67" s="595" t="s">
        <v>3383</v>
      </c>
      <c r="AG67" s="595" t="s">
        <v>3384</v>
      </c>
      <c r="AH67" s="595" t="s">
        <v>3385</v>
      </c>
      <c r="AI67" s="595" t="s">
        <v>3386</v>
      </c>
      <c r="AJ67" s="595" t="s">
        <v>2923</v>
      </c>
      <c r="AK67" s="595" t="s">
        <v>3882</v>
      </c>
      <c r="AL67" s="595" t="s">
        <v>3390</v>
      </c>
      <c r="AM67" s="605"/>
      <c r="AN67" s="605"/>
      <c r="AO67" s="605"/>
      <c r="AP67" s="605"/>
      <c r="AQ67" s="605"/>
      <c r="AR67" s="605"/>
      <c r="AS67" s="605"/>
      <c r="AT67" s="19" t="s">
        <v>4826</v>
      </c>
      <c r="AU67" s="19"/>
      <c r="AV67" s="243" t="s">
        <v>3609</v>
      </c>
      <c r="AW67" s="237" t="s">
        <v>8271</v>
      </c>
      <c r="AX67" s="643" t="s">
        <v>3883</v>
      </c>
      <c r="AY67" s="19" t="s">
        <v>4826</v>
      </c>
      <c r="AZ67" s="49"/>
      <c r="BA67" s="243" t="s">
        <v>3609</v>
      </c>
      <c r="BB67" s="237" t="s">
        <v>8271</v>
      </c>
      <c r="BC67" s="666" t="s">
        <v>3884</v>
      </c>
      <c r="BD67" s="595" t="s">
        <v>3885</v>
      </c>
      <c r="BE67" s="595" t="s">
        <v>3886</v>
      </c>
      <c r="BF67" s="595" t="s">
        <v>3887</v>
      </c>
      <c r="BG67" s="595" t="s">
        <v>3888</v>
      </c>
      <c r="BH67" s="595" t="s">
        <v>3889</v>
      </c>
      <c r="BI67" s="595" t="s">
        <v>3890</v>
      </c>
      <c r="BJ67" s="595" t="s">
        <v>3891</v>
      </c>
      <c r="BK67" s="595" t="s">
        <v>3892</v>
      </c>
      <c r="BL67" s="605"/>
      <c r="BM67" s="605"/>
      <c r="BN67" s="605"/>
      <c r="BO67" s="605"/>
      <c r="BP67" s="605"/>
      <c r="BQ67" s="605"/>
      <c r="BR67" s="605"/>
      <c r="BS67" s="19" t="s">
        <v>4826</v>
      </c>
      <c r="BT67" s="19"/>
      <c r="BU67" s="243" t="s">
        <v>3609</v>
      </c>
      <c r="BV67" s="237" t="s">
        <v>8271</v>
      </c>
      <c r="BW67" s="643" t="s">
        <v>3892</v>
      </c>
      <c r="BX67" s="19" t="s">
        <v>4826</v>
      </c>
      <c r="BY67" s="19" t="s">
        <v>4837</v>
      </c>
    </row>
    <row r="68" spans="1:77" x14ac:dyDescent="0.2">
      <c r="A68" s="243" t="s">
        <v>3610</v>
      </c>
      <c r="B68" s="237" t="s">
        <v>8272</v>
      </c>
      <c r="C68" s="666" t="s">
        <v>43</v>
      </c>
      <c r="D68" s="595" t="s">
        <v>1953</v>
      </c>
      <c r="E68" s="595" t="s">
        <v>1545</v>
      </c>
      <c r="F68" s="595" t="s">
        <v>1544</v>
      </c>
      <c r="G68" s="595" t="s">
        <v>1952</v>
      </c>
      <c r="H68" s="595" t="s">
        <v>1543</v>
      </c>
      <c r="I68" s="595" t="s">
        <v>1951</v>
      </c>
      <c r="J68" s="595" t="s">
        <v>1950</v>
      </c>
      <c r="K68" s="605"/>
      <c r="L68" s="605"/>
      <c r="M68" s="605"/>
      <c r="N68" s="605"/>
      <c r="O68" s="605"/>
      <c r="P68" s="605"/>
      <c r="Q68" s="605"/>
      <c r="R68" s="605"/>
      <c r="S68" s="19" t="s">
        <v>4827</v>
      </c>
      <c r="U68" s="246" t="s">
        <v>3610</v>
      </c>
      <c r="V68" s="237" t="s">
        <v>8272</v>
      </c>
      <c r="W68" s="643" t="s">
        <v>1950</v>
      </c>
      <c r="X68" s="667" t="s">
        <v>3893</v>
      </c>
      <c r="Y68" s="19" t="s">
        <v>4827</v>
      </c>
      <c r="Z68" s="19" t="s">
        <v>4838</v>
      </c>
      <c r="AB68" s="243" t="s">
        <v>3610</v>
      </c>
      <c r="AC68" s="237" t="s">
        <v>8272</v>
      </c>
      <c r="AD68" s="666" t="s">
        <v>1535</v>
      </c>
      <c r="AE68" s="595" t="s">
        <v>1534</v>
      </c>
      <c r="AF68" s="595" t="s">
        <v>3398</v>
      </c>
      <c r="AG68" s="595" t="s">
        <v>3399</v>
      </c>
      <c r="AH68" s="595" t="s">
        <v>3400</v>
      </c>
      <c r="AI68" s="595" t="s">
        <v>3401</v>
      </c>
      <c r="AJ68" s="595" t="s">
        <v>3405</v>
      </c>
      <c r="AK68" s="595" t="s">
        <v>3894</v>
      </c>
      <c r="AL68" s="605"/>
      <c r="AM68" s="605"/>
      <c r="AN68" s="605"/>
      <c r="AO68" s="605"/>
      <c r="AP68" s="605"/>
      <c r="AQ68" s="605"/>
      <c r="AR68" s="605"/>
      <c r="AS68" s="605"/>
      <c r="AT68" s="19" t="s">
        <v>4827</v>
      </c>
      <c r="AU68" s="19"/>
      <c r="AV68" s="243" t="s">
        <v>3610</v>
      </c>
      <c r="AW68" s="237" t="s">
        <v>8272</v>
      </c>
      <c r="AX68" s="643" t="s">
        <v>3895</v>
      </c>
      <c r="AY68" s="19" t="s">
        <v>4827</v>
      </c>
      <c r="AZ68" s="49"/>
      <c r="BA68" s="243" t="s">
        <v>3610</v>
      </c>
      <c r="BB68" s="237" t="s">
        <v>8272</v>
      </c>
      <c r="BC68" s="666" t="s">
        <v>3896</v>
      </c>
      <c r="BD68" s="595" t="s">
        <v>3897</v>
      </c>
      <c r="BE68" s="595" t="s">
        <v>3898</v>
      </c>
      <c r="BF68" s="595" t="s">
        <v>3899</v>
      </c>
      <c r="BG68" s="595" t="s">
        <v>3900</v>
      </c>
      <c r="BH68" s="595" t="s">
        <v>3901</v>
      </c>
      <c r="BI68" s="595" t="s">
        <v>3902</v>
      </c>
      <c r="BJ68" s="595" t="s">
        <v>3903</v>
      </c>
      <c r="BK68" s="605"/>
      <c r="BL68" s="605"/>
      <c r="BM68" s="605"/>
      <c r="BN68" s="605"/>
      <c r="BO68" s="605"/>
      <c r="BP68" s="605"/>
      <c r="BQ68" s="605"/>
      <c r="BR68" s="605"/>
      <c r="BS68" s="19" t="s">
        <v>4827</v>
      </c>
      <c r="BT68" s="19"/>
      <c r="BU68" s="243" t="s">
        <v>3610</v>
      </c>
      <c r="BV68" s="237" t="s">
        <v>8272</v>
      </c>
      <c r="BW68" s="643" t="s">
        <v>3903</v>
      </c>
      <c r="BX68" s="19" t="s">
        <v>4827</v>
      </c>
      <c r="BY68" s="19" t="s">
        <v>4838</v>
      </c>
    </row>
    <row r="69" spans="1:77" x14ac:dyDescent="0.2">
      <c r="A69" s="243" t="s">
        <v>3611</v>
      </c>
      <c r="B69" s="237" t="s">
        <v>8273</v>
      </c>
      <c r="C69" s="666" t="s">
        <v>44</v>
      </c>
      <c r="D69" s="595" t="s">
        <v>291</v>
      </c>
      <c r="E69" s="595" t="s">
        <v>1533</v>
      </c>
      <c r="F69" s="595" t="s">
        <v>1532</v>
      </c>
      <c r="G69" s="595" t="s">
        <v>1900</v>
      </c>
      <c r="H69" s="595" t="s">
        <v>1531</v>
      </c>
      <c r="I69" s="595" t="s">
        <v>1899</v>
      </c>
      <c r="J69" s="605"/>
      <c r="K69" s="605"/>
      <c r="L69" s="605"/>
      <c r="M69" s="605"/>
      <c r="N69" s="605"/>
      <c r="O69" s="605"/>
      <c r="P69" s="605"/>
      <c r="Q69" s="605"/>
      <c r="R69" s="605"/>
      <c r="S69" s="19" t="s">
        <v>4828</v>
      </c>
      <c r="U69" s="246" t="s">
        <v>3611</v>
      </c>
      <c r="V69" s="237" t="s">
        <v>8273</v>
      </c>
      <c r="W69" s="643" t="s">
        <v>1899</v>
      </c>
      <c r="X69" s="667" t="s">
        <v>3904</v>
      </c>
      <c r="Y69" s="19" t="s">
        <v>4828</v>
      </c>
      <c r="Z69" s="19" t="s">
        <v>4839</v>
      </c>
      <c r="AB69" s="243" t="s">
        <v>3611</v>
      </c>
      <c r="AC69" s="237" t="s">
        <v>8273</v>
      </c>
      <c r="AD69" s="666" t="s">
        <v>1524</v>
      </c>
      <c r="AE69" s="595" t="s">
        <v>1523</v>
      </c>
      <c r="AF69" s="595" t="s">
        <v>3414</v>
      </c>
      <c r="AG69" s="595" t="s">
        <v>3415</v>
      </c>
      <c r="AH69" s="595" t="s">
        <v>3416</v>
      </c>
      <c r="AI69" s="595" t="s">
        <v>3417</v>
      </c>
      <c r="AJ69" s="595" t="s">
        <v>3420</v>
      </c>
      <c r="AK69" s="605"/>
      <c r="AL69" s="605"/>
      <c r="AM69" s="605"/>
      <c r="AN69" s="605"/>
      <c r="AO69" s="605"/>
      <c r="AP69" s="605"/>
      <c r="AQ69" s="605"/>
      <c r="AR69" s="605"/>
      <c r="AS69" s="605"/>
      <c r="AT69" s="19" t="s">
        <v>4828</v>
      </c>
      <c r="AU69" s="19"/>
      <c r="AV69" s="243" t="s">
        <v>3611</v>
      </c>
      <c r="AW69" s="237" t="s">
        <v>8273</v>
      </c>
      <c r="AX69" s="643" t="s">
        <v>3905</v>
      </c>
      <c r="AY69" s="19" t="s">
        <v>4828</v>
      </c>
      <c r="AZ69" s="49"/>
      <c r="BA69" s="243" t="s">
        <v>3611</v>
      </c>
      <c r="BB69" s="237" t="s">
        <v>8273</v>
      </c>
      <c r="BC69" s="666" t="s">
        <v>3906</v>
      </c>
      <c r="BD69" s="595" t="s">
        <v>3907</v>
      </c>
      <c r="BE69" s="595" t="s">
        <v>3908</v>
      </c>
      <c r="BF69" s="595" t="s">
        <v>3909</v>
      </c>
      <c r="BG69" s="595" t="s">
        <v>3910</v>
      </c>
      <c r="BH69" s="595" t="s">
        <v>3911</v>
      </c>
      <c r="BI69" s="595" t="s">
        <v>3912</v>
      </c>
      <c r="BJ69" s="605"/>
      <c r="BK69" s="605"/>
      <c r="BL69" s="605"/>
      <c r="BM69" s="605"/>
      <c r="BN69" s="605"/>
      <c r="BO69" s="605"/>
      <c r="BP69" s="605"/>
      <c r="BQ69" s="605"/>
      <c r="BR69" s="605"/>
      <c r="BS69" s="19" t="s">
        <v>4828</v>
      </c>
      <c r="BT69" s="19"/>
      <c r="BU69" s="243" t="s">
        <v>3611</v>
      </c>
      <c r="BV69" s="237" t="s">
        <v>8273</v>
      </c>
      <c r="BW69" s="643" t="s">
        <v>3912</v>
      </c>
      <c r="BX69" s="19" t="s">
        <v>4828</v>
      </c>
      <c r="BY69" s="19" t="s">
        <v>4839</v>
      </c>
    </row>
    <row r="70" spans="1:77" x14ac:dyDescent="0.2">
      <c r="A70" s="243" t="s">
        <v>3612</v>
      </c>
      <c r="B70" s="237" t="s">
        <v>7825</v>
      </c>
      <c r="C70" s="666" t="s">
        <v>91</v>
      </c>
      <c r="D70" s="595" t="s">
        <v>1949</v>
      </c>
      <c r="E70" s="595" t="s">
        <v>1522</v>
      </c>
      <c r="F70" s="595" t="s">
        <v>1521</v>
      </c>
      <c r="G70" s="595" t="s">
        <v>1948</v>
      </c>
      <c r="H70" s="595" t="s">
        <v>1520</v>
      </c>
      <c r="I70" s="605"/>
      <c r="J70" s="605"/>
      <c r="K70" s="605"/>
      <c r="L70" s="605"/>
      <c r="M70" s="605"/>
      <c r="N70" s="605"/>
      <c r="O70" s="605"/>
      <c r="P70" s="605"/>
      <c r="Q70" s="605"/>
      <c r="R70" s="605"/>
      <c r="S70" s="19" t="s">
        <v>4829</v>
      </c>
      <c r="U70" s="246" t="s">
        <v>3612</v>
      </c>
      <c r="V70" s="237" t="s">
        <v>7825</v>
      </c>
      <c r="W70" s="643" t="s">
        <v>1520</v>
      </c>
      <c r="X70" s="667" t="s">
        <v>3913</v>
      </c>
      <c r="Y70" s="19" t="s">
        <v>4829</v>
      </c>
      <c r="Z70" s="19" t="s">
        <v>4840</v>
      </c>
      <c r="AB70" s="243" t="s">
        <v>3612</v>
      </c>
      <c r="AC70" s="237" t="s">
        <v>7825</v>
      </c>
      <c r="AD70" s="666" t="s">
        <v>1513</v>
      </c>
      <c r="AE70" s="595" t="s">
        <v>1512</v>
      </c>
      <c r="AF70" s="595" t="s">
        <v>3429</v>
      </c>
      <c r="AG70" s="595" t="s">
        <v>3430</v>
      </c>
      <c r="AH70" s="595" t="s">
        <v>3431</v>
      </c>
      <c r="AI70" s="595" t="s">
        <v>3432</v>
      </c>
      <c r="AJ70" s="605"/>
      <c r="AK70" s="605"/>
      <c r="AL70" s="605"/>
      <c r="AM70" s="605"/>
      <c r="AN70" s="605"/>
      <c r="AO70" s="605"/>
      <c r="AP70" s="605"/>
      <c r="AQ70" s="605"/>
      <c r="AR70" s="605"/>
      <c r="AS70" s="605"/>
      <c r="AT70" s="19" t="s">
        <v>4829</v>
      </c>
      <c r="AU70" s="19"/>
      <c r="AV70" s="243" t="s">
        <v>3612</v>
      </c>
      <c r="AW70" s="237" t="s">
        <v>7825</v>
      </c>
      <c r="AX70" s="643" t="s">
        <v>3914</v>
      </c>
      <c r="AY70" s="19" t="s">
        <v>4829</v>
      </c>
      <c r="AZ70" s="49"/>
      <c r="BA70" s="243" t="s">
        <v>3612</v>
      </c>
      <c r="BB70" s="237" t="s">
        <v>7825</v>
      </c>
      <c r="BC70" s="666" t="s">
        <v>3915</v>
      </c>
      <c r="BD70" s="595" t="s">
        <v>3916</v>
      </c>
      <c r="BE70" s="595" t="s">
        <v>3917</v>
      </c>
      <c r="BF70" s="595" t="s">
        <v>3918</v>
      </c>
      <c r="BG70" s="595" t="s">
        <v>3919</v>
      </c>
      <c r="BH70" s="595" t="s">
        <v>3920</v>
      </c>
      <c r="BI70" s="605"/>
      <c r="BJ70" s="605"/>
      <c r="BK70" s="605"/>
      <c r="BL70" s="605"/>
      <c r="BM70" s="605"/>
      <c r="BN70" s="605"/>
      <c r="BO70" s="605"/>
      <c r="BP70" s="605"/>
      <c r="BQ70" s="605"/>
      <c r="BR70" s="605"/>
      <c r="BS70" s="19" t="s">
        <v>4829</v>
      </c>
      <c r="BT70" s="19"/>
      <c r="BU70" s="243" t="s">
        <v>3612</v>
      </c>
      <c r="BV70" s="237" t="s">
        <v>7825</v>
      </c>
      <c r="BW70" s="643" t="s">
        <v>3920</v>
      </c>
      <c r="BX70" s="19" t="s">
        <v>4829</v>
      </c>
      <c r="BY70" s="19" t="s">
        <v>4840</v>
      </c>
    </row>
    <row r="71" spans="1:77" x14ac:dyDescent="0.2">
      <c r="A71" s="243" t="s">
        <v>3613</v>
      </c>
      <c r="B71" s="237" t="s">
        <v>7826</v>
      </c>
      <c r="C71" s="666" t="s">
        <v>57</v>
      </c>
      <c r="D71" s="595" t="s">
        <v>1945</v>
      </c>
      <c r="E71" s="595" t="s">
        <v>1510</v>
      </c>
      <c r="F71" s="595" t="s">
        <v>1509</v>
      </c>
      <c r="G71" s="595" t="s">
        <v>1944</v>
      </c>
      <c r="H71" s="605"/>
      <c r="I71" s="605"/>
      <c r="J71" s="605"/>
      <c r="K71" s="605"/>
      <c r="L71" s="605"/>
      <c r="M71" s="605"/>
      <c r="N71" s="605"/>
      <c r="O71" s="605"/>
      <c r="P71" s="605"/>
      <c r="Q71" s="605"/>
      <c r="R71" s="605"/>
      <c r="S71" s="19" t="s">
        <v>4830</v>
      </c>
      <c r="U71" s="246" t="s">
        <v>3613</v>
      </c>
      <c r="V71" s="237" t="s">
        <v>7826</v>
      </c>
      <c r="W71" s="643" t="s">
        <v>1944</v>
      </c>
      <c r="X71" s="667" t="s">
        <v>3921</v>
      </c>
      <c r="Y71" s="19" t="s">
        <v>4830</v>
      </c>
      <c r="Z71" s="19" t="s">
        <v>4841</v>
      </c>
      <c r="AB71" s="243" t="s">
        <v>3613</v>
      </c>
      <c r="AC71" s="237" t="s">
        <v>7826</v>
      </c>
      <c r="AD71" s="666" t="s">
        <v>1500</v>
      </c>
      <c r="AE71" s="595" t="s">
        <v>1499</v>
      </c>
      <c r="AF71" s="595" t="s">
        <v>3444</v>
      </c>
      <c r="AG71" s="595" t="s">
        <v>3445</v>
      </c>
      <c r="AH71" s="595" t="s">
        <v>3446</v>
      </c>
      <c r="AI71" s="605"/>
      <c r="AJ71" s="605"/>
      <c r="AK71" s="605"/>
      <c r="AL71" s="605"/>
      <c r="AM71" s="605"/>
      <c r="AN71" s="605"/>
      <c r="AO71" s="605"/>
      <c r="AP71" s="605"/>
      <c r="AQ71" s="605"/>
      <c r="AR71" s="605"/>
      <c r="AS71" s="605"/>
      <c r="AT71" s="19" t="s">
        <v>4830</v>
      </c>
      <c r="AU71" s="19"/>
      <c r="AV71" s="243" t="s">
        <v>3613</v>
      </c>
      <c r="AW71" s="237" t="s">
        <v>7826</v>
      </c>
      <c r="AX71" s="643" t="s">
        <v>3922</v>
      </c>
      <c r="AY71" s="19" t="s">
        <v>4830</v>
      </c>
      <c r="AZ71" s="49"/>
      <c r="BA71" s="243" t="s">
        <v>3613</v>
      </c>
      <c r="BB71" s="237" t="s">
        <v>7826</v>
      </c>
      <c r="BC71" s="666" t="s">
        <v>3923</v>
      </c>
      <c r="BD71" s="595" t="s">
        <v>3924</v>
      </c>
      <c r="BE71" s="595" t="s">
        <v>3925</v>
      </c>
      <c r="BF71" s="595" t="s">
        <v>3926</v>
      </c>
      <c r="BG71" s="595" t="s">
        <v>3927</v>
      </c>
      <c r="BH71" s="605"/>
      <c r="BI71" s="605"/>
      <c r="BJ71" s="605"/>
      <c r="BK71" s="605"/>
      <c r="BL71" s="605"/>
      <c r="BM71" s="605"/>
      <c r="BN71" s="605"/>
      <c r="BO71" s="605"/>
      <c r="BP71" s="605"/>
      <c r="BQ71" s="605"/>
      <c r="BR71" s="605"/>
      <c r="BS71" s="19" t="s">
        <v>4830</v>
      </c>
      <c r="BT71" s="19"/>
      <c r="BU71" s="243" t="s">
        <v>3613</v>
      </c>
      <c r="BV71" s="237" t="s">
        <v>7826</v>
      </c>
      <c r="BW71" s="643" t="s">
        <v>3927</v>
      </c>
      <c r="BX71" s="19" t="s">
        <v>4830</v>
      </c>
      <c r="BY71" s="19" t="s">
        <v>4841</v>
      </c>
    </row>
    <row r="72" spans="1:77" x14ac:dyDescent="0.2">
      <c r="A72" s="243" t="s">
        <v>3614</v>
      </c>
      <c r="B72" s="237" t="s">
        <v>7827</v>
      </c>
      <c r="C72" s="666" t="s">
        <v>45</v>
      </c>
      <c r="D72" s="595" t="s">
        <v>1941</v>
      </c>
      <c r="E72" s="595" t="s">
        <v>1498</v>
      </c>
      <c r="F72" s="595" t="s">
        <v>1497</v>
      </c>
      <c r="G72" s="605"/>
      <c r="H72" s="605"/>
      <c r="I72" s="605"/>
      <c r="J72" s="605"/>
      <c r="K72" s="605"/>
      <c r="L72" s="605"/>
      <c r="M72" s="605"/>
      <c r="N72" s="605"/>
      <c r="O72" s="605"/>
      <c r="P72" s="605"/>
      <c r="Q72" s="605"/>
      <c r="R72" s="605"/>
      <c r="S72" s="19" t="s">
        <v>4831</v>
      </c>
      <c r="U72" s="246" t="s">
        <v>3614</v>
      </c>
      <c r="V72" s="237" t="s">
        <v>7827</v>
      </c>
      <c r="W72" s="643" t="s">
        <v>1497</v>
      </c>
      <c r="X72" s="667" t="s">
        <v>3928</v>
      </c>
      <c r="Y72" s="19" t="s">
        <v>4831</v>
      </c>
      <c r="Z72" s="19" t="s">
        <v>4842</v>
      </c>
      <c r="AB72" s="243" t="s">
        <v>3614</v>
      </c>
      <c r="AC72" s="237" t="s">
        <v>7827</v>
      </c>
      <c r="AD72" s="666" t="s">
        <v>1488</v>
      </c>
      <c r="AE72" s="595" t="s">
        <v>1487</v>
      </c>
      <c r="AF72" s="595" t="s">
        <v>3460</v>
      </c>
      <c r="AG72" s="595" t="s">
        <v>3461</v>
      </c>
      <c r="AH72" s="605"/>
      <c r="AI72" s="605"/>
      <c r="AJ72" s="605"/>
      <c r="AK72" s="605"/>
      <c r="AL72" s="605"/>
      <c r="AM72" s="605"/>
      <c r="AN72" s="605"/>
      <c r="AO72" s="605"/>
      <c r="AP72" s="605"/>
      <c r="AQ72" s="605"/>
      <c r="AR72" s="605"/>
      <c r="AS72" s="605"/>
      <c r="AT72" s="19" t="s">
        <v>4831</v>
      </c>
      <c r="AU72" s="19"/>
      <c r="AV72" s="243" t="s">
        <v>3614</v>
      </c>
      <c r="AW72" s="237" t="s">
        <v>7827</v>
      </c>
      <c r="AX72" s="643" t="s">
        <v>3929</v>
      </c>
      <c r="AY72" s="19" t="s">
        <v>4831</v>
      </c>
      <c r="AZ72" s="49"/>
      <c r="BA72" s="243" t="s">
        <v>3614</v>
      </c>
      <c r="BB72" s="237" t="s">
        <v>7827</v>
      </c>
      <c r="BC72" s="666" t="s">
        <v>3930</v>
      </c>
      <c r="BD72" s="595" t="s">
        <v>3931</v>
      </c>
      <c r="BE72" s="595" t="s">
        <v>3932</v>
      </c>
      <c r="BF72" s="595" t="s">
        <v>3933</v>
      </c>
      <c r="BG72" s="605"/>
      <c r="BH72" s="605"/>
      <c r="BI72" s="605"/>
      <c r="BJ72" s="605"/>
      <c r="BK72" s="605"/>
      <c r="BL72" s="605"/>
      <c r="BM72" s="605"/>
      <c r="BN72" s="605"/>
      <c r="BO72" s="605"/>
      <c r="BP72" s="605"/>
      <c r="BQ72" s="605"/>
      <c r="BR72" s="605"/>
      <c r="BS72" s="19" t="s">
        <v>4831</v>
      </c>
      <c r="BT72" s="19"/>
      <c r="BU72" s="243" t="s">
        <v>3614</v>
      </c>
      <c r="BV72" s="237" t="s">
        <v>7827</v>
      </c>
      <c r="BW72" s="643" t="s">
        <v>3933</v>
      </c>
      <c r="BX72" s="19" t="s">
        <v>4831</v>
      </c>
      <c r="BY72" s="19" t="s">
        <v>4842</v>
      </c>
    </row>
    <row r="73" spans="1:77" x14ac:dyDescent="0.2">
      <c r="A73" s="243" t="s">
        <v>3615</v>
      </c>
      <c r="B73" s="237" t="s">
        <v>7828</v>
      </c>
      <c r="C73" s="666" t="s">
        <v>109</v>
      </c>
      <c r="D73" s="595" t="s">
        <v>1896</v>
      </c>
      <c r="E73" s="595" t="s">
        <v>1486</v>
      </c>
      <c r="F73" s="605"/>
      <c r="G73" s="605"/>
      <c r="H73" s="605"/>
      <c r="I73" s="605"/>
      <c r="J73" s="605"/>
      <c r="K73" s="605"/>
      <c r="L73" s="605"/>
      <c r="M73" s="605"/>
      <c r="N73" s="605"/>
      <c r="O73" s="605"/>
      <c r="P73" s="605"/>
      <c r="Q73" s="605"/>
      <c r="R73" s="605"/>
      <c r="S73" s="19" t="s">
        <v>4832</v>
      </c>
      <c r="U73" s="246" t="s">
        <v>3615</v>
      </c>
      <c r="V73" s="237" t="s">
        <v>7828</v>
      </c>
      <c r="W73" s="643" t="s">
        <v>1486</v>
      </c>
      <c r="X73" s="667" t="s">
        <v>3934</v>
      </c>
      <c r="Y73" s="19" t="s">
        <v>4832</v>
      </c>
      <c r="Z73" s="19" t="s">
        <v>4843</v>
      </c>
      <c r="AB73" s="243" t="s">
        <v>3615</v>
      </c>
      <c r="AC73" s="237" t="s">
        <v>7828</v>
      </c>
      <c r="AD73" s="666" t="s">
        <v>1476</v>
      </c>
      <c r="AE73" s="595" t="s">
        <v>3476</v>
      </c>
      <c r="AF73" s="595" t="s">
        <v>3477</v>
      </c>
      <c r="AG73" s="605"/>
      <c r="AH73" s="605"/>
      <c r="AI73" s="605"/>
      <c r="AJ73" s="605"/>
      <c r="AK73" s="605"/>
      <c r="AL73" s="605"/>
      <c r="AM73" s="605"/>
      <c r="AN73" s="605"/>
      <c r="AO73" s="605"/>
      <c r="AP73" s="605"/>
      <c r="AQ73" s="605"/>
      <c r="AR73" s="605"/>
      <c r="AS73" s="605"/>
      <c r="AT73" s="19" t="s">
        <v>4832</v>
      </c>
      <c r="AU73" s="19"/>
      <c r="AV73" s="243" t="s">
        <v>3615</v>
      </c>
      <c r="AW73" s="237" t="s">
        <v>7828</v>
      </c>
      <c r="AX73" s="643" t="s">
        <v>3935</v>
      </c>
      <c r="AY73" s="19" t="s">
        <v>4832</v>
      </c>
      <c r="AZ73" s="49"/>
      <c r="BA73" s="243" t="s">
        <v>3615</v>
      </c>
      <c r="BB73" s="237" t="s">
        <v>7828</v>
      </c>
      <c r="BC73" s="666" t="s">
        <v>3936</v>
      </c>
      <c r="BD73" s="595" t="s">
        <v>3937</v>
      </c>
      <c r="BE73" s="595" t="s">
        <v>3938</v>
      </c>
      <c r="BF73" s="605"/>
      <c r="BG73" s="605"/>
      <c r="BH73" s="605"/>
      <c r="BI73" s="605"/>
      <c r="BJ73" s="605"/>
      <c r="BK73" s="605"/>
      <c r="BL73" s="605"/>
      <c r="BM73" s="605"/>
      <c r="BN73" s="605"/>
      <c r="BO73" s="605"/>
      <c r="BP73" s="605"/>
      <c r="BQ73" s="605"/>
      <c r="BR73" s="605"/>
      <c r="BS73" s="19" t="s">
        <v>4832</v>
      </c>
      <c r="BT73" s="19"/>
      <c r="BU73" s="243" t="s">
        <v>3615</v>
      </c>
      <c r="BV73" s="237" t="s">
        <v>7828</v>
      </c>
      <c r="BW73" s="643" t="s">
        <v>3938</v>
      </c>
      <c r="BX73" s="19" t="s">
        <v>4832</v>
      </c>
      <c r="BY73" s="19" t="s">
        <v>4843</v>
      </c>
    </row>
    <row r="74" spans="1:77" x14ac:dyDescent="0.2">
      <c r="A74" s="243" t="s">
        <v>3616</v>
      </c>
      <c r="B74" s="237" t="s">
        <v>7829</v>
      </c>
      <c r="C74" s="666" t="s">
        <v>46</v>
      </c>
      <c r="D74" s="595" t="s">
        <v>287</v>
      </c>
      <c r="E74" s="605"/>
      <c r="F74" s="605"/>
      <c r="G74" s="605"/>
      <c r="H74" s="605"/>
      <c r="I74" s="605"/>
      <c r="J74" s="605"/>
      <c r="K74" s="605"/>
      <c r="L74" s="605"/>
      <c r="M74" s="605"/>
      <c r="N74" s="605"/>
      <c r="O74" s="605"/>
      <c r="P74" s="605"/>
      <c r="Q74" s="605"/>
      <c r="R74" s="605"/>
      <c r="S74" s="19" t="s">
        <v>4783</v>
      </c>
      <c r="U74" s="246" t="s">
        <v>3616</v>
      </c>
      <c r="V74" s="237" t="s">
        <v>7829</v>
      </c>
      <c r="W74" s="643" t="s">
        <v>287</v>
      </c>
      <c r="X74" s="667" t="s">
        <v>3939</v>
      </c>
      <c r="Y74" s="19" t="s">
        <v>4783</v>
      </c>
      <c r="Z74" s="19" t="s">
        <v>4844</v>
      </c>
      <c r="AB74" s="243" t="s">
        <v>3616</v>
      </c>
      <c r="AC74" s="237" t="s">
        <v>7829</v>
      </c>
      <c r="AD74" s="666" t="s">
        <v>1465</v>
      </c>
      <c r="AE74" s="595" t="s">
        <v>3493</v>
      </c>
      <c r="AF74" s="605"/>
      <c r="AG74" s="605"/>
      <c r="AH74" s="605"/>
      <c r="AI74" s="605"/>
      <c r="AJ74" s="605"/>
      <c r="AK74" s="605"/>
      <c r="AL74" s="605"/>
      <c r="AM74" s="605"/>
      <c r="AN74" s="605"/>
      <c r="AO74" s="605"/>
      <c r="AP74" s="605"/>
      <c r="AQ74" s="605"/>
      <c r="AR74" s="605"/>
      <c r="AS74" s="605"/>
      <c r="AT74" s="19" t="s">
        <v>4783</v>
      </c>
      <c r="AU74" s="19"/>
      <c r="AV74" s="243" t="s">
        <v>3616</v>
      </c>
      <c r="AW74" s="237" t="s">
        <v>7829</v>
      </c>
      <c r="AX74" s="643" t="s">
        <v>3940</v>
      </c>
      <c r="AY74" s="19" t="s">
        <v>4783</v>
      </c>
      <c r="AZ74" s="49"/>
      <c r="BA74" s="243" t="s">
        <v>3616</v>
      </c>
      <c r="BB74" s="237" t="s">
        <v>7829</v>
      </c>
      <c r="BC74" s="666" t="s">
        <v>3941</v>
      </c>
      <c r="BD74" s="595" t="s">
        <v>3942</v>
      </c>
      <c r="BE74" s="605"/>
      <c r="BF74" s="605"/>
      <c r="BG74" s="605"/>
      <c r="BH74" s="605"/>
      <c r="BI74" s="605"/>
      <c r="BJ74" s="605"/>
      <c r="BK74" s="605"/>
      <c r="BL74" s="605"/>
      <c r="BM74" s="605"/>
      <c r="BN74" s="605"/>
      <c r="BO74" s="605"/>
      <c r="BP74" s="605"/>
      <c r="BQ74" s="605"/>
      <c r="BR74" s="605"/>
      <c r="BS74" s="19" t="s">
        <v>4783</v>
      </c>
      <c r="BT74" s="19"/>
      <c r="BU74" s="243" t="s">
        <v>3616</v>
      </c>
      <c r="BV74" s="237" t="s">
        <v>7829</v>
      </c>
      <c r="BW74" s="643" t="s">
        <v>3942</v>
      </c>
      <c r="BX74" s="19" t="s">
        <v>4783</v>
      </c>
      <c r="BY74" s="19" t="s">
        <v>4844</v>
      </c>
    </row>
    <row r="75" spans="1:77" x14ac:dyDescent="0.2">
      <c r="A75" s="243" t="s">
        <v>3617</v>
      </c>
      <c r="B75" s="237" t="s">
        <v>7830</v>
      </c>
      <c r="C75" s="666" t="s">
        <v>82</v>
      </c>
      <c r="D75" s="605"/>
      <c r="E75" s="605"/>
      <c r="F75" s="605"/>
      <c r="G75" s="605"/>
      <c r="H75" s="605"/>
      <c r="I75" s="605"/>
      <c r="J75" s="605"/>
      <c r="K75" s="605"/>
      <c r="L75" s="605"/>
      <c r="M75" s="605"/>
      <c r="N75" s="605"/>
      <c r="O75" s="605"/>
      <c r="P75" s="605"/>
      <c r="Q75" s="605"/>
      <c r="R75" s="605"/>
      <c r="S75" s="19" t="s">
        <v>4782</v>
      </c>
      <c r="U75" s="246" t="s">
        <v>3617</v>
      </c>
      <c r="V75" s="237" t="s">
        <v>7830</v>
      </c>
      <c r="W75" s="643" t="s">
        <v>82</v>
      </c>
      <c r="X75" s="643" t="s">
        <v>3943</v>
      </c>
      <c r="Y75" s="19" t="s">
        <v>4782</v>
      </c>
      <c r="Z75" s="19" t="s">
        <v>4845</v>
      </c>
      <c r="AB75" s="243" t="s">
        <v>3617</v>
      </c>
      <c r="AC75" s="237" t="s">
        <v>7830</v>
      </c>
      <c r="AD75" s="666" t="s">
        <v>1874</v>
      </c>
      <c r="AE75" s="605"/>
      <c r="AF75" s="605"/>
      <c r="AG75" s="605"/>
      <c r="AH75" s="605"/>
      <c r="AI75" s="605"/>
      <c r="AJ75" s="605"/>
      <c r="AK75" s="605"/>
      <c r="AL75" s="605"/>
      <c r="AM75" s="605"/>
      <c r="AN75" s="605"/>
      <c r="AO75" s="605"/>
      <c r="AP75" s="605"/>
      <c r="AQ75" s="605"/>
      <c r="AR75" s="605"/>
      <c r="AS75" s="605"/>
      <c r="AT75" s="19" t="s">
        <v>4782</v>
      </c>
      <c r="AU75" s="19"/>
      <c r="AV75" s="243" t="s">
        <v>3617</v>
      </c>
      <c r="AW75" s="237" t="s">
        <v>7830</v>
      </c>
      <c r="AX75" s="643" t="s">
        <v>3944</v>
      </c>
      <c r="AY75" s="19" t="s">
        <v>4782</v>
      </c>
      <c r="AZ75" s="67"/>
      <c r="BA75" s="243" t="s">
        <v>3617</v>
      </c>
      <c r="BB75" s="237" t="s">
        <v>7830</v>
      </c>
      <c r="BC75" s="666" t="s">
        <v>3945</v>
      </c>
      <c r="BD75" s="605"/>
      <c r="BE75" s="605"/>
      <c r="BF75" s="605"/>
      <c r="BG75" s="605"/>
      <c r="BH75" s="605"/>
      <c r="BI75" s="605"/>
      <c r="BJ75" s="605"/>
      <c r="BK75" s="605"/>
      <c r="BL75" s="605"/>
      <c r="BM75" s="605"/>
      <c r="BN75" s="605"/>
      <c r="BO75" s="605"/>
      <c r="BP75" s="605"/>
      <c r="BQ75" s="605"/>
      <c r="BR75" s="605"/>
      <c r="BS75" s="19" t="s">
        <v>4782</v>
      </c>
      <c r="BT75" s="19"/>
      <c r="BU75" s="243" t="s">
        <v>3617</v>
      </c>
      <c r="BV75" s="237" t="s">
        <v>7830</v>
      </c>
      <c r="BW75" s="643" t="s">
        <v>3945</v>
      </c>
      <c r="BX75" s="19" t="s">
        <v>4782</v>
      </c>
      <c r="BY75" s="19" t="s">
        <v>4845</v>
      </c>
    </row>
    <row r="76" spans="1:77" x14ac:dyDescent="0.2">
      <c r="A76" s="19"/>
      <c r="B76" s="19"/>
      <c r="C76" s="19"/>
      <c r="D76" s="19"/>
      <c r="E76" s="19"/>
      <c r="F76" s="19"/>
      <c r="G76" s="19"/>
      <c r="H76" s="19"/>
      <c r="I76" s="19"/>
      <c r="J76" s="19"/>
      <c r="K76" s="19"/>
      <c r="L76" s="19"/>
      <c r="M76" s="19"/>
      <c r="N76" s="19"/>
      <c r="O76" s="19"/>
      <c r="P76" s="19"/>
      <c r="Q76" s="19"/>
      <c r="R76" s="19"/>
      <c r="S76" s="19"/>
      <c r="U76" s="246" t="s">
        <v>228</v>
      </c>
      <c r="V76" s="237" t="s">
        <v>7892</v>
      </c>
      <c r="W76" s="644" t="s">
        <v>3946</v>
      </c>
      <c r="X76" s="643" t="s">
        <v>3782</v>
      </c>
      <c r="Y76" s="19"/>
      <c r="Z76" s="19"/>
      <c r="AB76" s="19"/>
      <c r="AC76" s="19"/>
      <c r="AD76" s="19"/>
      <c r="AE76" s="19"/>
      <c r="AF76" s="19"/>
      <c r="AG76" s="19"/>
      <c r="AH76" s="19"/>
      <c r="AI76" s="19"/>
      <c r="AJ76" s="19"/>
      <c r="AK76" s="19"/>
      <c r="AL76" s="19"/>
      <c r="AM76" s="19"/>
      <c r="AN76" s="19"/>
      <c r="AO76" s="19"/>
      <c r="AP76" s="19"/>
      <c r="AQ76" s="19"/>
      <c r="AR76" s="19"/>
      <c r="AS76" s="19"/>
      <c r="AT76" s="19"/>
      <c r="AU76" s="19"/>
      <c r="AV76" s="243" t="s">
        <v>228</v>
      </c>
      <c r="AW76" s="237" t="s">
        <v>7892</v>
      </c>
      <c r="AX76" s="644" t="s">
        <v>3947</v>
      </c>
      <c r="AY76" s="19"/>
      <c r="AZ76" s="67"/>
      <c r="BA76" s="19"/>
      <c r="BB76" s="19"/>
      <c r="BC76" s="19"/>
      <c r="BD76" s="19"/>
      <c r="BE76" s="19"/>
      <c r="BF76" s="19"/>
      <c r="BG76" s="19"/>
      <c r="BH76" s="19"/>
      <c r="BI76" s="19"/>
      <c r="BJ76" s="19"/>
      <c r="BK76" s="19"/>
      <c r="BL76" s="19"/>
      <c r="BM76" s="19"/>
      <c r="BN76" s="19"/>
      <c r="BO76" s="19"/>
      <c r="BP76" s="19"/>
      <c r="BQ76" s="19"/>
      <c r="BR76" s="19"/>
      <c r="BS76" s="19"/>
      <c r="BT76" s="19"/>
      <c r="BU76" s="243" t="s">
        <v>228</v>
      </c>
      <c r="BV76" s="237" t="s">
        <v>7892</v>
      </c>
      <c r="BW76" s="644" t="s">
        <v>3948</v>
      </c>
      <c r="BX76" s="19"/>
      <c r="BY76" s="19"/>
    </row>
    <row r="77" spans="1:77" x14ac:dyDescent="0.2">
      <c r="A77" s="19"/>
      <c r="B77" s="19"/>
      <c r="C77" s="19" t="s">
        <v>4845</v>
      </c>
      <c r="D77" s="19" t="s">
        <v>4844</v>
      </c>
      <c r="E77" s="19" t="s">
        <v>4843</v>
      </c>
      <c r="F77" s="19" t="s">
        <v>4842</v>
      </c>
      <c r="G77" s="19" t="s">
        <v>4841</v>
      </c>
      <c r="H77" s="19" t="s">
        <v>4840</v>
      </c>
      <c r="I77" s="19" t="s">
        <v>4839</v>
      </c>
      <c r="J77" s="19" t="s">
        <v>4838</v>
      </c>
      <c r="K77" s="19" t="s">
        <v>4837</v>
      </c>
      <c r="L77" s="19" t="s">
        <v>4836</v>
      </c>
      <c r="M77" s="19" t="s">
        <v>4851</v>
      </c>
      <c r="N77" s="19" t="s">
        <v>4850</v>
      </c>
      <c r="O77" s="19" t="s">
        <v>4849</v>
      </c>
      <c r="P77" s="19" t="s">
        <v>4848</v>
      </c>
      <c r="Q77" s="19" t="s">
        <v>4847</v>
      </c>
      <c r="R77" s="19" t="s">
        <v>4846</v>
      </c>
      <c r="S77" s="19"/>
      <c r="T77" s="19"/>
      <c r="U77" s="19"/>
      <c r="V77" s="19"/>
      <c r="W77" s="17" t="s">
        <v>4406</v>
      </c>
      <c r="X77" s="323" t="s">
        <v>4407</v>
      </c>
      <c r="Y77" s="19"/>
      <c r="Z77" s="19"/>
      <c r="AB77" s="19"/>
      <c r="AC77" s="19"/>
      <c r="AD77" s="19" t="s">
        <v>4845</v>
      </c>
      <c r="AE77" s="19" t="s">
        <v>4844</v>
      </c>
      <c r="AF77" s="19" t="s">
        <v>4843</v>
      </c>
      <c r="AG77" s="19" t="s">
        <v>4842</v>
      </c>
      <c r="AH77" s="19" t="s">
        <v>4841</v>
      </c>
      <c r="AI77" s="19" t="s">
        <v>4840</v>
      </c>
      <c r="AJ77" s="19" t="s">
        <v>4839</v>
      </c>
      <c r="AK77" s="19" t="s">
        <v>4838</v>
      </c>
      <c r="AL77" s="19" t="s">
        <v>4837</v>
      </c>
      <c r="AM77" s="19" t="s">
        <v>4836</v>
      </c>
      <c r="AN77" s="19" t="s">
        <v>4851</v>
      </c>
      <c r="AO77" s="19" t="s">
        <v>4850</v>
      </c>
      <c r="AP77" s="19" t="s">
        <v>4849</v>
      </c>
      <c r="AQ77" s="19" t="s">
        <v>4848</v>
      </c>
      <c r="AR77" s="19" t="s">
        <v>4847</v>
      </c>
      <c r="AS77" s="19" t="s">
        <v>4846</v>
      </c>
      <c r="AT77" s="19"/>
      <c r="AU77" s="19"/>
      <c r="AV77" s="19"/>
      <c r="AW77" s="49"/>
      <c r="BB77" s="19"/>
      <c r="BC77" s="19" t="s">
        <v>4845</v>
      </c>
      <c r="BD77" s="19" t="s">
        <v>4844</v>
      </c>
      <c r="BE77" s="19" t="s">
        <v>4843</v>
      </c>
      <c r="BF77" s="19" t="s">
        <v>4842</v>
      </c>
      <c r="BG77" s="19" t="s">
        <v>4841</v>
      </c>
      <c r="BH77" s="19" t="s">
        <v>4840</v>
      </c>
      <c r="BI77" s="19" t="s">
        <v>4839</v>
      </c>
      <c r="BJ77" s="19" t="s">
        <v>4838</v>
      </c>
      <c r="BK77" s="19" t="s">
        <v>4837</v>
      </c>
      <c r="BL77" s="19" t="s">
        <v>4836</v>
      </c>
      <c r="BM77" s="19" t="s">
        <v>4851</v>
      </c>
      <c r="BN77" s="19" t="s">
        <v>4850</v>
      </c>
      <c r="BO77" s="19" t="s">
        <v>4849</v>
      </c>
      <c r="BP77" s="19" t="s">
        <v>4848</v>
      </c>
      <c r="BQ77" s="19" t="s">
        <v>4847</v>
      </c>
      <c r="BR77" s="19" t="s">
        <v>4846</v>
      </c>
      <c r="BS77" s="19"/>
      <c r="BT77" s="19"/>
      <c r="BU77" s="19"/>
      <c r="BV77" s="19"/>
    </row>
    <row r="78" spans="1:77" x14ac:dyDescent="0.2">
      <c r="A78" s="19"/>
      <c r="B78" s="19"/>
      <c r="S78" s="19"/>
      <c r="T78" s="19"/>
      <c r="U78" s="19"/>
      <c r="V78" s="19"/>
      <c r="W78" s="19"/>
      <c r="X78" s="19"/>
      <c r="Y78" s="19"/>
      <c r="Z78" s="19"/>
      <c r="AA78" s="19"/>
      <c r="AB78" s="19"/>
      <c r="AC78" s="19"/>
      <c r="AT78" s="19"/>
      <c r="AU78" s="19"/>
      <c r="AV78" s="19"/>
      <c r="AW78" s="19"/>
      <c r="AY78" s="19"/>
      <c r="AZ78" s="19"/>
      <c r="BA78" s="19"/>
      <c r="BB78" s="19"/>
      <c r="BS78" s="19"/>
      <c r="BT78" s="19"/>
      <c r="BU78" s="19"/>
      <c r="BV78" s="19"/>
      <c r="BW78" s="19"/>
      <c r="BX78" s="19"/>
      <c r="BY78" s="19"/>
    </row>
    <row r="79" spans="1:77" x14ac:dyDescent="0.2">
      <c r="A79" s="18" t="s">
        <v>5260</v>
      </c>
      <c r="B79" s="18"/>
      <c r="C79" s="19"/>
      <c r="D79" s="19"/>
      <c r="E79" s="19"/>
      <c r="F79" s="19"/>
      <c r="G79" s="19"/>
      <c r="H79" s="19"/>
      <c r="I79" s="19"/>
      <c r="J79" s="19"/>
      <c r="K79" s="19"/>
      <c r="L79" s="19"/>
      <c r="M79" s="19"/>
      <c r="N79" s="19"/>
      <c r="O79" s="19"/>
      <c r="P79" s="19"/>
      <c r="Q79" s="19"/>
      <c r="R79" s="19"/>
      <c r="S79" s="19"/>
      <c r="T79" s="19"/>
      <c r="U79" s="18" t="s">
        <v>5261</v>
      </c>
      <c r="V79" s="18"/>
      <c r="X79" s="19"/>
      <c r="Y79" s="19"/>
      <c r="Z79" s="19"/>
      <c r="AA79" s="19"/>
      <c r="AB79" s="18" t="s">
        <v>5262</v>
      </c>
      <c r="AC79" s="18"/>
      <c r="AD79" s="19"/>
      <c r="AE79" s="19"/>
      <c r="AF79" s="19"/>
      <c r="AG79" s="19"/>
      <c r="AH79" s="19"/>
      <c r="AI79" s="19"/>
      <c r="AJ79" s="19"/>
      <c r="AK79" s="19"/>
      <c r="AL79" s="19"/>
      <c r="AM79" s="19"/>
      <c r="AN79" s="19"/>
      <c r="AO79" s="19"/>
      <c r="AP79" s="19"/>
      <c r="AQ79" s="19"/>
      <c r="AR79" s="19"/>
      <c r="AS79" s="19"/>
      <c r="AT79" s="19"/>
      <c r="AU79" s="19"/>
      <c r="AV79" s="18" t="s">
        <v>5263</v>
      </c>
      <c r="AW79" s="18"/>
      <c r="AY79" s="19"/>
      <c r="AZ79" s="19"/>
      <c r="BA79" s="18" t="s">
        <v>5264</v>
      </c>
      <c r="BB79" s="18"/>
      <c r="BC79" s="19"/>
      <c r="BD79" s="19"/>
      <c r="BE79" s="19"/>
      <c r="BF79" s="19"/>
      <c r="BG79" s="19"/>
      <c r="BH79" s="19"/>
      <c r="BI79" s="19"/>
      <c r="BJ79" s="19"/>
      <c r="BK79" s="19"/>
      <c r="BL79" s="19"/>
      <c r="BM79" s="19"/>
      <c r="BN79" s="19"/>
      <c r="BO79" s="19"/>
      <c r="BP79" s="19"/>
      <c r="BQ79" s="19"/>
      <c r="BR79" s="19"/>
      <c r="BS79" s="19"/>
      <c r="BT79" s="19"/>
      <c r="BU79" s="18" t="s">
        <v>5265</v>
      </c>
      <c r="BV79" s="18"/>
      <c r="BX79" s="19"/>
      <c r="BY79" s="19"/>
    </row>
    <row r="80" spans="1:77" x14ac:dyDescent="0.2">
      <c r="A80" s="19" t="s">
        <v>48</v>
      </c>
      <c r="B80" s="19"/>
      <c r="C80" s="19"/>
      <c r="D80" s="19"/>
      <c r="E80" s="19"/>
      <c r="G80" s="19"/>
      <c r="H80" s="19"/>
      <c r="I80" s="19"/>
      <c r="J80" s="19"/>
      <c r="K80" s="19"/>
      <c r="L80" s="19"/>
      <c r="M80" s="19"/>
      <c r="N80" s="19"/>
      <c r="O80" s="19"/>
      <c r="P80" s="19"/>
      <c r="Q80" s="19"/>
      <c r="R80" s="19"/>
      <c r="S80" s="19"/>
      <c r="T80" s="19"/>
      <c r="U80" s="19" t="s">
        <v>48</v>
      </c>
      <c r="V80" s="19"/>
      <c r="Y80" s="19"/>
      <c r="Z80" s="19"/>
      <c r="AA80" s="19"/>
      <c r="AB80" s="19" t="s">
        <v>48</v>
      </c>
      <c r="AC80" s="19"/>
      <c r="AD80" s="19"/>
      <c r="AE80" s="19"/>
      <c r="AF80" s="19"/>
      <c r="AG80" s="19"/>
      <c r="AH80" s="19"/>
      <c r="AI80" s="19"/>
      <c r="AJ80" s="19"/>
      <c r="AK80" s="19"/>
      <c r="AL80" s="19"/>
      <c r="AM80" s="19"/>
      <c r="AN80" s="19"/>
      <c r="AO80" s="19"/>
      <c r="AP80" s="19"/>
      <c r="AQ80" s="19"/>
      <c r="AR80" s="19"/>
      <c r="AS80" s="19"/>
      <c r="AT80" s="19"/>
      <c r="AU80" s="19"/>
      <c r="AV80" s="19" t="s">
        <v>48</v>
      </c>
      <c r="AW80" s="19"/>
      <c r="AY80" s="19"/>
      <c r="AZ80" s="19"/>
      <c r="BA80" s="19" t="s">
        <v>48</v>
      </c>
      <c r="BB80" s="19"/>
      <c r="BC80" s="19"/>
      <c r="BD80" s="19"/>
      <c r="BE80" s="19"/>
      <c r="BF80" s="19"/>
      <c r="BG80" s="19"/>
      <c r="BH80" s="19"/>
      <c r="BI80" s="19"/>
      <c r="BJ80" s="19"/>
      <c r="BK80" s="19"/>
      <c r="BL80" s="19"/>
      <c r="BM80" s="19"/>
      <c r="BN80" s="19"/>
      <c r="BO80" s="19"/>
      <c r="BP80" s="19"/>
      <c r="BQ80" s="19"/>
      <c r="BR80" s="19"/>
      <c r="BS80" s="19"/>
      <c r="BT80" s="19"/>
      <c r="BU80" s="19" t="s">
        <v>48</v>
      </c>
      <c r="BV80" s="19"/>
      <c r="BX80" s="19"/>
      <c r="BY80" s="19"/>
    </row>
    <row r="81" spans="1:77" x14ac:dyDescent="0.2">
      <c r="A81" s="17" t="s">
        <v>4406</v>
      </c>
      <c r="G81" s="52"/>
      <c r="H81" s="52"/>
      <c r="I81" s="19"/>
      <c r="J81" s="19"/>
      <c r="K81" s="19"/>
      <c r="L81" s="19"/>
      <c r="M81" s="19"/>
      <c r="N81" s="19"/>
      <c r="O81" s="19"/>
      <c r="P81" s="19"/>
      <c r="Q81" s="19"/>
      <c r="R81" s="19"/>
      <c r="S81" s="19"/>
      <c r="T81" s="19"/>
      <c r="U81" s="19" t="s">
        <v>4360</v>
      </c>
      <c r="V81" s="19"/>
      <c r="AB81" s="19" t="s">
        <v>4360</v>
      </c>
      <c r="AJ81" s="52"/>
      <c r="AK81" s="52"/>
      <c r="AL81" s="19"/>
      <c r="AM81" s="19"/>
      <c r="AN81" s="19"/>
      <c r="AO81" s="19"/>
      <c r="AP81" s="19"/>
      <c r="AQ81" s="19"/>
      <c r="AR81" s="19"/>
      <c r="AS81" s="19"/>
      <c r="AT81" s="19"/>
      <c r="AU81" s="19"/>
      <c r="AV81" s="19" t="s">
        <v>4360</v>
      </c>
      <c r="AW81" s="19"/>
      <c r="AY81" s="19"/>
      <c r="AZ81" s="19"/>
      <c r="BA81" s="19" t="s">
        <v>4360</v>
      </c>
      <c r="BH81" s="52"/>
      <c r="BI81" s="52"/>
      <c r="BJ81" s="19"/>
      <c r="BK81" s="19"/>
      <c r="BL81" s="19"/>
      <c r="BM81" s="19"/>
      <c r="BN81" s="19"/>
      <c r="BO81" s="19"/>
      <c r="BP81" s="19"/>
      <c r="BQ81" s="19"/>
      <c r="BR81" s="19"/>
      <c r="BS81" s="19"/>
      <c r="BT81" s="19"/>
      <c r="BU81" s="19" t="s">
        <v>4360</v>
      </c>
      <c r="BV81" s="19"/>
      <c r="BX81" s="19"/>
      <c r="BY81" s="19"/>
    </row>
    <row r="82" spans="1:77" x14ac:dyDescent="0.2">
      <c r="A82" s="19" t="s">
        <v>4360</v>
      </c>
      <c r="B82" s="19"/>
      <c r="C82" s="19"/>
      <c r="D82" s="19"/>
      <c r="E82" s="19"/>
      <c r="F82" s="19"/>
      <c r="G82" s="19"/>
      <c r="H82" s="19"/>
      <c r="I82" s="19"/>
      <c r="J82" s="19"/>
      <c r="K82" s="19"/>
      <c r="L82" s="19"/>
      <c r="M82" s="19"/>
      <c r="N82" s="19"/>
      <c r="O82" s="19"/>
      <c r="P82" s="19"/>
      <c r="Q82" s="19"/>
      <c r="R82" s="19"/>
      <c r="S82" s="19"/>
      <c r="T82" s="19"/>
      <c r="U82" s="19" t="s">
        <v>4583</v>
      </c>
      <c r="V82" s="19"/>
      <c r="Y82" s="19"/>
      <c r="Z82" s="19"/>
      <c r="AA82" s="19"/>
      <c r="AB82" s="19" t="s">
        <v>4583</v>
      </c>
      <c r="AC82" s="19"/>
      <c r="AD82" s="19"/>
      <c r="AE82" s="19"/>
      <c r="AF82" s="19"/>
      <c r="AG82" s="19"/>
      <c r="AH82" s="19"/>
      <c r="AI82" s="19"/>
      <c r="AJ82" s="19"/>
      <c r="AK82" s="19"/>
      <c r="AL82" s="19"/>
      <c r="AM82" s="19"/>
      <c r="AN82" s="19"/>
      <c r="AO82" s="19"/>
      <c r="AP82" s="19"/>
      <c r="AQ82" s="19"/>
      <c r="AR82" s="19"/>
      <c r="AS82" s="19"/>
      <c r="AT82" s="19"/>
      <c r="AU82" s="19"/>
      <c r="AV82" s="19" t="s">
        <v>4583</v>
      </c>
      <c r="AW82" s="19"/>
      <c r="AY82" s="19"/>
      <c r="AZ82" s="19"/>
      <c r="BA82" s="19" t="s">
        <v>4583</v>
      </c>
      <c r="BB82" s="19"/>
      <c r="BC82" s="19"/>
      <c r="BD82" s="19"/>
      <c r="BE82" s="19"/>
      <c r="BF82" s="19"/>
      <c r="BG82" s="19"/>
      <c r="BH82" s="19"/>
      <c r="BI82" s="19"/>
      <c r="BJ82" s="19"/>
      <c r="BK82" s="19"/>
      <c r="BL82" s="19"/>
      <c r="BM82" s="19"/>
      <c r="BN82" s="19"/>
      <c r="BO82" s="19"/>
      <c r="BP82" s="19"/>
      <c r="BQ82" s="19"/>
      <c r="BR82" s="19"/>
      <c r="BS82" s="19"/>
      <c r="BT82" s="19"/>
      <c r="BU82" s="19" t="s">
        <v>4583</v>
      </c>
      <c r="BV82" s="19"/>
      <c r="BX82" s="19"/>
      <c r="BY82" s="19"/>
    </row>
    <row r="83" spans="1:77" x14ac:dyDescent="0.2">
      <c r="A83" s="19" t="s">
        <v>4583</v>
      </c>
      <c r="B83" s="19"/>
      <c r="C83" s="19"/>
      <c r="D83" s="19"/>
      <c r="E83" s="19"/>
      <c r="F83" s="19"/>
      <c r="G83" s="19"/>
      <c r="H83" s="19"/>
      <c r="I83" s="19"/>
      <c r="J83" s="19"/>
      <c r="K83" s="19"/>
      <c r="L83" s="19"/>
      <c r="M83" s="19"/>
      <c r="N83" s="19"/>
      <c r="O83" s="19"/>
      <c r="P83" s="19"/>
      <c r="Q83" s="19"/>
      <c r="R83" s="19"/>
      <c r="S83" s="19"/>
      <c r="T83" s="19"/>
      <c r="U83" s="14" t="s">
        <v>2106</v>
      </c>
      <c r="V83" s="14"/>
      <c r="Y83" s="19"/>
      <c r="Z83" s="19"/>
      <c r="AA83" s="19"/>
      <c r="AB83" s="14" t="s">
        <v>2106</v>
      </c>
      <c r="AC83" s="19"/>
      <c r="AE83" s="19"/>
      <c r="AF83" s="19"/>
      <c r="AG83" s="19"/>
      <c r="AH83" s="19"/>
      <c r="AI83" s="19"/>
      <c r="AJ83" s="19"/>
      <c r="AK83" s="19"/>
      <c r="AL83" s="19"/>
      <c r="AM83" s="19"/>
      <c r="AN83" s="19"/>
      <c r="AO83" s="19"/>
      <c r="AP83" s="19"/>
      <c r="AQ83" s="19"/>
      <c r="AR83" s="19"/>
      <c r="AS83" s="19"/>
      <c r="AT83" s="19"/>
      <c r="AU83" s="19"/>
      <c r="AV83" s="14" t="s">
        <v>2106</v>
      </c>
      <c r="AW83" s="14"/>
      <c r="AY83" s="19"/>
      <c r="AZ83" s="19"/>
      <c r="BA83" s="14" t="s">
        <v>2106</v>
      </c>
      <c r="BB83" s="19"/>
      <c r="BD83" s="19"/>
      <c r="BE83" s="19"/>
      <c r="BF83" s="19"/>
      <c r="BG83" s="19"/>
      <c r="BH83" s="19"/>
      <c r="BI83" s="19"/>
      <c r="BJ83" s="19"/>
      <c r="BK83" s="19"/>
      <c r="BL83" s="19"/>
      <c r="BM83" s="19"/>
      <c r="BN83" s="19"/>
      <c r="BO83" s="19"/>
      <c r="BP83" s="19"/>
      <c r="BQ83" s="19"/>
      <c r="BR83" s="19"/>
      <c r="BS83" s="19"/>
      <c r="BT83" s="19"/>
      <c r="BU83" s="14" t="s">
        <v>2106</v>
      </c>
      <c r="BV83" s="14"/>
      <c r="BX83" s="19"/>
      <c r="BY83" s="19"/>
    </row>
    <row r="84" spans="1:77" x14ac:dyDescent="0.2">
      <c r="A84" s="14" t="s">
        <v>2106</v>
      </c>
      <c r="B84" s="14"/>
      <c r="D84" s="19"/>
      <c r="E84" s="19"/>
      <c r="F84" s="19"/>
      <c r="G84" s="19"/>
      <c r="H84" s="19"/>
      <c r="I84" s="19"/>
      <c r="J84" s="19"/>
      <c r="K84" s="19"/>
      <c r="L84" s="19"/>
      <c r="M84" s="19"/>
      <c r="N84" s="19"/>
      <c r="O84" s="19"/>
      <c r="P84" s="19"/>
      <c r="Q84" s="19"/>
      <c r="R84" s="19"/>
      <c r="S84" s="19"/>
      <c r="T84" s="19"/>
      <c r="U84" s="14" t="s">
        <v>4248</v>
      </c>
      <c r="V84" s="14"/>
      <c r="Y84" s="19"/>
      <c r="Z84" s="19"/>
      <c r="AA84" s="19"/>
      <c r="AB84" s="52" t="s">
        <v>4402</v>
      </c>
      <c r="AC84" s="14"/>
      <c r="AE84" s="19"/>
      <c r="AF84" s="19"/>
      <c r="AG84" s="19"/>
      <c r="AH84" s="19"/>
      <c r="AI84" s="19"/>
      <c r="AJ84" s="19"/>
      <c r="AK84" s="19"/>
      <c r="AL84" s="19"/>
      <c r="AM84" s="19"/>
      <c r="AN84" s="19"/>
      <c r="AO84" s="19"/>
      <c r="AP84" s="19"/>
      <c r="AQ84" s="19"/>
      <c r="AR84" s="19"/>
      <c r="AS84" s="19"/>
      <c r="AT84" s="19"/>
      <c r="AU84" s="19"/>
      <c r="AV84" s="52" t="s">
        <v>4383</v>
      </c>
      <c r="AW84" s="14"/>
      <c r="AY84" s="19"/>
      <c r="AZ84" s="19"/>
      <c r="BA84" s="52" t="s">
        <v>4402</v>
      </c>
      <c r="BB84" s="14"/>
      <c r="BD84" s="19"/>
      <c r="BE84" s="19"/>
      <c r="BF84" s="19"/>
      <c r="BG84" s="19"/>
      <c r="BH84" s="19"/>
      <c r="BI84" s="19"/>
      <c r="BJ84" s="19"/>
      <c r="BK84" s="19"/>
      <c r="BL84" s="19"/>
      <c r="BM84" s="19"/>
      <c r="BN84" s="19"/>
      <c r="BO84" s="19"/>
      <c r="BP84" s="19"/>
      <c r="BQ84" s="19"/>
      <c r="BR84" s="19"/>
      <c r="BS84" s="19"/>
      <c r="BT84" s="19"/>
      <c r="BU84" s="52" t="s">
        <v>4383</v>
      </c>
      <c r="BV84" s="14"/>
      <c r="BX84" s="19"/>
      <c r="BY84" s="19"/>
    </row>
    <row r="85" spans="1:77" x14ac:dyDescent="0.2">
      <c r="A85" s="14" t="s">
        <v>4248</v>
      </c>
      <c r="B85" s="14"/>
      <c r="D85" s="19"/>
      <c r="E85" s="19"/>
      <c r="F85" s="19"/>
      <c r="G85" s="19"/>
      <c r="H85" s="19"/>
      <c r="I85" s="19"/>
      <c r="J85" s="19"/>
      <c r="K85" s="19"/>
      <c r="L85" s="19"/>
      <c r="M85" s="19"/>
      <c r="N85" s="19"/>
      <c r="O85" s="19"/>
      <c r="P85" s="19"/>
      <c r="Q85" s="19"/>
      <c r="R85" s="19"/>
      <c r="S85" s="19"/>
      <c r="T85" s="19"/>
      <c r="U85" s="14" t="s">
        <v>4471</v>
      </c>
      <c r="V85" s="14"/>
      <c r="Y85" s="19"/>
      <c r="Z85" s="19"/>
      <c r="AA85" s="19"/>
      <c r="AB85" s="14" t="s">
        <v>4219</v>
      </c>
      <c r="AC85" s="14"/>
      <c r="AE85" s="19"/>
      <c r="AF85" s="19"/>
      <c r="AG85" s="19"/>
      <c r="AH85" s="19"/>
      <c r="AI85" s="19"/>
      <c r="AJ85" s="19"/>
      <c r="AK85" s="19"/>
      <c r="AL85" s="19"/>
      <c r="AM85" s="19"/>
      <c r="AN85" s="19"/>
      <c r="AO85" s="19"/>
      <c r="AP85" s="19"/>
      <c r="AQ85" s="19"/>
      <c r="AR85" s="19"/>
      <c r="AS85" s="19"/>
      <c r="AT85" s="19"/>
      <c r="AU85" s="19"/>
      <c r="AV85" s="14" t="s">
        <v>4219</v>
      </c>
      <c r="AW85" s="14"/>
      <c r="AY85" s="19"/>
      <c r="AZ85" s="19"/>
      <c r="BA85" s="14" t="s">
        <v>4250</v>
      </c>
      <c r="BB85" s="14"/>
      <c r="BD85" s="19"/>
      <c r="BE85" s="19"/>
      <c r="BF85" s="19"/>
      <c r="BG85" s="19"/>
      <c r="BH85" s="19"/>
      <c r="BI85" s="19"/>
      <c r="BJ85" s="19"/>
      <c r="BK85" s="19"/>
      <c r="BL85" s="19"/>
      <c r="BM85" s="19"/>
      <c r="BN85" s="19"/>
      <c r="BO85" s="19"/>
      <c r="BP85" s="19"/>
      <c r="BQ85" s="19"/>
      <c r="BR85" s="19"/>
      <c r="BS85" s="19"/>
      <c r="BT85" s="19"/>
      <c r="BU85" s="14" t="s">
        <v>4250</v>
      </c>
      <c r="BV85" s="14"/>
      <c r="BX85" s="19"/>
      <c r="BY85" s="19"/>
    </row>
    <row r="86" spans="1:77" x14ac:dyDescent="0.2">
      <c r="A86" s="14" t="s">
        <v>4471</v>
      </c>
      <c r="B86" s="14"/>
      <c r="D86" s="19"/>
      <c r="E86" s="19"/>
      <c r="F86" s="19"/>
      <c r="G86" s="19"/>
      <c r="H86" s="19"/>
      <c r="I86" s="19"/>
      <c r="J86" s="19"/>
      <c r="K86" s="19"/>
      <c r="L86" s="19"/>
      <c r="M86" s="19"/>
      <c r="N86" s="19"/>
      <c r="O86" s="19"/>
      <c r="P86" s="19"/>
      <c r="Q86" s="19"/>
      <c r="R86" s="19"/>
      <c r="S86" s="19"/>
      <c r="T86" s="19"/>
      <c r="U86" s="19" t="s">
        <v>4556</v>
      </c>
      <c r="V86" s="241" t="s">
        <v>3012</v>
      </c>
      <c r="W86" s="237" t="s">
        <v>7805</v>
      </c>
      <c r="X86" s="236" t="s">
        <v>7542</v>
      </c>
      <c r="Y86" s="19"/>
      <c r="Z86" s="19"/>
      <c r="AA86" s="19"/>
      <c r="AB86" s="52" t="s">
        <v>4340</v>
      </c>
      <c r="AC86" s="14"/>
      <c r="AD86" s="19"/>
      <c r="AE86" s="19"/>
      <c r="AF86" s="19"/>
      <c r="AG86" s="19"/>
      <c r="AH86" s="19"/>
      <c r="AI86" s="19"/>
      <c r="AJ86" s="19"/>
      <c r="AK86" s="19"/>
      <c r="AL86" s="19"/>
      <c r="AM86" s="19"/>
      <c r="AN86" s="19"/>
      <c r="AO86" s="19"/>
      <c r="AP86" s="19"/>
      <c r="AQ86" s="19"/>
      <c r="AR86" s="19"/>
      <c r="AS86" s="19"/>
      <c r="AT86" s="19"/>
      <c r="AU86" s="19"/>
      <c r="AV86" s="52" t="s">
        <v>4340</v>
      </c>
      <c r="AW86" s="19"/>
      <c r="AY86" s="19"/>
      <c r="AZ86" s="19"/>
      <c r="BA86" s="52" t="s">
        <v>4471</v>
      </c>
      <c r="BB86" s="14"/>
      <c r="BC86" s="19"/>
      <c r="BD86" s="19"/>
      <c r="BE86" s="19"/>
      <c r="BF86" s="19"/>
      <c r="BG86" s="19"/>
      <c r="BH86" s="19"/>
      <c r="BI86" s="19"/>
      <c r="BJ86" s="19"/>
      <c r="BK86" s="19"/>
      <c r="BL86" s="19"/>
      <c r="BM86" s="19"/>
      <c r="BN86" s="19"/>
      <c r="BO86" s="19"/>
      <c r="BP86" s="19"/>
      <c r="BQ86" s="19"/>
      <c r="BR86" s="19"/>
      <c r="BS86" s="19"/>
      <c r="BT86" s="19"/>
      <c r="BU86" s="52" t="s">
        <v>4471</v>
      </c>
      <c r="BV86" s="19"/>
      <c r="BX86" s="19"/>
      <c r="BY86" s="19"/>
    </row>
    <row r="87" spans="1:77" x14ac:dyDescent="0.2">
      <c r="A87" s="19" t="s">
        <v>4556</v>
      </c>
      <c r="B87" s="241" t="s">
        <v>3012</v>
      </c>
      <c r="C87" s="237" t="s">
        <v>7805</v>
      </c>
      <c r="D87" s="236" t="s">
        <v>7542</v>
      </c>
      <c r="E87" s="19"/>
      <c r="F87" s="19"/>
      <c r="G87" s="19"/>
      <c r="H87" s="19"/>
      <c r="I87" s="19"/>
      <c r="J87" s="19"/>
      <c r="K87" s="19"/>
      <c r="L87" s="19"/>
      <c r="M87" s="19"/>
      <c r="N87" s="19"/>
      <c r="O87" s="19"/>
      <c r="P87" s="19"/>
      <c r="Q87" s="19"/>
      <c r="R87" s="19"/>
      <c r="S87" s="19"/>
      <c r="T87" s="19"/>
      <c r="U87" s="19" t="s">
        <v>4593</v>
      </c>
      <c r="V87" s="241" t="s">
        <v>4061</v>
      </c>
      <c r="W87" s="237" t="s">
        <v>8301</v>
      </c>
      <c r="X87" s="305" t="s">
        <v>7462</v>
      </c>
      <c r="Y87" s="19"/>
      <c r="Z87" s="19"/>
      <c r="AA87" s="19"/>
      <c r="AB87" s="52" t="s">
        <v>4471</v>
      </c>
      <c r="AC87" s="19"/>
      <c r="AD87" s="19"/>
      <c r="AE87" s="19"/>
      <c r="AF87" s="19"/>
      <c r="AG87" s="19"/>
      <c r="AH87" s="19"/>
      <c r="AI87" s="19"/>
      <c r="AJ87" s="19"/>
      <c r="AK87" s="19"/>
      <c r="AL87" s="19"/>
      <c r="AM87" s="19"/>
      <c r="AN87" s="19"/>
      <c r="AO87" s="19"/>
      <c r="AP87" s="19"/>
      <c r="AQ87" s="19"/>
      <c r="AR87" s="19"/>
      <c r="AS87" s="19"/>
      <c r="AT87" s="19"/>
      <c r="AU87" s="19"/>
      <c r="AV87" s="52" t="s">
        <v>4471</v>
      </c>
      <c r="AW87" s="19"/>
      <c r="AY87" s="19"/>
      <c r="AZ87" s="19"/>
      <c r="BA87" s="19" t="s">
        <v>4556</v>
      </c>
      <c r="BB87" s="241" t="s">
        <v>3012</v>
      </c>
      <c r="BC87" s="237" t="s">
        <v>7805</v>
      </c>
      <c r="BD87" s="236" t="s">
        <v>7542</v>
      </c>
      <c r="BE87" s="19"/>
      <c r="BF87" s="19"/>
      <c r="BG87" s="19"/>
      <c r="BH87" s="19"/>
      <c r="BI87" s="19"/>
      <c r="BJ87" s="19"/>
      <c r="BK87" s="19"/>
      <c r="BL87" s="19"/>
      <c r="BM87" s="19"/>
      <c r="BN87" s="19"/>
      <c r="BO87" s="19"/>
      <c r="BP87" s="19"/>
      <c r="BQ87" s="19"/>
      <c r="BR87" s="19"/>
      <c r="BS87" s="19"/>
      <c r="BT87" s="19"/>
      <c r="BU87" s="19" t="s">
        <v>4556</v>
      </c>
      <c r="BV87" s="241" t="s">
        <v>3012</v>
      </c>
      <c r="BW87" s="237" t="s">
        <v>7805</v>
      </c>
      <c r="BX87" s="236" t="s">
        <v>7542</v>
      </c>
      <c r="BY87" s="19"/>
    </row>
    <row r="88" spans="1:77" x14ac:dyDescent="0.2">
      <c r="A88" s="19" t="s">
        <v>4593</v>
      </c>
      <c r="B88" s="241" t="s">
        <v>4061</v>
      </c>
      <c r="C88" s="237" t="s">
        <v>8301</v>
      </c>
      <c r="D88" s="305" t="s">
        <v>7462</v>
      </c>
      <c r="E88" s="19"/>
      <c r="F88" s="19"/>
      <c r="G88" s="19"/>
      <c r="H88" s="19"/>
      <c r="I88" s="19"/>
      <c r="J88" s="19"/>
      <c r="K88" s="19"/>
      <c r="L88" s="19"/>
      <c r="M88" s="19"/>
      <c r="N88" s="19"/>
      <c r="O88" s="19"/>
      <c r="P88" s="19"/>
      <c r="Q88" s="19"/>
      <c r="R88" s="19"/>
      <c r="S88" s="19"/>
      <c r="T88" s="19"/>
      <c r="U88" s="19" t="s">
        <v>4405</v>
      </c>
      <c r="V88" s="241" t="s">
        <v>7520</v>
      </c>
      <c r="W88" s="237" t="s">
        <v>8302</v>
      </c>
      <c r="X88" s="305" t="s">
        <v>7521</v>
      </c>
      <c r="Y88" s="19"/>
      <c r="Z88" s="19"/>
      <c r="AA88" s="19"/>
      <c r="AB88" s="19" t="s">
        <v>4556</v>
      </c>
      <c r="AC88" s="241" t="s">
        <v>3012</v>
      </c>
      <c r="AD88" s="237" t="s">
        <v>7805</v>
      </c>
      <c r="AE88" s="236" t="s">
        <v>7542</v>
      </c>
      <c r="AF88" s="19"/>
      <c r="AG88" s="19"/>
      <c r="AH88" s="19"/>
      <c r="AI88" s="19"/>
      <c r="AJ88" s="19"/>
      <c r="AK88" s="19"/>
      <c r="AL88" s="19"/>
      <c r="AM88" s="19"/>
      <c r="AN88" s="19"/>
      <c r="AO88" s="19"/>
      <c r="AP88" s="19"/>
      <c r="AQ88" s="19"/>
      <c r="AR88" s="19"/>
      <c r="AS88" s="19"/>
      <c r="AT88" s="19"/>
      <c r="AU88" s="19"/>
      <c r="AV88" s="19" t="s">
        <v>4556</v>
      </c>
      <c r="AW88" s="241" t="s">
        <v>3012</v>
      </c>
      <c r="AX88" s="237" t="s">
        <v>7805</v>
      </c>
      <c r="AY88" s="236" t="s">
        <v>7542</v>
      </c>
      <c r="AZ88" s="19"/>
      <c r="BA88" s="19" t="s">
        <v>4593</v>
      </c>
      <c r="BB88" s="241" t="s">
        <v>4061</v>
      </c>
      <c r="BC88" s="237" t="s">
        <v>8301</v>
      </c>
      <c r="BD88" s="305" t="s">
        <v>7462</v>
      </c>
      <c r="BE88" s="19"/>
      <c r="BF88" s="19"/>
      <c r="BG88" s="19"/>
      <c r="BH88" s="19"/>
      <c r="BI88" s="19"/>
      <c r="BJ88" s="19"/>
      <c r="BK88" s="19"/>
      <c r="BL88" s="19"/>
      <c r="BM88" s="19"/>
      <c r="BN88" s="19"/>
      <c r="BO88" s="19"/>
      <c r="BP88" s="19"/>
      <c r="BQ88" s="19"/>
      <c r="BR88" s="19"/>
      <c r="BS88" s="19"/>
      <c r="BT88" s="19"/>
      <c r="BU88" s="19" t="s">
        <v>4593</v>
      </c>
      <c r="BV88" s="241" t="s">
        <v>4061</v>
      </c>
      <c r="BW88" s="237" t="s">
        <v>8301</v>
      </c>
      <c r="BX88" s="305" t="s">
        <v>7462</v>
      </c>
      <c r="BY88" s="19"/>
    </row>
    <row r="89" spans="1:77" x14ac:dyDescent="0.2">
      <c r="A89" s="19" t="s">
        <v>4405</v>
      </c>
      <c r="B89" s="241" t="s">
        <v>7520</v>
      </c>
      <c r="C89" s="237" t="s">
        <v>8302</v>
      </c>
      <c r="D89" s="305" t="s">
        <v>7521</v>
      </c>
      <c r="E89" s="19"/>
      <c r="F89" s="19"/>
      <c r="G89" s="19"/>
      <c r="H89" s="19"/>
      <c r="I89" s="19"/>
      <c r="J89" s="19"/>
      <c r="K89" s="19"/>
      <c r="L89" s="19"/>
      <c r="M89" s="19"/>
      <c r="N89" s="19"/>
      <c r="O89" s="19"/>
      <c r="P89" s="19"/>
      <c r="Q89" s="19"/>
      <c r="R89" s="19"/>
      <c r="S89" s="19"/>
      <c r="T89" s="19"/>
      <c r="U89" s="19"/>
      <c r="V89" s="19"/>
      <c r="Y89" s="19"/>
      <c r="Z89" s="19"/>
      <c r="AA89" s="19"/>
      <c r="AB89" s="19" t="s">
        <v>4593</v>
      </c>
      <c r="AC89" s="241" t="s">
        <v>4061</v>
      </c>
      <c r="AD89" s="237" t="s">
        <v>8301</v>
      </c>
      <c r="AE89" s="305" t="s">
        <v>7462</v>
      </c>
      <c r="AF89" s="19"/>
      <c r="AG89" s="19"/>
      <c r="AH89" s="19"/>
      <c r="AI89" s="19"/>
      <c r="AJ89" s="19"/>
      <c r="AK89" s="19"/>
      <c r="AL89" s="19"/>
      <c r="AM89" s="19"/>
      <c r="AN89" s="19"/>
      <c r="AO89" s="19"/>
      <c r="AP89" s="19"/>
      <c r="AQ89" s="19"/>
      <c r="AR89" s="19"/>
      <c r="AS89" s="19"/>
      <c r="AT89" s="19"/>
      <c r="AU89" s="19"/>
      <c r="AV89" s="19" t="s">
        <v>4593</v>
      </c>
      <c r="AW89" s="241" t="s">
        <v>4061</v>
      </c>
      <c r="AX89" s="237" t="s">
        <v>8301</v>
      </c>
      <c r="AY89" s="305" t="s">
        <v>7462</v>
      </c>
      <c r="AZ89" s="19"/>
      <c r="BA89" s="19" t="s">
        <v>4405</v>
      </c>
      <c r="BB89" s="241" t="s">
        <v>7520</v>
      </c>
      <c r="BC89" s="237" t="s">
        <v>8302</v>
      </c>
      <c r="BD89" s="305" t="s">
        <v>7521</v>
      </c>
      <c r="BE89" s="19"/>
      <c r="BF89" s="19"/>
      <c r="BG89" s="19"/>
      <c r="BH89" s="19"/>
      <c r="BI89" s="19"/>
      <c r="BJ89" s="19"/>
      <c r="BK89" s="19"/>
      <c r="BL89" s="19"/>
      <c r="BM89" s="19"/>
      <c r="BN89" s="19"/>
      <c r="BO89" s="19"/>
      <c r="BP89" s="19"/>
      <c r="BQ89" s="19"/>
      <c r="BR89" s="19"/>
      <c r="BS89" s="19"/>
      <c r="BT89" s="19"/>
      <c r="BU89" s="19" t="s">
        <v>4405</v>
      </c>
      <c r="BV89" s="241" t="s">
        <v>7520</v>
      </c>
      <c r="BW89" s="237" t="s">
        <v>8302</v>
      </c>
      <c r="BX89" s="305" t="s">
        <v>7521</v>
      </c>
      <c r="BY89" s="19"/>
    </row>
    <row r="90" spans="1:77" x14ac:dyDescent="0.2">
      <c r="C90" s="19"/>
      <c r="D90" s="19"/>
      <c r="E90" s="19"/>
      <c r="F90" s="19"/>
      <c r="G90" s="19"/>
      <c r="H90" s="19"/>
      <c r="I90" s="19"/>
      <c r="J90" s="19"/>
      <c r="K90" s="19"/>
      <c r="L90" s="19"/>
      <c r="M90" s="19"/>
      <c r="N90" s="19"/>
      <c r="O90" s="19"/>
      <c r="P90" s="19"/>
      <c r="Q90" s="19"/>
      <c r="R90" s="19"/>
      <c r="S90" s="19"/>
      <c r="T90" s="19"/>
      <c r="U90" s="19"/>
      <c r="V90" s="19"/>
      <c r="Y90" s="19"/>
      <c r="Z90" s="19"/>
      <c r="AA90" s="19"/>
      <c r="AB90" s="19" t="s">
        <v>4405</v>
      </c>
      <c r="AC90" s="241" t="s">
        <v>7520</v>
      </c>
      <c r="AD90" s="237" t="s">
        <v>8302</v>
      </c>
      <c r="AE90" s="305" t="s">
        <v>7521</v>
      </c>
      <c r="AF90" s="19"/>
      <c r="AG90" s="19"/>
      <c r="AH90" s="19"/>
      <c r="AI90" s="19"/>
      <c r="AJ90" s="19"/>
      <c r="AK90" s="19"/>
      <c r="AL90" s="19"/>
      <c r="AM90" s="19"/>
      <c r="AN90" s="19"/>
      <c r="AO90" s="19"/>
      <c r="AP90" s="19"/>
      <c r="AQ90" s="19"/>
      <c r="AR90" s="19"/>
      <c r="AS90" s="19"/>
      <c r="AT90" s="19"/>
      <c r="AU90" s="19"/>
      <c r="AV90" s="19" t="s">
        <v>4405</v>
      </c>
      <c r="AW90" s="241" t="s">
        <v>7520</v>
      </c>
      <c r="AX90" s="237" t="s">
        <v>8302</v>
      </c>
      <c r="AY90" s="305" t="s">
        <v>7521</v>
      </c>
      <c r="AZ90" s="19"/>
      <c r="BC90" s="19"/>
      <c r="BD90" s="19"/>
      <c r="BE90" s="19"/>
      <c r="BF90" s="19"/>
      <c r="BG90" s="19"/>
      <c r="BH90" s="19"/>
      <c r="BI90" s="19"/>
      <c r="BJ90" s="19"/>
      <c r="BK90" s="19"/>
      <c r="BL90" s="19"/>
      <c r="BM90" s="19"/>
      <c r="BN90" s="19"/>
      <c r="BO90" s="19"/>
      <c r="BP90" s="19"/>
      <c r="BQ90" s="19"/>
      <c r="BR90" s="19"/>
      <c r="BS90" s="19"/>
      <c r="BT90" s="19"/>
      <c r="BU90" s="19"/>
      <c r="BV90" s="19"/>
      <c r="BX90" s="19"/>
      <c r="BY90" s="19"/>
    </row>
    <row r="91" spans="1:77" x14ac:dyDescent="0.2">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8"/>
      <c r="AC91" s="19"/>
      <c r="AD91" s="19"/>
      <c r="AE91" s="19"/>
      <c r="AF91" s="19"/>
      <c r="AG91" s="19"/>
      <c r="AH91" s="19"/>
      <c r="AI91" s="19"/>
      <c r="AJ91" s="19"/>
      <c r="AK91" s="19"/>
      <c r="AL91" s="19"/>
      <c r="AM91" s="19"/>
      <c r="AN91" s="19"/>
      <c r="AO91" s="19"/>
      <c r="AP91" s="19"/>
      <c r="AQ91" s="19"/>
      <c r="AR91" s="19"/>
      <c r="AS91" s="19"/>
      <c r="AT91" s="19"/>
      <c r="AU91" s="19"/>
      <c r="AV91" s="19"/>
      <c r="AW91" s="19"/>
      <c r="AX91" s="18"/>
      <c r="AY91" s="19"/>
      <c r="AZ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row>
    <row r="92" spans="1:77" x14ac:dyDescent="0.2">
      <c r="A92" s="19" t="s">
        <v>3949</v>
      </c>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t="s">
        <v>3950</v>
      </c>
      <c r="AC92" s="19"/>
      <c r="AD92" s="19"/>
      <c r="AE92" s="19"/>
      <c r="AF92" s="19"/>
      <c r="AG92" s="19"/>
      <c r="AH92" s="19"/>
      <c r="AI92" s="19"/>
      <c r="AJ92" s="19"/>
      <c r="AK92" s="19"/>
      <c r="AL92" s="19"/>
      <c r="AM92" s="19"/>
      <c r="AN92" s="19"/>
      <c r="AO92" s="19"/>
      <c r="AP92" s="19"/>
      <c r="AQ92" s="19"/>
      <c r="AR92" s="19"/>
      <c r="AS92" s="19"/>
      <c r="AT92" s="19"/>
      <c r="AU92" s="19"/>
      <c r="AV92" s="19"/>
      <c r="AW92" s="19"/>
      <c r="AY92" s="19"/>
      <c r="AZ92" s="19"/>
      <c r="BA92" s="19" t="s">
        <v>3951</v>
      </c>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row>
    <row r="93" spans="1:77" x14ac:dyDescent="0.2">
      <c r="A93" s="19" t="s">
        <v>3626</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t="s">
        <v>3626</v>
      </c>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t="s">
        <v>3626</v>
      </c>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row>
    <row r="94" spans="1:77" x14ac:dyDescent="0.2">
      <c r="A94" s="4"/>
      <c r="B94" s="4"/>
      <c r="C94" s="92"/>
      <c r="D94" s="92"/>
      <c r="E94" s="92"/>
      <c r="F94" s="92"/>
      <c r="G94" s="92"/>
      <c r="H94" s="92"/>
      <c r="I94" s="92"/>
      <c r="J94" s="92"/>
      <c r="K94" s="92"/>
      <c r="L94" s="92"/>
      <c r="M94" s="92"/>
      <c r="N94" s="92"/>
      <c r="O94" s="92"/>
      <c r="P94" s="92"/>
      <c r="Q94" s="92"/>
      <c r="R94" s="92"/>
      <c r="S94" s="19"/>
      <c r="T94" s="19"/>
      <c r="U94" s="19"/>
      <c r="V94" s="19"/>
      <c r="W94" s="19"/>
      <c r="X94" s="19"/>
      <c r="Y94" s="19"/>
      <c r="Z94" s="19"/>
      <c r="AA94" s="19"/>
      <c r="AB94" s="4"/>
      <c r="AC94" s="4"/>
      <c r="AD94" s="92"/>
      <c r="AE94" s="92"/>
      <c r="AF94" s="92"/>
      <c r="AG94" s="92"/>
      <c r="AH94" s="92"/>
      <c r="AI94" s="92"/>
      <c r="AJ94" s="92"/>
      <c r="AK94" s="92"/>
      <c r="AL94" s="92"/>
      <c r="AM94" s="92"/>
      <c r="AN94" s="92"/>
      <c r="AO94" s="92"/>
      <c r="AP94" s="92"/>
      <c r="AQ94" s="92"/>
      <c r="AR94" s="92"/>
      <c r="AS94" s="92"/>
      <c r="AT94" s="49"/>
      <c r="AU94" s="49"/>
      <c r="AV94" s="19"/>
      <c r="AW94" s="19"/>
      <c r="AX94" s="19"/>
      <c r="AY94" s="19"/>
      <c r="AZ94" s="19"/>
      <c r="BA94" s="4"/>
      <c r="BB94" s="4"/>
      <c r="BC94" s="92"/>
      <c r="BD94" s="92"/>
      <c r="BE94" s="92"/>
      <c r="BF94" s="92"/>
      <c r="BG94" s="92"/>
      <c r="BH94" s="92"/>
      <c r="BI94" s="92"/>
      <c r="BJ94" s="92"/>
      <c r="BK94" s="92"/>
      <c r="BL94" s="92"/>
      <c r="BM94" s="92"/>
      <c r="BN94" s="92"/>
      <c r="BO94" s="92"/>
      <c r="BP94" s="92"/>
      <c r="BQ94" s="92"/>
      <c r="BR94" s="92"/>
      <c r="BS94" s="49"/>
      <c r="BT94" s="49"/>
      <c r="BU94" s="19"/>
      <c r="BV94" s="19"/>
      <c r="BW94" s="19"/>
      <c r="BX94" s="19"/>
      <c r="BY94" s="19"/>
    </row>
    <row r="95" spans="1:77" ht="51" x14ac:dyDescent="0.2">
      <c r="A95" s="4"/>
      <c r="B95" s="4"/>
      <c r="C95" s="282">
        <v>0</v>
      </c>
      <c r="D95" s="282">
        <v>1</v>
      </c>
      <c r="E95" s="282">
        <v>2</v>
      </c>
      <c r="F95" s="282">
        <v>3</v>
      </c>
      <c r="G95" s="282">
        <v>4</v>
      </c>
      <c r="H95" s="282">
        <v>5</v>
      </c>
      <c r="I95" s="282">
        <v>6</v>
      </c>
      <c r="J95" s="282">
        <v>7</v>
      </c>
      <c r="K95" s="282">
        <v>8</v>
      </c>
      <c r="L95" s="282">
        <v>9</v>
      </c>
      <c r="M95" s="282">
        <v>10</v>
      </c>
      <c r="N95" s="282">
        <v>11</v>
      </c>
      <c r="O95" s="282">
        <v>12</v>
      </c>
      <c r="P95" s="282">
        <v>13</v>
      </c>
      <c r="Q95" s="282">
        <v>14</v>
      </c>
      <c r="R95" s="282" t="s">
        <v>3633</v>
      </c>
      <c r="S95" s="130"/>
      <c r="T95" s="4"/>
      <c r="U95" s="4"/>
      <c r="V95" s="4"/>
      <c r="W95" s="284" t="s">
        <v>3628</v>
      </c>
      <c r="X95" s="284" t="s">
        <v>3629</v>
      </c>
      <c r="Y95" s="19"/>
      <c r="Z95" s="19"/>
      <c r="AA95" s="19"/>
      <c r="AB95" s="4"/>
      <c r="AC95" s="4"/>
      <c r="AD95" s="282">
        <v>0</v>
      </c>
      <c r="AE95" s="282">
        <v>1</v>
      </c>
      <c r="AF95" s="282">
        <v>2</v>
      </c>
      <c r="AG95" s="282">
        <v>3</v>
      </c>
      <c r="AH95" s="282">
        <v>4</v>
      </c>
      <c r="AI95" s="282">
        <v>5</v>
      </c>
      <c r="AJ95" s="282">
        <v>6</v>
      </c>
      <c r="AK95" s="282">
        <v>7</v>
      </c>
      <c r="AL95" s="282">
        <v>8</v>
      </c>
      <c r="AM95" s="282">
        <v>9</v>
      </c>
      <c r="AN95" s="282">
        <v>10</v>
      </c>
      <c r="AO95" s="282">
        <v>11</v>
      </c>
      <c r="AP95" s="282">
        <v>12</v>
      </c>
      <c r="AQ95" s="282">
        <v>13</v>
      </c>
      <c r="AR95" s="282">
        <v>14</v>
      </c>
      <c r="AS95" s="282" t="s">
        <v>3633</v>
      </c>
      <c r="AT95" s="62"/>
      <c r="AU95" s="62"/>
      <c r="AV95" s="19"/>
      <c r="AW95" s="4"/>
      <c r="AX95" s="284" t="s">
        <v>3630</v>
      </c>
      <c r="AY95" s="325"/>
      <c r="AZ95" s="325"/>
      <c r="BA95" s="4"/>
      <c r="BB95" s="4"/>
      <c r="BC95" s="282">
        <v>0</v>
      </c>
      <c r="BD95" s="282">
        <v>1</v>
      </c>
      <c r="BE95" s="282">
        <v>2</v>
      </c>
      <c r="BF95" s="282">
        <v>3</v>
      </c>
      <c r="BG95" s="282">
        <v>4</v>
      </c>
      <c r="BH95" s="282">
        <v>5</v>
      </c>
      <c r="BI95" s="282">
        <v>6</v>
      </c>
      <c r="BJ95" s="282">
        <v>7</v>
      </c>
      <c r="BK95" s="282">
        <v>8</v>
      </c>
      <c r="BL95" s="282">
        <v>9</v>
      </c>
      <c r="BM95" s="282">
        <v>10</v>
      </c>
      <c r="BN95" s="282">
        <v>11</v>
      </c>
      <c r="BO95" s="282">
        <v>12</v>
      </c>
      <c r="BP95" s="282">
        <v>13</v>
      </c>
      <c r="BQ95" s="282">
        <v>14</v>
      </c>
      <c r="BR95" s="282" t="s">
        <v>3633</v>
      </c>
      <c r="BS95" s="62"/>
      <c r="BT95" s="62"/>
      <c r="BU95" s="19"/>
      <c r="BV95" s="4"/>
      <c r="BW95" s="282" t="s">
        <v>3634</v>
      </c>
      <c r="BX95" s="19"/>
      <c r="BY95" s="19"/>
    </row>
    <row r="96" spans="1:77" x14ac:dyDescent="0.2">
      <c r="A96" s="4"/>
      <c r="B96" s="4"/>
      <c r="C96" s="253" t="s">
        <v>8134</v>
      </c>
      <c r="D96" s="330" t="s">
        <v>8135</v>
      </c>
      <c r="E96" s="253" t="s">
        <v>8136</v>
      </c>
      <c r="F96" s="330" t="s">
        <v>8137</v>
      </c>
      <c r="G96" s="253" t="s">
        <v>8138</v>
      </c>
      <c r="H96" s="330" t="s">
        <v>8139</v>
      </c>
      <c r="I96" s="253" t="s">
        <v>8140</v>
      </c>
      <c r="J96" s="330" t="s">
        <v>8141</v>
      </c>
      <c r="K96" s="253" t="s">
        <v>8142</v>
      </c>
      <c r="L96" s="330" t="s">
        <v>8143</v>
      </c>
      <c r="M96" s="253" t="s">
        <v>8144</v>
      </c>
      <c r="N96" s="330" t="s">
        <v>8179</v>
      </c>
      <c r="O96" s="253" t="s">
        <v>8180</v>
      </c>
      <c r="P96" s="330" t="s">
        <v>8181</v>
      </c>
      <c r="Q96" s="253" t="s">
        <v>8182</v>
      </c>
      <c r="R96" s="330" t="s">
        <v>8183</v>
      </c>
      <c r="S96" s="19"/>
      <c r="T96" s="4"/>
      <c r="U96" s="4"/>
      <c r="V96" s="4"/>
      <c r="W96" s="219" t="s">
        <v>8356</v>
      </c>
      <c r="X96" s="219" t="s">
        <v>8357</v>
      </c>
      <c r="Y96" s="19"/>
      <c r="Z96" s="19"/>
      <c r="AA96" s="19"/>
      <c r="AB96" s="4"/>
      <c r="AC96" s="4"/>
      <c r="AD96" s="253" t="s">
        <v>8188</v>
      </c>
      <c r="AE96" s="253" t="s">
        <v>8255</v>
      </c>
      <c r="AF96" s="253" t="s">
        <v>8256</v>
      </c>
      <c r="AG96" s="253" t="s">
        <v>8257</v>
      </c>
      <c r="AH96" s="253" t="s">
        <v>8258</v>
      </c>
      <c r="AI96" s="253" t="s">
        <v>8259</v>
      </c>
      <c r="AJ96" s="253" t="s">
        <v>8260</v>
      </c>
      <c r="AK96" s="253" t="s">
        <v>8261</v>
      </c>
      <c r="AL96" s="253" t="s">
        <v>8262</v>
      </c>
      <c r="AM96" s="253" t="s">
        <v>8263</v>
      </c>
      <c r="AN96" s="253" t="s">
        <v>8264</v>
      </c>
      <c r="AO96" s="253" t="s">
        <v>8265</v>
      </c>
      <c r="AP96" s="253" t="s">
        <v>8266</v>
      </c>
      <c r="AQ96" s="253" t="s">
        <v>8267</v>
      </c>
      <c r="AR96" s="253" t="s">
        <v>8380</v>
      </c>
      <c r="AS96" s="253" t="s">
        <v>8381</v>
      </c>
      <c r="AT96" s="62"/>
      <c r="AU96" s="62"/>
      <c r="AV96" s="19"/>
      <c r="AW96" s="4"/>
      <c r="AX96" s="219" t="s">
        <v>8382</v>
      </c>
      <c r="AY96" s="325"/>
      <c r="AZ96" s="325"/>
      <c r="BA96" s="4"/>
      <c r="BB96" s="4"/>
      <c r="BC96" s="253" t="s">
        <v>8365</v>
      </c>
      <c r="BD96" s="330" t="s">
        <v>8366</v>
      </c>
      <c r="BE96" s="253" t="s">
        <v>8367</v>
      </c>
      <c r="BF96" s="330" t="s">
        <v>8368</v>
      </c>
      <c r="BG96" s="253" t="s">
        <v>8369</v>
      </c>
      <c r="BH96" s="330" t="s">
        <v>8370</v>
      </c>
      <c r="BI96" s="253" t="s">
        <v>8371</v>
      </c>
      <c r="BJ96" s="330" t="s">
        <v>8372</v>
      </c>
      <c r="BK96" s="253" t="s">
        <v>8373</v>
      </c>
      <c r="BL96" s="330" t="s">
        <v>8374</v>
      </c>
      <c r="BM96" s="253" t="s">
        <v>8363</v>
      </c>
      <c r="BN96" s="330" t="s">
        <v>8375</v>
      </c>
      <c r="BO96" s="253" t="s">
        <v>8376</v>
      </c>
      <c r="BP96" s="330" t="s">
        <v>8377</v>
      </c>
      <c r="BQ96" s="253" t="s">
        <v>8378</v>
      </c>
      <c r="BR96" s="330" t="s">
        <v>8379</v>
      </c>
      <c r="BS96" s="62"/>
      <c r="BT96" s="62"/>
      <c r="BV96" s="4"/>
      <c r="BW96" s="253" t="s">
        <v>8364</v>
      </c>
      <c r="BX96" s="19"/>
      <c r="BY96" s="19"/>
    </row>
    <row r="97" spans="1:77" x14ac:dyDescent="0.2">
      <c r="A97" s="243" t="s">
        <v>3631</v>
      </c>
      <c r="B97" s="237" t="s">
        <v>7831</v>
      </c>
      <c r="C97" s="663"/>
      <c r="D97" s="664"/>
      <c r="E97" s="664"/>
      <c r="F97" s="664"/>
      <c r="G97" s="664"/>
      <c r="H97" s="664"/>
      <c r="I97" s="664"/>
      <c r="J97" s="664"/>
      <c r="K97" s="664"/>
      <c r="L97" s="664"/>
      <c r="M97" s="664"/>
      <c r="N97" s="664"/>
      <c r="O97" s="664"/>
      <c r="P97" s="664"/>
      <c r="Q97" s="664"/>
      <c r="R97" s="665" t="s">
        <v>3952</v>
      </c>
      <c r="S97" s="19" t="s">
        <v>4819</v>
      </c>
      <c r="U97" s="243" t="s">
        <v>3631</v>
      </c>
      <c r="V97" s="237" t="s">
        <v>7831</v>
      </c>
      <c r="W97" s="605"/>
      <c r="X97" s="643" t="s">
        <v>3952</v>
      </c>
      <c r="Y97" s="19" t="s">
        <v>4819</v>
      </c>
      <c r="Z97" s="19" t="s">
        <v>4846</v>
      </c>
      <c r="AB97" s="243" t="s">
        <v>3631</v>
      </c>
      <c r="AC97" s="237" t="s">
        <v>7831</v>
      </c>
      <c r="AD97" s="663"/>
      <c r="AE97" s="664"/>
      <c r="AF97" s="664"/>
      <c r="AG97" s="664"/>
      <c r="AH97" s="664"/>
      <c r="AI97" s="664"/>
      <c r="AJ97" s="664"/>
      <c r="AK97" s="664"/>
      <c r="AL97" s="664"/>
      <c r="AM97" s="664"/>
      <c r="AN97" s="664"/>
      <c r="AO97" s="664"/>
      <c r="AP97" s="664"/>
      <c r="AQ97" s="664"/>
      <c r="AR97" s="664"/>
      <c r="AS97" s="665" t="s">
        <v>3952</v>
      </c>
      <c r="AT97" s="19" t="s">
        <v>4819</v>
      </c>
      <c r="AU97" s="19"/>
      <c r="AV97" s="243" t="s">
        <v>3631</v>
      </c>
      <c r="AW97" s="237" t="s">
        <v>7831</v>
      </c>
      <c r="AX97" s="643" t="s">
        <v>3952</v>
      </c>
      <c r="AY97" s="19" t="s">
        <v>4819</v>
      </c>
      <c r="AZ97" s="49"/>
      <c r="BA97" s="243" t="s">
        <v>3631</v>
      </c>
      <c r="BB97" s="237" t="s">
        <v>7831</v>
      </c>
      <c r="BC97" s="663"/>
      <c r="BD97" s="664"/>
      <c r="BE97" s="664"/>
      <c r="BF97" s="664"/>
      <c r="BG97" s="664"/>
      <c r="BH97" s="664"/>
      <c r="BI97" s="664"/>
      <c r="BJ97" s="664"/>
      <c r="BK97" s="664"/>
      <c r="BL97" s="664"/>
      <c r="BM97" s="664"/>
      <c r="BN97" s="664"/>
      <c r="BO97" s="664"/>
      <c r="BP97" s="664"/>
      <c r="BQ97" s="664"/>
      <c r="BR97" s="665" t="s">
        <v>3952</v>
      </c>
      <c r="BS97" s="19" t="s">
        <v>4819</v>
      </c>
      <c r="BT97" s="19"/>
      <c r="BU97" s="243" t="s">
        <v>3631</v>
      </c>
      <c r="BV97" s="237" t="s">
        <v>7831</v>
      </c>
      <c r="BW97" s="643" t="s">
        <v>3952</v>
      </c>
      <c r="BX97" s="19" t="s">
        <v>4819</v>
      </c>
      <c r="BY97" s="19" t="s">
        <v>4846</v>
      </c>
    </row>
    <row r="98" spans="1:77" x14ac:dyDescent="0.2">
      <c r="A98" s="243" t="s">
        <v>3603</v>
      </c>
      <c r="B98" s="237" t="s">
        <v>7896</v>
      </c>
      <c r="C98" s="666" t="s">
        <v>3952</v>
      </c>
      <c r="D98" s="595" t="s">
        <v>3952</v>
      </c>
      <c r="E98" s="595" t="s">
        <v>3952</v>
      </c>
      <c r="F98" s="595" t="s">
        <v>3952</v>
      </c>
      <c r="G98" s="595" t="s">
        <v>3952</v>
      </c>
      <c r="H98" s="595" t="s">
        <v>3952</v>
      </c>
      <c r="I98" s="595" t="s">
        <v>3952</v>
      </c>
      <c r="J98" s="595" t="s">
        <v>3952</v>
      </c>
      <c r="K98" s="595" t="s">
        <v>3952</v>
      </c>
      <c r="L98" s="595" t="s">
        <v>3952</v>
      </c>
      <c r="M98" s="595" t="s">
        <v>3952</v>
      </c>
      <c r="N98" s="595" t="s">
        <v>3952</v>
      </c>
      <c r="O98" s="595" t="s">
        <v>3952</v>
      </c>
      <c r="P98" s="595" t="s">
        <v>3952</v>
      </c>
      <c r="Q98" s="595" t="s">
        <v>3952</v>
      </c>
      <c r="R98" s="605"/>
      <c r="S98" s="19" t="s">
        <v>4820</v>
      </c>
      <c r="U98" s="243" t="s">
        <v>3603</v>
      </c>
      <c r="V98" s="237" t="s">
        <v>7896</v>
      </c>
      <c r="W98" s="643" t="s">
        <v>3952</v>
      </c>
      <c r="X98" s="643" t="s">
        <v>3952</v>
      </c>
      <c r="Y98" s="19" t="s">
        <v>4820</v>
      </c>
      <c r="Z98" s="19" t="s">
        <v>4847</v>
      </c>
      <c r="AB98" s="243" t="s">
        <v>3603</v>
      </c>
      <c r="AC98" s="237" t="s">
        <v>7896</v>
      </c>
      <c r="AD98" s="666" t="s">
        <v>3952</v>
      </c>
      <c r="AE98" s="595" t="s">
        <v>3952</v>
      </c>
      <c r="AF98" s="595" t="s">
        <v>3952</v>
      </c>
      <c r="AG98" s="595" t="s">
        <v>3952</v>
      </c>
      <c r="AH98" s="595" t="s">
        <v>3952</v>
      </c>
      <c r="AI98" s="595" t="s">
        <v>3952</v>
      </c>
      <c r="AJ98" s="595" t="s">
        <v>3952</v>
      </c>
      <c r="AK98" s="595" t="s">
        <v>3952</v>
      </c>
      <c r="AL98" s="595" t="s">
        <v>3952</v>
      </c>
      <c r="AM98" s="595" t="s">
        <v>3952</v>
      </c>
      <c r="AN98" s="595" t="s">
        <v>3952</v>
      </c>
      <c r="AO98" s="595" t="s">
        <v>3952</v>
      </c>
      <c r="AP98" s="595" t="s">
        <v>3952</v>
      </c>
      <c r="AQ98" s="595" t="s">
        <v>3952</v>
      </c>
      <c r="AR98" s="595" t="s">
        <v>3952</v>
      </c>
      <c r="AS98" s="605"/>
      <c r="AT98" s="19" t="s">
        <v>4820</v>
      </c>
      <c r="AU98" s="19"/>
      <c r="AV98" s="243" t="s">
        <v>3603</v>
      </c>
      <c r="AW98" s="237" t="s">
        <v>7896</v>
      </c>
      <c r="AX98" s="643" t="s">
        <v>3952</v>
      </c>
      <c r="AY98" s="19" t="s">
        <v>4820</v>
      </c>
      <c r="AZ98" s="49"/>
      <c r="BA98" s="243" t="s">
        <v>3603</v>
      </c>
      <c r="BB98" s="237" t="s">
        <v>7896</v>
      </c>
      <c r="BC98" s="666" t="s">
        <v>3952</v>
      </c>
      <c r="BD98" s="595" t="s">
        <v>3952</v>
      </c>
      <c r="BE98" s="595" t="s">
        <v>3952</v>
      </c>
      <c r="BF98" s="595" t="s">
        <v>3952</v>
      </c>
      <c r="BG98" s="595" t="s">
        <v>3952</v>
      </c>
      <c r="BH98" s="595" t="s">
        <v>3952</v>
      </c>
      <c r="BI98" s="595" t="s">
        <v>3952</v>
      </c>
      <c r="BJ98" s="595" t="s">
        <v>3952</v>
      </c>
      <c r="BK98" s="595" t="s">
        <v>3952</v>
      </c>
      <c r="BL98" s="595" t="s">
        <v>3952</v>
      </c>
      <c r="BM98" s="595" t="s">
        <v>3952</v>
      </c>
      <c r="BN98" s="595" t="s">
        <v>3952</v>
      </c>
      <c r="BO98" s="595" t="s">
        <v>3952</v>
      </c>
      <c r="BP98" s="595" t="s">
        <v>3952</v>
      </c>
      <c r="BQ98" s="595" t="s">
        <v>3952</v>
      </c>
      <c r="BR98" s="605"/>
      <c r="BS98" s="19" t="s">
        <v>4820</v>
      </c>
      <c r="BT98" s="19"/>
      <c r="BU98" s="243" t="s">
        <v>3603</v>
      </c>
      <c r="BV98" s="237" t="s">
        <v>7896</v>
      </c>
      <c r="BW98" s="643" t="s">
        <v>3952</v>
      </c>
      <c r="BX98" s="19" t="s">
        <v>4820</v>
      </c>
      <c r="BY98" s="19" t="s">
        <v>4847</v>
      </c>
    </row>
    <row r="99" spans="1:77" x14ac:dyDescent="0.2">
      <c r="A99" s="243" t="s">
        <v>3604</v>
      </c>
      <c r="B99" s="237" t="s">
        <v>7897</v>
      </c>
      <c r="C99" s="666" t="s">
        <v>3952</v>
      </c>
      <c r="D99" s="595" t="s">
        <v>3952</v>
      </c>
      <c r="E99" s="595" t="s">
        <v>3952</v>
      </c>
      <c r="F99" s="595" t="s">
        <v>3952</v>
      </c>
      <c r="G99" s="595" t="s">
        <v>3952</v>
      </c>
      <c r="H99" s="595" t="s">
        <v>3952</v>
      </c>
      <c r="I99" s="595" t="s">
        <v>3952</v>
      </c>
      <c r="J99" s="595" t="s">
        <v>3952</v>
      </c>
      <c r="K99" s="595" t="s">
        <v>3952</v>
      </c>
      <c r="L99" s="662" t="s">
        <v>3952</v>
      </c>
      <c r="M99" s="595" t="s">
        <v>3952</v>
      </c>
      <c r="N99" s="595" t="s">
        <v>3952</v>
      </c>
      <c r="O99" s="595" t="s">
        <v>3952</v>
      </c>
      <c r="P99" s="595" t="s">
        <v>3952</v>
      </c>
      <c r="Q99" s="605"/>
      <c r="R99" s="605"/>
      <c r="S99" s="19" t="s">
        <v>4821</v>
      </c>
      <c r="U99" s="243" t="s">
        <v>3604</v>
      </c>
      <c r="V99" s="237" t="s">
        <v>7897</v>
      </c>
      <c r="W99" s="643" t="s">
        <v>3952</v>
      </c>
      <c r="X99" s="643" t="s">
        <v>3952</v>
      </c>
      <c r="Y99" s="19" t="s">
        <v>4821</v>
      </c>
      <c r="Z99" s="19" t="s">
        <v>4848</v>
      </c>
      <c r="AB99" s="243" t="s">
        <v>3604</v>
      </c>
      <c r="AC99" s="237" t="s">
        <v>7897</v>
      </c>
      <c r="AD99" s="666" t="s">
        <v>3952</v>
      </c>
      <c r="AE99" s="595" t="s">
        <v>3952</v>
      </c>
      <c r="AF99" s="595" t="s">
        <v>3952</v>
      </c>
      <c r="AG99" s="595" t="s">
        <v>3952</v>
      </c>
      <c r="AH99" s="595" t="s">
        <v>3952</v>
      </c>
      <c r="AI99" s="595" t="s">
        <v>3952</v>
      </c>
      <c r="AJ99" s="595" t="s">
        <v>3952</v>
      </c>
      <c r="AK99" s="595" t="s">
        <v>3952</v>
      </c>
      <c r="AL99" s="595" t="s">
        <v>3952</v>
      </c>
      <c r="AM99" s="662" t="s">
        <v>3952</v>
      </c>
      <c r="AN99" s="595" t="s">
        <v>3952</v>
      </c>
      <c r="AO99" s="595" t="s">
        <v>3952</v>
      </c>
      <c r="AP99" s="595" t="s">
        <v>3952</v>
      </c>
      <c r="AQ99" s="595" t="s">
        <v>3952</v>
      </c>
      <c r="AR99" s="605"/>
      <c r="AS99" s="605"/>
      <c r="AT99" s="19" t="s">
        <v>4821</v>
      </c>
      <c r="AU99" s="19"/>
      <c r="AV99" s="243" t="s">
        <v>3604</v>
      </c>
      <c r="AW99" s="237" t="s">
        <v>7897</v>
      </c>
      <c r="AX99" s="643" t="s">
        <v>3952</v>
      </c>
      <c r="AY99" s="19" t="s">
        <v>4821</v>
      </c>
      <c r="AZ99" s="49"/>
      <c r="BA99" s="243" t="s">
        <v>3604</v>
      </c>
      <c r="BB99" s="237" t="s">
        <v>7897</v>
      </c>
      <c r="BC99" s="666" t="s">
        <v>3952</v>
      </c>
      <c r="BD99" s="595" t="s">
        <v>3952</v>
      </c>
      <c r="BE99" s="595" t="s">
        <v>3952</v>
      </c>
      <c r="BF99" s="595" t="s">
        <v>3952</v>
      </c>
      <c r="BG99" s="595" t="s">
        <v>3952</v>
      </c>
      <c r="BH99" s="595" t="s">
        <v>3952</v>
      </c>
      <c r="BI99" s="595" t="s">
        <v>3952</v>
      </c>
      <c r="BJ99" s="595" t="s">
        <v>3952</v>
      </c>
      <c r="BK99" s="595" t="s">
        <v>3952</v>
      </c>
      <c r="BL99" s="662" t="s">
        <v>3952</v>
      </c>
      <c r="BM99" s="595" t="s">
        <v>3952</v>
      </c>
      <c r="BN99" s="595" t="s">
        <v>3952</v>
      </c>
      <c r="BO99" s="595" t="s">
        <v>3952</v>
      </c>
      <c r="BP99" s="595" t="s">
        <v>3952</v>
      </c>
      <c r="BQ99" s="605"/>
      <c r="BR99" s="605"/>
      <c r="BS99" s="19" t="s">
        <v>4821</v>
      </c>
      <c r="BT99" s="19"/>
      <c r="BU99" s="243" t="s">
        <v>3604</v>
      </c>
      <c r="BV99" s="237" t="s">
        <v>7897</v>
      </c>
      <c r="BW99" s="643" t="s">
        <v>3952</v>
      </c>
      <c r="BX99" s="19" t="s">
        <v>4821</v>
      </c>
      <c r="BY99" s="19" t="s">
        <v>4848</v>
      </c>
    </row>
    <row r="100" spans="1:77" x14ac:dyDescent="0.2">
      <c r="A100" s="243" t="s">
        <v>3605</v>
      </c>
      <c r="B100" s="237" t="s">
        <v>7898</v>
      </c>
      <c r="C100" s="666" t="s">
        <v>3952</v>
      </c>
      <c r="D100" s="595" t="s">
        <v>3952</v>
      </c>
      <c r="E100" s="595" t="s">
        <v>3952</v>
      </c>
      <c r="F100" s="595" t="s">
        <v>3952</v>
      </c>
      <c r="G100" s="595" t="s">
        <v>3952</v>
      </c>
      <c r="H100" s="595" t="s">
        <v>3952</v>
      </c>
      <c r="I100" s="595" t="s">
        <v>3952</v>
      </c>
      <c r="J100" s="595" t="s">
        <v>3952</v>
      </c>
      <c r="K100" s="595" t="s">
        <v>3952</v>
      </c>
      <c r="L100" s="662" t="s">
        <v>3952</v>
      </c>
      <c r="M100" s="595" t="s">
        <v>3952</v>
      </c>
      <c r="N100" s="595" t="s">
        <v>3952</v>
      </c>
      <c r="O100" s="595" t="s">
        <v>3952</v>
      </c>
      <c r="P100" s="605"/>
      <c r="Q100" s="605"/>
      <c r="R100" s="605"/>
      <c r="S100" s="19" t="s">
        <v>4822</v>
      </c>
      <c r="U100" s="243" t="s">
        <v>3605</v>
      </c>
      <c r="V100" s="237" t="s">
        <v>7898</v>
      </c>
      <c r="W100" s="643" t="s">
        <v>3952</v>
      </c>
      <c r="X100" s="643" t="s">
        <v>3952</v>
      </c>
      <c r="Y100" s="19" t="s">
        <v>4822</v>
      </c>
      <c r="Z100" s="19" t="s">
        <v>4849</v>
      </c>
      <c r="AB100" s="243" t="s">
        <v>3605</v>
      </c>
      <c r="AC100" s="237" t="s">
        <v>7898</v>
      </c>
      <c r="AD100" s="666" t="s">
        <v>3952</v>
      </c>
      <c r="AE100" s="595" t="s">
        <v>3952</v>
      </c>
      <c r="AF100" s="595" t="s">
        <v>3952</v>
      </c>
      <c r="AG100" s="595" t="s">
        <v>3952</v>
      </c>
      <c r="AH100" s="595" t="s">
        <v>3952</v>
      </c>
      <c r="AI100" s="595" t="s">
        <v>3952</v>
      </c>
      <c r="AJ100" s="595" t="s">
        <v>3952</v>
      </c>
      <c r="AK100" s="595" t="s">
        <v>3952</v>
      </c>
      <c r="AL100" s="595" t="s">
        <v>3952</v>
      </c>
      <c r="AM100" s="662" t="s">
        <v>3952</v>
      </c>
      <c r="AN100" s="595" t="s">
        <v>3952</v>
      </c>
      <c r="AO100" s="595" t="s">
        <v>3952</v>
      </c>
      <c r="AP100" s="595" t="s">
        <v>3952</v>
      </c>
      <c r="AQ100" s="605"/>
      <c r="AR100" s="605"/>
      <c r="AS100" s="605"/>
      <c r="AT100" s="19" t="s">
        <v>4822</v>
      </c>
      <c r="AU100" s="19"/>
      <c r="AV100" s="243" t="s">
        <v>3605</v>
      </c>
      <c r="AW100" s="237" t="s">
        <v>7898</v>
      </c>
      <c r="AX100" s="643" t="s">
        <v>3952</v>
      </c>
      <c r="AY100" s="19" t="s">
        <v>4822</v>
      </c>
      <c r="AZ100" s="49"/>
      <c r="BA100" s="243" t="s">
        <v>3605</v>
      </c>
      <c r="BB100" s="237" t="s">
        <v>7898</v>
      </c>
      <c r="BC100" s="666" t="s">
        <v>3952</v>
      </c>
      <c r="BD100" s="595" t="s">
        <v>3952</v>
      </c>
      <c r="BE100" s="595" t="s">
        <v>3952</v>
      </c>
      <c r="BF100" s="595" t="s">
        <v>3952</v>
      </c>
      <c r="BG100" s="595" t="s">
        <v>3952</v>
      </c>
      <c r="BH100" s="595" t="s">
        <v>3952</v>
      </c>
      <c r="BI100" s="595" t="s">
        <v>3952</v>
      </c>
      <c r="BJ100" s="595" t="s">
        <v>3952</v>
      </c>
      <c r="BK100" s="595" t="s">
        <v>3952</v>
      </c>
      <c r="BL100" s="662" t="s">
        <v>3952</v>
      </c>
      <c r="BM100" s="595" t="s">
        <v>3952</v>
      </c>
      <c r="BN100" s="595" t="s">
        <v>3952</v>
      </c>
      <c r="BO100" s="595" t="s">
        <v>3952</v>
      </c>
      <c r="BP100" s="605"/>
      <c r="BQ100" s="605"/>
      <c r="BR100" s="605"/>
      <c r="BS100" s="19" t="s">
        <v>4822</v>
      </c>
      <c r="BT100" s="19"/>
      <c r="BU100" s="243" t="s">
        <v>3605</v>
      </c>
      <c r="BV100" s="237" t="s">
        <v>7898</v>
      </c>
      <c r="BW100" s="643" t="s">
        <v>3952</v>
      </c>
      <c r="BX100" s="19" t="s">
        <v>4822</v>
      </c>
      <c r="BY100" s="19" t="s">
        <v>4849</v>
      </c>
    </row>
    <row r="101" spans="1:77" x14ac:dyDescent="0.2">
      <c r="A101" s="243" t="s">
        <v>3606</v>
      </c>
      <c r="B101" s="237" t="s">
        <v>7899</v>
      </c>
      <c r="C101" s="666" t="s">
        <v>3952</v>
      </c>
      <c r="D101" s="595" t="s">
        <v>3952</v>
      </c>
      <c r="E101" s="595" t="s">
        <v>3952</v>
      </c>
      <c r="F101" s="595" t="s">
        <v>3952</v>
      </c>
      <c r="G101" s="595" t="s">
        <v>3952</v>
      </c>
      <c r="H101" s="595" t="s">
        <v>3952</v>
      </c>
      <c r="I101" s="595" t="s">
        <v>3952</v>
      </c>
      <c r="J101" s="595" t="s">
        <v>3952</v>
      </c>
      <c r="K101" s="595" t="s">
        <v>3952</v>
      </c>
      <c r="L101" s="662" t="s">
        <v>3952</v>
      </c>
      <c r="M101" s="595" t="s">
        <v>3952</v>
      </c>
      <c r="N101" s="595" t="s">
        <v>3952</v>
      </c>
      <c r="O101" s="605"/>
      <c r="P101" s="605"/>
      <c r="Q101" s="605"/>
      <c r="R101" s="605"/>
      <c r="S101" s="19" t="s">
        <v>4823</v>
      </c>
      <c r="U101" s="243" t="s">
        <v>3606</v>
      </c>
      <c r="V101" s="237" t="s">
        <v>7899</v>
      </c>
      <c r="W101" s="643" t="s">
        <v>3952</v>
      </c>
      <c r="X101" s="643" t="s">
        <v>3952</v>
      </c>
      <c r="Y101" s="19" t="s">
        <v>4823</v>
      </c>
      <c r="Z101" s="19" t="s">
        <v>4850</v>
      </c>
      <c r="AB101" s="243" t="s">
        <v>3606</v>
      </c>
      <c r="AC101" s="237" t="s">
        <v>7899</v>
      </c>
      <c r="AD101" s="666" t="s">
        <v>3952</v>
      </c>
      <c r="AE101" s="595" t="s">
        <v>3952</v>
      </c>
      <c r="AF101" s="595" t="s">
        <v>3952</v>
      </c>
      <c r="AG101" s="595" t="s">
        <v>3952</v>
      </c>
      <c r="AH101" s="595" t="s">
        <v>3952</v>
      </c>
      <c r="AI101" s="595" t="s">
        <v>3952</v>
      </c>
      <c r="AJ101" s="595" t="s">
        <v>3952</v>
      </c>
      <c r="AK101" s="595" t="s">
        <v>3952</v>
      </c>
      <c r="AL101" s="595" t="s">
        <v>3952</v>
      </c>
      <c r="AM101" s="662" t="s">
        <v>3952</v>
      </c>
      <c r="AN101" s="595" t="s">
        <v>3952</v>
      </c>
      <c r="AO101" s="595" t="s">
        <v>3952</v>
      </c>
      <c r="AP101" s="605"/>
      <c r="AQ101" s="605"/>
      <c r="AR101" s="605"/>
      <c r="AS101" s="605"/>
      <c r="AT101" s="19" t="s">
        <v>4823</v>
      </c>
      <c r="AU101" s="19"/>
      <c r="AV101" s="243" t="s">
        <v>3606</v>
      </c>
      <c r="AW101" s="237" t="s">
        <v>7899</v>
      </c>
      <c r="AX101" s="643" t="s">
        <v>3952</v>
      </c>
      <c r="AY101" s="19" t="s">
        <v>4823</v>
      </c>
      <c r="AZ101" s="49"/>
      <c r="BA101" s="243" t="s">
        <v>3606</v>
      </c>
      <c r="BB101" s="237" t="s">
        <v>7899</v>
      </c>
      <c r="BC101" s="666" t="s">
        <v>3952</v>
      </c>
      <c r="BD101" s="595" t="s">
        <v>3952</v>
      </c>
      <c r="BE101" s="595" t="s">
        <v>3952</v>
      </c>
      <c r="BF101" s="595" t="s">
        <v>3952</v>
      </c>
      <c r="BG101" s="595" t="s">
        <v>3952</v>
      </c>
      <c r="BH101" s="595" t="s">
        <v>3952</v>
      </c>
      <c r="BI101" s="595" t="s">
        <v>3952</v>
      </c>
      <c r="BJ101" s="595" t="s">
        <v>3952</v>
      </c>
      <c r="BK101" s="595" t="s">
        <v>3952</v>
      </c>
      <c r="BL101" s="662" t="s">
        <v>3952</v>
      </c>
      <c r="BM101" s="595" t="s">
        <v>3952</v>
      </c>
      <c r="BN101" s="595" t="s">
        <v>3952</v>
      </c>
      <c r="BO101" s="605"/>
      <c r="BP101" s="605"/>
      <c r="BQ101" s="605"/>
      <c r="BR101" s="605"/>
      <c r="BS101" s="19" t="s">
        <v>4823</v>
      </c>
      <c r="BT101" s="19"/>
      <c r="BU101" s="243" t="s">
        <v>3606</v>
      </c>
      <c r="BV101" s="237" t="s">
        <v>7899</v>
      </c>
      <c r="BW101" s="643" t="s">
        <v>3952</v>
      </c>
      <c r="BX101" s="19" t="s">
        <v>4823</v>
      </c>
      <c r="BY101" s="19" t="s">
        <v>4850</v>
      </c>
    </row>
    <row r="102" spans="1:77" x14ac:dyDescent="0.2">
      <c r="A102" s="243" t="s">
        <v>3607</v>
      </c>
      <c r="B102" s="237" t="s">
        <v>7900</v>
      </c>
      <c r="C102" s="666" t="s">
        <v>3952</v>
      </c>
      <c r="D102" s="595" t="s">
        <v>3952</v>
      </c>
      <c r="E102" s="595" t="s">
        <v>3952</v>
      </c>
      <c r="F102" s="595" t="s">
        <v>3952</v>
      </c>
      <c r="G102" s="595" t="s">
        <v>3952</v>
      </c>
      <c r="H102" s="595" t="s">
        <v>3952</v>
      </c>
      <c r="I102" s="595" t="s">
        <v>3952</v>
      </c>
      <c r="J102" s="595" t="s">
        <v>3952</v>
      </c>
      <c r="K102" s="595" t="s">
        <v>3952</v>
      </c>
      <c r="L102" s="662" t="s">
        <v>3952</v>
      </c>
      <c r="M102" s="595" t="s">
        <v>3952</v>
      </c>
      <c r="N102" s="605"/>
      <c r="O102" s="605"/>
      <c r="P102" s="605"/>
      <c r="Q102" s="605"/>
      <c r="R102" s="605"/>
      <c r="S102" s="19" t="s">
        <v>4824</v>
      </c>
      <c r="U102" s="243" t="s">
        <v>3607</v>
      </c>
      <c r="V102" s="237" t="s">
        <v>7900</v>
      </c>
      <c r="W102" s="643" t="s">
        <v>3952</v>
      </c>
      <c r="X102" s="643" t="s">
        <v>3952</v>
      </c>
      <c r="Y102" s="19" t="s">
        <v>4824</v>
      </c>
      <c r="Z102" s="19" t="s">
        <v>4851</v>
      </c>
      <c r="AB102" s="243" t="s">
        <v>3607</v>
      </c>
      <c r="AC102" s="237" t="s">
        <v>7900</v>
      </c>
      <c r="AD102" s="666" t="s">
        <v>3952</v>
      </c>
      <c r="AE102" s="595" t="s">
        <v>3952</v>
      </c>
      <c r="AF102" s="595" t="s">
        <v>3952</v>
      </c>
      <c r="AG102" s="595" t="s">
        <v>3952</v>
      </c>
      <c r="AH102" s="595" t="s">
        <v>3952</v>
      </c>
      <c r="AI102" s="595" t="s">
        <v>3952</v>
      </c>
      <c r="AJ102" s="595" t="s">
        <v>3952</v>
      </c>
      <c r="AK102" s="595" t="s">
        <v>3952</v>
      </c>
      <c r="AL102" s="595" t="s">
        <v>3952</v>
      </c>
      <c r="AM102" s="662" t="s">
        <v>3952</v>
      </c>
      <c r="AN102" s="595" t="s">
        <v>3952</v>
      </c>
      <c r="AO102" s="605"/>
      <c r="AP102" s="605"/>
      <c r="AQ102" s="605"/>
      <c r="AR102" s="605"/>
      <c r="AS102" s="605"/>
      <c r="AT102" s="19" t="s">
        <v>4824</v>
      </c>
      <c r="AU102" s="19"/>
      <c r="AV102" s="243" t="s">
        <v>3607</v>
      </c>
      <c r="AW102" s="237" t="s">
        <v>7900</v>
      </c>
      <c r="AX102" s="643" t="s">
        <v>3952</v>
      </c>
      <c r="AY102" s="19" t="s">
        <v>4824</v>
      </c>
      <c r="AZ102" s="49"/>
      <c r="BA102" s="243" t="s">
        <v>3607</v>
      </c>
      <c r="BB102" s="237" t="s">
        <v>7900</v>
      </c>
      <c r="BC102" s="666" t="s">
        <v>3952</v>
      </c>
      <c r="BD102" s="595" t="s">
        <v>3952</v>
      </c>
      <c r="BE102" s="595" t="s">
        <v>3952</v>
      </c>
      <c r="BF102" s="595" t="s">
        <v>3952</v>
      </c>
      <c r="BG102" s="595" t="s">
        <v>3952</v>
      </c>
      <c r="BH102" s="595" t="s">
        <v>3952</v>
      </c>
      <c r="BI102" s="595" t="s">
        <v>3952</v>
      </c>
      <c r="BJ102" s="595" t="s">
        <v>3952</v>
      </c>
      <c r="BK102" s="595" t="s">
        <v>3952</v>
      </c>
      <c r="BL102" s="662" t="s">
        <v>3952</v>
      </c>
      <c r="BM102" s="595" t="s">
        <v>3952</v>
      </c>
      <c r="BN102" s="605"/>
      <c r="BO102" s="605"/>
      <c r="BP102" s="605"/>
      <c r="BQ102" s="605"/>
      <c r="BR102" s="605"/>
      <c r="BS102" s="19" t="s">
        <v>4824</v>
      </c>
      <c r="BT102" s="19"/>
      <c r="BU102" s="243" t="s">
        <v>3607</v>
      </c>
      <c r="BV102" s="237" t="s">
        <v>7900</v>
      </c>
      <c r="BW102" s="643" t="s">
        <v>3952</v>
      </c>
      <c r="BX102" s="19" t="s">
        <v>4824</v>
      </c>
      <c r="BY102" s="19" t="s">
        <v>4851</v>
      </c>
    </row>
    <row r="103" spans="1:77" x14ac:dyDescent="0.2">
      <c r="A103" s="243" t="s">
        <v>3608</v>
      </c>
      <c r="B103" s="237" t="s">
        <v>7901</v>
      </c>
      <c r="C103" s="666" t="s">
        <v>3952</v>
      </c>
      <c r="D103" s="595" t="s">
        <v>3952</v>
      </c>
      <c r="E103" s="595" t="s">
        <v>3952</v>
      </c>
      <c r="F103" s="595" t="s">
        <v>3952</v>
      </c>
      <c r="G103" s="595" t="s">
        <v>3952</v>
      </c>
      <c r="H103" s="595" t="s">
        <v>3952</v>
      </c>
      <c r="I103" s="595" t="s">
        <v>3952</v>
      </c>
      <c r="J103" s="595" t="s">
        <v>3952</v>
      </c>
      <c r="K103" s="595" t="s">
        <v>3952</v>
      </c>
      <c r="L103" s="662" t="s">
        <v>3952</v>
      </c>
      <c r="M103" s="605"/>
      <c r="N103" s="605"/>
      <c r="O103" s="605"/>
      <c r="P103" s="605"/>
      <c r="Q103" s="605"/>
      <c r="R103" s="605"/>
      <c r="S103" s="19" t="s">
        <v>4825</v>
      </c>
      <c r="U103" s="243" t="s">
        <v>3608</v>
      </c>
      <c r="V103" s="237" t="s">
        <v>7901</v>
      </c>
      <c r="W103" s="643" t="s">
        <v>3952</v>
      </c>
      <c r="X103" s="644" t="s">
        <v>3952</v>
      </c>
      <c r="Y103" s="19" t="s">
        <v>4825</v>
      </c>
      <c r="Z103" s="19" t="s">
        <v>4836</v>
      </c>
      <c r="AB103" s="243" t="s">
        <v>3608</v>
      </c>
      <c r="AC103" s="237" t="s">
        <v>7901</v>
      </c>
      <c r="AD103" s="666" t="s">
        <v>3952</v>
      </c>
      <c r="AE103" s="595" t="s">
        <v>3952</v>
      </c>
      <c r="AF103" s="595" t="s">
        <v>3952</v>
      </c>
      <c r="AG103" s="595" t="s">
        <v>3952</v>
      </c>
      <c r="AH103" s="595" t="s">
        <v>3952</v>
      </c>
      <c r="AI103" s="595" t="s">
        <v>3952</v>
      </c>
      <c r="AJ103" s="595" t="s">
        <v>3952</v>
      </c>
      <c r="AK103" s="595" t="s">
        <v>3952</v>
      </c>
      <c r="AL103" s="595" t="s">
        <v>3952</v>
      </c>
      <c r="AM103" s="662" t="s">
        <v>3952</v>
      </c>
      <c r="AN103" s="605"/>
      <c r="AO103" s="605"/>
      <c r="AP103" s="605"/>
      <c r="AQ103" s="605"/>
      <c r="AR103" s="605"/>
      <c r="AS103" s="605"/>
      <c r="AT103" s="19" t="s">
        <v>4825</v>
      </c>
      <c r="AU103" s="19"/>
      <c r="AV103" s="243" t="s">
        <v>3608</v>
      </c>
      <c r="AW103" s="237" t="s">
        <v>7901</v>
      </c>
      <c r="AX103" s="643" t="s">
        <v>3952</v>
      </c>
      <c r="AY103" s="19" t="s">
        <v>4825</v>
      </c>
      <c r="AZ103" s="49"/>
      <c r="BA103" s="243" t="s">
        <v>3608</v>
      </c>
      <c r="BB103" s="237" t="s">
        <v>7901</v>
      </c>
      <c r="BC103" s="666" t="s">
        <v>3952</v>
      </c>
      <c r="BD103" s="595" t="s">
        <v>3952</v>
      </c>
      <c r="BE103" s="595" t="s">
        <v>3952</v>
      </c>
      <c r="BF103" s="595" t="s">
        <v>3952</v>
      </c>
      <c r="BG103" s="595" t="s">
        <v>3952</v>
      </c>
      <c r="BH103" s="595" t="s">
        <v>3952</v>
      </c>
      <c r="BI103" s="595" t="s">
        <v>3952</v>
      </c>
      <c r="BJ103" s="595" t="s">
        <v>3952</v>
      </c>
      <c r="BK103" s="595" t="s">
        <v>3952</v>
      </c>
      <c r="BL103" s="662" t="s">
        <v>3952</v>
      </c>
      <c r="BM103" s="605"/>
      <c r="BN103" s="605"/>
      <c r="BO103" s="605"/>
      <c r="BP103" s="605"/>
      <c r="BQ103" s="605"/>
      <c r="BR103" s="605"/>
      <c r="BS103" s="19" t="s">
        <v>4825</v>
      </c>
      <c r="BT103" s="19"/>
      <c r="BU103" s="243" t="s">
        <v>3608</v>
      </c>
      <c r="BV103" s="237" t="s">
        <v>7901</v>
      </c>
      <c r="BW103" s="644" t="s">
        <v>3952</v>
      </c>
      <c r="BX103" s="19" t="s">
        <v>4825</v>
      </c>
      <c r="BY103" s="19" t="s">
        <v>4836</v>
      </c>
    </row>
    <row r="104" spans="1:77" x14ac:dyDescent="0.2">
      <c r="A104" s="243" t="s">
        <v>3609</v>
      </c>
      <c r="B104" s="237" t="s">
        <v>7902</v>
      </c>
      <c r="C104" s="666" t="s">
        <v>3952</v>
      </c>
      <c r="D104" s="595" t="s">
        <v>3952</v>
      </c>
      <c r="E104" s="595" t="s">
        <v>3952</v>
      </c>
      <c r="F104" s="595" t="s">
        <v>3952</v>
      </c>
      <c r="G104" s="595" t="s">
        <v>3952</v>
      </c>
      <c r="H104" s="595" t="s">
        <v>3952</v>
      </c>
      <c r="I104" s="595" t="s">
        <v>3952</v>
      </c>
      <c r="J104" s="595" t="s">
        <v>3952</v>
      </c>
      <c r="K104" s="595" t="s">
        <v>3952</v>
      </c>
      <c r="L104" s="605"/>
      <c r="M104" s="605"/>
      <c r="N104" s="605"/>
      <c r="O104" s="605"/>
      <c r="P104" s="605"/>
      <c r="Q104" s="605"/>
      <c r="R104" s="605"/>
      <c r="S104" s="19" t="s">
        <v>4826</v>
      </c>
      <c r="U104" s="243" t="s">
        <v>3609</v>
      </c>
      <c r="V104" s="237" t="s">
        <v>7902</v>
      </c>
      <c r="W104" s="643" t="s">
        <v>3952</v>
      </c>
      <c r="X104" s="644" t="s">
        <v>3952</v>
      </c>
      <c r="Y104" s="19" t="s">
        <v>4826</v>
      </c>
      <c r="Z104" s="19" t="s">
        <v>4837</v>
      </c>
      <c r="AB104" s="243" t="s">
        <v>3609</v>
      </c>
      <c r="AC104" s="237" t="s">
        <v>7902</v>
      </c>
      <c r="AD104" s="666" t="s">
        <v>3952</v>
      </c>
      <c r="AE104" s="595" t="s">
        <v>3952</v>
      </c>
      <c r="AF104" s="595" t="s">
        <v>3952</v>
      </c>
      <c r="AG104" s="595" t="s">
        <v>3952</v>
      </c>
      <c r="AH104" s="595" t="s">
        <v>3952</v>
      </c>
      <c r="AI104" s="595" t="s">
        <v>3952</v>
      </c>
      <c r="AJ104" s="595" t="s">
        <v>3952</v>
      </c>
      <c r="AK104" s="595" t="s">
        <v>3952</v>
      </c>
      <c r="AL104" s="595" t="s">
        <v>3952</v>
      </c>
      <c r="AM104" s="605"/>
      <c r="AN104" s="605"/>
      <c r="AO104" s="605"/>
      <c r="AP104" s="605"/>
      <c r="AQ104" s="605"/>
      <c r="AR104" s="605"/>
      <c r="AS104" s="605"/>
      <c r="AT104" s="19" t="s">
        <v>4826</v>
      </c>
      <c r="AU104" s="19"/>
      <c r="AV104" s="243" t="s">
        <v>3609</v>
      </c>
      <c r="AW104" s="237" t="s">
        <v>7902</v>
      </c>
      <c r="AX104" s="643" t="s">
        <v>3952</v>
      </c>
      <c r="AY104" s="19" t="s">
        <v>4826</v>
      </c>
      <c r="AZ104" s="49"/>
      <c r="BA104" s="243" t="s">
        <v>3609</v>
      </c>
      <c r="BB104" s="237" t="s">
        <v>7902</v>
      </c>
      <c r="BC104" s="666" t="s">
        <v>3952</v>
      </c>
      <c r="BD104" s="595" t="s">
        <v>3952</v>
      </c>
      <c r="BE104" s="595" t="s">
        <v>3952</v>
      </c>
      <c r="BF104" s="595" t="s">
        <v>3952</v>
      </c>
      <c r="BG104" s="595" t="s">
        <v>3952</v>
      </c>
      <c r="BH104" s="595" t="s">
        <v>3952</v>
      </c>
      <c r="BI104" s="595" t="s">
        <v>3952</v>
      </c>
      <c r="BJ104" s="595" t="s">
        <v>3952</v>
      </c>
      <c r="BK104" s="595" t="s">
        <v>3952</v>
      </c>
      <c r="BL104" s="605"/>
      <c r="BM104" s="605"/>
      <c r="BN104" s="605"/>
      <c r="BO104" s="605"/>
      <c r="BP104" s="605"/>
      <c r="BQ104" s="605"/>
      <c r="BR104" s="605"/>
      <c r="BS104" s="19" t="s">
        <v>4826</v>
      </c>
      <c r="BT104" s="19"/>
      <c r="BU104" s="243" t="s">
        <v>3609</v>
      </c>
      <c r="BV104" s="237" t="s">
        <v>7902</v>
      </c>
      <c r="BW104" s="644" t="s">
        <v>3952</v>
      </c>
      <c r="BX104" s="19" t="s">
        <v>4826</v>
      </c>
      <c r="BY104" s="19" t="s">
        <v>4837</v>
      </c>
    </row>
    <row r="105" spans="1:77" x14ac:dyDescent="0.2">
      <c r="A105" s="243" t="s">
        <v>3610</v>
      </c>
      <c r="B105" s="237" t="s">
        <v>7903</v>
      </c>
      <c r="C105" s="666" t="s">
        <v>3952</v>
      </c>
      <c r="D105" s="595" t="s">
        <v>3952</v>
      </c>
      <c r="E105" s="595" t="s">
        <v>3952</v>
      </c>
      <c r="F105" s="595" t="s">
        <v>3952</v>
      </c>
      <c r="G105" s="595" t="s">
        <v>3952</v>
      </c>
      <c r="H105" s="595" t="s">
        <v>3952</v>
      </c>
      <c r="I105" s="595" t="s">
        <v>3952</v>
      </c>
      <c r="J105" s="595" t="s">
        <v>3952</v>
      </c>
      <c r="K105" s="605"/>
      <c r="L105" s="605"/>
      <c r="M105" s="605"/>
      <c r="N105" s="605"/>
      <c r="O105" s="605"/>
      <c r="P105" s="605"/>
      <c r="Q105" s="605"/>
      <c r="R105" s="605"/>
      <c r="S105" s="19" t="s">
        <v>4827</v>
      </c>
      <c r="U105" s="243" t="s">
        <v>3610</v>
      </c>
      <c r="V105" s="237" t="s">
        <v>7903</v>
      </c>
      <c r="W105" s="643" t="s">
        <v>3952</v>
      </c>
      <c r="X105" s="644" t="s">
        <v>3952</v>
      </c>
      <c r="Y105" s="19" t="s">
        <v>4827</v>
      </c>
      <c r="Z105" s="19" t="s">
        <v>4838</v>
      </c>
      <c r="AB105" s="243" t="s">
        <v>3610</v>
      </c>
      <c r="AC105" s="237" t="s">
        <v>7903</v>
      </c>
      <c r="AD105" s="666" t="s">
        <v>3952</v>
      </c>
      <c r="AE105" s="595" t="s">
        <v>3952</v>
      </c>
      <c r="AF105" s="595" t="s">
        <v>3952</v>
      </c>
      <c r="AG105" s="595" t="s">
        <v>3952</v>
      </c>
      <c r="AH105" s="595" t="s">
        <v>3952</v>
      </c>
      <c r="AI105" s="595" t="s">
        <v>3952</v>
      </c>
      <c r="AJ105" s="595" t="s">
        <v>3952</v>
      </c>
      <c r="AK105" s="595" t="s">
        <v>3952</v>
      </c>
      <c r="AL105" s="605"/>
      <c r="AM105" s="605"/>
      <c r="AN105" s="605"/>
      <c r="AO105" s="605"/>
      <c r="AP105" s="605"/>
      <c r="AQ105" s="605"/>
      <c r="AR105" s="605"/>
      <c r="AS105" s="605"/>
      <c r="AT105" s="19" t="s">
        <v>4827</v>
      </c>
      <c r="AU105" s="19"/>
      <c r="AV105" s="243" t="s">
        <v>3610</v>
      </c>
      <c r="AW105" s="237" t="s">
        <v>7903</v>
      </c>
      <c r="AX105" s="643" t="s">
        <v>3952</v>
      </c>
      <c r="AY105" s="19" t="s">
        <v>4827</v>
      </c>
      <c r="AZ105" s="49"/>
      <c r="BA105" s="243" t="s">
        <v>3610</v>
      </c>
      <c r="BB105" s="237" t="s">
        <v>7903</v>
      </c>
      <c r="BC105" s="666" t="s">
        <v>3952</v>
      </c>
      <c r="BD105" s="595" t="s">
        <v>3952</v>
      </c>
      <c r="BE105" s="595" t="s">
        <v>3952</v>
      </c>
      <c r="BF105" s="595" t="s">
        <v>3952</v>
      </c>
      <c r="BG105" s="595" t="s">
        <v>3952</v>
      </c>
      <c r="BH105" s="595" t="s">
        <v>3952</v>
      </c>
      <c r="BI105" s="595" t="s">
        <v>3952</v>
      </c>
      <c r="BJ105" s="595" t="s">
        <v>3952</v>
      </c>
      <c r="BK105" s="605"/>
      <c r="BL105" s="605"/>
      <c r="BM105" s="605"/>
      <c r="BN105" s="605"/>
      <c r="BO105" s="605"/>
      <c r="BP105" s="605"/>
      <c r="BQ105" s="605"/>
      <c r="BR105" s="605"/>
      <c r="BS105" s="19" t="s">
        <v>4827</v>
      </c>
      <c r="BT105" s="19"/>
      <c r="BU105" s="243" t="s">
        <v>3610</v>
      </c>
      <c r="BV105" s="237" t="s">
        <v>7903</v>
      </c>
      <c r="BW105" s="644" t="s">
        <v>3952</v>
      </c>
      <c r="BX105" s="19" t="s">
        <v>4827</v>
      </c>
      <c r="BY105" s="19" t="s">
        <v>4838</v>
      </c>
    </row>
    <row r="106" spans="1:77" x14ac:dyDescent="0.2">
      <c r="A106" s="243" t="s">
        <v>3611</v>
      </c>
      <c r="B106" s="237" t="s">
        <v>7904</v>
      </c>
      <c r="C106" s="666" t="s">
        <v>3952</v>
      </c>
      <c r="D106" s="595" t="s">
        <v>3952</v>
      </c>
      <c r="E106" s="595" t="s">
        <v>3952</v>
      </c>
      <c r="F106" s="595" t="s">
        <v>3952</v>
      </c>
      <c r="G106" s="595" t="s">
        <v>3952</v>
      </c>
      <c r="H106" s="595" t="s">
        <v>3952</v>
      </c>
      <c r="I106" s="595" t="s">
        <v>3952</v>
      </c>
      <c r="J106" s="605"/>
      <c r="K106" s="605"/>
      <c r="L106" s="605"/>
      <c r="M106" s="605"/>
      <c r="N106" s="605"/>
      <c r="O106" s="605"/>
      <c r="P106" s="605"/>
      <c r="Q106" s="605"/>
      <c r="R106" s="605"/>
      <c r="S106" s="19" t="s">
        <v>4828</v>
      </c>
      <c r="U106" s="243" t="s">
        <v>3611</v>
      </c>
      <c r="V106" s="237" t="s">
        <v>7904</v>
      </c>
      <c r="W106" s="643" t="s">
        <v>3952</v>
      </c>
      <c r="X106" s="644" t="s">
        <v>3952</v>
      </c>
      <c r="Y106" s="19" t="s">
        <v>4828</v>
      </c>
      <c r="Z106" s="19" t="s">
        <v>4839</v>
      </c>
      <c r="AB106" s="243" t="s">
        <v>3611</v>
      </c>
      <c r="AC106" s="237" t="s">
        <v>7904</v>
      </c>
      <c r="AD106" s="666" t="s">
        <v>3952</v>
      </c>
      <c r="AE106" s="595" t="s">
        <v>3952</v>
      </c>
      <c r="AF106" s="595" t="s">
        <v>3952</v>
      </c>
      <c r="AG106" s="595" t="s">
        <v>3952</v>
      </c>
      <c r="AH106" s="595" t="s">
        <v>3952</v>
      </c>
      <c r="AI106" s="595" t="s">
        <v>3952</v>
      </c>
      <c r="AJ106" s="595" t="s">
        <v>3952</v>
      </c>
      <c r="AK106" s="605"/>
      <c r="AL106" s="605"/>
      <c r="AM106" s="605"/>
      <c r="AN106" s="605"/>
      <c r="AO106" s="605"/>
      <c r="AP106" s="605"/>
      <c r="AQ106" s="605"/>
      <c r="AR106" s="605"/>
      <c r="AS106" s="605"/>
      <c r="AT106" s="19" t="s">
        <v>4828</v>
      </c>
      <c r="AU106" s="19"/>
      <c r="AV106" s="243" t="s">
        <v>3611</v>
      </c>
      <c r="AW106" s="237" t="s">
        <v>7904</v>
      </c>
      <c r="AX106" s="643" t="s">
        <v>3952</v>
      </c>
      <c r="AY106" s="19" t="s">
        <v>4828</v>
      </c>
      <c r="AZ106" s="49"/>
      <c r="BA106" s="243" t="s">
        <v>3611</v>
      </c>
      <c r="BB106" s="237" t="s">
        <v>7904</v>
      </c>
      <c r="BC106" s="666" t="s">
        <v>3952</v>
      </c>
      <c r="BD106" s="595" t="s">
        <v>3952</v>
      </c>
      <c r="BE106" s="595" t="s">
        <v>3952</v>
      </c>
      <c r="BF106" s="595" t="s">
        <v>3952</v>
      </c>
      <c r="BG106" s="595" t="s">
        <v>3952</v>
      </c>
      <c r="BH106" s="595" t="s">
        <v>3952</v>
      </c>
      <c r="BI106" s="595" t="s">
        <v>3952</v>
      </c>
      <c r="BJ106" s="605"/>
      <c r="BK106" s="605"/>
      <c r="BL106" s="605"/>
      <c r="BM106" s="605"/>
      <c r="BN106" s="605"/>
      <c r="BO106" s="605"/>
      <c r="BP106" s="605"/>
      <c r="BQ106" s="605"/>
      <c r="BR106" s="605"/>
      <c r="BS106" s="19" t="s">
        <v>4828</v>
      </c>
      <c r="BT106" s="19"/>
      <c r="BU106" s="243" t="s">
        <v>3611</v>
      </c>
      <c r="BV106" s="237" t="s">
        <v>7904</v>
      </c>
      <c r="BW106" s="644" t="s">
        <v>3952</v>
      </c>
      <c r="BX106" s="19" t="s">
        <v>4828</v>
      </c>
      <c r="BY106" s="19" t="s">
        <v>4839</v>
      </c>
    </row>
    <row r="107" spans="1:77" x14ac:dyDescent="0.2">
      <c r="A107" s="243" t="s">
        <v>3612</v>
      </c>
      <c r="B107" s="237" t="s">
        <v>7832</v>
      </c>
      <c r="C107" s="666" t="s">
        <v>3952</v>
      </c>
      <c r="D107" s="595" t="s">
        <v>3952</v>
      </c>
      <c r="E107" s="595" t="s">
        <v>3952</v>
      </c>
      <c r="F107" s="595" t="s">
        <v>3952</v>
      </c>
      <c r="G107" s="595" t="s">
        <v>3952</v>
      </c>
      <c r="H107" s="595" t="s">
        <v>3952</v>
      </c>
      <c r="I107" s="605"/>
      <c r="J107" s="605"/>
      <c r="K107" s="605"/>
      <c r="L107" s="605"/>
      <c r="M107" s="605"/>
      <c r="N107" s="605"/>
      <c r="O107" s="605"/>
      <c r="P107" s="605"/>
      <c r="Q107" s="605"/>
      <c r="R107" s="605"/>
      <c r="S107" s="19" t="s">
        <v>4829</v>
      </c>
      <c r="U107" s="243" t="s">
        <v>3612</v>
      </c>
      <c r="V107" s="237" t="s">
        <v>7832</v>
      </c>
      <c r="W107" s="643" t="s">
        <v>3952</v>
      </c>
      <c r="X107" s="644" t="s">
        <v>3952</v>
      </c>
      <c r="Y107" s="19" t="s">
        <v>4829</v>
      </c>
      <c r="Z107" s="19" t="s">
        <v>4840</v>
      </c>
      <c r="AB107" s="243" t="s">
        <v>3612</v>
      </c>
      <c r="AC107" s="237" t="s">
        <v>7832</v>
      </c>
      <c r="AD107" s="666" t="s">
        <v>3952</v>
      </c>
      <c r="AE107" s="595" t="s">
        <v>3952</v>
      </c>
      <c r="AF107" s="595" t="s">
        <v>3952</v>
      </c>
      <c r="AG107" s="595" t="s">
        <v>3952</v>
      </c>
      <c r="AH107" s="595" t="s">
        <v>3952</v>
      </c>
      <c r="AI107" s="595" t="s">
        <v>3952</v>
      </c>
      <c r="AJ107" s="605"/>
      <c r="AK107" s="605"/>
      <c r="AL107" s="605"/>
      <c r="AM107" s="605"/>
      <c r="AN107" s="605"/>
      <c r="AO107" s="605"/>
      <c r="AP107" s="605"/>
      <c r="AQ107" s="605"/>
      <c r="AR107" s="605"/>
      <c r="AS107" s="605"/>
      <c r="AT107" s="19" t="s">
        <v>4829</v>
      </c>
      <c r="AU107" s="19"/>
      <c r="AV107" s="243" t="s">
        <v>3612</v>
      </c>
      <c r="AW107" s="237" t="s">
        <v>7832</v>
      </c>
      <c r="AX107" s="643" t="s">
        <v>3952</v>
      </c>
      <c r="AY107" s="19" t="s">
        <v>4829</v>
      </c>
      <c r="AZ107" s="49"/>
      <c r="BA107" s="243" t="s">
        <v>3612</v>
      </c>
      <c r="BB107" s="237" t="s">
        <v>7832</v>
      </c>
      <c r="BC107" s="666" t="s">
        <v>3952</v>
      </c>
      <c r="BD107" s="595" t="s">
        <v>3952</v>
      </c>
      <c r="BE107" s="595" t="s">
        <v>3952</v>
      </c>
      <c r="BF107" s="595" t="s">
        <v>3952</v>
      </c>
      <c r="BG107" s="595" t="s">
        <v>3952</v>
      </c>
      <c r="BH107" s="595" t="s">
        <v>3952</v>
      </c>
      <c r="BI107" s="605"/>
      <c r="BJ107" s="605"/>
      <c r="BK107" s="605"/>
      <c r="BL107" s="605"/>
      <c r="BM107" s="605"/>
      <c r="BN107" s="605"/>
      <c r="BO107" s="605"/>
      <c r="BP107" s="605"/>
      <c r="BQ107" s="605"/>
      <c r="BR107" s="605"/>
      <c r="BS107" s="19" t="s">
        <v>4829</v>
      </c>
      <c r="BT107" s="19"/>
      <c r="BU107" s="243" t="s">
        <v>3612</v>
      </c>
      <c r="BV107" s="237" t="s">
        <v>7832</v>
      </c>
      <c r="BW107" s="644" t="s">
        <v>3952</v>
      </c>
      <c r="BX107" s="19" t="s">
        <v>4829</v>
      </c>
      <c r="BY107" s="19" t="s">
        <v>4840</v>
      </c>
    </row>
    <row r="108" spans="1:77" x14ac:dyDescent="0.2">
      <c r="A108" s="243" t="s">
        <v>3613</v>
      </c>
      <c r="B108" s="237" t="s">
        <v>7905</v>
      </c>
      <c r="C108" s="666" t="s">
        <v>3952</v>
      </c>
      <c r="D108" s="595" t="s">
        <v>3952</v>
      </c>
      <c r="E108" s="595" t="s">
        <v>3952</v>
      </c>
      <c r="F108" s="595" t="s">
        <v>3952</v>
      </c>
      <c r="G108" s="595" t="s">
        <v>3952</v>
      </c>
      <c r="H108" s="605"/>
      <c r="I108" s="605"/>
      <c r="J108" s="605"/>
      <c r="K108" s="605"/>
      <c r="L108" s="605"/>
      <c r="M108" s="605"/>
      <c r="N108" s="605"/>
      <c r="O108" s="605"/>
      <c r="P108" s="605"/>
      <c r="Q108" s="605"/>
      <c r="R108" s="605"/>
      <c r="S108" s="19" t="s">
        <v>4830</v>
      </c>
      <c r="U108" s="243" t="s">
        <v>3613</v>
      </c>
      <c r="V108" s="237" t="s">
        <v>7905</v>
      </c>
      <c r="W108" s="643" t="s">
        <v>3952</v>
      </c>
      <c r="X108" s="644" t="s">
        <v>3952</v>
      </c>
      <c r="Y108" s="19" t="s">
        <v>4830</v>
      </c>
      <c r="Z108" s="19" t="s">
        <v>4841</v>
      </c>
      <c r="AB108" s="243" t="s">
        <v>3613</v>
      </c>
      <c r="AC108" s="237" t="s">
        <v>7905</v>
      </c>
      <c r="AD108" s="666" t="s">
        <v>3952</v>
      </c>
      <c r="AE108" s="595" t="s">
        <v>3952</v>
      </c>
      <c r="AF108" s="595" t="s">
        <v>3952</v>
      </c>
      <c r="AG108" s="595" t="s">
        <v>3952</v>
      </c>
      <c r="AH108" s="595" t="s">
        <v>3952</v>
      </c>
      <c r="AI108" s="605"/>
      <c r="AJ108" s="605"/>
      <c r="AK108" s="605"/>
      <c r="AL108" s="605"/>
      <c r="AM108" s="605"/>
      <c r="AN108" s="605"/>
      <c r="AO108" s="605"/>
      <c r="AP108" s="605"/>
      <c r="AQ108" s="605"/>
      <c r="AR108" s="605"/>
      <c r="AS108" s="605"/>
      <c r="AT108" s="19" t="s">
        <v>4830</v>
      </c>
      <c r="AU108" s="19"/>
      <c r="AV108" s="243" t="s">
        <v>3613</v>
      </c>
      <c r="AW108" s="237" t="s">
        <v>7905</v>
      </c>
      <c r="AX108" s="643" t="s">
        <v>3952</v>
      </c>
      <c r="AY108" s="19" t="s">
        <v>4830</v>
      </c>
      <c r="AZ108" s="49"/>
      <c r="BA108" s="243" t="s">
        <v>3613</v>
      </c>
      <c r="BB108" s="237" t="s">
        <v>7905</v>
      </c>
      <c r="BC108" s="666" t="s">
        <v>3952</v>
      </c>
      <c r="BD108" s="595" t="s">
        <v>3952</v>
      </c>
      <c r="BE108" s="595" t="s">
        <v>3952</v>
      </c>
      <c r="BF108" s="595" t="s">
        <v>3952</v>
      </c>
      <c r="BG108" s="595" t="s">
        <v>3952</v>
      </c>
      <c r="BH108" s="605"/>
      <c r="BI108" s="605"/>
      <c r="BJ108" s="605"/>
      <c r="BK108" s="605"/>
      <c r="BL108" s="605"/>
      <c r="BM108" s="605"/>
      <c r="BN108" s="605"/>
      <c r="BO108" s="605"/>
      <c r="BP108" s="605"/>
      <c r="BQ108" s="605"/>
      <c r="BR108" s="605"/>
      <c r="BS108" s="19" t="s">
        <v>4830</v>
      </c>
      <c r="BT108" s="19"/>
      <c r="BU108" s="243" t="s">
        <v>3613</v>
      </c>
      <c r="BV108" s="237" t="s">
        <v>7905</v>
      </c>
      <c r="BW108" s="644" t="s">
        <v>3952</v>
      </c>
      <c r="BX108" s="19" t="s">
        <v>4830</v>
      </c>
      <c r="BY108" s="19" t="s">
        <v>4841</v>
      </c>
    </row>
    <row r="109" spans="1:77" x14ac:dyDescent="0.2">
      <c r="A109" s="243" t="s">
        <v>3614</v>
      </c>
      <c r="B109" s="237" t="s">
        <v>7906</v>
      </c>
      <c r="C109" s="666" t="s">
        <v>3952</v>
      </c>
      <c r="D109" s="595" t="s">
        <v>3952</v>
      </c>
      <c r="E109" s="595" t="s">
        <v>3952</v>
      </c>
      <c r="F109" s="595" t="s">
        <v>3952</v>
      </c>
      <c r="G109" s="605"/>
      <c r="H109" s="605"/>
      <c r="I109" s="605"/>
      <c r="J109" s="605"/>
      <c r="K109" s="605"/>
      <c r="L109" s="605"/>
      <c r="M109" s="605"/>
      <c r="N109" s="605"/>
      <c r="O109" s="605"/>
      <c r="P109" s="605"/>
      <c r="Q109" s="605"/>
      <c r="R109" s="605"/>
      <c r="S109" s="19" t="s">
        <v>4831</v>
      </c>
      <c r="U109" s="243" t="s">
        <v>3614</v>
      </c>
      <c r="V109" s="237" t="s">
        <v>7906</v>
      </c>
      <c r="W109" s="643" t="s">
        <v>3952</v>
      </c>
      <c r="X109" s="644" t="s">
        <v>3952</v>
      </c>
      <c r="Y109" s="19" t="s">
        <v>4831</v>
      </c>
      <c r="Z109" s="19" t="s">
        <v>4842</v>
      </c>
      <c r="AB109" s="243" t="s">
        <v>3614</v>
      </c>
      <c r="AC109" s="237" t="s">
        <v>7906</v>
      </c>
      <c r="AD109" s="666" t="s">
        <v>3952</v>
      </c>
      <c r="AE109" s="595" t="s">
        <v>3952</v>
      </c>
      <c r="AF109" s="595" t="s">
        <v>3952</v>
      </c>
      <c r="AG109" s="595" t="s">
        <v>3952</v>
      </c>
      <c r="AH109" s="605"/>
      <c r="AI109" s="605"/>
      <c r="AJ109" s="605"/>
      <c r="AK109" s="605"/>
      <c r="AL109" s="605"/>
      <c r="AM109" s="605"/>
      <c r="AN109" s="605"/>
      <c r="AO109" s="605"/>
      <c r="AP109" s="605"/>
      <c r="AQ109" s="605"/>
      <c r="AR109" s="605"/>
      <c r="AS109" s="605"/>
      <c r="AT109" s="19" t="s">
        <v>4831</v>
      </c>
      <c r="AU109" s="19"/>
      <c r="AV109" s="243" t="s">
        <v>3614</v>
      </c>
      <c r="AW109" s="237" t="s">
        <v>7906</v>
      </c>
      <c r="AX109" s="643" t="s">
        <v>3952</v>
      </c>
      <c r="AY109" s="19" t="s">
        <v>4831</v>
      </c>
      <c r="AZ109" s="49"/>
      <c r="BA109" s="243" t="s">
        <v>3614</v>
      </c>
      <c r="BB109" s="237" t="s">
        <v>7906</v>
      </c>
      <c r="BC109" s="666" t="s">
        <v>3952</v>
      </c>
      <c r="BD109" s="595" t="s">
        <v>3952</v>
      </c>
      <c r="BE109" s="595" t="s">
        <v>3952</v>
      </c>
      <c r="BF109" s="595" t="s">
        <v>3952</v>
      </c>
      <c r="BG109" s="605"/>
      <c r="BH109" s="605"/>
      <c r="BI109" s="605"/>
      <c r="BJ109" s="605"/>
      <c r="BK109" s="605"/>
      <c r="BL109" s="605"/>
      <c r="BM109" s="605"/>
      <c r="BN109" s="605"/>
      <c r="BO109" s="605"/>
      <c r="BP109" s="605"/>
      <c r="BQ109" s="605"/>
      <c r="BR109" s="605"/>
      <c r="BS109" s="19" t="s">
        <v>4831</v>
      </c>
      <c r="BT109" s="19"/>
      <c r="BU109" s="243" t="s">
        <v>3614</v>
      </c>
      <c r="BV109" s="237" t="s">
        <v>7906</v>
      </c>
      <c r="BW109" s="644" t="s">
        <v>3952</v>
      </c>
      <c r="BX109" s="19" t="s">
        <v>4831</v>
      </c>
      <c r="BY109" s="19" t="s">
        <v>4842</v>
      </c>
    </row>
    <row r="110" spans="1:77" x14ac:dyDescent="0.2">
      <c r="A110" s="243" t="s">
        <v>3615</v>
      </c>
      <c r="B110" s="237" t="s">
        <v>7907</v>
      </c>
      <c r="C110" s="666" t="s">
        <v>3952</v>
      </c>
      <c r="D110" s="595" t="s">
        <v>3952</v>
      </c>
      <c r="E110" s="595" t="s">
        <v>3952</v>
      </c>
      <c r="F110" s="605"/>
      <c r="G110" s="605"/>
      <c r="H110" s="605"/>
      <c r="I110" s="605"/>
      <c r="J110" s="605"/>
      <c r="K110" s="605"/>
      <c r="L110" s="605"/>
      <c r="M110" s="605"/>
      <c r="N110" s="605"/>
      <c r="O110" s="605"/>
      <c r="P110" s="605"/>
      <c r="Q110" s="605"/>
      <c r="R110" s="605"/>
      <c r="S110" s="19" t="s">
        <v>4832</v>
      </c>
      <c r="U110" s="243" t="s">
        <v>3615</v>
      </c>
      <c r="V110" s="237" t="s">
        <v>7907</v>
      </c>
      <c r="W110" s="643" t="s">
        <v>3952</v>
      </c>
      <c r="X110" s="644" t="s">
        <v>3952</v>
      </c>
      <c r="Y110" s="19" t="s">
        <v>4832</v>
      </c>
      <c r="Z110" s="19" t="s">
        <v>4843</v>
      </c>
      <c r="AB110" s="243" t="s">
        <v>3615</v>
      </c>
      <c r="AC110" s="237" t="s">
        <v>7907</v>
      </c>
      <c r="AD110" s="666" t="s">
        <v>3952</v>
      </c>
      <c r="AE110" s="595" t="s">
        <v>3952</v>
      </c>
      <c r="AF110" s="595" t="s">
        <v>3952</v>
      </c>
      <c r="AG110" s="605"/>
      <c r="AH110" s="605"/>
      <c r="AI110" s="605"/>
      <c r="AJ110" s="605"/>
      <c r="AK110" s="605"/>
      <c r="AL110" s="605"/>
      <c r="AM110" s="605"/>
      <c r="AN110" s="605"/>
      <c r="AO110" s="605"/>
      <c r="AP110" s="605"/>
      <c r="AQ110" s="605"/>
      <c r="AR110" s="605"/>
      <c r="AS110" s="605"/>
      <c r="AT110" s="19" t="s">
        <v>4832</v>
      </c>
      <c r="AU110" s="19"/>
      <c r="AV110" s="243" t="s">
        <v>3615</v>
      </c>
      <c r="AW110" s="237" t="s">
        <v>7907</v>
      </c>
      <c r="AX110" s="643" t="s">
        <v>3952</v>
      </c>
      <c r="AY110" s="19" t="s">
        <v>4832</v>
      </c>
      <c r="AZ110" s="49"/>
      <c r="BA110" s="243" t="s">
        <v>3615</v>
      </c>
      <c r="BB110" s="237" t="s">
        <v>7907</v>
      </c>
      <c r="BC110" s="666" t="s">
        <v>3952</v>
      </c>
      <c r="BD110" s="595" t="s">
        <v>3952</v>
      </c>
      <c r="BE110" s="595" t="s">
        <v>3952</v>
      </c>
      <c r="BF110" s="605"/>
      <c r="BG110" s="605"/>
      <c r="BH110" s="605"/>
      <c r="BI110" s="605"/>
      <c r="BJ110" s="605"/>
      <c r="BK110" s="605"/>
      <c r="BL110" s="605"/>
      <c r="BM110" s="605"/>
      <c r="BN110" s="605"/>
      <c r="BO110" s="605"/>
      <c r="BP110" s="605"/>
      <c r="BQ110" s="605"/>
      <c r="BR110" s="605"/>
      <c r="BS110" s="19" t="s">
        <v>4832</v>
      </c>
      <c r="BT110" s="19"/>
      <c r="BU110" s="243" t="s">
        <v>3615</v>
      </c>
      <c r="BV110" s="237" t="s">
        <v>7907</v>
      </c>
      <c r="BW110" s="644" t="s">
        <v>3952</v>
      </c>
      <c r="BX110" s="19" t="s">
        <v>4832</v>
      </c>
      <c r="BY110" s="19" t="s">
        <v>4843</v>
      </c>
    </row>
    <row r="111" spans="1:77" x14ac:dyDescent="0.2">
      <c r="A111" s="243" t="s">
        <v>3616</v>
      </c>
      <c r="B111" s="237" t="s">
        <v>7908</v>
      </c>
      <c r="C111" s="666" t="s">
        <v>3952</v>
      </c>
      <c r="D111" s="595" t="s">
        <v>3952</v>
      </c>
      <c r="E111" s="605"/>
      <c r="F111" s="605"/>
      <c r="G111" s="605"/>
      <c r="H111" s="605"/>
      <c r="I111" s="605"/>
      <c r="J111" s="605"/>
      <c r="K111" s="605"/>
      <c r="L111" s="605"/>
      <c r="M111" s="605"/>
      <c r="N111" s="605"/>
      <c r="O111" s="605"/>
      <c r="P111" s="605"/>
      <c r="Q111" s="605"/>
      <c r="R111" s="605"/>
      <c r="S111" s="19" t="s">
        <v>4783</v>
      </c>
      <c r="U111" s="243" t="s">
        <v>3616</v>
      </c>
      <c r="V111" s="237" t="s">
        <v>7908</v>
      </c>
      <c r="W111" s="643" t="s">
        <v>3952</v>
      </c>
      <c r="X111" s="644" t="s">
        <v>3952</v>
      </c>
      <c r="Y111" s="19" t="s">
        <v>4783</v>
      </c>
      <c r="Z111" s="19" t="s">
        <v>4844</v>
      </c>
      <c r="AB111" s="243" t="s">
        <v>3616</v>
      </c>
      <c r="AC111" s="237" t="s">
        <v>7908</v>
      </c>
      <c r="AD111" s="666" t="s">
        <v>3952</v>
      </c>
      <c r="AE111" s="595" t="s">
        <v>3952</v>
      </c>
      <c r="AF111" s="605"/>
      <c r="AG111" s="605"/>
      <c r="AH111" s="605"/>
      <c r="AI111" s="605"/>
      <c r="AJ111" s="605"/>
      <c r="AK111" s="605"/>
      <c r="AL111" s="605"/>
      <c r="AM111" s="605"/>
      <c r="AN111" s="605"/>
      <c r="AO111" s="605"/>
      <c r="AP111" s="605"/>
      <c r="AQ111" s="605"/>
      <c r="AR111" s="605"/>
      <c r="AS111" s="605"/>
      <c r="AT111" s="19" t="s">
        <v>4783</v>
      </c>
      <c r="AU111" s="19"/>
      <c r="AV111" s="243" t="s">
        <v>3616</v>
      </c>
      <c r="AW111" s="237" t="s">
        <v>7908</v>
      </c>
      <c r="AX111" s="643" t="s">
        <v>3952</v>
      </c>
      <c r="AY111" s="19" t="s">
        <v>4783</v>
      </c>
      <c r="AZ111" s="49"/>
      <c r="BA111" s="243" t="s">
        <v>3616</v>
      </c>
      <c r="BB111" s="237" t="s">
        <v>7908</v>
      </c>
      <c r="BC111" s="666" t="s">
        <v>3952</v>
      </c>
      <c r="BD111" s="595" t="s">
        <v>3952</v>
      </c>
      <c r="BE111" s="605"/>
      <c r="BF111" s="605"/>
      <c r="BG111" s="605"/>
      <c r="BH111" s="605"/>
      <c r="BI111" s="605"/>
      <c r="BJ111" s="605"/>
      <c r="BK111" s="605"/>
      <c r="BL111" s="605"/>
      <c r="BM111" s="605"/>
      <c r="BN111" s="605"/>
      <c r="BO111" s="605"/>
      <c r="BP111" s="605"/>
      <c r="BQ111" s="605"/>
      <c r="BR111" s="605"/>
      <c r="BS111" s="19" t="s">
        <v>4783</v>
      </c>
      <c r="BT111" s="19"/>
      <c r="BU111" s="243" t="s">
        <v>3616</v>
      </c>
      <c r="BV111" s="237" t="s">
        <v>7908</v>
      </c>
      <c r="BW111" s="644" t="s">
        <v>3952</v>
      </c>
      <c r="BX111" s="19" t="s">
        <v>4783</v>
      </c>
      <c r="BY111" s="19" t="s">
        <v>4844</v>
      </c>
    </row>
    <row r="112" spans="1:77" x14ac:dyDescent="0.2">
      <c r="A112" s="243" t="s">
        <v>3617</v>
      </c>
      <c r="B112" s="237" t="s">
        <v>7909</v>
      </c>
      <c r="C112" s="666" t="s">
        <v>3952</v>
      </c>
      <c r="D112" s="605"/>
      <c r="E112" s="605"/>
      <c r="F112" s="605"/>
      <c r="G112" s="605"/>
      <c r="H112" s="605"/>
      <c r="I112" s="605"/>
      <c r="J112" s="605"/>
      <c r="K112" s="605"/>
      <c r="L112" s="605"/>
      <c r="M112" s="605"/>
      <c r="N112" s="605"/>
      <c r="O112" s="605"/>
      <c r="P112" s="605"/>
      <c r="Q112" s="605"/>
      <c r="R112" s="605"/>
      <c r="S112" s="19" t="s">
        <v>4782</v>
      </c>
      <c r="U112" s="243" t="s">
        <v>3617</v>
      </c>
      <c r="V112" s="237" t="s">
        <v>7909</v>
      </c>
      <c r="W112" s="643" t="s">
        <v>3952</v>
      </c>
      <c r="X112" s="643" t="s">
        <v>3952</v>
      </c>
      <c r="Y112" s="19" t="s">
        <v>4782</v>
      </c>
      <c r="Z112" s="19" t="s">
        <v>4845</v>
      </c>
      <c r="AB112" s="243" t="s">
        <v>3617</v>
      </c>
      <c r="AC112" s="237" t="s">
        <v>7909</v>
      </c>
      <c r="AD112" s="666" t="s">
        <v>3952</v>
      </c>
      <c r="AE112" s="605"/>
      <c r="AF112" s="605"/>
      <c r="AG112" s="605"/>
      <c r="AH112" s="605"/>
      <c r="AI112" s="605"/>
      <c r="AJ112" s="605"/>
      <c r="AK112" s="605"/>
      <c r="AL112" s="605"/>
      <c r="AM112" s="605"/>
      <c r="AN112" s="605"/>
      <c r="AO112" s="605"/>
      <c r="AP112" s="605"/>
      <c r="AQ112" s="605"/>
      <c r="AR112" s="605"/>
      <c r="AS112" s="605"/>
      <c r="AT112" s="19" t="s">
        <v>4782</v>
      </c>
      <c r="AU112" s="19"/>
      <c r="AV112" s="243" t="s">
        <v>3617</v>
      </c>
      <c r="AW112" s="237" t="s">
        <v>7909</v>
      </c>
      <c r="AX112" s="643" t="s">
        <v>3952</v>
      </c>
      <c r="AY112" s="19" t="s">
        <v>4782</v>
      </c>
      <c r="AZ112" s="49"/>
      <c r="BA112" s="243" t="s">
        <v>3617</v>
      </c>
      <c r="BB112" s="237" t="s">
        <v>7909</v>
      </c>
      <c r="BC112" s="666" t="s">
        <v>3952</v>
      </c>
      <c r="BD112" s="605"/>
      <c r="BE112" s="605"/>
      <c r="BF112" s="605"/>
      <c r="BG112" s="605"/>
      <c r="BH112" s="605"/>
      <c r="BI112" s="605"/>
      <c r="BJ112" s="605"/>
      <c r="BK112" s="605"/>
      <c r="BL112" s="605"/>
      <c r="BM112" s="605"/>
      <c r="BN112" s="605"/>
      <c r="BO112" s="605"/>
      <c r="BP112" s="605"/>
      <c r="BQ112" s="605"/>
      <c r="BR112" s="605"/>
      <c r="BS112" s="19" t="s">
        <v>4782</v>
      </c>
      <c r="BT112" s="19"/>
      <c r="BU112" s="243" t="s">
        <v>3617</v>
      </c>
      <c r="BV112" s="237" t="s">
        <v>7909</v>
      </c>
      <c r="BW112" s="643" t="s">
        <v>3952</v>
      </c>
      <c r="BX112" s="19" t="s">
        <v>4782</v>
      </c>
      <c r="BY112" s="19" t="s">
        <v>4845</v>
      </c>
    </row>
    <row r="113" spans="1:80" x14ac:dyDescent="0.2">
      <c r="A113" s="49"/>
      <c r="B113" s="49"/>
      <c r="C113" s="19"/>
      <c r="D113" s="19"/>
      <c r="E113" s="19"/>
      <c r="F113" s="19"/>
      <c r="G113" s="19"/>
      <c r="H113" s="19"/>
      <c r="I113" s="19"/>
      <c r="J113" s="19"/>
      <c r="K113" s="19"/>
      <c r="L113" s="19"/>
      <c r="M113" s="19"/>
      <c r="N113" s="19"/>
      <c r="O113" s="19"/>
      <c r="P113" s="19"/>
      <c r="Q113" s="19"/>
      <c r="R113" s="19"/>
      <c r="S113" s="19"/>
      <c r="U113" s="243" t="s">
        <v>228</v>
      </c>
      <c r="V113" s="237" t="s">
        <v>7910</v>
      </c>
      <c r="W113" s="643" t="s">
        <v>3952</v>
      </c>
      <c r="X113" s="643" t="s">
        <v>3952</v>
      </c>
      <c r="Y113" s="19"/>
      <c r="Z113" s="19"/>
      <c r="AB113" s="19"/>
      <c r="AC113" s="19"/>
      <c r="AD113" s="49"/>
      <c r="AE113" s="49"/>
      <c r="AF113" s="49"/>
      <c r="AG113" s="49"/>
      <c r="AH113" s="49"/>
      <c r="AI113" s="49"/>
      <c r="AJ113" s="49"/>
      <c r="AK113" s="49"/>
      <c r="AL113" s="49"/>
      <c r="AM113" s="49"/>
      <c r="AN113" s="49"/>
      <c r="AO113" s="49"/>
      <c r="AP113" s="49"/>
      <c r="AQ113" s="49"/>
      <c r="AR113" s="49"/>
      <c r="AS113" s="49"/>
      <c r="AT113" s="19"/>
      <c r="AU113" s="19"/>
      <c r="AV113" s="243" t="s">
        <v>228</v>
      </c>
      <c r="AW113" s="237" t="s">
        <v>7910</v>
      </c>
      <c r="AX113" s="643" t="s">
        <v>3952</v>
      </c>
      <c r="AY113" s="19"/>
      <c r="AZ113" s="67"/>
      <c r="BA113" s="19"/>
      <c r="BB113" s="19"/>
      <c r="BC113" s="19"/>
      <c r="BD113" s="19"/>
      <c r="BE113" s="19"/>
      <c r="BF113" s="19"/>
      <c r="BG113" s="19"/>
      <c r="BH113" s="19"/>
      <c r="BI113" s="19"/>
      <c r="BJ113" s="19"/>
      <c r="BK113" s="19"/>
      <c r="BL113" s="19"/>
      <c r="BM113" s="19"/>
      <c r="BN113" s="19"/>
      <c r="BO113" s="19"/>
      <c r="BP113" s="19"/>
      <c r="BQ113" s="19"/>
      <c r="BR113" s="19"/>
      <c r="BS113" s="19"/>
      <c r="BT113" s="19"/>
      <c r="BU113" s="243" t="s">
        <v>228</v>
      </c>
      <c r="BV113" s="237" t="s">
        <v>7910</v>
      </c>
      <c r="BW113" s="643" t="s">
        <v>3952</v>
      </c>
      <c r="BX113" s="19"/>
      <c r="BY113" s="19"/>
    </row>
    <row r="114" spans="1:80" x14ac:dyDescent="0.2">
      <c r="A114" s="19"/>
      <c r="B114" s="19"/>
      <c r="C114" s="19" t="s">
        <v>4845</v>
      </c>
      <c r="D114" s="19" t="s">
        <v>4844</v>
      </c>
      <c r="E114" s="19" t="s">
        <v>4843</v>
      </c>
      <c r="F114" s="19" t="s">
        <v>4842</v>
      </c>
      <c r="G114" s="19" t="s">
        <v>4841</v>
      </c>
      <c r="H114" s="19" t="s">
        <v>4840</v>
      </c>
      <c r="I114" s="19" t="s">
        <v>4839</v>
      </c>
      <c r="J114" s="19" t="s">
        <v>4838</v>
      </c>
      <c r="K114" s="19" t="s">
        <v>4837</v>
      </c>
      <c r="L114" s="19" t="s">
        <v>4836</v>
      </c>
      <c r="M114" s="19" t="s">
        <v>4851</v>
      </c>
      <c r="N114" s="19" t="s">
        <v>4850</v>
      </c>
      <c r="O114" s="19" t="s">
        <v>4849</v>
      </c>
      <c r="P114" s="19" t="s">
        <v>4848</v>
      </c>
      <c r="Q114" s="19" t="s">
        <v>4847</v>
      </c>
      <c r="R114" s="19" t="s">
        <v>4846</v>
      </c>
      <c r="S114" s="19"/>
      <c r="T114" s="19"/>
      <c r="U114" s="19"/>
      <c r="V114" s="19"/>
      <c r="W114" s="17" t="s">
        <v>4406</v>
      </c>
      <c r="X114" s="19" t="s">
        <v>4407</v>
      </c>
      <c r="Y114" s="19"/>
      <c r="Z114" s="19"/>
      <c r="AA114" s="19"/>
      <c r="AB114" s="19"/>
      <c r="AC114" s="19"/>
      <c r="AD114" s="19" t="s">
        <v>4845</v>
      </c>
      <c r="AE114" s="19" t="s">
        <v>4844</v>
      </c>
      <c r="AF114" s="19" t="s">
        <v>4843</v>
      </c>
      <c r="AG114" s="19" t="s">
        <v>4842</v>
      </c>
      <c r="AH114" s="19" t="s">
        <v>4841</v>
      </c>
      <c r="AI114" s="19" t="s">
        <v>4840</v>
      </c>
      <c r="AJ114" s="19" t="s">
        <v>4839</v>
      </c>
      <c r="AK114" s="19" t="s">
        <v>4838</v>
      </c>
      <c r="AL114" s="19" t="s">
        <v>4837</v>
      </c>
      <c r="AM114" s="19" t="s">
        <v>4836</v>
      </c>
      <c r="AN114" s="19" t="s">
        <v>4851</v>
      </c>
      <c r="AO114" s="19" t="s">
        <v>4850</v>
      </c>
      <c r="AP114" s="19" t="s">
        <v>4849</v>
      </c>
      <c r="AQ114" s="19" t="s">
        <v>4848</v>
      </c>
      <c r="AR114" s="19" t="s">
        <v>4847</v>
      </c>
      <c r="AS114" s="19" t="s">
        <v>4846</v>
      </c>
      <c r="AT114" s="19"/>
      <c r="AU114" s="19"/>
      <c r="AV114" s="19"/>
      <c r="AW114" s="19"/>
      <c r="BA114" s="52"/>
      <c r="BB114" s="52"/>
      <c r="BC114" s="19" t="s">
        <v>4845</v>
      </c>
      <c r="BD114" s="19" t="s">
        <v>4844</v>
      </c>
      <c r="BE114" s="19" t="s">
        <v>4843</v>
      </c>
      <c r="BF114" s="19" t="s">
        <v>4842</v>
      </c>
      <c r="BG114" s="19" t="s">
        <v>4841</v>
      </c>
      <c r="BH114" s="19" t="s">
        <v>4840</v>
      </c>
      <c r="BI114" s="19" t="s">
        <v>4839</v>
      </c>
      <c r="BJ114" s="19" t="s">
        <v>4838</v>
      </c>
      <c r="BK114" s="19" t="s">
        <v>4837</v>
      </c>
      <c r="BL114" s="19" t="s">
        <v>4836</v>
      </c>
      <c r="BM114" s="19" t="s">
        <v>4851</v>
      </c>
      <c r="BN114" s="19" t="s">
        <v>4850</v>
      </c>
      <c r="BO114" s="19" t="s">
        <v>4849</v>
      </c>
      <c r="BP114" s="19" t="s">
        <v>4848</v>
      </c>
      <c r="BQ114" s="19" t="s">
        <v>4847</v>
      </c>
      <c r="BR114" s="19" t="s">
        <v>4846</v>
      </c>
      <c r="BS114" s="19"/>
      <c r="BT114" s="19"/>
      <c r="BU114" s="19"/>
      <c r="BV114" s="19"/>
      <c r="CB114" s="14"/>
    </row>
    <row r="115" spans="1:80" x14ac:dyDescent="0.2">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row>
    <row r="116" spans="1:80" x14ac:dyDescent="0.2">
      <c r="A116" s="18" t="s">
        <v>5266</v>
      </c>
      <c r="B116" s="18"/>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U116" s="19"/>
      <c r="AV116" s="19"/>
      <c r="AW116" s="19"/>
      <c r="AX116" s="19"/>
      <c r="AY116" s="19"/>
      <c r="AZ116" s="19"/>
      <c r="BA116" s="19"/>
      <c r="BB116" s="19"/>
      <c r="BC116" s="19"/>
      <c r="BT116" s="19"/>
      <c r="BU116" s="19"/>
      <c r="BV116" s="19"/>
      <c r="BW116" s="19"/>
      <c r="BX116" s="19"/>
      <c r="BY116" s="19"/>
      <c r="BZ116" s="19"/>
    </row>
    <row r="117" spans="1:80" x14ac:dyDescent="0.2">
      <c r="A117" s="19" t="s">
        <v>48</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row>
    <row r="118" spans="1:80" x14ac:dyDescent="0.2">
      <c r="A118" s="19" t="s">
        <v>4360</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E118" s="19"/>
      <c r="AF118" s="19"/>
      <c r="AG118" s="19"/>
      <c r="AH118" s="19"/>
      <c r="AI118" s="19"/>
      <c r="AJ118" s="19"/>
      <c r="AK118" s="19"/>
      <c r="AL118" s="19"/>
      <c r="AM118" s="19"/>
      <c r="AN118" s="19"/>
      <c r="AO118" s="19"/>
      <c r="AP118" s="19"/>
      <c r="AQ118" s="19"/>
      <c r="AR118" s="19"/>
      <c r="AS118" s="19"/>
      <c r="AT118" s="19"/>
      <c r="AU118" s="19"/>
      <c r="AV118" s="19"/>
      <c r="AW118" s="19"/>
      <c r="AX118" s="19"/>
      <c r="AZ118" s="19"/>
      <c r="BA118" s="19"/>
      <c r="BD118" s="19"/>
      <c r="BE118" s="19"/>
      <c r="BF118" s="19"/>
      <c r="BG118" s="19"/>
      <c r="BH118" s="19"/>
      <c r="BI118" s="19"/>
      <c r="BJ118" s="19"/>
      <c r="BK118" s="19"/>
      <c r="BL118" s="19"/>
      <c r="BM118" s="19"/>
      <c r="BN118" s="19"/>
      <c r="BO118" s="19"/>
      <c r="BP118" s="19"/>
      <c r="BQ118" s="19"/>
      <c r="BR118" s="19"/>
      <c r="BS118" s="19"/>
      <c r="BT118" s="19"/>
      <c r="BU118" s="19"/>
      <c r="BV118" s="19"/>
      <c r="BW118" s="19"/>
      <c r="BY118" s="19"/>
      <c r="BZ118" s="19"/>
    </row>
    <row r="119" spans="1:80" x14ac:dyDescent="0.2">
      <c r="A119" s="19" t="s">
        <v>4583</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E119" s="19"/>
      <c r="AF119" s="19"/>
      <c r="AG119" s="19"/>
      <c r="AH119" s="19"/>
      <c r="AI119" s="19"/>
      <c r="AJ119" s="19"/>
      <c r="AK119" s="19"/>
      <c r="AL119" s="19"/>
      <c r="AM119" s="19"/>
      <c r="AN119" s="19"/>
      <c r="AO119" s="19"/>
      <c r="AP119" s="19"/>
      <c r="AQ119" s="19"/>
      <c r="AR119" s="19"/>
      <c r="AS119" s="19"/>
      <c r="AT119" s="19"/>
      <c r="AU119" s="19"/>
      <c r="AV119" s="19"/>
      <c r="AW119" s="19"/>
      <c r="AX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row>
    <row r="120" spans="1:80" x14ac:dyDescent="0.2">
      <c r="A120" s="19" t="s">
        <v>4556</v>
      </c>
      <c r="B120" s="241" t="s">
        <v>3012</v>
      </c>
      <c r="C120" s="237" t="s">
        <v>7805</v>
      </c>
      <c r="D120" s="736" t="s">
        <v>7542</v>
      </c>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E120" s="19"/>
      <c r="AF120" s="19"/>
      <c r="AG120" s="19"/>
      <c r="AH120" s="19"/>
      <c r="AI120" s="19"/>
      <c r="AJ120" s="19"/>
      <c r="AK120" s="19"/>
      <c r="AL120" s="19"/>
      <c r="AM120" s="19"/>
      <c r="AN120" s="19"/>
      <c r="AO120" s="19"/>
      <c r="AP120" s="19"/>
      <c r="AQ120" s="19"/>
      <c r="AR120" s="19"/>
      <c r="AS120" s="19"/>
      <c r="AT120" s="19"/>
      <c r="AU120" s="19"/>
      <c r="AV120" s="19"/>
      <c r="AW120" s="19"/>
      <c r="AX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row>
    <row r="121" spans="1:80" x14ac:dyDescent="0.2">
      <c r="A121" s="19" t="s">
        <v>4593</v>
      </c>
      <c r="B121" s="241" t="s">
        <v>4061</v>
      </c>
      <c r="C121" s="237" t="s">
        <v>8301</v>
      </c>
      <c r="D121" s="305" t="s">
        <v>7462</v>
      </c>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E121" s="19"/>
      <c r="AF121" s="19"/>
      <c r="AG121" s="19"/>
      <c r="AH121" s="19"/>
      <c r="AI121" s="19"/>
      <c r="AJ121" s="19"/>
      <c r="AK121" s="19"/>
      <c r="AL121" s="19"/>
      <c r="AM121" s="19"/>
      <c r="AN121" s="19"/>
      <c r="AO121" s="19"/>
      <c r="AP121" s="19"/>
      <c r="AQ121" s="19"/>
      <c r="AR121" s="19"/>
      <c r="AS121" s="19"/>
      <c r="AT121" s="19"/>
      <c r="AU121" s="19"/>
      <c r="AV121" s="19"/>
      <c r="AW121" s="19"/>
      <c r="AX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row>
    <row r="122" spans="1:80" x14ac:dyDescent="0.2">
      <c r="A122" s="19" t="s">
        <v>4405</v>
      </c>
      <c r="B122" s="241" t="s">
        <v>7520</v>
      </c>
      <c r="C122" s="237" t="s">
        <v>8302</v>
      </c>
      <c r="D122" s="305" t="s">
        <v>7521</v>
      </c>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E122" s="19"/>
      <c r="AF122" s="19"/>
      <c r="AG122" s="19"/>
      <c r="AH122" s="19"/>
      <c r="AI122" s="19"/>
      <c r="AJ122" s="19"/>
      <c r="AK122" s="19"/>
      <c r="AL122" s="19"/>
      <c r="AM122" s="19"/>
      <c r="AN122" s="19"/>
      <c r="AO122" s="19"/>
      <c r="AP122" s="19"/>
      <c r="AQ122" s="19"/>
      <c r="AR122" s="19"/>
      <c r="AS122" s="19"/>
      <c r="AT122" s="19"/>
      <c r="AU122" s="19"/>
      <c r="AV122" s="19"/>
      <c r="AW122" s="19"/>
      <c r="AX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row>
    <row r="123" spans="1:80" x14ac:dyDescent="0.2">
      <c r="A123" s="19"/>
      <c r="B123" s="19"/>
      <c r="U123" s="19"/>
      <c r="V123" s="19"/>
      <c r="W123" s="19"/>
      <c r="X123" s="19"/>
      <c r="Y123" s="19"/>
      <c r="Z123" s="19"/>
      <c r="AA123" s="19"/>
      <c r="AB123" s="19"/>
      <c r="AE123" s="19"/>
      <c r="AF123" s="19"/>
      <c r="AG123" s="19"/>
      <c r="AH123" s="19"/>
      <c r="AI123" s="19"/>
      <c r="AJ123" s="19"/>
      <c r="AK123" s="19"/>
      <c r="AL123" s="19"/>
      <c r="AM123" s="19"/>
      <c r="AN123" s="19"/>
      <c r="AO123" s="19"/>
      <c r="AP123" s="19"/>
      <c r="AQ123" s="19"/>
      <c r="AR123" s="19"/>
      <c r="AS123" s="19"/>
      <c r="AT123" s="19"/>
      <c r="AU123" s="19"/>
      <c r="AV123" s="19"/>
      <c r="AW123" s="19"/>
      <c r="AX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row>
    <row r="124" spans="1:80" x14ac:dyDescent="0.2">
      <c r="A124" s="19" t="s">
        <v>7750</v>
      </c>
      <c r="B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row>
    <row r="125" spans="1:80" x14ac:dyDescent="0.2">
      <c r="A125" s="19" t="s">
        <v>7543</v>
      </c>
      <c r="B125" s="19"/>
      <c r="C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row>
    <row r="126" spans="1:80" x14ac:dyDescent="0.2">
      <c r="A126" s="19"/>
      <c r="B126" s="19"/>
      <c r="C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row>
    <row r="127" spans="1:80" x14ac:dyDescent="0.2">
      <c r="C127" s="236" t="s">
        <v>3603</v>
      </c>
      <c r="D127" s="236" t="s">
        <v>3604</v>
      </c>
      <c r="E127" s="236" t="s">
        <v>3605</v>
      </c>
      <c r="F127" s="236" t="s">
        <v>3606</v>
      </c>
      <c r="G127" s="236" t="s">
        <v>3607</v>
      </c>
      <c r="H127" s="236" t="s">
        <v>3608</v>
      </c>
      <c r="I127" s="236" t="s">
        <v>3609</v>
      </c>
      <c r="J127" s="236" t="s">
        <v>3610</v>
      </c>
      <c r="K127" s="236" t="s">
        <v>3611</v>
      </c>
      <c r="L127" s="236" t="s">
        <v>3612</v>
      </c>
      <c r="M127" s="236" t="s">
        <v>3613</v>
      </c>
      <c r="N127" s="236" t="s">
        <v>3614</v>
      </c>
      <c r="O127" s="236" t="s">
        <v>3615</v>
      </c>
      <c r="P127" s="236" t="s">
        <v>3616</v>
      </c>
      <c r="Q127" s="236" t="s">
        <v>3617</v>
      </c>
      <c r="R127" s="4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row>
    <row r="128" spans="1:80" x14ac:dyDescent="0.2">
      <c r="C128" s="237" t="s">
        <v>8307</v>
      </c>
      <c r="D128" s="237" t="s">
        <v>8308</v>
      </c>
      <c r="E128" s="237" t="s">
        <v>8309</v>
      </c>
      <c r="F128" s="237" t="s">
        <v>8310</v>
      </c>
      <c r="G128" s="237" t="s">
        <v>8311</v>
      </c>
      <c r="H128" s="237" t="s">
        <v>8312</v>
      </c>
      <c r="I128" s="237" t="s">
        <v>8313</v>
      </c>
      <c r="J128" s="237" t="s">
        <v>8314</v>
      </c>
      <c r="K128" s="237" t="s">
        <v>8315</v>
      </c>
      <c r="L128" s="237" t="s">
        <v>8316</v>
      </c>
      <c r="M128" s="237" t="s">
        <v>8317</v>
      </c>
      <c r="N128" s="237" t="s">
        <v>8318</v>
      </c>
      <c r="O128" s="237" t="s">
        <v>8319</v>
      </c>
      <c r="P128" s="237" t="s">
        <v>8320</v>
      </c>
      <c r="Q128" s="237" t="s">
        <v>8321</v>
      </c>
      <c r="R128" s="4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row>
    <row r="129" spans="1:76" x14ac:dyDescent="0.2">
      <c r="A129" s="243" t="s">
        <v>3953</v>
      </c>
      <c r="B129" s="237" t="s">
        <v>7833</v>
      </c>
      <c r="C129" s="668"/>
      <c r="D129" s="668"/>
      <c r="E129" s="668"/>
      <c r="F129" s="668"/>
      <c r="G129" s="668"/>
      <c r="H129" s="668"/>
      <c r="I129" s="668"/>
      <c r="J129" s="668"/>
      <c r="K129" s="668"/>
      <c r="L129" s="668"/>
      <c r="M129" s="668"/>
      <c r="N129" s="668"/>
      <c r="O129" s="668"/>
      <c r="P129" s="668"/>
      <c r="Q129" s="668"/>
      <c r="R129" s="17" t="s">
        <v>4408</v>
      </c>
      <c r="S129" s="52" t="s">
        <v>7148</v>
      </c>
      <c r="T129" s="52" t="s">
        <v>4756</v>
      </c>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row>
    <row r="130" spans="1:76" x14ac:dyDescent="0.2">
      <c r="A130" s="243" t="s">
        <v>3954</v>
      </c>
      <c r="B130" s="237" t="s">
        <v>7914</v>
      </c>
      <c r="C130" s="668"/>
      <c r="D130" s="668"/>
      <c r="E130" s="668"/>
      <c r="F130" s="668"/>
      <c r="G130" s="668"/>
      <c r="H130" s="668"/>
      <c r="I130" s="668"/>
      <c r="J130" s="668"/>
      <c r="K130" s="668"/>
      <c r="L130" s="668"/>
      <c r="M130" s="668"/>
      <c r="N130" s="668"/>
      <c r="O130" s="668"/>
      <c r="P130" s="668"/>
      <c r="Q130" s="668"/>
      <c r="R130" s="17" t="s">
        <v>4409</v>
      </c>
      <c r="S130" s="52" t="s">
        <v>7148</v>
      </c>
      <c r="T130" s="52" t="s">
        <v>4756</v>
      </c>
      <c r="BA130" s="19"/>
    </row>
    <row r="131" spans="1:76" x14ac:dyDescent="0.2">
      <c r="A131" s="243" t="s">
        <v>3955</v>
      </c>
      <c r="B131" s="237" t="s">
        <v>7915</v>
      </c>
      <c r="C131" s="668"/>
      <c r="D131" s="668"/>
      <c r="E131" s="668"/>
      <c r="F131" s="668"/>
      <c r="G131" s="668"/>
      <c r="H131" s="668"/>
      <c r="I131" s="668"/>
      <c r="J131" s="668"/>
      <c r="K131" s="668"/>
      <c r="L131" s="668"/>
      <c r="M131" s="668"/>
      <c r="N131" s="668"/>
      <c r="O131" s="668"/>
      <c r="P131" s="668"/>
      <c r="Q131" s="668"/>
      <c r="R131" s="17" t="s">
        <v>4410</v>
      </c>
      <c r="S131" s="52" t="s">
        <v>7148</v>
      </c>
      <c r="T131" s="52" t="s">
        <v>4756</v>
      </c>
      <c r="BA131" s="19"/>
    </row>
    <row r="132" spans="1:76" x14ac:dyDescent="0.2">
      <c r="B132" s="47"/>
      <c r="C132" s="17" t="s">
        <v>4820</v>
      </c>
      <c r="D132" s="17" t="s">
        <v>4821</v>
      </c>
      <c r="E132" s="17" t="s">
        <v>4822</v>
      </c>
      <c r="F132" s="17" t="s">
        <v>4823</v>
      </c>
      <c r="G132" s="17" t="s">
        <v>4824</v>
      </c>
      <c r="H132" s="17" t="s">
        <v>4825</v>
      </c>
      <c r="I132" s="17" t="s">
        <v>4826</v>
      </c>
      <c r="J132" s="17" t="s">
        <v>4827</v>
      </c>
      <c r="K132" s="17" t="s">
        <v>4828</v>
      </c>
      <c r="L132" s="17" t="s">
        <v>4829</v>
      </c>
      <c r="M132" s="17" t="s">
        <v>4830</v>
      </c>
      <c r="N132" s="17" t="s">
        <v>4831</v>
      </c>
      <c r="O132" s="17" t="s">
        <v>4832</v>
      </c>
      <c r="P132" s="17" t="s">
        <v>4783</v>
      </c>
      <c r="Q132" s="17" t="s">
        <v>4782</v>
      </c>
      <c r="BA132" s="19"/>
    </row>
    <row r="133" spans="1:76" x14ac:dyDescent="0.2">
      <c r="B133" s="47"/>
      <c r="BA133" s="19"/>
    </row>
    <row r="134" spans="1:76" x14ac:dyDescent="0.2">
      <c r="A134" s="18" t="s">
        <v>5267</v>
      </c>
      <c r="B134" s="48"/>
      <c r="AA134" s="14"/>
      <c r="BA134" s="19"/>
    </row>
    <row r="135" spans="1:76" x14ac:dyDescent="0.2">
      <c r="A135" s="19" t="s">
        <v>48</v>
      </c>
      <c r="B135" s="49"/>
      <c r="AA135" s="14"/>
      <c r="BA135" s="19"/>
    </row>
    <row r="136" spans="1:76" x14ac:dyDescent="0.2">
      <c r="A136" s="19" t="s">
        <v>4360</v>
      </c>
      <c r="B136" s="49"/>
      <c r="AA136" s="14"/>
      <c r="BA136" s="19"/>
    </row>
    <row r="137" spans="1:76" x14ac:dyDescent="0.2">
      <c r="A137" s="19" t="s">
        <v>4583</v>
      </c>
      <c r="B137" s="49"/>
      <c r="BA137" s="19"/>
    </row>
    <row r="138" spans="1:76" x14ac:dyDescent="0.2">
      <c r="A138" s="19" t="s">
        <v>4556</v>
      </c>
      <c r="B138" s="241" t="s">
        <v>3012</v>
      </c>
      <c r="C138" s="237" t="s">
        <v>7805</v>
      </c>
      <c r="D138" s="736" t="s">
        <v>7542</v>
      </c>
      <c r="BA138" s="19"/>
    </row>
    <row r="139" spans="1:76" x14ac:dyDescent="0.2">
      <c r="A139" s="19" t="s">
        <v>4593</v>
      </c>
      <c r="B139" s="241" t="s">
        <v>4061</v>
      </c>
      <c r="C139" s="237" t="s">
        <v>8301</v>
      </c>
      <c r="D139" s="305" t="s">
        <v>7462</v>
      </c>
      <c r="BA139" s="19"/>
    </row>
    <row r="140" spans="1:76" x14ac:dyDescent="0.2">
      <c r="A140" s="19" t="s">
        <v>4405</v>
      </c>
      <c r="B140" s="241" t="s">
        <v>7520</v>
      </c>
      <c r="C140" s="237" t="s">
        <v>8302</v>
      </c>
      <c r="D140" s="305" t="s">
        <v>7521</v>
      </c>
      <c r="BA140" s="19"/>
    </row>
    <row r="141" spans="1:76" x14ac:dyDescent="0.2">
      <c r="A141" s="19"/>
      <c r="B141" s="49"/>
      <c r="BA141" s="19"/>
    </row>
    <row r="142" spans="1:76" x14ac:dyDescent="0.2">
      <c r="B142" s="47"/>
      <c r="C142" s="236" t="s">
        <v>3956</v>
      </c>
      <c r="D142" s="236" t="s">
        <v>3957</v>
      </c>
      <c r="E142" s="236" t="s">
        <v>3958</v>
      </c>
      <c r="F142" s="236" t="s">
        <v>3959</v>
      </c>
      <c r="G142" s="236" t="s">
        <v>3960</v>
      </c>
      <c r="H142" s="236" t="s">
        <v>3961</v>
      </c>
      <c r="I142" s="236" t="s">
        <v>3962</v>
      </c>
      <c r="J142" s="236" t="s">
        <v>3963</v>
      </c>
      <c r="K142" s="236" t="s">
        <v>3964</v>
      </c>
      <c r="L142" s="236" t="s">
        <v>3965</v>
      </c>
      <c r="M142" s="236" t="s">
        <v>3966</v>
      </c>
      <c r="N142" s="236" t="s">
        <v>3967</v>
      </c>
      <c r="O142" s="236" t="s">
        <v>3968</v>
      </c>
      <c r="P142" s="236" t="s">
        <v>3969</v>
      </c>
      <c r="BA142" s="19"/>
    </row>
    <row r="143" spans="1:76" x14ac:dyDescent="0.2">
      <c r="B143" s="47"/>
      <c r="C143" s="237" t="s">
        <v>8322</v>
      </c>
      <c r="D143" s="237" t="s">
        <v>8323</v>
      </c>
      <c r="E143" s="237" t="s">
        <v>8324</v>
      </c>
      <c r="F143" s="237" t="s">
        <v>8325</v>
      </c>
      <c r="G143" s="237" t="s">
        <v>8326</v>
      </c>
      <c r="H143" s="237" t="s">
        <v>8327</v>
      </c>
      <c r="I143" s="237" t="s">
        <v>8328</v>
      </c>
      <c r="J143" s="237" t="s">
        <v>8329</v>
      </c>
      <c r="K143" s="237" t="s">
        <v>8330</v>
      </c>
      <c r="L143" s="237" t="s">
        <v>8331</v>
      </c>
      <c r="M143" s="237" t="s">
        <v>8332</v>
      </c>
      <c r="N143" s="237" t="s">
        <v>8333</v>
      </c>
      <c r="O143" s="237" t="s">
        <v>8334</v>
      </c>
      <c r="P143" s="237" t="s">
        <v>8335</v>
      </c>
      <c r="BA143" s="19"/>
    </row>
    <row r="144" spans="1:76" x14ac:dyDescent="0.2">
      <c r="A144" s="243" t="s">
        <v>3970</v>
      </c>
      <c r="B144" s="237" t="s">
        <v>7916</v>
      </c>
      <c r="C144" s="668"/>
      <c r="D144" s="668"/>
      <c r="E144" s="668"/>
      <c r="F144" s="668"/>
      <c r="G144" s="668"/>
      <c r="H144" s="668"/>
      <c r="I144" s="668"/>
      <c r="J144" s="668"/>
      <c r="K144" s="668"/>
      <c r="L144" s="668"/>
      <c r="M144" s="668"/>
      <c r="N144" s="668"/>
      <c r="O144" s="668"/>
      <c r="P144" s="668"/>
      <c r="Q144" s="17" t="s">
        <v>4411</v>
      </c>
      <c r="R144" s="52" t="s">
        <v>7148</v>
      </c>
      <c r="S144" s="52" t="s">
        <v>4756</v>
      </c>
      <c r="BA144" s="19"/>
    </row>
    <row r="145" spans="1:53" x14ac:dyDescent="0.2">
      <c r="A145" s="243" t="s">
        <v>3971</v>
      </c>
      <c r="B145" s="237" t="s">
        <v>7917</v>
      </c>
      <c r="C145" s="668"/>
      <c r="D145" s="668"/>
      <c r="E145" s="668"/>
      <c r="F145" s="668"/>
      <c r="G145" s="668"/>
      <c r="H145" s="668"/>
      <c r="I145" s="668"/>
      <c r="J145" s="668"/>
      <c r="K145" s="668"/>
      <c r="L145" s="668"/>
      <c r="M145" s="668"/>
      <c r="N145" s="668"/>
      <c r="O145" s="668"/>
      <c r="P145" s="668"/>
      <c r="Q145" s="17" t="s">
        <v>4412</v>
      </c>
      <c r="R145" s="52" t="s">
        <v>7148</v>
      </c>
      <c r="S145" s="52" t="s">
        <v>4756</v>
      </c>
      <c r="BA145" s="19"/>
    </row>
    <row r="146" spans="1:53" x14ac:dyDescent="0.2">
      <c r="A146" s="243" t="s">
        <v>3972</v>
      </c>
      <c r="B146" s="237" t="s">
        <v>7918</v>
      </c>
      <c r="C146" s="668"/>
      <c r="D146" s="668"/>
      <c r="E146" s="668"/>
      <c r="F146" s="668"/>
      <c r="G146" s="668"/>
      <c r="H146" s="668"/>
      <c r="I146" s="668"/>
      <c r="J146" s="668"/>
      <c r="K146" s="668"/>
      <c r="L146" s="668"/>
      <c r="M146" s="668"/>
      <c r="N146" s="668"/>
      <c r="O146" s="668"/>
      <c r="P146" s="668"/>
      <c r="Q146" s="17" t="s">
        <v>4413</v>
      </c>
      <c r="R146" s="52" t="s">
        <v>7148</v>
      </c>
      <c r="S146" s="52" t="s">
        <v>4756</v>
      </c>
      <c r="BA146" s="19"/>
    </row>
    <row r="147" spans="1:53" x14ac:dyDescent="0.2">
      <c r="B147" s="47"/>
      <c r="C147" s="17" t="s">
        <v>4786</v>
      </c>
      <c r="D147" s="17" t="s">
        <v>4787</v>
      </c>
      <c r="E147" s="17" t="s">
        <v>4788</v>
      </c>
      <c r="F147" s="17" t="s">
        <v>4789</v>
      </c>
      <c r="G147" s="17" t="s">
        <v>4790</v>
      </c>
      <c r="H147" s="17" t="s">
        <v>4791</v>
      </c>
      <c r="I147" s="17" t="s">
        <v>4792</v>
      </c>
      <c r="J147" s="17" t="s">
        <v>4793</v>
      </c>
      <c r="K147" s="17" t="s">
        <v>4794</v>
      </c>
      <c r="L147" s="17" t="s">
        <v>4795</v>
      </c>
      <c r="M147" s="17" t="s">
        <v>4796</v>
      </c>
      <c r="N147" s="17" t="s">
        <v>4797</v>
      </c>
      <c r="O147" s="17" t="s">
        <v>4798</v>
      </c>
      <c r="P147" s="17" t="s">
        <v>4799</v>
      </c>
      <c r="BA147" s="19"/>
    </row>
    <row r="148" spans="1:53" x14ac:dyDescent="0.2">
      <c r="A148" s="19"/>
      <c r="B148" s="49"/>
      <c r="BA148" s="19"/>
    </row>
    <row r="149" spans="1:53" x14ac:dyDescent="0.2">
      <c r="A149" s="18" t="s">
        <v>5268</v>
      </c>
      <c r="B149" s="48"/>
      <c r="BA149" s="19"/>
    </row>
    <row r="150" spans="1:53" x14ac:dyDescent="0.2">
      <c r="A150" s="19" t="s">
        <v>48</v>
      </c>
      <c r="B150" s="49"/>
      <c r="Z150" s="14"/>
      <c r="BA150" s="19"/>
    </row>
    <row r="151" spans="1:53" x14ac:dyDescent="0.2">
      <c r="A151" s="19" t="s">
        <v>4360</v>
      </c>
      <c r="B151" s="49"/>
      <c r="Z151" s="14"/>
      <c r="BA151" s="19"/>
    </row>
    <row r="152" spans="1:53" x14ac:dyDescent="0.2">
      <c r="A152" s="19" t="s">
        <v>4583</v>
      </c>
      <c r="B152" s="49"/>
      <c r="Z152" s="14"/>
      <c r="BA152" s="19"/>
    </row>
    <row r="153" spans="1:53" x14ac:dyDescent="0.2">
      <c r="A153" s="19" t="s">
        <v>4556</v>
      </c>
      <c r="B153" s="241" t="s">
        <v>3012</v>
      </c>
      <c r="C153" s="237" t="s">
        <v>7805</v>
      </c>
      <c r="D153" s="736" t="s">
        <v>7542</v>
      </c>
      <c r="BA153" s="19"/>
    </row>
    <row r="154" spans="1:53" x14ac:dyDescent="0.2">
      <c r="A154" s="19" t="s">
        <v>4593</v>
      </c>
      <c r="B154" s="241" t="s">
        <v>4061</v>
      </c>
      <c r="C154" s="237" t="s">
        <v>8301</v>
      </c>
      <c r="D154" s="305" t="s">
        <v>7462</v>
      </c>
      <c r="BA154" s="19"/>
    </row>
    <row r="155" spans="1:53" x14ac:dyDescent="0.2">
      <c r="A155" s="19" t="s">
        <v>4405</v>
      </c>
      <c r="B155" s="241" t="s">
        <v>7520</v>
      </c>
      <c r="C155" s="237" t="s">
        <v>8302</v>
      </c>
      <c r="D155" s="305" t="s">
        <v>7521</v>
      </c>
      <c r="BA155" s="19"/>
    </row>
    <row r="156" spans="1:53" x14ac:dyDescent="0.2">
      <c r="A156" s="19"/>
      <c r="B156" s="49"/>
      <c r="BA156" s="19"/>
    </row>
    <row r="157" spans="1:53" x14ac:dyDescent="0.2">
      <c r="B157" s="47"/>
      <c r="C157" s="241" t="s">
        <v>1687</v>
      </c>
      <c r="BA157" s="19"/>
    </row>
    <row r="158" spans="1:53" x14ac:dyDescent="0.2">
      <c r="B158" s="47"/>
      <c r="C158" s="237" t="s">
        <v>7874</v>
      </c>
      <c r="BA158" s="19"/>
    </row>
    <row r="159" spans="1:53" x14ac:dyDescent="0.2">
      <c r="A159" s="243" t="s">
        <v>3973</v>
      </c>
      <c r="B159" s="237" t="s">
        <v>7919</v>
      </c>
      <c r="C159" s="595" t="s">
        <v>23</v>
      </c>
      <c r="D159" s="52" t="s">
        <v>2107</v>
      </c>
      <c r="E159" s="329" t="s">
        <v>4664</v>
      </c>
      <c r="BA159" s="19"/>
    </row>
    <row r="160" spans="1:53" x14ac:dyDescent="0.2">
      <c r="B160" s="47"/>
      <c r="BA160" s="19"/>
    </row>
    <row r="161" spans="10:67" x14ac:dyDescent="0.2">
      <c r="BA161" s="19"/>
    </row>
    <row r="162" spans="10:67" x14ac:dyDescent="0.2">
      <c r="BA162" s="19"/>
    </row>
    <row r="163" spans="10:67" x14ac:dyDescent="0.2">
      <c r="BA163" s="19"/>
    </row>
    <row r="164" spans="10:67" x14ac:dyDescent="0.2">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row>
    <row r="165" spans="10:67" x14ac:dyDescent="0.2">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row>
    <row r="166" spans="10:67" x14ac:dyDescent="0.2">
      <c r="AZ166" s="19"/>
    </row>
    <row r="167" spans="10:67" x14ac:dyDescent="0.2">
      <c r="J167" s="19"/>
      <c r="K167" s="19"/>
      <c r="L167" s="19"/>
      <c r="M167" s="19"/>
      <c r="N167" s="19"/>
      <c r="O167" s="19"/>
      <c r="P167" s="19"/>
      <c r="Q167" s="19"/>
      <c r="R167" s="19"/>
      <c r="S167" s="19"/>
      <c r="T167" s="19"/>
      <c r="X167" s="14"/>
      <c r="Y167" s="14"/>
      <c r="AZ167" s="19"/>
    </row>
    <row r="168" spans="10:67" x14ac:dyDescent="0.2">
      <c r="AZ168" s="19"/>
    </row>
    <row r="169" spans="10:67" x14ac:dyDescent="0.2">
      <c r="AZ169" s="19"/>
    </row>
    <row r="170" spans="10:67" x14ac:dyDescent="0.2">
      <c r="AZ170" s="19"/>
    </row>
    <row r="171" spans="10:67" x14ac:dyDescent="0.2">
      <c r="AZ171" s="19"/>
    </row>
    <row r="172" spans="10:67" x14ac:dyDescent="0.2">
      <c r="AZ172" s="19"/>
    </row>
    <row r="173" spans="10:67" x14ac:dyDescent="0.2">
      <c r="AZ173" s="19"/>
    </row>
    <row r="174" spans="10:67" x14ac:dyDescent="0.2">
      <c r="AZ174" s="19"/>
    </row>
    <row r="175" spans="10:67" x14ac:dyDescent="0.2">
      <c r="AZ175" s="19"/>
    </row>
    <row r="176" spans="10:67" x14ac:dyDescent="0.2">
      <c r="AZ176" s="19"/>
    </row>
    <row r="177" spans="52:52" x14ac:dyDescent="0.2">
      <c r="AZ177" s="19"/>
    </row>
    <row r="178" spans="52:52" x14ac:dyDescent="0.2">
      <c r="AZ178" s="19"/>
    </row>
    <row r="179" spans="52:52" x14ac:dyDescent="0.2">
      <c r="AZ179" s="19"/>
    </row>
    <row r="180" spans="52:52" x14ac:dyDescent="0.2">
      <c r="AZ180" s="19"/>
    </row>
    <row r="181" spans="52:52" x14ac:dyDescent="0.2">
      <c r="AZ181" s="19"/>
    </row>
    <row r="182" spans="52:52" x14ac:dyDescent="0.2">
      <c r="AZ182" s="19"/>
    </row>
    <row r="183" spans="52:52" x14ac:dyDescent="0.2">
      <c r="AZ183" s="19"/>
    </row>
    <row r="184" spans="52:52" x14ac:dyDescent="0.2">
      <c r="AZ184" s="19"/>
    </row>
    <row r="185" spans="52:52" x14ac:dyDescent="0.2">
      <c r="AZ185" s="19"/>
    </row>
    <row r="186" spans="52:52" x14ac:dyDescent="0.2">
      <c r="AZ186" s="19"/>
    </row>
    <row r="187" spans="52:52" x14ac:dyDescent="0.2">
      <c r="AZ187" s="19"/>
    </row>
    <row r="188" spans="52:52" x14ac:dyDescent="0.2">
      <c r="AZ188" s="19"/>
    </row>
    <row r="189" spans="52:52" x14ac:dyDescent="0.2">
      <c r="AZ189" s="19"/>
    </row>
    <row r="190" spans="52:52" x14ac:dyDescent="0.2">
      <c r="AZ190" s="19"/>
    </row>
    <row r="191" spans="52:52" x14ac:dyDescent="0.2">
      <c r="AZ191" s="19"/>
    </row>
    <row r="192" spans="52:52" x14ac:dyDescent="0.2">
      <c r="AZ192" s="19"/>
    </row>
    <row r="193" spans="52:52" x14ac:dyDescent="0.2">
      <c r="AZ193" s="19"/>
    </row>
    <row r="194" spans="52:52" x14ac:dyDescent="0.2">
      <c r="AZ194" s="19"/>
    </row>
    <row r="195" spans="52:52" x14ac:dyDescent="0.2">
      <c r="AZ195" s="19"/>
    </row>
    <row r="196" spans="52:52" x14ac:dyDescent="0.2">
      <c r="AZ196" s="19"/>
    </row>
    <row r="197" spans="52:52" x14ac:dyDescent="0.2">
      <c r="AZ197" s="19"/>
    </row>
    <row r="198" spans="52:52" x14ac:dyDescent="0.2">
      <c r="AZ198" s="19"/>
    </row>
    <row r="199" spans="52:52" x14ac:dyDescent="0.2">
      <c r="AZ199" s="19"/>
    </row>
    <row r="200" spans="52:52" x14ac:dyDescent="0.2">
      <c r="AZ200" s="19"/>
    </row>
    <row r="201" spans="52:52" x14ac:dyDescent="0.2">
      <c r="AZ201" s="19"/>
    </row>
    <row r="202" spans="52:52" x14ac:dyDescent="0.2">
      <c r="AZ202" s="19"/>
    </row>
  </sheetData>
  <mergeCells count="2">
    <mergeCell ref="AD20:AS20"/>
    <mergeCell ref="AD57:AS57"/>
  </mergeCells>
  <pageMargins left="0.17" right="0.17" top="0.21" bottom="0.28999999999999998" header="0.17" footer="0.16"/>
  <pageSetup paperSize="8" scale="27" orientation="landscape" cellComments="asDisplayed" r:id="rId1"/>
  <headerFooter alignWithMargins="0">
    <oddHeader>&amp;A</oddHeader>
    <oddFooter>&amp;L&amp;F&amp;CPage &amp;P&amp;R&amp;D</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8">
    <pageSetUpPr fitToPage="1"/>
  </sheetPr>
  <dimension ref="A1:Y40"/>
  <sheetViews>
    <sheetView zoomScale="40" zoomScaleNormal="40" workbookViewId="0">
      <selection activeCell="Q40" sqref="Q40"/>
    </sheetView>
  </sheetViews>
  <sheetFormatPr defaultColWidth="11.42578125" defaultRowHeight="12.75" x14ac:dyDescent="0.2"/>
  <cols>
    <col min="1" max="1" width="21.85546875" style="17" customWidth="1"/>
    <col min="2" max="2" width="14.28515625" style="17" customWidth="1"/>
    <col min="3" max="22" width="12" style="17" customWidth="1"/>
    <col min="23" max="257" width="11.42578125" style="17"/>
    <col min="258" max="258" width="21.85546875" style="17" customWidth="1"/>
    <col min="259" max="259" width="18.7109375" style="17" bestFit="1" customWidth="1"/>
    <col min="260" max="262" width="17" style="17" bestFit="1" customWidth="1"/>
    <col min="263" max="264" width="16.5703125" style="17" bestFit="1" customWidth="1"/>
    <col min="265" max="265" width="17.7109375" style="17" bestFit="1" customWidth="1"/>
    <col min="266" max="266" width="16.28515625" style="17" bestFit="1" customWidth="1"/>
    <col min="267" max="267" width="17.28515625" style="17" bestFit="1" customWidth="1"/>
    <col min="268" max="268" width="17.140625" style="17" bestFit="1" customWidth="1"/>
    <col min="269" max="269" width="16.5703125" style="17" bestFit="1" customWidth="1"/>
    <col min="270" max="270" width="16.85546875" style="17" bestFit="1" customWidth="1"/>
    <col min="271" max="271" width="22.42578125" style="17" bestFit="1" customWidth="1"/>
    <col min="272" max="272" width="17.7109375" style="17" bestFit="1" customWidth="1"/>
    <col min="273" max="273" width="19.5703125" style="17" bestFit="1" customWidth="1"/>
    <col min="274" max="274" width="17.140625" style="17" bestFit="1" customWidth="1"/>
    <col min="275" max="275" width="17.7109375" style="17" bestFit="1" customWidth="1"/>
    <col min="276" max="276" width="16.28515625" style="17" customWidth="1"/>
    <col min="277" max="277" width="19.140625" style="17" bestFit="1" customWidth="1"/>
    <col min="278" max="278" width="16.5703125" style="17" bestFit="1" customWidth="1"/>
    <col min="279" max="513" width="11.42578125" style="17"/>
    <col min="514" max="514" width="21.85546875" style="17" customWidth="1"/>
    <col min="515" max="515" width="18.7109375" style="17" bestFit="1" customWidth="1"/>
    <col min="516" max="518" width="17" style="17" bestFit="1" customWidth="1"/>
    <col min="519" max="520" width="16.5703125" style="17" bestFit="1" customWidth="1"/>
    <col min="521" max="521" width="17.7109375" style="17" bestFit="1" customWidth="1"/>
    <col min="522" max="522" width="16.28515625" style="17" bestFit="1" customWidth="1"/>
    <col min="523" max="523" width="17.28515625" style="17" bestFit="1" customWidth="1"/>
    <col min="524" max="524" width="17.140625" style="17" bestFit="1" customWidth="1"/>
    <col min="525" max="525" width="16.5703125" style="17" bestFit="1" customWidth="1"/>
    <col min="526" max="526" width="16.85546875" style="17" bestFit="1" customWidth="1"/>
    <col min="527" max="527" width="22.42578125" style="17" bestFit="1" customWidth="1"/>
    <col min="528" max="528" width="17.7109375" style="17" bestFit="1" customWidth="1"/>
    <col min="529" max="529" width="19.5703125" style="17" bestFit="1" customWidth="1"/>
    <col min="530" max="530" width="17.140625" style="17" bestFit="1" customWidth="1"/>
    <col min="531" max="531" width="17.7109375" style="17" bestFit="1" customWidth="1"/>
    <col min="532" max="532" width="16.28515625" style="17" customWidth="1"/>
    <col min="533" max="533" width="19.140625" style="17" bestFit="1" customWidth="1"/>
    <col min="534" max="534" width="16.5703125" style="17" bestFit="1" customWidth="1"/>
    <col min="535" max="769" width="11.42578125" style="17"/>
    <col min="770" max="770" width="21.85546875" style="17" customWidth="1"/>
    <col min="771" max="771" width="18.7109375" style="17" bestFit="1" customWidth="1"/>
    <col min="772" max="774" width="17" style="17" bestFit="1" customWidth="1"/>
    <col min="775" max="776" width="16.5703125" style="17" bestFit="1" customWidth="1"/>
    <col min="777" max="777" width="17.7109375" style="17" bestFit="1" customWidth="1"/>
    <col min="778" max="778" width="16.28515625" style="17" bestFit="1" customWidth="1"/>
    <col min="779" max="779" width="17.28515625" style="17" bestFit="1" customWidth="1"/>
    <col min="780" max="780" width="17.140625" style="17" bestFit="1" customWidth="1"/>
    <col min="781" max="781" width="16.5703125" style="17" bestFit="1" customWidth="1"/>
    <col min="782" max="782" width="16.85546875" style="17" bestFit="1" customWidth="1"/>
    <col min="783" max="783" width="22.42578125" style="17" bestFit="1" customWidth="1"/>
    <col min="784" max="784" width="17.7109375" style="17" bestFit="1" customWidth="1"/>
    <col min="785" max="785" width="19.5703125" style="17" bestFit="1" customWidth="1"/>
    <col min="786" max="786" width="17.140625" style="17" bestFit="1" customWidth="1"/>
    <col min="787" max="787" width="17.7109375" style="17" bestFit="1" customWidth="1"/>
    <col min="788" max="788" width="16.28515625" style="17" customWidth="1"/>
    <col min="789" max="789" width="19.140625" style="17" bestFit="1" customWidth="1"/>
    <col min="790" max="790" width="16.5703125" style="17" bestFit="1" customWidth="1"/>
    <col min="791" max="1025" width="11.42578125" style="17"/>
    <col min="1026" max="1026" width="21.85546875" style="17" customWidth="1"/>
    <col min="1027" max="1027" width="18.7109375" style="17" bestFit="1" customWidth="1"/>
    <col min="1028" max="1030" width="17" style="17" bestFit="1" customWidth="1"/>
    <col min="1031" max="1032" width="16.5703125" style="17" bestFit="1" customWidth="1"/>
    <col min="1033" max="1033" width="17.7109375" style="17" bestFit="1" customWidth="1"/>
    <col min="1034" max="1034" width="16.28515625" style="17" bestFit="1" customWidth="1"/>
    <col min="1035" max="1035" width="17.28515625" style="17" bestFit="1" customWidth="1"/>
    <col min="1036" max="1036" width="17.140625" style="17" bestFit="1" customWidth="1"/>
    <col min="1037" max="1037" width="16.5703125" style="17" bestFit="1" customWidth="1"/>
    <col min="1038" max="1038" width="16.85546875" style="17" bestFit="1" customWidth="1"/>
    <col min="1039" max="1039" width="22.42578125" style="17" bestFit="1" customWidth="1"/>
    <col min="1040" max="1040" width="17.7109375" style="17" bestFit="1" customWidth="1"/>
    <col min="1041" max="1041" width="19.5703125" style="17" bestFit="1" customWidth="1"/>
    <col min="1042" max="1042" width="17.140625" style="17" bestFit="1" customWidth="1"/>
    <col min="1043" max="1043" width="17.7109375" style="17" bestFit="1" customWidth="1"/>
    <col min="1044" max="1044" width="16.28515625" style="17" customWidth="1"/>
    <col min="1045" max="1045" width="19.140625" style="17" bestFit="1" customWidth="1"/>
    <col min="1046" max="1046" width="16.5703125" style="17" bestFit="1" customWidth="1"/>
    <col min="1047" max="1281" width="11.42578125" style="17"/>
    <col min="1282" max="1282" width="21.85546875" style="17" customWidth="1"/>
    <col min="1283" max="1283" width="18.7109375" style="17" bestFit="1" customWidth="1"/>
    <col min="1284" max="1286" width="17" style="17" bestFit="1" customWidth="1"/>
    <col min="1287" max="1288" width="16.5703125" style="17" bestFit="1" customWidth="1"/>
    <col min="1289" max="1289" width="17.7109375" style="17" bestFit="1" customWidth="1"/>
    <col min="1290" max="1290" width="16.28515625" style="17" bestFit="1" customWidth="1"/>
    <col min="1291" max="1291" width="17.28515625" style="17" bestFit="1" customWidth="1"/>
    <col min="1292" max="1292" width="17.140625" style="17" bestFit="1" customWidth="1"/>
    <col min="1293" max="1293" width="16.5703125" style="17" bestFit="1" customWidth="1"/>
    <col min="1294" max="1294" width="16.85546875" style="17" bestFit="1" customWidth="1"/>
    <col min="1295" max="1295" width="22.42578125" style="17" bestFit="1" customWidth="1"/>
    <col min="1296" max="1296" width="17.7109375" style="17" bestFit="1" customWidth="1"/>
    <col min="1297" max="1297" width="19.5703125" style="17" bestFit="1" customWidth="1"/>
    <col min="1298" max="1298" width="17.140625" style="17" bestFit="1" customWidth="1"/>
    <col min="1299" max="1299" width="17.7109375" style="17" bestFit="1" customWidth="1"/>
    <col min="1300" max="1300" width="16.28515625" style="17" customWidth="1"/>
    <col min="1301" max="1301" width="19.140625" style="17" bestFit="1" customWidth="1"/>
    <col min="1302" max="1302" width="16.5703125" style="17" bestFit="1" customWidth="1"/>
    <col min="1303" max="1537" width="11.42578125" style="17"/>
    <col min="1538" max="1538" width="21.85546875" style="17" customWidth="1"/>
    <col min="1539" max="1539" width="18.7109375" style="17" bestFit="1" customWidth="1"/>
    <col min="1540" max="1542" width="17" style="17" bestFit="1" customWidth="1"/>
    <col min="1543" max="1544" width="16.5703125" style="17" bestFit="1" customWidth="1"/>
    <col min="1545" max="1545" width="17.7109375" style="17" bestFit="1" customWidth="1"/>
    <col min="1546" max="1546" width="16.28515625" style="17" bestFit="1" customWidth="1"/>
    <col min="1547" max="1547" width="17.28515625" style="17" bestFit="1" customWidth="1"/>
    <col min="1548" max="1548" width="17.140625" style="17" bestFit="1" customWidth="1"/>
    <col min="1549" max="1549" width="16.5703125" style="17" bestFit="1" customWidth="1"/>
    <col min="1550" max="1550" width="16.85546875" style="17" bestFit="1" customWidth="1"/>
    <col min="1551" max="1551" width="22.42578125" style="17" bestFit="1" customWidth="1"/>
    <col min="1552" max="1552" width="17.7109375" style="17" bestFit="1" customWidth="1"/>
    <col min="1553" max="1553" width="19.5703125" style="17" bestFit="1" customWidth="1"/>
    <col min="1554" max="1554" width="17.140625" style="17" bestFit="1" customWidth="1"/>
    <col min="1555" max="1555" width="17.7109375" style="17" bestFit="1" customWidth="1"/>
    <col min="1556" max="1556" width="16.28515625" style="17" customWidth="1"/>
    <col min="1557" max="1557" width="19.140625" style="17" bestFit="1" customWidth="1"/>
    <col min="1558" max="1558" width="16.5703125" style="17" bestFit="1" customWidth="1"/>
    <col min="1559" max="1793" width="11.42578125" style="17"/>
    <col min="1794" max="1794" width="21.85546875" style="17" customWidth="1"/>
    <col min="1795" max="1795" width="18.7109375" style="17" bestFit="1" customWidth="1"/>
    <col min="1796" max="1798" width="17" style="17" bestFit="1" customWidth="1"/>
    <col min="1799" max="1800" width="16.5703125" style="17" bestFit="1" customWidth="1"/>
    <col min="1801" max="1801" width="17.7109375" style="17" bestFit="1" customWidth="1"/>
    <col min="1802" max="1802" width="16.28515625" style="17" bestFit="1" customWidth="1"/>
    <col min="1803" max="1803" width="17.28515625" style="17" bestFit="1" customWidth="1"/>
    <col min="1804" max="1804" width="17.140625" style="17" bestFit="1" customWidth="1"/>
    <col min="1805" max="1805" width="16.5703125" style="17" bestFit="1" customWidth="1"/>
    <col min="1806" max="1806" width="16.85546875" style="17" bestFit="1" customWidth="1"/>
    <col min="1807" max="1807" width="22.42578125" style="17" bestFit="1" customWidth="1"/>
    <col min="1808" max="1808" width="17.7109375" style="17" bestFit="1" customWidth="1"/>
    <col min="1809" max="1809" width="19.5703125" style="17" bestFit="1" customWidth="1"/>
    <col min="1810" max="1810" width="17.140625" style="17" bestFit="1" customWidth="1"/>
    <col min="1811" max="1811" width="17.7109375" style="17" bestFit="1" customWidth="1"/>
    <col min="1812" max="1812" width="16.28515625" style="17" customWidth="1"/>
    <col min="1813" max="1813" width="19.140625" style="17" bestFit="1" customWidth="1"/>
    <col min="1814" max="1814" width="16.5703125" style="17" bestFit="1" customWidth="1"/>
    <col min="1815" max="2049" width="11.42578125" style="17"/>
    <col min="2050" max="2050" width="21.85546875" style="17" customWidth="1"/>
    <col min="2051" max="2051" width="18.7109375" style="17" bestFit="1" customWidth="1"/>
    <col min="2052" max="2054" width="17" style="17" bestFit="1" customWidth="1"/>
    <col min="2055" max="2056" width="16.5703125" style="17" bestFit="1" customWidth="1"/>
    <col min="2057" max="2057" width="17.7109375" style="17" bestFit="1" customWidth="1"/>
    <col min="2058" max="2058" width="16.28515625" style="17" bestFit="1" customWidth="1"/>
    <col min="2059" max="2059" width="17.28515625" style="17" bestFit="1" customWidth="1"/>
    <col min="2060" max="2060" width="17.140625" style="17" bestFit="1" customWidth="1"/>
    <col min="2061" max="2061" width="16.5703125" style="17" bestFit="1" customWidth="1"/>
    <col min="2062" max="2062" width="16.85546875" style="17" bestFit="1" customWidth="1"/>
    <col min="2063" max="2063" width="22.42578125" style="17" bestFit="1" customWidth="1"/>
    <col min="2064" max="2064" width="17.7109375" style="17" bestFit="1" customWidth="1"/>
    <col min="2065" max="2065" width="19.5703125" style="17" bestFit="1" customWidth="1"/>
    <col min="2066" max="2066" width="17.140625" style="17" bestFit="1" customWidth="1"/>
    <col min="2067" max="2067" width="17.7109375" style="17" bestFit="1" customWidth="1"/>
    <col min="2068" max="2068" width="16.28515625" style="17" customWidth="1"/>
    <col min="2069" max="2069" width="19.140625" style="17" bestFit="1" customWidth="1"/>
    <col min="2070" max="2070" width="16.5703125" style="17" bestFit="1" customWidth="1"/>
    <col min="2071" max="2305" width="11.42578125" style="17"/>
    <col min="2306" max="2306" width="21.85546875" style="17" customWidth="1"/>
    <col min="2307" max="2307" width="18.7109375" style="17" bestFit="1" customWidth="1"/>
    <col min="2308" max="2310" width="17" style="17" bestFit="1" customWidth="1"/>
    <col min="2311" max="2312" width="16.5703125" style="17" bestFit="1" customWidth="1"/>
    <col min="2313" max="2313" width="17.7109375" style="17" bestFit="1" customWidth="1"/>
    <col min="2314" max="2314" width="16.28515625" style="17" bestFit="1" customWidth="1"/>
    <col min="2315" max="2315" width="17.28515625" style="17" bestFit="1" customWidth="1"/>
    <col min="2316" max="2316" width="17.140625" style="17" bestFit="1" customWidth="1"/>
    <col min="2317" max="2317" width="16.5703125" style="17" bestFit="1" customWidth="1"/>
    <col min="2318" max="2318" width="16.85546875" style="17" bestFit="1" customWidth="1"/>
    <col min="2319" max="2319" width="22.42578125" style="17" bestFit="1" customWidth="1"/>
    <col min="2320" max="2320" width="17.7109375" style="17" bestFit="1" customWidth="1"/>
    <col min="2321" max="2321" width="19.5703125" style="17" bestFit="1" customWidth="1"/>
    <col min="2322" max="2322" width="17.140625" style="17" bestFit="1" customWidth="1"/>
    <col min="2323" max="2323" width="17.7109375" style="17" bestFit="1" customWidth="1"/>
    <col min="2324" max="2324" width="16.28515625" style="17" customWidth="1"/>
    <col min="2325" max="2325" width="19.140625" style="17" bestFit="1" customWidth="1"/>
    <col min="2326" max="2326" width="16.5703125" style="17" bestFit="1" customWidth="1"/>
    <col min="2327" max="2561" width="11.42578125" style="17"/>
    <col min="2562" max="2562" width="21.85546875" style="17" customWidth="1"/>
    <col min="2563" max="2563" width="18.7109375" style="17" bestFit="1" customWidth="1"/>
    <col min="2564" max="2566" width="17" style="17" bestFit="1" customWidth="1"/>
    <col min="2567" max="2568" width="16.5703125" style="17" bestFit="1" customWidth="1"/>
    <col min="2569" max="2569" width="17.7109375" style="17" bestFit="1" customWidth="1"/>
    <col min="2570" max="2570" width="16.28515625" style="17" bestFit="1" customWidth="1"/>
    <col min="2571" max="2571" width="17.28515625" style="17" bestFit="1" customWidth="1"/>
    <col min="2572" max="2572" width="17.140625" style="17" bestFit="1" customWidth="1"/>
    <col min="2573" max="2573" width="16.5703125" style="17" bestFit="1" customWidth="1"/>
    <col min="2574" max="2574" width="16.85546875" style="17" bestFit="1" customWidth="1"/>
    <col min="2575" max="2575" width="22.42578125" style="17" bestFit="1" customWidth="1"/>
    <col min="2576" max="2576" width="17.7109375" style="17" bestFit="1" customWidth="1"/>
    <col min="2577" max="2577" width="19.5703125" style="17" bestFit="1" customWidth="1"/>
    <col min="2578" max="2578" width="17.140625" style="17" bestFit="1" customWidth="1"/>
    <col min="2579" max="2579" width="17.7109375" style="17" bestFit="1" customWidth="1"/>
    <col min="2580" max="2580" width="16.28515625" style="17" customWidth="1"/>
    <col min="2581" max="2581" width="19.140625" style="17" bestFit="1" customWidth="1"/>
    <col min="2582" max="2582" width="16.5703125" style="17" bestFit="1" customWidth="1"/>
    <col min="2583" max="2817" width="11.42578125" style="17"/>
    <col min="2818" max="2818" width="21.85546875" style="17" customWidth="1"/>
    <col min="2819" max="2819" width="18.7109375" style="17" bestFit="1" customWidth="1"/>
    <col min="2820" max="2822" width="17" style="17" bestFit="1" customWidth="1"/>
    <col min="2823" max="2824" width="16.5703125" style="17" bestFit="1" customWidth="1"/>
    <col min="2825" max="2825" width="17.7109375" style="17" bestFit="1" customWidth="1"/>
    <col min="2826" max="2826" width="16.28515625" style="17" bestFit="1" customWidth="1"/>
    <col min="2827" max="2827" width="17.28515625" style="17" bestFit="1" customWidth="1"/>
    <col min="2828" max="2828" width="17.140625" style="17" bestFit="1" customWidth="1"/>
    <col min="2829" max="2829" width="16.5703125" style="17" bestFit="1" customWidth="1"/>
    <col min="2830" max="2830" width="16.85546875" style="17" bestFit="1" customWidth="1"/>
    <col min="2831" max="2831" width="22.42578125" style="17" bestFit="1" customWidth="1"/>
    <col min="2832" max="2832" width="17.7109375" style="17" bestFit="1" customWidth="1"/>
    <col min="2833" max="2833" width="19.5703125" style="17" bestFit="1" customWidth="1"/>
    <col min="2834" max="2834" width="17.140625" style="17" bestFit="1" customWidth="1"/>
    <col min="2835" max="2835" width="17.7109375" style="17" bestFit="1" customWidth="1"/>
    <col min="2836" max="2836" width="16.28515625" style="17" customWidth="1"/>
    <col min="2837" max="2837" width="19.140625" style="17" bestFit="1" customWidth="1"/>
    <col min="2838" max="2838" width="16.5703125" style="17" bestFit="1" customWidth="1"/>
    <col min="2839" max="3073" width="11.42578125" style="17"/>
    <col min="3074" max="3074" width="21.85546875" style="17" customWidth="1"/>
    <col min="3075" max="3075" width="18.7109375" style="17" bestFit="1" customWidth="1"/>
    <col min="3076" max="3078" width="17" style="17" bestFit="1" customWidth="1"/>
    <col min="3079" max="3080" width="16.5703125" style="17" bestFit="1" customWidth="1"/>
    <col min="3081" max="3081" width="17.7109375" style="17" bestFit="1" customWidth="1"/>
    <col min="3082" max="3082" width="16.28515625" style="17" bestFit="1" customWidth="1"/>
    <col min="3083" max="3083" width="17.28515625" style="17" bestFit="1" customWidth="1"/>
    <col min="3084" max="3084" width="17.140625" style="17" bestFit="1" customWidth="1"/>
    <col min="3085" max="3085" width="16.5703125" style="17" bestFit="1" customWidth="1"/>
    <col min="3086" max="3086" width="16.85546875" style="17" bestFit="1" customWidth="1"/>
    <col min="3087" max="3087" width="22.42578125" style="17" bestFit="1" customWidth="1"/>
    <col min="3088" max="3088" width="17.7109375" style="17" bestFit="1" customWidth="1"/>
    <col min="3089" max="3089" width="19.5703125" style="17" bestFit="1" customWidth="1"/>
    <col min="3090" max="3090" width="17.140625" style="17" bestFit="1" customWidth="1"/>
    <col min="3091" max="3091" width="17.7109375" style="17" bestFit="1" customWidth="1"/>
    <col min="3092" max="3092" width="16.28515625" style="17" customWidth="1"/>
    <col min="3093" max="3093" width="19.140625" style="17" bestFit="1" customWidth="1"/>
    <col min="3094" max="3094" width="16.5703125" style="17" bestFit="1" customWidth="1"/>
    <col min="3095" max="3329" width="11.42578125" style="17"/>
    <col min="3330" max="3330" width="21.85546875" style="17" customWidth="1"/>
    <col min="3331" max="3331" width="18.7109375" style="17" bestFit="1" customWidth="1"/>
    <col min="3332" max="3334" width="17" style="17" bestFit="1" customWidth="1"/>
    <col min="3335" max="3336" width="16.5703125" style="17" bestFit="1" customWidth="1"/>
    <col min="3337" max="3337" width="17.7109375" style="17" bestFit="1" customWidth="1"/>
    <col min="3338" max="3338" width="16.28515625" style="17" bestFit="1" customWidth="1"/>
    <col min="3339" max="3339" width="17.28515625" style="17" bestFit="1" customWidth="1"/>
    <col min="3340" max="3340" width="17.140625" style="17" bestFit="1" customWidth="1"/>
    <col min="3341" max="3341" width="16.5703125" style="17" bestFit="1" customWidth="1"/>
    <col min="3342" max="3342" width="16.85546875" style="17" bestFit="1" customWidth="1"/>
    <col min="3343" max="3343" width="22.42578125" style="17" bestFit="1" customWidth="1"/>
    <col min="3344" max="3344" width="17.7109375" style="17" bestFit="1" customWidth="1"/>
    <col min="3345" max="3345" width="19.5703125" style="17" bestFit="1" customWidth="1"/>
    <col min="3346" max="3346" width="17.140625" style="17" bestFit="1" customWidth="1"/>
    <col min="3347" max="3347" width="17.7109375" style="17" bestFit="1" customWidth="1"/>
    <col min="3348" max="3348" width="16.28515625" style="17" customWidth="1"/>
    <col min="3349" max="3349" width="19.140625" style="17" bestFit="1" customWidth="1"/>
    <col min="3350" max="3350" width="16.5703125" style="17" bestFit="1" customWidth="1"/>
    <col min="3351" max="3585" width="11.42578125" style="17"/>
    <col min="3586" max="3586" width="21.85546875" style="17" customWidth="1"/>
    <col min="3587" max="3587" width="18.7109375" style="17" bestFit="1" customWidth="1"/>
    <col min="3588" max="3590" width="17" style="17" bestFit="1" customWidth="1"/>
    <col min="3591" max="3592" width="16.5703125" style="17" bestFit="1" customWidth="1"/>
    <col min="3593" max="3593" width="17.7109375" style="17" bestFit="1" customWidth="1"/>
    <col min="3594" max="3594" width="16.28515625" style="17" bestFit="1" customWidth="1"/>
    <col min="3595" max="3595" width="17.28515625" style="17" bestFit="1" customWidth="1"/>
    <col min="3596" max="3596" width="17.140625" style="17" bestFit="1" customWidth="1"/>
    <col min="3597" max="3597" width="16.5703125" style="17" bestFit="1" customWidth="1"/>
    <col min="3598" max="3598" width="16.85546875" style="17" bestFit="1" customWidth="1"/>
    <col min="3599" max="3599" width="22.42578125" style="17" bestFit="1" customWidth="1"/>
    <col min="3600" max="3600" width="17.7109375" style="17" bestFit="1" customWidth="1"/>
    <col min="3601" max="3601" width="19.5703125" style="17" bestFit="1" customWidth="1"/>
    <col min="3602" max="3602" width="17.140625" style="17" bestFit="1" customWidth="1"/>
    <col min="3603" max="3603" width="17.7109375" style="17" bestFit="1" customWidth="1"/>
    <col min="3604" max="3604" width="16.28515625" style="17" customWidth="1"/>
    <col min="3605" max="3605" width="19.140625" style="17" bestFit="1" customWidth="1"/>
    <col min="3606" max="3606" width="16.5703125" style="17" bestFit="1" customWidth="1"/>
    <col min="3607" max="3841" width="11.42578125" style="17"/>
    <col min="3842" max="3842" width="21.85546875" style="17" customWidth="1"/>
    <col min="3843" max="3843" width="18.7109375" style="17" bestFit="1" customWidth="1"/>
    <col min="3844" max="3846" width="17" style="17" bestFit="1" customWidth="1"/>
    <col min="3847" max="3848" width="16.5703125" style="17" bestFit="1" customWidth="1"/>
    <col min="3849" max="3849" width="17.7109375" style="17" bestFit="1" customWidth="1"/>
    <col min="3850" max="3850" width="16.28515625" style="17" bestFit="1" customWidth="1"/>
    <col min="3851" max="3851" width="17.28515625" style="17" bestFit="1" customWidth="1"/>
    <col min="3852" max="3852" width="17.140625" style="17" bestFit="1" customWidth="1"/>
    <col min="3853" max="3853" width="16.5703125" style="17" bestFit="1" customWidth="1"/>
    <col min="3854" max="3854" width="16.85546875" style="17" bestFit="1" customWidth="1"/>
    <col min="3855" max="3855" width="22.42578125" style="17" bestFit="1" customWidth="1"/>
    <col min="3856" max="3856" width="17.7109375" style="17" bestFit="1" customWidth="1"/>
    <col min="3857" max="3857" width="19.5703125" style="17" bestFit="1" customWidth="1"/>
    <col min="3858" max="3858" width="17.140625" style="17" bestFit="1" customWidth="1"/>
    <col min="3859" max="3859" width="17.7109375" style="17" bestFit="1" customWidth="1"/>
    <col min="3860" max="3860" width="16.28515625" style="17" customWidth="1"/>
    <col min="3861" max="3861" width="19.140625" style="17" bestFit="1" customWidth="1"/>
    <col min="3862" max="3862" width="16.5703125" style="17" bestFit="1" customWidth="1"/>
    <col min="3863" max="4097" width="11.42578125" style="17"/>
    <col min="4098" max="4098" width="21.85546875" style="17" customWidth="1"/>
    <col min="4099" max="4099" width="18.7109375" style="17" bestFit="1" customWidth="1"/>
    <col min="4100" max="4102" width="17" style="17" bestFit="1" customWidth="1"/>
    <col min="4103" max="4104" width="16.5703125" style="17" bestFit="1" customWidth="1"/>
    <col min="4105" max="4105" width="17.7109375" style="17" bestFit="1" customWidth="1"/>
    <col min="4106" max="4106" width="16.28515625" style="17" bestFit="1" customWidth="1"/>
    <col min="4107" max="4107" width="17.28515625" style="17" bestFit="1" customWidth="1"/>
    <col min="4108" max="4108" width="17.140625" style="17" bestFit="1" customWidth="1"/>
    <col min="4109" max="4109" width="16.5703125" style="17" bestFit="1" customWidth="1"/>
    <col min="4110" max="4110" width="16.85546875" style="17" bestFit="1" customWidth="1"/>
    <col min="4111" max="4111" width="22.42578125" style="17" bestFit="1" customWidth="1"/>
    <col min="4112" max="4112" width="17.7109375" style="17" bestFit="1" customWidth="1"/>
    <col min="4113" max="4113" width="19.5703125" style="17" bestFit="1" customWidth="1"/>
    <col min="4114" max="4114" width="17.140625" style="17" bestFit="1" customWidth="1"/>
    <col min="4115" max="4115" width="17.7109375" style="17" bestFit="1" customWidth="1"/>
    <col min="4116" max="4116" width="16.28515625" style="17" customWidth="1"/>
    <col min="4117" max="4117" width="19.140625" style="17" bestFit="1" customWidth="1"/>
    <col min="4118" max="4118" width="16.5703125" style="17" bestFit="1" customWidth="1"/>
    <col min="4119" max="4353" width="11.42578125" style="17"/>
    <col min="4354" max="4354" width="21.85546875" style="17" customWidth="1"/>
    <col min="4355" max="4355" width="18.7109375" style="17" bestFit="1" customWidth="1"/>
    <col min="4356" max="4358" width="17" style="17" bestFit="1" customWidth="1"/>
    <col min="4359" max="4360" width="16.5703125" style="17" bestFit="1" customWidth="1"/>
    <col min="4361" max="4361" width="17.7109375" style="17" bestFit="1" customWidth="1"/>
    <col min="4362" max="4362" width="16.28515625" style="17" bestFit="1" customWidth="1"/>
    <col min="4363" max="4363" width="17.28515625" style="17" bestFit="1" customWidth="1"/>
    <col min="4364" max="4364" width="17.140625" style="17" bestFit="1" customWidth="1"/>
    <col min="4365" max="4365" width="16.5703125" style="17" bestFit="1" customWidth="1"/>
    <col min="4366" max="4366" width="16.85546875" style="17" bestFit="1" customWidth="1"/>
    <col min="4367" max="4367" width="22.42578125" style="17" bestFit="1" customWidth="1"/>
    <col min="4368" max="4368" width="17.7109375" style="17" bestFit="1" customWidth="1"/>
    <col min="4369" max="4369" width="19.5703125" style="17" bestFit="1" customWidth="1"/>
    <col min="4370" max="4370" width="17.140625" style="17" bestFit="1" customWidth="1"/>
    <col min="4371" max="4371" width="17.7109375" style="17" bestFit="1" customWidth="1"/>
    <col min="4372" max="4372" width="16.28515625" style="17" customWidth="1"/>
    <col min="4373" max="4373" width="19.140625" style="17" bestFit="1" customWidth="1"/>
    <col min="4374" max="4374" width="16.5703125" style="17" bestFit="1" customWidth="1"/>
    <col min="4375" max="4609" width="11.42578125" style="17"/>
    <col min="4610" max="4610" width="21.85546875" style="17" customWidth="1"/>
    <col min="4611" max="4611" width="18.7109375" style="17" bestFit="1" customWidth="1"/>
    <col min="4612" max="4614" width="17" style="17" bestFit="1" customWidth="1"/>
    <col min="4615" max="4616" width="16.5703125" style="17" bestFit="1" customWidth="1"/>
    <col min="4617" max="4617" width="17.7109375" style="17" bestFit="1" customWidth="1"/>
    <col min="4618" max="4618" width="16.28515625" style="17" bestFit="1" customWidth="1"/>
    <col min="4619" max="4619" width="17.28515625" style="17" bestFit="1" customWidth="1"/>
    <col min="4620" max="4620" width="17.140625" style="17" bestFit="1" customWidth="1"/>
    <col min="4621" max="4621" width="16.5703125" style="17" bestFit="1" customWidth="1"/>
    <col min="4622" max="4622" width="16.85546875" style="17" bestFit="1" customWidth="1"/>
    <col min="4623" max="4623" width="22.42578125" style="17" bestFit="1" customWidth="1"/>
    <col min="4624" max="4624" width="17.7109375" style="17" bestFit="1" customWidth="1"/>
    <col min="4625" max="4625" width="19.5703125" style="17" bestFit="1" customWidth="1"/>
    <col min="4626" max="4626" width="17.140625" style="17" bestFit="1" customWidth="1"/>
    <col min="4627" max="4627" width="17.7109375" style="17" bestFit="1" customWidth="1"/>
    <col min="4628" max="4628" width="16.28515625" style="17" customWidth="1"/>
    <col min="4629" max="4629" width="19.140625" style="17" bestFit="1" customWidth="1"/>
    <col min="4630" max="4630" width="16.5703125" style="17" bestFit="1" customWidth="1"/>
    <col min="4631" max="4865" width="11.42578125" style="17"/>
    <col min="4866" max="4866" width="21.85546875" style="17" customWidth="1"/>
    <col min="4867" max="4867" width="18.7109375" style="17" bestFit="1" customWidth="1"/>
    <col min="4868" max="4870" width="17" style="17" bestFit="1" customWidth="1"/>
    <col min="4871" max="4872" width="16.5703125" style="17" bestFit="1" customWidth="1"/>
    <col min="4873" max="4873" width="17.7109375" style="17" bestFit="1" customWidth="1"/>
    <col min="4874" max="4874" width="16.28515625" style="17" bestFit="1" customWidth="1"/>
    <col min="4875" max="4875" width="17.28515625" style="17" bestFit="1" customWidth="1"/>
    <col min="4876" max="4876" width="17.140625" style="17" bestFit="1" customWidth="1"/>
    <col min="4877" max="4877" width="16.5703125" style="17" bestFit="1" customWidth="1"/>
    <col min="4878" max="4878" width="16.85546875" style="17" bestFit="1" customWidth="1"/>
    <col min="4879" max="4879" width="22.42578125" style="17" bestFit="1" customWidth="1"/>
    <col min="4880" max="4880" width="17.7109375" style="17" bestFit="1" customWidth="1"/>
    <col min="4881" max="4881" width="19.5703125" style="17" bestFit="1" customWidth="1"/>
    <col min="4882" max="4882" width="17.140625" style="17" bestFit="1" customWidth="1"/>
    <col min="4883" max="4883" width="17.7109375" style="17" bestFit="1" customWidth="1"/>
    <col min="4884" max="4884" width="16.28515625" style="17" customWidth="1"/>
    <col min="4885" max="4885" width="19.140625" style="17" bestFit="1" customWidth="1"/>
    <col min="4886" max="4886" width="16.5703125" style="17" bestFit="1" customWidth="1"/>
    <col min="4887" max="5121" width="11.42578125" style="17"/>
    <col min="5122" max="5122" width="21.85546875" style="17" customWidth="1"/>
    <col min="5123" max="5123" width="18.7109375" style="17" bestFit="1" customWidth="1"/>
    <col min="5124" max="5126" width="17" style="17" bestFit="1" customWidth="1"/>
    <col min="5127" max="5128" width="16.5703125" style="17" bestFit="1" customWidth="1"/>
    <col min="5129" max="5129" width="17.7109375" style="17" bestFit="1" customWidth="1"/>
    <col min="5130" max="5130" width="16.28515625" style="17" bestFit="1" customWidth="1"/>
    <col min="5131" max="5131" width="17.28515625" style="17" bestFit="1" customWidth="1"/>
    <col min="5132" max="5132" width="17.140625" style="17" bestFit="1" customWidth="1"/>
    <col min="5133" max="5133" width="16.5703125" style="17" bestFit="1" customWidth="1"/>
    <col min="5134" max="5134" width="16.85546875" style="17" bestFit="1" customWidth="1"/>
    <col min="5135" max="5135" width="22.42578125" style="17" bestFit="1" customWidth="1"/>
    <col min="5136" max="5136" width="17.7109375" style="17" bestFit="1" customWidth="1"/>
    <col min="5137" max="5137" width="19.5703125" style="17" bestFit="1" customWidth="1"/>
    <col min="5138" max="5138" width="17.140625" style="17" bestFit="1" customWidth="1"/>
    <col min="5139" max="5139" width="17.7109375" style="17" bestFit="1" customWidth="1"/>
    <col min="5140" max="5140" width="16.28515625" style="17" customWidth="1"/>
    <col min="5141" max="5141" width="19.140625" style="17" bestFit="1" customWidth="1"/>
    <col min="5142" max="5142" width="16.5703125" style="17" bestFit="1" customWidth="1"/>
    <col min="5143" max="5377" width="11.42578125" style="17"/>
    <col min="5378" max="5378" width="21.85546875" style="17" customWidth="1"/>
    <col min="5379" max="5379" width="18.7109375" style="17" bestFit="1" customWidth="1"/>
    <col min="5380" max="5382" width="17" style="17" bestFit="1" customWidth="1"/>
    <col min="5383" max="5384" width="16.5703125" style="17" bestFit="1" customWidth="1"/>
    <col min="5385" max="5385" width="17.7109375" style="17" bestFit="1" customWidth="1"/>
    <col min="5386" max="5386" width="16.28515625" style="17" bestFit="1" customWidth="1"/>
    <col min="5387" max="5387" width="17.28515625" style="17" bestFit="1" customWidth="1"/>
    <col min="5388" max="5388" width="17.140625" style="17" bestFit="1" customWidth="1"/>
    <col min="5389" max="5389" width="16.5703125" style="17" bestFit="1" customWidth="1"/>
    <col min="5390" max="5390" width="16.85546875" style="17" bestFit="1" customWidth="1"/>
    <col min="5391" max="5391" width="22.42578125" style="17" bestFit="1" customWidth="1"/>
    <col min="5392" max="5392" width="17.7109375" style="17" bestFit="1" customWidth="1"/>
    <col min="5393" max="5393" width="19.5703125" style="17" bestFit="1" customWidth="1"/>
    <col min="5394" max="5394" width="17.140625" style="17" bestFit="1" customWidth="1"/>
    <col min="5395" max="5395" width="17.7109375" style="17" bestFit="1" customWidth="1"/>
    <col min="5396" max="5396" width="16.28515625" style="17" customWidth="1"/>
    <col min="5397" max="5397" width="19.140625" style="17" bestFit="1" customWidth="1"/>
    <col min="5398" max="5398" width="16.5703125" style="17" bestFit="1" customWidth="1"/>
    <col min="5399" max="5633" width="11.42578125" style="17"/>
    <col min="5634" max="5634" width="21.85546875" style="17" customWidth="1"/>
    <col min="5635" max="5635" width="18.7109375" style="17" bestFit="1" customWidth="1"/>
    <col min="5636" max="5638" width="17" style="17" bestFit="1" customWidth="1"/>
    <col min="5639" max="5640" width="16.5703125" style="17" bestFit="1" customWidth="1"/>
    <col min="5641" max="5641" width="17.7109375" style="17" bestFit="1" customWidth="1"/>
    <col min="5642" max="5642" width="16.28515625" style="17" bestFit="1" customWidth="1"/>
    <col min="5643" max="5643" width="17.28515625" style="17" bestFit="1" customWidth="1"/>
    <col min="5644" max="5644" width="17.140625" style="17" bestFit="1" customWidth="1"/>
    <col min="5645" max="5645" width="16.5703125" style="17" bestFit="1" customWidth="1"/>
    <col min="5646" max="5646" width="16.85546875" style="17" bestFit="1" customWidth="1"/>
    <col min="5647" max="5647" width="22.42578125" style="17" bestFit="1" customWidth="1"/>
    <col min="5648" max="5648" width="17.7109375" style="17" bestFit="1" customWidth="1"/>
    <col min="5649" max="5649" width="19.5703125" style="17" bestFit="1" customWidth="1"/>
    <col min="5650" max="5650" width="17.140625" style="17" bestFit="1" customWidth="1"/>
    <col min="5651" max="5651" width="17.7109375" style="17" bestFit="1" customWidth="1"/>
    <col min="5652" max="5652" width="16.28515625" style="17" customWidth="1"/>
    <col min="5653" max="5653" width="19.140625" style="17" bestFit="1" customWidth="1"/>
    <col min="5654" max="5654" width="16.5703125" style="17" bestFit="1" customWidth="1"/>
    <col min="5655" max="5889" width="11.42578125" style="17"/>
    <col min="5890" max="5890" width="21.85546875" style="17" customWidth="1"/>
    <col min="5891" max="5891" width="18.7109375" style="17" bestFit="1" customWidth="1"/>
    <col min="5892" max="5894" width="17" style="17" bestFit="1" customWidth="1"/>
    <col min="5895" max="5896" width="16.5703125" style="17" bestFit="1" customWidth="1"/>
    <col min="5897" max="5897" width="17.7109375" style="17" bestFit="1" customWidth="1"/>
    <col min="5898" max="5898" width="16.28515625" style="17" bestFit="1" customWidth="1"/>
    <col min="5899" max="5899" width="17.28515625" style="17" bestFit="1" customWidth="1"/>
    <col min="5900" max="5900" width="17.140625" style="17" bestFit="1" customWidth="1"/>
    <col min="5901" max="5901" width="16.5703125" style="17" bestFit="1" customWidth="1"/>
    <col min="5902" max="5902" width="16.85546875" style="17" bestFit="1" customWidth="1"/>
    <col min="5903" max="5903" width="22.42578125" style="17" bestFit="1" customWidth="1"/>
    <col min="5904" max="5904" width="17.7109375" style="17" bestFit="1" customWidth="1"/>
    <col min="5905" max="5905" width="19.5703125" style="17" bestFit="1" customWidth="1"/>
    <col min="5906" max="5906" width="17.140625" style="17" bestFit="1" customWidth="1"/>
    <col min="5907" max="5907" width="17.7109375" style="17" bestFit="1" customWidth="1"/>
    <col min="5908" max="5908" width="16.28515625" style="17" customWidth="1"/>
    <col min="5909" max="5909" width="19.140625" style="17" bestFit="1" customWidth="1"/>
    <col min="5910" max="5910" width="16.5703125" style="17" bestFit="1" customWidth="1"/>
    <col min="5911" max="6145" width="11.42578125" style="17"/>
    <col min="6146" max="6146" width="21.85546875" style="17" customWidth="1"/>
    <col min="6147" max="6147" width="18.7109375" style="17" bestFit="1" customWidth="1"/>
    <col min="6148" max="6150" width="17" style="17" bestFit="1" customWidth="1"/>
    <col min="6151" max="6152" width="16.5703125" style="17" bestFit="1" customWidth="1"/>
    <col min="6153" max="6153" width="17.7109375" style="17" bestFit="1" customWidth="1"/>
    <col min="6154" max="6154" width="16.28515625" style="17" bestFit="1" customWidth="1"/>
    <col min="6155" max="6155" width="17.28515625" style="17" bestFit="1" customWidth="1"/>
    <col min="6156" max="6156" width="17.140625" style="17" bestFit="1" customWidth="1"/>
    <col min="6157" max="6157" width="16.5703125" style="17" bestFit="1" customWidth="1"/>
    <col min="6158" max="6158" width="16.85546875" style="17" bestFit="1" customWidth="1"/>
    <col min="6159" max="6159" width="22.42578125" style="17" bestFit="1" customWidth="1"/>
    <col min="6160" max="6160" width="17.7109375" style="17" bestFit="1" customWidth="1"/>
    <col min="6161" max="6161" width="19.5703125" style="17" bestFit="1" customWidth="1"/>
    <col min="6162" max="6162" width="17.140625" style="17" bestFit="1" customWidth="1"/>
    <col min="6163" max="6163" width="17.7109375" style="17" bestFit="1" customWidth="1"/>
    <col min="6164" max="6164" width="16.28515625" style="17" customWidth="1"/>
    <col min="6165" max="6165" width="19.140625" style="17" bestFit="1" customWidth="1"/>
    <col min="6166" max="6166" width="16.5703125" style="17" bestFit="1" customWidth="1"/>
    <col min="6167" max="6401" width="11.42578125" style="17"/>
    <col min="6402" max="6402" width="21.85546875" style="17" customWidth="1"/>
    <col min="6403" max="6403" width="18.7109375" style="17" bestFit="1" customWidth="1"/>
    <col min="6404" max="6406" width="17" style="17" bestFit="1" customWidth="1"/>
    <col min="6407" max="6408" width="16.5703125" style="17" bestFit="1" customWidth="1"/>
    <col min="6409" max="6409" width="17.7109375" style="17" bestFit="1" customWidth="1"/>
    <col min="6410" max="6410" width="16.28515625" style="17" bestFit="1" customWidth="1"/>
    <col min="6411" max="6411" width="17.28515625" style="17" bestFit="1" customWidth="1"/>
    <col min="6412" max="6412" width="17.140625" style="17" bestFit="1" customWidth="1"/>
    <col min="6413" max="6413" width="16.5703125" style="17" bestFit="1" customWidth="1"/>
    <col min="6414" max="6414" width="16.85546875" style="17" bestFit="1" customWidth="1"/>
    <col min="6415" max="6415" width="22.42578125" style="17" bestFit="1" customWidth="1"/>
    <col min="6416" max="6416" width="17.7109375" style="17" bestFit="1" customWidth="1"/>
    <col min="6417" max="6417" width="19.5703125" style="17" bestFit="1" customWidth="1"/>
    <col min="6418" max="6418" width="17.140625" style="17" bestFit="1" customWidth="1"/>
    <col min="6419" max="6419" width="17.7109375" style="17" bestFit="1" customWidth="1"/>
    <col min="6420" max="6420" width="16.28515625" style="17" customWidth="1"/>
    <col min="6421" max="6421" width="19.140625" style="17" bestFit="1" customWidth="1"/>
    <col min="6422" max="6422" width="16.5703125" style="17" bestFit="1" customWidth="1"/>
    <col min="6423" max="6657" width="11.42578125" style="17"/>
    <col min="6658" max="6658" width="21.85546875" style="17" customWidth="1"/>
    <col min="6659" max="6659" width="18.7109375" style="17" bestFit="1" customWidth="1"/>
    <col min="6660" max="6662" width="17" style="17" bestFit="1" customWidth="1"/>
    <col min="6663" max="6664" width="16.5703125" style="17" bestFit="1" customWidth="1"/>
    <col min="6665" max="6665" width="17.7109375" style="17" bestFit="1" customWidth="1"/>
    <col min="6666" max="6666" width="16.28515625" style="17" bestFit="1" customWidth="1"/>
    <col min="6667" max="6667" width="17.28515625" style="17" bestFit="1" customWidth="1"/>
    <col min="6668" max="6668" width="17.140625" style="17" bestFit="1" customWidth="1"/>
    <col min="6669" max="6669" width="16.5703125" style="17" bestFit="1" customWidth="1"/>
    <col min="6670" max="6670" width="16.85546875" style="17" bestFit="1" customWidth="1"/>
    <col min="6671" max="6671" width="22.42578125" style="17" bestFit="1" customWidth="1"/>
    <col min="6672" max="6672" width="17.7109375" style="17" bestFit="1" customWidth="1"/>
    <col min="6673" max="6673" width="19.5703125" style="17" bestFit="1" customWidth="1"/>
    <col min="6674" max="6674" width="17.140625" style="17" bestFit="1" customWidth="1"/>
    <col min="6675" max="6675" width="17.7109375" style="17" bestFit="1" customWidth="1"/>
    <col min="6676" max="6676" width="16.28515625" style="17" customWidth="1"/>
    <col min="6677" max="6677" width="19.140625" style="17" bestFit="1" customWidth="1"/>
    <col min="6678" max="6678" width="16.5703125" style="17" bestFit="1" customWidth="1"/>
    <col min="6679" max="6913" width="11.42578125" style="17"/>
    <col min="6914" max="6914" width="21.85546875" style="17" customWidth="1"/>
    <col min="6915" max="6915" width="18.7109375" style="17" bestFit="1" customWidth="1"/>
    <col min="6916" max="6918" width="17" style="17" bestFit="1" customWidth="1"/>
    <col min="6919" max="6920" width="16.5703125" style="17" bestFit="1" customWidth="1"/>
    <col min="6921" max="6921" width="17.7109375" style="17" bestFit="1" customWidth="1"/>
    <col min="6922" max="6922" width="16.28515625" style="17" bestFit="1" customWidth="1"/>
    <col min="6923" max="6923" width="17.28515625" style="17" bestFit="1" customWidth="1"/>
    <col min="6924" max="6924" width="17.140625" style="17" bestFit="1" customWidth="1"/>
    <col min="6925" max="6925" width="16.5703125" style="17" bestFit="1" customWidth="1"/>
    <col min="6926" max="6926" width="16.85546875" style="17" bestFit="1" customWidth="1"/>
    <col min="6927" max="6927" width="22.42578125" style="17" bestFit="1" customWidth="1"/>
    <col min="6928" max="6928" width="17.7109375" style="17" bestFit="1" customWidth="1"/>
    <col min="6929" max="6929" width="19.5703125" style="17" bestFit="1" customWidth="1"/>
    <col min="6930" max="6930" width="17.140625" style="17" bestFit="1" customWidth="1"/>
    <col min="6931" max="6931" width="17.7109375" style="17" bestFit="1" customWidth="1"/>
    <col min="6932" max="6932" width="16.28515625" style="17" customWidth="1"/>
    <col min="6933" max="6933" width="19.140625" style="17" bestFit="1" customWidth="1"/>
    <col min="6934" max="6934" width="16.5703125" style="17" bestFit="1" customWidth="1"/>
    <col min="6935" max="7169" width="11.42578125" style="17"/>
    <col min="7170" max="7170" width="21.85546875" style="17" customWidth="1"/>
    <col min="7171" max="7171" width="18.7109375" style="17" bestFit="1" customWidth="1"/>
    <col min="7172" max="7174" width="17" style="17" bestFit="1" customWidth="1"/>
    <col min="7175" max="7176" width="16.5703125" style="17" bestFit="1" customWidth="1"/>
    <col min="7177" max="7177" width="17.7109375" style="17" bestFit="1" customWidth="1"/>
    <col min="7178" max="7178" width="16.28515625" style="17" bestFit="1" customWidth="1"/>
    <col min="7179" max="7179" width="17.28515625" style="17" bestFit="1" customWidth="1"/>
    <col min="7180" max="7180" width="17.140625" style="17" bestFit="1" customWidth="1"/>
    <col min="7181" max="7181" width="16.5703125" style="17" bestFit="1" customWidth="1"/>
    <col min="7182" max="7182" width="16.85546875" style="17" bestFit="1" customWidth="1"/>
    <col min="7183" max="7183" width="22.42578125" style="17" bestFit="1" customWidth="1"/>
    <col min="7184" max="7184" width="17.7109375" style="17" bestFit="1" customWidth="1"/>
    <col min="7185" max="7185" width="19.5703125" style="17" bestFit="1" customWidth="1"/>
    <col min="7186" max="7186" width="17.140625" style="17" bestFit="1" customWidth="1"/>
    <col min="7187" max="7187" width="17.7109375" style="17" bestFit="1" customWidth="1"/>
    <col min="7188" max="7188" width="16.28515625" style="17" customWidth="1"/>
    <col min="7189" max="7189" width="19.140625" style="17" bestFit="1" customWidth="1"/>
    <col min="7190" max="7190" width="16.5703125" style="17" bestFit="1" customWidth="1"/>
    <col min="7191" max="7425" width="11.42578125" style="17"/>
    <col min="7426" max="7426" width="21.85546875" style="17" customWidth="1"/>
    <col min="7427" max="7427" width="18.7109375" style="17" bestFit="1" customWidth="1"/>
    <col min="7428" max="7430" width="17" style="17" bestFit="1" customWidth="1"/>
    <col min="7431" max="7432" width="16.5703125" style="17" bestFit="1" customWidth="1"/>
    <col min="7433" max="7433" width="17.7109375" style="17" bestFit="1" customWidth="1"/>
    <col min="7434" max="7434" width="16.28515625" style="17" bestFit="1" customWidth="1"/>
    <col min="7435" max="7435" width="17.28515625" style="17" bestFit="1" customWidth="1"/>
    <col min="7436" max="7436" width="17.140625" style="17" bestFit="1" customWidth="1"/>
    <col min="7437" max="7437" width="16.5703125" style="17" bestFit="1" customWidth="1"/>
    <col min="7438" max="7438" width="16.85546875" style="17" bestFit="1" customWidth="1"/>
    <col min="7439" max="7439" width="22.42578125" style="17" bestFit="1" customWidth="1"/>
    <col min="7440" max="7440" width="17.7109375" style="17" bestFit="1" customWidth="1"/>
    <col min="7441" max="7441" width="19.5703125" style="17" bestFit="1" customWidth="1"/>
    <col min="7442" max="7442" width="17.140625" style="17" bestFit="1" customWidth="1"/>
    <col min="7443" max="7443" width="17.7109375" style="17" bestFit="1" customWidth="1"/>
    <col min="7444" max="7444" width="16.28515625" style="17" customWidth="1"/>
    <col min="7445" max="7445" width="19.140625" style="17" bestFit="1" customWidth="1"/>
    <col min="7446" max="7446" width="16.5703125" style="17" bestFit="1" customWidth="1"/>
    <col min="7447" max="7681" width="11.42578125" style="17"/>
    <col min="7682" max="7682" width="21.85546875" style="17" customWidth="1"/>
    <col min="7683" max="7683" width="18.7109375" style="17" bestFit="1" customWidth="1"/>
    <col min="7684" max="7686" width="17" style="17" bestFit="1" customWidth="1"/>
    <col min="7687" max="7688" width="16.5703125" style="17" bestFit="1" customWidth="1"/>
    <col min="7689" max="7689" width="17.7109375" style="17" bestFit="1" customWidth="1"/>
    <col min="7690" max="7690" width="16.28515625" style="17" bestFit="1" customWidth="1"/>
    <col min="7691" max="7691" width="17.28515625" style="17" bestFit="1" customWidth="1"/>
    <col min="7692" max="7692" width="17.140625" style="17" bestFit="1" customWidth="1"/>
    <col min="7693" max="7693" width="16.5703125" style="17" bestFit="1" customWidth="1"/>
    <col min="7694" max="7694" width="16.85546875" style="17" bestFit="1" customWidth="1"/>
    <col min="7695" max="7695" width="22.42578125" style="17" bestFit="1" customWidth="1"/>
    <col min="7696" max="7696" width="17.7109375" style="17" bestFit="1" customWidth="1"/>
    <col min="7697" max="7697" width="19.5703125" style="17" bestFit="1" customWidth="1"/>
    <col min="7698" max="7698" width="17.140625" style="17" bestFit="1" customWidth="1"/>
    <col min="7699" max="7699" width="17.7109375" style="17" bestFit="1" customWidth="1"/>
    <col min="7700" max="7700" width="16.28515625" style="17" customWidth="1"/>
    <col min="7701" max="7701" width="19.140625" style="17" bestFit="1" customWidth="1"/>
    <col min="7702" max="7702" width="16.5703125" style="17" bestFit="1" customWidth="1"/>
    <col min="7703" max="7937" width="11.42578125" style="17"/>
    <col min="7938" max="7938" width="21.85546875" style="17" customWidth="1"/>
    <col min="7939" max="7939" width="18.7109375" style="17" bestFit="1" customWidth="1"/>
    <col min="7940" max="7942" width="17" style="17" bestFit="1" customWidth="1"/>
    <col min="7943" max="7944" width="16.5703125" style="17" bestFit="1" customWidth="1"/>
    <col min="7945" max="7945" width="17.7109375" style="17" bestFit="1" customWidth="1"/>
    <col min="7946" max="7946" width="16.28515625" style="17" bestFit="1" customWidth="1"/>
    <col min="7947" max="7947" width="17.28515625" style="17" bestFit="1" customWidth="1"/>
    <col min="7948" max="7948" width="17.140625" style="17" bestFit="1" customWidth="1"/>
    <col min="7949" max="7949" width="16.5703125" style="17" bestFit="1" customWidth="1"/>
    <col min="7950" max="7950" width="16.85546875" style="17" bestFit="1" customWidth="1"/>
    <col min="7951" max="7951" width="22.42578125" style="17" bestFit="1" customWidth="1"/>
    <col min="7952" max="7952" width="17.7109375" style="17" bestFit="1" customWidth="1"/>
    <col min="7953" max="7953" width="19.5703125" style="17" bestFit="1" customWidth="1"/>
    <col min="7954" max="7954" width="17.140625" style="17" bestFit="1" customWidth="1"/>
    <col min="7955" max="7955" width="17.7109375" style="17" bestFit="1" customWidth="1"/>
    <col min="7956" max="7956" width="16.28515625" style="17" customWidth="1"/>
    <col min="7957" max="7957" width="19.140625" style="17" bestFit="1" customWidth="1"/>
    <col min="7958" max="7958" width="16.5703125" style="17" bestFit="1" customWidth="1"/>
    <col min="7959" max="8193" width="11.42578125" style="17"/>
    <col min="8194" max="8194" width="21.85546875" style="17" customWidth="1"/>
    <col min="8195" max="8195" width="18.7109375" style="17" bestFit="1" customWidth="1"/>
    <col min="8196" max="8198" width="17" style="17" bestFit="1" customWidth="1"/>
    <col min="8199" max="8200" width="16.5703125" style="17" bestFit="1" customWidth="1"/>
    <col min="8201" max="8201" width="17.7109375" style="17" bestFit="1" customWidth="1"/>
    <col min="8202" max="8202" width="16.28515625" style="17" bestFit="1" customWidth="1"/>
    <col min="8203" max="8203" width="17.28515625" style="17" bestFit="1" customWidth="1"/>
    <col min="8204" max="8204" width="17.140625" style="17" bestFit="1" customWidth="1"/>
    <col min="8205" max="8205" width="16.5703125" style="17" bestFit="1" customWidth="1"/>
    <col min="8206" max="8206" width="16.85546875" style="17" bestFit="1" customWidth="1"/>
    <col min="8207" max="8207" width="22.42578125" style="17" bestFit="1" customWidth="1"/>
    <col min="8208" max="8208" width="17.7109375" style="17" bestFit="1" customWidth="1"/>
    <col min="8209" max="8209" width="19.5703125" style="17" bestFit="1" customWidth="1"/>
    <col min="8210" max="8210" width="17.140625" style="17" bestFit="1" customWidth="1"/>
    <col min="8211" max="8211" width="17.7109375" style="17" bestFit="1" customWidth="1"/>
    <col min="8212" max="8212" width="16.28515625" style="17" customWidth="1"/>
    <col min="8213" max="8213" width="19.140625" style="17" bestFit="1" customWidth="1"/>
    <col min="8214" max="8214" width="16.5703125" style="17" bestFit="1" customWidth="1"/>
    <col min="8215" max="8449" width="11.42578125" style="17"/>
    <col min="8450" max="8450" width="21.85546875" style="17" customWidth="1"/>
    <col min="8451" max="8451" width="18.7109375" style="17" bestFit="1" customWidth="1"/>
    <col min="8452" max="8454" width="17" style="17" bestFit="1" customWidth="1"/>
    <col min="8455" max="8456" width="16.5703125" style="17" bestFit="1" customWidth="1"/>
    <col min="8457" max="8457" width="17.7109375" style="17" bestFit="1" customWidth="1"/>
    <col min="8458" max="8458" width="16.28515625" style="17" bestFit="1" customWidth="1"/>
    <col min="8459" max="8459" width="17.28515625" style="17" bestFit="1" customWidth="1"/>
    <col min="8460" max="8460" width="17.140625" style="17" bestFit="1" customWidth="1"/>
    <col min="8461" max="8461" width="16.5703125" style="17" bestFit="1" customWidth="1"/>
    <col min="8462" max="8462" width="16.85546875" style="17" bestFit="1" customWidth="1"/>
    <col min="8463" max="8463" width="22.42578125" style="17" bestFit="1" customWidth="1"/>
    <col min="8464" max="8464" width="17.7109375" style="17" bestFit="1" customWidth="1"/>
    <col min="8465" max="8465" width="19.5703125" style="17" bestFit="1" customWidth="1"/>
    <col min="8466" max="8466" width="17.140625" style="17" bestFit="1" customWidth="1"/>
    <col min="8467" max="8467" width="17.7109375" style="17" bestFit="1" customWidth="1"/>
    <col min="8468" max="8468" width="16.28515625" style="17" customWidth="1"/>
    <col min="8469" max="8469" width="19.140625" style="17" bestFit="1" customWidth="1"/>
    <col min="8470" max="8470" width="16.5703125" style="17" bestFit="1" customWidth="1"/>
    <col min="8471" max="8705" width="11.42578125" style="17"/>
    <col min="8706" max="8706" width="21.85546875" style="17" customWidth="1"/>
    <col min="8707" max="8707" width="18.7109375" style="17" bestFit="1" customWidth="1"/>
    <col min="8708" max="8710" width="17" style="17" bestFit="1" customWidth="1"/>
    <col min="8711" max="8712" width="16.5703125" style="17" bestFit="1" customWidth="1"/>
    <col min="8713" max="8713" width="17.7109375" style="17" bestFit="1" customWidth="1"/>
    <col min="8714" max="8714" width="16.28515625" style="17" bestFit="1" customWidth="1"/>
    <col min="8715" max="8715" width="17.28515625" style="17" bestFit="1" customWidth="1"/>
    <col min="8716" max="8716" width="17.140625" style="17" bestFit="1" customWidth="1"/>
    <col min="8717" max="8717" width="16.5703125" style="17" bestFit="1" customWidth="1"/>
    <col min="8718" max="8718" width="16.85546875" style="17" bestFit="1" customWidth="1"/>
    <col min="8719" max="8719" width="22.42578125" style="17" bestFit="1" customWidth="1"/>
    <col min="8720" max="8720" width="17.7109375" style="17" bestFit="1" customWidth="1"/>
    <col min="8721" max="8721" width="19.5703125" style="17" bestFit="1" customWidth="1"/>
    <col min="8722" max="8722" width="17.140625" style="17" bestFit="1" customWidth="1"/>
    <col min="8723" max="8723" width="17.7109375" style="17" bestFit="1" customWidth="1"/>
    <col min="8724" max="8724" width="16.28515625" style="17" customWidth="1"/>
    <col min="8725" max="8725" width="19.140625" style="17" bestFit="1" customWidth="1"/>
    <col min="8726" max="8726" width="16.5703125" style="17" bestFit="1" customWidth="1"/>
    <col min="8727" max="8961" width="11.42578125" style="17"/>
    <col min="8962" max="8962" width="21.85546875" style="17" customWidth="1"/>
    <col min="8963" max="8963" width="18.7109375" style="17" bestFit="1" customWidth="1"/>
    <col min="8964" max="8966" width="17" style="17" bestFit="1" customWidth="1"/>
    <col min="8967" max="8968" width="16.5703125" style="17" bestFit="1" customWidth="1"/>
    <col min="8969" max="8969" width="17.7109375" style="17" bestFit="1" customWidth="1"/>
    <col min="8970" max="8970" width="16.28515625" style="17" bestFit="1" customWidth="1"/>
    <col min="8971" max="8971" width="17.28515625" style="17" bestFit="1" customWidth="1"/>
    <col min="8972" max="8972" width="17.140625" style="17" bestFit="1" customWidth="1"/>
    <col min="8973" max="8973" width="16.5703125" style="17" bestFit="1" customWidth="1"/>
    <col min="8974" max="8974" width="16.85546875" style="17" bestFit="1" customWidth="1"/>
    <col min="8975" max="8975" width="22.42578125" style="17" bestFit="1" customWidth="1"/>
    <col min="8976" max="8976" width="17.7109375" style="17" bestFit="1" customWidth="1"/>
    <col min="8977" max="8977" width="19.5703125" style="17" bestFit="1" customWidth="1"/>
    <col min="8978" max="8978" width="17.140625" style="17" bestFit="1" customWidth="1"/>
    <col min="8979" max="8979" width="17.7109375" style="17" bestFit="1" customWidth="1"/>
    <col min="8980" max="8980" width="16.28515625" style="17" customWidth="1"/>
    <col min="8981" max="8981" width="19.140625" style="17" bestFit="1" customWidth="1"/>
    <col min="8982" max="8982" width="16.5703125" style="17" bestFit="1" customWidth="1"/>
    <col min="8983" max="9217" width="11.42578125" style="17"/>
    <col min="9218" max="9218" width="21.85546875" style="17" customWidth="1"/>
    <col min="9219" max="9219" width="18.7109375" style="17" bestFit="1" customWidth="1"/>
    <col min="9220" max="9222" width="17" style="17" bestFit="1" customWidth="1"/>
    <col min="9223" max="9224" width="16.5703125" style="17" bestFit="1" customWidth="1"/>
    <col min="9225" max="9225" width="17.7109375" style="17" bestFit="1" customWidth="1"/>
    <col min="9226" max="9226" width="16.28515625" style="17" bestFit="1" customWidth="1"/>
    <col min="9227" max="9227" width="17.28515625" style="17" bestFit="1" customWidth="1"/>
    <col min="9228" max="9228" width="17.140625" style="17" bestFit="1" customWidth="1"/>
    <col min="9229" max="9229" width="16.5703125" style="17" bestFit="1" customWidth="1"/>
    <col min="9230" max="9230" width="16.85546875" style="17" bestFit="1" customWidth="1"/>
    <col min="9231" max="9231" width="22.42578125" style="17" bestFit="1" customWidth="1"/>
    <col min="9232" max="9232" width="17.7109375" style="17" bestFit="1" customWidth="1"/>
    <col min="9233" max="9233" width="19.5703125" style="17" bestFit="1" customWidth="1"/>
    <col min="9234" max="9234" width="17.140625" style="17" bestFit="1" customWidth="1"/>
    <col min="9235" max="9235" width="17.7109375" style="17" bestFit="1" customWidth="1"/>
    <col min="9236" max="9236" width="16.28515625" style="17" customWidth="1"/>
    <col min="9237" max="9237" width="19.140625" style="17" bestFit="1" customWidth="1"/>
    <col min="9238" max="9238" width="16.5703125" style="17" bestFit="1" customWidth="1"/>
    <col min="9239" max="9473" width="11.42578125" style="17"/>
    <col min="9474" max="9474" width="21.85546875" style="17" customWidth="1"/>
    <col min="9475" max="9475" width="18.7109375" style="17" bestFit="1" customWidth="1"/>
    <col min="9476" max="9478" width="17" style="17" bestFit="1" customWidth="1"/>
    <col min="9479" max="9480" width="16.5703125" style="17" bestFit="1" customWidth="1"/>
    <col min="9481" max="9481" width="17.7109375" style="17" bestFit="1" customWidth="1"/>
    <col min="9482" max="9482" width="16.28515625" style="17" bestFit="1" customWidth="1"/>
    <col min="9483" max="9483" width="17.28515625" style="17" bestFit="1" customWidth="1"/>
    <col min="9484" max="9484" width="17.140625" style="17" bestFit="1" customWidth="1"/>
    <col min="9485" max="9485" width="16.5703125" style="17" bestFit="1" customWidth="1"/>
    <col min="9486" max="9486" width="16.85546875" style="17" bestFit="1" customWidth="1"/>
    <col min="9487" max="9487" width="22.42578125" style="17" bestFit="1" customWidth="1"/>
    <col min="9488" max="9488" width="17.7109375" style="17" bestFit="1" customWidth="1"/>
    <col min="9489" max="9489" width="19.5703125" style="17" bestFit="1" customWidth="1"/>
    <col min="9490" max="9490" width="17.140625" style="17" bestFit="1" customWidth="1"/>
    <col min="9491" max="9491" width="17.7109375" style="17" bestFit="1" customWidth="1"/>
    <col min="9492" max="9492" width="16.28515625" style="17" customWidth="1"/>
    <col min="9493" max="9493" width="19.140625" style="17" bestFit="1" customWidth="1"/>
    <col min="9494" max="9494" width="16.5703125" style="17" bestFit="1" customWidth="1"/>
    <col min="9495" max="9729" width="11.42578125" style="17"/>
    <col min="9730" max="9730" width="21.85546875" style="17" customWidth="1"/>
    <col min="9731" max="9731" width="18.7109375" style="17" bestFit="1" customWidth="1"/>
    <col min="9732" max="9734" width="17" style="17" bestFit="1" customWidth="1"/>
    <col min="9735" max="9736" width="16.5703125" style="17" bestFit="1" customWidth="1"/>
    <col min="9737" max="9737" width="17.7109375" style="17" bestFit="1" customWidth="1"/>
    <col min="9738" max="9738" width="16.28515625" style="17" bestFit="1" customWidth="1"/>
    <col min="9739" max="9739" width="17.28515625" style="17" bestFit="1" customWidth="1"/>
    <col min="9740" max="9740" width="17.140625" style="17" bestFit="1" customWidth="1"/>
    <col min="9741" max="9741" width="16.5703125" style="17" bestFit="1" customWidth="1"/>
    <col min="9742" max="9742" width="16.85546875" style="17" bestFit="1" customWidth="1"/>
    <col min="9743" max="9743" width="22.42578125" style="17" bestFit="1" customWidth="1"/>
    <col min="9744" max="9744" width="17.7109375" style="17" bestFit="1" customWidth="1"/>
    <col min="9745" max="9745" width="19.5703125" style="17" bestFit="1" customWidth="1"/>
    <col min="9746" max="9746" width="17.140625" style="17" bestFit="1" customWidth="1"/>
    <col min="9747" max="9747" width="17.7109375" style="17" bestFit="1" customWidth="1"/>
    <col min="9748" max="9748" width="16.28515625" style="17" customWidth="1"/>
    <col min="9749" max="9749" width="19.140625" style="17" bestFit="1" customWidth="1"/>
    <col min="9750" max="9750" width="16.5703125" style="17" bestFit="1" customWidth="1"/>
    <col min="9751" max="9985" width="11.42578125" style="17"/>
    <col min="9986" max="9986" width="21.85546875" style="17" customWidth="1"/>
    <col min="9987" max="9987" width="18.7109375" style="17" bestFit="1" customWidth="1"/>
    <col min="9988" max="9990" width="17" style="17" bestFit="1" customWidth="1"/>
    <col min="9991" max="9992" width="16.5703125" style="17" bestFit="1" customWidth="1"/>
    <col min="9993" max="9993" width="17.7109375" style="17" bestFit="1" customWidth="1"/>
    <col min="9994" max="9994" width="16.28515625" style="17" bestFit="1" customWidth="1"/>
    <col min="9995" max="9995" width="17.28515625" style="17" bestFit="1" customWidth="1"/>
    <col min="9996" max="9996" width="17.140625" style="17" bestFit="1" customWidth="1"/>
    <col min="9997" max="9997" width="16.5703125" style="17" bestFit="1" customWidth="1"/>
    <col min="9998" max="9998" width="16.85546875" style="17" bestFit="1" customWidth="1"/>
    <col min="9999" max="9999" width="22.42578125" style="17" bestFit="1" customWidth="1"/>
    <col min="10000" max="10000" width="17.7109375" style="17" bestFit="1" customWidth="1"/>
    <col min="10001" max="10001" width="19.5703125" style="17" bestFit="1" customWidth="1"/>
    <col min="10002" max="10002" width="17.140625" style="17" bestFit="1" customWidth="1"/>
    <col min="10003" max="10003" width="17.7109375" style="17" bestFit="1" customWidth="1"/>
    <col min="10004" max="10004" width="16.28515625" style="17" customWidth="1"/>
    <col min="10005" max="10005" width="19.140625" style="17" bestFit="1" customWidth="1"/>
    <col min="10006" max="10006" width="16.5703125" style="17" bestFit="1" customWidth="1"/>
    <col min="10007" max="10241" width="11.42578125" style="17"/>
    <col min="10242" max="10242" width="21.85546875" style="17" customWidth="1"/>
    <col min="10243" max="10243" width="18.7109375" style="17" bestFit="1" customWidth="1"/>
    <col min="10244" max="10246" width="17" style="17" bestFit="1" customWidth="1"/>
    <col min="10247" max="10248" width="16.5703125" style="17" bestFit="1" customWidth="1"/>
    <col min="10249" max="10249" width="17.7109375" style="17" bestFit="1" customWidth="1"/>
    <col min="10250" max="10250" width="16.28515625" style="17" bestFit="1" customWidth="1"/>
    <col min="10251" max="10251" width="17.28515625" style="17" bestFit="1" customWidth="1"/>
    <col min="10252" max="10252" width="17.140625" style="17" bestFit="1" customWidth="1"/>
    <col min="10253" max="10253" width="16.5703125" style="17" bestFit="1" customWidth="1"/>
    <col min="10254" max="10254" width="16.85546875" style="17" bestFit="1" customWidth="1"/>
    <col min="10255" max="10255" width="22.42578125" style="17" bestFit="1" customWidth="1"/>
    <col min="10256" max="10256" width="17.7109375" style="17" bestFit="1" customWidth="1"/>
    <col min="10257" max="10257" width="19.5703125" style="17" bestFit="1" customWidth="1"/>
    <col min="10258" max="10258" width="17.140625" style="17" bestFit="1" customWidth="1"/>
    <col min="10259" max="10259" width="17.7109375" style="17" bestFit="1" customWidth="1"/>
    <col min="10260" max="10260" width="16.28515625" style="17" customWidth="1"/>
    <col min="10261" max="10261" width="19.140625" style="17" bestFit="1" customWidth="1"/>
    <col min="10262" max="10262" width="16.5703125" style="17" bestFit="1" customWidth="1"/>
    <col min="10263" max="10497" width="11.42578125" style="17"/>
    <col min="10498" max="10498" width="21.85546875" style="17" customWidth="1"/>
    <col min="10499" max="10499" width="18.7109375" style="17" bestFit="1" customWidth="1"/>
    <col min="10500" max="10502" width="17" style="17" bestFit="1" customWidth="1"/>
    <col min="10503" max="10504" width="16.5703125" style="17" bestFit="1" customWidth="1"/>
    <col min="10505" max="10505" width="17.7109375" style="17" bestFit="1" customWidth="1"/>
    <col min="10506" max="10506" width="16.28515625" style="17" bestFit="1" customWidth="1"/>
    <col min="10507" max="10507" width="17.28515625" style="17" bestFit="1" customWidth="1"/>
    <col min="10508" max="10508" width="17.140625" style="17" bestFit="1" customWidth="1"/>
    <col min="10509" max="10509" width="16.5703125" style="17" bestFit="1" customWidth="1"/>
    <col min="10510" max="10510" width="16.85546875" style="17" bestFit="1" customWidth="1"/>
    <col min="10511" max="10511" width="22.42578125" style="17" bestFit="1" customWidth="1"/>
    <col min="10512" max="10512" width="17.7109375" style="17" bestFit="1" customWidth="1"/>
    <col min="10513" max="10513" width="19.5703125" style="17" bestFit="1" customWidth="1"/>
    <col min="10514" max="10514" width="17.140625" style="17" bestFit="1" customWidth="1"/>
    <col min="10515" max="10515" width="17.7109375" style="17" bestFit="1" customWidth="1"/>
    <col min="10516" max="10516" width="16.28515625" style="17" customWidth="1"/>
    <col min="10517" max="10517" width="19.140625" style="17" bestFit="1" customWidth="1"/>
    <col min="10518" max="10518" width="16.5703125" style="17" bestFit="1" customWidth="1"/>
    <col min="10519" max="10753" width="11.42578125" style="17"/>
    <col min="10754" max="10754" width="21.85546875" style="17" customWidth="1"/>
    <col min="10755" max="10755" width="18.7109375" style="17" bestFit="1" customWidth="1"/>
    <col min="10756" max="10758" width="17" style="17" bestFit="1" customWidth="1"/>
    <col min="10759" max="10760" width="16.5703125" style="17" bestFit="1" customWidth="1"/>
    <col min="10761" max="10761" width="17.7109375" style="17" bestFit="1" customWidth="1"/>
    <col min="10762" max="10762" width="16.28515625" style="17" bestFit="1" customWidth="1"/>
    <col min="10763" max="10763" width="17.28515625" style="17" bestFit="1" customWidth="1"/>
    <col min="10764" max="10764" width="17.140625" style="17" bestFit="1" customWidth="1"/>
    <col min="10765" max="10765" width="16.5703125" style="17" bestFit="1" customWidth="1"/>
    <col min="10766" max="10766" width="16.85546875" style="17" bestFit="1" customWidth="1"/>
    <col min="10767" max="10767" width="22.42578125" style="17" bestFit="1" customWidth="1"/>
    <col min="10768" max="10768" width="17.7109375" style="17" bestFit="1" customWidth="1"/>
    <col min="10769" max="10769" width="19.5703125" style="17" bestFit="1" customWidth="1"/>
    <col min="10770" max="10770" width="17.140625" style="17" bestFit="1" customWidth="1"/>
    <col min="10771" max="10771" width="17.7109375" style="17" bestFit="1" customWidth="1"/>
    <col min="10772" max="10772" width="16.28515625" style="17" customWidth="1"/>
    <col min="10773" max="10773" width="19.140625" style="17" bestFit="1" customWidth="1"/>
    <col min="10774" max="10774" width="16.5703125" style="17" bestFit="1" customWidth="1"/>
    <col min="10775" max="11009" width="11.42578125" style="17"/>
    <col min="11010" max="11010" width="21.85546875" style="17" customWidth="1"/>
    <col min="11011" max="11011" width="18.7109375" style="17" bestFit="1" customWidth="1"/>
    <col min="11012" max="11014" width="17" style="17" bestFit="1" customWidth="1"/>
    <col min="11015" max="11016" width="16.5703125" style="17" bestFit="1" customWidth="1"/>
    <col min="11017" max="11017" width="17.7109375" style="17" bestFit="1" customWidth="1"/>
    <col min="11018" max="11018" width="16.28515625" style="17" bestFit="1" customWidth="1"/>
    <col min="11019" max="11019" width="17.28515625" style="17" bestFit="1" customWidth="1"/>
    <col min="11020" max="11020" width="17.140625" style="17" bestFit="1" customWidth="1"/>
    <col min="11021" max="11021" width="16.5703125" style="17" bestFit="1" customWidth="1"/>
    <col min="11022" max="11022" width="16.85546875" style="17" bestFit="1" customWidth="1"/>
    <col min="11023" max="11023" width="22.42578125" style="17" bestFit="1" customWidth="1"/>
    <col min="11024" max="11024" width="17.7109375" style="17" bestFit="1" customWidth="1"/>
    <col min="11025" max="11025" width="19.5703125" style="17" bestFit="1" customWidth="1"/>
    <col min="11026" max="11026" width="17.140625" style="17" bestFit="1" customWidth="1"/>
    <col min="11027" max="11027" width="17.7109375" style="17" bestFit="1" customWidth="1"/>
    <col min="11028" max="11028" width="16.28515625" style="17" customWidth="1"/>
    <col min="11029" max="11029" width="19.140625" style="17" bestFit="1" customWidth="1"/>
    <col min="11030" max="11030" width="16.5703125" style="17" bestFit="1" customWidth="1"/>
    <col min="11031" max="11265" width="11.42578125" style="17"/>
    <col min="11266" max="11266" width="21.85546875" style="17" customWidth="1"/>
    <col min="11267" max="11267" width="18.7109375" style="17" bestFit="1" customWidth="1"/>
    <col min="11268" max="11270" width="17" style="17" bestFit="1" customWidth="1"/>
    <col min="11271" max="11272" width="16.5703125" style="17" bestFit="1" customWidth="1"/>
    <col min="11273" max="11273" width="17.7109375" style="17" bestFit="1" customWidth="1"/>
    <col min="11274" max="11274" width="16.28515625" style="17" bestFit="1" customWidth="1"/>
    <col min="11275" max="11275" width="17.28515625" style="17" bestFit="1" customWidth="1"/>
    <col min="11276" max="11276" width="17.140625" style="17" bestFit="1" customWidth="1"/>
    <col min="11277" max="11277" width="16.5703125" style="17" bestFit="1" customWidth="1"/>
    <col min="11278" max="11278" width="16.85546875" style="17" bestFit="1" customWidth="1"/>
    <col min="11279" max="11279" width="22.42578125" style="17" bestFit="1" customWidth="1"/>
    <col min="11280" max="11280" width="17.7109375" style="17" bestFit="1" customWidth="1"/>
    <col min="11281" max="11281" width="19.5703125" style="17" bestFit="1" customWidth="1"/>
    <col min="11282" max="11282" width="17.140625" style="17" bestFit="1" customWidth="1"/>
    <col min="11283" max="11283" width="17.7109375" style="17" bestFit="1" customWidth="1"/>
    <col min="11284" max="11284" width="16.28515625" style="17" customWidth="1"/>
    <col min="11285" max="11285" width="19.140625" style="17" bestFit="1" customWidth="1"/>
    <col min="11286" max="11286" width="16.5703125" style="17" bestFit="1" customWidth="1"/>
    <col min="11287" max="11521" width="11.42578125" style="17"/>
    <col min="11522" max="11522" width="21.85546875" style="17" customWidth="1"/>
    <col min="11523" max="11523" width="18.7109375" style="17" bestFit="1" customWidth="1"/>
    <col min="11524" max="11526" width="17" style="17" bestFit="1" customWidth="1"/>
    <col min="11527" max="11528" width="16.5703125" style="17" bestFit="1" customWidth="1"/>
    <col min="11529" max="11529" width="17.7109375" style="17" bestFit="1" customWidth="1"/>
    <col min="11530" max="11530" width="16.28515625" style="17" bestFit="1" customWidth="1"/>
    <col min="11531" max="11531" width="17.28515625" style="17" bestFit="1" customWidth="1"/>
    <col min="11532" max="11532" width="17.140625" style="17" bestFit="1" customWidth="1"/>
    <col min="11533" max="11533" width="16.5703125" style="17" bestFit="1" customWidth="1"/>
    <col min="11534" max="11534" width="16.85546875" style="17" bestFit="1" customWidth="1"/>
    <col min="11535" max="11535" width="22.42578125" style="17" bestFit="1" customWidth="1"/>
    <col min="11536" max="11536" width="17.7109375" style="17" bestFit="1" customWidth="1"/>
    <col min="11537" max="11537" width="19.5703125" style="17" bestFit="1" customWidth="1"/>
    <col min="11538" max="11538" width="17.140625" style="17" bestFit="1" customWidth="1"/>
    <col min="11539" max="11539" width="17.7109375" style="17" bestFit="1" customWidth="1"/>
    <col min="11540" max="11540" width="16.28515625" style="17" customWidth="1"/>
    <col min="11541" max="11541" width="19.140625" style="17" bestFit="1" customWidth="1"/>
    <col min="11542" max="11542" width="16.5703125" style="17" bestFit="1" customWidth="1"/>
    <col min="11543" max="11777" width="11.42578125" style="17"/>
    <col min="11778" max="11778" width="21.85546875" style="17" customWidth="1"/>
    <col min="11779" max="11779" width="18.7109375" style="17" bestFit="1" customWidth="1"/>
    <col min="11780" max="11782" width="17" style="17" bestFit="1" customWidth="1"/>
    <col min="11783" max="11784" width="16.5703125" style="17" bestFit="1" customWidth="1"/>
    <col min="11785" max="11785" width="17.7109375" style="17" bestFit="1" customWidth="1"/>
    <col min="11786" max="11786" width="16.28515625" style="17" bestFit="1" customWidth="1"/>
    <col min="11787" max="11787" width="17.28515625" style="17" bestFit="1" customWidth="1"/>
    <col min="11788" max="11788" width="17.140625" style="17" bestFit="1" customWidth="1"/>
    <col min="11789" max="11789" width="16.5703125" style="17" bestFit="1" customWidth="1"/>
    <col min="11790" max="11790" width="16.85546875" style="17" bestFit="1" customWidth="1"/>
    <col min="11791" max="11791" width="22.42578125" style="17" bestFit="1" customWidth="1"/>
    <col min="11792" max="11792" width="17.7109375" style="17" bestFit="1" customWidth="1"/>
    <col min="11793" max="11793" width="19.5703125" style="17" bestFit="1" customWidth="1"/>
    <col min="11794" max="11794" width="17.140625" style="17" bestFit="1" customWidth="1"/>
    <col min="11795" max="11795" width="17.7109375" style="17" bestFit="1" customWidth="1"/>
    <col min="11796" max="11796" width="16.28515625" style="17" customWidth="1"/>
    <col min="11797" max="11797" width="19.140625" style="17" bestFit="1" customWidth="1"/>
    <col min="11798" max="11798" width="16.5703125" style="17" bestFit="1" customWidth="1"/>
    <col min="11799" max="12033" width="11.42578125" style="17"/>
    <col min="12034" max="12034" width="21.85546875" style="17" customWidth="1"/>
    <col min="12035" max="12035" width="18.7109375" style="17" bestFit="1" customWidth="1"/>
    <col min="12036" max="12038" width="17" style="17" bestFit="1" customWidth="1"/>
    <col min="12039" max="12040" width="16.5703125" style="17" bestFit="1" customWidth="1"/>
    <col min="12041" max="12041" width="17.7109375" style="17" bestFit="1" customWidth="1"/>
    <col min="12042" max="12042" width="16.28515625" style="17" bestFit="1" customWidth="1"/>
    <col min="12043" max="12043" width="17.28515625" style="17" bestFit="1" customWidth="1"/>
    <col min="12044" max="12044" width="17.140625" style="17" bestFit="1" customWidth="1"/>
    <col min="12045" max="12045" width="16.5703125" style="17" bestFit="1" customWidth="1"/>
    <col min="12046" max="12046" width="16.85546875" style="17" bestFit="1" customWidth="1"/>
    <col min="12047" max="12047" width="22.42578125" style="17" bestFit="1" customWidth="1"/>
    <col min="12048" max="12048" width="17.7109375" style="17" bestFit="1" customWidth="1"/>
    <col min="12049" max="12049" width="19.5703125" style="17" bestFit="1" customWidth="1"/>
    <col min="12050" max="12050" width="17.140625" style="17" bestFit="1" customWidth="1"/>
    <col min="12051" max="12051" width="17.7109375" style="17" bestFit="1" customWidth="1"/>
    <col min="12052" max="12052" width="16.28515625" style="17" customWidth="1"/>
    <col min="12053" max="12053" width="19.140625" style="17" bestFit="1" customWidth="1"/>
    <col min="12054" max="12054" width="16.5703125" style="17" bestFit="1" customWidth="1"/>
    <col min="12055" max="12289" width="11.42578125" style="17"/>
    <col min="12290" max="12290" width="21.85546875" style="17" customWidth="1"/>
    <col min="12291" max="12291" width="18.7109375" style="17" bestFit="1" customWidth="1"/>
    <col min="12292" max="12294" width="17" style="17" bestFit="1" customWidth="1"/>
    <col min="12295" max="12296" width="16.5703125" style="17" bestFit="1" customWidth="1"/>
    <col min="12297" max="12297" width="17.7109375" style="17" bestFit="1" customWidth="1"/>
    <col min="12298" max="12298" width="16.28515625" style="17" bestFit="1" customWidth="1"/>
    <col min="12299" max="12299" width="17.28515625" style="17" bestFit="1" customWidth="1"/>
    <col min="12300" max="12300" width="17.140625" style="17" bestFit="1" customWidth="1"/>
    <col min="12301" max="12301" width="16.5703125" style="17" bestFit="1" customWidth="1"/>
    <col min="12302" max="12302" width="16.85546875" style="17" bestFit="1" customWidth="1"/>
    <col min="12303" max="12303" width="22.42578125" style="17" bestFit="1" customWidth="1"/>
    <col min="12304" max="12304" width="17.7109375" style="17" bestFit="1" customWidth="1"/>
    <col min="12305" max="12305" width="19.5703125" style="17" bestFit="1" customWidth="1"/>
    <col min="12306" max="12306" width="17.140625" style="17" bestFit="1" customWidth="1"/>
    <col min="12307" max="12307" width="17.7109375" style="17" bestFit="1" customWidth="1"/>
    <col min="12308" max="12308" width="16.28515625" style="17" customWidth="1"/>
    <col min="12309" max="12309" width="19.140625" style="17" bestFit="1" customWidth="1"/>
    <col min="12310" max="12310" width="16.5703125" style="17" bestFit="1" customWidth="1"/>
    <col min="12311" max="12545" width="11.42578125" style="17"/>
    <col min="12546" max="12546" width="21.85546875" style="17" customWidth="1"/>
    <col min="12547" max="12547" width="18.7109375" style="17" bestFit="1" customWidth="1"/>
    <col min="12548" max="12550" width="17" style="17" bestFit="1" customWidth="1"/>
    <col min="12551" max="12552" width="16.5703125" style="17" bestFit="1" customWidth="1"/>
    <col min="12553" max="12553" width="17.7109375" style="17" bestFit="1" customWidth="1"/>
    <col min="12554" max="12554" width="16.28515625" style="17" bestFit="1" customWidth="1"/>
    <col min="12555" max="12555" width="17.28515625" style="17" bestFit="1" customWidth="1"/>
    <col min="12556" max="12556" width="17.140625" style="17" bestFit="1" customWidth="1"/>
    <col min="12557" max="12557" width="16.5703125" style="17" bestFit="1" customWidth="1"/>
    <col min="12558" max="12558" width="16.85546875" style="17" bestFit="1" customWidth="1"/>
    <col min="12559" max="12559" width="22.42578125" style="17" bestFit="1" customWidth="1"/>
    <col min="12560" max="12560" width="17.7109375" style="17" bestFit="1" customWidth="1"/>
    <col min="12561" max="12561" width="19.5703125" style="17" bestFit="1" customWidth="1"/>
    <col min="12562" max="12562" width="17.140625" style="17" bestFit="1" customWidth="1"/>
    <col min="12563" max="12563" width="17.7109375" style="17" bestFit="1" customWidth="1"/>
    <col min="12564" max="12564" width="16.28515625" style="17" customWidth="1"/>
    <col min="12565" max="12565" width="19.140625" style="17" bestFit="1" customWidth="1"/>
    <col min="12566" max="12566" width="16.5703125" style="17" bestFit="1" customWidth="1"/>
    <col min="12567" max="12801" width="11.42578125" style="17"/>
    <col min="12802" max="12802" width="21.85546875" style="17" customWidth="1"/>
    <col min="12803" max="12803" width="18.7109375" style="17" bestFit="1" customWidth="1"/>
    <col min="12804" max="12806" width="17" style="17" bestFit="1" customWidth="1"/>
    <col min="12807" max="12808" width="16.5703125" style="17" bestFit="1" customWidth="1"/>
    <col min="12809" max="12809" width="17.7109375" style="17" bestFit="1" customWidth="1"/>
    <col min="12810" max="12810" width="16.28515625" style="17" bestFit="1" customWidth="1"/>
    <col min="12811" max="12811" width="17.28515625" style="17" bestFit="1" customWidth="1"/>
    <col min="12812" max="12812" width="17.140625" style="17" bestFit="1" customWidth="1"/>
    <col min="12813" max="12813" width="16.5703125" style="17" bestFit="1" customWidth="1"/>
    <col min="12814" max="12814" width="16.85546875" style="17" bestFit="1" customWidth="1"/>
    <col min="12815" max="12815" width="22.42578125" style="17" bestFit="1" customWidth="1"/>
    <col min="12816" max="12816" width="17.7109375" style="17" bestFit="1" customWidth="1"/>
    <col min="12817" max="12817" width="19.5703125" style="17" bestFit="1" customWidth="1"/>
    <col min="12818" max="12818" width="17.140625" style="17" bestFit="1" customWidth="1"/>
    <col min="12819" max="12819" width="17.7109375" style="17" bestFit="1" customWidth="1"/>
    <col min="12820" max="12820" width="16.28515625" style="17" customWidth="1"/>
    <col min="12821" max="12821" width="19.140625" style="17" bestFit="1" customWidth="1"/>
    <col min="12822" max="12822" width="16.5703125" style="17" bestFit="1" customWidth="1"/>
    <col min="12823" max="13057" width="11.42578125" style="17"/>
    <col min="13058" max="13058" width="21.85546875" style="17" customWidth="1"/>
    <col min="13059" max="13059" width="18.7109375" style="17" bestFit="1" customWidth="1"/>
    <col min="13060" max="13062" width="17" style="17" bestFit="1" customWidth="1"/>
    <col min="13063" max="13064" width="16.5703125" style="17" bestFit="1" customWidth="1"/>
    <col min="13065" max="13065" width="17.7109375" style="17" bestFit="1" customWidth="1"/>
    <col min="13066" max="13066" width="16.28515625" style="17" bestFit="1" customWidth="1"/>
    <col min="13067" max="13067" width="17.28515625" style="17" bestFit="1" customWidth="1"/>
    <col min="13068" max="13068" width="17.140625" style="17" bestFit="1" customWidth="1"/>
    <col min="13069" max="13069" width="16.5703125" style="17" bestFit="1" customWidth="1"/>
    <col min="13070" max="13070" width="16.85546875" style="17" bestFit="1" customWidth="1"/>
    <col min="13071" max="13071" width="22.42578125" style="17" bestFit="1" customWidth="1"/>
    <col min="13072" max="13072" width="17.7109375" style="17" bestFit="1" customWidth="1"/>
    <col min="13073" max="13073" width="19.5703125" style="17" bestFit="1" customWidth="1"/>
    <col min="13074" max="13074" width="17.140625" style="17" bestFit="1" customWidth="1"/>
    <col min="13075" max="13075" width="17.7109375" style="17" bestFit="1" customWidth="1"/>
    <col min="13076" max="13076" width="16.28515625" style="17" customWidth="1"/>
    <col min="13077" max="13077" width="19.140625" style="17" bestFit="1" customWidth="1"/>
    <col min="13078" max="13078" width="16.5703125" style="17" bestFit="1" customWidth="1"/>
    <col min="13079" max="13313" width="11.42578125" style="17"/>
    <col min="13314" max="13314" width="21.85546875" style="17" customWidth="1"/>
    <col min="13315" max="13315" width="18.7109375" style="17" bestFit="1" customWidth="1"/>
    <col min="13316" max="13318" width="17" style="17" bestFit="1" customWidth="1"/>
    <col min="13319" max="13320" width="16.5703125" style="17" bestFit="1" customWidth="1"/>
    <col min="13321" max="13321" width="17.7109375" style="17" bestFit="1" customWidth="1"/>
    <col min="13322" max="13322" width="16.28515625" style="17" bestFit="1" customWidth="1"/>
    <col min="13323" max="13323" width="17.28515625" style="17" bestFit="1" customWidth="1"/>
    <col min="13324" max="13324" width="17.140625" style="17" bestFit="1" customWidth="1"/>
    <col min="13325" max="13325" width="16.5703125" style="17" bestFit="1" customWidth="1"/>
    <col min="13326" max="13326" width="16.85546875" style="17" bestFit="1" customWidth="1"/>
    <col min="13327" max="13327" width="22.42578125" style="17" bestFit="1" customWidth="1"/>
    <col min="13328" max="13328" width="17.7109375" style="17" bestFit="1" customWidth="1"/>
    <col min="13329" max="13329" width="19.5703125" style="17" bestFit="1" customWidth="1"/>
    <col min="13330" max="13330" width="17.140625" style="17" bestFit="1" customWidth="1"/>
    <col min="13331" max="13331" width="17.7109375" style="17" bestFit="1" customWidth="1"/>
    <col min="13332" max="13332" width="16.28515625" style="17" customWidth="1"/>
    <col min="13333" max="13333" width="19.140625" style="17" bestFit="1" customWidth="1"/>
    <col min="13334" max="13334" width="16.5703125" style="17" bestFit="1" customWidth="1"/>
    <col min="13335" max="13569" width="11.42578125" style="17"/>
    <col min="13570" max="13570" width="21.85546875" style="17" customWidth="1"/>
    <col min="13571" max="13571" width="18.7109375" style="17" bestFit="1" customWidth="1"/>
    <col min="13572" max="13574" width="17" style="17" bestFit="1" customWidth="1"/>
    <col min="13575" max="13576" width="16.5703125" style="17" bestFit="1" customWidth="1"/>
    <col min="13577" max="13577" width="17.7109375" style="17" bestFit="1" customWidth="1"/>
    <col min="13578" max="13578" width="16.28515625" style="17" bestFit="1" customWidth="1"/>
    <col min="13579" max="13579" width="17.28515625" style="17" bestFit="1" customWidth="1"/>
    <col min="13580" max="13580" width="17.140625" style="17" bestFit="1" customWidth="1"/>
    <col min="13581" max="13581" width="16.5703125" style="17" bestFit="1" customWidth="1"/>
    <col min="13582" max="13582" width="16.85546875" style="17" bestFit="1" customWidth="1"/>
    <col min="13583" max="13583" width="22.42578125" style="17" bestFit="1" customWidth="1"/>
    <col min="13584" max="13584" width="17.7109375" style="17" bestFit="1" customWidth="1"/>
    <col min="13585" max="13585" width="19.5703125" style="17" bestFit="1" customWidth="1"/>
    <col min="13586" max="13586" width="17.140625" style="17" bestFit="1" customWidth="1"/>
    <col min="13587" max="13587" width="17.7109375" style="17" bestFit="1" customWidth="1"/>
    <col min="13588" max="13588" width="16.28515625" style="17" customWidth="1"/>
    <col min="13589" max="13589" width="19.140625" style="17" bestFit="1" customWidth="1"/>
    <col min="13590" max="13590" width="16.5703125" style="17" bestFit="1" customWidth="1"/>
    <col min="13591" max="13825" width="11.42578125" style="17"/>
    <col min="13826" max="13826" width="21.85546875" style="17" customWidth="1"/>
    <col min="13827" max="13827" width="18.7109375" style="17" bestFit="1" customWidth="1"/>
    <col min="13828" max="13830" width="17" style="17" bestFit="1" customWidth="1"/>
    <col min="13831" max="13832" width="16.5703125" style="17" bestFit="1" customWidth="1"/>
    <col min="13833" max="13833" width="17.7109375" style="17" bestFit="1" customWidth="1"/>
    <col min="13834" max="13834" width="16.28515625" style="17" bestFit="1" customWidth="1"/>
    <col min="13835" max="13835" width="17.28515625" style="17" bestFit="1" customWidth="1"/>
    <col min="13836" max="13836" width="17.140625" style="17" bestFit="1" customWidth="1"/>
    <col min="13837" max="13837" width="16.5703125" style="17" bestFit="1" customWidth="1"/>
    <col min="13838" max="13838" width="16.85546875" style="17" bestFit="1" customWidth="1"/>
    <col min="13839" max="13839" width="22.42578125" style="17" bestFit="1" customWidth="1"/>
    <col min="13840" max="13840" width="17.7109375" style="17" bestFit="1" customWidth="1"/>
    <col min="13841" max="13841" width="19.5703125" style="17" bestFit="1" customWidth="1"/>
    <col min="13842" max="13842" width="17.140625" style="17" bestFit="1" customWidth="1"/>
    <col min="13843" max="13843" width="17.7109375" style="17" bestFit="1" customWidth="1"/>
    <col min="13844" max="13844" width="16.28515625" style="17" customWidth="1"/>
    <col min="13845" max="13845" width="19.140625" style="17" bestFit="1" customWidth="1"/>
    <col min="13846" max="13846" width="16.5703125" style="17" bestFit="1" customWidth="1"/>
    <col min="13847" max="14081" width="11.42578125" style="17"/>
    <col min="14082" max="14082" width="21.85546875" style="17" customWidth="1"/>
    <col min="14083" max="14083" width="18.7109375" style="17" bestFit="1" customWidth="1"/>
    <col min="14084" max="14086" width="17" style="17" bestFit="1" customWidth="1"/>
    <col min="14087" max="14088" width="16.5703125" style="17" bestFit="1" customWidth="1"/>
    <col min="14089" max="14089" width="17.7109375" style="17" bestFit="1" customWidth="1"/>
    <col min="14090" max="14090" width="16.28515625" style="17" bestFit="1" customWidth="1"/>
    <col min="14091" max="14091" width="17.28515625" style="17" bestFit="1" customWidth="1"/>
    <col min="14092" max="14092" width="17.140625" style="17" bestFit="1" customWidth="1"/>
    <col min="14093" max="14093" width="16.5703125" style="17" bestFit="1" customWidth="1"/>
    <col min="14094" max="14094" width="16.85546875" style="17" bestFit="1" customWidth="1"/>
    <col min="14095" max="14095" width="22.42578125" style="17" bestFit="1" customWidth="1"/>
    <col min="14096" max="14096" width="17.7109375" style="17" bestFit="1" customWidth="1"/>
    <col min="14097" max="14097" width="19.5703125" style="17" bestFit="1" customWidth="1"/>
    <col min="14098" max="14098" width="17.140625" style="17" bestFit="1" customWidth="1"/>
    <col min="14099" max="14099" width="17.7109375" style="17" bestFit="1" customWidth="1"/>
    <col min="14100" max="14100" width="16.28515625" style="17" customWidth="1"/>
    <col min="14101" max="14101" width="19.140625" style="17" bestFit="1" customWidth="1"/>
    <col min="14102" max="14102" width="16.5703125" style="17" bestFit="1" customWidth="1"/>
    <col min="14103" max="14337" width="11.42578125" style="17"/>
    <col min="14338" max="14338" width="21.85546875" style="17" customWidth="1"/>
    <col min="14339" max="14339" width="18.7109375" style="17" bestFit="1" customWidth="1"/>
    <col min="14340" max="14342" width="17" style="17" bestFit="1" customWidth="1"/>
    <col min="14343" max="14344" width="16.5703125" style="17" bestFit="1" customWidth="1"/>
    <col min="14345" max="14345" width="17.7109375" style="17" bestFit="1" customWidth="1"/>
    <col min="14346" max="14346" width="16.28515625" style="17" bestFit="1" customWidth="1"/>
    <col min="14347" max="14347" width="17.28515625" style="17" bestFit="1" customWidth="1"/>
    <col min="14348" max="14348" width="17.140625" style="17" bestFit="1" customWidth="1"/>
    <col min="14349" max="14349" width="16.5703125" style="17" bestFit="1" customWidth="1"/>
    <col min="14350" max="14350" width="16.85546875" style="17" bestFit="1" customWidth="1"/>
    <col min="14351" max="14351" width="22.42578125" style="17" bestFit="1" customWidth="1"/>
    <col min="14352" max="14352" width="17.7109375" style="17" bestFit="1" customWidth="1"/>
    <col min="14353" max="14353" width="19.5703125" style="17" bestFit="1" customWidth="1"/>
    <col min="14354" max="14354" width="17.140625" style="17" bestFit="1" customWidth="1"/>
    <col min="14355" max="14355" width="17.7109375" style="17" bestFit="1" customWidth="1"/>
    <col min="14356" max="14356" width="16.28515625" style="17" customWidth="1"/>
    <col min="14357" max="14357" width="19.140625" style="17" bestFit="1" customWidth="1"/>
    <col min="14358" max="14358" width="16.5703125" style="17" bestFit="1" customWidth="1"/>
    <col min="14359" max="14593" width="11.42578125" style="17"/>
    <col min="14594" max="14594" width="21.85546875" style="17" customWidth="1"/>
    <col min="14595" max="14595" width="18.7109375" style="17" bestFit="1" customWidth="1"/>
    <col min="14596" max="14598" width="17" style="17" bestFit="1" customWidth="1"/>
    <col min="14599" max="14600" width="16.5703125" style="17" bestFit="1" customWidth="1"/>
    <col min="14601" max="14601" width="17.7109375" style="17" bestFit="1" customWidth="1"/>
    <col min="14602" max="14602" width="16.28515625" style="17" bestFit="1" customWidth="1"/>
    <col min="14603" max="14603" width="17.28515625" style="17" bestFit="1" customWidth="1"/>
    <col min="14604" max="14604" width="17.140625" style="17" bestFit="1" customWidth="1"/>
    <col min="14605" max="14605" width="16.5703125" style="17" bestFit="1" customWidth="1"/>
    <col min="14606" max="14606" width="16.85546875" style="17" bestFit="1" customWidth="1"/>
    <col min="14607" max="14607" width="22.42578125" style="17" bestFit="1" customWidth="1"/>
    <col min="14608" max="14608" width="17.7109375" style="17" bestFit="1" customWidth="1"/>
    <col min="14609" max="14609" width="19.5703125" style="17" bestFit="1" customWidth="1"/>
    <col min="14610" max="14610" width="17.140625" style="17" bestFit="1" customWidth="1"/>
    <col min="14611" max="14611" width="17.7109375" style="17" bestFit="1" customWidth="1"/>
    <col min="14612" max="14612" width="16.28515625" style="17" customWidth="1"/>
    <col min="14613" max="14613" width="19.140625" style="17" bestFit="1" customWidth="1"/>
    <col min="14614" max="14614" width="16.5703125" style="17" bestFit="1" customWidth="1"/>
    <col min="14615" max="14849" width="11.42578125" style="17"/>
    <col min="14850" max="14850" width="21.85546875" style="17" customWidth="1"/>
    <col min="14851" max="14851" width="18.7109375" style="17" bestFit="1" customWidth="1"/>
    <col min="14852" max="14854" width="17" style="17" bestFit="1" customWidth="1"/>
    <col min="14855" max="14856" width="16.5703125" style="17" bestFit="1" customWidth="1"/>
    <col min="14857" max="14857" width="17.7109375" style="17" bestFit="1" customWidth="1"/>
    <col min="14858" max="14858" width="16.28515625" style="17" bestFit="1" customWidth="1"/>
    <col min="14859" max="14859" width="17.28515625" style="17" bestFit="1" customWidth="1"/>
    <col min="14860" max="14860" width="17.140625" style="17" bestFit="1" customWidth="1"/>
    <col min="14861" max="14861" width="16.5703125" style="17" bestFit="1" customWidth="1"/>
    <col min="14862" max="14862" width="16.85546875" style="17" bestFit="1" customWidth="1"/>
    <col min="14863" max="14863" width="22.42578125" style="17" bestFit="1" customWidth="1"/>
    <col min="14864" max="14864" width="17.7109375" style="17" bestFit="1" customWidth="1"/>
    <col min="14865" max="14865" width="19.5703125" style="17" bestFit="1" customWidth="1"/>
    <col min="14866" max="14866" width="17.140625" style="17" bestFit="1" customWidth="1"/>
    <col min="14867" max="14867" width="17.7109375" style="17" bestFit="1" customWidth="1"/>
    <col min="14868" max="14868" width="16.28515625" style="17" customWidth="1"/>
    <col min="14869" max="14869" width="19.140625" style="17" bestFit="1" customWidth="1"/>
    <col min="14870" max="14870" width="16.5703125" style="17" bestFit="1" customWidth="1"/>
    <col min="14871" max="15105" width="11.42578125" style="17"/>
    <col min="15106" max="15106" width="21.85546875" style="17" customWidth="1"/>
    <col min="15107" max="15107" width="18.7109375" style="17" bestFit="1" customWidth="1"/>
    <col min="15108" max="15110" width="17" style="17" bestFit="1" customWidth="1"/>
    <col min="15111" max="15112" width="16.5703125" style="17" bestFit="1" customWidth="1"/>
    <col min="15113" max="15113" width="17.7109375" style="17" bestFit="1" customWidth="1"/>
    <col min="15114" max="15114" width="16.28515625" style="17" bestFit="1" customWidth="1"/>
    <col min="15115" max="15115" width="17.28515625" style="17" bestFit="1" customWidth="1"/>
    <col min="15116" max="15116" width="17.140625" style="17" bestFit="1" customWidth="1"/>
    <col min="15117" max="15117" width="16.5703125" style="17" bestFit="1" customWidth="1"/>
    <col min="15118" max="15118" width="16.85546875" style="17" bestFit="1" customWidth="1"/>
    <col min="15119" max="15119" width="22.42578125" style="17" bestFit="1" customWidth="1"/>
    <col min="15120" max="15120" width="17.7109375" style="17" bestFit="1" customWidth="1"/>
    <col min="15121" max="15121" width="19.5703125" style="17" bestFit="1" customWidth="1"/>
    <col min="15122" max="15122" width="17.140625" style="17" bestFit="1" customWidth="1"/>
    <col min="15123" max="15123" width="17.7109375" style="17" bestFit="1" customWidth="1"/>
    <col min="15124" max="15124" width="16.28515625" style="17" customWidth="1"/>
    <col min="15125" max="15125" width="19.140625" style="17" bestFit="1" customWidth="1"/>
    <col min="15126" max="15126" width="16.5703125" style="17" bestFit="1" customWidth="1"/>
    <col min="15127" max="15361" width="11.42578125" style="17"/>
    <col min="15362" max="15362" width="21.85546875" style="17" customWidth="1"/>
    <col min="15363" max="15363" width="18.7109375" style="17" bestFit="1" customWidth="1"/>
    <col min="15364" max="15366" width="17" style="17" bestFit="1" customWidth="1"/>
    <col min="15367" max="15368" width="16.5703125" style="17" bestFit="1" customWidth="1"/>
    <col min="15369" max="15369" width="17.7109375" style="17" bestFit="1" customWidth="1"/>
    <col min="15370" max="15370" width="16.28515625" style="17" bestFit="1" customWidth="1"/>
    <col min="15371" max="15371" width="17.28515625" style="17" bestFit="1" customWidth="1"/>
    <col min="15372" max="15372" width="17.140625" style="17" bestFit="1" customWidth="1"/>
    <col min="15373" max="15373" width="16.5703125" style="17" bestFit="1" customWidth="1"/>
    <col min="15374" max="15374" width="16.85546875" style="17" bestFit="1" customWidth="1"/>
    <col min="15375" max="15375" width="22.42578125" style="17" bestFit="1" customWidth="1"/>
    <col min="15376" max="15376" width="17.7109375" style="17" bestFit="1" customWidth="1"/>
    <col min="15377" max="15377" width="19.5703125" style="17" bestFit="1" customWidth="1"/>
    <col min="15378" max="15378" width="17.140625" style="17" bestFit="1" customWidth="1"/>
    <col min="15379" max="15379" width="17.7109375" style="17" bestFit="1" customWidth="1"/>
    <col min="15380" max="15380" width="16.28515625" style="17" customWidth="1"/>
    <col min="15381" max="15381" width="19.140625" style="17" bestFit="1" customWidth="1"/>
    <col min="15382" max="15382" width="16.5703125" style="17" bestFit="1" customWidth="1"/>
    <col min="15383" max="15617" width="11.42578125" style="17"/>
    <col min="15618" max="15618" width="21.85546875" style="17" customWidth="1"/>
    <col min="15619" max="15619" width="18.7109375" style="17" bestFit="1" customWidth="1"/>
    <col min="15620" max="15622" width="17" style="17" bestFit="1" customWidth="1"/>
    <col min="15623" max="15624" width="16.5703125" style="17" bestFit="1" customWidth="1"/>
    <col min="15625" max="15625" width="17.7109375" style="17" bestFit="1" customWidth="1"/>
    <col min="15626" max="15626" width="16.28515625" style="17" bestFit="1" customWidth="1"/>
    <col min="15627" max="15627" width="17.28515625" style="17" bestFit="1" customWidth="1"/>
    <col min="15628" max="15628" width="17.140625" style="17" bestFit="1" customWidth="1"/>
    <col min="15629" max="15629" width="16.5703125" style="17" bestFit="1" customWidth="1"/>
    <col min="15630" max="15630" width="16.85546875" style="17" bestFit="1" customWidth="1"/>
    <col min="15631" max="15631" width="22.42578125" style="17" bestFit="1" customWidth="1"/>
    <col min="15632" max="15632" width="17.7109375" style="17" bestFit="1" customWidth="1"/>
    <col min="15633" max="15633" width="19.5703125" style="17" bestFit="1" customWidth="1"/>
    <col min="15634" max="15634" width="17.140625" style="17" bestFit="1" customWidth="1"/>
    <col min="15635" max="15635" width="17.7109375" style="17" bestFit="1" customWidth="1"/>
    <col min="15636" max="15636" width="16.28515625" style="17" customWidth="1"/>
    <col min="15637" max="15637" width="19.140625" style="17" bestFit="1" customWidth="1"/>
    <col min="15638" max="15638" width="16.5703125" style="17" bestFit="1" customWidth="1"/>
    <col min="15639" max="15873" width="11.42578125" style="17"/>
    <col min="15874" max="15874" width="21.85546875" style="17" customWidth="1"/>
    <col min="15875" max="15875" width="18.7109375" style="17" bestFit="1" customWidth="1"/>
    <col min="15876" max="15878" width="17" style="17" bestFit="1" customWidth="1"/>
    <col min="15879" max="15880" width="16.5703125" style="17" bestFit="1" customWidth="1"/>
    <col min="15881" max="15881" width="17.7109375" style="17" bestFit="1" customWidth="1"/>
    <col min="15882" max="15882" width="16.28515625" style="17" bestFit="1" customWidth="1"/>
    <col min="15883" max="15883" width="17.28515625" style="17" bestFit="1" customWidth="1"/>
    <col min="15884" max="15884" width="17.140625" style="17" bestFit="1" customWidth="1"/>
    <col min="15885" max="15885" width="16.5703125" style="17" bestFit="1" customWidth="1"/>
    <col min="15886" max="15886" width="16.85546875" style="17" bestFit="1" customWidth="1"/>
    <col min="15887" max="15887" width="22.42578125" style="17" bestFit="1" customWidth="1"/>
    <col min="15888" max="15888" width="17.7109375" style="17" bestFit="1" customWidth="1"/>
    <col min="15889" max="15889" width="19.5703125" style="17" bestFit="1" customWidth="1"/>
    <col min="15890" max="15890" width="17.140625" style="17" bestFit="1" customWidth="1"/>
    <col min="15891" max="15891" width="17.7109375" style="17" bestFit="1" customWidth="1"/>
    <col min="15892" max="15892" width="16.28515625" style="17" customWidth="1"/>
    <col min="15893" max="15893" width="19.140625" style="17" bestFit="1" customWidth="1"/>
    <col min="15894" max="15894" width="16.5703125" style="17" bestFit="1" customWidth="1"/>
    <col min="15895" max="16129" width="11.42578125" style="17"/>
    <col min="16130" max="16130" width="21.85546875" style="17" customWidth="1"/>
    <col min="16131" max="16131" width="18.7109375" style="17" bestFit="1" customWidth="1"/>
    <col min="16132" max="16134" width="17" style="17" bestFit="1" customWidth="1"/>
    <col min="16135" max="16136" width="16.5703125" style="17" bestFit="1" customWidth="1"/>
    <col min="16137" max="16137" width="17.7109375" style="17" bestFit="1" customWidth="1"/>
    <col min="16138" max="16138" width="16.28515625" style="17" bestFit="1" customWidth="1"/>
    <col min="16139" max="16139" width="17.28515625" style="17" bestFit="1" customWidth="1"/>
    <col min="16140" max="16140" width="17.140625" style="17" bestFit="1" customWidth="1"/>
    <col min="16141" max="16141" width="16.5703125" style="17" bestFit="1" customWidth="1"/>
    <col min="16142" max="16142" width="16.85546875" style="17" bestFit="1" customWidth="1"/>
    <col min="16143" max="16143" width="22.42578125" style="17" bestFit="1" customWidth="1"/>
    <col min="16144" max="16144" width="17.7109375" style="17" bestFit="1" customWidth="1"/>
    <col min="16145" max="16145" width="19.5703125" style="17" bestFit="1" customWidth="1"/>
    <col min="16146" max="16146" width="17.140625" style="17" bestFit="1" customWidth="1"/>
    <col min="16147" max="16147" width="17.7109375" style="17" bestFit="1" customWidth="1"/>
    <col min="16148" max="16148" width="16.28515625" style="17" customWidth="1"/>
    <col min="16149" max="16149" width="19.140625" style="17" bestFit="1" customWidth="1"/>
    <col min="16150" max="16150" width="16.5703125" style="17" bestFit="1" customWidth="1"/>
    <col min="16151" max="16384" width="11.42578125" style="17"/>
  </cols>
  <sheetData>
    <row r="1" spans="1:24" x14ac:dyDescent="0.2">
      <c r="A1" s="18" t="s">
        <v>5270</v>
      </c>
      <c r="B1" s="740" t="str">
        <f>HYPERLINK("#List!$A$1", "Full")</f>
        <v>Full</v>
      </c>
    </row>
    <row r="2" spans="1:24" x14ac:dyDescent="0.2">
      <c r="A2" s="18"/>
      <c r="B2" s="18"/>
    </row>
    <row r="3" spans="1:24" x14ac:dyDescent="0.2">
      <c r="A3" s="17" t="s">
        <v>234</v>
      </c>
    </row>
    <row r="4" spans="1:24" x14ac:dyDescent="0.2">
      <c r="A4" s="17" t="s">
        <v>7546</v>
      </c>
      <c r="G4" s="4"/>
      <c r="H4" s="4"/>
      <c r="I4" s="4"/>
      <c r="J4" s="4"/>
    </row>
    <row r="5" spans="1:24" x14ac:dyDescent="0.2">
      <c r="C5" s="8"/>
      <c r="D5" s="8"/>
      <c r="E5" s="8"/>
      <c r="F5" s="8"/>
      <c r="G5" s="8"/>
      <c r="H5" s="8"/>
      <c r="I5" s="8"/>
      <c r="J5" s="8"/>
      <c r="K5" s="8"/>
      <c r="L5" s="8"/>
      <c r="M5" s="8"/>
      <c r="N5" s="8"/>
      <c r="O5" s="4"/>
      <c r="P5" s="4"/>
      <c r="Q5" s="4"/>
      <c r="R5" s="4"/>
      <c r="S5" s="4"/>
      <c r="T5" s="4"/>
      <c r="U5" s="4"/>
      <c r="V5" s="4"/>
    </row>
    <row r="6" spans="1:24" x14ac:dyDescent="0.2">
      <c r="A6" s="18" t="s">
        <v>6798</v>
      </c>
      <c r="B6" s="18"/>
    </row>
    <row r="7" spans="1:24" x14ac:dyDescent="0.2">
      <c r="A7" s="323" t="s">
        <v>48</v>
      </c>
      <c r="B7" s="19"/>
      <c r="C7" s="14"/>
      <c r="D7" s="14"/>
      <c r="E7" s="14"/>
      <c r="F7" s="14"/>
      <c r="G7" s="14"/>
      <c r="H7" s="14"/>
      <c r="I7" s="14"/>
      <c r="J7" s="14"/>
      <c r="K7" s="14"/>
      <c r="L7" s="14"/>
      <c r="M7" s="14"/>
      <c r="N7" s="14"/>
      <c r="O7" s="14"/>
      <c r="P7" s="14"/>
      <c r="Q7" s="14"/>
      <c r="R7" s="14"/>
      <c r="S7" s="14"/>
      <c r="T7" s="14"/>
      <c r="U7" s="14"/>
      <c r="V7" s="14"/>
    </row>
    <row r="8" spans="1:24" x14ac:dyDescent="0.2">
      <c r="A8" s="19" t="s">
        <v>4583</v>
      </c>
      <c r="B8" s="19"/>
    </row>
    <row r="9" spans="1:24" x14ac:dyDescent="0.2">
      <c r="A9" s="17" t="s">
        <v>4556</v>
      </c>
      <c r="B9" s="241" t="s">
        <v>3012</v>
      </c>
      <c r="C9" s="237" t="s">
        <v>7805</v>
      </c>
      <c r="D9" s="236" t="s">
        <v>7542</v>
      </c>
    </row>
    <row r="10" spans="1:24" x14ac:dyDescent="0.2">
      <c r="A10" s="17" t="s">
        <v>4405</v>
      </c>
      <c r="B10" s="241" t="s">
        <v>7520</v>
      </c>
      <c r="C10" s="237" t="s">
        <v>8302</v>
      </c>
      <c r="D10" s="305" t="s">
        <v>7521</v>
      </c>
    </row>
    <row r="11" spans="1:24" x14ac:dyDescent="0.2">
      <c r="A11" s="19"/>
      <c r="B11" s="19"/>
      <c r="C11" s="333"/>
      <c r="D11" s="333"/>
      <c r="E11" s="333"/>
      <c r="F11" s="333"/>
      <c r="G11" s="333"/>
      <c r="H11" s="333"/>
      <c r="I11" s="333"/>
      <c r="J11" s="333"/>
      <c r="K11" s="333"/>
      <c r="L11" s="333"/>
      <c r="M11" s="333"/>
      <c r="N11" s="333"/>
      <c r="O11" s="333"/>
      <c r="P11" s="333"/>
      <c r="Q11" s="333"/>
      <c r="R11" s="333"/>
      <c r="S11" s="333"/>
      <c r="T11" s="333"/>
      <c r="U11" s="333"/>
      <c r="V11" s="333"/>
      <c r="W11" s="333"/>
      <c r="X11" s="333"/>
    </row>
    <row r="12" spans="1:24" x14ac:dyDescent="0.2">
      <c r="A12" s="270"/>
      <c r="B12" s="270"/>
      <c r="C12" s="884" t="s">
        <v>3974</v>
      </c>
      <c r="D12" s="884"/>
      <c r="E12" s="884"/>
      <c r="F12" s="884"/>
      <c r="G12" s="884"/>
      <c r="H12" s="884"/>
      <c r="I12" s="884"/>
      <c r="J12" s="884"/>
      <c r="K12" s="884"/>
      <c r="L12" s="884" t="s">
        <v>3975</v>
      </c>
      <c r="M12" s="884"/>
      <c r="N12" s="884"/>
      <c r="O12" s="884"/>
      <c r="P12" s="884"/>
      <c r="Q12" s="884"/>
      <c r="R12" s="884" t="s">
        <v>3976</v>
      </c>
      <c r="S12" s="884"/>
      <c r="T12" s="884"/>
      <c r="U12" s="884"/>
      <c r="V12" s="884"/>
    </row>
    <row r="13" spans="1:24" x14ac:dyDescent="0.2">
      <c r="A13" s="270"/>
      <c r="B13" s="270"/>
      <c r="C13" s="892" t="s">
        <v>3977</v>
      </c>
      <c r="D13" s="893"/>
      <c r="E13" s="893"/>
      <c r="F13" s="894"/>
      <c r="G13" s="884" t="s">
        <v>3978</v>
      </c>
      <c r="H13" s="884"/>
      <c r="I13" s="884"/>
      <c r="J13" s="884"/>
      <c r="K13" s="884"/>
      <c r="L13" s="892" t="s">
        <v>3977</v>
      </c>
      <c r="M13" s="893"/>
      <c r="N13" s="894"/>
      <c r="O13" s="884" t="s">
        <v>3978</v>
      </c>
      <c r="P13" s="884"/>
      <c r="Q13" s="884"/>
      <c r="R13" s="892" t="s">
        <v>3977</v>
      </c>
      <c r="S13" s="893"/>
      <c r="T13" s="894"/>
      <c r="U13" s="892" t="s">
        <v>3978</v>
      </c>
      <c r="V13" s="894"/>
    </row>
    <row r="14" spans="1:24" s="334" customFormat="1" ht="38.25" x14ac:dyDescent="0.25">
      <c r="A14" s="270"/>
      <c r="B14" s="270"/>
      <c r="C14" s="856" t="s">
        <v>914</v>
      </c>
      <c r="D14" s="856" t="s">
        <v>3981</v>
      </c>
      <c r="E14" s="856" t="s">
        <v>3982</v>
      </c>
      <c r="F14" s="856" t="s">
        <v>3983</v>
      </c>
      <c r="G14" s="884" t="s">
        <v>3979</v>
      </c>
      <c r="H14" s="884"/>
      <c r="I14" s="884"/>
      <c r="J14" s="884" t="s">
        <v>3980</v>
      </c>
      <c r="K14" s="884"/>
      <c r="L14" s="856" t="s">
        <v>914</v>
      </c>
      <c r="M14" s="856" t="s">
        <v>3982</v>
      </c>
      <c r="N14" s="856" t="s">
        <v>3983</v>
      </c>
      <c r="O14" s="884" t="s">
        <v>3979</v>
      </c>
      <c r="P14" s="884"/>
      <c r="Q14" s="284" t="s">
        <v>3980</v>
      </c>
      <c r="R14" s="856" t="s">
        <v>914</v>
      </c>
      <c r="S14" s="856" t="s">
        <v>3982</v>
      </c>
      <c r="T14" s="856" t="s">
        <v>3983</v>
      </c>
      <c r="U14" s="856" t="s">
        <v>3984</v>
      </c>
      <c r="V14" s="856" t="s">
        <v>3982</v>
      </c>
    </row>
    <row r="15" spans="1:24" ht="102" x14ac:dyDescent="0.2">
      <c r="A15" s="4"/>
      <c r="B15" s="4"/>
      <c r="C15" s="891"/>
      <c r="D15" s="891"/>
      <c r="E15" s="891"/>
      <c r="F15" s="891"/>
      <c r="G15" s="284" t="s">
        <v>3984</v>
      </c>
      <c r="H15" s="284" t="s">
        <v>3981</v>
      </c>
      <c r="I15" s="284" t="s">
        <v>3982</v>
      </c>
      <c r="J15" s="284" t="s">
        <v>3985</v>
      </c>
      <c r="K15" s="284" t="s">
        <v>3986</v>
      </c>
      <c r="L15" s="891"/>
      <c r="M15" s="891"/>
      <c r="N15" s="891"/>
      <c r="O15" s="284" t="s">
        <v>3984</v>
      </c>
      <c r="P15" s="284" t="s">
        <v>3982</v>
      </c>
      <c r="Q15" s="284" t="s">
        <v>3985</v>
      </c>
      <c r="R15" s="891"/>
      <c r="S15" s="891"/>
      <c r="T15" s="891"/>
      <c r="U15" s="891"/>
      <c r="V15" s="891"/>
    </row>
    <row r="16" spans="1:24" x14ac:dyDescent="0.2">
      <c r="A16" s="4"/>
      <c r="B16" s="4"/>
      <c r="C16" s="219" t="s">
        <v>7835</v>
      </c>
      <c r="D16" s="219" t="s">
        <v>7836</v>
      </c>
      <c r="E16" s="219" t="s">
        <v>7837</v>
      </c>
      <c r="F16" s="219" t="s">
        <v>7838</v>
      </c>
      <c r="G16" s="219" t="s">
        <v>7839</v>
      </c>
      <c r="H16" s="219" t="s">
        <v>7840</v>
      </c>
      <c r="I16" s="219" t="s">
        <v>7841</v>
      </c>
      <c r="J16" s="219" t="s">
        <v>7856</v>
      </c>
      <c r="K16" s="219" t="s">
        <v>7863</v>
      </c>
      <c r="L16" s="219" t="s">
        <v>7864</v>
      </c>
      <c r="M16" s="219" t="s">
        <v>7865</v>
      </c>
      <c r="N16" s="219" t="s">
        <v>7866</v>
      </c>
      <c r="O16" s="219" t="s">
        <v>7867</v>
      </c>
      <c r="P16" s="219" t="s">
        <v>7868</v>
      </c>
      <c r="Q16" s="219" t="s">
        <v>7869</v>
      </c>
      <c r="R16" s="219" t="s">
        <v>7871</v>
      </c>
      <c r="S16" s="219" t="s">
        <v>7872</v>
      </c>
      <c r="T16" s="219" t="s">
        <v>7873</v>
      </c>
      <c r="U16" s="219" t="s">
        <v>7874</v>
      </c>
      <c r="V16" s="219" t="s">
        <v>7979</v>
      </c>
    </row>
    <row r="17" spans="1:25" x14ac:dyDescent="0.2">
      <c r="A17" s="332" t="s">
        <v>3631</v>
      </c>
      <c r="B17" s="219" t="s">
        <v>7807</v>
      </c>
      <c r="C17" s="639" t="s">
        <v>23</v>
      </c>
      <c r="D17" s="639" t="s">
        <v>227</v>
      </c>
      <c r="E17" s="639" t="s">
        <v>208</v>
      </c>
      <c r="F17" s="639" t="s">
        <v>0</v>
      </c>
      <c r="G17" s="639" t="s">
        <v>226</v>
      </c>
      <c r="H17" s="639" t="s">
        <v>266</v>
      </c>
      <c r="I17" s="639" t="s">
        <v>265</v>
      </c>
      <c r="J17" s="639" t="s">
        <v>233</v>
      </c>
      <c r="K17" s="639" t="s">
        <v>257</v>
      </c>
      <c r="L17" s="639" t="s">
        <v>246</v>
      </c>
      <c r="M17" s="639" t="s">
        <v>241</v>
      </c>
      <c r="N17" s="639" t="s">
        <v>245</v>
      </c>
      <c r="O17" s="639" t="s">
        <v>244</v>
      </c>
      <c r="P17" s="639" t="s">
        <v>364</v>
      </c>
      <c r="Q17" s="639" t="s">
        <v>243</v>
      </c>
      <c r="R17" s="639" t="s">
        <v>242</v>
      </c>
      <c r="S17" s="639" t="s">
        <v>372</v>
      </c>
      <c r="T17" s="639" t="s">
        <v>1680</v>
      </c>
      <c r="U17" s="639" t="s">
        <v>2639</v>
      </c>
      <c r="V17" s="639" t="s">
        <v>3073</v>
      </c>
      <c r="W17" s="17" t="s">
        <v>4819</v>
      </c>
      <c r="X17" s="262"/>
      <c r="Y17" s="262"/>
    </row>
    <row r="18" spans="1:25" x14ac:dyDescent="0.2">
      <c r="A18" s="332" t="s">
        <v>3603</v>
      </c>
      <c r="B18" s="219" t="s">
        <v>7808</v>
      </c>
      <c r="C18" s="639" t="s">
        <v>24</v>
      </c>
      <c r="D18" s="639" t="s">
        <v>274</v>
      </c>
      <c r="E18" s="639" t="s">
        <v>239</v>
      </c>
      <c r="F18" s="639" t="s">
        <v>389</v>
      </c>
      <c r="G18" s="639" t="s">
        <v>236</v>
      </c>
      <c r="H18" s="639" t="s">
        <v>1313</v>
      </c>
      <c r="I18" s="639" t="s">
        <v>1312</v>
      </c>
      <c r="J18" s="639" t="s">
        <v>232</v>
      </c>
      <c r="K18" s="639" t="s">
        <v>256</v>
      </c>
      <c r="L18" s="639" t="s">
        <v>1379</v>
      </c>
      <c r="M18" s="639" t="s">
        <v>1678</v>
      </c>
      <c r="N18" s="639" t="s">
        <v>171</v>
      </c>
      <c r="O18" s="639" t="s">
        <v>1677</v>
      </c>
      <c r="P18" s="639" t="s">
        <v>363</v>
      </c>
      <c r="Q18" s="639" t="s">
        <v>362</v>
      </c>
      <c r="R18" s="639" t="s">
        <v>371</v>
      </c>
      <c r="S18" s="639" t="s">
        <v>370</v>
      </c>
      <c r="T18" s="639" t="s">
        <v>1676</v>
      </c>
      <c r="U18" s="639" t="s">
        <v>2640</v>
      </c>
      <c r="V18" s="639" t="s">
        <v>3082</v>
      </c>
      <c r="W18" s="17" t="s">
        <v>4820</v>
      </c>
      <c r="X18" s="262"/>
      <c r="Y18" s="262"/>
    </row>
    <row r="19" spans="1:25" x14ac:dyDescent="0.2">
      <c r="A19" s="332" t="s">
        <v>3604</v>
      </c>
      <c r="B19" s="219" t="s">
        <v>7809</v>
      </c>
      <c r="C19" s="639" t="s">
        <v>25</v>
      </c>
      <c r="D19" s="639" t="s">
        <v>424</v>
      </c>
      <c r="E19" s="639" t="s">
        <v>238</v>
      </c>
      <c r="F19" s="639" t="s">
        <v>116</v>
      </c>
      <c r="G19" s="639" t="s">
        <v>235</v>
      </c>
      <c r="H19" s="639" t="s">
        <v>1311</v>
      </c>
      <c r="I19" s="639" t="s">
        <v>1310</v>
      </c>
      <c r="J19" s="639" t="s">
        <v>231</v>
      </c>
      <c r="K19" s="639" t="s">
        <v>255</v>
      </c>
      <c r="L19" s="639" t="s">
        <v>1675</v>
      </c>
      <c r="M19" s="639" t="s">
        <v>1674</v>
      </c>
      <c r="N19" s="639" t="s">
        <v>170</v>
      </c>
      <c r="O19" s="639" t="s">
        <v>1673</v>
      </c>
      <c r="P19" s="639" t="s">
        <v>361</v>
      </c>
      <c r="Q19" s="639" t="s">
        <v>360</v>
      </c>
      <c r="R19" s="639" t="s">
        <v>369</v>
      </c>
      <c r="S19" s="639" t="s">
        <v>368</v>
      </c>
      <c r="T19" s="639" t="s">
        <v>1672</v>
      </c>
      <c r="U19" s="639" t="s">
        <v>3092</v>
      </c>
      <c r="V19" s="639" t="s">
        <v>3093</v>
      </c>
      <c r="W19" s="17" t="s">
        <v>4821</v>
      </c>
      <c r="X19" s="262"/>
      <c r="Y19" s="262"/>
    </row>
    <row r="20" spans="1:25" x14ac:dyDescent="0.2">
      <c r="A20" s="332" t="s">
        <v>3605</v>
      </c>
      <c r="B20" s="219" t="s">
        <v>7810</v>
      </c>
      <c r="C20" s="639"/>
      <c r="D20" s="639"/>
      <c r="E20" s="639"/>
      <c r="F20" s="639"/>
      <c r="G20" s="639"/>
      <c r="H20" s="639"/>
      <c r="I20" s="639"/>
      <c r="J20" s="639"/>
      <c r="K20" s="639"/>
      <c r="L20" s="639"/>
      <c r="M20" s="639"/>
      <c r="N20" s="639"/>
      <c r="O20" s="639"/>
      <c r="P20" s="639"/>
      <c r="Q20" s="639"/>
      <c r="R20" s="639"/>
      <c r="S20" s="639"/>
      <c r="T20" s="639"/>
      <c r="U20" s="639"/>
      <c r="V20" s="639"/>
      <c r="W20" s="17" t="s">
        <v>4822</v>
      </c>
      <c r="X20" s="262"/>
      <c r="Y20" s="262"/>
    </row>
    <row r="21" spans="1:25" x14ac:dyDescent="0.2">
      <c r="A21" s="332" t="s">
        <v>3606</v>
      </c>
      <c r="B21" s="219" t="s">
        <v>7852</v>
      </c>
      <c r="C21" s="639" t="s">
        <v>26</v>
      </c>
      <c r="D21" s="639" t="s">
        <v>553</v>
      </c>
      <c r="E21" s="639" t="s">
        <v>237</v>
      </c>
      <c r="F21" s="639" t="s">
        <v>117</v>
      </c>
      <c r="G21" s="639" t="s">
        <v>234</v>
      </c>
      <c r="H21" s="639" t="s">
        <v>1308</v>
      </c>
      <c r="I21" s="639" t="s">
        <v>1307</v>
      </c>
      <c r="J21" s="639" t="s">
        <v>1963</v>
      </c>
      <c r="K21" s="639" t="s">
        <v>253</v>
      </c>
      <c r="L21" s="639" t="s">
        <v>1378</v>
      </c>
      <c r="M21" s="639" t="s">
        <v>3104</v>
      </c>
      <c r="N21" s="639" t="s">
        <v>1671</v>
      </c>
      <c r="O21" s="639" t="s">
        <v>1670</v>
      </c>
      <c r="P21" s="639" t="s">
        <v>359</v>
      </c>
      <c r="Q21" s="639" t="s">
        <v>358</v>
      </c>
      <c r="R21" s="639" t="s">
        <v>367</v>
      </c>
      <c r="S21" s="639" t="s">
        <v>276</v>
      </c>
      <c r="T21" s="639" t="s">
        <v>1669</v>
      </c>
      <c r="U21" s="639" t="s">
        <v>3105</v>
      </c>
      <c r="V21" s="639" t="s">
        <v>3106</v>
      </c>
      <c r="W21" s="17" t="s">
        <v>4823</v>
      </c>
      <c r="X21" s="262"/>
      <c r="Y21" s="262"/>
    </row>
    <row r="22" spans="1:25" x14ac:dyDescent="0.2">
      <c r="A22" s="256" t="s">
        <v>3607</v>
      </c>
      <c r="B22" s="219" t="s">
        <v>7853</v>
      </c>
      <c r="C22" s="639" t="s">
        <v>27</v>
      </c>
      <c r="D22" s="639" t="s">
        <v>434</v>
      </c>
      <c r="E22" s="639" t="s">
        <v>395</v>
      </c>
      <c r="F22" s="639" t="s">
        <v>118</v>
      </c>
      <c r="G22" s="639" t="s">
        <v>624</v>
      </c>
      <c r="H22" s="639" t="s">
        <v>1306</v>
      </c>
      <c r="I22" s="639" t="s">
        <v>1305</v>
      </c>
      <c r="J22" s="639" t="s">
        <v>1928</v>
      </c>
      <c r="K22" s="639" t="s">
        <v>254</v>
      </c>
      <c r="L22" s="639" t="s">
        <v>1668</v>
      </c>
      <c r="M22" s="639" t="s">
        <v>1667</v>
      </c>
      <c r="N22" s="639" t="s">
        <v>167</v>
      </c>
      <c r="O22" s="639" t="s">
        <v>1666</v>
      </c>
      <c r="P22" s="639" t="s">
        <v>357</v>
      </c>
      <c r="Q22" s="639" t="s">
        <v>356</v>
      </c>
      <c r="R22" s="639" t="s">
        <v>366</v>
      </c>
      <c r="S22" s="639" t="s">
        <v>275</v>
      </c>
      <c r="T22" s="639" t="s">
        <v>1665</v>
      </c>
      <c r="U22" s="639" t="s">
        <v>3118</v>
      </c>
      <c r="V22" s="639" t="s">
        <v>3119</v>
      </c>
      <c r="W22" s="17" t="s">
        <v>4824</v>
      </c>
      <c r="X22" s="262"/>
      <c r="Y22" s="262"/>
    </row>
    <row r="23" spans="1:25" x14ac:dyDescent="0.2">
      <c r="A23" s="256" t="s">
        <v>3608</v>
      </c>
      <c r="B23" s="219" t="s">
        <v>7854</v>
      </c>
      <c r="C23" s="639" t="s">
        <v>28</v>
      </c>
      <c r="D23" s="639" t="s">
        <v>420</v>
      </c>
      <c r="E23" s="639" t="s">
        <v>394</v>
      </c>
      <c r="F23" s="639" t="s">
        <v>622</v>
      </c>
      <c r="G23" s="639" t="s">
        <v>621</v>
      </c>
      <c r="H23" s="639" t="s">
        <v>1304</v>
      </c>
      <c r="I23" s="639" t="s">
        <v>1303</v>
      </c>
      <c r="J23" s="639" t="s">
        <v>1927</v>
      </c>
      <c r="K23" s="639" t="s">
        <v>252</v>
      </c>
      <c r="L23" s="639" t="s">
        <v>1377</v>
      </c>
      <c r="M23" s="639" t="s">
        <v>1664</v>
      </c>
      <c r="N23" s="639" t="s">
        <v>166</v>
      </c>
      <c r="O23" s="639" t="s">
        <v>1663</v>
      </c>
      <c r="P23" s="639" t="s">
        <v>355</v>
      </c>
      <c r="Q23" s="639" t="s">
        <v>354</v>
      </c>
      <c r="R23" s="639" t="s">
        <v>1328</v>
      </c>
      <c r="S23" s="639" t="s">
        <v>1322</v>
      </c>
      <c r="T23" s="639" t="s">
        <v>1662</v>
      </c>
      <c r="U23" s="639" t="s">
        <v>3132</v>
      </c>
      <c r="V23" s="639" t="s">
        <v>3133</v>
      </c>
      <c r="W23" s="17" t="s">
        <v>4825</v>
      </c>
      <c r="X23" s="262"/>
      <c r="Y23" s="262"/>
    </row>
    <row r="24" spans="1:25" x14ac:dyDescent="0.2">
      <c r="A24" s="256" t="s">
        <v>3609</v>
      </c>
      <c r="B24" s="219" t="s">
        <v>7890</v>
      </c>
      <c r="C24" s="639" t="s">
        <v>29</v>
      </c>
      <c r="D24" s="639" t="s">
        <v>492</v>
      </c>
      <c r="E24" s="639" t="s">
        <v>393</v>
      </c>
      <c r="F24" s="639" t="s">
        <v>619</v>
      </c>
      <c r="G24" s="639" t="s">
        <v>618</v>
      </c>
      <c r="H24" s="639" t="s">
        <v>1302</v>
      </c>
      <c r="I24" s="639" t="s">
        <v>1301</v>
      </c>
      <c r="J24" s="639" t="s">
        <v>1962</v>
      </c>
      <c r="K24" s="639" t="s">
        <v>251</v>
      </c>
      <c r="L24" s="639" t="s">
        <v>1376</v>
      </c>
      <c r="M24" s="639" t="s">
        <v>3145</v>
      </c>
      <c r="N24" s="639" t="s">
        <v>1661</v>
      </c>
      <c r="O24" s="639" t="s">
        <v>1660</v>
      </c>
      <c r="P24" s="639" t="s">
        <v>353</v>
      </c>
      <c r="Q24" s="639" t="s">
        <v>352</v>
      </c>
      <c r="R24" s="639" t="s">
        <v>1327</v>
      </c>
      <c r="S24" s="639" t="s">
        <v>1321</v>
      </c>
      <c r="T24" s="639" t="s">
        <v>1659</v>
      </c>
      <c r="U24" s="639" t="s">
        <v>3146</v>
      </c>
      <c r="V24" s="639" t="s">
        <v>3147</v>
      </c>
      <c r="W24" s="17" t="s">
        <v>4826</v>
      </c>
      <c r="X24" s="262"/>
      <c r="Y24" s="262"/>
    </row>
    <row r="25" spans="1:25" x14ac:dyDescent="0.2">
      <c r="A25" s="256" t="s">
        <v>3610</v>
      </c>
      <c r="B25" s="219" t="s">
        <v>7891</v>
      </c>
      <c r="C25" s="639" t="s">
        <v>30</v>
      </c>
      <c r="D25" s="639" t="s">
        <v>418</v>
      </c>
      <c r="E25" s="639" t="s">
        <v>392</v>
      </c>
      <c r="F25" s="639" t="s">
        <v>616</v>
      </c>
      <c r="G25" s="639" t="s">
        <v>615</v>
      </c>
      <c r="H25" s="639" t="s">
        <v>1300</v>
      </c>
      <c r="I25" s="639" t="s">
        <v>1299</v>
      </c>
      <c r="J25" s="639" t="s">
        <v>1961</v>
      </c>
      <c r="K25" s="639" t="s">
        <v>250</v>
      </c>
      <c r="L25" s="639" t="s">
        <v>1658</v>
      </c>
      <c r="M25" s="639" t="s">
        <v>1657</v>
      </c>
      <c r="N25" s="639" t="s">
        <v>158</v>
      </c>
      <c r="O25" s="639" t="s">
        <v>1656</v>
      </c>
      <c r="P25" s="639" t="s">
        <v>351</v>
      </c>
      <c r="Q25" s="639" t="s">
        <v>350</v>
      </c>
      <c r="R25" s="639" t="s">
        <v>1655</v>
      </c>
      <c r="S25" s="639" t="s">
        <v>1654</v>
      </c>
      <c r="T25" s="639" t="s">
        <v>1653</v>
      </c>
      <c r="U25" s="639" t="s">
        <v>3159</v>
      </c>
      <c r="V25" s="639" t="s">
        <v>3160</v>
      </c>
      <c r="W25" s="17" t="s">
        <v>4827</v>
      </c>
      <c r="X25" s="262"/>
      <c r="Y25" s="262"/>
    </row>
    <row r="26" spans="1:25" x14ac:dyDescent="0.2">
      <c r="A26" s="256" t="s">
        <v>3611</v>
      </c>
      <c r="B26" s="219" t="s">
        <v>7812</v>
      </c>
      <c r="C26" s="639" t="s">
        <v>31</v>
      </c>
      <c r="D26" s="639" t="s">
        <v>416</v>
      </c>
      <c r="E26" s="639" t="s">
        <v>391</v>
      </c>
      <c r="F26" s="639" t="s">
        <v>613</v>
      </c>
      <c r="G26" s="639" t="s">
        <v>612</v>
      </c>
      <c r="H26" s="639" t="s">
        <v>1298</v>
      </c>
      <c r="I26" s="639" t="s">
        <v>1297</v>
      </c>
      <c r="J26" s="639" t="s">
        <v>1926</v>
      </c>
      <c r="K26" s="639" t="s">
        <v>249</v>
      </c>
      <c r="L26" s="639" t="s">
        <v>1652</v>
      </c>
      <c r="M26" s="639" t="s">
        <v>1651</v>
      </c>
      <c r="N26" s="639" t="s">
        <v>157</v>
      </c>
      <c r="O26" s="639" t="s">
        <v>1650</v>
      </c>
      <c r="P26" s="639" t="s">
        <v>349</v>
      </c>
      <c r="Q26" s="639" t="s">
        <v>348</v>
      </c>
      <c r="R26" s="639" t="s">
        <v>1649</v>
      </c>
      <c r="S26" s="639" t="s">
        <v>1648</v>
      </c>
      <c r="T26" s="639" t="s">
        <v>1647</v>
      </c>
      <c r="U26" s="639" t="s">
        <v>3173</v>
      </c>
      <c r="V26" s="639" t="s">
        <v>3174</v>
      </c>
      <c r="W26" s="17" t="s">
        <v>4828</v>
      </c>
      <c r="X26" s="262"/>
      <c r="Y26" s="262"/>
    </row>
    <row r="27" spans="1:25" x14ac:dyDescent="0.2">
      <c r="A27" s="256" t="s">
        <v>3612</v>
      </c>
      <c r="B27" s="219" t="s">
        <v>7813</v>
      </c>
      <c r="C27" s="639" t="s">
        <v>32</v>
      </c>
      <c r="D27" s="639" t="s">
        <v>488</v>
      </c>
      <c r="E27" s="639" t="s">
        <v>390</v>
      </c>
      <c r="F27" s="639" t="s">
        <v>592</v>
      </c>
      <c r="G27" s="639" t="s">
        <v>610</v>
      </c>
      <c r="H27" s="639" t="s">
        <v>1296</v>
      </c>
      <c r="I27" s="639" t="s">
        <v>1295</v>
      </c>
      <c r="J27" s="639" t="s">
        <v>1925</v>
      </c>
      <c r="K27" s="639" t="s">
        <v>248</v>
      </c>
      <c r="L27" s="639" t="s">
        <v>1375</v>
      </c>
      <c r="M27" s="639" t="s">
        <v>1646</v>
      </c>
      <c r="N27" s="639" t="s">
        <v>1645</v>
      </c>
      <c r="O27" s="639" t="s">
        <v>1644</v>
      </c>
      <c r="P27" s="639" t="s">
        <v>347</v>
      </c>
      <c r="Q27" s="639" t="s">
        <v>346</v>
      </c>
      <c r="R27" s="639" t="s">
        <v>1326</v>
      </c>
      <c r="S27" s="639" t="s">
        <v>1320</v>
      </c>
      <c r="T27" s="639" t="s">
        <v>1643</v>
      </c>
      <c r="U27" s="639" t="s">
        <v>3186</v>
      </c>
      <c r="V27" s="639" t="s">
        <v>3187</v>
      </c>
      <c r="W27" s="17" t="s">
        <v>4829</v>
      </c>
      <c r="X27" s="262"/>
      <c r="Y27" s="262"/>
    </row>
    <row r="28" spans="1:25" x14ac:dyDescent="0.2">
      <c r="A28" s="256" t="s">
        <v>3613</v>
      </c>
      <c r="B28" s="219" t="s">
        <v>7814</v>
      </c>
      <c r="C28" s="639" t="s">
        <v>33</v>
      </c>
      <c r="D28" s="639" t="s">
        <v>443</v>
      </c>
      <c r="E28" s="639" t="s">
        <v>541</v>
      </c>
      <c r="F28" s="639" t="s">
        <v>540</v>
      </c>
      <c r="G28" s="639" t="s">
        <v>608</v>
      </c>
      <c r="H28" s="639" t="s">
        <v>1294</v>
      </c>
      <c r="I28" s="639" t="s">
        <v>1293</v>
      </c>
      <c r="J28" s="639" t="s">
        <v>1924</v>
      </c>
      <c r="K28" s="639" t="s">
        <v>247</v>
      </c>
      <c r="L28" s="639" t="s">
        <v>1641</v>
      </c>
      <c r="M28" s="639" t="s">
        <v>1640</v>
      </c>
      <c r="N28" s="639" t="s">
        <v>152</v>
      </c>
      <c r="O28" s="639" t="s">
        <v>1639</v>
      </c>
      <c r="P28" s="639" t="s">
        <v>1638</v>
      </c>
      <c r="Q28" s="639" t="s">
        <v>1637</v>
      </c>
      <c r="R28" s="639" t="s">
        <v>1636</v>
      </c>
      <c r="S28" s="639" t="s">
        <v>1635</v>
      </c>
      <c r="T28" s="639" t="s">
        <v>1634</v>
      </c>
      <c r="U28" s="639" t="s">
        <v>3198</v>
      </c>
      <c r="V28" s="639" t="s">
        <v>3199</v>
      </c>
      <c r="W28" s="17" t="s">
        <v>4830</v>
      </c>
      <c r="X28" s="262"/>
      <c r="Y28" s="262"/>
    </row>
    <row r="29" spans="1:25" x14ac:dyDescent="0.2">
      <c r="A29" s="256" t="s">
        <v>3614</v>
      </c>
      <c r="B29" s="219" t="s">
        <v>7842</v>
      </c>
      <c r="C29" s="639" t="s">
        <v>34</v>
      </c>
      <c r="D29" s="639" t="s">
        <v>484</v>
      </c>
      <c r="E29" s="639" t="s">
        <v>584</v>
      </c>
      <c r="F29" s="639" t="s">
        <v>583</v>
      </c>
      <c r="G29" s="639" t="s">
        <v>582</v>
      </c>
      <c r="H29" s="639" t="s">
        <v>1292</v>
      </c>
      <c r="I29" s="639" t="s">
        <v>1291</v>
      </c>
      <c r="J29" s="639" t="s">
        <v>1923</v>
      </c>
      <c r="K29" s="639" t="s">
        <v>1633</v>
      </c>
      <c r="L29" s="639" t="s">
        <v>1374</v>
      </c>
      <c r="M29" s="639" t="s">
        <v>1632</v>
      </c>
      <c r="N29" s="639" t="s">
        <v>150</v>
      </c>
      <c r="O29" s="639" t="s">
        <v>1631</v>
      </c>
      <c r="P29" s="639" t="s">
        <v>1630</v>
      </c>
      <c r="Q29" s="639" t="s">
        <v>1330</v>
      </c>
      <c r="R29" s="639" t="s">
        <v>1325</v>
      </c>
      <c r="S29" s="639" t="s">
        <v>1319</v>
      </c>
      <c r="T29" s="639" t="s">
        <v>1629</v>
      </c>
      <c r="U29" s="639" t="s">
        <v>3213</v>
      </c>
      <c r="V29" s="639" t="s">
        <v>3214</v>
      </c>
      <c r="W29" s="17" t="s">
        <v>4831</v>
      </c>
      <c r="X29" s="262"/>
      <c r="Y29" s="262"/>
    </row>
    <row r="30" spans="1:25" x14ac:dyDescent="0.2">
      <c r="A30" s="256" t="s">
        <v>3615</v>
      </c>
      <c r="B30" s="219" t="s">
        <v>7843</v>
      </c>
      <c r="C30" s="639" t="s">
        <v>35</v>
      </c>
      <c r="D30" s="639" t="s">
        <v>272</v>
      </c>
      <c r="E30" s="639" t="s">
        <v>342</v>
      </c>
      <c r="F30" s="639" t="s">
        <v>341</v>
      </c>
      <c r="G30" s="639" t="s">
        <v>579</v>
      </c>
      <c r="H30" s="639" t="s">
        <v>1290</v>
      </c>
      <c r="I30" s="639" t="s">
        <v>1289</v>
      </c>
      <c r="J30" s="639" t="s">
        <v>1960</v>
      </c>
      <c r="K30" s="639" t="s">
        <v>1628</v>
      </c>
      <c r="L30" s="639" t="s">
        <v>1373</v>
      </c>
      <c r="M30" s="639" t="s">
        <v>1627</v>
      </c>
      <c r="N30" s="639" t="s">
        <v>140</v>
      </c>
      <c r="O30" s="639" t="s">
        <v>1626</v>
      </c>
      <c r="P30" s="639" t="s">
        <v>1625</v>
      </c>
      <c r="Q30" s="639" t="s">
        <v>1329</v>
      </c>
      <c r="R30" s="639" t="s">
        <v>1324</v>
      </c>
      <c r="S30" s="639" t="s">
        <v>1318</v>
      </c>
      <c r="T30" s="639" t="s">
        <v>1624</v>
      </c>
      <c r="U30" s="639" t="s">
        <v>3227</v>
      </c>
      <c r="V30" s="639" t="s">
        <v>3228</v>
      </c>
      <c r="W30" s="17" t="s">
        <v>4832</v>
      </c>
      <c r="X30" s="262"/>
      <c r="Y30" s="262"/>
    </row>
    <row r="31" spans="1:25" x14ac:dyDescent="0.2">
      <c r="A31" s="256" t="s">
        <v>3616</v>
      </c>
      <c r="B31" s="219" t="s">
        <v>7844</v>
      </c>
      <c r="C31" s="639" t="s">
        <v>108</v>
      </c>
      <c r="D31" s="639" t="s">
        <v>212</v>
      </c>
      <c r="E31" s="639" t="s">
        <v>340</v>
      </c>
      <c r="F31" s="639" t="s">
        <v>339</v>
      </c>
      <c r="G31" s="639" t="s">
        <v>577</v>
      </c>
      <c r="H31" s="639" t="s">
        <v>1288</v>
      </c>
      <c r="I31" s="639" t="s">
        <v>1287</v>
      </c>
      <c r="J31" s="639" t="s">
        <v>1919</v>
      </c>
      <c r="K31" s="639" t="s">
        <v>1623</v>
      </c>
      <c r="L31" s="639" t="s">
        <v>1622</v>
      </c>
      <c r="M31" s="639" t="s">
        <v>1621</v>
      </c>
      <c r="N31" s="639" t="s">
        <v>1620</v>
      </c>
      <c r="O31" s="639" t="s">
        <v>3240</v>
      </c>
      <c r="P31" s="639" t="s">
        <v>3241</v>
      </c>
      <c r="Q31" s="639" t="s">
        <v>3242</v>
      </c>
      <c r="R31" s="639" t="s">
        <v>1619</v>
      </c>
      <c r="S31" s="639" t="s">
        <v>1618</v>
      </c>
      <c r="T31" s="639" t="s">
        <v>3243</v>
      </c>
      <c r="U31" s="639" t="s">
        <v>3244</v>
      </c>
      <c r="V31" s="639" t="s">
        <v>3245</v>
      </c>
      <c r="W31" s="17" t="s">
        <v>4783</v>
      </c>
      <c r="X31" s="262"/>
      <c r="Y31" s="262"/>
    </row>
    <row r="32" spans="1:25" x14ac:dyDescent="0.2">
      <c r="A32" s="256" t="s">
        <v>3987</v>
      </c>
      <c r="B32" s="219" t="s">
        <v>7845</v>
      </c>
      <c r="C32" s="670" t="s">
        <v>3988</v>
      </c>
      <c r="D32" s="670" t="s">
        <v>3989</v>
      </c>
      <c r="E32" s="670" t="s">
        <v>3990</v>
      </c>
      <c r="F32" s="670" t="s">
        <v>3991</v>
      </c>
      <c r="G32" s="670" t="s">
        <v>3992</v>
      </c>
      <c r="H32" s="670" t="s">
        <v>3993</v>
      </c>
      <c r="I32" s="670" t="s">
        <v>3994</v>
      </c>
      <c r="J32" s="670" t="s">
        <v>3995</v>
      </c>
      <c r="K32" s="670" t="s">
        <v>3996</v>
      </c>
      <c r="L32" s="670" t="s">
        <v>3997</v>
      </c>
      <c r="M32" s="670" t="s">
        <v>3998</v>
      </c>
      <c r="N32" s="670" t="s">
        <v>3999</v>
      </c>
      <c r="O32" s="670" t="s">
        <v>4000</v>
      </c>
      <c r="P32" s="670" t="s">
        <v>4001</v>
      </c>
      <c r="Q32" s="670" t="s">
        <v>4002</v>
      </c>
      <c r="R32" s="670" t="s">
        <v>4003</v>
      </c>
      <c r="S32" s="670" t="s">
        <v>4004</v>
      </c>
      <c r="T32" s="670" t="s">
        <v>4005</v>
      </c>
      <c r="U32" s="670" t="s">
        <v>4006</v>
      </c>
      <c r="V32" s="670" t="s">
        <v>4007</v>
      </c>
      <c r="W32" s="17" t="s">
        <v>4852</v>
      </c>
      <c r="X32" s="262"/>
      <c r="Y32" s="262"/>
    </row>
    <row r="33" spans="1:25" x14ac:dyDescent="0.2">
      <c r="A33" s="256" t="s">
        <v>3617</v>
      </c>
      <c r="B33" s="219" t="s">
        <v>7846</v>
      </c>
      <c r="C33" s="669"/>
      <c r="D33" s="669"/>
      <c r="E33" s="669"/>
      <c r="F33" s="669"/>
      <c r="G33" s="669"/>
      <c r="H33" s="669"/>
      <c r="I33" s="669"/>
      <c r="J33" s="669"/>
      <c r="K33" s="669"/>
      <c r="L33" s="671" t="s">
        <v>1616</v>
      </c>
      <c r="M33" s="671" t="s">
        <v>1615</v>
      </c>
      <c r="N33" s="671" t="s">
        <v>1614</v>
      </c>
      <c r="O33" s="671" t="s">
        <v>3257</v>
      </c>
      <c r="P33" s="671" t="s">
        <v>3258</v>
      </c>
      <c r="Q33" s="671" t="s">
        <v>3259</v>
      </c>
      <c r="R33" s="669"/>
      <c r="S33" s="669"/>
      <c r="T33" s="669"/>
      <c r="U33" s="669"/>
      <c r="V33" s="669"/>
      <c r="W33" s="17" t="s">
        <v>4782</v>
      </c>
      <c r="X33" s="262"/>
      <c r="Y33" s="262"/>
    </row>
    <row r="34" spans="1:25" x14ac:dyDescent="0.2">
      <c r="A34" s="256" t="s">
        <v>228</v>
      </c>
      <c r="B34" s="219" t="s">
        <v>7847</v>
      </c>
      <c r="C34" s="669"/>
      <c r="D34" s="669"/>
      <c r="E34" s="669"/>
      <c r="F34" s="669"/>
      <c r="G34" s="669"/>
      <c r="H34" s="669"/>
      <c r="I34" s="669"/>
      <c r="J34" s="669"/>
      <c r="K34" s="669"/>
      <c r="L34" s="670" t="s">
        <v>4008</v>
      </c>
      <c r="M34" s="670" t="s">
        <v>4009</v>
      </c>
      <c r="N34" s="670" t="s">
        <v>4010</v>
      </c>
      <c r="O34" s="670" t="s">
        <v>4011</v>
      </c>
      <c r="P34" s="670" t="s">
        <v>4012</v>
      </c>
      <c r="Q34" s="670" t="s">
        <v>4013</v>
      </c>
      <c r="R34" s="669"/>
      <c r="S34" s="669"/>
      <c r="T34" s="669"/>
      <c r="U34" s="669"/>
      <c r="V34" s="669"/>
      <c r="X34" s="262"/>
      <c r="Y34" s="262"/>
    </row>
    <row r="35" spans="1:25" ht="25.5" x14ac:dyDescent="0.2">
      <c r="A35" s="19"/>
      <c r="B35" s="19"/>
      <c r="C35" s="4"/>
      <c r="D35" s="4" t="s">
        <v>4360</v>
      </c>
      <c r="E35" s="4" t="s">
        <v>4360</v>
      </c>
      <c r="F35" s="4" t="s">
        <v>4360</v>
      </c>
      <c r="G35" s="4"/>
      <c r="H35" s="4" t="s">
        <v>4360</v>
      </c>
      <c r="I35" s="4" t="s">
        <v>4360</v>
      </c>
      <c r="J35" s="4"/>
      <c r="K35" s="4" t="s">
        <v>4360</v>
      </c>
      <c r="L35" s="4"/>
      <c r="M35" s="4" t="s">
        <v>4360</v>
      </c>
      <c r="N35" s="4" t="s">
        <v>4360</v>
      </c>
      <c r="O35" s="4"/>
      <c r="P35" s="4" t="s">
        <v>4360</v>
      </c>
      <c r="Q35" s="4"/>
      <c r="R35" s="4"/>
      <c r="S35" s="4" t="s">
        <v>4360</v>
      </c>
      <c r="T35" s="4" t="s">
        <v>4360</v>
      </c>
      <c r="U35" s="4"/>
      <c r="V35" s="4" t="s">
        <v>4360</v>
      </c>
      <c r="W35" s="19"/>
    </row>
    <row r="36" spans="1:25" x14ac:dyDescent="0.2">
      <c r="A36" s="19"/>
      <c r="B36" s="19"/>
      <c r="C36" s="4"/>
      <c r="D36" s="4" t="s">
        <v>4463</v>
      </c>
      <c r="E36" s="4"/>
      <c r="F36" s="4"/>
      <c r="G36" s="4"/>
      <c r="H36" s="4" t="s">
        <v>4463</v>
      </c>
      <c r="I36" s="4"/>
      <c r="J36" s="4"/>
      <c r="K36" s="4" t="s">
        <v>4463</v>
      </c>
      <c r="L36" s="4"/>
      <c r="M36" s="4"/>
      <c r="N36" s="4"/>
      <c r="O36" s="4"/>
      <c r="P36" s="4"/>
      <c r="Q36" s="4"/>
      <c r="R36" s="4"/>
      <c r="S36" s="4"/>
      <c r="T36" s="4"/>
      <c r="U36" s="4"/>
      <c r="V36" s="4"/>
      <c r="W36" s="19"/>
    </row>
    <row r="37" spans="1:25" ht="25.5" x14ac:dyDescent="0.2">
      <c r="C37" s="80" t="s">
        <v>2109</v>
      </c>
      <c r="D37" s="80" t="s">
        <v>2106</v>
      </c>
      <c r="E37" s="80" t="s">
        <v>2106</v>
      </c>
      <c r="F37" s="80" t="s">
        <v>2106</v>
      </c>
      <c r="G37" s="80" t="s">
        <v>2109</v>
      </c>
      <c r="H37" s="80" t="s">
        <v>2106</v>
      </c>
      <c r="I37" s="80" t="s">
        <v>2106</v>
      </c>
      <c r="J37" s="80" t="s">
        <v>2109</v>
      </c>
      <c r="K37" s="80" t="s">
        <v>2106</v>
      </c>
      <c r="L37" s="80" t="s">
        <v>2109</v>
      </c>
      <c r="M37" s="80" t="s">
        <v>2106</v>
      </c>
      <c r="N37" s="80" t="s">
        <v>2106</v>
      </c>
      <c r="O37" s="80" t="s">
        <v>2109</v>
      </c>
      <c r="P37" s="80" t="s">
        <v>2106</v>
      </c>
      <c r="Q37" s="80" t="s">
        <v>2109</v>
      </c>
      <c r="R37" s="80" t="s">
        <v>2109</v>
      </c>
      <c r="S37" s="80" t="s">
        <v>2106</v>
      </c>
      <c r="T37" s="80" t="s">
        <v>2106</v>
      </c>
      <c r="U37" s="80" t="s">
        <v>2109</v>
      </c>
      <c r="V37" s="80" t="s">
        <v>2106</v>
      </c>
    </row>
    <row r="38" spans="1:25" ht="76.5" x14ac:dyDescent="0.2">
      <c r="C38" s="80" t="s">
        <v>4691</v>
      </c>
      <c r="D38" s="80" t="s">
        <v>4250</v>
      </c>
      <c r="E38" s="80" t="s">
        <v>4251</v>
      </c>
      <c r="F38" s="80" t="s">
        <v>4250</v>
      </c>
      <c r="G38" s="80" t="s">
        <v>4691</v>
      </c>
      <c r="H38" s="80" t="s">
        <v>4250</v>
      </c>
      <c r="I38" s="80" t="s">
        <v>4251</v>
      </c>
      <c r="J38" s="80" t="s">
        <v>4691</v>
      </c>
      <c r="K38" s="80" t="s">
        <v>4250</v>
      </c>
      <c r="L38" s="80" t="s">
        <v>4691</v>
      </c>
      <c r="M38" s="80" t="s">
        <v>4251</v>
      </c>
      <c r="N38" s="80" t="s">
        <v>4250</v>
      </c>
      <c r="O38" s="80" t="s">
        <v>4691</v>
      </c>
      <c r="P38" s="80" t="s">
        <v>4251</v>
      </c>
      <c r="Q38" s="80" t="s">
        <v>4691</v>
      </c>
      <c r="R38" s="80" t="s">
        <v>4691</v>
      </c>
      <c r="S38" s="80" t="s">
        <v>4251</v>
      </c>
      <c r="T38" s="80" t="s">
        <v>4250</v>
      </c>
      <c r="U38" s="80" t="s">
        <v>4691</v>
      </c>
      <c r="V38" s="80" t="s">
        <v>4251</v>
      </c>
    </row>
    <row r="39" spans="1:25" ht="25.5" x14ac:dyDescent="0.2">
      <c r="C39" s="75" t="s">
        <v>4981</v>
      </c>
      <c r="D39" s="75" t="s">
        <v>4981</v>
      </c>
      <c r="E39" s="75" t="s">
        <v>4981</v>
      </c>
      <c r="F39" s="75" t="s">
        <v>4981</v>
      </c>
      <c r="G39" s="75" t="s">
        <v>4981</v>
      </c>
      <c r="H39" s="75" t="s">
        <v>4981</v>
      </c>
      <c r="I39" s="75" t="s">
        <v>4981</v>
      </c>
      <c r="J39" s="75" t="s">
        <v>4981</v>
      </c>
      <c r="K39" s="75" t="s">
        <v>4981</v>
      </c>
      <c r="L39" s="80" t="s">
        <v>4982</v>
      </c>
      <c r="M39" s="80" t="s">
        <v>4982</v>
      </c>
      <c r="N39" s="80" t="s">
        <v>4982</v>
      </c>
      <c r="O39" s="80" t="s">
        <v>4982</v>
      </c>
      <c r="P39" s="80" t="s">
        <v>4982</v>
      </c>
      <c r="Q39" s="80" t="s">
        <v>4982</v>
      </c>
      <c r="R39" s="80" t="s">
        <v>4983</v>
      </c>
      <c r="S39" s="80" t="s">
        <v>4983</v>
      </c>
      <c r="T39" s="80" t="s">
        <v>4983</v>
      </c>
      <c r="U39" s="80" t="s">
        <v>4983</v>
      </c>
      <c r="V39" s="80" t="s">
        <v>4983</v>
      </c>
    </row>
    <row r="40" spans="1:25" ht="38.25" x14ac:dyDescent="0.2">
      <c r="C40" s="75" t="s">
        <v>4984</v>
      </c>
      <c r="D40" s="75" t="s">
        <v>4984</v>
      </c>
      <c r="E40" s="75" t="s">
        <v>4984</v>
      </c>
      <c r="F40" s="75" t="s">
        <v>4984</v>
      </c>
      <c r="G40" s="75" t="s">
        <v>4985</v>
      </c>
      <c r="H40" s="75" t="s">
        <v>4985</v>
      </c>
      <c r="I40" s="75" t="s">
        <v>4985</v>
      </c>
      <c r="J40" s="75" t="s">
        <v>4986</v>
      </c>
      <c r="K40" s="75" t="s">
        <v>4986</v>
      </c>
      <c r="L40" s="75" t="s">
        <v>4984</v>
      </c>
      <c r="M40" s="75" t="s">
        <v>4984</v>
      </c>
      <c r="N40" s="75" t="s">
        <v>4984</v>
      </c>
      <c r="O40" s="75" t="s">
        <v>4985</v>
      </c>
      <c r="P40" s="75" t="s">
        <v>4985</v>
      </c>
      <c r="Q40" s="75" t="s">
        <v>4986</v>
      </c>
      <c r="R40" s="75" t="s">
        <v>4984</v>
      </c>
      <c r="S40" s="75" t="s">
        <v>4984</v>
      </c>
      <c r="T40" s="75" t="s">
        <v>4984</v>
      </c>
      <c r="U40" s="75" t="s">
        <v>4985</v>
      </c>
      <c r="V40" s="75" t="s">
        <v>4985</v>
      </c>
    </row>
  </sheetData>
  <mergeCells count="24">
    <mergeCell ref="V14:V15"/>
    <mergeCell ref="U13:V13"/>
    <mergeCell ref="R14:R15"/>
    <mergeCell ref="S14:S15"/>
    <mergeCell ref="T14:T15"/>
    <mergeCell ref="R13:T13"/>
    <mergeCell ref="U14:U15"/>
    <mergeCell ref="C12:K12"/>
    <mergeCell ref="L12:Q12"/>
    <mergeCell ref="R12:V12"/>
    <mergeCell ref="G13:K13"/>
    <mergeCell ref="O13:Q13"/>
    <mergeCell ref="C13:F13"/>
    <mergeCell ref="L13:N13"/>
    <mergeCell ref="O14:P14"/>
    <mergeCell ref="C14:C15"/>
    <mergeCell ref="D14:D15"/>
    <mergeCell ref="E14:E15"/>
    <mergeCell ref="F14:F15"/>
    <mergeCell ref="L14:L15"/>
    <mergeCell ref="M14:M15"/>
    <mergeCell ref="N14:N15"/>
    <mergeCell ref="G14:I14"/>
    <mergeCell ref="J14:K14"/>
  </mergeCells>
  <pageMargins left="0.15748031496062992" right="0.15748031496062992" top="0.27559055118110237" bottom="0.31496062992125984" header="0.15748031496062992" footer="0.15748031496062992"/>
  <pageSetup paperSize="8" scale="31" orientation="landscape" cellComments="asDisplayed" r:id="rId1"/>
  <headerFooter>
    <oddFooter>&amp;C&amp;A</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9">
    <pageSetUpPr fitToPage="1"/>
  </sheetPr>
  <dimension ref="A1:AJ46"/>
  <sheetViews>
    <sheetView topLeftCell="B1" zoomScale="40" zoomScaleNormal="40" workbookViewId="0">
      <selection activeCell="S42" sqref="S42"/>
    </sheetView>
  </sheetViews>
  <sheetFormatPr defaultColWidth="9.140625" defaultRowHeight="12.75" x14ac:dyDescent="0.2"/>
  <cols>
    <col min="1" max="1" width="26.7109375" style="11" customWidth="1"/>
    <col min="2" max="2" width="13.85546875" style="11" customWidth="1"/>
    <col min="3" max="15" width="13.42578125" style="38" customWidth="1"/>
    <col min="16" max="34" width="13.42578125" style="11" customWidth="1"/>
    <col min="35" max="257" width="9.140625" style="11"/>
    <col min="258" max="258" width="17.7109375" style="11" customWidth="1"/>
    <col min="259" max="285" width="15.7109375" style="11" customWidth="1"/>
    <col min="286" max="286" width="16.5703125" style="11" customWidth="1"/>
    <col min="287" max="513" width="9.140625" style="11"/>
    <col min="514" max="514" width="17.7109375" style="11" customWidth="1"/>
    <col min="515" max="541" width="15.7109375" style="11" customWidth="1"/>
    <col min="542" max="542" width="16.5703125" style="11" customWidth="1"/>
    <col min="543" max="769" width="9.140625" style="11"/>
    <col min="770" max="770" width="17.7109375" style="11" customWidth="1"/>
    <col min="771" max="797" width="15.7109375" style="11" customWidth="1"/>
    <col min="798" max="798" width="16.5703125" style="11" customWidth="1"/>
    <col min="799" max="1025" width="9.140625" style="11"/>
    <col min="1026" max="1026" width="17.7109375" style="11" customWidth="1"/>
    <col min="1027" max="1053" width="15.7109375" style="11" customWidth="1"/>
    <col min="1054" max="1054" width="16.5703125" style="11" customWidth="1"/>
    <col min="1055" max="1281" width="9.140625" style="11"/>
    <col min="1282" max="1282" width="17.7109375" style="11" customWidth="1"/>
    <col min="1283" max="1309" width="15.7109375" style="11" customWidth="1"/>
    <col min="1310" max="1310" width="16.5703125" style="11" customWidth="1"/>
    <col min="1311" max="1537" width="9.140625" style="11"/>
    <col min="1538" max="1538" width="17.7109375" style="11" customWidth="1"/>
    <col min="1539" max="1565" width="15.7109375" style="11" customWidth="1"/>
    <col min="1566" max="1566" width="16.5703125" style="11" customWidth="1"/>
    <col min="1567" max="1793" width="9.140625" style="11"/>
    <col min="1794" max="1794" width="17.7109375" style="11" customWidth="1"/>
    <col min="1795" max="1821" width="15.7109375" style="11" customWidth="1"/>
    <col min="1822" max="1822" width="16.5703125" style="11" customWidth="1"/>
    <col min="1823" max="2049" width="9.140625" style="11"/>
    <col min="2050" max="2050" width="17.7109375" style="11" customWidth="1"/>
    <col min="2051" max="2077" width="15.7109375" style="11" customWidth="1"/>
    <col min="2078" max="2078" width="16.5703125" style="11" customWidth="1"/>
    <col min="2079" max="2305" width="9.140625" style="11"/>
    <col min="2306" max="2306" width="17.7109375" style="11" customWidth="1"/>
    <col min="2307" max="2333" width="15.7109375" style="11" customWidth="1"/>
    <col min="2334" max="2334" width="16.5703125" style="11" customWidth="1"/>
    <col min="2335" max="2561" width="9.140625" style="11"/>
    <col min="2562" max="2562" width="17.7109375" style="11" customWidth="1"/>
    <col min="2563" max="2589" width="15.7109375" style="11" customWidth="1"/>
    <col min="2590" max="2590" width="16.5703125" style="11" customWidth="1"/>
    <col min="2591" max="2817" width="9.140625" style="11"/>
    <col min="2818" max="2818" width="17.7109375" style="11" customWidth="1"/>
    <col min="2819" max="2845" width="15.7109375" style="11" customWidth="1"/>
    <col min="2846" max="2846" width="16.5703125" style="11" customWidth="1"/>
    <col min="2847" max="3073" width="9.140625" style="11"/>
    <col min="3074" max="3074" width="17.7109375" style="11" customWidth="1"/>
    <col min="3075" max="3101" width="15.7109375" style="11" customWidth="1"/>
    <col min="3102" max="3102" width="16.5703125" style="11" customWidth="1"/>
    <col min="3103" max="3329" width="9.140625" style="11"/>
    <col min="3330" max="3330" width="17.7109375" style="11" customWidth="1"/>
    <col min="3331" max="3357" width="15.7109375" style="11" customWidth="1"/>
    <col min="3358" max="3358" width="16.5703125" style="11" customWidth="1"/>
    <col min="3359" max="3585" width="9.140625" style="11"/>
    <col min="3586" max="3586" width="17.7109375" style="11" customWidth="1"/>
    <col min="3587" max="3613" width="15.7109375" style="11" customWidth="1"/>
    <col min="3614" max="3614" width="16.5703125" style="11" customWidth="1"/>
    <col min="3615" max="3841" width="9.140625" style="11"/>
    <col min="3842" max="3842" width="17.7109375" style="11" customWidth="1"/>
    <col min="3843" max="3869" width="15.7109375" style="11" customWidth="1"/>
    <col min="3870" max="3870" width="16.5703125" style="11" customWidth="1"/>
    <col min="3871" max="4097" width="9.140625" style="11"/>
    <col min="4098" max="4098" width="17.7109375" style="11" customWidth="1"/>
    <col min="4099" max="4125" width="15.7109375" style="11" customWidth="1"/>
    <col min="4126" max="4126" width="16.5703125" style="11" customWidth="1"/>
    <col min="4127" max="4353" width="9.140625" style="11"/>
    <col min="4354" max="4354" width="17.7109375" style="11" customWidth="1"/>
    <col min="4355" max="4381" width="15.7109375" style="11" customWidth="1"/>
    <col min="4382" max="4382" width="16.5703125" style="11" customWidth="1"/>
    <col min="4383" max="4609" width="9.140625" style="11"/>
    <col min="4610" max="4610" width="17.7109375" style="11" customWidth="1"/>
    <col min="4611" max="4637" width="15.7109375" style="11" customWidth="1"/>
    <col min="4638" max="4638" width="16.5703125" style="11" customWidth="1"/>
    <col min="4639" max="4865" width="9.140625" style="11"/>
    <col min="4866" max="4866" width="17.7109375" style="11" customWidth="1"/>
    <col min="4867" max="4893" width="15.7109375" style="11" customWidth="1"/>
    <col min="4894" max="4894" width="16.5703125" style="11" customWidth="1"/>
    <col min="4895" max="5121" width="9.140625" style="11"/>
    <col min="5122" max="5122" width="17.7109375" style="11" customWidth="1"/>
    <col min="5123" max="5149" width="15.7109375" style="11" customWidth="1"/>
    <col min="5150" max="5150" width="16.5703125" style="11" customWidth="1"/>
    <col min="5151" max="5377" width="9.140625" style="11"/>
    <col min="5378" max="5378" width="17.7109375" style="11" customWidth="1"/>
    <col min="5379" max="5405" width="15.7109375" style="11" customWidth="1"/>
    <col min="5406" max="5406" width="16.5703125" style="11" customWidth="1"/>
    <col min="5407" max="5633" width="9.140625" style="11"/>
    <col min="5634" max="5634" width="17.7109375" style="11" customWidth="1"/>
    <col min="5635" max="5661" width="15.7109375" style="11" customWidth="1"/>
    <col min="5662" max="5662" width="16.5703125" style="11" customWidth="1"/>
    <col min="5663" max="5889" width="9.140625" style="11"/>
    <col min="5890" max="5890" width="17.7109375" style="11" customWidth="1"/>
    <col min="5891" max="5917" width="15.7109375" style="11" customWidth="1"/>
    <col min="5918" max="5918" width="16.5703125" style="11" customWidth="1"/>
    <col min="5919" max="6145" width="9.140625" style="11"/>
    <col min="6146" max="6146" width="17.7109375" style="11" customWidth="1"/>
    <col min="6147" max="6173" width="15.7109375" style="11" customWidth="1"/>
    <col min="6174" max="6174" width="16.5703125" style="11" customWidth="1"/>
    <col min="6175" max="6401" width="9.140625" style="11"/>
    <col min="6402" max="6402" width="17.7109375" style="11" customWidth="1"/>
    <col min="6403" max="6429" width="15.7109375" style="11" customWidth="1"/>
    <col min="6430" max="6430" width="16.5703125" style="11" customWidth="1"/>
    <col min="6431" max="6657" width="9.140625" style="11"/>
    <col min="6658" max="6658" width="17.7109375" style="11" customWidth="1"/>
    <col min="6659" max="6685" width="15.7109375" style="11" customWidth="1"/>
    <col min="6686" max="6686" width="16.5703125" style="11" customWidth="1"/>
    <col min="6687" max="6913" width="9.140625" style="11"/>
    <col min="6914" max="6914" width="17.7109375" style="11" customWidth="1"/>
    <col min="6915" max="6941" width="15.7109375" style="11" customWidth="1"/>
    <col min="6942" max="6942" width="16.5703125" style="11" customWidth="1"/>
    <col min="6943" max="7169" width="9.140625" style="11"/>
    <col min="7170" max="7170" width="17.7109375" style="11" customWidth="1"/>
    <col min="7171" max="7197" width="15.7109375" style="11" customWidth="1"/>
    <col min="7198" max="7198" width="16.5703125" style="11" customWidth="1"/>
    <col min="7199" max="7425" width="9.140625" style="11"/>
    <col min="7426" max="7426" width="17.7109375" style="11" customWidth="1"/>
    <col min="7427" max="7453" width="15.7109375" style="11" customWidth="1"/>
    <col min="7454" max="7454" width="16.5703125" style="11" customWidth="1"/>
    <col min="7455" max="7681" width="9.140625" style="11"/>
    <col min="7682" max="7682" width="17.7109375" style="11" customWidth="1"/>
    <col min="7683" max="7709" width="15.7109375" style="11" customWidth="1"/>
    <col min="7710" max="7710" width="16.5703125" style="11" customWidth="1"/>
    <col min="7711" max="7937" width="9.140625" style="11"/>
    <col min="7938" max="7938" width="17.7109375" style="11" customWidth="1"/>
    <col min="7939" max="7965" width="15.7109375" style="11" customWidth="1"/>
    <col min="7966" max="7966" width="16.5703125" style="11" customWidth="1"/>
    <col min="7967" max="8193" width="9.140625" style="11"/>
    <col min="8194" max="8194" width="17.7109375" style="11" customWidth="1"/>
    <col min="8195" max="8221" width="15.7109375" style="11" customWidth="1"/>
    <col min="8222" max="8222" width="16.5703125" style="11" customWidth="1"/>
    <col min="8223" max="8449" width="9.140625" style="11"/>
    <col min="8450" max="8450" width="17.7109375" style="11" customWidth="1"/>
    <col min="8451" max="8477" width="15.7109375" style="11" customWidth="1"/>
    <col min="8478" max="8478" width="16.5703125" style="11" customWidth="1"/>
    <col min="8479" max="8705" width="9.140625" style="11"/>
    <col min="8706" max="8706" width="17.7109375" style="11" customWidth="1"/>
    <col min="8707" max="8733" width="15.7109375" style="11" customWidth="1"/>
    <col min="8734" max="8734" width="16.5703125" style="11" customWidth="1"/>
    <col min="8735" max="8961" width="9.140625" style="11"/>
    <col min="8962" max="8962" width="17.7109375" style="11" customWidth="1"/>
    <col min="8963" max="8989" width="15.7109375" style="11" customWidth="1"/>
    <col min="8990" max="8990" width="16.5703125" style="11" customWidth="1"/>
    <col min="8991" max="9217" width="9.140625" style="11"/>
    <col min="9218" max="9218" width="17.7109375" style="11" customWidth="1"/>
    <col min="9219" max="9245" width="15.7109375" style="11" customWidth="1"/>
    <col min="9246" max="9246" width="16.5703125" style="11" customWidth="1"/>
    <col min="9247" max="9473" width="9.140625" style="11"/>
    <col min="9474" max="9474" width="17.7109375" style="11" customWidth="1"/>
    <col min="9475" max="9501" width="15.7109375" style="11" customWidth="1"/>
    <col min="9502" max="9502" width="16.5703125" style="11" customWidth="1"/>
    <col min="9503" max="9729" width="9.140625" style="11"/>
    <col min="9730" max="9730" width="17.7109375" style="11" customWidth="1"/>
    <col min="9731" max="9757" width="15.7109375" style="11" customWidth="1"/>
    <col min="9758" max="9758" width="16.5703125" style="11" customWidth="1"/>
    <col min="9759" max="9985" width="9.140625" style="11"/>
    <col min="9986" max="9986" width="17.7109375" style="11" customWidth="1"/>
    <col min="9987" max="10013" width="15.7109375" style="11" customWidth="1"/>
    <col min="10014" max="10014" width="16.5703125" style="11" customWidth="1"/>
    <col min="10015" max="10241" width="9.140625" style="11"/>
    <col min="10242" max="10242" width="17.7109375" style="11" customWidth="1"/>
    <col min="10243" max="10269" width="15.7109375" style="11" customWidth="1"/>
    <col min="10270" max="10270" width="16.5703125" style="11" customWidth="1"/>
    <col min="10271" max="10497" width="9.140625" style="11"/>
    <col min="10498" max="10498" width="17.7109375" style="11" customWidth="1"/>
    <col min="10499" max="10525" width="15.7109375" style="11" customWidth="1"/>
    <col min="10526" max="10526" width="16.5703125" style="11" customWidth="1"/>
    <col min="10527" max="10753" width="9.140625" style="11"/>
    <col min="10754" max="10754" width="17.7109375" style="11" customWidth="1"/>
    <col min="10755" max="10781" width="15.7109375" style="11" customWidth="1"/>
    <col min="10782" max="10782" width="16.5703125" style="11" customWidth="1"/>
    <col min="10783" max="11009" width="9.140625" style="11"/>
    <col min="11010" max="11010" width="17.7109375" style="11" customWidth="1"/>
    <col min="11011" max="11037" width="15.7109375" style="11" customWidth="1"/>
    <col min="11038" max="11038" width="16.5703125" style="11" customWidth="1"/>
    <col min="11039" max="11265" width="9.140625" style="11"/>
    <col min="11266" max="11266" width="17.7109375" style="11" customWidth="1"/>
    <col min="11267" max="11293" width="15.7109375" style="11" customWidth="1"/>
    <col min="11294" max="11294" width="16.5703125" style="11" customWidth="1"/>
    <col min="11295" max="11521" width="9.140625" style="11"/>
    <col min="11522" max="11522" width="17.7109375" style="11" customWidth="1"/>
    <col min="11523" max="11549" width="15.7109375" style="11" customWidth="1"/>
    <col min="11550" max="11550" width="16.5703125" style="11" customWidth="1"/>
    <col min="11551" max="11777" width="9.140625" style="11"/>
    <col min="11778" max="11778" width="17.7109375" style="11" customWidth="1"/>
    <col min="11779" max="11805" width="15.7109375" style="11" customWidth="1"/>
    <col min="11806" max="11806" width="16.5703125" style="11" customWidth="1"/>
    <col min="11807" max="12033" width="9.140625" style="11"/>
    <col min="12034" max="12034" width="17.7109375" style="11" customWidth="1"/>
    <col min="12035" max="12061" width="15.7109375" style="11" customWidth="1"/>
    <col min="12062" max="12062" width="16.5703125" style="11" customWidth="1"/>
    <col min="12063" max="12289" width="9.140625" style="11"/>
    <col min="12290" max="12290" width="17.7109375" style="11" customWidth="1"/>
    <col min="12291" max="12317" width="15.7109375" style="11" customWidth="1"/>
    <col min="12318" max="12318" width="16.5703125" style="11" customWidth="1"/>
    <col min="12319" max="12545" width="9.140625" style="11"/>
    <col min="12546" max="12546" width="17.7109375" style="11" customWidth="1"/>
    <col min="12547" max="12573" width="15.7109375" style="11" customWidth="1"/>
    <col min="12574" max="12574" width="16.5703125" style="11" customWidth="1"/>
    <col min="12575" max="12801" width="9.140625" style="11"/>
    <col min="12802" max="12802" width="17.7109375" style="11" customWidth="1"/>
    <col min="12803" max="12829" width="15.7109375" style="11" customWidth="1"/>
    <col min="12830" max="12830" width="16.5703125" style="11" customWidth="1"/>
    <col min="12831" max="13057" width="9.140625" style="11"/>
    <col min="13058" max="13058" width="17.7109375" style="11" customWidth="1"/>
    <col min="13059" max="13085" width="15.7109375" style="11" customWidth="1"/>
    <col min="13086" max="13086" width="16.5703125" style="11" customWidth="1"/>
    <col min="13087" max="13313" width="9.140625" style="11"/>
    <col min="13314" max="13314" width="17.7109375" style="11" customWidth="1"/>
    <col min="13315" max="13341" width="15.7109375" style="11" customWidth="1"/>
    <col min="13342" max="13342" width="16.5703125" style="11" customWidth="1"/>
    <col min="13343" max="13569" width="9.140625" style="11"/>
    <col min="13570" max="13570" width="17.7109375" style="11" customWidth="1"/>
    <col min="13571" max="13597" width="15.7109375" style="11" customWidth="1"/>
    <col min="13598" max="13598" width="16.5703125" style="11" customWidth="1"/>
    <col min="13599" max="13825" width="9.140625" style="11"/>
    <col min="13826" max="13826" width="17.7109375" style="11" customWidth="1"/>
    <col min="13827" max="13853" width="15.7109375" style="11" customWidth="1"/>
    <col min="13854" max="13854" width="16.5703125" style="11" customWidth="1"/>
    <col min="13855" max="14081" width="9.140625" style="11"/>
    <col min="14082" max="14082" width="17.7109375" style="11" customWidth="1"/>
    <col min="14083" max="14109" width="15.7109375" style="11" customWidth="1"/>
    <col min="14110" max="14110" width="16.5703125" style="11" customWidth="1"/>
    <col min="14111" max="14337" width="9.140625" style="11"/>
    <col min="14338" max="14338" width="17.7109375" style="11" customWidth="1"/>
    <col min="14339" max="14365" width="15.7109375" style="11" customWidth="1"/>
    <col min="14366" max="14366" width="16.5703125" style="11" customWidth="1"/>
    <col min="14367" max="14593" width="9.140625" style="11"/>
    <col min="14594" max="14594" width="17.7109375" style="11" customWidth="1"/>
    <col min="14595" max="14621" width="15.7109375" style="11" customWidth="1"/>
    <col min="14622" max="14622" width="16.5703125" style="11" customWidth="1"/>
    <col min="14623" max="14849" width="9.140625" style="11"/>
    <col min="14850" max="14850" width="17.7109375" style="11" customWidth="1"/>
    <col min="14851" max="14877" width="15.7109375" style="11" customWidth="1"/>
    <col min="14878" max="14878" width="16.5703125" style="11" customWidth="1"/>
    <col min="14879" max="15105" width="9.140625" style="11"/>
    <col min="15106" max="15106" width="17.7109375" style="11" customWidth="1"/>
    <col min="15107" max="15133" width="15.7109375" style="11" customWidth="1"/>
    <col min="15134" max="15134" width="16.5703125" style="11" customWidth="1"/>
    <col min="15135" max="15361" width="9.140625" style="11"/>
    <col min="15362" max="15362" width="17.7109375" style="11" customWidth="1"/>
    <col min="15363" max="15389" width="15.7109375" style="11" customWidth="1"/>
    <col min="15390" max="15390" width="16.5703125" style="11" customWidth="1"/>
    <col min="15391" max="15617" width="9.140625" style="11"/>
    <col min="15618" max="15618" width="17.7109375" style="11" customWidth="1"/>
    <col min="15619" max="15645" width="15.7109375" style="11" customWidth="1"/>
    <col min="15646" max="15646" width="16.5703125" style="11" customWidth="1"/>
    <col min="15647" max="15873" width="9.140625" style="11"/>
    <col min="15874" max="15874" width="17.7109375" style="11" customWidth="1"/>
    <col min="15875" max="15901" width="15.7109375" style="11" customWidth="1"/>
    <col min="15902" max="15902" width="16.5703125" style="11" customWidth="1"/>
    <col min="15903" max="16129" width="9.140625" style="11"/>
    <col min="16130" max="16130" width="17.7109375" style="11" customWidth="1"/>
    <col min="16131" max="16157" width="15.7109375" style="11" customWidth="1"/>
    <col min="16158" max="16158" width="16.5703125" style="11" customWidth="1"/>
    <col min="16159" max="16384" width="9.140625" style="11"/>
  </cols>
  <sheetData>
    <row r="1" spans="1:36" x14ac:dyDescent="0.2">
      <c r="A1" s="18" t="s">
        <v>5271</v>
      </c>
      <c r="B1" s="740" t="str">
        <f>HYPERLINK("#List!$A$1", "Full")</f>
        <v>Full</v>
      </c>
    </row>
    <row r="2" spans="1:36" x14ac:dyDescent="0.2">
      <c r="A2" s="18"/>
      <c r="B2" s="18"/>
    </row>
    <row r="3" spans="1:36" x14ac:dyDescent="0.2">
      <c r="A3" s="17" t="s">
        <v>621</v>
      </c>
      <c r="B3" s="17"/>
    </row>
    <row r="4" spans="1:36" x14ac:dyDescent="0.2">
      <c r="A4" s="17" t="s">
        <v>7547</v>
      </c>
      <c r="B4" s="17"/>
    </row>
    <row r="5" spans="1:36" x14ac:dyDescent="0.2">
      <c r="A5" s="17" t="s">
        <v>4014</v>
      </c>
      <c r="B5" s="17"/>
      <c r="E5" s="4"/>
      <c r="F5" s="4"/>
      <c r="G5" s="4"/>
      <c r="H5" s="4"/>
      <c r="O5" s="11"/>
    </row>
    <row r="6" spans="1:36" x14ac:dyDescent="0.2">
      <c r="A6" s="295"/>
      <c r="B6" s="295"/>
    </row>
    <row r="7" spans="1:36" x14ac:dyDescent="0.2">
      <c r="A7" s="18" t="s">
        <v>6799</v>
      </c>
      <c r="B7" s="295"/>
    </row>
    <row r="8" spans="1:36" x14ac:dyDescent="0.2">
      <c r="A8" s="323" t="s">
        <v>48</v>
      </c>
      <c r="B8" s="295"/>
    </row>
    <row r="9" spans="1:36" x14ac:dyDescent="0.2">
      <c r="A9" s="19" t="s">
        <v>4583</v>
      </c>
      <c r="B9" s="295"/>
    </row>
    <row r="10" spans="1:36" x14ac:dyDescent="0.2">
      <c r="A10" s="17" t="s">
        <v>4556</v>
      </c>
      <c r="B10" s="241" t="s">
        <v>3012</v>
      </c>
      <c r="C10" s="237" t="s">
        <v>7805</v>
      </c>
      <c r="D10" s="236" t="s">
        <v>7542</v>
      </c>
    </row>
    <row r="11" spans="1:36" x14ac:dyDescent="0.2">
      <c r="A11" s="17" t="s">
        <v>4405</v>
      </c>
      <c r="B11" s="241" t="s">
        <v>7520</v>
      </c>
      <c r="C11" s="237" t="s">
        <v>8302</v>
      </c>
      <c r="D11" s="305" t="s">
        <v>7521</v>
      </c>
    </row>
    <row r="12" spans="1:36" x14ac:dyDescent="0.2">
      <c r="C12" s="47"/>
      <c r="D12" s="47"/>
      <c r="E12" s="47"/>
      <c r="F12" s="47"/>
      <c r="G12" s="47"/>
      <c r="H12" s="47"/>
      <c r="I12" s="47"/>
      <c r="J12" s="47"/>
      <c r="K12" s="47"/>
      <c r="L12" s="47"/>
      <c r="M12" s="47"/>
      <c r="N12" s="47"/>
      <c r="Q12" s="17"/>
      <c r="R12" s="17"/>
      <c r="S12" s="17"/>
      <c r="T12" s="17"/>
      <c r="U12" s="17"/>
      <c r="V12" s="17"/>
      <c r="W12" s="17"/>
      <c r="X12" s="17"/>
      <c r="Y12" s="17"/>
      <c r="Z12" s="17"/>
      <c r="AA12" s="17"/>
      <c r="AB12" s="17"/>
      <c r="AG12" s="47"/>
      <c r="AH12" s="17"/>
    </row>
    <row r="13" spans="1:36" s="116" customFormat="1" ht="38.25" x14ac:dyDescent="0.2">
      <c r="C13" s="215" t="s">
        <v>4015</v>
      </c>
      <c r="D13" s="150" t="s">
        <v>4016</v>
      </c>
      <c r="E13" s="150" t="s">
        <v>4017</v>
      </c>
      <c r="F13" s="150" t="s">
        <v>4018</v>
      </c>
      <c r="G13" s="150" t="s">
        <v>4019</v>
      </c>
      <c r="H13" s="150" t="s">
        <v>4020</v>
      </c>
      <c r="I13" s="150" t="s">
        <v>4021</v>
      </c>
      <c r="J13" s="150" t="s">
        <v>4022</v>
      </c>
      <c r="K13" s="150" t="s">
        <v>4023</v>
      </c>
      <c r="L13" s="150" t="s">
        <v>4024</v>
      </c>
      <c r="M13" s="150" t="s">
        <v>4025</v>
      </c>
      <c r="N13" s="150" t="s">
        <v>4026</v>
      </c>
      <c r="O13" s="150" t="s">
        <v>4027</v>
      </c>
      <c r="P13" s="150" t="s">
        <v>4028</v>
      </c>
      <c r="Q13" s="150" t="s">
        <v>4029</v>
      </c>
      <c r="R13" s="150" t="s">
        <v>4030</v>
      </c>
      <c r="S13" s="150" t="s">
        <v>4031</v>
      </c>
      <c r="T13" s="150" t="s">
        <v>4032</v>
      </c>
      <c r="U13" s="150" t="s">
        <v>4033</v>
      </c>
      <c r="V13" s="150" t="s">
        <v>4034</v>
      </c>
      <c r="W13" s="150" t="s">
        <v>4035</v>
      </c>
      <c r="X13" s="150" t="s">
        <v>4036</v>
      </c>
      <c r="Y13" s="150" t="s">
        <v>4037</v>
      </c>
      <c r="Z13" s="150" t="s">
        <v>4038</v>
      </c>
      <c r="AA13" s="150" t="s">
        <v>4039</v>
      </c>
      <c r="AB13" s="150" t="s">
        <v>4040</v>
      </c>
      <c r="AC13" s="150" t="s">
        <v>4041</v>
      </c>
      <c r="AD13" s="150" t="s">
        <v>4042</v>
      </c>
      <c r="AE13" s="150" t="s">
        <v>4043</v>
      </c>
      <c r="AF13" s="150" t="s">
        <v>4044</v>
      </c>
      <c r="AG13" s="150" t="s">
        <v>4045</v>
      </c>
      <c r="AH13" s="150" t="s">
        <v>4046</v>
      </c>
    </row>
    <row r="14" spans="1:36" x14ac:dyDescent="0.2">
      <c r="C14" s="337" t="s">
        <v>7836</v>
      </c>
      <c r="D14" s="337" t="s">
        <v>7837</v>
      </c>
      <c r="E14" s="337" t="s">
        <v>7838</v>
      </c>
      <c r="F14" s="337" t="s">
        <v>7839</v>
      </c>
      <c r="G14" s="337" t="s">
        <v>7840</v>
      </c>
      <c r="H14" s="337" t="s">
        <v>7841</v>
      </c>
      <c r="I14" s="337" t="s">
        <v>7856</v>
      </c>
      <c r="J14" s="337" t="s">
        <v>7863</v>
      </c>
      <c r="K14" s="337" t="s">
        <v>7864</v>
      </c>
      <c r="L14" s="337" t="s">
        <v>7865</v>
      </c>
      <c r="M14" s="337" t="s">
        <v>7866</v>
      </c>
      <c r="N14" s="337" t="s">
        <v>7867</v>
      </c>
      <c r="O14" s="337" t="s">
        <v>7868</v>
      </c>
      <c r="P14" s="337" t="s">
        <v>7869</v>
      </c>
      <c r="Q14" s="337" t="s">
        <v>7871</v>
      </c>
      <c r="R14" s="337" t="s">
        <v>7872</v>
      </c>
      <c r="S14" s="337" t="s">
        <v>7873</v>
      </c>
      <c r="T14" s="337" t="s">
        <v>7874</v>
      </c>
      <c r="U14" s="337" t="s">
        <v>7979</v>
      </c>
      <c r="V14" s="337" t="s">
        <v>7980</v>
      </c>
      <c r="W14" s="337" t="s">
        <v>7883</v>
      </c>
      <c r="X14" s="337" t="s">
        <v>7884</v>
      </c>
      <c r="Y14" s="337" t="s">
        <v>7885</v>
      </c>
      <c r="Z14" s="337" t="s">
        <v>7886</v>
      </c>
      <c r="AA14" s="337" t="s">
        <v>7981</v>
      </c>
      <c r="AB14" s="337" t="s">
        <v>7982</v>
      </c>
      <c r="AC14" s="337" t="s">
        <v>7983</v>
      </c>
      <c r="AD14" s="337" t="s">
        <v>8010</v>
      </c>
      <c r="AE14" s="337" t="s">
        <v>8011</v>
      </c>
      <c r="AF14" s="337" t="s">
        <v>8012</v>
      </c>
      <c r="AG14" s="337" t="s">
        <v>8013</v>
      </c>
      <c r="AH14" s="337" t="s">
        <v>8014</v>
      </c>
    </row>
    <row r="15" spans="1:36" x14ac:dyDescent="0.2">
      <c r="A15" s="338">
        <v>1</v>
      </c>
      <c r="B15" s="288" t="s">
        <v>7807</v>
      </c>
      <c r="C15" s="672"/>
      <c r="D15" s="672"/>
      <c r="E15" s="672"/>
      <c r="F15" s="672"/>
      <c r="G15" s="672"/>
      <c r="H15" s="672"/>
      <c r="I15" s="672"/>
      <c r="J15" s="672"/>
      <c r="K15" s="672"/>
      <c r="L15" s="672"/>
      <c r="M15" s="672"/>
      <c r="N15" s="672"/>
      <c r="O15" s="641"/>
      <c r="P15" s="641"/>
      <c r="Q15" s="641"/>
      <c r="R15" s="641"/>
      <c r="S15" s="641"/>
      <c r="T15" s="641"/>
      <c r="U15" s="641"/>
      <c r="V15" s="641"/>
      <c r="W15" s="641"/>
      <c r="X15" s="641"/>
      <c r="Y15" s="641"/>
      <c r="Z15" s="641"/>
      <c r="AA15" s="641"/>
      <c r="AB15" s="641"/>
      <c r="AC15" s="641"/>
      <c r="AD15" s="641"/>
      <c r="AE15" s="641"/>
      <c r="AF15" s="641"/>
      <c r="AG15" s="672"/>
      <c r="AH15" s="672"/>
      <c r="AI15" s="13" t="s">
        <v>4698</v>
      </c>
      <c r="AJ15" s="13"/>
    </row>
    <row r="16" spans="1:36" x14ac:dyDescent="0.2">
      <c r="A16" s="338">
        <v>2</v>
      </c>
      <c r="B16" s="288" t="s">
        <v>7808</v>
      </c>
      <c r="C16" s="672"/>
      <c r="D16" s="672"/>
      <c r="E16" s="672"/>
      <c r="F16" s="672"/>
      <c r="G16" s="672"/>
      <c r="H16" s="672"/>
      <c r="I16" s="672"/>
      <c r="J16" s="672"/>
      <c r="K16" s="672"/>
      <c r="L16" s="672"/>
      <c r="M16" s="672"/>
      <c r="N16" s="672"/>
      <c r="O16" s="641"/>
      <c r="P16" s="641"/>
      <c r="Q16" s="641"/>
      <c r="R16" s="641"/>
      <c r="S16" s="641"/>
      <c r="T16" s="641"/>
      <c r="U16" s="641"/>
      <c r="V16" s="641"/>
      <c r="W16" s="641"/>
      <c r="X16" s="641"/>
      <c r="Y16" s="641"/>
      <c r="Z16" s="641"/>
      <c r="AA16" s="641"/>
      <c r="AB16" s="641"/>
      <c r="AC16" s="641"/>
      <c r="AD16" s="641"/>
      <c r="AE16" s="641"/>
      <c r="AF16" s="641"/>
      <c r="AG16" s="672"/>
      <c r="AH16" s="672"/>
      <c r="AI16" s="13" t="s">
        <v>4699</v>
      </c>
      <c r="AJ16" s="13"/>
    </row>
    <row r="17" spans="1:36" x14ac:dyDescent="0.2">
      <c r="A17" s="338">
        <v>3</v>
      </c>
      <c r="B17" s="288" t="s">
        <v>7809</v>
      </c>
      <c r="C17" s="672"/>
      <c r="D17" s="672"/>
      <c r="E17" s="672"/>
      <c r="F17" s="672"/>
      <c r="G17" s="672"/>
      <c r="H17" s="672"/>
      <c r="I17" s="672"/>
      <c r="J17" s="672"/>
      <c r="K17" s="672"/>
      <c r="L17" s="672"/>
      <c r="M17" s="672"/>
      <c r="N17" s="672"/>
      <c r="O17" s="641"/>
      <c r="P17" s="641"/>
      <c r="Q17" s="641"/>
      <c r="R17" s="641"/>
      <c r="S17" s="641"/>
      <c r="T17" s="641"/>
      <c r="U17" s="641"/>
      <c r="V17" s="641"/>
      <c r="W17" s="641"/>
      <c r="X17" s="641"/>
      <c r="Y17" s="641"/>
      <c r="Z17" s="641"/>
      <c r="AA17" s="641"/>
      <c r="AB17" s="641"/>
      <c r="AC17" s="641"/>
      <c r="AD17" s="641"/>
      <c r="AE17" s="641"/>
      <c r="AF17" s="641"/>
      <c r="AG17" s="672"/>
      <c r="AH17" s="672"/>
      <c r="AI17" s="13" t="s">
        <v>4700</v>
      </c>
      <c r="AJ17" s="13"/>
    </row>
    <row r="18" spans="1:36" x14ac:dyDescent="0.2">
      <c r="A18" s="338">
        <v>4</v>
      </c>
      <c r="B18" s="288" t="s">
        <v>7810</v>
      </c>
      <c r="C18" s="672"/>
      <c r="D18" s="672"/>
      <c r="E18" s="672"/>
      <c r="F18" s="672"/>
      <c r="G18" s="672"/>
      <c r="H18" s="672"/>
      <c r="I18" s="672"/>
      <c r="J18" s="672"/>
      <c r="K18" s="672"/>
      <c r="L18" s="672"/>
      <c r="M18" s="672"/>
      <c r="N18" s="672"/>
      <c r="O18" s="641"/>
      <c r="P18" s="641"/>
      <c r="Q18" s="641"/>
      <c r="R18" s="641"/>
      <c r="S18" s="641"/>
      <c r="T18" s="641"/>
      <c r="U18" s="641"/>
      <c r="V18" s="641"/>
      <c r="W18" s="641"/>
      <c r="X18" s="641"/>
      <c r="Y18" s="641"/>
      <c r="Z18" s="641"/>
      <c r="AA18" s="641"/>
      <c r="AB18" s="641"/>
      <c r="AC18" s="641"/>
      <c r="AD18" s="641"/>
      <c r="AE18" s="641"/>
      <c r="AF18" s="641"/>
      <c r="AG18" s="672"/>
      <c r="AH18" s="672"/>
      <c r="AI18" s="13" t="s">
        <v>4701</v>
      </c>
      <c r="AJ18" s="13"/>
    </row>
    <row r="19" spans="1:36" x14ac:dyDescent="0.2">
      <c r="A19" s="338">
        <v>5</v>
      </c>
      <c r="B19" s="288" t="s">
        <v>7852</v>
      </c>
      <c r="C19" s="672"/>
      <c r="D19" s="672"/>
      <c r="E19" s="672"/>
      <c r="F19" s="672"/>
      <c r="G19" s="672"/>
      <c r="H19" s="672"/>
      <c r="I19" s="672"/>
      <c r="J19" s="672"/>
      <c r="K19" s="672"/>
      <c r="L19" s="672"/>
      <c r="M19" s="672"/>
      <c r="N19" s="672"/>
      <c r="O19" s="641"/>
      <c r="P19" s="641"/>
      <c r="Q19" s="641"/>
      <c r="R19" s="641"/>
      <c r="S19" s="641"/>
      <c r="T19" s="641"/>
      <c r="U19" s="641"/>
      <c r="V19" s="641"/>
      <c r="W19" s="641"/>
      <c r="X19" s="641"/>
      <c r="Y19" s="641"/>
      <c r="Z19" s="641"/>
      <c r="AA19" s="641"/>
      <c r="AB19" s="641"/>
      <c r="AC19" s="641"/>
      <c r="AD19" s="641"/>
      <c r="AE19" s="641"/>
      <c r="AF19" s="641"/>
      <c r="AG19" s="672"/>
      <c r="AH19" s="672"/>
      <c r="AI19" s="13" t="s">
        <v>4702</v>
      </c>
      <c r="AJ19" s="13"/>
    </row>
    <row r="20" spans="1:36" x14ac:dyDescent="0.2">
      <c r="A20" s="338">
        <v>6</v>
      </c>
      <c r="B20" s="288" t="s">
        <v>7853</v>
      </c>
      <c r="C20" s="672"/>
      <c r="D20" s="672"/>
      <c r="E20" s="672"/>
      <c r="F20" s="672"/>
      <c r="G20" s="672"/>
      <c r="H20" s="672"/>
      <c r="I20" s="672"/>
      <c r="J20" s="672"/>
      <c r="K20" s="672"/>
      <c r="L20" s="672"/>
      <c r="M20" s="672"/>
      <c r="N20" s="672"/>
      <c r="O20" s="641"/>
      <c r="P20" s="641"/>
      <c r="Q20" s="641"/>
      <c r="R20" s="641"/>
      <c r="S20" s="641"/>
      <c r="T20" s="641"/>
      <c r="U20" s="641"/>
      <c r="V20" s="641"/>
      <c r="W20" s="641"/>
      <c r="X20" s="641"/>
      <c r="Y20" s="641"/>
      <c r="Z20" s="641"/>
      <c r="AA20" s="641"/>
      <c r="AB20" s="641"/>
      <c r="AC20" s="641"/>
      <c r="AD20" s="641"/>
      <c r="AE20" s="641"/>
      <c r="AF20" s="641"/>
      <c r="AG20" s="672"/>
      <c r="AH20" s="672"/>
      <c r="AI20" s="13" t="s">
        <v>4703</v>
      </c>
      <c r="AJ20" s="13"/>
    </row>
    <row r="21" spans="1:36" x14ac:dyDescent="0.2">
      <c r="A21" s="338">
        <v>7</v>
      </c>
      <c r="B21" s="288" t="s">
        <v>7854</v>
      </c>
      <c r="C21" s="672"/>
      <c r="D21" s="672"/>
      <c r="E21" s="672"/>
      <c r="F21" s="672"/>
      <c r="G21" s="672"/>
      <c r="H21" s="672"/>
      <c r="I21" s="672"/>
      <c r="J21" s="672"/>
      <c r="K21" s="672"/>
      <c r="L21" s="672"/>
      <c r="M21" s="672"/>
      <c r="N21" s="672"/>
      <c r="O21" s="641"/>
      <c r="P21" s="641"/>
      <c r="Q21" s="641"/>
      <c r="R21" s="641"/>
      <c r="S21" s="641"/>
      <c r="T21" s="641"/>
      <c r="U21" s="641"/>
      <c r="V21" s="641"/>
      <c r="W21" s="641"/>
      <c r="X21" s="641"/>
      <c r="Y21" s="641"/>
      <c r="Z21" s="641"/>
      <c r="AA21" s="641"/>
      <c r="AB21" s="641"/>
      <c r="AC21" s="641"/>
      <c r="AD21" s="641"/>
      <c r="AE21" s="641"/>
      <c r="AF21" s="641"/>
      <c r="AG21" s="672"/>
      <c r="AH21" s="672"/>
      <c r="AI21" s="13" t="s">
        <v>4704</v>
      </c>
      <c r="AJ21" s="13"/>
    </row>
    <row r="22" spans="1:36" x14ac:dyDescent="0.2">
      <c r="A22" s="338">
        <v>8</v>
      </c>
      <c r="B22" s="288" t="s">
        <v>7890</v>
      </c>
      <c r="C22" s="672"/>
      <c r="D22" s="672"/>
      <c r="E22" s="672"/>
      <c r="F22" s="672"/>
      <c r="G22" s="672"/>
      <c r="H22" s="672"/>
      <c r="I22" s="672"/>
      <c r="J22" s="672"/>
      <c r="K22" s="672"/>
      <c r="L22" s="672"/>
      <c r="M22" s="672"/>
      <c r="N22" s="672"/>
      <c r="O22" s="641"/>
      <c r="P22" s="641"/>
      <c r="Q22" s="641"/>
      <c r="R22" s="641"/>
      <c r="S22" s="641"/>
      <c r="T22" s="641"/>
      <c r="U22" s="641"/>
      <c r="V22" s="641"/>
      <c r="W22" s="641"/>
      <c r="X22" s="641"/>
      <c r="Y22" s="641"/>
      <c r="Z22" s="641"/>
      <c r="AA22" s="641"/>
      <c r="AB22" s="641"/>
      <c r="AC22" s="641"/>
      <c r="AD22" s="641"/>
      <c r="AE22" s="641"/>
      <c r="AF22" s="641"/>
      <c r="AG22" s="672"/>
      <c r="AH22" s="672"/>
      <c r="AI22" s="13" t="s">
        <v>4705</v>
      </c>
      <c r="AJ22" s="13"/>
    </row>
    <row r="23" spans="1:36" x14ac:dyDescent="0.2">
      <c r="A23" s="338">
        <v>9</v>
      </c>
      <c r="B23" s="288" t="s">
        <v>7891</v>
      </c>
      <c r="C23" s="672"/>
      <c r="D23" s="672"/>
      <c r="E23" s="672"/>
      <c r="F23" s="672"/>
      <c r="G23" s="672"/>
      <c r="H23" s="672"/>
      <c r="I23" s="672"/>
      <c r="J23" s="672"/>
      <c r="K23" s="672"/>
      <c r="L23" s="672"/>
      <c r="M23" s="672"/>
      <c r="N23" s="672"/>
      <c r="O23" s="641"/>
      <c r="P23" s="641"/>
      <c r="Q23" s="641"/>
      <c r="R23" s="641"/>
      <c r="S23" s="641"/>
      <c r="T23" s="641"/>
      <c r="U23" s="641"/>
      <c r="V23" s="641"/>
      <c r="W23" s="641"/>
      <c r="X23" s="641"/>
      <c r="Y23" s="641"/>
      <c r="Z23" s="641"/>
      <c r="AA23" s="641"/>
      <c r="AB23" s="641"/>
      <c r="AC23" s="641"/>
      <c r="AD23" s="641"/>
      <c r="AE23" s="641"/>
      <c r="AF23" s="641"/>
      <c r="AG23" s="672"/>
      <c r="AH23" s="672"/>
      <c r="AI23" s="13" t="s">
        <v>4706</v>
      </c>
      <c r="AJ23" s="13"/>
    </row>
    <row r="24" spans="1:36" x14ac:dyDescent="0.2">
      <c r="A24" s="338">
        <v>10</v>
      </c>
      <c r="B24" s="288" t="s">
        <v>7812</v>
      </c>
      <c r="C24" s="672"/>
      <c r="D24" s="672"/>
      <c r="E24" s="672"/>
      <c r="F24" s="672"/>
      <c r="G24" s="672"/>
      <c r="H24" s="672"/>
      <c r="I24" s="672"/>
      <c r="J24" s="672"/>
      <c r="K24" s="672"/>
      <c r="L24" s="672"/>
      <c r="M24" s="672"/>
      <c r="N24" s="672"/>
      <c r="O24" s="641"/>
      <c r="P24" s="641"/>
      <c r="Q24" s="641"/>
      <c r="R24" s="641"/>
      <c r="S24" s="641"/>
      <c r="T24" s="641"/>
      <c r="U24" s="641"/>
      <c r="V24" s="641"/>
      <c r="W24" s="641"/>
      <c r="X24" s="641"/>
      <c r="Y24" s="641"/>
      <c r="Z24" s="641"/>
      <c r="AA24" s="641"/>
      <c r="AB24" s="641"/>
      <c r="AC24" s="641"/>
      <c r="AD24" s="641"/>
      <c r="AE24" s="641"/>
      <c r="AF24" s="641"/>
      <c r="AG24" s="672"/>
      <c r="AH24" s="672"/>
      <c r="AI24" s="13" t="s">
        <v>4707</v>
      </c>
      <c r="AJ24" s="13"/>
    </row>
    <row r="25" spans="1:36" x14ac:dyDescent="0.2">
      <c r="A25" s="338">
        <v>11</v>
      </c>
      <c r="B25" s="288" t="s">
        <v>7813</v>
      </c>
      <c r="C25" s="672"/>
      <c r="D25" s="672"/>
      <c r="E25" s="672"/>
      <c r="F25" s="672"/>
      <c r="G25" s="672"/>
      <c r="H25" s="672"/>
      <c r="I25" s="672"/>
      <c r="J25" s="672"/>
      <c r="K25" s="672"/>
      <c r="L25" s="672"/>
      <c r="M25" s="672"/>
      <c r="N25" s="672"/>
      <c r="O25" s="641"/>
      <c r="P25" s="641"/>
      <c r="Q25" s="641"/>
      <c r="R25" s="641"/>
      <c r="S25" s="641"/>
      <c r="T25" s="641"/>
      <c r="U25" s="641"/>
      <c r="V25" s="641"/>
      <c r="W25" s="641"/>
      <c r="X25" s="641"/>
      <c r="Y25" s="641"/>
      <c r="Z25" s="641"/>
      <c r="AA25" s="641"/>
      <c r="AB25" s="641"/>
      <c r="AC25" s="641"/>
      <c r="AD25" s="641"/>
      <c r="AE25" s="641"/>
      <c r="AF25" s="641"/>
      <c r="AG25" s="672"/>
      <c r="AH25" s="672"/>
      <c r="AI25" s="13" t="s">
        <v>4708</v>
      </c>
      <c r="AJ25" s="13"/>
    </row>
    <row r="26" spans="1:36" x14ac:dyDescent="0.2">
      <c r="A26" s="338">
        <v>12</v>
      </c>
      <c r="B26" s="288" t="s">
        <v>7814</v>
      </c>
      <c r="C26" s="672"/>
      <c r="D26" s="672"/>
      <c r="E26" s="672"/>
      <c r="F26" s="672"/>
      <c r="G26" s="672"/>
      <c r="H26" s="672"/>
      <c r="I26" s="672"/>
      <c r="J26" s="672"/>
      <c r="K26" s="672"/>
      <c r="L26" s="672"/>
      <c r="M26" s="672"/>
      <c r="N26" s="672"/>
      <c r="O26" s="641"/>
      <c r="P26" s="641"/>
      <c r="Q26" s="641"/>
      <c r="R26" s="641"/>
      <c r="S26" s="641"/>
      <c r="T26" s="641"/>
      <c r="U26" s="641"/>
      <c r="V26" s="641"/>
      <c r="W26" s="641"/>
      <c r="X26" s="641"/>
      <c r="Y26" s="641"/>
      <c r="Z26" s="641"/>
      <c r="AA26" s="641"/>
      <c r="AB26" s="641"/>
      <c r="AC26" s="641"/>
      <c r="AD26" s="641"/>
      <c r="AE26" s="641"/>
      <c r="AF26" s="641"/>
      <c r="AG26" s="672"/>
      <c r="AH26" s="672"/>
      <c r="AI26" s="13" t="s">
        <v>4709</v>
      </c>
      <c r="AJ26" s="13"/>
    </row>
    <row r="27" spans="1:36" x14ac:dyDescent="0.2">
      <c r="A27" s="338">
        <v>13</v>
      </c>
      <c r="B27" s="288" t="s">
        <v>7842</v>
      </c>
      <c r="C27" s="672"/>
      <c r="D27" s="672"/>
      <c r="E27" s="672"/>
      <c r="F27" s="672"/>
      <c r="G27" s="672"/>
      <c r="H27" s="672"/>
      <c r="I27" s="672"/>
      <c r="J27" s="672"/>
      <c r="K27" s="672"/>
      <c r="L27" s="672"/>
      <c r="M27" s="672"/>
      <c r="N27" s="672"/>
      <c r="O27" s="641"/>
      <c r="P27" s="641"/>
      <c r="Q27" s="641"/>
      <c r="R27" s="641"/>
      <c r="S27" s="641"/>
      <c r="T27" s="641"/>
      <c r="U27" s="641"/>
      <c r="V27" s="641"/>
      <c r="W27" s="641"/>
      <c r="X27" s="641"/>
      <c r="Y27" s="641"/>
      <c r="Z27" s="641"/>
      <c r="AA27" s="641"/>
      <c r="AB27" s="641"/>
      <c r="AC27" s="641"/>
      <c r="AD27" s="641"/>
      <c r="AE27" s="641"/>
      <c r="AF27" s="641"/>
      <c r="AG27" s="672"/>
      <c r="AH27" s="672"/>
      <c r="AI27" s="13" t="s">
        <v>4710</v>
      </c>
      <c r="AJ27" s="13"/>
    </row>
    <row r="28" spans="1:36" x14ac:dyDescent="0.2">
      <c r="A28" s="338">
        <v>14</v>
      </c>
      <c r="B28" s="288" t="s">
        <v>7843</v>
      </c>
      <c r="C28" s="672"/>
      <c r="D28" s="672"/>
      <c r="E28" s="672"/>
      <c r="F28" s="672"/>
      <c r="G28" s="672"/>
      <c r="H28" s="672"/>
      <c r="I28" s="672"/>
      <c r="J28" s="672"/>
      <c r="K28" s="672"/>
      <c r="L28" s="672"/>
      <c r="M28" s="672"/>
      <c r="N28" s="672"/>
      <c r="O28" s="641"/>
      <c r="P28" s="641"/>
      <c r="Q28" s="641"/>
      <c r="R28" s="641"/>
      <c r="S28" s="641"/>
      <c r="T28" s="641"/>
      <c r="U28" s="641"/>
      <c r="V28" s="641"/>
      <c r="W28" s="641"/>
      <c r="X28" s="641"/>
      <c r="Y28" s="641"/>
      <c r="Z28" s="641"/>
      <c r="AA28" s="641"/>
      <c r="AB28" s="641"/>
      <c r="AC28" s="641"/>
      <c r="AD28" s="641"/>
      <c r="AE28" s="641"/>
      <c r="AF28" s="641"/>
      <c r="AG28" s="672"/>
      <c r="AH28" s="672"/>
      <c r="AI28" s="13" t="s">
        <v>4711</v>
      </c>
      <c r="AJ28" s="13"/>
    </row>
    <row r="29" spans="1:36" x14ac:dyDescent="0.2">
      <c r="A29" s="338">
        <v>15</v>
      </c>
      <c r="B29" s="288" t="s">
        <v>7844</v>
      </c>
      <c r="C29" s="672"/>
      <c r="D29" s="672"/>
      <c r="E29" s="672"/>
      <c r="F29" s="672"/>
      <c r="G29" s="672"/>
      <c r="H29" s="672"/>
      <c r="I29" s="672"/>
      <c r="J29" s="672"/>
      <c r="K29" s="672"/>
      <c r="L29" s="672"/>
      <c r="M29" s="672"/>
      <c r="N29" s="672"/>
      <c r="O29" s="641"/>
      <c r="P29" s="641"/>
      <c r="Q29" s="641"/>
      <c r="R29" s="641"/>
      <c r="S29" s="641"/>
      <c r="T29" s="641"/>
      <c r="U29" s="641"/>
      <c r="V29" s="641"/>
      <c r="W29" s="641"/>
      <c r="X29" s="641"/>
      <c r="Y29" s="641"/>
      <c r="Z29" s="641"/>
      <c r="AA29" s="641"/>
      <c r="AB29" s="641"/>
      <c r="AC29" s="641"/>
      <c r="AD29" s="641"/>
      <c r="AE29" s="641"/>
      <c r="AF29" s="641"/>
      <c r="AG29" s="672"/>
      <c r="AH29" s="672"/>
      <c r="AI29" s="13" t="s">
        <v>4712</v>
      </c>
      <c r="AJ29" s="13"/>
    </row>
    <row r="30" spans="1:36" x14ac:dyDescent="0.2">
      <c r="A30" s="338">
        <v>16</v>
      </c>
      <c r="B30" s="288" t="s">
        <v>7845</v>
      </c>
      <c r="C30" s="672"/>
      <c r="D30" s="672"/>
      <c r="E30" s="672"/>
      <c r="F30" s="672"/>
      <c r="G30" s="672"/>
      <c r="H30" s="672"/>
      <c r="I30" s="672"/>
      <c r="J30" s="672"/>
      <c r="K30" s="672"/>
      <c r="L30" s="672"/>
      <c r="M30" s="672"/>
      <c r="N30" s="672"/>
      <c r="O30" s="641"/>
      <c r="P30" s="641"/>
      <c r="Q30" s="641"/>
      <c r="R30" s="641"/>
      <c r="S30" s="641"/>
      <c r="T30" s="641"/>
      <c r="U30" s="641"/>
      <c r="V30" s="641"/>
      <c r="W30" s="641"/>
      <c r="X30" s="641"/>
      <c r="Y30" s="641"/>
      <c r="Z30" s="641"/>
      <c r="AA30" s="641"/>
      <c r="AB30" s="641"/>
      <c r="AC30" s="641"/>
      <c r="AD30" s="641"/>
      <c r="AE30" s="641"/>
      <c r="AF30" s="641"/>
      <c r="AG30" s="672"/>
      <c r="AH30" s="672"/>
      <c r="AI30" s="13" t="s">
        <v>4713</v>
      </c>
      <c r="AJ30" s="13"/>
    </row>
    <row r="31" spans="1:36" x14ac:dyDescent="0.2">
      <c r="A31" s="338">
        <v>17</v>
      </c>
      <c r="B31" s="288" t="s">
        <v>7846</v>
      </c>
      <c r="C31" s="672"/>
      <c r="D31" s="672"/>
      <c r="E31" s="672"/>
      <c r="F31" s="672"/>
      <c r="G31" s="672"/>
      <c r="H31" s="672"/>
      <c r="I31" s="672"/>
      <c r="J31" s="672"/>
      <c r="K31" s="672"/>
      <c r="L31" s="672"/>
      <c r="M31" s="672"/>
      <c r="N31" s="672"/>
      <c r="O31" s="641"/>
      <c r="P31" s="641"/>
      <c r="Q31" s="641"/>
      <c r="R31" s="641"/>
      <c r="S31" s="641"/>
      <c r="T31" s="641"/>
      <c r="U31" s="641"/>
      <c r="V31" s="641"/>
      <c r="W31" s="641"/>
      <c r="X31" s="641"/>
      <c r="Y31" s="641"/>
      <c r="Z31" s="641"/>
      <c r="AA31" s="641"/>
      <c r="AB31" s="641"/>
      <c r="AC31" s="641"/>
      <c r="AD31" s="641"/>
      <c r="AE31" s="641"/>
      <c r="AF31" s="641"/>
      <c r="AG31" s="672"/>
      <c r="AH31" s="672"/>
      <c r="AI31" s="13" t="s">
        <v>4714</v>
      </c>
      <c r="AJ31" s="13"/>
    </row>
    <row r="32" spans="1:36" x14ac:dyDescent="0.2">
      <c r="A32" s="338">
        <v>18</v>
      </c>
      <c r="B32" s="288" t="s">
        <v>7847</v>
      </c>
      <c r="C32" s="672"/>
      <c r="D32" s="672"/>
      <c r="E32" s="672"/>
      <c r="F32" s="672"/>
      <c r="G32" s="672"/>
      <c r="H32" s="672"/>
      <c r="I32" s="672"/>
      <c r="J32" s="672"/>
      <c r="K32" s="672"/>
      <c r="L32" s="672"/>
      <c r="M32" s="672"/>
      <c r="N32" s="672"/>
      <c r="O32" s="641"/>
      <c r="P32" s="641"/>
      <c r="Q32" s="641"/>
      <c r="R32" s="641"/>
      <c r="S32" s="641"/>
      <c r="T32" s="641"/>
      <c r="U32" s="641"/>
      <c r="V32" s="641"/>
      <c r="W32" s="641"/>
      <c r="X32" s="641"/>
      <c r="Y32" s="641"/>
      <c r="Z32" s="641"/>
      <c r="AA32" s="641"/>
      <c r="AB32" s="641"/>
      <c r="AC32" s="641"/>
      <c r="AD32" s="641"/>
      <c r="AE32" s="641"/>
      <c r="AF32" s="641"/>
      <c r="AG32" s="672"/>
      <c r="AH32" s="672"/>
      <c r="AI32" s="13" t="s">
        <v>4715</v>
      </c>
      <c r="AJ32" s="13"/>
    </row>
    <row r="33" spans="1:36" x14ac:dyDescent="0.2">
      <c r="A33" s="338">
        <v>19</v>
      </c>
      <c r="B33" s="288" t="s">
        <v>7848</v>
      </c>
      <c r="C33" s="672"/>
      <c r="D33" s="672"/>
      <c r="E33" s="672"/>
      <c r="F33" s="672"/>
      <c r="G33" s="672"/>
      <c r="H33" s="672"/>
      <c r="I33" s="672"/>
      <c r="J33" s="672"/>
      <c r="K33" s="672"/>
      <c r="L33" s="672"/>
      <c r="M33" s="672"/>
      <c r="N33" s="672"/>
      <c r="O33" s="641"/>
      <c r="P33" s="641"/>
      <c r="Q33" s="641"/>
      <c r="R33" s="641"/>
      <c r="S33" s="641"/>
      <c r="T33" s="641"/>
      <c r="U33" s="641"/>
      <c r="V33" s="641"/>
      <c r="W33" s="641"/>
      <c r="X33" s="641"/>
      <c r="Y33" s="641"/>
      <c r="Z33" s="641"/>
      <c r="AA33" s="641"/>
      <c r="AB33" s="641"/>
      <c r="AC33" s="641"/>
      <c r="AD33" s="641"/>
      <c r="AE33" s="641"/>
      <c r="AF33" s="641"/>
      <c r="AG33" s="672"/>
      <c r="AH33" s="672"/>
      <c r="AI33" s="13" t="s">
        <v>4716</v>
      </c>
      <c r="AJ33" s="13"/>
    </row>
    <row r="34" spans="1:36" x14ac:dyDescent="0.2">
      <c r="A34" s="338">
        <v>20</v>
      </c>
      <c r="B34" s="288" t="s">
        <v>7815</v>
      </c>
      <c r="C34" s="672"/>
      <c r="D34" s="672"/>
      <c r="E34" s="672"/>
      <c r="F34" s="672"/>
      <c r="G34" s="672"/>
      <c r="H34" s="672"/>
      <c r="I34" s="672"/>
      <c r="J34" s="672"/>
      <c r="K34" s="672"/>
      <c r="L34" s="672"/>
      <c r="M34" s="672"/>
      <c r="N34" s="672"/>
      <c r="O34" s="641"/>
      <c r="P34" s="641"/>
      <c r="Q34" s="641"/>
      <c r="R34" s="641"/>
      <c r="S34" s="641"/>
      <c r="T34" s="641"/>
      <c r="U34" s="641"/>
      <c r="V34" s="641"/>
      <c r="W34" s="641"/>
      <c r="X34" s="641"/>
      <c r="Y34" s="641"/>
      <c r="Z34" s="641"/>
      <c r="AA34" s="641"/>
      <c r="AB34" s="641"/>
      <c r="AC34" s="641"/>
      <c r="AD34" s="641"/>
      <c r="AE34" s="641"/>
      <c r="AF34" s="641"/>
      <c r="AG34" s="672"/>
      <c r="AH34" s="672"/>
      <c r="AI34" s="13" t="s">
        <v>4717</v>
      </c>
      <c r="AJ34" s="13"/>
    </row>
    <row r="35" spans="1:36" x14ac:dyDescent="0.2">
      <c r="A35" s="338">
        <v>21</v>
      </c>
      <c r="B35" s="288" t="s">
        <v>7816</v>
      </c>
      <c r="C35" s="672"/>
      <c r="D35" s="672"/>
      <c r="E35" s="672"/>
      <c r="F35" s="672"/>
      <c r="G35" s="672"/>
      <c r="H35" s="672"/>
      <c r="I35" s="672"/>
      <c r="J35" s="672"/>
      <c r="K35" s="672"/>
      <c r="L35" s="672"/>
      <c r="M35" s="672"/>
      <c r="N35" s="672"/>
      <c r="O35" s="641"/>
      <c r="P35" s="641"/>
      <c r="Q35" s="641"/>
      <c r="R35" s="641"/>
      <c r="S35" s="641"/>
      <c r="T35" s="641"/>
      <c r="U35" s="641"/>
      <c r="V35" s="641"/>
      <c r="W35" s="641"/>
      <c r="X35" s="641"/>
      <c r="Y35" s="641"/>
      <c r="Z35" s="641"/>
      <c r="AA35" s="641"/>
      <c r="AB35" s="641"/>
      <c r="AC35" s="641"/>
      <c r="AD35" s="641"/>
      <c r="AE35" s="641"/>
      <c r="AF35" s="641"/>
      <c r="AG35" s="672"/>
      <c r="AH35" s="672"/>
      <c r="AI35" s="13" t="s">
        <v>4718</v>
      </c>
      <c r="AJ35" s="13"/>
    </row>
    <row r="36" spans="1:36" s="17" customFormat="1" ht="25.5" x14ac:dyDescent="0.2">
      <c r="A36" s="256" t="s">
        <v>228</v>
      </c>
      <c r="B36" s="288" t="s">
        <v>7824</v>
      </c>
      <c r="C36" s="655"/>
      <c r="D36" s="655"/>
      <c r="E36" s="672" t="s">
        <v>4047</v>
      </c>
      <c r="F36" s="672" t="s">
        <v>4048</v>
      </c>
      <c r="G36" s="672" t="s">
        <v>4049</v>
      </c>
      <c r="H36" s="672" t="s">
        <v>4050</v>
      </c>
      <c r="I36" s="672" t="s">
        <v>4051</v>
      </c>
      <c r="J36" s="672" t="s">
        <v>4052</v>
      </c>
      <c r="K36" s="672" t="s">
        <v>4053</v>
      </c>
      <c r="L36" s="672" t="s">
        <v>4054</v>
      </c>
      <c r="M36" s="672" t="s">
        <v>4055</v>
      </c>
      <c r="N36" s="672" t="s">
        <v>4056</v>
      </c>
      <c r="O36" s="655"/>
      <c r="P36" s="655"/>
      <c r="Q36" s="655"/>
      <c r="R36" s="655"/>
      <c r="S36" s="655"/>
      <c r="T36" s="655"/>
      <c r="U36" s="655"/>
      <c r="V36" s="655"/>
      <c r="W36" s="655"/>
      <c r="X36" s="655"/>
      <c r="Y36" s="655"/>
      <c r="Z36" s="655"/>
      <c r="AA36" s="655"/>
      <c r="AB36" s="655"/>
      <c r="AC36" s="655"/>
      <c r="AD36" s="655"/>
      <c r="AE36" s="655"/>
      <c r="AF36" s="655"/>
      <c r="AG36" s="672" t="s">
        <v>4057</v>
      </c>
      <c r="AH36" s="672" t="s">
        <v>4058</v>
      </c>
    </row>
    <row r="37" spans="1:36" x14ac:dyDescent="0.2">
      <c r="C37" s="82"/>
      <c r="D37" s="82"/>
      <c r="E37" s="82" t="s">
        <v>4462</v>
      </c>
      <c r="F37" s="82" t="s">
        <v>4462</v>
      </c>
      <c r="G37" s="82" t="s">
        <v>4462</v>
      </c>
      <c r="H37" s="82" t="s">
        <v>4462</v>
      </c>
      <c r="I37" s="82" t="s">
        <v>4462</v>
      </c>
      <c r="J37" s="82" t="s">
        <v>4462</v>
      </c>
      <c r="K37" s="82" t="s">
        <v>4462</v>
      </c>
      <c r="L37" s="82" t="s">
        <v>4462</v>
      </c>
      <c r="M37" s="82" t="s">
        <v>4462</v>
      </c>
      <c r="N37" s="82" t="s">
        <v>4462</v>
      </c>
      <c r="O37" s="82" t="s">
        <v>4462</v>
      </c>
      <c r="P37" s="82" t="s">
        <v>4462</v>
      </c>
      <c r="Q37" s="82" t="s">
        <v>4462</v>
      </c>
      <c r="R37" s="82" t="s">
        <v>4462</v>
      </c>
      <c r="S37" s="82" t="s">
        <v>4462</v>
      </c>
      <c r="T37" s="82" t="s">
        <v>4462</v>
      </c>
      <c r="U37" s="82" t="s">
        <v>4462</v>
      </c>
      <c r="V37" s="82" t="s">
        <v>4462</v>
      </c>
      <c r="W37" s="82" t="s">
        <v>4462</v>
      </c>
      <c r="X37" s="82" t="s">
        <v>4462</v>
      </c>
      <c r="Y37" s="82" t="s">
        <v>4462</v>
      </c>
      <c r="Z37" s="82" t="s">
        <v>4462</v>
      </c>
      <c r="AA37" s="82" t="s">
        <v>4462</v>
      </c>
      <c r="AB37" s="82" t="s">
        <v>4462</v>
      </c>
      <c r="AC37" s="82" t="s">
        <v>4462</v>
      </c>
      <c r="AD37" s="82" t="s">
        <v>4462</v>
      </c>
      <c r="AE37" s="82" t="s">
        <v>4462</v>
      </c>
      <c r="AF37" s="82" t="s">
        <v>4462</v>
      </c>
      <c r="AG37" s="82" t="s">
        <v>4462</v>
      </c>
      <c r="AH37" s="82" t="s">
        <v>4462</v>
      </c>
    </row>
    <row r="38" spans="1:36" x14ac:dyDescent="0.2">
      <c r="C38" s="4" t="s">
        <v>4360</v>
      </c>
      <c r="D38" s="4" t="s">
        <v>4360</v>
      </c>
      <c r="E38" s="4" t="s">
        <v>4782</v>
      </c>
      <c r="F38" s="4" t="s">
        <v>4782</v>
      </c>
      <c r="G38" s="4" t="s">
        <v>4783</v>
      </c>
      <c r="H38" s="4" t="s">
        <v>4783</v>
      </c>
      <c r="I38" s="4" t="s">
        <v>4832</v>
      </c>
      <c r="J38" s="4" t="s">
        <v>4832</v>
      </c>
      <c r="K38" s="4" t="s">
        <v>4831</v>
      </c>
      <c r="L38" s="4" t="s">
        <v>4831</v>
      </c>
      <c r="M38" s="4" t="s">
        <v>4830</v>
      </c>
      <c r="N38" s="4" t="s">
        <v>4830</v>
      </c>
      <c r="O38" s="4" t="s">
        <v>4829</v>
      </c>
      <c r="P38" s="4" t="s">
        <v>4829</v>
      </c>
      <c r="Q38" s="4" t="s">
        <v>4828</v>
      </c>
      <c r="R38" s="4" t="s">
        <v>4828</v>
      </c>
      <c r="S38" s="4" t="s">
        <v>4827</v>
      </c>
      <c r="T38" s="4" t="s">
        <v>4827</v>
      </c>
      <c r="U38" s="4" t="s">
        <v>4826</v>
      </c>
      <c r="V38" s="82" t="s">
        <v>4826</v>
      </c>
      <c r="W38" s="82" t="s">
        <v>4825</v>
      </c>
      <c r="X38" s="82" t="s">
        <v>4825</v>
      </c>
      <c r="Y38" s="82" t="s">
        <v>4824</v>
      </c>
      <c r="Z38" s="82" t="s">
        <v>4824</v>
      </c>
      <c r="AA38" s="82" t="s">
        <v>4823</v>
      </c>
      <c r="AB38" s="82" t="s">
        <v>4823</v>
      </c>
      <c r="AC38" s="82" t="s">
        <v>4822</v>
      </c>
      <c r="AD38" s="82" t="s">
        <v>4822</v>
      </c>
      <c r="AE38" s="82" t="s">
        <v>4821</v>
      </c>
      <c r="AF38" s="82" t="s">
        <v>4821</v>
      </c>
      <c r="AG38" s="82" t="s">
        <v>4820</v>
      </c>
      <c r="AH38" s="82" t="s">
        <v>4820</v>
      </c>
    </row>
    <row r="39" spans="1:36" ht="38.25" x14ac:dyDescent="0.2">
      <c r="C39" s="4" t="s">
        <v>4414</v>
      </c>
      <c r="D39" s="4" t="s">
        <v>4415</v>
      </c>
      <c r="E39" s="4"/>
      <c r="F39" s="4" t="s">
        <v>4360</v>
      </c>
      <c r="G39" s="4"/>
      <c r="H39" s="4" t="s">
        <v>4360</v>
      </c>
      <c r="I39" s="4"/>
      <c r="J39" s="4" t="s">
        <v>4360</v>
      </c>
      <c r="K39" s="4"/>
      <c r="L39" s="4" t="s">
        <v>4360</v>
      </c>
      <c r="M39" s="4"/>
      <c r="N39" s="4" t="s">
        <v>4360</v>
      </c>
      <c r="O39" s="4"/>
      <c r="P39" s="4" t="s">
        <v>4360</v>
      </c>
      <c r="Q39" s="4"/>
      <c r="R39" s="4" t="s">
        <v>4360</v>
      </c>
      <c r="S39" s="4"/>
      <c r="T39" s="4" t="s">
        <v>4360</v>
      </c>
      <c r="U39" s="4"/>
      <c r="V39" s="82" t="s">
        <v>4360</v>
      </c>
      <c r="W39" s="82"/>
      <c r="X39" s="82" t="s">
        <v>4360</v>
      </c>
      <c r="Y39" s="82"/>
      <c r="Z39" s="82" t="s">
        <v>4360</v>
      </c>
      <c r="AA39" s="82"/>
      <c r="AB39" s="82" t="s">
        <v>4360</v>
      </c>
      <c r="AC39" s="82"/>
      <c r="AD39" s="82" t="s">
        <v>4360</v>
      </c>
      <c r="AE39" s="82"/>
      <c r="AF39" s="82" t="s">
        <v>4360</v>
      </c>
      <c r="AG39" s="82"/>
      <c r="AH39" s="82" t="s">
        <v>4360</v>
      </c>
    </row>
    <row r="40" spans="1:36" ht="25.5" x14ac:dyDescent="0.2">
      <c r="C40" s="75" t="s">
        <v>2106</v>
      </c>
      <c r="D40" s="75" t="s">
        <v>2106</v>
      </c>
      <c r="E40" s="75" t="s">
        <v>2109</v>
      </c>
      <c r="F40" s="75" t="s">
        <v>2106</v>
      </c>
      <c r="G40" s="75" t="s">
        <v>2109</v>
      </c>
      <c r="H40" s="75" t="s">
        <v>2106</v>
      </c>
      <c r="I40" s="75" t="s">
        <v>2109</v>
      </c>
      <c r="J40" s="75" t="s">
        <v>2106</v>
      </c>
      <c r="K40" s="75" t="s">
        <v>2109</v>
      </c>
      <c r="L40" s="75" t="s">
        <v>2106</v>
      </c>
      <c r="M40" s="75" t="s">
        <v>2109</v>
      </c>
      <c r="N40" s="75" t="s">
        <v>2106</v>
      </c>
      <c r="O40" s="75" t="s">
        <v>2109</v>
      </c>
      <c r="P40" s="75" t="s">
        <v>2106</v>
      </c>
      <c r="Q40" s="75" t="s">
        <v>2109</v>
      </c>
      <c r="R40" s="75" t="s">
        <v>2106</v>
      </c>
      <c r="S40" s="75" t="s">
        <v>2109</v>
      </c>
      <c r="T40" s="75" t="s">
        <v>2106</v>
      </c>
      <c r="U40" s="75" t="s">
        <v>2109</v>
      </c>
      <c r="V40" s="80" t="s">
        <v>2106</v>
      </c>
      <c r="W40" s="80" t="s">
        <v>2109</v>
      </c>
      <c r="X40" s="80" t="s">
        <v>2106</v>
      </c>
      <c r="Y40" s="80" t="s">
        <v>2109</v>
      </c>
      <c r="Z40" s="80" t="s">
        <v>2106</v>
      </c>
      <c r="AA40" s="80" t="s">
        <v>2109</v>
      </c>
      <c r="AB40" s="80" t="s">
        <v>2106</v>
      </c>
      <c r="AC40" s="80" t="s">
        <v>2109</v>
      </c>
      <c r="AD40" s="80" t="s">
        <v>2106</v>
      </c>
      <c r="AE40" s="80" t="s">
        <v>2109</v>
      </c>
      <c r="AF40" s="80" t="s">
        <v>2106</v>
      </c>
      <c r="AG40" s="80" t="s">
        <v>2109</v>
      </c>
      <c r="AH40" s="80" t="s">
        <v>2106</v>
      </c>
    </row>
    <row r="41" spans="1:36" ht="25.5" x14ac:dyDescent="0.2">
      <c r="C41" s="75" t="s">
        <v>4229</v>
      </c>
      <c r="D41" s="75" t="s">
        <v>4229</v>
      </c>
      <c r="E41" s="75" t="s">
        <v>4691</v>
      </c>
      <c r="F41" s="75" t="s">
        <v>4229</v>
      </c>
      <c r="G41" s="75" t="s">
        <v>4691</v>
      </c>
      <c r="H41" s="75" t="s">
        <v>4229</v>
      </c>
      <c r="I41" s="75" t="s">
        <v>4691</v>
      </c>
      <c r="J41" s="75" t="s">
        <v>4229</v>
      </c>
      <c r="K41" s="75" t="s">
        <v>4691</v>
      </c>
      <c r="L41" s="75" t="s">
        <v>4229</v>
      </c>
      <c r="M41" s="75" t="s">
        <v>4691</v>
      </c>
      <c r="N41" s="75" t="s">
        <v>4229</v>
      </c>
      <c r="O41" s="75" t="s">
        <v>4691</v>
      </c>
      <c r="P41" s="75" t="s">
        <v>4229</v>
      </c>
      <c r="Q41" s="75" t="s">
        <v>4691</v>
      </c>
      <c r="R41" s="75" t="s">
        <v>4229</v>
      </c>
      <c r="S41" s="75" t="s">
        <v>4691</v>
      </c>
      <c r="T41" s="75" t="s">
        <v>4229</v>
      </c>
      <c r="U41" s="75" t="s">
        <v>4691</v>
      </c>
      <c r="V41" s="80" t="s">
        <v>4229</v>
      </c>
      <c r="W41" s="80" t="s">
        <v>4691</v>
      </c>
      <c r="X41" s="80" t="s">
        <v>4229</v>
      </c>
      <c r="Y41" s="80" t="s">
        <v>4691</v>
      </c>
      <c r="Z41" s="80" t="s">
        <v>4229</v>
      </c>
      <c r="AA41" s="80" t="s">
        <v>4691</v>
      </c>
      <c r="AB41" s="80" t="s">
        <v>4229</v>
      </c>
      <c r="AC41" s="80" t="s">
        <v>4691</v>
      </c>
      <c r="AD41" s="80" t="s">
        <v>4229</v>
      </c>
      <c r="AE41" s="80" t="s">
        <v>4691</v>
      </c>
      <c r="AF41" s="80" t="s">
        <v>4229</v>
      </c>
      <c r="AG41" s="80" t="s">
        <v>4691</v>
      </c>
      <c r="AH41" s="80" t="s">
        <v>4229</v>
      </c>
    </row>
    <row r="42" spans="1:36" ht="38.25" x14ac:dyDescent="0.2">
      <c r="B42" s="19"/>
      <c r="C42" s="75"/>
      <c r="D42" s="75"/>
      <c r="E42" s="75" t="s">
        <v>4987</v>
      </c>
      <c r="F42" s="75" t="s">
        <v>4987</v>
      </c>
      <c r="G42" s="75" t="s">
        <v>4987</v>
      </c>
      <c r="H42" s="75" t="s">
        <v>4987</v>
      </c>
      <c r="I42" s="75" t="s">
        <v>4987</v>
      </c>
      <c r="J42" s="75" t="s">
        <v>4987</v>
      </c>
      <c r="K42" s="75" t="s">
        <v>4987</v>
      </c>
      <c r="L42" s="75" t="s">
        <v>4987</v>
      </c>
      <c r="M42" s="75" t="s">
        <v>4987</v>
      </c>
      <c r="N42" s="75" t="s">
        <v>4987</v>
      </c>
      <c r="O42" s="75" t="s">
        <v>4987</v>
      </c>
      <c r="P42" s="75" t="s">
        <v>4987</v>
      </c>
      <c r="Q42" s="75" t="s">
        <v>4987</v>
      </c>
      <c r="R42" s="75" t="s">
        <v>4987</v>
      </c>
      <c r="S42" s="75" t="s">
        <v>4987</v>
      </c>
      <c r="T42" s="75" t="s">
        <v>4987</v>
      </c>
      <c r="U42" s="75" t="s">
        <v>4987</v>
      </c>
      <c r="V42" s="80" t="s">
        <v>4987</v>
      </c>
      <c r="W42" s="80" t="s">
        <v>4987</v>
      </c>
      <c r="X42" s="80" t="s">
        <v>4987</v>
      </c>
      <c r="Y42" s="80" t="s">
        <v>4987</v>
      </c>
      <c r="Z42" s="80" t="s">
        <v>4987</v>
      </c>
      <c r="AA42" s="80" t="s">
        <v>4987</v>
      </c>
      <c r="AB42" s="80" t="s">
        <v>4987</v>
      </c>
      <c r="AC42" s="80" t="s">
        <v>4987</v>
      </c>
      <c r="AD42" s="80" t="s">
        <v>4987</v>
      </c>
      <c r="AE42" s="80" t="s">
        <v>4987</v>
      </c>
      <c r="AF42" s="80" t="s">
        <v>4987</v>
      </c>
      <c r="AG42" s="80" t="s">
        <v>4987</v>
      </c>
      <c r="AH42" s="80" t="s">
        <v>4987</v>
      </c>
    </row>
    <row r="43" spans="1:36" x14ac:dyDescent="0.2">
      <c r="B43" s="19"/>
    </row>
    <row r="44" spans="1:36" x14ac:dyDescent="0.2">
      <c r="B44" s="17"/>
      <c r="C44" s="339"/>
      <c r="D44" s="339"/>
    </row>
    <row r="45" spans="1:36" x14ac:dyDescent="0.2">
      <c r="B45" s="17"/>
      <c r="C45" s="340"/>
      <c r="D45" s="340"/>
    </row>
    <row r="46" spans="1:36" x14ac:dyDescent="0.2">
      <c r="B46" s="18"/>
    </row>
  </sheetData>
  <pageMargins left="0.17" right="0.36" top="1" bottom="1" header="0.5" footer="0.5"/>
  <pageSetup paperSize="9" scale="24" orientation="landscape" cellComments="asDisplayed" r:id="rId1"/>
  <headerFooter alignWithMargins="0">
    <oddHeader>&amp;A</oddHeader>
    <oddFooter>&amp;L&amp;F&amp;CPage &amp;P&amp;R&amp;D</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3">
    <pageSetUpPr fitToPage="1"/>
  </sheetPr>
  <dimension ref="A1:T27"/>
  <sheetViews>
    <sheetView zoomScale="55" zoomScaleNormal="55" workbookViewId="0">
      <selection activeCell="C11" sqref="C11"/>
    </sheetView>
  </sheetViews>
  <sheetFormatPr defaultColWidth="9.140625" defaultRowHeight="12.75" x14ac:dyDescent="0.2"/>
  <cols>
    <col min="1" max="1" width="17.140625" style="11" customWidth="1"/>
    <col min="2" max="14" width="17.140625" style="38" customWidth="1"/>
    <col min="15" max="19" width="15.7109375" style="38" customWidth="1"/>
    <col min="20" max="33" width="15.7109375" style="11" customWidth="1"/>
    <col min="34" max="34" width="16.5703125" style="11" customWidth="1"/>
    <col min="35" max="256" width="9.140625" style="11"/>
    <col min="257" max="257" width="17.42578125" style="11" customWidth="1"/>
    <col min="258" max="289" width="15.7109375" style="11" customWidth="1"/>
    <col min="290" max="290" width="16.5703125" style="11" customWidth="1"/>
    <col min="291" max="512" width="9.140625" style="11"/>
    <col min="513" max="513" width="17.42578125" style="11" customWidth="1"/>
    <col min="514" max="545" width="15.7109375" style="11" customWidth="1"/>
    <col min="546" max="546" width="16.5703125" style="11" customWidth="1"/>
    <col min="547" max="768" width="9.140625" style="11"/>
    <col min="769" max="769" width="17.42578125" style="11" customWidth="1"/>
    <col min="770" max="801" width="15.7109375" style="11" customWidth="1"/>
    <col min="802" max="802" width="16.5703125" style="11" customWidth="1"/>
    <col min="803" max="1024" width="9.140625" style="11"/>
    <col min="1025" max="1025" width="17.42578125" style="11" customWidth="1"/>
    <col min="1026" max="1057" width="15.7109375" style="11" customWidth="1"/>
    <col min="1058" max="1058" width="16.5703125" style="11" customWidth="1"/>
    <col min="1059" max="1280" width="9.140625" style="11"/>
    <col min="1281" max="1281" width="17.42578125" style="11" customWidth="1"/>
    <col min="1282" max="1313" width="15.7109375" style="11" customWidth="1"/>
    <col min="1314" max="1314" width="16.5703125" style="11" customWidth="1"/>
    <col min="1315" max="1536" width="9.140625" style="11"/>
    <col min="1537" max="1537" width="17.42578125" style="11" customWidth="1"/>
    <col min="1538" max="1569" width="15.7109375" style="11" customWidth="1"/>
    <col min="1570" max="1570" width="16.5703125" style="11" customWidth="1"/>
    <col min="1571" max="1792" width="9.140625" style="11"/>
    <col min="1793" max="1793" width="17.42578125" style="11" customWidth="1"/>
    <col min="1794" max="1825" width="15.7109375" style="11" customWidth="1"/>
    <col min="1826" max="1826" width="16.5703125" style="11" customWidth="1"/>
    <col min="1827" max="2048" width="9.140625" style="11"/>
    <col min="2049" max="2049" width="17.42578125" style="11" customWidth="1"/>
    <col min="2050" max="2081" width="15.7109375" style="11" customWidth="1"/>
    <col min="2082" max="2082" width="16.5703125" style="11" customWidth="1"/>
    <col min="2083" max="2304" width="9.140625" style="11"/>
    <col min="2305" max="2305" width="17.42578125" style="11" customWidth="1"/>
    <col min="2306" max="2337" width="15.7109375" style="11" customWidth="1"/>
    <col min="2338" max="2338" width="16.5703125" style="11" customWidth="1"/>
    <col min="2339" max="2560" width="9.140625" style="11"/>
    <col min="2561" max="2561" width="17.42578125" style="11" customWidth="1"/>
    <col min="2562" max="2593" width="15.7109375" style="11" customWidth="1"/>
    <col min="2594" max="2594" width="16.5703125" style="11" customWidth="1"/>
    <col min="2595" max="2816" width="9.140625" style="11"/>
    <col min="2817" max="2817" width="17.42578125" style="11" customWidth="1"/>
    <col min="2818" max="2849" width="15.7109375" style="11" customWidth="1"/>
    <col min="2850" max="2850" width="16.5703125" style="11" customWidth="1"/>
    <col min="2851" max="3072" width="9.140625" style="11"/>
    <col min="3073" max="3073" width="17.42578125" style="11" customWidth="1"/>
    <col min="3074" max="3105" width="15.7109375" style="11" customWidth="1"/>
    <col min="3106" max="3106" width="16.5703125" style="11" customWidth="1"/>
    <col min="3107" max="3328" width="9.140625" style="11"/>
    <col min="3329" max="3329" width="17.42578125" style="11" customWidth="1"/>
    <col min="3330" max="3361" width="15.7109375" style="11" customWidth="1"/>
    <col min="3362" max="3362" width="16.5703125" style="11" customWidth="1"/>
    <col min="3363" max="3584" width="9.140625" style="11"/>
    <col min="3585" max="3585" width="17.42578125" style="11" customWidth="1"/>
    <col min="3586" max="3617" width="15.7109375" style="11" customWidth="1"/>
    <col min="3618" max="3618" width="16.5703125" style="11" customWidth="1"/>
    <col min="3619" max="3840" width="9.140625" style="11"/>
    <col min="3841" max="3841" width="17.42578125" style="11" customWidth="1"/>
    <col min="3842" max="3873" width="15.7109375" style="11" customWidth="1"/>
    <col min="3874" max="3874" width="16.5703125" style="11" customWidth="1"/>
    <col min="3875" max="4096" width="9.140625" style="11"/>
    <col min="4097" max="4097" width="17.42578125" style="11" customWidth="1"/>
    <col min="4098" max="4129" width="15.7109375" style="11" customWidth="1"/>
    <col min="4130" max="4130" width="16.5703125" style="11" customWidth="1"/>
    <col min="4131" max="4352" width="9.140625" style="11"/>
    <col min="4353" max="4353" width="17.42578125" style="11" customWidth="1"/>
    <col min="4354" max="4385" width="15.7109375" style="11" customWidth="1"/>
    <col min="4386" max="4386" width="16.5703125" style="11" customWidth="1"/>
    <col min="4387" max="4608" width="9.140625" style="11"/>
    <col min="4609" max="4609" width="17.42578125" style="11" customWidth="1"/>
    <col min="4610" max="4641" width="15.7109375" style="11" customWidth="1"/>
    <col min="4642" max="4642" width="16.5703125" style="11" customWidth="1"/>
    <col min="4643" max="4864" width="9.140625" style="11"/>
    <col min="4865" max="4865" width="17.42578125" style="11" customWidth="1"/>
    <col min="4866" max="4897" width="15.7109375" style="11" customWidth="1"/>
    <col min="4898" max="4898" width="16.5703125" style="11" customWidth="1"/>
    <col min="4899" max="5120" width="9.140625" style="11"/>
    <col min="5121" max="5121" width="17.42578125" style="11" customWidth="1"/>
    <col min="5122" max="5153" width="15.7109375" style="11" customWidth="1"/>
    <col min="5154" max="5154" width="16.5703125" style="11" customWidth="1"/>
    <col min="5155" max="5376" width="9.140625" style="11"/>
    <col min="5377" max="5377" width="17.42578125" style="11" customWidth="1"/>
    <col min="5378" max="5409" width="15.7109375" style="11" customWidth="1"/>
    <col min="5410" max="5410" width="16.5703125" style="11" customWidth="1"/>
    <col min="5411" max="5632" width="9.140625" style="11"/>
    <col min="5633" max="5633" width="17.42578125" style="11" customWidth="1"/>
    <col min="5634" max="5665" width="15.7109375" style="11" customWidth="1"/>
    <col min="5666" max="5666" width="16.5703125" style="11" customWidth="1"/>
    <col min="5667" max="5888" width="9.140625" style="11"/>
    <col min="5889" max="5889" width="17.42578125" style="11" customWidth="1"/>
    <col min="5890" max="5921" width="15.7109375" style="11" customWidth="1"/>
    <col min="5922" max="5922" width="16.5703125" style="11" customWidth="1"/>
    <col min="5923" max="6144" width="9.140625" style="11"/>
    <col min="6145" max="6145" width="17.42578125" style="11" customWidth="1"/>
    <col min="6146" max="6177" width="15.7109375" style="11" customWidth="1"/>
    <col min="6178" max="6178" width="16.5703125" style="11" customWidth="1"/>
    <col min="6179" max="6400" width="9.140625" style="11"/>
    <col min="6401" max="6401" width="17.42578125" style="11" customWidth="1"/>
    <col min="6402" max="6433" width="15.7109375" style="11" customWidth="1"/>
    <col min="6434" max="6434" width="16.5703125" style="11" customWidth="1"/>
    <col min="6435" max="6656" width="9.140625" style="11"/>
    <col min="6657" max="6657" width="17.42578125" style="11" customWidth="1"/>
    <col min="6658" max="6689" width="15.7109375" style="11" customWidth="1"/>
    <col min="6690" max="6690" width="16.5703125" style="11" customWidth="1"/>
    <col min="6691" max="6912" width="9.140625" style="11"/>
    <col min="6913" max="6913" width="17.42578125" style="11" customWidth="1"/>
    <col min="6914" max="6945" width="15.7109375" style="11" customWidth="1"/>
    <col min="6946" max="6946" width="16.5703125" style="11" customWidth="1"/>
    <col min="6947" max="7168" width="9.140625" style="11"/>
    <col min="7169" max="7169" width="17.42578125" style="11" customWidth="1"/>
    <col min="7170" max="7201" width="15.7109375" style="11" customWidth="1"/>
    <col min="7202" max="7202" width="16.5703125" style="11" customWidth="1"/>
    <col min="7203" max="7424" width="9.140625" style="11"/>
    <col min="7425" max="7425" width="17.42578125" style="11" customWidth="1"/>
    <col min="7426" max="7457" width="15.7109375" style="11" customWidth="1"/>
    <col min="7458" max="7458" width="16.5703125" style="11" customWidth="1"/>
    <col min="7459" max="7680" width="9.140625" style="11"/>
    <col min="7681" max="7681" width="17.42578125" style="11" customWidth="1"/>
    <col min="7682" max="7713" width="15.7109375" style="11" customWidth="1"/>
    <col min="7714" max="7714" width="16.5703125" style="11" customWidth="1"/>
    <col min="7715" max="7936" width="9.140625" style="11"/>
    <col min="7937" max="7937" width="17.42578125" style="11" customWidth="1"/>
    <col min="7938" max="7969" width="15.7109375" style="11" customWidth="1"/>
    <col min="7970" max="7970" width="16.5703125" style="11" customWidth="1"/>
    <col min="7971" max="8192" width="9.140625" style="11"/>
    <col min="8193" max="8193" width="17.42578125" style="11" customWidth="1"/>
    <col min="8194" max="8225" width="15.7109375" style="11" customWidth="1"/>
    <col min="8226" max="8226" width="16.5703125" style="11" customWidth="1"/>
    <col min="8227" max="8448" width="9.140625" style="11"/>
    <col min="8449" max="8449" width="17.42578125" style="11" customWidth="1"/>
    <col min="8450" max="8481" width="15.7109375" style="11" customWidth="1"/>
    <col min="8482" max="8482" width="16.5703125" style="11" customWidth="1"/>
    <col min="8483" max="8704" width="9.140625" style="11"/>
    <col min="8705" max="8705" width="17.42578125" style="11" customWidth="1"/>
    <col min="8706" max="8737" width="15.7109375" style="11" customWidth="1"/>
    <col min="8738" max="8738" width="16.5703125" style="11" customWidth="1"/>
    <col min="8739" max="8960" width="9.140625" style="11"/>
    <col min="8961" max="8961" width="17.42578125" style="11" customWidth="1"/>
    <col min="8962" max="8993" width="15.7109375" style="11" customWidth="1"/>
    <col min="8994" max="8994" width="16.5703125" style="11" customWidth="1"/>
    <col min="8995" max="9216" width="9.140625" style="11"/>
    <col min="9217" max="9217" width="17.42578125" style="11" customWidth="1"/>
    <col min="9218" max="9249" width="15.7109375" style="11" customWidth="1"/>
    <col min="9250" max="9250" width="16.5703125" style="11" customWidth="1"/>
    <col min="9251" max="9472" width="9.140625" style="11"/>
    <col min="9473" max="9473" width="17.42578125" style="11" customWidth="1"/>
    <col min="9474" max="9505" width="15.7109375" style="11" customWidth="1"/>
    <col min="9506" max="9506" width="16.5703125" style="11" customWidth="1"/>
    <col min="9507" max="9728" width="9.140625" style="11"/>
    <col min="9729" max="9729" width="17.42578125" style="11" customWidth="1"/>
    <col min="9730" max="9761" width="15.7109375" style="11" customWidth="1"/>
    <col min="9762" max="9762" width="16.5703125" style="11" customWidth="1"/>
    <col min="9763" max="9984" width="9.140625" style="11"/>
    <col min="9985" max="9985" width="17.42578125" style="11" customWidth="1"/>
    <col min="9986" max="10017" width="15.7109375" style="11" customWidth="1"/>
    <col min="10018" max="10018" width="16.5703125" style="11" customWidth="1"/>
    <col min="10019" max="10240" width="9.140625" style="11"/>
    <col min="10241" max="10241" width="17.42578125" style="11" customWidth="1"/>
    <col min="10242" max="10273" width="15.7109375" style="11" customWidth="1"/>
    <col min="10274" max="10274" width="16.5703125" style="11" customWidth="1"/>
    <col min="10275" max="10496" width="9.140625" style="11"/>
    <col min="10497" max="10497" width="17.42578125" style="11" customWidth="1"/>
    <col min="10498" max="10529" width="15.7109375" style="11" customWidth="1"/>
    <col min="10530" max="10530" width="16.5703125" style="11" customWidth="1"/>
    <col min="10531" max="10752" width="9.140625" style="11"/>
    <col min="10753" max="10753" width="17.42578125" style="11" customWidth="1"/>
    <col min="10754" max="10785" width="15.7109375" style="11" customWidth="1"/>
    <col min="10786" max="10786" width="16.5703125" style="11" customWidth="1"/>
    <col min="10787" max="11008" width="9.140625" style="11"/>
    <col min="11009" max="11009" width="17.42578125" style="11" customWidth="1"/>
    <col min="11010" max="11041" width="15.7109375" style="11" customWidth="1"/>
    <col min="11042" max="11042" width="16.5703125" style="11" customWidth="1"/>
    <col min="11043" max="11264" width="9.140625" style="11"/>
    <col min="11265" max="11265" width="17.42578125" style="11" customWidth="1"/>
    <col min="11266" max="11297" width="15.7109375" style="11" customWidth="1"/>
    <col min="11298" max="11298" width="16.5703125" style="11" customWidth="1"/>
    <col min="11299" max="11520" width="9.140625" style="11"/>
    <col min="11521" max="11521" width="17.42578125" style="11" customWidth="1"/>
    <col min="11522" max="11553" width="15.7109375" style="11" customWidth="1"/>
    <col min="11554" max="11554" width="16.5703125" style="11" customWidth="1"/>
    <col min="11555" max="11776" width="9.140625" style="11"/>
    <col min="11777" max="11777" width="17.42578125" style="11" customWidth="1"/>
    <col min="11778" max="11809" width="15.7109375" style="11" customWidth="1"/>
    <col min="11810" max="11810" width="16.5703125" style="11" customWidth="1"/>
    <col min="11811" max="12032" width="9.140625" style="11"/>
    <col min="12033" max="12033" width="17.42578125" style="11" customWidth="1"/>
    <col min="12034" max="12065" width="15.7109375" style="11" customWidth="1"/>
    <col min="12066" max="12066" width="16.5703125" style="11" customWidth="1"/>
    <col min="12067" max="12288" width="9.140625" style="11"/>
    <col min="12289" max="12289" width="17.42578125" style="11" customWidth="1"/>
    <col min="12290" max="12321" width="15.7109375" style="11" customWidth="1"/>
    <col min="12322" max="12322" width="16.5703125" style="11" customWidth="1"/>
    <col min="12323" max="12544" width="9.140625" style="11"/>
    <col min="12545" max="12545" width="17.42578125" style="11" customWidth="1"/>
    <col min="12546" max="12577" width="15.7109375" style="11" customWidth="1"/>
    <col min="12578" max="12578" width="16.5703125" style="11" customWidth="1"/>
    <col min="12579" max="12800" width="9.140625" style="11"/>
    <col min="12801" max="12801" width="17.42578125" style="11" customWidth="1"/>
    <col min="12802" max="12833" width="15.7109375" style="11" customWidth="1"/>
    <col min="12834" max="12834" width="16.5703125" style="11" customWidth="1"/>
    <col min="12835" max="13056" width="9.140625" style="11"/>
    <col min="13057" max="13057" width="17.42578125" style="11" customWidth="1"/>
    <col min="13058" max="13089" width="15.7109375" style="11" customWidth="1"/>
    <col min="13090" max="13090" width="16.5703125" style="11" customWidth="1"/>
    <col min="13091" max="13312" width="9.140625" style="11"/>
    <col min="13313" max="13313" width="17.42578125" style="11" customWidth="1"/>
    <col min="13314" max="13345" width="15.7109375" style="11" customWidth="1"/>
    <col min="13346" max="13346" width="16.5703125" style="11" customWidth="1"/>
    <col min="13347" max="13568" width="9.140625" style="11"/>
    <col min="13569" max="13569" width="17.42578125" style="11" customWidth="1"/>
    <col min="13570" max="13601" width="15.7109375" style="11" customWidth="1"/>
    <col min="13602" max="13602" width="16.5703125" style="11" customWidth="1"/>
    <col min="13603" max="13824" width="9.140625" style="11"/>
    <col min="13825" max="13825" width="17.42578125" style="11" customWidth="1"/>
    <col min="13826" max="13857" width="15.7109375" style="11" customWidth="1"/>
    <col min="13858" max="13858" width="16.5703125" style="11" customWidth="1"/>
    <col min="13859" max="14080" width="9.140625" style="11"/>
    <col min="14081" max="14081" width="17.42578125" style="11" customWidth="1"/>
    <col min="14082" max="14113" width="15.7109375" style="11" customWidth="1"/>
    <col min="14114" max="14114" width="16.5703125" style="11" customWidth="1"/>
    <col min="14115" max="14336" width="9.140625" style="11"/>
    <col min="14337" max="14337" width="17.42578125" style="11" customWidth="1"/>
    <col min="14338" max="14369" width="15.7109375" style="11" customWidth="1"/>
    <col min="14370" max="14370" width="16.5703125" style="11" customWidth="1"/>
    <col min="14371" max="14592" width="9.140625" style="11"/>
    <col min="14593" max="14593" width="17.42578125" style="11" customWidth="1"/>
    <col min="14594" max="14625" width="15.7109375" style="11" customWidth="1"/>
    <col min="14626" max="14626" width="16.5703125" style="11" customWidth="1"/>
    <col min="14627" max="14848" width="9.140625" style="11"/>
    <col min="14849" max="14849" width="17.42578125" style="11" customWidth="1"/>
    <col min="14850" max="14881" width="15.7109375" style="11" customWidth="1"/>
    <col min="14882" max="14882" width="16.5703125" style="11" customWidth="1"/>
    <col min="14883" max="15104" width="9.140625" style="11"/>
    <col min="15105" max="15105" width="17.42578125" style="11" customWidth="1"/>
    <col min="15106" max="15137" width="15.7109375" style="11" customWidth="1"/>
    <col min="15138" max="15138" width="16.5703125" style="11" customWidth="1"/>
    <col min="15139" max="15360" width="9.140625" style="11"/>
    <col min="15361" max="15361" width="17.42578125" style="11" customWidth="1"/>
    <col min="15362" max="15393" width="15.7109375" style="11" customWidth="1"/>
    <col min="15394" max="15394" width="16.5703125" style="11" customWidth="1"/>
    <col min="15395" max="15616" width="9.140625" style="11"/>
    <col min="15617" max="15617" width="17.42578125" style="11" customWidth="1"/>
    <col min="15618" max="15649" width="15.7109375" style="11" customWidth="1"/>
    <col min="15650" max="15650" width="16.5703125" style="11" customWidth="1"/>
    <col min="15651" max="15872" width="9.140625" style="11"/>
    <col min="15873" max="15873" width="17.42578125" style="11" customWidth="1"/>
    <col min="15874" max="15905" width="15.7109375" style="11" customWidth="1"/>
    <col min="15906" max="15906" width="16.5703125" style="11" customWidth="1"/>
    <col min="15907" max="16128" width="9.140625" style="11"/>
    <col min="16129" max="16129" width="17.42578125" style="11" customWidth="1"/>
    <col min="16130" max="16161" width="15.7109375" style="11" customWidth="1"/>
    <col min="16162" max="16162" width="16.5703125" style="11" customWidth="1"/>
    <col min="16163" max="16384" width="9.140625" style="11"/>
  </cols>
  <sheetData>
    <row r="1" spans="1:19" x14ac:dyDescent="0.2">
      <c r="A1" s="18" t="s">
        <v>5272</v>
      </c>
      <c r="B1" s="740" t="str">
        <f>HYPERLINK("#List!$A$1", "Full")</f>
        <v>Full</v>
      </c>
    </row>
    <row r="2" spans="1:19" x14ac:dyDescent="0.2">
      <c r="A2" s="18"/>
    </row>
    <row r="3" spans="1:19" x14ac:dyDescent="0.2">
      <c r="A3" s="17" t="s">
        <v>7548</v>
      </c>
    </row>
    <row r="4" spans="1:19" x14ac:dyDescent="0.2">
      <c r="A4" s="17" t="s">
        <v>7547</v>
      </c>
    </row>
    <row r="5" spans="1:19" x14ac:dyDescent="0.2">
      <c r="A5" s="84" t="s">
        <v>4059</v>
      </c>
      <c r="B5" s="11"/>
      <c r="C5" s="11"/>
      <c r="D5" s="4"/>
      <c r="E5" s="4"/>
      <c r="F5" s="4"/>
      <c r="G5" s="4"/>
      <c r="H5" s="11"/>
      <c r="I5" s="11"/>
      <c r="J5" s="11"/>
      <c r="K5" s="11"/>
      <c r="L5" s="11"/>
      <c r="M5" s="11"/>
      <c r="N5" s="11"/>
      <c r="O5" s="11"/>
      <c r="P5" s="11"/>
      <c r="Q5" s="11"/>
      <c r="R5" s="11"/>
      <c r="S5" s="11"/>
    </row>
    <row r="6" spans="1:19" x14ac:dyDescent="0.2">
      <c r="R6" s="11"/>
      <c r="S6" s="11"/>
    </row>
    <row r="7" spans="1:19" x14ac:dyDescent="0.2">
      <c r="A7" s="18" t="s">
        <v>6800</v>
      </c>
      <c r="R7" s="11"/>
      <c r="S7" s="11"/>
    </row>
    <row r="8" spans="1:19" x14ac:dyDescent="0.2">
      <c r="A8" s="323" t="s">
        <v>48</v>
      </c>
      <c r="R8" s="11"/>
      <c r="S8" s="11"/>
    </row>
    <row r="9" spans="1:19" x14ac:dyDescent="0.2">
      <c r="A9" s="19" t="s">
        <v>4583</v>
      </c>
      <c r="R9" s="11"/>
      <c r="S9" s="11"/>
    </row>
    <row r="10" spans="1:19" x14ac:dyDescent="0.2">
      <c r="A10" s="116" t="s">
        <v>4556</v>
      </c>
      <c r="B10" s="241" t="s">
        <v>3012</v>
      </c>
      <c r="C10" s="237" t="s">
        <v>7805</v>
      </c>
      <c r="D10" s="236" t="s">
        <v>7542</v>
      </c>
      <c r="R10" s="11"/>
      <c r="S10" s="11"/>
    </row>
    <row r="11" spans="1:19" x14ac:dyDescent="0.2">
      <c r="A11" s="38"/>
      <c r="Q11" s="11"/>
      <c r="R11" s="11"/>
      <c r="S11" s="11"/>
    </row>
    <row r="12" spans="1:19" ht="51" x14ac:dyDescent="0.2">
      <c r="A12" s="215" t="s">
        <v>4060</v>
      </c>
      <c r="B12" s="215" t="s">
        <v>4063</v>
      </c>
      <c r="C12" s="215" t="s">
        <v>4064</v>
      </c>
      <c r="D12" s="215" t="s">
        <v>4065</v>
      </c>
      <c r="E12" s="279" t="s">
        <v>4066</v>
      </c>
      <c r="F12" s="215" t="s">
        <v>4067</v>
      </c>
      <c r="G12" s="215" t="s">
        <v>4061</v>
      </c>
      <c r="H12" s="215" t="s">
        <v>4068</v>
      </c>
      <c r="I12" s="215" t="s">
        <v>4069</v>
      </c>
      <c r="J12" s="215" t="s">
        <v>4062</v>
      </c>
      <c r="K12" s="215" t="s">
        <v>4070</v>
      </c>
      <c r="L12" s="215" t="s">
        <v>4071</v>
      </c>
      <c r="M12" s="215" t="s">
        <v>4072</v>
      </c>
      <c r="N12" s="215" t="s">
        <v>4073</v>
      </c>
      <c r="P12" s="11"/>
      <c r="Q12" s="11"/>
      <c r="R12" s="11"/>
      <c r="S12" s="11"/>
    </row>
    <row r="13" spans="1:19" x14ac:dyDescent="0.2">
      <c r="A13" s="341" t="s">
        <v>7811</v>
      </c>
      <c r="B13" s="294" t="s">
        <v>7835</v>
      </c>
      <c r="C13" s="341" t="s">
        <v>7836</v>
      </c>
      <c r="D13" s="294" t="s">
        <v>7838</v>
      </c>
      <c r="E13" s="341" t="s">
        <v>7839</v>
      </c>
      <c r="F13" s="294" t="s">
        <v>7840</v>
      </c>
      <c r="G13" s="341" t="s">
        <v>7841</v>
      </c>
      <c r="H13" s="294" t="s">
        <v>7856</v>
      </c>
      <c r="I13" s="341" t="s">
        <v>7863</v>
      </c>
      <c r="J13" s="294" t="s">
        <v>7864</v>
      </c>
      <c r="K13" s="341" t="s">
        <v>7865</v>
      </c>
      <c r="L13" s="294" t="s">
        <v>7866</v>
      </c>
      <c r="M13" s="341" t="s">
        <v>7867</v>
      </c>
      <c r="N13" s="294" t="s">
        <v>7868</v>
      </c>
      <c r="P13" s="11"/>
      <c r="Q13" s="11"/>
      <c r="R13" s="11"/>
      <c r="S13" s="11"/>
    </row>
    <row r="14" spans="1:19" x14ac:dyDescent="0.2">
      <c r="A14" s="641"/>
      <c r="B14" s="763" t="s">
        <v>227</v>
      </c>
      <c r="C14" s="763" t="s">
        <v>208</v>
      </c>
      <c r="D14" s="763" t="s">
        <v>226</v>
      </c>
      <c r="E14" s="763" t="s">
        <v>266</v>
      </c>
      <c r="F14" s="763" t="s">
        <v>265</v>
      </c>
      <c r="G14" s="641" t="s">
        <v>233</v>
      </c>
      <c r="H14" s="763" t="s">
        <v>257</v>
      </c>
      <c r="I14" s="763" t="s">
        <v>246</v>
      </c>
      <c r="J14" s="641" t="s">
        <v>241</v>
      </c>
      <c r="K14" s="763" t="s">
        <v>245</v>
      </c>
      <c r="L14" s="763" t="s">
        <v>244</v>
      </c>
      <c r="M14" s="763" t="s">
        <v>364</v>
      </c>
      <c r="N14" s="763" t="s">
        <v>243</v>
      </c>
      <c r="P14" s="11"/>
      <c r="Q14" s="11"/>
      <c r="R14" s="11"/>
      <c r="S14" s="11"/>
    </row>
    <row r="15" spans="1:19" ht="51" x14ac:dyDescent="0.2">
      <c r="A15" s="82" t="s">
        <v>7116</v>
      </c>
      <c r="B15" s="80" t="s">
        <v>2107</v>
      </c>
      <c r="C15" s="80" t="s">
        <v>2107</v>
      </c>
      <c r="D15" s="80" t="s">
        <v>2107</v>
      </c>
      <c r="E15" s="80" t="s">
        <v>2108</v>
      </c>
      <c r="F15" s="80" t="s">
        <v>2108</v>
      </c>
      <c r="G15" s="80" t="s">
        <v>7408</v>
      </c>
      <c r="H15" s="80" t="s">
        <v>2106</v>
      </c>
      <c r="I15" s="80" t="s">
        <v>2106</v>
      </c>
      <c r="J15" s="80" t="s">
        <v>7432</v>
      </c>
      <c r="K15" s="80" t="s">
        <v>2106</v>
      </c>
      <c r="L15" s="80" t="s">
        <v>2106</v>
      </c>
      <c r="M15" s="80" t="s">
        <v>2106</v>
      </c>
      <c r="N15" s="80" t="s">
        <v>2106</v>
      </c>
      <c r="P15" s="11"/>
      <c r="Q15" s="11"/>
      <c r="R15" s="11"/>
      <c r="S15" s="11"/>
    </row>
    <row r="16" spans="1:19" ht="25.5" x14ac:dyDescent="0.2">
      <c r="A16" s="83" t="s">
        <v>7600</v>
      </c>
      <c r="B16" s="80" t="s">
        <v>4665</v>
      </c>
      <c r="C16" s="80" t="s">
        <v>4666</v>
      </c>
      <c r="D16" s="80" t="s">
        <v>4667</v>
      </c>
      <c r="E16" s="80" t="s">
        <v>4209</v>
      </c>
      <c r="F16" s="80" t="s">
        <v>4210</v>
      </c>
      <c r="G16" s="83"/>
      <c r="H16" s="80" t="s">
        <v>4360</v>
      </c>
      <c r="I16" s="80" t="s">
        <v>4360</v>
      </c>
      <c r="J16" s="83"/>
      <c r="K16" s="80" t="s">
        <v>4373</v>
      </c>
      <c r="L16" s="80" t="s">
        <v>4360</v>
      </c>
      <c r="M16" s="80" t="s">
        <v>4360</v>
      </c>
      <c r="N16" s="80" t="s">
        <v>4360</v>
      </c>
      <c r="P16" s="11"/>
      <c r="Q16" s="11"/>
      <c r="R16" s="11"/>
      <c r="S16" s="11"/>
    </row>
    <row r="17" spans="1:20" x14ac:dyDescent="0.2">
      <c r="A17" s="83"/>
      <c r="B17" s="80"/>
      <c r="C17" s="80"/>
      <c r="D17" s="80"/>
      <c r="E17" s="80"/>
      <c r="F17" s="80"/>
      <c r="G17" s="83"/>
      <c r="H17" s="80" t="s">
        <v>4252</v>
      </c>
      <c r="I17" s="80" t="s">
        <v>4252</v>
      </c>
      <c r="J17" s="83"/>
      <c r="K17" s="80" t="s">
        <v>4360</v>
      </c>
      <c r="L17" s="80" t="s">
        <v>4252</v>
      </c>
      <c r="M17" s="80" t="s">
        <v>4252</v>
      </c>
      <c r="N17" s="80" t="s">
        <v>4252</v>
      </c>
      <c r="O17" s="11"/>
      <c r="P17" s="11"/>
      <c r="Q17" s="11"/>
      <c r="R17" s="11"/>
      <c r="S17" s="11"/>
    </row>
    <row r="18" spans="1:20" ht="38.25" x14ac:dyDescent="0.2">
      <c r="A18" s="83"/>
      <c r="B18" s="80"/>
      <c r="C18" s="80"/>
      <c r="D18" s="80"/>
      <c r="E18" s="80"/>
      <c r="F18" s="80"/>
      <c r="G18" s="83"/>
      <c r="H18" s="80"/>
      <c r="I18" s="80" t="s">
        <v>4345</v>
      </c>
      <c r="J18" s="83"/>
      <c r="K18" s="80" t="s">
        <v>4243</v>
      </c>
      <c r="L18" s="80" t="s">
        <v>4346</v>
      </c>
      <c r="M18" s="80" t="s">
        <v>4346</v>
      </c>
      <c r="N18" s="80" t="s">
        <v>4346</v>
      </c>
      <c r="O18" s="11"/>
      <c r="P18" s="11"/>
      <c r="Q18" s="11"/>
      <c r="R18" s="11"/>
      <c r="S18" s="11"/>
    </row>
    <row r="19" spans="1:20" ht="38.25" x14ac:dyDescent="0.2">
      <c r="A19" s="83"/>
      <c r="B19" s="83"/>
      <c r="C19" s="80"/>
      <c r="D19" s="80"/>
      <c r="E19" s="80"/>
      <c r="F19" s="80"/>
      <c r="G19" s="80"/>
      <c r="H19" s="83"/>
      <c r="I19" s="80"/>
      <c r="J19" s="80"/>
      <c r="K19" s="83"/>
      <c r="L19" s="80" t="s">
        <v>4472</v>
      </c>
      <c r="M19" s="80" t="s">
        <v>4473</v>
      </c>
      <c r="N19" s="476" t="s">
        <v>4471</v>
      </c>
      <c r="Q19" s="11"/>
      <c r="R19" s="11"/>
      <c r="S19" s="11"/>
    </row>
    <row r="20" spans="1:20" x14ac:dyDescent="0.2">
      <c r="Q20" s="11"/>
      <c r="R20" s="11"/>
      <c r="S20" s="11"/>
    </row>
    <row r="21" spans="1:20" x14ac:dyDescent="0.2">
      <c r="Q21" s="11"/>
      <c r="R21" s="11"/>
      <c r="S21" s="11"/>
    </row>
    <row r="22" spans="1:20" x14ac:dyDescent="0.2">
      <c r="Q22" s="11"/>
      <c r="R22" s="11"/>
      <c r="S22" s="11"/>
    </row>
    <row r="23" spans="1:20" x14ac:dyDescent="0.2">
      <c r="E23" s="342"/>
      <c r="F23" s="342"/>
      <c r="G23" s="342"/>
      <c r="H23" s="342"/>
      <c r="I23" s="342"/>
      <c r="J23" s="342"/>
      <c r="R23" s="11"/>
      <c r="S23" s="11"/>
    </row>
    <row r="25" spans="1:20" x14ac:dyDescent="0.2">
      <c r="S25" s="11"/>
    </row>
    <row r="26" spans="1:20" x14ac:dyDescent="0.2">
      <c r="T26" s="38"/>
    </row>
    <row r="27" spans="1:20" x14ac:dyDescent="0.2">
      <c r="T27" s="38"/>
    </row>
  </sheetData>
  <pageMargins left="0.39370078740157483" right="0.35433070866141736" top="0.5" bottom="0.23622047244094491" header="0.15748031496062992" footer="0.11811023622047245"/>
  <pageSetup paperSize="9" scale="41" orientation="landscape" cellComments="asDisplayed" r:id="rId1"/>
  <headerFooter alignWithMargins="0">
    <oddHeader>&amp;A</oddHeader>
    <oddFooter>&amp;L&amp;F&amp;CPage &amp;P&amp;R&amp;D</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4">
    <pageSetUpPr fitToPage="1"/>
  </sheetPr>
  <dimension ref="A1:H42"/>
  <sheetViews>
    <sheetView zoomScale="55" zoomScaleNormal="55" workbookViewId="0">
      <selection activeCell="I21" sqref="I21"/>
    </sheetView>
  </sheetViews>
  <sheetFormatPr defaultColWidth="9.140625" defaultRowHeight="12.75" x14ac:dyDescent="0.2"/>
  <cols>
    <col min="1" max="1" width="12.7109375" style="11" customWidth="1"/>
    <col min="2" max="2" width="13.85546875" style="11" bestFit="1" customWidth="1"/>
    <col min="3" max="3" width="16.140625" style="38" bestFit="1" customWidth="1"/>
    <col min="4" max="4" width="18.28515625" style="38" bestFit="1" customWidth="1"/>
    <col min="5" max="5" width="15.5703125" style="38" bestFit="1" customWidth="1"/>
    <col min="6" max="6" width="15.42578125" style="38" bestFit="1" customWidth="1"/>
    <col min="7" max="7" width="17.28515625" style="38" bestFit="1" customWidth="1"/>
    <col min="8" max="8" width="5.85546875" style="38" bestFit="1" customWidth="1"/>
    <col min="9" max="196" width="9.140625" style="11"/>
    <col min="197" max="197" width="17.42578125" style="11" customWidth="1"/>
    <col min="198" max="228" width="15.7109375" style="11" customWidth="1"/>
    <col min="229" max="229" width="16.5703125" style="11" customWidth="1"/>
    <col min="230" max="452" width="9.140625" style="11"/>
    <col min="453" max="453" width="17.42578125" style="11" customWidth="1"/>
    <col min="454" max="484" width="15.7109375" style="11" customWidth="1"/>
    <col min="485" max="485" width="16.5703125" style="11" customWidth="1"/>
    <col min="486" max="708" width="9.140625" style="11"/>
    <col min="709" max="709" width="17.42578125" style="11" customWidth="1"/>
    <col min="710" max="740" width="15.7109375" style="11" customWidth="1"/>
    <col min="741" max="741" width="16.5703125" style="11" customWidth="1"/>
    <col min="742" max="964" width="9.140625" style="11"/>
    <col min="965" max="965" width="17.42578125" style="11" customWidth="1"/>
    <col min="966" max="996" width="15.7109375" style="11" customWidth="1"/>
    <col min="997" max="997" width="16.5703125" style="11" customWidth="1"/>
    <col min="998" max="1220" width="9.140625" style="11"/>
    <col min="1221" max="1221" width="17.42578125" style="11" customWidth="1"/>
    <col min="1222" max="1252" width="15.7109375" style="11" customWidth="1"/>
    <col min="1253" max="1253" width="16.5703125" style="11" customWidth="1"/>
    <col min="1254" max="1476" width="9.140625" style="11"/>
    <col min="1477" max="1477" width="17.42578125" style="11" customWidth="1"/>
    <col min="1478" max="1508" width="15.7109375" style="11" customWidth="1"/>
    <col min="1509" max="1509" width="16.5703125" style="11" customWidth="1"/>
    <col min="1510" max="1732" width="9.140625" style="11"/>
    <col min="1733" max="1733" width="17.42578125" style="11" customWidth="1"/>
    <col min="1734" max="1764" width="15.7109375" style="11" customWidth="1"/>
    <col min="1765" max="1765" width="16.5703125" style="11" customWidth="1"/>
    <col min="1766" max="1988" width="9.140625" style="11"/>
    <col min="1989" max="1989" width="17.42578125" style="11" customWidth="1"/>
    <col min="1990" max="2020" width="15.7109375" style="11" customWidth="1"/>
    <col min="2021" max="2021" width="16.5703125" style="11" customWidth="1"/>
    <col min="2022" max="2244" width="9.140625" style="11"/>
    <col min="2245" max="2245" width="17.42578125" style="11" customWidth="1"/>
    <col min="2246" max="2276" width="15.7109375" style="11" customWidth="1"/>
    <col min="2277" max="2277" width="16.5703125" style="11" customWidth="1"/>
    <col min="2278" max="2500" width="9.140625" style="11"/>
    <col min="2501" max="2501" width="17.42578125" style="11" customWidth="1"/>
    <col min="2502" max="2532" width="15.7109375" style="11" customWidth="1"/>
    <col min="2533" max="2533" width="16.5703125" style="11" customWidth="1"/>
    <col min="2534" max="2756" width="9.140625" style="11"/>
    <col min="2757" max="2757" width="17.42578125" style="11" customWidth="1"/>
    <col min="2758" max="2788" width="15.7109375" style="11" customWidth="1"/>
    <col min="2789" max="2789" width="16.5703125" style="11" customWidth="1"/>
    <col min="2790" max="3012" width="9.140625" style="11"/>
    <col min="3013" max="3013" width="17.42578125" style="11" customWidth="1"/>
    <col min="3014" max="3044" width="15.7109375" style="11" customWidth="1"/>
    <col min="3045" max="3045" width="16.5703125" style="11" customWidth="1"/>
    <col min="3046" max="3268" width="9.140625" style="11"/>
    <col min="3269" max="3269" width="17.42578125" style="11" customWidth="1"/>
    <col min="3270" max="3300" width="15.7109375" style="11" customWidth="1"/>
    <col min="3301" max="3301" width="16.5703125" style="11" customWidth="1"/>
    <col min="3302" max="3524" width="9.140625" style="11"/>
    <col min="3525" max="3525" width="17.42578125" style="11" customWidth="1"/>
    <col min="3526" max="3556" width="15.7109375" style="11" customWidth="1"/>
    <col min="3557" max="3557" width="16.5703125" style="11" customWidth="1"/>
    <col min="3558" max="3780" width="9.140625" style="11"/>
    <col min="3781" max="3781" width="17.42578125" style="11" customWidth="1"/>
    <col min="3782" max="3812" width="15.7109375" style="11" customWidth="1"/>
    <col min="3813" max="3813" width="16.5703125" style="11" customWidth="1"/>
    <col min="3814" max="4036" width="9.140625" style="11"/>
    <col min="4037" max="4037" width="17.42578125" style="11" customWidth="1"/>
    <col min="4038" max="4068" width="15.7109375" style="11" customWidth="1"/>
    <col min="4069" max="4069" width="16.5703125" style="11" customWidth="1"/>
    <col min="4070" max="4292" width="9.140625" style="11"/>
    <col min="4293" max="4293" width="17.42578125" style="11" customWidth="1"/>
    <col min="4294" max="4324" width="15.7109375" style="11" customWidth="1"/>
    <col min="4325" max="4325" width="16.5703125" style="11" customWidth="1"/>
    <col min="4326" max="4548" width="9.140625" style="11"/>
    <col min="4549" max="4549" width="17.42578125" style="11" customWidth="1"/>
    <col min="4550" max="4580" width="15.7109375" style="11" customWidth="1"/>
    <col min="4581" max="4581" width="16.5703125" style="11" customWidth="1"/>
    <col min="4582" max="4804" width="9.140625" style="11"/>
    <col min="4805" max="4805" width="17.42578125" style="11" customWidth="1"/>
    <col min="4806" max="4836" width="15.7109375" style="11" customWidth="1"/>
    <col min="4837" max="4837" width="16.5703125" style="11" customWidth="1"/>
    <col min="4838" max="5060" width="9.140625" style="11"/>
    <col min="5061" max="5061" width="17.42578125" style="11" customWidth="1"/>
    <col min="5062" max="5092" width="15.7109375" style="11" customWidth="1"/>
    <col min="5093" max="5093" width="16.5703125" style="11" customWidth="1"/>
    <col min="5094" max="5316" width="9.140625" style="11"/>
    <col min="5317" max="5317" width="17.42578125" style="11" customWidth="1"/>
    <col min="5318" max="5348" width="15.7109375" style="11" customWidth="1"/>
    <col min="5349" max="5349" width="16.5703125" style="11" customWidth="1"/>
    <col min="5350" max="5572" width="9.140625" style="11"/>
    <col min="5573" max="5573" width="17.42578125" style="11" customWidth="1"/>
    <col min="5574" max="5604" width="15.7109375" style="11" customWidth="1"/>
    <col min="5605" max="5605" width="16.5703125" style="11" customWidth="1"/>
    <col min="5606" max="5828" width="9.140625" style="11"/>
    <col min="5829" max="5829" width="17.42578125" style="11" customWidth="1"/>
    <col min="5830" max="5860" width="15.7109375" style="11" customWidth="1"/>
    <col min="5861" max="5861" width="16.5703125" style="11" customWidth="1"/>
    <col min="5862" max="6084" width="9.140625" style="11"/>
    <col min="6085" max="6085" width="17.42578125" style="11" customWidth="1"/>
    <col min="6086" max="6116" width="15.7109375" style="11" customWidth="1"/>
    <col min="6117" max="6117" width="16.5703125" style="11" customWidth="1"/>
    <col min="6118" max="6340" width="9.140625" style="11"/>
    <col min="6341" max="6341" width="17.42578125" style="11" customWidth="1"/>
    <col min="6342" max="6372" width="15.7109375" style="11" customWidth="1"/>
    <col min="6373" max="6373" width="16.5703125" style="11" customWidth="1"/>
    <col min="6374" max="6596" width="9.140625" style="11"/>
    <col min="6597" max="6597" width="17.42578125" style="11" customWidth="1"/>
    <col min="6598" max="6628" width="15.7109375" style="11" customWidth="1"/>
    <col min="6629" max="6629" width="16.5703125" style="11" customWidth="1"/>
    <col min="6630" max="6852" width="9.140625" style="11"/>
    <col min="6853" max="6853" width="17.42578125" style="11" customWidth="1"/>
    <col min="6854" max="6884" width="15.7109375" style="11" customWidth="1"/>
    <col min="6885" max="6885" width="16.5703125" style="11" customWidth="1"/>
    <col min="6886" max="7108" width="9.140625" style="11"/>
    <col min="7109" max="7109" width="17.42578125" style="11" customWidth="1"/>
    <col min="7110" max="7140" width="15.7109375" style="11" customWidth="1"/>
    <col min="7141" max="7141" width="16.5703125" style="11" customWidth="1"/>
    <col min="7142" max="7364" width="9.140625" style="11"/>
    <col min="7365" max="7365" width="17.42578125" style="11" customWidth="1"/>
    <col min="7366" max="7396" width="15.7109375" style="11" customWidth="1"/>
    <col min="7397" max="7397" width="16.5703125" style="11" customWidth="1"/>
    <col min="7398" max="7620" width="9.140625" style="11"/>
    <col min="7621" max="7621" width="17.42578125" style="11" customWidth="1"/>
    <col min="7622" max="7652" width="15.7109375" style="11" customWidth="1"/>
    <col min="7653" max="7653" width="16.5703125" style="11" customWidth="1"/>
    <col min="7654" max="7876" width="9.140625" style="11"/>
    <col min="7877" max="7877" width="17.42578125" style="11" customWidth="1"/>
    <col min="7878" max="7908" width="15.7109375" style="11" customWidth="1"/>
    <col min="7909" max="7909" width="16.5703125" style="11" customWidth="1"/>
    <col min="7910" max="8132" width="9.140625" style="11"/>
    <col min="8133" max="8133" width="17.42578125" style="11" customWidth="1"/>
    <col min="8134" max="8164" width="15.7109375" style="11" customWidth="1"/>
    <col min="8165" max="8165" width="16.5703125" style="11" customWidth="1"/>
    <col min="8166" max="8388" width="9.140625" style="11"/>
    <col min="8389" max="8389" width="17.42578125" style="11" customWidth="1"/>
    <col min="8390" max="8420" width="15.7109375" style="11" customWidth="1"/>
    <col min="8421" max="8421" width="16.5703125" style="11" customWidth="1"/>
    <col min="8422" max="8644" width="9.140625" style="11"/>
    <col min="8645" max="8645" width="17.42578125" style="11" customWidth="1"/>
    <col min="8646" max="8676" width="15.7109375" style="11" customWidth="1"/>
    <col min="8677" max="8677" width="16.5703125" style="11" customWidth="1"/>
    <col min="8678" max="8900" width="9.140625" style="11"/>
    <col min="8901" max="8901" width="17.42578125" style="11" customWidth="1"/>
    <col min="8902" max="8932" width="15.7109375" style="11" customWidth="1"/>
    <col min="8933" max="8933" width="16.5703125" style="11" customWidth="1"/>
    <col min="8934" max="9156" width="9.140625" style="11"/>
    <col min="9157" max="9157" width="17.42578125" style="11" customWidth="1"/>
    <col min="9158" max="9188" width="15.7109375" style="11" customWidth="1"/>
    <col min="9189" max="9189" width="16.5703125" style="11" customWidth="1"/>
    <col min="9190" max="9412" width="9.140625" style="11"/>
    <col min="9413" max="9413" width="17.42578125" style="11" customWidth="1"/>
    <col min="9414" max="9444" width="15.7109375" style="11" customWidth="1"/>
    <col min="9445" max="9445" width="16.5703125" style="11" customWidth="1"/>
    <col min="9446" max="9668" width="9.140625" style="11"/>
    <col min="9669" max="9669" width="17.42578125" style="11" customWidth="1"/>
    <col min="9670" max="9700" width="15.7109375" style="11" customWidth="1"/>
    <col min="9701" max="9701" width="16.5703125" style="11" customWidth="1"/>
    <col min="9702" max="9924" width="9.140625" style="11"/>
    <col min="9925" max="9925" width="17.42578125" style="11" customWidth="1"/>
    <col min="9926" max="9956" width="15.7109375" style="11" customWidth="1"/>
    <col min="9957" max="9957" width="16.5703125" style="11" customWidth="1"/>
    <col min="9958" max="10180" width="9.140625" style="11"/>
    <col min="10181" max="10181" width="17.42578125" style="11" customWidth="1"/>
    <col min="10182" max="10212" width="15.7109375" style="11" customWidth="1"/>
    <col min="10213" max="10213" width="16.5703125" style="11" customWidth="1"/>
    <col min="10214" max="10436" width="9.140625" style="11"/>
    <col min="10437" max="10437" width="17.42578125" style="11" customWidth="1"/>
    <col min="10438" max="10468" width="15.7109375" style="11" customWidth="1"/>
    <col min="10469" max="10469" width="16.5703125" style="11" customWidth="1"/>
    <col min="10470" max="10692" width="9.140625" style="11"/>
    <col min="10693" max="10693" width="17.42578125" style="11" customWidth="1"/>
    <col min="10694" max="10724" width="15.7109375" style="11" customWidth="1"/>
    <col min="10725" max="10725" width="16.5703125" style="11" customWidth="1"/>
    <col min="10726" max="10948" width="9.140625" style="11"/>
    <col min="10949" max="10949" width="17.42578125" style="11" customWidth="1"/>
    <col min="10950" max="10980" width="15.7109375" style="11" customWidth="1"/>
    <col min="10981" max="10981" width="16.5703125" style="11" customWidth="1"/>
    <col min="10982" max="11204" width="9.140625" style="11"/>
    <col min="11205" max="11205" width="17.42578125" style="11" customWidth="1"/>
    <col min="11206" max="11236" width="15.7109375" style="11" customWidth="1"/>
    <col min="11237" max="11237" width="16.5703125" style="11" customWidth="1"/>
    <col min="11238" max="11460" width="9.140625" style="11"/>
    <col min="11461" max="11461" width="17.42578125" style="11" customWidth="1"/>
    <col min="11462" max="11492" width="15.7109375" style="11" customWidth="1"/>
    <col min="11493" max="11493" width="16.5703125" style="11" customWidth="1"/>
    <col min="11494" max="11716" width="9.140625" style="11"/>
    <col min="11717" max="11717" width="17.42578125" style="11" customWidth="1"/>
    <col min="11718" max="11748" width="15.7109375" style="11" customWidth="1"/>
    <col min="11749" max="11749" width="16.5703125" style="11" customWidth="1"/>
    <col min="11750" max="11972" width="9.140625" style="11"/>
    <col min="11973" max="11973" width="17.42578125" style="11" customWidth="1"/>
    <col min="11974" max="12004" width="15.7109375" style="11" customWidth="1"/>
    <col min="12005" max="12005" width="16.5703125" style="11" customWidth="1"/>
    <col min="12006" max="12228" width="9.140625" style="11"/>
    <col min="12229" max="12229" width="17.42578125" style="11" customWidth="1"/>
    <col min="12230" max="12260" width="15.7109375" style="11" customWidth="1"/>
    <col min="12261" max="12261" width="16.5703125" style="11" customWidth="1"/>
    <col min="12262" max="12484" width="9.140625" style="11"/>
    <col min="12485" max="12485" width="17.42578125" style="11" customWidth="1"/>
    <col min="12486" max="12516" width="15.7109375" style="11" customWidth="1"/>
    <col min="12517" max="12517" width="16.5703125" style="11" customWidth="1"/>
    <col min="12518" max="12740" width="9.140625" style="11"/>
    <col min="12741" max="12741" width="17.42578125" style="11" customWidth="1"/>
    <col min="12742" max="12772" width="15.7109375" style="11" customWidth="1"/>
    <col min="12773" max="12773" width="16.5703125" style="11" customWidth="1"/>
    <col min="12774" max="12996" width="9.140625" style="11"/>
    <col min="12997" max="12997" width="17.42578125" style="11" customWidth="1"/>
    <col min="12998" max="13028" width="15.7109375" style="11" customWidth="1"/>
    <col min="13029" max="13029" width="16.5703125" style="11" customWidth="1"/>
    <col min="13030" max="13252" width="9.140625" style="11"/>
    <col min="13253" max="13253" width="17.42578125" style="11" customWidth="1"/>
    <col min="13254" max="13284" width="15.7109375" style="11" customWidth="1"/>
    <col min="13285" max="13285" width="16.5703125" style="11" customWidth="1"/>
    <col min="13286" max="13508" width="9.140625" style="11"/>
    <col min="13509" max="13509" width="17.42578125" style="11" customWidth="1"/>
    <col min="13510" max="13540" width="15.7109375" style="11" customWidth="1"/>
    <col min="13541" max="13541" width="16.5703125" style="11" customWidth="1"/>
    <col min="13542" max="13764" width="9.140625" style="11"/>
    <col min="13765" max="13765" width="17.42578125" style="11" customWidth="1"/>
    <col min="13766" max="13796" width="15.7109375" style="11" customWidth="1"/>
    <col min="13797" max="13797" width="16.5703125" style="11" customWidth="1"/>
    <col min="13798" max="14020" width="9.140625" style="11"/>
    <col min="14021" max="14021" width="17.42578125" style="11" customWidth="1"/>
    <col min="14022" max="14052" width="15.7109375" style="11" customWidth="1"/>
    <col min="14053" max="14053" width="16.5703125" style="11" customWidth="1"/>
    <col min="14054" max="14276" width="9.140625" style="11"/>
    <col min="14277" max="14277" width="17.42578125" style="11" customWidth="1"/>
    <col min="14278" max="14308" width="15.7109375" style="11" customWidth="1"/>
    <col min="14309" max="14309" width="16.5703125" style="11" customWidth="1"/>
    <col min="14310" max="14532" width="9.140625" style="11"/>
    <col min="14533" max="14533" width="17.42578125" style="11" customWidth="1"/>
    <col min="14534" max="14564" width="15.7109375" style="11" customWidth="1"/>
    <col min="14565" max="14565" width="16.5703125" style="11" customWidth="1"/>
    <col min="14566" max="14788" width="9.140625" style="11"/>
    <col min="14789" max="14789" width="17.42578125" style="11" customWidth="1"/>
    <col min="14790" max="14820" width="15.7109375" style="11" customWidth="1"/>
    <col min="14821" max="14821" width="16.5703125" style="11" customWidth="1"/>
    <col min="14822" max="15044" width="9.140625" style="11"/>
    <col min="15045" max="15045" width="17.42578125" style="11" customWidth="1"/>
    <col min="15046" max="15076" width="15.7109375" style="11" customWidth="1"/>
    <col min="15077" max="15077" width="16.5703125" style="11" customWidth="1"/>
    <col min="15078" max="15300" width="9.140625" style="11"/>
    <col min="15301" max="15301" width="17.42578125" style="11" customWidth="1"/>
    <col min="15302" max="15332" width="15.7109375" style="11" customWidth="1"/>
    <col min="15333" max="15333" width="16.5703125" style="11" customWidth="1"/>
    <col min="15334" max="15556" width="9.140625" style="11"/>
    <col min="15557" max="15557" width="17.42578125" style="11" customWidth="1"/>
    <col min="15558" max="15588" width="15.7109375" style="11" customWidth="1"/>
    <col min="15589" max="15589" width="16.5703125" style="11" customWidth="1"/>
    <col min="15590" max="15812" width="9.140625" style="11"/>
    <col min="15813" max="15813" width="17.42578125" style="11" customWidth="1"/>
    <col min="15814" max="15844" width="15.7109375" style="11" customWidth="1"/>
    <col min="15845" max="15845" width="16.5703125" style="11" customWidth="1"/>
    <col min="15846" max="16068" width="9.140625" style="11"/>
    <col min="16069" max="16069" width="17.42578125" style="11" customWidth="1"/>
    <col min="16070" max="16100" width="15.7109375" style="11" customWidth="1"/>
    <col min="16101" max="16101" width="16.5703125" style="11" customWidth="1"/>
    <col min="16102" max="16384" width="9.140625" style="11"/>
  </cols>
  <sheetData>
    <row r="1" spans="1:8" x14ac:dyDescent="0.2">
      <c r="A1" s="18" t="s">
        <v>5273</v>
      </c>
      <c r="B1" s="740" t="str">
        <f>HYPERLINK("#List!$A$1", "Full")</f>
        <v>Full</v>
      </c>
    </row>
    <row r="2" spans="1:8" x14ac:dyDescent="0.2">
      <c r="A2" s="18"/>
      <c r="B2" s="18"/>
    </row>
    <row r="3" spans="1:8" x14ac:dyDescent="0.2">
      <c r="A3" s="17" t="s">
        <v>7549</v>
      </c>
      <c r="B3" s="17"/>
    </row>
    <row r="4" spans="1:8" x14ac:dyDescent="0.2">
      <c r="A4" s="17" t="s">
        <v>7547</v>
      </c>
      <c r="B4" s="17"/>
    </row>
    <row r="5" spans="1:8" x14ac:dyDescent="0.2">
      <c r="A5" s="84" t="s">
        <v>4059</v>
      </c>
      <c r="B5" s="84"/>
      <c r="C5" s="11"/>
      <c r="D5" s="11"/>
      <c r="E5" s="4"/>
      <c r="F5" s="4"/>
      <c r="G5" s="4"/>
      <c r="H5" s="4"/>
    </row>
    <row r="6" spans="1:8" x14ac:dyDescent="0.2">
      <c r="A6" s="84"/>
      <c r="B6" s="84"/>
      <c r="C6" s="11"/>
      <c r="D6" s="11"/>
      <c r="E6" s="4"/>
      <c r="F6" s="4"/>
      <c r="G6" s="4"/>
      <c r="H6" s="4"/>
    </row>
    <row r="7" spans="1:8" x14ac:dyDescent="0.2">
      <c r="A7" s="18" t="s">
        <v>6801</v>
      </c>
      <c r="B7" s="18"/>
      <c r="C7" s="47"/>
      <c r="D7" s="47"/>
      <c r="E7" s="47"/>
      <c r="F7" s="47"/>
      <c r="G7" s="47"/>
    </row>
    <row r="8" spans="1:8" x14ac:dyDescent="0.2">
      <c r="A8" s="323" t="s">
        <v>48</v>
      </c>
      <c r="B8" s="19"/>
      <c r="C8" s="318"/>
      <c r="D8" s="318"/>
      <c r="E8" s="318"/>
      <c r="F8" s="318"/>
      <c r="G8" s="318"/>
    </row>
    <row r="9" spans="1:8" x14ac:dyDescent="0.2">
      <c r="A9" s="19" t="s">
        <v>4583</v>
      </c>
      <c r="B9" s="19"/>
    </row>
    <row r="10" spans="1:8" x14ac:dyDescent="0.2">
      <c r="A10" s="17" t="s">
        <v>4556</v>
      </c>
      <c r="B10" s="241" t="s">
        <v>3012</v>
      </c>
      <c r="C10" s="237" t="s">
        <v>7805</v>
      </c>
      <c r="D10" s="236" t="s">
        <v>7542</v>
      </c>
    </row>
    <row r="12" spans="1:8" s="17" customFormat="1" ht="38.25" x14ac:dyDescent="0.2">
      <c r="C12" s="215" t="s">
        <v>4074</v>
      </c>
      <c r="D12" s="215" t="s">
        <v>4075</v>
      </c>
      <c r="E12" s="215" t="s">
        <v>4076</v>
      </c>
      <c r="F12" s="215" t="s">
        <v>4077</v>
      </c>
      <c r="G12" s="215" t="s">
        <v>4078</v>
      </c>
      <c r="H12" s="47"/>
    </row>
    <row r="13" spans="1:8" s="17" customFormat="1" x14ac:dyDescent="0.2">
      <c r="C13" s="219" t="s">
        <v>7835</v>
      </c>
      <c r="D13" s="219" t="s">
        <v>7836</v>
      </c>
      <c r="E13" s="219" t="s">
        <v>7837</v>
      </c>
      <c r="F13" s="219" t="s">
        <v>7838</v>
      </c>
      <c r="G13" s="219" t="s">
        <v>7839</v>
      </c>
      <c r="H13" s="47"/>
    </row>
    <row r="14" spans="1:8" s="17" customFormat="1" x14ac:dyDescent="0.2">
      <c r="A14" s="343">
        <v>1</v>
      </c>
      <c r="B14" s="304" t="s">
        <v>7807</v>
      </c>
      <c r="C14" s="672" t="s">
        <v>23</v>
      </c>
      <c r="D14" s="672" t="s">
        <v>227</v>
      </c>
      <c r="E14" s="672" t="s">
        <v>208</v>
      </c>
      <c r="F14" s="672" t="s">
        <v>0</v>
      </c>
      <c r="G14" s="672" t="s">
        <v>226</v>
      </c>
      <c r="H14" s="13" t="s">
        <v>4719</v>
      </c>
    </row>
    <row r="15" spans="1:8" x14ac:dyDescent="0.2">
      <c r="A15" s="343">
        <v>2</v>
      </c>
      <c r="B15" s="304" t="s">
        <v>7808</v>
      </c>
      <c r="C15" s="672"/>
      <c r="D15" s="672"/>
      <c r="E15" s="672"/>
      <c r="F15" s="672"/>
      <c r="G15" s="672"/>
      <c r="H15" s="13" t="s">
        <v>4720</v>
      </c>
    </row>
    <row r="16" spans="1:8" x14ac:dyDescent="0.2">
      <c r="A16" s="343">
        <v>3</v>
      </c>
      <c r="B16" s="304" t="s">
        <v>7809</v>
      </c>
      <c r="C16" s="672"/>
      <c r="D16" s="672"/>
      <c r="E16" s="672"/>
      <c r="F16" s="672"/>
      <c r="G16" s="672"/>
      <c r="H16" s="13" t="s">
        <v>4721</v>
      </c>
    </row>
    <row r="17" spans="1:8" x14ac:dyDescent="0.2">
      <c r="A17" s="343">
        <v>4</v>
      </c>
      <c r="B17" s="304" t="s">
        <v>7810</v>
      </c>
      <c r="C17" s="672"/>
      <c r="D17" s="672"/>
      <c r="E17" s="672"/>
      <c r="F17" s="672"/>
      <c r="G17" s="672"/>
      <c r="H17" s="13" t="s">
        <v>4722</v>
      </c>
    </row>
    <row r="18" spans="1:8" x14ac:dyDescent="0.2">
      <c r="A18" s="343">
        <v>5</v>
      </c>
      <c r="B18" s="304" t="s">
        <v>7852</v>
      </c>
      <c r="C18" s="672"/>
      <c r="D18" s="672"/>
      <c r="E18" s="672"/>
      <c r="F18" s="672"/>
      <c r="G18" s="672"/>
      <c r="H18" s="13" t="s">
        <v>4723</v>
      </c>
    </row>
    <row r="19" spans="1:8" x14ac:dyDescent="0.2">
      <c r="A19" s="343">
        <v>6</v>
      </c>
      <c r="B19" s="304" t="s">
        <v>7853</v>
      </c>
      <c r="C19" s="672"/>
      <c r="D19" s="672"/>
      <c r="E19" s="672"/>
      <c r="F19" s="672"/>
      <c r="G19" s="672"/>
      <c r="H19" s="13" t="s">
        <v>4724</v>
      </c>
    </row>
    <row r="20" spans="1:8" x14ac:dyDescent="0.2">
      <c r="A20" s="343">
        <v>7</v>
      </c>
      <c r="B20" s="304" t="s">
        <v>7854</v>
      </c>
      <c r="C20" s="672"/>
      <c r="D20" s="672"/>
      <c r="E20" s="672"/>
      <c r="F20" s="672"/>
      <c r="G20" s="672"/>
      <c r="H20" s="13" t="s">
        <v>4725</v>
      </c>
    </row>
    <row r="21" spans="1:8" x14ac:dyDescent="0.2">
      <c r="A21" s="343">
        <v>8</v>
      </c>
      <c r="B21" s="304" t="s">
        <v>7890</v>
      </c>
      <c r="C21" s="672"/>
      <c r="D21" s="672"/>
      <c r="E21" s="672"/>
      <c r="F21" s="672"/>
      <c r="G21" s="672"/>
      <c r="H21" s="13" t="s">
        <v>4726</v>
      </c>
    </row>
    <row r="22" spans="1:8" x14ac:dyDescent="0.2">
      <c r="A22" s="343">
        <v>9</v>
      </c>
      <c r="B22" s="304" t="s">
        <v>7891</v>
      </c>
      <c r="C22" s="672"/>
      <c r="D22" s="672"/>
      <c r="E22" s="672"/>
      <c r="F22" s="672"/>
      <c r="G22" s="672"/>
      <c r="H22" s="13" t="s">
        <v>4727</v>
      </c>
    </row>
    <row r="23" spans="1:8" x14ac:dyDescent="0.2">
      <c r="A23" s="343">
        <v>10</v>
      </c>
      <c r="B23" s="304" t="s">
        <v>7812</v>
      </c>
      <c r="C23" s="672"/>
      <c r="D23" s="672"/>
      <c r="E23" s="672"/>
      <c r="F23" s="672"/>
      <c r="G23" s="672"/>
      <c r="H23" s="13" t="s">
        <v>4728</v>
      </c>
    </row>
    <row r="24" spans="1:8" x14ac:dyDescent="0.2">
      <c r="A24" s="343">
        <v>11</v>
      </c>
      <c r="B24" s="304" t="s">
        <v>7813</v>
      </c>
      <c r="C24" s="672"/>
      <c r="D24" s="672"/>
      <c r="E24" s="672"/>
      <c r="F24" s="672"/>
      <c r="G24" s="672"/>
      <c r="H24" s="13" t="s">
        <v>4729</v>
      </c>
    </row>
    <row r="25" spans="1:8" x14ac:dyDescent="0.2">
      <c r="A25" s="343">
        <v>12</v>
      </c>
      <c r="B25" s="304" t="s">
        <v>7814</v>
      </c>
      <c r="C25" s="672"/>
      <c r="D25" s="672"/>
      <c r="E25" s="672"/>
      <c r="F25" s="672"/>
      <c r="G25" s="672"/>
      <c r="H25" s="13" t="s">
        <v>4730</v>
      </c>
    </row>
    <row r="26" spans="1:8" x14ac:dyDescent="0.2">
      <c r="A26" s="343">
        <v>13</v>
      </c>
      <c r="B26" s="304" t="s">
        <v>7842</v>
      </c>
      <c r="C26" s="672"/>
      <c r="D26" s="672"/>
      <c r="E26" s="672"/>
      <c r="F26" s="672"/>
      <c r="G26" s="672"/>
      <c r="H26" s="13" t="s">
        <v>4731</v>
      </c>
    </row>
    <row r="27" spans="1:8" x14ac:dyDescent="0.2">
      <c r="A27" s="343">
        <v>14</v>
      </c>
      <c r="B27" s="304" t="s">
        <v>7843</v>
      </c>
      <c r="C27" s="672"/>
      <c r="D27" s="672"/>
      <c r="E27" s="672"/>
      <c r="F27" s="672"/>
      <c r="G27" s="672"/>
      <c r="H27" s="13" t="s">
        <v>4732</v>
      </c>
    </row>
    <row r="28" spans="1:8" x14ac:dyDescent="0.2">
      <c r="A28" s="343">
        <v>15</v>
      </c>
      <c r="B28" s="304" t="s">
        <v>7844</v>
      </c>
      <c r="C28" s="672"/>
      <c r="D28" s="672"/>
      <c r="E28" s="672"/>
      <c r="F28" s="672"/>
      <c r="G28" s="672"/>
      <c r="H28" s="13" t="s">
        <v>4733</v>
      </c>
    </row>
    <row r="29" spans="1:8" x14ac:dyDescent="0.2">
      <c r="A29" s="343">
        <v>16</v>
      </c>
      <c r="B29" s="304" t="s">
        <v>7845</v>
      </c>
      <c r="C29" s="672"/>
      <c r="D29" s="672"/>
      <c r="E29" s="672"/>
      <c r="F29" s="672"/>
      <c r="G29" s="672"/>
      <c r="H29" s="13" t="s">
        <v>4734</v>
      </c>
    </row>
    <row r="30" spans="1:8" x14ac:dyDescent="0.2">
      <c r="A30" s="343">
        <v>17</v>
      </c>
      <c r="B30" s="304" t="s">
        <v>7846</v>
      </c>
      <c r="C30" s="672"/>
      <c r="D30" s="672"/>
      <c r="E30" s="672"/>
      <c r="F30" s="672"/>
      <c r="G30" s="672"/>
      <c r="H30" s="13" t="s">
        <v>4735</v>
      </c>
    </row>
    <row r="31" spans="1:8" x14ac:dyDescent="0.2">
      <c r="A31" s="343">
        <v>18</v>
      </c>
      <c r="B31" s="304" t="s">
        <v>7847</v>
      </c>
      <c r="C31" s="672"/>
      <c r="D31" s="672"/>
      <c r="E31" s="672"/>
      <c r="F31" s="672"/>
      <c r="G31" s="672"/>
      <c r="H31" s="13" t="s">
        <v>4736</v>
      </c>
    </row>
    <row r="32" spans="1:8" x14ac:dyDescent="0.2">
      <c r="A32" s="343">
        <v>19</v>
      </c>
      <c r="B32" s="304" t="s">
        <v>7848</v>
      </c>
      <c r="C32" s="672"/>
      <c r="D32" s="672"/>
      <c r="E32" s="672"/>
      <c r="F32" s="672"/>
      <c r="G32" s="672"/>
      <c r="H32" s="13" t="s">
        <v>4737</v>
      </c>
    </row>
    <row r="33" spans="1:8" x14ac:dyDescent="0.2">
      <c r="A33" s="343">
        <v>20</v>
      </c>
      <c r="B33" s="304" t="s">
        <v>7815</v>
      </c>
      <c r="C33" s="672" t="s">
        <v>40</v>
      </c>
      <c r="D33" s="672" t="s">
        <v>1230</v>
      </c>
      <c r="E33" s="672" t="s">
        <v>463</v>
      </c>
      <c r="F33" s="672" t="s">
        <v>462</v>
      </c>
      <c r="G33" s="672" t="s">
        <v>1909</v>
      </c>
      <c r="H33" s="13" t="s">
        <v>4738</v>
      </c>
    </row>
    <row r="34" spans="1:8" x14ac:dyDescent="0.2">
      <c r="A34" s="343">
        <v>21</v>
      </c>
      <c r="B34" s="304" t="s">
        <v>7816</v>
      </c>
      <c r="C34" s="672" t="s">
        <v>81</v>
      </c>
      <c r="D34" s="672" t="s">
        <v>459</v>
      </c>
      <c r="E34" s="672" t="s">
        <v>1572</v>
      </c>
      <c r="F34" s="672" t="s">
        <v>1270</v>
      </c>
      <c r="G34" s="672" t="s">
        <v>1906</v>
      </c>
      <c r="H34" s="13" t="s">
        <v>4739</v>
      </c>
    </row>
    <row r="35" spans="1:8" ht="25.5" x14ac:dyDescent="0.2">
      <c r="C35" s="82" t="s">
        <v>4414</v>
      </c>
      <c r="D35" s="82" t="s">
        <v>4415</v>
      </c>
      <c r="E35" s="82"/>
      <c r="F35" s="82" t="s">
        <v>4360</v>
      </c>
      <c r="G35" s="82" t="s">
        <v>4359</v>
      </c>
    </row>
    <row r="36" spans="1:8" x14ac:dyDescent="0.2">
      <c r="C36" s="327" t="s">
        <v>4360</v>
      </c>
      <c r="D36" s="327" t="s">
        <v>4360</v>
      </c>
      <c r="E36" s="82"/>
      <c r="F36" s="82"/>
      <c r="G36" s="82"/>
    </row>
    <row r="37" spans="1:8" x14ac:dyDescent="0.2">
      <c r="C37" s="80" t="s">
        <v>2106</v>
      </c>
      <c r="D37" s="80" t="s">
        <v>2106</v>
      </c>
      <c r="E37" s="80" t="s">
        <v>2109</v>
      </c>
      <c r="F37" s="80" t="s">
        <v>2106</v>
      </c>
      <c r="G37" s="80" t="s">
        <v>2106</v>
      </c>
    </row>
    <row r="38" spans="1:8" ht="38.25" x14ac:dyDescent="0.2">
      <c r="C38" s="80" t="s">
        <v>4252</v>
      </c>
      <c r="D38" s="80" t="s">
        <v>4252</v>
      </c>
      <c r="E38" s="80" t="s">
        <v>4696</v>
      </c>
      <c r="F38" s="80" t="s">
        <v>4252</v>
      </c>
      <c r="G38" s="80" t="s">
        <v>4253</v>
      </c>
    </row>
    <row r="42" spans="1:8" x14ac:dyDescent="0.2">
      <c r="C42" s="318"/>
      <c r="D42" s="318"/>
      <c r="E42" s="318"/>
      <c r="F42" s="318"/>
      <c r="G42" s="318"/>
    </row>
  </sheetData>
  <pageMargins left="0.39370078740157483" right="0.35433070866141736" top="0.5" bottom="0.23622047244094491" header="0.15748031496062992" footer="0.11811023622047245"/>
  <pageSetup paperSize="9" scale="46" orientation="landscape" cellComments="asDisplayed" r:id="rId1"/>
  <headerFooter alignWithMargins="0">
    <oddHeader>&amp;A</oddHeader>
    <oddFooter>&amp;L&amp;F&amp;CPage &amp;P&amp;R&amp;D</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
  <dimension ref="A1:T57"/>
  <sheetViews>
    <sheetView zoomScale="55" zoomScaleNormal="55" workbookViewId="0">
      <selection activeCell="C61" sqref="C61"/>
    </sheetView>
  </sheetViews>
  <sheetFormatPr defaultColWidth="9.140625" defaultRowHeight="12.75" x14ac:dyDescent="0.2"/>
  <cols>
    <col min="1" max="1" width="87.5703125" style="17" customWidth="1"/>
    <col min="2" max="2" width="12.140625" style="17" customWidth="1"/>
    <col min="3" max="7" width="17.140625" style="17" customWidth="1"/>
    <col min="8" max="8" width="16.42578125" style="17" customWidth="1"/>
    <col min="9" max="9" width="13.42578125" style="17" customWidth="1"/>
    <col min="10" max="10" width="13.28515625" style="17" customWidth="1"/>
    <col min="11" max="11" width="14" style="17" customWidth="1"/>
    <col min="12" max="246" width="9.140625" style="17"/>
    <col min="247" max="247" width="11.28515625" style="17" customWidth="1"/>
    <col min="248" max="248" width="53" style="17" customWidth="1"/>
    <col min="249" max="249" width="20.7109375" style="17" customWidth="1"/>
    <col min="250" max="250" width="18.7109375" style="17" customWidth="1"/>
    <col min="251" max="251" width="19.28515625" style="17" customWidth="1"/>
    <col min="252" max="252" width="20.5703125" style="17" customWidth="1"/>
    <col min="253" max="253" width="24.140625" style="17" customWidth="1"/>
    <col min="254" max="254" width="20.7109375" style="17" customWidth="1"/>
    <col min="255" max="255" width="20.5703125" style="17" customWidth="1"/>
    <col min="256" max="256" width="17.140625" style="17" customWidth="1"/>
    <col min="257" max="257" width="14.5703125" style="17" customWidth="1"/>
    <col min="258" max="258" width="13.140625" style="17" customWidth="1"/>
    <col min="259" max="259" width="20" style="17" customWidth="1"/>
    <col min="260" max="260" width="15.85546875" style="17" customWidth="1"/>
    <col min="261" max="261" width="14.42578125" style="17" customWidth="1"/>
    <col min="262" max="262" width="17.28515625" style="17" customWidth="1"/>
    <col min="263" max="263" width="14.28515625" style="17" customWidth="1"/>
    <col min="264" max="264" width="18.42578125" style="17" customWidth="1"/>
    <col min="265" max="265" width="15.28515625" style="17" customWidth="1"/>
    <col min="266" max="502" width="9.140625" style="17"/>
    <col min="503" max="503" width="11.28515625" style="17" customWidth="1"/>
    <col min="504" max="504" width="53" style="17" customWidth="1"/>
    <col min="505" max="505" width="20.7109375" style="17" customWidth="1"/>
    <col min="506" max="506" width="18.7109375" style="17" customWidth="1"/>
    <col min="507" max="507" width="19.28515625" style="17" customWidth="1"/>
    <col min="508" max="508" width="20.5703125" style="17" customWidth="1"/>
    <col min="509" max="509" width="24.140625" style="17" customWidth="1"/>
    <col min="510" max="510" width="20.7109375" style="17" customWidth="1"/>
    <col min="511" max="511" width="20.5703125" style="17" customWidth="1"/>
    <col min="512" max="512" width="17.140625" style="17" customWidth="1"/>
    <col min="513" max="513" width="14.5703125" style="17" customWidth="1"/>
    <col min="514" max="514" width="13.140625" style="17" customWidth="1"/>
    <col min="515" max="515" width="20" style="17" customWidth="1"/>
    <col min="516" max="516" width="15.85546875" style="17" customWidth="1"/>
    <col min="517" max="517" width="14.42578125" style="17" customWidth="1"/>
    <col min="518" max="518" width="17.28515625" style="17" customWidth="1"/>
    <col min="519" max="519" width="14.28515625" style="17" customWidth="1"/>
    <col min="520" max="520" width="18.42578125" style="17" customWidth="1"/>
    <col min="521" max="521" width="15.28515625" style="17" customWidth="1"/>
    <col min="522" max="758" width="9.140625" style="17"/>
    <col min="759" max="759" width="11.28515625" style="17" customWidth="1"/>
    <col min="760" max="760" width="53" style="17" customWidth="1"/>
    <col min="761" max="761" width="20.7109375" style="17" customWidth="1"/>
    <col min="762" max="762" width="18.7109375" style="17" customWidth="1"/>
    <col min="763" max="763" width="19.28515625" style="17" customWidth="1"/>
    <col min="764" max="764" width="20.5703125" style="17" customWidth="1"/>
    <col min="765" max="765" width="24.140625" style="17" customWidth="1"/>
    <col min="766" max="766" width="20.7109375" style="17" customWidth="1"/>
    <col min="767" max="767" width="20.5703125" style="17" customWidth="1"/>
    <col min="768" max="768" width="17.140625" style="17" customWidth="1"/>
    <col min="769" max="769" width="14.5703125" style="17" customWidth="1"/>
    <col min="770" max="770" width="13.140625" style="17" customWidth="1"/>
    <col min="771" max="771" width="20" style="17" customWidth="1"/>
    <col min="772" max="772" width="15.85546875" style="17" customWidth="1"/>
    <col min="773" max="773" width="14.42578125" style="17" customWidth="1"/>
    <col min="774" max="774" width="17.28515625" style="17" customWidth="1"/>
    <col min="775" max="775" width="14.28515625" style="17" customWidth="1"/>
    <col min="776" max="776" width="18.42578125" style="17" customWidth="1"/>
    <col min="777" max="777" width="15.28515625" style="17" customWidth="1"/>
    <col min="778" max="1014" width="9.140625" style="17"/>
    <col min="1015" max="1015" width="11.28515625" style="17" customWidth="1"/>
    <col min="1016" max="1016" width="53" style="17" customWidth="1"/>
    <col min="1017" max="1017" width="20.7109375" style="17" customWidth="1"/>
    <col min="1018" max="1018" width="18.7109375" style="17" customWidth="1"/>
    <col min="1019" max="1019" width="19.28515625" style="17" customWidth="1"/>
    <col min="1020" max="1020" width="20.5703125" style="17" customWidth="1"/>
    <col min="1021" max="1021" width="24.140625" style="17" customWidth="1"/>
    <col min="1022" max="1022" width="20.7109375" style="17" customWidth="1"/>
    <col min="1023" max="1023" width="20.5703125" style="17" customWidth="1"/>
    <col min="1024" max="1024" width="17.140625" style="17" customWidth="1"/>
    <col min="1025" max="1025" width="14.5703125" style="17" customWidth="1"/>
    <col min="1026" max="1026" width="13.140625" style="17" customWidth="1"/>
    <col min="1027" max="1027" width="20" style="17" customWidth="1"/>
    <col min="1028" max="1028" width="15.85546875" style="17" customWidth="1"/>
    <col min="1029" max="1029" width="14.42578125" style="17" customWidth="1"/>
    <col min="1030" max="1030" width="17.28515625" style="17" customWidth="1"/>
    <col min="1031" max="1031" width="14.28515625" style="17" customWidth="1"/>
    <col min="1032" max="1032" width="18.42578125" style="17" customWidth="1"/>
    <col min="1033" max="1033" width="15.28515625" style="17" customWidth="1"/>
    <col min="1034" max="1270" width="9.140625" style="17"/>
    <col min="1271" max="1271" width="11.28515625" style="17" customWidth="1"/>
    <col min="1272" max="1272" width="53" style="17" customWidth="1"/>
    <col min="1273" max="1273" width="20.7109375" style="17" customWidth="1"/>
    <col min="1274" max="1274" width="18.7109375" style="17" customWidth="1"/>
    <col min="1275" max="1275" width="19.28515625" style="17" customWidth="1"/>
    <col min="1276" max="1276" width="20.5703125" style="17" customWidth="1"/>
    <col min="1277" max="1277" width="24.140625" style="17" customWidth="1"/>
    <col min="1278" max="1278" width="20.7109375" style="17" customWidth="1"/>
    <col min="1279" max="1279" width="20.5703125" style="17" customWidth="1"/>
    <col min="1280" max="1280" width="17.140625" style="17" customWidth="1"/>
    <col min="1281" max="1281" width="14.5703125" style="17" customWidth="1"/>
    <col min="1282" max="1282" width="13.140625" style="17" customWidth="1"/>
    <col min="1283" max="1283" width="20" style="17" customWidth="1"/>
    <col min="1284" max="1284" width="15.85546875" style="17" customWidth="1"/>
    <col min="1285" max="1285" width="14.42578125" style="17" customWidth="1"/>
    <col min="1286" max="1286" width="17.28515625" style="17" customWidth="1"/>
    <col min="1287" max="1287" width="14.28515625" style="17" customWidth="1"/>
    <col min="1288" max="1288" width="18.42578125" style="17" customWidth="1"/>
    <col min="1289" max="1289" width="15.28515625" style="17" customWidth="1"/>
    <col min="1290" max="1526" width="9.140625" style="17"/>
    <col min="1527" max="1527" width="11.28515625" style="17" customWidth="1"/>
    <col min="1528" max="1528" width="53" style="17" customWidth="1"/>
    <col min="1529" max="1529" width="20.7109375" style="17" customWidth="1"/>
    <col min="1530" max="1530" width="18.7109375" style="17" customWidth="1"/>
    <col min="1531" max="1531" width="19.28515625" style="17" customWidth="1"/>
    <col min="1532" max="1532" width="20.5703125" style="17" customWidth="1"/>
    <col min="1533" max="1533" width="24.140625" style="17" customWidth="1"/>
    <col min="1534" max="1534" width="20.7109375" style="17" customWidth="1"/>
    <col min="1535" max="1535" width="20.5703125" style="17" customWidth="1"/>
    <col min="1536" max="1536" width="17.140625" style="17" customWidth="1"/>
    <col min="1537" max="1537" width="14.5703125" style="17" customWidth="1"/>
    <col min="1538" max="1538" width="13.140625" style="17" customWidth="1"/>
    <col min="1539" max="1539" width="20" style="17" customWidth="1"/>
    <col min="1540" max="1540" width="15.85546875" style="17" customWidth="1"/>
    <col min="1541" max="1541" width="14.42578125" style="17" customWidth="1"/>
    <col min="1542" max="1542" width="17.28515625" style="17" customWidth="1"/>
    <col min="1543" max="1543" width="14.28515625" style="17" customWidth="1"/>
    <col min="1544" max="1544" width="18.42578125" style="17" customWidth="1"/>
    <col min="1545" max="1545" width="15.28515625" style="17" customWidth="1"/>
    <col min="1546" max="1782" width="9.140625" style="17"/>
    <col min="1783" max="1783" width="11.28515625" style="17" customWidth="1"/>
    <col min="1784" max="1784" width="53" style="17" customWidth="1"/>
    <col min="1785" max="1785" width="20.7109375" style="17" customWidth="1"/>
    <col min="1786" max="1786" width="18.7109375" style="17" customWidth="1"/>
    <col min="1787" max="1787" width="19.28515625" style="17" customWidth="1"/>
    <col min="1788" max="1788" width="20.5703125" style="17" customWidth="1"/>
    <col min="1789" max="1789" width="24.140625" style="17" customWidth="1"/>
    <col min="1790" max="1790" width="20.7109375" style="17" customWidth="1"/>
    <col min="1791" max="1791" width="20.5703125" style="17" customWidth="1"/>
    <col min="1792" max="1792" width="17.140625" style="17" customWidth="1"/>
    <col min="1793" max="1793" width="14.5703125" style="17" customWidth="1"/>
    <col min="1794" max="1794" width="13.140625" style="17" customWidth="1"/>
    <col min="1795" max="1795" width="20" style="17" customWidth="1"/>
    <col min="1796" max="1796" width="15.85546875" style="17" customWidth="1"/>
    <col min="1797" max="1797" width="14.42578125" style="17" customWidth="1"/>
    <col min="1798" max="1798" width="17.28515625" style="17" customWidth="1"/>
    <col min="1799" max="1799" width="14.28515625" style="17" customWidth="1"/>
    <col min="1800" max="1800" width="18.42578125" style="17" customWidth="1"/>
    <col min="1801" max="1801" width="15.28515625" style="17" customWidth="1"/>
    <col min="1802" max="2038" width="9.140625" style="17"/>
    <col min="2039" max="2039" width="11.28515625" style="17" customWidth="1"/>
    <col min="2040" max="2040" width="53" style="17" customWidth="1"/>
    <col min="2041" max="2041" width="20.7109375" style="17" customWidth="1"/>
    <col min="2042" max="2042" width="18.7109375" style="17" customWidth="1"/>
    <col min="2043" max="2043" width="19.28515625" style="17" customWidth="1"/>
    <col min="2044" max="2044" width="20.5703125" style="17" customWidth="1"/>
    <col min="2045" max="2045" width="24.140625" style="17" customWidth="1"/>
    <col min="2046" max="2046" width="20.7109375" style="17" customWidth="1"/>
    <col min="2047" max="2047" width="20.5703125" style="17" customWidth="1"/>
    <col min="2048" max="2048" width="17.140625" style="17" customWidth="1"/>
    <col min="2049" max="2049" width="14.5703125" style="17" customWidth="1"/>
    <col min="2050" max="2050" width="13.140625" style="17" customWidth="1"/>
    <col min="2051" max="2051" width="20" style="17" customWidth="1"/>
    <col min="2052" max="2052" width="15.85546875" style="17" customWidth="1"/>
    <col min="2053" max="2053" width="14.42578125" style="17" customWidth="1"/>
    <col min="2054" max="2054" width="17.28515625" style="17" customWidth="1"/>
    <col min="2055" max="2055" width="14.28515625" style="17" customWidth="1"/>
    <col min="2056" max="2056" width="18.42578125" style="17" customWidth="1"/>
    <col min="2057" max="2057" width="15.28515625" style="17" customWidth="1"/>
    <col min="2058" max="2294" width="9.140625" style="17"/>
    <col min="2295" max="2295" width="11.28515625" style="17" customWidth="1"/>
    <col min="2296" max="2296" width="53" style="17" customWidth="1"/>
    <col min="2297" max="2297" width="20.7109375" style="17" customWidth="1"/>
    <col min="2298" max="2298" width="18.7109375" style="17" customWidth="1"/>
    <col min="2299" max="2299" width="19.28515625" style="17" customWidth="1"/>
    <col min="2300" max="2300" width="20.5703125" style="17" customWidth="1"/>
    <col min="2301" max="2301" width="24.140625" style="17" customWidth="1"/>
    <col min="2302" max="2302" width="20.7109375" style="17" customWidth="1"/>
    <col min="2303" max="2303" width="20.5703125" style="17" customWidth="1"/>
    <col min="2304" max="2304" width="17.140625" style="17" customWidth="1"/>
    <col min="2305" max="2305" width="14.5703125" style="17" customWidth="1"/>
    <col min="2306" max="2306" width="13.140625" style="17" customWidth="1"/>
    <col min="2307" max="2307" width="20" style="17" customWidth="1"/>
    <col min="2308" max="2308" width="15.85546875" style="17" customWidth="1"/>
    <col min="2309" max="2309" width="14.42578125" style="17" customWidth="1"/>
    <col min="2310" max="2310" width="17.28515625" style="17" customWidth="1"/>
    <col min="2311" max="2311" width="14.28515625" style="17" customWidth="1"/>
    <col min="2312" max="2312" width="18.42578125" style="17" customWidth="1"/>
    <col min="2313" max="2313" width="15.28515625" style="17" customWidth="1"/>
    <col min="2314" max="2550" width="9.140625" style="17"/>
    <col min="2551" max="2551" width="11.28515625" style="17" customWidth="1"/>
    <col min="2552" max="2552" width="53" style="17" customWidth="1"/>
    <col min="2553" max="2553" width="20.7109375" style="17" customWidth="1"/>
    <col min="2554" max="2554" width="18.7109375" style="17" customWidth="1"/>
    <col min="2555" max="2555" width="19.28515625" style="17" customWidth="1"/>
    <col min="2556" max="2556" width="20.5703125" style="17" customWidth="1"/>
    <col min="2557" max="2557" width="24.140625" style="17" customWidth="1"/>
    <col min="2558" max="2558" width="20.7109375" style="17" customWidth="1"/>
    <col min="2559" max="2559" width="20.5703125" style="17" customWidth="1"/>
    <col min="2560" max="2560" width="17.140625" style="17" customWidth="1"/>
    <col min="2561" max="2561" width="14.5703125" style="17" customWidth="1"/>
    <col min="2562" max="2562" width="13.140625" style="17" customWidth="1"/>
    <col min="2563" max="2563" width="20" style="17" customWidth="1"/>
    <col min="2564" max="2564" width="15.85546875" style="17" customWidth="1"/>
    <col min="2565" max="2565" width="14.42578125" style="17" customWidth="1"/>
    <col min="2566" max="2566" width="17.28515625" style="17" customWidth="1"/>
    <col min="2567" max="2567" width="14.28515625" style="17" customWidth="1"/>
    <col min="2568" max="2568" width="18.42578125" style="17" customWidth="1"/>
    <col min="2569" max="2569" width="15.28515625" style="17" customWidth="1"/>
    <col min="2570" max="2806" width="9.140625" style="17"/>
    <col min="2807" max="2807" width="11.28515625" style="17" customWidth="1"/>
    <col min="2808" max="2808" width="53" style="17" customWidth="1"/>
    <col min="2809" max="2809" width="20.7109375" style="17" customWidth="1"/>
    <col min="2810" max="2810" width="18.7109375" style="17" customWidth="1"/>
    <col min="2811" max="2811" width="19.28515625" style="17" customWidth="1"/>
    <col min="2812" max="2812" width="20.5703125" style="17" customWidth="1"/>
    <col min="2813" max="2813" width="24.140625" style="17" customWidth="1"/>
    <col min="2814" max="2814" width="20.7109375" style="17" customWidth="1"/>
    <col min="2815" max="2815" width="20.5703125" style="17" customWidth="1"/>
    <col min="2816" max="2816" width="17.140625" style="17" customWidth="1"/>
    <col min="2817" max="2817" width="14.5703125" style="17" customWidth="1"/>
    <col min="2818" max="2818" width="13.140625" style="17" customWidth="1"/>
    <col min="2819" max="2819" width="20" style="17" customWidth="1"/>
    <col min="2820" max="2820" width="15.85546875" style="17" customWidth="1"/>
    <col min="2821" max="2821" width="14.42578125" style="17" customWidth="1"/>
    <col min="2822" max="2822" width="17.28515625" style="17" customWidth="1"/>
    <col min="2823" max="2823" width="14.28515625" style="17" customWidth="1"/>
    <col min="2824" max="2824" width="18.42578125" style="17" customWidth="1"/>
    <col min="2825" max="2825" width="15.28515625" style="17" customWidth="1"/>
    <col min="2826" max="3062" width="9.140625" style="17"/>
    <col min="3063" max="3063" width="11.28515625" style="17" customWidth="1"/>
    <col min="3064" max="3064" width="53" style="17" customWidth="1"/>
    <col min="3065" max="3065" width="20.7109375" style="17" customWidth="1"/>
    <col min="3066" max="3066" width="18.7109375" style="17" customWidth="1"/>
    <col min="3067" max="3067" width="19.28515625" style="17" customWidth="1"/>
    <col min="3068" max="3068" width="20.5703125" style="17" customWidth="1"/>
    <col min="3069" max="3069" width="24.140625" style="17" customWidth="1"/>
    <col min="3070" max="3070" width="20.7109375" style="17" customWidth="1"/>
    <col min="3071" max="3071" width="20.5703125" style="17" customWidth="1"/>
    <col min="3072" max="3072" width="17.140625" style="17" customWidth="1"/>
    <col min="3073" max="3073" width="14.5703125" style="17" customWidth="1"/>
    <col min="3074" max="3074" width="13.140625" style="17" customWidth="1"/>
    <col min="3075" max="3075" width="20" style="17" customWidth="1"/>
    <col min="3076" max="3076" width="15.85546875" style="17" customWidth="1"/>
    <col min="3077" max="3077" width="14.42578125" style="17" customWidth="1"/>
    <col min="3078" max="3078" width="17.28515625" style="17" customWidth="1"/>
    <col min="3079" max="3079" width="14.28515625" style="17" customWidth="1"/>
    <col min="3080" max="3080" width="18.42578125" style="17" customWidth="1"/>
    <col min="3081" max="3081" width="15.28515625" style="17" customWidth="1"/>
    <col min="3082" max="3318" width="9.140625" style="17"/>
    <col min="3319" max="3319" width="11.28515625" style="17" customWidth="1"/>
    <col min="3320" max="3320" width="53" style="17" customWidth="1"/>
    <col min="3321" max="3321" width="20.7109375" style="17" customWidth="1"/>
    <col min="3322" max="3322" width="18.7109375" style="17" customWidth="1"/>
    <col min="3323" max="3323" width="19.28515625" style="17" customWidth="1"/>
    <col min="3324" max="3324" width="20.5703125" style="17" customWidth="1"/>
    <col min="3325" max="3325" width="24.140625" style="17" customWidth="1"/>
    <col min="3326" max="3326" width="20.7109375" style="17" customWidth="1"/>
    <col min="3327" max="3327" width="20.5703125" style="17" customWidth="1"/>
    <col min="3328" max="3328" width="17.140625" style="17" customWidth="1"/>
    <col min="3329" max="3329" width="14.5703125" style="17" customWidth="1"/>
    <col min="3330" max="3330" width="13.140625" style="17" customWidth="1"/>
    <col min="3331" max="3331" width="20" style="17" customWidth="1"/>
    <col min="3332" max="3332" width="15.85546875" style="17" customWidth="1"/>
    <col min="3333" max="3333" width="14.42578125" style="17" customWidth="1"/>
    <col min="3334" max="3334" width="17.28515625" style="17" customWidth="1"/>
    <col min="3335" max="3335" width="14.28515625" style="17" customWidth="1"/>
    <col min="3336" max="3336" width="18.42578125" style="17" customWidth="1"/>
    <col min="3337" max="3337" width="15.28515625" style="17" customWidth="1"/>
    <col min="3338" max="3574" width="9.140625" style="17"/>
    <col min="3575" max="3575" width="11.28515625" style="17" customWidth="1"/>
    <col min="3576" max="3576" width="53" style="17" customWidth="1"/>
    <col min="3577" max="3577" width="20.7109375" style="17" customWidth="1"/>
    <col min="3578" max="3578" width="18.7109375" style="17" customWidth="1"/>
    <col min="3579" max="3579" width="19.28515625" style="17" customWidth="1"/>
    <col min="3580" max="3580" width="20.5703125" style="17" customWidth="1"/>
    <col min="3581" max="3581" width="24.140625" style="17" customWidth="1"/>
    <col min="3582" max="3582" width="20.7109375" style="17" customWidth="1"/>
    <col min="3583" max="3583" width="20.5703125" style="17" customWidth="1"/>
    <col min="3584" max="3584" width="17.140625" style="17" customWidth="1"/>
    <col min="3585" max="3585" width="14.5703125" style="17" customWidth="1"/>
    <col min="3586" max="3586" width="13.140625" style="17" customWidth="1"/>
    <col min="3587" max="3587" width="20" style="17" customWidth="1"/>
    <col min="3588" max="3588" width="15.85546875" style="17" customWidth="1"/>
    <col min="3589" max="3589" width="14.42578125" style="17" customWidth="1"/>
    <col min="3590" max="3590" width="17.28515625" style="17" customWidth="1"/>
    <col min="3591" max="3591" width="14.28515625" style="17" customWidth="1"/>
    <col min="3592" max="3592" width="18.42578125" style="17" customWidth="1"/>
    <col min="3593" max="3593" width="15.28515625" style="17" customWidth="1"/>
    <col min="3594" max="3830" width="9.140625" style="17"/>
    <col min="3831" max="3831" width="11.28515625" style="17" customWidth="1"/>
    <col min="3832" max="3832" width="53" style="17" customWidth="1"/>
    <col min="3833" max="3833" width="20.7109375" style="17" customWidth="1"/>
    <col min="3834" max="3834" width="18.7109375" style="17" customWidth="1"/>
    <col min="3835" max="3835" width="19.28515625" style="17" customWidth="1"/>
    <col min="3836" max="3836" width="20.5703125" style="17" customWidth="1"/>
    <col min="3837" max="3837" width="24.140625" style="17" customWidth="1"/>
    <col min="3838" max="3838" width="20.7109375" style="17" customWidth="1"/>
    <col min="3839" max="3839" width="20.5703125" style="17" customWidth="1"/>
    <col min="3840" max="3840" width="17.140625" style="17" customWidth="1"/>
    <col min="3841" max="3841" width="14.5703125" style="17" customWidth="1"/>
    <col min="3842" max="3842" width="13.140625" style="17" customWidth="1"/>
    <col min="3843" max="3843" width="20" style="17" customWidth="1"/>
    <col min="3844" max="3844" width="15.85546875" style="17" customWidth="1"/>
    <col min="3845" max="3845" width="14.42578125" style="17" customWidth="1"/>
    <col min="3846" max="3846" width="17.28515625" style="17" customWidth="1"/>
    <col min="3847" max="3847" width="14.28515625" style="17" customWidth="1"/>
    <col min="3848" max="3848" width="18.42578125" style="17" customWidth="1"/>
    <col min="3849" max="3849" width="15.28515625" style="17" customWidth="1"/>
    <col min="3850" max="4086" width="9.140625" style="17"/>
    <col min="4087" max="4087" width="11.28515625" style="17" customWidth="1"/>
    <col min="4088" max="4088" width="53" style="17" customWidth="1"/>
    <col min="4089" max="4089" width="20.7109375" style="17" customWidth="1"/>
    <col min="4090" max="4090" width="18.7109375" style="17" customWidth="1"/>
    <col min="4091" max="4091" width="19.28515625" style="17" customWidth="1"/>
    <col min="4092" max="4092" width="20.5703125" style="17" customWidth="1"/>
    <col min="4093" max="4093" width="24.140625" style="17" customWidth="1"/>
    <col min="4094" max="4094" width="20.7109375" style="17" customWidth="1"/>
    <col min="4095" max="4095" width="20.5703125" style="17" customWidth="1"/>
    <col min="4096" max="4096" width="17.140625" style="17" customWidth="1"/>
    <col min="4097" max="4097" width="14.5703125" style="17" customWidth="1"/>
    <col min="4098" max="4098" width="13.140625" style="17" customWidth="1"/>
    <col min="4099" max="4099" width="20" style="17" customWidth="1"/>
    <col min="4100" max="4100" width="15.85546875" style="17" customWidth="1"/>
    <col min="4101" max="4101" width="14.42578125" style="17" customWidth="1"/>
    <col min="4102" max="4102" width="17.28515625" style="17" customWidth="1"/>
    <col min="4103" max="4103" width="14.28515625" style="17" customWidth="1"/>
    <col min="4104" max="4104" width="18.42578125" style="17" customWidth="1"/>
    <col min="4105" max="4105" width="15.28515625" style="17" customWidth="1"/>
    <col min="4106" max="4342" width="9.140625" style="17"/>
    <col min="4343" max="4343" width="11.28515625" style="17" customWidth="1"/>
    <col min="4344" max="4344" width="53" style="17" customWidth="1"/>
    <col min="4345" max="4345" width="20.7109375" style="17" customWidth="1"/>
    <col min="4346" max="4346" width="18.7109375" style="17" customWidth="1"/>
    <col min="4347" max="4347" width="19.28515625" style="17" customWidth="1"/>
    <col min="4348" max="4348" width="20.5703125" style="17" customWidth="1"/>
    <col min="4349" max="4349" width="24.140625" style="17" customWidth="1"/>
    <col min="4350" max="4350" width="20.7109375" style="17" customWidth="1"/>
    <col min="4351" max="4351" width="20.5703125" style="17" customWidth="1"/>
    <col min="4352" max="4352" width="17.140625" style="17" customWidth="1"/>
    <col min="4353" max="4353" width="14.5703125" style="17" customWidth="1"/>
    <col min="4354" max="4354" width="13.140625" style="17" customWidth="1"/>
    <col min="4355" max="4355" width="20" style="17" customWidth="1"/>
    <col min="4356" max="4356" width="15.85546875" style="17" customWidth="1"/>
    <col min="4357" max="4357" width="14.42578125" style="17" customWidth="1"/>
    <col min="4358" max="4358" width="17.28515625" style="17" customWidth="1"/>
    <col min="4359" max="4359" width="14.28515625" style="17" customWidth="1"/>
    <col min="4360" max="4360" width="18.42578125" style="17" customWidth="1"/>
    <col min="4361" max="4361" width="15.28515625" style="17" customWidth="1"/>
    <col min="4362" max="4598" width="9.140625" style="17"/>
    <col min="4599" max="4599" width="11.28515625" style="17" customWidth="1"/>
    <col min="4600" max="4600" width="53" style="17" customWidth="1"/>
    <col min="4601" max="4601" width="20.7109375" style="17" customWidth="1"/>
    <col min="4602" max="4602" width="18.7109375" style="17" customWidth="1"/>
    <col min="4603" max="4603" width="19.28515625" style="17" customWidth="1"/>
    <col min="4604" max="4604" width="20.5703125" style="17" customWidth="1"/>
    <col min="4605" max="4605" width="24.140625" style="17" customWidth="1"/>
    <col min="4606" max="4606" width="20.7109375" style="17" customWidth="1"/>
    <col min="4607" max="4607" width="20.5703125" style="17" customWidth="1"/>
    <col min="4608" max="4608" width="17.140625" style="17" customWidth="1"/>
    <col min="4609" max="4609" width="14.5703125" style="17" customWidth="1"/>
    <col min="4610" max="4610" width="13.140625" style="17" customWidth="1"/>
    <col min="4611" max="4611" width="20" style="17" customWidth="1"/>
    <col min="4612" max="4612" width="15.85546875" style="17" customWidth="1"/>
    <col min="4613" max="4613" width="14.42578125" style="17" customWidth="1"/>
    <col min="4614" max="4614" width="17.28515625" style="17" customWidth="1"/>
    <col min="4615" max="4615" width="14.28515625" style="17" customWidth="1"/>
    <col min="4616" max="4616" width="18.42578125" style="17" customWidth="1"/>
    <col min="4617" max="4617" width="15.28515625" style="17" customWidth="1"/>
    <col min="4618" max="4854" width="9.140625" style="17"/>
    <col min="4855" max="4855" width="11.28515625" style="17" customWidth="1"/>
    <col min="4856" max="4856" width="53" style="17" customWidth="1"/>
    <col min="4857" max="4857" width="20.7109375" style="17" customWidth="1"/>
    <col min="4858" max="4858" width="18.7109375" style="17" customWidth="1"/>
    <col min="4859" max="4859" width="19.28515625" style="17" customWidth="1"/>
    <col min="4860" max="4860" width="20.5703125" style="17" customWidth="1"/>
    <col min="4861" max="4861" width="24.140625" style="17" customWidth="1"/>
    <col min="4862" max="4862" width="20.7109375" style="17" customWidth="1"/>
    <col min="4863" max="4863" width="20.5703125" style="17" customWidth="1"/>
    <col min="4864" max="4864" width="17.140625" style="17" customWidth="1"/>
    <col min="4865" max="4865" width="14.5703125" style="17" customWidth="1"/>
    <col min="4866" max="4866" width="13.140625" style="17" customWidth="1"/>
    <col min="4867" max="4867" width="20" style="17" customWidth="1"/>
    <col min="4868" max="4868" width="15.85546875" style="17" customWidth="1"/>
    <col min="4869" max="4869" width="14.42578125" style="17" customWidth="1"/>
    <col min="4870" max="4870" width="17.28515625" style="17" customWidth="1"/>
    <col min="4871" max="4871" width="14.28515625" style="17" customWidth="1"/>
    <col min="4872" max="4872" width="18.42578125" style="17" customWidth="1"/>
    <col min="4873" max="4873" width="15.28515625" style="17" customWidth="1"/>
    <col min="4874" max="5110" width="9.140625" style="17"/>
    <col min="5111" max="5111" width="11.28515625" style="17" customWidth="1"/>
    <col min="5112" max="5112" width="53" style="17" customWidth="1"/>
    <col min="5113" max="5113" width="20.7109375" style="17" customWidth="1"/>
    <col min="5114" max="5114" width="18.7109375" style="17" customWidth="1"/>
    <col min="5115" max="5115" width="19.28515625" style="17" customWidth="1"/>
    <col min="5116" max="5116" width="20.5703125" style="17" customWidth="1"/>
    <col min="5117" max="5117" width="24.140625" style="17" customWidth="1"/>
    <col min="5118" max="5118" width="20.7109375" style="17" customWidth="1"/>
    <col min="5119" max="5119" width="20.5703125" style="17" customWidth="1"/>
    <col min="5120" max="5120" width="17.140625" style="17" customWidth="1"/>
    <col min="5121" max="5121" width="14.5703125" style="17" customWidth="1"/>
    <col min="5122" max="5122" width="13.140625" style="17" customWidth="1"/>
    <col min="5123" max="5123" width="20" style="17" customWidth="1"/>
    <col min="5124" max="5124" width="15.85546875" style="17" customWidth="1"/>
    <col min="5125" max="5125" width="14.42578125" style="17" customWidth="1"/>
    <col min="5126" max="5126" width="17.28515625" style="17" customWidth="1"/>
    <col min="5127" max="5127" width="14.28515625" style="17" customWidth="1"/>
    <col min="5128" max="5128" width="18.42578125" style="17" customWidth="1"/>
    <col min="5129" max="5129" width="15.28515625" style="17" customWidth="1"/>
    <col min="5130" max="5366" width="9.140625" style="17"/>
    <col min="5367" max="5367" width="11.28515625" style="17" customWidth="1"/>
    <col min="5368" max="5368" width="53" style="17" customWidth="1"/>
    <col min="5369" max="5369" width="20.7109375" style="17" customWidth="1"/>
    <col min="5370" max="5370" width="18.7109375" style="17" customWidth="1"/>
    <col min="5371" max="5371" width="19.28515625" style="17" customWidth="1"/>
    <col min="5372" max="5372" width="20.5703125" style="17" customWidth="1"/>
    <col min="5373" max="5373" width="24.140625" style="17" customWidth="1"/>
    <col min="5374" max="5374" width="20.7109375" style="17" customWidth="1"/>
    <col min="5375" max="5375" width="20.5703125" style="17" customWidth="1"/>
    <col min="5376" max="5376" width="17.140625" style="17" customWidth="1"/>
    <col min="5377" max="5377" width="14.5703125" style="17" customWidth="1"/>
    <col min="5378" max="5378" width="13.140625" style="17" customWidth="1"/>
    <col min="5379" max="5379" width="20" style="17" customWidth="1"/>
    <col min="5380" max="5380" width="15.85546875" style="17" customWidth="1"/>
    <col min="5381" max="5381" width="14.42578125" style="17" customWidth="1"/>
    <col min="5382" max="5382" width="17.28515625" style="17" customWidth="1"/>
    <col min="5383" max="5383" width="14.28515625" style="17" customWidth="1"/>
    <col min="5384" max="5384" width="18.42578125" style="17" customWidth="1"/>
    <col min="5385" max="5385" width="15.28515625" style="17" customWidth="1"/>
    <col min="5386" max="5622" width="9.140625" style="17"/>
    <col min="5623" max="5623" width="11.28515625" style="17" customWidth="1"/>
    <col min="5624" max="5624" width="53" style="17" customWidth="1"/>
    <col min="5625" max="5625" width="20.7109375" style="17" customWidth="1"/>
    <col min="5626" max="5626" width="18.7109375" style="17" customWidth="1"/>
    <col min="5627" max="5627" width="19.28515625" style="17" customWidth="1"/>
    <col min="5628" max="5628" width="20.5703125" style="17" customWidth="1"/>
    <col min="5629" max="5629" width="24.140625" style="17" customWidth="1"/>
    <col min="5630" max="5630" width="20.7109375" style="17" customWidth="1"/>
    <col min="5631" max="5631" width="20.5703125" style="17" customWidth="1"/>
    <col min="5632" max="5632" width="17.140625" style="17" customWidth="1"/>
    <col min="5633" max="5633" width="14.5703125" style="17" customWidth="1"/>
    <col min="5634" max="5634" width="13.140625" style="17" customWidth="1"/>
    <col min="5635" max="5635" width="20" style="17" customWidth="1"/>
    <col min="5636" max="5636" width="15.85546875" style="17" customWidth="1"/>
    <col min="5637" max="5637" width="14.42578125" style="17" customWidth="1"/>
    <col min="5638" max="5638" width="17.28515625" style="17" customWidth="1"/>
    <col min="5639" max="5639" width="14.28515625" style="17" customWidth="1"/>
    <col min="5640" max="5640" width="18.42578125" style="17" customWidth="1"/>
    <col min="5641" max="5641" width="15.28515625" style="17" customWidth="1"/>
    <col min="5642" max="5878" width="9.140625" style="17"/>
    <col min="5879" max="5879" width="11.28515625" style="17" customWidth="1"/>
    <col min="5880" max="5880" width="53" style="17" customWidth="1"/>
    <col min="5881" max="5881" width="20.7109375" style="17" customWidth="1"/>
    <col min="5882" max="5882" width="18.7109375" style="17" customWidth="1"/>
    <col min="5883" max="5883" width="19.28515625" style="17" customWidth="1"/>
    <col min="5884" max="5884" width="20.5703125" style="17" customWidth="1"/>
    <col min="5885" max="5885" width="24.140625" style="17" customWidth="1"/>
    <col min="5886" max="5886" width="20.7109375" style="17" customWidth="1"/>
    <col min="5887" max="5887" width="20.5703125" style="17" customWidth="1"/>
    <col min="5888" max="5888" width="17.140625" style="17" customWidth="1"/>
    <col min="5889" max="5889" width="14.5703125" style="17" customWidth="1"/>
    <col min="5890" max="5890" width="13.140625" style="17" customWidth="1"/>
    <col min="5891" max="5891" width="20" style="17" customWidth="1"/>
    <col min="5892" max="5892" width="15.85546875" style="17" customWidth="1"/>
    <col min="5893" max="5893" width="14.42578125" style="17" customWidth="1"/>
    <col min="5894" max="5894" width="17.28515625" style="17" customWidth="1"/>
    <col min="5895" max="5895" width="14.28515625" style="17" customWidth="1"/>
    <col min="5896" max="5896" width="18.42578125" style="17" customWidth="1"/>
    <col min="5897" max="5897" width="15.28515625" style="17" customWidth="1"/>
    <col min="5898" max="6134" width="9.140625" style="17"/>
    <col min="6135" max="6135" width="11.28515625" style="17" customWidth="1"/>
    <col min="6136" max="6136" width="53" style="17" customWidth="1"/>
    <col min="6137" max="6137" width="20.7109375" style="17" customWidth="1"/>
    <col min="6138" max="6138" width="18.7109375" style="17" customWidth="1"/>
    <col min="6139" max="6139" width="19.28515625" style="17" customWidth="1"/>
    <col min="6140" max="6140" width="20.5703125" style="17" customWidth="1"/>
    <col min="6141" max="6141" width="24.140625" style="17" customWidth="1"/>
    <col min="6142" max="6142" width="20.7109375" style="17" customWidth="1"/>
    <col min="6143" max="6143" width="20.5703125" style="17" customWidth="1"/>
    <col min="6144" max="6144" width="17.140625" style="17" customWidth="1"/>
    <col min="6145" max="6145" width="14.5703125" style="17" customWidth="1"/>
    <col min="6146" max="6146" width="13.140625" style="17" customWidth="1"/>
    <col min="6147" max="6147" width="20" style="17" customWidth="1"/>
    <col min="6148" max="6148" width="15.85546875" style="17" customWidth="1"/>
    <col min="6149" max="6149" width="14.42578125" style="17" customWidth="1"/>
    <col min="6150" max="6150" width="17.28515625" style="17" customWidth="1"/>
    <col min="6151" max="6151" width="14.28515625" style="17" customWidth="1"/>
    <col min="6152" max="6152" width="18.42578125" style="17" customWidth="1"/>
    <col min="6153" max="6153" width="15.28515625" style="17" customWidth="1"/>
    <col min="6154" max="6390" width="9.140625" style="17"/>
    <col min="6391" max="6391" width="11.28515625" style="17" customWidth="1"/>
    <col min="6392" max="6392" width="53" style="17" customWidth="1"/>
    <col min="6393" max="6393" width="20.7109375" style="17" customWidth="1"/>
    <col min="6394" max="6394" width="18.7109375" style="17" customWidth="1"/>
    <col min="6395" max="6395" width="19.28515625" style="17" customWidth="1"/>
    <col min="6396" max="6396" width="20.5703125" style="17" customWidth="1"/>
    <col min="6397" max="6397" width="24.140625" style="17" customWidth="1"/>
    <col min="6398" max="6398" width="20.7109375" style="17" customWidth="1"/>
    <col min="6399" max="6399" width="20.5703125" style="17" customWidth="1"/>
    <col min="6400" max="6400" width="17.140625" style="17" customWidth="1"/>
    <col min="6401" max="6401" width="14.5703125" style="17" customWidth="1"/>
    <col min="6402" max="6402" width="13.140625" style="17" customWidth="1"/>
    <col min="6403" max="6403" width="20" style="17" customWidth="1"/>
    <col min="6404" max="6404" width="15.85546875" style="17" customWidth="1"/>
    <col min="6405" max="6405" width="14.42578125" style="17" customWidth="1"/>
    <col min="6406" max="6406" width="17.28515625" style="17" customWidth="1"/>
    <col min="6407" max="6407" width="14.28515625" style="17" customWidth="1"/>
    <col min="6408" max="6408" width="18.42578125" style="17" customWidth="1"/>
    <col min="6409" max="6409" width="15.28515625" style="17" customWidth="1"/>
    <col min="6410" max="6646" width="9.140625" style="17"/>
    <col min="6647" max="6647" width="11.28515625" style="17" customWidth="1"/>
    <col min="6648" max="6648" width="53" style="17" customWidth="1"/>
    <col min="6649" max="6649" width="20.7109375" style="17" customWidth="1"/>
    <col min="6650" max="6650" width="18.7109375" style="17" customWidth="1"/>
    <col min="6651" max="6651" width="19.28515625" style="17" customWidth="1"/>
    <col min="6652" max="6652" width="20.5703125" style="17" customWidth="1"/>
    <col min="6653" max="6653" width="24.140625" style="17" customWidth="1"/>
    <col min="6654" max="6654" width="20.7109375" style="17" customWidth="1"/>
    <col min="6655" max="6655" width="20.5703125" style="17" customWidth="1"/>
    <col min="6656" max="6656" width="17.140625" style="17" customWidth="1"/>
    <col min="6657" max="6657" width="14.5703125" style="17" customWidth="1"/>
    <col min="6658" max="6658" width="13.140625" style="17" customWidth="1"/>
    <col min="6659" max="6659" width="20" style="17" customWidth="1"/>
    <col min="6660" max="6660" width="15.85546875" style="17" customWidth="1"/>
    <col min="6661" max="6661" width="14.42578125" style="17" customWidth="1"/>
    <col min="6662" max="6662" width="17.28515625" style="17" customWidth="1"/>
    <col min="6663" max="6663" width="14.28515625" style="17" customWidth="1"/>
    <col min="6664" max="6664" width="18.42578125" style="17" customWidth="1"/>
    <col min="6665" max="6665" width="15.28515625" style="17" customWidth="1"/>
    <col min="6666" max="6902" width="9.140625" style="17"/>
    <col min="6903" max="6903" width="11.28515625" style="17" customWidth="1"/>
    <col min="6904" max="6904" width="53" style="17" customWidth="1"/>
    <col min="6905" max="6905" width="20.7109375" style="17" customWidth="1"/>
    <col min="6906" max="6906" width="18.7109375" style="17" customWidth="1"/>
    <col min="6907" max="6907" width="19.28515625" style="17" customWidth="1"/>
    <col min="6908" max="6908" width="20.5703125" style="17" customWidth="1"/>
    <col min="6909" max="6909" width="24.140625" style="17" customWidth="1"/>
    <col min="6910" max="6910" width="20.7109375" style="17" customWidth="1"/>
    <col min="6911" max="6911" width="20.5703125" style="17" customWidth="1"/>
    <col min="6912" max="6912" width="17.140625" style="17" customWidth="1"/>
    <col min="6913" max="6913" width="14.5703125" style="17" customWidth="1"/>
    <col min="6914" max="6914" width="13.140625" style="17" customWidth="1"/>
    <col min="6915" max="6915" width="20" style="17" customWidth="1"/>
    <col min="6916" max="6916" width="15.85546875" style="17" customWidth="1"/>
    <col min="6917" max="6917" width="14.42578125" style="17" customWidth="1"/>
    <col min="6918" max="6918" width="17.28515625" style="17" customWidth="1"/>
    <col min="6919" max="6919" width="14.28515625" style="17" customWidth="1"/>
    <col min="6920" max="6920" width="18.42578125" style="17" customWidth="1"/>
    <col min="6921" max="6921" width="15.28515625" style="17" customWidth="1"/>
    <col min="6922" max="7158" width="9.140625" style="17"/>
    <col min="7159" max="7159" width="11.28515625" style="17" customWidth="1"/>
    <col min="7160" max="7160" width="53" style="17" customWidth="1"/>
    <col min="7161" max="7161" width="20.7109375" style="17" customWidth="1"/>
    <col min="7162" max="7162" width="18.7109375" style="17" customWidth="1"/>
    <col min="7163" max="7163" width="19.28515625" style="17" customWidth="1"/>
    <col min="7164" max="7164" width="20.5703125" style="17" customWidth="1"/>
    <col min="7165" max="7165" width="24.140625" style="17" customWidth="1"/>
    <col min="7166" max="7166" width="20.7109375" style="17" customWidth="1"/>
    <col min="7167" max="7167" width="20.5703125" style="17" customWidth="1"/>
    <col min="7168" max="7168" width="17.140625" style="17" customWidth="1"/>
    <col min="7169" max="7169" width="14.5703125" style="17" customWidth="1"/>
    <col min="7170" max="7170" width="13.140625" style="17" customWidth="1"/>
    <col min="7171" max="7171" width="20" style="17" customWidth="1"/>
    <col min="7172" max="7172" width="15.85546875" style="17" customWidth="1"/>
    <col min="7173" max="7173" width="14.42578125" style="17" customWidth="1"/>
    <col min="7174" max="7174" width="17.28515625" style="17" customWidth="1"/>
    <col min="7175" max="7175" width="14.28515625" style="17" customWidth="1"/>
    <col min="7176" max="7176" width="18.42578125" style="17" customWidth="1"/>
    <col min="7177" max="7177" width="15.28515625" style="17" customWidth="1"/>
    <col min="7178" max="7414" width="9.140625" style="17"/>
    <col min="7415" max="7415" width="11.28515625" style="17" customWidth="1"/>
    <col min="7416" max="7416" width="53" style="17" customWidth="1"/>
    <col min="7417" max="7417" width="20.7109375" style="17" customWidth="1"/>
    <col min="7418" max="7418" width="18.7109375" style="17" customWidth="1"/>
    <col min="7419" max="7419" width="19.28515625" style="17" customWidth="1"/>
    <col min="7420" max="7420" width="20.5703125" style="17" customWidth="1"/>
    <col min="7421" max="7421" width="24.140625" style="17" customWidth="1"/>
    <col min="7422" max="7422" width="20.7109375" style="17" customWidth="1"/>
    <col min="7423" max="7423" width="20.5703125" style="17" customWidth="1"/>
    <col min="7424" max="7424" width="17.140625" style="17" customWidth="1"/>
    <col min="7425" max="7425" width="14.5703125" style="17" customWidth="1"/>
    <col min="7426" max="7426" width="13.140625" style="17" customWidth="1"/>
    <col min="7427" max="7427" width="20" style="17" customWidth="1"/>
    <col min="7428" max="7428" width="15.85546875" style="17" customWidth="1"/>
    <col min="7429" max="7429" width="14.42578125" style="17" customWidth="1"/>
    <col min="7430" max="7430" width="17.28515625" style="17" customWidth="1"/>
    <col min="7431" max="7431" width="14.28515625" style="17" customWidth="1"/>
    <col min="7432" max="7432" width="18.42578125" style="17" customWidth="1"/>
    <col min="7433" max="7433" width="15.28515625" style="17" customWidth="1"/>
    <col min="7434" max="7670" width="9.140625" style="17"/>
    <col min="7671" max="7671" width="11.28515625" style="17" customWidth="1"/>
    <col min="7672" max="7672" width="53" style="17" customWidth="1"/>
    <col min="7673" max="7673" width="20.7109375" style="17" customWidth="1"/>
    <col min="7674" max="7674" width="18.7109375" style="17" customWidth="1"/>
    <col min="7675" max="7675" width="19.28515625" style="17" customWidth="1"/>
    <col min="7676" max="7676" width="20.5703125" style="17" customWidth="1"/>
    <col min="7677" max="7677" width="24.140625" style="17" customWidth="1"/>
    <col min="7678" max="7678" width="20.7109375" style="17" customWidth="1"/>
    <col min="7679" max="7679" width="20.5703125" style="17" customWidth="1"/>
    <col min="7680" max="7680" width="17.140625" style="17" customWidth="1"/>
    <col min="7681" max="7681" width="14.5703125" style="17" customWidth="1"/>
    <col min="7682" max="7682" width="13.140625" style="17" customWidth="1"/>
    <col min="7683" max="7683" width="20" style="17" customWidth="1"/>
    <col min="7684" max="7684" width="15.85546875" style="17" customWidth="1"/>
    <col min="7685" max="7685" width="14.42578125" style="17" customWidth="1"/>
    <col min="7686" max="7686" width="17.28515625" style="17" customWidth="1"/>
    <col min="7687" max="7687" width="14.28515625" style="17" customWidth="1"/>
    <col min="7688" max="7688" width="18.42578125" style="17" customWidth="1"/>
    <col min="7689" max="7689" width="15.28515625" style="17" customWidth="1"/>
    <col min="7690" max="7926" width="9.140625" style="17"/>
    <col min="7927" max="7927" width="11.28515625" style="17" customWidth="1"/>
    <col min="7928" max="7928" width="53" style="17" customWidth="1"/>
    <col min="7929" max="7929" width="20.7109375" style="17" customWidth="1"/>
    <col min="7930" max="7930" width="18.7109375" style="17" customWidth="1"/>
    <col min="7931" max="7931" width="19.28515625" style="17" customWidth="1"/>
    <col min="7932" max="7932" width="20.5703125" style="17" customWidth="1"/>
    <col min="7933" max="7933" width="24.140625" style="17" customWidth="1"/>
    <col min="7934" max="7934" width="20.7109375" style="17" customWidth="1"/>
    <col min="7935" max="7935" width="20.5703125" style="17" customWidth="1"/>
    <col min="7936" max="7936" width="17.140625" style="17" customWidth="1"/>
    <col min="7937" max="7937" width="14.5703125" style="17" customWidth="1"/>
    <col min="7938" max="7938" width="13.140625" style="17" customWidth="1"/>
    <col min="7939" max="7939" width="20" style="17" customWidth="1"/>
    <col min="7940" max="7940" width="15.85546875" style="17" customWidth="1"/>
    <col min="7941" max="7941" width="14.42578125" style="17" customWidth="1"/>
    <col min="7942" max="7942" width="17.28515625" style="17" customWidth="1"/>
    <col min="7943" max="7943" width="14.28515625" style="17" customWidth="1"/>
    <col min="7944" max="7944" width="18.42578125" style="17" customWidth="1"/>
    <col min="7945" max="7945" width="15.28515625" style="17" customWidth="1"/>
    <col min="7946" max="8182" width="9.140625" style="17"/>
    <col min="8183" max="8183" width="11.28515625" style="17" customWidth="1"/>
    <col min="8184" max="8184" width="53" style="17" customWidth="1"/>
    <col min="8185" max="8185" width="20.7109375" style="17" customWidth="1"/>
    <col min="8186" max="8186" width="18.7109375" style="17" customWidth="1"/>
    <col min="8187" max="8187" width="19.28515625" style="17" customWidth="1"/>
    <col min="8188" max="8188" width="20.5703125" style="17" customWidth="1"/>
    <col min="8189" max="8189" width="24.140625" style="17" customWidth="1"/>
    <col min="8190" max="8190" width="20.7109375" style="17" customWidth="1"/>
    <col min="8191" max="8191" width="20.5703125" style="17" customWidth="1"/>
    <col min="8192" max="8192" width="17.140625" style="17" customWidth="1"/>
    <col min="8193" max="8193" width="14.5703125" style="17" customWidth="1"/>
    <col min="8194" max="8194" width="13.140625" style="17" customWidth="1"/>
    <col min="8195" max="8195" width="20" style="17" customWidth="1"/>
    <col min="8196" max="8196" width="15.85546875" style="17" customWidth="1"/>
    <col min="8197" max="8197" width="14.42578125" style="17" customWidth="1"/>
    <col min="8198" max="8198" width="17.28515625" style="17" customWidth="1"/>
    <col min="8199" max="8199" width="14.28515625" style="17" customWidth="1"/>
    <col min="8200" max="8200" width="18.42578125" style="17" customWidth="1"/>
    <col min="8201" max="8201" width="15.28515625" style="17" customWidth="1"/>
    <col min="8202" max="8438" width="9.140625" style="17"/>
    <col min="8439" max="8439" width="11.28515625" style="17" customWidth="1"/>
    <col min="8440" max="8440" width="53" style="17" customWidth="1"/>
    <col min="8441" max="8441" width="20.7109375" style="17" customWidth="1"/>
    <col min="8442" max="8442" width="18.7109375" style="17" customWidth="1"/>
    <col min="8443" max="8443" width="19.28515625" style="17" customWidth="1"/>
    <col min="8444" max="8444" width="20.5703125" style="17" customWidth="1"/>
    <col min="8445" max="8445" width="24.140625" style="17" customWidth="1"/>
    <col min="8446" max="8446" width="20.7109375" style="17" customWidth="1"/>
    <col min="8447" max="8447" width="20.5703125" style="17" customWidth="1"/>
    <col min="8448" max="8448" width="17.140625" style="17" customWidth="1"/>
    <col min="8449" max="8449" width="14.5703125" style="17" customWidth="1"/>
    <col min="8450" max="8450" width="13.140625" style="17" customWidth="1"/>
    <col min="8451" max="8451" width="20" style="17" customWidth="1"/>
    <col min="8452" max="8452" width="15.85546875" style="17" customWidth="1"/>
    <col min="8453" max="8453" width="14.42578125" style="17" customWidth="1"/>
    <col min="8454" max="8454" width="17.28515625" style="17" customWidth="1"/>
    <col min="8455" max="8455" width="14.28515625" style="17" customWidth="1"/>
    <col min="8456" max="8456" width="18.42578125" style="17" customWidth="1"/>
    <col min="8457" max="8457" width="15.28515625" style="17" customWidth="1"/>
    <col min="8458" max="8694" width="9.140625" style="17"/>
    <col min="8695" max="8695" width="11.28515625" style="17" customWidth="1"/>
    <col min="8696" max="8696" width="53" style="17" customWidth="1"/>
    <col min="8697" max="8697" width="20.7109375" style="17" customWidth="1"/>
    <col min="8698" max="8698" width="18.7109375" style="17" customWidth="1"/>
    <col min="8699" max="8699" width="19.28515625" style="17" customWidth="1"/>
    <col min="8700" max="8700" width="20.5703125" style="17" customWidth="1"/>
    <col min="8701" max="8701" width="24.140625" style="17" customWidth="1"/>
    <col min="8702" max="8702" width="20.7109375" style="17" customWidth="1"/>
    <col min="8703" max="8703" width="20.5703125" style="17" customWidth="1"/>
    <col min="8704" max="8704" width="17.140625" style="17" customWidth="1"/>
    <col min="8705" max="8705" width="14.5703125" style="17" customWidth="1"/>
    <col min="8706" max="8706" width="13.140625" style="17" customWidth="1"/>
    <col min="8707" max="8707" width="20" style="17" customWidth="1"/>
    <col min="8708" max="8708" width="15.85546875" style="17" customWidth="1"/>
    <col min="8709" max="8709" width="14.42578125" style="17" customWidth="1"/>
    <col min="8710" max="8710" width="17.28515625" style="17" customWidth="1"/>
    <col min="8711" max="8711" width="14.28515625" style="17" customWidth="1"/>
    <col min="8712" max="8712" width="18.42578125" style="17" customWidth="1"/>
    <col min="8713" max="8713" width="15.28515625" style="17" customWidth="1"/>
    <col min="8714" max="8950" width="9.140625" style="17"/>
    <col min="8951" max="8951" width="11.28515625" style="17" customWidth="1"/>
    <col min="8952" max="8952" width="53" style="17" customWidth="1"/>
    <col min="8953" max="8953" width="20.7109375" style="17" customWidth="1"/>
    <col min="8954" max="8954" width="18.7109375" style="17" customWidth="1"/>
    <col min="8955" max="8955" width="19.28515625" style="17" customWidth="1"/>
    <col min="8956" max="8956" width="20.5703125" style="17" customWidth="1"/>
    <col min="8957" max="8957" width="24.140625" style="17" customWidth="1"/>
    <col min="8958" max="8958" width="20.7109375" style="17" customWidth="1"/>
    <col min="8959" max="8959" width="20.5703125" style="17" customWidth="1"/>
    <col min="8960" max="8960" width="17.140625" style="17" customWidth="1"/>
    <col min="8961" max="8961" width="14.5703125" style="17" customWidth="1"/>
    <col min="8962" max="8962" width="13.140625" style="17" customWidth="1"/>
    <col min="8963" max="8963" width="20" style="17" customWidth="1"/>
    <col min="8964" max="8964" width="15.85546875" style="17" customWidth="1"/>
    <col min="8965" max="8965" width="14.42578125" style="17" customWidth="1"/>
    <col min="8966" max="8966" width="17.28515625" style="17" customWidth="1"/>
    <col min="8967" max="8967" width="14.28515625" style="17" customWidth="1"/>
    <col min="8968" max="8968" width="18.42578125" style="17" customWidth="1"/>
    <col min="8969" max="8969" width="15.28515625" style="17" customWidth="1"/>
    <col min="8970" max="9206" width="9.140625" style="17"/>
    <col min="9207" max="9207" width="11.28515625" style="17" customWidth="1"/>
    <col min="9208" max="9208" width="53" style="17" customWidth="1"/>
    <col min="9209" max="9209" width="20.7109375" style="17" customWidth="1"/>
    <col min="9210" max="9210" width="18.7109375" style="17" customWidth="1"/>
    <col min="9211" max="9211" width="19.28515625" style="17" customWidth="1"/>
    <col min="9212" max="9212" width="20.5703125" style="17" customWidth="1"/>
    <col min="9213" max="9213" width="24.140625" style="17" customWidth="1"/>
    <col min="9214" max="9214" width="20.7109375" style="17" customWidth="1"/>
    <col min="9215" max="9215" width="20.5703125" style="17" customWidth="1"/>
    <col min="9216" max="9216" width="17.140625" style="17" customWidth="1"/>
    <col min="9217" max="9217" width="14.5703125" style="17" customWidth="1"/>
    <col min="9218" max="9218" width="13.140625" style="17" customWidth="1"/>
    <col min="9219" max="9219" width="20" style="17" customWidth="1"/>
    <col min="9220" max="9220" width="15.85546875" style="17" customWidth="1"/>
    <col min="9221" max="9221" width="14.42578125" style="17" customWidth="1"/>
    <col min="9222" max="9222" width="17.28515625" style="17" customWidth="1"/>
    <col min="9223" max="9223" width="14.28515625" style="17" customWidth="1"/>
    <col min="9224" max="9224" width="18.42578125" style="17" customWidth="1"/>
    <col min="9225" max="9225" width="15.28515625" style="17" customWidth="1"/>
    <col min="9226" max="9462" width="9.140625" style="17"/>
    <col min="9463" max="9463" width="11.28515625" style="17" customWidth="1"/>
    <col min="9464" max="9464" width="53" style="17" customWidth="1"/>
    <col min="9465" max="9465" width="20.7109375" style="17" customWidth="1"/>
    <col min="9466" max="9466" width="18.7109375" style="17" customWidth="1"/>
    <col min="9467" max="9467" width="19.28515625" style="17" customWidth="1"/>
    <col min="9468" max="9468" width="20.5703125" style="17" customWidth="1"/>
    <col min="9469" max="9469" width="24.140625" style="17" customWidth="1"/>
    <col min="9470" max="9470" width="20.7109375" style="17" customWidth="1"/>
    <col min="9471" max="9471" width="20.5703125" style="17" customWidth="1"/>
    <col min="9472" max="9472" width="17.140625" style="17" customWidth="1"/>
    <col min="9473" max="9473" width="14.5703125" style="17" customWidth="1"/>
    <col min="9474" max="9474" width="13.140625" style="17" customWidth="1"/>
    <col min="9475" max="9475" width="20" style="17" customWidth="1"/>
    <col min="9476" max="9476" width="15.85546875" style="17" customWidth="1"/>
    <col min="9477" max="9477" width="14.42578125" style="17" customWidth="1"/>
    <col min="9478" max="9478" width="17.28515625" style="17" customWidth="1"/>
    <col min="9479" max="9479" width="14.28515625" style="17" customWidth="1"/>
    <col min="9480" max="9480" width="18.42578125" style="17" customWidth="1"/>
    <col min="9481" max="9481" width="15.28515625" style="17" customWidth="1"/>
    <col min="9482" max="9718" width="9.140625" style="17"/>
    <col min="9719" max="9719" width="11.28515625" style="17" customWidth="1"/>
    <col min="9720" max="9720" width="53" style="17" customWidth="1"/>
    <col min="9721" max="9721" width="20.7109375" style="17" customWidth="1"/>
    <col min="9722" max="9722" width="18.7109375" style="17" customWidth="1"/>
    <col min="9723" max="9723" width="19.28515625" style="17" customWidth="1"/>
    <col min="9724" max="9724" width="20.5703125" style="17" customWidth="1"/>
    <col min="9725" max="9725" width="24.140625" style="17" customWidth="1"/>
    <col min="9726" max="9726" width="20.7109375" style="17" customWidth="1"/>
    <col min="9727" max="9727" width="20.5703125" style="17" customWidth="1"/>
    <col min="9728" max="9728" width="17.140625" style="17" customWidth="1"/>
    <col min="9729" max="9729" width="14.5703125" style="17" customWidth="1"/>
    <col min="9730" max="9730" width="13.140625" style="17" customWidth="1"/>
    <col min="9731" max="9731" width="20" style="17" customWidth="1"/>
    <col min="9732" max="9732" width="15.85546875" style="17" customWidth="1"/>
    <col min="9733" max="9733" width="14.42578125" style="17" customWidth="1"/>
    <col min="9734" max="9734" width="17.28515625" style="17" customWidth="1"/>
    <col min="9735" max="9735" width="14.28515625" style="17" customWidth="1"/>
    <col min="9736" max="9736" width="18.42578125" style="17" customWidth="1"/>
    <col min="9737" max="9737" width="15.28515625" style="17" customWidth="1"/>
    <col min="9738" max="9974" width="9.140625" style="17"/>
    <col min="9975" max="9975" width="11.28515625" style="17" customWidth="1"/>
    <col min="9976" max="9976" width="53" style="17" customWidth="1"/>
    <col min="9977" max="9977" width="20.7109375" style="17" customWidth="1"/>
    <col min="9978" max="9978" width="18.7109375" style="17" customWidth="1"/>
    <col min="9979" max="9979" width="19.28515625" style="17" customWidth="1"/>
    <col min="9980" max="9980" width="20.5703125" style="17" customWidth="1"/>
    <col min="9981" max="9981" width="24.140625" style="17" customWidth="1"/>
    <col min="9982" max="9982" width="20.7109375" style="17" customWidth="1"/>
    <col min="9983" max="9983" width="20.5703125" style="17" customWidth="1"/>
    <col min="9984" max="9984" width="17.140625" style="17" customWidth="1"/>
    <col min="9985" max="9985" width="14.5703125" style="17" customWidth="1"/>
    <col min="9986" max="9986" width="13.140625" style="17" customWidth="1"/>
    <col min="9987" max="9987" width="20" style="17" customWidth="1"/>
    <col min="9988" max="9988" width="15.85546875" style="17" customWidth="1"/>
    <col min="9989" max="9989" width="14.42578125" style="17" customWidth="1"/>
    <col min="9990" max="9990" width="17.28515625" style="17" customWidth="1"/>
    <col min="9991" max="9991" width="14.28515625" style="17" customWidth="1"/>
    <col min="9992" max="9992" width="18.42578125" style="17" customWidth="1"/>
    <col min="9993" max="9993" width="15.28515625" style="17" customWidth="1"/>
    <col min="9994" max="10230" width="9.140625" style="17"/>
    <col min="10231" max="10231" width="11.28515625" style="17" customWidth="1"/>
    <col min="10232" max="10232" width="53" style="17" customWidth="1"/>
    <col min="10233" max="10233" width="20.7109375" style="17" customWidth="1"/>
    <col min="10234" max="10234" width="18.7109375" style="17" customWidth="1"/>
    <col min="10235" max="10235" width="19.28515625" style="17" customWidth="1"/>
    <col min="10236" max="10236" width="20.5703125" style="17" customWidth="1"/>
    <col min="10237" max="10237" width="24.140625" style="17" customWidth="1"/>
    <col min="10238" max="10238" width="20.7109375" style="17" customWidth="1"/>
    <col min="10239" max="10239" width="20.5703125" style="17" customWidth="1"/>
    <col min="10240" max="10240" width="17.140625" style="17" customWidth="1"/>
    <col min="10241" max="10241" width="14.5703125" style="17" customWidth="1"/>
    <col min="10242" max="10242" width="13.140625" style="17" customWidth="1"/>
    <col min="10243" max="10243" width="20" style="17" customWidth="1"/>
    <col min="10244" max="10244" width="15.85546875" style="17" customWidth="1"/>
    <col min="10245" max="10245" width="14.42578125" style="17" customWidth="1"/>
    <col min="10246" max="10246" width="17.28515625" style="17" customWidth="1"/>
    <col min="10247" max="10247" width="14.28515625" style="17" customWidth="1"/>
    <col min="10248" max="10248" width="18.42578125" style="17" customWidth="1"/>
    <col min="10249" max="10249" width="15.28515625" style="17" customWidth="1"/>
    <col min="10250" max="10486" width="9.140625" style="17"/>
    <col min="10487" max="10487" width="11.28515625" style="17" customWidth="1"/>
    <col min="10488" max="10488" width="53" style="17" customWidth="1"/>
    <col min="10489" max="10489" width="20.7109375" style="17" customWidth="1"/>
    <col min="10490" max="10490" width="18.7109375" style="17" customWidth="1"/>
    <col min="10491" max="10491" width="19.28515625" style="17" customWidth="1"/>
    <col min="10492" max="10492" width="20.5703125" style="17" customWidth="1"/>
    <col min="10493" max="10493" width="24.140625" style="17" customWidth="1"/>
    <col min="10494" max="10494" width="20.7109375" style="17" customWidth="1"/>
    <col min="10495" max="10495" width="20.5703125" style="17" customWidth="1"/>
    <col min="10496" max="10496" width="17.140625" style="17" customWidth="1"/>
    <col min="10497" max="10497" width="14.5703125" style="17" customWidth="1"/>
    <col min="10498" max="10498" width="13.140625" style="17" customWidth="1"/>
    <col min="10499" max="10499" width="20" style="17" customWidth="1"/>
    <col min="10500" max="10500" width="15.85546875" style="17" customWidth="1"/>
    <col min="10501" max="10501" width="14.42578125" style="17" customWidth="1"/>
    <col min="10502" max="10502" width="17.28515625" style="17" customWidth="1"/>
    <col min="10503" max="10503" width="14.28515625" style="17" customWidth="1"/>
    <col min="10504" max="10504" width="18.42578125" style="17" customWidth="1"/>
    <col min="10505" max="10505" width="15.28515625" style="17" customWidth="1"/>
    <col min="10506" max="10742" width="9.140625" style="17"/>
    <col min="10743" max="10743" width="11.28515625" style="17" customWidth="1"/>
    <col min="10744" max="10744" width="53" style="17" customWidth="1"/>
    <col min="10745" max="10745" width="20.7109375" style="17" customWidth="1"/>
    <col min="10746" max="10746" width="18.7109375" style="17" customWidth="1"/>
    <col min="10747" max="10747" width="19.28515625" style="17" customWidth="1"/>
    <col min="10748" max="10748" width="20.5703125" style="17" customWidth="1"/>
    <col min="10749" max="10749" width="24.140625" style="17" customWidth="1"/>
    <col min="10750" max="10750" width="20.7109375" style="17" customWidth="1"/>
    <col min="10751" max="10751" width="20.5703125" style="17" customWidth="1"/>
    <col min="10752" max="10752" width="17.140625" style="17" customWidth="1"/>
    <col min="10753" max="10753" width="14.5703125" style="17" customWidth="1"/>
    <col min="10754" max="10754" width="13.140625" style="17" customWidth="1"/>
    <col min="10755" max="10755" width="20" style="17" customWidth="1"/>
    <col min="10756" max="10756" width="15.85546875" style="17" customWidth="1"/>
    <col min="10757" max="10757" width="14.42578125" style="17" customWidth="1"/>
    <col min="10758" max="10758" width="17.28515625" style="17" customWidth="1"/>
    <col min="10759" max="10759" width="14.28515625" style="17" customWidth="1"/>
    <col min="10760" max="10760" width="18.42578125" style="17" customWidth="1"/>
    <col min="10761" max="10761" width="15.28515625" style="17" customWidth="1"/>
    <col min="10762" max="10998" width="9.140625" style="17"/>
    <col min="10999" max="10999" width="11.28515625" style="17" customWidth="1"/>
    <col min="11000" max="11000" width="53" style="17" customWidth="1"/>
    <col min="11001" max="11001" width="20.7109375" style="17" customWidth="1"/>
    <col min="11002" max="11002" width="18.7109375" style="17" customWidth="1"/>
    <col min="11003" max="11003" width="19.28515625" style="17" customWidth="1"/>
    <col min="11004" max="11004" width="20.5703125" style="17" customWidth="1"/>
    <col min="11005" max="11005" width="24.140625" style="17" customWidth="1"/>
    <col min="11006" max="11006" width="20.7109375" style="17" customWidth="1"/>
    <col min="11007" max="11007" width="20.5703125" style="17" customWidth="1"/>
    <col min="11008" max="11008" width="17.140625" style="17" customWidth="1"/>
    <col min="11009" max="11009" width="14.5703125" style="17" customWidth="1"/>
    <col min="11010" max="11010" width="13.140625" style="17" customWidth="1"/>
    <col min="11011" max="11011" width="20" style="17" customWidth="1"/>
    <col min="11012" max="11012" width="15.85546875" style="17" customWidth="1"/>
    <col min="11013" max="11013" width="14.42578125" style="17" customWidth="1"/>
    <col min="11014" max="11014" width="17.28515625" style="17" customWidth="1"/>
    <col min="11015" max="11015" width="14.28515625" style="17" customWidth="1"/>
    <col min="11016" max="11016" width="18.42578125" style="17" customWidth="1"/>
    <col min="11017" max="11017" width="15.28515625" style="17" customWidth="1"/>
    <col min="11018" max="11254" width="9.140625" style="17"/>
    <col min="11255" max="11255" width="11.28515625" style="17" customWidth="1"/>
    <col min="11256" max="11256" width="53" style="17" customWidth="1"/>
    <col min="11257" max="11257" width="20.7109375" style="17" customWidth="1"/>
    <col min="11258" max="11258" width="18.7109375" style="17" customWidth="1"/>
    <col min="11259" max="11259" width="19.28515625" style="17" customWidth="1"/>
    <col min="11260" max="11260" width="20.5703125" style="17" customWidth="1"/>
    <col min="11261" max="11261" width="24.140625" style="17" customWidth="1"/>
    <col min="11262" max="11262" width="20.7109375" style="17" customWidth="1"/>
    <col min="11263" max="11263" width="20.5703125" style="17" customWidth="1"/>
    <col min="11264" max="11264" width="17.140625" style="17" customWidth="1"/>
    <col min="11265" max="11265" width="14.5703125" style="17" customWidth="1"/>
    <col min="11266" max="11266" width="13.140625" style="17" customWidth="1"/>
    <col min="11267" max="11267" width="20" style="17" customWidth="1"/>
    <col min="11268" max="11268" width="15.85546875" style="17" customWidth="1"/>
    <col min="11269" max="11269" width="14.42578125" style="17" customWidth="1"/>
    <col min="11270" max="11270" width="17.28515625" style="17" customWidth="1"/>
    <col min="11271" max="11271" width="14.28515625" style="17" customWidth="1"/>
    <col min="11272" max="11272" width="18.42578125" style="17" customWidth="1"/>
    <col min="11273" max="11273" width="15.28515625" style="17" customWidth="1"/>
    <col min="11274" max="11510" width="9.140625" style="17"/>
    <col min="11511" max="11511" width="11.28515625" style="17" customWidth="1"/>
    <col min="11512" max="11512" width="53" style="17" customWidth="1"/>
    <col min="11513" max="11513" width="20.7109375" style="17" customWidth="1"/>
    <col min="11514" max="11514" width="18.7109375" style="17" customWidth="1"/>
    <col min="11515" max="11515" width="19.28515625" style="17" customWidth="1"/>
    <col min="11516" max="11516" width="20.5703125" style="17" customWidth="1"/>
    <col min="11517" max="11517" width="24.140625" style="17" customWidth="1"/>
    <col min="11518" max="11518" width="20.7109375" style="17" customWidth="1"/>
    <col min="11519" max="11519" width="20.5703125" style="17" customWidth="1"/>
    <col min="11520" max="11520" width="17.140625" style="17" customWidth="1"/>
    <col min="11521" max="11521" width="14.5703125" style="17" customWidth="1"/>
    <col min="11522" max="11522" width="13.140625" style="17" customWidth="1"/>
    <col min="11523" max="11523" width="20" style="17" customWidth="1"/>
    <col min="11524" max="11524" width="15.85546875" style="17" customWidth="1"/>
    <col min="11525" max="11525" width="14.42578125" style="17" customWidth="1"/>
    <col min="11526" max="11526" width="17.28515625" style="17" customWidth="1"/>
    <col min="11527" max="11527" width="14.28515625" style="17" customWidth="1"/>
    <col min="11528" max="11528" width="18.42578125" style="17" customWidth="1"/>
    <col min="11529" max="11529" width="15.28515625" style="17" customWidth="1"/>
    <col min="11530" max="11766" width="9.140625" style="17"/>
    <col min="11767" max="11767" width="11.28515625" style="17" customWidth="1"/>
    <col min="11768" max="11768" width="53" style="17" customWidth="1"/>
    <col min="11769" max="11769" width="20.7109375" style="17" customWidth="1"/>
    <col min="11770" max="11770" width="18.7109375" style="17" customWidth="1"/>
    <col min="11771" max="11771" width="19.28515625" style="17" customWidth="1"/>
    <col min="11772" max="11772" width="20.5703125" style="17" customWidth="1"/>
    <col min="11773" max="11773" width="24.140625" style="17" customWidth="1"/>
    <col min="11774" max="11774" width="20.7109375" style="17" customWidth="1"/>
    <col min="11775" max="11775" width="20.5703125" style="17" customWidth="1"/>
    <col min="11776" max="11776" width="17.140625" style="17" customWidth="1"/>
    <col min="11777" max="11777" width="14.5703125" style="17" customWidth="1"/>
    <col min="11778" max="11778" width="13.140625" style="17" customWidth="1"/>
    <col min="11779" max="11779" width="20" style="17" customWidth="1"/>
    <col min="11780" max="11780" width="15.85546875" style="17" customWidth="1"/>
    <col min="11781" max="11781" width="14.42578125" style="17" customWidth="1"/>
    <col min="11782" max="11782" width="17.28515625" style="17" customWidth="1"/>
    <col min="11783" max="11783" width="14.28515625" style="17" customWidth="1"/>
    <col min="11784" max="11784" width="18.42578125" style="17" customWidth="1"/>
    <col min="11785" max="11785" width="15.28515625" style="17" customWidth="1"/>
    <col min="11786" max="12022" width="9.140625" style="17"/>
    <col min="12023" max="12023" width="11.28515625" style="17" customWidth="1"/>
    <col min="12024" max="12024" width="53" style="17" customWidth="1"/>
    <col min="12025" max="12025" width="20.7109375" style="17" customWidth="1"/>
    <col min="12026" max="12026" width="18.7109375" style="17" customWidth="1"/>
    <col min="12027" max="12027" width="19.28515625" style="17" customWidth="1"/>
    <col min="12028" max="12028" width="20.5703125" style="17" customWidth="1"/>
    <col min="12029" max="12029" width="24.140625" style="17" customWidth="1"/>
    <col min="12030" max="12030" width="20.7109375" style="17" customWidth="1"/>
    <col min="12031" max="12031" width="20.5703125" style="17" customWidth="1"/>
    <col min="12032" max="12032" width="17.140625" style="17" customWidth="1"/>
    <col min="12033" max="12033" width="14.5703125" style="17" customWidth="1"/>
    <col min="12034" max="12034" width="13.140625" style="17" customWidth="1"/>
    <col min="12035" max="12035" width="20" style="17" customWidth="1"/>
    <col min="12036" max="12036" width="15.85546875" style="17" customWidth="1"/>
    <col min="12037" max="12037" width="14.42578125" style="17" customWidth="1"/>
    <col min="12038" max="12038" width="17.28515625" style="17" customWidth="1"/>
    <col min="12039" max="12039" width="14.28515625" style="17" customWidth="1"/>
    <col min="12040" max="12040" width="18.42578125" style="17" customWidth="1"/>
    <col min="12041" max="12041" width="15.28515625" style="17" customWidth="1"/>
    <col min="12042" max="12278" width="9.140625" style="17"/>
    <col min="12279" max="12279" width="11.28515625" style="17" customWidth="1"/>
    <col min="12280" max="12280" width="53" style="17" customWidth="1"/>
    <col min="12281" max="12281" width="20.7109375" style="17" customWidth="1"/>
    <col min="12282" max="12282" width="18.7109375" style="17" customWidth="1"/>
    <col min="12283" max="12283" width="19.28515625" style="17" customWidth="1"/>
    <col min="12284" max="12284" width="20.5703125" style="17" customWidth="1"/>
    <col min="12285" max="12285" width="24.140625" style="17" customWidth="1"/>
    <col min="12286" max="12286" width="20.7109375" style="17" customWidth="1"/>
    <col min="12287" max="12287" width="20.5703125" style="17" customWidth="1"/>
    <col min="12288" max="12288" width="17.140625" style="17" customWidth="1"/>
    <col min="12289" max="12289" width="14.5703125" style="17" customWidth="1"/>
    <col min="12290" max="12290" width="13.140625" style="17" customWidth="1"/>
    <col min="12291" max="12291" width="20" style="17" customWidth="1"/>
    <col min="12292" max="12292" width="15.85546875" style="17" customWidth="1"/>
    <col min="12293" max="12293" width="14.42578125" style="17" customWidth="1"/>
    <col min="12294" max="12294" width="17.28515625" style="17" customWidth="1"/>
    <col min="12295" max="12295" width="14.28515625" style="17" customWidth="1"/>
    <col min="12296" max="12296" width="18.42578125" style="17" customWidth="1"/>
    <col min="12297" max="12297" width="15.28515625" style="17" customWidth="1"/>
    <col min="12298" max="12534" width="9.140625" style="17"/>
    <col min="12535" max="12535" width="11.28515625" style="17" customWidth="1"/>
    <col min="12536" max="12536" width="53" style="17" customWidth="1"/>
    <col min="12537" max="12537" width="20.7109375" style="17" customWidth="1"/>
    <col min="12538" max="12538" width="18.7109375" style="17" customWidth="1"/>
    <col min="12539" max="12539" width="19.28515625" style="17" customWidth="1"/>
    <col min="12540" max="12540" width="20.5703125" style="17" customWidth="1"/>
    <col min="12541" max="12541" width="24.140625" style="17" customWidth="1"/>
    <col min="12542" max="12542" width="20.7109375" style="17" customWidth="1"/>
    <col min="12543" max="12543" width="20.5703125" style="17" customWidth="1"/>
    <col min="12544" max="12544" width="17.140625" style="17" customWidth="1"/>
    <col min="12545" max="12545" width="14.5703125" style="17" customWidth="1"/>
    <col min="12546" max="12546" width="13.140625" style="17" customWidth="1"/>
    <col min="12547" max="12547" width="20" style="17" customWidth="1"/>
    <col min="12548" max="12548" width="15.85546875" style="17" customWidth="1"/>
    <col min="12549" max="12549" width="14.42578125" style="17" customWidth="1"/>
    <col min="12550" max="12550" width="17.28515625" style="17" customWidth="1"/>
    <col min="12551" max="12551" width="14.28515625" style="17" customWidth="1"/>
    <col min="12552" max="12552" width="18.42578125" style="17" customWidth="1"/>
    <col min="12553" max="12553" width="15.28515625" style="17" customWidth="1"/>
    <col min="12554" max="12790" width="9.140625" style="17"/>
    <col min="12791" max="12791" width="11.28515625" style="17" customWidth="1"/>
    <col min="12792" max="12792" width="53" style="17" customWidth="1"/>
    <col min="12793" max="12793" width="20.7109375" style="17" customWidth="1"/>
    <col min="12794" max="12794" width="18.7109375" style="17" customWidth="1"/>
    <col min="12795" max="12795" width="19.28515625" style="17" customWidth="1"/>
    <col min="12796" max="12796" width="20.5703125" style="17" customWidth="1"/>
    <col min="12797" max="12797" width="24.140625" style="17" customWidth="1"/>
    <col min="12798" max="12798" width="20.7109375" style="17" customWidth="1"/>
    <col min="12799" max="12799" width="20.5703125" style="17" customWidth="1"/>
    <col min="12800" max="12800" width="17.140625" style="17" customWidth="1"/>
    <col min="12801" max="12801" width="14.5703125" style="17" customWidth="1"/>
    <col min="12802" max="12802" width="13.140625" style="17" customWidth="1"/>
    <col min="12803" max="12803" width="20" style="17" customWidth="1"/>
    <col min="12804" max="12804" width="15.85546875" style="17" customWidth="1"/>
    <col min="12805" max="12805" width="14.42578125" style="17" customWidth="1"/>
    <col min="12806" max="12806" width="17.28515625" style="17" customWidth="1"/>
    <col min="12807" max="12807" width="14.28515625" style="17" customWidth="1"/>
    <col min="12808" max="12808" width="18.42578125" style="17" customWidth="1"/>
    <col min="12809" max="12809" width="15.28515625" style="17" customWidth="1"/>
    <col min="12810" max="13046" width="9.140625" style="17"/>
    <col min="13047" max="13047" width="11.28515625" style="17" customWidth="1"/>
    <col min="13048" max="13048" width="53" style="17" customWidth="1"/>
    <col min="13049" max="13049" width="20.7109375" style="17" customWidth="1"/>
    <col min="13050" max="13050" width="18.7109375" style="17" customWidth="1"/>
    <col min="13051" max="13051" width="19.28515625" style="17" customWidth="1"/>
    <col min="13052" max="13052" width="20.5703125" style="17" customWidth="1"/>
    <col min="13053" max="13053" width="24.140625" style="17" customWidth="1"/>
    <col min="13054" max="13054" width="20.7109375" style="17" customWidth="1"/>
    <col min="13055" max="13055" width="20.5703125" style="17" customWidth="1"/>
    <col min="13056" max="13056" width="17.140625" style="17" customWidth="1"/>
    <col min="13057" max="13057" width="14.5703125" style="17" customWidth="1"/>
    <col min="13058" max="13058" width="13.140625" style="17" customWidth="1"/>
    <col min="13059" max="13059" width="20" style="17" customWidth="1"/>
    <col min="13060" max="13060" width="15.85546875" style="17" customWidth="1"/>
    <col min="13061" max="13061" width="14.42578125" style="17" customWidth="1"/>
    <col min="13062" max="13062" width="17.28515625" style="17" customWidth="1"/>
    <col min="13063" max="13063" width="14.28515625" style="17" customWidth="1"/>
    <col min="13064" max="13064" width="18.42578125" style="17" customWidth="1"/>
    <col min="13065" max="13065" width="15.28515625" style="17" customWidth="1"/>
    <col min="13066" max="13302" width="9.140625" style="17"/>
    <col min="13303" max="13303" width="11.28515625" style="17" customWidth="1"/>
    <col min="13304" max="13304" width="53" style="17" customWidth="1"/>
    <col min="13305" max="13305" width="20.7109375" style="17" customWidth="1"/>
    <col min="13306" max="13306" width="18.7109375" style="17" customWidth="1"/>
    <col min="13307" max="13307" width="19.28515625" style="17" customWidth="1"/>
    <col min="13308" max="13308" width="20.5703125" style="17" customWidth="1"/>
    <col min="13309" max="13309" width="24.140625" style="17" customWidth="1"/>
    <col min="13310" max="13310" width="20.7109375" style="17" customWidth="1"/>
    <col min="13311" max="13311" width="20.5703125" style="17" customWidth="1"/>
    <col min="13312" max="13312" width="17.140625" style="17" customWidth="1"/>
    <col min="13313" max="13313" width="14.5703125" style="17" customWidth="1"/>
    <col min="13314" max="13314" width="13.140625" style="17" customWidth="1"/>
    <col min="13315" max="13315" width="20" style="17" customWidth="1"/>
    <col min="13316" max="13316" width="15.85546875" style="17" customWidth="1"/>
    <col min="13317" max="13317" width="14.42578125" style="17" customWidth="1"/>
    <col min="13318" max="13318" width="17.28515625" style="17" customWidth="1"/>
    <col min="13319" max="13319" width="14.28515625" style="17" customWidth="1"/>
    <col min="13320" max="13320" width="18.42578125" style="17" customWidth="1"/>
    <col min="13321" max="13321" width="15.28515625" style="17" customWidth="1"/>
    <col min="13322" max="13558" width="9.140625" style="17"/>
    <col min="13559" max="13559" width="11.28515625" style="17" customWidth="1"/>
    <col min="13560" max="13560" width="53" style="17" customWidth="1"/>
    <col min="13561" max="13561" width="20.7109375" style="17" customWidth="1"/>
    <col min="13562" max="13562" width="18.7109375" style="17" customWidth="1"/>
    <col min="13563" max="13563" width="19.28515625" style="17" customWidth="1"/>
    <col min="13564" max="13564" width="20.5703125" style="17" customWidth="1"/>
    <col min="13565" max="13565" width="24.140625" style="17" customWidth="1"/>
    <col min="13566" max="13566" width="20.7109375" style="17" customWidth="1"/>
    <col min="13567" max="13567" width="20.5703125" style="17" customWidth="1"/>
    <col min="13568" max="13568" width="17.140625" style="17" customWidth="1"/>
    <col min="13569" max="13569" width="14.5703125" style="17" customWidth="1"/>
    <col min="13570" max="13570" width="13.140625" style="17" customWidth="1"/>
    <col min="13571" max="13571" width="20" style="17" customWidth="1"/>
    <col min="13572" max="13572" width="15.85546875" style="17" customWidth="1"/>
    <col min="13573" max="13573" width="14.42578125" style="17" customWidth="1"/>
    <col min="13574" max="13574" width="17.28515625" style="17" customWidth="1"/>
    <col min="13575" max="13575" width="14.28515625" style="17" customWidth="1"/>
    <col min="13576" max="13576" width="18.42578125" style="17" customWidth="1"/>
    <col min="13577" max="13577" width="15.28515625" style="17" customWidth="1"/>
    <col min="13578" max="13814" width="9.140625" style="17"/>
    <col min="13815" max="13815" width="11.28515625" style="17" customWidth="1"/>
    <col min="13816" max="13816" width="53" style="17" customWidth="1"/>
    <col min="13817" max="13817" width="20.7109375" style="17" customWidth="1"/>
    <col min="13818" max="13818" width="18.7109375" style="17" customWidth="1"/>
    <col min="13819" max="13819" width="19.28515625" style="17" customWidth="1"/>
    <col min="13820" max="13820" width="20.5703125" style="17" customWidth="1"/>
    <col min="13821" max="13821" width="24.140625" style="17" customWidth="1"/>
    <col min="13822" max="13822" width="20.7109375" style="17" customWidth="1"/>
    <col min="13823" max="13823" width="20.5703125" style="17" customWidth="1"/>
    <col min="13824" max="13824" width="17.140625" style="17" customWidth="1"/>
    <col min="13825" max="13825" width="14.5703125" style="17" customWidth="1"/>
    <col min="13826" max="13826" width="13.140625" style="17" customWidth="1"/>
    <col min="13827" max="13827" width="20" style="17" customWidth="1"/>
    <col min="13828" max="13828" width="15.85546875" style="17" customWidth="1"/>
    <col min="13829" max="13829" width="14.42578125" style="17" customWidth="1"/>
    <col min="13830" max="13830" width="17.28515625" style="17" customWidth="1"/>
    <col min="13831" max="13831" width="14.28515625" style="17" customWidth="1"/>
    <col min="13832" max="13832" width="18.42578125" style="17" customWidth="1"/>
    <col min="13833" max="13833" width="15.28515625" style="17" customWidth="1"/>
    <col min="13834" max="14070" width="9.140625" style="17"/>
    <col min="14071" max="14071" width="11.28515625" style="17" customWidth="1"/>
    <col min="14072" max="14072" width="53" style="17" customWidth="1"/>
    <col min="14073" max="14073" width="20.7109375" style="17" customWidth="1"/>
    <col min="14074" max="14074" width="18.7109375" style="17" customWidth="1"/>
    <col min="14075" max="14075" width="19.28515625" style="17" customWidth="1"/>
    <col min="14076" max="14076" width="20.5703125" style="17" customWidth="1"/>
    <col min="14077" max="14077" width="24.140625" style="17" customWidth="1"/>
    <col min="14078" max="14078" width="20.7109375" style="17" customWidth="1"/>
    <col min="14079" max="14079" width="20.5703125" style="17" customWidth="1"/>
    <col min="14080" max="14080" width="17.140625" style="17" customWidth="1"/>
    <col min="14081" max="14081" width="14.5703125" style="17" customWidth="1"/>
    <col min="14082" max="14082" width="13.140625" style="17" customWidth="1"/>
    <col min="14083" max="14083" width="20" style="17" customWidth="1"/>
    <col min="14084" max="14084" width="15.85546875" style="17" customWidth="1"/>
    <col min="14085" max="14085" width="14.42578125" style="17" customWidth="1"/>
    <col min="14086" max="14086" width="17.28515625" style="17" customWidth="1"/>
    <col min="14087" max="14087" width="14.28515625" style="17" customWidth="1"/>
    <col min="14088" max="14088" width="18.42578125" style="17" customWidth="1"/>
    <col min="14089" max="14089" width="15.28515625" style="17" customWidth="1"/>
    <col min="14090" max="14326" width="9.140625" style="17"/>
    <col min="14327" max="14327" width="11.28515625" style="17" customWidth="1"/>
    <col min="14328" max="14328" width="53" style="17" customWidth="1"/>
    <col min="14329" max="14329" width="20.7109375" style="17" customWidth="1"/>
    <col min="14330" max="14330" width="18.7109375" style="17" customWidth="1"/>
    <col min="14331" max="14331" width="19.28515625" style="17" customWidth="1"/>
    <col min="14332" max="14332" width="20.5703125" style="17" customWidth="1"/>
    <col min="14333" max="14333" width="24.140625" style="17" customWidth="1"/>
    <col min="14334" max="14334" width="20.7109375" style="17" customWidth="1"/>
    <col min="14335" max="14335" width="20.5703125" style="17" customWidth="1"/>
    <col min="14336" max="14336" width="17.140625" style="17" customWidth="1"/>
    <col min="14337" max="14337" width="14.5703125" style="17" customWidth="1"/>
    <col min="14338" max="14338" width="13.140625" style="17" customWidth="1"/>
    <col min="14339" max="14339" width="20" style="17" customWidth="1"/>
    <col min="14340" max="14340" width="15.85546875" style="17" customWidth="1"/>
    <col min="14341" max="14341" width="14.42578125" style="17" customWidth="1"/>
    <col min="14342" max="14342" width="17.28515625" style="17" customWidth="1"/>
    <col min="14343" max="14343" width="14.28515625" style="17" customWidth="1"/>
    <col min="14344" max="14344" width="18.42578125" style="17" customWidth="1"/>
    <col min="14345" max="14345" width="15.28515625" style="17" customWidth="1"/>
    <col min="14346" max="14582" width="9.140625" style="17"/>
    <col min="14583" max="14583" width="11.28515625" style="17" customWidth="1"/>
    <col min="14584" max="14584" width="53" style="17" customWidth="1"/>
    <col min="14585" max="14585" width="20.7109375" style="17" customWidth="1"/>
    <col min="14586" max="14586" width="18.7109375" style="17" customWidth="1"/>
    <col min="14587" max="14587" width="19.28515625" style="17" customWidth="1"/>
    <col min="14588" max="14588" width="20.5703125" style="17" customWidth="1"/>
    <col min="14589" max="14589" width="24.140625" style="17" customWidth="1"/>
    <col min="14590" max="14590" width="20.7109375" style="17" customWidth="1"/>
    <col min="14591" max="14591" width="20.5703125" style="17" customWidth="1"/>
    <col min="14592" max="14592" width="17.140625" style="17" customWidth="1"/>
    <col min="14593" max="14593" width="14.5703125" style="17" customWidth="1"/>
    <col min="14594" max="14594" width="13.140625" style="17" customWidth="1"/>
    <col min="14595" max="14595" width="20" style="17" customWidth="1"/>
    <col min="14596" max="14596" width="15.85546875" style="17" customWidth="1"/>
    <col min="14597" max="14597" width="14.42578125" style="17" customWidth="1"/>
    <col min="14598" max="14598" width="17.28515625" style="17" customWidth="1"/>
    <col min="14599" max="14599" width="14.28515625" style="17" customWidth="1"/>
    <col min="14600" max="14600" width="18.42578125" style="17" customWidth="1"/>
    <col min="14601" max="14601" width="15.28515625" style="17" customWidth="1"/>
    <col min="14602" max="14838" width="9.140625" style="17"/>
    <col min="14839" max="14839" width="11.28515625" style="17" customWidth="1"/>
    <col min="14840" max="14840" width="53" style="17" customWidth="1"/>
    <col min="14841" max="14841" width="20.7109375" style="17" customWidth="1"/>
    <col min="14842" max="14842" width="18.7109375" style="17" customWidth="1"/>
    <col min="14843" max="14843" width="19.28515625" style="17" customWidth="1"/>
    <col min="14844" max="14844" width="20.5703125" style="17" customWidth="1"/>
    <col min="14845" max="14845" width="24.140625" style="17" customWidth="1"/>
    <col min="14846" max="14846" width="20.7109375" style="17" customWidth="1"/>
    <col min="14847" max="14847" width="20.5703125" style="17" customWidth="1"/>
    <col min="14848" max="14848" width="17.140625" style="17" customWidth="1"/>
    <col min="14849" max="14849" width="14.5703125" style="17" customWidth="1"/>
    <col min="14850" max="14850" width="13.140625" style="17" customWidth="1"/>
    <col min="14851" max="14851" width="20" style="17" customWidth="1"/>
    <col min="14852" max="14852" width="15.85546875" style="17" customWidth="1"/>
    <col min="14853" max="14853" width="14.42578125" style="17" customWidth="1"/>
    <col min="14854" max="14854" width="17.28515625" style="17" customWidth="1"/>
    <col min="14855" max="14855" width="14.28515625" style="17" customWidth="1"/>
    <col min="14856" max="14856" width="18.42578125" style="17" customWidth="1"/>
    <col min="14857" max="14857" width="15.28515625" style="17" customWidth="1"/>
    <col min="14858" max="15094" width="9.140625" style="17"/>
    <col min="15095" max="15095" width="11.28515625" style="17" customWidth="1"/>
    <col min="15096" max="15096" width="53" style="17" customWidth="1"/>
    <col min="15097" max="15097" width="20.7109375" style="17" customWidth="1"/>
    <col min="15098" max="15098" width="18.7109375" style="17" customWidth="1"/>
    <col min="15099" max="15099" width="19.28515625" style="17" customWidth="1"/>
    <col min="15100" max="15100" width="20.5703125" style="17" customWidth="1"/>
    <col min="15101" max="15101" width="24.140625" style="17" customWidth="1"/>
    <col min="15102" max="15102" width="20.7109375" style="17" customWidth="1"/>
    <col min="15103" max="15103" width="20.5703125" style="17" customWidth="1"/>
    <col min="15104" max="15104" width="17.140625" style="17" customWidth="1"/>
    <col min="15105" max="15105" width="14.5703125" style="17" customWidth="1"/>
    <col min="15106" max="15106" width="13.140625" style="17" customWidth="1"/>
    <col min="15107" max="15107" width="20" style="17" customWidth="1"/>
    <col min="15108" max="15108" width="15.85546875" style="17" customWidth="1"/>
    <col min="15109" max="15109" width="14.42578125" style="17" customWidth="1"/>
    <col min="15110" max="15110" width="17.28515625" style="17" customWidth="1"/>
    <col min="15111" max="15111" width="14.28515625" style="17" customWidth="1"/>
    <col min="15112" max="15112" width="18.42578125" style="17" customWidth="1"/>
    <col min="15113" max="15113" width="15.28515625" style="17" customWidth="1"/>
    <col min="15114" max="15350" width="9.140625" style="17"/>
    <col min="15351" max="15351" width="11.28515625" style="17" customWidth="1"/>
    <col min="15352" max="15352" width="53" style="17" customWidth="1"/>
    <col min="15353" max="15353" width="20.7109375" style="17" customWidth="1"/>
    <col min="15354" max="15354" width="18.7109375" style="17" customWidth="1"/>
    <col min="15355" max="15355" width="19.28515625" style="17" customWidth="1"/>
    <col min="15356" max="15356" width="20.5703125" style="17" customWidth="1"/>
    <col min="15357" max="15357" width="24.140625" style="17" customWidth="1"/>
    <col min="15358" max="15358" width="20.7109375" style="17" customWidth="1"/>
    <col min="15359" max="15359" width="20.5703125" style="17" customWidth="1"/>
    <col min="15360" max="15360" width="17.140625" style="17" customWidth="1"/>
    <col min="15361" max="15361" width="14.5703125" style="17" customWidth="1"/>
    <col min="15362" max="15362" width="13.140625" style="17" customWidth="1"/>
    <col min="15363" max="15363" width="20" style="17" customWidth="1"/>
    <col min="15364" max="15364" width="15.85546875" style="17" customWidth="1"/>
    <col min="15365" max="15365" width="14.42578125" style="17" customWidth="1"/>
    <col min="15366" max="15366" width="17.28515625" style="17" customWidth="1"/>
    <col min="15367" max="15367" width="14.28515625" style="17" customWidth="1"/>
    <col min="15368" max="15368" width="18.42578125" style="17" customWidth="1"/>
    <col min="15369" max="15369" width="15.28515625" style="17" customWidth="1"/>
    <col min="15370" max="15606" width="9.140625" style="17"/>
    <col min="15607" max="15607" width="11.28515625" style="17" customWidth="1"/>
    <col min="15608" max="15608" width="53" style="17" customWidth="1"/>
    <col min="15609" max="15609" width="20.7109375" style="17" customWidth="1"/>
    <col min="15610" max="15610" width="18.7109375" style="17" customWidth="1"/>
    <col min="15611" max="15611" width="19.28515625" style="17" customWidth="1"/>
    <col min="15612" max="15612" width="20.5703125" style="17" customWidth="1"/>
    <col min="15613" max="15613" width="24.140625" style="17" customWidth="1"/>
    <col min="15614" max="15614" width="20.7109375" style="17" customWidth="1"/>
    <col min="15615" max="15615" width="20.5703125" style="17" customWidth="1"/>
    <col min="15616" max="15616" width="17.140625" style="17" customWidth="1"/>
    <col min="15617" max="15617" width="14.5703125" style="17" customWidth="1"/>
    <col min="15618" max="15618" width="13.140625" style="17" customWidth="1"/>
    <col min="15619" max="15619" width="20" style="17" customWidth="1"/>
    <col min="15620" max="15620" width="15.85546875" style="17" customWidth="1"/>
    <col min="15621" max="15621" width="14.42578125" style="17" customWidth="1"/>
    <col min="15622" max="15622" width="17.28515625" style="17" customWidth="1"/>
    <col min="15623" max="15623" width="14.28515625" style="17" customWidth="1"/>
    <col min="15624" max="15624" width="18.42578125" style="17" customWidth="1"/>
    <col min="15625" max="15625" width="15.28515625" style="17" customWidth="1"/>
    <col min="15626" max="15862" width="9.140625" style="17"/>
    <col min="15863" max="15863" width="11.28515625" style="17" customWidth="1"/>
    <col min="15864" max="15864" width="53" style="17" customWidth="1"/>
    <col min="15865" max="15865" width="20.7109375" style="17" customWidth="1"/>
    <col min="15866" max="15866" width="18.7109375" style="17" customWidth="1"/>
    <col min="15867" max="15867" width="19.28515625" style="17" customWidth="1"/>
    <col min="15868" max="15868" width="20.5703125" style="17" customWidth="1"/>
    <col min="15869" max="15869" width="24.140625" style="17" customWidth="1"/>
    <col min="15870" max="15870" width="20.7109375" style="17" customWidth="1"/>
    <col min="15871" max="15871" width="20.5703125" style="17" customWidth="1"/>
    <col min="15872" max="15872" width="17.140625" style="17" customWidth="1"/>
    <col min="15873" max="15873" width="14.5703125" style="17" customWidth="1"/>
    <col min="15874" max="15874" width="13.140625" style="17" customWidth="1"/>
    <col min="15875" max="15875" width="20" style="17" customWidth="1"/>
    <col min="15876" max="15876" width="15.85546875" style="17" customWidth="1"/>
    <col min="15877" max="15877" width="14.42578125" style="17" customWidth="1"/>
    <col min="15878" max="15878" width="17.28515625" style="17" customWidth="1"/>
    <col min="15879" max="15879" width="14.28515625" style="17" customWidth="1"/>
    <col min="15880" max="15880" width="18.42578125" style="17" customWidth="1"/>
    <col min="15881" max="15881" width="15.28515625" style="17" customWidth="1"/>
    <col min="15882" max="16118" width="9.140625" style="17"/>
    <col min="16119" max="16119" width="11.28515625" style="17" customWidth="1"/>
    <col min="16120" max="16120" width="53" style="17" customWidth="1"/>
    <col min="16121" max="16121" width="20.7109375" style="17" customWidth="1"/>
    <col min="16122" max="16122" width="18.7109375" style="17" customWidth="1"/>
    <col min="16123" max="16123" width="19.28515625" style="17" customWidth="1"/>
    <col min="16124" max="16124" width="20.5703125" style="17" customWidth="1"/>
    <col min="16125" max="16125" width="24.140625" style="17" customWidth="1"/>
    <col min="16126" max="16126" width="20.7109375" style="17" customWidth="1"/>
    <col min="16127" max="16127" width="20.5703125" style="17" customWidth="1"/>
    <col min="16128" max="16128" width="17.140625" style="17" customWidth="1"/>
    <col min="16129" max="16129" width="14.5703125" style="17" customWidth="1"/>
    <col min="16130" max="16130" width="13.140625" style="17" customWidth="1"/>
    <col min="16131" max="16131" width="20" style="17" customWidth="1"/>
    <col min="16132" max="16132" width="15.85546875" style="17" customWidth="1"/>
    <col min="16133" max="16133" width="14.42578125" style="17" customWidth="1"/>
    <col min="16134" max="16134" width="17.28515625" style="17" customWidth="1"/>
    <col min="16135" max="16135" width="14.28515625" style="17" customWidth="1"/>
    <col min="16136" max="16136" width="18.42578125" style="17" customWidth="1"/>
    <col min="16137" max="16137" width="15.28515625" style="17" customWidth="1"/>
    <col min="16138" max="16384" width="9.140625" style="17"/>
  </cols>
  <sheetData>
    <row r="1" spans="1:20" x14ac:dyDescent="0.2">
      <c r="A1" s="18" t="s">
        <v>5179</v>
      </c>
      <c r="B1" s="740" t="str">
        <f>HYPERLINK("#List!$A$1", "Preparatory")</f>
        <v>Preparatory</v>
      </c>
    </row>
    <row r="2" spans="1:20" x14ac:dyDescent="0.2">
      <c r="A2" s="18"/>
      <c r="B2" s="18"/>
    </row>
    <row r="3" spans="1:20" x14ac:dyDescent="0.2">
      <c r="A3" s="106" t="s">
        <v>5040</v>
      </c>
      <c r="B3" s="106"/>
    </row>
    <row r="4" spans="1:20" x14ac:dyDescent="0.2">
      <c r="A4" s="17" t="s">
        <v>6486</v>
      </c>
      <c r="C4" s="4"/>
      <c r="D4" s="4"/>
      <c r="E4" s="4"/>
      <c r="F4" s="4"/>
    </row>
    <row r="5" spans="1:20" x14ac:dyDescent="0.2">
      <c r="A5" s="17" t="s">
        <v>7550</v>
      </c>
      <c r="C5" s="4"/>
      <c r="D5" s="4"/>
      <c r="E5" s="4"/>
      <c r="F5" s="4"/>
    </row>
    <row r="6" spans="1:20" x14ac:dyDescent="0.2">
      <c r="C6" s="4"/>
      <c r="D6" s="4"/>
      <c r="E6" s="4"/>
      <c r="F6" s="4"/>
    </row>
    <row r="7" spans="1:20" x14ac:dyDescent="0.2">
      <c r="A7" s="18" t="s">
        <v>6802</v>
      </c>
      <c r="B7" s="18"/>
      <c r="C7" s="4"/>
      <c r="D7" s="4"/>
      <c r="E7" s="4"/>
      <c r="F7" s="4"/>
    </row>
    <row r="8" spans="1:20" x14ac:dyDescent="0.2">
      <c r="A8" s="296" t="s">
        <v>48</v>
      </c>
      <c r="B8" s="296"/>
      <c r="C8" s="4"/>
      <c r="D8" s="4"/>
      <c r="E8" s="4"/>
      <c r="F8" s="4"/>
    </row>
    <row r="9" spans="1:20" x14ac:dyDescent="0.2">
      <c r="A9" s="296" t="s">
        <v>4583</v>
      </c>
      <c r="B9" s="296"/>
      <c r="C9" s="4"/>
      <c r="D9" s="4"/>
      <c r="E9" s="4"/>
      <c r="F9" s="4"/>
    </row>
    <row r="11" spans="1:20" x14ac:dyDescent="0.2">
      <c r="C11" s="236" t="s">
        <v>228</v>
      </c>
      <c r="D11" s="236" t="s">
        <v>2498</v>
      </c>
      <c r="E11" s="236" t="s">
        <v>2499</v>
      </c>
      <c r="F11" s="236" t="s">
        <v>277</v>
      </c>
      <c r="G11" s="236" t="s">
        <v>279</v>
      </c>
    </row>
    <row r="12" spans="1:20" x14ac:dyDescent="0.2">
      <c r="C12" s="237" t="s">
        <v>7811</v>
      </c>
      <c r="D12" s="237" t="s">
        <v>7835</v>
      </c>
      <c r="E12" s="237" t="s">
        <v>7836</v>
      </c>
      <c r="F12" s="237" t="s">
        <v>7837</v>
      </c>
      <c r="G12" s="237" t="s">
        <v>7838</v>
      </c>
    </row>
    <row r="13" spans="1:20" ht="13.5" customHeight="1" x14ac:dyDescent="0.2">
      <c r="A13" s="346" t="s">
        <v>336</v>
      </c>
      <c r="B13" s="348"/>
      <c r="C13" s="619"/>
      <c r="D13" s="619"/>
      <c r="E13" s="619"/>
      <c r="F13" s="619"/>
      <c r="G13" s="619"/>
    </row>
    <row r="14" spans="1:20" ht="13.5" customHeight="1" x14ac:dyDescent="0.2">
      <c r="A14" s="349" t="s">
        <v>335</v>
      </c>
      <c r="B14" s="348" t="s">
        <v>7807</v>
      </c>
      <c r="C14" s="673" t="s">
        <v>23</v>
      </c>
      <c r="D14" s="673" t="s">
        <v>227</v>
      </c>
      <c r="E14" s="619"/>
      <c r="F14" s="673" t="s">
        <v>208</v>
      </c>
      <c r="G14" s="619"/>
      <c r="H14" s="14" t="s">
        <v>2106</v>
      </c>
      <c r="I14" s="14" t="s">
        <v>4231</v>
      </c>
      <c r="J14" s="14" t="s">
        <v>4559</v>
      </c>
      <c r="K14" s="14" t="s">
        <v>4560</v>
      </c>
      <c r="L14" s="52" t="s">
        <v>4305</v>
      </c>
      <c r="N14" s="14"/>
      <c r="O14" s="345" t="s">
        <v>4360</v>
      </c>
      <c r="P14" s="14"/>
      <c r="Q14" s="14"/>
      <c r="S14" s="14"/>
      <c r="T14" s="14"/>
    </row>
    <row r="15" spans="1:20" ht="13.5" customHeight="1" x14ac:dyDescent="0.2">
      <c r="A15" s="349" t="s">
        <v>334</v>
      </c>
      <c r="B15" s="348" t="s">
        <v>7809</v>
      </c>
      <c r="C15" s="673" t="s">
        <v>24</v>
      </c>
      <c r="D15" s="673" t="s">
        <v>274</v>
      </c>
      <c r="E15" s="619"/>
      <c r="F15" s="673" t="s">
        <v>239</v>
      </c>
      <c r="G15" s="619"/>
      <c r="H15" s="14" t="s">
        <v>2106</v>
      </c>
      <c r="I15" s="14" t="s">
        <v>4231</v>
      </c>
      <c r="J15" s="14" t="s">
        <v>4559</v>
      </c>
      <c r="K15" s="14" t="s">
        <v>4560</v>
      </c>
      <c r="L15" s="52" t="s">
        <v>4306</v>
      </c>
      <c r="N15" s="14"/>
      <c r="O15" s="345" t="s">
        <v>4360</v>
      </c>
      <c r="P15" s="14"/>
      <c r="Q15" s="14"/>
      <c r="S15" s="14"/>
      <c r="T15" s="14"/>
    </row>
    <row r="16" spans="1:20" ht="13.5" customHeight="1" x14ac:dyDescent="0.2">
      <c r="A16" s="349" t="s">
        <v>2412</v>
      </c>
      <c r="B16" s="348" t="s">
        <v>7810</v>
      </c>
      <c r="C16" s="673" t="s">
        <v>25</v>
      </c>
      <c r="D16" s="673" t="s">
        <v>424</v>
      </c>
      <c r="E16" s="619"/>
      <c r="F16" s="673" t="s">
        <v>238</v>
      </c>
      <c r="G16" s="619"/>
      <c r="H16" s="14" t="s">
        <v>2106</v>
      </c>
      <c r="I16" s="14" t="s">
        <v>4231</v>
      </c>
      <c r="J16" s="14" t="s">
        <v>4559</v>
      </c>
      <c r="K16" s="14" t="s">
        <v>4560</v>
      </c>
      <c r="L16" s="52" t="s">
        <v>4307</v>
      </c>
      <c r="N16" s="14"/>
      <c r="O16" s="345" t="s">
        <v>4360</v>
      </c>
      <c r="P16" s="14"/>
      <c r="Q16" s="14"/>
      <c r="S16" s="14"/>
      <c r="T16" s="14"/>
    </row>
    <row r="17" spans="1:20" ht="13.5" customHeight="1" x14ac:dyDescent="0.2">
      <c r="A17" s="349" t="s">
        <v>333</v>
      </c>
      <c r="B17" s="348" t="s">
        <v>7852</v>
      </c>
      <c r="C17" s="673" t="s">
        <v>26</v>
      </c>
      <c r="D17" s="619"/>
      <c r="E17" s="673" t="s">
        <v>553</v>
      </c>
      <c r="F17" s="673" t="s">
        <v>237</v>
      </c>
      <c r="G17" s="673" t="s">
        <v>117</v>
      </c>
      <c r="H17" s="14" t="s">
        <v>2106</v>
      </c>
      <c r="I17" s="14" t="s">
        <v>4231</v>
      </c>
      <c r="J17" s="14" t="s">
        <v>4559</v>
      </c>
      <c r="K17" s="14" t="s">
        <v>4560</v>
      </c>
      <c r="L17" s="52" t="s">
        <v>4308</v>
      </c>
      <c r="N17" s="14"/>
      <c r="O17" s="345" t="s">
        <v>4360</v>
      </c>
      <c r="P17" s="14"/>
      <c r="Q17" s="14"/>
      <c r="S17" s="14"/>
      <c r="T17" s="14"/>
    </row>
    <row r="18" spans="1:20" ht="13.5" customHeight="1" x14ac:dyDescent="0.2">
      <c r="A18" s="349" t="s">
        <v>284</v>
      </c>
      <c r="B18" s="348" t="s">
        <v>7854</v>
      </c>
      <c r="C18" s="673" t="s">
        <v>28</v>
      </c>
      <c r="D18" s="673" t="s">
        <v>420</v>
      </c>
      <c r="E18" s="619"/>
      <c r="F18" s="619"/>
      <c r="G18" s="619"/>
      <c r="H18" s="14" t="s">
        <v>2106</v>
      </c>
      <c r="I18" s="14" t="s">
        <v>4231</v>
      </c>
      <c r="J18" s="14" t="s">
        <v>4559</v>
      </c>
      <c r="K18" s="14" t="s">
        <v>4560</v>
      </c>
      <c r="L18" s="52" t="s">
        <v>4309</v>
      </c>
      <c r="N18" s="14"/>
      <c r="O18" s="345" t="s">
        <v>4360</v>
      </c>
      <c r="P18" s="14"/>
      <c r="Q18" s="14"/>
      <c r="S18" s="14"/>
      <c r="T18" s="14"/>
    </row>
    <row r="19" spans="1:20" ht="13.5" customHeight="1" x14ac:dyDescent="0.2">
      <c r="A19" s="349" t="s">
        <v>283</v>
      </c>
      <c r="B19" s="348" t="s">
        <v>7891</v>
      </c>
      <c r="C19" s="673" t="s">
        <v>30</v>
      </c>
      <c r="D19" s="619"/>
      <c r="E19" s="673" t="s">
        <v>418</v>
      </c>
      <c r="F19" s="673" t="s">
        <v>392</v>
      </c>
      <c r="G19" s="673" t="s">
        <v>616</v>
      </c>
      <c r="H19" s="14" t="s">
        <v>2106</v>
      </c>
      <c r="I19" s="14" t="s">
        <v>4231</v>
      </c>
      <c r="J19" s="14" t="s">
        <v>4559</v>
      </c>
      <c r="K19" s="14" t="s">
        <v>4560</v>
      </c>
      <c r="L19" s="52" t="s">
        <v>4310</v>
      </c>
      <c r="N19" s="14"/>
      <c r="O19" s="345" t="s">
        <v>4360</v>
      </c>
      <c r="P19" s="14"/>
      <c r="Q19" s="14"/>
      <c r="S19" s="14"/>
      <c r="T19" s="14"/>
    </row>
    <row r="20" spans="1:20" ht="13.5" customHeight="1" x14ac:dyDescent="0.2">
      <c r="A20" s="349" t="s">
        <v>332</v>
      </c>
      <c r="B20" s="348" t="s">
        <v>7813</v>
      </c>
      <c r="C20" s="673" t="s">
        <v>31</v>
      </c>
      <c r="D20" s="619"/>
      <c r="E20" s="673" t="s">
        <v>416</v>
      </c>
      <c r="F20" s="673" t="s">
        <v>391</v>
      </c>
      <c r="G20" s="673" t="s">
        <v>613</v>
      </c>
      <c r="H20" s="14" t="s">
        <v>2106</v>
      </c>
      <c r="I20" s="14" t="s">
        <v>4231</v>
      </c>
      <c r="J20" s="14" t="s">
        <v>4559</v>
      </c>
      <c r="K20" s="14" t="s">
        <v>4560</v>
      </c>
      <c r="L20" s="52" t="s">
        <v>4311</v>
      </c>
      <c r="N20" s="14"/>
      <c r="O20" s="345" t="s">
        <v>4360</v>
      </c>
      <c r="P20" s="14"/>
      <c r="Q20" s="14"/>
      <c r="S20" s="14"/>
      <c r="T20" s="14"/>
    </row>
    <row r="21" spans="1:20" ht="13.5" customHeight="1" x14ac:dyDescent="0.2">
      <c r="A21" s="349" t="s">
        <v>331</v>
      </c>
      <c r="B21" s="348" t="s">
        <v>7842</v>
      </c>
      <c r="C21" s="673" t="s">
        <v>34</v>
      </c>
      <c r="D21" s="673" t="s">
        <v>484</v>
      </c>
      <c r="E21" s="619"/>
      <c r="F21" s="619"/>
      <c r="G21" s="619"/>
      <c r="H21" s="14" t="s">
        <v>2106</v>
      </c>
      <c r="I21" s="14" t="s">
        <v>4231</v>
      </c>
      <c r="J21" s="14" t="s">
        <v>4559</v>
      </c>
      <c r="K21" s="14" t="s">
        <v>4560</v>
      </c>
      <c r="L21" s="52" t="s">
        <v>4312</v>
      </c>
      <c r="N21" s="14"/>
      <c r="O21" s="345" t="s">
        <v>4360</v>
      </c>
      <c r="P21" s="14"/>
      <c r="Q21" s="14"/>
      <c r="S21" s="14"/>
      <c r="T21" s="14"/>
    </row>
    <row r="22" spans="1:20" ht="13.5" customHeight="1" x14ac:dyDescent="0.2">
      <c r="A22" s="349" t="s">
        <v>127</v>
      </c>
      <c r="B22" s="348" t="s">
        <v>7843</v>
      </c>
      <c r="C22" s="673" t="s">
        <v>35</v>
      </c>
      <c r="D22" s="619"/>
      <c r="E22" s="673" t="s">
        <v>272</v>
      </c>
      <c r="F22" s="673" t="s">
        <v>342</v>
      </c>
      <c r="G22" s="673" t="s">
        <v>341</v>
      </c>
      <c r="H22" s="14" t="s">
        <v>2106</v>
      </c>
      <c r="I22" s="14" t="s">
        <v>4231</v>
      </c>
      <c r="J22" s="14" t="s">
        <v>4559</v>
      </c>
      <c r="K22" s="14" t="s">
        <v>4560</v>
      </c>
      <c r="L22" s="52" t="s">
        <v>4313</v>
      </c>
      <c r="N22" s="14"/>
      <c r="O22" s="345" t="s">
        <v>4360</v>
      </c>
      <c r="P22" s="14"/>
      <c r="Q22" s="14"/>
      <c r="S22" s="14"/>
      <c r="T22" s="14"/>
    </row>
    <row r="23" spans="1:20" ht="13.5" customHeight="1" x14ac:dyDescent="0.2">
      <c r="A23" s="349" t="s">
        <v>282</v>
      </c>
      <c r="B23" s="348" t="s">
        <v>7845</v>
      </c>
      <c r="C23" s="673" t="s">
        <v>36</v>
      </c>
      <c r="D23" s="619"/>
      <c r="E23" s="619"/>
      <c r="F23" s="619"/>
      <c r="G23" s="673" t="s">
        <v>337</v>
      </c>
      <c r="H23" s="14" t="s">
        <v>2106</v>
      </c>
      <c r="I23" s="14" t="s">
        <v>4231</v>
      </c>
      <c r="J23" s="14" t="s">
        <v>4559</v>
      </c>
      <c r="K23" s="14" t="s">
        <v>4560</v>
      </c>
      <c r="L23" s="52" t="s">
        <v>4314</v>
      </c>
      <c r="N23" s="14"/>
      <c r="O23" s="345" t="s">
        <v>4360</v>
      </c>
      <c r="P23" s="14"/>
      <c r="Q23" s="14"/>
      <c r="S23" s="14"/>
      <c r="T23" s="14"/>
    </row>
    <row r="24" spans="1:20" ht="13.5" customHeight="1" x14ac:dyDescent="0.2">
      <c r="A24" s="349" t="s">
        <v>330</v>
      </c>
      <c r="B24" s="348" t="s">
        <v>7847</v>
      </c>
      <c r="C24" s="673" t="s">
        <v>37</v>
      </c>
      <c r="D24" s="673" t="s">
        <v>270</v>
      </c>
      <c r="E24" s="673" t="s">
        <v>475</v>
      </c>
      <c r="F24" s="673" t="s">
        <v>1235</v>
      </c>
      <c r="G24" s="673" t="s">
        <v>1284</v>
      </c>
      <c r="H24" s="14" t="s">
        <v>2106</v>
      </c>
      <c r="I24" s="14" t="s">
        <v>4231</v>
      </c>
      <c r="J24" s="14" t="s">
        <v>4559</v>
      </c>
      <c r="K24" s="14" t="s">
        <v>4560</v>
      </c>
      <c r="L24" s="52" t="s">
        <v>4315</v>
      </c>
      <c r="N24" s="14"/>
      <c r="O24" s="345" t="s">
        <v>4360</v>
      </c>
      <c r="P24" s="14"/>
      <c r="Q24" s="14"/>
      <c r="S24" s="14"/>
      <c r="T24" s="14"/>
    </row>
    <row r="25" spans="1:20" ht="13.5" customHeight="1" x14ac:dyDescent="0.2">
      <c r="A25" s="346" t="s">
        <v>281</v>
      </c>
      <c r="B25" s="348" t="s">
        <v>7817</v>
      </c>
      <c r="C25" s="673" t="s">
        <v>1976</v>
      </c>
      <c r="D25" s="619"/>
      <c r="E25" s="619"/>
      <c r="F25" s="619"/>
      <c r="G25" s="619"/>
      <c r="H25" s="9" t="s">
        <v>2106</v>
      </c>
      <c r="I25" s="9" t="s">
        <v>4231</v>
      </c>
      <c r="J25" s="10" t="s">
        <v>4565</v>
      </c>
      <c r="K25" s="10" t="s">
        <v>4560</v>
      </c>
      <c r="O25" s="13" t="s">
        <v>4360</v>
      </c>
    </row>
    <row r="26" spans="1:20" ht="13.5" customHeight="1" x14ac:dyDescent="0.2">
      <c r="A26" s="346" t="s">
        <v>5124</v>
      </c>
      <c r="B26" s="348"/>
      <c r="C26" s="619"/>
      <c r="D26" s="619"/>
      <c r="E26" s="619"/>
      <c r="F26" s="619"/>
      <c r="G26" s="619"/>
    </row>
    <row r="27" spans="1:20" ht="13.5" customHeight="1" x14ac:dyDescent="0.2">
      <c r="A27" s="349" t="s">
        <v>329</v>
      </c>
      <c r="B27" s="348" t="s">
        <v>7818</v>
      </c>
      <c r="C27" s="674" t="s">
        <v>2117</v>
      </c>
      <c r="D27" s="674" t="s">
        <v>1975</v>
      </c>
      <c r="E27" s="674" t="s">
        <v>1974</v>
      </c>
      <c r="F27" s="673" t="s">
        <v>1973</v>
      </c>
      <c r="G27" s="619"/>
      <c r="H27" s="9" t="s">
        <v>2106</v>
      </c>
      <c r="I27" s="9" t="s">
        <v>4231</v>
      </c>
      <c r="J27" s="10" t="s">
        <v>4559</v>
      </c>
      <c r="K27" s="10" t="s">
        <v>4560</v>
      </c>
      <c r="L27" s="10" t="s">
        <v>4316</v>
      </c>
      <c r="M27" s="10" t="s">
        <v>4476</v>
      </c>
      <c r="N27" s="10" t="s">
        <v>4507</v>
      </c>
      <c r="O27" s="13" t="s">
        <v>4360</v>
      </c>
      <c r="P27" s="14"/>
      <c r="Q27" s="14"/>
    </row>
    <row r="28" spans="1:20" ht="13.5" customHeight="1" x14ac:dyDescent="0.2">
      <c r="A28" s="346" t="s">
        <v>328</v>
      </c>
      <c r="B28" s="348" t="s">
        <v>8269</v>
      </c>
      <c r="C28" s="674" t="s">
        <v>40</v>
      </c>
      <c r="D28" s="674" t="s">
        <v>1230</v>
      </c>
      <c r="E28" s="674" t="s">
        <v>2145</v>
      </c>
      <c r="F28" s="674" t="s">
        <v>463</v>
      </c>
      <c r="G28" s="674" t="s">
        <v>462</v>
      </c>
      <c r="H28" s="9" t="s">
        <v>2106</v>
      </c>
      <c r="I28" s="9" t="s">
        <v>4231</v>
      </c>
      <c r="J28" s="10" t="s">
        <v>4559</v>
      </c>
      <c r="K28" s="10" t="s">
        <v>4560</v>
      </c>
      <c r="M28" s="14"/>
      <c r="O28" s="13" t="s">
        <v>4360</v>
      </c>
    </row>
    <row r="29" spans="1:20" ht="13.5" customHeight="1" x14ac:dyDescent="0.2">
      <c r="A29" s="347" t="s">
        <v>280</v>
      </c>
      <c r="B29" s="348"/>
      <c r="C29" s="619"/>
      <c r="D29" s="619"/>
      <c r="E29" s="619"/>
      <c r="F29" s="619"/>
      <c r="G29" s="619"/>
      <c r="O29" s="13"/>
    </row>
    <row r="30" spans="1:20" ht="13.5" customHeight="1" x14ac:dyDescent="0.2">
      <c r="A30" s="349" t="s">
        <v>327</v>
      </c>
      <c r="B30" s="348" t="s">
        <v>7824</v>
      </c>
      <c r="C30" s="775" t="s">
        <v>107</v>
      </c>
      <c r="D30" s="619"/>
      <c r="E30" s="619"/>
      <c r="F30" s="775" t="s">
        <v>326</v>
      </c>
      <c r="G30" s="619"/>
      <c r="H30" s="10" t="s">
        <v>2106</v>
      </c>
      <c r="I30" s="10" t="s">
        <v>4231</v>
      </c>
      <c r="J30" s="10" t="s">
        <v>4566</v>
      </c>
      <c r="K30" s="10" t="s">
        <v>4560</v>
      </c>
      <c r="L30" s="9" t="s">
        <v>4305</v>
      </c>
      <c r="M30" s="10" t="s">
        <v>4430</v>
      </c>
      <c r="N30" s="14"/>
      <c r="O30" s="13" t="s">
        <v>4360</v>
      </c>
      <c r="P30" s="14"/>
      <c r="Q30" s="14"/>
    </row>
    <row r="31" spans="1:20" ht="13.5" customHeight="1" x14ac:dyDescent="0.2">
      <c r="A31" s="349" t="s">
        <v>325</v>
      </c>
      <c r="B31" s="348" t="s">
        <v>7849</v>
      </c>
      <c r="C31" s="775" t="s">
        <v>112</v>
      </c>
      <c r="D31" s="619"/>
      <c r="E31" s="619"/>
      <c r="F31" s="775" t="s">
        <v>324</v>
      </c>
      <c r="G31" s="619"/>
      <c r="H31" s="10" t="s">
        <v>2106</v>
      </c>
      <c r="I31" s="10" t="s">
        <v>4231</v>
      </c>
      <c r="J31" s="10" t="s">
        <v>4566</v>
      </c>
      <c r="K31" s="10" t="s">
        <v>4560</v>
      </c>
      <c r="L31" s="9" t="s">
        <v>4307</v>
      </c>
      <c r="M31" s="10" t="s">
        <v>4430</v>
      </c>
      <c r="N31" s="10"/>
      <c r="O31" s="13" t="s">
        <v>4360</v>
      </c>
      <c r="P31" s="14"/>
      <c r="Q31" s="14"/>
    </row>
    <row r="32" spans="1:20" ht="13.5" customHeight="1" x14ac:dyDescent="0.2">
      <c r="A32" s="349" t="s">
        <v>323</v>
      </c>
      <c r="B32" s="348" t="s">
        <v>7850</v>
      </c>
      <c r="C32" s="775" t="s">
        <v>111</v>
      </c>
      <c r="D32" s="619"/>
      <c r="E32" s="619"/>
      <c r="F32" s="775" t="s">
        <v>322</v>
      </c>
      <c r="G32" s="775" t="s">
        <v>321</v>
      </c>
      <c r="H32" s="10" t="s">
        <v>2106</v>
      </c>
      <c r="I32" s="10" t="s">
        <v>4231</v>
      </c>
      <c r="J32" s="10" t="s">
        <v>4566</v>
      </c>
      <c r="K32" s="10" t="s">
        <v>4560</v>
      </c>
      <c r="L32" s="9" t="s">
        <v>4310</v>
      </c>
      <c r="M32" s="10" t="s">
        <v>4430</v>
      </c>
      <c r="N32" s="10"/>
      <c r="O32" s="13" t="s">
        <v>4360</v>
      </c>
      <c r="P32" s="14"/>
      <c r="Q32" s="14"/>
    </row>
    <row r="33" spans="1:17" ht="13.5" customHeight="1" x14ac:dyDescent="0.2">
      <c r="A33" s="349" t="s">
        <v>320</v>
      </c>
      <c r="B33" s="348" t="s">
        <v>7851</v>
      </c>
      <c r="C33" s="775" t="s">
        <v>1862</v>
      </c>
      <c r="D33" s="619"/>
      <c r="E33" s="619"/>
      <c r="F33" s="775" t="s">
        <v>319</v>
      </c>
      <c r="G33" s="775" t="s">
        <v>318</v>
      </c>
      <c r="H33" s="10" t="s">
        <v>2106</v>
      </c>
      <c r="I33" s="10" t="s">
        <v>4231</v>
      </c>
      <c r="J33" s="10" t="s">
        <v>4566</v>
      </c>
      <c r="K33" s="10" t="s">
        <v>4560</v>
      </c>
      <c r="L33" s="9" t="s">
        <v>4317</v>
      </c>
      <c r="M33" s="10" t="s">
        <v>4430</v>
      </c>
      <c r="N33" s="10"/>
      <c r="O33" s="13" t="s">
        <v>4360</v>
      </c>
      <c r="P33" s="14"/>
      <c r="Q33" s="14"/>
    </row>
    <row r="34" spans="1:17" ht="13.5" customHeight="1" x14ac:dyDescent="0.2">
      <c r="A34" s="349" t="s">
        <v>317</v>
      </c>
      <c r="B34" s="348" t="s">
        <v>7889</v>
      </c>
      <c r="C34" s="775" t="s">
        <v>1849</v>
      </c>
      <c r="D34" s="619"/>
      <c r="E34" s="619"/>
      <c r="F34" s="775" t="s">
        <v>316</v>
      </c>
      <c r="G34" s="619"/>
      <c r="H34" s="10" t="s">
        <v>2106</v>
      </c>
      <c r="I34" s="10" t="s">
        <v>4231</v>
      </c>
      <c r="J34" s="10" t="s">
        <v>4566</v>
      </c>
      <c r="K34" s="10" t="s">
        <v>4560</v>
      </c>
      <c r="L34" s="9" t="s">
        <v>4318</v>
      </c>
      <c r="M34" s="10"/>
      <c r="N34" s="10"/>
      <c r="O34" s="13" t="s">
        <v>4360</v>
      </c>
      <c r="P34" s="14"/>
      <c r="Q34" s="14"/>
    </row>
    <row r="35" spans="1:17" ht="13.5" customHeight="1" x14ac:dyDescent="0.2">
      <c r="A35" s="349" t="s">
        <v>315</v>
      </c>
      <c r="B35" s="348" t="s">
        <v>8268</v>
      </c>
      <c r="C35" s="775" t="s">
        <v>1833</v>
      </c>
      <c r="D35" s="619"/>
      <c r="E35" s="619"/>
      <c r="F35" s="775" t="s">
        <v>314</v>
      </c>
      <c r="G35" s="775" t="s">
        <v>313</v>
      </c>
      <c r="H35" s="10" t="s">
        <v>2106</v>
      </c>
      <c r="I35" s="10" t="s">
        <v>4231</v>
      </c>
      <c r="J35" s="10" t="s">
        <v>4566</v>
      </c>
      <c r="K35" s="10" t="s">
        <v>4560</v>
      </c>
      <c r="L35" s="9" t="s">
        <v>4319</v>
      </c>
      <c r="M35" s="10"/>
      <c r="N35" s="10"/>
      <c r="O35" s="13" t="s">
        <v>4360</v>
      </c>
      <c r="P35" s="14"/>
      <c r="Q35" s="14"/>
    </row>
    <row r="36" spans="1:17" ht="13.5" customHeight="1" x14ac:dyDescent="0.2">
      <c r="A36" s="349" t="s">
        <v>312</v>
      </c>
      <c r="B36" s="348" t="s">
        <v>8270</v>
      </c>
      <c r="C36" s="775" t="s">
        <v>1819</v>
      </c>
      <c r="D36" s="619"/>
      <c r="E36" s="619"/>
      <c r="F36" s="775" t="s">
        <v>311</v>
      </c>
      <c r="G36" s="619"/>
      <c r="H36" s="10" t="s">
        <v>2106</v>
      </c>
      <c r="I36" s="10" t="s">
        <v>4231</v>
      </c>
      <c r="J36" s="10" t="s">
        <v>4566</v>
      </c>
      <c r="K36" s="10" t="s">
        <v>4560</v>
      </c>
      <c r="L36" s="9" t="s">
        <v>4320</v>
      </c>
      <c r="M36" s="10"/>
      <c r="N36" s="10"/>
      <c r="O36" s="13" t="s">
        <v>4360</v>
      </c>
      <c r="P36" s="14"/>
      <c r="Q36" s="14"/>
    </row>
    <row r="37" spans="1:17" ht="13.5" customHeight="1" x14ac:dyDescent="0.2">
      <c r="A37" s="349" t="s">
        <v>310</v>
      </c>
      <c r="B37" s="348" t="s">
        <v>8271</v>
      </c>
      <c r="C37" s="775" t="s">
        <v>1804</v>
      </c>
      <c r="D37" s="619"/>
      <c r="E37" s="619"/>
      <c r="F37" s="775" t="s">
        <v>309</v>
      </c>
      <c r="G37" s="775" t="s">
        <v>308</v>
      </c>
      <c r="H37" s="10" t="s">
        <v>2106</v>
      </c>
      <c r="I37" s="10" t="s">
        <v>4231</v>
      </c>
      <c r="J37" s="10" t="s">
        <v>4566</v>
      </c>
      <c r="K37" s="10" t="s">
        <v>4560</v>
      </c>
      <c r="L37" s="9" t="s">
        <v>4321</v>
      </c>
      <c r="M37" s="10"/>
      <c r="N37" s="10"/>
      <c r="O37" s="13" t="s">
        <v>4360</v>
      </c>
      <c r="P37" s="14"/>
      <c r="Q37" s="14"/>
    </row>
    <row r="38" spans="1:17" ht="13.5" customHeight="1" x14ac:dyDescent="0.2">
      <c r="A38" s="350" t="s">
        <v>307</v>
      </c>
      <c r="B38" s="348" t="s">
        <v>8273</v>
      </c>
      <c r="C38" s="673" t="s">
        <v>1773</v>
      </c>
      <c r="D38" s="619"/>
      <c r="E38" s="619"/>
      <c r="F38" s="673" t="s">
        <v>306</v>
      </c>
      <c r="G38" s="673" t="s">
        <v>305</v>
      </c>
      <c r="H38" s="10" t="s">
        <v>2106</v>
      </c>
      <c r="I38" s="10" t="s">
        <v>4231</v>
      </c>
      <c r="J38" s="10" t="s">
        <v>4566</v>
      </c>
      <c r="K38" s="10" t="s">
        <v>4560</v>
      </c>
      <c r="L38" s="9" t="s">
        <v>4322</v>
      </c>
      <c r="M38" s="10"/>
      <c r="N38" s="10"/>
      <c r="O38" s="13" t="s">
        <v>4360</v>
      </c>
      <c r="P38" s="14"/>
      <c r="Q38" s="14"/>
    </row>
    <row r="39" spans="1:17" ht="13.5" customHeight="1" x14ac:dyDescent="0.2">
      <c r="A39" s="350" t="s">
        <v>304</v>
      </c>
      <c r="B39" s="348" t="s">
        <v>7825</v>
      </c>
      <c r="C39" s="673" t="s">
        <v>1759</v>
      </c>
      <c r="D39" s="619"/>
      <c r="E39" s="619"/>
      <c r="F39" s="673" t="s">
        <v>1757</v>
      </c>
      <c r="G39" s="673" t="s">
        <v>1756</v>
      </c>
      <c r="H39" s="10" t="s">
        <v>2106</v>
      </c>
      <c r="I39" s="10" t="s">
        <v>4231</v>
      </c>
      <c r="J39" s="10" t="s">
        <v>4566</v>
      </c>
      <c r="K39" s="10" t="s">
        <v>4560</v>
      </c>
      <c r="L39" s="9"/>
      <c r="M39" s="10"/>
      <c r="N39" s="10"/>
      <c r="O39" s="13" t="s">
        <v>4360</v>
      </c>
      <c r="P39" s="14"/>
      <c r="Q39" s="14"/>
    </row>
    <row r="40" spans="1:17" ht="13.5" customHeight="1" x14ac:dyDescent="0.2">
      <c r="A40" s="347" t="s">
        <v>303</v>
      </c>
      <c r="B40" s="348" t="s">
        <v>7831</v>
      </c>
      <c r="C40" s="673" t="s">
        <v>1723</v>
      </c>
      <c r="D40" s="673" t="s">
        <v>1722</v>
      </c>
      <c r="E40" s="673" t="s">
        <v>1721</v>
      </c>
      <c r="F40" s="673" t="s">
        <v>1720</v>
      </c>
      <c r="G40" s="673" t="s">
        <v>1719</v>
      </c>
      <c r="H40" s="10" t="s">
        <v>2106</v>
      </c>
      <c r="I40" s="10" t="s">
        <v>4231</v>
      </c>
      <c r="J40" s="10" t="s">
        <v>4567</v>
      </c>
      <c r="K40" s="10" t="s">
        <v>4560</v>
      </c>
      <c r="L40" s="9" t="s">
        <v>4568</v>
      </c>
      <c r="M40" s="14"/>
      <c r="N40" s="14"/>
      <c r="O40" s="13" t="s">
        <v>4360</v>
      </c>
    </row>
    <row r="41" spans="1:17" ht="13.5" customHeight="1" x14ac:dyDescent="0.2">
      <c r="A41" s="347" t="s">
        <v>302</v>
      </c>
      <c r="B41" s="348" t="s">
        <v>7896</v>
      </c>
      <c r="C41" s="673" t="s">
        <v>1711</v>
      </c>
      <c r="D41" s="673" t="s">
        <v>1710</v>
      </c>
      <c r="E41" s="673" t="s">
        <v>1709</v>
      </c>
      <c r="F41" s="673" t="s">
        <v>1708</v>
      </c>
      <c r="G41" s="619"/>
      <c r="H41" s="10" t="s">
        <v>2106</v>
      </c>
      <c r="I41" s="10" t="s">
        <v>4231</v>
      </c>
      <c r="J41" s="10" t="s">
        <v>4559</v>
      </c>
      <c r="K41" s="10" t="s">
        <v>4560</v>
      </c>
      <c r="L41" s="9" t="s">
        <v>4569</v>
      </c>
      <c r="M41" s="14"/>
      <c r="N41" s="14"/>
      <c r="O41" s="13" t="s">
        <v>4360</v>
      </c>
    </row>
    <row r="42" spans="1:17" ht="13.5" customHeight="1" x14ac:dyDescent="0.2">
      <c r="A42" s="346" t="s">
        <v>301</v>
      </c>
      <c r="B42" s="348" t="s">
        <v>7899</v>
      </c>
      <c r="C42" s="673" t="s">
        <v>1698</v>
      </c>
      <c r="D42" s="673" t="s">
        <v>1697</v>
      </c>
      <c r="E42" s="673" t="s">
        <v>1696</v>
      </c>
      <c r="F42" s="673" t="s">
        <v>1695</v>
      </c>
      <c r="G42" s="673" t="s">
        <v>1694</v>
      </c>
      <c r="H42" s="33" t="s">
        <v>2106</v>
      </c>
      <c r="I42" s="33" t="s">
        <v>4231</v>
      </c>
      <c r="J42" s="10" t="s">
        <v>4567</v>
      </c>
      <c r="K42" s="33" t="s">
        <v>4560</v>
      </c>
      <c r="L42" s="10" t="s">
        <v>4570</v>
      </c>
      <c r="O42" s="13" t="s">
        <v>4360</v>
      </c>
    </row>
    <row r="43" spans="1:17" ht="13.5" customHeight="1" x14ac:dyDescent="0.2">
      <c r="A43" s="347" t="s">
        <v>300</v>
      </c>
      <c r="B43" s="348" t="s">
        <v>7900</v>
      </c>
      <c r="C43" s="673" t="s">
        <v>1693</v>
      </c>
      <c r="D43" s="673" t="s">
        <v>1692</v>
      </c>
      <c r="E43" s="673" t="s">
        <v>1691</v>
      </c>
      <c r="F43" s="673" t="s">
        <v>1690</v>
      </c>
      <c r="G43" s="619"/>
      <c r="H43" s="33" t="s">
        <v>2106</v>
      </c>
      <c r="I43" s="33" t="s">
        <v>4231</v>
      </c>
      <c r="J43" s="10" t="s">
        <v>4559</v>
      </c>
      <c r="K43" s="33" t="s">
        <v>4560</v>
      </c>
      <c r="L43" s="10" t="s">
        <v>4571</v>
      </c>
      <c r="O43" s="13" t="s">
        <v>4360</v>
      </c>
    </row>
    <row r="44" spans="1:17" ht="13.5" customHeight="1" x14ac:dyDescent="0.2">
      <c r="A44" s="346" t="s">
        <v>299</v>
      </c>
      <c r="B44" s="348" t="s">
        <v>7903</v>
      </c>
      <c r="C44" s="675" t="s">
        <v>298</v>
      </c>
      <c r="D44" s="619"/>
      <c r="E44" s="619"/>
      <c r="F44" s="619"/>
      <c r="G44" s="619"/>
      <c r="H44" s="9" t="s">
        <v>2106</v>
      </c>
      <c r="I44" s="9" t="s">
        <v>4232</v>
      </c>
      <c r="O44" s="13" t="s">
        <v>4360</v>
      </c>
    </row>
    <row r="45" spans="1:17" ht="13.5" customHeight="1" x14ac:dyDescent="0.2">
      <c r="A45" s="346" t="s">
        <v>297</v>
      </c>
      <c r="B45" s="348" t="s">
        <v>7832</v>
      </c>
      <c r="C45" s="675" t="s">
        <v>296</v>
      </c>
      <c r="D45" s="619"/>
      <c r="E45" s="619"/>
      <c r="F45" s="619"/>
      <c r="G45" s="619"/>
      <c r="H45" s="9" t="s">
        <v>2106</v>
      </c>
      <c r="I45" s="9" t="s">
        <v>4233</v>
      </c>
      <c r="O45" s="13" t="s">
        <v>4360</v>
      </c>
    </row>
    <row r="46" spans="1:17" ht="13.5" customHeight="1" x14ac:dyDescent="0.2">
      <c r="A46" s="346" t="s">
        <v>295</v>
      </c>
      <c r="B46" s="348" t="s">
        <v>7906</v>
      </c>
      <c r="C46" s="775" t="s">
        <v>1689</v>
      </c>
      <c r="D46" s="619"/>
      <c r="E46" s="619"/>
      <c r="F46" s="619"/>
      <c r="G46" s="619"/>
      <c r="H46" s="9" t="s">
        <v>7148</v>
      </c>
      <c r="I46" s="9" t="s">
        <v>4745</v>
      </c>
      <c r="O46" s="13" t="s">
        <v>4360</v>
      </c>
    </row>
    <row r="47" spans="1:17" ht="13.5" customHeight="1" x14ac:dyDescent="0.2">
      <c r="A47" s="346" t="s">
        <v>294</v>
      </c>
      <c r="B47" s="348" t="s">
        <v>7908</v>
      </c>
      <c r="C47" s="775" t="s">
        <v>1688</v>
      </c>
      <c r="D47" s="619"/>
      <c r="E47" s="619"/>
      <c r="F47" s="619"/>
      <c r="G47" s="619"/>
      <c r="H47" s="9" t="s">
        <v>7148</v>
      </c>
      <c r="I47" s="9" t="s">
        <v>4746</v>
      </c>
      <c r="O47" s="13" t="s">
        <v>4360</v>
      </c>
    </row>
    <row r="48" spans="1:17" ht="13.5" customHeight="1" x14ac:dyDescent="0.2">
      <c r="A48" s="347" t="s">
        <v>119</v>
      </c>
      <c r="B48" s="348" t="s">
        <v>7833</v>
      </c>
      <c r="C48" s="619"/>
      <c r="D48" s="676" t="s">
        <v>1955</v>
      </c>
      <c r="E48" s="619"/>
      <c r="F48" s="619"/>
      <c r="G48" s="619"/>
      <c r="H48" s="9" t="s">
        <v>2106</v>
      </c>
      <c r="I48" s="9" t="s">
        <v>4225</v>
      </c>
      <c r="J48" s="14"/>
      <c r="K48" s="14"/>
      <c r="L48" s="14"/>
      <c r="M48" s="9"/>
      <c r="O48" s="13" t="s">
        <v>4360</v>
      </c>
    </row>
    <row r="49" spans="1:15" ht="13.5" customHeight="1" x14ac:dyDescent="0.2">
      <c r="A49" s="347" t="s">
        <v>292</v>
      </c>
      <c r="B49" s="348" t="s">
        <v>7914</v>
      </c>
      <c r="C49" s="619"/>
      <c r="D49" s="676" t="s">
        <v>1953</v>
      </c>
      <c r="E49" s="619"/>
      <c r="F49" s="619"/>
      <c r="G49" s="619"/>
      <c r="H49" s="9" t="s">
        <v>2106</v>
      </c>
      <c r="I49" s="9" t="s">
        <v>4218</v>
      </c>
      <c r="J49" s="14"/>
      <c r="K49" s="14"/>
      <c r="L49" s="10" t="s">
        <v>4323</v>
      </c>
      <c r="M49" s="10" t="s">
        <v>4480</v>
      </c>
      <c r="O49" s="13" t="s">
        <v>4360</v>
      </c>
    </row>
    <row r="50" spans="1:15" ht="13.5" customHeight="1" x14ac:dyDescent="0.2">
      <c r="A50" s="347" t="s">
        <v>5109</v>
      </c>
      <c r="B50" s="348" t="s">
        <v>7915</v>
      </c>
      <c r="C50" s="619"/>
      <c r="D50" s="673" t="s">
        <v>291</v>
      </c>
      <c r="E50" s="619"/>
      <c r="F50" s="619"/>
      <c r="G50" s="619"/>
      <c r="H50" s="9" t="s">
        <v>2106</v>
      </c>
      <c r="I50" s="9" t="s">
        <v>5110</v>
      </c>
      <c r="J50" s="14"/>
      <c r="K50" s="14"/>
      <c r="L50" s="9"/>
      <c r="M50" s="9"/>
      <c r="O50" s="13" t="s">
        <v>4360</v>
      </c>
    </row>
    <row r="51" spans="1:15" ht="13.5" customHeight="1" x14ac:dyDescent="0.2">
      <c r="A51" s="347" t="s">
        <v>290</v>
      </c>
      <c r="B51" s="348" t="s">
        <v>7916</v>
      </c>
      <c r="C51" s="619"/>
      <c r="D51" s="676" t="s">
        <v>1949</v>
      </c>
      <c r="E51" s="619"/>
      <c r="F51" s="619"/>
      <c r="G51" s="619"/>
      <c r="H51" s="9" t="s">
        <v>2106</v>
      </c>
      <c r="I51" s="9" t="s">
        <v>4231</v>
      </c>
      <c r="J51" s="10" t="s">
        <v>4559</v>
      </c>
      <c r="K51" s="14"/>
      <c r="L51" s="9" t="s">
        <v>4324</v>
      </c>
      <c r="M51" s="10" t="s">
        <v>4482</v>
      </c>
      <c r="O51" s="13" t="s">
        <v>4360</v>
      </c>
    </row>
    <row r="52" spans="1:15" ht="13.5" customHeight="1" x14ac:dyDescent="0.2">
      <c r="A52" s="347" t="s">
        <v>2500</v>
      </c>
      <c r="B52" s="348" t="s">
        <v>7917</v>
      </c>
      <c r="C52" s="619"/>
      <c r="D52" s="673" t="s">
        <v>1945</v>
      </c>
      <c r="E52" s="619"/>
      <c r="F52" s="619"/>
      <c r="G52" s="619"/>
      <c r="H52" s="9" t="s">
        <v>2106</v>
      </c>
      <c r="I52" s="9" t="s">
        <v>4231</v>
      </c>
      <c r="J52" s="9"/>
      <c r="K52" s="10" t="s">
        <v>4572</v>
      </c>
      <c r="L52" s="9"/>
      <c r="M52" s="14"/>
      <c r="O52" s="13" t="s">
        <v>4360</v>
      </c>
    </row>
    <row r="53" spans="1:15" ht="13.5" customHeight="1" x14ac:dyDescent="0.2">
      <c r="A53" s="347" t="s">
        <v>289</v>
      </c>
      <c r="B53" s="348" t="s">
        <v>7919</v>
      </c>
      <c r="C53" s="619"/>
      <c r="D53" s="676" t="s">
        <v>1896</v>
      </c>
      <c r="E53" s="619"/>
      <c r="F53" s="619"/>
      <c r="G53" s="619"/>
      <c r="H53" s="9" t="s">
        <v>2106</v>
      </c>
      <c r="I53" s="9" t="s">
        <v>4231</v>
      </c>
      <c r="J53" s="10" t="s">
        <v>4559</v>
      </c>
      <c r="K53" s="10" t="s">
        <v>4560</v>
      </c>
      <c r="L53" s="9" t="s">
        <v>4312</v>
      </c>
      <c r="M53" s="14"/>
      <c r="O53" s="13" t="s">
        <v>4360</v>
      </c>
    </row>
    <row r="54" spans="1:15" ht="13.5" customHeight="1" x14ac:dyDescent="0.2">
      <c r="A54" s="347" t="s">
        <v>288</v>
      </c>
      <c r="B54" s="348" t="s">
        <v>7920</v>
      </c>
      <c r="C54" s="619"/>
      <c r="D54" s="673" t="s">
        <v>46</v>
      </c>
      <c r="E54" s="619"/>
      <c r="F54" s="619"/>
      <c r="G54" s="619"/>
      <c r="H54" s="33" t="s">
        <v>2106</v>
      </c>
      <c r="I54" s="33" t="s">
        <v>4234</v>
      </c>
      <c r="J54" s="33" t="s">
        <v>4559</v>
      </c>
      <c r="K54" s="33" t="s">
        <v>4560</v>
      </c>
      <c r="L54" s="13" t="s">
        <v>4523</v>
      </c>
      <c r="O54" s="13" t="s">
        <v>4360</v>
      </c>
    </row>
    <row r="55" spans="1:15" ht="13.5" customHeight="1" x14ac:dyDescent="0.2">
      <c r="A55" s="347" t="s">
        <v>6662</v>
      </c>
      <c r="B55" s="348" t="s">
        <v>7921</v>
      </c>
      <c r="C55" s="619"/>
      <c r="D55" s="673" t="s">
        <v>82</v>
      </c>
      <c r="E55" s="619"/>
      <c r="F55" s="619"/>
      <c r="G55" s="619"/>
      <c r="H55" s="33" t="s">
        <v>2106</v>
      </c>
      <c r="I55" s="33" t="s">
        <v>4234</v>
      </c>
      <c r="J55" s="33" t="s">
        <v>4559</v>
      </c>
      <c r="K55" s="33" t="s">
        <v>4560</v>
      </c>
      <c r="L55" s="13" t="s">
        <v>4524</v>
      </c>
      <c r="O55" s="13" t="s">
        <v>4360</v>
      </c>
    </row>
    <row r="56" spans="1:15" ht="13.5" customHeight="1" x14ac:dyDescent="0.2">
      <c r="A56" s="347" t="s">
        <v>285</v>
      </c>
      <c r="B56" s="348" t="s">
        <v>8274</v>
      </c>
      <c r="C56" s="619"/>
      <c r="D56" s="673" t="s">
        <v>92</v>
      </c>
      <c r="E56" s="619"/>
      <c r="F56" s="619"/>
      <c r="G56" s="619"/>
      <c r="H56" s="33" t="s">
        <v>2106</v>
      </c>
      <c r="I56" s="33" t="s">
        <v>4234</v>
      </c>
      <c r="J56" s="33" t="s">
        <v>4559</v>
      </c>
      <c r="K56" s="33" t="s">
        <v>4560</v>
      </c>
      <c r="L56" s="14"/>
      <c r="O56" s="13" t="s">
        <v>4360</v>
      </c>
    </row>
    <row r="57" spans="1:15" ht="25.5" x14ac:dyDescent="0.2">
      <c r="C57" s="8"/>
      <c r="D57" s="8" t="s">
        <v>4561</v>
      </c>
      <c r="E57" s="8" t="s">
        <v>4562</v>
      </c>
      <c r="F57" s="8" t="s">
        <v>4563</v>
      </c>
      <c r="G57" s="8" t="s">
        <v>4564</v>
      </c>
    </row>
  </sheetData>
  <pageMargins left="0.75" right="0.75" top="1" bottom="1" header="0.5" footer="0.5"/>
  <pageSetup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
  <dimension ref="A1:Y82"/>
  <sheetViews>
    <sheetView topLeftCell="A36" zoomScale="70" zoomScaleNormal="70" workbookViewId="0">
      <selection activeCell="B63" sqref="B63:B66"/>
    </sheetView>
  </sheetViews>
  <sheetFormatPr defaultColWidth="9.140625" defaultRowHeight="12" customHeight="1" x14ac:dyDescent="0.2"/>
  <cols>
    <col min="1" max="1" width="76.140625" style="11" customWidth="1"/>
    <col min="2" max="2" width="13.140625" style="11" customWidth="1"/>
    <col min="3" max="7" width="18.140625" style="11" customWidth="1"/>
    <col min="8" max="8" width="16.7109375" style="11" customWidth="1"/>
    <col min="9" max="9" width="14.7109375" style="11" customWidth="1"/>
    <col min="10" max="10" width="16.5703125" style="11" customWidth="1"/>
    <col min="11" max="11" width="16" style="11" customWidth="1"/>
    <col min="12" max="12" width="15.42578125" style="11" customWidth="1"/>
    <col min="13" max="13" width="14.5703125" style="11" customWidth="1"/>
    <col min="14" max="14" width="14" style="11" customWidth="1"/>
    <col min="15" max="16384" width="9.140625" style="11"/>
  </cols>
  <sheetData>
    <row r="1" spans="1:25" ht="12" customHeight="1" x14ac:dyDescent="0.2">
      <c r="A1" s="18" t="s">
        <v>5180</v>
      </c>
      <c r="B1" s="740" t="str">
        <f>HYPERLINK("#List!$A$1", "Preparatory")</f>
        <v>Preparatory</v>
      </c>
    </row>
    <row r="2" spans="1:25" ht="12" customHeight="1" x14ac:dyDescent="0.2">
      <c r="A2" s="18"/>
      <c r="B2" s="18"/>
    </row>
    <row r="3" spans="1:25" ht="12" customHeight="1" x14ac:dyDescent="0.2">
      <c r="A3" s="106" t="s">
        <v>7552</v>
      </c>
      <c r="B3" s="106"/>
      <c r="C3" s="17"/>
      <c r="D3" s="17"/>
      <c r="E3" s="17"/>
      <c r="F3" s="17"/>
      <c r="G3" s="17"/>
      <c r="H3" s="17"/>
      <c r="I3" s="17"/>
      <c r="J3" s="17"/>
      <c r="K3" s="17"/>
      <c r="L3" s="17"/>
      <c r="M3" s="17"/>
      <c r="N3" s="17"/>
      <c r="O3" s="17"/>
      <c r="P3" s="17"/>
      <c r="Q3" s="17"/>
      <c r="R3" s="17"/>
      <c r="S3" s="17"/>
      <c r="T3" s="17"/>
      <c r="U3" s="17"/>
      <c r="V3" s="17"/>
      <c r="W3" s="17"/>
      <c r="X3" s="17"/>
      <c r="Y3" s="17"/>
    </row>
    <row r="4" spans="1:25" ht="12" customHeight="1" x14ac:dyDescent="0.2">
      <c r="A4" s="106" t="s">
        <v>7551</v>
      </c>
      <c r="B4" s="106"/>
      <c r="C4" s="17"/>
      <c r="D4" s="17"/>
      <c r="E4" s="17"/>
      <c r="F4" s="17"/>
      <c r="G4" s="17"/>
      <c r="H4" s="17"/>
      <c r="I4" s="17"/>
      <c r="J4" s="17"/>
      <c r="K4" s="17"/>
      <c r="L4" s="17"/>
      <c r="M4" s="17"/>
      <c r="N4" s="17"/>
      <c r="O4" s="17"/>
      <c r="P4" s="17"/>
      <c r="Q4" s="17"/>
      <c r="R4" s="17"/>
      <c r="S4" s="17"/>
      <c r="T4" s="17"/>
      <c r="U4" s="17"/>
      <c r="V4" s="17"/>
      <c r="W4" s="17"/>
      <c r="X4" s="17"/>
      <c r="Y4" s="17"/>
    </row>
    <row r="5" spans="1:25" ht="12" customHeight="1" x14ac:dyDescent="0.2">
      <c r="A5" s="106"/>
      <c r="B5" s="106"/>
      <c r="C5" s="17"/>
      <c r="D5" s="17"/>
      <c r="E5" s="17"/>
      <c r="F5" s="17"/>
      <c r="G5" s="17"/>
      <c r="H5" s="17"/>
      <c r="I5" s="17"/>
      <c r="J5" s="17"/>
      <c r="K5" s="17"/>
      <c r="L5" s="17"/>
      <c r="M5" s="17"/>
      <c r="N5" s="17"/>
      <c r="O5" s="17"/>
      <c r="P5" s="17"/>
      <c r="Q5" s="17"/>
      <c r="R5" s="17"/>
      <c r="S5" s="17"/>
      <c r="T5" s="17"/>
      <c r="U5" s="17"/>
      <c r="V5" s="17"/>
      <c r="W5" s="17"/>
      <c r="X5" s="17"/>
      <c r="Y5" s="17"/>
    </row>
    <row r="6" spans="1:25" ht="12" customHeight="1" x14ac:dyDescent="0.2">
      <c r="A6" s="18" t="s">
        <v>6803</v>
      </c>
      <c r="B6" s="18"/>
      <c r="C6" s="47"/>
      <c r="D6" s="47"/>
      <c r="E6" s="47"/>
      <c r="F6" s="47"/>
      <c r="G6" s="17"/>
      <c r="H6" s="17"/>
      <c r="I6" s="17"/>
      <c r="J6" s="17"/>
      <c r="K6" s="17"/>
      <c r="L6" s="17"/>
      <c r="M6" s="17"/>
      <c r="N6" s="17"/>
      <c r="O6" s="17"/>
      <c r="P6" s="17"/>
      <c r="Q6" s="17"/>
      <c r="R6" s="17"/>
      <c r="S6" s="17"/>
      <c r="T6" s="17"/>
      <c r="U6" s="17"/>
      <c r="V6" s="17"/>
      <c r="W6" s="17"/>
      <c r="X6" s="17"/>
      <c r="Y6" s="17"/>
    </row>
    <row r="7" spans="1:25" ht="12" customHeight="1" x14ac:dyDescent="0.2">
      <c r="A7" s="13"/>
      <c r="B7" s="18"/>
      <c r="C7" s="47"/>
      <c r="D7" s="47"/>
      <c r="E7" s="47"/>
      <c r="F7" s="47"/>
      <c r="G7" s="17"/>
      <c r="H7" s="17"/>
      <c r="I7" s="17"/>
      <c r="J7" s="17"/>
      <c r="K7" s="17"/>
      <c r="L7" s="17"/>
      <c r="M7" s="17"/>
      <c r="N7" s="17"/>
      <c r="O7" s="17"/>
      <c r="P7" s="17"/>
      <c r="Q7" s="17"/>
      <c r="R7" s="17"/>
      <c r="S7" s="17"/>
      <c r="T7" s="17"/>
      <c r="U7" s="17"/>
      <c r="V7" s="17"/>
      <c r="W7" s="17"/>
      <c r="X7" s="17"/>
      <c r="Y7" s="17"/>
    </row>
    <row r="8" spans="1:25" ht="12" customHeight="1" x14ac:dyDescent="0.2">
      <c r="A8" s="15"/>
      <c r="C8" s="284" t="s">
        <v>228</v>
      </c>
      <c r="D8" s="284" t="s">
        <v>2498</v>
      </c>
      <c r="E8" s="284" t="s">
        <v>2499</v>
      </c>
      <c r="F8" s="284" t="s">
        <v>277</v>
      </c>
      <c r="G8" s="284" t="s">
        <v>279</v>
      </c>
      <c r="H8" s="17"/>
      <c r="I8" s="17"/>
      <c r="J8" s="17"/>
      <c r="K8" s="17"/>
      <c r="L8" s="17"/>
      <c r="M8" s="17"/>
      <c r="N8" s="17"/>
      <c r="O8" s="17"/>
      <c r="P8" s="17"/>
      <c r="Q8" s="17"/>
      <c r="R8" s="17"/>
      <c r="S8" s="17"/>
      <c r="T8" s="17"/>
      <c r="U8" s="17"/>
      <c r="V8" s="17"/>
      <c r="W8" s="17"/>
      <c r="X8" s="17"/>
      <c r="Y8" s="17"/>
    </row>
    <row r="9" spans="1:25" ht="12" customHeight="1" x14ac:dyDescent="0.2">
      <c r="C9" s="219" t="s">
        <v>7811</v>
      </c>
      <c r="D9" s="219" t="s">
        <v>7835</v>
      </c>
      <c r="E9" s="219" t="s">
        <v>7836</v>
      </c>
      <c r="F9" s="219" t="s">
        <v>7837</v>
      </c>
      <c r="G9" s="219" t="s">
        <v>7838</v>
      </c>
      <c r="H9" s="17"/>
      <c r="I9" s="17"/>
      <c r="J9" s="17"/>
      <c r="K9" s="17"/>
      <c r="L9" s="17"/>
      <c r="M9" s="17"/>
      <c r="N9" s="17"/>
      <c r="O9" s="17"/>
      <c r="P9" s="17"/>
      <c r="Q9" s="17"/>
      <c r="R9" s="17"/>
      <c r="S9" s="17"/>
      <c r="T9" s="17"/>
      <c r="U9" s="17"/>
      <c r="V9" s="17"/>
      <c r="W9" s="17"/>
      <c r="X9" s="17"/>
      <c r="Y9" s="17"/>
    </row>
    <row r="10" spans="1:25" ht="12" customHeight="1" x14ac:dyDescent="0.2">
      <c r="A10" s="346" t="s">
        <v>336</v>
      </c>
      <c r="B10" s="351"/>
      <c r="C10" s="652"/>
      <c r="D10" s="652"/>
      <c r="E10" s="652"/>
      <c r="F10" s="652"/>
      <c r="G10" s="652"/>
      <c r="H10" s="17"/>
      <c r="I10" s="17"/>
      <c r="J10" s="17"/>
      <c r="K10" s="17"/>
      <c r="L10" s="17"/>
      <c r="M10" s="17"/>
      <c r="N10" s="17"/>
      <c r="O10" s="17"/>
      <c r="P10" s="17"/>
      <c r="Q10" s="17"/>
      <c r="R10" s="17"/>
      <c r="S10" s="17"/>
      <c r="T10" s="17"/>
      <c r="U10" s="17"/>
      <c r="V10" s="17"/>
      <c r="W10" s="17"/>
      <c r="X10" s="17"/>
      <c r="Y10" s="17"/>
    </row>
    <row r="11" spans="1:25" ht="12" customHeight="1" x14ac:dyDescent="0.2">
      <c r="A11" s="349" t="s">
        <v>335</v>
      </c>
      <c r="B11" s="352" t="s">
        <v>7807</v>
      </c>
      <c r="C11" s="655" t="s">
        <v>23</v>
      </c>
      <c r="D11" s="655" t="s">
        <v>227</v>
      </c>
      <c r="E11" s="652"/>
      <c r="F11" s="655" t="s">
        <v>208</v>
      </c>
      <c r="G11" s="652"/>
      <c r="H11" s="10" t="s">
        <v>2106</v>
      </c>
      <c r="I11" s="10" t="s">
        <v>4231</v>
      </c>
      <c r="J11" s="10" t="s">
        <v>4590</v>
      </c>
      <c r="K11" s="10" t="s">
        <v>4559</v>
      </c>
      <c r="L11" s="10" t="s">
        <v>4560</v>
      </c>
      <c r="M11" s="10" t="s">
        <v>4568</v>
      </c>
      <c r="N11" s="9" t="s">
        <v>4305</v>
      </c>
      <c r="P11" s="13" t="s">
        <v>6656</v>
      </c>
      <c r="Q11" s="15" t="s">
        <v>4360</v>
      </c>
      <c r="R11" s="15" t="s">
        <v>4508</v>
      </c>
      <c r="T11" s="17"/>
      <c r="U11" s="17"/>
      <c r="V11" s="17"/>
      <c r="W11" s="17"/>
    </row>
    <row r="12" spans="1:25" ht="12" customHeight="1" x14ac:dyDescent="0.2">
      <c r="A12" s="349" t="s">
        <v>2037</v>
      </c>
      <c r="B12" s="351" t="s">
        <v>7808</v>
      </c>
      <c r="C12" s="655" t="s">
        <v>269</v>
      </c>
      <c r="D12" s="652"/>
      <c r="E12" s="652"/>
      <c r="F12" s="655" t="s">
        <v>267</v>
      </c>
      <c r="G12" s="652"/>
      <c r="H12" s="10" t="s">
        <v>2106</v>
      </c>
      <c r="I12" s="10" t="s">
        <v>4231</v>
      </c>
      <c r="J12" s="10" t="s">
        <v>4590</v>
      </c>
      <c r="K12" s="10" t="s">
        <v>4559</v>
      </c>
      <c r="L12" s="10" t="s">
        <v>4560</v>
      </c>
      <c r="M12" s="10" t="s">
        <v>7134</v>
      </c>
      <c r="N12" s="9" t="s">
        <v>4305</v>
      </c>
      <c r="O12" s="10" t="s">
        <v>4431</v>
      </c>
      <c r="P12" s="13" t="s">
        <v>6656</v>
      </c>
      <c r="Q12" s="15" t="s">
        <v>4360</v>
      </c>
      <c r="R12" s="15" t="s">
        <v>4508</v>
      </c>
      <c r="T12" s="17"/>
      <c r="U12" s="17"/>
      <c r="V12" s="17"/>
      <c r="W12" s="17"/>
    </row>
    <row r="13" spans="1:25" ht="12" customHeight="1" x14ac:dyDescent="0.2">
      <c r="A13" s="349" t="s">
        <v>334</v>
      </c>
      <c r="B13" s="352" t="s">
        <v>7809</v>
      </c>
      <c r="C13" s="655" t="s">
        <v>24</v>
      </c>
      <c r="D13" s="655" t="s">
        <v>274</v>
      </c>
      <c r="E13" s="652"/>
      <c r="F13" s="655" t="s">
        <v>239</v>
      </c>
      <c r="G13" s="652"/>
      <c r="H13" s="10" t="s">
        <v>2106</v>
      </c>
      <c r="I13" s="10" t="s">
        <v>4231</v>
      </c>
      <c r="J13" s="10" t="s">
        <v>4590</v>
      </c>
      <c r="K13" s="10" t="s">
        <v>4559</v>
      </c>
      <c r="L13" s="10" t="s">
        <v>4560</v>
      </c>
      <c r="M13" s="10" t="s">
        <v>4568</v>
      </c>
      <c r="N13" s="9" t="s">
        <v>4306</v>
      </c>
      <c r="O13" s="10"/>
      <c r="P13" s="13" t="s">
        <v>6656</v>
      </c>
      <c r="Q13" s="15" t="s">
        <v>4360</v>
      </c>
      <c r="R13" s="15" t="s">
        <v>4508</v>
      </c>
      <c r="T13" s="17"/>
      <c r="U13" s="17"/>
      <c r="V13" s="17"/>
      <c r="W13" s="17"/>
    </row>
    <row r="14" spans="1:25" ht="12" customHeight="1" x14ac:dyDescent="0.2">
      <c r="A14" s="349" t="s">
        <v>2412</v>
      </c>
      <c r="B14" s="351" t="s">
        <v>7810</v>
      </c>
      <c r="C14" s="655" t="s">
        <v>25</v>
      </c>
      <c r="D14" s="655" t="s">
        <v>424</v>
      </c>
      <c r="E14" s="652"/>
      <c r="F14" s="655" t="s">
        <v>238</v>
      </c>
      <c r="G14" s="652"/>
      <c r="H14" s="10" t="s">
        <v>2106</v>
      </c>
      <c r="I14" s="10" t="s">
        <v>4231</v>
      </c>
      <c r="J14" s="10" t="s">
        <v>4590</v>
      </c>
      <c r="K14" s="10" t="s">
        <v>4559</v>
      </c>
      <c r="L14" s="10" t="s">
        <v>4560</v>
      </c>
      <c r="M14" s="10" t="s">
        <v>4568</v>
      </c>
      <c r="N14" s="9" t="s">
        <v>4307</v>
      </c>
      <c r="O14" s="10"/>
      <c r="P14" s="13" t="s">
        <v>6656</v>
      </c>
      <c r="Q14" s="15" t="s">
        <v>4360</v>
      </c>
      <c r="R14" s="15" t="s">
        <v>4508</v>
      </c>
      <c r="T14" s="17"/>
      <c r="U14" s="17"/>
      <c r="V14" s="17"/>
      <c r="W14" s="17"/>
    </row>
    <row r="15" spans="1:25" ht="12" customHeight="1" x14ac:dyDescent="0.2">
      <c r="A15" s="349" t="s">
        <v>333</v>
      </c>
      <c r="B15" s="352" t="s">
        <v>7852</v>
      </c>
      <c r="C15" s="655" t="s">
        <v>26</v>
      </c>
      <c r="D15" s="652"/>
      <c r="E15" s="655" t="s">
        <v>553</v>
      </c>
      <c r="F15" s="655" t="s">
        <v>237</v>
      </c>
      <c r="G15" s="655" t="s">
        <v>117</v>
      </c>
      <c r="H15" s="10" t="s">
        <v>2106</v>
      </c>
      <c r="I15" s="10" t="s">
        <v>4231</v>
      </c>
      <c r="J15" s="10" t="s">
        <v>4590</v>
      </c>
      <c r="K15" s="10" t="s">
        <v>4559</v>
      </c>
      <c r="L15" s="10" t="s">
        <v>4560</v>
      </c>
      <c r="M15" s="10" t="s">
        <v>4568</v>
      </c>
      <c r="N15" s="9" t="s">
        <v>4308</v>
      </c>
      <c r="O15" s="10"/>
      <c r="P15" s="13" t="s">
        <v>6656</v>
      </c>
      <c r="Q15" s="15" t="s">
        <v>4360</v>
      </c>
      <c r="R15" s="15" t="s">
        <v>4508</v>
      </c>
      <c r="T15" s="17"/>
      <c r="U15" s="17"/>
      <c r="V15" s="17"/>
      <c r="W15" s="17"/>
    </row>
    <row r="16" spans="1:25" ht="12" customHeight="1" x14ac:dyDescent="0.2">
      <c r="A16" s="349" t="s">
        <v>2036</v>
      </c>
      <c r="B16" s="351" t="s">
        <v>7853</v>
      </c>
      <c r="C16" s="655" t="s">
        <v>27</v>
      </c>
      <c r="D16" s="652"/>
      <c r="E16" s="655" t="s">
        <v>434</v>
      </c>
      <c r="F16" s="655" t="s">
        <v>395</v>
      </c>
      <c r="G16" s="655" t="s">
        <v>118</v>
      </c>
      <c r="H16" s="10" t="s">
        <v>2106</v>
      </c>
      <c r="I16" s="10" t="s">
        <v>4231</v>
      </c>
      <c r="J16" s="10" t="s">
        <v>4590</v>
      </c>
      <c r="K16" s="10" t="s">
        <v>4559</v>
      </c>
      <c r="L16" s="10" t="s">
        <v>4560</v>
      </c>
      <c r="M16" s="10" t="s">
        <v>7134</v>
      </c>
      <c r="N16" s="9" t="s">
        <v>4308</v>
      </c>
      <c r="O16" s="10"/>
      <c r="P16" s="13" t="s">
        <v>6656</v>
      </c>
      <c r="Q16" s="15" t="s">
        <v>4360</v>
      </c>
      <c r="R16" s="15" t="s">
        <v>4508</v>
      </c>
      <c r="T16" s="17"/>
      <c r="U16" s="17"/>
      <c r="V16" s="17"/>
      <c r="W16" s="17"/>
    </row>
    <row r="17" spans="1:25" ht="12" customHeight="1" x14ac:dyDescent="0.2">
      <c r="A17" s="349" t="s">
        <v>284</v>
      </c>
      <c r="B17" s="352" t="s">
        <v>7854</v>
      </c>
      <c r="C17" s="655" t="s">
        <v>28</v>
      </c>
      <c r="D17" s="655" t="s">
        <v>420</v>
      </c>
      <c r="E17" s="652"/>
      <c r="F17" s="652"/>
      <c r="G17" s="652"/>
      <c r="H17" s="10" t="s">
        <v>2106</v>
      </c>
      <c r="I17" s="10" t="s">
        <v>4231</v>
      </c>
      <c r="J17" s="10" t="s">
        <v>4590</v>
      </c>
      <c r="K17" s="10" t="s">
        <v>4559</v>
      </c>
      <c r="L17" s="10" t="s">
        <v>4560</v>
      </c>
      <c r="M17" s="10" t="s">
        <v>4568</v>
      </c>
      <c r="N17" s="9" t="s">
        <v>4309</v>
      </c>
      <c r="O17" s="10"/>
      <c r="P17" s="13" t="s">
        <v>6656</v>
      </c>
      <c r="Q17" s="15" t="s">
        <v>4360</v>
      </c>
      <c r="R17" s="15" t="s">
        <v>4508</v>
      </c>
      <c r="T17" s="17"/>
      <c r="U17" s="17"/>
      <c r="V17" s="17"/>
      <c r="W17" s="17"/>
    </row>
    <row r="18" spans="1:25" ht="12" customHeight="1" x14ac:dyDescent="0.2">
      <c r="A18" s="349" t="s">
        <v>2035</v>
      </c>
      <c r="B18" s="351" t="s">
        <v>7890</v>
      </c>
      <c r="C18" s="655" t="s">
        <v>29</v>
      </c>
      <c r="D18" s="655" t="s">
        <v>492</v>
      </c>
      <c r="E18" s="652"/>
      <c r="F18" s="652"/>
      <c r="G18" s="652"/>
      <c r="H18" s="10" t="s">
        <v>2106</v>
      </c>
      <c r="I18" s="10" t="s">
        <v>4231</v>
      </c>
      <c r="J18" s="10" t="s">
        <v>4590</v>
      </c>
      <c r="K18" s="10" t="s">
        <v>4559</v>
      </c>
      <c r="L18" s="10" t="s">
        <v>4560</v>
      </c>
      <c r="M18" s="10" t="s">
        <v>7134</v>
      </c>
      <c r="N18" s="9" t="s">
        <v>4309</v>
      </c>
      <c r="O18" s="10"/>
      <c r="P18" s="13" t="s">
        <v>6656</v>
      </c>
      <c r="Q18" s="15" t="s">
        <v>4360</v>
      </c>
      <c r="R18" s="15" t="s">
        <v>4508</v>
      </c>
      <c r="T18" s="17"/>
      <c r="U18" s="17"/>
      <c r="V18" s="17"/>
      <c r="W18" s="17"/>
    </row>
    <row r="19" spans="1:25" ht="12" customHeight="1" x14ac:dyDescent="0.2">
      <c r="A19" s="349" t="s">
        <v>283</v>
      </c>
      <c r="B19" s="352" t="s">
        <v>7891</v>
      </c>
      <c r="C19" s="655" t="s">
        <v>30</v>
      </c>
      <c r="D19" s="652"/>
      <c r="E19" s="655" t="s">
        <v>418</v>
      </c>
      <c r="F19" s="655" t="s">
        <v>392</v>
      </c>
      <c r="G19" s="655" t="s">
        <v>616</v>
      </c>
      <c r="H19" s="10" t="s">
        <v>2106</v>
      </c>
      <c r="I19" s="10" t="s">
        <v>4231</v>
      </c>
      <c r="J19" s="10" t="s">
        <v>4590</v>
      </c>
      <c r="K19" s="10" t="s">
        <v>4559</v>
      </c>
      <c r="L19" s="10" t="s">
        <v>4560</v>
      </c>
      <c r="M19" s="10" t="s">
        <v>4568</v>
      </c>
      <c r="N19" s="9" t="s">
        <v>4310</v>
      </c>
      <c r="O19" s="10"/>
      <c r="P19" s="13" t="s">
        <v>6656</v>
      </c>
      <c r="Q19" s="15" t="s">
        <v>4360</v>
      </c>
      <c r="R19" s="15" t="s">
        <v>4508</v>
      </c>
      <c r="T19" s="17"/>
      <c r="U19" s="17"/>
      <c r="V19" s="17"/>
      <c r="W19" s="17"/>
    </row>
    <row r="20" spans="1:25" ht="12" customHeight="1" x14ac:dyDescent="0.2">
      <c r="A20" s="349" t="s">
        <v>2034</v>
      </c>
      <c r="B20" s="351" t="s">
        <v>7812</v>
      </c>
      <c r="C20" s="655" t="s">
        <v>32</v>
      </c>
      <c r="D20" s="652"/>
      <c r="E20" s="655" t="s">
        <v>488</v>
      </c>
      <c r="F20" s="655" t="s">
        <v>390</v>
      </c>
      <c r="G20" s="655" t="s">
        <v>592</v>
      </c>
      <c r="H20" s="10" t="s">
        <v>2106</v>
      </c>
      <c r="I20" s="10" t="s">
        <v>4231</v>
      </c>
      <c r="J20" s="10" t="s">
        <v>4590</v>
      </c>
      <c r="K20" s="10" t="s">
        <v>4559</v>
      </c>
      <c r="L20" s="10" t="s">
        <v>4560</v>
      </c>
      <c r="M20" s="10" t="s">
        <v>7134</v>
      </c>
      <c r="N20" s="9" t="s">
        <v>4310</v>
      </c>
      <c r="O20" s="10"/>
      <c r="P20" s="13" t="s">
        <v>6656</v>
      </c>
      <c r="Q20" s="15" t="s">
        <v>4360</v>
      </c>
      <c r="R20" s="15" t="s">
        <v>4508</v>
      </c>
      <c r="T20" s="17"/>
      <c r="U20" s="17"/>
      <c r="V20" s="17"/>
      <c r="W20" s="17"/>
    </row>
    <row r="21" spans="1:25" ht="12" customHeight="1" x14ac:dyDescent="0.2">
      <c r="A21" s="349" t="s">
        <v>332</v>
      </c>
      <c r="B21" s="352" t="s">
        <v>7813</v>
      </c>
      <c r="C21" s="655" t="s">
        <v>31</v>
      </c>
      <c r="D21" s="652"/>
      <c r="E21" s="655" t="s">
        <v>416</v>
      </c>
      <c r="F21" s="655" t="s">
        <v>391</v>
      </c>
      <c r="G21" s="655" t="s">
        <v>613</v>
      </c>
      <c r="H21" s="10" t="s">
        <v>2106</v>
      </c>
      <c r="I21" s="10" t="s">
        <v>4231</v>
      </c>
      <c r="J21" s="10" t="s">
        <v>4590</v>
      </c>
      <c r="K21" s="10" t="s">
        <v>4559</v>
      </c>
      <c r="L21" s="10" t="s">
        <v>4560</v>
      </c>
      <c r="M21" s="10" t="s">
        <v>4568</v>
      </c>
      <c r="N21" s="9" t="s">
        <v>4311</v>
      </c>
      <c r="O21" s="10"/>
      <c r="P21" s="13" t="s">
        <v>6656</v>
      </c>
      <c r="Q21" s="15" t="s">
        <v>4360</v>
      </c>
      <c r="R21" s="15" t="s">
        <v>4508</v>
      </c>
      <c r="T21" s="17"/>
      <c r="U21" s="17"/>
      <c r="V21" s="17"/>
      <c r="W21" s="17"/>
    </row>
    <row r="22" spans="1:25" ht="12" customHeight="1" x14ac:dyDescent="0.2">
      <c r="A22" s="349" t="s">
        <v>2033</v>
      </c>
      <c r="B22" s="351" t="s">
        <v>7814</v>
      </c>
      <c r="C22" s="655" t="s">
        <v>33</v>
      </c>
      <c r="D22" s="652"/>
      <c r="E22" s="655" t="s">
        <v>443</v>
      </c>
      <c r="F22" s="655" t="s">
        <v>541</v>
      </c>
      <c r="G22" s="655" t="s">
        <v>540</v>
      </c>
      <c r="H22" s="10" t="s">
        <v>2106</v>
      </c>
      <c r="I22" s="10" t="s">
        <v>4231</v>
      </c>
      <c r="J22" s="10" t="s">
        <v>4590</v>
      </c>
      <c r="K22" s="10" t="s">
        <v>4559</v>
      </c>
      <c r="L22" s="10" t="s">
        <v>4560</v>
      </c>
      <c r="M22" s="10" t="s">
        <v>7134</v>
      </c>
      <c r="N22" s="9" t="s">
        <v>4311</v>
      </c>
      <c r="O22" s="10"/>
      <c r="P22" s="13" t="s">
        <v>6656</v>
      </c>
      <c r="Q22" s="15" t="s">
        <v>4360</v>
      </c>
      <c r="R22" s="15" t="s">
        <v>4508</v>
      </c>
      <c r="T22" s="17"/>
      <c r="U22" s="17"/>
      <c r="V22" s="17"/>
      <c r="W22" s="17"/>
    </row>
    <row r="23" spans="1:25" ht="12" customHeight="1" x14ac:dyDescent="0.2">
      <c r="A23" s="349" t="s">
        <v>2032</v>
      </c>
      <c r="B23" s="352" t="s">
        <v>7842</v>
      </c>
      <c r="C23" s="655" t="s">
        <v>485</v>
      </c>
      <c r="D23" s="655" t="s">
        <v>483</v>
      </c>
      <c r="E23" s="652"/>
      <c r="F23" s="652"/>
      <c r="G23" s="652"/>
      <c r="H23" s="10" t="s">
        <v>2106</v>
      </c>
      <c r="I23" s="10" t="s">
        <v>4231</v>
      </c>
      <c r="J23" s="10" t="s">
        <v>4590</v>
      </c>
      <c r="K23" s="10" t="s">
        <v>4559</v>
      </c>
      <c r="L23" s="10" t="s">
        <v>4560</v>
      </c>
      <c r="M23" s="10" t="s">
        <v>4568</v>
      </c>
      <c r="N23" s="9" t="s">
        <v>4312</v>
      </c>
      <c r="O23" s="10"/>
      <c r="P23" s="13" t="s">
        <v>6656</v>
      </c>
      <c r="Q23" s="15" t="s">
        <v>4360</v>
      </c>
      <c r="R23" s="15" t="s">
        <v>4508</v>
      </c>
      <c r="T23" s="17"/>
      <c r="U23" s="17"/>
      <c r="V23" s="17"/>
      <c r="W23" s="17"/>
    </row>
    <row r="24" spans="1:25" ht="12" customHeight="1" x14ac:dyDescent="0.2">
      <c r="A24" s="349" t="s">
        <v>127</v>
      </c>
      <c r="B24" s="351" t="s">
        <v>7843</v>
      </c>
      <c r="C24" s="655" t="s">
        <v>35</v>
      </c>
      <c r="D24" s="652"/>
      <c r="E24" s="655" t="s">
        <v>272</v>
      </c>
      <c r="F24" s="655" t="s">
        <v>342</v>
      </c>
      <c r="G24" s="655" t="s">
        <v>341</v>
      </c>
      <c r="H24" s="10" t="s">
        <v>2106</v>
      </c>
      <c r="I24" s="10" t="s">
        <v>4231</v>
      </c>
      <c r="J24" s="10" t="s">
        <v>4590</v>
      </c>
      <c r="K24" s="10" t="s">
        <v>4559</v>
      </c>
      <c r="L24" s="10" t="s">
        <v>4560</v>
      </c>
      <c r="M24" s="10" t="s">
        <v>4568</v>
      </c>
      <c r="N24" s="9" t="s">
        <v>4313</v>
      </c>
      <c r="O24" s="10"/>
      <c r="P24" s="13" t="s">
        <v>6656</v>
      </c>
      <c r="Q24" s="15" t="s">
        <v>4360</v>
      </c>
      <c r="R24" s="15" t="s">
        <v>4508</v>
      </c>
      <c r="T24" s="17"/>
      <c r="U24" s="17"/>
      <c r="V24" s="17"/>
      <c r="W24" s="17"/>
    </row>
    <row r="25" spans="1:25" ht="12" customHeight="1" x14ac:dyDescent="0.2">
      <c r="A25" s="349" t="s">
        <v>2031</v>
      </c>
      <c r="B25" s="352" t="s">
        <v>7844</v>
      </c>
      <c r="C25" s="655" t="s">
        <v>108</v>
      </c>
      <c r="D25" s="652"/>
      <c r="E25" s="655" t="s">
        <v>212</v>
      </c>
      <c r="F25" s="655" t="s">
        <v>340</v>
      </c>
      <c r="G25" s="655" t="s">
        <v>339</v>
      </c>
      <c r="H25" s="10" t="s">
        <v>2106</v>
      </c>
      <c r="I25" s="10" t="s">
        <v>4231</v>
      </c>
      <c r="J25" s="10" t="s">
        <v>4590</v>
      </c>
      <c r="K25" s="10" t="s">
        <v>4559</v>
      </c>
      <c r="L25" s="10" t="s">
        <v>4560</v>
      </c>
      <c r="M25" s="10" t="s">
        <v>7134</v>
      </c>
      <c r="N25" s="9" t="s">
        <v>4313</v>
      </c>
      <c r="O25" s="10"/>
      <c r="P25" s="13" t="s">
        <v>6656</v>
      </c>
      <c r="Q25" s="15" t="s">
        <v>4360</v>
      </c>
      <c r="R25" s="15" t="s">
        <v>4508</v>
      </c>
      <c r="T25" s="17"/>
      <c r="U25" s="17"/>
      <c r="V25" s="17"/>
      <c r="W25" s="17"/>
    </row>
    <row r="26" spans="1:25" ht="12" customHeight="1" x14ac:dyDescent="0.2">
      <c r="A26" s="349" t="s">
        <v>282</v>
      </c>
      <c r="B26" s="351" t="s">
        <v>7845</v>
      </c>
      <c r="C26" s="655" t="s">
        <v>36</v>
      </c>
      <c r="D26" s="652"/>
      <c r="E26" s="652"/>
      <c r="F26" s="652"/>
      <c r="G26" s="655" t="s">
        <v>337</v>
      </c>
      <c r="H26" s="10" t="s">
        <v>2106</v>
      </c>
      <c r="I26" s="10" t="s">
        <v>4231</v>
      </c>
      <c r="J26" s="10" t="s">
        <v>4590</v>
      </c>
      <c r="K26" s="10" t="s">
        <v>4559</v>
      </c>
      <c r="L26" s="10" t="s">
        <v>4560</v>
      </c>
      <c r="M26" s="10" t="s">
        <v>4568</v>
      </c>
      <c r="N26" s="9" t="s">
        <v>4314</v>
      </c>
      <c r="O26" s="10"/>
      <c r="P26" s="13" t="s">
        <v>6656</v>
      </c>
      <c r="Q26" s="15" t="s">
        <v>4360</v>
      </c>
      <c r="R26" s="15" t="s">
        <v>4508</v>
      </c>
      <c r="T26" s="17"/>
      <c r="U26" s="17"/>
      <c r="V26" s="17"/>
      <c r="W26" s="17"/>
    </row>
    <row r="27" spans="1:25" ht="12" customHeight="1" x14ac:dyDescent="0.2">
      <c r="A27" s="349" t="s">
        <v>1980</v>
      </c>
      <c r="B27" s="352" t="s">
        <v>7846</v>
      </c>
      <c r="C27" s="655" t="s">
        <v>216</v>
      </c>
      <c r="D27" s="652"/>
      <c r="E27" s="652"/>
      <c r="F27" s="652"/>
      <c r="G27" s="655" t="s">
        <v>2094</v>
      </c>
      <c r="H27" s="10" t="s">
        <v>2106</v>
      </c>
      <c r="I27" s="10" t="s">
        <v>4231</v>
      </c>
      <c r="J27" s="10" t="s">
        <v>4590</v>
      </c>
      <c r="K27" s="10" t="s">
        <v>4559</v>
      </c>
      <c r="L27" s="10" t="s">
        <v>4560</v>
      </c>
      <c r="M27" s="10" t="s">
        <v>7134</v>
      </c>
      <c r="N27" s="9" t="s">
        <v>4314</v>
      </c>
      <c r="O27" s="10"/>
      <c r="P27" s="13" t="s">
        <v>6656</v>
      </c>
      <c r="Q27" s="15" t="s">
        <v>4360</v>
      </c>
      <c r="R27" s="15" t="s">
        <v>4508</v>
      </c>
      <c r="T27" s="17"/>
      <c r="U27" s="17"/>
      <c r="V27" s="17"/>
      <c r="W27" s="17"/>
    </row>
    <row r="28" spans="1:25" ht="12" customHeight="1" x14ac:dyDescent="0.2">
      <c r="A28" s="349" t="s">
        <v>330</v>
      </c>
      <c r="B28" s="351" t="s">
        <v>7847</v>
      </c>
      <c r="C28" s="655" t="s">
        <v>37</v>
      </c>
      <c r="D28" s="655" t="s">
        <v>270</v>
      </c>
      <c r="E28" s="655" t="s">
        <v>2093</v>
      </c>
      <c r="F28" s="655" t="s">
        <v>1235</v>
      </c>
      <c r="G28" s="655" t="s">
        <v>1284</v>
      </c>
      <c r="H28" s="10" t="s">
        <v>2106</v>
      </c>
      <c r="I28" s="10" t="s">
        <v>4231</v>
      </c>
      <c r="J28" s="10" t="s">
        <v>4590</v>
      </c>
      <c r="K28" s="10" t="s">
        <v>4559</v>
      </c>
      <c r="L28" s="10" t="s">
        <v>4560</v>
      </c>
      <c r="M28" s="10" t="s">
        <v>4568</v>
      </c>
      <c r="N28" s="9" t="s">
        <v>4315</v>
      </c>
      <c r="O28" s="10"/>
      <c r="P28" s="13" t="s">
        <v>6656</v>
      </c>
      <c r="Q28" s="15" t="s">
        <v>4360</v>
      </c>
      <c r="R28" s="15" t="s">
        <v>4508</v>
      </c>
      <c r="T28" s="17"/>
      <c r="U28" s="17"/>
      <c r="V28" s="17"/>
      <c r="W28" s="17"/>
    </row>
    <row r="29" spans="1:25" ht="12" customHeight="1" x14ac:dyDescent="0.2">
      <c r="A29" s="349" t="s">
        <v>5297</v>
      </c>
      <c r="B29" s="352" t="s">
        <v>7848</v>
      </c>
      <c r="C29" s="655" t="s">
        <v>38</v>
      </c>
      <c r="D29" s="655" t="s">
        <v>210</v>
      </c>
      <c r="E29" s="655" t="s">
        <v>209</v>
      </c>
      <c r="F29" s="655" t="s">
        <v>1200</v>
      </c>
      <c r="G29" s="655" t="s">
        <v>1280</v>
      </c>
      <c r="H29" s="10" t="s">
        <v>2106</v>
      </c>
      <c r="I29" s="10" t="s">
        <v>4231</v>
      </c>
      <c r="J29" s="10" t="s">
        <v>4590</v>
      </c>
      <c r="K29" s="10" t="s">
        <v>4559</v>
      </c>
      <c r="L29" s="10" t="s">
        <v>4560</v>
      </c>
      <c r="M29" s="10" t="s">
        <v>7135</v>
      </c>
      <c r="N29" s="9"/>
      <c r="O29" s="10"/>
      <c r="P29" s="13" t="s">
        <v>6656</v>
      </c>
      <c r="Q29" s="15" t="s">
        <v>4360</v>
      </c>
      <c r="R29" s="15" t="s">
        <v>4508</v>
      </c>
      <c r="T29" s="13" t="s">
        <v>6576</v>
      </c>
      <c r="U29" s="17"/>
      <c r="V29" s="17"/>
      <c r="W29" s="17"/>
    </row>
    <row r="30" spans="1:25" ht="12" customHeight="1" x14ac:dyDescent="0.2">
      <c r="A30" s="349" t="s">
        <v>2030</v>
      </c>
      <c r="B30" s="351" t="s">
        <v>7815</v>
      </c>
      <c r="C30" s="655" t="s">
        <v>39</v>
      </c>
      <c r="D30" s="655" t="s">
        <v>470</v>
      </c>
      <c r="E30" s="655" t="s">
        <v>469</v>
      </c>
      <c r="F30" s="655" t="s">
        <v>1275</v>
      </c>
      <c r="G30" s="655" t="s">
        <v>1598</v>
      </c>
      <c r="H30" s="10" t="s">
        <v>2106</v>
      </c>
      <c r="I30" s="10" t="s">
        <v>4231</v>
      </c>
      <c r="J30" s="10" t="s">
        <v>4591</v>
      </c>
      <c r="K30" s="10" t="s">
        <v>4559</v>
      </c>
      <c r="L30" s="10" t="s">
        <v>4560</v>
      </c>
      <c r="M30" s="10" t="s">
        <v>4568</v>
      </c>
      <c r="N30" s="9"/>
      <c r="O30" s="10"/>
      <c r="P30" s="13" t="s">
        <v>6656</v>
      </c>
      <c r="Q30" s="15" t="s">
        <v>4360</v>
      </c>
      <c r="R30" s="15" t="s">
        <v>4508</v>
      </c>
      <c r="T30" s="17"/>
      <c r="U30" s="17"/>
      <c r="V30" s="17"/>
      <c r="W30" s="17"/>
    </row>
    <row r="31" spans="1:25" ht="12" customHeight="1" x14ac:dyDescent="0.2">
      <c r="A31" s="349" t="s">
        <v>2029</v>
      </c>
      <c r="B31" s="352" t="s">
        <v>7816</v>
      </c>
      <c r="C31" s="655" t="s">
        <v>93</v>
      </c>
      <c r="D31" s="655" t="s">
        <v>214</v>
      </c>
      <c r="E31" s="655" t="s">
        <v>2028</v>
      </c>
      <c r="F31" s="655" t="s">
        <v>467</v>
      </c>
      <c r="G31" s="655" t="s">
        <v>466</v>
      </c>
      <c r="H31" s="10" t="s">
        <v>2106</v>
      </c>
      <c r="I31" s="10" t="s">
        <v>4231</v>
      </c>
      <c r="J31" s="10" t="s">
        <v>4591</v>
      </c>
      <c r="K31" s="10" t="s">
        <v>4559</v>
      </c>
      <c r="L31" s="10" t="s">
        <v>4560</v>
      </c>
      <c r="M31" s="10" t="s">
        <v>4573</v>
      </c>
      <c r="N31" s="10"/>
      <c r="O31" s="10"/>
      <c r="P31" s="13" t="s">
        <v>6656</v>
      </c>
      <c r="Q31" s="15" t="s">
        <v>4360</v>
      </c>
      <c r="R31" s="15" t="s">
        <v>4508</v>
      </c>
      <c r="T31" s="17"/>
      <c r="U31" s="17"/>
      <c r="V31" s="17"/>
      <c r="W31" s="17"/>
    </row>
    <row r="32" spans="1:25" ht="12" customHeight="1" x14ac:dyDescent="0.2">
      <c r="A32" s="346" t="s">
        <v>281</v>
      </c>
      <c r="B32" s="351" t="s">
        <v>7817</v>
      </c>
      <c r="C32" s="655" t="s">
        <v>1976</v>
      </c>
      <c r="D32" s="652"/>
      <c r="E32" s="652"/>
      <c r="F32" s="652"/>
      <c r="G32" s="652"/>
      <c r="H32" s="37" t="s">
        <v>2106</v>
      </c>
      <c r="I32" s="37" t="s">
        <v>4231</v>
      </c>
      <c r="J32" s="10" t="s">
        <v>4565</v>
      </c>
      <c r="K32" s="10" t="s">
        <v>4560</v>
      </c>
      <c r="L32" s="17"/>
      <c r="N32" s="17"/>
      <c r="O32" s="17"/>
      <c r="P32" s="13" t="s">
        <v>4585</v>
      </c>
      <c r="Q32" s="15" t="s">
        <v>4360</v>
      </c>
      <c r="R32" s="15" t="s">
        <v>4508</v>
      </c>
      <c r="T32" s="17"/>
      <c r="U32" s="17"/>
      <c r="V32" s="17"/>
      <c r="W32" s="17"/>
      <c r="X32" s="17"/>
      <c r="Y32" s="17"/>
    </row>
    <row r="33" spans="1:25" ht="12" customHeight="1" x14ac:dyDescent="0.2">
      <c r="A33" s="346" t="s">
        <v>5124</v>
      </c>
      <c r="B33" s="352"/>
      <c r="C33" s="652"/>
      <c r="D33" s="652"/>
      <c r="E33" s="652"/>
      <c r="F33" s="652"/>
      <c r="G33" s="652"/>
      <c r="H33" s="17"/>
      <c r="I33" s="17"/>
      <c r="J33" s="17"/>
      <c r="K33" s="17"/>
      <c r="L33" s="17"/>
      <c r="M33" s="17"/>
      <c r="N33" s="17"/>
      <c r="O33" s="17"/>
      <c r="P33" s="17"/>
      <c r="Q33" s="17"/>
      <c r="R33" s="17"/>
      <c r="S33" s="17"/>
      <c r="T33" s="17"/>
      <c r="U33" s="17"/>
      <c r="V33" s="17"/>
      <c r="W33" s="17"/>
      <c r="X33" s="17"/>
      <c r="Y33" s="17"/>
    </row>
    <row r="34" spans="1:25" ht="12" customHeight="1" x14ac:dyDescent="0.2">
      <c r="A34" s="349" t="s">
        <v>2027</v>
      </c>
      <c r="B34" s="351" t="s">
        <v>7819</v>
      </c>
      <c r="C34" s="655" t="s">
        <v>2026</v>
      </c>
      <c r="D34" s="655" t="s">
        <v>2025</v>
      </c>
      <c r="E34" s="655" t="s">
        <v>2024</v>
      </c>
      <c r="F34" s="655" t="s">
        <v>2023</v>
      </c>
      <c r="G34" s="652"/>
      <c r="H34" s="10" t="s">
        <v>2106</v>
      </c>
      <c r="I34" s="10" t="s">
        <v>4231</v>
      </c>
      <c r="J34" s="10" t="s">
        <v>4559</v>
      </c>
      <c r="K34" s="10" t="s">
        <v>4560</v>
      </c>
      <c r="L34" s="10"/>
      <c r="M34" s="10" t="s">
        <v>4325</v>
      </c>
      <c r="P34" s="13" t="s">
        <v>4585</v>
      </c>
      <c r="Q34" s="13" t="s">
        <v>4360</v>
      </c>
      <c r="R34" s="13" t="s">
        <v>4508</v>
      </c>
      <c r="S34" s="17"/>
      <c r="U34" s="17"/>
      <c r="V34" s="17"/>
      <c r="W34" s="17"/>
      <c r="X34" s="17"/>
      <c r="Y34" s="17"/>
    </row>
    <row r="35" spans="1:25" ht="12" customHeight="1" x14ac:dyDescent="0.2">
      <c r="A35" s="349" t="s">
        <v>2022</v>
      </c>
      <c r="B35" s="352" t="s">
        <v>7820</v>
      </c>
      <c r="C35" s="655" t="s">
        <v>2021</v>
      </c>
      <c r="D35" s="655" t="s">
        <v>2020</v>
      </c>
      <c r="E35" s="655" t="s">
        <v>2019</v>
      </c>
      <c r="F35" s="655" t="s">
        <v>2018</v>
      </c>
      <c r="G35" s="655" t="s">
        <v>2017</v>
      </c>
      <c r="H35" s="10" t="s">
        <v>2106</v>
      </c>
      <c r="I35" s="10" t="s">
        <v>4231</v>
      </c>
      <c r="J35" s="10" t="s">
        <v>4559</v>
      </c>
      <c r="K35" s="10" t="s">
        <v>4560</v>
      </c>
      <c r="L35" s="10"/>
      <c r="M35" s="10" t="s">
        <v>4326</v>
      </c>
      <c r="P35" s="13" t="s">
        <v>4585</v>
      </c>
      <c r="Q35" s="13" t="s">
        <v>4360</v>
      </c>
      <c r="R35" s="13" t="s">
        <v>4508</v>
      </c>
      <c r="S35" s="17"/>
      <c r="U35" s="17"/>
      <c r="V35" s="17"/>
      <c r="W35" s="17"/>
      <c r="X35" s="17"/>
      <c r="Y35" s="17"/>
    </row>
    <row r="36" spans="1:25" ht="12" customHeight="1" x14ac:dyDescent="0.2">
      <c r="A36" s="349" t="s">
        <v>2016</v>
      </c>
      <c r="B36" s="351" t="s">
        <v>7821</v>
      </c>
      <c r="C36" s="655" t="s">
        <v>2015</v>
      </c>
      <c r="D36" s="655" t="s">
        <v>2014</v>
      </c>
      <c r="E36" s="655" t="s">
        <v>2013</v>
      </c>
      <c r="F36" s="655" t="s">
        <v>2012</v>
      </c>
      <c r="G36" s="655" t="s">
        <v>2011</v>
      </c>
      <c r="H36" s="10" t="s">
        <v>2106</v>
      </c>
      <c r="I36" s="10" t="s">
        <v>4231</v>
      </c>
      <c r="J36" s="10" t="s">
        <v>4559</v>
      </c>
      <c r="K36" s="10" t="s">
        <v>4560</v>
      </c>
      <c r="L36" s="10"/>
      <c r="M36" s="10" t="s">
        <v>4327</v>
      </c>
      <c r="P36" s="13" t="s">
        <v>4585</v>
      </c>
      <c r="Q36" s="13" t="s">
        <v>4360</v>
      </c>
      <c r="R36" s="13" t="s">
        <v>4508</v>
      </c>
      <c r="S36" s="17"/>
      <c r="U36" s="17"/>
      <c r="V36" s="17"/>
      <c r="W36" s="17"/>
      <c r="X36" s="17"/>
      <c r="Y36" s="17"/>
    </row>
    <row r="37" spans="1:25" ht="12" customHeight="1" x14ac:dyDescent="0.2">
      <c r="A37" s="349" t="s">
        <v>2010</v>
      </c>
      <c r="B37" s="352" t="s">
        <v>7822</v>
      </c>
      <c r="C37" s="655" t="s">
        <v>2118</v>
      </c>
      <c r="D37" s="655" t="s">
        <v>2120</v>
      </c>
      <c r="E37" s="655" t="s">
        <v>2122</v>
      </c>
      <c r="F37" s="655" t="s">
        <v>2124</v>
      </c>
      <c r="G37" s="655" t="s">
        <v>2126</v>
      </c>
      <c r="H37" s="10" t="s">
        <v>2106</v>
      </c>
      <c r="I37" s="10" t="s">
        <v>4231</v>
      </c>
      <c r="J37" s="10" t="s">
        <v>4559</v>
      </c>
      <c r="K37" s="10" t="s">
        <v>4560</v>
      </c>
      <c r="L37" s="10" t="s">
        <v>4573</v>
      </c>
      <c r="M37" s="9" t="s">
        <v>4328</v>
      </c>
      <c r="P37" s="13" t="s">
        <v>4585</v>
      </c>
      <c r="Q37" s="13" t="s">
        <v>4360</v>
      </c>
      <c r="R37" s="13" t="s">
        <v>4508</v>
      </c>
      <c r="S37" s="17"/>
      <c r="U37" s="17"/>
      <c r="V37" s="17"/>
      <c r="W37" s="17"/>
      <c r="X37" s="17"/>
      <c r="Y37" s="17"/>
    </row>
    <row r="38" spans="1:25" ht="12" customHeight="1" x14ac:dyDescent="0.2">
      <c r="A38" s="349" t="s">
        <v>2009</v>
      </c>
      <c r="B38" s="351" t="s">
        <v>7823</v>
      </c>
      <c r="C38" s="655" t="s">
        <v>2119</v>
      </c>
      <c r="D38" s="655" t="s">
        <v>2121</v>
      </c>
      <c r="E38" s="655" t="s">
        <v>2123</v>
      </c>
      <c r="F38" s="655" t="s">
        <v>2125</v>
      </c>
      <c r="G38" s="655" t="s">
        <v>2127</v>
      </c>
      <c r="H38" s="10" t="s">
        <v>2106</v>
      </c>
      <c r="I38" s="10" t="s">
        <v>4231</v>
      </c>
      <c r="J38" s="10" t="s">
        <v>4559</v>
      </c>
      <c r="K38" s="10" t="s">
        <v>4560</v>
      </c>
      <c r="L38" s="10" t="s">
        <v>4573</v>
      </c>
      <c r="M38" s="10"/>
      <c r="P38" s="13" t="s">
        <v>4585</v>
      </c>
      <c r="Q38" s="13" t="s">
        <v>4360</v>
      </c>
      <c r="R38" s="13" t="s">
        <v>4508</v>
      </c>
      <c r="S38" s="17"/>
      <c r="U38" s="17"/>
      <c r="V38" s="17"/>
      <c r="W38" s="17"/>
      <c r="X38" s="17"/>
      <c r="Y38" s="17"/>
    </row>
    <row r="39" spans="1:25" ht="12" customHeight="1" x14ac:dyDescent="0.2">
      <c r="A39" s="346" t="s">
        <v>2008</v>
      </c>
      <c r="B39" s="352" t="s">
        <v>8269</v>
      </c>
      <c r="C39" s="655" t="s">
        <v>81</v>
      </c>
      <c r="D39" s="655" t="s">
        <v>459</v>
      </c>
      <c r="E39" s="655" t="s">
        <v>458</v>
      </c>
      <c r="F39" s="655" t="s">
        <v>1572</v>
      </c>
      <c r="G39" s="655" t="s">
        <v>1270</v>
      </c>
      <c r="H39" s="10" t="s">
        <v>2106</v>
      </c>
      <c r="I39" s="10" t="s">
        <v>4231</v>
      </c>
      <c r="J39" s="10" t="s">
        <v>4559</v>
      </c>
      <c r="K39" s="10" t="s">
        <v>4560</v>
      </c>
      <c r="O39" s="13"/>
      <c r="P39" s="13" t="s">
        <v>6656</v>
      </c>
      <c r="Q39" s="13" t="s">
        <v>4360</v>
      </c>
      <c r="R39" s="13" t="s">
        <v>4508</v>
      </c>
      <c r="T39" s="17"/>
      <c r="U39" s="17"/>
      <c r="V39" s="17"/>
      <c r="W39" s="17"/>
      <c r="X39" s="17"/>
      <c r="Y39" s="17"/>
    </row>
    <row r="40" spans="1:25" ht="12" customHeight="1" x14ac:dyDescent="0.2">
      <c r="A40" s="347" t="s">
        <v>280</v>
      </c>
      <c r="B40" s="351"/>
      <c r="C40" s="652"/>
      <c r="D40" s="652"/>
      <c r="E40" s="652"/>
      <c r="F40" s="652"/>
      <c r="G40" s="652"/>
      <c r="H40" s="18"/>
      <c r="I40" s="17"/>
      <c r="J40" s="17"/>
      <c r="K40" s="17"/>
      <c r="L40" s="17"/>
      <c r="M40" s="17"/>
      <c r="N40" s="17"/>
      <c r="O40" s="17"/>
      <c r="P40" s="17"/>
      <c r="Q40" s="17"/>
      <c r="R40" s="17"/>
      <c r="S40" s="17"/>
      <c r="T40" s="17"/>
      <c r="U40" s="17"/>
      <c r="V40" s="17"/>
      <c r="W40" s="17"/>
      <c r="X40" s="17"/>
      <c r="Y40" s="17"/>
    </row>
    <row r="41" spans="1:25" ht="12" customHeight="1" x14ac:dyDescent="0.2">
      <c r="A41" s="349" t="s">
        <v>327</v>
      </c>
      <c r="B41" s="352" t="s">
        <v>7824</v>
      </c>
      <c r="C41" s="763" t="s">
        <v>107</v>
      </c>
      <c r="D41" s="652"/>
      <c r="E41" s="652"/>
      <c r="F41" s="763" t="s">
        <v>326</v>
      </c>
      <c r="G41" s="652"/>
      <c r="H41" s="9" t="s">
        <v>2106</v>
      </c>
      <c r="I41" s="9" t="s">
        <v>4231</v>
      </c>
      <c r="J41" s="9" t="s">
        <v>4566</v>
      </c>
      <c r="K41" s="9" t="s">
        <v>4560</v>
      </c>
      <c r="L41" s="10"/>
      <c r="M41" s="9" t="s">
        <v>4305</v>
      </c>
      <c r="N41" s="10" t="s">
        <v>4430</v>
      </c>
      <c r="P41" s="35" t="s">
        <v>6656</v>
      </c>
      <c r="Q41" s="17" t="s">
        <v>4360</v>
      </c>
      <c r="R41" s="35" t="s">
        <v>4508</v>
      </c>
      <c r="S41" s="14"/>
      <c r="T41" s="17"/>
      <c r="U41" s="17"/>
      <c r="V41" s="17"/>
      <c r="Y41" s="17"/>
    </row>
    <row r="42" spans="1:25" ht="12" customHeight="1" x14ac:dyDescent="0.2">
      <c r="A42" s="349" t="s">
        <v>325</v>
      </c>
      <c r="B42" s="351" t="s">
        <v>7849</v>
      </c>
      <c r="C42" s="763" t="s">
        <v>112</v>
      </c>
      <c r="D42" s="652"/>
      <c r="E42" s="652"/>
      <c r="F42" s="763" t="s">
        <v>324</v>
      </c>
      <c r="G42" s="652"/>
      <c r="H42" s="9" t="s">
        <v>2106</v>
      </c>
      <c r="I42" s="9" t="s">
        <v>4231</v>
      </c>
      <c r="J42" s="9" t="s">
        <v>4566</v>
      </c>
      <c r="K42" s="9" t="s">
        <v>4560</v>
      </c>
      <c r="L42" s="10"/>
      <c r="M42" s="9" t="s">
        <v>4307</v>
      </c>
      <c r="N42" s="10" t="s">
        <v>4430</v>
      </c>
      <c r="P42" s="35" t="s">
        <v>6656</v>
      </c>
      <c r="Q42" s="17" t="s">
        <v>4360</v>
      </c>
      <c r="R42" s="35" t="s">
        <v>4508</v>
      </c>
      <c r="S42" s="14"/>
      <c r="T42" s="17"/>
      <c r="U42" s="17"/>
      <c r="V42" s="17"/>
      <c r="Y42" s="17"/>
    </row>
    <row r="43" spans="1:25" ht="12" customHeight="1" x14ac:dyDescent="0.2">
      <c r="A43" s="349" t="s">
        <v>323</v>
      </c>
      <c r="B43" s="352" t="s">
        <v>7850</v>
      </c>
      <c r="C43" s="763" t="s">
        <v>111</v>
      </c>
      <c r="D43" s="652"/>
      <c r="E43" s="652"/>
      <c r="F43" s="763" t="s">
        <v>322</v>
      </c>
      <c r="G43" s="763" t="s">
        <v>321</v>
      </c>
      <c r="H43" s="9" t="s">
        <v>2106</v>
      </c>
      <c r="I43" s="9" t="s">
        <v>4231</v>
      </c>
      <c r="J43" s="9" t="s">
        <v>4566</v>
      </c>
      <c r="K43" s="9" t="s">
        <v>4560</v>
      </c>
      <c r="L43" s="10"/>
      <c r="M43" s="9" t="s">
        <v>4310</v>
      </c>
      <c r="N43" s="10" t="s">
        <v>4430</v>
      </c>
      <c r="P43" s="35" t="s">
        <v>6656</v>
      </c>
      <c r="Q43" s="17" t="s">
        <v>4360</v>
      </c>
      <c r="R43" s="35" t="s">
        <v>4508</v>
      </c>
      <c r="S43" s="14"/>
      <c r="T43" s="17"/>
      <c r="U43" s="17"/>
      <c r="V43" s="17"/>
      <c r="Y43" s="17"/>
    </row>
    <row r="44" spans="1:25" ht="12" customHeight="1" x14ac:dyDescent="0.2">
      <c r="A44" s="349" t="s">
        <v>320</v>
      </c>
      <c r="B44" s="351" t="s">
        <v>7851</v>
      </c>
      <c r="C44" s="763" t="s">
        <v>1862</v>
      </c>
      <c r="D44" s="652"/>
      <c r="E44" s="652"/>
      <c r="F44" s="763" t="s">
        <v>319</v>
      </c>
      <c r="G44" s="763" t="s">
        <v>318</v>
      </c>
      <c r="H44" s="9" t="s">
        <v>2106</v>
      </c>
      <c r="I44" s="9" t="s">
        <v>4231</v>
      </c>
      <c r="J44" s="9" t="s">
        <v>4566</v>
      </c>
      <c r="K44" s="9" t="s">
        <v>4560</v>
      </c>
      <c r="L44" s="10"/>
      <c r="M44" s="9" t="s">
        <v>4317</v>
      </c>
      <c r="N44" s="10" t="s">
        <v>4430</v>
      </c>
      <c r="P44" s="35" t="s">
        <v>6656</v>
      </c>
      <c r="Q44" s="17" t="s">
        <v>4360</v>
      </c>
      <c r="R44" s="35" t="s">
        <v>4508</v>
      </c>
      <c r="S44" s="14"/>
      <c r="T44" s="17"/>
      <c r="U44" s="17"/>
      <c r="V44" s="17"/>
      <c r="Y44" s="17"/>
    </row>
    <row r="45" spans="1:25" ht="12" customHeight="1" x14ac:dyDescent="0.2">
      <c r="A45" s="349" t="s">
        <v>317</v>
      </c>
      <c r="B45" s="352" t="s">
        <v>7889</v>
      </c>
      <c r="C45" s="763" t="s">
        <v>1849</v>
      </c>
      <c r="D45" s="652"/>
      <c r="E45" s="652"/>
      <c r="F45" s="763" t="s">
        <v>316</v>
      </c>
      <c r="G45" s="652"/>
      <c r="H45" s="9" t="s">
        <v>2106</v>
      </c>
      <c r="I45" s="9" t="s">
        <v>4231</v>
      </c>
      <c r="J45" s="9" t="s">
        <v>4566</v>
      </c>
      <c r="K45" s="9" t="s">
        <v>4560</v>
      </c>
      <c r="L45" s="10"/>
      <c r="M45" s="9" t="s">
        <v>4318</v>
      </c>
      <c r="N45" s="9"/>
      <c r="P45" s="35" t="s">
        <v>6656</v>
      </c>
      <c r="Q45" s="17" t="s">
        <v>4360</v>
      </c>
      <c r="R45" s="35" t="s">
        <v>4508</v>
      </c>
      <c r="S45" s="14"/>
      <c r="T45" s="17"/>
      <c r="U45" s="17"/>
      <c r="V45" s="17"/>
      <c r="Y45" s="17"/>
    </row>
    <row r="46" spans="1:25" ht="12" customHeight="1" x14ac:dyDescent="0.2">
      <c r="A46" s="349" t="s">
        <v>315</v>
      </c>
      <c r="B46" s="351" t="s">
        <v>8268</v>
      </c>
      <c r="C46" s="763" t="s">
        <v>1833</v>
      </c>
      <c r="D46" s="652"/>
      <c r="E46" s="652"/>
      <c r="F46" s="763" t="s">
        <v>314</v>
      </c>
      <c r="G46" s="763" t="s">
        <v>313</v>
      </c>
      <c r="H46" s="9" t="s">
        <v>2106</v>
      </c>
      <c r="I46" s="9" t="s">
        <v>4231</v>
      </c>
      <c r="J46" s="9" t="s">
        <v>4566</v>
      </c>
      <c r="K46" s="9" t="s">
        <v>4560</v>
      </c>
      <c r="L46" s="10"/>
      <c r="M46" s="9" t="s">
        <v>4319</v>
      </c>
      <c r="N46" s="9"/>
      <c r="P46" s="35" t="s">
        <v>6656</v>
      </c>
      <c r="Q46" s="17" t="s">
        <v>4360</v>
      </c>
      <c r="R46" s="35" t="s">
        <v>4508</v>
      </c>
      <c r="S46" s="14"/>
      <c r="T46" s="17"/>
      <c r="U46" s="17"/>
      <c r="V46" s="17"/>
      <c r="Y46" s="17"/>
    </row>
    <row r="47" spans="1:25" ht="12" customHeight="1" x14ac:dyDescent="0.2">
      <c r="A47" s="349" t="s">
        <v>312</v>
      </c>
      <c r="B47" s="352" t="s">
        <v>8270</v>
      </c>
      <c r="C47" s="763" t="s">
        <v>1819</v>
      </c>
      <c r="D47" s="652"/>
      <c r="E47" s="652"/>
      <c r="F47" s="763" t="s">
        <v>311</v>
      </c>
      <c r="G47" s="652"/>
      <c r="H47" s="9" t="s">
        <v>2106</v>
      </c>
      <c r="I47" s="9" t="s">
        <v>4231</v>
      </c>
      <c r="J47" s="9" t="s">
        <v>4566</v>
      </c>
      <c r="K47" s="9" t="s">
        <v>4560</v>
      </c>
      <c r="L47" s="10"/>
      <c r="M47" s="9" t="s">
        <v>4320</v>
      </c>
      <c r="N47" s="9"/>
      <c r="P47" s="35" t="s">
        <v>6656</v>
      </c>
      <c r="Q47" s="17" t="s">
        <v>4360</v>
      </c>
      <c r="R47" s="35" t="s">
        <v>4508</v>
      </c>
      <c r="S47" s="14"/>
      <c r="T47" s="17"/>
      <c r="U47" s="17"/>
      <c r="V47" s="17"/>
      <c r="Y47" s="17"/>
    </row>
    <row r="48" spans="1:25" ht="12" customHeight="1" x14ac:dyDescent="0.2">
      <c r="A48" s="349" t="s">
        <v>310</v>
      </c>
      <c r="B48" s="351" t="s">
        <v>8271</v>
      </c>
      <c r="C48" s="763" t="s">
        <v>1804</v>
      </c>
      <c r="D48" s="652"/>
      <c r="E48" s="652"/>
      <c r="F48" s="763" t="s">
        <v>309</v>
      </c>
      <c r="G48" s="763" t="s">
        <v>308</v>
      </c>
      <c r="H48" s="9" t="s">
        <v>2106</v>
      </c>
      <c r="I48" s="9" t="s">
        <v>4231</v>
      </c>
      <c r="J48" s="9" t="s">
        <v>4566</v>
      </c>
      <c r="K48" s="9" t="s">
        <v>4560</v>
      </c>
      <c r="L48" s="10"/>
      <c r="M48" s="9" t="s">
        <v>4321</v>
      </c>
      <c r="N48" s="9"/>
      <c r="P48" s="35" t="s">
        <v>6656</v>
      </c>
      <c r="Q48" s="17" t="s">
        <v>4360</v>
      </c>
      <c r="R48" s="35" t="s">
        <v>4508</v>
      </c>
      <c r="S48" s="14"/>
      <c r="T48" s="17"/>
      <c r="U48" s="17"/>
      <c r="V48" s="17"/>
      <c r="Y48" s="17"/>
    </row>
    <row r="49" spans="1:25" ht="12" customHeight="1" x14ac:dyDescent="0.2">
      <c r="A49" s="350" t="s">
        <v>2007</v>
      </c>
      <c r="B49" s="352" t="s">
        <v>8272</v>
      </c>
      <c r="C49" s="763" t="s">
        <v>1685</v>
      </c>
      <c r="D49" s="652"/>
      <c r="E49" s="652"/>
      <c r="F49" s="763" t="s">
        <v>1788</v>
      </c>
      <c r="G49" s="763" t="s">
        <v>1787</v>
      </c>
      <c r="H49" s="9" t="s">
        <v>2106</v>
      </c>
      <c r="I49" s="9" t="s">
        <v>4231</v>
      </c>
      <c r="J49" s="9" t="s">
        <v>4566</v>
      </c>
      <c r="K49" s="9" t="s">
        <v>4560</v>
      </c>
      <c r="L49" s="10" t="s">
        <v>4573</v>
      </c>
      <c r="M49" s="9" t="s">
        <v>4329</v>
      </c>
      <c r="N49" s="9"/>
      <c r="P49" s="35" t="s">
        <v>6656</v>
      </c>
      <c r="Q49" s="17" t="s">
        <v>4360</v>
      </c>
      <c r="R49" s="35" t="s">
        <v>4508</v>
      </c>
      <c r="S49" s="14"/>
      <c r="T49" s="17"/>
      <c r="U49" s="17"/>
      <c r="V49" s="17"/>
      <c r="Y49" s="17"/>
    </row>
    <row r="50" spans="1:25" ht="12" customHeight="1" x14ac:dyDescent="0.2">
      <c r="A50" s="350" t="s">
        <v>307</v>
      </c>
      <c r="B50" s="351" t="s">
        <v>8273</v>
      </c>
      <c r="C50" s="655" t="s">
        <v>1773</v>
      </c>
      <c r="D50" s="652"/>
      <c r="E50" s="652"/>
      <c r="F50" s="655" t="s">
        <v>306</v>
      </c>
      <c r="G50" s="655" t="s">
        <v>305</v>
      </c>
      <c r="H50" s="9" t="s">
        <v>2106</v>
      </c>
      <c r="I50" s="9" t="s">
        <v>4231</v>
      </c>
      <c r="J50" s="9" t="s">
        <v>4566</v>
      </c>
      <c r="K50" s="9" t="s">
        <v>4560</v>
      </c>
      <c r="L50" s="10" t="s">
        <v>4568</v>
      </c>
      <c r="M50" s="9" t="s">
        <v>4322</v>
      </c>
      <c r="N50" s="9"/>
      <c r="P50" s="35" t="s">
        <v>6656</v>
      </c>
      <c r="Q50" s="17" t="s">
        <v>4360</v>
      </c>
      <c r="R50" s="35" t="s">
        <v>4508</v>
      </c>
      <c r="S50" s="14"/>
      <c r="T50" s="17"/>
      <c r="U50" s="17"/>
      <c r="V50" s="17"/>
      <c r="Y50" s="17"/>
    </row>
    <row r="51" spans="1:25" ht="12" customHeight="1" x14ac:dyDescent="0.2">
      <c r="A51" s="350" t="s">
        <v>2006</v>
      </c>
      <c r="B51" s="352" t="s">
        <v>7825</v>
      </c>
      <c r="C51" s="655" t="s">
        <v>1747</v>
      </c>
      <c r="D51" s="652"/>
      <c r="E51" s="652"/>
      <c r="F51" s="655" t="s">
        <v>1745</v>
      </c>
      <c r="G51" s="655" t="s">
        <v>1744</v>
      </c>
      <c r="H51" s="9" t="s">
        <v>2106</v>
      </c>
      <c r="I51" s="9" t="s">
        <v>4231</v>
      </c>
      <c r="J51" s="9" t="s">
        <v>4566</v>
      </c>
      <c r="K51" s="9" t="s">
        <v>4560</v>
      </c>
      <c r="L51" s="10" t="s">
        <v>4568</v>
      </c>
      <c r="M51" s="9"/>
      <c r="N51" s="10"/>
      <c r="P51" s="35" t="s">
        <v>6656</v>
      </c>
      <c r="Q51" s="17" t="s">
        <v>4360</v>
      </c>
      <c r="R51" s="35" t="s">
        <v>4508</v>
      </c>
      <c r="S51" s="14"/>
      <c r="T51" s="17"/>
      <c r="U51" s="17"/>
      <c r="V51" s="17"/>
      <c r="Y51" s="17"/>
    </row>
    <row r="52" spans="1:25" ht="12" customHeight="1" x14ac:dyDescent="0.2">
      <c r="A52" s="346" t="s">
        <v>2461</v>
      </c>
      <c r="B52" s="351"/>
      <c r="C52" s="652"/>
      <c r="D52" s="652"/>
      <c r="E52" s="652"/>
      <c r="F52" s="652"/>
      <c r="G52" s="652"/>
      <c r="H52" s="17"/>
      <c r="I52" s="17"/>
      <c r="J52" s="17"/>
      <c r="K52" s="17"/>
      <c r="L52" s="17"/>
      <c r="M52" s="17"/>
      <c r="N52" s="17"/>
      <c r="O52" s="17"/>
      <c r="P52" s="17"/>
      <c r="Q52" s="17"/>
      <c r="R52" s="17"/>
      <c r="S52" s="17"/>
      <c r="T52" s="17"/>
      <c r="U52" s="17"/>
      <c r="V52" s="17"/>
      <c r="W52" s="17"/>
      <c r="X52" s="17"/>
      <c r="Y52" s="17"/>
    </row>
    <row r="53" spans="1:25" ht="12" customHeight="1" x14ac:dyDescent="0.2">
      <c r="A53" s="349" t="s">
        <v>7132</v>
      </c>
      <c r="B53" s="352" t="s">
        <v>7826</v>
      </c>
      <c r="C53" s="655" t="s">
        <v>1735</v>
      </c>
      <c r="D53" s="652"/>
      <c r="E53" s="652"/>
      <c r="F53" s="652"/>
      <c r="G53" s="652"/>
      <c r="H53" s="10" t="s">
        <v>2106</v>
      </c>
      <c r="I53" s="10" t="s">
        <v>4231</v>
      </c>
      <c r="M53" s="14"/>
      <c r="N53" s="14"/>
      <c r="O53" s="14"/>
      <c r="P53" s="13" t="s">
        <v>6656</v>
      </c>
      <c r="Q53" s="17" t="s">
        <v>4360</v>
      </c>
      <c r="R53" s="13" t="s">
        <v>4509</v>
      </c>
      <c r="T53" s="14"/>
      <c r="U53" s="17"/>
      <c r="V53" s="17"/>
      <c r="W53" s="17"/>
      <c r="X53" s="17"/>
      <c r="Y53" s="17"/>
    </row>
    <row r="54" spans="1:25" ht="12" customHeight="1" x14ac:dyDescent="0.2">
      <c r="A54" s="349" t="s">
        <v>403</v>
      </c>
      <c r="B54" s="351" t="s">
        <v>7827</v>
      </c>
      <c r="C54" s="655" t="s">
        <v>2005</v>
      </c>
      <c r="D54" s="652"/>
      <c r="E54" s="652"/>
      <c r="F54" s="652"/>
      <c r="G54" s="652"/>
      <c r="H54" s="10" t="s">
        <v>2106</v>
      </c>
      <c r="I54" s="10" t="s">
        <v>4231</v>
      </c>
      <c r="M54" s="14"/>
      <c r="N54" s="14"/>
      <c r="O54" s="14"/>
      <c r="P54" s="13" t="s">
        <v>6656</v>
      </c>
      <c r="Q54" s="17" t="s">
        <v>4360</v>
      </c>
      <c r="R54" s="13" t="s">
        <v>4510</v>
      </c>
      <c r="T54" s="14"/>
      <c r="U54" s="17"/>
      <c r="V54" s="17"/>
      <c r="W54" s="17"/>
      <c r="X54" s="17"/>
      <c r="Y54" s="17"/>
    </row>
    <row r="55" spans="1:25" ht="12" customHeight="1" x14ac:dyDescent="0.2">
      <c r="A55" s="349" t="s">
        <v>2004</v>
      </c>
      <c r="B55" s="352" t="s">
        <v>7828</v>
      </c>
      <c r="C55" s="655" t="s">
        <v>2003</v>
      </c>
      <c r="D55" s="652"/>
      <c r="E55" s="652"/>
      <c r="F55" s="652"/>
      <c r="G55" s="652"/>
      <c r="H55" s="10" t="s">
        <v>2106</v>
      </c>
      <c r="I55" s="10" t="s">
        <v>4231</v>
      </c>
      <c r="M55" s="14"/>
      <c r="N55" s="14"/>
      <c r="O55" s="14"/>
      <c r="P55" s="13" t="s">
        <v>6656</v>
      </c>
      <c r="Q55" s="17" t="s">
        <v>4360</v>
      </c>
      <c r="R55" s="13" t="s">
        <v>5111</v>
      </c>
      <c r="T55" s="14"/>
      <c r="U55" s="17"/>
      <c r="V55" s="17"/>
      <c r="W55" s="17"/>
      <c r="X55" s="17"/>
      <c r="Y55" s="17"/>
    </row>
    <row r="56" spans="1:25" ht="12" customHeight="1" x14ac:dyDescent="0.2">
      <c r="A56" s="349" t="s">
        <v>2002</v>
      </c>
      <c r="B56" s="351" t="s">
        <v>7829</v>
      </c>
      <c r="C56" s="655" t="s">
        <v>2128</v>
      </c>
      <c r="D56" s="652"/>
      <c r="E56" s="652"/>
      <c r="F56" s="652"/>
      <c r="G56" s="652"/>
      <c r="H56" s="10" t="s">
        <v>2106</v>
      </c>
      <c r="I56" s="10" t="s">
        <v>4231</v>
      </c>
      <c r="M56" s="14"/>
      <c r="N56" s="14"/>
      <c r="O56" s="14"/>
      <c r="P56" s="13" t="s">
        <v>6656</v>
      </c>
      <c r="Q56" s="17" t="s">
        <v>4360</v>
      </c>
      <c r="R56" s="13" t="s">
        <v>4511</v>
      </c>
      <c r="T56" s="14"/>
      <c r="U56" s="17"/>
      <c r="V56" s="17"/>
      <c r="W56" s="17"/>
      <c r="X56" s="17"/>
      <c r="Y56" s="17"/>
    </row>
    <row r="57" spans="1:25" ht="12" customHeight="1" x14ac:dyDescent="0.2">
      <c r="A57" s="349" t="s">
        <v>2001</v>
      </c>
      <c r="B57" s="351" t="s">
        <v>7830</v>
      </c>
      <c r="C57" s="655" t="s">
        <v>2129</v>
      </c>
      <c r="D57" s="655" t="s">
        <v>2000</v>
      </c>
      <c r="E57" s="655" t="s">
        <v>1999</v>
      </c>
      <c r="F57" s="655" t="s">
        <v>1998</v>
      </c>
      <c r="G57" s="655" t="s">
        <v>1997</v>
      </c>
      <c r="H57" s="10" t="s">
        <v>2106</v>
      </c>
      <c r="I57" s="10" t="s">
        <v>4231</v>
      </c>
      <c r="J57" s="10"/>
      <c r="M57" s="14"/>
      <c r="N57" s="14"/>
      <c r="O57" s="14"/>
      <c r="P57" s="13" t="s">
        <v>5118</v>
      </c>
      <c r="Q57" s="17" t="s">
        <v>4360</v>
      </c>
      <c r="T57" s="14"/>
      <c r="U57" s="17"/>
      <c r="V57" s="17"/>
      <c r="W57" s="17"/>
      <c r="X57" s="17"/>
      <c r="Y57" s="17"/>
    </row>
    <row r="58" spans="1:25" ht="12" customHeight="1" x14ac:dyDescent="0.2">
      <c r="A58" s="349" t="s">
        <v>1996</v>
      </c>
      <c r="B58" s="352" t="s">
        <v>7892</v>
      </c>
      <c r="C58" s="655" t="s">
        <v>5298</v>
      </c>
      <c r="D58" s="655" t="s">
        <v>1995</v>
      </c>
      <c r="E58" s="655" t="s">
        <v>1994</v>
      </c>
      <c r="F58" s="655" t="s">
        <v>1993</v>
      </c>
      <c r="G58" s="655" t="s">
        <v>1992</v>
      </c>
      <c r="H58" s="10" t="s">
        <v>2106</v>
      </c>
      <c r="I58" s="10" t="s">
        <v>4231</v>
      </c>
      <c r="J58" s="10" t="s">
        <v>4432</v>
      </c>
      <c r="M58" s="14"/>
      <c r="N58" s="14"/>
      <c r="O58" s="14"/>
      <c r="P58" s="13" t="s">
        <v>5118</v>
      </c>
      <c r="Q58" s="17" t="s">
        <v>4360</v>
      </c>
      <c r="T58" s="14"/>
      <c r="U58" s="17"/>
      <c r="V58" s="17"/>
      <c r="W58" s="17"/>
      <c r="X58" s="17"/>
      <c r="Y58" s="17"/>
    </row>
    <row r="59" spans="1:25" ht="12" customHeight="1" x14ac:dyDescent="0.2">
      <c r="A59" s="346" t="s">
        <v>1991</v>
      </c>
      <c r="B59" s="352" t="s">
        <v>7897</v>
      </c>
      <c r="C59" s="655" t="s">
        <v>1707</v>
      </c>
      <c r="D59" s="655" t="s">
        <v>1706</v>
      </c>
      <c r="E59" s="655" t="s">
        <v>1705</v>
      </c>
      <c r="F59" s="655" t="s">
        <v>1704</v>
      </c>
      <c r="G59" s="655" t="s">
        <v>1703</v>
      </c>
      <c r="H59" s="10" t="s">
        <v>2106</v>
      </c>
      <c r="I59" s="10" t="s">
        <v>4231</v>
      </c>
      <c r="J59" s="10" t="s">
        <v>4567</v>
      </c>
      <c r="K59" s="10" t="s">
        <v>4560</v>
      </c>
      <c r="L59" s="10" t="s">
        <v>4568</v>
      </c>
      <c r="P59" s="17" t="s">
        <v>6656</v>
      </c>
      <c r="Q59" s="17" t="s">
        <v>4360</v>
      </c>
      <c r="R59" s="13" t="s">
        <v>4508</v>
      </c>
      <c r="T59" s="17"/>
      <c r="U59" s="17"/>
      <c r="V59" s="17"/>
      <c r="W59" s="17"/>
      <c r="X59" s="17"/>
      <c r="Y59" s="17"/>
    </row>
    <row r="60" spans="1:25" ht="12" customHeight="1" x14ac:dyDescent="0.2">
      <c r="A60" s="346" t="s">
        <v>1990</v>
      </c>
      <c r="B60" s="351" t="s">
        <v>7898</v>
      </c>
      <c r="C60" s="655" t="s">
        <v>1702</v>
      </c>
      <c r="D60" s="655" t="s">
        <v>1701</v>
      </c>
      <c r="E60" s="655" t="s">
        <v>1700</v>
      </c>
      <c r="F60" s="655" t="s">
        <v>1699</v>
      </c>
      <c r="G60" s="652"/>
      <c r="H60" s="10" t="s">
        <v>2106</v>
      </c>
      <c r="I60" s="10" t="s">
        <v>4231</v>
      </c>
      <c r="J60" s="10" t="s">
        <v>4567</v>
      </c>
      <c r="K60" s="10" t="s">
        <v>4560</v>
      </c>
      <c r="L60" s="10" t="s">
        <v>4568</v>
      </c>
      <c r="P60" s="17" t="s">
        <v>6656</v>
      </c>
      <c r="Q60" s="17" t="s">
        <v>4360</v>
      </c>
      <c r="R60" s="17"/>
      <c r="T60" s="17"/>
      <c r="U60" s="17"/>
      <c r="V60" s="17"/>
      <c r="W60" s="17"/>
      <c r="X60" s="17"/>
      <c r="Y60" s="17"/>
    </row>
    <row r="61" spans="1:25" ht="12" customHeight="1" x14ac:dyDescent="0.2">
      <c r="A61" s="346" t="s">
        <v>301</v>
      </c>
      <c r="B61" s="352" t="s">
        <v>7901</v>
      </c>
      <c r="C61" s="655" t="s">
        <v>2130</v>
      </c>
      <c r="D61" s="655" t="s">
        <v>2132</v>
      </c>
      <c r="E61" s="655" t="s">
        <v>2134</v>
      </c>
      <c r="F61" s="655" t="s">
        <v>2136</v>
      </c>
      <c r="G61" s="655" t="s">
        <v>2138</v>
      </c>
      <c r="H61" s="10" t="s">
        <v>2106</v>
      </c>
      <c r="I61" s="10" t="s">
        <v>4231</v>
      </c>
      <c r="J61" s="10" t="s">
        <v>4567</v>
      </c>
      <c r="K61" s="10" t="s">
        <v>4560</v>
      </c>
      <c r="L61" s="10" t="s">
        <v>4570</v>
      </c>
      <c r="O61" s="17"/>
      <c r="P61" s="17" t="s">
        <v>6656</v>
      </c>
      <c r="Q61" s="17" t="s">
        <v>4360</v>
      </c>
      <c r="S61" s="17"/>
      <c r="T61" s="17"/>
      <c r="U61" s="17"/>
      <c r="V61" s="17"/>
      <c r="W61" s="17"/>
      <c r="X61" s="17"/>
      <c r="Y61" s="17"/>
    </row>
    <row r="62" spans="1:25" ht="12" customHeight="1" x14ac:dyDescent="0.2">
      <c r="A62" s="346" t="s">
        <v>7553</v>
      </c>
      <c r="B62" s="351" t="s">
        <v>7902</v>
      </c>
      <c r="C62" s="655" t="s">
        <v>2131</v>
      </c>
      <c r="D62" s="655" t="s">
        <v>2133</v>
      </c>
      <c r="E62" s="655" t="s">
        <v>2135</v>
      </c>
      <c r="F62" s="655" t="s">
        <v>2137</v>
      </c>
      <c r="G62" s="652"/>
      <c r="H62" s="10" t="s">
        <v>2106</v>
      </c>
      <c r="I62" s="10" t="s">
        <v>4231</v>
      </c>
      <c r="J62" s="10" t="s">
        <v>4559</v>
      </c>
      <c r="K62" s="10" t="s">
        <v>4560</v>
      </c>
      <c r="L62" s="10" t="s">
        <v>4574</v>
      </c>
      <c r="O62" s="17"/>
      <c r="P62" s="17" t="s">
        <v>6656</v>
      </c>
      <c r="Q62" s="17" t="s">
        <v>4360</v>
      </c>
      <c r="S62" s="17"/>
      <c r="T62" s="17"/>
      <c r="U62" s="17"/>
      <c r="V62" s="17"/>
      <c r="W62" s="17"/>
      <c r="X62" s="17"/>
      <c r="Y62" s="17"/>
    </row>
    <row r="63" spans="1:25" ht="12" customHeight="1" x14ac:dyDescent="0.2">
      <c r="A63" s="346" t="s">
        <v>1989</v>
      </c>
      <c r="B63" s="352" t="s">
        <v>8409</v>
      </c>
      <c r="C63" s="672" t="s">
        <v>2139</v>
      </c>
      <c r="D63" s="652"/>
      <c r="E63" s="652"/>
      <c r="F63" s="652"/>
      <c r="G63" s="652"/>
      <c r="H63" s="10" t="s">
        <v>2106</v>
      </c>
      <c r="I63" s="9" t="s">
        <v>4232</v>
      </c>
      <c r="O63" s="17"/>
      <c r="P63" s="17" t="s">
        <v>6656</v>
      </c>
      <c r="Q63" s="17" t="s">
        <v>4360</v>
      </c>
      <c r="R63" s="17"/>
      <c r="S63" s="17"/>
      <c r="T63" s="17"/>
      <c r="U63" s="17"/>
      <c r="V63" s="17"/>
      <c r="W63" s="17"/>
      <c r="X63" s="17"/>
      <c r="Y63" s="17"/>
    </row>
    <row r="64" spans="1:25" ht="12" customHeight="1" x14ac:dyDescent="0.2">
      <c r="A64" s="346" t="s">
        <v>1988</v>
      </c>
      <c r="B64" s="351" t="s">
        <v>18085</v>
      </c>
      <c r="C64" s="672" t="s">
        <v>2140</v>
      </c>
      <c r="D64" s="652"/>
      <c r="E64" s="652"/>
      <c r="F64" s="652"/>
      <c r="G64" s="652"/>
      <c r="H64" s="10" t="s">
        <v>2106</v>
      </c>
      <c r="I64" s="10" t="s">
        <v>4232</v>
      </c>
      <c r="O64" s="17"/>
      <c r="P64" s="17" t="s">
        <v>6656</v>
      </c>
      <c r="Q64" s="17" t="s">
        <v>4360</v>
      </c>
      <c r="R64" s="17"/>
      <c r="S64" s="17"/>
      <c r="T64" s="13" t="s">
        <v>4375</v>
      </c>
      <c r="U64" s="17"/>
      <c r="V64" s="17"/>
      <c r="W64" s="17"/>
      <c r="X64" s="17"/>
      <c r="Y64" s="17"/>
    </row>
    <row r="65" spans="1:25" ht="12" customHeight="1" x14ac:dyDescent="0.2">
      <c r="A65" s="346" t="s">
        <v>1987</v>
      </c>
      <c r="B65" s="352" t="s">
        <v>18086</v>
      </c>
      <c r="C65" s="763" t="s">
        <v>2141</v>
      </c>
      <c r="D65" s="652"/>
      <c r="E65" s="652"/>
      <c r="F65" s="652"/>
      <c r="G65" s="652"/>
      <c r="H65" s="10" t="s">
        <v>7148</v>
      </c>
      <c r="I65" s="10" t="s">
        <v>4745</v>
      </c>
      <c r="O65" s="17"/>
      <c r="P65" s="17" t="s">
        <v>6656</v>
      </c>
      <c r="Q65" s="17" t="s">
        <v>4360</v>
      </c>
      <c r="R65" s="17"/>
      <c r="S65" s="17"/>
      <c r="T65" s="13" t="s">
        <v>4508</v>
      </c>
      <c r="U65" s="17"/>
      <c r="V65" s="17"/>
      <c r="W65" s="17"/>
      <c r="X65" s="17"/>
      <c r="Y65" s="17"/>
    </row>
    <row r="66" spans="1:25" ht="12" customHeight="1" x14ac:dyDescent="0.2">
      <c r="A66" s="346" t="s">
        <v>1986</v>
      </c>
      <c r="B66" s="351" t="s">
        <v>18087</v>
      </c>
      <c r="C66" s="763" t="s">
        <v>2142</v>
      </c>
      <c r="D66" s="652"/>
      <c r="E66" s="652"/>
      <c r="F66" s="652"/>
      <c r="G66" s="652"/>
      <c r="H66" s="10" t="s">
        <v>7148</v>
      </c>
      <c r="I66" s="10" t="s">
        <v>4747</v>
      </c>
      <c r="O66" s="17"/>
      <c r="P66" s="17" t="s">
        <v>6656</v>
      </c>
      <c r="Q66" s="17" t="s">
        <v>4360</v>
      </c>
      <c r="R66" s="17"/>
      <c r="S66" s="17"/>
      <c r="T66" s="17"/>
      <c r="U66" s="17"/>
      <c r="V66" s="17"/>
      <c r="W66" s="17"/>
      <c r="X66" s="17"/>
      <c r="Y66" s="17"/>
    </row>
    <row r="67" spans="1:25" ht="12" customHeight="1" x14ac:dyDescent="0.2">
      <c r="A67" s="346" t="s">
        <v>1985</v>
      </c>
      <c r="B67" s="352" t="s">
        <v>7910</v>
      </c>
      <c r="C67" s="672" t="s">
        <v>1984</v>
      </c>
      <c r="D67" s="652"/>
      <c r="E67" s="652"/>
      <c r="F67" s="652"/>
      <c r="G67" s="652"/>
      <c r="H67" s="10" t="s">
        <v>2106</v>
      </c>
      <c r="I67" s="10" t="s">
        <v>4232</v>
      </c>
      <c r="O67" s="17"/>
      <c r="P67" s="16" t="s">
        <v>4587</v>
      </c>
      <c r="Q67" s="17" t="s">
        <v>4360</v>
      </c>
      <c r="R67" s="17"/>
      <c r="S67" s="17"/>
      <c r="T67" s="17"/>
      <c r="U67" s="17"/>
      <c r="V67" s="17"/>
      <c r="W67" s="17"/>
      <c r="X67" s="17"/>
      <c r="Y67" s="17"/>
    </row>
    <row r="68" spans="1:25" ht="12" customHeight="1" x14ac:dyDescent="0.2">
      <c r="A68" s="346" t="s">
        <v>1983</v>
      </c>
      <c r="B68" s="351" t="s">
        <v>7911</v>
      </c>
      <c r="C68" s="763" t="s">
        <v>2143</v>
      </c>
      <c r="D68" s="652"/>
      <c r="E68" s="652"/>
      <c r="F68" s="652"/>
      <c r="G68" s="652"/>
      <c r="H68" s="9" t="s">
        <v>7148</v>
      </c>
      <c r="I68" s="9" t="s">
        <v>4745</v>
      </c>
      <c r="O68" s="17"/>
      <c r="P68" s="16" t="s">
        <v>4585</v>
      </c>
      <c r="Q68" s="17" t="s">
        <v>4360</v>
      </c>
      <c r="R68" s="17"/>
      <c r="S68" s="17"/>
      <c r="T68" s="17"/>
      <c r="U68" s="17"/>
      <c r="V68" s="17"/>
      <c r="W68" s="17"/>
      <c r="X68" s="17"/>
      <c r="Y68" s="17"/>
    </row>
    <row r="69" spans="1:25" ht="12" customHeight="1" x14ac:dyDescent="0.2">
      <c r="A69" s="347" t="s">
        <v>293</v>
      </c>
      <c r="B69" s="352"/>
      <c r="C69" s="652"/>
      <c r="D69" s="652"/>
      <c r="E69" s="652"/>
      <c r="F69" s="652"/>
      <c r="G69" s="652"/>
      <c r="H69" s="14"/>
      <c r="I69" s="14"/>
      <c r="J69" s="14"/>
      <c r="K69" s="14"/>
      <c r="L69" s="14"/>
      <c r="M69" s="14"/>
      <c r="N69" s="14"/>
      <c r="O69" s="17"/>
      <c r="P69" s="17"/>
      <c r="Q69" s="17"/>
      <c r="R69" s="17"/>
      <c r="S69" s="17"/>
      <c r="T69" s="17"/>
      <c r="U69" s="17"/>
      <c r="V69" s="17"/>
      <c r="W69" s="17"/>
      <c r="X69" s="17"/>
      <c r="Y69" s="17"/>
    </row>
    <row r="70" spans="1:25" ht="12" customHeight="1" x14ac:dyDescent="0.2">
      <c r="A70" s="350" t="s">
        <v>119</v>
      </c>
      <c r="B70" s="351" t="s">
        <v>7833</v>
      </c>
      <c r="C70" s="652"/>
      <c r="D70" s="597" t="s">
        <v>1955</v>
      </c>
      <c r="E70" s="652"/>
      <c r="F70" s="652"/>
      <c r="G70" s="652"/>
      <c r="H70" s="14" t="s">
        <v>2106</v>
      </c>
      <c r="I70" s="9" t="s">
        <v>4225</v>
      </c>
      <c r="J70" s="14"/>
      <c r="K70" s="33"/>
      <c r="L70" s="291"/>
      <c r="M70" s="14"/>
      <c r="N70" s="14"/>
      <c r="O70" s="291" t="s">
        <v>4590</v>
      </c>
      <c r="P70" s="13" t="s">
        <v>6656</v>
      </c>
      <c r="Q70" s="353" t="s">
        <v>4360</v>
      </c>
      <c r="R70" s="353" t="s">
        <v>4508</v>
      </c>
      <c r="S70" s="17"/>
      <c r="T70" s="17"/>
      <c r="U70" s="17"/>
      <c r="V70" s="17"/>
      <c r="W70" s="17"/>
      <c r="X70" s="17"/>
      <c r="Y70" s="17"/>
    </row>
    <row r="71" spans="1:25" ht="12" customHeight="1" x14ac:dyDescent="0.2">
      <c r="A71" s="350" t="s">
        <v>292</v>
      </c>
      <c r="B71" s="352" t="s">
        <v>7914</v>
      </c>
      <c r="C71" s="652"/>
      <c r="D71" s="597" t="s">
        <v>1953</v>
      </c>
      <c r="E71" s="652"/>
      <c r="F71" s="652"/>
      <c r="G71" s="652"/>
      <c r="H71" s="14" t="s">
        <v>2106</v>
      </c>
      <c r="I71" s="9" t="s">
        <v>4218</v>
      </c>
      <c r="J71" s="33"/>
      <c r="K71" s="33"/>
      <c r="L71" s="14"/>
      <c r="M71" s="10" t="s">
        <v>4323</v>
      </c>
      <c r="N71" s="10" t="s">
        <v>4480</v>
      </c>
      <c r="O71" s="291" t="s">
        <v>4590</v>
      </c>
      <c r="P71" s="13" t="s">
        <v>6656</v>
      </c>
      <c r="Q71" s="353" t="s">
        <v>4360</v>
      </c>
      <c r="R71" s="353" t="s">
        <v>4508</v>
      </c>
      <c r="S71" s="17"/>
      <c r="T71" s="17"/>
      <c r="U71" s="17"/>
      <c r="V71" s="17"/>
      <c r="W71" s="17"/>
      <c r="X71" s="17"/>
      <c r="Y71" s="17"/>
    </row>
    <row r="72" spans="1:25" ht="12" customHeight="1" x14ac:dyDescent="0.2">
      <c r="A72" s="350" t="s">
        <v>5109</v>
      </c>
      <c r="B72" s="351" t="s">
        <v>7915</v>
      </c>
      <c r="C72" s="652"/>
      <c r="D72" s="655" t="s">
        <v>291</v>
      </c>
      <c r="E72" s="652"/>
      <c r="F72" s="652"/>
      <c r="G72" s="652"/>
      <c r="H72" s="14" t="s">
        <v>2106</v>
      </c>
      <c r="I72" s="9" t="s">
        <v>5110</v>
      </c>
      <c r="J72" s="33"/>
      <c r="K72" s="14"/>
      <c r="L72" s="14"/>
      <c r="M72" s="291"/>
      <c r="N72" s="291"/>
      <c r="O72" s="291" t="s">
        <v>4590</v>
      </c>
      <c r="P72" s="13" t="s">
        <v>6656</v>
      </c>
      <c r="Q72" s="353" t="s">
        <v>4360</v>
      </c>
      <c r="R72" s="353" t="s">
        <v>4508</v>
      </c>
      <c r="S72" s="17"/>
      <c r="T72" s="17"/>
      <c r="U72" s="17"/>
      <c r="V72" s="17"/>
      <c r="W72" s="17"/>
      <c r="X72" s="17"/>
      <c r="Y72" s="17"/>
    </row>
    <row r="73" spans="1:25" ht="12" customHeight="1" x14ac:dyDescent="0.2">
      <c r="A73" s="350" t="s">
        <v>290</v>
      </c>
      <c r="B73" s="352" t="s">
        <v>7916</v>
      </c>
      <c r="C73" s="652"/>
      <c r="D73" s="597" t="s">
        <v>1949</v>
      </c>
      <c r="E73" s="652"/>
      <c r="F73" s="652"/>
      <c r="G73" s="652"/>
      <c r="H73" s="14" t="s">
        <v>2106</v>
      </c>
      <c r="I73" s="9" t="s">
        <v>4231</v>
      </c>
      <c r="J73" s="33" t="s">
        <v>4559</v>
      </c>
      <c r="K73" s="14"/>
      <c r="L73" s="33" t="s">
        <v>4568</v>
      </c>
      <c r="M73" s="291" t="s">
        <v>4324</v>
      </c>
      <c r="N73" s="33" t="s">
        <v>4482</v>
      </c>
      <c r="O73" s="291" t="s">
        <v>4590</v>
      </c>
      <c r="P73" s="17" t="s">
        <v>6656</v>
      </c>
      <c r="Q73" s="353" t="s">
        <v>4360</v>
      </c>
      <c r="R73" s="353" t="s">
        <v>4508</v>
      </c>
      <c r="S73" s="17"/>
      <c r="T73" s="17"/>
      <c r="U73" s="17"/>
      <c r="V73" s="17"/>
      <c r="W73" s="17"/>
      <c r="X73" s="17"/>
      <c r="Y73" s="17"/>
    </row>
    <row r="74" spans="1:25" ht="12" customHeight="1" x14ac:dyDescent="0.2">
      <c r="A74" s="350" t="s">
        <v>2500</v>
      </c>
      <c r="B74" s="351" t="s">
        <v>7917</v>
      </c>
      <c r="C74" s="652"/>
      <c r="D74" s="655" t="s">
        <v>1945</v>
      </c>
      <c r="E74" s="652"/>
      <c r="F74" s="652"/>
      <c r="G74" s="652"/>
      <c r="H74" s="14" t="s">
        <v>2106</v>
      </c>
      <c r="I74" s="9" t="s">
        <v>4231</v>
      </c>
      <c r="J74" s="291"/>
      <c r="K74" s="33" t="s">
        <v>4572</v>
      </c>
      <c r="L74" s="33" t="s">
        <v>4568</v>
      </c>
      <c r="M74" s="291"/>
      <c r="N74" s="291"/>
      <c r="O74" s="291" t="s">
        <v>4590</v>
      </c>
      <c r="P74" s="17" t="s">
        <v>6656</v>
      </c>
      <c r="Q74" s="353" t="s">
        <v>4360</v>
      </c>
      <c r="R74" s="353" t="s">
        <v>4508</v>
      </c>
      <c r="S74" s="17"/>
      <c r="T74" s="17"/>
      <c r="U74" s="17"/>
      <c r="V74" s="17"/>
      <c r="W74" s="17"/>
      <c r="X74" s="17"/>
      <c r="Y74" s="17"/>
    </row>
    <row r="75" spans="1:25" s="17" customFormat="1" ht="12" customHeight="1" x14ac:dyDescent="0.2">
      <c r="A75" s="350" t="s">
        <v>1982</v>
      </c>
      <c r="B75" s="352" t="s">
        <v>7918</v>
      </c>
      <c r="C75" s="652"/>
      <c r="D75" s="655" t="s">
        <v>1941</v>
      </c>
      <c r="E75" s="652"/>
      <c r="F75" s="652"/>
      <c r="G75" s="652"/>
      <c r="H75" s="14" t="s">
        <v>2106</v>
      </c>
      <c r="I75" s="9" t="s">
        <v>4231</v>
      </c>
      <c r="J75" s="33" t="s">
        <v>4559</v>
      </c>
      <c r="K75" s="33"/>
      <c r="L75" s="33" t="s">
        <v>4573</v>
      </c>
      <c r="M75" s="291" t="s">
        <v>4324</v>
      </c>
      <c r="N75" s="10" t="s">
        <v>4482</v>
      </c>
      <c r="O75" s="291" t="s">
        <v>4590</v>
      </c>
      <c r="P75" s="17" t="s">
        <v>6656</v>
      </c>
      <c r="Q75" s="353" t="s">
        <v>4360</v>
      </c>
      <c r="R75" s="353" t="s">
        <v>4508</v>
      </c>
    </row>
    <row r="76" spans="1:25" s="17" customFormat="1" ht="12" customHeight="1" x14ac:dyDescent="0.2">
      <c r="A76" s="350" t="s">
        <v>1981</v>
      </c>
      <c r="B76" s="351" t="s">
        <v>7919</v>
      </c>
      <c r="C76" s="652"/>
      <c r="D76" s="597" t="s">
        <v>2144</v>
      </c>
      <c r="E76" s="652"/>
      <c r="F76" s="652"/>
      <c r="G76" s="652"/>
      <c r="H76" s="14" t="s">
        <v>2106</v>
      </c>
      <c r="I76" s="9" t="s">
        <v>4231</v>
      </c>
      <c r="J76" s="33" t="s">
        <v>4559</v>
      </c>
      <c r="K76" s="33" t="s">
        <v>4560</v>
      </c>
      <c r="L76" s="33" t="s">
        <v>4568</v>
      </c>
      <c r="M76" s="291" t="s">
        <v>4312</v>
      </c>
      <c r="N76" s="14"/>
      <c r="O76" s="291" t="s">
        <v>4590</v>
      </c>
      <c r="P76" s="17" t="s">
        <v>6656</v>
      </c>
      <c r="Q76" s="353" t="s">
        <v>4360</v>
      </c>
      <c r="R76" s="353" t="s">
        <v>4508</v>
      </c>
    </row>
    <row r="77" spans="1:25" s="17" customFormat="1" ht="12" customHeight="1" x14ac:dyDescent="0.2">
      <c r="A77" s="346" t="s">
        <v>288</v>
      </c>
      <c r="B77" s="351" t="s">
        <v>7920</v>
      </c>
      <c r="C77" s="652"/>
      <c r="D77" s="655" t="s">
        <v>46</v>
      </c>
      <c r="E77" s="652"/>
      <c r="F77" s="652"/>
      <c r="G77" s="652"/>
      <c r="H77" s="10" t="s">
        <v>2106</v>
      </c>
      <c r="I77" s="14" t="s">
        <v>4234</v>
      </c>
      <c r="J77" s="33" t="s">
        <v>4559</v>
      </c>
      <c r="K77" s="14" t="s">
        <v>4560</v>
      </c>
      <c r="P77" s="17" t="s">
        <v>6656</v>
      </c>
      <c r="Q77" s="17" t="s">
        <v>4360</v>
      </c>
      <c r="U77" s="13" t="s">
        <v>4523</v>
      </c>
    </row>
    <row r="78" spans="1:25" s="17" customFormat="1" ht="12" customHeight="1" x14ac:dyDescent="0.2">
      <c r="A78" s="347" t="s">
        <v>6662</v>
      </c>
      <c r="B78" s="352" t="s">
        <v>7921</v>
      </c>
      <c r="C78" s="652"/>
      <c r="D78" s="655" t="s">
        <v>82</v>
      </c>
      <c r="E78" s="652"/>
      <c r="F78" s="652"/>
      <c r="G78" s="652"/>
      <c r="H78" s="10" t="s">
        <v>2106</v>
      </c>
      <c r="I78" s="14" t="s">
        <v>4234</v>
      </c>
      <c r="J78" s="33" t="s">
        <v>4559</v>
      </c>
      <c r="K78" s="14" t="s">
        <v>4560</v>
      </c>
      <c r="P78" s="17" t="s">
        <v>6656</v>
      </c>
      <c r="Q78" s="17" t="s">
        <v>4360</v>
      </c>
      <c r="U78" s="13" t="s">
        <v>4524</v>
      </c>
    </row>
    <row r="79" spans="1:25" s="17" customFormat="1" ht="12" customHeight="1" x14ac:dyDescent="0.2">
      <c r="A79" s="347" t="s">
        <v>285</v>
      </c>
      <c r="B79" s="351" t="s">
        <v>8274</v>
      </c>
      <c r="C79" s="652"/>
      <c r="D79" s="655" t="s">
        <v>92</v>
      </c>
      <c r="E79" s="652"/>
      <c r="F79" s="652"/>
      <c r="G79" s="652"/>
      <c r="H79" s="10" t="s">
        <v>2106</v>
      </c>
      <c r="I79" s="14" t="s">
        <v>4234</v>
      </c>
      <c r="J79" s="33" t="s">
        <v>4559</v>
      </c>
      <c r="K79" s="14" t="s">
        <v>4560</v>
      </c>
      <c r="P79" s="17" t="s">
        <v>6656</v>
      </c>
      <c r="Q79" s="17" t="s">
        <v>4360</v>
      </c>
    </row>
    <row r="80" spans="1:25" s="17" customFormat="1" ht="12" customHeight="1" x14ac:dyDescent="0.2">
      <c r="A80" s="51"/>
      <c r="B80" s="51"/>
      <c r="C80" s="4"/>
      <c r="D80" s="82" t="s">
        <v>4561</v>
      </c>
      <c r="E80" s="82" t="s">
        <v>4562</v>
      </c>
      <c r="F80" s="82" t="s">
        <v>4563</v>
      </c>
      <c r="G80" s="82" t="s">
        <v>4564</v>
      </c>
    </row>
    <row r="81" s="17" customFormat="1" ht="12" customHeight="1" x14ac:dyDescent="0.2"/>
    <row r="82" s="17" customFormat="1" ht="12" customHeight="1" x14ac:dyDescent="0.2"/>
  </sheetData>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9"/>
  <sheetViews>
    <sheetView zoomScale="85" zoomScaleNormal="85" workbookViewId="0"/>
  </sheetViews>
  <sheetFormatPr defaultColWidth="9.140625" defaultRowHeight="12.75" customHeight="1" x14ac:dyDescent="0.2"/>
  <cols>
    <col min="1" max="1" width="60" style="11" customWidth="1"/>
    <col min="2" max="2" width="11.7109375" style="38" customWidth="1"/>
    <col min="3" max="7" width="16.7109375" style="11" customWidth="1"/>
    <col min="8" max="8" width="13.42578125" style="11" customWidth="1"/>
    <col min="9" max="9" width="14.140625" style="11" customWidth="1"/>
    <col min="10" max="10" width="12.42578125" style="11" customWidth="1"/>
    <col min="11" max="11" width="14.7109375" style="11" customWidth="1"/>
    <col min="12" max="12" width="16.5703125" style="11" customWidth="1"/>
    <col min="13" max="13" width="19.140625" style="11" customWidth="1"/>
    <col min="14" max="15" width="14" style="11" customWidth="1"/>
    <col min="16" max="16" width="15.42578125" style="11" customWidth="1"/>
    <col min="17" max="17" width="13.42578125" style="11" customWidth="1"/>
    <col min="18" max="18" width="9.140625" style="11"/>
    <col min="19" max="19" width="39.7109375" style="11" customWidth="1"/>
    <col min="20" max="16384" width="9.140625" style="11"/>
  </cols>
  <sheetData>
    <row r="1" spans="1:19" ht="12.75" customHeight="1" x14ac:dyDescent="0.2">
      <c r="A1" s="18" t="s">
        <v>5181</v>
      </c>
      <c r="B1" s="740" t="str">
        <f>HYPERLINK("#List!$A$1", "Preparatory")</f>
        <v>Preparatory</v>
      </c>
    </row>
    <row r="2" spans="1:19" ht="12.75" customHeight="1" x14ac:dyDescent="0.2">
      <c r="A2" s="18"/>
      <c r="B2" s="48"/>
    </row>
    <row r="3" spans="1:19" ht="12.75" customHeight="1" x14ac:dyDescent="0.2">
      <c r="A3" s="106" t="s">
        <v>7552</v>
      </c>
      <c r="B3" s="47"/>
      <c r="C3" s="17"/>
      <c r="D3" s="17"/>
      <c r="E3" s="17"/>
      <c r="F3" s="17"/>
      <c r="G3" s="17"/>
      <c r="H3" s="17"/>
      <c r="I3" s="17"/>
      <c r="J3" s="17"/>
      <c r="K3" s="17"/>
      <c r="L3" s="17"/>
      <c r="M3" s="17"/>
    </row>
    <row r="4" spans="1:19" ht="12.75" customHeight="1" x14ac:dyDescent="0.2">
      <c r="A4" s="106" t="s">
        <v>7554</v>
      </c>
      <c r="B4" s="47"/>
      <c r="C4" s="17"/>
      <c r="D4" s="17"/>
      <c r="E4" s="17"/>
      <c r="F4" s="17"/>
      <c r="G4" s="17"/>
      <c r="H4" s="17"/>
      <c r="I4" s="17"/>
      <c r="J4" s="17"/>
      <c r="K4" s="17"/>
      <c r="L4" s="17"/>
      <c r="M4" s="17"/>
    </row>
    <row r="5" spans="1:19" ht="12.75" customHeight="1" x14ac:dyDescent="0.2">
      <c r="A5" s="106"/>
      <c r="B5" s="47"/>
      <c r="C5" s="17"/>
      <c r="D5" s="17"/>
      <c r="E5" s="17"/>
      <c r="F5" s="17"/>
      <c r="G5" s="17"/>
      <c r="H5" s="17"/>
      <c r="I5" s="17"/>
      <c r="J5" s="17"/>
      <c r="K5" s="17"/>
      <c r="L5" s="17"/>
      <c r="M5" s="17"/>
    </row>
    <row r="6" spans="1:19" ht="12.75" customHeight="1" x14ac:dyDescent="0.2">
      <c r="A6" s="18" t="s">
        <v>6804</v>
      </c>
      <c r="B6" s="48"/>
      <c r="C6" s="17"/>
      <c r="D6" s="17"/>
      <c r="E6" s="17"/>
      <c r="F6" s="17"/>
      <c r="G6" s="17"/>
      <c r="H6" s="17"/>
      <c r="I6" s="17"/>
      <c r="J6" s="17"/>
      <c r="K6" s="17"/>
      <c r="L6" s="17"/>
      <c r="M6" s="17"/>
    </row>
    <row r="7" spans="1:19" ht="12.75" customHeight="1" x14ac:dyDescent="0.2">
      <c r="A7" s="106"/>
      <c r="B7" s="47"/>
      <c r="C7" s="17"/>
      <c r="D7" s="17"/>
      <c r="E7" s="17"/>
      <c r="F7" s="17"/>
      <c r="G7" s="17"/>
      <c r="H7" s="17"/>
      <c r="I7" s="17"/>
      <c r="J7" s="17"/>
      <c r="K7" s="17"/>
      <c r="L7" s="17"/>
      <c r="M7" s="17"/>
    </row>
    <row r="8" spans="1:19" ht="12.75" customHeight="1" x14ac:dyDescent="0.2">
      <c r="C8" s="807" t="s">
        <v>228</v>
      </c>
      <c r="D8" s="807" t="s">
        <v>2498</v>
      </c>
      <c r="E8" s="807" t="s">
        <v>2499</v>
      </c>
      <c r="F8" s="807" t="s">
        <v>277</v>
      </c>
      <c r="G8" s="807" t="s">
        <v>279</v>
      </c>
      <c r="H8" s="17"/>
      <c r="I8" s="17"/>
      <c r="J8" s="17"/>
      <c r="K8" s="17"/>
      <c r="L8" s="17"/>
      <c r="M8" s="17"/>
    </row>
    <row r="9" spans="1:19" ht="12.75" customHeight="1" x14ac:dyDescent="0.2">
      <c r="C9" s="219" t="s">
        <v>7811</v>
      </c>
      <c r="D9" s="219" t="s">
        <v>7835</v>
      </c>
      <c r="E9" s="219" t="s">
        <v>7836</v>
      </c>
      <c r="F9" s="219" t="s">
        <v>7837</v>
      </c>
      <c r="G9" s="219" t="s">
        <v>7838</v>
      </c>
      <c r="H9" s="17"/>
      <c r="I9" s="17"/>
      <c r="J9" s="17"/>
      <c r="K9" s="17"/>
      <c r="L9" s="17"/>
      <c r="M9" s="17"/>
    </row>
    <row r="10" spans="1:19" ht="12.75" customHeight="1" x14ac:dyDescent="0.2">
      <c r="A10" s="346" t="s">
        <v>336</v>
      </c>
      <c r="B10" s="352"/>
      <c r="C10" s="619"/>
      <c r="D10" s="619"/>
      <c r="E10" s="619"/>
      <c r="F10" s="619"/>
      <c r="G10" s="619"/>
      <c r="H10" s="17"/>
      <c r="I10" s="17"/>
      <c r="J10" s="17"/>
      <c r="K10" s="17"/>
      <c r="L10" s="17"/>
      <c r="M10" s="17"/>
    </row>
    <row r="11" spans="1:19" ht="12.75" customHeight="1" x14ac:dyDescent="0.2">
      <c r="A11" s="349" t="s">
        <v>335</v>
      </c>
      <c r="B11" s="352" t="s">
        <v>7807</v>
      </c>
      <c r="C11" s="811" t="s">
        <v>23</v>
      </c>
      <c r="D11" s="811" t="s">
        <v>227</v>
      </c>
      <c r="E11" s="619"/>
      <c r="F11" s="811" t="s">
        <v>208</v>
      </c>
      <c r="G11" s="619"/>
      <c r="H11" s="10" t="s">
        <v>2106</v>
      </c>
      <c r="I11" s="10" t="s">
        <v>4231</v>
      </c>
      <c r="J11" s="10" t="s">
        <v>4590</v>
      </c>
      <c r="K11" s="10" t="s">
        <v>4559</v>
      </c>
      <c r="L11" s="10" t="s">
        <v>4560</v>
      </c>
      <c r="M11" s="10" t="s">
        <v>4568</v>
      </c>
      <c r="N11" s="9" t="s">
        <v>4305</v>
      </c>
      <c r="O11" s="9"/>
      <c r="P11" s="10"/>
      <c r="Q11" s="17" t="s">
        <v>6656</v>
      </c>
      <c r="R11" s="13" t="s">
        <v>4360</v>
      </c>
      <c r="S11" s="13" t="s">
        <v>4508</v>
      </c>
    </row>
    <row r="12" spans="1:19" ht="12.75" customHeight="1" x14ac:dyDescent="0.2">
      <c r="A12" s="349" t="s">
        <v>2037</v>
      </c>
      <c r="B12" s="351" t="s">
        <v>7808</v>
      </c>
      <c r="C12" s="811" t="s">
        <v>269</v>
      </c>
      <c r="D12" s="619"/>
      <c r="E12" s="619"/>
      <c r="F12" s="811" t="s">
        <v>267</v>
      </c>
      <c r="G12" s="619"/>
      <c r="H12" s="10" t="s">
        <v>2106</v>
      </c>
      <c r="I12" s="10" t="s">
        <v>4231</v>
      </c>
      <c r="J12" s="10" t="s">
        <v>4590</v>
      </c>
      <c r="K12" s="10" t="s">
        <v>4559</v>
      </c>
      <c r="L12" s="10" t="s">
        <v>4560</v>
      </c>
      <c r="M12" s="10" t="s">
        <v>7134</v>
      </c>
      <c r="N12" s="9" t="s">
        <v>4305</v>
      </c>
      <c r="O12" s="9"/>
      <c r="P12" s="10" t="s">
        <v>4431</v>
      </c>
      <c r="Q12" s="17" t="s">
        <v>6656</v>
      </c>
      <c r="R12" s="13" t="s">
        <v>4360</v>
      </c>
      <c r="S12" s="13" t="s">
        <v>4508</v>
      </c>
    </row>
    <row r="13" spans="1:19" ht="12.75" customHeight="1" x14ac:dyDescent="0.2">
      <c r="A13" s="349" t="s">
        <v>334</v>
      </c>
      <c r="B13" s="352" t="s">
        <v>7809</v>
      </c>
      <c r="C13" s="811" t="s">
        <v>24</v>
      </c>
      <c r="D13" s="811" t="s">
        <v>274</v>
      </c>
      <c r="E13" s="619"/>
      <c r="F13" s="811" t="s">
        <v>239</v>
      </c>
      <c r="G13" s="619"/>
      <c r="H13" s="10" t="s">
        <v>2106</v>
      </c>
      <c r="I13" s="10" t="s">
        <v>4231</v>
      </c>
      <c r="J13" s="10" t="s">
        <v>4590</v>
      </c>
      <c r="K13" s="10" t="s">
        <v>4559</v>
      </c>
      <c r="L13" s="10" t="s">
        <v>4560</v>
      </c>
      <c r="M13" s="10" t="s">
        <v>4568</v>
      </c>
      <c r="N13" s="9" t="s">
        <v>4306</v>
      </c>
      <c r="O13" s="9"/>
      <c r="P13" s="10"/>
      <c r="Q13" s="17" t="s">
        <v>6656</v>
      </c>
      <c r="R13" s="13" t="s">
        <v>4360</v>
      </c>
      <c r="S13" s="13" t="s">
        <v>4508</v>
      </c>
    </row>
    <row r="14" spans="1:19" ht="12.75" customHeight="1" x14ac:dyDescent="0.2">
      <c r="A14" s="349" t="s">
        <v>2412</v>
      </c>
      <c r="B14" s="351" t="s">
        <v>7810</v>
      </c>
      <c r="C14" s="811" t="s">
        <v>25</v>
      </c>
      <c r="D14" s="811" t="s">
        <v>424</v>
      </c>
      <c r="E14" s="619"/>
      <c r="F14" s="811" t="s">
        <v>238</v>
      </c>
      <c r="G14" s="619"/>
      <c r="H14" s="10" t="s">
        <v>2106</v>
      </c>
      <c r="I14" s="10" t="s">
        <v>4231</v>
      </c>
      <c r="J14" s="10" t="s">
        <v>4590</v>
      </c>
      <c r="K14" s="10" t="s">
        <v>4559</v>
      </c>
      <c r="L14" s="10" t="s">
        <v>4560</v>
      </c>
      <c r="M14" s="10" t="s">
        <v>4568</v>
      </c>
      <c r="N14" s="9" t="s">
        <v>4307</v>
      </c>
      <c r="O14" s="9"/>
      <c r="P14" s="10"/>
      <c r="Q14" s="17" t="s">
        <v>6656</v>
      </c>
      <c r="R14" s="13" t="s">
        <v>4360</v>
      </c>
      <c r="S14" s="13" t="s">
        <v>4508</v>
      </c>
    </row>
    <row r="15" spans="1:19" ht="12.75" customHeight="1" x14ac:dyDescent="0.2">
      <c r="A15" s="349" t="s">
        <v>333</v>
      </c>
      <c r="B15" s="352" t="s">
        <v>7852</v>
      </c>
      <c r="C15" s="811" t="s">
        <v>26</v>
      </c>
      <c r="D15" s="619"/>
      <c r="E15" s="811" t="s">
        <v>553</v>
      </c>
      <c r="F15" s="811" t="s">
        <v>237</v>
      </c>
      <c r="G15" s="811" t="s">
        <v>117</v>
      </c>
      <c r="H15" s="10" t="s">
        <v>2106</v>
      </c>
      <c r="I15" s="10" t="s">
        <v>4231</v>
      </c>
      <c r="J15" s="10" t="s">
        <v>4590</v>
      </c>
      <c r="K15" s="10" t="s">
        <v>4559</v>
      </c>
      <c r="L15" s="10" t="s">
        <v>4560</v>
      </c>
      <c r="M15" s="10" t="s">
        <v>4568</v>
      </c>
      <c r="N15" s="9" t="s">
        <v>4308</v>
      </c>
      <c r="O15" s="9"/>
      <c r="P15" s="10"/>
      <c r="Q15" s="17" t="s">
        <v>6656</v>
      </c>
      <c r="R15" s="13" t="s">
        <v>4360</v>
      </c>
      <c r="S15" s="13" t="s">
        <v>4508</v>
      </c>
    </row>
    <row r="16" spans="1:19" ht="12.75" customHeight="1" x14ac:dyDescent="0.2">
      <c r="A16" s="349" t="s">
        <v>2036</v>
      </c>
      <c r="B16" s="351" t="s">
        <v>7853</v>
      </c>
      <c r="C16" s="811" t="s">
        <v>27</v>
      </c>
      <c r="D16" s="619"/>
      <c r="E16" s="811" t="s">
        <v>434</v>
      </c>
      <c r="F16" s="811" t="s">
        <v>395</v>
      </c>
      <c r="G16" s="811" t="s">
        <v>118</v>
      </c>
      <c r="H16" s="10" t="s">
        <v>2106</v>
      </c>
      <c r="I16" s="10" t="s">
        <v>4231</v>
      </c>
      <c r="J16" s="10" t="s">
        <v>4590</v>
      </c>
      <c r="K16" s="10" t="s">
        <v>4559</v>
      </c>
      <c r="L16" s="10" t="s">
        <v>4560</v>
      </c>
      <c r="M16" s="10" t="s">
        <v>7134</v>
      </c>
      <c r="N16" s="9" t="s">
        <v>4308</v>
      </c>
      <c r="O16" s="9"/>
      <c r="P16" s="10"/>
      <c r="Q16" s="17" t="s">
        <v>6656</v>
      </c>
      <c r="R16" s="13" t="s">
        <v>4360</v>
      </c>
      <c r="S16" s="13" t="s">
        <v>4508</v>
      </c>
    </row>
    <row r="17" spans="1:19" ht="12.75" customHeight="1" x14ac:dyDescent="0.2">
      <c r="A17" s="349" t="s">
        <v>284</v>
      </c>
      <c r="B17" s="352" t="s">
        <v>7854</v>
      </c>
      <c r="C17" s="811" t="s">
        <v>28</v>
      </c>
      <c r="D17" s="811" t="s">
        <v>420</v>
      </c>
      <c r="E17" s="619"/>
      <c r="F17" s="619"/>
      <c r="G17" s="619"/>
      <c r="H17" s="10" t="s">
        <v>2106</v>
      </c>
      <c r="I17" s="10" t="s">
        <v>4231</v>
      </c>
      <c r="J17" s="10" t="s">
        <v>4590</v>
      </c>
      <c r="K17" s="10" t="s">
        <v>4559</v>
      </c>
      <c r="L17" s="10" t="s">
        <v>4560</v>
      </c>
      <c r="M17" s="10" t="s">
        <v>4568</v>
      </c>
      <c r="N17" s="9" t="s">
        <v>4309</v>
      </c>
      <c r="O17" s="9"/>
      <c r="P17" s="10"/>
      <c r="Q17" s="17" t="s">
        <v>6656</v>
      </c>
      <c r="R17" s="13" t="s">
        <v>4360</v>
      </c>
      <c r="S17" s="13" t="s">
        <v>4508</v>
      </c>
    </row>
    <row r="18" spans="1:19" ht="12.75" customHeight="1" x14ac:dyDescent="0.2">
      <c r="A18" s="349" t="s">
        <v>2035</v>
      </c>
      <c r="B18" s="351" t="s">
        <v>7890</v>
      </c>
      <c r="C18" s="811" t="s">
        <v>29</v>
      </c>
      <c r="D18" s="811" t="s">
        <v>492</v>
      </c>
      <c r="E18" s="619"/>
      <c r="F18" s="619"/>
      <c r="G18" s="619"/>
      <c r="H18" s="10" t="s">
        <v>2106</v>
      </c>
      <c r="I18" s="10" t="s">
        <v>4231</v>
      </c>
      <c r="J18" s="10" t="s">
        <v>4590</v>
      </c>
      <c r="K18" s="10" t="s">
        <v>4559</v>
      </c>
      <c r="L18" s="10" t="s">
        <v>4560</v>
      </c>
      <c r="M18" s="10" t="s">
        <v>7134</v>
      </c>
      <c r="N18" s="9" t="s">
        <v>4309</v>
      </c>
      <c r="O18" s="9"/>
      <c r="P18" s="10"/>
      <c r="Q18" s="17" t="s">
        <v>6656</v>
      </c>
      <c r="R18" s="13" t="s">
        <v>4360</v>
      </c>
      <c r="S18" s="13" t="s">
        <v>4508</v>
      </c>
    </row>
    <row r="19" spans="1:19" ht="12.75" customHeight="1" x14ac:dyDescent="0.2">
      <c r="A19" s="349" t="s">
        <v>283</v>
      </c>
      <c r="B19" s="352" t="s">
        <v>7891</v>
      </c>
      <c r="C19" s="811" t="s">
        <v>30</v>
      </c>
      <c r="D19" s="619"/>
      <c r="E19" s="811" t="s">
        <v>418</v>
      </c>
      <c r="F19" s="811" t="s">
        <v>392</v>
      </c>
      <c r="G19" s="811" t="s">
        <v>616</v>
      </c>
      <c r="H19" s="10" t="s">
        <v>2106</v>
      </c>
      <c r="I19" s="10" t="s">
        <v>4231</v>
      </c>
      <c r="J19" s="10" t="s">
        <v>4590</v>
      </c>
      <c r="K19" s="10" t="s">
        <v>4559</v>
      </c>
      <c r="L19" s="10" t="s">
        <v>4560</v>
      </c>
      <c r="M19" s="10" t="s">
        <v>4568</v>
      </c>
      <c r="N19" s="9" t="s">
        <v>4310</v>
      </c>
      <c r="O19" s="9"/>
      <c r="P19" s="10"/>
      <c r="Q19" s="17" t="s">
        <v>6656</v>
      </c>
      <c r="R19" s="13" t="s">
        <v>4360</v>
      </c>
      <c r="S19" s="13" t="s">
        <v>4508</v>
      </c>
    </row>
    <row r="20" spans="1:19" ht="12.75" customHeight="1" x14ac:dyDescent="0.2">
      <c r="A20" s="349" t="s">
        <v>2034</v>
      </c>
      <c r="B20" s="351" t="s">
        <v>7812</v>
      </c>
      <c r="C20" s="811" t="s">
        <v>32</v>
      </c>
      <c r="D20" s="619"/>
      <c r="E20" s="811" t="s">
        <v>488</v>
      </c>
      <c r="F20" s="811" t="s">
        <v>390</v>
      </c>
      <c r="G20" s="811" t="s">
        <v>592</v>
      </c>
      <c r="H20" s="10" t="s">
        <v>2106</v>
      </c>
      <c r="I20" s="10" t="s">
        <v>4231</v>
      </c>
      <c r="J20" s="10" t="s">
        <v>4590</v>
      </c>
      <c r="K20" s="10" t="s">
        <v>4559</v>
      </c>
      <c r="L20" s="10" t="s">
        <v>4560</v>
      </c>
      <c r="M20" s="10" t="s">
        <v>7134</v>
      </c>
      <c r="N20" s="9" t="s">
        <v>4310</v>
      </c>
      <c r="O20" s="9"/>
      <c r="P20" s="10"/>
      <c r="Q20" s="17" t="s">
        <v>6656</v>
      </c>
      <c r="R20" s="13" t="s">
        <v>4360</v>
      </c>
      <c r="S20" s="13" t="s">
        <v>4508</v>
      </c>
    </row>
    <row r="21" spans="1:19" ht="12.75" customHeight="1" x14ac:dyDescent="0.2">
      <c r="A21" s="349" t="s">
        <v>332</v>
      </c>
      <c r="B21" s="352" t="s">
        <v>7813</v>
      </c>
      <c r="C21" s="811" t="s">
        <v>31</v>
      </c>
      <c r="D21" s="619"/>
      <c r="E21" s="811" t="s">
        <v>416</v>
      </c>
      <c r="F21" s="811" t="s">
        <v>391</v>
      </c>
      <c r="G21" s="811" t="s">
        <v>613</v>
      </c>
      <c r="H21" s="10" t="s">
        <v>2106</v>
      </c>
      <c r="I21" s="10" t="s">
        <v>4231</v>
      </c>
      <c r="J21" s="10" t="s">
        <v>4590</v>
      </c>
      <c r="K21" s="10" t="s">
        <v>4559</v>
      </c>
      <c r="L21" s="10" t="s">
        <v>4560</v>
      </c>
      <c r="M21" s="10" t="s">
        <v>4568</v>
      </c>
      <c r="N21" s="9" t="s">
        <v>4311</v>
      </c>
      <c r="O21" s="9"/>
      <c r="P21" s="10"/>
      <c r="Q21" s="17" t="s">
        <v>6656</v>
      </c>
      <c r="R21" s="13" t="s">
        <v>4360</v>
      </c>
      <c r="S21" s="13" t="s">
        <v>4508</v>
      </c>
    </row>
    <row r="22" spans="1:19" ht="12.75" customHeight="1" x14ac:dyDescent="0.2">
      <c r="A22" s="349" t="s">
        <v>2033</v>
      </c>
      <c r="B22" s="351" t="s">
        <v>7814</v>
      </c>
      <c r="C22" s="811" t="s">
        <v>33</v>
      </c>
      <c r="D22" s="619"/>
      <c r="E22" s="811" t="s">
        <v>443</v>
      </c>
      <c r="F22" s="811" t="s">
        <v>541</v>
      </c>
      <c r="G22" s="811" t="s">
        <v>540</v>
      </c>
      <c r="H22" s="10" t="s">
        <v>2106</v>
      </c>
      <c r="I22" s="10" t="s">
        <v>4231</v>
      </c>
      <c r="J22" s="10" t="s">
        <v>4590</v>
      </c>
      <c r="K22" s="10" t="s">
        <v>4559</v>
      </c>
      <c r="L22" s="10" t="s">
        <v>4560</v>
      </c>
      <c r="M22" s="10" t="s">
        <v>7134</v>
      </c>
      <c r="N22" s="9" t="s">
        <v>4311</v>
      </c>
      <c r="O22" s="9"/>
      <c r="P22" s="10"/>
      <c r="Q22" s="17" t="s">
        <v>6656</v>
      </c>
      <c r="R22" s="13" t="s">
        <v>4360</v>
      </c>
      <c r="S22" s="13" t="s">
        <v>4508</v>
      </c>
    </row>
    <row r="23" spans="1:19" ht="12.75" customHeight="1" x14ac:dyDescent="0.2">
      <c r="A23" s="349" t="s">
        <v>2032</v>
      </c>
      <c r="B23" s="352" t="s">
        <v>7842</v>
      </c>
      <c r="C23" s="811" t="s">
        <v>485</v>
      </c>
      <c r="D23" s="811" t="s">
        <v>483</v>
      </c>
      <c r="E23" s="619"/>
      <c r="F23" s="619"/>
      <c r="G23" s="619"/>
      <c r="H23" s="10" t="s">
        <v>2106</v>
      </c>
      <c r="I23" s="10" t="s">
        <v>4231</v>
      </c>
      <c r="J23" s="10" t="s">
        <v>4590</v>
      </c>
      <c r="K23" s="10" t="s">
        <v>4559</v>
      </c>
      <c r="L23" s="10" t="s">
        <v>4560</v>
      </c>
      <c r="M23" s="10" t="s">
        <v>4568</v>
      </c>
      <c r="N23" s="9" t="s">
        <v>4312</v>
      </c>
      <c r="O23" s="9"/>
      <c r="P23" s="10"/>
      <c r="Q23" s="17" t="s">
        <v>6656</v>
      </c>
      <c r="R23" s="13" t="s">
        <v>4360</v>
      </c>
      <c r="S23" s="13" t="s">
        <v>4508</v>
      </c>
    </row>
    <row r="24" spans="1:19" ht="12.75" customHeight="1" x14ac:dyDescent="0.2">
      <c r="A24" s="349" t="s">
        <v>127</v>
      </c>
      <c r="B24" s="351" t="s">
        <v>7843</v>
      </c>
      <c r="C24" s="811" t="s">
        <v>35</v>
      </c>
      <c r="D24" s="619"/>
      <c r="E24" s="811" t="s">
        <v>272</v>
      </c>
      <c r="F24" s="811" t="s">
        <v>342</v>
      </c>
      <c r="G24" s="811" t="s">
        <v>341</v>
      </c>
      <c r="H24" s="10" t="s">
        <v>2106</v>
      </c>
      <c r="I24" s="10" t="s">
        <v>4231</v>
      </c>
      <c r="J24" s="10" t="s">
        <v>4590</v>
      </c>
      <c r="K24" s="10" t="s">
        <v>4559</v>
      </c>
      <c r="L24" s="10" t="s">
        <v>4560</v>
      </c>
      <c r="M24" s="10" t="s">
        <v>4568</v>
      </c>
      <c r="N24" s="9" t="s">
        <v>4313</v>
      </c>
      <c r="O24" s="9"/>
      <c r="P24" s="10"/>
      <c r="Q24" s="17" t="s">
        <v>6656</v>
      </c>
      <c r="R24" s="13" t="s">
        <v>4360</v>
      </c>
      <c r="S24" s="13" t="s">
        <v>4508</v>
      </c>
    </row>
    <row r="25" spans="1:19" ht="12.75" customHeight="1" x14ac:dyDescent="0.2">
      <c r="A25" s="349" t="s">
        <v>2031</v>
      </c>
      <c r="B25" s="352" t="s">
        <v>7844</v>
      </c>
      <c r="C25" s="811" t="s">
        <v>108</v>
      </c>
      <c r="D25" s="619"/>
      <c r="E25" s="811" t="s">
        <v>212</v>
      </c>
      <c r="F25" s="811" t="s">
        <v>340</v>
      </c>
      <c r="G25" s="811" t="s">
        <v>339</v>
      </c>
      <c r="H25" s="10" t="s">
        <v>2106</v>
      </c>
      <c r="I25" s="10" t="s">
        <v>4231</v>
      </c>
      <c r="J25" s="10" t="s">
        <v>4590</v>
      </c>
      <c r="K25" s="10" t="s">
        <v>4559</v>
      </c>
      <c r="L25" s="10" t="s">
        <v>4560</v>
      </c>
      <c r="M25" s="10" t="s">
        <v>7134</v>
      </c>
      <c r="N25" s="9" t="s">
        <v>4313</v>
      </c>
      <c r="O25" s="9"/>
      <c r="P25" s="10"/>
      <c r="Q25" s="17" t="s">
        <v>6656</v>
      </c>
      <c r="R25" s="13" t="s">
        <v>4360</v>
      </c>
      <c r="S25" s="13" t="s">
        <v>4508</v>
      </c>
    </row>
    <row r="26" spans="1:19" ht="12.75" customHeight="1" x14ac:dyDescent="0.2">
      <c r="A26" s="349" t="s">
        <v>282</v>
      </c>
      <c r="B26" s="351" t="s">
        <v>7845</v>
      </c>
      <c r="C26" s="811" t="s">
        <v>36</v>
      </c>
      <c r="D26" s="619"/>
      <c r="E26" s="619"/>
      <c r="F26" s="619"/>
      <c r="G26" s="811" t="s">
        <v>337</v>
      </c>
      <c r="H26" s="10" t="s">
        <v>2106</v>
      </c>
      <c r="I26" s="10" t="s">
        <v>4231</v>
      </c>
      <c r="J26" s="10" t="s">
        <v>4590</v>
      </c>
      <c r="K26" s="10" t="s">
        <v>4559</v>
      </c>
      <c r="L26" s="10" t="s">
        <v>4560</v>
      </c>
      <c r="M26" s="10" t="s">
        <v>4568</v>
      </c>
      <c r="N26" s="9" t="s">
        <v>4314</v>
      </c>
      <c r="O26" s="9"/>
      <c r="P26" s="10"/>
      <c r="Q26" s="17" t="s">
        <v>6656</v>
      </c>
      <c r="R26" s="13" t="s">
        <v>4360</v>
      </c>
      <c r="S26" s="13" t="s">
        <v>4508</v>
      </c>
    </row>
    <row r="27" spans="1:19" ht="12.75" customHeight="1" x14ac:dyDescent="0.2">
      <c r="A27" s="349" t="s">
        <v>1980</v>
      </c>
      <c r="B27" s="352" t="s">
        <v>7846</v>
      </c>
      <c r="C27" s="811" t="s">
        <v>216</v>
      </c>
      <c r="D27" s="619"/>
      <c r="E27" s="619"/>
      <c r="F27" s="619"/>
      <c r="G27" s="811" t="s">
        <v>2094</v>
      </c>
      <c r="H27" s="10" t="s">
        <v>2106</v>
      </c>
      <c r="I27" s="10" t="s">
        <v>4231</v>
      </c>
      <c r="J27" s="10" t="s">
        <v>4590</v>
      </c>
      <c r="K27" s="10" t="s">
        <v>4559</v>
      </c>
      <c r="L27" s="10" t="s">
        <v>4560</v>
      </c>
      <c r="M27" s="10" t="s">
        <v>7134</v>
      </c>
      <c r="N27" s="9" t="s">
        <v>4314</v>
      </c>
      <c r="O27" s="9"/>
      <c r="P27" s="10"/>
      <c r="Q27" s="17" t="s">
        <v>6656</v>
      </c>
      <c r="R27" s="13" t="s">
        <v>4360</v>
      </c>
      <c r="S27" s="13" t="s">
        <v>4508</v>
      </c>
    </row>
    <row r="28" spans="1:19" ht="12.75" customHeight="1" x14ac:dyDescent="0.2">
      <c r="A28" s="349" t="s">
        <v>330</v>
      </c>
      <c r="B28" s="351" t="s">
        <v>7847</v>
      </c>
      <c r="C28" s="811" t="s">
        <v>37</v>
      </c>
      <c r="D28" s="811" t="s">
        <v>270</v>
      </c>
      <c r="E28" s="811" t="s">
        <v>475</v>
      </c>
      <c r="F28" s="811" t="s">
        <v>1235</v>
      </c>
      <c r="G28" s="811" t="s">
        <v>1284</v>
      </c>
      <c r="H28" s="10" t="s">
        <v>2106</v>
      </c>
      <c r="I28" s="10" t="s">
        <v>4231</v>
      </c>
      <c r="J28" s="10" t="s">
        <v>4590</v>
      </c>
      <c r="K28" s="10" t="s">
        <v>4559</v>
      </c>
      <c r="L28" s="10" t="s">
        <v>4560</v>
      </c>
      <c r="M28" s="10" t="s">
        <v>4568</v>
      </c>
      <c r="N28" s="9" t="s">
        <v>4315</v>
      </c>
      <c r="O28" s="9"/>
      <c r="P28" s="10"/>
      <c r="Q28" s="17" t="s">
        <v>6656</v>
      </c>
      <c r="R28" s="13" t="s">
        <v>4360</v>
      </c>
      <c r="S28" s="13" t="s">
        <v>4508</v>
      </c>
    </row>
    <row r="29" spans="1:19" ht="12.75" customHeight="1" x14ac:dyDescent="0.2">
      <c r="A29" s="349" t="s">
        <v>5297</v>
      </c>
      <c r="B29" s="352" t="s">
        <v>7848</v>
      </c>
      <c r="C29" s="811" t="s">
        <v>38</v>
      </c>
      <c r="D29" s="811" t="s">
        <v>210</v>
      </c>
      <c r="E29" s="811" t="s">
        <v>209</v>
      </c>
      <c r="F29" s="811" t="s">
        <v>1200</v>
      </c>
      <c r="G29" s="811" t="s">
        <v>1280</v>
      </c>
      <c r="H29" s="10" t="s">
        <v>2106</v>
      </c>
      <c r="I29" s="10" t="s">
        <v>4231</v>
      </c>
      <c r="J29" s="10" t="s">
        <v>4590</v>
      </c>
      <c r="K29" s="10" t="s">
        <v>4559</v>
      </c>
      <c r="L29" s="10" t="s">
        <v>4560</v>
      </c>
      <c r="M29" s="10" t="s">
        <v>7135</v>
      </c>
      <c r="N29" s="9"/>
      <c r="O29" s="9"/>
      <c r="P29" s="13" t="s">
        <v>6576</v>
      </c>
      <c r="Q29" s="17" t="s">
        <v>6656</v>
      </c>
      <c r="R29" s="13" t="s">
        <v>4360</v>
      </c>
      <c r="S29" s="13" t="s">
        <v>4508</v>
      </c>
    </row>
    <row r="30" spans="1:19" ht="12.75" customHeight="1" x14ac:dyDescent="0.2">
      <c r="A30" s="349" t="s">
        <v>2030</v>
      </c>
      <c r="B30" s="351" t="s">
        <v>7815</v>
      </c>
      <c r="C30" s="811" t="s">
        <v>39</v>
      </c>
      <c r="D30" s="811" t="s">
        <v>470</v>
      </c>
      <c r="E30" s="811" t="s">
        <v>469</v>
      </c>
      <c r="F30" s="811" t="s">
        <v>1275</v>
      </c>
      <c r="G30" s="811" t="s">
        <v>1598</v>
      </c>
      <c r="H30" s="10" t="s">
        <v>2106</v>
      </c>
      <c r="I30" s="10" t="s">
        <v>4231</v>
      </c>
      <c r="J30" s="10" t="s">
        <v>4591</v>
      </c>
      <c r="K30" s="10" t="s">
        <v>4559</v>
      </c>
      <c r="L30" s="10" t="s">
        <v>4560</v>
      </c>
      <c r="M30" s="10" t="s">
        <v>4568</v>
      </c>
      <c r="N30" s="9"/>
      <c r="O30" s="9"/>
      <c r="P30" s="10"/>
      <c r="Q30" s="17" t="s">
        <v>6656</v>
      </c>
      <c r="R30" s="13" t="s">
        <v>4360</v>
      </c>
      <c r="S30" s="13" t="s">
        <v>4508</v>
      </c>
    </row>
    <row r="31" spans="1:19" ht="12.75" customHeight="1" x14ac:dyDescent="0.2">
      <c r="A31" s="349" t="s">
        <v>2029</v>
      </c>
      <c r="B31" s="352" t="s">
        <v>7816</v>
      </c>
      <c r="C31" s="811" t="s">
        <v>93</v>
      </c>
      <c r="D31" s="811" t="s">
        <v>214</v>
      </c>
      <c r="E31" s="811" t="s">
        <v>2028</v>
      </c>
      <c r="F31" s="811" t="s">
        <v>467</v>
      </c>
      <c r="G31" s="811" t="s">
        <v>466</v>
      </c>
      <c r="H31" s="10" t="s">
        <v>2106</v>
      </c>
      <c r="I31" s="10" t="s">
        <v>4231</v>
      </c>
      <c r="J31" s="10" t="s">
        <v>4591</v>
      </c>
      <c r="K31" s="10" t="s">
        <v>4559</v>
      </c>
      <c r="L31" s="10" t="s">
        <v>4560</v>
      </c>
      <c r="M31" s="10" t="s">
        <v>4573</v>
      </c>
      <c r="N31" s="10"/>
      <c r="O31" s="10"/>
      <c r="P31" s="10"/>
      <c r="Q31" s="17" t="s">
        <v>6656</v>
      </c>
      <c r="R31" s="13" t="s">
        <v>4360</v>
      </c>
      <c r="S31" s="13" t="s">
        <v>4508</v>
      </c>
    </row>
    <row r="32" spans="1:19" ht="12.75" customHeight="1" x14ac:dyDescent="0.2">
      <c r="A32" s="346" t="s">
        <v>281</v>
      </c>
      <c r="B32" s="351" t="s">
        <v>7817</v>
      </c>
      <c r="C32" s="811" t="s">
        <v>2706</v>
      </c>
      <c r="D32" s="619"/>
      <c r="E32" s="619"/>
      <c r="F32" s="619"/>
      <c r="G32" s="619"/>
      <c r="H32" s="37" t="s">
        <v>2106</v>
      </c>
      <c r="I32" s="37" t="s">
        <v>4231</v>
      </c>
      <c r="J32" s="10" t="s">
        <v>4565</v>
      </c>
      <c r="K32" s="10" t="s">
        <v>4560</v>
      </c>
      <c r="L32" s="16"/>
      <c r="Q32" s="13" t="s">
        <v>4585</v>
      </c>
      <c r="R32" s="13" t="s">
        <v>4360</v>
      </c>
      <c r="S32" s="13" t="s">
        <v>4508</v>
      </c>
    </row>
    <row r="33" spans="1:19" ht="12.75" customHeight="1" x14ac:dyDescent="0.2">
      <c r="A33" s="346" t="s">
        <v>5124</v>
      </c>
      <c r="B33" s="352"/>
      <c r="C33" s="619"/>
      <c r="D33" s="619"/>
      <c r="E33" s="619"/>
      <c r="F33" s="619"/>
      <c r="G33" s="619"/>
      <c r="H33" s="17"/>
      <c r="I33" s="17"/>
      <c r="J33" s="17"/>
      <c r="K33" s="17"/>
      <c r="L33" s="17"/>
      <c r="M33" s="17"/>
    </row>
    <row r="34" spans="1:19" ht="12.75" customHeight="1" x14ac:dyDescent="0.2">
      <c r="A34" s="349" t="s">
        <v>2027</v>
      </c>
      <c r="B34" s="351" t="s">
        <v>7819</v>
      </c>
      <c r="C34" s="812" t="s">
        <v>2026</v>
      </c>
      <c r="D34" s="812" t="s">
        <v>2025</v>
      </c>
      <c r="E34" s="812" t="s">
        <v>2024</v>
      </c>
      <c r="F34" s="812" t="s">
        <v>2023</v>
      </c>
      <c r="G34" s="619"/>
      <c r="H34" s="10" t="s">
        <v>2106</v>
      </c>
      <c r="I34" s="10" t="s">
        <v>4231</v>
      </c>
      <c r="J34" s="10" t="s">
        <v>4559</v>
      </c>
      <c r="K34" s="10" t="s">
        <v>4560</v>
      </c>
      <c r="L34" s="10"/>
      <c r="M34" s="10" t="s">
        <v>4325</v>
      </c>
      <c r="N34" s="10"/>
      <c r="O34" s="10"/>
      <c r="P34" s="16"/>
      <c r="Q34" s="13" t="s">
        <v>4585</v>
      </c>
      <c r="R34" s="13" t="s">
        <v>4360</v>
      </c>
      <c r="S34" s="13" t="s">
        <v>4508</v>
      </c>
    </row>
    <row r="35" spans="1:19" ht="12.75" customHeight="1" x14ac:dyDescent="0.2">
      <c r="A35" s="349" t="s">
        <v>2022</v>
      </c>
      <c r="B35" s="352" t="s">
        <v>7820</v>
      </c>
      <c r="C35" s="812" t="s">
        <v>2021</v>
      </c>
      <c r="D35" s="812" t="s">
        <v>2020</v>
      </c>
      <c r="E35" s="812" t="s">
        <v>2019</v>
      </c>
      <c r="F35" s="811" t="s">
        <v>2018</v>
      </c>
      <c r="G35" s="812" t="s">
        <v>2017</v>
      </c>
      <c r="H35" s="10" t="s">
        <v>2106</v>
      </c>
      <c r="I35" s="10" t="s">
        <v>4231</v>
      </c>
      <c r="J35" s="10" t="s">
        <v>4559</v>
      </c>
      <c r="K35" s="10" t="s">
        <v>4560</v>
      </c>
      <c r="L35" s="10"/>
      <c r="M35" s="10" t="s">
        <v>4326</v>
      </c>
      <c r="N35" s="10"/>
      <c r="O35" s="10"/>
      <c r="P35" s="16"/>
      <c r="Q35" s="13" t="s">
        <v>4585</v>
      </c>
      <c r="R35" s="13" t="s">
        <v>4360</v>
      </c>
      <c r="S35" s="13" t="s">
        <v>4508</v>
      </c>
    </row>
    <row r="36" spans="1:19" ht="12.75" customHeight="1" x14ac:dyDescent="0.2">
      <c r="A36" s="349" t="s">
        <v>2016</v>
      </c>
      <c r="B36" s="351" t="s">
        <v>7821</v>
      </c>
      <c r="C36" s="812" t="s">
        <v>2015</v>
      </c>
      <c r="D36" s="812" t="s">
        <v>2014</v>
      </c>
      <c r="E36" s="812" t="s">
        <v>2013</v>
      </c>
      <c r="F36" s="812" t="s">
        <v>2012</v>
      </c>
      <c r="G36" s="812" t="s">
        <v>2011</v>
      </c>
      <c r="H36" s="10" t="s">
        <v>2106</v>
      </c>
      <c r="I36" s="10" t="s">
        <v>4231</v>
      </c>
      <c r="J36" s="10" t="s">
        <v>4559</v>
      </c>
      <c r="K36" s="10" t="s">
        <v>4560</v>
      </c>
      <c r="L36" s="10"/>
      <c r="M36" s="10" t="s">
        <v>4327</v>
      </c>
      <c r="N36" s="10"/>
      <c r="O36" s="10"/>
      <c r="P36" s="16"/>
      <c r="Q36" s="13" t="s">
        <v>4585</v>
      </c>
      <c r="R36" s="13" t="s">
        <v>4360</v>
      </c>
      <c r="S36" s="13" t="s">
        <v>4508</v>
      </c>
    </row>
    <row r="37" spans="1:19" ht="12.75" customHeight="1" x14ac:dyDescent="0.2">
      <c r="A37" s="349" t="s">
        <v>2010</v>
      </c>
      <c r="B37" s="352" t="s">
        <v>7822</v>
      </c>
      <c r="C37" s="811" t="s">
        <v>2118</v>
      </c>
      <c r="D37" s="811" t="s">
        <v>2120</v>
      </c>
      <c r="E37" s="811" t="s">
        <v>2122</v>
      </c>
      <c r="F37" s="811" t="s">
        <v>2124</v>
      </c>
      <c r="G37" s="811" t="s">
        <v>2126</v>
      </c>
      <c r="H37" s="10" t="s">
        <v>2106</v>
      </c>
      <c r="I37" s="10" t="s">
        <v>4231</v>
      </c>
      <c r="J37" s="10" t="s">
        <v>4559</v>
      </c>
      <c r="K37" s="10" t="s">
        <v>4560</v>
      </c>
      <c r="L37" s="10" t="s">
        <v>4573</v>
      </c>
      <c r="M37" s="9" t="s">
        <v>4328</v>
      </c>
      <c r="N37" s="10"/>
      <c r="O37" s="10"/>
      <c r="P37" s="16"/>
      <c r="Q37" s="13" t="s">
        <v>4585</v>
      </c>
      <c r="R37" s="13" t="s">
        <v>4360</v>
      </c>
      <c r="S37" s="13" t="s">
        <v>4508</v>
      </c>
    </row>
    <row r="38" spans="1:19" ht="12.75" customHeight="1" x14ac:dyDescent="0.2">
      <c r="A38" s="349" t="s">
        <v>2009</v>
      </c>
      <c r="B38" s="351" t="s">
        <v>7823</v>
      </c>
      <c r="C38" s="811" t="s">
        <v>2119</v>
      </c>
      <c r="D38" s="811" t="s">
        <v>2121</v>
      </c>
      <c r="E38" s="811" t="s">
        <v>2123</v>
      </c>
      <c r="F38" s="811" t="s">
        <v>2125</v>
      </c>
      <c r="G38" s="811" t="s">
        <v>2127</v>
      </c>
      <c r="H38" s="10" t="s">
        <v>2106</v>
      </c>
      <c r="I38" s="10" t="s">
        <v>4231</v>
      </c>
      <c r="J38" s="10" t="s">
        <v>4559</v>
      </c>
      <c r="K38" s="10" t="s">
        <v>4560</v>
      </c>
      <c r="L38" s="10" t="s">
        <v>4573</v>
      </c>
      <c r="M38" s="10"/>
      <c r="N38" s="10"/>
      <c r="O38" s="10"/>
      <c r="P38" s="16"/>
      <c r="Q38" s="13" t="s">
        <v>4585</v>
      </c>
      <c r="R38" s="13" t="s">
        <v>4360</v>
      </c>
      <c r="S38" s="13" t="s">
        <v>4508</v>
      </c>
    </row>
    <row r="39" spans="1:19" ht="12.75" customHeight="1" x14ac:dyDescent="0.2">
      <c r="A39" s="346" t="s">
        <v>2008</v>
      </c>
      <c r="B39" s="352" t="s">
        <v>8269</v>
      </c>
      <c r="C39" s="811" t="s">
        <v>81</v>
      </c>
      <c r="D39" s="811" t="s">
        <v>459</v>
      </c>
      <c r="E39" s="811" t="s">
        <v>458</v>
      </c>
      <c r="F39" s="811" t="s">
        <v>1572</v>
      </c>
      <c r="G39" s="811" t="s">
        <v>1270</v>
      </c>
      <c r="H39" s="10" t="s">
        <v>2106</v>
      </c>
      <c r="I39" s="10" t="s">
        <v>4231</v>
      </c>
      <c r="J39" s="10" t="s">
        <v>4559</v>
      </c>
      <c r="K39" s="10" t="s">
        <v>4560</v>
      </c>
      <c r="N39" s="10"/>
      <c r="O39" s="10"/>
      <c r="P39" s="13"/>
      <c r="Q39" s="17" t="s">
        <v>6656</v>
      </c>
      <c r="R39" s="13" t="s">
        <v>4360</v>
      </c>
      <c r="S39" s="13" t="s">
        <v>4508</v>
      </c>
    </row>
    <row r="40" spans="1:19" ht="12.75" customHeight="1" x14ac:dyDescent="0.2">
      <c r="A40" s="347" t="s">
        <v>280</v>
      </c>
      <c r="B40" s="351"/>
      <c r="C40" s="619"/>
      <c r="D40" s="619"/>
      <c r="E40" s="619"/>
      <c r="F40" s="619"/>
      <c r="G40" s="619"/>
      <c r="H40" s="17"/>
      <c r="I40" s="17"/>
      <c r="J40" s="17"/>
      <c r="K40" s="17"/>
      <c r="L40" s="17"/>
      <c r="M40" s="17"/>
    </row>
    <row r="41" spans="1:19" ht="12.75" customHeight="1" x14ac:dyDescent="0.2">
      <c r="A41" s="349" t="s">
        <v>327</v>
      </c>
      <c r="B41" s="352" t="s">
        <v>7824</v>
      </c>
      <c r="C41" s="813" t="s">
        <v>107</v>
      </c>
      <c r="D41" s="619"/>
      <c r="E41" s="619"/>
      <c r="F41" s="813" t="s">
        <v>326</v>
      </c>
      <c r="G41" s="619"/>
      <c r="H41" s="9" t="s">
        <v>2106</v>
      </c>
      <c r="I41" s="9" t="s">
        <v>4231</v>
      </c>
      <c r="J41" s="9" t="s">
        <v>4566</v>
      </c>
      <c r="K41" s="9" t="s">
        <v>4560</v>
      </c>
      <c r="L41" s="10"/>
      <c r="M41" s="9" t="s">
        <v>4305</v>
      </c>
      <c r="N41" s="10" t="s">
        <v>4430</v>
      </c>
      <c r="O41" s="10"/>
      <c r="Q41" s="17" t="s">
        <v>6656</v>
      </c>
      <c r="R41" s="13" t="s">
        <v>4360</v>
      </c>
      <c r="S41" s="13" t="s">
        <v>4508</v>
      </c>
    </row>
    <row r="42" spans="1:19" ht="12.75" customHeight="1" x14ac:dyDescent="0.2">
      <c r="A42" s="349" t="s">
        <v>325</v>
      </c>
      <c r="B42" s="351" t="s">
        <v>7849</v>
      </c>
      <c r="C42" s="813" t="s">
        <v>112</v>
      </c>
      <c r="D42" s="619"/>
      <c r="E42" s="619"/>
      <c r="F42" s="813" t="s">
        <v>324</v>
      </c>
      <c r="G42" s="619"/>
      <c r="H42" s="9" t="s">
        <v>2106</v>
      </c>
      <c r="I42" s="9" t="s">
        <v>4231</v>
      </c>
      <c r="J42" s="9" t="s">
        <v>4566</v>
      </c>
      <c r="K42" s="9" t="s">
        <v>4560</v>
      </c>
      <c r="L42" s="10"/>
      <c r="M42" s="9" t="s">
        <v>4307</v>
      </c>
      <c r="N42" s="10" t="s">
        <v>4430</v>
      </c>
      <c r="O42" s="10"/>
      <c r="Q42" s="17" t="s">
        <v>6656</v>
      </c>
      <c r="R42" s="13" t="s">
        <v>4360</v>
      </c>
      <c r="S42" s="13" t="s">
        <v>4508</v>
      </c>
    </row>
    <row r="43" spans="1:19" ht="12.75" customHeight="1" x14ac:dyDescent="0.2">
      <c r="A43" s="349" t="s">
        <v>323</v>
      </c>
      <c r="B43" s="352" t="s">
        <v>7850</v>
      </c>
      <c r="C43" s="813" t="s">
        <v>111</v>
      </c>
      <c r="D43" s="619"/>
      <c r="E43" s="619"/>
      <c r="F43" s="813" t="s">
        <v>322</v>
      </c>
      <c r="G43" s="813" t="s">
        <v>321</v>
      </c>
      <c r="H43" s="9" t="s">
        <v>2106</v>
      </c>
      <c r="I43" s="9" t="s">
        <v>4231</v>
      </c>
      <c r="J43" s="9" t="s">
        <v>4566</v>
      </c>
      <c r="K43" s="9" t="s">
        <v>4560</v>
      </c>
      <c r="L43" s="10"/>
      <c r="M43" s="9" t="s">
        <v>4310</v>
      </c>
      <c r="N43" s="10" t="s">
        <v>4430</v>
      </c>
      <c r="O43" s="10"/>
      <c r="Q43" s="17" t="s">
        <v>6656</v>
      </c>
      <c r="R43" s="13" t="s">
        <v>4360</v>
      </c>
      <c r="S43" s="13" t="s">
        <v>4508</v>
      </c>
    </row>
    <row r="44" spans="1:19" ht="12.75" customHeight="1" x14ac:dyDescent="0.2">
      <c r="A44" s="349" t="s">
        <v>320</v>
      </c>
      <c r="B44" s="351" t="s">
        <v>7851</v>
      </c>
      <c r="C44" s="813" t="s">
        <v>1862</v>
      </c>
      <c r="D44" s="619"/>
      <c r="E44" s="619"/>
      <c r="F44" s="813" t="s">
        <v>319</v>
      </c>
      <c r="G44" s="813" t="s">
        <v>318</v>
      </c>
      <c r="H44" s="9" t="s">
        <v>2106</v>
      </c>
      <c r="I44" s="9" t="s">
        <v>4231</v>
      </c>
      <c r="J44" s="9" t="s">
        <v>4566</v>
      </c>
      <c r="K44" s="9" t="s">
        <v>4560</v>
      </c>
      <c r="L44" s="10"/>
      <c r="M44" s="9" t="s">
        <v>4317</v>
      </c>
      <c r="N44" s="10" t="s">
        <v>4430</v>
      </c>
      <c r="O44" s="10"/>
      <c r="Q44" s="17" t="s">
        <v>6656</v>
      </c>
      <c r="R44" s="13" t="s">
        <v>4360</v>
      </c>
      <c r="S44" s="13" t="s">
        <v>4508</v>
      </c>
    </row>
    <row r="45" spans="1:19" ht="12.75" customHeight="1" x14ac:dyDescent="0.2">
      <c r="A45" s="349" t="s">
        <v>317</v>
      </c>
      <c r="B45" s="352" t="s">
        <v>7889</v>
      </c>
      <c r="C45" s="813" t="s">
        <v>1849</v>
      </c>
      <c r="D45" s="619"/>
      <c r="E45" s="619"/>
      <c r="F45" s="813" t="s">
        <v>316</v>
      </c>
      <c r="G45" s="619"/>
      <c r="H45" s="9" t="s">
        <v>2106</v>
      </c>
      <c r="I45" s="9" t="s">
        <v>4231</v>
      </c>
      <c r="J45" s="9" t="s">
        <v>4566</v>
      </c>
      <c r="K45" s="9" t="s">
        <v>4560</v>
      </c>
      <c r="L45" s="10"/>
      <c r="M45" s="9" t="s">
        <v>4318</v>
      </c>
      <c r="N45" s="10"/>
      <c r="O45" s="10"/>
      <c r="P45" s="9"/>
      <c r="Q45" s="17" t="s">
        <v>6656</v>
      </c>
      <c r="R45" s="13" t="s">
        <v>4360</v>
      </c>
      <c r="S45" s="13" t="s">
        <v>4508</v>
      </c>
    </row>
    <row r="46" spans="1:19" ht="12.75" customHeight="1" x14ac:dyDescent="0.2">
      <c r="A46" s="349" t="s">
        <v>315</v>
      </c>
      <c r="B46" s="351" t="s">
        <v>8268</v>
      </c>
      <c r="C46" s="813" t="s">
        <v>1833</v>
      </c>
      <c r="D46" s="619"/>
      <c r="E46" s="619"/>
      <c r="F46" s="813" t="s">
        <v>314</v>
      </c>
      <c r="G46" s="813" t="s">
        <v>313</v>
      </c>
      <c r="H46" s="9" t="s">
        <v>2106</v>
      </c>
      <c r="I46" s="9" t="s">
        <v>4231</v>
      </c>
      <c r="J46" s="9" t="s">
        <v>4566</v>
      </c>
      <c r="K46" s="9" t="s">
        <v>4560</v>
      </c>
      <c r="L46" s="10"/>
      <c r="M46" s="9" t="s">
        <v>4319</v>
      </c>
      <c r="N46" s="10"/>
      <c r="O46" s="10"/>
      <c r="P46" s="9"/>
      <c r="Q46" s="17" t="s">
        <v>6656</v>
      </c>
      <c r="R46" s="13" t="s">
        <v>4360</v>
      </c>
      <c r="S46" s="13" t="s">
        <v>4508</v>
      </c>
    </row>
    <row r="47" spans="1:19" ht="12.75" customHeight="1" x14ac:dyDescent="0.2">
      <c r="A47" s="349" t="s">
        <v>312</v>
      </c>
      <c r="B47" s="352" t="s">
        <v>8270</v>
      </c>
      <c r="C47" s="813" t="s">
        <v>1819</v>
      </c>
      <c r="D47" s="619"/>
      <c r="E47" s="619"/>
      <c r="F47" s="813" t="s">
        <v>311</v>
      </c>
      <c r="G47" s="619"/>
      <c r="H47" s="9" t="s">
        <v>2106</v>
      </c>
      <c r="I47" s="9" t="s">
        <v>4231</v>
      </c>
      <c r="J47" s="9" t="s">
        <v>4566</v>
      </c>
      <c r="K47" s="9" t="s">
        <v>4560</v>
      </c>
      <c r="L47" s="10"/>
      <c r="M47" s="9" t="s">
        <v>4320</v>
      </c>
      <c r="N47" s="10"/>
      <c r="O47" s="10"/>
      <c r="P47" s="9"/>
      <c r="Q47" s="17" t="s">
        <v>6656</v>
      </c>
      <c r="R47" s="13" t="s">
        <v>4360</v>
      </c>
      <c r="S47" s="13" t="s">
        <v>4508</v>
      </c>
    </row>
    <row r="48" spans="1:19" ht="12.75" customHeight="1" x14ac:dyDescent="0.2">
      <c r="A48" s="349" t="s">
        <v>310</v>
      </c>
      <c r="B48" s="351" t="s">
        <v>8271</v>
      </c>
      <c r="C48" s="813" t="s">
        <v>1804</v>
      </c>
      <c r="D48" s="619"/>
      <c r="E48" s="619"/>
      <c r="F48" s="813" t="s">
        <v>309</v>
      </c>
      <c r="G48" s="813" t="s">
        <v>308</v>
      </c>
      <c r="H48" s="9" t="s">
        <v>2106</v>
      </c>
      <c r="I48" s="9" t="s">
        <v>4231</v>
      </c>
      <c r="J48" s="9" t="s">
        <v>4566</v>
      </c>
      <c r="K48" s="9" t="s">
        <v>4560</v>
      </c>
      <c r="L48" s="10"/>
      <c r="M48" s="9" t="s">
        <v>4321</v>
      </c>
      <c r="N48" s="10"/>
      <c r="O48" s="10"/>
      <c r="P48" s="9"/>
      <c r="Q48" s="17" t="s">
        <v>6656</v>
      </c>
      <c r="R48" s="13" t="s">
        <v>4360</v>
      </c>
      <c r="S48" s="13" t="s">
        <v>4508</v>
      </c>
    </row>
    <row r="49" spans="1:39" ht="12.75" customHeight="1" x14ac:dyDescent="0.2">
      <c r="A49" s="350" t="s">
        <v>2007</v>
      </c>
      <c r="B49" s="352" t="s">
        <v>8272</v>
      </c>
      <c r="C49" s="813" t="s">
        <v>1685</v>
      </c>
      <c r="D49" s="619"/>
      <c r="E49" s="619"/>
      <c r="F49" s="813" t="s">
        <v>1788</v>
      </c>
      <c r="G49" s="813" t="s">
        <v>1787</v>
      </c>
      <c r="H49" s="9" t="s">
        <v>2106</v>
      </c>
      <c r="I49" s="9" t="s">
        <v>4231</v>
      </c>
      <c r="J49" s="9" t="s">
        <v>4566</v>
      </c>
      <c r="K49" s="9" t="s">
        <v>4560</v>
      </c>
      <c r="L49" s="10" t="s">
        <v>4573</v>
      </c>
      <c r="M49" s="9" t="s">
        <v>4329</v>
      </c>
      <c r="N49" s="10"/>
      <c r="O49" s="10"/>
      <c r="P49" s="9"/>
      <c r="Q49" s="17" t="s">
        <v>6656</v>
      </c>
      <c r="R49" s="13" t="s">
        <v>4360</v>
      </c>
      <c r="S49" s="13" t="s">
        <v>4508</v>
      </c>
    </row>
    <row r="50" spans="1:39" ht="12.75" customHeight="1" x14ac:dyDescent="0.2">
      <c r="A50" s="350" t="s">
        <v>307</v>
      </c>
      <c r="B50" s="351" t="s">
        <v>8273</v>
      </c>
      <c r="C50" s="811" t="s">
        <v>1773</v>
      </c>
      <c r="D50" s="619"/>
      <c r="E50" s="619"/>
      <c r="F50" s="811" t="s">
        <v>306</v>
      </c>
      <c r="G50" s="811" t="s">
        <v>305</v>
      </c>
      <c r="H50" s="9" t="s">
        <v>2106</v>
      </c>
      <c r="I50" s="9" t="s">
        <v>4231</v>
      </c>
      <c r="J50" s="9" t="s">
        <v>4566</v>
      </c>
      <c r="K50" s="9" t="s">
        <v>4560</v>
      </c>
      <c r="L50" s="10" t="s">
        <v>4568</v>
      </c>
      <c r="M50" s="9" t="s">
        <v>4322</v>
      </c>
      <c r="N50" s="10"/>
      <c r="O50" s="10"/>
      <c r="P50" s="9"/>
      <c r="Q50" s="17" t="s">
        <v>6656</v>
      </c>
      <c r="R50" s="13" t="s">
        <v>4360</v>
      </c>
      <c r="S50" s="13" t="s">
        <v>4508</v>
      </c>
    </row>
    <row r="51" spans="1:39" ht="12.75" customHeight="1" x14ac:dyDescent="0.2">
      <c r="A51" s="350" t="s">
        <v>2006</v>
      </c>
      <c r="B51" s="352" t="s">
        <v>7825</v>
      </c>
      <c r="C51" s="811" t="s">
        <v>1747</v>
      </c>
      <c r="D51" s="619"/>
      <c r="E51" s="619"/>
      <c r="F51" s="811" t="s">
        <v>1745</v>
      </c>
      <c r="G51" s="811" t="s">
        <v>1744</v>
      </c>
      <c r="H51" s="9" t="s">
        <v>2106</v>
      </c>
      <c r="I51" s="9" t="s">
        <v>4231</v>
      </c>
      <c r="J51" s="9" t="s">
        <v>4566</v>
      </c>
      <c r="K51" s="9" t="s">
        <v>4560</v>
      </c>
      <c r="L51" s="10" t="s">
        <v>4568</v>
      </c>
      <c r="M51" s="9"/>
      <c r="N51" s="10"/>
      <c r="O51" s="10"/>
      <c r="P51" s="10"/>
      <c r="Q51" s="17" t="s">
        <v>6656</v>
      </c>
      <c r="R51" s="13" t="s">
        <v>4360</v>
      </c>
      <c r="S51" s="13" t="s">
        <v>4508</v>
      </c>
    </row>
    <row r="52" spans="1:39" ht="12.75" customHeight="1" x14ac:dyDescent="0.2">
      <c r="A52" s="346" t="s">
        <v>7132</v>
      </c>
      <c r="B52" s="352" t="s">
        <v>7826</v>
      </c>
      <c r="C52" s="811" t="s">
        <v>1735</v>
      </c>
      <c r="D52" s="619"/>
      <c r="E52" s="619"/>
      <c r="F52" s="619"/>
      <c r="G52" s="619"/>
      <c r="H52" s="10" t="s">
        <v>2106</v>
      </c>
      <c r="I52" s="10" t="s">
        <v>4231</v>
      </c>
      <c r="J52" s="14"/>
      <c r="M52" s="14"/>
      <c r="N52" s="17"/>
      <c r="O52" s="17"/>
      <c r="P52" s="17"/>
      <c r="Q52" s="17" t="s">
        <v>6656</v>
      </c>
      <c r="R52" s="13" t="s">
        <v>4360</v>
      </c>
      <c r="S52" s="13" t="s">
        <v>4509</v>
      </c>
    </row>
    <row r="53" spans="1:39" ht="12.75" customHeight="1" x14ac:dyDescent="0.2">
      <c r="A53" s="346" t="s">
        <v>403</v>
      </c>
      <c r="B53" s="351" t="s">
        <v>7827</v>
      </c>
      <c r="C53" s="811" t="s">
        <v>2005</v>
      </c>
      <c r="D53" s="619"/>
      <c r="E53" s="619"/>
      <c r="F53" s="619"/>
      <c r="G53" s="619"/>
      <c r="H53" s="10" t="s">
        <v>2106</v>
      </c>
      <c r="I53" s="10" t="s">
        <v>4231</v>
      </c>
      <c r="J53" s="14"/>
      <c r="M53" s="14"/>
      <c r="N53" s="17"/>
      <c r="O53" s="17"/>
      <c r="P53" s="17"/>
      <c r="Q53" s="17" t="s">
        <v>6656</v>
      </c>
      <c r="R53" s="13" t="s">
        <v>4360</v>
      </c>
      <c r="S53" s="13" t="s">
        <v>4510</v>
      </c>
    </row>
    <row r="54" spans="1:39" ht="12.75" customHeight="1" x14ac:dyDescent="0.2">
      <c r="A54" s="346" t="s">
        <v>2004</v>
      </c>
      <c r="B54" s="352" t="s">
        <v>7828</v>
      </c>
      <c r="C54" s="811" t="s">
        <v>2003</v>
      </c>
      <c r="D54" s="619"/>
      <c r="E54" s="619"/>
      <c r="F54" s="619"/>
      <c r="G54" s="619"/>
      <c r="H54" s="10" t="s">
        <v>2106</v>
      </c>
      <c r="I54" s="10" t="s">
        <v>4231</v>
      </c>
      <c r="J54" s="14"/>
      <c r="M54" s="14"/>
      <c r="N54" s="17"/>
      <c r="O54" s="17"/>
      <c r="P54" s="17"/>
      <c r="Q54" s="17" t="s">
        <v>6656</v>
      </c>
      <c r="R54" s="13" t="s">
        <v>4360</v>
      </c>
      <c r="S54" s="13" t="s">
        <v>5111</v>
      </c>
    </row>
    <row r="55" spans="1:39" ht="12.75" customHeight="1" x14ac:dyDescent="0.2">
      <c r="A55" s="346" t="s">
        <v>2002</v>
      </c>
      <c r="B55" s="351" t="s">
        <v>7829</v>
      </c>
      <c r="C55" s="811" t="s">
        <v>2128</v>
      </c>
      <c r="D55" s="619"/>
      <c r="E55" s="619"/>
      <c r="F55" s="619"/>
      <c r="G55" s="619"/>
      <c r="H55" s="10" t="s">
        <v>2106</v>
      </c>
      <c r="I55" s="10" t="s">
        <v>4231</v>
      </c>
      <c r="J55" s="14"/>
      <c r="M55" s="14"/>
      <c r="N55" s="17"/>
      <c r="O55" s="17"/>
      <c r="P55" s="17"/>
      <c r="Q55" s="17" t="s">
        <v>6656</v>
      </c>
      <c r="R55" s="13" t="s">
        <v>4360</v>
      </c>
      <c r="S55" s="13" t="s">
        <v>4511</v>
      </c>
      <c r="AM55" s="11" t="s">
        <v>106</v>
      </c>
    </row>
    <row r="56" spans="1:39" ht="12.75" customHeight="1" x14ac:dyDescent="0.2">
      <c r="A56" s="346" t="s">
        <v>2001</v>
      </c>
      <c r="B56" s="351" t="s">
        <v>7830</v>
      </c>
      <c r="C56" s="811" t="s">
        <v>2129</v>
      </c>
      <c r="D56" s="811" t="s">
        <v>2000</v>
      </c>
      <c r="E56" s="811" t="s">
        <v>1999</v>
      </c>
      <c r="F56" s="811" t="s">
        <v>1998</v>
      </c>
      <c r="G56" s="811" t="s">
        <v>1997</v>
      </c>
      <c r="H56" s="10" t="s">
        <v>2106</v>
      </c>
      <c r="I56" s="10" t="s">
        <v>4231</v>
      </c>
      <c r="J56" s="10"/>
      <c r="M56" s="14"/>
      <c r="N56" s="17"/>
      <c r="O56" s="17"/>
      <c r="P56" s="17"/>
      <c r="Q56" s="13" t="s">
        <v>5118</v>
      </c>
      <c r="R56" s="13" t="s">
        <v>4360</v>
      </c>
    </row>
    <row r="57" spans="1:39" ht="12.75" customHeight="1" x14ac:dyDescent="0.2">
      <c r="A57" s="346" t="s">
        <v>1996</v>
      </c>
      <c r="B57" s="352" t="s">
        <v>7892</v>
      </c>
      <c r="C57" s="811" t="s">
        <v>5298</v>
      </c>
      <c r="D57" s="811" t="s">
        <v>1995</v>
      </c>
      <c r="E57" s="811" t="s">
        <v>1994</v>
      </c>
      <c r="F57" s="811" t="s">
        <v>1993</v>
      </c>
      <c r="G57" s="811" t="s">
        <v>1992</v>
      </c>
      <c r="H57" s="10" t="s">
        <v>2106</v>
      </c>
      <c r="I57" s="10" t="s">
        <v>4231</v>
      </c>
      <c r="J57" s="10" t="s">
        <v>4432</v>
      </c>
      <c r="M57" s="14"/>
      <c r="N57" s="17"/>
      <c r="O57" s="17"/>
      <c r="P57" s="17"/>
      <c r="Q57" s="13" t="s">
        <v>5118</v>
      </c>
      <c r="R57" s="13" t="s">
        <v>4360</v>
      </c>
    </row>
    <row r="58" spans="1:39" ht="12.75" customHeight="1" x14ac:dyDescent="0.2">
      <c r="A58" s="346" t="s">
        <v>1991</v>
      </c>
      <c r="B58" s="352" t="s">
        <v>7897</v>
      </c>
      <c r="C58" s="811" t="s">
        <v>1707</v>
      </c>
      <c r="D58" s="811" t="s">
        <v>1706</v>
      </c>
      <c r="E58" s="811" t="s">
        <v>1705</v>
      </c>
      <c r="F58" s="811" t="s">
        <v>1704</v>
      </c>
      <c r="G58" s="811" t="s">
        <v>1703</v>
      </c>
      <c r="H58" s="10" t="s">
        <v>2106</v>
      </c>
      <c r="I58" s="10" t="s">
        <v>4231</v>
      </c>
      <c r="J58" s="10" t="s">
        <v>4567</v>
      </c>
      <c r="K58" s="10" t="s">
        <v>4560</v>
      </c>
      <c r="L58" s="10" t="s">
        <v>4568</v>
      </c>
      <c r="N58" s="14"/>
      <c r="O58" s="14"/>
      <c r="Q58" s="17" t="s">
        <v>6656</v>
      </c>
      <c r="R58" s="13" t="s">
        <v>4360</v>
      </c>
      <c r="S58" s="13" t="s">
        <v>4508</v>
      </c>
    </row>
    <row r="59" spans="1:39" ht="12.75" customHeight="1" x14ac:dyDescent="0.2">
      <c r="A59" s="346" t="s">
        <v>1990</v>
      </c>
      <c r="B59" s="351" t="s">
        <v>7898</v>
      </c>
      <c r="C59" s="811" t="s">
        <v>1702</v>
      </c>
      <c r="D59" s="811" t="s">
        <v>1701</v>
      </c>
      <c r="E59" s="811" t="s">
        <v>1700</v>
      </c>
      <c r="F59" s="811" t="s">
        <v>1699</v>
      </c>
      <c r="G59" s="619"/>
      <c r="H59" s="10" t="s">
        <v>2106</v>
      </c>
      <c r="I59" s="10" t="s">
        <v>4231</v>
      </c>
      <c r="J59" s="10" t="s">
        <v>4567</v>
      </c>
      <c r="K59" s="10" t="s">
        <v>4560</v>
      </c>
      <c r="L59" s="10" t="s">
        <v>4568</v>
      </c>
      <c r="N59" s="10"/>
      <c r="O59" s="10"/>
      <c r="Q59" s="17" t="s">
        <v>6656</v>
      </c>
      <c r="R59" s="13" t="s">
        <v>4360</v>
      </c>
      <c r="S59" s="13"/>
    </row>
    <row r="60" spans="1:39" ht="12.75" customHeight="1" x14ac:dyDescent="0.2">
      <c r="A60" s="346" t="s">
        <v>301</v>
      </c>
      <c r="B60" s="352" t="s">
        <v>7901</v>
      </c>
      <c r="C60" s="811" t="s">
        <v>2130</v>
      </c>
      <c r="D60" s="811" t="s">
        <v>2132</v>
      </c>
      <c r="E60" s="811" t="s">
        <v>2134</v>
      </c>
      <c r="F60" s="811" t="s">
        <v>2136</v>
      </c>
      <c r="G60" s="811" t="s">
        <v>2138</v>
      </c>
      <c r="H60" s="10" t="s">
        <v>2106</v>
      </c>
      <c r="I60" s="10" t="s">
        <v>4231</v>
      </c>
      <c r="J60" s="10" t="s">
        <v>4567</v>
      </c>
      <c r="K60" s="10" t="s">
        <v>4560</v>
      </c>
      <c r="L60" s="10" t="s">
        <v>4570</v>
      </c>
      <c r="M60" s="14"/>
      <c r="N60" s="14"/>
      <c r="O60" s="14"/>
      <c r="P60" s="17"/>
      <c r="Q60" s="17" t="s">
        <v>6656</v>
      </c>
      <c r="R60" s="13" t="s">
        <v>4360</v>
      </c>
    </row>
    <row r="61" spans="1:39" ht="12.75" customHeight="1" x14ac:dyDescent="0.2">
      <c r="A61" s="346" t="s">
        <v>7553</v>
      </c>
      <c r="B61" s="351" t="s">
        <v>7902</v>
      </c>
      <c r="C61" s="811" t="s">
        <v>2131</v>
      </c>
      <c r="D61" s="811" t="s">
        <v>2133</v>
      </c>
      <c r="E61" s="811" t="s">
        <v>2135</v>
      </c>
      <c r="F61" s="811" t="s">
        <v>2137</v>
      </c>
      <c r="G61" s="619"/>
      <c r="H61" s="10" t="s">
        <v>2106</v>
      </c>
      <c r="I61" s="10" t="s">
        <v>4231</v>
      </c>
      <c r="J61" s="10" t="s">
        <v>4559</v>
      </c>
      <c r="K61" s="10" t="s">
        <v>4560</v>
      </c>
      <c r="L61" s="10" t="s">
        <v>4574</v>
      </c>
      <c r="M61" s="14"/>
      <c r="N61" s="14"/>
      <c r="O61" s="14"/>
      <c r="P61" s="17"/>
      <c r="Q61" s="17" t="s">
        <v>6656</v>
      </c>
      <c r="R61" s="13" t="s">
        <v>4360</v>
      </c>
    </row>
    <row r="62" spans="1:39" ht="12.75" customHeight="1" x14ac:dyDescent="0.2">
      <c r="A62" s="346" t="s">
        <v>1989</v>
      </c>
      <c r="B62" s="352" t="s">
        <v>8409</v>
      </c>
      <c r="C62" s="814" t="s">
        <v>2139</v>
      </c>
      <c r="D62" s="619"/>
      <c r="E62" s="619"/>
      <c r="F62" s="619"/>
      <c r="G62" s="619"/>
      <c r="H62" s="10" t="s">
        <v>2106</v>
      </c>
      <c r="I62" s="9" t="s">
        <v>4232</v>
      </c>
      <c r="J62" s="14"/>
      <c r="K62" s="354"/>
      <c r="N62" s="17"/>
      <c r="O62" s="17"/>
      <c r="P62" s="17"/>
      <c r="Q62" s="17" t="s">
        <v>6656</v>
      </c>
      <c r="R62" s="13" t="s">
        <v>4360</v>
      </c>
    </row>
    <row r="63" spans="1:39" ht="12.75" customHeight="1" x14ac:dyDescent="0.2">
      <c r="A63" s="346" t="s">
        <v>1988</v>
      </c>
      <c r="B63" s="351" t="s">
        <v>18085</v>
      </c>
      <c r="C63" s="814" t="s">
        <v>2140</v>
      </c>
      <c r="D63" s="619"/>
      <c r="E63" s="619"/>
      <c r="F63" s="619"/>
      <c r="G63" s="619"/>
      <c r="H63" s="10" t="s">
        <v>2106</v>
      </c>
      <c r="I63" s="10" t="s">
        <v>4232</v>
      </c>
      <c r="J63" s="14"/>
      <c r="K63" s="354"/>
      <c r="N63" s="17"/>
      <c r="O63" s="17"/>
      <c r="P63" s="17"/>
      <c r="Q63" s="17" t="s">
        <v>6656</v>
      </c>
      <c r="R63" s="13" t="s">
        <v>4360</v>
      </c>
      <c r="S63" s="13" t="s">
        <v>4375</v>
      </c>
    </row>
    <row r="64" spans="1:39" ht="12.75" customHeight="1" x14ac:dyDescent="0.2">
      <c r="A64" s="346" t="s">
        <v>1987</v>
      </c>
      <c r="B64" s="352" t="s">
        <v>18086</v>
      </c>
      <c r="C64" s="777" t="s">
        <v>2141</v>
      </c>
      <c r="D64" s="619"/>
      <c r="E64" s="619"/>
      <c r="F64" s="619"/>
      <c r="G64" s="619"/>
      <c r="H64" s="10" t="s">
        <v>7148</v>
      </c>
      <c r="I64" s="10" t="s">
        <v>4745</v>
      </c>
      <c r="J64" s="14"/>
      <c r="K64" s="354"/>
      <c r="N64" s="17"/>
      <c r="O64" s="17"/>
      <c r="P64" s="17"/>
      <c r="Q64" s="17" t="s">
        <v>6656</v>
      </c>
      <c r="R64" s="13" t="s">
        <v>4360</v>
      </c>
      <c r="S64" s="13" t="s">
        <v>4508</v>
      </c>
    </row>
    <row r="65" spans="1:21" ht="12.75" customHeight="1" x14ac:dyDescent="0.2">
      <c r="A65" s="346" t="s">
        <v>1986</v>
      </c>
      <c r="B65" s="351" t="s">
        <v>18087</v>
      </c>
      <c r="C65" s="777" t="s">
        <v>2142</v>
      </c>
      <c r="D65" s="619"/>
      <c r="E65" s="619"/>
      <c r="F65" s="619"/>
      <c r="G65" s="619"/>
      <c r="H65" s="10" t="s">
        <v>7148</v>
      </c>
      <c r="I65" s="10" t="s">
        <v>4747</v>
      </c>
      <c r="J65" s="14"/>
      <c r="K65" s="354"/>
      <c r="N65" s="17"/>
      <c r="O65" s="17"/>
      <c r="P65" s="17"/>
      <c r="Q65" s="17" t="s">
        <v>6656</v>
      </c>
      <c r="R65" s="13" t="s">
        <v>4360</v>
      </c>
    </row>
    <row r="66" spans="1:21" ht="12.75" customHeight="1" x14ac:dyDescent="0.2">
      <c r="A66" s="346" t="s">
        <v>1985</v>
      </c>
      <c r="B66" s="352" t="s">
        <v>7910</v>
      </c>
      <c r="C66" s="814" t="s">
        <v>1984</v>
      </c>
      <c r="D66" s="619"/>
      <c r="E66" s="619"/>
      <c r="F66" s="619"/>
      <c r="G66" s="619"/>
      <c r="H66" s="10" t="s">
        <v>2106</v>
      </c>
      <c r="I66" s="10" t="s">
        <v>4232</v>
      </c>
      <c r="J66" s="14"/>
      <c r="K66" s="354"/>
      <c r="N66" s="17"/>
      <c r="O66" s="17"/>
      <c r="P66" s="17"/>
      <c r="Q66" s="13" t="s">
        <v>4587</v>
      </c>
      <c r="R66" s="13" t="s">
        <v>4360</v>
      </c>
    </row>
    <row r="67" spans="1:21" ht="12.75" customHeight="1" x14ac:dyDescent="0.2">
      <c r="A67" s="346" t="s">
        <v>1983</v>
      </c>
      <c r="B67" s="351" t="s">
        <v>7911</v>
      </c>
      <c r="C67" s="777" t="s">
        <v>2143</v>
      </c>
      <c r="D67" s="619"/>
      <c r="E67" s="619"/>
      <c r="F67" s="619"/>
      <c r="G67" s="619"/>
      <c r="H67" s="9" t="s">
        <v>7148</v>
      </c>
      <c r="I67" s="9" t="s">
        <v>4745</v>
      </c>
      <c r="J67" s="14"/>
      <c r="K67" s="354"/>
      <c r="N67" s="17"/>
      <c r="O67" s="17"/>
      <c r="P67" s="17"/>
      <c r="Q67" s="13" t="s">
        <v>4585</v>
      </c>
      <c r="R67" s="13" t="s">
        <v>4360</v>
      </c>
    </row>
    <row r="68" spans="1:21" ht="12.75" customHeight="1" x14ac:dyDescent="0.2">
      <c r="A68" s="347" t="s">
        <v>293</v>
      </c>
      <c r="B68" s="351"/>
      <c r="C68" s="619"/>
      <c r="D68" s="619"/>
      <c r="E68" s="619"/>
      <c r="F68" s="619"/>
      <c r="G68" s="619"/>
      <c r="H68" s="17"/>
      <c r="I68" s="17"/>
      <c r="J68" s="17"/>
      <c r="K68" s="17"/>
      <c r="L68" s="17"/>
      <c r="M68" s="17"/>
    </row>
    <row r="69" spans="1:21" ht="12.75" customHeight="1" x14ac:dyDescent="0.2">
      <c r="A69" s="350" t="s">
        <v>119</v>
      </c>
      <c r="B69" s="351" t="s">
        <v>7833</v>
      </c>
      <c r="C69" s="619"/>
      <c r="D69" s="815" t="s">
        <v>1955</v>
      </c>
      <c r="E69" s="619"/>
      <c r="F69" s="619"/>
      <c r="G69" s="619"/>
      <c r="H69" s="14" t="s">
        <v>2106</v>
      </c>
      <c r="I69" s="9" t="s">
        <v>4225</v>
      </c>
      <c r="J69" s="14"/>
      <c r="K69" s="33"/>
      <c r="L69" s="291"/>
      <c r="M69" s="14"/>
      <c r="N69" s="14"/>
      <c r="O69" s="291" t="s">
        <v>4590</v>
      </c>
      <c r="Q69" s="17" t="s">
        <v>6656</v>
      </c>
      <c r="R69" s="13" t="s">
        <v>4360</v>
      </c>
      <c r="S69" s="13" t="s">
        <v>4508</v>
      </c>
      <c r="T69" s="17"/>
      <c r="U69" s="17"/>
    </row>
    <row r="70" spans="1:21" ht="12.75" customHeight="1" x14ac:dyDescent="0.2">
      <c r="A70" s="350" t="s">
        <v>292</v>
      </c>
      <c r="B70" s="352" t="s">
        <v>7914</v>
      </c>
      <c r="C70" s="619"/>
      <c r="D70" s="815" t="s">
        <v>1953</v>
      </c>
      <c r="E70" s="619"/>
      <c r="F70" s="619"/>
      <c r="G70" s="619"/>
      <c r="H70" s="14" t="s">
        <v>2106</v>
      </c>
      <c r="I70" s="9" t="s">
        <v>4218</v>
      </c>
      <c r="J70" s="33"/>
      <c r="K70" s="33"/>
      <c r="L70" s="14"/>
      <c r="M70" s="10" t="s">
        <v>4323</v>
      </c>
      <c r="N70" s="10" t="s">
        <v>4480</v>
      </c>
      <c r="O70" s="291" t="s">
        <v>4590</v>
      </c>
      <c r="Q70" s="17" t="s">
        <v>6656</v>
      </c>
      <c r="R70" s="13" t="s">
        <v>4360</v>
      </c>
      <c r="S70" s="13" t="s">
        <v>4508</v>
      </c>
      <c r="T70" s="17"/>
      <c r="U70" s="17"/>
    </row>
    <row r="71" spans="1:21" ht="12.75" customHeight="1" x14ac:dyDescent="0.2">
      <c r="A71" s="350" t="s">
        <v>5109</v>
      </c>
      <c r="B71" s="351" t="s">
        <v>7915</v>
      </c>
      <c r="C71" s="619"/>
      <c r="D71" s="811" t="s">
        <v>291</v>
      </c>
      <c r="E71" s="619"/>
      <c r="F71" s="619"/>
      <c r="G71" s="619"/>
      <c r="H71" s="14" t="s">
        <v>2106</v>
      </c>
      <c r="I71" s="9" t="s">
        <v>5110</v>
      </c>
      <c r="J71" s="33"/>
      <c r="K71" s="14"/>
      <c r="L71" s="14"/>
      <c r="M71" s="291"/>
      <c r="N71" s="291"/>
      <c r="O71" s="291" t="s">
        <v>4590</v>
      </c>
      <c r="Q71" s="17" t="s">
        <v>6656</v>
      </c>
      <c r="R71" s="13" t="s">
        <v>4360</v>
      </c>
      <c r="S71" s="13" t="s">
        <v>4508</v>
      </c>
      <c r="T71" s="17"/>
      <c r="U71" s="17"/>
    </row>
    <row r="72" spans="1:21" ht="12.75" customHeight="1" x14ac:dyDescent="0.2">
      <c r="A72" s="240" t="s">
        <v>290</v>
      </c>
      <c r="B72" s="352" t="s">
        <v>7916</v>
      </c>
      <c r="C72" s="619"/>
      <c r="D72" s="815" t="s">
        <v>1949</v>
      </c>
      <c r="E72" s="619"/>
      <c r="F72" s="619"/>
      <c r="G72" s="619"/>
      <c r="H72" s="14" t="s">
        <v>2106</v>
      </c>
      <c r="I72" s="9" t="s">
        <v>4231</v>
      </c>
      <c r="J72" s="33" t="s">
        <v>4559</v>
      </c>
      <c r="K72" s="14"/>
      <c r="L72" s="33" t="s">
        <v>4568</v>
      </c>
      <c r="M72" s="291" t="s">
        <v>4324</v>
      </c>
      <c r="N72" s="33" t="s">
        <v>4482</v>
      </c>
      <c r="O72" s="291" t="s">
        <v>4590</v>
      </c>
      <c r="Q72" s="17" t="s">
        <v>6656</v>
      </c>
      <c r="R72" s="13" t="s">
        <v>4360</v>
      </c>
      <c r="S72" s="13" t="s">
        <v>4508</v>
      </c>
      <c r="T72" s="17"/>
      <c r="U72" s="17"/>
    </row>
    <row r="73" spans="1:21" ht="12.75" customHeight="1" x14ac:dyDescent="0.2">
      <c r="A73" s="350" t="s">
        <v>2705</v>
      </c>
      <c r="B73" s="351" t="s">
        <v>7917</v>
      </c>
      <c r="C73" s="619"/>
      <c r="D73" s="811" t="s">
        <v>1945</v>
      </c>
      <c r="E73" s="619"/>
      <c r="F73" s="619"/>
      <c r="G73" s="619"/>
      <c r="H73" s="14" t="s">
        <v>2106</v>
      </c>
      <c r="I73" s="9" t="s">
        <v>4231</v>
      </c>
      <c r="J73" s="291"/>
      <c r="K73" s="33" t="s">
        <v>4572</v>
      </c>
      <c r="L73" s="33" t="s">
        <v>4568</v>
      </c>
      <c r="M73" s="291"/>
      <c r="N73" s="291"/>
      <c r="O73" s="291" t="s">
        <v>4590</v>
      </c>
      <c r="Q73" s="17" t="s">
        <v>6656</v>
      </c>
      <c r="R73" s="13" t="s">
        <v>4360</v>
      </c>
      <c r="S73" s="13" t="s">
        <v>4508</v>
      </c>
      <c r="T73" s="17"/>
      <c r="U73" s="17"/>
    </row>
    <row r="74" spans="1:21" ht="12.75" customHeight="1" x14ac:dyDescent="0.2">
      <c r="A74" s="350" t="s">
        <v>1982</v>
      </c>
      <c r="B74" s="352" t="s">
        <v>7918</v>
      </c>
      <c r="C74" s="619"/>
      <c r="D74" s="811" t="s">
        <v>1941</v>
      </c>
      <c r="E74" s="619"/>
      <c r="F74" s="619"/>
      <c r="G74" s="619"/>
      <c r="H74" s="14" t="s">
        <v>2106</v>
      </c>
      <c r="I74" s="9" t="s">
        <v>4231</v>
      </c>
      <c r="J74" s="33" t="s">
        <v>4559</v>
      </c>
      <c r="K74" s="33"/>
      <c r="L74" s="33" t="s">
        <v>4573</v>
      </c>
      <c r="M74" s="291" t="s">
        <v>4324</v>
      </c>
      <c r="N74" s="10" t="s">
        <v>4482</v>
      </c>
      <c r="O74" s="291" t="s">
        <v>4590</v>
      </c>
      <c r="Q74" s="17" t="s">
        <v>6656</v>
      </c>
      <c r="R74" s="13" t="s">
        <v>4360</v>
      </c>
      <c r="S74" s="13" t="s">
        <v>4508</v>
      </c>
      <c r="T74" s="17"/>
      <c r="U74" s="17"/>
    </row>
    <row r="75" spans="1:21" ht="12.75" customHeight="1" x14ac:dyDescent="0.2">
      <c r="A75" s="350" t="s">
        <v>1981</v>
      </c>
      <c r="B75" s="351" t="s">
        <v>7919</v>
      </c>
      <c r="C75" s="619"/>
      <c r="D75" s="815" t="s">
        <v>2144</v>
      </c>
      <c r="E75" s="619"/>
      <c r="F75" s="619"/>
      <c r="G75" s="619"/>
      <c r="H75" s="14" t="s">
        <v>2106</v>
      </c>
      <c r="I75" s="9" t="s">
        <v>4231</v>
      </c>
      <c r="J75" s="33" t="s">
        <v>4559</v>
      </c>
      <c r="K75" s="33" t="s">
        <v>4560</v>
      </c>
      <c r="L75" s="33" t="s">
        <v>4568</v>
      </c>
      <c r="M75" s="291" t="s">
        <v>4312</v>
      </c>
      <c r="N75" s="14"/>
      <c r="O75" s="291" t="s">
        <v>4590</v>
      </c>
      <c r="Q75" s="17" t="s">
        <v>6656</v>
      </c>
      <c r="R75" s="13" t="s">
        <v>4360</v>
      </c>
      <c r="S75" s="13" t="s">
        <v>4508</v>
      </c>
      <c r="T75" s="17"/>
      <c r="U75" s="17"/>
    </row>
    <row r="76" spans="1:21" ht="12.75" customHeight="1" x14ac:dyDescent="0.2">
      <c r="A76" s="347" t="s">
        <v>288</v>
      </c>
      <c r="B76" s="351" t="s">
        <v>7920</v>
      </c>
      <c r="C76" s="619"/>
      <c r="D76" s="811" t="s">
        <v>46</v>
      </c>
      <c r="E76" s="619"/>
      <c r="F76" s="619"/>
      <c r="G76" s="619"/>
      <c r="H76" s="10" t="s">
        <v>2106</v>
      </c>
      <c r="I76" s="10" t="s">
        <v>4234</v>
      </c>
      <c r="J76" s="10" t="s">
        <v>4559</v>
      </c>
      <c r="K76" s="10" t="s">
        <v>4560</v>
      </c>
      <c r="P76" s="13" t="s">
        <v>4523</v>
      </c>
      <c r="Q76" s="17" t="s">
        <v>6656</v>
      </c>
      <c r="R76" s="17" t="s">
        <v>4360</v>
      </c>
    </row>
    <row r="77" spans="1:21" ht="12.75" customHeight="1" x14ac:dyDescent="0.2">
      <c r="A77" s="347" t="s">
        <v>6662</v>
      </c>
      <c r="B77" s="352" t="s">
        <v>7921</v>
      </c>
      <c r="C77" s="619"/>
      <c r="D77" s="811" t="s">
        <v>82</v>
      </c>
      <c r="E77" s="619"/>
      <c r="F77" s="619"/>
      <c r="G77" s="619"/>
      <c r="H77" s="10" t="s">
        <v>2106</v>
      </c>
      <c r="I77" s="10" t="s">
        <v>4234</v>
      </c>
      <c r="J77" s="10" t="s">
        <v>4559</v>
      </c>
      <c r="K77" s="10" t="s">
        <v>4560</v>
      </c>
      <c r="P77" s="13" t="s">
        <v>4524</v>
      </c>
      <c r="Q77" s="17" t="s">
        <v>6656</v>
      </c>
      <c r="R77" s="17" t="s">
        <v>4360</v>
      </c>
    </row>
    <row r="78" spans="1:21" ht="12.75" customHeight="1" x14ac:dyDescent="0.2">
      <c r="A78" s="347" t="s">
        <v>285</v>
      </c>
      <c r="B78" s="352" t="s">
        <v>8274</v>
      </c>
      <c r="C78" s="619"/>
      <c r="D78" s="811" t="s">
        <v>92</v>
      </c>
      <c r="E78" s="619"/>
      <c r="F78" s="619"/>
      <c r="G78" s="619"/>
      <c r="H78" s="10" t="s">
        <v>2106</v>
      </c>
      <c r="I78" s="10" t="s">
        <v>4234</v>
      </c>
      <c r="J78" s="10" t="s">
        <v>4559</v>
      </c>
      <c r="K78" s="10" t="s">
        <v>4560</v>
      </c>
      <c r="Q78" s="17" t="s">
        <v>6656</v>
      </c>
      <c r="R78" s="17" t="s">
        <v>4360</v>
      </c>
    </row>
    <row r="79" spans="1:21" ht="12.75" customHeight="1" x14ac:dyDescent="0.2">
      <c r="A79" s="51"/>
      <c r="B79" s="359"/>
      <c r="C79" s="17"/>
      <c r="D79" s="47" t="s">
        <v>4561</v>
      </c>
      <c r="E79" s="47" t="s">
        <v>4562</v>
      </c>
      <c r="F79" s="47" t="s">
        <v>4563</v>
      </c>
      <c r="G79" s="47" t="s">
        <v>4564</v>
      </c>
      <c r="H79" s="17"/>
      <c r="I79" s="17"/>
      <c r="J79" s="17"/>
      <c r="K79" s="17"/>
      <c r="L79" s="17"/>
      <c r="M79" s="17"/>
    </row>
    <row r="80" spans="1:21" ht="12.75" customHeight="1" x14ac:dyDescent="0.2">
      <c r="A80" s="51"/>
      <c r="B80" s="359"/>
      <c r="C80" s="17"/>
      <c r="D80" s="17"/>
      <c r="E80" s="17"/>
      <c r="F80" s="17"/>
      <c r="G80" s="17"/>
      <c r="H80" s="17"/>
      <c r="I80" s="17"/>
      <c r="J80" s="17"/>
      <c r="K80" s="17"/>
      <c r="L80" s="17"/>
      <c r="M80" s="17"/>
    </row>
    <row r="81" spans="1:19" ht="12.75" customHeight="1" x14ac:dyDescent="0.2">
      <c r="A81" s="18" t="s">
        <v>6805</v>
      </c>
      <c r="B81" s="48"/>
      <c r="C81" s="17"/>
      <c r="D81" s="17"/>
      <c r="E81" s="17"/>
      <c r="F81" s="17"/>
      <c r="G81" s="17"/>
      <c r="H81" s="17"/>
      <c r="I81" s="17"/>
      <c r="J81" s="17"/>
      <c r="K81" s="17"/>
      <c r="L81" s="17"/>
      <c r="M81" s="17"/>
    </row>
    <row r="82" spans="1:19" ht="12.75" customHeight="1" x14ac:dyDescent="0.2">
      <c r="A82" s="13" t="s">
        <v>48</v>
      </c>
      <c r="B82" s="68"/>
      <c r="C82" s="17"/>
      <c r="D82" s="17"/>
      <c r="E82" s="17"/>
      <c r="F82" s="17"/>
      <c r="G82" s="17"/>
      <c r="H82" s="17"/>
      <c r="I82" s="17"/>
      <c r="J82" s="17"/>
      <c r="K82" s="17"/>
      <c r="L82" s="17"/>
      <c r="M82" s="17"/>
    </row>
    <row r="83" spans="1:19" ht="12.75" customHeight="1" x14ac:dyDescent="0.2">
      <c r="A83" s="13" t="s">
        <v>6656</v>
      </c>
      <c r="B83" s="68"/>
      <c r="C83" s="17"/>
      <c r="D83" s="17"/>
      <c r="E83" s="17"/>
      <c r="F83" s="17"/>
      <c r="G83" s="17"/>
      <c r="H83" s="17"/>
      <c r="I83" s="17"/>
      <c r="J83" s="17"/>
      <c r="K83" s="17"/>
      <c r="L83" s="17"/>
      <c r="M83" s="17"/>
    </row>
    <row r="84" spans="1:19" ht="12.75" customHeight="1" x14ac:dyDescent="0.2">
      <c r="A84" s="13" t="s">
        <v>4360</v>
      </c>
      <c r="B84" s="68"/>
      <c r="C84" s="17"/>
      <c r="D84" s="17"/>
      <c r="E84" s="17"/>
      <c r="F84" s="17"/>
      <c r="G84" s="17"/>
      <c r="H84" s="17"/>
      <c r="I84" s="17"/>
      <c r="J84" s="17"/>
      <c r="K84" s="17"/>
      <c r="L84" s="17"/>
      <c r="M84" s="17"/>
    </row>
    <row r="85" spans="1:19" ht="12.75" customHeight="1" x14ac:dyDescent="0.2">
      <c r="A85" s="13" t="s">
        <v>4508</v>
      </c>
      <c r="B85" s="68"/>
      <c r="C85" s="17"/>
      <c r="D85" s="17"/>
      <c r="E85" s="17"/>
      <c r="F85" s="17"/>
      <c r="G85" s="17"/>
      <c r="H85" s="17"/>
      <c r="I85" s="17"/>
      <c r="J85" s="17"/>
      <c r="K85" s="17"/>
      <c r="L85" s="17"/>
      <c r="M85" s="17"/>
    </row>
    <row r="86" spans="1:19" ht="12.75" customHeight="1" x14ac:dyDescent="0.2">
      <c r="A86" s="13"/>
      <c r="B86" s="68"/>
      <c r="C86" s="17"/>
      <c r="D86" s="17"/>
      <c r="E86" s="17"/>
      <c r="F86" s="17"/>
      <c r="G86" s="17"/>
      <c r="H86" s="17"/>
      <c r="I86" s="17"/>
      <c r="J86" s="17"/>
      <c r="K86" s="17"/>
      <c r="L86" s="17"/>
      <c r="M86" s="17"/>
    </row>
    <row r="87" spans="1:19" ht="12.75" customHeight="1" x14ac:dyDescent="0.2">
      <c r="A87" s="51"/>
      <c r="B87" s="359"/>
      <c r="C87" s="357" t="s">
        <v>228</v>
      </c>
      <c r="D87" s="357" t="s">
        <v>2704</v>
      </c>
      <c r="E87" s="357" t="s">
        <v>277</v>
      </c>
      <c r="F87" s="207" t="s">
        <v>279</v>
      </c>
      <c r="G87" s="17"/>
      <c r="H87" s="17"/>
      <c r="I87" s="17"/>
      <c r="J87" s="17"/>
      <c r="K87" s="17"/>
      <c r="L87" s="17"/>
      <c r="M87" s="17"/>
    </row>
    <row r="88" spans="1:19" ht="12.75" customHeight="1" x14ac:dyDescent="0.2">
      <c r="A88" s="51"/>
      <c r="B88" s="359"/>
      <c r="C88" s="219" t="s">
        <v>7811</v>
      </c>
      <c r="D88" s="219" t="s">
        <v>8292</v>
      </c>
      <c r="E88" s="219" t="s">
        <v>7837</v>
      </c>
      <c r="F88" s="219" t="s">
        <v>7838</v>
      </c>
      <c r="G88" s="17"/>
      <c r="H88" s="17"/>
      <c r="I88" s="17"/>
      <c r="J88" s="17"/>
      <c r="K88" s="17"/>
      <c r="L88" s="17"/>
      <c r="M88" s="17"/>
    </row>
    <row r="89" spans="1:19" ht="12.75" customHeight="1" x14ac:dyDescent="0.2">
      <c r="A89" s="358" t="s">
        <v>2707</v>
      </c>
      <c r="B89" s="238"/>
      <c r="C89" s="619"/>
      <c r="D89" s="619"/>
      <c r="E89" s="619"/>
      <c r="F89" s="619"/>
      <c r="G89" s="17"/>
      <c r="H89" s="17"/>
      <c r="I89" s="17"/>
      <c r="J89" s="17"/>
      <c r="K89" s="17"/>
      <c r="L89" s="17"/>
      <c r="M89" s="17"/>
    </row>
    <row r="90" spans="1:19" ht="12.75" customHeight="1" x14ac:dyDescent="0.2">
      <c r="A90" s="350" t="s">
        <v>2708</v>
      </c>
      <c r="B90" s="238" t="s">
        <v>8341</v>
      </c>
      <c r="C90" s="777" t="s">
        <v>2709</v>
      </c>
      <c r="D90" s="777" t="s">
        <v>2710</v>
      </c>
      <c r="E90" s="619"/>
      <c r="F90" s="619"/>
      <c r="G90" s="10" t="s">
        <v>2106</v>
      </c>
      <c r="H90" s="9" t="s">
        <v>4231</v>
      </c>
      <c r="I90" s="10" t="s">
        <v>4559</v>
      </c>
      <c r="J90" s="10" t="s">
        <v>4560</v>
      </c>
      <c r="K90" s="9" t="s">
        <v>4305</v>
      </c>
      <c r="L90" s="10" t="s">
        <v>4433</v>
      </c>
      <c r="Q90" s="356"/>
      <c r="R90" s="13"/>
      <c r="S90" s="13"/>
    </row>
    <row r="91" spans="1:19" ht="12.75" customHeight="1" x14ac:dyDescent="0.2">
      <c r="A91" s="350" t="s">
        <v>2711</v>
      </c>
      <c r="B91" s="238" t="s">
        <v>8342</v>
      </c>
      <c r="C91" s="777" t="s">
        <v>2712</v>
      </c>
      <c r="D91" s="619"/>
      <c r="E91" s="777" t="s">
        <v>2713</v>
      </c>
      <c r="F91" s="619"/>
      <c r="G91" s="10" t="s">
        <v>2106</v>
      </c>
      <c r="H91" s="9" t="s">
        <v>4231</v>
      </c>
      <c r="I91" s="10" t="s">
        <v>4559</v>
      </c>
      <c r="J91" s="10" t="s">
        <v>4560</v>
      </c>
      <c r="K91" s="9" t="s">
        <v>4305</v>
      </c>
      <c r="L91" s="10" t="s">
        <v>4431</v>
      </c>
      <c r="Q91" s="356"/>
      <c r="R91" s="13"/>
      <c r="S91" s="13"/>
    </row>
    <row r="92" spans="1:19" ht="12.75" customHeight="1" x14ac:dyDescent="0.2">
      <c r="A92" s="350" t="s">
        <v>2714</v>
      </c>
      <c r="B92" s="238" t="s">
        <v>8343</v>
      </c>
      <c r="C92" s="777" t="s">
        <v>2715</v>
      </c>
      <c r="D92" s="777" t="s">
        <v>2716</v>
      </c>
      <c r="E92" s="619"/>
      <c r="F92" s="619"/>
      <c r="G92" s="10" t="s">
        <v>2106</v>
      </c>
      <c r="H92" s="9" t="s">
        <v>4218</v>
      </c>
      <c r="I92" s="10" t="s">
        <v>4559</v>
      </c>
      <c r="J92" s="10" t="s">
        <v>4560</v>
      </c>
      <c r="K92" s="10" t="s">
        <v>4323</v>
      </c>
      <c r="L92" s="10" t="s">
        <v>4480</v>
      </c>
      <c r="N92" s="17"/>
      <c r="O92" s="17"/>
      <c r="Q92" s="356"/>
      <c r="R92" s="13"/>
      <c r="S92" s="13"/>
    </row>
    <row r="93" spans="1:19" ht="12.75" customHeight="1" x14ac:dyDescent="0.2">
      <c r="A93" s="350" t="s">
        <v>2717</v>
      </c>
      <c r="B93" s="238" t="s">
        <v>8350</v>
      </c>
      <c r="C93" s="816" t="s">
        <v>2718</v>
      </c>
      <c r="D93" s="777" t="s">
        <v>2719</v>
      </c>
      <c r="E93" s="777" t="s">
        <v>2720</v>
      </c>
      <c r="F93" s="619"/>
      <c r="G93" s="10" t="s">
        <v>2106</v>
      </c>
      <c r="H93" s="9" t="s">
        <v>4231</v>
      </c>
      <c r="I93" s="10" t="s">
        <v>4559</v>
      </c>
      <c r="J93" s="10" t="s">
        <v>4560</v>
      </c>
      <c r="K93" s="9" t="s">
        <v>4305</v>
      </c>
      <c r="L93" s="10" t="s">
        <v>4482</v>
      </c>
      <c r="N93" s="17"/>
      <c r="O93" s="17"/>
      <c r="Q93" s="356"/>
      <c r="R93" s="13"/>
      <c r="S93" s="13"/>
    </row>
    <row r="94" spans="1:19" ht="12.75" customHeight="1" x14ac:dyDescent="0.2">
      <c r="A94" s="300" t="s">
        <v>2721</v>
      </c>
      <c r="B94" s="238"/>
      <c r="C94" s="619"/>
      <c r="D94" s="619"/>
      <c r="E94" s="619"/>
      <c r="F94" s="619"/>
      <c r="G94" s="17"/>
      <c r="H94" s="17"/>
      <c r="I94" s="17"/>
      <c r="J94" s="17"/>
      <c r="K94" s="17"/>
      <c r="L94" s="17"/>
      <c r="M94" s="17"/>
    </row>
    <row r="95" spans="1:19" ht="12.75" customHeight="1" x14ac:dyDescent="0.2">
      <c r="A95" s="350" t="s">
        <v>2708</v>
      </c>
      <c r="B95" s="238" t="s">
        <v>8351</v>
      </c>
      <c r="C95" s="777" t="s">
        <v>2722</v>
      </c>
      <c r="D95" s="777" t="s">
        <v>2723</v>
      </c>
      <c r="E95" s="619"/>
      <c r="F95" s="619"/>
      <c r="G95" s="14" t="s">
        <v>2106</v>
      </c>
      <c r="H95" s="14" t="s">
        <v>4231</v>
      </c>
      <c r="I95" s="14" t="s">
        <v>4559</v>
      </c>
      <c r="J95" s="14" t="s">
        <v>4560</v>
      </c>
      <c r="K95" s="14" t="s">
        <v>4307</v>
      </c>
      <c r="L95" s="10" t="s">
        <v>4433</v>
      </c>
    </row>
    <row r="96" spans="1:19" ht="12.75" customHeight="1" x14ac:dyDescent="0.2">
      <c r="A96" s="350" t="s">
        <v>2724</v>
      </c>
      <c r="B96" s="238" t="s">
        <v>8353</v>
      </c>
      <c r="C96" s="777" t="s">
        <v>2725</v>
      </c>
      <c r="D96" s="619"/>
      <c r="E96" s="777" t="s">
        <v>2726</v>
      </c>
      <c r="F96" s="619"/>
      <c r="G96" s="14" t="s">
        <v>2106</v>
      </c>
      <c r="H96" s="14" t="s">
        <v>4231</v>
      </c>
      <c r="I96" s="14" t="s">
        <v>4559</v>
      </c>
      <c r="J96" s="14" t="s">
        <v>4560</v>
      </c>
      <c r="K96" s="14" t="s">
        <v>4307</v>
      </c>
      <c r="L96" s="10" t="s">
        <v>4431</v>
      </c>
    </row>
    <row r="97" spans="1:21" ht="12.75" customHeight="1" x14ac:dyDescent="0.2">
      <c r="A97" s="350" t="s">
        <v>2727</v>
      </c>
      <c r="B97" s="238" t="s">
        <v>8385</v>
      </c>
      <c r="C97" s="777" t="s">
        <v>2728</v>
      </c>
      <c r="D97" s="777" t="s">
        <v>2729</v>
      </c>
      <c r="E97" s="777" t="s">
        <v>2730</v>
      </c>
      <c r="F97" s="619"/>
      <c r="G97" s="14" t="s">
        <v>2106</v>
      </c>
      <c r="H97" s="14" t="s">
        <v>4231</v>
      </c>
      <c r="I97" s="14" t="s">
        <v>4559</v>
      </c>
      <c r="J97" s="14" t="s">
        <v>4560</v>
      </c>
      <c r="K97" s="14" t="s">
        <v>4307</v>
      </c>
      <c r="L97" s="14"/>
      <c r="M97" s="14"/>
    </row>
    <row r="98" spans="1:21" ht="12.75" customHeight="1" x14ac:dyDescent="0.2">
      <c r="A98" s="344"/>
      <c r="B98" s="368"/>
      <c r="C98" s="17"/>
      <c r="D98" s="17" t="s">
        <v>4575</v>
      </c>
      <c r="E98" s="17" t="s">
        <v>4563</v>
      </c>
      <c r="F98" s="17" t="s">
        <v>4564</v>
      </c>
      <c r="G98" s="17"/>
      <c r="H98" s="17"/>
      <c r="I98" s="17"/>
      <c r="J98" s="17"/>
      <c r="K98" s="17"/>
      <c r="L98" s="17"/>
      <c r="M98" s="17"/>
    </row>
    <row r="99" spans="1:21" ht="12.75" customHeight="1" x14ac:dyDescent="0.2">
      <c r="A99" s="344"/>
      <c r="B99" s="368"/>
      <c r="C99" s="17"/>
      <c r="D99" s="17"/>
      <c r="E99" s="17"/>
      <c r="F99" s="17"/>
      <c r="G99" s="17"/>
      <c r="H99" s="17"/>
      <c r="I99" s="17"/>
      <c r="J99" s="17"/>
      <c r="K99" s="17"/>
      <c r="L99" s="17"/>
      <c r="M99" s="17"/>
    </row>
    <row r="100" spans="1:21" ht="12.75" customHeight="1" x14ac:dyDescent="0.2">
      <c r="A100" s="18" t="s">
        <v>6806</v>
      </c>
      <c r="B100" s="48"/>
      <c r="C100" s="17"/>
      <c r="D100" s="17"/>
      <c r="E100" s="17"/>
      <c r="F100" s="17"/>
      <c r="G100" s="17"/>
      <c r="H100" s="17"/>
      <c r="I100" s="17"/>
      <c r="J100" s="17"/>
      <c r="K100" s="17"/>
      <c r="L100" s="17"/>
      <c r="M100" s="17"/>
    </row>
    <row r="101" spans="1:21" ht="12.75" customHeight="1" x14ac:dyDescent="0.2">
      <c r="A101" s="13" t="s">
        <v>48</v>
      </c>
      <c r="B101" s="68"/>
      <c r="C101" s="359"/>
      <c r="D101" s="359"/>
      <c r="E101" s="359"/>
      <c r="F101" s="359"/>
      <c r="G101" s="17"/>
      <c r="H101" s="17"/>
      <c r="I101" s="17"/>
      <c r="J101" s="17"/>
      <c r="K101" s="17"/>
      <c r="L101" s="17"/>
      <c r="M101" s="17"/>
    </row>
    <row r="102" spans="1:21" ht="12.75" customHeight="1" x14ac:dyDescent="0.2">
      <c r="A102" s="13" t="s">
        <v>6656</v>
      </c>
      <c r="B102" s="68"/>
      <c r="C102" s="359"/>
      <c r="D102" s="359"/>
      <c r="E102" s="359"/>
      <c r="F102" s="359"/>
      <c r="G102" s="17"/>
      <c r="H102" s="17"/>
      <c r="I102" s="17"/>
      <c r="J102" s="17"/>
      <c r="K102" s="17"/>
      <c r="L102" s="17"/>
      <c r="M102" s="17"/>
    </row>
    <row r="103" spans="1:21" ht="12.75" customHeight="1" x14ac:dyDescent="0.2">
      <c r="A103" s="13" t="s">
        <v>4360</v>
      </c>
      <c r="B103" s="68"/>
      <c r="C103" s="5"/>
      <c r="D103" s="5"/>
      <c r="E103" s="5"/>
      <c r="F103" s="5"/>
      <c r="G103" s="17"/>
      <c r="H103" s="17"/>
      <c r="I103" s="17"/>
      <c r="J103" s="17"/>
      <c r="K103" s="17"/>
      <c r="L103" s="17"/>
      <c r="M103" s="17"/>
    </row>
    <row r="104" spans="1:21" ht="12.75" customHeight="1" x14ac:dyDescent="0.2">
      <c r="A104" s="13" t="s">
        <v>4508</v>
      </c>
      <c r="B104" s="68"/>
      <c r="C104" s="5"/>
      <c r="D104" s="5"/>
      <c r="E104" s="5"/>
      <c r="F104" s="5"/>
      <c r="G104" s="17"/>
      <c r="H104" s="17"/>
      <c r="I104" s="17"/>
      <c r="J104" s="17"/>
      <c r="K104" s="17"/>
      <c r="L104" s="17"/>
      <c r="M104" s="17"/>
    </row>
    <row r="105" spans="1:21" ht="12.75" customHeight="1" x14ac:dyDescent="0.2">
      <c r="A105" s="13"/>
      <c r="B105" s="68"/>
      <c r="C105" s="5"/>
      <c r="D105" s="5"/>
      <c r="E105" s="5"/>
      <c r="F105" s="5"/>
      <c r="G105" s="17"/>
      <c r="H105" s="17"/>
      <c r="I105" s="17"/>
      <c r="J105" s="17"/>
      <c r="K105" s="17"/>
      <c r="L105" s="17"/>
      <c r="M105" s="17"/>
    </row>
    <row r="106" spans="1:21" ht="12.75" customHeight="1" x14ac:dyDescent="0.2">
      <c r="A106" s="17"/>
      <c r="B106" s="47"/>
      <c r="C106" s="856" t="s">
        <v>228</v>
      </c>
      <c r="D106" s="856" t="s">
        <v>2704</v>
      </c>
      <c r="E106" s="884"/>
      <c r="F106" s="856" t="s">
        <v>277</v>
      </c>
      <c r="G106" s="884"/>
      <c r="H106" s="856" t="s">
        <v>279</v>
      </c>
      <c r="I106" s="17"/>
      <c r="J106" s="17"/>
      <c r="K106" s="17"/>
      <c r="L106" s="17"/>
      <c r="M106" s="17"/>
    </row>
    <row r="107" spans="1:21" ht="12.75" customHeight="1" x14ac:dyDescent="0.2">
      <c r="C107" s="891"/>
      <c r="D107" s="817"/>
      <c r="E107" s="805" t="s">
        <v>2732</v>
      </c>
      <c r="F107" s="817"/>
      <c r="G107" s="805" t="s">
        <v>2732</v>
      </c>
      <c r="H107" s="891"/>
      <c r="I107" s="8"/>
      <c r="J107" s="17"/>
      <c r="K107" s="17"/>
      <c r="L107" s="17"/>
      <c r="M107" s="17"/>
      <c r="N107" s="17"/>
      <c r="O107" s="17"/>
      <c r="P107" s="17"/>
      <c r="Q107" s="17"/>
      <c r="R107" s="17"/>
      <c r="S107" s="17"/>
      <c r="T107" s="17"/>
      <c r="U107" s="17"/>
    </row>
    <row r="108" spans="1:21" ht="12.75" customHeight="1" x14ac:dyDescent="0.2">
      <c r="C108" s="219" t="s">
        <v>7811</v>
      </c>
      <c r="D108" s="219" t="s">
        <v>8292</v>
      </c>
      <c r="E108" s="219" t="s">
        <v>8336</v>
      </c>
      <c r="F108" s="219" t="s">
        <v>7837</v>
      </c>
      <c r="G108" s="219" t="s">
        <v>8293</v>
      </c>
      <c r="H108" s="219" t="s">
        <v>7838</v>
      </c>
      <c r="I108" s="8"/>
      <c r="J108" s="17"/>
      <c r="K108" s="17"/>
      <c r="L108" s="17"/>
      <c r="M108" s="17"/>
      <c r="N108" s="17"/>
      <c r="O108" s="17"/>
      <c r="P108" s="17"/>
      <c r="Q108" s="17"/>
      <c r="R108" s="17"/>
      <c r="S108" s="17"/>
      <c r="T108" s="17"/>
      <c r="U108" s="17"/>
    </row>
    <row r="109" spans="1:21" ht="12.75" customHeight="1" x14ac:dyDescent="0.2">
      <c r="A109" s="300" t="s">
        <v>2731</v>
      </c>
      <c r="B109" s="348"/>
      <c r="C109" s="619"/>
      <c r="D109" s="619"/>
      <c r="E109" s="619"/>
      <c r="F109" s="619"/>
      <c r="G109" s="619"/>
      <c r="H109" s="619"/>
      <c r="I109" s="8"/>
      <c r="J109" s="17"/>
      <c r="K109" s="17"/>
      <c r="L109" s="17"/>
      <c r="M109" s="17"/>
      <c r="N109" s="17"/>
      <c r="O109" s="17"/>
      <c r="P109" s="17"/>
      <c r="Q109" s="17"/>
      <c r="R109" s="17"/>
      <c r="S109" s="17"/>
      <c r="T109" s="17"/>
      <c r="U109" s="17"/>
    </row>
    <row r="110" spans="1:21" ht="12.75" customHeight="1" x14ac:dyDescent="0.2">
      <c r="A110" s="360" t="s">
        <v>2733</v>
      </c>
      <c r="B110" s="369" t="s">
        <v>8386</v>
      </c>
      <c r="C110" s="777" t="s">
        <v>2734</v>
      </c>
      <c r="D110" s="777" t="s">
        <v>2735</v>
      </c>
      <c r="E110" s="777" t="s">
        <v>2736</v>
      </c>
      <c r="F110" s="777" t="s">
        <v>2737</v>
      </c>
      <c r="G110" s="777" t="s">
        <v>2738</v>
      </c>
      <c r="H110" s="777" t="s">
        <v>2739</v>
      </c>
      <c r="I110" s="33" t="s">
        <v>2106</v>
      </c>
      <c r="J110" s="33" t="s">
        <v>4231</v>
      </c>
      <c r="K110" s="33" t="s">
        <v>4559</v>
      </c>
      <c r="L110" s="33" t="s">
        <v>4560</v>
      </c>
      <c r="M110" s="33" t="s">
        <v>4308</v>
      </c>
      <c r="N110" s="10" t="s">
        <v>4434</v>
      </c>
      <c r="O110" s="10"/>
      <c r="Q110" s="17"/>
      <c r="R110" s="17"/>
      <c r="T110" s="17"/>
      <c r="U110" s="17"/>
    </row>
    <row r="111" spans="1:21" ht="12.75" customHeight="1" x14ac:dyDescent="0.2">
      <c r="A111" s="360" t="s">
        <v>2740</v>
      </c>
      <c r="B111" s="369" t="s">
        <v>8387</v>
      </c>
      <c r="C111" s="777" t="s">
        <v>2741</v>
      </c>
      <c r="D111" s="777" t="s">
        <v>2742</v>
      </c>
      <c r="E111" s="777" t="s">
        <v>2743</v>
      </c>
      <c r="F111" s="777" t="s">
        <v>2744</v>
      </c>
      <c r="G111" s="777" t="s">
        <v>2745</v>
      </c>
      <c r="H111" s="777" t="s">
        <v>2746</v>
      </c>
      <c r="I111" s="33" t="s">
        <v>2106</v>
      </c>
      <c r="J111" s="33" t="s">
        <v>4231</v>
      </c>
      <c r="K111" s="33" t="s">
        <v>4559</v>
      </c>
      <c r="L111" s="33" t="s">
        <v>4560</v>
      </c>
      <c r="M111" s="33" t="s">
        <v>4308</v>
      </c>
      <c r="N111" s="10" t="s">
        <v>4435</v>
      </c>
      <c r="O111" s="10"/>
      <c r="Q111" s="17"/>
      <c r="R111" s="17"/>
      <c r="T111" s="17"/>
      <c r="U111" s="17"/>
    </row>
    <row r="112" spans="1:21" ht="12.75" customHeight="1" x14ac:dyDescent="0.2">
      <c r="A112" s="361" t="s">
        <v>2747</v>
      </c>
      <c r="B112" s="348" t="s">
        <v>8416</v>
      </c>
      <c r="C112" s="777" t="s">
        <v>2748</v>
      </c>
      <c r="D112" s="777" t="s">
        <v>2749</v>
      </c>
      <c r="E112" s="777" t="s">
        <v>2750</v>
      </c>
      <c r="F112" s="777" t="s">
        <v>2751</v>
      </c>
      <c r="G112" s="777" t="s">
        <v>2752</v>
      </c>
      <c r="H112" s="777" t="s">
        <v>2753</v>
      </c>
      <c r="I112" s="33" t="s">
        <v>2106</v>
      </c>
      <c r="J112" s="33" t="s">
        <v>4231</v>
      </c>
      <c r="K112" s="33" t="s">
        <v>4559</v>
      </c>
      <c r="L112" s="33" t="s">
        <v>4560</v>
      </c>
      <c r="M112" s="33" t="s">
        <v>4308</v>
      </c>
      <c r="N112" s="10" t="s">
        <v>4436</v>
      </c>
      <c r="O112" s="10"/>
      <c r="Q112" s="17"/>
      <c r="R112" s="17"/>
      <c r="T112" s="17"/>
      <c r="U112" s="17"/>
    </row>
    <row r="113" spans="1:21" ht="12.75" customHeight="1" x14ac:dyDescent="0.2">
      <c r="A113" s="350" t="s">
        <v>2754</v>
      </c>
      <c r="B113" s="369" t="s">
        <v>8417</v>
      </c>
      <c r="C113" s="777" t="s">
        <v>2755</v>
      </c>
      <c r="D113" s="777" t="s">
        <v>2756</v>
      </c>
      <c r="E113" s="777" t="s">
        <v>2757</v>
      </c>
      <c r="F113" s="777" t="s">
        <v>2758</v>
      </c>
      <c r="G113" s="777" t="s">
        <v>2759</v>
      </c>
      <c r="H113" s="777" t="s">
        <v>2760</v>
      </c>
      <c r="I113" s="33" t="s">
        <v>2106</v>
      </c>
      <c r="J113" s="33" t="s">
        <v>4231</v>
      </c>
      <c r="K113" s="33" t="s">
        <v>4559</v>
      </c>
      <c r="L113" s="33" t="s">
        <v>4560</v>
      </c>
      <c r="M113" s="33" t="s">
        <v>4308</v>
      </c>
      <c r="N113" s="14"/>
      <c r="O113" s="14"/>
      <c r="Q113" s="17"/>
      <c r="R113" s="17"/>
      <c r="T113" s="17"/>
      <c r="U113" s="17"/>
    </row>
    <row r="114" spans="1:21" ht="12.75" customHeight="1" x14ac:dyDescent="0.2">
      <c r="A114" s="243" t="s">
        <v>283</v>
      </c>
      <c r="B114" s="369"/>
      <c r="C114" s="619"/>
      <c r="D114" s="619"/>
      <c r="E114" s="619"/>
      <c r="F114" s="619"/>
      <c r="G114" s="619"/>
      <c r="H114" s="619"/>
      <c r="I114" s="8"/>
      <c r="J114" s="17"/>
      <c r="K114" s="17"/>
      <c r="L114" s="17"/>
      <c r="M114" s="17"/>
      <c r="N114" s="17"/>
      <c r="O114" s="17"/>
      <c r="P114" s="17"/>
      <c r="Q114" s="17"/>
      <c r="R114" s="17"/>
      <c r="S114" s="17"/>
      <c r="T114" s="17"/>
      <c r="U114" s="17"/>
    </row>
    <row r="115" spans="1:21" ht="12.75" customHeight="1" x14ac:dyDescent="0.2">
      <c r="A115" s="360" t="s">
        <v>2761</v>
      </c>
      <c r="B115" s="348" t="s">
        <v>8418</v>
      </c>
      <c r="C115" s="777" t="s">
        <v>2762</v>
      </c>
      <c r="D115" s="777" t="s">
        <v>2763</v>
      </c>
      <c r="E115" s="777" t="s">
        <v>2764</v>
      </c>
      <c r="F115" s="777" t="s">
        <v>2765</v>
      </c>
      <c r="G115" s="777" t="s">
        <v>2766</v>
      </c>
      <c r="H115" s="777" t="s">
        <v>2767</v>
      </c>
      <c r="I115" s="33" t="s">
        <v>2106</v>
      </c>
      <c r="J115" s="33" t="s">
        <v>4231</v>
      </c>
      <c r="K115" s="33" t="s">
        <v>4559</v>
      </c>
      <c r="L115" s="33" t="s">
        <v>4560</v>
      </c>
      <c r="M115" s="33" t="s">
        <v>4310</v>
      </c>
      <c r="N115" s="10" t="s">
        <v>4434</v>
      </c>
      <c r="O115" s="10"/>
      <c r="Q115" s="14"/>
      <c r="R115" s="14"/>
      <c r="S115" s="17"/>
      <c r="U115" s="17"/>
    </row>
    <row r="116" spans="1:21" ht="12.75" customHeight="1" x14ac:dyDescent="0.2">
      <c r="A116" s="360" t="s">
        <v>2768</v>
      </c>
      <c r="B116" s="348" t="s">
        <v>8419</v>
      </c>
      <c r="C116" s="777" t="s">
        <v>2769</v>
      </c>
      <c r="D116" s="777" t="s">
        <v>2770</v>
      </c>
      <c r="E116" s="777" t="s">
        <v>2771</v>
      </c>
      <c r="F116" s="777" t="s">
        <v>2772</v>
      </c>
      <c r="G116" s="777" t="s">
        <v>2773</v>
      </c>
      <c r="H116" s="777" t="s">
        <v>2774</v>
      </c>
      <c r="I116" s="33" t="s">
        <v>2106</v>
      </c>
      <c r="J116" s="33" t="s">
        <v>4231</v>
      </c>
      <c r="K116" s="33" t="s">
        <v>4559</v>
      </c>
      <c r="L116" s="33" t="s">
        <v>4560</v>
      </c>
      <c r="M116" s="33" t="s">
        <v>4310</v>
      </c>
      <c r="N116" s="10" t="s">
        <v>4435</v>
      </c>
      <c r="O116" s="10"/>
      <c r="Q116" s="14"/>
      <c r="R116" s="14"/>
      <c r="S116" s="17"/>
      <c r="U116" s="17"/>
    </row>
    <row r="117" spans="1:21" ht="12.75" customHeight="1" x14ac:dyDescent="0.2">
      <c r="A117" s="361" t="s">
        <v>2775</v>
      </c>
      <c r="B117" s="369" t="s">
        <v>8420</v>
      </c>
      <c r="C117" s="777" t="s">
        <v>2776</v>
      </c>
      <c r="D117" s="777" t="s">
        <v>2777</v>
      </c>
      <c r="E117" s="777" t="s">
        <v>2778</v>
      </c>
      <c r="F117" s="777" t="s">
        <v>2779</v>
      </c>
      <c r="G117" s="777" t="s">
        <v>2780</v>
      </c>
      <c r="H117" s="777" t="s">
        <v>2781</v>
      </c>
      <c r="I117" s="33" t="s">
        <v>2106</v>
      </c>
      <c r="J117" s="33" t="s">
        <v>4231</v>
      </c>
      <c r="K117" s="33" t="s">
        <v>4559</v>
      </c>
      <c r="L117" s="33" t="s">
        <v>4560</v>
      </c>
      <c r="M117" s="33" t="s">
        <v>4310</v>
      </c>
      <c r="N117" s="10" t="s">
        <v>4436</v>
      </c>
      <c r="O117" s="10"/>
      <c r="Q117" s="14"/>
      <c r="R117" s="14"/>
      <c r="S117" s="17"/>
      <c r="U117" s="17"/>
    </row>
    <row r="118" spans="1:21" ht="12.75" customHeight="1" x14ac:dyDescent="0.2">
      <c r="A118" s="350" t="s">
        <v>2782</v>
      </c>
      <c r="B118" s="348" t="s">
        <v>8421</v>
      </c>
      <c r="C118" s="777" t="s">
        <v>2783</v>
      </c>
      <c r="D118" s="777" t="s">
        <v>2784</v>
      </c>
      <c r="E118" s="777" t="s">
        <v>2785</v>
      </c>
      <c r="F118" s="777" t="s">
        <v>2786</v>
      </c>
      <c r="G118" s="777" t="s">
        <v>2787</v>
      </c>
      <c r="H118" s="777" t="s">
        <v>2788</v>
      </c>
      <c r="I118" s="33" t="s">
        <v>2106</v>
      </c>
      <c r="J118" s="33" t="s">
        <v>4231</v>
      </c>
      <c r="K118" s="33" t="s">
        <v>4559</v>
      </c>
      <c r="L118" s="33" t="s">
        <v>4560</v>
      </c>
      <c r="M118" s="33" t="s">
        <v>4310</v>
      </c>
      <c r="N118" s="33"/>
      <c r="O118" s="33"/>
      <c r="P118" s="14"/>
      <c r="Q118" s="14"/>
      <c r="R118" s="14"/>
      <c r="S118" s="17"/>
      <c r="U118" s="17"/>
    </row>
    <row r="119" spans="1:21" ht="12.75" customHeight="1" x14ac:dyDescent="0.2">
      <c r="A119" s="300" t="s">
        <v>127</v>
      </c>
      <c r="B119" s="348"/>
      <c r="C119" s="619"/>
      <c r="D119" s="619"/>
      <c r="E119" s="619"/>
      <c r="F119" s="619"/>
      <c r="G119" s="619"/>
      <c r="H119" s="619"/>
      <c r="I119" s="8"/>
      <c r="J119" s="17"/>
      <c r="K119" s="17"/>
      <c r="L119" s="17"/>
      <c r="M119" s="17"/>
      <c r="N119" s="17"/>
      <c r="O119" s="17"/>
      <c r="P119" s="17"/>
      <c r="Q119" s="17"/>
      <c r="R119" s="17"/>
      <c r="S119" s="17"/>
      <c r="T119" s="17"/>
      <c r="U119" s="17"/>
    </row>
    <row r="120" spans="1:21" ht="12.75" customHeight="1" x14ac:dyDescent="0.2">
      <c r="A120" s="360" t="s">
        <v>2789</v>
      </c>
      <c r="B120" s="348" t="s">
        <v>8393</v>
      </c>
      <c r="C120" s="777" t="s">
        <v>2790</v>
      </c>
      <c r="D120" s="777" t="s">
        <v>2791</v>
      </c>
      <c r="E120" s="777" t="s">
        <v>2792</v>
      </c>
      <c r="F120" s="777" t="s">
        <v>2793</v>
      </c>
      <c r="G120" s="777" t="s">
        <v>2794</v>
      </c>
      <c r="H120" s="777" t="s">
        <v>2795</v>
      </c>
      <c r="I120" s="9" t="s">
        <v>2106</v>
      </c>
      <c r="J120" s="9" t="s">
        <v>4231</v>
      </c>
      <c r="K120" s="9" t="s">
        <v>4559</v>
      </c>
      <c r="L120" s="9" t="s">
        <v>4560</v>
      </c>
      <c r="M120" s="9" t="s">
        <v>4313</v>
      </c>
      <c r="N120" s="10" t="s">
        <v>4434</v>
      </c>
      <c r="O120" s="10"/>
      <c r="Q120" s="17"/>
      <c r="R120" s="17"/>
      <c r="S120" s="17"/>
      <c r="T120" s="17"/>
    </row>
    <row r="121" spans="1:21" ht="12.75" customHeight="1" x14ac:dyDescent="0.2">
      <c r="A121" s="361" t="s">
        <v>2796</v>
      </c>
      <c r="B121" s="348" t="s">
        <v>8392</v>
      </c>
      <c r="C121" s="777" t="s">
        <v>2797</v>
      </c>
      <c r="D121" s="777" t="s">
        <v>2798</v>
      </c>
      <c r="E121" s="777" t="s">
        <v>2799</v>
      </c>
      <c r="F121" s="777" t="s">
        <v>2800</v>
      </c>
      <c r="G121" s="777" t="s">
        <v>2801</v>
      </c>
      <c r="H121" s="777" t="s">
        <v>2802</v>
      </c>
      <c r="I121" s="9" t="s">
        <v>2106</v>
      </c>
      <c r="J121" s="9" t="s">
        <v>4231</v>
      </c>
      <c r="K121" s="9" t="s">
        <v>4559</v>
      </c>
      <c r="L121" s="9" t="s">
        <v>4560</v>
      </c>
      <c r="M121" s="9" t="s">
        <v>4313</v>
      </c>
      <c r="N121" s="10" t="s">
        <v>4435</v>
      </c>
      <c r="O121" s="10"/>
      <c r="Q121" s="17"/>
      <c r="R121" s="17"/>
      <c r="S121" s="17"/>
      <c r="T121" s="17"/>
    </row>
    <row r="122" spans="1:21" ht="12.75" customHeight="1" x14ac:dyDescent="0.2">
      <c r="A122" s="361" t="s">
        <v>2803</v>
      </c>
      <c r="B122" s="369" t="s">
        <v>8422</v>
      </c>
      <c r="C122" s="777" t="s">
        <v>2804</v>
      </c>
      <c r="D122" s="777" t="s">
        <v>2805</v>
      </c>
      <c r="E122" s="777" t="s">
        <v>2806</v>
      </c>
      <c r="F122" s="777" t="s">
        <v>2807</v>
      </c>
      <c r="G122" s="777" t="s">
        <v>2808</v>
      </c>
      <c r="H122" s="777" t="s">
        <v>2809</v>
      </c>
      <c r="I122" s="9" t="s">
        <v>2106</v>
      </c>
      <c r="J122" s="9" t="s">
        <v>4231</v>
      </c>
      <c r="K122" s="9" t="s">
        <v>4559</v>
      </c>
      <c r="L122" s="9" t="s">
        <v>4560</v>
      </c>
      <c r="M122" s="9" t="s">
        <v>4313</v>
      </c>
      <c r="N122" s="10" t="s">
        <v>4436</v>
      </c>
      <c r="O122" s="10"/>
      <c r="Q122" s="17"/>
      <c r="R122" s="17"/>
      <c r="S122" s="17"/>
      <c r="T122" s="17"/>
    </row>
    <row r="123" spans="1:21" ht="12.75" customHeight="1" x14ac:dyDescent="0.2">
      <c r="A123" s="350" t="s">
        <v>2810</v>
      </c>
      <c r="B123" s="348" t="s">
        <v>8306</v>
      </c>
      <c r="C123" s="777" t="s">
        <v>2811</v>
      </c>
      <c r="D123" s="777" t="s">
        <v>2812</v>
      </c>
      <c r="E123" s="777" t="s">
        <v>2813</v>
      </c>
      <c r="F123" s="777" t="s">
        <v>2814</v>
      </c>
      <c r="G123" s="777" t="s">
        <v>2815</v>
      </c>
      <c r="H123" s="777" t="s">
        <v>2816</v>
      </c>
      <c r="I123" s="9" t="s">
        <v>2106</v>
      </c>
      <c r="J123" s="9" t="s">
        <v>4231</v>
      </c>
      <c r="K123" s="9" t="s">
        <v>4559</v>
      </c>
      <c r="L123" s="9" t="s">
        <v>4560</v>
      </c>
      <c r="M123" s="9" t="s">
        <v>4313</v>
      </c>
      <c r="N123" s="9"/>
      <c r="O123" s="9"/>
      <c r="P123" s="52"/>
      <c r="Q123" s="17"/>
      <c r="R123" s="17"/>
      <c r="S123" s="17"/>
      <c r="T123" s="17"/>
    </row>
    <row r="124" spans="1:21" ht="12.75" customHeight="1" x14ac:dyDescent="0.2">
      <c r="A124" s="362"/>
      <c r="B124" s="370"/>
      <c r="C124" s="156"/>
      <c r="D124" s="156" t="s">
        <v>4575</v>
      </c>
      <c r="E124" s="156" t="s">
        <v>4575</v>
      </c>
      <c r="F124" s="156" t="s">
        <v>4563</v>
      </c>
      <c r="G124" s="156" t="s">
        <v>4563</v>
      </c>
      <c r="H124" s="156" t="s">
        <v>4564</v>
      </c>
      <c r="I124" s="363"/>
      <c r="J124" s="17"/>
      <c r="K124" s="17"/>
      <c r="L124" s="17"/>
      <c r="M124" s="17"/>
      <c r="N124" s="17"/>
      <c r="O124" s="17"/>
      <c r="P124" s="17"/>
      <c r="Q124" s="17"/>
      <c r="R124" s="17"/>
      <c r="S124" s="17"/>
      <c r="T124" s="17"/>
      <c r="U124" s="17"/>
    </row>
    <row r="125" spans="1:21" ht="12.75" customHeight="1" x14ac:dyDescent="0.2">
      <c r="A125" s="362"/>
      <c r="B125" s="370"/>
      <c r="C125" s="364"/>
      <c r="D125" s="364"/>
      <c r="E125" s="364" t="s">
        <v>4576</v>
      </c>
      <c r="F125" s="364"/>
      <c r="G125" s="364" t="s">
        <v>4576</v>
      </c>
      <c r="H125" s="364"/>
      <c r="I125" s="363"/>
      <c r="J125" s="17"/>
      <c r="K125" s="17"/>
      <c r="L125" s="17"/>
      <c r="M125" s="17"/>
      <c r="N125" s="17"/>
      <c r="O125" s="17"/>
      <c r="P125" s="17"/>
      <c r="Q125" s="17"/>
      <c r="R125" s="17"/>
      <c r="S125" s="17"/>
      <c r="T125" s="17"/>
      <c r="U125" s="17"/>
    </row>
    <row r="126" spans="1:21" ht="12.75" customHeight="1" x14ac:dyDescent="0.2">
      <c r="A126" s="18" t="s">
        <v>6807</v>
      </c>
      <c r="B126" s="48"/>
      <c r="C126" s="364"/>
      <c r="D126" s="364"/>
      <c r="E126" s="364"/>
      <c r="F126" s="364"/>
      <c r="G126" s="364"/>
      <c r="H126" s="364"/>
      <c r="I126" s="363"/>
      <c r="J126" s="17"/>
      <c r="K126" s="17"/>
      <c r="L126" s="17"/>
      <c r="M126" s="17"/>
      <c r="N126" s="17"/>
      <c r="O126" s="17"/>
      <c r="P126" s="17"/>
      <c r="Q126" s="17"/>
      <c r="R126" s="17"/>
      <c r="S126" s="17"/>
      <c r="T126" s="17"/>
      <c r="U126" s="17"/>
    </row>
    <row r="127" spans="1:21" ht="12.75" customHeight="1" x14ac:dyDescent="0.2">
      <c r="A127" s="13" t="s">
        <v>48</v>
      </c>
      <c r="B127" s="68"/>
      <c r="C127" s="806"/>
      <c r="D127" s="806"/>
      <c r="E127" s="806"/>
      <c r="F127" s="806"/>
      <c r="G127" s="806"/>
      <c r="H127" s="806"/>
      <c r="I127" s="363"/>
      <c r="J127" s="17"/>
      <c r="K127" s="17"/>
      <c r="L127" s="17"/>
      <c r="M127" s="17"/>
      <c r="N127" s="17"/>
      <c r="O127" s="17"/>
      <c r="P127" s="17"/>
      <c r="Q127" s="17"/>
      <c r="R127" s="17"/>
      <c r="S127" s="17"/>
      <c r="T127" s="17"/>
      <c r="U127" s="17"/>
    </row>
    <row r="128" spans="1:21" ht="12.75" customHeight="1" x14ac:dyDescent="0.2">
      <c r="A128" s="13" t="s">
        <v>6656</v>
      </c>
      <c r="B128" s="68"/>
      <c r="C128" s="363"/>
      <c r="D128" s="363"/>
      <c r="E128" s="363"/>
      <c r="F128" s="363"/>
      <c r="G128" s="363"/>
      <c r="H128" s="363"/>
      <c r="I128" s="363"/>
      <c r="J128" s="17"/>
      <c r="K128" s="17"/>
      <c r="L128" s="17"/>
      <c r="M128" s="17"/>
      <c r="N128" s="17"/>
      <c r="O128" s="17"/>
      <c r="P128" s="17"/>
      <c r="Q128" s="17"/>
      <c r="R128" s="17"/>
      <c r="S128" s="17"/>
      <c r="T128" s="17"/>
      <c r="U128" s="17"/>
    </row>
    <row r="129" spans="1:22" ht="12.75" customHeight="1" x14ac:dyDescent="0.2">
      <c r="A129" s="13" t="s">
        <v>4360</v>
      </c>
      <c r="B129" s="68"/>
      <c r="C129" s="363"/>
      <c r="D129" s="363"/>
      <c r="E129" s="363"/>
      <c r="F129" s="363"/>
      <c r="G129" s="363"/>
      <c r="H129" s="363"/>
      <c r="I129" s="363"/>
      <c r="J129" s="17"/>
      <c r="K129" s="17"/>
      <c r="L129" s="17"/>
      <c r="M129" s="17"/>
      <c r="N129" s="17"/>
      <c r="O129" s="17"/>
      <c r="P129" s="17"/>
      <c r="Q129" s="17"/>
      <c r="R129" s="17"/>
      <c r="S129" s="17"/>
      <c r="T129" s="17"/>
      <c r="U129" s="17"/>
    </row>
    <row r="130" spans="1:22" ht="12.75" customHeight="1" x14ac:dyDescent="0.2">
      <c r="A130" s="13" t="s">
        <v>4508</v>
      </c>
      <c r="B130" s="68"/>
      <c r="C130" s="363"/>
      <c r="D130" s="363"/>
      <c r="E130" s="363"/>
      <c r="F130" s="363"/>
      <c r="G130" s="363"/>
      <c r="H130" s="363"/>
      <c r="I130" s="363"/>
      <c r="J130" s="17"/>
      <c r="K130" s="17"/>
      <c r="L130" s="17"/>
      <c r="M130" s="17"/>
      <c r="N130" s="17"/>
      <c r="O130" s="17"/>
      <c r="P130" s="17"/>
      <c r="Q130" s="17"/>
      <c r="R130" s="17"/>
      <c r="S130" s="17"/>
      <c r="T130" s="17"/>
      <c r="U130" s="17"/>
    </row>
    <row r="131" spans="1:22" ht="12.75" customHeight="1" x14ac:dyDescent="0.2">
      <c r="C131" s="363"/>
      <c r="D131" s="363"/>
      <c r="E131" s="363"/>
      <c r="F131" s="363"/>
      <c r="G131" s="363"/>
      <c r="H131" s="363"/>
      <c r="I131" s="363"/>
      <c r="J131" s="17"/>
      <c r="K131" s="17"/>
      <c r="L131" s="17"/>
      <c r="M131" s="17"/>
      <c r="N131" s="17"/>
      <c r="O131" s="17"/>
      <c r="P131" s="17"/>
      <c r="Q131" s="17"/>
      <c r="R131" s="17"/>
      <c r="S131" s="17"/>
      <c r="T131" s="17"/>
      <c r="U131" s="17"/>
    </row>
    <row r="132" spans="1:22" ht="12.75" customHeight="1" x14ac:dyDescent="0.2">
      <c r="A132" s="17" t="s">
        <v>280</v>
      </c>
      <c r="B132" s="47"/>
      <c r="C132" s="363"/>
      <c r="D132" s="363"/>
      <c r="E132" s="363"/>
      <c r="F132" s="363"/>
      <c r="G132" s="363"/>
      <c r="H132" s="363"/>
      <c r="I132" s="363"/>
      <c r="J132" s="17"/>
      <c r="K132" s="17"/>
      <c r="L132" s="17"/>
      <c r="M132" s="17"/>
      <c r="N132" s="17"/>
      <c r="O132" s="17"/>
      <c r="P132" s="17"/>
      <c r="Q132" s="17"/>
      <c r="R132" s="17"/>
      <c r="S132" s="17"/>
      <c r="T132" s="17"/>
      <c r="U132" s="17"/>
    </row>
    <row r="133" spans="1:22" ht="12.75" customHeight="1" x14ac:dyDescent="0.2">
      <c r="A133" s="17"/>
      <c r="B133" s="47"/>
      <c r="C133" s="363"/>
      <c r="D133" s="363"/>
      <c r="E133" s="363"/>
      <c r="F133" s="363"/>
      <c r="G133" s="363"/>
      <c r="H133" s="363"/>
      <c r="I133" s="363"/>
      <c r="J133" s="17"/>
      <c r="K133" s="17"/>
      <c r="L133" s="17"/>
      <c r="M133" s="17"/>
      <c r="N133" s="17"/>
      <c r="O133" s="17"/>
      <c r="P133" s="17"/>
      <c r="Q133" s="17"/>
      <c r="R133" s="17"/>
      <c r="S133" s="17"/>
      <c r="T133" s="17"/>
      <c r="U133" s="17"/>
    </row>
    <row r="134" spans="1:22" ht="12.75" customHeight="1" x14ac:dyDescent="0.2">
      <c r="C134" s="895" t="s">
        <v>277</v>
      </c>
      <c r="D134" s="895"/>
      <c r="E134" s="895" t="s">
        <v>279</v>
      </c>
      <c r="F134" s="895"/>
      <c r="G134" s="17"/>
      <c r="H134" s="17"/>
      <c r="I134" s="17"/>
      <c r="J134" s="17"/>
      <c r="K134" s="17"/>
      <c r="L134" s="17"/>
      <c r="M134" s="17"/>
      <c r="N134" s="17"/>
      <c r="O134" s="17"/>
      <c r="P134" s="17"/>
      <c r="Q134" s="17"/>
      <c r="R134" s="17"/>
      <c r="S134" s="17"/>
      <c r="T134" s="17"/>
      <c r="U134" s="17"/>
      <c r="V134" s="17"/>
    </row>
    <row r="135" spans="1:22" ht="12.75" customHeight="1" x14ac:dyDescent="0.2">
      <c r="C135" s="207" t="s">
        <v>2817</v>
      </c>
      <c r="D135" s="207" t="s">
        <v>2818</v>
      </c>
      <c r="E135" s="207" t="s">
        <v>2817</v>
      </c>
      <c r="F135" s="207" t="s">
        <v>2818</v>
      </c>
      <c r="G135" s="5"/>
      <c r="H135" s="17"/>
      <c r="I135" s="17"/>
      <c r="J135" s="17"/>
      <c r="K135" s="17"/>
      <c r="L135" s="17"/>
      <c r="M135" s="17"/>
      <c r="N135" s="17"/>
      <c r="O135" s="17"/>
      <c r="P135" s="17"/>
      <c r="Q135" s="17"/>
      <c r="R135" s="17"/>
      <c r="S135" s="17"/>
      <c r="T135" s="17"/>
      <c r="U135" s="17"/>
      <c r="V135" s="17"/>
    </row>
    <row r="136" spans="1:22" ht="12.75" customHeight="1" x14ac:dyDescent="0.2">
      <c r="C136" s="238" t="s">
        <v>8339</v>
      </c>
      <c r="D136" s="238" t="s">
        <v>8340</v>
      </c>
      <c r="E136" s="238" t="s">
        <v>8303</v>
      </c>
      <c r="F136" s="238" t="s">
        <v>8290</v>
      </c>
      <c r="G136" s="5"/>
      <c r="H136" s="17"/>
      <c r="I136" s="17"/>
      <c r="J136" s="17"/>
      <c r="K136" s="17"/>
      <c r="L136" s="17"/>
      <c r="M136" s="17"/>
      <c r="N136" s="17"/>
      <c r="O136" s="17"/>
      <c r="P136" s="17"/>
      <c r="Q136" s="17"/>
      <c r="R136" s="17"/>
      <c r="S136" s="17"/>
      <c r="T136" s="17"/>
      <c r="U136" s="17"/>
      <c r="V136" s="17"/>
    </row>
    <row r="137" spans="1:22" ht="12.75" customHeight="1" x14ac:dyDescent="0.2">
      <c r="A137" s="350" t="s">
        <v>2819</v>
      </c>
      <c r="B137" s="367" t="s">
        <v>8394</v>
      </c>
      <c r="C137" s="818" t="s">
        <v>2820</v>
      </c>
      <c r="D137" s="818" t="s">
        <v>2821</v>
      </c>
      <c r="E137" s="818" t="s">
        <v>2822</v>
      </c>
      <c r="F137" s="818" t="s">
        <v>2823</v>
      </c>
      <c r="G137" s="9" t="s">
        <v>2106</v>
      </c>
      <c r="H137" s="9" t="s">
        <v>4231</v>
      </c>
      <c r="I137" s="355" t="s">
        <v>4577</v>
      </c>
      <c r="J137" s="10" t="s">
        <v>4560</v>
      </c>
      <c r="K137" s="10" t="s">
        <v>4568</v>
      </c>
      <c r="L137" s="10"/>
      <c r="N137" s="17"/>
      <c r="O137" s="17"/>
      <c r="P137" s="17"/>
      <c r="R137" s="17"/>
      <c r="S137" s="17"/>
      <c r="T137" s="17"/>
      <c r="U137" s="17"/>
      <c r="V137" s="17"/>
    </row>
    <row r="138" spans="1:22" ht="12.75" customHeight="1" x14ac:dyDescent="0.2">
      <c r="A138" s="350" t="s">
        <v>2824</v>
      </c>
      <c r="B138" s="367" t="s">
        <v>8395</v>
      </c>
      <c r="C138" s="619"/>
      <c r="D138" s="818" t="s">
        <v>2825</v>
      </c>
      <c r="E138" s="619"/>
      <c r="F138" s="818" t="s">
        <v>2826</v>
      </c>
      <c r="G138" s="9" t="s">
        <v>2106</v>
      </c>
      <c r="H138" s="9" t="s">
        <v>4231</v>
      </c>
      <c r="I138" s="355" t="s">
        <v>4578</v>
      </c>
      <c r="J138" s="10" t="s">
        <v>4560</v>
      </c>
      <c r="K138" s="10" t="s">
        <v>4568</v>
      </c>
      <c r="L138" s="10"/>
      <c r="N138" s="17"/>
      <c r="O138" s="17"/>
      <c r="P138" s="17"/>
      <c r="R138" s="17"/>
      <c r="S138" s="17"/>
      <c r="T138" s="17"/>
      <c r="U138" s="17"/>
      <c r="V138" s="17"/>
    </row>
    <row r="139" spans="1:22" ht="12.75" customHeight="1" x14ac:dyDescent="0.2">
      <c r="A139" s="344"/>
      <c r="B139" s="368"/>
      <c r="C139" s="15" t="s">
        <v>4376</v>
      </c>
      <c r="D139" s="15" t="s">
        <v>4377</v>
      </c>
      <c r="E139" s="15" t="s">
        <v>4376</v>
      </c>
      <c r="F139" s="15" t="s">
        <v>4377</v>
      </c>
      <c r="G139" s="17"/>
      <c r="H139" s="17"/>
      <c r="I139" s="17"/>
      <c r="J139" s="17"/>
      <c r="K139" s="17"/>
      <c r="L139" s="17"/>
      <c r="M139" s="17"/>
      <c r="N139" s="17"/>
      <c r="O139" s="17"/>
      <c r="P139" s="17"/>
      <c r="Q139" s="17"/>
      <c r="R139" s="17"/>
      <c r="S139" s="17"/>
      <c r="T139" s="17"/>
      <c r="U139" s="17"/>
      <c r="V139" s="17"/>
    </row>
    <row r="140" spans="1:22" ht="12.75" customHeight="1" x14ac:dyDescent="0.2">
      <c r="A140" s="362"/>
      <c r="B140" s="370"/>
      <c r="C140" s="364" t="s">
        <v>4563</v>
      </c>
      <c r="D140" s="364" t="s">
        <v>4563</v>
      </c>
      <c r="E140" s="364" t="s">
        <v>4564</v>
      </c>
      <c r="F140" s="364" t="s">
        <v>4564</v>
      </c>
      <c r="G140" s="17"/>
      <c r="H140" s="17"/>
      <c r="I140" s="17"/>
      <c r="J140" s="17"/>
      <c r="K140" s="17"/>
      <c r="L140" s="17"/>
      <c r="M140" s="17"/>
      <c r="N140" s="17"/>
      <c r="O140" s="17"/>
      <c r="P140" s="17"/>
      <c r="Q140" s="17"/>
      <c r="R140" s="17"/>
      <c r="S140" s="17"/>
      <c r="T140" s="17"/>
      <c r="U140" s="17"/>
      <c r="V140" s="17"/>
    </row>
    <row r="141" spans="1:22" ht="12.75" customHeight="1" x14ac:dyDescent="0.2">
      <c r="A141" s="362"/>
      <c r="B141" s="370"/>
      <c r="C141" s="364"/>
      <c r="D141" s="364"/>
      <c r="E141" s="364"/>
      <c r="F141" s="364"/>
      <c r="G141" s="17"/>
      <c r="H141" s="17"/>
      <c r="I141" s="17"/>
      <c r="J141" s="17"/>
      <c r="K141" s="17"/>
      <c r="L141" s="17"/>
      <c r="M141" s="17"/>
      <c r="N141" s="17"/>
      <c r="O141" s="17"/>
      <c r="P141" s="17"/>
      <c r="Q141" s="17"/>
      <c r="R141" s="17"/>
      <c r="S141" s="17"/>
      <c r="T141" s="17"/>
      <c r="U141" s="17"/>
      <c r="V141" s="17"/>
    </row>
    <row r="142" spans="1:22" ht="12.75" customHeight="1" x14ac:dyDescent="0.2">
      <c r="A142" s="18" t="s">
        <v>6808</v>
      </c>
      <c r="B142" s="48"/>
      <c r="C142" s="363"/>
      <c r="D142" s="363"/>
      <c r="E142" s="363"/>
      <c r="F142" s="363"/>
      <c r="G142" s="17"/>
      <c r="H142" s="17"/>
      <c r="I142" s="17"/>
      <c r="J142" s="17"/>
      <c r="K142" s="17"/>
      <c r="L142" s="17"/>
      <c r="M142" s="17"/>
      <c r="N142" s="17"/>
      <c r="O142" s="17"/>
      <c r="P142" s="17"/>
      <c r="Q142" s="17"/>
      <c r="R142" s="17"/>
      <c r="S142" s="17"/>
      <c r="T142" s="17"/>
      <c r="U142" s="17"/>
      <c r="V142" s="17"/>
    </row>
    <row r="143" spans="1:22" ht="12.75" customHeight="1" x14ac:dyDescent="0.2">
      <c r="A143" s="13" t="s">
        <v>48</v>
      </c>
      <c r="B143" s="68"/>
      <c r="C143" s="363"/>
      <c r="D143" s="363"/>
      <c r="E143" s="363"/>
      <c r="F143" s="363"/>
      <c r="G143" s="17"/>
      <c r="H143" s="17"/>
      <c r="I143" s="17"/>
      <c r="J143" s="17"/>
      <c r="K143" s="17"/>
      <c r="L143" s="17"/>
      <c r="M143" s="17"/>
      <c r="N143" s="17"/>
      <c r="O143" s="17"/>
      <c r="P143" s="17"/>
      <c r="Q143" s="17"/>
      <c r="R143" s="17"/>
      <c r="S143" s="17"/>
      <c r="T143" s="17"/>
      <c r="U143" s="17"/>
      <c r="V143" s="17"/>
    </row>
    <row r="144" spans="1:22" ht="12.75" customHeight="1" x14ac:dyDescent="0.2">
      <c r="A144" s="13" t="s">
        <v>6656</v>
      </c>
      <c r="B144" s="68"/>
      <c r="C144" s="363"/>
      <c r="D144" s="363"/>
      <c r="E144" s="363"/>
      <c r="F144" s="363"/>
      <c r="G144" s="17"/>
      <c r="H144" s="17"/>
      <c r="I144" s="17"/>
      <c r="J144" s="17"/>
      <c r="K144" s="17"/>
      <c r="L144" s="17"/>
      <c r="M144" s="17"/>
      <c r="N144" s="17"/>
      <c r="O144" s="17"/>
      <c r="P144" s="17"/>
      <c r="Q144" s="17"/>
      <c r="R144" s="17"/>
      <c r="S144" s="17"/>
      <c r="T144" s="17"/>
      <c r="U144" s="17"/>
      <c r="V144" s="17"/>
    </row>
    <row r="145" spans="1:22" ht="12.75" customHeight="1" x14ac:dyDescent="0.2">
      <c r="A145" s="13" t="s">
        <v>4508</v>
      </c>
      <c r="B145" s="68"/>
      <c r="C145" s="363"/>
      <c r="D145" s="363"/>
      <c r="E145" s="363"/>
      <c r="F145" s="363"/>
      <c r="G145" s="17"/>
      <c r="H145" s="17"/>
      <c r="I145" s="17"/>
      <c r="J145" s="17"/>
      <c r="K145" s="17"/>
      <c r="L145" s="17"/>
      <c r="M145" s="17"/>
      <c r="N145" s="17"/>
      <c r="O145" s="17"/>
      <c r="P145" s="17"/>
      <c r="Q145" s="17"/>
      <c r="R145" s="17"/>
      <c r="S145" s="17"/>
      <c r="T145" s="17"/>
      <c r="U145" s="17"/>
      <c r="V145" s="17"/>
    </row>
    <row r="146" spans="1:22" ht="12.75" customHeight="1" x14ac:dyDescent="0.2">
      <c r="A146" s="17"/>
      <c r="B146" s="47"/>
      <c r="C146" s="17"/>
      <c r="D146" s="17"/>
      <c r="E146" s="17"/>
      <c r="F146" s="17"/>
      <c r="G146" s="17"/>
      <c r="H146" s="17"/>
      <c r="I146" s="17"/>
      <c r="J146" s="17"/>
      <c r="K146" s="17"/>
      <c r="L146" s="17"/>
      <c r="M146" s="17"/>
      <c r="N146" s="17"/>
      <c r="O146" s="17"/>
      <c r="P146" s="17"/>
      <c r="Q146" s="17"/>
      <c r="R146" s="17"/>
    </row>
    <row r="147" spans="1:22" ht="12.75" customHeight="1" x14ac:dyDescent="0.2">
      <c r="A147" s="101" t="s">
        <v>2827</v>
      </c>
      <c r="B147" s="806"/>
      <c r="C147" s="365"/>
      <c r="D147" s="17"/>
      <c r="E147" s="17"/>
      <c r="F147" s="17"/>
      <c r="G147" s="17"/>
      <c r="H147" s="17"/>
      <c r="I147" s="17"/>
      <c r="J147" s="17"/>
      <c r="K147" s="17"/>
      <c r="L147" s="17"/>
      <c r="M147" s="17"/>
      <c r="N147" s="17"/>
      <c r="O147" s="17"/>
      <c r="P147" s="17"/>
      <c r="Q147" s="17"/>
      <c r="R147" s="17"/>
    </row>
    <row r="148" spans="1:22" ht="12.75" customHeight="1" x14ac:dyDescent="0.2">
      <c r="A148" s="17" t="s">
        <v>5132</v>
      </c>
      <c r="B148" s="47"/>
      <c r="C148" s="365"/>
      <c r="D148" s="17"/>
      <c r="E148" s="17"/>
      <c r="F148" s="17"/>
      <c r="G148" s="17"/>
      <c r="H148" s="17"/>
      <c r="I148" s="17"/>
      <c r="J148" s="17"/>
      <c r="K148" s="17"/>
      <c r="L148" s="17"/>
      <c r="M148" s="17"/>
      <c r="N148" s="17"/>
      <c r="O148" s="17"/>
      <c r="P148" s="17"/>
      <c r="Q148" s="17"/>
      <c r="R148" s="17"/>
    </row>
    <row r="149" spans="1:22" ht="12.75" customHeight="1" x14ac:dyDescent="0.2">
      <c r="A149" s="17"/>
      <c r="B149" s="47"/>
      <c r="C149" s="348" t="s">
        <v>8291</v>
      </c>
      <c r="D149" s="17"/>
      <c r="E149" s="17"/>
      <c r="F149" s="17"/>
      <c r="G149" s="17"/>
      <c r="H149" s="17"/>
      <c r="I149" s="17"/>
      <c r="J149" s="17"/>
      <c r="K149" s="17"/>
      <c r="L149" s="17"/>
      <c r="M149" s="17"/>
      <c r="N149" s="17"/>
      <c r="O149" s="17"/>
      <c r="P149" s="17"/>
      <c r="Q149" s="17"/>
      <c r="R149" s="17"/>
    </row>
    <row r="150" spans="1:22" ht="12.75" customHeight="1" x14ac:dyDescent="0.2">
      <c r="A150" s="346" t="s">
        <v>2828</v>
      </c>
      <c r="B150" s="348" t="s">
        <v>8402</v>
      </c>
      <c r="C150" s="777" t="s">
        <v>372</v>
      </c>
      <c r="D150" s="10" t="s">
        <v>2106</v>
      </c>
      <c r="E150" s="10" t="s">
        <v>4218</v>
      </c>
      <c r="F150" s="10" t="s">
        <v>4560</v>
      </c>
      <c r="G150" s="14"/>
      <c r="H150" s="13" t="s">
        <v>4378</v>
      </c>
      <c r="J150" s="17"/>
      <c r="K150" s="17"/>
      <c r="M150" s="17"/>
      <c r="N150" s="17"/>
      <c r="O150" s="17"/>
      <c r="P150" s="17"/>
      <c r="Q150" s="17"/>
      <c r="R150" s="17"/>
    </row>
    <row r="151" spans="1:22" ht="12.75" customHeight="1" x14ac:dyDescent="0.2">
      <c r="A151" s="346" t="s">
        <v>2829</v>
      </c>
      <c r="B151" s="348" t="s">
        <v>8403</v>
      </c>
      <c r="C151" s="777" t="s">
        <v>370</v>
      </c>
      <c r="D151" s="10" t="s">
        <v>2106</v>
      </c>
      <c r="E151" s="10" t="s">
        <v>4219</v>
      </c>
      <c r="F151" s="10" t="s">
        <v>4560</v>
      </c>
      <c r="G151" s="10" t="s">
        <v>4330</v>
      </c>
      <c r="H151" s="13" t="s">
        <v>4378</v>
      </c>
      <c r="J151" s="17"/>
      <c r="K151" s="17"/>
      <c r="M151" s="17"/>
      <c r="N151" s="17"/>
      <c r="O151" s="17"/>
      <c r="P151" s="17"/>
      <c r="Q151" s="17"/>
      <c r="R151" s="17"/>
    </row>
    <row r="152" spans="1:22" ht="12.75" customHeight="1" x14ac:dyDescent="0.2">
      <c r="A152" s="346" t="s">
        <v>2830</v>
      </c>
      <c r="B152" s="348" t="s">
        <v>8404</v>
      </c>
      <c r="C152" s="777" t="s">
        <v>368</v>
      </c>
      <c r="D152" s="10" t="s">
        <v>2106</v>
      </c>
      <c r="E152" s="10" t="s">
        <v>4219</v>
      </c>
      <c r="F152" s="10" t="s">
        <v>4560</v>
      </c>
      <c r="G152" s="10" t="s">
        <v>4331</v>
      </c>
      <c r="H152" s="13" t="s">
        <v>4378</v>
      </c>
      <c r="J152" s="17"/>
      <c r="K152" s="17"/>
      <c r="M152" s="17"/>
      <c r="N152" s="17"/>
      <c r="O152" s="17"/>
      <c r="P152" s="17"/>
      <c r="Q152" s="17"/>
      <c r="R152" s="17"/>
    </row>
    <row r="153" spans="1:22" ht="12.75" customHeight="1" x14ac:dyDescent="0.2">
      <c r="A153" s="346" t="s">
        <v>2831</v>
      </c>
      <c r="B153" s="348" t="s">
        <v>8405</v>
      </c>
      <c r="C153" s="777" t="s">
        <v>276</v>
      </c>
      <c r="D153" s="10" t="s">
        <v>2106</v>
      </c>
      <c r="E153" s="10" t="s">
        <v>4219</v>
      </c>
      <c r="F153" s="10" t="s">
        <v>4560</v>
      </c>
      <c r="G153" s="10" t="s">
        <v>4332</v>
      </c>
      <c r="H153" s="13" t="s">
        <v>4372</v>
      </c>
      <c r="J153" s="17"/>
      <c r="K153" s="17"/>
      <c r="M153" s="17"/>
      <c r="N153" s="17"/>
      <c r="O153" s="17"/>
      <c r="P153" s="17"/>
      <c r="Q153" s="17"/>
      <c r="R153" s="17"/>
    </row>
    <row r="154" spans="1:22" ht="12.75" customHeight="1" x14ac:dyDescent="0.2">
      <c r="A154" s="344"/>
      <c r="B154" s="368"/>
      <c r="D154" s="17"/>
      <c r="E154" s="17"/>
      <c r="F154" s="17"/>
      <c r="G154" s="17"/>
      <c r="H154" s="17"/>
      <c r="I154" s="17"/>
      <c r="J154" s="17"/>
      <c r="K154" s="17"/>
      <c r="L154" s="17"/>
      <c r="M154" s="17"/>
      <c r="N154" s="17"/>
      <c r="O154" s="17"/>
      <c r="P154" s="17"/>
      <c r="Q154" s="17"/>
      <c r="R154" s="17"/>
    </row>
    <row r="155" spans="1:22" ht="12.75" customHeight="1" x14ac:dyDescent="0.2">
      <c r="A155" s="18" t="s">
        <v>6809</v>
      </c>
      <c r="B155" s="48"/>
      <c r="C155" s="101"/>
      <c r="E155" s="17"/>
      <c r="F155" s="17"/>
      <c r="G155" s="17"/>
      <c r="H155" s="17"/>
      <c r="I155" s="17"/>
      <c r="J155" s="17"/>
      <c r="K155" s="17"/>
      <c r="L155" s="17"/>
      <c r="M155" s="17"/>
      <c r="N155" s="17"/>
      <c r="O155" s="17"/>
      <c r="P155" s="17"/>
      <c r="Q155" s="17"/>
      <c r="R155" s="17"/>
    </row>
    <row r="156" spans="1:22" ht="12.75" customHeight="1" x14ac:dyDescent="0.2">
      <c r="A156" s="13" t="s">
        <v>48</v>
      </c>
      <c r="B156" s="68"/>
      <c r="C156" s="101"/>
      <c r="D156" s="359"/>
      <c r="E156" s="17"/>
      <c r="F156" s="17"/>
      <c r="G156" s="17"/>
      <c r="H156" s="17"/>
      <c r="I156" s="17"/>
      <c r="J156" s="17"/>
      <c r="K156" s="17"/>
      <c r="L156" s="17"/>
      <c r="M156" s="17"/>
      <c r="N156" s="17"/>
      <c r="O156" s="17"/>
      <c r="P156" s="17"/>
      <c r="Q156" s="17"/>
      <c r="R156" s="17"/>
    </row>
    <row r="157" spans="1:22" ht="12.75" customHeight="1" x14ac:dyDescent="0.2">
      <c r="A157" s="13" t="s">
        <v>6656</v>
      </c>
      <c r="B157" s="68"/>
      <c r="C157" s="101"/>
      <c r="D157" s="359"/>
      <c r="E157" s="17"/>
      <c r="F157" s="17"/>
      <c r="G157" s="17"/>
      <c r="H157" s="17"/>
      <c r="I157" s="17"/>
      <c r="J157" s="17"/>
      <c r="K157" s="17"/>
      <c r="L157" s="17"/>
      <c r="M157" s="17"/>
      <c r="N157" s="17"/>
      <c r="O157" s="17"/>
      <c r="P157" s="17"/>
      <c r="Q157" s="17"/>
      <c r="R157" s="17"/>
    </row>
    <row r="158" spans="1:22" ht="12.75" customHeight="1" x14ac:dyDescent="0.2">
      <c r="A158" s="13" t="s">
        <v>4508</v>
      </c>
      <c r="B158" s="68"/>
      <c r="C158" s="101"/>
      <c r="D158" s="359"/>
      <c r="E158" s="17"/>
      <c r="F158" s="17"/>
      <c r="G158" s="17"/>
      <c r="H158" s="17"/>
      <c r="I158" s="17"/>
      <c r="J158" s="17"/>
      <c r="K158" s="17"/>
      <c r="L158" s="17"/>
      <c r="M158" s="17"/>
      <c r="N158" s="17"/>
      <c r="O158" s="17"/>
      <c r="P158" s="17"/>
      <c r="Q158" s="17"/>
      <c r="R158" s="17"/>
    </row>
    <row r="159" spans="1:22" ht="12.75" customHeight="1" x14ac:dyDescent="0.2">
      <c r="A159" s="13"/>
      <c r="B159" s="68"/>
      <c r="C159" s="101"/>
      <c r="D159" s="359"/>
      <c r="E159" s="17"/>
      <c r="F159" s="17"/>
      <c r="G159" s="17"/>
      <c r="H159" s="17"/>
      <c r="I159" s="17"/>
      <c r="J159" s="17"/>
      <c r="K159" s="17"/>
      <c r="L159" s="17"/>
      <c r="M159" s="17"/>
      <c r="N159" s="17"/>
      <c r="O159" s="17"/>
      <c r="P159" s="17"/>
      <c r="Q159" s="17"/>
      <c r="R159" s="17"/>
    </row>
    <row r="160" spans="1:22" ht="12.75" customHeight="1" x14ac:dyDescent="0.2">
      <c r="A160" s="344"/>
      <c r="B160" s="368"/>
      <c r="C160" s="366"/>
      <c r="D160" s="366" t="s">
        <v>2832</v>
      </c>
      <c r="E160" s="17"/>
      <c r="F160" s="17"/>
      <c r="G160" s="17"/>
      <c r="H160" s="17"/>
      <c r="I160" s="17"/>
      <c r="J160" s="17"/>
      <c r="K160" s="17"/>
      <c r="L160" s="17"/>
      <c r="M160" s="17"/>
      <c r="N160" s="17"/>
      <c r="O160" s="17"/>
      <c r="P160" s="17"/>
      <c r="Q160" s="17"/>
      <c r="R160" s="17"/>
    </row>
    <row r="161" spans="1:18" ht="12.75" customHeight="1" x14ac:dyDescent="0.2">
      <c r="A161" s="344"/>
      <c r="B161" s="368"/>
      <c r="C161" s="348" t="s">
        <v>8298</v>
      </c>
      <c r="D161" s="348" t="s">
        <v>8352</v>
      </c>
      <c r="E161" s="17"/>
      <c r="F161" s="17"/>
      <c r="G161" s="17"/>
      <c r="H161" s="17"/>
      <c r="I161" s="17"/>
      <c r="J161" s="17"/>
      <c r="K161" s="17"/>
      <c r="L161" s="17"/>
      <c r="M161" s="17"/>
      <c r="N161" s="17"/>
      <c r="O161" s="17"/>
      <c r="P161" s="17"/>
      <c r="Q161" s="17"/>
      <c r="R161" s="17"/>
    </row>
    <row r="162" spans="1:18" ht="12.75" customHeight="1" x14ac:dyDescent="0.2">
      <c r="A162" s="347" t="s">
        <v>5041</v>
      </c>
      <c r="B162" s="348" t="s">
        <v>8411</v>
      </c>
      <c r="C162" s="777" t="s">
        <v>275</v>
      </c>
      <c r="D162" s="777" t="s">
        <v>275</v>
      </c>
      <c r="E162" s="17"/>
      <c r="F162" s="17"/>
      <c r="G162" s="17"/>
      <c r="H162" s="17"/>
      <c r="I162" s="17"/>
      <c r="J162" s="17"/>
      <c r="K162" s="17"/>
      <c r="L162" s="17"/>
      <c r="M162" s="17"/>
      <c r="N162" s="17"/>
      <c r="O162" s="17"/>
      <c r="P162" s="17"/>
      <c r="Q162" s="17"/>
      <c r="R162" s="17"/>
    </row>
    <row r="163" spans="1:18" ht="12.75" customHeight="1" x14ac:dyDescent="0.2">
      <c r="A163" s="17"/>
      <c r="B163" s="47"/>
      <c r="C163" s="10" t="s">
        <v>2106</v>
      </c>
      <c r="D163" s="10" t="s">
        <v>2107</v>
      </c>
      <c r="E163" s="17"/>
      <c r="F163" s="17"/>
      <c r="G163" s="17"/>
      <c r="H163" s="17"/>
      <c r="I163" s="17"/>
      <c r="J163" s="17"/>
      <c r="K163" s="17"/>
      <c r="L163" s="17"/>
      <c r="M163" s="17"/>
      <c r="N163" s="17"/>
      <c r="O163" s="17"/>
      <c r="P163" s="17"/>
      <c r="Q163" s="17"/>
      <c r="R163" s="17"/>
    </row>
    <row r="164" spans="1:18" ht="12.75" customHeight="1" x14ac:dyDescent="0.2">
      <c r="A164" s="17"/>
      <c r="B164" s="47"/>
      <c r="C164" s="10" t="s">
        <v>4235</v>
      </c>
      <c r="D164" s="10" t="s">
        <v>4653</v>
      </c>
      <c r="E164" s="17"/>
      <c r="F164" s="17"/>
      <c r="G164" s="17"/>
      <c r="H164" s="17"/>
      <c r="I164" s="17"/>
      <c r="J164" s="17"/>
      <c r="K164" s="17"/>
      <c r="L164" s="17"/>
      <c r="M164" s="17"/>
      <c r="N164" s="17"/>
      <c r="O164" s="17"/>
      <c r="P164" s="17"/>
      <c r="Q164" s="17"/>
      <c r="R164" s="17"/>
    </row>
    <row r="165" spans="1:18" ht="12.75" customHeight="1" x14ac:dyDescent="0.2">
      <c r="A165" s="17"/>
      <c r="B165" s="47"/>
      <c r="C165" s="10" t="s">
        <v>4560</v>
      </c>
      <c r="D165" s="10"/>
      <c r="E165" s="17"/>
      <c r="F165" s="17"/>
      <c r="G165" s="17"/>
      <c r="H165" s="17"/>
      <c r="I165" s="17"/>
      <c r="J165" s="17"/>
      <c r="K165" s="17"/>
      <c r="L165" s="17"/>
      <c r="M165" s="17"/>
      <c r="N165" s="17"/>
      <c r="O165" s="17"/>
      <c r="P165" s="17"/>
      <c r="Q165" s="17"/>
      <c r="R165" s="17"/>
    </row>
    <row r="166" spans="1:18" ht="12.75" customHeight="1" x14ac:dyDescent="0.2">
      <c r="A166" s="17"/>
      <c r="B166" s="47"/>
      <c r="C166" s="10"/>
      <c r="D166" s="10"/>
      <c r="E166" s="17"/>
      <c r="F166" s="17"/>
      <c r="G166" s="17"/>
      <c r="H166" s="17"/>
      <c r="I166" s="17"/>
      <c r="J166" s="17"/>
      <c r="K166" s="17"/>
      <c r="L166" s="17"/>
      <c r="M166" s="17"/>
      <c r="N166" s="17"/>
      <c r="O166" s="17"/>
      <c r="P166" s="17"/>
      <c r="Q166" s="17"/>
      <c r="R166" s="17"/>
    </row>
    <row r="167" spans="1:18" ht="12.75" customHeight="1" x14ac:dyDescent="0.2">
      <c r="A167" s="18" t="s">
        <v>6810</v>
      </c>
      <c r="B167" s="48"/>
      <c r="C167" s="10"/>
      <c r="D167" s="10"/>
      <c r="E167" s="17"/>
      <c r="F167" s="17"/>
      <c r="G167" s="17"/>
      <c r="H167" s="17"/>
      <c r="I167" s="17"/>
      <c r="J167" s="17"/>
      <c r="K167" s="17"/>
      <c r="L167" s="17"/>
      <c r="M167" s="17"/>
      <c r="N167" s="17"/>
      <c r="O167" s="17"/>
      <c r="P167" s="17"/>
      <c r="Q167" s="17"/>
      <c r="R167" s="17"/>
    </row>
    <row r="168" spans="1:18" ht="12.75" customHeight="1" x14ac:dyDescent="0.2">
      <c r="A168" s="13" t="s">
        <v>48</v>
      </c>
      <c r="B168" s="68"/>
      <c r="C168" s="10"/>
      <c r="D168" s="10"/>
      <c r="E168" s="17"/>
      <c r="F168" s="17"/>
      <c r="G168" s="17"/>
      <c r="H168" s="17"/>
      <c r="I168" s="17"/>
      <c r="J168" s="17"/>
      <c r="K168" s="17"/>
      <c r="L168" s="17"/>
      <c r="M168" s="17"/>
      <c r="N168" s="17"/>
      <c r="O168" s="17"/>
      <c r="P168" s="17"/>
      <c r="Q168" s="17"/>
      <c r="R168" s="17"/>
    </row>
    <row r="169" spans="1:18" ht="12.75" customHeight="1" x14ac:dyDescent="0.2">
      <c r="A169" s="13" t="s">
        <v>6656</v>
      </c>
      <c r="B169" s="68"/>
      <c r="C169" s="10"/>
      <c r="D169" s="10"/>
      <c r="E169" s="17"/>
      <c r="F169" s="17"/>
      <c r="G169" s="17"/>
      <c r="H169" s="17"/>
      <c r="I169" s="17"/>
      <c r="J169" s="17"/>
      <c r="K169" s="17"/>
      <c r="L169" s="17"/>
      <c r="M169" s="17"/>
      <c r="N169" s="17"/>
      <c r="O169" s="17"/>
      <c r="P169" s="17"/>
      <c r="Q169" s="17"/>
      <c r="R169" s="17"/>
    </row>
    <row r="170" spans="1:18" ht="12.75" customHeight="1" x14ac:dyDescent="0.2">
      <c r="A170" s="13" t="s">
        <v>4508</v>
      </c>
      <c r="B170" s="68"/>
      <c r="F170" s="17"/>
      <c r="G170" s="17"/>
      <c r="H170" s="17"/>
      <c r="I170" s="17"/>
      <c r="J170" s="17"/>
      <c r="K170" s="17"/>
      <c r="L170" s="17"/>
      <c r="M170" s="17"/>
      <c r="N170" s="17"/>
      <c r="O170" s="17"/>
      <c r="P170" s="17"/>
      <c r="Q170" s="17"/>
      <c r="R170" s="17"/>
    </row>
    <row r="171" spans="1:18" ht="12.75" customHeight="1" x14ac:dyDescent="0.2">
      <c r="A171" s="13"/>
      <c r="B171" s="68"/>
      <c r="F171" s="17"/>
      <c r="G171" s="17"/>
      <c r="H171" s="17"/>
      <c r="I171" s="17"/>
      <c r="J171" s="17"/>
      <c r="K171" s="17"/>
      <c r="L171" s="17"/>
      <c r="M171" s="17"/>
      <c r="N171" s="17"/>
      <c r="O171" s="17"/>
      <c r="P171" s="17"/>
      <c r="Q171" s="17"/>
      <c r="R171" s="17"/>
    </row>
    <row r="172" spans="1:18" ht="12.75" customHeight="1" x14ac:dyDescent="0.2">
      <c r="A172" s="17"/>
      <c r="B172" s="47"/>
      <c r="C172" s="348" t="s">
        <v>8291</v>
      </c>
      <c r="D172" s="13"/>
      <c r="E172" s="17"/>
      <c r="F172" s="17"/>
      <c r="G172" s="17"/>
      <c r="H172" s="17"/>
      <c r="I172" s="17"/>
      <c r="J172" s="17"/>
      <c r="K172" s="17"/>
      <c r="L172" s="17"/>
      <c r="M172" s="17"/>
      <c r="N172" s="17"/>
      <c r="O172" s="17"/>
      <c r="P172" s="17"/>
      <c r="Q172" s="17"/>
      <c r="R172" s="17"/>
    </row>
    <row r="173" spans="1:18" ht="12.75" customHeight="1" x14ac:dyDescent="0.2">
      <c r="A173" s="247" t="s">
        <v>2833</v>
      </c>
      <c r="B173" s="367" t="s">
        <v>8412</v>
      </c>
      <c r="C173" s="777" t="s">
        <v>1322</v>
      </c>
      <c r="D173" s="10" t="s">
        <v>2106</v>
      </c>
      <c r="E173" s="10" t="s">
        <v>4219</v>
      </c>
      <c r="F173" s="14"/>
      <c r="G173" s="10" t="s">
        <v>4560</v>
      </c>
      <c r="H173" s="10" t="s">
        <v>4332</v>
      </c>
      <c r="I173" s="14"/>
      <c r="J173" s="17"/>
      <c r="K173" s="13" t="s">
        <v>4379</v>
      </c>
      <c r="P173" s="17"/>
      <c r="Q173" s="17"/>
      <c r="R173" s="17"/>
    </row>
    <row r="174" spans="1:18" ht="12.75" customHeight="1" x14ac:dyDescent="0.2">
      <c r="A174" s="247" t="s">
        <v>2834</v>
      </c>
      <c r="B174" s="238" t="s">
        <v>8414</v>
      </c>
      <c r="C174" s="777" t="s">
        <v>1321</v>
      </c>
      <c r="D174" s="10" t="s">
        <v>2106</v>
      </c>
      <c r="E174" s="10" t="s">
        <v>4231</v>
      </c>
      <c r="F174" s="10" t="s">
        <v>4559</v>
      </c>
      <c r="G174" s="10" t="s">
        <v>4560</v>
      </c>
      <c r="H174" s="10" t="s">
        <v>4324</v>
      </c>
      <c r="I174" s="10" t="s">
        <v>4482</v>
      </c>
      <c r="J174" s="13" t="s">
        <v>4561</v>
      </c>
      <c r="K174" s="13" t="s">
        <v>4360</v>
      </c>
      <c r="P174" s="17"/>
      <c r="Q174" s="17"/>
      <c r="R174" s="17"/>
    </row>
    <row r="175" spans="1:18" ht="12.75" customHeight="1" x14ac:dyDescent="0.2">
      <c r="A175" s="241" t="s">
        <v>119</v>
      </c>
      <c r="B175" s="238" t="s">
        <v>8423</v>
      </c>
      <c r="C175" s="777" t="s">
        <v>1654</v>
      </c>
      <c r="D175" s="10" t="s">
        <v>2106</v>
      </c>
      <c r="E175" s="10" t="s">
        <v>4225</v>
      </c>
      <c r="F175" s="10" t="s">
        <v>4560</v>
      </c>
      <c r="G175" s="14"/>
      <c r="H175" s="10"/>
      <c r="I175" s="14"/>
      <c r="J175" s="17"/>
      <c r="K175" s="13" t="s">
        <v>4360</v>
      </c>
      <c r="P175" s="17"/>
      <c r="Q175" s="17"/>
      <c r="R175" s="17"/>
    </row>
    <row r="176" spans="1:18" ht="12.75" customHeight="1" x14ac:dyDescent="0.2">
      <c r="A176" s="17"/>
      <c r="B176" s="47"/>
      <c r="C176" s="363"/>
      <c r="D176" s="64"/>
      <c r="E176" s="162"/>
      <c r="F176" s="10"/>
      <c r="G176" s="63"/>
      <c r="H176" s="302"/>
      <c r="I176" s="17"/>
      <c r="J176" s="17"/>
      <c r="K176" s="17"/>
      <c r="L176" s="17"/>
      <c r="M176" s="17"/>
      <c r="N176" s="17"/>
      <c r="O176" s="17"/>
      <c r="P176" s="17"/>
      <c r="Q176" s="17"/>
      <c r="R176" s="17"/>
    </row>
    <row r="177" spans="1:18" ht="12.75" customHeight="1" x14ac:dyDescent="0.2">
      <c r="A177" s="17"/>
      <c r="B177" s="47"/>
      <c r="C177" s="17"/>
      <c r="D177" s="17"/>
      <c r="F177" s="17"/>
      <c r="G177" s="17"/>
      <c r="H177" s="17"/>
      <c r="I177" s="17"/>
      <c r="J177" s="17"/>
      <c r="K177" s="17"/>
      <c r="L177" s="17"/>
      <c r="M177" s="17"/>
      <c r="N177" s="17"/>
      <c r="O177" s="17"/>
      <c r="P177" s="17"/>
      <c r="Q177" s="17"/>
      <c r="R177" s="17"/>
    </row>
    <row r="178" spans="1:18" ht="12.75" customHeight="1" x14ac:dyDescent="0.2">
      <c r="A178" s="17"/>
      <c r="B178" s="47"/>
      <c r="C178" s="17"/>
      <c r="D178" s="17"/>
      <c r="E178" s="17"/>
      <c r="F178" s="17"/>
      <c r="G178" s="17"/>
      <c r="H178" s="17"/>
      <c r="I178" s="17"/>
      <c r="J178" s="17"/>
      <c r="K178" s="17"/>
      <c r="L178" s="17"/>
      <c r="M178" s="17"/>
      <c r="N178" s="17"/>
      <c r="O178" s="17"/>
      <c r="P178" s="17"/>
      <c r="Q178" s="17"/>
      <c r="R178" s="17"/>
    </row>
    <row r="179" spans="1:18" ht="12.75" customHeight="1" x14ac:dyDescent="0.2">
      <c r="A179" s="17"/>
      <c r="B179" s="47"/>
      <c r="C179" s="17"/>
      <c r="D179" s="17"/>
      <c r="E179" s="17"/>
      <c r="F179" s="17"/>
      <c r="G179" s="17"/>
      <c r="H179" s="17"/>
      <c r="I179" s="17"/>
      <c r="J179" s="17"/>
      <c r="K179" s="17"/>
      <c r="L179" s="17"/>
      <c r="M179" s="17"/>
      <c r="N179" s="17"/>
      <c r="O179" s="17"/>
      <c r="P179" s="17"/>
      <c r="Q179" s="17"/>
      <c r="R179" s="17"/>
    </row>
  </sheetData>
  <mergeCells count="6">
    <mergeCell ref="C106:C107"/>
    <mergeCell ref="D106:E106"/>
    <mergeCell ref="F106:G106"/>
    <mergeCell ref="H106:H107"/>
    <mergeCell ref="C134:D134"/>
    <mergeCell ref="E134:F134"/>
  </mergeCell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2"/>
  <sheetViews>
    <sheetView zoomScale="70" zoomScaleNormal="70" workbookViewId="0"/>
  </sheetViews>
  <sheetFormatPr defaultColWidth="9.140625" defaultRowHeight="12" customHeight="1" x14ac:dyDescent="0.2"/>
  <cols>
    <col min="1" max="1" width="50.28515625" style="17" customWidth="1"/>
    <col min="2" max="2" width="10.7109375" style="47" customWidth="1"/>
    <col min="3" max="7" width="16.7109375" style="17" customWidth="1"/>
    <col min="8" max="8" width="16" style="17" customWidth="1"/>
    <col min="9" max="9" width="14.85546875" style="17" customWidth="1"/>
    <col min="10" max="10" width="13.85546875" style="17" customWidth="1"/>
    <col min="11" max="11" width="14" style="17" customWidth="1"/>
    <col min="12" max="12" width="16.85546875" style="17" customWidth="1"/>
    <col min="13" max="13" width="17.140625" style="17" customWidth="1"/>
    <col min="14" max="239" width="9.140625" style="17"/>
    <col min="240" max="240" width="11.28515625" style="17" customWidth="1"/>
    <col min="241" max="241" width="53" style="17" customWidth="1"/>
    <col min="242" max="242" width="20.7109375" style="17" customWidth="1"/>
    <col min="243" max="243" width="18.7109375" style="17" customWidth="1"/>
    <col min="244" max="244" width="19.28515625" style="17" customWidth="1"/>
    <col min="245" max="245" width="20.5703125" style="17" customWidth="1"/>
    <col min="246" max="246" width="24.140625" style="17" customWidth="1"/>
    <col min="247" max="247" width="20.7109375" style="17" customWidth="1"/>
    <col min="248" max="248" width="20.5703125" style="17" customWidth="1"/>
    <col min="249" max="249" width="17.140625" style="17" customWidth="1"/>
    <col min="250" max="250" width="14.5703125" style="17" customWidth="1"/>
    <col min="251" max="251" width="13.140625" style="17" customWidth="1"/>
    <col min="252" max="252" width="20" style="17" customWidth="1"/>
    <col min="253" max="253" width="15.85546875" style="17" customWidth="1"/>
    <col min="254" max="254" width="14.42578125" style="17" customWidth="1"/>
    <col min="255" max="255" width="17.28515625" style="17" customWidth="1"/>
    <col min="256" max="256" width="14.28515625" style="17" customWidth="1"/>
    <col min="257" max="257" width="18.42578125" style="17" customWidth="1"/>
    <col min="258" max="258" width="15.28515625" style="17" customWidth="1"/>
    <col min="259" max="495" width="9.140625" style="17"/>
    <col min="496" max="496" width="11.28515625" style="17" customWidth="1"/>
    <col min="497" max="497" width="53" style="17" customWidth="1"/>
    <col min="498" max="498" width="20.7109375" style="17" customWidth="1"/>
    <col min="499" max="499" width="18.7109375" style="17" customWidth="1"/>
    <col min="500" max="500" width="19.28515625" style="17" customWidth="1"/>
    <col min="501" max="501" width="20.5703125" style="17" customWidth="1"/>
    <col min="502" max="502" width="24.140625" style="17" customWidth="1"/>
    <col min="503" max="503" width="20.7109375" style="17" customWidth="1"/>
    <col min="504" max="504" width="20.5703125" style="17" customWidth="1"/>
    <col min="505" max="505" width="17.140625" style="17" customWidth="1"/>
    <col min="506" max="506" width="14.5703125" style="17" customWidth="1"/>
    <col min="507" max="507" width="13.140625" style="17" customWidth="1"/>
    <col min="508" max="508" width="20" style="17" customWidth="1"/>
    <col min="509" max="509" width="15.85546875" style="17" customWidth="1"/>
    <col min="510" max="510" width="14.42578125" style="17" customWidth="1"/>
    <col min="511" max="511" width="17.28515625" style="17" customWidth="1"/>
    <col min="512" max="512" width="14.28515625" style="17" customWidth="1"/>
    <col min="513" max="513" width="18.42578125" style="17" customWidth="1"/>
    <col min="514" max="514" width="15.28515625" style="17" customWidth="1"/>
    <col min="515" max="751" width="9.140625" style="17"/>
    <col min="752" max="752" width="11.28515625" style="17" customWidth="1"/>
    <col min="753" max="753" width="53" style="17" customWidth="1"/>
    <col min="754" max="754" width="20.7109375" style="17" customWidth="1"/>
    <col min="755" max="755" width="18.7109375" style="17" customWidth="1"/>
    <col min="756" max="756" width="19.28515625" style="17" customWidth="1"/>
    <col min="757" max="757" width="20.5703125" style="17" customWidth="1"/>
    <col min="758" max="758" width="24.140625" style="17" customWidth="1"/>
    <col min="759" max="759" width="20.7109375" style="17" customWidth="1"/>
    <col min="760" max="760" width="20.5703125" style="17" customWidth="1"/>
    <col min="761" max="761" width="17.140625" style="17" customWidth="1"/>
    <col min="762" max="762" width="14.5703125" style="17" customWidth="1"/>
    <col min="763" max="763" width="13.140625" style="17" customWidth="1"/>
    <col min="764" max="764" width="20" style="17" customWidth="1"/>
    <col min="765" max="765" width="15.85546875" style="17" customWidth="1"/>
    <col min="766" max="766" width="14.42578125" style="17" customWidth="1"/>
    <col min="767" max="767" width="17.28515625" style="17" customWidth="1"/>
    <col min="768" max="768" width="14.28515625" style="17" customWidth="1"/>
    <col min="769" max="769" width="18.42578125" style="17" customWidth="1"/>
    <col min="770" max="770" width="15.28515625" style="17" customWidth="1"/>
    <col min="771" max="1007" width="9.140625" style="17"/>
    <col min="1008" max="1008" width="11.28515625" style="17" customWidth="1"/>
    <col min="1009" max="1009" width="53" style="17" customWidth="1"/>
    <col min="1010" max="1010" width="20.7109375" style="17" customWidth="1"/>
    <col min="1011" max="1011" width="18.7109375" style="17" customWidth="1"/>
    <col min="1012" max="1012" width="19.28515625" style="17" customWidth="1"/>
    <col min="1013" max="1013" width="20.5703125" style="17" customWidth="1"/>
    <col min="1014" max="1014" width="24.140625" style="17" customWidth="1"/>
    <col min="1015" max="1015" width="20.7109375" style="17" customWidth="1"/>
    <col min="1016" max="1016" width="20.5703125" style="17" customWidth="1"/>
    <col min="1017" max="1017" width="17.140625" style="17" customWidth="1"/>
    <col min="1018" max="1018" width="14.5703125" style="17" customWidth="1"/>
    <col min="1019" max="1019" width="13.140625" style="17" customWidth="1"/>
    <col min="1020" max="1020" width="20" style="17" customWidth="1"/>
    <col min="1021" max="1021" width="15.85546875" style="17" customWidth="1"/>
    <col min="1022" max="1022" width="14.42578125" style="17" customWidth="1"/>
    <col min="1023" max="1023" width="17.28515625" style="17" customWidth="1"/>
    <col min="1024" max="1024" width="14.28515625" style="17" customWidth="1"/>
    <col min="1025" max="1025" width="18.42578125" style="17" customWidth="1"/>
    <col min="1026" max="1026" width="15.28515625" style="17" customWidth="1"/>
    <col min="1027" max="1263" width="9.140625" style="17"/>
    <col min="1264" max="1264" width="11.28515625" style="17" customWidth="1"/>
    <col min="1265" max="1265" width="53" style="17" customWidth="1"/>
    <col min="1266" max="1266" width="20.7109375" style="17" customWidth="1"/>
    <col min="1267" max="1267" width="18.7109375" style="17" customWidth="1"/>
    <col min="1268" max="1268" width="19.28515625" style="17" customWidth="1"/>
    <col min="1269" max="1269" width="20.5703125" style="17" customWidth="1"/>
    <col min="1270" max="1270" width="24.140625" style="17" customWidth="1"/>
    <col min="1271" max="1271" width="20.7109375" style="17" customWidth="1"/>
    <col min="1272" max="1272" width="20.5703125" style="17" customWidth="1"/>
    <col min="1273" max="1273" width="17.140625" style="17" customWidth="1"/>
    <col min="1274" max="1274" width="14.5703125" style="17" customWidth="1"/>
    <col min="1275" max="1275" width="13.140625" style="17" customWidth="1"/>
    <col min="1276" max="1276" width="20" style="17" customWidth="1"/>
    <col min="1277" max="1277" width="15.85546875" style="17" customWidth="1"/>
    <col min="1278" max="1278" width="14.42578125" style="17" customWidth="1"/>
    <col min="1279" max="1279" width="17.28515625" style="17" customWidth="1"/>
    <col min="1280" max="1280" width="14.28515625" style="17" customWidth="1"/>
    <col min="1281" max="1281" width="18.42578125" style="17" customWidth="1"/>
    <col min="1282" max="1282" width="15.28515625" style="17" customWidth="1"/>
    <col min="1283" max="1519" width="9.140625" style="17"/>
    <col min="1520" max="1520" width="11.28515625" style="17" customWidth="1"/>
    <col min="1521" max="1521" width="53" style="17" customWidth="1"/>
    <col min="1522" max="1522" width="20.7109375" style="17" customWidth="1"/>
    <col min="1523" max="1523" width="18.7109375" style="17" customWidth="1"/>
    <col min="1524" max="1524" width="19.28515625" style="17" customWidth="1"/>
    <col min="1525" max="1525" width="20.5703125" style="17" customWidth="1"/>
    <col min="1526" max="1526" width="24.140625" style="17" customWidth="1"/>
    <col min="1527" max="1527" width="20.7109375" style="17" customWidth="1"/>
    <col min="1528" max="1528" width="20.5703125" style="17" customWidth="1"/>
    <col min="1529" max="1529" width="17.140625" style="17" customWidth="1"/>
    <col min="1530" max="1530" width="14.5703125" style="17" customWidth="1"/>
    <col min="1531" max="1531" width="13.140625" style="17" customWidth="1"/>
    <col min="1532" max="1532" width="20" style="17" customWidth="1"/>
    <col min="1533" max="1533" width="15.85546875" style="17" customWidth="1"/>
    <col min="1534" max="1534" width="14.42578125" style="17" customWidth="1"/>
    <col min="1535" max="1535" width="17.28515625" style="17" customWidth="1"/>
    <col min="1536" max="1536" width="14.28515625" style="17" customWidth="1"/>
    <col min="1537" max="1537" width="18.42578125" style="17" customWidth="1"/>
    <col min="1538" max="1538" width="15.28515625" style="17" customWidth="1"/>
    <col min="1539" max="1775" width="9.140625" style="17"/>
    <col min="1776" max="1776" width="11.28515625" style="17" customWidth="1"/>
    <col min="1777" max="1777" width="53" style="17" customWidth="1"/>
    <col min="1778" max="1778" width="20.7109375" style="17" customWidth="1"/>
    <col min="1779" max="1779" width="18.7109375" style="17" customWidth="1"/>
    <col min="1780" max="1780" width="19.28515625" style="17" customWidth="1"/>
    <col min="1781" max="1781" width="20.5703125" style="17" customWidth="1"/>
    <col min="1782" max="1782" width="24.140625" style="17" customWidth="1"/>
    <col min="1783" max="1783" width="20.7109375" style="17" customWidth="1"/>
    <col min="1784" max="1784" width="20.5703125" style="17" customWidth="1"/>
    <col min="1785" max="1785" width="17.140625" style="17" customWidth="1"/>
    <col min="1786" max="1786" width="14.5703125" style="17" customWidth="1"/>
    <col min="1787" max="1787" width="13.140625" style="17" customWidth="1"/>
    <col min="1788" max="1788" width="20" style="17" customWidth="1"/>
    <col min="1789" max="1789" width="15.85546875" style="17" customWidth="1"/>
    <col min="1790" max="1790" width="14.42578125" style="17" customWidth="1"/>
    <col min="1791" max="1791" width="17.28515625" style="17" customWidth="1"/>
    <col min="1792" max="1792" width="14.28515625" style="17" customWidth="1"/>
    <col min="1793" max="1793" width="18.42578125" style="17" customWidth="1"/>
    <col min="1794" max="1794" width="15.28515625" style="17" customWidth="1"/>
    <col min="1795" max="2031" width="9.140625" style="17"/>
    <col min="2032" max="2032" width="11.28515625" style="17" customWidth="1"/>
    <col min="2033" max="2033" width="53" style="17" customWidth="1"/>
    <col min="2034" max="2034" width="20.7109375" style="17" customWidth="1"/>
    <col min="2035" max="2035" width="18.7109375" style="17" customWidth="1"/>
    <col min="2036" max="2036" width="19.28515625" style="17" customWidth="1"/>
    <col min="2037" max="2037" width="20.5703125" style="17" customWidth="1"/>
    <col min="2038" max="2038" width="24.140625" style="17" customWidth="1"/>
    <col min="2039" max="2039" width="20.7109375" style="17" customWidth="1"/>
    <col min="2040" max="2040" width="20.5703125" style="17" customWidth="1"/>
    <col min="2041" max="2041" width="17.140625" style="17" customWidth="1"/>
    <col min="2042" max="2042" width="14.5703125" style="17" customWidth="1"/>
    <col min="2043" max="2043" width="13.140625" style="17" customWidth="1"/>
    <col min="2044" max="2044" width="20" style="17" customWidth="1"/>
    <col min="2045" max="2045" width="15.85546875" style="17" customWidth="1"/>
    <col min="2046" max="2046" width="14.42578125" style="17" customWidth="1"/>
    <col min="2047" max="2047" width="17.28515625" style="17" customWidth="1"/>
    <col min="2048" max="2048" width="14.28515625" style="17" customWidth="1"/>
    <col min="2049" max="2049" width="18.42578125" style="17" customWidth="1"/>
    <col min="2050" max="2050" width="15.28515625" style="17" customWidth="1"/>
    <col min="2051" max="2287" width="9.140625" style="17"/>
    <col min="2288" max="2288" width="11.28515625" style="17" customWidth="1"/>
    <col min="2289" max="2289" width="53" style="17" customWidth="1"/>
    <col min="2290" max="2290" width="20.7109375" style="17" customWidth="1"/>
    <col min="2291" max="2291" width="18.7109375" style="17" customWidth="1"/>
    <col min="2292" max="2292" width="19.28515625" style="17" customWidth="1"/>
    <col min="2293" max="2293" width="20.5703125" style="17" customWidth="1"/>
    <col min="2294" max="2294" width="24.140625" style="17" customWidth="1"/>
    <col min="2295" max="2295" width="20.7109375" style="17" customWidth="1"/>
    <col min="2296" max="2296" width="20.5703125" style="17" customWidth="1"/>
    <col min="2297" max="2297" width="17.140625" style="17" customWidth="1"/>
    <col min="2298" max="2298" width="14.5703125" style="17" customWidth="1"/>
    <col min="2299" max="2299" width="13.140625" style="17" customWidth="1"/>
    <col min="2300" max="2300" width="20" style="17" customWidth="1"/>
    <col min="2301" max="2301" width="15.85546875" style="17" customWidth="1"/>
    <col min="2302" max="2302" width="14.42578125" style="17" customWidth="1"/>
    <col min="2303" max="2303" width="17.28515625" style="17" customWidth="1"/>
    <col min="2304" max="2304" width="14.28515625" style="17" customWidth="1"/>
    <col min="2305" max="2305" width="18.42578125" style="17" customWidth="1"/>
    <col min="2306" max="2306" width="15.28515625" style="17" customWidth="1"/>
    <col min="2307" max="2543" width="9.140625" style="17"/>
    <col min="2544" max="2544" width="11.28515625" style="17" customWidth="1"/>
    <col min="2545" max="2545" width="53" style="17" customWidth="1"/>
    <col min="2546" max="2546" width="20.7109375" style="17" customWidth="1"/>
    <col min="2547" max="2547" width="18.7109375" style="17" customWidth="1"/>
    <col min="2548" max="2548" width="19.28515625" style="17" customWidth="1"/>
    <col min="2549" max="2549" width="20.5703125" style="17" customWidth="1"/>
    <col min="2550" max="2550" width="24.140625" style="17" customWidth="1"/>
    <col min="2551" max="2551" width="20.7109375" style="17" customWidth="1"/>
    <col min="2552" max="2552" width="20.5703125" style="17" customWidth="1"/>
    <col min="2553" max="2553" width="17.140625" style="17" customWidth="1"/>
    <col min="2554" max="2554" width="14.5703125" style="17" customWidth="1"/>
    <col min="2555" max="2555" width="13.140625" style="17" customWidth="1"/>
    <col min="2556" max="2556" width="20" style="17" customWidth="1"/>
    <col min="2557" max="2557" width="15.85546875" style="17" customWidth="1"/>
    <col min="2558" max="2558" width="14.42578125" style="17" customWidth="1"/>
    <col min="2559" max="2559" width="17.28515625" style="17" customWidth="1"/>
    <col min="2560" max="2560" width="14.28515625" style="17" customWidth="1"/>
    <col min="2561" max="2561" width="18.42578125" style="17" customWidth="1"/>
    <col min="2562" max="2562" width="15.28515625" style="17" customWidth="1"/>
    <col min="2563" max="2799" width="9.140625" style="17"/>
    <col min="2800" max="2800" width="11.28515625" style="17" customWidth="1"/>
    <col min="2801" max="2801" width="53" style="17" customWidth="1"/>
    <col min="2802" max="2802" width="20.7109375" style="17" customWidth="1"/>
    <col min="2803" max="2803" width="18.7109375" style="17" customWidth="1"/>
    <col min="2804" max="2804" width="19.28515625" style="17" customWidth="1"/>
    <col min="2805" max="2805" width="20.5703125" style="17" customWidth="1"/>
    <col min="2806" max="2806" width="24.140625" style="17" customWidth="1"/>
    <col min="2807" max="2807" width="20.7109375" style="17" customWidth="1"/>
    <col min="2808" max="2808" width="20.5703125" style="17" customWidth="1"/>
    <col min="2809" max="2809" width="17.140625" style="17" customWidth="1"/>
    <col min="2810" max="2810" width="14.5703125" style="17" customWidth="1"/>
    <col min="2811" max="2811" width="13.140625" style="17" customWidth="1"/>
    <col min="2812" max="2812" width="20" style="17" customWidth="1"/>
    <col min="2813" max="2813" width="15.85546875" style="17" customWidth="1"/>
    <col min="2814" max="2814" width="14.42578125" style="17" customWidth="1"/>
    <col min="2815" max="2815" width="17.28515625" style="17" customWidth="1"/>
    <col min="2816" max="2816" width="14.28515625" style="17" customWidth="1"/>
    <col min="2817" max="2817" width="18.42578125" style="17" customWidth="1"/>
    <col min="2818" max="2818" width="15.28515625" style="17" customWidth="1"/>
    <col min="2819" max="3055" width="9.140625" style="17"/>
    <col min="3056" max="3056" width="11.28515625" style="17" customWidth="1"/>
    <col min="3057" max="3057" width="53" style="17" customWidth="1"/>
    <col min="3058" max="3058" width="20.7109375" style="17" customWidth="1"/>
    <col min="3059" max="3059" width="18.7109375" style="17" customWidth="1"/>
    <col min="3060" max="3060" width="19.28515625" style="17" customWidth="1"/>
    <col min="3061" max="3061" width="20.5703125" style="17" customWidth="1"/>
    <col min="3062" max="3062" width="24.140625" style="17" customWidth="1"/>
    <col min="3063" max="3063" width="20.7109375" style="17" customWidth="1"/>
    <col min="3064" max="3064" width="20.5703125" style="17" customWidth="1"/>
    <col min="3065" max="3065" width="17.140625" style="17" customWidth="1"/>
    <col min="3066" max="3066" width="14.5703125" style="17" customWidth="1"/>
    <col min="3067" max="3067" width="13.140625" style="17" customWidth="1"/>
    <col min="3068" max="3068" width="20" style="17" customWidth="1"/>
    <col min="3069" max="3069" width="15.85546875" style="17" customWidth="1"/>
    <col min="3070" max="3070" width="14.42578125" style="17" customWidth="1"/>
    <col min="3071" max="3071" width="17.28515625" style="17" customWidth="1"/>
    <col min="3072" max="3072" width="14.28515625" style="17" customWidth="1"/>
    <col min="3073" max="3073" width="18.42578125" style="17" customWidth="1"/>
    <col min="3074" max="3074" width="15.28515625" style="17" customWidth="1"/>
    <col min="3075" max="3311" width="9.140625" style="17"/>
    <col min="3312" max="3312" width="11.28515625" style="17" customWidth="1"/>
    <col min="3313" max="3313" width="53" style="17" customWidth="1"/>
    <col min="3314" max="3314" width="20.7109375" style="17" customWidth="1"/>
    <col min="3315" max="3315" width="18.7109375" style="17" customWidth="1"/>
    <col min="3316" max="3316" width="19.28515625" style="17" customWidth="1"/>
    <col min="3317" max="3317" width="20.5703125" style="17" customWidth="1"/>
    <col min="3318" max="3318" width="24.140625" style="17" customWidth="1"/>
    <col min="3319" max="3319" width="20.7109375" style="17" customWidth="1"/>
    <col min="3320" max="3320" width="20.5703125" style="17" customWidth="1"/>
    <col min="3321" max="3321" width="17.140625" style="17" customWidth="1"/>
    <col min="3322" max="3322" width="14.5703125" style="17" customWidth="1"/>
    <col min="3323" max="3323" width="13.140625" style="17" customWidth="1"/>
    <col min="3324" max="3324" width="20" style="17" customWidth="1"/>
    <col min="3325" max="3325" width="15.85546875" style="17" customWidth="1"/>
    <col min="3326" max="3326" width="14.42578125" style="17" customWidth="1"/>
    <col min="3327" max="3327" width="17.28515625" style="17" customWidth="1"/>
    <col min="3328" max="3328" width="14.28515625" style="17" customWidth="1"/>
    <col min="3329" max="3329" width="18.42578125" style="17" customWidth="1"/>
    <col min="3330" max="3330" width="15.28515625" style="17" customWidth="1"/>
    <col min="3331" max="3567" width="9.140625" style="17"/>
    <col min="3568" max="3568" width="11.28515625" style="17" customWidth="1"/>
    <col min="3569" max="3569" width="53" style="17" customWidth="1"/>
    <col min="3570" max="3570" width="20.7109375" style="17" customWidth="1"/>
    <col min="3571" max="3571" width="18.7109375" style="17" customWidth="1"/>
    <col min="3572" max="3572" width="19.28515625" style="17" customWidth="1"/>
    <col min="3573" max="3573" width="20.5703125" style="17" customWidth="1"/>
    <col min="3574" max="3574" width="24.140625" style="17" customWidth="1"/>
    <col min="3575" max="3575" width="20.7109375" style="17" customWidth="1"/>
    <col min="3576" max="3576" width="20.5703125" style="17" customWidth="1"/>
    <col min="3577" max="3577" width="17.140625" style="17" customWidth="1"/>
    <col min="3578" max="3578" width="14.5703125" style="17" customWidth="1"/>
    <col min="3579" max="3579" width="13.140625" style="17" customWidth="1"/>
    <col min="3580" max="3580" width="20" style="17" customWidth="1"/>
    <col min="3581" max="3581" width="15.85546875" style="17" customWidth="1"/>
    <col min="3582" max="3582" width="14.42578125" style="17" customWidth="1"/>
    <col min="3583" max="3583" width="17.28515625" style="17" customWidth="1"/>
    <col min="3584" max="3584" width="14.28515625" style="17" customWidth="1"/>
    <col min="3585" max="3585" width="18.42578125" style="17" customWidth="1"/>
    <col min="3586" max="3586" width="15.28515625" style="17" customWidth="1"/>
    <col min="3587" max="3823" width="9.140625" style="17"/>
    <col min="3824" max="3824" width="11.28515625" style="17" customWidth="1"/>
    <col min="3825" max="3825" width="53" style="17" customWidth="1"/>
    <col min="3826" max="3826" width="20.7109375" style="17" customWidth="1"/>
    <col min="3827" max="3827" width="18.7109375" style="17" customWidth="1"/>
    <col min="3828" max="3828" width="19.28515625" style="17" customWidth="1"/>
    <col min="3829" max="3829" width="20.5703125" style="17" customWidth="1"/>
    <col min="3830" max="3830" width="24.140625" style="17" customWidth="1"/>
    <col min="3831" max="3831" width="20.7109375" style="17" customWidth="1"/>
    <col min="3832" max="3832" width="20.5703125" style="17" customWidth="1"/>
    <col min="3833" max="3833" width="17.140625" style="17" customWidth="1"/>
    <col min="3834" max="3834" width="14.5703125" style="17" customWidth="1"/>
    <col min="3835" max="3835" width="13.140625" style="17" customWidth="1"/>
    <col min="3836" max="3836" width="20" style="17" customWidth="1"/>
    <col min="3837" max="3837" width="15.85546875" style="17" customWidth="1"/>
    <col min="3838" max="3838" width="14.42578125" style="17" customWidth="1"/>
    <col min="3839" max="3839" width="17.28515625" style="17" customWidth="1"/>
    <col min="3840" max="3840" width="14.28515625" style="17" customWidth="1"/>
    <col min="3841" max="3841" width="18.42578125" style="17" customWidth="1"/>
    <col min="3842" max="3842" width="15.28515625" style="17" customWidth="1"/>
    <col min="3843" max="4079" width="9.140625" style="17"/>
    <col min="4080" max="4080" width="11.28515625" style="17" customWidth="1"/>
    <col min="4081" max="4081" width="53" style="17" customWidth="1"/>
    <col min="4082" max="4082" width="20.7109375" style="17" customWidth="1"/>
    <col min="4083" max="4083" width="18.7109375" style="17" customWidth="1"/>
    <col min="4084" max="4084" width="19.28515625" style="17" customWidth="1"/>
    <col min="4085" max="4085" width="20.5703125" style="17" customWidth="1"/>
    <col min="4086" max="4086" width="24.140625" style="17" customWidth="1"/>
    <col min="4087" max="4087" width="20.7109375" style="17" customWidth="1"/>
    <col min="4088" max="4088" width="20.5703125" style="17" customWidth="1"/>
    <col min="4089" max="4089" width="17.140625" style="17" customWidth="1"/>
    <col min="4090" max="4090" width="14.5703125" style="17" customWidth="1"/>
    <col min="4091" max="4091" width="13.140625" style="17" customWidth="1"/>
    <col min="4092" max="4092" width="20" style="17" customWidth="1"/>
    <col min="4093" max="4093" width="15.85546875" style="17" customWidth="1"/>
    <col min="4094" max="4094" width="14.42578125" style="17" customWidth="1"/>
    <col min="4095" max="4095" width="17.28515625" style="17" customWidth="1"/>
    <col min="4096" max="4096" width="14.28515625" style="17" customWidth="1"/>
    <col min="4097" max="4097" width="18.42578125" style="17" customWidth="1"/>
    <col min="4098" max="4098" width="15.28515625" style="17" customWidth="1"/>
    <col min="4099" max="4335" width="9.140625" style="17"/>
    <col min="4336" max="4336" width="11.28515625" style="17" customWidth="1"/>
    <col min="4337" max="4337" width="53" style="17" customWidth="1"/>
    <col min="4338" max="4338" width="20.7109375" style="17" customWidth="1"/>
    <col min="4339" max="4339" width="18.7109375" style="17" customWidth="1"/>
    <col min="4340" max="4340" width="19.28515625" style="17" customWidth="1"/>
    <col min="4341" max="4341" width="20.5703125" style="17" customWidth="1"/>
    <col min="4342" max="4342" width="24.140625" style="17" customWidth="1"/>
    <col min="4343" max="4343" width="20.7109375" style="17" customWidth="1"/>
    <col min="4344" max="4344" width="20.5703125" style="17" customWidth="1"/>
    <col min="4345" max="4345" width="17.140625" style="17" customWidth="1"/>
    <col min="4346" max="4346" width="14.5703125" style="17" customWidth="1"/>
    <col min="4347" max="4347" width="13.140625" style="17" customWidth="1"/>
    <col min="4348" max="4348" width="20" style="17" customWidth="1"/>
    <col min="4349" max="4349" width="15.85546875" style="17" customWidth="1"/>
    <col min="4350" max="4350" width="14.42578125" style="17" customWidth="1"/>
    <col min="4351" max="4351" width="17.28515625" style="17" customWidth="1"/>
    <col min="4352" max="4352" width="14.28515625" style="17" customWidth="1"/>
    <col min="4353" max="4353" width="18.42578125" style="17" customWidth="1"/>
    <col min="4354" max="4354" width="15.28515625" style="17" customWidth="1"/>
    <col min="4355" max="4591" width="9.140625" style="17"/>
    <col min="4592" max="4592" width="11.28515625" style="17" customWidth="1"/>
    <col min="4593" max="4593" width="53" style="17" customWidth="1"/>
    <col min="4594" max="4594" width="20.7109375" style="17" customWidth="1"/>
    <col min="4595" max="4595" width="18.7109375" style="17" customWidth="1"/>
    <col min="4596" max="4596" width="19.28515625" style="17" customWidth="1"/>
    <col min="4597" max="4597" width="20.5703125" style="17" customWidth="1"/>
    <col min="4598" max="4598" width="24.140625" style="17" customWidth="1"/>
    <col min="4599" max="4599" width="20.7109375" style="17" customWidth="1"/>
    <col min="4600" max="4600" width="20.5703125" style="17" customWidth="1"/>
    <col min="4601" max="4601" width="17.140625" style="17" customWidth="1"/>
    <col min="4602" max="4602" width="14.5703125" style="17" customWidth="1"/>
    <col min="4603" max="4603" width="13.140625" style="17" customWidth="1"/>
    <col min="4604" max="4604" width="20" style="17" customWidth="1"/>
    <col min="4605" max="4605" width="15.85546875" style="17" customWidth="1"/>
    <col min="4606" max="4606" width="14.42578125" style="17" customWidth="1"/>
    <col min="4607" max="4607" width="17.28515625" style="17" customWidth="1"/>
    <col min="4608" max="4608" width="14.28515625" style="17" customWidth="1"/>
    <col min="4609" max="4609" width="18.42578125" style="17" customWidth="1"/>
    <col min="4610" max="4610" width="15.28515625" style="17" customWidth="1"/>
    <col min="4611" max="4847" width="9.140625" style="17"/>
    <col min="4848" max="4848" width="11.28515625" style="17" customWidth="1"/>
    <col min="4849" max="4849" width="53" style="17" customWidth="1"/>
    <col min="4850" max="4850" width="20.7109375" style="17" customWidth="1"/>
    <col min="4851" max="4851" width="18.7109375" style="17" customWidth="1"/>
    <col min="4852" max="4852" width="19.28515625" style="17" customWidth="1"/>
    <col min="4853" max="4853" width="20.5703125" style="17" customWidth="1"/>
    <col min="4854" max="4854" width="24.140625" style="17" customWidth="1"/>
    <col min="4855" max="4855" width="20.7109375" style="17" customWidth="1"/>
    <col min="4856" max="4856" width="20.5703125" style="17" customWidth="1"/>
    <col min="4857" max="4857" width="17.140625" style="17" customWidth="1"/>
    <col min="4858" max="4858" width="14.5703125" style="17" customWidth="1"/>
    <col min="4859" max="4859" width="13.140625" style="17" customWidth="1"/>
    <col min="4860" max="4860" width="20" style="17" customWidth="1"/>
    <col min="4861" max="4861" width="15.85546875" style="17" customWidth="1"/>
    <col min="4862" max="4862" width="14.42578125" style="17" customWidth="1"/>
    <col min="4863" max="4863" width="17.28515625" style="17" customWidth="1"/>
    <col min="4864" max="4864" width="14.28515625" style="17" customWidth="1"/>
    <col min="4865" max="4865" width="18.42578125" style="17" customWidth="1"/>
    <col min="4866" max="4866" width="15.28515625" style="17" customWidth="1"/>
    <col min="4867" max="5103" width="9.140625" style="17"/>
    <col min="5104" max="5104" width="11.28515625" style="17" customWidth="1"/>
    <col min="5105" max="5105" width="53" style="17" customWidth="1"/>
    <col min="5106" max="5106" width="20.7109375" style="17" customWidth="1"/>
    <col min="5107" max="5107" width="18.7109375" style="17" customWidth="1"/>
    <col min="5108" max="5108" width="19.28515625" style="17" customWidth="1"/>
    <col min="5109" max="5109" width="20.5703125" style="17" customWidth="1"/>
    <col min="5110" max="5110" width="24.140625" style="17" customWidth="1"/>
    <col min="5111" max="5111" width="20.7109375" style="17" customWidth="1"/>
    <col min="5112" max="5112" width="20.5703125" style="17" customWidth="1"/>
    <col min="5113" max="5113" width="17.140625" style="17" customWidth="1"/>
    <col min="5114" max="5114" width="14.5703125" style="17" customWidth="1"/>
    <col min="5115" max="5115" width="13.140625" style="17" customWidth="1"/>
    <col min="5116" max="5116" width="20" style="17" customWidth="1"/>
    <col min="5117" max="5117" width="15.85546875" style="17" customWidth="1"/>
    <col min="5118" max="5118" width="14.42578125" style="17" customWidth="1"/>
    <col min="5119" max="5119" width="17.28515625" style="17" customWidth="1"/>
    <col min="5120" max="5120" width="14.28515625" style="17" customWidth="1"/>
    <col min="5121" max="5121" width="18.42578125" style="17" customWidth="1"/>
    <col min="5122" max="5122" width="15.28515625" style="17" customWidth="1"/>
    <col min="5123" max="5359" width="9.140625" style="17"/>
    <col min="5360" max="5360" width="11.28515625" style="17" customWidth="1"/>
    <col min="5361" max="5361" width="53" style="17" customWidth="1"/>
    <col min="5362" max="5362" width="20.7109375" style="17" customWidth="1"/>
    <col min="5363" max="5363" width="18.7109375" style="17" customWidth="1"/>
    <col min="5364" max="5364" width="19.28515625" style="17" customWidth="1"/>
    <col min="5365" max="5365" width="20.5703125" style="17" customWidth="1"/>
    <col min="5366" max="5366" width="24.140625" style="17" customWidth="1"/>
    <col min="5367" max="5367" width="20.7109375" style="17" customWidth="1"/>
    <col min="5368" max="5368" width="20.5703125" style="17" customWidth="1"/>
    <col min="5369" max="5369" width="17.140625" style="17" customWidth="1"/>
    <col min="5370" max="5370" width="14.5703125" style="17" customWidth="1"/>
    <col min="5371" max="5371" width="13.140625" style="17" customWidth="1"/>
    <col min="5372" max="5372" width="20" style="17" customWidth="1"/>
    <col min="5373" max="5373" width="15.85546875" style="17" customWidth="1"/>
    <col min="5374" max="5374" width="14.42578125" style="17" customWidth="1"/>
    <col min="5375" max="5375" width="17.28515625" style="17" customWidth="1"/>
    <col min="5376" max="5376" width="14.28515625" style="17" customWidth="1"/>
    <col min="5377" max="5377" width="18.42578125" style="17" customWidth="1"/>
    <col min="5378" max="5378" width="15.28515625" style="17" customWidth="1"/>
    <col min="5379" max="5615" width="9.140625" style="17"/>
    <col min="5616" max="5616" width="11.28515625" style="17" customWidth="1"/>
    <col min="5617" max="5617" width="53" style="17" customWidth="1"/>
    <col min="5618" max="5618" width="20.7109375" style="17" customWidth="1"/>
    <col min="5619" max="5619" width="18.7109375" style="17" customWidth="1"/>
    <col min="5620" max="5620" width="19.28515625" style="17" customWidth="1"/>
    <col min="5621" max="5621" width="20.5703125" style="17" customWidth="1"/>
    <col min="5622" max="5622" width="24.140625" style="17" customWidth="1"/>
    <col min="5623" max="5623" width="20.7109375" style="17" customWidth="1"/>
    <col min="5624" max="5624" width="20.5703125" style="17" customWidth="1"/>
    <col min="5625" max="5625" width="17.140625" style="17" customWidth="1"/>
    <col min="5626" max="5626" width="14.5703125" style="17" customWidth="1"/>
    <col min="5627" max="5627" width="13.140625" style="17" customWidth="1"/>
    <col min="5628" max="5628" width="20" style="17" customWidth="1"/>
    <col min="5629" max="5629" width="15.85546875" style="17" customWidth="1"/>
    <col min="5630" max="5630" width="14.42578125" style="17" customWidth="1"/>
    <col min="5631" max="5631" width="17.28515625" style="17" customWidth="1"/>
    <col min="5632" max="5632" width="14.28515625" style="17" customWidth="1"/>
    <col min="5633" max="5633" width="18.42578125" style="17" customWidth="1"/>
    <col min="5634" max="5634" width="15.28515625" style="17" customWidth="1"/>
    <col min="5635" max="5871" width="9.140625" style="17"/>
    <col min="5872" max="5872" width="11.28515625" style="17" customWidth="1"/>
    <col min="5873" max="5873" width="53" style="17" customWidth="1"/>
    <col min="5874" max="5874" width="20.7109375" style="17" customWidth="1"/>
    <col min="5875" max="5875" width="18.7109375" style="17" customWidth="1"/>
    <col min="5876" max="5876" width="19.28515625" style="17" customWidth="1"/>
    <col min="5877" max="5877" width="20.5703125" style="17" customWidth="1"/>
    <col min="5878" max="5878" width="24.140625" style="17" customWidth="1"/>
    <col min="5879" max="5879" width="20.7109375" style="17" customWidth="1"/>
    <col min="5880" max="5880" width="20.5703125" style="17" customWidth="1"/>
    <col min="5881" max="5881" width="17.140625" style="17" customWidth="1"/>
    <col min="5882" max="5882" width="14.5703125" style="17" customWidth="1"/>
    <col min="5883" max="5883" width="13.140625" style="17" customWidth="1"/>
    <col min="5884" max="5884" width="20" style="17" customWidth="1"/>
    <col min="5885" max="5885" width="15.85546875" style="17" customWidth="1"/>
    <col min="5886" max="5886" width="14.42578125" style="17" customWidth="1"/>
    <col min="5887" max="5887" width="17.28515625" style="17" customWidth="1"/>
    <col min="5888" max="5888" width="14.28515625" style="17" customWidth="1"/>
    <col min="5889" max="5889" width="18.42578125" style="17" customWidth="1"/>
    <col min="5890" max="5890" width="15.28515625" style="17" customWidth="1"/>
    <col min="5891" max="6127" width="9.140625" style="17"/>
    <col min="6128" max="6128" width="11.28515625" style="17" customWidth="1"/>
    <col min="6129" max="6129" width="53" style="17" customWidth="1"/>
    <col min="6130" max="6130" width="20.7109375" style="17" customWidth="1"/>
    <col min="6131" max="6131" width="18.7109375" style="17" customWidth="1"/>
    <col min="6132" max="6132" width="19.28515625" style="17" customWidth="1"/>
    <col min="6133" max="6133" width="20.5703125" style="17" customWidth="1"/>
    <col min="6134" max="6134" width="24.140625" style="17" customWidth="1"/>
    <col min="6135" max="6135" width="20.7109375" style="17" customWidth="1"/>
    <col min="6136" max="6136" width="20.5703125" style="17" customWidth="1"/>
    <col min="6137" max="6137" width="17.140625" style="17" customWidth="1"/>
    <col min="6138" max="6138" width="14.5703125" style="17" customWidth="1"/>
    <col min="6139" max="6139" width="13.140625" style="17" customWidth="1"/>
    <col min="6140" max="6140" width="20" style="17" customWidth="1"/>
    <col min="6141" max="6141" width="15.85546875" style="17" customWidth="1"/>
    <col min="6142" max="6142" width="14.42578125" style="17" customWidth="1"/>
    <col min="6143" max="6143" width="17.28515625" style="17" customWidth="1"/>
    <col min="6144" max="6144" width="14.28515625" style="17" customWidth="1"/>
    <col min="6145" max="6145" width="18.42578125" style="17" customWidth="1"/>
    <col min="6146" max="6146" width="15.28515625" style="17" customWidth="1"/>
    <col min="6147" max="6383" width="9.140625" style="17"/>
    <col min="6384" max="6384" width="11.28515625" style="17" customWidth="1"/>
    <col min="6385" max="6385" width="53" style="17" customWidth="1"/>
    <col min="6386" max="6386" width="20.7109375" style="17" customWidth="1"/>
    <col min="6387" max="6387" width="18.7109375" style="17" customWidth="1"/>
    <col min="6388" max="6388" width="19.28515625" style="17" customWidth="1"/>
    <col min="6389" max="6389" width="20.5703125" style="17" customWidth="1"/>
    <col min="6390" max="6390" width="24.140625" style="17" customWidth="1"/>
    <col min="6391" max="6391" width="20.7109375" style="17" customWidth="1"/>
    <col min="6392" max="6392" width="20.5703125" style="17" customWidth="1"/>
    <col min="6393" max="6393" width="17.140625" style="17" customWidth="1"/>
    <col min="6394" max="6394" width="14.5703125" style="17" customWidth="1"/>
    <col min="6395" max="6395" width="13.140625" style="17" customWidth="1"/>
    <col min="6396" max="6396" width="20" style="17" customWidth="1"/>
    <col min="6397" max="6397" width="15.85546875" style="17" customWidth="1"/>
    <col min="6398" max="6398" width="14.42578125" style="17" customWidth="1"/>
    <col min="6399" max="6399" width="17.28515625" style="17" customWidth="1"/>
    <col min="6400" max="6400" width="14.28515625" style="17" customWidth="1"/>
    <col min="6401" max="6401" width="18.42578125" style="17" customWidth="1"/>
    <col min="6402" max="6402" width="15.28515625" style="17" customWidth="1"/>
    <col min="6403" max="6639" width="9.140625" style="17"/>
    <col min="6640" max="6640" width="11.28515625" style="17" customWidth="1"/>
    <col min="6641" max="6641" width="53" style="17" customWidth="1"/>
    <col min="6642" max="6642" width="20.7109375" style="17" customWidth="1"/>
    <col min="6643" max="6643" width="18.7109375" style="17" customWidth="1"/>
    <col min="6644" max="6644" width="19.28515625" style="17" customWidth="1"/>
    <col min="6645" max="6645" width="20.5703125" style="17" customWidth="1"/>
    <col min="6646" max="6646" width="24.140625" style="17" customWidth="1"/>
    <col min="6647" max="6647" width="20.7109375" style="17" customWidth="1"/>
    <col min="6648" max="6648" width="20.5703125" style="17" customWidth="1"/>
    <col min="6649" max="6649" width="17.140625" style="17" customWidth="1"/>
    <col min="6650" max="6650" width="14.5703125" style="17" customWidth="1"/>
    <col min="6651" max="6651" width="13.140625" style="17" customWidth="1"/>
    <col min="6652" max="6652" width="20" style="17" customWidth="1"/>
    <col min="6653" max="6653" width="15.85546875" style="17" customWidth="1"/>
    <col min="6654" max="6654" width="14.42578125" style="17" customWidth="1"/>
    <col min="6655" max="6655" width="17.28515625" style="17" customWidth="1"/>
    <col min="6656" max="6656" width="14.28515625" style="17" customWidth="1"/>
    <col min="6657" max="6657" width="18.42578125" style="17" customWidth="1"/>
    <col min="6658" max="6658" width="15.28515625" style="17" customWidth="1"/>
    <col min="6659" max="6895" width="9.140625" style="17"/>
    <col min="6896" max="6896" width="11.28515625" style="17" customWidth="1"/>
    <col min="6897" max="6897" width="53" style="17" customWidth="1"/>
    <col min="6898" max="6898" width="20.7109375" style="17" customWidth="1"/>
    <col min="6899" max="6899" width="18.7109375" style="17" customWidth="1"/>
    <col min="6900" max="6900" width="19.28515625" style="17" customWidth="1"/>
    <col min="6901" max="6901" width="20.5703125" style="17" customWidth="1"/>
    <col min="6902" max="6902" width="24.140625" style="17" customWidth="1"/>
    <col min="6903" max="6903" width="20.7109375" style="17" customWidth="1"/>
    <col min="6904" max="6904" width="20.5703125" style="17" customWidth="1"/>
    <col min="6905" max="6905" width="17.140625" style="17" customWidth="1"/>
    <col min="6906" max="6906" width="14.5703125" style="17" customWidth="1"/>
    <col min="6907" max="6907" width="13.140625" style="17" customWidth="1"/>
    <col min="6908" max="6908" width="20" style="17" customWidth="1"/>
    <col min="6909" max="6909" width="15.85546875" style="17" customWidth="1"/>
    <col min="6910" max="6910" width="14.42578125" style="17" customWidth="1"/>
    <col min="6911" max="6911" width="17.28515625" style="17" customWidth="1"/>
    <col min="6912" max="6912" width="14.28515625" style="17" customWidth="1"/>
    <col min="6913" max="6913" width="18.42578125" style="17" customWidth="1"/>
    <col min="6914" max="6914" width="15.28515625" style="17" customWidth="1"/>
    <col min="6915" max="7151" width="9.140625" style="17"/>
    <col min="7152" max="7152" width="11.28515625" style="17" customWidth="1"/>
    <col min="7153" max="7153" width="53" style="17" customWidth="1"/>
    <col min="7154" max="7154" width="20.7109375" style="17" customWidth="1"/>
    <col min="7155" max="7155" width="18.7109375" style="17" customWidth="1"/>
    <col min="7156" max="7156" width="19.28515625" style="17" customWidth="1"/>
    <col min="7157" max="7157" width="20.5703125" style="17" customWidth="1"/>
    <col min="7158" max="7158" width="24.140625" style="17" customWidth="1"/>
    <col min="7159" max="7159" width="20.7109375" style="17" customWidth="1"/>
    <col min="7160" max="7160" width="20.5703125" style="17" customWidth="1"/>
    <col min="7161" max="7161" width="17.140625" style="17" customWidth="1"/>
    <col min="7162" max="7162" width="14.5703125" style="17" customWidth="1"/>
    <col min="7163" max="7163" width="13.140625" style="17" customWidth="1"/>
    <col min="7164" max="7164" width="20" style="17" customWidth="1"/>
    <col min="7165" max="7165" width="15.85546875" style="17" customWidth="1"/>
    <col min="7166" max="7166" width="14.42578125" style="17" customWidth="1"/>
    <col min="7167" max="7167" width="17.28515625" style="17" customWidth="1"/>
    <col min="7168" max="7168" width="14.28515625" style="17" customWidth="1"/>
    <col min="7169" max="7169" width="18.42578125" style="17" customWidth="1"/>
    <col min="7170" max="7170" width="15.28515625" style="17" customWidth="1"/>
    <col min="7171" max="7407" width="9.140625" style="17"/>
    <col min="7408" max="7408" width="11.28515625" style="17" customWidth="1"/>
    <col min="7409" max="7409" width="53" style="17" customWidth="1"/>
    <col min="7410" max="7410" width="20.7109375" style="17" customWidth="1"/>
    <col min="7411" max="7411" width="18.7109375" style="17" customWidth="1"/>
    <col min="7412" max="7412" width="19.28515625" style="17" customWidth="1"/>
    <col min="7413" max="7413" width="20.5703125" style="17" customWidth="1"/>
    <col min="7414" max="7414" width="24.140625" style="17" customWidth="1"/>
    <col min="7415" max="7415" width="20.7109375" style="17" customWidth="1"/>
    <col min="7416" max="7416" width="20.5703125" style="17" customWidth="1"/>
    <col min="7417" max="7417" width="17.140625" style="17" customWidth="1"/>
    <col min="7418" max="7418" width="14.5703125" style="17" customWidth="1"/>
    <col min="7419" max="7419" width="13.140625" style="17" customWidth="1"/>
    <col min="7420" max="7420" width="20" style="17" customWidth="1"/>
    <col min="7421" max="7421" width="15.85546875" style="17" customWidth="1"/>
    <col min="7422" max="7422" width="14.42578125" style="17" customWidth="1"/>
    <col min="7423" max="7423" width="17.28515625" style="17" customWidth="1"/>
    <col min="7424" max="7424" width="14.28515625" style="17" customWidth="1"/>
    <col min="7425" max="7425" width="18.42578125" style="17" customWidth="1"/>
    <col min="7426" max="7426" width="15.28515625" style="17" customWidth="1"/>
    <col min="7427" max="7663" width="9.140625" style="17"/>
    <col min="7664" max="7664" width="11.28515625" style="17" customWidth="1"/>
    <col min="7665" max="7665" width="53" style="17" customWidth="1"/>
    <col min="7666" max="7666" width="20.7109375" style="17" customWidth="1"/>
    <col min="7667" max="7667" width="18.7109375" style="17" customWidth="1"/>
    <col min="7668" max="7668" width="19.28515625" style="17" customWidth="1"/>
    <col min="7669" max="7669" width="20.5703125" style="17" customWidth="1"/>
    <col min="7670" max="7670" width="24.140625" style="17" customWidth="1"/>
    <col min="7671" max="7671" width="20.7109375" style="17" customWidth="1"/>
    <col min="7672" max="7672" width="20.5703125" style="17" customWidth="1"/>
    <col min="7673" max="7673" width="17.140625" style="17" customWidth="1"/>
    <col min="7674" max="7674" width="14.5703125" style="17" customWidth="1"/>
    <col min="7675" max="7675" width="13.140625" style="17" customWidth="1"/>
    <col min="7676" max="7676" width="20" style="17" customWidth="1"/>
    <col min="7677" max="7677" width="15.85546875" style="17" customWidth="1"/>
    <col min="7678" max="7678" width="14.42578125" style="17" customWidth="1"/>
    <col min="7679" max="7679" width="17.28515625" style="17" customWidth="1"/>
    <col min="7680" max="7680" width="14.28515625" style="17" customWidth="1"/>
    <col min="7681" max="7681" width="18.42578125" style="17" customWidth="1"/>
    <col min="7682" max="7682" width="15.28515625" style="17" customWidth="1"/>
    <col min="7683" max="7919" width="9.140625" style="17"/>
    <col min="7920" max="7920" width="11.28515625" style="17" customWidth="1"/>
    <col min="7921" max="7921" width="53" style="17" customWidth="1"/>
    <col min="7922" max="7922" width="20.7109375" style="17" customWidth="1"/>
    <col min="7923" max="7923" width="18.7109375" style="17" customWidth="1"/>
    <col min="7924" max="7924" width="19.28515625" style="17" customWidth="1"/>
    <col min="7925" max="7925" width="20.5703125" style="17" customWidth="1"/>
    <col min="7926" max="7926" width="24.140625" style="17" customWidth="1"/>
    <col min="7927" max="7927" width="20.7109375" style="17" customWidth="1"/>
    <col min="7928" max="7928" width="20.5703125" style="17" customWidth="1"/>
    <col min="7929" max="7929" width="17.140625" style="17" customWidth="1"/>
    <col min="7930" max="7930" width="14.5703125" style="17" customWidth="1"/>
    <col min="7931" max="7931" width="13.140625" style="17" customWidth="1"/>
    <col min="7932" max="7932" width="20" style="17" customWidth="1"/>
    <col min="7933" max="7933" width="15.85546875" style="17" customWidth="1"/>
    <col min="7934" max="7934" width="14.42578125" style="17" customWidth="1"/>
    <col min="7935" max="7935" width="17.28515625" style="17" customWidth="1"/>
    <col min="7936" max="7936" width="14.28515625" style="17" customWidth="1"/>
    <col min="7937" max="7937" width="18.42578125" style="17" customWidth="1"/>
    <col min="7938" max="7938" width="15.28515625" style="17" customWidth="1"/>
    <col min="7939" max="8175" width="9.140625" style="17"/>
    <col min="8176" max="8176" width="11.28515625" style="17" customWidth="1"/>
    <col min="8177" max="8177" width="53" style="17" customWidth="1"/>
    <col min="8178" max="8178" width="20.7109375" style="17" customWidth="1"/>
    <col min="8179" max="8179" width="18.7109375" style="17" customWidth="1"/>
    <col min="8180" max="8180" width="19.28515625" style="17" customWidth="1"/>
    <col min="8181" max="8181" width="20.5703125" style="17" customWidth="1"/>
    <col min="8182" max="8182" width="24.140625" style="17" customWidth="1"/>
    <col min="8183" max="8183" width="20.7109375" style="17" customWidth="1"/>
    <col min="8184" max="8184" width="20.5703125" style="17" customWidth="1"/>
    <col min="8185" max="8185" width="17.140625" style="17" customWidth="1"/>
    <col min="8186" max="8186" width="14.5703125" style="17" customWidth="1"/>
    <col min="8187" max="8187" width="13.140625" style="17" customWidth="1"/>
    <col min="8188" max="8188" width="20" style="17" customWidth="1"/>
    <col min="8189" max="8189" width="15.85546875" style="17" customWidth="1"/>
    <col min="8190" max="8190" width="14.42578125" style="17" customWidth="1"/>
    <col min="8191" max="8191" width="17.28515625" style="17" customWidth="1"/>
    <col min="8192" max="8192" width="14.28515625" style="17" customWidth="1"/>
    <col min="8193" max="8193" width="18.42578125" style="17" customWidth="1"/>
    <col min="8194" max="8194" width="15.28515625" style="17" customWidth="1"/>
    <col min="8195" max="8431" width="9.140625" style="17"/>
    <col min="8432" max="8432" width="11.28515625" style="17" customWidth="1"/>
    <col min="8433" max="8433" width="53" style="17" customWidth="1"/>
    <col min="8434" max="8434" width="20.7109375" style="17" customWidth="1"/>
    <col min="8435" max="8435" width="18.7109375" style="17" customWidth="1"/>
    <col min="8436" max="8436" width="19.28515625" style="17" customWidth="1"/>
    <col min="8437" max="8437" width="20.5703125" style="17" customWidth="1"/>
    <col min="8438" max="8438" width="24.140625" style="17" customWidth="1"/>
    <col min="8439" max="8439" width="20.7109375" style="17" customWidth="1"/>
    <col min="8440" max="8440" width="20.5703125" style="17" customWidth="1"/>
    <col min="8441" max="8441" width="17.140625" style="17" customWidth="1"/>
    <col min="8442" max="8442" width="14.5703125" style="17" customWidth="1"/>
    <col min="8443" max="8443" width="13.140625" style="17" customWidth="1"/>
    <col min="8444" max="8444" width="20" style="17" customWidth="1"/>
    <col min="8445" max="8445" width="15.85546875" style="17" customWidth="1"/>
    <col min="8446" max="8446" width="14.42578125" style="17" customWidth="1"/>
    <col min="8447" max="8447" width="17.28515625" style="17" customWidth="1"/>
    <col min="8448" max="8448" width="14.28515625" style="17" customWidth="1"/>
    <col min="8449" max="8449" width="18.42578125" style="17" customWidth="1"/>
    <col min="8450" max="8450" width="15.28515625" style="17" customWidth="1"/>
    <col min="8451" max="8687" width="9.140625" style="17"/>
    <col min="8688" max="8688" width="11.28515625" style="17" customWidth="1"/>
    <col min="8689" max="8689" width="53" style="17" customWidth="1"/>
    <col min="8690" max="8690" width="20.7109375" style="17" customWidth="1"/>
    <col min="8691" max="8691" width="18.7109375" style="17" customWidth="1"/>
    <col min="8692" max="8692" width="19.28515625" style="17" customWidth="1"/>
    <col min="8693" max="8693" width="20.5703125" style="17" customWidth="1"/>
    <col min="8694" max="8694" width="24.140625" style="17" customWidth="1"/>
    <col min="8695" max="8695" width="20.7109375" style="17" customWidth="1"/>
    <col min="8696" max="8696" width="20.5703125" style="17" customWidth="1"/>
    <col min="8697" max="8697" width="17.140625" style="17" customWidth="1"/>
    <col min="8698" max="8698" width="14.5703125" style="17" customWidth="1"/>
    <col min="8699" max="8699" width="13.140625" style="17" customWidth="1"/>
    <col min="8700" max="8700" width="20" style="17" customWidth="1"/>
    <col min="8701" max="8701" width="15.85546875" style="17" customWidth="1"/>
    <col min="8702" max="8702" width="14.42578125" style="17" customWidth="1"/>
    <col min="8703" max="8703" width="17.28515625" style="17" customWidth="1"/>
    <col min="8704" max="8704" width="14.28515625" style="17" customWidth="1"/>
    <col min="8705" max="8705" width="18.42578125" style="17" customWidth="1"/>
    <col min="8706" max="8706" width="15.28515625" style="17" customWidth="1"/>
    <col min="8707" max="8943" width="9.140625" style="17"/>
    <col min="8944" max="8944" width="11.28515625" style="17" customWidth="1"/>
    <col min="8945" max="8945" width="53" style="17" customWidth="1"/>
    <col min="8946" max="8946" width="20.7109375" style="17" customWidth="1"/>
    <col min="8947" max="8947" width="18.7109375" style="17" customWidth="1"/>
    <col min="8948" max="8948" width="19.28515625" style="17" customWidth="1"/>
    <col min="8949" max="8949" width="20.5703125" style="17" customWidth="1"/>
    <col min="8950" max="8950" width="24.140625" style="17" customWidth="1"/>
    <col min="8951" max="8951" width="20.7109375" style="17" customWidth="1"/>
    <col min="8952" max="8952" width="20.5703125" style="17" customWidth="1"/>
    <col min="8953" max="8953" width="17.140625" style="17" customWidth="1"/>
    <col min="8954" max="8954" width="14.5703125" style="17" customWidth="1"/>
    <col min="8955" max="8955" width="13.140625" style="17" customWidth="1"/>
    <col min="8956" max="8956" width="20" style="17" customWidth="1"/>
    <col min="8957" max="8957" width="15.85546875" style="17" customWidth="1"/>
    <col min="8958" max="8958" width="14.42578125" style="17" customWidth="1"/>
    <col min="8959" max="8959" width="17.28515625" style="17" customWidth="1"/>
    <col min="8960" max="8960" width="14.28515625" style="17" customWidth="1"/>
    <col min="8961" max="8961" width="18.42578125" style="17" customWidth="1"/>
    <col min="8962" max="8962" width="15.28515625" style="17" customWidth="1"/>
    <col min="8963" max="9199" width="9.140625" style="17"/>
    <col min="9200" max="9200" width="11.28515625" style="17" customWidth="1"/>
    <col min="9201" max="9201" width="53" style="17" customWidth="1"/>
    <col min="9202" max="9202" width="20.7109375" style="17" customWidth="1"/>
    <col min="9203" max="9203" width="18.7109375" style="17" customWidth="1"/>
    <col min="9204" max="9204" width="19.28515625" style="17" customWidth="1"/>
    <col min="9205" max="9205" width="20.5703125" style="17" customWidth="1"/>
    <col min="9206" max="9206" width="24.140625" style="17" customWidth="1"/>
    <col min="9207" max="9207" width="20.7109375" style="17" customWidth="1"/>
    <col min="9208" max="9208" width="20.5703125" style="17" customWidth="1"/>
    <col min="9209" max="9209" width="17.140625" style="17" customWidth="1"/>
    <col min="9210" max="9210" width="14.5703125" style="17" customWidth="1"/>
    <col min="9211" max="9211" width="13.140625" style="17" customWidth="1"/>
    <col min="9212" max="9212" width="20" style="17" customWidth="1"/>
    <col min="9213" max="9213" width="15.85546875" style="17" customWidth="1"/>
    <col min="9214" max="9214" width="14.42578125" style="17" customWidth="1"/>
    <col min="9215" max="9215" width="17.28515625" style="17" customWidth="1"/>
    <col min="9216" max="9216" width="14.28515625" style="17" customWidth="1"/>
    <col min="9217" max="9217" width="18.42578125" style="17" customWidth="1"/>
    <col min="9218" max="9218" width="15.28515625" style="17" customWidth="1"/>
    <col min="9219" max="9455" width="9.140625" style="17"/>
    <col min="9456" max="9456" width="11.28515625" style="17" customWidth="1"/>
    <col min="9457" max="9457" width="53" style="17" customWidth="1"/>
    <col min="9458" max="9458" width="20.7109375" style="17" customWidth="1"/>
    <col min="9459" max="9459" width="18.7109375" style="17" customWidth="1"/>
    <col min="9460" max="9460" width="19.28515625" style="17" customWidth="1"/>
    <col min="9461" max="9461" width="20.5703125" style="17" customWidth="1"/>
    <col min="9462" max="9462" width="24.140625" style="17" customWidth="1"/>
    <col min="9463" max="9463" width="20.7109375" style="17" customWidth="1"/>
    <col min="9464" max="9464" width="20.5703125" style="17" customWidth="1"/>
    <col min="9465" max="9465" width="17.140625" style="17" customWidth="1"/>
    <col min="9466" max="9466" width="14.5703125" style="17" customWidth="1"/>
    <col min="9467" max="9467" width="13.140625" style="17" customWidth="1"/>
    <col min="9468" max="9468" width="20" style="17" customWidth="1"/>
    <col min="9469" max="9469" width="15.85546875" style="17" customWidth="1"/>
    <col min="9470" max="9470" width="14.42578125" style="17" customWidth="1"/>
    <col min="9471" max="9471" width="17.28515625" style="17" customWidth="1"/>
    <col min="9472" max="9472" width="14.28515625" style="17" customWidth="1"/>
    <col min="9473" max="9473" width="18.42578125" style="17" customWidth="1"/>
    <col min="9474" max="9474" width="15.28515625" style="17" customWidth="1"/>
    <col min="9475" max="9711" width="9.140625" style="17"/>
    <col min="9712" max="9712" width="11.28515625" style="17" customWidth="1"/>
    <col min="9713" max="9713" width="53" style="17" customWidth="1"/>
    <col min="9714" max="9714" width="20.7109375" style="17" customWidth="1"/>
    <col min="9715" max="9715" width="18.7109375" style="17" customWidth="1"/>
    <col min="9716" max="9716" width="19.28515625" style="17" customWidth="1"/>
    <col min="9717" max="9717" width="20.5703125" style="17" customWidth="1"/>
    <col min="9718" max="9718" width="24.140625" style="17" customWidth="1"/>
    <col min="9719" max="9719" width="20.7109375" style="17" customWidth="1"/>
    <col min="9720" max="9720" width="20.5703125" style="17" customWidth="1"/>
    <col min="9721" max="9721" width="17.140625" style="17" customWidth="1"/>
    <col min="9722" max="9722" width="14.5703125" style="17" customWidth="1"/>
    <col min="9723" max="9723" width="13.140625" style="17" customWidth="1"/>
    <col min="9724" max="9724" width="20" style="17" customWidth="1"/>
    <col min="9725" max="9725" width="15.85546875" style="17" customWidth="1"/>
    <col min="9726" max="9726" width="14.42578125" style="17" customWidth="1"/>
    <col min="9727" max="9727" width="17.28515625" style="17" customWidth="1"/>
    <col min="9728" max="9728" width="14.28515625" style="17" customWidth="1"/>
    <col min="9729" max="9729" width="18.42578125" style="17" customWidth="1"/>
    <col min="9730" max="9730" width="15.28515625" style="17" customWidth="1"/>
    <col min="9731" max="9967" width="9.140625" style="17"/>
    <col min="9968" max="9968" width="11.28515625" style="17" customWidth="1"/>
    <col min="9969" max="9969" width="53" style="17" customWidth="1"/>
    <col min="9970" max="9970" width="20.7109375" style="17" customWidth="1"/>
    <col min="9971" max="9971" width="18.7109375" style="17" customWidth="1"/>
    <col min="9972" max="9972" width="19.28515625" style="17" customWidth="1"/>
    <col min="9973" max="9973" width="20.5703125" style="17" customWidth="1"/>
    <col min="9974" max="9974" width="24.140625" style="17" customWidth="1"/>
    <col min="9975" max="9975" width="20.7109375" style="17" customWidth="1"/>
    <col min="9976" max="9976" width="20.5703125" style="17" customWidth="1"/>
    <col min="9977" max="9977" width="17.140625" style="17" customWidth="1"/>
    <col min="9978" max="9978" width="14.5703125" style="17" customWidth="1"/>
    <col min="9979" max="9979" width="13.140625" style="17" customWidth="1"/>
    <col min="9980" max="9980" width="20" style="17" customWidth="1"/>
    <col min="9981" max="9981" width="15.85546875" style="17" customWidth="1"/>
    <col min="9982" max="9982" width="14.42578125" style="17" customWidth="1"/>
    <col min="9983" max="9983" width="17.28515625" style="17" customWidth="1"/>
    <col min="9984" max="9984" width="14.28515625" style="17" customWidth="1"/>
    <col min="9985" max="9985" width="18.42578125" style="17" customWidth="1"/>
    <col min="9986" max="9986" width="15.28515625" style="17" customWidth="1"/>
    <col min="9987" max="10223" width="9.140625" style="17"/>
    <col min="10224" max="10224" width="11.28515625" style="17" customWidth="1"/>
    <col min="10225" max="10225" width="53" style="17" customWidth="1"/>
    <col min="10226" max="10226" width="20.7109375" style="17" customWidth="1"/>
    <col min="10227" max="10227" width="18.7109375" style="17" customWidth="1"/>
    <col min="10228" max="10228" width="19.28515625" style="17" customWidth="1"/>
    <col min="10229" max="10229" width="20.5703125" style="17" customWidth="1"/>
    <col min="10230" max="10230" width="24.140625" style="17" customWidth="1"/>
    <col min="10231" max="10231" width="20.7109375" style="17" customWidth="1"/>
    <col min="10232" max="10232" width="20.5703125" style="17" customWidth="1"/>
    <col min="10233" max="10233" width="17.140625" style="17" customWidth="1"/>
    <col min="10234" max="10234" width="14.5703125" style="17" customWidth="1"/>
    <col min="10235" max="10235" width="13.140625" style="17" customWidth="1"/>
    <col min="10236" max="10236" width="20" style="17" customWidth="1"/>
    <col min="10237" max="10237" width="15.85546875" style="17" customWidth="1"/>
    <col min="10238" max="10238" width="14.42578125" style="17" customWidth="1"/>
    <col min="10239" max="10239" width="17.28515625" style="17" customWidth="1"/>
    <col min="10240" max="10240" width="14.28515625" style="17" customWidth="1"/>
    <col min="10241" max="10241" width="18.42578125" style="17" customWidth="1"/>
    <col min="10242" max="10242" width="15.28515625" style="17" customWidth="1"/>
    <col min="10243" max="10479" width="9.140625" style="17"/>
    <col min="10480" max="10480" width="11.28515625" style="17" customWidth="1"/>
    <col min="10481" max="10481" width="53" style="17" customWidth="1"/>
    <col min="10482" max="10482" width="20.7109375" style="17" customWidth="1"/>
    <col min="10483" max="10483" width="18.7109375" style="17" customWidth="1"/>
    <col min="10484" max="10484" width="19.28515625" style="17" customWidth="1"/>
    <col min="10485" max="10485" width="20.5703125" style="17" customWidth="1"/>
    <col min="10486" max="10486" width="24.140625" style="17" customWidth="1"/>
    <col min="10487" max="10487" width="20.7109375" style="17" customWidth="1"/>
    <col min="10488" max="10488" width="20.5703125" style="17" customWidth="1"/>
    <col min="10489" max="10489" width="17.140625" style="17" customWidth="1"/>
    <col min="10490" max="10490" width="14.5703125" style="17" customWidth="1"/>
    <col min="10491" max="10491" width="13.140625" style="17" customWidth="1"/>
    <col min="10492" max="10492" width="20" style="17" customWidth="1"/>
    <col min="10493" max="10493" width="15.85546875" style="17" customWidth="1"/>
    <col min="10494" max="10494" width="14.42578125" style="17" customWidth="1"/>
    <col min="10495" max="10495" width="17.28515625" style="17" customWidth="1"/>
    <col min="10496" max="10496" width="14.28515625" style="17" customWidth="1"/>
    <col min="10497" max="10497" width="18.42578125" style="17" customWidth="1"/>
    <col min="10498" max="10498" width="15.28515625" style="17" customWidth="1"/>
    <col min="10499" max="10735" width="9.140625" style="17"/>
    <col min="10736" max="10736" width="11.28515625" style="17" customWidth="1"/>
    <col min="10737" max="10737" width="53" style="17" customWidth="1"/>
    <col min="10738" max="10738" width="20.7109375" style="17" customWidth="1"/>
    <col min="10739" max="10739" width="18.7109375" style="17" customWidth="1"/>
    <col min="10740" max="10740" width="19.28515625" style="17" customWidth="1"/>
    <col min="10741" max="10741" width="20.5703125" style="17" customWidth="1"/>
    <col min="10742" max="10742" width="24.140625" style="17" customWidth="1"/>
    <col min="10743" max="10743" width="20.7109375" style="17" customWidth="1"/>
    <col min="10744" max="10744" width="20.5703125" style="17" customWidth="1"/>
    <col min="10745" max="10745" width="17.140625" style="17" customWidth="1"/>
    <col min="10746" max="10746" width="14.5703125" style="17" customWidth="1"/>
    <col min="10747" max="10747" width="13.140625" style="17" customWidth="1"/>
    <col min="10748" max="10748" width="20" style="17" customWidth="1"/>
    <col min="10749" max="10749" width="15.85546875" style="17" customWidth="1"/>
    <col min="10750" max="10750" width="14.42578125" style="17" customWidth="1"/>
    <col min="10751" max="10751" width="17.28515625" style="17" customWidth="1"/>
    <col min="10752" max="10752" width="14.28515625" style="17" customWidth="1"/>
    <col min="10753" max="10753" width="18.42578125" style="17" customWidth="1"/>
    <col min="10754" max="10754" width="15.28515625" style="17" customWidth="1"/>
    <col min="10755" max="10991" width="9.140625" style="17"/>
    <col min="10992" max="10992" width="11.28515625" style="17" customWidth="1"/>
    <col min="10993" max="10993" width="53" style="17" customWidth="1"/>
    <col min="10994" max="10994" width="20.7109375" style="17" customWidth="1"/>
    <col min="10995" max="10995" width="18.7109375" style="17" customWidth="1"/>
    <col min="10996" max="10996" width="19.28515625" style="17" customWidth="1"/>
    <col min="10997" max="10997" width="20.5703125" style="17" customWidth="1"/>
    <col min="10998" max="10998" width="24.140625" style="17" customWidth="1"/>
    <col min="10999" max="10999" width="20.7109375" style="17" customWidth="1"/>
    <col min="11000" max="11000" width="20.5703125" style="17" customWidth="1"/>
    <col min="11001" max="11001" width="17.140625" style="17" customWidth="1"/>
    <col min="11002" max="11002" width="14.5703125" style="17" customWidth="1"/>
    <col min="11003" max="11003" width="13.140625" style="17" customWidth="1"/>
    <col min="11004" max="11004" width="20" style="17" customWidth="1"/>
    <col min="11005" max="11005" width="15.85546875" style="17" customWidth="1"/>
    <col min="11006" max="11006" width="14.42578125" style="17" customWidth="1"/>
    <col min="11007" max="11007" width="17.28515625" style="17" customWidth="1"/>
    <col min="11008" max="11008" width="14.28515625" style="17" customWidth="1"/>
    <col min="11009" max="11009" width="18.42578125" style="17" customWidth="1"/>
    <col min="11010" max="11010" width="15.28515625" style="17" customWidth="1"/>
    <col min="11011" max="11247" width="9.140625" style="17"/>
    <col min="11248" max="11248" width="11.28515625" style="17" customWidth="1"/>
    <col min="11249" max="11249" width="53" style="17" customWidth="1"/>
    <col min="11250" max="11250" width="20.7109375" style="17" customWidth="1"/>
    <col min="11251" max="11251" width="18.7109375" style="17" customWidth="1"/>
    <col min="11252" max="11252" width="19.28515625" style="17" customWidth="1"/>
    <col min="11253" max="11253" width="20.5703125" style="17" customWidth="1"/>
    <col min="11254" max="11254" width="24.140625" style="17" customWidth="1"/>
    <col min="11255" max="11255" width="20.7109375" style="17" customWidth="1"/>
    <col min="11256" max="11256" width="20.5703125" style="17" customWidth="1"/>
    <col min="11257" max="11257" width="17.140625" style="17" customWidth="1"/>
    <col min="11258" max="11258" width="14.5703125" style="17" customWidth="1"/>
    <col min="11259" max="11259" width="13.140625" style="17" customWidth="1"/>
    <col min="11260" max="11260" width="20" style="17" customWidth="1"/>
    <col min="11261" max="11261" width="15.85546875" style="17" customWidth="1"/>
    <col min="11262" max="11262" width="14.42578125" style="17" customWidth="1"/>
    <col min="11263" max="11263" width="17.28515625" style="17" customWidth="1"/>
    <col min="11264" max="11264" width="14.28515625" style="17" customWidth="1"/>
    <col min="11265" max="11265" width="18.42578125" style="17" customWidth="1"/>
    <col min="11266" max="11266" width="15.28515625" style="17" customWidth="1"/>
    <col min="11267" max="11503" width="9.140625" style="17"/>
    <col min="11504" max="11504" width="11.28515625" style="17" customWidth="1"/>
    <col min="11505" max="11505" width="53" style="17" customWidth="1"/>
    <col min="11506" max="11506" width="20.7109375" style="17" customWidth="1"/>
    <col min="11507" max="11507" width="18.7109375" style="17" customWidth="1"/>
    <col min="11508" max="11508" width="19.28515625" style="17" customWidth="1"/>
    <col min="11509" max="11509" width="20.5703125" style="17" customWidth="1"/>
    <col min="11510" max="11510" width="24.140625" style="17" customWidth="1"/>
    <col min="11511" max="11511" width="20.7109375" style="17" customWidth="1"/>
    <col min="11512" max="11512" width="20.5703125" style="17" customWidth="1"/>
    <col min="11513" max="11513" width="17.140625" style="17" customWidth="1"/>
    <col min="11514" max="11514" width="14.5703125" style="17" customWidth="1"/>
    <col min="11515" max="11515" width="13.140625" style="17" customWidth="1"/>
    <col min="11516" max="11516" width="20" style="17" customWidth="1"/>
    <col min="11517" max="11517" width="15.85546875" style="17" customWidth="1"/>
    <col min="11518" max="11518" width="14.42578125" style="17" customWidth="1"/>
    <col min="11519" max="11519" width="17.28515625" style="17" customWidth="1"/>
    <col min="11520" max="11520" width="14.28515625" style="17" customWidth="1"/>
    <col min="11521" max="11521" width="18.42578125" style="17" customWidth="1"/>
    <col min="11522" max="11522" width="15.28515625" style="17" customWidth="1"/>
    <col min="11523" max="11759" width="9.140625" style="17"/>
    <col min="11760" max="11760" width="11.28515625" style="17" customWidth="1"/>
    <col min="11761" max="11761" width="53" style="17" customWidth="1"/>
    <col min="11762" max="11762" width="20.7109375" style="17" customWidth="1"/>
    <col min="11763" max="11763" width="18.7109375" style="17" customWidth="1"/>
    <col min="11764" max="11764" width="19.28515625" style="17" customWidth="1"/>
    <col min="11765" max="11765" width="20.5703125" style="17" customWidth="1"/>
    <col min="11766" max="11766" width="24.140625" style="17" customWidth="1"/>
    <col min="11767" max="11767" width="20.7109375" style="17" customWidth="1"/>
    <col min="11768" max="11768" width="20.5703125" style="17" customWidth="1"/>
    <col min="11769" max="11769" width="17.140625" style="17" customWidth="1"/>
    <col min="11770" max="11770" width="14.5703125" style="17" customWidth="1"/>
    <col min="11771" max="11771" width="13.140625" style="17" customWidth="1"/>
    <col min="11772" max="11772" width="20" style="17" customWidth="1"/>
    <col min="11773" max="11773" width="15.85546875" style="17" customWidth="1"/>
    <col min="11774" max="11774" width="14.42578125" style="17" customWidth="1"/>
    <col min="11775" max="11775" width="17.28515625" style="17" customWidth="1"/>
    <col min="11776" max="11776" width="14.28515625" style="17" customWidth="1"/>
    <col min="11777" max="11777" width="18.42578125" style="17" customWidth="1"/>
    <col min="11778" max="11778" width="15.28515625" style="17" customWidth="1"/>
    <col min="11779" max="12015" width="9.140625" style="17"/>
    <col min="12016" max="12016" width="11.28515625" style="17" customWidth="1"/>
    <col min="12017" max="12017" width="53" style="17" customWidth="1"/>
    <col min="12018" max="12018" width="20.7109375" style="17" customWidth="1"/>
    <col min="12019" max="12019" width="18.7109375" style="17" customWidth="1"/>
    <col min="12020" max="12020" width="19.28515625" style="17" customWidth="1"/>
    <col min="12021" max="12021" width="20.5703125" style="17" customWidth="1"/>
    <col min="12022" max="12022" width="24.140625" style="17" customWidth="1"/>
    <col min="12023" max="12023" width="20.7109375" style="17" customWidth="1"/>
    <col min="12024" max="12024" width="20.5703125" style="17" customWidth="1"/>
    <col min="12025" max="12025" width="17.140625" style="17" customWidth="1"/>
    <col min="12026" max="12026" width="14.5703125" style="17" customWidth="1"/>
    <col min="12027" max="12027" width="13.140625" style="17" customWidth="1"/>
    <col min="12028" max="12028" width="20" style="17" customWidth="1"/>
    <col min="12029" max="12029" width="15.85546875" style="17" customWidth="1"/>
    <col min="12030" max="12030" width="14.42578125" style="17" customWidth="1"/>
    <col min="12031" max="12031" width="17.28515625" style="17" customWidth="1"/>
    <col min="12032" max="12032" width="14.28515625" style="17" customWidth="1"/>
    <col min="12033" max="12033" width="18.42578125" style="17" customWidth="1"/>
    <col min="12034" max="12034" width="15.28515625" style="17" customWidth="1"/>
    <col min="12035" max="12271" width="9.140625" style="17"/>
    <col min="12272" max="12272" width="11.28515625" style="17" customWidth="1"/>
    <col min="12273" max="12273" width="53" style="17" customWidth="1"/>
    <col min="12274" max="12274" width="20.7109375" style="17" customWidth="1"/>
    <col min="12275" max="12275" width="18.7109375" style="17" customWidth="1"/>
    <col min="12276" max="12276" width="19.28515625" style="17" customWidth="1"/>
    <col min="12277" max="12277" width="20.5703125" style="17" customWidth="1"/>
    <col min="12278" max="12278" width="24.140625" style="17" customWidth="1"/>
    <col min="12279" max="12279" width="20.7109375" style="17" customWidth="1"/>
    <col min="12280" max="12280" width="20.5703125" style="17" customWidth="1"/>
    <col min="12281" max="12281" width="17.140625" style="17" customWidth="1"/>
    <col min="12282" max="12282" width="14.5703125" style="17" customWidth="1"/>
    <col min="12283" max="12283" width="13.140625" style="17" customWidth="1"/>
    <col min="12284" max="12284" width="20" style="17" customWidth="1"/>
    <col min="12285" max="12285" width="15.85546875" style="17" customWidth="1"/>
    <col min="12286" max="12286" width="14.42578125" style="17" customWidth="1"/>
    <col min="12287" max="12287" width="17.28515625" style="17" customWidth="1"/>
    <col min="12288" max="12288" width="14.28515625" style="17" customWidth="1"/>
    <col min="12289" max="12289" width="18.42578125" style="17" customWidth="1"/>
    <col min="12290" max="12290" width="15.28515625" style="17" customWidth="1"/>
    <col min="12291" max="12527" width="9.140625" style="17"/>
    <col min="12528" max="12528" width="11.28515625" style="17" customWidth="1"/>
    <col min="12529" max="12529" width="53" style="17" customWidth="1"/>
    <col min="12530" max="12530" width="20.7109375" style="17" customWidth="1"/>
    <col min="12531" max="12531" width="18.7109375" style="17" customWidth="1"/>
    <col min="12532" max="12532" width="19.28515625" style="17" customWidth="1"/>
    <col min="12533" max="12533" width="20.5703125" style="17" customWidth="1"/>
    <col min="12534" max="12534" width="24.140625" style="17" customWidth="1"/>
    <col min="12535" max="12535" width="20.7109375" style="17" customWidth="1"/>
    <col min="12536" max="12536" width="20.5703125" style="17" customWidth="1"/>
    <col min="12537" max="12537" width="17.140625" style="17" customWidth="1"/>
    <col min="12538" max="12538" width="14.5703125" style="17" customWidth="1"/>
    <col min="12539" max="12539" width="13.140625" style="17" customWidth="1"/>
    <col min="12540" max="12540" width="20" style="17" customWidth="1"/>
    <col min="12541" max="12541" width="15.85546875" style="17" customWidth="1"/>
    <col min="12542" max="12542" width="14.42578125" style="17" customWidth="1"/>
    <col min="12543" max="12543" width="17.28515625" style="17" customWidth="1"/>
    <col min="12544" max="12544" width="14.28515625" style="17" customWidth="1"/>
    <col min="12545" max="12545" width="18.42578125" style="17" customWidth="1"/>
    <col min="12546" max="12546" width="15.28515625" style="17" customWidth="1"/>
    <col min="12547" max="12783" width="9.140625" style="17"/>
    <col min="12784" max="12784" width="11.28515625" style="17" customWidth="1"/>
    <col min="12785" max="12785" width="53" style="17" customWidth="1"/>
    <col min="12786" max="12786" width="20.7109375" style="17" customWidth="1"/>
    <col min="12787" max="12787" width="18.7109375" style="17" customWidth="1"/>
    <col min="12788" max="12788" width="19.28515625" style="17" customWidth="1"/>
    <col min="12789" max="12789" width="20.5703125" style="17" customWidth="1"/>
    <col min="12790" max="12790" width="24.140625" style="17" customWidth="1"/>
    <col min="12791" max="12791" width="20.7109375" style="17" customWidth="1"/>
    <col min="12792" max="12792" width="20.5703125" style="17" customWidth="1"/>
    <col min="12793" max="12793" width="17.140625" style="17" customWidth="1"/>
    <col min="12794" max="12794" width="14.5703125" style="17" customWidth="1"/>
    <col min="12795" max="12795" width="13.140625" style="17" customWidth="1"/>
    <col min="12796" max="12796" width="20" style="17" customWidth="1"/>
    <col min="12797" max="12797" width="15.85546875" style="17" customWidth="1"/>
    <col min="12798" max="12798" width="14.42578125" style="17" customWidth="1"/>
    <col min="12799" max="12799" width="17.28515625" style="17" customWidth="1"/>
    <col min="12800" max="12800" width="14.28515625" style="17" customWidth="1"/>
    <col min="12801" max="12801" width="18.42578125" style="17" customWidth="1"/>
    <col min="12802" max="12802" width="15.28515625" style="17" customWidth="1"/>
    <col min="12803" max="13039" width="9.140625" style="17"/>
    <col min="13040" max="13040" width="11.28515625" style="17" customWidth="1"/>
    <col min="13041" max="13041" width="53" style="17" customWidth="1"/>
    <col min="13042" max="13042" width="20.7109375" style="17" customWidth="1"/>
    <col min="13043" max="13043" width="18.7109375" style="17" customWidth="1"/>
    <col min="13044" max="13044" width="19.28515625" style="17" customWidth="1"/>
    <col min="13045" max="13045" width="20.5703125" style="17" customWidth="1"/>
    <col min="13046" max="13046" width="24.140625" style="17" customWidth="1"/>
    <col min="13047" max="13047" width="20.7109375" style="17" customWidth="1"/>
    <col min="13048" max="13048" width="20.5703125" style="17" customWidth="1"/>
    <col min="13049" max="13049" width="17.140625" style="17" customWidth="1"/>
    <col min="13050" max="13050" width="14.5703125" style="17" customWidth="1"/>
    <col min="13051" max="13051" width="13.140625" style="17" customWidth="1"/>
    <col min="13052" max="13052" width="20" style="17" customWidth="1"/>
    <col min="13053" max="13053" width="15.85546875" style="17" customWidth="1"/>
    <col min="13054" max="13054" width="14.42578125" style="17" customWidth="1"/>
    <col min="13055" max="13055" width="17.28515625" style="17" customWidth="1"/>
    <col min="13056" max="13056" width="14.28515625" style="17" customWidth="1"/>
    <col min="13057" max="13057" width="18.42578125" style="17" customWidth="1"/>
    <col min="13058" max="13058" width="15.28515625" style="17" customWidth="1"/>
    <col min="13059" max="13295" width="9.140625" style="17"/>
    <col min="13296" max="13296" width="11.28515625" style="17" customWidth="1"/>
    <col min="13297" max="13297" width="53" style="17" customWidth="1"/>
    <col min="13298" max="13298" width="20.7109375" style="17" customWidth="1"/>
    <col min="13299" max="13299" width="18.7109375" style="17" customWidth="1"/>
    <col min="13300" max="13300" width="19.28515625" style="17" customWidth="1"/>
    <col min="13301" max="13301" width="20.5703125" style="17" customWidth="1"/>
    <col min="13302" max="13302" width="24.140625" style="17" customWidth="1"/>
    <col min="13303" max="13303" width="20.7109375" style="17" customWidth="1"/>
    <col min="13304" max="13304" width="20.5703125" style="17" customWidth="1"/>
    <col min="13305" max="13305" width="17.140625" style="17" customWidth="1"/>
    <col min="13306" max="13306" width="14.5703125" style="17" customWidth="1"/>
    <col min="13307" max="13307" width="13.140625" style="17" customWidth="1"/>
    <col min="13308" max="13308" width="20" style="17" customWidth="1"/>
    <col min="13309" max="13309" width="15.85546875" style="17" customWidth="1"/>
    <col min="13310" max="13310" width="14.42578125" style="17" customWidth="1"/>
    <col min="13311" max="13311" width="17.28515625" style="17" customWidth="1"/>
    <col min="13312" max="13312" width="14.28515625" style="17" customWidth="1"/>
    <col min="13313" max="13313" width="18.42578125" style="17" customWidth="1"/>
    <col min="13314" max="13314" width="15.28515625" style="17" customWidth="1"/>
    <col min="13315" max="13551" width="9.140625" style="17"/>
    <col min="13552" max="13552" width="11.28515625" style="17" customWidth="1"/>
    <col min="13553" max="13553" width="53" style="17" customWidth="1"/>
    <col min="13554" max="13554" width="20.7109375" style="17" customWidth="1"/>
    <col min="13555" max="13555" width="18.7109375" style="17" customWidth="1"/>
    <col min="13556" max="13556" width="19.28515625" style="17" customWidth="1"/>
    <col min="13557" max="13557" width="20.5703125" style="17" customWidth="1"/>
    <col min="13558" max="13558" width="24.140625" style="17" customWidth="1"/>
    <col min="13559" max="13559" width="20.7109375" style="17" customWidth="1"/>
    <col min="13560" max="13560" width="20.5703125" style="17" customWidth="1"/>
    <col min="13561" max="13561" width="17.140625" style="17" customWidth="1"/>
    <col min="13562" max="13562" width="14.5703125" style="17" customWidth="1"/>
    <col min="13563" max="13563" width="13.140625" style="17" customWidth="1"/>
    <col min="13564" max="13564" width="20" style="17" customWidth="1"/>
    <col min="13565" max="13565" width="15.85546875" style="17" customWidth="1"/>
    <col min="13566" max="13566" width="14.42578125" style="17" customWidth="1"/>
    <col min="13567" max="13567" width="17.28515625" style="17" customWidth="1"/>
    <col min="13568" max="13568" width="14.28515625" style="17" customWidth="1"/>
    <col min="13569" max="13569" width="18.42578125" style="17" customWidth="1"/>
    <col min="13570" max="13570" width="15.28515625" style="17" customWidth="1"/>
    <col min="13571" max="13807" width="9.140625" style="17"/>
    <col min="13808" max="13808" width="11.28515625" style="17" customWidth="1"/>
    <col min="13809" max="13809" width="53" style="17" customWidth="1"/>
    <col min="13810" max="13810" width="20.7109375" style="17" customWidth="1"/>
    <col min="13811" max="13811" width="18.7109375" style="17" customWidth="1"/>
    <col min="13812" max="13812" width="19.28515625" style="17" customWidth="1"/>
    <col min="13813" max="13813" width="20.5703125" style="17" customWidth="1"/>
    <col min="13814" max="13814" width="24.140625" style="17" customWidth="1"/>
    <col min="13815" max="13815" width="20.7109375" style="17" customWidth="1"/>
    <col min="13816" max="13816" width="20.5703125" style="17" customWidth="1"/>
    <col min="13817" max="13817" width="17.140625" style="17" customWidth="1"/>
    <col min="13818" max="13818" width="14.5703125" style="17" customWidth="1"/>
    <col min="13819" max="13819" width="13.140625" style="17" customWidth="1"/>
    <col min="13820" max="13820" width="20" style="17" customWidth="1"/>
    <col min="13821" max="13821" width="15.85546875" style="17" customWidth="1"/>
    <col min="13822" max="13822" width="14.42578125" style="17" customWidth="1"/>
    <col min="13823" max="13823" width="17.28515625" style="17" customWidth="1"/>
    <col min="13824" max="13824" width="14.28515625" style="17" customWidth="1"/>
    <col min="13825" max="13825" width="18.42578125" style="17" customWidth="1"/>
    <col min="13826" max="13826" width="15.28515625" style="17" customWidth="1"/>
    <col min="13827" max="14063" width="9.140625" style="17"/>
    <col min="14064" max="14064" width="11.28515625" style="17" customWidth="1"/>
    <col min="14065" max="14065" width="53" style="17" customWidth="1"/>
    <col min="14066" max="14066" width="20.7109375" style="17" customWidth="1"/>
    <col min="14067" max="14067" width="18.7109375" style="17" customWidth="1"/>
    <col min="14068" max="14068" width="19.28515625" style="17" customWidth="1"/>
    <col min="14069" max="14069" width="20.5703125" style="17" customWidth="1"/>
    <col min="14070" max="14070" width="24.140625" style="17" customWidth="1"/>
    <col min="14071" max="14071" width="20.7109375" style="17" customWidth="1"/>
    <col min="14072" max="14072" width="20.5703125" style="17" customWidth="1"/>
    <col min="14073" max="14073" width="17.140625" style="17" customWidth="1"/>
    <col min="14074" max="14074" width="14.5703125" style="17" customWidth="1"/>
    <col min="14075" max="14075" width="13.140625" style="17" customWidth="1"/>
    <col min="14076" max="14076" width="20" style="17" customWidth="1"/>
    <col min="14077" max="14077" width="15.85546875" style="17" customWidth="1"/>
    <col min="14078" max="14078" width="14.42578125" style="17" customWidth="1"/>
    <col min="14079" max="14079" width="17.28515625" style="17" customWidth="1"/>
    <col min="14080" max="14080" width="14.28515625" style="17" customWidth="1"/>
    <col min="14081" max="14081" width="18.42578125" style="17" customWidth="1"/>
    <col min="14082" max="14082" width="15.28515625" style="17" customWidth="1"/>
    <col min="14083" max="14319" width="9.140625" style="17"/>
    <col min="14320" max="14320" width="11.28515625" style="17" customWidth="1"/>
    <col min="14321" max="14321" width="53" style="17" customWidth="1"/>
    <col min="14322" max="14322" width="20.7109375" style="17" customWidth="1"/>
    <col min="14323" max="14323" width="18.7109375" style="17" customWidth="1"/>
    <col min="14324" max="14324" width="19.28515625" style="17" customWidth="1"/>
    <col min="14325" max="14325" width="20.5703125" style="17" customWidth="1"/>
    <col min="14326" max="14326" width="24.140625" style="17" customWidth="1"/>
    <col min="14327" max="14327" width="20.7109375" style="17" customWidth="1"/>
    <col min="14328" max="14328" width="20.5703125" style="17" customWidth="1"/>
    <col min="14329" max="14329" width="17.140625" style="17" customWidth="1"/>
    <col min="14330" max="14330" width="14.5703125" style="17" customWidth="1"/>
    <col min="14331" max="14331" width="13.140625" style="17" customWidth="1"/>
    <col min="14332" max="14332" width="20" style="17" customWidth="1"/>
    <col min="14333" max="14333" width="15.85546875" style="17" customWidth="1"/>
    <col min="14334" max="14334" width="14.42578125" style="17" customWidth="1"/>
    <col min="14335" max="14335" width="17.28515625" style="17" customWidth="1"/>
    <col min="14336" max="14336" width="14.28515625" style="17" customWidth="1"/>
    <col min="14337" max="14337" width="18.42578125" style="17" customWidth="1"/>
    <col min="14338" max="14338" width="15.28515625" style="17" customWidth="1"/>
    <col min="14339" max="14575" width="9.140625" style="17"/>
    <col min="14576" max="14576" width="11.28515625" style="17" customWidth="1"/>
    <col min="14577" max="14577" width="53" style="17" customWidth="1"/>
    <col min="14578" max="14578" width="20.7109375" style="17" customWidth="1"/>
    <col min="14579" max="14579" width="18.7109375" style="17" customWidth="1"/>
    <col min="14580" max="14580" width="19.28515625" style="17" customWidth="1"/>
    <col min="14581" max="14581" width="20.5703125" style="17" customWidth="1"/>
    <col min="14582" max="14582" width="24.140625" style="17" customWidth="1"/>
    <col min="14583" max="14583" width="20.7109375" style="17" customWidth="1"/>
    <col min="14584" max="14584" width="20.5703125" style="17" customWidth="1"/>
    <col min="14585" max="14585" width="17.140625" style="17" customWidth="1"/>
    <col min="14586" max="14586" width="14.5703125" style="17" customWidth="1"/>
    <col min="14587" max="14587" width="13.140625" style="17" customWidth="1"/>
    <col min="14588" max="14588" width="20" style="17" customWidth="1"/>
    <col min="14589" max="14589" width="15.85546875" style="17" customWidth="1"/>
    <col min="14590" max="14590" width="14.42578125" style="17" customWidth="1"/>
    <col min="14591" max="14591" width="17.28515625" style="17" customWidth="1"/>
    <col min="14592" max="14592" width="14.28515625" style="17" customWidth="1"/>
    <col min="14593" max="14593" width="18.42578125" style="17" customWidth="1"/>
    <col min="14594" max="14594" width="15.28515625" style="17" customWidth="1"/>
    <col min="14595" max="14831" width="9.140625" style="17"/>
    <col min="14832" max="14832" width="11.28515625" style="17" customWidth="1"/>
    <col min="14833" max="14833" width="53" style="17" customWidth="1"/>
    <col min="14834" max="14834" width="20.7109375" style="17" customWidth="1"/>
    <col min="14835" max="14835" width="18.7109375" style="17" customWidth="1"/>
    <col min="14836" max="14836" width="19.28515625" style="17" customWidth="1"/>
    <col min="14837" max="14837" width="20.5703125" style="17" customWidth="1"/>
    <col min="14838" max="14838" width="24.140625" style="17" customWidth="1"/>
    <col min="14839" max="14839" width="20.7109375" style="17" customWidth="1"/>
    <col min="14840" max="14840" width="20.5703125" style="17" customWidth="1"/>
    <col min="14841" max="14841" width="17.140625" style="17" customWidth="1"/>
    <col min="14842" max="14842" width="14.5703125" style="17" customWidth="1"/>
    <col min="14843" max="14843" width="13.140625" style="17" customWidth="1"/>
    <col min="14844" max="14844" width="20" style="17" customWidth="1"/>
    <col min="14845" max="14845" width="15.85546875" style="17" customWidth="1"/>
    <col min="14846" max="14846" width="14.42578125" style="17" customWidth="1"/>
    <col min="14847" max="14847" width="17.28515625" style="17" customWidth="1"/>
    <col min="14848" max="14848" width="14.28515625" style="17" customWidth="1"/>
    <col min="14849" max="14849" width="18.42578125" style="17" customWidth="1"/>
    <col min="14850" max="14850" width="15.28515625" style="17" customWidth="1"/>
    <col min="14851" max="15087" width="9.140625" style="17"/>
    <col min="15088" max="15088" width="11.28515625" style="17" customWidth="1"/>
    <col min="15089" max="15089" width="53" style="17" customWidth="1"/>
    <col min="15090" max="15090" width="20.7109375" style="17" customWidth="1"/>
    <col min="15091" max="15091" width="18.7109375" style="17" customWidth="1"/>
    <col min="15092" max="15092" width="19.28515625" style="17" customWidth="1"/>
    <col min="15093" max="15093" width="20.5703125" style="17" customWidth="1"/>
    <col min="15094" max="15094" width="24.140625" style="17" customWidth="1"/>
    <col min="15095" max="15095" width="20.7109375" style="17" customWidth="1"/>
    <col min="15096" max="15096" width="20.5703125" style="17" customWidth="1"/>
    <col min="15097" max="15097" width="17.140625" style="17" customWidth="1"/>
    <col min="15098" max="15098" width="14.5703125" style="17" customWidth="1"/>
    <col min="15099" max="15099" width="13.140625" style="17" customWidth="1"/>
    <col min="15100" max="15100" width="20" style="17" customWidth="1"/>
    <col min="15101" max="15101" width="15.85546875" style="17" customWidth="1"/>
    <col min="15102" max="15102" width="14.42578125" style="17" customWidth="1"/>
    <col min="15103" max="15103" width="17.28515625" style="17" customWidth="1"/>
    <col min="15104" max="15104" width="14.28515625" style="17" customWidth="1"/>
    <col min="15105" max="15105" width="18.42578125" style="17" customWidth="1"/>
    <col min="15106" max="15106" width="15.28515625" style="17" customWidth="1"/>
    <col min="15107" max="15343" width="9.140625" style="17"/>
    <col min="15344" max="15344" width="11.28515625" style="17" customWidth="1"/>
    <col min="15345" max="15345" width="53" style="17" customWidth="1"/>
    <col min="15346" max="15346" width="20.7109375" style="17" customWidth="1"/>
    <col min="15347" max="15347" width="18.7109375" style="17" customWidth="1"/>
    <col min="15348" max="15348" width="19.28515625" style="17" customWidth="1"/>
    <col min="15349" max="15349" width="20.5703125" style="17" customWidth="1"/>
    <col min="15350" max="15350" width="24.140625" style="17" customWidth="1"/>
    <col min="15351" max="15351" width="20.7109375" style="17" customWidth="1"/>
    <col min="15352" max="15352" width="20.5703125" style="17" customWidth="1"/>
    <col min="15353" max="15353" width="17.140625" style="17" customWidth="1"/>
    <col min="15354" max="15354" width="14.5703125" style="17" customWidth="1"/>
    <col min="15355" max="15355" width="13.140625" style="17" customWidth="1"/>
    <col min="15356" max="15356" width="20" style="17" customWidth="1"/>
    <col min="15357" max="15357" width="15.85546875" style="17" customWidth="1"/>
    <col min="15358" max="15358" width="14.42578125" style="17" customWidth="1"/>
    <col min="15359" max="15359" width="17.28515625" style="17" customWidth="1"/>
    <col min="15360" max="15360" width="14.28515625" style="17" customWidth="1"/>
    <col min="15361" max="15361" width="18.42578125" style="17" customWidth="1"/>
    <col min="15362" max="15362" width="15.28515625" style="17" customWidth="1"/>
    <col min="15363" max="15599" width="9.140625" style="17"/>
    <col min="15600" max="15600" width="11.28515625" style="17" customWidth="1"/>
    <col min="15601" max="15601" width="53" style="17" customWidth="1"/>
    <col min="15602" max="15602" width="20.7109375" style="17" customWidth="1"/>
    <col min="15603" max="15603" width="18.7109375" style="17" customWidth="1"/>
    <col min="15604" max="15604" width="19.28515625" style="17" customWidth="1"/>
    <col min="15605" max="15605" width="20.5703125" style="17" customWidth="1"/>
    <col min="15606" max="15606" width="24.140625" style="17" customWidth="1"/>
    <col min="15607" max="15607" width="20.7109375" style="17" customWidth="1"/>
    <col min="15608" max="15608" width="20.5703125" style="17" customWidth="1"/>
    <col min="15609" max="15609" width="17.140625" style="17" customWidth="1"/>
    <col min="15610" max="15610" width="14.5703125" style="17" customWidth="1"/>
    <col min="15611" max="15611" width="13.140625" style="17" customWidth="1"/>
    <col min="15612" max="15612" width="20" style="17" customWidth="1"/>
    <col min="15613" max="15613" width="15.85546875" style="17" customWidth="1"/>
    <col min="15614" max="15614" width="14.42578125" style="17" customWidth="1"/>
    <col min="15615" max="15615" width="17.28515625" style="17" customWidth="1"/>
    <col min="15616" max="15616" width="14.28515625" style="17" customWidth="1"/>
    <col min="15617" max="15617" width="18.42578125" style="17" customWidth="1"/>
    <col min="15618" max="15618" width="15.28515625" style="17" customWidth="1"/>
    <col min="15619" max="15855" width="9.140625" style="17"/>
    <col min="15856" max="15856" width="11.28515625" style="17" customWidth="1"/>
    <col min="15857" max="15857" width="53" style="17" customWidth="1"/>
    <col min="15858" max="15858" width="20.7109375" style="17" customWidth="1"/>
    <col min="15859" max="15859" width="18.7109375" style="17" customWidth="1"/>
    <col min="15860" max="15860" width="19.28515625" style="17" customWidth="1"/>
    <col min="15861" max="15861" width="20.5703125" style="17" customWidth="1"/>
    <col min="15862" max="15862" width="24.140625" style="17" customWidth="1"/>
    <col min="15863" max="15863" width="20.7109375" style="17" customWidth="1"/>
    <col min="15864" max="15864" width="20.5703125" style="17" customWidth="1"/>
    <col min="15865" max="15865" width="17.140625" style="17" customWidth="1"/>
    <col min="15866" max="15866" width="14.5703125" style="17" customWidth="1"/>
    <col min="15867" max="15867" width="13.140625" style="17" customWidth="1"/>
    <col min="15868" max="15868" width="20" style="17" customWidth="1"/>
    <col min="15869" max="15869" width="15.85546875" style="17" customWidth="1"/>
    <col min="15870" max="15870" width="14.42578125" style="17" customWidth="1"/>
    <col min="15871" max="15871" width="17.28515625" style="17" customWidth="1"/>
    <col min="15872" max="15872" width="14.28515625" style="17" customWidth="1"/>
    <col min="15873" max="15873" width="18.42578125" style="17" customWidth="1"/>
    <col min="15874" max="15874" width="15.28515625" style="17" customWidth="1"/>
    <col min="15875" max="16111" width="9.140625" style="17"/>
    <col min="16112" max="16112" width="11.28515625" style="17" customWidth="1"/>
    <col min="16113" max="16113" width="53" style="17" customWidth="1"/>
    <col min="16114" max="16114" width="20.7109375" style="17" customWidth="1"/>
    <col min="16115" max="16115" width="18.7109375" style="17" customWidth="1"/>
    <col min="16116" max="16116" width="19.28515625" style="17" customWidth="1"/>
    <col min="16117" max="16117" width="20.5703125" style="17" customWidth="1"/>
    <col min="16118" max="16118" width="24.140625" style="17" customWidth="1"/>
    <col min="16119" max="16119" width="20.7109375" style="17" customWidth="1"/>
    <col min="16120" max="16120" width="20.5703125" style="17" customWidth="1"/>
    <col min="16121" max="16121" width="17.140625" style="17" customWidth="1"/>
    <col min="16122" max="16122" width="14.5703125" style="17" customWidth="1"/>
    <col min="16123" max="16123" width="13.140625" style="17" customWidth="1"/>
    <col min="16124" max="16124" width="20" style="17" customWidth="1"/>
    <col min="16125" max="16125" width="15.85546875" style="17" customWidth="1"/>
    <col min="16126" max="16126" width="14.42578125" style="17" customWidth="1"/>
    <col min="16127" max="16127" width="17.28515625" style="17" customWidth="1"/>
    <col min="16128" max="16128" width="14.28515625" style="17" customWidth="1"/>
    <col min="16129" max="16129" width="18.42578125" style="17" customWidth="1"/>
    <col min="16130" max="16130" width="15.28515625" style="17" customWidth="1"/>
    <col min="16131" max="16384" width="9.140625" style="17"/>
  </cols>
  <sheetData>
    <row r="1" spans="1:18" ht="12" customHeight="1" x14ac:dyDescent="0.2">
      <c r="A1" s="18" t="s">
        <v>5188</v>
      </c>
      <c r="B1" s="740" t="str">
        <f>HYPERLINK("#List!$A$1", "Preparatory")</f>
        <v>Preparatory</v>
      </c>
    </row>
    <row r="2" spans="1:18" ht="12" customHeight="1" x14ac:dyDescent="0.2">
      <c r="A2" s="18"/>
      <c r="B2" s="48"/>
    </row>
    <row r="3" spans="1:18" ht="12" customHeight="1" x14ac:dyDescent="0.2">
      <c r="A3" s="106" t="s">
        <v>5040</v>
      </c>
    </row>
    <row r="4" spans="1:18" ht="12" customHeight="1" x14ac:dyDescent="0.2">
      <c r="A4" s="17" t="s">
        <v>6486</v>
      </c>
      <c r="C4" s="4"/>
      <c r="D4" s="4"/>
      <c r="E4" s="4"/>
      <c r="F4" s="4"/>
    </row>
    <row r="5" spans="1:18" ht="12" customHeight="1" x14ac:dyDescent="0.2">
      <c r="A5" s="17" t="s">
        <v>7555</v>
      </c>
    </row>
    <row r="7" spans="1:18" ht="12" customHeight="1" x14ac:dyDescent="0.2">
      <c r="A7" s="165" t="s">
        <v>6811</v>
      </c>
      <c r="B7" s="137"/>
    </row>
    <row r="8" spans="1:18" ht="12" customHeight="1" x14ac:dyDescent="0.2">
      <c r="A8" s="15" t="s">
        <v>48</v>
      </c>
      <c r="B8" s="62"/>
    </row>
    <row r="9" spans="1:18" ht="12" customHeight="1" x14ac:dyDescent="0.2">
      <c r="A9" s="15" t="s">
        <v>4583</v>
      </c>
      <c r="B9" s="62"/>
    </row>
    <row r="10" spans="1:18" ht="12" customHeight="1" x14ac:dyDescent="0.2">
      <c r="A10" s="356" t="s">
        <v>4360</v>
      </c>
      <c r="B10" s="289"/>
    </row>
    <row r="12" spans="1:18" ht="12" customHeight="1" x14ac:dyDescent="0.2">
      <c r="C12" s="807" t="s">
        <v>228</v>
      </c>
      <c r="D12" s="807" t="s">
        <v>2498</v>
      </c>
      <c r="E12" s="807" t="s">
        <v>2499</v>
      </c>
      <c r="F12" s="807" t="s">
        <v>277</v>
      </c>
      <c r="G12" s="807" t="s">
        <v>279</v>
      </c>
      <c r="H12" s="19"/>
      <c r="I12" s="19"/>
    </row>
    <row r="13" spans="1:18" ht="12" customHeight="1" x14ac:dyDescent="0.2">
      <c r="C13" s="237" t="s">
        <v>7811</v>
      </c>
      <c r="D13" s="237" t="s">
        <v>7835</v>
      </c>
      <c r="E13" s="237" t="s">
        <v>7836</v>
      </c>
      <c r="F13" s="237" t="s">
        <v>7837</v>
      </c>
      <c r="G13" s="237" t="s">
        <v>7838</v>
      </c>
      <c r="H13" s="19"/>
      <c r="I13" s="19"/>
    </row>
    <row r="14" spans="1:18" ht="12" customHeight="1" x14ac:dyDescent="0.2">
      <c r="A14" s="346" t="s">
        <v>336</v>
      </c>
      <c r="B14" s="238"/>
      <c r="C14" s="659"/>
      <c r="D14" s="659"/>
      <c r="E14" s="659"/>
      <c r="F14" s="659"/>
      <c r="G14" s="659"/>
      <c r="H14" s="19"/>
      <c r="I14" s="19"/>
    </row>
    <row r="15" spans="1:18" ht="12" customHeight="1" x14ac:dyDescent="0.2">
      <c r="A15" s="349" t="s">
        <v>335</v>
      </c>
      <c r="B15" s="348" t="s">
        <v>7807</v>
      </c>
      <c r="C15" s="811" t="s">
        <v>23</v>
      </c>
      <c r="D15" s="811" t="s">
        <v>227</v>
      </c>
      <c r="E15" s="659"/>
      <c r="F15" s="811" t="s">
        <v>208</v>
      </c>
      <c r="G15" s="659"/>
      <c r="H15" s="14" t="s">
        <v>2106</v>
      </c>
      <c r="I15" s="14" t="s">
        <v>4231</v>
      </c>
      <c r="J15" s="14" t="s">
        <v>4559</v>
      </c>
      <c r="K15" s="14" t="s">
        <v>4560</v>
      </c>
      <c r="L15" s="52" t="s">
        <v>4305</v>
      </c>
      <c r="M15" s="14"/>
      <c r="N15" s="14"/>
      <c r="O15" s="14"/>
      <c r="P15" s="14"/>
      <c r="Q15" s="14"/>
      <c r="R15" s="14"/>
    </row>
    <row r="16" spans="1:18" ht="12" customHeight="1" x14ac:dyDescent="0.2">
      <c r="A16" s="349" t="s">
        <v>334</v>
      </c>
      <c r="B16" s="348" t="s">
        <v>7809</v>
      </c>
      <c r="C16" s="811" t="s">
        <v>24</v>
      </c>
      <c r="D16" s="811" t="s">
        <v>274</v>
      </c>
      <c r="E16" s="659"/>
      <c r="F16" s="811" t="s">
        <v>239</v>
      </c>
      <c r="G16" s="659"/>
      <c r="H16" s="14" t="s">
        <v>2106</v>
      </c>
      <c r="I16" s="14" t="s">
        <v>4231</v>
      </c>
      <c r="J16" s="14" t="s">
        <v>4559</v>
      </c>
      <c r="K16" s="14" t="s">
        <v>4560</v>
      </c>
      <c r="L16" s="52" t="s">
        <v>4306</v>
      </c>
      <c r="M16" s="14"/>
      <c r="N16" s="14"/>
      <c r="O16" s="14"/>
      <c r="P16" s="14"/>
      <c r="Q16" s="14"/>
      <c r="R16" s="14"/>
    </row>
    <row r="17" spans="1:21" ht="12" customHeight="1" x14ac:dyDescent="0.2">
      <c r="A17" s="349" t="s">
        <v>2412</v>
      </c>
      <c r="B17" s="348" t="s">
        <v>7810</v>
      </c>
      <c r="C17" s="811" t="s">
        <v>25</v>
      </c>
      <c r="D17" s="811" t="s">
        <v>424</v>
      </c>
      <c r="E17" s="659"/>
      <c r="F17" s="811" t="s">
        <v>238</v>
      </c>
      <c r="G17" s="659"/>
      <c r="H17" s="14" t="s">
        <v>2106</v>
      </c>
      <c r="I17" s="14" t="s">
        <v>4231</v>
      </c>
      <c r="J17" s="14" t="s">
        <v>4559</v>
      </c>
      <c r="K17" s="14" t="s">
        <v>4560</v>
      </c>
      <c r="L17" s="52" t="s">
        <v>4307</v>
      </c>
      <c r="M17" s="14"/>
      <c r="N17" s="14"/>
      <c r="O17" s="14"/>
      <c r="P17" s="14"/>
      <c r="Q17" s="14"/>
      <c r="R17" s="14"/>
    </row>
    <row r="18" spans="1:21" ht="12" customHeight="1" x14ac:dyDescent="0.2">
      <c r="A18" s="349" t="s">
        <v>333</v>
      </c>
      <c r="B18" s="348" t="s">
        <v>7852</v>
      </c>
      <c r="C18" s="811" t="s">
        <v>26</v>
      </c>
      <c r="D18" s="659"/>
      <c r="E18" s="811" t="s">
        <v>553</v>
      </c>
      <c r="F18" s="811" t="s">
        <v>237</v>
      </c>
      <c r="G18" s="811" t="s">
        <v>117</v>
      </c>
      <c r="H18" s="14" t="s">
        <v>2106</v>
      </c>
      <c r="I18" s="14" t="s">
        <v>4231</v>
      </c>
      <c r="J18" s="14" t="s">
        <v>4559</v>
      </c>
      <c r="K18" s="14" t="s">
        <v>4560</v>
      </c>
      <c r="L18" s="52" t="s">
        <v>4308</v>
      </c>
      <c r="M18" s="14"/>
      <c r="N18" s="14"/>
      <c r="O18" s="14"/>
      <c r="P18" s="14"/>
      <c r="Q18" s="14"/>
      <c r="R18" s="14"/>
    </row>
    <row r="19" spans="1:21" ht="12" customHeight="1" x14ac:dyDescent="0.2">
      <c r="A19" s="349" t="s">
        <v>284</v>
      </c>
      <c r="B19" s="348" t="s">
        <v>7854</v>
      </c>
      <c r="C19" s="811" t="s">
        <v>28</v>
      </c>
      <c r="D19" s="811" t="s">
        <v>420</v>
      </c>
      <c r="E19" s="659"/>
      <c r="F19" s="659"/>
      <c r="G19" s="659"/>
      <c r="H19" s="14" t="s">
        <v>2106</v>
      </c>
      <c r="I19" s="14" t="s">
        <v>4231</v>
      </c>
      <c r="J19" s="14" t="s">
        <v>4559</v>
      </c>
      <c r="K19" s="14" t="s">
        <v>4560</v>
      </c>
      <c r="L19" s="52" t="s">
        <v>4309</v>
      </c>
      <c r="M19" s="14"/>
      <c r="N19" s="14"/>
      <c r="O19" s="14"/>
      <c r="P19" s="14"/>
      <c r="Q19" s="14"/>
      <c r="R19" s="14"/>
    </row>
    <row r="20" spans="1:21" ht="12" customHeight="1" x14ac:dyDescent="0.2">
      <c r="A20" s="349" t="s">
        <v>283</v>
      </c>
      <c r="B20" s="348" t="s">
        <v>7891</v>
      </c>
      <c r="C20" s="811" t="s">
        <v>30</v>
      </c>
      <c r="D20" s="659"/>
      <c r="E20" s="811" t="s">
        <v>418</v>
      </c>
      <c r="F20" s="811" t="s">
        <v>392</v>
      </c>
      <c r="G20" s="811" t="s">
        <v>616</v>
      </c>
      <c r="H20" s="14" t="s">
        <v>2106</v>
      </c>
      <c r="I20" s="14" t="s">
        <v>4231</v>
      </c>
      <c r="J20" s="14" t="s">
        <v>4559</v>
      </c>
      <c r="K20" s="14" t="s">
        <v>4560</v>
      </c>
      <c r="L20" s="52" t="s">
        <v>4310</v>
      </c>
      <c r="M20" s="14"/>
      <c r="N20" s="14"/>
      <c r="O20" s="14"/>
      <c r="P20" s="14"/>
      <c r="Q20" s="14"/>
      <c r="R20" s="14"/>
    </row>
    <row r="21" spans="1:21" ht="12" customHeight="1" x14ac:dyDescent="0.2">
      <c r="A21" s="349" t="s">
        <v>332</v>
      </c>
      <c r="B21" s="348" t="s">
        <v>7813</v>
      </c>
      <c r="C21" s="811" t="s">
        <v>31</v>
      </c>
      <c r="D21" s="659"/>
      <c r="E21" s="811" t="s">
        <v>416</v>
      </c>
      <c r="F21" s="811" t="s">
        <v>391</v>
      </c>
      <c r="G21" s="811" t="s">
        <v>613</v>
      </c>
      <c r="H21" s="14" t="s">
        <v>2106</v>
      </c>
      <c r="I21" s="14" t="s">
        <v>4231</v>
      </c>
      <c r="J21" s="14" t="s">
        <v>4559</v>
      </c>
      <c r="K21" s="14" t="s">
        <v>4560</v>
      </c>
      <c r="L21" s="52" t="s">
        <v>4311</v>
      </c>
      <c r="M21" s="14"/>
      <c r="N21" s="14"/>
      <c r="O21" s="14"/>
      <c r="P21" s="14"/>
      <c r="Q21" s="14"/>
      <c r="R21" s="14"/>
    </row>
    <row r="22" spans="1:21" ht="12" customHeight="1" x14ac:dyDescent="0.2">
      <c r="A22" s="349" t="s">
        <v>331</v>
      </c>
      <c r="B22" s="348" t="s">
        <v>7842</v>
      </c>
      <c r="C22" s="811" t="s">
        <v>34</v>
      </c>
      <c r="D22" s="811" t="s">
        <v>484</v>
      </c>
      <c r="E22" s="659"/>
      <c r="F22" s="659"/>
      <c r="G22" s="659"/>
      <c r="H22" s="14" t="s">
        <v>2106</v>
      </c>
      <c r="I22" s="14" t="s">
        <v>4231</v>
      </c>
      <c r="J22" s="14" t="s">
        <v>4559</v>
      </c>
      <c r="K22" s="14" t="s">
        <v>4560</v>
      </c>
      <c r="L22" s="52" t="s">
        <v>4312</v>
      </c>
      <c r="M22" s="14"/>
      <c r="N22" s="14"/>
      <c r="O22" s="14"/>
      <c r="P22" s="14"/>
      <c r="Q22" s="14"/>
      <c r="R22" s="14"/>
    </row>
    <row r="23" spans="1:21" ht="12" customHeight="1" x14ac:dyDescent="0.2">
      <c r="A23" s="349" t="s">
        <v>127</v>
      </c>
      <c r="B23" s="348" t="s">
        <v>7843</v>
      </c>
      <c r="C23" s="811" t="s">
        <v>35</v>
      </c>
      <c r="D23" s="659"/>
      <c r="E23" s="811" t="s">
        <v>272</v>
      </c>
      <c r="F23" s="811" t="s">
        <v>342</v>
      </c>
      <c r="G23" s="811" t="s">
        <v>341</v>
      </c>
      <c r="H23" s="14" t="s">
        <v>2106</v>
      </c>
      <c r="I23" s="14" t="s">
        <v>4231</v>
      </c>
      <c r="J23" s="14" t="s">
        <v>4559</v>
      </c>
      <c r="K23" s="14" t="s">
        <v>4560</v>
      </c>
      <c r="L23" s="52" t="s">
        <v>4313</v>
      </c>
      <c r="M23" s="14"/>
      <c r="N23" s="14"/>
      <c r="O23" s="14"/>
      <c r="P23" s="14"/>
      <c r="Q23" s="14"/>
      <c r="R23" s="14"/>
    </row>
    <row r="24" spans="1:21" ht="12" customHeight="1" x14ac:dyDescent="0.2">
      <c r="A24" s="349" t="s">
        <v>282</v>
      </c>
      <c r="B24" s="348" t="s">
        <v>7845</v>
      </c>
      <c r="C24" s="811" t="s">
        <v>36</v>
      </c>
      <c r="D24" s="659"/>
      <c r="E24" s="659"/>
      <c r="F24" s="659"/>
      <c r="G24" s="811" t="s">
        <v>337</v>
      </c>
      <c r="H24" s="14" t="s">
        <v>2106</v>
      </c>
      <c r="I24" s="14" t="s">
        <v>4231</v>
      </c>
      <c r="J24" s="14" t="s">
        <v>4559</v>
      </c>
      <c r="K24" s="14" t="s">
        <v>4560</v>
      </c>
      <c r="L24" s="52" t="s">
        <v>4314</v>
      </c>
      <c r="M24" s="14"/>
      <c r="N24" s="14"/>
      <c r="O24" s="14"/>
      <c r="P24" s="14"/>
      <c r="Q24" s="14"/>
      <c r="R24" s="14"/>
    </row>
    <row r="25" spans="1:21" ht="12" customHeight="1" x14ac:dyDescent="0.2">
      <c r="A25" s="349" t="s">
        <v>330</v>
      </c>
      <c r="B25" s="348" t="s">
        <v>7847</v>
      </c>
      <c r="C25" s="811" t="s">
        <v>37</v>
      </c>
      <c r="D25" s="811" t="s">
        <v>270</v>
      </c>
      <c r="E25" s="811" t="s">
        <v>475</v>
      </c>
      <c r="F25" s="811" t="s">
        <v>1235</v>
      </c>
      <c r="G25" s="811" t="s">
        <v>1284</v>
      </c>
      <c r="H25" s="14" t="s">
        <v>2106</v>
      </c>
      <c r="I25" s="14" t="s">
        <v>4231</v>
      </c>
      <c r="J25" s="14" t="s">
        <v>4559</v>
      </c>
      <c r="K25" s="14" t="s">
        <v>4560</v>
      </c>
      <c r="L25" s="52" t="s">
        <v>4315</v>
      </c>
      <c r="M25" s="14"/>
      <c r="N25" s="14"/>
      <c r="O25" s="14"/>
      <c r="P25" s="14"/>
      <c r="Q25" s="14"/>
      <c r="R25" s="14"/>
    </row>
    <row r="26" spans="1:21" ht="12" customHeight="1" x14ac:dyDescent="0.2">
      <c r="A26" s="346" t="s">
        <v>281</v>
      </c>
      <c r="B26" s="348" t="s">
        <v>7817</v>
      </c>
      <c r="C26" s="811" t="s">
        <v>1976</v>
      </c>
      <c r="D26" s="659"/>
      <c r="E26" s="659"/>
      <c r="F26" s="659"/>
      <c r="G26" s="659"/>
      <c r="H26" s="9" t="s">
        <v>2106</v>
      </c>
      <c r="I26" s="9" t="s">
        <v>4231</v>
      </c>
      <c r="J26" s="10" t="s">
        <v>4565</v>
      </c>
      <c r="K26" s="10" t="s">
        <v>4560</v>
      </c>
      <c r="L26" s="371"/>
      <c r="M26" s="16"/>
      <c r="N26" s="16"/>
      <c r="O26" s="11"/>
      <c r="P26" s="11"/>
    </row>
    <row r="27" spans="1:21" ht="12" customHeight="1" x14ac:dyDescent="0.2">
      <c r="A27" s="346" t="s">
        <v>5124</v>
      </c>
      <c r="B27" s="238"/>
      <c r="C27" s="659"/>
      <c r="D27" s="659"/>
      <c r="E27" s="659"/>
      <c r="F27" s="659"/>
      <c r="G27" s="659"/>
      <c r="H27" s="19"/>
      <c r="I27" s="19"/>
    </row>
    <row r="28" spans="1:21" ht="12" customHeight="1" x14ac:dyDescent="0.2">
      <c r="A28" s="349" t="s">
        <v>329</v>
      </c>
      <c r="B28" s="348" t="s">
        <v>7818</v>
      </c>
      <c r="C28" s="812" t="s">
        <v>2117</v>
      </c>
      <c r="D28" s="812" t="s">
        <v>1975</v>
      </c>
      <c r="E28" s="812" t="s">
        <v>1974</v>
      </c>
      <c r="F28" s="811" t="s">
        <v>1973</v>
      </c>
      <c r="G28" s="659"/>
      <c r="H28" s="9" t="s">
        <v>2106</v>
      </c>
      <c r="I28" s="9" t="s">
        <v>4231</v>
      </c>
      <c r="J28" s="10" t="s">
        <v>4559</v>
      </c>
      <c r="K28" s="10" t="s">
        <v>4560</v>
      </c>
      <c r="L28" s="10" t="s">
        <v>4316</v>
      </c>
      <c r="M28" s="10" t="s">
        <v>4476</v>
      </c>
      <c r="N28" s="10" t="s">
        <v>4507</v>
      </c>
      <c r="P28" s="14"/>
      <c r="Q28" s="14"/>
      <c r="R28" s="14"/>
      <c r="S28" s="14"/>
      <c r="U28" s="14"/>
    </row>
    <row r="29" spans="1:21" ht="12" customHeight="1" x14ac:dyDescent="0.2">
      <c r="A29" s="346" t="s">
        <v>328</v>
      </c>
      <c r="B29" s="348" t="s">
        <v>8269</v>
      </c>
      <c r="C29" s="811" t="s">
        <v>40</v>
      </c>
      <c r="D29" s="811" t="s">
        <v>1230</v>
      </c>
      <c r="E29" s="811" t="s">
        <v>2145</v>
      </c>
      <c r="F29" s="811" t="s">
        <v>463</v>
      </c>
      <c r="G29" s="811" t="s">
        <v>462</v>
      </c>
      <c r="H29" s="9" t="s">
        <v>2106</v>
      </c>
      <c r="I29" s="9" t="s">
        <v>4231</v>
      </c>
      <c r="J29" s="10" t="s">
        <v>4559</v>
      </c>
      <c r="K29" s="10" t="s">
        <v>4560</v>
      </c>
      <c r="M29" s="14"/>
      <c r="N29" s="14"/>
      <c r="Q29" s="11"/>
    </row>
    <row r="30" spans="1:21" ht="12" customHeight="1" x14ac:dyDescent="0.2">
      <c r="A30" s="347" t="s">
        <v>280</v>
      </c>
      <c r="B30" s="238"/>
      <c r="C30" s="659"/>
      <c r="D30" s="659"/>
      <c r="E30" s="659"/>
      <c r="F30" s="659"/>
      <c r="G30" s="659"/>
      <c r="H30" s="19"/>
      <c r="I30" s="19"/>
    </row>
    <row r="31" spans="1:21" ht="12" customHeight="1" x14ac:dyDescent="0.2">
      <c r="A31" s="349" t="s">
        <v>327</v>
      </c>
      <c r="B31" s="348" t="s">
        <v>7824</v>
      </c>
      <c r="C31" s="813" t="s">
        <v>107</v>
      </c>
      <c r="D31" s="659"/>
      <c r="E31" s="659"/>
      <c r="F31" s="813" t="s">
        <v>326</v>
      </c>
      <c r="G31" s="659"/>
      <c r="H31" s="10" t="s">
        <v>2106</v>
      </c>
      <c r="I31" s="10" t="s">
        <v>4231</v>
      </c>
      <c r="J31" s="10" t="s">
        <v>4566</v>
      </c>
      <c r="K31" s="10" t="s">
        <v>4560</v>
      </c>
      <c r="L31" s="9" t="s">
        <v>4305</v>
      </c>
      <c r="M31" s="10" t="s">
        <v>4430</v>
      </c>
      <c r="N31" s="14"/>
      <c r="O31" s="10"/>
      <c r="P31" s="14"/>
      <c r="Q31" s="14"/>
      <c r="R31" s="14"/>
    </row>
    <row r="32" spans="1:21" ht="12" customHeight="1" x14ac:dyDescent="0.2">
      <c r="A32" s="349" t="s">
        <v>325</v>
      </c>
      <c r="B32" s="348" t="s">
        <v>7849</v>
      </c>
      <c r="C32" s="813" t="s">
        <v>112</v>
      </c>
      <c r="D32" s="659"/>
      <c r="E32" s="659"/>
      <c r="F32" s="813" t="s">
        <v>324</v>
      </c>
      <c r="G32" s="659"/>
      <c r="H32" s="10" t="s">
        <v>2106</v>
      </c>
      <c r="I32" s="10" t="s">
        <v>4231</v>
      </c>
      <c r="J32" s="10" t="s">
        <v>4566</v>
      </c>
      <c r="K32" s="10" t="s">
        <v>4560</v>
      </c>
      <c r="L32" s="9" t="s">
        <v>4307</v>
      </c>
      <c r="M32" s="10" t="s">
        <v>4430</v>
      </c>
      <c r="N32" s="10"/>
      <c r="O32" s="10"/>
      <c r="P32" s="14"/>
      <c r="Q32" s="14"/>
      <c r="R32" s="14"/>
    </row>
    <row r="33" spans="1:19" ht="12" customHeight="1" x14ac:dyDescent="0.2">
      <c r="A33" s="349" t="s">
        <v>323</v>
      </c>
      <c r="B33" s="348" t="s">
        <v>7850</v>
      </c>
      <c r="C33" s="813" t="s">
        <v>111</v>
      </c>
      <c r="D33" s="659"/>
      <c r="E33" s="659"/>
      <c r="F33" s="813" t="s">
        <v>322</v>
      </c>
      <c r="G33" s="813" t="s">
        <v>321</v>
      </c>
      <c r="H33" s="10" t="s">
        <v>2106</v>
      </c>
      <c r="I33" s="10" t="s">
        <v>4231</v>
      </c>
      <c r="J33" s="10" t="s">
        <v>4566</v>
      </c>
      <c r="K33" s="10" t="s">
        <v>4560</v>
      </c>
      <c r="L33" s="9" t="s">
        <v>4310</v>
      </c>
      <c r="M33" s="10" t="s">
        <v>4430</v>
      </c>
      <c r="N33" s="10"/>
      <c r="O33" s="10"/>
      <c r="P33" s="14"/>
      <c r="Q33" s="14"/>
      <c r="R33" s="14"/>
    </row>
    <row r="34" spans="1:19" ht="12" customHeight="1" x14ac:dyDescent="0.2">
      <c r="A34" s="349" t="s">
        <v>320</v>
      </c>
      <c r="B34" s="348" t="s">
        <v>7851</v>
      </c>
      <c r="C34" s="813" t="s">
        <v>1862</v>
      </c>
      <c r="D34" s="659"/>
      <c r="E34" s="659"/>
      <c r="F34" s="813" t="s">
        <v>319</v>
      </c>
      <c r="G34" s="813" t="s">
        <v>318</v>
      </c>
      <c r="H34" s="10" t="s">
        <v>2106</v>
      </c>
      <c r="I34" s="10" t="s">
        <v>4231</v>
      </c>
      <c r="J34" s="10" t="s">
        <v>4566</v>
      </c>
      <c r="K34" s="10" t="s">
        <v>4560</v>
      </c>
      <c r="L34" s="9" t="s">
        <v>4317</v>
      </c>
      <c r="M34" s="10" t="s">
        <v>4430</v>
      </c>
      <c r="N34" s="10"/>
      <c r="O34" s="10"/>
      <c r="P34" s="14"/>
      <c r="Q34" s="14"/>
      <c r="R34" s="14"/>
    </row>
    <row r="35" spans="1:19" ht="12" customHeight="1" x14ac:dyDescent="0.2">
      <c r="A35" s="349" t="s">
        <v>317</v>
      </c>
      <c r="B35" s="348" t="s">
        <v>7889</v>
      </c>
      <c r="C35" s="813" t="s">
        <v>1849</v>
      </c>
      <c r="D35" s="659"/>
      <c r="E35" s="659"/>
      <c r="F35" s="813" t="s">
        <v>316</v>
      </c>
      <c r="G35" s="659"/>
      <c r="H35" s="10" t="s">
        <v>2106</v>
      </c>
      <c r="I35" s="10" t="s">
        <v>4231</v>
      </c>
      <c r="J35" s="10" t="s">
        <v>4566</v>
      </c>
      <c r="K35" s="10" t="s">
        <v>4560</v>
      </c>
      <c r="L35" s="9" t="s">
        <v>4318</v>
      </c>
      <c r="M35" s="10"/>
      <c r="N35" s="10"/>
      <c r="O35" s="10"/>
      <c r="P35" s="14"/>
      <c r="Q35" s="14"/>
      <c r="R35" s="14"/>
    </row>
    <row r="36" spans="1:19" ht="12" customHeight="1" x14ac:dyDescent="0.2">
      <c r="A36" s="349" t="s">
        <v>315</v>
      </c>
      <c r="B36" s="348" t="s">
        <v>8268</v>
      </c>
      <c r="C36" s="813" t="s">
        <v>1833</v>
      </c>
      <c r="D36" s="659"/>
      <c r="E36" s="659"/>
      <c r="F36" s="813" t="s">
        <v>314</v>
      </c>
      <c r="G36" s="813" t="s">
        <v>313</v>
      </c>
      <c r="H36" s="10" t="s">
        <v>2106</v>
      </c>
      <c r="I36" s="10" t="s">
        <v>4231</v>
      </c>
      <c r="J36" s="10" t="s">
        <v>4566</v>
      </c>
      <c r="K36" s="10" t="s">
        <v>4560</v>
      </c>
      <c r="L36" s="9" t="s">
        <v>4319</v>
      </c>
      <c r="M36" s="10"/>
      <c r="N36" s="10"/>
      <c r="O36" s="10"/>
      <c r="P36" s="14"/>
      <c r="Q36" s="14"/>
      <c r="R36" s="14"/>
    </row>
    <row r="37" spans="1:19" ht="12" customHeight="1" x14ac:dyDescent="0.2">
      <c r="A37" s="349" t="s">
        <v>312</v>
      </c>
      <c r="B37" s="348" t="s">
        <v>8270</v>
      </c>
      <c r="C37" s="813" t="s">
        <v>1819</v>
      </c>
      <c r="D37" s="659"/>
      <c r="E37" s="659"/>
      <c r="F37" s="813" t="s">
        <v>311</v>
      </c>
      <c r="G37" s="659"/>
      <c r="H37" s="10" t="s">
        <v>2106</v>
      </c>
      <c r="I37" s="10" t="s">
        <v>4231</v>
      </c>
      <c r="J37" s="10" t="s">
        <v>4566</v>
      </c>
      <c r="K37" s="10" t="s">
        <v>4560</v>
      </c>
      <c r="L37" s="9" t="s">
        <v>4320</v>
      </c>
      <c r="M37" s="10"/>
      <c r="N37" s="10"/>
      <c r="O37" s="10"/>
      <c r="P37" s="14"/>
      <c r="Q37" s="14"/>
      <c r="R37" s="14"/>
    </row>
    <row r="38" spans="1:19" ht="12" customHeight="1" x14ac:dyDescent="0.2">
      <c r="A38" s="349" t="s">
        <v>310</v>
      </c>
      <c r="B38" s="348" t="s">
        <v>8271</v>
      </c>
      <c r="C38" s="813" t="s">
        <v>1804</v>
      </c>
      <c r="D38" s="659"/>
      <c r="E38" s="659"/>
      <c r="F38" s="813" t="s">
        <v>309</v>
      </c>
      <c r="G38" s="813" t="s">
        <v>308</v>
      </c>
      <c r="H38" s="10" t="s">
        <v>2106</v>
      </c>
      <c r="I38" s="10" t="s">
        <v>4231</v>
      </c>
      <c r="J38" s="10" t="s">
        <v>4566</v>
      </c>
      <c r="K38" s="10" t="s">
        <v>4560</v>
      </c>
      <c r="L38" s="9" t="s">
        <v>4321</v>
      </c>
      <c r="M38" s="10"/>
      <c r="N38" s="10"/>
      <c r="O38" s="10"/>
      <c r="P38" s="14"/>
      <c r="Q38" s="14"/>
      <c r="R38" s="14"/>
    </row>
    <row r="39" spans="1:19" ht="12" customHeight="1" x14ac:dyDescent="0.2">
      <c r="A39" s="350" t="s">
        <v>307</v>
      </c>
      <c r="B39" s="348" t="s">
        <v>8273</v>
      </c>
      <c r="C39" s="811" t="s">
        <v>1773</v>
      </c>
      <c r="D39" s="659"/>
      <c r="E39" s="659"/>
      <c r="F39" s="811" t="s">
        <v>306</v>
      </c>
      <c r="G39" s="811" t="s">
        <v>305</v>
      </c>
      <c r="H39" s="10" t="s">
        <v>2106</v>
      </c>
      <c r="I39" s="10" t="s">
        <v>4231</v>
      </c>
      <c r="J39" s="10" t="s">
        <v>4566</v>
      </c>
      <c r="K39" s="10" t="s">
        <v>4560</v>
      </c>
      <c r="L39" s="9" t="s">
        <v>4322</v>
      </c>
      <c r="M39" s="10"/>
      <c r="N39" s="10"/>
      <c r="O39" s="10"/>
      <c r="P39" s="14"/>
      <c r="Q39" s="14"/>
      <c r="R39" s="14"/>
    </row>
    <row r="40" spans="1:19" ht="12" customHeight="1" x14ac:dyDescent="0.2">
      <c r="A40" s="350" t="s">
        <v>304</v>
      </c>
      <c r="B40" s="348" t="s">
        <v>7825</v>
      </c>
      <c r="C40" s="811" t="s">
        <v>1759</v>
      </c>
      <c r="D40" s="659"/>
      <c r="E40" s="659"/>
      <c r="F40" s="811" t="s">
        <v>1757</v>
      </c>
      <c r="G40" s="811" t="s">
        <v>1756</v>
      </c>
      <c r="H40" s="10" t="s">
        <v>2106</v>
      </c>
      <c r="I40" s="10" t="s">
        <v>4231</v>
      </c>
      <c r="J40" s="10" t="s">
        <v>4566</v>
      </c>
      <c r="K40" s="10" t="s">
        <v>4560</v>
      </c>
      <c r="L40" s="9"/>
      <c r="M40" s="10"/>
      <c r="N40" s="10"/>
      <c r="O40" s="10"/>
      <c r="P40" s="14"/>
      <c r="Q40" s="14"/>
      <c r="R40" s="14"/>
    </row>
    <row r="41" spans="1:19" ht="12" customHeight="1" x14ac:dyDescent="0.2">
      <c r="A41" s="347" t="s">
        <v>303</v>
      </c>
      <c r="B41" s="348" t="s">
        <v>7831</v>
      </c>
      <c r="C41" s="811" t="s">
        <v>1723</v>
      </c>
      <c r="D41" s="811" t="s">
        <v>1722</v>
      </c>
      <c r="E41" s="811" t="s">
        <v>1721</v>
      </c>
      <c r="F41" s="811" t="s">
        <v>1720</v>
      </c>
      <c r="G41" s="811" t="s">
        <v>1719</v>
      </c>
      <c r="H41" s="10" t="s">
        <v>2106</v>
      </c>
      <c r="I41" s="10" t="s">
        <v>4231</v>
      </c>
      <c r="J41" s="10" t="s">
        <v>4567</v>
      </c>
      <c r="K41" s="10" t="s">
        <v>4560</v>
      </c>
      <c r="L41" s="9" t="s">
        <v>4568</v>
      </c>
      <c r="M41" s="14"/>
      <c r="N41" s="14"/>
      <c r="O41" s="14"/>
      <c r="P41" s="14"/>
      <c r="Q41" s="14"/>
      <c r="R41" s="14"/>
    </row>
    <row r="42" spans="1:19" ht="12" customHeight="1" x14ac:dyDescent="0.2">
      <c r="A42" s="347" t="s">
        <v>302</v>
      </c>
      <c r="B42" s="348" t="s">
        <v>7896</v>
      </c>
      <c r="C42" s="811" t="s">
        <v>1711</v>
      </c>
      <c r="D42" s="811" t="s">
        <v>1710</v>
      </c>
      <c r="E42" s="811" t="s">
        <v>1709</v>
      </c>
      <c r="F42" s="811" t="s">
        <v>1708</v>
      </c>
      <c r="G42" s="659"/>
      <c r="H42" s="10" t="s">
        <v>2106</v>
      </c>
      <c r="I42" s="10" t="s">
        <v>4231</v>
      </c>
      <c r="J42" s="10" t="s">
        <v>4559</v>
      </c>
      <c r="K42" s="10" t="s">
        <v>4560</v>
      </c>
      <c r="L42" s="9" t="s">
        <v>4569</v>
      </c>
      <c r="M42" s="14"/>
      <c r="N42" s="14"/>
      <c r="O42" s="14"/>
      <c r="P42" s="14"/>
      <c r="Q42" s="14"/>
      <c r="R42" s="14"/>
    </row>
    <row r="43" spans="1:19" ht="12" customHeight="1" x14ac:dyDescent="0.2">
      <c r="A43" s="346" t="s">
        <v>301</v>
      </c>
      <c r="B43" s="348" t="s">
        <v>7899</v>
      </c>
      <c r="C43" s="811" t="s">
        <v>1698</v>
      </c>
      <c r="D43" s="811" t="s">
        <v>1697</v>
      </c>
      <c r="E43" s="811" t="s">
        <v>1696</v>
      </c>
      <c r="F43" s="811" t="s">
        <v>1695</v>
      </c>
      <c r="G43" s="811" t="s">
        <v>1694</v>
      </c>
      <c r="H43" s="33" t="s">
        <v>2106</v>
      </c>
      <c r="I43" s="33" t="s">
        <v>4231</v>
      </c>
      <c r="J43" s="10" t="s">
        <v>4567</v>
      </c>
      <c r="K43" s="33" t="s">
        <v>4560</v>
      </c>
      <c r="L43" s="10" t="s">
        <v>4570</v>
      </c>
      <c r="M43" s="14"/>
      <c r="N43" s="14"/>
      <c r="O43" s="14"/>
      <c r="P43" s="14"/>
      <c r="R43" s="14"/>
      <c r="S43" s="14"/>
    </row>
    <row r="44" spans="1:19" ht="12" customHeight="1" x14ac:dyDescent="0.2">
      <c r="A44" s="347" t="s">
        <v>300</v>
      </c>
      <c r="B44" s="348" t="s">
        <v>7900</v>
      </c>
      <c r="C44" s="811" t="s">
        <v>1693</v>
      </c>
      <c r="D44" s="811" t="s">
        <v>1692</v>
      </c>
      <c r="E44" s="811" t="s">
        <v>1691</v>
      </c>
      <c r="F44" s="811" t="s">
        <v>1690</v>
      </c>
      <c r="G44" s="659"/>
      <c r="H44" s="33" t="s">
        <v>2106</v>
      </c>
      <c r="I44" s="33" t="s">
        <v>4231</v>
      </c>
      <c r="J44" s="10" t="s">
        <v>4559</v>
      </c>
      <c r="K44" s="33" t="s">
        <v>4560</v>
      </c>
      <c r="L44" s="10" t="s">
        <v>4571</v>
      </c>
      <c r="M44" s="14"/>
      <c r="N44" s="14"/>
      <c r="O44" s="14"/>
      <c r="P44" s="14"/>
      <c r="R44" s="14"/>
      <c r="S44" s="14"/>
    </row>
    <row r="45" spans="1:19" ht="12" customHeight="1" x14ac:dyDescent="0.2">
      <c r="A45" s="346" t="s">
        <v>299</v>
      </c>
      <c r="B45" s="348" t="s">
        <v>7903</v>
      </c>
      <c r="C45" s="814" t="s">
        <v>298</v>
      </c>
      <c r="D45" s="659"/>
      <c r="E45" s="659"/>
      <c r="F45" s="659"/>
      <c r="G45" s="659"/>
      <c r="H45" s="9" t="s">
        <v>2106</v>
      </c>
      <c r="I45" s="9" t="s">
        <v>4232</v>
      </c>
      <c r="J45" s="14"/>
    </row>
    <row r="46" spans="1:19" ht="12" customHeight="1" x14ac:dyDescent="0.2">
      <c r="A46" s="346" t="s">
        <v>297</v>
      </c>
      <c r="B46" s="348" t="s">
        <v>7832</v>
      </c>
      <c r="C46" s="814" t="s">
        <v>296</v>
      </c>
      <c r="D46" s="659"/>
      <c r="E46" s="659"/>
      <c r="F46" s="659"/>
      <c r="G46" s="659"/>
      <c r="H46" s="9" t="s">
        <v>2106</v>
      </c>
      <c r="I46" s="9" t="s">
        <v>4233</v>
      </c>
      <c r="J46" s="14"/>
    </row>
    <row r="47" spans="1:19" ht="12" customHeight="1" x14ac:dyDescent="0.2">
      <c r="A47" s="346" t="s">
        <v>295</v>
      </c>
      <c r="B47" s="348" t="s">
        <v>7906</v>
      </c>
      <c r="C47" s="777" t="s">
        <v>1689</v>
      </c>
      <c r="D47" s="659"/>
      <c r="E47" s="659"/>
      <c r="F47" s="659"/>
      <c r="G47" s="659"/>
      <c r="H47" s="9" t="s">
        <v>7148</v>
      </c>
      <c r="I47" s="9" t="s">
        <v>4745</v>
      </c>
      <c r="J47" s="14"/>
    </row>
    <row r="48" spans="1:19" ht="12" customHeight="1" x14ac:dyDescent="0.2">
      <c r="A48" s="346" t="s">
        <v>294</v>
      </c>
      <c r="B48" s="348" t="s">
        <v>7908</v>
      </c>
      <c r="C48" s="777" t="s">
        <v>1688</v>
      </c>
      <c r="D48" s="659"/>
      <c r="E48" s="659"/>
      <c r="F48" s="659"/>
      <c r="G48" s="659"/>
      <c r="H48" s="9" t="s">
        <v>7148</v>
      </c>
      <c r="I48" s="9" t="s">
        <v>4746</v>
      </c>
      <c r="J48" s="14"/>
    </row>
    <row r="49" spans="1:13" ht="12" customHeight="1" x14ac:dyDescent="0.2">
      <c r="A49" s="347" t="s">
        <v>293</v>
      </c>
      <c r="B49" s="238"/>
      <c r="C49" s="659"/>
      <c r="D49" s="659"/>
      <c r="E49" s="659"/>
      <c r="F49" s="659"/>
      <c r="G49" s="659"/>
      <c r="H49" s="19"/>
    </row>
    <row r="50" spans="1:13" ht="12" customHeight="1" x14ac:dyDescent="0.2">
      <c r="A50" s="350" t="s">
        <v>119</v>
      </c>
      <c r="B50" s="348" t="s">
        <v>7833</v>
      </c>
      <c r="C50" s="659"/>
      <c r="D50" s="815" t="s">
        <v>1955</v>
      </c>
      <c r="E50" s="659"/>
      <c r="F50" s="659"/>
      <c r="G50" s="659"/>
      <c r="H50" s="9" t="s">
        <v>2106</v>
      </c>
      <c r="I50" s="9" t="s">
        <v>4225</v>
      </c>
      <c r="J50" s="14"/>
      <c r="K50" s="14"/>
      <c r="L50" s="14"/>
      <c r="M50" s="9"/>
    </row>
    <row r="51" spans="1:13" ht="12" customHeight="1" x14ac:dyDescent="0.2">
      <c r="A51" s="350" t="s">
        <v>292</v>
      </c>
      <c r="B51" s="348" t="s">
        <v>7914</v>
      </c>
      <c r="C51" s="659"/>
      <c r="D51" s="815" t="s">
        <v>1953</v>
      </c>
      <c r="E51" s="659"/>
      <c r="F51" s="659"/>
      <c r="G51" s="659"/>
      <c r="H51" s="9" t="s">
        <v>2106</v>
      </c>
      <c r="I51" s="9" t="s">
        <v>4218</v>
      </c>
      <c r="J51" s="14"/>
      <c r="K51" s="14"/>
      <c r="L51" s="10" t="s">
        <v>4323</v>
      </c>
      <c r="M51" s="10" t="s">
        <v>4480</v>
      </c>
    </row>
    <row r="52" spans="1:13" ht="12" customHeight="1" x14ac:dyDescent="0.2">
      <c r="A52" s="350" t="s">
        <v>5109</v>
      </c>
      <c r="B52" s="348" t="s">
        <v>7915</v>
      </c>
      <c r="C52" s="659"/>
      <c r="D52" s="811" t="s">
        <v>291</v>
      </c>
      <c r="E52" s="659"/>
      <c r="F52" s="659"/>
      <c r="G52" s="659"/>
      <c r="H52" s="9" t="s">
        <v>2106</v>
      </c>
      <c r="I52" s="9" t="s">
        <v>5110</v>
      </c>
      <c r="J52" s="14"/>
      <c r="K52" s="14"/>
      <c r="L52" s="9"/>
      <c r="M52" s="9"/>
    </row>
    <row r="53" spans="1:13" ht="12" customHeight="1" x14ac:dyDescent="0.2">
      <c r="A53" s="350" t="s">
        <v>290</v>
      </c>
      <c r="B53" s="348" t="s">
        <v>7916</v>
      </c>
      <c r="C53" s="659"/>
      <c r="D53" s="815" t="s">
        <v>1949</v>
      </c>
      <c r="E53" s="659"/>
      <c r="F53" s="659"/>
      <c r="G53" s="659"/>
      <c r="H53" s="9" t="s">
        <v>2106</v>
      </c>
      <c r="I53" s="9" t="s">
        <v>4231</v>
      </c>
      <c r="J53" s="10" t="s">
        <v>4559</v>
      </c>
      <c r="K53" s="14"/>
      <c r="L53" s="9" t="s">
        <v>4324</v>
      </c>
      <c r="M53" s="10" t="s">
        <v>4482</v>
      </c>
    </row>
    <row r="54" spans="1:13" ht="12" customHeight="1" x14ac:dyDescent="0.2">
      <c r="A54" s="350" t="s">
        <v>2705</v>
      </c>
      <c r="B54" s="348" t="s">
        <v>7917</v>
      </c>
      <c r="C54" s="659"/>
      <c r="D54" s="811" t="s">
        <v>1945</v>
      </c>
      <c r="E54" s="659"/>
      <c r="F54" s="659"/>
      <c r="G54" s="659"/>
      <c r="H54" s="9" t="s">
        <v>2106</v>
      </c>
      <c r="I54" s="9" t="s">
        <v>4231</v>
      </c>
      <c r="J54" s="9"/>
      <c r="K54" s="10" t="s">
        <v>4572</v>
      </c>
      <c r="L54" s="9"/>
      <c r="M54" s="14"/>
    </row>
    <row r="55" spans="1:13" ht="12" customHeight="1" x14ac:dyDescent="0.2">
      <c r="A55" s="350" t="s">
        <v>289</v>
      </c>
      <c r="B55" s="348" t="s">
        <v>7919</v>
      </c>
      <c r="C55" s="659"/>
      <c r="D55" s="815" t="s">
        <v>1896</v>
      </c>
      <c r="E55" s="659"/>
      <c r="F55" s="659"/>
      <c r="G55" s="659"/>
      <c r="H55" s="9" t="s">
        <v>2106</v>
      </c>
      <c r="I55" s="9" t="s">
        <v>4231</v>
      </c>
      <c r="J55" s="10" t="s">
        <v>4559</v>
      </c>
      <c r="K55" s="10" t="s">
        <v>4560</v>
      </c>
      <c r="L55" s="9" t="s">
        <v>4312</v>
      </c>
      <c r="M55" s="14"/>
    </row>
    <row r="56" spans="1:13" ht="12" customHeight="1" x14ac:dyDescent="0.2">
      <c r="A56" s="347" t="s">
        <v>288</v>
      </c>
      <c r="B56" s="348" t="s">
        <v>7920</v>
      </c>
      <c r="C56" s="659"/>
      <c r="D56" s="811" t="s">
        <v>46</v>
      </c>
      <c r="E56" s="659"/>
      <c r="F56" s="659"/>
      <c r="G56" s="659"/>
      <c r="H56" s="33" t="s">
        <v>2106</v>
      </c>
      <c r="I56" s="33" t="s">
        <v>4234</v>
      </c>
      <c r="J56" s="33" t="s">
        <v>4559</v>
      </c>
      <c r="K56" s="33" t="s">
        <v>4560</v>
      </c>
      <c r="L56" s="13" t="s">
        <v>4523</v>
      </c>
    </row>
    <row r="57" spans="1:13" ht="12" customHeight="1" x14ac:dyDescent="0.2">
      <c r="A57" s="347" t="s">
        <v>6662</v>
      </c>
      <c r="B57" s="348" t="s">
        <v>7921</v>
      </c>
      <c r="C57" s="659"/>
      <c r="D57" s="811" t="s">
        <v>82</v>
      </c>
      <c r="E57" s="659"/>
      <c r="F57" s="659"/>
      <c r="G57" s="659"/>
      <c r="H57" s="33" t="s">
        <v>2106</v>
      </c>
      <c r="I57" s="33" t="s">
        <v>4234</v>
      </c>
      <c r="J57" s="33" t="s">
        <v>4559</v>
      </c>
      <c r="K57" s="33" t="s">
        <v>4560</v>
      </c>
      <c r="L57" s="13" t="s">
        <v>4524</v>
      </c>
    </row>
    <row r="58" spans="1:13" ht="12" customHeight="1" x14ac:dyDescent="0.2">
      <c r="A58" s="347" t="s">
        <v>285</v>
      </c>
      <c r="B58" s="348" t="s">
        <v>8274</v>
      </c>
      <c r="C58" s="659"/>
      <c r="D58" s="811" t="s">
        <v>92</v>
      </c>
      <c r="E58" s="659"/>
      <c r="F58" s="659"/>
      <c r="G58" s="659"/>
      <c r="H58" s="33" t="s">
        <v>2106</v>
      </c>
      <c r="I58" s="33" t="s">
        <v>4234</v>
      </c>
      <c r="J58" s="33" t="s">
        <v>4559</v>
      </c>
      <c r="K58" s="33" t="s">
        <v>4560</v>
      </c>
    </row>
    <row r="59" spans="1:13" ht="12" customHeight="1" x14ac:dyDescent="0.2">
      <c r="A59" s="51"/>
      <c r="B59" s="359"/>
      <c r="C59" s="51"/>
      <c r="D59" s="47" t="s">
        <v>4561</v>
      </c>
      <c r="E59" s="47" t="s">
        <v>4562</v>
      </c>
      <c r="F59" s="47" t="s">
        <v>4563</v>
      </c>
      <c r="G59" s="47" t="s">
        <v>4564</v>
      </c>
    </row>
    <row r="60" spans="1:13" ht="12" customHeight="1" x14ac:dyDescent="0.2">
      <c r="A60" s="51"/>
      <c r="B60" s="359"/>
      <c r="C60" s="51"/>
      <c r="D60" s="47"/>
      <c r="E60" s="47"/>
      <c r="F60" s="47"/>
      <c r="G60" s="47"/>
    </row>
    <row r="61" spans="1:13" ht="12" customHeight="1" x14ac:dyDescent="0.2">
      <c r="A61" s="165" t="s">
        <v>5182</v>
      </c>
      <c r="B61" s="137"/>
      <c r="C61" s="51"/>
      <c r="D61" s="47"/>
      <c r="E61" s="47"/>
      <c r="F61" s="47"/>
      <c r="G61" s="47"/>
    </row>
    <row r="62" spans="1:13" ht="12" customHeight="1" x14ac:dyDescent="0.2">
      <c r="A62" s="15" t="s">
        <v>48</v>
      </c>
      <c r="B62" s="62"/>
      <c r="C62" s="262"/>
      <c r="D62" s="262"/>
      <c r="E62" s="372"/>
      <c r="F62" s="372"/>
      <c r="H62" s="19"/>
      <c r="I62" s="19"/>
    </row>
    <row r="63" spans="1:13" ht="12" customHeight="1" x14ac:dyDescent="0.2">
      <c r="A63" s="106" t="s">
        <v>4583</v>
      </c>
      <c r="C63" s="262"/>
      <c r="D63" s="262"/>
      <c r="E63" s="372"/>
      <c r="F63" s="372"/>
      <c r="H63" s="19"/>
      <c r="I63" s="19"/>
    </row>
    <row r="64" spans="1:13" ht="12" customHeight="1" x14ac:dyDescent="0.2">
      <c r="A64" s="106" t="s">
        <v>4360</v>
      </c>
      <c r="C64" s="19"/>
      <c r="D64" s="19"/>
      <c r="E64" s="19"/>
      <c r="F64" s="19"/>
      <c r="H64" s="19"/>
      <c r="I64" s="19"/>
    </row>
    <row r="65" spans="1:17" ht="12" customHeight="1" x14ac:dyDescent="0.2">
      <c r="A65" s="106"/>
      <c r="C65" s="19"/>
      <c r="D65" s="19"/>
      <c r="E65" s="19"/>
      <c r="F65" s="19"/>
      <c r="H65" s="19"/>
      <c r="I65" s="19"/>
    </row>
    <row r="66" spans="1:17" ht="12" customHeight="1" x14ac:dyDescent="0.2">
      <c r="A66" s="51"/>
      <c r="B66" s="359"/>
      <c r="C66" s="357" t="s">
        <v>228</v>
      </c>
      <c r="D66" s="357" t="s">
        <v>2704</v>
      </c>
      <c r="E66" s="357" t="s">
        <v>277</v>
      </c>
      <c r="F66" s="207" t="s">
        <v>279</v>
      </c>
      <c r="H66" s="19"/>
      <c r="I66" s="19"/>
    </row>
    <row r="67" spans="1:17" ht="12" customHeight="1" x14ac:dyDescent="0.2">
      <c r="A67" s="51"/>
      <c r="B67" s="359"/>
      <c r="C67" s="237" t="s">
        <v>7811</v>
      </c>
      <c r="D67" s="237" t="s">
        <v>8292</v>
      </c>
      <c r="E67" s="237" t="s">
        <v>7837</v>
      </c>
      <c r="F67" s="237" t="s">
        <v>7838</v>
      </c>
      <c r="H67" s="19"/>
      <c r="I67" s="19"/>
    </row>
    <row r="68" spans="1:17" ht="12" customHeight="1" x14ac:dyDescent="0.2">
      <c r="A68" s="358" t="s">
        <v>2707</v>
      </c>
      <c r="B68" s="238"/>
      <c r="C68" s="659"/>
      <c r="D68" s="659"/>
      <c r="E68" s="659"/>
      <c r="F68" s="659"/>
      <c r="G68" s="373"/>
      <c r="H68" s="19"/>
      <c r="I68" s="19"/>
    </row>
    <row r="69" spans="1:17" ht="12" customHeight="1" x14ac:dyDescent="0.2">
      <c r="A69" s="350" t="s">
        <v>2708</v>
      </c>
      <c r="B69" s="238" t="s">
        <v>8341</v>
      </c>
      <c r="C69" s="777" t="s">
        <v>2709</v>
      </c>
      <c r="D69" s="777" t="s">
        <v>2710</v>
      </c>
      <c r="E69" s="659"/>
      <c r="F69" s="659"/>
      <c r="G69" s="9" t="s">
        <v>2106</v>
      </c>
      <c r="H69" s="9" t="s">
        <v>4231</v>
      </c>
      <c r="I69" s="9" t="s">
        <v>4559</v>
      </c>
      <c r="J69" s="10" t="s">
        <v>4560</v>
      </c>
      <c r="K69" s="9" t="s">
        <v>4305</v>
      </c>
      <c r="L69" s="10" t="s">
        <v>4433</v>
      </c>
      <c r="M69" s="14"/>
      <c r="N69" s="14"/>
    </row>
    <row r="70" spans="1:17" ht="12" customHeight="1" x14ac:dyDescent="0.2">
      <c r="A70" s="350" t="s">
        <v>2711</v>
      </c>
      <c r="B70" s="238" t="s">
        <v>8342</v>
      </c>
      <c r="C70" s="777" t="s">
        <v>2712</v>
      </c>
      <c r="D70" s="659"/>
      <c r="E70" s="777" t="s">
        <v>2713</v>
      </c>
      <c r="F70" s="659"/>
      <c r="G70" s="9" t="s">
        <v>2106</v>
      </c>
      <c r="H70" s="9" t="s">
        <v>4231</v>
      </c>
      <c r="I70" s="9" t="s">
        <v>4559</v>
      </c>
      <c r="J70" s="10" t="s">
        <v>4560</v>
      </c>
      <c r="K70" s="9" t="s">
        <v>4305</v>
      </c>
      <c r="L70" s="10" t="s">
        <v>4431</v>
      </c>
      <c r="M70" s="14"/>
      <c r="N70" s="14"/>
    </row>
    <row r="71" spans="1:17" ht="12" customHeight="1" x14ac:dyDescent="0.2">
      <c r="A71" s="350" t="s">
        <v>2714</v>
      </c>
      <c r="B71" s="238" t="s">
        <v>8343</v>
      </c>
      <c r="C71" s="777" t="s">
        <v>2715</v>
      </c>
      <c r="D71" s="777" t="s">
        <v>2716</v>
      </c>
      <c r="E71" s="659"/>
      <c r="F71" s="659"/>
      <c r="G71" s="9" t="s">
        <v>2106</v>
      </c>
      <c r="H71" s="9" t="s">
        <v>4218</v>
      </c>
      <c r="I71" s="9" t="s">
        <v>4559</v>
      </c>
      <c r="J71" s="10" t="s">
        <v>4560</v>
      </c>
      <c r="K71" s="10" t="s">
        <v>4323</v>
      </c>
      <c r="L71" s="10" t="s">
        <v>4480</v>
      </c>
      <c r="M71" s="10"/>
      <c r="N71" s="14"/>
      <c r="O71" s="11"/>
      <c r="Q71" s="11"/>
    </row>
    <row r="72" spans="1:17" ht="12" customHeight="1" x14ac:dyDescent="0.2">
      <c r="A72" s="350" t="s">
        <v>2717</v>
      </c>
      <c r="B72" s="238" t="s">
        <v>8350</v>
      </c>
      <c r="C72" s="816" t="s">
        <v>2718</v>
      </c>
      <c r="D72" s="777" t="s">
        <v>2719</v>
      </c>
      <c r="E72" s="777" t="s">
        <v>2720</v>
      </c>
      <c r="F72" s="659"/>
      <c r="G72" s="9" t="s">
        <v>2106</v>
      </c>
      <c r="H72" s="9" t="s">
        <v>4231</v>
      </c>
      <c r="I72" s="9" t="s">
        <v>4559</v>
      </c>
      <c r="J72" s="10" t="s">
        <v>4560</v>
      </c>
      <c r="K72" s="9" t="s">
        <v>4305</v>
      </c>
      <c r="L72" s="10" t="s">
        <v>4482</v>
      </c>
      <c r="M72" s="10"/>
      <c r="N72" s="14"/>
    </row>
    <row r="73" spans="1:17" ht="12" customHeight="1" x14ac:dyDescent="0.2">
      <c r="A73" s="300" t="s">
        <v>2721</v>
      </c>
      <c r="B73" s="238"/>
      <c r="C73" s="659"/>
      <c r="D73" s="659"/>
      <c r="E73" s="659"/>
      <c r="F73" s="659"/>
      <c r="G73" s="373"/>
      <c r="H73" s="19"/>
      <c r="I73" s="19"/>
    </row>
    <row r="74" spans="1:17" ht="12" customHeight="1" x14ac:dyDescent="0.2">
      <c r="A74" s="350" t="s">
        <v>2708</v>
      </c>
      <c r="B74" s="238" t="s">
        <v>8351</v>
      </c>
      <c r="C74" s="777" t="s">
        <v>2722</v>
      </c>
      <c r="D74" s="777" t="s">
        <v>2723</v>
      </c>
      <c r="E74" s="659"/>
      <c r="F74" s="659"/>
      <c r="G74" s="9" t="s">
        <v>2106</v>
      </c>
      <c r="H74" s="9" t="s">
        <v>4231</v>
      </c>
      <c r="I74" s="10" t="s">
        <v>4559</v>
      </c>
      <c r="J74" s="10" t="s">
        <v>4560</v>
      </c>
      <c r="K74" s="9" t="s">
        <v>4307</v>
      </c>
      <c r="L74" s="10" t="s">
        <v>4433</v>
      </c>
    </row>
    <row r="75" spans="1:17" ht="12" customHeight="1" x14ac:dyDescent="0.2">
      <c r="A75" s="350" t="s">
        <v>2724</v>
      </c>
      <c r="B75" s="238" t="s">
        <v>8353</v>
      </c>
      <c r="C75" s="777" t="s">
        <v>2725</v>
      </c>
      <c r="D75" s="659"/>
      <c r="E75" s="777" t="s">
        <v>2726</v>
      </c>
      <c r="F75" s="659"/>
      <c r="G75" s="9" t="s">
        <v>2106</v>
      </c>
      <c r="H75" s="9" t="s">
        <v>4231</v>
      </c>
      <c r="I75" s="10" t="s">
        <v>4559</v>
      </c>
      <c r="J75" s="10" t="s">
        <v>4560</v>
      </c>
      <c r="K75" s="9" t="s">
        <v>4307</v>
      </c>
      <c r="L75" s="10" t="s">
        <v>4431</v>
      </c>
    </row>
    <row r="76" spans="1:17" ht="12" customHeight="1" x14ac:dyDescent="0.2">
      <c r="A76" s="350" t="s">
        <v>2727</v>
      </c>
      <c r="B76" s="238" t="s">
        <v>8385</v>
      </c>
      <c r="C76" s="777" t="s">
        <v>2728</v>
      </c>
      <c r="D76" s="777" t="s">
        <v>2729</v>
      </c>
      <c r="E76" s="777" t="s">
        <v>2730</v>
      </c>
      <c r="F76" s="659"/>
      <c r="G76" s="9" t="s">
        <v>2106</v>
      </c>
      <c r="H76" s="9" t="s">
        <v>4231</v>
      </c>
      <c r="I76" s="10" t="s">
        <v>4559</v>
      </c>
      <c r="J76" s="10" t="s">
        <v>4560</v>
      </c>
      <c r="K76" s="9" t="s">
        <v>4307</v>
      </c>
      <c r="L76" s="9"/>
    </row>
    <row r="77" spans="1:17" ht="12" customHeight="1" x14ac:dyDescent="0.2">
      <c r="A77" s="344"/>
      <c r="B77" s="368"/>
      <c r="D77" s="17" t="s">
        <v>4575</v>
      </c>
      <c r="E77" s="17" t="s">
        <v>4563</v>
      </c>
      <c r="F77" s="17" t="s">
        <v>4564</v>
      </c>
      <c r="H77" s="19"/>
      <c r="I77" s="19"/>
    </row>
    <row r="78" spans="1:17" ht="12" customHeight="1" x14ac:dyDescent="0.2">
      <c r="A78" s="344"/>
      <c r="B78" s="368"/>
      <c r="H78" s="19"/>
      <c r="I78" s="19"/>
    </row>
    <row r="79" spans="1:17" ht="12" customHeight="1" x14ac:dyDescent="0.2">
      <c r="A79" s="165" t="s">
        <v>5183</v>
      </c>
      <c r="B79" s="137"/>
      <c r="C79" s="359"/>
      <c r="D79" s="359"/>
      <c r="E79" s="359"/>
      <c r="F79" s="359"/>
      <c r="H79" s="19"/>
      <c r="I79" s="19"/>
    </row>
    <row r="80" spans="1:17" ht="12" customHeight="1" x14ac:dyDescent="0.2">
      <c r="A80" s="15" t="s">
        <v>48</v>
      </c>
      <c r="B80" s="62"/>
      <c r="C80" s="359"/>
      <c r="D80" s="359"/>
      <c r="E80" s="359"/>
      <c r="F80" s="359"/>
      <c r="H80" s="19"/>
      <c r="I80" s="19"/>
    </row>
    <row r="81" spans="1:15" ht="12" customHeight="1" x14ac:dyDescent="0.2">
      <c r="A81" s="15" t="s">
        <v>4583</v>
      </c>
      <c r="B81" s="62"/>
      <c r="C81" s="359"/>
      <c r="D81" s="359"/>
      <c r="E81" s="359"/>
      <c r="F81" s="359"/>
      <c r="H81" s="19"/>
      <c r="I81" s="19"/>
    </row>
    <row r="82" spans="1:15" ht="12" customHeight="1" x14ac:dyDescent="0.2">
      <c r="A82" s="13" t="s">
        <v>4360</v>
      </c>
      <c r="B82" s="68"/>
      <c r="C82" s="359"/>
      <c r="D82" s="359"/>
      <c r="E82" s="359"/>
      <c r="F82" s="359"/>
      <c r="H82" s="19"/>
      <c r="I82" s="19"/>
    </row>
    <row r="83" spans="1:15" ht="12" customHeight="1" x14ac:dyDescent="0.2">
      <c r="A83" s="13"/>
      <c r="B83" s="68"/>
      <c r="C83" s="359"/>
      <c r="D83" s="359"/>
      <c r="E83" s="359"/>
      <c r="F83" s="359"/>
      <c r="H83" s="19"/>
      <c r="I83" s="19"/>
    </row>
    <row r="84" spans="1:15" ht="12" customHeight="1" x14ac:dyDescent="0.2">
      <c r="C84" s="856" t="s">
        <v>228</v>
      </c>
      <c r="D84" s="856" t="s">
        <v>2704</v>
      </c>
      <c r="E84" s="884"/>
      <c r="F84" s="856" t="s">
        <v>277</v>
      </c>
      <c r="G84" s="884"/>
      <c r="H84" s="856" t="s">
        <v>279</v>
      </c>
    </row>
    <row r="85" spans="1:15" ht="12" customHeight="1" x14ac:dyDescent="0.2">
      <c r="C85" s="891"/>
      <c r="D85" s="819"/>
      <c r="E85" s="805" t="s">
        <v>2732</v>
      </c>
      <c r="F85" s="819"/>
      <c r="G85" s="805" t="s">
        <v>2732</v>
      </c>
      <c r="H85" s="891"/>
      <c r="I85" s="8"/>
    </row>
    <row r="86" spans="1:15" ht="12" customHeight="1" x14ac:dyDescent="0.2">
      <c r="C86" s="237" t="s">
        <v>7811</v>
      </c>
      <c r="D86" s="237" t="s">
        <v>8292</v>
      </c>
      <c r="E86" s="238" t="s">
        <v>8336</v>
      </c>
      <c r="F86" s="237" t="s">
        <v>7837</v>
      </c>
      <c r="G86" s="237" t="s">
        <v>8293</v>
      </c>
      <c r="H86" s="237" t="s">
        <v>7838</v>
      </c>
      <c r="I86" s="8"/>
    </row>
    <row r="87" spans="1:15" ht="12" customHeight="1" x14ac:dyDescent="0.2">
      <c r="A87" s="300" t="s">
        <v>2731</v>
      </c>
      <c r="B87" s="238"/>
      <c r="C87" s="659"/>
      <c r="D87" s="659"/>
      <c r="E87" s="659"/>
      <c r="F87" s="659"/>
      <c r="G87" s="659"/>
      <c r="H87" s="659"/>
      <c r="I87" s="8"/>
    </row>
    <row r="88" spans="1:15" ht="12" customHeight="1" x14ac:dyDescent="0.2">
      <c r="A88" s="360" t="s">
        <v>2733</v>
      </c>
      <c r="B88" s="238" t="s">
        <v>8386</v>
      </c>
      <c r="C88" s="777" t="s">
        <v>2734</v>
      </c>
      <c r="D88" s="777" t="s">
        <v>2735</v>
      </c>
      <c r="E88" s="777" t="s">
        <v>2736</v>
      </c>
      <c r="F88" s="777" t="s">
        <v>2737</v>
      </c>
      <c r="G88" s="777" t="s">
        <v>2738</v>
      </c>
      <c r="H88" s="777" t="s">
        <v>2739</v>
      </c>
      <c r="I88" s="9" t="s">
        <v>2106</v>
      </c>
      <c r="J88" s="9" t="s">
        <v>4231</v>
      </c>
      <c r="K88" s="10" t="s">
        <v>4559</v>
      </c>
      <c r="L88" s="10" t="s">
        <v>4560</v>
      </c>
      <c r="M88" s="9" t="s">
        <v>4308</v>
      </c>
      <c r="N88" s="10" t="s">
        <v>4434</v>
      </c>
      <c r="O88" s="14"/>
    </row>
    <row r="89" spans="1:15" ht="12" customHeight="1" x14ac:dyDescent="0.2">
      <c r="A89" s="349" t="s">
        <v>2740</v>
      </c>
      <c r="B89" s="238" t="s">
        <v>8387</v>
      </c>
      <c r="C89" s="777" t="s">
        <v>2741</v>
      </c>
      <c r="D89" s="777" t="s">
        <v>2742</v>
      </c>
      <c r="E89" s="777" t="s">
        <v>2743</v>
      </c>
      <c r="F89" s="777" t="s">
        <v>2744</v>
      </c>
      <c r="G89" s="777" t="s">
        <v>2745</v>
      </c>
      <c r="H89" s="777" t="s">
        <v>2746</v>
      </c>
      <c r="I89" s="9" t="s">
        <v>2106</v>
      </c>
      <c r="J89" s="9" t="s">
        <v>4231</v>
      </c>
      <c r="K89" s="10" t="s">
        <v>4559</v>
      </c>
      <c r="L89" s="10" t="s">
        <v>4560</v>
      </c>
      <c r="M89" s="9" t="s">
        <v>4308</v>
      </c>
      <c r="N89" s="10" t="s">
        <v>4435</v>
      </c>
      <c r="O89" s="14"/>
    </row>
    <row r="90" spans="1:15" ht="12" customHeight="1" x14ac:dyDescent="0.2">
      <c r="A90" s="361" t="s">
        <v>2747</v>
      </c>
      <c r="B90" s="238" t="s">
        <v>8416</v>
      </c>
      <c r="C90" s="777" t="s">
        <v>2748</v>
      </c>
      <c r="D90" s="777" t="s">
        <v>2749</v>
      </c>
      <c r="E90" s="777" t="s">
        <v>2750</v>
      </c>
      <c r="F90" s="777" t="s">
        <v>2751</v>
      </c>
      <c r="G90" s="777" t="s">
        <v>2752</v>
      </c>
      <c r="H90" s="777" t="s">
        <v>2753</v>
      </c>
      <c r="I90" s="9" t="s">
        <v>2106</v>
      </c>
      <c r="J90" s="9" t="s">
        <v>4231</v>
      </c>
      <c r="K90" s="10" t="s">
        <v>4559</v>
      </c>
      <c r="L90" s="10" t="s">
        <v>4560</v>
      </c>
      <c r="M90" s="9" t="s">
        <v>4308</v>
      </c>
      <c r="N90" s="10" t="s">
        <v>4436</v>
      </c>
      <c r="O90" s="14"/>
    </row>
    <row r="91" spans="1:15" ht="12" customHeight="1" x14ac:dyDescent="0.2">
      <c r="A91" s="350" t="s">
        <v>2754</v>
      </c>
      <c r="B91" s="238" t="s">
        <v>8417</v>
      </c>
      <c r="C91" s="777" t="s">
        <v>2755</v>
      </c>
      <c r="D91" s="777" t="s">
        <v>2756</v>
      </c>
      <c r="E91" s="777" t="s">
        <v>2757</v>
      </c>
      <c r="F91" s="777" t="s">
        <v>2758</v>
      </c>
      <c r="G91" s="777" t="s">
        <v>2759</v>
      </c>
      <c r="H91" s="777" t="s">
        <v>2760</v>
      </c>
      <c r="I91" s="9" t="s">
        <v>2106</v>
      </c>
      <c r="J91" s="9" t="s">
        <v>4231</v>
      </c>
      <c r="K91" s="10" t="s">
        <v>4559</v>
      </c>
      <c r="L91" s="10" t="s">
        <v>4560</v>
      </c>
      <c r="M91" s="9" t="s">
        <v>4308</v>
      </c>
      <c r="N91" s="14"/>
      <c r="O91" s="14"/>
    </row>
    <row r="92" spans="1:15" ht="12" customHeight="1" x14ac:dyDescent="0.2">
      <c r="A92" s="243" t="s">
        <v>283</v>
      </c>
      <c r="B92" s="238"/>
      <c r="C92" s="659"/>
      <c r="D92" s="659"/>
      <c r="E92" s="659"/>
      <c r="F92" s="659"/>
      <c r="G92" s="659"/>
      <c r="H92" s="659"/>
      <c r="I92" s="8"/>
    </row>
    <row r="93" spans="1:15" ht="12" customHeight="1" x14ac:dyDescent="0.2">
      <c r="A93" s="360" t="s">
        <v>2761</v>
      </c>
      <c r="B93" s="238" t="s">
        <v>8418</v>
      </c>
      <c r="C93" s="777" t="s">
        <v>2762</v>
      </c>
      <c r="D93" s="777" t="s">
        <v>2763</v>
      </c>
      <c r="E93" s="777" t="s">
        <v>2764</v>
      </c>
      <c r="F93" s="777" t="s">
        <v>2765</v>
      </c>
      <c r="G93" s="777" t="s">
        <v>2766</v>
      </c>
      <c r="H93" s="777" t="s">
        <v>2767</v>
      </c>
      <c r="I93" s="9" t="s">
        <v>2106</v>
      </c>
      <c r="J93" s="9" t="s">
        <v>4231</v>
      </c>
      <c r="K93" s="10" t="s">
        <v>4559</v>
      </c>
      <c r="L93" s="10" t="s">
        <v>4560</v>
      </c>
      <c r="M93" s="9" t="s">
        <v>4310</v>
      </c>
      <c r="N93" s="10" t="s">
        <v>4434</v>
      </c>
    </row>
    <row r="94" spans="1:15" ht="12" customHeight="1" x14ac:dyDescent="0.2">
      <c r="A94" s="360" t="s">
        <v>2768</v>
      </c>
      <c r="B94" s="238" t="s">
        <v>8419</v>
      </c>
      <c r="C94" s="777" t="s">
        <v>2769</v>
      </c>
      <c r="D94" s="777" t="s">
        <v>2770</v>
      </c>
      <c r="E94" s="777" t="s">
        <v>2771</v>
      </c>
      <c r="F94" s="777" t="s">
        <v>2772</v>
      </c>
      <c r="G94" s="777" t="s">
        <v>2773</v>
      </c>
      <c r="H94" s="777" t="s">
        <v>2774</v>
      </c>
      <c r="I94" s="9" t="s">
        <v>2106</v>
      </c>
      <c r="J94" s="9" t="s">
        <v>4231</v>
      </c>
      <c r="K94" s="10" t="s">
        <v>4559</v>
      </c>
      <c r="L94" s="10" t="s">
        <v>4560</v>
      </c>
      <c r="M94" s="9" t="s">
        <v>4310</v>
      </c>
      <c r="N94" s="10" t="s">
        <v>4435</v>
      </c>
    </row>
    <row r="95" spans="1:15" ht="12" customHeight="1" x14ac:dyDescent="0.2">
      <c r="A95" s="361" t="s">
        <v>2775</v>
      </c>
      <c r="B95" s="238" t="s">
        <v>8420</v>
      </c>
      <c r="C95" s="777" t="s">
        <v>2776</v>
      </c>
      <c r="D95" s="777" t="s">
        <v>2777</v>
      </c>
      <c r="E95" s="777" t="s">
        <v>2778</v>
      </c>
      <c r="F95" s="777" t="s">
        <v>2779</v>
      </c>
      <c r="G95" s="777" t="s">
        <v>2780</v>
      </c>
      <c r="H95" s="777" t="s">
        <v>2781</v>
      </c>
      <c r="I95" s="9" t="s">
        <v>2106</v>
      </c>
      <c r="J95" s="9" t="s">
        <v>4231</v>
      </c>
      <c r="K95" s="10" t="s">
        <v>4559</v>
      </c>
      <c r="L95" s="10" t="s">
        <v>4560</v>
      </c>
      <c r="M95" s="9" t="s">
        <v>4310</v>
      </c>
      <c r="N95" s="10" t="s">
        <v>4436</v>
      </c>
    </row>
    <row r="96" spans="1:15" ht="12" customHeight="1" x14ac:dyDescent="0.2">
      <c r="A96" s="350" t="s">
        <v>2782</v>
      </c>
      <c r="B96" s="238" t="s">
        <v>8421</v>
      </c>
      <c r="C96" s="777" t="s">
        <v>2783</v>
      </c>
      <c r="D96" s="777" t="s">
        <v>2784</v>
      </c>
      <c r="E96" s="777" t="s">
        <v>2785</v>
      </c>
      <c r="F96" s="777" t="s">
        <v>2786</v>
      </c>
      <c r="G96" s="777" t="s">
        <v>2787</v>
      </c>
      <c r="H96" s="777" t="s">
        <v>2788</v>
      </c>
      <c r="I96" s="9" t="s">
        <v>2106</v>
      </c>
      <c r="J96" s="9" t="s">
        <v>4231</v>
      </c>
      <c r="K96" s="10" t="s">
        <v>4559</v>
      </c>
      <c r="L96" s="10" t="s">
        <v>4560</v>
      </c>
      <c r="M96" s="9" t="s">
        <v>4310</v>
      </c>
      <c r="N96" s="14"/>
    </row>
    <row r="97" spans="1:15" ht="12" customHeight="1" x14ac:dyDescent="0.2">
      <c r="A97" s="300" t="s">
        <v>127</v>
      </c>
      <c r="B97" s="238"/>
      <c r="C97" s="659"/>
      <c r="D97" s="659"/>
      <c r="E97" s="659"/>
      <c r="F97" s="659"/>
      <c r="G97" s="659"/>
      <c r="H97" s="659"/>
      <c r="I97" s="8"/>
    </row>
    <row r="98" spans="1:15" ht="12" customHeight="1" x14ac:dyDescent="0.2">
      <c r="A98" s="360" t="s">
        <v>2789</v>
      </c>
      <c r="B98" s="238" t="s">
        <v>8393</v>
      </c>
      <c r="C98" s="777" t="s">
        <v>2790</v>
      </c>
      <c r="D98" s="777" t="s">
        <v>2791</v>
      </c>
      <c r="E98" s="777" t="s">
        <v>2792</v>
      </c>
      <c r="F98" s="777" t="s">
        <v>2793</v>
      </c>
      <c r="G98" s="777" t="s">
        <v>2794</v>
      </c>
      <c r="H98" s="777" t="s">
        <v>2795</v>
      </c>
      <c r="I98" s="9" t="s">
        <v>2106</v>
      </c>
      <c r="J98" s="9" t="s">
        <v>4231</v>
      </c>
      <c r="K98" s="10" t="s">
        <v>4559</v>
      </c>
      <c r="L98" s="10" t="s">
        <v>4560</v>
      </c>
      <c r="M98" s="9" t="s">
        <v>4313</v>
      </c>
      <c r="N98" s="10" t="s">
        <v>4434</v>
      </c>
      <c r="O98" s="14"/>
    </row>
    <row r="99" spans="1:15" ht="12" customHeight="1" x14ac:dyDescent="0.2">
      <c r="A99" s="361" t="s">
        <v>2796</v>
      </c>
      <c r="B99" s="238" t="s">
        <v>8392</v>
      </c>
      <c r="C99" s="777" t="s">
        <v>2797</v>
      </c>
      <c r="D99" s="777" t="s">
        <v>2798</v>
      </c>
      <c r="E99" s="777" t="s">
        <v>2799</v>
      </c>
      <c r="F99" s="777" t="s">
        <v>2800</v>
      </c>
      <c r="G99" s="777" t="s">
        <v>2801</v>
      </c>
      <c r="H99" s="777" t="s">
        <v>2802</v>
      </c>
      <c r="I99" s="9" t="s">
        <v>2106</v>
      </c>
      <c r="J99" s="9" t="s">
        <v>4231</v>
      </c>
      <c r="K99" s="10" t="s">
        <v>4559</v>
      </c>
      <c r="L99" s="10" t="s">
        <v>4560</v>
      </c>
      <c r="M99" s="9" t="s">
        <v>4313</v>
      </c>
      <c r="N99" s="10" t="s">
        <v>4435</v>
      </c>
      <c r="O99" s="14"/>
    </row>
    <row r="100" spans="1:15" ht="12" customHeight="1" x14ac:dyDescent="0.2">
      <c r="A100" s="361" t="s">
        <v>2803</v>
      </c>
      <c r="B100" s="238" t="s">
        <v>8422</v>
      </c>
      <c r="C100" s="777" t="s">
        <v>2804</v>
      </c>
      <c r="D100" s="777" t="s">
        <v>2805</v>
      </c>
      <c r="E100" s="777" t="s">
        <v>2806</v>
      </c>
      <c r="F100" s="777" t="s">
        <v>2807</v>
      </c>
      <c r="G100" s="777" t="s">
        <v>2808</v>
      </c>
      <c r="H100" s="777" t="s">
        <v>2809</v>
      </c>
      <c r="I100" s="9" t="s">
        <v>2106</v>
      </c>
      <c r="J100" s="9" t="s">
        <v>4231</v>
      </c>
      <c r="K100" s="10" t="s">
        <v>4559</v>
      </c>
      <c r="L100" s="10" t="s">
        <v>4560</v>
      </c>
      <c r="M100" s="9" t="s">
        <v>4313</v>
      </c>
      <c r="N100" s="10" t="s">
        <v>4436</v>
      </c>
      <c r="O100" s="14"/>
    </row>
    <row r="101" spans="1:15" ht="12" customHeight="1" x14ac:dyDescent="0.2">
      <c r="A101" s="350" t="s">
        <v>2810</v>
      </c>
      <c r="B101" s="238" t="s">
        <v>8306</v>
      </c>
      <c r="C101" s="814" t="s">
        <v>2811</v>
      </c>
      <c r="D101" s="814" t="s">
        <v>2812</v>
      </c>
      <c r="E101" s="814" t="s">
        <v>2813</v>
      </c>
      <c r="F101" s="814" t="s">
        <v>2814</v>
      </c>
      <c r="G101" s="814" t="s">
        <v>2815</v>
      </c>
      <c r="H101" s="814" t="s">
        <v>2816</v>
      </c>
      <c r="I101" s="9" t="s">
        <v>2106</v>
      </c>
      <c r="J101" s="9" t="s">
        <v>4231</v>
      </c>
      <c r="K101" s="10" t="s">
        <v>4559</v>
      </c>
      <c r="L101" s="10" t="s">
        <v>4560</v>
      </c>
      <c r="M101" s="9" t="s">
        <v>4313</v>
      </c>
      <c r="N101" s="52"/>
      <c r="O101" s="14"/>
    </row>
    <row r="102" spans="1:15" ht="12" customHeight="1" x14ac:dyDescent="0.2">
      <c r="A102" s="362"/>
      <c r="B102" s="370"/>
      <c r="C102" s="156"/>
      <c r="D102" s="156" t="s">
        <v>4575</v>
      </c>
      <c r="E102" s="156" t="s">
        <v>4575</v>
      </c>
      <c r="F102" s="156" t="s">
        <v>4563</v>
      </c>
      <c r="G102" s="156" t="s">
        <v>4563</v>
      </c>
      <c r="H102" s="156" t="s">
        <v>4564</v>
      </c>
      <c r="I102" s="363"/>
    </row>
    <row r="103" spans="1:15" ht="12" customHeight="1" x14ac:dyDescent="0.2">
      <c r="A103" s="362"/>
      <c r="B103" s="370"/>
      <c r="C103" s="364"/>
      <c r="D103" s="364"/>
      <c r="E103" s="364" t="s">
        <v>4576</v>
      </c>
      <c r="F103" s="364"/>
      <c r="G103" s="364" t="s">
        <v>4576</v>
      </c>
      <c r="H103" s="364"/>
      <c r="I103" s="363"/>
    </row>
    <row r="104" spans="1:15" ht="12" customHeight="1" x14ac:dyDescent="0.2">
      <c r="C104" s="364"/>
      <c r="D104" s="364"/>
      <c r="E104" s="364"/>
      <c r="F104" s="364"/>
      <c r="G104" s="364"/>
      <c r="H104" s="364"/>
      <c r="I104" s="363"/>
    </row>
    <row r="105" spans="1:15" ht="12" customHeight="1" x14ac:dyDescent="0.2">
      <c r="A105" s="165" t="s">
        <v>5184</v>
      </c>
      <c r="B105" s="137"/>
      <c r="C105" s="364"/>
      <c r="D105" s="364"/>
      <c r="E105" s="364"/>
      <c r="F105" s="364"/>
      <c r="G105" s="364"/>
      <c r="H105" s="364"/>
      <c r="I105" s="363"/>
    </row>
    <row r="106" spans="1:15" ht="12" customHeight="1" x14ac:dyDescent="0.2">
      <c r="A106" s="15" t="s">
        <v>48</v>
      </c>
      <c r="B106" s="62"/>
      <c r="C106" s="364"/>
      <c r="D106" s="364"/>
      <c r="E106" s="364"/>
      <c r="F106" s="364"/>
      <c r="G106" s="364"/>
      <c r="H106" s="364"/>
      <c r="I106" s="363"/>
    </row>
    <row r="107" spans="1:15" ht="12" customHeight="1" x14ac:dyDescent="0.2">
      <c r="A107" s="15" t="s">
        <v>4583</v>
      </c>
      <c r="B107" s="62"/>
      <c r="C107" s="364"/>
      <c r="D107" s="364"/>
      <c r="E107" s="364"/>
      <c r="F107" s="364"/>
      <c r="G107" s="364"/>
      <c r="H107" s="364"/>
      <c r="I107" s="363"/>
    </row>
    <row r="108" spans="1:15" ht="12" customHeight="1" x14ac:dyDescent="0.2">
      <c r="A108" s="13" t="s">
        <v>4360</v>
      </c>
      <c r="B108" s="68"/>
      <c r="C108" s="363"/>
      <c r="D108" s="363"/>
      <c r="E108" s="363"/>
      <c r="F108" s="363"/>
      <c r="G108" s="363"/>
      <c r="H108" s="363"/>
      <c r="I108" s="363"/>
    </row>
    <row r="109" spans="1:15" ht="12" customHeight="1" x14ac:dyDescent="0.2">
      <c r="A109" s="362"/>
      <c r="B109" s="370"/>
      <c r="C109" s="363"/>
      <c r="D109" s="363"/>
      <c r="E109" s="363"/>
      <c r="F109" s="363"/>
      <c r="G109" s="363"/>
      <c r="H109" s="363"/>
      <c r="I109" s="363"/>
    </row>
    <row r="110" spans="1:15" ht="12" customHeight="1" x14ac:dyDescent="0.2">
      <c r="A110" s="17" t="s">
        <v>280</v>
      </c>
      <c r="C110" s="363"/>
      <c r="D110" s="363"/>
      <c r="E110" s="363"/>
      <c r="F110" s="363"/>
      <c r="G110" s="363"/>
      <c r="H110" s="363"/>
      <c r="I110" s="363"/>
    </row>
    <row r="111" spans="1:15" ht="12" customHeight="1" x14ac:dyDescent="0.2">
      <c r="A111" s="362"/>
      <c r="B111" s="370"/>
      <c r="C111" s="363"/>
      <c r="D111" s="363"/>
      <c r="E111" s="363"/>
      <c r="F111" s="363"/>
      <c r="G111" s="363"/>
      <c r="H111" s="363"/>
      <c r="I111" s="363"/>
    </row>
    <row r="112" spans="1:15" ht="12" customHeight="1" x14ac:dyDescent="0.2">
      <c r="C112" s="895" t="s">
        <v>277</v>
      </c>
      <c r="D112" s="895"/>
      <c r="E112" s="895" t="s">
        <v>279</v>
      </c>
      <c r="F112" s="895"/>
    </row>
    <row r="113" spans="1:12" ht="12" customHeight="1" x14ac:dyDescent="0.2">
      <c r="C113" s="207" t="s">
        <v>2817</v>
      </c>
      <c r="D113" s="207" t="s">
        <v>2818</v>
      </c>
      <c r="E113" s="207" t="s">
        <v>2817</v>
      </c>
      <c r="F113" s="207" t="s">
        <v>2818</v>
      </c>
      <c r="G113" s="5"/>
    </row>
    <row r="114" spans="1:12" ht="12" customHeight="1" x14ac:dyDescent="0.2">
      <c r="C114" s="238" t="s">
        <v>8339</v>
      </c>
      <c r="D114" s="238" t="s">
        <v>8340</v>
      </c>
      <c r="E114" s="238" t="s">
        <v>8303</v>
      </c>
      <c r="F114" s="238" t="s">
        <v>8290</v>
      </c>
      <c r="G114" s="5"/>
    </row>
    <row r="115" spans="1:12" ht="12" customHeight="1" x14ac:dyDescent="0.2">
      <c r="A115" s="347" t="s">
        <v>2819</v>
      </c>
      <c r="B115" s="238" t="s">
        <v>8394</v>
      </c>
      <c r="C115" s="818" t="s">
        <v>2820</v>
      </c>
      <c r="D115" s="818" t="s">
        <v>2821</v>
      </c>
      <c r="E115" s="818" t="s">
        <v>2822</v>
      </c>
      <c r="F115" s="818" t="s">
        <v>2823</v>
      </c>
      <c r="G115" s="52" t="s">
        <v>2106</v>
      </c>
      <c r="H115" s="52" t="s">
        <v>4231</v>
      </c>
      <c r="I115" s="355" t="s">
        <v>4577</v>
      </c>
      <c r="J115" s="14" t="s">
        <v>4560</v>
      </c>
      <c r="K115" s="10" t="s">
        <v>4568</v>
      </c>
      <c r="L115" s="14"/>
    </row>
    <row r="116" spans="1:12" ht="12" customHeight="1" x14ac:dyDescent="0.2">
      <c r="A116" s="347" t="s">
        <v>2824</v>
      </c>
      <c r="B116" s="238" t="s">
        <v>8395</v>
      </c>
      <c r="C116" s="659"/>
      <c r="D116" s="818" t="s">
        <v>2825</v>
      </c>
      <c r="E116" s="659"/>
      <c r="F116" s="818" t="s">
        <v>2826</v>
      </c>
      <c r="G116" s="52" t="s">
        <v>2106</v>
      </c>
      <c r="H116" s="52" t="s">
        <v>4231</v>
      </c>
      <c r="I116" s="355" t="s">
        <v>4578</v>
      </c>
      <c r="J116" s="14" t="s">
        <v>4560</v>
      </c>
      <c r="K116" s="10" t="s">
        <v>4568</v>
      </c>
      <c r="L116" s="14"/>
    </row>
    <row r="117" spans="1:12" ht="12" customHeight="1" x14ac:dyDescent="0.2">
      <c r="A117" s="344"/>
      <c r="B117" s="368"/>
      <c r="C117" s="15" t="s">
        <v>4376</v>
      </c>
      <c r="D117" s="15" t="s">
        <v>4377</v>
      </c>
      <c r="E117" s="15" t="s">
        <v>4376</v>
      </c>
      <c r="F117" s="15" t="s">
        <v>4377</v>
      </c>
    </row>
    <row r="118" spans="1:12" ht="12" customHeight="1" x14ac:dyDescent="0.2">
      <c r="A118" s="362"/>
      <c r="B118" s="370"/>
      <c r="C118" s="364" t="s">
        <v>4563</v>
      </c>
      <c r="D118" s="364" t="s">
        <v>4563</v>
      </c>
      <c r="E118" s="364" t="s">
        <v>4564</v>
      </c>
      <c r="F118" s="364" t="s">
        <v>4564</v>
      </c>
    </row>
    <row r="119" spans="1:12" ht="12" customHeight="1" x14ac:dyDescent="0.2">
      <c r="A119" s="362"/>
      <c r="B119" s="370"/>
      <c r="C119" s="364"/>
      <c r="D119" s="364"/>
      <c r="E119" s="364"/>
      <c r="F119" s="364"/>
    </row>
    <row r="120" spans="1:12" ht="12" customHeight="1" x14ac:dyDescent="0.2">
      <c r="A120" s="165" t="s">
        <v>5185</v>
      </c>
      <c r="B120" s="137"/>
      <c r="C120" s="363"/>
      <c r="F120" s="363"/>
    </row>
    <row r="121" spans="1:12" ht="12" customHeight="1" x14ac:dyDescent="0.2">
      <c r="A121" s="15" t="s">
        <v>48</v>
      </c>
      <c r="B121" s="62"/>
      <c r="C121" s="363"/>
      <c r="F121" s="363"/>
    </row>
    <row r="122" spans="1:12" ht="12" customHeight="1" x14ac:dyDescent="0.2">
      <c r="A122" s="15" t="s">
        <v>4583</v>
      </c>
      <c r="B122" s="62"/>
      <c r="C122" s="363"/>
      <c r="F122" s="363"/>
    </row>
    <row r="123" spans="1:12" ht="12" customHeight="1" x14ac:dyDescent="0.2">
      <c r="C123" s="363"/>
      <c r="F123" s="363"/>
    </row>
    <row r="124" spans="1:12" ht="12" customHeight="1" x14ac:dyDescent="0.2">
      <c r="A124" s="101" t="s">
        <v>2827</v>
      </c>
      <c r="B124" s="806"/>
      <c r="C124" s="365"/>
    </row>
    <row r="125" spans="1:12" ht="12" customHeight="1" x14ac:dyDescent="0.2">
      <c r="A125" s="17" t="s">
        <v>5132</v>
      </c>
      <c r="C125" s="365"/>
    </row>
    <row r="126" spans="1:12" ht="12" customHeight="1" x14ac:dyDescent="0.2">
      <c r="C126" s="359"/>
    </row>
    <row r="127" spans="1:12" ht="12" customHeight="1" x14ac:dyDescent="0.2">
      <c r="C127" s="238" t="s">
        <v>8291</v>
      </c>
    </row>
    <row r="128" spans="1:12" ht="12" customHeight="1" x14ac:dyDescent="0.2">
      <c r="A128" s="346" t="s">
        <v>2828</v>
      </c>
      <c r="B128" s="238" t="s">
        <v>8402</v>
      </c>
      <c r="C128" s="777" t="s">
        <v>372</v>
      </c>
      <c r="D128" s="10" t="s">
        <v>2106</v>
      </c>
      <c r="E128" s="10" t="s">
        <v>4218</v>
      </c>
      <c r="F128" s="10" t="s">
        <v>4560</v>
      </c>
      <c r="G128" s="10"/>
      <c r="H128" s="13" t="s">
        <v>4378</v>
      </c>
    </row>
    <row r="129" spans="1:8" ht="12" customHeight="1" x14ac:dyDescent="0.2">
      <c r="A129" s="346" t="s">
        <v>2829</v>
      </c>
      <c r="B129" s="238" t="s">
        <v>8403</v>
      </c>
      <c r="C129" s="777" t="s">
        <v>370</v>
      </c>
      <c r="D129" s="10" t="s">
        <v>2106</v>
      </c>
      <c r="E129" s="10" t="s">
        <v>4219</v>
      </c>
      <c r="F129" s="10" t="s">
        <v>4560</v>
      </c>
      <c r="G129" s="10" t="s">
        <v>4330</v>
      </c>
      <c r="H129" s="13" t="s">
        <v>4378</v>
      </c>
    </row>
    <row r="130" spans="1:8" ht="12" customHeight="1" x14ac:dyDescent="0.2">
      <c r="A130" s="346" t="s">
        <v>2830</v>
      </c>
      <c r="B130" s="238" t="s">
        <v>8404</v>
      </c>
      <c r="C130" s="777" t="s">
        <v>368</v>
      </c>
      <c r="D130" s="10" t="s">
        <v>2106</v>
      </c>
      <c r="E130" s="10" t="s">
        <v>4219</v>
      </c>
      <c r="F130" s="10" t="s">
        <v>4560</v>
      </c>
      <c r="G130" s="10" t="s">
        <v>4331</v>
      </c>
      <c r="H130" s="13" t="s">
        <v>4378</v>
      </c>
    </row>
    <row r="131" spans="1:8" ht="12" customHeight="1" x14ac:dyDescent="0.2">
      <c r="A131" s="346" t="s">
        <v>2831</v>
      </c>
      <c r="B131" s="238" t="s">
        <v>8405</v>
      </c>
      <c r="C131" s="777" t="s">
        <v>276</v>
      </c>
      <c r="D131" s="10" t="s">
        <v>2106</v>
      </c>
      <c r="E131" s="10" t="s">
        <v>4219</v>
      </c>
      <c r="F131" s="10" t="s">
        <v>4560</v>
      </c>
      <c r="G131" s="10" t="s">
        <v>4332</v>
      </c>
      <c r="H131" s="13" t="s">
        <v>4372</v>
      </c>
    </row>
    <row r="132" spans="1:8" ht="12" customHeight="1" x14ac:dyDescent="0.2">
      <c r="A132" s="344"/>
      <c r="B132" s="368"/>
    </row>
    <row r="133" spans="1:8" ht="12" customHeight="1" x14ac:dyDescent="0.2">
      <c r="A133" s="165" t="s">
        <v>5186</v>
      </c>
      <c r="B133" s="137"/>
      <c r="C133" s="101"/>
    </row>
    <row r="134" spans="1:8" ht="12" customHeight="1" x14ac:dyDescent="0.2">
      <c r="A134" s="15" t="s">
        <v>48</v>
      </c>
      <c r="B134" s="62"/>
      <c r="C134" s="101"/>
      <c r="D134" s="359"/>
    </row>
    <row r="135" spans="1:8" ht="12" customHeight="1" x14ac:dyDescent="0.2">
      <c r="A135" s="15" t="s">
        <v>4583</v>
      </c>
      <c r="B135" s="62"/>
      <c r="C135" s="101"/>
      <c r="D135" s="359"/>
    </row>
    <row r="136" spans="1:8" ht="12" customHeight="1" x14ac:dyDescent="0.2">
      <c r="A136" s="15"/>
      <c r="B136" s="62"/>
      <c r="C136" s="101"/>
      <c r="D136" s="359"/>
    </row>
    <row r="137" spans="1:8" ht="12" customHeight="1" x14ac:dyDescent="0.2">
      <c r="C137" s="366"/>
      <c r="D137" s="366" t="s">
        <v>2832</v>
      </c>
    </row>
    <row r="138" spans="1:8" ht="12" customHeight="1" x14ac:dyDescent="0.2">
      <c r="C138" s="238" t="s">
        <v>8298</v>
      </c>
      <c r="D138" s="238" t="s">
        <v>8352</v>
      </c>
    </row>
    <row r="139" spans="1:8" ht="12" customHeight="1" x14ac:dyDescent="0.2">
      <c r="A139" s="347" t="s">
        <v>5041</v>
      </c>
      <c r="B139" s="238" t="s">
        <v>8411</v>
      </c>
      <c r="C139" s="777" t="s">
        <v>275</v>
      </c>
      <c r="D139" s="777" t="s">
        <v>275</v>
      </c>
    </row>
    <row r="140" spans="1:8" ht="12" customHeight="1" x14ac:dyDescent="0.2">
      <c r="C140" s="10" t="s">
        <v>2106</v>
      </c>
      <c r="D140" s="10" t="s">
        <v>2107</v>
      </c>
    </row>
    <row r="141" spans="1:8" ht="12" customHeight="1" x14ac:dyDescent="0.2">
      <c r="C141" s="10" t="s">
        <v>4235</v>
      </c>
      <c r="D141" s="10" t="s">
        <v>4653</v>
      </c>
    </row>
    <row r="142" spans="1:8" ht="12" customHeight="1" x14ac:dyDescent="0.2">
      <c r="C142" s="10" t="s">
        <v>4560</v>
      </c>
      <c r="D142" s="10"/>
    </row>
    <row r="143" spans="1:8" ht="12" customHeight="1" x14ac:dyDescent="0.2">
      <c r="C143" s="13" t="s">
        <v>4360</v>
      </c>
      <c r="D143" s="10"/>
    </row>
    <row r="144" spans="1:8" ht="12" customHeight="1" x14ac:dyDescent="0.2">
      <c r="A144" s="165" t="s">
        <v>5187</v>
      </c>
      <c r="B144" s="137"/>
      <c r="C144" s="10"/>
      <c r="D144" s="10"/>
    </row>
    <row r="145" spans="1:11" ht="12" customHeight="1" x14ac:dyDescent="0.2">
      <c r="A145" s="15" t="s">
        <v>48</v>
      </c>
      <c r="B145" s="62"/>
    </row>
    <row r="146" spans="1:11" ht="12" customHeight="1" x14ac:dyDescent="0.2">
      <c r="A146" s="15" t="s">
        <v>4583</v>
      </c>
      <c r="B146" s="62"/>
      <c r="C146" s="359"/>
    </row>
    <row r="147" spans="1:11" ht="12" customHeight="1" x14ac:dyDescent="0.2">
      <c r="A147" s="15"/>
      <c r="B147" s="62"/>
      <c r="C147" s="359"/>
    </row>
    <row r="148" spans="1:11" ht="12" customHeight="1" x14ac:dyDescent="0.2">
      <c r="A148" s="165"/>
      <c r="B148" s="137"/>
      <c r="C148" s="238" t="s">
        <v>8291</v>
      </c>
    </row>
    <row r="149" spans="1:11" ht="12" customHeight="1" x14ac:dyDescent="0.2">
      <c r="A149" s="247" t="s">
        <v>2833</v>
      </c>
      <c r="B149" s="238" t="s">
        <v>8412</v>
      </c>
      <c r="C149" s="777" t="s">
        <v>1322</v>
      </c>
      <c r="E149" s="13" t="s">
        <v>4379</v>
      </c>
      <c r="F149" s="10" t="s">
        <v>2106</v>
      </c>
      <c r="G149" s="10" t="s">
        <v>4219</v>
      </c>
      <c r="H149" s="10" t="s">
        <v>4560</v>
      </c>
      <c r="I149" s="10" t="s">
        <v>4332</v>
      </c>
      <c r="J149" s="14"/>
      <c r="K149" s="14"/>
    </row>
    <row r="150" spans="1:11" ht="12" customHeight="1" x14ac:dyDescent="0.2">
      <c r="A150" s="247" t="s">
        <v>2834</v>
      </c>
      <c r="B150" s="238" t="s">
        <v>8414</v>
      </c>
      <c r="C150" s="777" t="s">
        <v>1321</v>
      </c>
      <c r="D150" s="13" t="s">
        <v>4561</v>
      </c>
      <c r="E150" s="13" t="s">
        <v>4360</v>
      </c>
      <c r="F150" s="10" t="s">
        <v>2106</v>
      </c>
      <c r="G150" s="10" t="s">
        <v>4231</v>
      </c>
      <c r="H150" s="10" t="s">
        <v>4559</v>
      </c>
      <c r="I150" s="10" t="s">
        <v>4560</v>
      </c>
      <c r="J150" s="10" t="s">
        <v>4324</v>
      </c>
      <c r="K150" s="10" t="s">
        <v>4482</v>
      </c>
    </row>
    <row r="151" spans="1:11" ht="12" customHeight="1" x14ac:dyDescent="0.2">
      <c r="A151" s="241" t="s">
        <v>119</v>
      </c>
      <c r="B151" s="238" t="s">
        <v>8423</v>
      </c>
      <c r="C151" s="777" t="s">
        <v>1654</v>
      </c>
      <c r="E151" s="13" t="s">
        <v>4360</v>
      </c>
      <c r="F151" s="10" t="s">
        <v>2106</v>
      </c>
      <c r="G151" s="10" t="s">
        <v>4225</v>
      </c>
      <c r="H151" s="10" t="s">
        <v>4560</v>
      </c>
      <c r="I151" s="14"/>
      <c r="J151" s="10"/>
      <c r="K151" s="14"/>
    </row>
    <row r="152" spans="1:11" ht="12" customHeight="1" x14ac:dyDescent="0.2">
      <c r="C152" s="363"/>
    </row>
  </sheetData>
  <mergeCells count="6">
    <mergeCell ref="C84:C85"/>
    <mergeCell ref="D84:E84"/>
    <mergeCell ref="F84:G84"/>
    <mergeCell ref="H84:H85"/>
    <mergeCell ref="C112:D112"/>
    <mergeCell ref="E112:F112"/>
  </mergeCells>
  <pageMargins left="0.75" right="0.75" top="1" bottom="1" header="0.5" footer="0.5"/>
  <pageSetup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6"/>
  <dimension ref="A1:P144"/>
  <sheetViews>
    <sheetView zoomScale="55" zoomScaleNormal="55" workbookViewId="0"/>
  </sheetViews>
  <sheetFormatPr defaultColWidth="9.140625" defaultRowHeight="12.75" x14ac:dyDescent="0.2"/>
  <cols>
    <col min="1" max="6" width="38.28515625" style="11" customWidth="1"/>
    <col min="7" max="7" width="15.42578125" style="11" customWidth="1"/>
    <col min="8" max="243" width="9.140625" style="11"/>
    <col min="244" max="244" width="10.140625" style="11" customWidth="1"/>
    <col min="245" max="245" width="45.85546875" style="11" customWidth="1"/>
    <col min="246" max="246" width="15.5703125" style="11" customWidth="1"/>
    <col min="247" max="247" width="17.28515625" style="11" customWidth="1"/>
    <col min="248" max="248" width="16.85546875" style="11" customWidth="1"/>
    <col min="249" max="249" width="17.42578125" style="11" customWidth="1"/>
    <col min="250" max="250" width="22.42578125" style="11" bestFit="1" customWidth="1"/>
    <col min="251" max="499" width="9.140625" style="11"/>
    <col min="500" max="500" width="10.140625" style="11" customWidth="1"/>
    <col min="501" max="501" width="45.85546875" style="11" customWidth="1"/>
    <col min="502" max="502" width="15.5703125" style="11" customWidth="1"/>
    <col min="503" max="503" width="17.28515625" style="11" customWidth="1"/>
    <col min="504" max="504" width="16.85546875" style="11" customWidth="1"/>
    <col min="505" max="505" width="17.42578125" style="11" customWidth="1"/>
    <col min="506" max="506" width="22.42578125" style="11" bestFit="1" customWidth="1"/>
    <col min="507" max="755" width="9.140625" style="11"/>
    <col min="756" max="756" width="10.140625" style="11" customWidth="1"/>
    <col min="757" max="757" width="45.85546875" style="11" customWidth="1"/>
    <col min="758" max="758" width="15.5703125" style="11" customWidth="1"/>
    <col min="759" max="759" width="17.28515625" style="11" customWidth="1"/>
    <col min="760" max="760" width="16.85546875" style="11" customWidth="1"/>
    <col min="761" max="761" width="17.42578125" style="11" customWidth="1"/>
    <col min="762" max="762" width="22.42578125" style="11" bestFit="1" customWidth="1"/>
    <col min="763" max="1011" width="9.140625" style="11"/>
    <col min="1012" max="1012" width="10.140625" style="11" customWidth="1"/>
    <col min="1013" max="1013" width="45.85546875" style="11" customWidth="1"/>
    <col min="1014" max="1014" width="15.5703125" style="11" customWidth="1"/>
    <col min="1015" max="1015" width="17.28515625" style="11" customWidth="1"/>
    <col min="1016" max="1016" width="16.85546875" style="11" customWidth="1"/>
    <col min="1017" max="1017" width="17.42578125" style="11" customWidth="1"/>
    <col min="1018" max="1018" width="22.42578125" style="11" bestFit="1" customWidth="1"/>
    <col min="1019" max="1267" width="9.140625" style="11"/>
    <col min="1268" max="1268" width="10.140625" style="11" customWidth="1"/>
    <col min="1269" max="1269" width="45.85546875" style="11" customWidth="1"/>
    <col min="1270" max="1270" width="15.5703125" style="11" customWidth="1"/>
    <col min="1271" max="1271" width="17.28515625" style="11" customWidth="1"/>
    <col min="1272" max="1272" width="16.85546875" style="11" customWidth="1"/>
    <col min="1273" max="1273" width="17.42578125" style="11" customWidth="1"/>
    <col min="1274" max="1274" width="22.42578125" style="11" bestFit="1" customWidth="1"/>
    <col min="1275" max="1523" width="9.140625" style="11"/>
    <col min="1524" max="1524" width="10.140625" style="11" customWidth="1"/>
    <col min="1525" max="1525" width="45.85546875" style="11" customWidth="1"/>
    <col min="1526" max="1526" width="15.5703125" style="11" customWidth="1"/>
    <col min="1527" max="1527" width="17.28515625" style="11" customWidth="1"/>
    <col min="1528" max="1528" width="16.85546875" style="11" customWidth="1"/>
    <col min="1529" max="1529" width="17.42578125" style="11" customWidth="1"/>
    <col min="1530" max="1530" width="22.42578125" style="11" bestFit="1" customWidth="1"/>
    <col min="1531" max="1779" width="9.140625" style="11"/>
    <col min="1780" max="1780" width="10.140625" style="11" customWidth="1"/>
    <col min="1781" max="1781" width="45.85546875" style="11" customWidth="1"/>
    <col min="1782" max="1782" width="15.5703125" style="11" customWidth="1"/>
    <col min="1783" max="1783" width="17.28515625" style="11" customWidth="1"/>
    <col min="1784" max="1784" width="16.85546875" style="11" customWidth="1"/>
    <col min="1785" max="1785" width="17.42578125" style="11" customWidth="1"/>
    <col min="1786" max="1786" width="22.42578125" style="11" bestFit="1" customWidth="1"/>
    <col min="1787" max="2035" width="9.140625" style="11"/>
    <col min="2036" max="2036" width="10.140625" style="11" customWidth="1"/>
    <col min="2037" max="2037" width="45.85546875" style="11" customWidth="1"/>
    <col min="2038" max="2038" width="15.5703125" style="11" customWidth="1"/>
    <col min="2039" max="2039" width="17.28515625" style="11" customWidth="1"/>
    <col min="2040" max="2040" width="16.85546875" style="11" customWidth="1"/>
    <col min="2041" max="2041" width="17.42578125" style="11" customWidth="1"/>
    <col min="2042" max="2042" width="22.42578125" style="11" bestFit="1" customWidth="1"/>
    <col min="2043" max="2291" width="9.140625" style="11"/>
    <col min="2292" max="2292" width="10.140625" style="11" customWidth="1"/>
    <col min="2293" max="2293" width="45.85546875" style="11" customWidth="1"/>
    <col min="2294" max="2294" width="15.5703125" style="11" customWidth="1"/>
    <col min="2295" max="2295" width="17.28515625" style="11" customWidth="1"/>
    <col min="2296" max="2296" width="16.85546875" style="11" customWidth="1"/>
    <col min="2297" max="2297" width="17.42578125" style="11" customWidth="1"/>
    <col min="2298" max="2298" width="22.42578125" style="11" bestFit="1" customWidth="1"/>
    <col min="2299" max="2547" width="9.140625" style="11"/>
    <col min="2548" max="2548" width="10.140625" style="11" customWidth="1"/>
    <col min="2549" max="2549" width="45.85546875" style="11" customWidth="1"/>
    <col min="2550" max="2550" width="15.5703125" style="11" customWidth="1"/>
    <col min="2551" max="2551" width="17.28515625" style="11" customWidth="1"/>
    <col min="2552" max="2552" width="16.85546875" style="11" customWidth="1"/>
    <col min="2553" max="2553" width="17.42578125" style="11" customWidth="1"/>
    <col min="2554" max="2554" width="22.42578125" style="11" bestFit="1" customWidth="1"/>
    <col min="2555" max="2803" width="9.140625" style="11"/>
    <col min="2804" max="2804" width="10.140625" style="11" customWidth="1"/>
    <col min="2805" max="2805" width="45.85546875" style="11" customWidth="1"/>
    <col min="2806" max="2806" width="15.5703125" style="11" customWidth="1"/>
    <col min="2807" max="2807" width="17.28515625" style="11" customWidth="1"/>
    <col min="2808" max="2808" width="16.85546875" style="11" customWidth="1"/>
    <col min="2809" max="2809" width="17.42578125" style="11" customWidth="1"/>
    <col min="2810" max="2810" width="22.42578125" style="11" bestFit="1" customWidth="1"/>
    <col min="2811" max="3059" width="9.140625" style="11"/>
    <col min="3060" max="3060" width="10.140625" style="11" customWidth="1"/>
    <col min="3061" max="3061" width="45.85546875" style="11" customWidth="1"/>
    <col min="3062" max="3062" width="15.5703125" style="11" customWidth="1"/>
    <col min="3063" max="3063" width="17.28515625" style="11" customWidth="1"/>
    <col min="3064" max="3064" width="16.85546875" style="11" customWidth="1"/>
    <col min="3065" max="3065" width="17.42578125" style="11" customWidth="1"/>
    <col min="3066" max="3066" width="22.42578125" style="11" bestFit="1" customWidth="1"/>
    <col min="3067" max="3315" width="9.140625" style="11"/>
    <col min="3316" max="3316" width="10.140625" style="11" customWidth="1"/>
    <col min="3317" max="3317" width="45.85546875" style="11" customWidth="1"/>
    <col min="3318" max="3318" width="15.5703125" style="11" customWidth="1"/>
    <col min="3319" max="3319" width="17.28515625" style="11" customWidth="1"/>
    <col min="3320" max="3320" width="16.85546875" style="11" customWidth="1"/>
    <col min="3321" max="3321" width="17.42578125" style="11" customWidth="1"/>
    <col min="3322" max="3322" width="22.42578125" style="11" bestFit="1" customWidth="1"/>
    <col min="3323" max="3571" width="9.140625" style="11"/>
    <col min="3572" max="3572" width="10.140625" style="11" customWidth="1"/>
    <col min="3573" max="3573" width="45.85546875" style="11" customWidth="1"/>
    <col min="3574" max="3574" width="15.5703125" style="11" customWidth="1"/>
    <col min="3575" max="3575" width="17.28515625" style="11" customWidth="1"/>
    <col min="3576" max="3576" width="16.85546875" style="11" customWidth="1"/>
    <col min="3577" max="3577" width="17.42578125" style="11" customWidth="1"/>
    <col min="3578" max="3578" width="22.42578125" style="11" bestFit="1" customWidth="1"/>
    <col min="3579" max="3827" width="9.140625" style="11"/>
    <col min="3828" max="3828" width="10.140625" style="11" customWidth="1"/>
    <col min="3829" max="3829" width="45.85546875" style="11" customWidth="1"/>
    <col min="3830" max="3830" width="15.5703125" style="11" customWidth="1"/>
    <col min="3831" max="3831" width="17.28515625" style="11" customWidth="1"/>
    <col min="3832" max="3832" width="16.85546875" style="11" customWidth="1"/>
    <col min="3833" max="3833" width="17.42578125" style="11" customWidth="1"/>
    <col min="3834" max="3834" width="22.42578125" style="11" bestFit="1" customWidth="1"/>
    <col min="3835" max="4083" width="9.140625" style="11"/>
    <col min="4084" max="4084" width="10.140625" style="11" customWidth="1"/>
    <col min="4085" max="4085" width="45.85546875" style="11" customWidth="1"/>
    <col min="4086" max="4086" width="15.5703125" style="11" customWidth="1"/>
    <col min="4087" max="4087" width="17.28515625" style="11" customWidth="1"/>
    <col min="4088" max="4088" width="16.85546875" style="11" customWidth="1"/>
    <col min="4089" max="4089" width="17.42578125" style="11" customWidth="1"/>
    <col min="4090" max="4090" width="22.42578125" style="11" bestFit="1" customWidth="1"/>
    <col min="4091" max="4339" width="9.140625" style="11"/>
    <col min="4340" max="4340" width="10.140625" style="11" customWidth="1"/>
    <col min="4341" max="4341" width="45.85546875" style="11" customWidth="1"/>
    <col min="4342" max="4342" width="15.5703125" style="11" customWidth="1"/>
    <col min="4343" max="4343" width="17.28515625" style="11" customWidth="1"/>
    <col min="4344" max="4344" width="16.85546875" style="11" customWidth="1"/>
    <col min="4345" max="4345" width="17.42578125" style="11" customWidth="1"/>
    <col min="4346" max="4346" width="22.42578125" style="11" bestFit="1" customWidth="1"/>
    <col min="4347" max="4595" width="9.140625" style="11"/>
    <col min="4596" max="4596" width="10.140625" style="11" customWidth="1"/>
    <col min="4597" max="4597" width="45.85546875" style="11" customWidth="1"/>
    <col min="4598" max="4598" width="15.5703125" style="11" customWidth="1"/>
    <col min="4599" max="4599" width="17.28515625" style="11" customWidth="1"/>
    <col min="4600" max="4600" width="16.85546875" style="11" customWidth="1"/>
    <col min="4601" max="4601" width="17.42578125" style="11" customWidth="1"/>
    <col min="4602" max="4602" width="22.42578125" style="11" bestFit="1" customWidth="1"/>
    <col min="4603" max="4851" width="9.140625" style="11"/>
    <col min="4852" max="4852" width="10.140625" style="11" customWidth="1"/>
    <col min="4853" max="4853" width="45.85546875" style="11" customWidth="1"/>
    <col min="4854" max="4854" width="15.5703125" style="11" customWidth="1"/>
    <col min="4855" max="4855" width="17.28515625" style="11" customWidth="1"/>
    <col min="4856" max="4856" width="16.85546875" style="11" customWidth="1"/>
    <col min="4857" max="4857" width="17.42578125" style="11" customWidth="1"/>
    <col min="4858" max="4858" width="22.42578125" style="11" bestFit="1" customWidth="1"/>
    <col min="4859" max="5107" width="9.140625" style="11"/>
    <col min="5108" max="5108" width="10.140625" style="11" customWidth="1"/>
    <col min="5109" max="5109" width="45.85546875" style="11" customWidth="1"/>
    <col min="5110" max="5110" width="15.5703125" style="11" customWidth="1"/>
    <col min="5111" max="5111" width="17.28515625" style="11" customWidth="1"/>
    <col min="5112" max="5112" width="16.85546875" style="11" customWidth="1"/>
    <col min="5113" max="5113" width="17.42578125" style="11" customWidth="1"/>
    <col min="5114" max="5114" width="22.42578125" style="11" bestFit="1" customWidth="1"/>
    <col min="5115" max="5363" width="9.140625" style="11"/>
    <col min="5364" max="5364" width="10.140625" style="11" customWidth="1"/>
    <col min="5365" max="5365" width="45.85546875" style="11" customWidth="1"/>
    <col min="5366" max="5366" width="15.5703125" style="11" customWidth="1"/>
    <col min="5367" max="5367" width="17.28515625" style="11" customWidth="1"/>
    <col min="5368" max="5368" width="16.85546875" style="11" customWidth="1"/>
    <col min="5369" max="5369" width="17.42578125" style="11" customWidth="1"/>
    <col min="5370" max="5370" width="22.42578125" style="11" bestFit="1" customWidth="1"/>
    <col min="5371" max="5619" width="9.140625" style="11"/>
    <col min="5620" max="5620" width="10.140625" style="11" customWidth="1"/>
    <col min="5621" max="5621" width="45.85546875" style="11" customWidth="1"/>
    <col min="5622" max="5622" width="15.5703125" style="11" customWidth="1"/>
    <col min="5623" max="5623" width="17.28515625" style="11" customWidth="1"/>
    <col min="5624" max="5624" width="16.85546875" style="11" customWidth="1"/>
    <col min="5625" max="5625" width="17.42578125" style="11" customWidth="1"/>
    <col min="5626" max="5626" width="22.42578125" style="11" bestFit="1" customWidth="1"/>
    <col min="5627" max="5875" width="9.140625" style="11"/>
    <col min="5876" max="5876" width="10.140625" style="11" customWidth="1"/>
    <col min="5877" max="5877" width="45.85546875" style="11" customWidth="1"/>
    <col min="5878" max="5878" width="15.5703125" style="11" customWidth="1"/>
    <col min="5879" max="5879" width="17.28515625" style="11" customWidth="1"/>
    <col min="5880" max="5880" width="16.85546875" style="11" customWidth="1"/>
    <col min="5881" max="5881" width="17.42578125" style="11" customWidth="1"/>
    <col min="5882" max="5882" width="22.42578125" style="11" bestFit="1" customWidth="1"/>
    <col min="5883" max="6131" width="9.140625" style="11"/>
    <col min="6132" max="6132" width="10.140625" style="11" customWidth="1"/>
    <col min="6133" max="6133" width="45.85546875" style="11" customWidth="1"/>
    <col min="6134" max="6134" width="15.5703125" style="11" customWidth="1"/>
    <col min="6135" max="6135" width="17.28515625" style="11" customWidth="1"/>
    <col min="6136" max="6136" width="16.85546875" style="11" customWidth="1"/>
    <col min="6137" max="6137" width="17.42578125" style="11" customWidth="1"/>
    <col min="6138" max="6138" width="22.42578125" style="11" bestFit="1" customWidth="1"/>
    <col min="6139" max="6387" width="9.140625" style="11"/>
    <col min="6388" max="6388" width="10.140625" style="11" customWidth="1"/>
    <col min="6389" max="6389" width="45.85546875" style="11" customWidth="1"/>
    <col min="6390" max="6390" width="15.5703125" style="11" customWidth="1"/>
    <col min="6391" max="6391" width="17.28515625" style="11" customWidth="1"/>
    <col min="6392" max="6392" width="16.85546875" style="11" customWidth="1"/>
    <col min="6393" max="6393" width="17.42578125" style="11" customWidth="1"/>
    <col min="6394" max="6394" width="22.42578125" style="11" bestFit="1" customWidth="1"/>
    <col min="6395" max="6643" width="9.140625" style="11"/>
    <col min="6644" max="6644" width="10.140625" style="11" customWidth="1"/>
    <col min="6645" max="6645" width="45.85546875" style="11" customWidth="1"/>
    <col min="6646" max="6646" width="15.5703125" style="11" customWidth="1"/>
    <col min="6647" max="6647" width="17.28515625" style="11" customWidth="1"/>
    <col min="6648" max="6648" width="16.85546875" style="11" customWidth="1"/>
    <col min="6649" max="6649" width="17.42578125" style="11" customWidth="1"/>
    <col min="6650" max="6650" width="22.42578125" style="11" bestFit="1" customWidth="1"/>
    <col min="6651" max="6899" width="9.140625" style="11"/>
    <col min="6900" max="6900" width="10.140625" style="11" customWidth="1"/>
    <col min="6901" max="6901" width="45.85546875" style="11" customWidth="1"/>
    <col min="6902" max="6902" width="15.5703125" style="11" customWidth="1"/>
    <col min="6903" max="6903" width="17.28515625" style="11" customWidth="1"/>
    <col min="6904" max="6904" width="16.85546875" style="11" customWidth="1"/>
    <col min="6905" max="6905" width="17.42578125" style="11" customWidth="1"/>
    <col min="6906" max="6906" width="22.42578125" style="11" bestFit="1" customWidth="1"/>
    <col min="6907" max="7155" width="9.140625" style="11"/>
    <col min="7156" max="7156" width="10.140625" style="11" customWidth="1"/>
    <col min="7157" max="7157" width="45.85546875" style="11" customWidth="1"/>
    <col min="7158" max="7158" width="15.5703125" style="11" customWidth="1"/>
    <col min="7159" max="7159" width="17.28515625" style="11" customWidth="1"/>
    <col min="7160" max="7160" width="16.85546875" style="11" customWidth="1"/>
    <col min="7161" max="7161" width="17.42578125" style="11" customWidth="1"/>
    <col min="7162" max="7162" width="22.42578125" style="11" bestFit="1" customWidth="1"/>
    <col min="7163" max="7411" width="9.140625" style="11"/>
    <col min="7412" max="7412" width="10.140625" style="11" customWidth="1"/>
    <col min="7413" max="7413" width="45.85546875" style="11" customWidth="1"/>
    <col min="7414" max="7414" width="15.5703125" style="11" customWidth="1"/>
    <col min="7415" max="7415" width="17.28515625" style="11" customWidth="1"/>
    <col min="7416" max="7416" width="16.85546875" style="11" customWidth="1"/>
    <col min="7417" max="7417" width="17.42578125" style="11" customWidth="1"/>
    <col min="7418" max="7418" width="22.42578125" style="11" bestFit="1" customWidth="1"/>
    <col min="7419" max="7667" width="9.140625" style="11"/>
    <col min="7668" max="7668" width="10.140625" style="11" customWidth="1"/>
    <col min="7669" max="7669" width="45.85546875" style="11" customWidth="1"/>
    <col min="7670" max="7670" width="15.5703125" style="11" customWidth="1"/>
    <col min="7671" max="7671" width="17.28515625" style="11" customWidth="1"/>
    <col min="7672" max="7672" width="16.85546875" style="11" customWidth="1"/>
    <col min="7673" max="7673" width="17.42578125" style="11" customWidth="1"/>
    <col min="7674" max="7674" width="22.42578125" style="11" bestFit="1" customWidth="1"/>
    <col min="7675" max="7923" width="9.140625" style="11"/>
    <col min="7924" max="7924" width="10.140625" style="11" customWidth="1"/>
    <col min="7925" max="7925" width="45.85546875" style="11" customWidth="1"/>
    <col min="7926" max="7926" width="15.5703125" style="11" customWidth="1"/>
    <col min="7927" max="7927" width="17.28515625" style="11" customWidth="1"/>
    <col min="7928" max="7928" width="16.85546875" style="11" customWidth="1"/>
    <col min="7929" max="7929" width="17.42578125" style="11" customWidth="1"/>
    <col min="7930" max="7930" width="22.42578125" style="11" bestFit="1" customWidth="1"/>
    <col min="7931" max="8179" width="9.140625" style="11"/>
    <col min="8180" max="8180" width="10.140625" style="11" customWidth="1"/>
    <col min="8181" max="8181" width="45.85546875" style="11" customWidth="1"/>
    <col min="8182" max="8182" width="15.5703125" style="11" customWidth="1"/>
    <col min="8183" max="8183" width="17.28515625" style="11" customWidth="1"/>
    <col min="8184" max="8184" width="16.85546875" style="11" customWidth="1"/>
    <col min="8185" max="8185" width="17.42578125" style="11" customWidth="1"/>
    <col min="8186" max="8186" width="22.42578125" style="11" bestFit="1" customWidth="1"/>
    <col min="8187" max="8435" width="9.140625" style="11"/>
    <col min="8436" max="8436" width="10.140625" style="11" customWidth="1"/>
    <col min="8437" max="8437" width="45.85546875" style="11" customWidth="1"/>
    <col min="8438" max="8438" width="15.5703125" style="11" customWidth="1"/>
    <col min="8439" max="8439" width="17.28515625" style="11" customWidth="1"/>
    <col min="8440" max="8440" width="16.85546875" style="11" customWidth="1"/>
    <col min="8441" max="8441" width="17.42578125" style="11" customWidth="1"/>
    <col min="8442" max="8442" width="22.42578125" style="11" bestFit="1" customWidth="1"/>
    <col min="8443" max="8691" width="9.140625" style="11"/>
    <col min="8692" max="8692" width="10.140625" style="11" customWidth="1"/>
    <col min="8693" max="8693" width="45.85546875" style="11" customWidth="1"/>
    <col min="8694" max="8694" width="15.5703125" style="11" customWidth="1"/>
    <col min="8695" max="8695" width="17.28515625" style="11" customWidth="1"/>
    <col min="8696" max="8696" width="16.85546875" style="11" customWidth="1"/>
    <col min="8697" max="8697" width="17.42578125" style="11" customWidth="1"/>
    <col min="8698" max="8698" width="22.42578125" style="11" bestFit="1" customWidth="1"/>
    <col min="8699" max="8947" width="9.140625" style="11"/>
    <col min="8948" max="8948" width="10.140625" style="11" customWidth="1"/>
    <col min="8949" max="8949" width="45.85546875" style="11" customWidth="1"/>
    <col min="8950" max="8950" width="15.5703125" style="11" customWidth="1"/>
    <col min="8951" max="8951" width="17.28515625" style="11" customWidth="1"/>
    <col min="8952" max="8952" width="16.85546875" style="11" customWidth="1"/>
    <col min="8953" max="8953" width="17.42578125" style="11" customWidth="1"/>
    <col min="8954" max="8954" width="22.42578125" style="11" bestFit="1" customWidth="1"/>
    <col min="8955" max="9203" width="9.140625" style="11"/>
    <col min="9204" max="9204" width="10.140625" style="11" customWidth="1"/>
    <col min="9205" max="9205" width="45.85546875" style="11" customWidth="1"/>
    <col min="9206" max="9206" width="15.5703125" style="11" customWidth="1"/>
    <col min="9207" max="9207" width="17.28515625" style="11" customWidth="1"/>
    <col min="9208" max="9208" width="16.85546875" style="11" customWidth="1"/>
    <col min="9209" max="9209" width="17.42578125" style="11" customWidth="1"/>
    <col min="9210" max="9210" width="22.42578125" style="11" bestFit="1" customWidth="1"/>
    <col min="9211" max="9459" width="9.140625" style="11"/>
    <col min="9460" max="9460" width="10.140625" style="11" customWidth="1"/>
    <col min="9461" max="9461" width="45.85546875" style="11" customWidth="1"/>
    <col min="9462" max="9462" width="15.5703125" style="11" customWidth="1"/>
    <col min="9463" max="9463" width="17.28515625" style="11" customWidth="1"/>
    <col min="9464" max="9464" width="16.85546875" style="11" customWidth="1"/>
    <col min="9465" max="9465" width="17.42578125" style="11" customWidth="1"/>
    <col min="9466" max="9466" width="22.42578125" style="11" bestFit="1" customWidth="1"/>
    <col min="9467" max="9715" width="9.140625" style="11"/>
    <col min="9716" max="9716" width="10.140625" style="11" customWidth="1"/>
    <col min="9717" max="9717" width="45.85546875" style="11" customWidth="1"/>
    <col min="9718" max="9718" width="15.5703125" style="11" customWidth="1"/>
    <col min="9719" max="9719" width="17.28515625" style="11" customWidth="1"/>
    <col min="9720" max="9720" width="16.85546875" style="11" customWidth="1"/>
    <col min="9721" max="9721" width="17.42578125" style="11" customWidth="1"/>
    <col min="9722" max="9722" width="22.42578125" style="11" bestFit="1" customWidth="1"/>
    <col min="9723" max="9971" width="9.140625" style="11"/>
    <col min="9972" max="9972" width="10.140625" style="11" customWidth="1"/>
    <col min="9973" max="9973" width="45.85546875" style="11" customWidth="1"/>
    <col min="9974" max="9974" width="15.5703125" style="11" customWidth="1"/>
    <col min="9975" max="9975" width="17.28515625" style="11" customWidth="1"/>
    <col min="9976" max="9976" width="16.85546875" style="11" customWidth="1"/>
    <col min="9977" max="9977" width="17.42578125" style="11" customWidth="1"/>
    <col min="9978" max="9978" width="22.42578125" style="11" bestFit="1" customWidth="1"/>
    <col min="9979" max="10227" width="9.140625" style="11"/>
    <col min="10228" max="10228" width="10.140625" style="11" customWidth="1"/>
    <col min="10229" max="10229" width="45.85546875" style="11" customWidth="1"/>
    <col min="10230" max="10230" width="15.5703125" style="11" customWidth="1"/>
    <col min="10231" max="10231" width="17.28515625" style="11" customWidth="1"/>
    <col min="10232" max="10232" width="16.85546875" style="11" customWidth="1"/>
    <col min="10233" max="10233" width="17.42578125" style="11" customWidth="1"/>
    <col min="10234" max="10234" width="22.42578125" style="11" bestFit="1" customWidth="1"/>
    <col min="10235" max="10483" width="9.140625" style="11"/>
    <col min="10484" max="10484" width="10.140625" style="11" customWidth="1"/>
    <col min="10485" max="10485" width="45.85546875" style="11" customWidth="1"/>
    <col min="10486" max="10486" width="15.5703125" style="11" customWidth="1"/>
    <col min="10487" max="10487" width="17.28515625" style="11" customWidth="1"/>
    <col min="10488" max="10488" width="16.85546875" style="11" customWidth="1"/>
    <col min="10489" max="10489" width="17.42578125" style="11" customWidth="1"/>
    <col min="10490" max="10490" width="22.42578125" style="11" bestFit="1" customWidth="1"/>
    <col min="10491" max="10739" width="9.140625" style="11"/>
    <col min="10740" max="10740" width="10.140625" style="11" customWidth="1"/>
    <col min="10741" max="10741" width="45.85546875" style="11" customWidth="1"/>
    <col min="10742" max="10742" width="15.5703125" style="11" customWidth="1"/>
    <col min="10743" max="10743" width="17.28515625" style="11" customWidth="1"/>
    <col min="10744" max="10744" width="16.85546875" style="11" customWidth="1"/>
    <col min="10745" max="10745" width="17.42578125" style="11" customWidth="1"/>
    <col min="10746" max="10746" width="22.42578125" style="11" bestFit="1" customWidth="1"/>
    <col min="10747" max="10995" width="9.140625" style="11"/>
    <col min="10996" max="10996" width="10.140625" style="11" customWidth="1"/>
    <col min="10997" max="10997" width="45.85546875" style="11" customWidth="1"/>
    <col min="10998" max="10998" width="15.5703125" style="11" customWidth="1"/>
    <col min="10999" max="10999" width="17.28515625" style="11" customWidth="1"/>
    <col min="11000" max="11000" width="16.85546875" style="11" customWidth="1"/>
    <col min="11001" max="11001" width="17.42578125" style="11" customWidth="1"/>
    <col min="11002" max="11002" width="22.42578125" style="11" bestFit="1" customWidth="1"/>
    <col min="11003" max="11251" width="9.140625" style="11"/>
    <col min="11252" max="11252" width="10.140625" style="11" customWidth="1"/>
    <col min="11253" max="11253" width="45.85546875" style="11" customWidth="1"/>
    <col min="11254" max="11254" width="15.5703125" style="11" customWidth="1"/>
    <col min="11255" max="11255" width="17.28515625" style="11" customWidth="1"/>
    <col min="11256" max="11256" width="16.85546875" style="11" customWidth="1"/>
    <col min="11257" max="11257" width="17.42578125" style="11" customWidth="1"/>
    <col min="11258" max="11258" width="22.42578125" style="11" bestFit="1" customWidth="1"/>
    <col min="11259" max="11507" width="9.140625" style="11"/>
    <col min="11508" max="11508" width="10.140625" style="11" customWidth="1"/>
    <col min="11509" max="11509" width="45.85546875" style="11" customWidth="1"/>
    <col min="11510" max="11510" width="15.5703125" style="11" customWidth="1"/>
    <col min="11511" max="11511" width="17.28515625" style="11" customWidth="1"/>
    <col min="11512" max="11512" width="16.85546875" style="11" customWidth="1"/>
    <col min="11513" max="11513" width="17.42578125" style="11" customWidth="1"/>
    <col min="11514" max="11514" width="22.42578125" style="11" bestFit="1" customWidth="1"/>
    <col min="11515" max="11763" width="9.140625" style="11"/>
    <col min="11764" max="11764" width="10.140625" style="11" customWidth="1"/>
    <col min="11765" max="11765" width="45.85546875" style="11" customWidth="1"/>
    <col min="11766" max="11766" width="15.5703125" style="11" customWidth="1"/>
    <col min="11767" max="11767" width="17.28515625" style="11" customWidth="1"/>
    <col min="11768" max="11768" width="16.85546875" style="11" customWidth="1"/>
    <col min="11769" max="11769" width="17.42578125" style="11" customWidth="1"/>
    <col min="11770" max="11770" width="22.42578125" style="11" bestFit="1" customWidth="1"/>
    <col min="11771" max="12019" width="9.140625" style="11"/>
    <col min="12020" max="12020" width="10.140625" style="11" customWidth="1"/>
    <col min="12021" max="12021" width="45.85546875" style="11" customWidth="1"/>
    <col min="12022" max="12022" width="15.5703125" style="11" customWidth="1"/>
    <col min="12023" max="12023" width="17.28515625" style="11" customWidth="1"/>
    <col min="12024" max="12024" width="16.85546875" style="11" customWidth="1"/>
    <col min="12025" max="12025" width="17.42578125" style="11" customWidth="1"/>
    <col min="12026" max="12026" width="22.42578125" style="11" bestFit="1" customWidth="1"/>
    <col min="12027" max="12275" width="9.140625" style="11"/>
    <col min="12276" max="12276" width="10.140625" style="11" customWidth="1"/>
    <col min="12277" max="12277" width="45.85546875" style="11" customWidth="1"/>
    <col min="12278" max="12278" width="15.5703125" style="11" customWidth="1"/>
    <col min="12279" max="12279" width="17.28515625" style="11" customWidth="1"/>
    <col min="12280" max="12280" width="16.85546875" style="11" customWidth="1"/>
    <col min="12281" max="12281" width="17.42578125" style="11" customWidth="1"/>
    <col min="12282" max="12282" width="22.42578125" style="11" bestFit="1" customWidth="1"/>
    <col min="12283" max="12531" width="9.140625" style="11"/>
    <col min="12532" max="12532" width="10.140625" style="11" customWidth="1"/>
    <col min="12533" max="12533" width="45.85546875" style="11" customWidth="1"/>
    <col min="12534" max="12534" width="15.5703125" style="11" customWidth="1"/>
    <col min="12535" max="12535" width="17.28515625" style="11" customWidth="1"/>
    <col min="12536" max="12536" width="16.85546875" style="11" customWidth="1"/>
    <col min="12537" max="12537" width="17.42578125" style="11" customWidth="1"/>
    <col min="12538" max="12538" width="22.42578125" style="11" bestFit="1" customWidth="1"/>
    <col min="12539" max="12787" width="9.140625" style="11"/>
    <col min="12788" max="12788" width="10.140625" style="11" customWidth="1"/>
    <col min="12789" max="12789" width="45.85546875" style="11" customWidth="1"/>
    <col min="12790" max="12790" width="15.5703125" style="11" customWidth="1"/>
    <col min="12791" max="12791" width="17.28515625" style="11" customWidth="1"/>
    <col min="12792" max="12792" width="16.85546875" style="11" customWidth="1"/>
    <col min="12793" max="12793" width="17.42578125" style="11" customWidth="1"/>
    <col min="12794" max="12794" width="22.42578125" style="11" bestFit="1" customWidth="1"/>
    <col min="12795" max="13043" width="9.140625" style="11"/>
    <col min="13044" max="13044" width="10.140625" style="11" customWidth="1"/>
    <col min="13045" max="13045" width="45.85546875" style="11" customWidth="1"/>
    <col min="13046" max="13046" width="15.5703125" style="11" customWidth="1"/>
    <col min="13047" max="13047" width="17.28515625" style="11" customWidth="1"/>
    <col min="13048" max="13048" width="16.85546875" style="11" customWidth="1"/>
    <col min="13049" max="13049" width="17.42578125" style="11" customWidth="1"/>
    <col min="13050" max="13050" width="22.42578125" style="11" bestFit="1" customWidth="1"/>
    <col min="13051" max="13299" width="9.140625" style="11"/>
    <col min="13300" max="13300" width="10.140625" style="11" customWidth="1"/>
    <col min="13301" max="13301" width="45.85546875" style="11" customWidth="1"/>
    <col min="13302" max="13302" width="15.5703125" style="11" customWidth="1"/>
    <col min="13303" max="13303" width="17.28515625" style="11" customWidth="1"/>
    <col min="13304" max="13304" width="16.85546875" style="11" customWidth="1"/>
    <col min="13305" max="13305" width="17.42578125" style="11" customWidth="1"/>
    <col min="13306" max="13306" width="22.42578125" style="11" bestFit="1" customWidth="1"/>
    <col min="13307" max="13555" width="9.140625" style="11"/>
    <col min="13556" max="13556" width="10.140625" style="11" customWidth="1"/>
    <col min="13557" max="13557" width="45.85546875" style="11" customWidth="1"/>
    <col min="13558" max="13558" width="15.5703125" style="11" customWidth="1"/>
    <col min="13559" max="13559" width="17.28515625" style="11" customWidth="1"/>
    <col min="13560" max="13560" width="16.85546875" style="11" customWidth="1"/>
    <col min="13561" max="13561" width="17.42578125" style="11" customWidth="1"/>
    <col min="13562" max="13562" width="22.42578125" style="11" bestFit="1" customWidth="1"/>
    <col min="13563" max="13811" width="9.140625" style="11"/>
    <col min="13812" max="13812" width="10.140625" style="11" customWidth="1"/>
    <col min="13813" max="13813" width="45.85546875" style="11" customWidth="1"/>
    <col min="13814" max="13814" width="15.5703125" style="11" customWidth="1"/>
    <col min="13815" max="13815" width="17.28515625" style="11" customWidth="1"/>
    <col min="13816" max="13816" width="16.85546875" style="11" customWidth="1"/>
    <col min="13817" max="13817" width="17.42578125" style="11" customWidth="1"/>
    <col min="13818" max="13818" width="22.42578125" style="11" bestFit="1" customWidth="1"/>
    <col min="13819" max="14067" width="9.140625" style="11"/>
    <col min="14068" max="14068" width="10.140625" style="11" customWidth="1"/>
    <col min="14069" max="14069" width="45.85546875" style="11" customWidth="1"/>
    <col min="14070" max="14070" width="15.5703125" style="11" customWidth="1"/>
    <col min="14071" max="14071" width="17.28515625" style="11" customWidth="1"/>
    <col min="14072" max="14072" width="16.85546875" style="11" customWidth="1"/>
    <col min="14073" max="14073" width="17.42578125" style="11" customWidth="1"/>
    <col min="14074" max="14074" width="22.42578125" style="11" bestFit="1" customWidth="1"/>
    <col min="14075" max="14323" width="9.140625" style="11"/>
    <col min="14324" max="14324" width="10.140625" style="11" customWidth="1"/>
    <col min="14325" max="14325" width="45.85546875" style="11" customWidth="1"/>
    <col min="14326" max="14326" width="15.5703125" style="11" customWidth="1"/>
    <col min="14327" max="14327" width="17.28515625" style="11" customWidth="1"/>
    <col min="14328" max="14328" width="16.85546875" style="11" customWidth="1"/>
    <col min="14329" max="14329" width="17.42578125" style="11" customWidth="1"/>
    <col min="14330" max="14330" width="22.42578125" style="11" bestFit="1" customWidth="1"/>
    <col min="14331" max="14579" width="9.140625" style="11"/>
    <col min="14580" max="14580" width="10.140625" style="11" customWidth="1"/>
    <col min="14581" max="14581" width="45.85546875" style="11" customWidth="1"/>
    <col min="14582" max="14582" width="15.5703125" style="11" customWidth="1"/>
    <col min="14583" max="14583" width="17.28515625" style="11" customWidth="1"/>
    <col min="14584" max="14584" width="16.85546875" style="11" customWidth="1"/>
    <col min="14585" max="14585" width="17.42578125" style="11" customWidth="1"/>
    <col min="14586" max="14586" width="22.42578125" style="11" bestFit="1" customWidth="1"/>
    <col min="14587" max="14835" width="9.140625" style="11"/>
    <col min="14836" max="14836" width="10.140625" style="11" customWidth="1"/>
    <col min="14837" max="14837" width="45.85546875" style="11" customWidth="1"/>
    <col min="14838" max="14838" width="15.5703125" style="11" customWidth="1"/>
    <col min="14839" max="14839" width="17.28515625" style="11" customWidth="1"/>
    <col min="14840" max="14840" width="16.85546875" style="11" customWidth="1"/>
    <col min="14841" max="14841" width="17.42578125" style="11" customWidth="1"/>
    <col min="14842" max="14842" width="22.42578125" style="11" bestFit="1" customWidth="1"/>
    <col min="14843" max="15091" width="9.140625" style="11"/>
    <col min="15092" max="15092" width="10.140625" style="11" customWidth="1"/>
    <col min="15093" max="15093" width="45.85546875" style="11" customWidth="1"/>
    <col min="15094" max="15094" width="15.5703125" style="11" customWidth="1"/>
    <col min="15095" max="15095" width="17.28515625" style="11" customWidth="1"/>
    <col min="15096" max="15096" width="16.85546875" style="11" customWidth="1"/>
    <col min="15097" max="15097" width="17.42578125" style="11" customWidth="1"/>
    <col min="15098" max="15098" width="22.42578125" style="11" bestFit="1" customWidth="1"/>
    <col min="15099" max="15347" width="9.140625" style="11"/>
    <col min="15348" max="15348" width="10.140625" style="11" customWidth="1"/>
    <col min="15349" max="15349" width="45.85546875" style="11" customWidth="1"/>
    <col min="15350" max="15350" width="15.5703125" style="11" customWidth="1"/>
    <col min="15351" max="15351" width="17.28515625" style="11" customWidth="1"/>
    <col min="15352" max="15352" width="16.85546875" style="11" customWidth="1"/>
    <col min="15353" max="15353" width="17.42578125" style="11" customWidth="1"/>
    <col min="15354" max="15354" width="22.42578125" style="11" bestFit="1" customWidth="1"/>
    <col min="15355" max="15603" width="9.140625" style="11"/>
    <col min="15604" max="15604" width="10.140625" style="11" customWidth="1"/>
    <col min="15605" max="15605" width="45.85546875" style="11" customWidth="1"/>
    <col min="15606" max="15606" width="15.5703125" style="11" customWidth="1"/>
    <col min="15607" max="15607" width="17.28515625" style="11" customWidth="1"/>
    <col min="15608" max="15608" width="16.85546875" style="11" customWidth="1"/>
    <col min="15609" max="15609" width="17.42578125" style="11" customWidth="1"/>
    <col min="15610" max="15610" width="22.42578125" style="11" bestFit="1" customWidth="1"/>
    <col min="15611" max="15859" width="9.140625" style="11"/>
    <col min="15860" max="15860" width="10.140625" style="11" customWidth="1"/>
    <col min="15861" max="15861" width="45.85546875" style="11" customWidth="1"/>
    <col min="15862" max="15862" width="15.5703125" style="11" customWidth="1"/>
    <col min="15863" max="15863" width="17.28515625" style="11" customWidth="1"/>
    <col min="15864" max="15864" width="16.85546875" style="11" customWidth="1"/>
    <col min="15865" max="15865" width="17.42578125" style="11" customWidth="1"/>
    <col min="15866" max="15866" width="22.42578125" style="11" bestFit="1" customWidth="1"/>
    <col min="15867" max="16115" width="9.140625" style="11"/>
    <col min="16116" max="16116" width="10.140625" style="11" customWidth="1"/>
    <col min="16117" max="16117" width="45.85546875" style="11" customWidth="1"/>
    <col min="16118" max="16118" width="15.5703125" style="11" customWidth="1"/>
    <col min="16119" max="16119" width="17.28515625" style="11" customWidth="1"/>
    <col min="16120" max="16120" width="16.85546875" style="11" customWidth="1"/>
    <col min="16121" max="16121" width="17.42578125" style="11" customWidth="1"/>
    <col min="16122" max="16122" width="22.42578125" style="11" bestFit="1" customWidth="1"/>
    <col min="16123" max="16384" width="9.140625" style="11"/>
  </cols>
  <sheetData>
    <row r="1" spans="1:5" x14ac:dyDescent="0.2">
      <c r="A1" s="18" t="s">
        <v>5190</v>
      </c>
      <c r="B1" s="740" t="str">
        <f>HYPERLINK("#List!$A$1", "Full")</f>
        <v>Full</v>
      </c>
    </row>
    <row r="2" spans="1:5" x14ac:dyDescent="0.2">
      <c r="A2" s="18"/>
    </row>
    <row r="3" spans="1:5" x14ac:dyDescent="0.2">
      <c r="A3" s="375" t="s">
        <v>78</v>
      </c>
    </row>
    <row r="4" spans="1:5" x14ac:dyDescent="0.2">
      <c r="A4" s="375"/>
    </row>
    <row r="5" spans="1:5" x14ac:dyDescent="0.2">
      <c r="A5" s="18" t="s">
        <v>6812</v>
      </c>
      <c r="B5" s="4"/>
      <c r="C5" s="4"/>
      <c r="D5" s="4"/>
    </row>
    <row r="6" spans="1:5" x14ac:dyDescent="0.2">
      <c r="A6" s="11" t="s">
        <v>48</v>
      </c>
      <c r="B6" s="4"/>
      <c r="C6" s="4"/>
      <c r="D6" s="4"/>
    </row>
    <row r="7" spans="1:5" x14ac:dyDescent="0.2">
      <c r="A7" s="11" t="s">
        <v>4360</v>
      </c>
      <c r="B7" s="4"/>
      <c r="C7" s="4"/>
      <c r="D7" s="4"/>
    </row>
    <row r="8" spans="1:5" x14ac:dyDescent="0.2">
      <c r="A8" s="17" t="s">
        <v>4583</v>
      </c>
      <c r="B8" s="4"/>
      <c r="C8" s="4"/>
      <c r="D8" s="4"/>
    </row>
    <row r="9" spans="1:5" x14ac:dyDescent="0.2">
      <c r="B9" s="4"/>
      <c r="C9" s="4"/>
      <c r="D9" s="4"/>
    </row>
    <row r="10" spans="1:5" x14ac:dyDescent="0.2">
      <c r="A10" s="11" t="s">
        <v>2835</v>
      </c>
    </row>
    <row r="12" spans="1:5" x14ac:dyDescent="0.2">
      <c r="A12" s="215" t="s">
        <v>2836</v>
      </c>
      <c r="B12" s="215" t="s">
        <v>228</v>
      </c>
      <c r="C12" s="215" t="s">
        <v>2837</v>
      </c>
      <c r="D12" s="215" t="s">
        <v>2838</v>
      </c>
      <c r="E12" s="215" t="s">
        <v>277</v>
      </c>
    </row>
    <row r="13" spans="1:5" x14ac:dyDescent="0.2">
      <c r="A13" s="219" t="s">
        <v>7811</v>
      </c>
      <c r="B13" s="219" t="s">
        <v>7835</v>
      </c>
      <c r="C13" s="219" t="s">
        <v>7836</v>
      </c>
      <c r="D13" s="219" t="s">
        <v>7837</v>
      </c>
      <c r="E13" s="219" t="s">
        <v>7838</v>
      </c>
    </row>
    <row r="14" spans="1:5" x14ac:dyDescent="0.2">
      <c r="A14" s="655" t="s">
        <v>345</v>
      </c>
      <c r="B14" s="763" t="s">
        <v>344</v>
      </c>
      <c r="C14" s="763" t="s">
        <v>343</v>
      </c>
      <c r="D14" s="763" t="s">
        <v>2839</v>
      </c>
      <c r="E14" s="763" t="s">
        <v>2840</v>
      </c>
    </row>
    <row r="15" spans="1:5" x14ac:dyDescent="0.2">
      <c r="A15" s="82" t="s">
        <v>7116</v>
      </c>
      <c r="B15" s="80" t="s">
        <v>2106</v>
      </c>
      <c r="C15" s="80" t="s">
        <v>2106</v>
      </c>
      <c r="D15" s="80" t="s">
        <v>2106</v>
      </c>
      <c r="E15" s="80" t="s">
        <v>2106</v>
      </c>
    </row>
    <row r="16" spans="1:5" x14ac:dyDescent="0.2">
      <c r="A16" s="83" t="s">
        <v>7615</v>
      </c>
      <c r="B16" s="80" t="s">
        <v>4218</v>
      </c>
      <c r="C16" s="80" t="s">
        <v>4218</v>
      </c>
      <c r="D16" s="80" t="s">
        <v>4218</v>
      </c>
      <c r="E16" s="80" t="s">
        <v>4218</v>
      </c>
    </row>
    <row r="17" spans="1:5" x14ac:dyDescent="0.2">
      <c r="A17" s="83"/>
      <c r="B17" s="80" t="s">
        <v>4579</v>
      </c>
      <c r="C17" s="80" t="s">
        <v>4561</v>
      </c>
      <c r="D17" s="80" t="s">
        <v>4562</v>
      </c>
      <c r="E17" s="80" t="s">
        <v>4563</v>
      </c>
    </row>
    <row r="18" spans="1:5" ht="25.5" x14ac:dyDescent="0.2">
      <c r="A18" s="83"/>
      <c r="B18" s="80" t="s">
        <v>4263</v>
      </c>
      <c r="C18" s="80" t="s">
        <v>4263</v>
      </c>
      <c r="D18" s="80" t="s">
        <v>4263</v>
      </c>
      <c r="E18" s="80" t="s">
        <v>4263</v>
      </c>
    </row>
    <row r="19" spans="1:5" ht="51" x14ac:dyDescent="0.2">
      <c r="A19" s="83"/>
      <c r="B19" s="80" t="s">
        <v>4483</v>
      </c>
      <c r="C19" s="80" t="s">
        <v>4483</v>
      </c>
      <c r="D19" s="80" t="s">
        <v>4483</v>
      </c>
      <c r="E19" s="80" t="s">
        <v>4483</v>
      </c>
    </row>
    <row r="20" spans="1:5" x14ac:dyDescent="0.2">
      <c r="A20" s="155"/>
      <c r="B20" s="80" t="s">
        <v>4507</v>
      </c>
      <c r="C20" s="80" t="s">
        <v>4507</v>
      </c>
      <c r="D20" s="80" t="s">
        <v>4507</v>
      </c>
      <c r="E20" s="80" t="s">
        <v>4507</v>
      </c>
    </row>
    <row r="22" spans="1:5" x14ac:dyDescent="0.2">
      <c r="A22" s="18" t="s">
        <v>6813</v>
      </c>
    </row>
    <row r="23" spans="1:5" x14ac:dyDescent="0.2">
      <c r="A23" s="11" t="s">
        <v>48</v>
      </c>
    </row>
    <row r="24" spans="1:5" x14ac:dyDescent="0.2">
      <c r="A24" s="11" t="s">
        <v>4360</v>
      </c>
    </row>
    <row r="25" spans="1:5" x14ac:dyDescent="0.2">
      <c r="A25" s="17" t="s">
        <v>4583</v>
      </c>
    </row>
    <row r="27" spans="1:5" x14ac:dyDescent="0.2">
      <c r="A27" s="11" t="s">
        <v>2841</v>
      </c>
    </row>
    <row r="29" spans="1:5" x14ac:dyDescent="0.2">
      <c r="A29" s="215" t="s">
        <v>2836</v>
      </c>
      <c r="B29" s="215" t="s">
        <v>228</v>
      </c>
      <c r="C29" s="215" t="s">
        <v>2837</v>
      </c>
      <c r="D29" s="215" t="s">
        <v>2838</v>
      </c>
      <c r="E29" s="215" t="s">
        <v>277</v>
      </c>
    </row>
    <row r="30" spans="1:5" x14ac:dyDescent="0.2">
      <c r="A30" s="219" t="s">
        <v>7839</v>
      </c>
      <c r="B30" s="219" t="s">
        <v>7840</v>
      </c>
      <c r="C30" s="219" t="s">
        <v>7841</v>
      </c>
      <c r="D30" s="219" t="s">
        <v>7856</v>
      </c>
      <c r="E30" s="219" t="s">
        <v>7863</v>
      </c>
    </row>
    <row r="31" spans="1:5" x14ac:dyDescent="0.2">
      <c r="A31" s="655" t="s">
        <v>2842</v>
      </c>
      <c r="B31" s="763" t="s">
        <v>2843</v>
      </c>
      <c r="C31" s="763" t="s">
        <v>2844</v>
      </c>
      <c r="D31" s="763" t="s">
        <v>2845</v>
      </c>
      <c r="E31" s="763" t="s">
        <v>2846</v>
      </c>
    </row>
    <row r="32" spans="1:5" x14ac:dyDescent="0.2">
      <c r="A32" s="82" t="s">
        <v>7116</v>
      </c>
      <c r="B32" s="80" t="s">
        <v>2106</v>
      </c>
      <c r="C32" s="80" t="s">
        <v>2106</v>
      </c>
      <c r="D32" s="80" t="s">
        <v>2106</v>
      </c>
      <c r="E32" s="80" t="s">
        <v>2106</v>
      </c>
    </row>
    <row r="33" spans="1:5" x14ac:dyDescent="0.2">
      <c r="A33" s="83" t="s">
        <v>7615</v>
      </c>
      <c r="B33" s="80" t="s">
        <v>4218</v>
      </c>
      <c r="C33" s="80" t="s">
        <v>4218</v>
      </c>
      <c r="D33" s="80" t="s">
        <v>4218</v>
      </c>
      <c r="E33" s="80" t="s">
        <v>4218</v>
      </c>
    </row>
    <row r="34" spans="1:5" x14ac:dyDescent="0.2">
      <c r="A34" s="83"/>
      <c r="B34" s="80" t="s">
        <v>4579</v>
      </c>
      <c r="C34" s="80" t="s">
        <v>4561</v>
      </c>
      <c r="D34" s="80" t="s">
        <v>4562</v>
      </c>
      <c r="E34" s="80" t="s">
        <v>4563</v>
      </c>
    </row>
    <row r="35" spans="1:5" ht="25.5" x14ac:dyDescent="0.2">
      <c r="A35" s="83"/>
      <c r="B35" s="80" t="s">
        <v>4263</v>
      </c>
      <c r="C35" s="80" t="s">
        <v>4263</v>
      </c>
      <c r="D35" s="80" t="s">
        <v>4263</v>
      </c>
      <c r="E35" s="80" t="s">
        <v>4263</v>
      </c>
    </row>
    <row r="36" spans="1:5" ht="51" x14ac:dyDescent="0.2">
      <c r="A36" s="83"/>
      <c r="B36" s="80" t="s">
        <v>4484</v>
      </c>
      <c r="C36" s="80" t="s">
        <v>4484</v>
      </c>
      <c r="D36" s="80" t="s">
        <v>4484</v>
      </c>
      <c r="E36" s="80" t="s">
        <v>4484</v>
      </c>
    </row>
    <row r="37" spans="1:5" x14ac:dyDescent="0.2">
      <c r="A37" s="83"/>
      <c r="B37" s="80" t="s">
        <v>4507</v>
      </c>
      <c r="C37" s="80" t="s">
        <v>4507</v>
      </c>
      <c r="D37" s="80" t="s">
        <v>4507</v>
      </c>
      <c r="E37" s="80" t="s">
        <v>4507</v>
      </c>
    </row>
    <row r="39" spans="1:5" x14ac:dyDescent="0.2">
      <c r="A39" s="18" t="s">
        <v>6814</v>
      </c>
    </row>
    <row r="40" spans="1:5" x14ac:dyDescent="0.2">
      <c r="A40" s="11" t="s">
        <v>48</v>
      </c>
    </row>
    <row r="41" spans="1:5" x14ac:dyDescent="0.2">
      <c r="A41" s="11" t="s">
        <v>4360</v>
      </c>
    </row>
    <row r="42" spans="1:5" x14ac:dyDescent="0.2">
      <c r="A42" s="17" t="s">
        <v>4583</v>
      </c>
    </row>
    <row r="44" spans="1:5" x14ac:dyDescent="0.2">
      <c r="A44" s="11" t="s">
        <v>2847</v>
      </c>
    </row>
    <row r="46" spans="1:5" x14ac:dyDescent="0.2">
      <c r="A46" s="215" t="s">
        <v>2836</v>
      </c>
      <c r="B46" s="215" t="s">
        <v>228</v>
      </c>
      <c r="C46" s="215" t="s">
        <v>2848</v>
      </c>
      <c r="D46" s="215" t="s">
        <v>2849</v>
      </c>
      <c r="E46" s="215" t="s">
        <v>127</v>
      </c>
    </row>
    <row r="47" spans="1:5" x14ac:dyDescent="0.2">
      <c r="A47" s="219" t="s">
        <v>7864</v>
      </c>
      <c r="B47" s="219" t="s">
        <v>7865</v>
      </c>
      <c r="C47" s="219" t="s">
        <v>7866</v>
      </c>
      <c r="D47" s="219" t="s">
        <v>7867</v>
      </c>
      <c r="E47" s="219" t="s">
        <v>7868</v>
      </c>
    </row>
    <row r="48" spans="1:5" x14ac:dyDescent="0.2">
      <c r="A48" s="655" t="s">
        <v>2850</v>
      </c>
      <c r="B48" s="672" t="s">
        <v>2851</v>
      </c>
      <c r="C48" s="672" t="s">
        <v>2852</v>
      </c>
      <c r="D48" s="672" t="s">
        <v>2853</v>
      </c>
      <c r="E48" s="672" t="s">
        <v>2854</v>
      </c>
    </row>
    <row r="49" spans="1:6" x14ac:dyDescent="0.2">
      <c r="A49" s="82" t="s">
        <v>7116</v>
      </c>
      <c r="B49" s="80" t="s">
        <v>2106</v>
      </c>
      <c r="C49" s="80" t="s">
        <v>2106</v>
      </c>
      <c r="D49" s="80" t="s">
        <v>2106</v>
      </c>
      <c r="E49" s="80" t="s">
        <v>2106</v>
      </c>
    </row>
    <row r="50" spans="1:6" x14ac:dyDescent="0.2">
      <c r="A50" s="83" t="s">
        <v>7615</v>
      </c>
      <c r="B50" s="80" t="s">
        <v>4218</v>
      </c>
      <c r="C50" s="80" t="s">
        <v>4218</v>
      </c>
      <c r="D50" s="80" t="s">
        <v>4218</v>
      </c>
      <c r="E50" s="80" t="s">
        <v>4218</v>
      </c>
    </row>
    <row r="51" spans="1:6" x14ac:dyDescent="0.2">
      <c r="A51" s="83"/>
      <c r="B51" s="80"/>
      <c r="C51" s="80" t="s">
        <v>4580</v>
      </c>
      <c r="D51" s="80" t="s">
        <v>4581</v>
      </c>
      <c r="E51" s="80" t="s">
        <v>4582</v>
      </c>
    </row>
    <row r="52" spans="1:6" ht="25.5" x14ac:dyDescent="0.2">
      <c r="A52" s="83"/>
      <c r="B52" s="80" t="s">
        <v>4263</v>
      </c>
      <c r="C52" s="80" t="s">
        <v>4263</v>
      </c>
      <c r="D52" s="80" t="s">
        <v>4263</v>
      </c>
      <c r="E52" s="80" t="s">
        <v>4263</v>
      </c>
    </row>
    <row r="53" spans="1:6" ht="63.75" x14ac:dyDescent="0.2">
      <c r="A53" s="83"/>
      <c r="B53" s="80" t="s">
        <v>4485</v>
      </c>
      <c r="C53" s="80" t="s">
        <v>4485</v>
      </c>
      <c r="D53" s="80" t="s">
        <v>4485</v>
      </c>
      <c r="E53" s="80" t="s">
        <v>4485</v>
      </c>
    </row>
    <row r="54" spans="1:6" x14ac:dyDescent="0.2">
      <c r="A54" s="83"/>
      <c r="B54" s="80" t="s">
        <v>4507</v>
      </c>
      <c r="C54" s="80" t="s">
        <v>4507</v>
      </c>
      <c r="D54" s="80" t="s">
        <v>4507</v>
      </c>
      <c r="E54" s="80" t="s">
        <v>4507</v>
      </c>
    </row>
    <row r="56" spans="1:6" x14ac:dyDescent="0.2">
      <c r="A56" s="18" t="s">
        <v>6815</v>
      </c>
    </row>
    <row r="57" spans="1:6" x14ac:dyDescent="0.2">
      <c r="A57" s="17" t="s">
        <v>48</v>
      </c>
    </row>
    <row r="58" spans="1:6" x14ac:dyDescent="0.2">
      <c r="A58" s="17" t="s">
        <v>4360</v>
      </c>
    </row>
    <row r="59" spans="1:6" x14ac:dyDescent="0.2">
      <c r="A59" s="17" t="s">
        <v>4583</v>
      </c>
    </row>
    <row r="61" spans="1:6" x14ac:dyDescent="0.2">
      <c r="A61" s="11" t="s">
        <v>2855</v>
      </c>
    </row>
    <row r="63" spans="1:6" x14ac:dyDescent="0.2">
      <c r="A63" s="215" t="s">
        <v>2836</v>
      </c>
      <c r="B63" s="215" t="s">
        <v>228</v>
      </c>
      <c r="C63" s="215" t="s">
        <v>2848</v>
      </c>
      <c r="D63" s="215" t="s">
        <v>2849</v>
      </c>
      <c r="E63" s="215" t="s">
        <v>127</v>
      </c>
      <c r="F63" s="215" t="s">
        <v>2856</v>
      </c>
    </row>
    <row r="64" spans="1:6" x14ac:dyDescent="0.2">
      <c r="A64" s="219" t="s">
        <v>7869</v>
      </c>
      <c r="B64" s="219" t="s">
        <v>7871</v>
      </c>
      <c r="C64" s="219" t="s">
        <v>7872</v>
      </c>
      <c r="D64" s="219" t="s">
        <v>7873</v>
      </c>
      <c r="E64" s="219" t="s">
        <v>7874</v>
      </c>
      <c r="F64" s="219" t="s">
        <v>7979</v>
      </c>
    </row>
    <row r="65" spans="1:6" x14ac:dyDescent="0.2">
      <c r="A65" s="655" t="s">
        <v>2857</v>
      </c>
      <c r="B65" s="672" t="s">
        <v>2859</v>
      </c>
      <c r="C65" s="672" t="s">
        <v>2860</v>
      </c>
      <c r="D65" s="672" t="s">
        <v>2861</v>
      </c>
      <c r="E65" s="672" t="s">
        <v>2862</v>
      </c>
      <c r="F65" s="655" t="s">
        <v>2858</v>
      </c>
    </row>
    <row r="66" spans="1:6" x14ac:dyDescent="0.2">
      <c r="A66" s="82" t="s">
        <v>7116</v>
      </c>
      <c r="B66" s="80" t="s">
        <v>2106</v>
      </c>
      <c r="C66" s="80" t="s">
        <v>2106</v>
      </c>
      <c r="D66" s="80" t="s">
        <v>2106</v>
      </c>
      <c r="E66" s="80" t="s">
        <v>2106</v>
      </c>
      <c r="F66" s="80" t="s">
        <v>7440</v>
      </c>
    </row>
    <row r="67" spans="1:6" x14ac:dyDescent="0.2">
      <c r="A67" s="83" t="s">
        <v>7615</v>
      </c>
      <c r="B67" s="80"/>
      <c r="C67" s="80" t="s">
        <v>4580</v>
      </c>
      <c r="D67" s="80" t="s">
        <v>4581</v>
      </c>
      <c r="E67" s="80" t="s">
        <v>4582</v>
      </c>
      <c r="F67" s="83"/>
    </row>
    <row r="68" spans="1:6" x14ac:dyDescent="0.2">
      <c r="A68" s="83"/>
      <c r="B68" s="80" t="s">
        <v>4218</v>
      </c>
      <c r="C68" s="80" t="s">
        <v>4218</v>
      </c>
      <c r="D68" s="80" t="s">
        <v>4218</v>
      </c>
      <c r="E68" s="80" t="s">
        <v>4218</v>
      </c>
      <c r="F68" s="83"/>
    </row>
    <row r="69" spans="1:6" ht="25.5" x14ac:dyDescent="0.2">
      <c r="A69" s="83"/>
      <c r="B69" s="80" t="s">
        <v>4263</v>
      </c>
      <c r="C69" s="80" t="s">
        <v>4263</v>
      </c>
      <c r="D69" s="80" t="s">
        <v>4263</v>
      </c>
      <c r="E69" s="80" t="s">
        <v>4263</v>
      </c>
      <c r="F69" s="83"/>
    </row>
    <row r="70" spans="1:6" x14ac:dyDescent="0.2">
      <c r="A70" s="83"/>
      <c r="B70" s="80" t="s">
        <v>4486</v>
      </c>
      <c r="C70" s="80" t="s">
        <v>4486</v>
      </c>
      <c r="D70" s="80" t="s">
        <v>4486</v>
      </c>
      <c r="E70" s="80" t="s">
        <v>4486</v>
      </c>
      <c r="F70" s="83"/>
    </row>
    <row r="72" spans="1:6" x14ac:dyDescent="0.2">
      <c r="A72" s="18" t="s">
        <v>6816</v>
      </c>
    </row>
    <row r="73" spans="1:6" x14ac:dyDescent="0.2">
      <c r="A73" s="11" t="s">
        <v>48</v>
      </c>
    </row>
    <row r="74" spans="1:6" x14ac:dyDescent="0.2">
      <c r="A74" s="11" t="s">
        <v>4360</v>
      </c>
    </row>
    <row r="75" spans="1:6" x14ac:dyDescent="0.2">
      <c r="A75" s="17" t="s">
        <v>4583</v>
      </c>
    </row>
    <row r="77" spans="1:6" x14ac:dyDescent="0.2">
      <c r="A77" s="11" t="s">
        <v>2863</v>
      </c>
    </row>
    <row r="79" spans="1:6" x14ac:dyDescent="0.2">
      <c r="A79" s="215" t="s">
        <v>2836</v>
      </c>
      <c r="B79" s="215" t="s">
        <v>228</v>
      </c>
      <c r="C79" s="215" t="s">
        <v>2848</v>
      </c>
      <c r="D79" s="215" t="s">
        <v>2849</v>
      </c>
      <c r="E79" s="215" t="s">
        <v>127</v>
      </c>
      <c r="F79" s="215" t="s">
        <v>2856</v>
      </c>
    </row>
    <row r="80" spans="1:6" x14ac:dyDescent="0.2">
      <c r="A80" s="219" t="s">
        <v>7869</v>
      </c>
      <c r="B80" s="294" t="s">
        <v>7883</v>
      </c>
      <c r="C80" s="294" t="s">
        <v>7884</v>
      </c>
      <c r="D80" s="294" t="s">
        <v>7885</v>
      </c>
      <c r="E80" s="294" t="s">
        <v>7886</v>
      </c>
      <c r="F80" s="294" t="s">
        <v>7981</v>
      </c>
    </row>
    <row r="81" spans="1:13" x14ac:dyDescent="0.2">
      <c r="A81" s="655" t="s">
        <v>2857</v>
      </c>
      <c r="B81" s="672" t="s">
        <v>2865</v>
      </c>
      <c r="C81" s="672" t="s">
        <v>2866</v>
      </c>
      <c r="D81" s="672" t="s">
        <v>2867</v>
      </c>
      <c r="E81" s="672" t="s">
        <v>2868</v>
      </c>
      <c r="F81" s="655" t="s">
        <v>2864</v>
      </c>
    </row>
    <row r="82" spans="1:13" x14ac:dyDescent="0.2">
      <c r="A82" s="82" t="s">
        <v>7116</v>
      </c>
      <c r="B82" s="80" t="s">
        <v>2106</v>
      </c>
      <c r="C82" s="80" t="s">
        <v>2106</v>
      </c>
      <c r="D82" s="80" t="s">
        <v>2106</v>
      </c>
      <c r="E82" s="80" t="s">
        <v>2106</v>
      </c>
      <c r="F82" s="80" t="s">
        <v>7440</v>
      </c>
    </row>
    <row r="83" spans="1:13" x14ac:dyDescent="0.2">
      <c r="A83" s="83" t="s">
        <v>7615</v>
      </c>
      <c r="B83" s="80"/>
      <c r="C83" s="80" t="s">
        <v>4580</v>
      </c>
      <c r="D83" s="80" t="s">
        <v>4581</v>
      </c>
      <c r="E83" s="80" t="s">
        <v>4582</v>
      </c>
      <c r="F83" s="83"/>
    </row>
    <row r="84" spans="1:13" x14ac:dyDescent="0.2">
      <c r="A84" s="83"/>
      <c r="B84" s="80" t="s">
        <v>4218</v>
      </c>
      <c r="C84" s="80" t="s">
        <v>4218</v>
      </c>
      <c r="D84" s="80" t="s">
        <v>4218</v>
      </c>
      <c r="E84" s="80" t="s">
        <v>4218</v>
      </c>
      <c r="F84" s="83"/>
    </row>
    <row r="85" spans="1:13" ht="25.5" x14ac:dyDescent="0.2">
      <c r="A85" s="83"/>
      <c r="B85" s="80" t="s">
        <v>4263</v>
      </c>
      <c r="C85" s="80" t="s">
        <v>4263</v>
      </c>
      <c r="D85" s="80" t="s">
        <v>4263</v>
      </c>
      <c r="E85" s="80" t="s">
        <v>4263</v>
      </c>
      <c r="F85" s="83"/>
    </row>
    <row r="86" spans="1:13" x14ac:dyDescent="0.2">
      <c r="A86" s="83"/>
      <c r="B86" s="80" t="s">
        <v>4487</v>
      </c>
      <c r="C86" s="80" t="s">
        <v>4487</v>
      </c>
      <c r="D86" s="80" t="s">
        <v>4487</v>
      </c>
      <c r="E86" s="80" t="s">
        <v>4487</v>
      </c>
      <c r="F86" s="83"/>
    </row>
    <row r="88" spans="1:13" x14ac:dyDescent="0.2">
      <c r="A88" s="18" t="s">
        <v>6817</v>
      </c>
    </row>
    <row r="89" spans="1:13" x14ac:dyDescent="0.2">
      <c r="A89" s="11" t="s">
        <v>48</v>
      </c>
    </row>
    <row r="90" spans="1:13" x14ac:dyDescent="0.2">
      <c r="A90" s="17" t="s">
        <v>4583</v>
      </c>
    </row>
    <row r="91" spans="1:13" x14ac:dyDescent="0.2">
      <c r="A91" s="11" t="s">
        <v>4360</v>
      </c>
    </row>
    <row r="93" spans="1:13" x14ac:dyDescent="0.2">
      <c r="A93" s="35"/>
      <c r="B93" s="35"/>
      <c r="C93" s="366" t="s">
        <v>228</v>
      </c>
      <c r="D93" s="366" t="s">
        <v>2837</v>
      </c>
      <c r="E93" s="376" t="s">
        <v>2838</v>
      </c>
      <c r="F93" s="376" t="s">
        <v>277</v>
      </c>
    </row>
    <row r="94" spans="1:13" x14ac:dyDescent="0.2">
      <c r="A94" s="35"/>
      <c r="B94" s="35"/>
      <c r="C94" s="348" t="s">
        <v>7982</v>
      </c>
      <c r="D94" s="348" t="s">
        <v>7983</v>
      </c>
      <c r="E94" s="348" t="s">
        <v>8010</v>
      </c>
      <c r="F94" s="348" t="s">
        <v>8011</v>
      </c>
    </row>
    <row r="95" spans="1:13" ht="25.5" x14ac:dyDescent="0.2">
      <c r="A95" s="377" t="s">
        <v>2869</v>
      </c>
      <c r="B95" s="217" t="s">
        <v>8349</v>
      </c>
      <c r="C95" s="335" t="s">
        <v>28</v>
      </c>
      <c r="D95" s="336" t="s">
        <v>420</v>
      </c>
      <c r="E95" s="336" t="s">
        <v>394</v>
      </c>
      <c r="F95" s="336" t="s">
        <v>622</v>
      </c>
      <c r="G95" s="14" t="s">
        <v>2106</v>
      </c>
      <c r="H95" s="14" t="s">
        <v>4218</v>
      </c>
      <c r="I95" s="14" t="s">
        <v>4263</v>
      </c>
      <c r="J95" s="14" t="s">
        <v>4486</v>
      </c>
      <c r="K95" s="14" t="s">
        <v>4507</v>
      </c>
      <c r="L95" s="14"/>
      <c r="M95" s="14"/>
    </row>
    <row r="96" spans="1:13" x14ac:dyDescent="0.2">
      <c r="C96" s="17" t="s">
        <v>4579</v>
      </c>
      <c r="D96" s="17" t="s">
        <v>4561</v>
      </c>
      <c r="E96" s="17" t="s">
        <v>4562</v>
      </c>
      <c r="F96" s="17" t="s">
        <v>4563</v>
      </c>
    </row>
    <row r="98" spans="1:12" x14ac:dyDescent="0.2">
      <c r="A98" s="18" t="s">
        <v>6818</v>
      </c>
    </row>
    <row r="99" spans="1:12" x14ac:dyDescent="0.2">
      <c r="A99" s="11" t="s">
        <v>48</v>
      </c>
    </row>
    <row r="100" spans="1:12" x14ac:dyDescent="0.2">
      <c r="A100" s="17" t="s">
        <v>4583</v>
      </c>
    </row>
    <row r="101" spans="1:12" x14ac:dyDescent="0.2">
      <c r="A101" s="11" t="s">
        <v>4360</v>
      </c>
    </row>
    <row r="103" spans="1:12" x14ac:dyDescent="0.2">
      <c r="A103" s="155"/>
      <c r="B103" s="155"/>
      <c r="C103" s="366" t="s">
        <v>228</v>
      </c>
      <c r="D103" s="366" t="s">
        <v>2848</v>
      </c>
      <c r="E103" s="366" t="s">
        <v>2849</v>
      </c>
      <c r="F103" s="366" t="s">
        <v>127</v>
      </c>
    </row>
    <row r="104" spans="1:12" x14ac:dyDescent="0.2">
      <c r="A104" s="155"/>
      <c r="B104" s="155"/>
      <c r="C104" s="348" t="s">
        <v>8012</v>
      </c>
      <c r="D104" s="348" t="s">
        <v>8013</v>
      </c>
      <c r="E104" s="348" t="s">
        <v>8014</v>
      </c>
      <c r="F104" s="348" t="s">
        <v>8015</v>
      </c>
    </row>
    <row r="105" spans="1:12" ht="25.5" x14ac:dyDescent="0.2">
      <c r="A105" s="286" t="s">
        <v>2870</v>
      </c>
      <c r="B105" s="217" t="s">
        <v>7807</v>
      </c>
      <c r="C105" s="677" t="s">
        <v>29</v>
      </c>
      <c r="D105" s="677" t="s">
        <v>492</v>
      </c>
      <c r="E105" s="677" t="s">
        <v>393</v>
      </c>
      <c r="F105" s="677" t="s">
        <v>619</v>
      </c>
      <c r="G105" s="14" t="s">
        <v>2106</v>
      </c>
      <c r="H105" s="14" t="s">
        <v>4218</v>
      </c>
      <c r="I105" s="14" t="s">
        <v>4263</v>
      </c>
      <c r="J105" s="14" t="s">
        <v>4476</v>
      </c>
      <c r="K105" s="14" t="s">
        <v>4512</v>
      </c>
      <c r="L105" s="14"/>
    </row>
    <row r="106" spans="1:12" x14ac:dyDescent="0.2">
      <c r="A106" s="378" t="s">
        <v>2871</v>
      </c>
      <c r="B106" s="217" t="s">
        <v>7808</v>
      </c>
      <c r="C106" s="677" t="s">
        <v>30</v>
      </c>
      <c r="D106" s="672" t="s">
        <v>418</v>
      </c>
      <c r="E106" s="672" t="s">
        <v>392</v>
      </c>
      <c r="F106" s="672" t="s">
        <v>616</v>
      </c>
      <c r="G106" s="14" t="s">
        <v>2106</v>
      </c>
      <c r="H106" s="14" t="s">
        <v>4218</v>
      </c>
      <c r="I106" s="14" t="s">
        <v>4263</v>
      </c>
      <c r="J106" s="14" t="s">
        <v>4486</v>
      </c>
      <c r="K106" s="14" t="s">
        <v>4512</v>
      </c>
      <c r="L106" s="14"/>
    </row>
    <row r="107" spans="1:12" x14ac:dyDescent="0.2">
      <c r="A107" s="378" t="s">
        <v>2872</v>
      </c>
      <c r="B107" s="217" t="s">
        <v>7809</v>
      </c>
      <c r="C107" s="677" t="s">
        <v>31</v>
      </c>
      <c r="D107" s="672" t="s">
        <v>416</v>
      </c>
      <c r="E107" s="672" t="s">
        <v>391</v>
      </c>
      <c r="F107" s="672" t="s">
        <v>613</v>
      </c>
      <c r="G107" s="14" t="s">
        <v>2106</v>
      </c>
      <c r="H107" s="14" t="s">
        <v>4218</v>
      </c>
      <c r="I107" s="14" t="s">
        <v>4263</v>
      </c>
      <c r="J107" s="14" t="s">
        <v>4487</v>
      </c>
      <c r="K107" s="14" t="s">
        <v>4512</v>
      </c>
      <c r="L107" s="14"/>
    </row>
    <row r="108" spans="1:12" x14ac:dyDescent="0.2">
      <c r="A108" s="155"/>
      <c r="B108" s="155"/>
      <c r="C108" s="17"/>
      <c r="D108" s="17" t="s">
        <v>4580</v>
      </c>
      <c r="E108" s="17" t="s">
        <v>4581</v>
      </c>
      <c r="F108" s="17" t="s">
        <v>4582</v>
      </c>
    </row>
    <row r="109" spans="1:12" x14ac:dyDescent="0.2">
      <c r="A109" s="155"/>
      <c r="B109" s="155"/>
    </row>
    <row r="110" spans="1:12" x14ac:dyDescent="0.2">
      <c r="A110" s="18" t="s">
        <v>6819</v>
      </c>
      <c r="B110" s="155"/>
    </row>
    <row r="111" spans="1:12" x14ac:dyDescent="0.2">
      <c r="A111" s="11" t="s">
        <v>48</v>
      </c>
      <c r="B111" s="155"/>
    </row>
    <row r="112" spans="1:12" x14ac:dyDescent="0.2">
      <c r="A112" s="17" t="s">
        <v>4583</v>
      </c>
      <c r="B112" s="155"/>
      <c r="C112" s="365"/>
      <c r="D112" s="365"/>
      <c r="E112" s="365"/>
      <c r="F112" s="365"/>
    </row>
    <row r="113" spans="1:16" x14ac:dyDescent="0.2">
      <c r="A113" s="11" t="s">
        <v>4360</v>
      </c>
      <c r="B113" s="155"/>
      <c r="D113" s="365"/>
      <c r="E113" s="365"/>
      <c r="F113" s="365"/>
    </row>
    <row r="114" spans="1:16" x14ac:dyDescent="0.2">
      <c r="A114" s="155"/>
      <c r="B114" s="155"/>
      <c r="C114" s="365"/>
      <c r="D114" s="365"/>
      <c r="E114" s="365"/>
      <c r="F114" s="365"/>
    </row>
    <row r="115" spans="1:16" x14ac:dyDescent="0.2">
      <c r="A115" s="155"/>
      <c r="B115" s="155"/>
      <c r="C115" s="366" t="s">
        <v>228</v>
      </c>
      <c r="D115" s="365"/>
      <c r="E115" s="365"/>
    </row>
    <row r="116" spans="1:16" x14ac:dyDescent="0.2">
      <c r="A116" s="155"/>
      <c r="B116" s="155"/>
      <c r="C116" s="348" t="s">
        <v>8016</v>
      </c>
      <c r="D116" s="365"/>
      <c r="E116" s="365"/>
    </row>
    <row r="117" spans="1:16" x14ac:dyDescent="0.2">
      <c r="A117" s="377" t="s">
        <v>2873</v>
      </c>
      <c r="B117" s="217" t="s">
        <v>8350</v>
      </c>
      <c r="C117" s="677" t="s">
        <v>32</v>
      </c>
      <c r="D117" s="14" t="s">
        <v>2106</v>
      </c>
      <c r="E117" s="14" t="s">
        <v>4218</v>
      </c>
      <c r="F117" s="14" t="s">
        <v>4263</v>
      </c>
      <c r="G117" s="14" t="s">
        <v>4476</v>
      </c>
      <c r="I117" s="14"/>
    </row>
    <row r="118" spans="1:16" x14ac:dyDescent="0.2">
      <c r="A118" s="303" t="s">
        <v>2874</v>
      </c>
      <c r="B118" s="288" t="s">
        <v>8351</v>
      </c>
      <c r="C118" s="677" t="s">
        <v>33</v>
      </c>
      <c r="D118" s="14" t="s">
        <v>2106</v>
      </c>
      <c r="E118" s="14" t="s">
        <v>4218</v>
      </c>
      <c r="F118" s="14" t="s">
        <v>4263</v>
      </c>
      <c r="G118" s="14" t="s">
        <v>4476</v>
      </c>
      <c r="I118" s="14"/>
    </row>
    <row r="119" spans="1:16" x14ac:dyDescent="0.2">
      <c r="B119" s="86"/>
    </row>
    <row r="120" spans="1:16" x14ac:dyDescent="0.2">
      <c r="A120" s="18" t="s">
        <v>6820</v>
      </c>
    </row>
    <row r="121" spans="1:16" x14ac:dyDescent="0.2">
      <c r="A121" s="11" t="s">
        <v>48</v>
      </c>
    </row>
    <row r="122" spans="1:16" x14ac:dyDescent="0.2">
      <c r="A122" s="17" t="s">
        <v>4583</v>
      </c>
    </row>
    <row r="123" spans="1:16" x14ac:dyDescent="0.2">
      <c r="A123" s="11" t="s">
        <v>4360</v>
      </c>
    </row>
    <row r="125" spans="1:16" x14ac:dyDescent="0.2">
      <c r="A125" s="374" t="s">
        <v>2875</v>
      </c>
    </row>
    <row r="126" spans="1:16" x14ac:dyDescent="0.2">
      <c r="C126" s="366" t="s">
        <v>228</v>
      </c>
      <c r="D126" s="236" t="s">
        <v>2498</v>
      </c>
      <c r="E126" s="236" t="s">
        <v>2499</v>
      </c>
      <c r="F126" s="366" t="s">
        <v>277</v>
      </c>
    </row>
    <row r="127" spans="1:16" x14ac:dyDescent="0.2">
      <c r="C127" s="348" t="s">
        <v>8017</v>
      </c>
      <c r="D127" s="237" t="s">
        <v>8018</v>
      </c>
      <c r="E127" s="348" t="s">
        <v>8022</v>
      </c>
      <c r="F127" s="237" t="s">
        <v>8023</v>
      </c>
    </row>
    <row r="128" spans="1:16" x14ac:dyDescent="0.2">
      <c r="A128" s="379" t="s">
        <v>2876</v>
      </c>
      <c r="B128" s="304" t="s">
        <v>7810</v>
      </c>
      <c r="C128" s="672" t="s">
        <v>34</v>
      </c>
      <c r="D128" s="672" t="s">
        <v>484</v>
      </c>
      <c r="E128" s="672" t="s">
        <v>584</v>
      </c>
      <c r="F128" s="672" t="s">
        <v>583</v>
      </c>
      <c r="G128" s="14" t="s">
        <v>2106</v>
      </c>
      <c r="H128" s="14" t="s">
        <v>4218</v>
      </c>
      <c r="I128" s="14" t="s">
        <v>4559</v>
      </c>
      <c r="J128" s="14" t="s">
        <v>4263</v>
      </c>
      <c r="K128" s="14" t="s">
        <v>4333</v>
      </c>
      <c r="L128" s="14" t="s">
        <v>4476</v>
      </c>
      <c r="M128" s="14" t="s">
        <v>4488</v>
      </c>
      <c r="N128" s="14" t="s">
        <v>4507</v>
      </c>
      <c r="O128" s="14"/>
      <c r="P128" s="14"/>
    </row>
    <row r="129" spans="1:16" x14ac:dyDescent="0.2">
      <c r="A129" s="379" t="s">
        <v>2877</v>
      </c>
      <c r="B129" s="304" t="s">
        <v>7852</v>
      </c>
      <c r="C129" s="672" t="s">
        <v>35</v>
      </c>
      <c r="D129" s="677" t="s">
        <v>272</v>
      </c>
      <c r="E129" s="677" t="s">
        <v>342</v>
      </c>
      <c r="F129" s="677" t="s">
        <v>341</v>
      </c>
      <c r="G129" s="14" t="s">
        <v>2106</v>
      </c>
      <c r="H129" s="14" t="s">
        <v>4218</v>
      </c>
      <c r="I129" s="14" t="s">
        <v>4559</v>
      </c>
      <c r="J129" s="14" t="s">
        <v>4263</v>
      </c>
      <c r="K129" s="14" t="s">
        <v>4334</v>
      </c>
      <c r="L129" s="14" t="s">
        <v>4476</v>
      </c>
      <c r="M129" s="14" t="s">
        <v>4488</v>
      </c>
      <c r="N129" s="14" t="s">
        <v>4507</v>
      </c>
      <c r="O129" s="14"/>
      <c r="P129" s="14"/>
    </row>
    <row r="130" spans="1:16" x14ac:dyDescent="0.2">
      <c r="A130" s="303" t="s">
        <v>228</v>
      </c>
      <c r="B130" s="304" t="s">
        <v>7853</v>
      </c>
      <c r="C130" s="672" t="s">
        <v>108</v>
      </c>
      <c r="D130" s="672" t="s">
        <v>212</v>
      </c>
      <c r="E130" s="672" t="s">
        <v>340</v>
      </c>
      <c r="F130" s="672" t="s">
        <v>339</v>
      </c>
      <c r="G130" s="14" t="s">
        <v>2106</v>
      </c>
      <c r="H130" s="14" t="s">
        <v>4218</v>
      </c>
      <c r="I130" s="14" t="s">
        <v>4559</v>
      </c>
      <c r="J130" s="14" t="s">
        <v>4263</v>
      </c>
      <c r="K130" s="14" t="s">
        <v>4316</v>
      </c>
      <c r="L130" s="14" t="s">
        <v>4476</v>
      </c>
      <c r="M130" s="14" t="s">
        <v>4488</v>
      </c>
      <c r="N130" s="14" t="s">
        <v>4507</v>
      </c>
      <c r="O130" s="14"/>
      <c r="P130" s="14"/>
    </row>
    <row r="131" spans="1:16" x14ac:dyDescent="0.2">
      <c r="C131" s="17" t="s">
        <v>4579</v>
      </c>
      <c r="D131" s="17" t="s">
        <v>4561</v>
      </c>
      <c r="E131" s="17" t="s">
        <v>4562</v>
      </c>
      <c r="F131" s="17" t="s">
        <v>4563</v>
      </c>
    </row>
    <row r="133" spans="1:16" x14ac:dyDescent="0.2">
      <c r="A133" s="18" t="s">
        <v>5189</v>
      </c>
    </row>
    <row r="134" spans="1:16" x14ac:dyDescent="0.2">
      <c r="A134" s="11" t="s">
        <v>48</v>
      </c>
    </row>
    <row r="135" spans="1:16" x14ac:dyDescent="0.2">
      <c r="A135" s="11" t="s">
        <v>4360</v>
      </c>
    </row>
    <row r="136" spans="1:16" x14ac:dyDescent="0.2">
      <c r="A136" s="17" t="s">
        <v>4583</v>
      </c>
    </row>
    <row r="138" spans="1:16" x14ac:dyDescent="0.2">
      <c r="A138" s="374" t="s">
        <v>2878</v>
      </c>
    </row>
    <row r="140" spans="1:16" x14ac:dyDescent="0.2">
      <c r="C140" s="366" t="s">
        <v>228</v>
      </c>
      <c r="D140" s="366" t="s">
        <v>2848</v>
      </c>
      <c r="E140" s="366" t="s">
        <v>2849</v>
      </c>
      <c r="F140" s="366" t="s">
        <v>127</v>
      </c>
    </row>
    <row r="141" spans="1:16" x14ac:dyDescent="0.2">
      <c r="B141" s="86"/>
      <c r="C141" s="348" t="s">
        <v>8024</v>
      </c>
      <c r="D141" s="348" t="s">
        <v>8025</v>
      </c>
      <c r="E141" s="348" t="s">
        <v>8026</v>
      </c>
      <c r="F141" s="348" t="s">
        <v>8027</v>
      </c>
    </row>
    <row r="142" spans="1:16" ht="25.5" x14ac:dyDescent="0.2">
      <c r="A142" s="377" t="s">
        <v>2879</v>
      </c>
      <c r="B142" s="288" t="s">
        <v>7854</v>
      </c>
      <c r="C142" s="672" t="s">
        <v>108</v>
      </c>
      <c r="D142" s="677" t="s">
        <v>212</v>
      </c>
      <c r="E142" s="677" t="s">
        <v>340</v>
      </c>
      <c r="F142" s="677" t="s">
        <v>339</v>
      </c>
      <c r="G142" s="14" t="s">
        <v>2106</v>
      </c>
      <c r="H142" s="14" t="s">
        <v>4218</v>
      </c>
      <c r="I142" s="14" t="s">
        <v>4263</v>
      </c>
      <c r="J142" s="14" t="s">
        <v>4486</v>
      </c>
      <c r="K142" s="14" t="s">
        <v>4489</v>
      </c>
      <c r="L142" s="14"/>
      <c r="M142" s="14"/>
    </row>
    <row r="143" spans="1:16" ht="25.5" x14ac:dyDescent="0.2">
      <c r="A143" s="377" t="s">
        <v>2880</v>
      </c>
      <c r="B143" s="288" t="s">
        <v>7890</v>
      </c>
      <c r="C143" s="672" t="s">
        <v>36</v>
      </c>
      <c r="D143" s="677" t="s">
        <v>271</v>
      </c>
      <c r="E143" s="677" t="s">
        <v>338</v>
      </c>
      <c r="F143" s="677" t="s">
        <v>337</v>
      </c>
      <c r="G143" s="14" t="s">
        <v>2106</v>
      </c>
      <c r="H143" s="14" t="s">
        <v>4218</v>
      </c>
      <c r="I143" s="14" t="s">
        <v>4263</v>
      </c>
      <c r="J143" s="14" t="s">
        <v>4487</v>
      </c>
      <c r="K143" s="14" t="s">
        <v>4489</v>
      </c>
      <c r="L143" s="14"/>
      <c r="M143" s="14"/>
    </row>
    <row r="144" spans="1:16" x14ac:dyDescent="0.2">
      <c r="C144" s="17"/>
      <c r="D144" s="17" t="s">
        <v>4580</v>
      </c>
      <c r="E144" s="17" t="s">
        <v>4581</v>
      </c>
      <c r="F144" s="17" t="s">
        <v>4582</v>
      </c>
    </row>
  </sheetData>
  <pageMargins left="0.75" right="0.75" top="1" bottom="1" header="0.5" footer="0.5"/>
  <pageSetup paperSize="9"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2"/>
  <dimension ref="A1:U61"/>
  <sheetViews>
    <sheetView zoomScale="70" zoomScaleNormal="70" workbookViewId="0"/>
  </sheetViews>
  <sheetFormatPr defaultColWidth="9.140625" defaultRowHeight="12.75" x14ac:dyDescent="0.2"/>
  <cols>
    <col min="1" max="1" width="61.85546875" style="11" customWidth="1"/>
    <col min="2" max="2" width="9.5703125" style="86" customWidth="1"/>
    <col min="3" max="4" width="23.28515625" style="86" customWidth="1"/>
    <col min="5" max="12" width="14.140625" style="11" customWidth="1"/>
    <col min="13" max="249" width="9.140625" style="11"/>
    <col min="250" max="250" width="50.5703125" style="11" customWidth="1"/>
    <col min="251" max="251" width="24.140625" style="11" customWidth="1"/>
    <col min="252" max="252" width="27" style="11" customWidth="1"/>
    <col min="253" max="253" width="9.140625" style="11"/>
    <col min="254" max="254" width="16.7109375" style="11" customWidth="1"/>
    <col min="255" max="255" width="9.140625" style="11"/>
    <col min="256" max="256" width="26.85546875" style="11" customWidth="1"/>
    <col min="257" max="505" width="9.140625" style="11"/>
    <col min="506" max="506" width="50.5703125" style="11" customWidth="1"/>
    <col min="507" max="507" width="24.140625" style="11" customWidth="1"/>
    <col min="508" max="508" width="27" style="11" customWidth="1"/>
    <col min="509" max="509" width="9.140625" style="11"/>
    <col min="510" max="510" width="16.7109375" style="11" customWidth="1"/>
    <col min="511" max="511" width="9.140625" style="11"/>
    <col min="512" max="512" width="26.85546875" style="11" customWidth="1"/>
    <col min="513" max="761" width="9.140625" style="11"/>
    <col min="762" max="762" width="50.5703125" style="11" customWidth="1"/>
    <col min="763" max="763" width="24.140625" style="11" customWidth="1"/>
    <col min="764" max="764" width="27" style="11" customWidth="1"/>
    <col min="765" max="765" width="9.140625" style="11"/>
    <col min="766" max="766" width="16.7109375" style="11" customWidth="1"/>
    <col min="767" max="767" width="9.140625" style="11"/>
    <col min="768" max="768" width="26.85546875" style="11" customWidth="1"/>
    <col min="769" max="1017" width="9.140625" style="11"/>
    <col min="1018" max="1018" width="50.5703125" style="11" customWidth="1"/>
    <col min="1019" max="1019" width="24.140625" style="11" customWidth="1"/>
    <col min="1020" max="1020" width="27" style="11" customWidth="1"/>
    <col min="1021" max="1021" width="9.140625" style="11"/>
    <col min="1022" max="1022" width="16.7109375" style="11" customWidth="1"/>
    <col min="1023" max="1023" width="9.140625" style="11"/>
    <col min="1024" max="1024" width="26.85546875" style="11" customWidth="1"/>
    <col min="1025" max="1273" width="9.140625" style="11"/>
    <col min="1274" max="1274" width="50.5703125" style="11" customWidth="1"/>
    <col min="1275" max="1275" width="24.140625" style="11" customWidth="1"/>
    <col min="1276" max="1276" width="27" style="11" customWidth="1"/>
    <col min="1277" max="1277" width="9.140625" style="11"/>
    <col min="1278" max="1278" width="16.7109375" style="11" customWidth="1"/>
    <col min="1279" max="1279" width="9.140625" style="11"/>
    <col min="1280" max="1280" width="26.85546875" style="11" customWidth="1"/>
    <col min="1281" max="1529" width="9.140625" style="11"/>
    <col min="1530" max="1530" width="50.5703125" style="11" customWidth="1"/>
    <col min="1531" max="1531" width="24.140625" style="11" customWidth="1"/>
    <col min="1532" max="1532" width="27" style="11" customWidth="1"/>
    <col min="1533" max="1533" width="9.140625" style="11"/>
    <col min="1534" max="1534" width="16.7109375" style="11" customWidth="1"/>
    <col min="1535" max="1535" width="9.140625" style="11"/>
    <col min="1536" max="1536" width="26.85546875" style="11" customWidth="1"/>
    <col min="1537" max="1785" width="9.140625" style="11"/>
    <col min="1786" max="1786" width="50.5703125" style="11" customWidth="1"/>
    <col min="1787" max="1787" width="24.140625" style="11" customWidth="1"/>
    <col min="1788" max="1788" width="27" style="11" customWidth="1"/>
    <col min="1789" max="1789" width="9.140625" style="11"/>
    <col min="1790" max="1790" width="16.7109375" style="11" customWidth="1"/>
    <col min="1791" max="1791" width="9.140625" style="11"/>
    <col min="1792" max="1792" width="26.85546875" style="11" customWidth="1"/>
    <col min="1793" max="2041" width="9.140625" style="11"/>
    <col min="2042" max="2042" width="50.5703125" style="11" customWidth="1"/>
    <col min="2043" max="2043" width="24.140625" style="11" customWidth="1"/>
    <col min="2044" max="2044" width="27" style="11" customWidth="1"/>
    <col min="2045" max="2045" width="9.140625" style="11"/>
    <col min="2046" max="2046" width="16.7109375" style="11" customWidth="1"/>
    <col min="2047" max="2047" width="9.140625" style="11"/>
    <col min="2048" max="2048" width="26.85546875" style="11" customWidth="1"/>
    <col min="2049" max="2297" width="9.140625" style="11"/>
    <col min="2298" max="2298" width="50.5703125" style="11" customWidth="1"/>
    <col min="2299" max="2299" width="24.140625" style="11" customWidth="1"/>
    <col min="2300" max="2300" width="27" style="11" customWidth="1"/>
    <col min="2301" max="2301" width="9.140625" style="11"/>
    <col min="2302" max="2302" width="16.7109375" style="11" customWidth="1"/>
    <col min="2303" max="2303" width="9.140625" style="11"/>
    <col min="2304" max="2304" width="26.85546875" style="11" customWidth="1"/>
    <col min="2305" max="2553" width="9.140625" style="11"/>
    <col min="2554" max="2554" width="50.5703125" style="11" customWidth="1"/>
    <col min="2555" max="2555" width="24.140625" style="11" customWidth="1"/>
    <col min="2556" max="2556" width="27" style="11" customWidth="1"/>
    <col min="2557" max="2557" width="9.140625" style="11"/>
    <col min="2558" max="2558" width="16.7109375" style="11" customWidth="1"/>
    <col min="2559" max="2559" width="9.140625" style="11"/>
    <col min="2560" max="2560" width="26.85546875" style="11" customWidth="1"/>
    <col min="2561" max="2809" width="9.140625" style="11"/>
    <col min="2810" max="2810" width="50.5703125" style="11" customWidth="1"/>
    <col min="2811" max="2811" width="24.140625" style="11" customWidth="1"/>
    <col min="2812" max="2812" width="27" style="11" customWidth="1"/>
    <col min="2813" max="2813" width="9.140625" style="11"/>
    <col min="2814" max="2814" width="16.7109375" style="11" customWidth="1"/>
    <col min="2815" max="2815" width="9.140625" style="11"/>
    <col min="2816" max="2816" width="26.85546875" style="11" customWidth="1"/>
    <col min="2817" max="3065" width="9.140625" style="11"/>
    <col min="3066" max="3066" width="50.5703125" style="11" customWidth="1"/>
    <col min="3067" max="3067" width="24.140625" style="11" customWidth="1"/>
    <col min="3068" max="3068" width="27" style="11" customWidth="1"/>
    <col min="3069" max="3069" width="9.140625" style="11"/>
    <col min="3070" max="3070" width="16.7109375" style="11" customWidth="1"/>
    <col min="3071" max="3071" width="9.140625" style="11"/>
    <col min="3072" max="3072" width="26.85546875" style="11" customWidth="1"/>
    <col min="3073" max="3321" width="9.140625" style="11"/>
    <col min="3322" max="3322" width="50.5703125" style="11" customWidth="1"/>
    <col min="3323" max="3323" width="24.140625" style="11" customWidth="1"/>
    <col min="3324" max="3324" width="27" style="11" customWidth="1"/>
    <col min="3325" max="3325" width="9.140625" style="11"/>
    <col min="3326" max="3326" width="16.7109375" style="11" customWidth="1"/>
    <col min="3327" max="3327" width="9.140625" style="11"/>
    <col min="3328" max="3328" width="26.85546875" style="11" customWidth="1"/>
    <col min="3329" max="3577" width="9.140625" style="11"/>
    <col min="3578" max="3578" width="50.5703125" style="11" customWidth="1"/>
    <col min="3579" max="3579" width="24.140625" style="11" customWidth="1"/>
    <col min="3580" max="3580" width="27" style="11" customWidth="1"/>
    <col min="3581" max="3581" width="9.140625" style="11"/>
    <col min="3582" max="3582" width="16.7109375" style="11" customWidth="1"/>
    <col min="3583" max="3583" width="9.140625" style="11"/>
    <col min="3584" max="3584" width="26.85546875" style="11" customWidth="1"/>
    <col min="3585" max="3833" width="9.140625" style="11"/>
    <col min="3834" max="3834" width="50.5703125" style="11" customWidth="1"/>
    <col min="3835" max="3835" width="24.140625" style="11" customWidth="1"/>
    <col min="3836" max="3836" width="27" style="11" customWidth="1"/>
    <col min="3837" max="3837" width="9.140625" style="11"/>
    <col min="3838" max="3838" width="16.7109375" style="11" customWidth="1"/>
    <col min="3839" max="3839" width="9.140625" style="11"/>
    <col min="3840" max="3840" width="26.85546875" style="11" customWidth="1"/>
    <col min="3841" max="4089" width="9.140625" style="11"/>
    <col min="4090" max="4090" width="50.5703125" style="11" customWidth="1"/>
    <col min="4091" max="4091" width="24.140625" style="11" customWidth="1"/>
    <col min="4092" max="4092" width="27" style="11" customWidth="1"/>
    <col min="4093" max="4093" width="9.140625" style="11"/>
    <col min="4094" max="4094" width="16.7109375" style="11" customWidth="1"/>
    <col min="4095" max="4095" width="9.140625" style="11"/>
    <col min="4096" max="4096" width="26.85546875" style="11" customWidth="1"/>
    <col min="4097" max="4345" width="9.140625" style="11"/>
    <col min="4346" max="4346" width="50.5703125" style="11" customWidth="1"/>
    <col min="4347" max="4347" width="24.140625" style="11" customWidth="1"/>
    <col min="4348" max="4348" width="27" style="11" customWidth="1"/>
    <col min="4349" max="4349" width="9.140625" style="11"/>
    <col min="4350" max="4350" width="16.7109375" style="11" customWidth="1"/>
    <col min="4351" max="4351" width="9.140625" style="11"/>
    <col min="4352" max="4352" width="26.85546875" style="11" customWidth="1"/>
    <col min="4353" max="4601" width="9.140625" style="11"/>
    <col min="4602" max="4602" width="50.5703125" style="11" customWidth="1"/>
    <col min="4603" max="4603" width="24.140625" style="11" customWidth="1"/>
    <col min="4604" max="4604" width="27" style="11" customWidth="1"/>
    <col min="4605" max="4605" width="9.140625" style="11"/>
    <col min="4606" max="4606" width="16.7109375" style="11" customWidth="1"/>
    <col min="4607" max="4607" width="9.140625" style="11"/>
    <col min="4608" max="4608" width="26.85546875" style="11" customWidth="1"/>
    <col min="4609" max="4857" width="9.140625" style="11"/>
    <col min="4858" max="4858" width="50.5703125" style="11" customWidth="1"/>
    <col min="4859" max="4859" width="24.140625" style="11" customWidth="1"/>
    <col min="4860" max="4860" width="27" style="11" customWidth="1"/>
    <col min="4861" max="4861" width="9.140625" style="11"/>
    <col min="4862" max="4862" width="16.7109375" style="11" customWidth="1"/>
    <col min="4863" max="4863" width="9.140625" style="11"/>
    <col min="4864" max="4864" width="26.85546875" style="11" customWidth="1"/>
    <col min="4865" max="5113" width="9.140625" style="11"/>
    <col min="5114" max="5114" width="50.5703125" style="11" customWidth="1"/>
    <col min="5115" max="5115" width="24.140625" style="11" customWidth="1"/>
    <col min="5116" max="5116" width="27" style="11" customWidth="1"/>
    <col min="5117" max="5117" width="9.140625" style="11"/>
    <col min="5118" max="5118" width="16.7109375" style="11" customWidth="1"/>
    <col min="5119" max="5119" width="9.140625" style="11"/>
    <col min="5120" max="5120" width="26.85546875" style="11" customWidth="1"/>
    <col min="5121" max="5369" width="9.140625" style="11"/>
    <col min="5370" max="5370" width="50.5703125" style="11" customWidth="1"/>
    <col min="5371" max="5371" width="24.140625" style="11" customWidth="1"/>
    <col min="5372" max="5372" width="27" style="11" customWidth="1"/>
    <col min="5373" max="5373" width="9.140625" style="11"/>
    <col min="5374" max="5374" width="16.7109375" style="11" customWidth="1"/>
    <col min="5375" max="5375" width="9.140625" style="11"/>
    <col min="5376" max="5376" width="26.85546875" style="11" customWidth="1"/>
    <col min="5377" max="5625" width="9.140625" style="11"/>
    <col min="5626" max="5626" width="50.5703125" style="11" customWidth="1"/>
    <col min="5627" max="5627" width="24.140625" style="11" customWidth="1"/>
    <col min="5628" max="5628" width="27" style="11" customWidth="1"/>
    <col min="5629" max="5629" width="9.140625" style="11"/>
    <col min="5630" max="5630" width="16.7109375" style="11" customWidth="1"/>
    <col min="5631" max="5631" width="9.140625" style="11"/>
    <col min="5632" max="5632" width="26.85546875" style="11" customWidth="1"/>
    <col min="5633" max="5881" width="9.140625" style="11"/>
    <col min="5882" max="5882" width="50.5703125" style="11" customWidth="1"/>
    <col min="5883" max="5883" width="24.140625" style="11" customWidth="1"/>
    <col min="5884" max="5884" width="27" style="11" customWidth="1"/>
    <col min="5885" max="5885" width="9.140625" style="11"/>
    <col min="5886" max="5886" width="16.7109375" style="11" customWidth="1"/>
    <col min="5887" max="5887" width="9.140625" style="11"/>
    <col min="5888" max="5888" width="26.85546875" style="11" customWidth="1"/>
    <col min="5889" max="6137" width="9.140625" style="11"/>
    <col min="6138" max="6138" width="50.5703125" style="11" customWidth="1"/>
    <col min="6139" max="6139" width="24.140625" style="11" customWidth="1"/>
    <col min="6140" max="6140" width="27" style="11" customWidth="1"/>
    <col min="6141" max="6141" width="9.140625" style="11"/>
    <col min="6142" max="6142" width="16.7109375" style="11" customWidth="1"/>
    <col min="6143" max="6143" width="9.140625" style="11"/>
    <col min="6144" max="6144" width="26.85546875" style="11" customWidth="1"/>
    <col min="6145" max="6393" width="9.140625" style="11"/>
    <col min="6394" max="6394" width="50.5703125" style="11" customWidth="1"/>
    <col min="6395" max="6395" width="24.140625" style="11" customWidth="1"/>
    <col min="6396" max="6396" width="27" style="11" customWidth="1"/>
    <col min="6397" max="6397" width="9.140625" style="11"/>
    <col min="6398" max="6398" width="16.7109375" style="11" customWidth="1"/>
    <col min="6399" max="6399" width="9.140625" style="11"/>
    <col min="6400" max="6400" width="26.85546875" style="11" customWidth="1"/>
    <col min="6401" max="6649" width="9.140625" style="11"/>
    <col min="6650" max="6650" width="50.5703125" style="11" customWidth="1"/>
    <col min="6651" max="6651" width="24.140625" style="11" customWidth="1"/>
    <col min="6652" max="6652" width="27" style="11" customWidth="1"/>
    <col min="6653" max="6653" width="9.140625" style="11"/>
    <col min="6654" max="6654" width="16.7109375" style="11" customWidth="1"/>
    <col min="6655" max="6655" width="9.140625" style="11"/>
    <col min="6656" max="6656" width="26.85546875" style="11" customWidth="1"/>
    <col min="6657" max="6905" width="9.140625" style="11"/>
    <col min="6906" max="6906" width="50.5703125" style="11" customWidth="1"/>
    <col min="6907" max="6907" width="24.140625" style="11" customWidth="1"/>
    <col min="6908" max="6908" width="27" style="11" customWidth="1"/>
    <col min="6909" max="6909" width="9.140625" style="11"/>
    <col min="6910" max="6910" width="16.7109375" style="11" customWidth="1"/>
    <col min="6911" max="6911" width="9.140625" style="11"/>
    <col min="6912" max="6912" width="26.85546875" style="11" customWidth="1"/>
    <col min="6913" max="7161" width="9.140625" style="11"/>
    <col min="7162" max="7162" width="50.5703125" style="11" customWidth="1"/>
    <col min="7163" max="7163" width="24.140625" style="11" customWidth="1"/>
    <col min="7164" max="7164" width="27" style="11" customWidth="1"/>
    <col min="7165" max="7165" width="9.140625" style="11"/>
    <col min="7166" max="7166" width="16.7109375" style="11" customWidth="1"/>
    <col min="7167" max="7167" width="9.140625" style="11"/>
    <col min="7168" max="7168" width="26.85546875" style="11" customWidth="1"/>
    <col min="7169" max="7417" width="9.140625" style="11"/>
    <col min="7418" max="7418" width="50.5703125" style="11" customWidth="1"/>
    <col min="7419" max="7419" width="24.140625" style="11" customWidth="1"/>
    <col min="7420" max="7420" width="27" style="11" customWidth="1"/>
    <col min="7421" max="7421" width="9.140625" style="11"/>
    <col min="7422" max="7422" width="16.7109375" style="11" customWidth="1"/>
    <col min="7423" max="7423" width="9.140625" style="11"/>
    <col min="7424" max="7424" width="26.85546875" style="11" customWidth="1"/>
    <col min="7425" max="7673" width="9.140625" style="11"/>
    <col min="7674" max="7674" width="50.5703125" style="11" customWidth="1"/>
    <col min="7675" max="7675" width="24.140625" style="11" customWidth="1"/>
    <col min="7676" max="7676" width="27" style="11" customWidth="1"/>
    <col min="7677" max="7677" width="9.140625" style="11"/>
    <col min="7678" max="7678" width="16.7109375" style="11" customWidth="1"/>
    <col min="7679" max="7679" width="9.140625" style="11"/>
    <col min="7680" max="7680" width="26.85546875" style="11" customWidth="1"/>
    <col min="7681" max="7929" width="9.140625" style="11"/>
    <col min="7930" max="7930" width="50.5703125" style="11" customWidth="1"/>
    <col min="7931" max="7931" width="24.140625" style="11" customWidth="1"/>
    <col min="7932" max="7932" width="27" style="11" customWidth="1"/>
    <col min="7933" max="7933" width="9.140625" style="11"/>
    <col min="7934" max="7934" width="16.7109375" style="11" customWidth="1"/>
    <col min="7935" max="7935" width="9.140625" style="11"/>
    <col min="7936" max="7936" width="26.85546875" style="11" customWidth="1"/>
    <col min="7937" max="8185" width="9.140625" style="11"/>
    <col min="8186" max="8186" width="50.5703125" style="11" customWidth="1"/>
    <col min="8187" max="8187" width="24.140625" style="11" customWidth="1"/>
    <col min="8188" max="8188" width="27" style="11" customWidth="1"/>
    <col min="8189" max="8189" width="9.140625" style="11"/>
    <col min="8190" max="8190" width="16.7109375" style="11" customWidth="1"/>
    <col min="8191" max="8191" width="9.140625" style="11"/>
    <col min="8192" max="8192" width="26.85546875" style="11" customWidth="1"/>
    <col min="8193" max="8441" width="9.140625" style="11"/>
    <col min="8442" max="8442" width="50.5703125" style="11" customWidth="1"/>
    <col min="8443" max="8443" width="24.140625" style="11" customWidth="1"/>
    <col min="8444" max="8444" width="27" style="11" customWidth="1"/>
    <col min="8445" max="8445" width="9.140625" style="11"/>
    <col min="8446" max="8446" width="16.7109375" style="11" customWidth="1"/>
    <col min="8447" max="8447" width="9.140625" style="11"/>
    <col min="8448" max="8448" width="26.85546875" style="11" customWidth="1"/>
    <col min="8449" max="8697" width="9.140625" style="11"/>
    <col min="8698" max="8698" width="50.5703125" style="11" customWidth="1"/>
    <col min="8699" max="8699" width="24.140625" style="11" customWidth="1"/>
    <col min="8700" max="8700" width="27" style="11" customWidth="1"/>
    <col min="8701" max="8701" width="9.140625" style="11"/>
    <col min="8702" max="8702" width="16.7109375" style="11" customWidth="1"/>
    <col min="8703" max="8703" width="9.140625" style="11"/>
    <col min="8704" max="8704" width="26.85546875" style="11" customWidth="1"/>
    <col min="8705" max="8953" width="9.140625" style="11"/>
    <col min="8954" max="8954" width="50.5703125" style="11" customWidth="1"/>
    <col min="8955" max="8955" width="24.140625" style="11" customWidth="1"/>
    <col min="8956" max="8956" width="27" style="11" customWidth="1"/>
    <col min="8957" max="8957" width="9.140625" style="11"/>
    <col min="8958" max="8958" width="16.7109375" style="11" customWidth="1"/>
    <col min="8959" max="8959" width="9.140625" style="11"/>
    <col min="8960" max="8960" width="26.85546875" style="11" customWidth="1"/>
    <col min="8961" max="9209" width="9.140625" style="11"/>
    <col min="9210" max="9210" width="50.5703125" style="11" customWidth="1"/>
    <col min="9211" max="9211" width="24.140625" style="11" customWidth="1"/>
    <col min="9212" max="9212" width="27" style="11" customWidth="1"/>
    <col min="9213" max="9213" width="9.140625" style="11"/>
    <col min="9214" max="9214" width="16.7109375" style="11" customWidth="1"/>
    <col min="9215" max="9215" width="9.140625" style="11"/>
    <col min="9216" max="9216" width="26.85546875" style="11" customWidth="1"/>
    <col min="9217" max="9465" width="9.140625" style="11"/>
    <col min="9466" max="9466" width="50.5703125" style="11" customWidth="1"/>
    <col min="9467" max="9467" width="24.140625" style="11" customWidth="1"/>
    <col min="9468" max="9468" width="27" style="11" customWidth="1"/>
    <col min="9469" max="9469" width="9.140625" style="11"/>
    <col min="9470" max="9470" width="16.7109375" style="11" customWidth="1"/>
    <col min="9471" max="9471" width="9.140625" style="11"/>
    <col min="9472" max="9472" width="26.85546875" style="11" customWidth="1"/>
    <col min="9473" max="9721" width="9.140625" style="11"/>
    <col min="9722" max="9722" width="50.5703125" style="11" customWidth="1"/>
    <col min="9723" max="9723" width="24.140625" style="11" customWidth="1"/>
    <col min="9724" max="9724" width="27" style="11" customWidth="1"/>
    <col min="9725" max="9725" width="9.140625" style="11"/>
    <col min="9726" max="9726" width="16.7109375" style="11" customWidth="1"/>
    <col min="9727" max="9727" width="9.140625" style="11"/>
    <col min="9728" max="9728" width="26.85546875" style="11" customWidth="1"/>
    <col min="9729" max="9977" width="9.140625" style="11"/>
    <col min="9978" max="9978" width="50.5703125" style="11" customWidth="1"/>
    <col min="9979" max="9979" width="24.140625" style="11" customWidth="1"/>
    <col min="9980" max="9980" width="27" style="11" customWidth="1"/>
    <col min="9981" max="9981" width="9.140625" style="11"/>
    <col min="9982" max="9982" width="16.7109375" style="11" customWidth="1"/>
    <col min="9983" max="9983" width="9.140625" style="11"/>
    <col min="9984" max="9984" width="26.85546875" style="11" customWidth="1"/>
    <col min="9985" max="10233" width="9.140625" style="11"/>
    <col min="10234" max="10234" width="50.5703125" style="11" customWidth="1"/>
    <col min="10235" max="10235" width="24.140625" style="11" customWidth="1"/>
    <col min="10236" max="10236" width="27" style="11" customWidth="1"/>
    <col min="10237" max="10237" width="9.140625" style="11"/>
    <col min="10238" max="10238" width="16.7109375" style="11" customWidth="1"/>
    <col min="10239" max="10239" width="9.140625" style="11"/>
    <col min="10240" max="10240" width="26.85546875" style="11" customWidth="1"/>
    <col min="10241" max="10489" width="9.140625" style="11"/>
    <col min="10490" max="10490" width="50.5703125" style="11" customWidth="1"/>
    <col min="10491" max="10491" width="24.140625" style="11" customWidth="1"/>
    <col min="10492" max="10492" width="27" style="11" customWidth="1"/>
    <col min="10493" max="10493" width="9.140625" style="11"/>
    <col min="10494" max="10494" width="16.7109375" style="11" customWidth="1"/>
    <col min="10495" max="10495" width="9.140625" style="11"/>
    <col min="10496" max="10496" width="26.85546875" style="11" customWidth="1"/>
    <col min="10497" max="10745" width="9.140625" style="11"/>
    <col min="10746" max="10746" width="50.5703125" style="11" customWidth="1"/>
    <col min="10747" max="10747" width="24.140625" style="11" customWidth="1"/>
    <col min="10748" max="10748" width="27" style="11" customWidth="1"/>
    <col min="10749" max="10749" width="9.140625" style="11"/>
    <col min="10750" max="10750" width="16.7109375" style="11" customWidth="1"/>
    <col min="10751" max="10751" width="9.140625" style="11"/>
    <col min="10752" max="10752" width="26.85546875" style="11" customWidth="1"/>
    <col min="10753" max="11001" width="9.140625" style="11"/>
    <col min="11002" max="11002" width="50.5703125" style="11" customWidth="1"/>
    <col min="11003" max="11003" width="24.140625" style="11" customWidth="1"/>
    <col min="11004" max="11004" width="27" style="11" customWidth="1"/>
    <col min="11005" max="11005" width="9.140625" style="11"/>
    <col min="11006" max="11006" width="16.7109375" style="11" customWidth="1"/>
    <col min="11007" max="11007" width="9.140625" style="11"/>
    <col min="11008" max="11008" width="26.85546875" style="11" customWidth="1"/>
    <col min="11009" max="11257" width="9.140625" style="11"/>
    <col min="11258" max="11258" width="50.5703125" style="11" customWidth="1"/>
    <col min="11259" max="11259" width="24.140625" style="11" customWidth="1"/>
    <col min="11260" max="11260" width="27" style="11" customWidth="1"/>
    <col min="11261" max="11261" width="9.140625" style="11"/>
    <col min="11262" max="11262" width="16.7109375" style="11" customWidth="1"/>
    <col min="11263" max="11263" width="9.140625" style="11"/>
    <col min="11264" max="11264" width="26.85546875" style="11" customWidth="1"/>
    <col min="11265" max="11513" width="9.140625" style="11"/>
    <col min="11514" max="11514" width="50.5703125" style="11" customWidth="1"/>
    <col min="11515" max="11515" width="24.140625" style="11" customWidth="1"/>
    <col min="11516" max="11516" width="27" style="11" customWidth="1"/>
    <col min="11517" max="11517" width="9.140625" style="11"/>
    <col min="11518" max="11518" width="16.7109375" style="11" customWidth="1"/>
    <col min="11519" max="11519" width="9.140625" style="11"/>
    <col min="11520" max="11520" width="26.85546875" style="11" customWidth="1"/>
    <col min="11521" max="11769" width="9.140625" style="11"/>
    <col min="11770" max="11770" width="50.5703125" style="11" customWidth="1"/>
    <col min="11771" max="11771" width="24.140625" style="11" customWidth="1"/>
    <col min="11772" max="11772" width="27" style="11" customWidth="1"/>
    <col min="11773" max="11773" width="9.140625" style="11"/>
    <col min="11774" max="11774" width="16.7109375" style="11" customWidth="1"/>
    <col min="11775" max="11775" width="9.140625" style="11"/>
    <col min="11776" max="11776" width="26.85546875" style="11" customWidth="1"/>
    <col min="11777" max="12025" width="9.140625" style="11"/>
    <col min="12026" max="12026" width="50.5703125" style="11" customWidth="1"/>
    <col min="12027" max="12027" width="24.140625" style="11" customWidth="1"/>
    <col min="12028" max="12028" width="27" style="11" customWidth="1"/>
    <col min="12029" max="12029" width="9.140625" style="11"/>
    <col min="12030" max="12030" width="16.7109375" style="11" customWidth="1"/>
    <col min="12031" max="12031" width="9.140625" style="11"/>
    <col min="12032" max="12032" width="26.85546875" style="11" customWidth="1"/>
    <col min="12033" max="12281" width="9.140625" style="11"/>
    <col min="12282" max="12282" width="50.5703125" style="11" customWidth="1"/>
    <col min="12283" max="12283" width="24.140625" style="11" customWidth="1"/>
    <col min="12284" max="12284" width="27" style="11" customWidth="1"/>
    <col min="12285" max="12285" width="9.140625" style="11"/>
    <col min="12286" max="12286" width="16.7109375" style="11" customWidth="1"/>
    <col min="12287" max="12287" width="9.140625" style="11"/>
    <col min="12288" max="12288" width="26.85546875" style="11" customWidth="1"/>
    <col min="12289" max="12537" width="9.140625" style="11"/>
    <col min="12538" max="12538" width="50.5703125" style="11" customWidth="1"/>
    <col min="12539" max="12539" width="24.140625" style="11" customWidth="1"/>
    <col min="12540" max="12540" width="27" style="11" customWidth="1"/>
    <col min="12541" max="12541" width="9.140625" style="11"/>
    <col min="12542" max="12542" width="16.7109375" style="11" customWidth="1"/>
    <col min="12543" max="12543" width="9.140625" style="11"/>
    <col min="12544" max="12544" width="26.85546875" style="11" customWidth="1"/>
    <col min="12545" max="12793" width="9.140625" style="11"/>
    <col min="12794" max="12794" width="50.5703125" style="11" customWidth="1"/>
    <col min="12795" max="12795" width="24.140625" style="11" customWidth="1"/>
    <col min="12796" max="12796" width="27" style="11" customWidth="1"/>
    <col min="12797" max="12797" width="9.140625" style="11"/>
    <col min="12798" max="12798" width="16.7109375" style="11" customWidth="1"/>
    <col min="12799" max="12799" width="9.140625" style="11"/>
    <col min="12800" max="12800" width="26.85546875" style="11" customWidth="1"/>
    <col min="12801" max="13049" width="9.140625" style="11"/>
    <col min="13050" max="13050" width="50.5703125" style="11" customWidth="1"/>
    <col min="13051" max="13051" width="24.140625" style="11" customWidth="1"/>
    <col min="13052" max="13052" width="27" style="11" customWidth="1"/>
    <col min="13053" max="13053" width="9.140625" style="11"/>
    <col min="13054" max="13054" width="16.7109375" style="11" customWidth="1"/>
    <col min="13055" max="13055" width="9.140625" style="11"/>
    <col min="13056" max="13056" width="26.85546875" style="11" customWidth="1"/>
    <col min="13057" max="13305" width="9.140625" style="11"/>
    <col min="13306" max="13306" width="50.5703125" style="11" customWidth="1"/>
    <col min="13307" max="13307" width="24.140625" style="11" customWidth="1"/>
    <col min="13308" max="13308" width="27" style="11" customWidth="1"/>
    <col min="13309" max="13309" width="9.140625" style="11"/>
    <col min="13310" max="13310" width="16.7109375" style="11" customWidth="1"/>
    <col min="13311" max="13311" width="9.140625" style="11"/>
    <col min="13312" max="13312" width="26.85546875" style="11" customWidth="1"/>
    <col min="13313" max="13561" width="9.140625" style="11"/>
    <col min="13562" max="13562" width="50.5703125" style="11" customWidth="1"/>
    <col min="13563" max="13563" width="24.140625" style="11" customWidth="1"/>
    <col min="13564" max="13564" width="27" style="11" customWidth="1"/>
    <col min="13565" max="13565" width="9.140625" style="11"/>
    <col min="13566" max="13566" width="16.7109375" style="11" customWidth="1"/>
    <col min="13567" max="13567" width="9.140625" style="11"/>
    <col min="13568" max="13568" width="26.85546875" style="11" customWidth="1"/>
    <col min="13569" max="13817" width="9.140625" style="11"/>
    <col min="13818" max="13818" width="50.5703125" style="11" customWidth="1"/>
    <col min="13819" max="13819" width="24.140625" style="11" customWidth="1"/>
    <col min="13820" max="13820" width="27" style="11" customWidth="1"/>
    <col min="13821" max="13821" width="9.140625" style="11"/>
    <col min="13822" max="13822" width="16.7109375" style="11" customWidth="1"/>
    <col min="13823" max="13823" width="9.140625" style="11"/>
    <col min="13824" max="13824" width="26.85546875" style="11" customWidth="1"/>
    <col min="13825" max="14073" width="9.140625" style="11"/>
    <col min="14074" max="14074" width="50.5703125" style="11" customWidth="1"/>
    <col min="14075" max="14075" width="24.140625" style="11" customWidth="1"/>
    <col min="14076" max="14076" width="27" style="11" customWidth="1"/>
    <col min="14077" max="14077" width="9.140625" style="11"/>
    <col min="14078" max="14078" width="16.7109375" style="11" customWidth="1"/>
    <col min="14079" max="14079" width="9.140625" style="11"/>
    <col min="14080" max="14080" width="26.85546875" style="11" customWidth="1"/>
    <col min="14081" max="14329" width="9.140625" style="11"/>
    <col min="14330" max="14330" width="50.5703125" style="11" customWidth="1"/>
    <col min="14331" max="14331" width="24.140625" style="11" customWidth="1"/>
    <col min="14332" max="14332" width="27" style="11" customWidth="1"/>
    <col min="14333" max="14333" width="9.140625" style="11"/>
    <col min="14334" max="14334" width="16.7109375" style="11" customWidth="1"/>
    <col min="14335" max="14335" width="9.140625" style="11"/>
    <col min="14336" max="14336" width="26.85546875" style="11" customWidth="1"/>
    <col min="14337" max="14585" width="9.140625" style="11"/>
    <col min="14586" max="14586" width="50.5703125" style="11" customWidth="1"/>
    <col min="14587" max="14587" width="24.140625" style="11" customWidth="1"/>
    <col min="14588" max="14588" width="27" style="11" customWidth="1"/>
    <col min="14589" max="14589" width="9.140625" style="11"/>
    <col min="14590" max="14590" width="16.7109375" style="11" customWidth="1"/>
    <col min="14591" max="14591" width="9.140625" style="11"/>
    <col min="14592" max="14592" width="26.85546875" style="11" customWidth="1"/>
    <col min="14593" max="14841" width="9.140625" style="11"/>
    <col min="14842" max="14842" width="50.5703125" style="11" customWidth="1"/>
    <col min="14843" max="14843" width="24.140625" style="11" customWidth="1"/>
    <col min="14844" max="14844" width="27" style="11" customWidth="1"/>
    <col min="14845" max="14845" width="9.140625" style="11"/>
    <col min="14846" max="14846" width="16.7109375" style="11" customWidth="1"/>
    <col min="14847" max="14847" width="9.140625" style="11"/>
    <col min="14848" max="14848" width="26.85546875" style="11" customWidth="1"/>
    <col min="14849" max="15097" width="9.140625" style="11"/>
    <col min="15098" max="15098" width="50.5703125" style="11" customWidth="1"/>
    <col min="15099" max="15099" width="24.140625" style="11" customWidth="1"/>
    <col min="15100" max="15100" width="27" style="11" customWidth="1"/>
    <col min="15101" max="15101" width="9.140625" style="11"/>
    <col min="15102" max="15102" width="16.7109375" style="11" customWidth="1"/>
    <col min="15103" max="15103" width="9.140625" style="11"/>
    <col min="15104" max="15104" width="26.85546875" style="11" customWidth="1"/>
    <col min="15105" max="15353" width="9.140625" style="11"/>
    <col min="15354" max="15354" width="50.5703125" style="11" customWidth="1"/>
    <col min="15355" max="15355" width="24.140625" style="11" customWidth="1"/>
    <col min="15356" max="15356" width="27" style="11" customWidth="1"/>
    <col min="15357" max="15357" width="9.140625" style="11"/>
    <col min="15358" max="15358" width="16.7109375" style="11" customWidth="1"/>
    <col min="15359" max="15359" width="9.140625" style="11"/>
    <col min="15360" max="15360" width="26.85546875" style="11" customWidth="1"/>
    <col min="15361" max="15609" width="9.140625" style="11"/>
    <col min="15610" max="15610" width="50.5703125" style="11" customWidth="1"/>
    <col min="15611" max="15611" width="24.140625" style="11" customWidth="1"/>
    <col min="15612" max="15612" width="27" style="11" customWidth="1"/>
    <col min="15613" max="15613" width="9.140625" style="11"/>
    <col min="15614" max="15614" width="16.7109375" style="11" customWidth="1"/>
    <col min="15615" max="15615" width="9.140625" style="11"/>
    <col min="15616" max="15616" width="26.85546875" style="11" customWidth="1"/>
    <col min="15617" max="15865" width="9.140625" style="11"/>
    <col min="15866" max="15866" width="50.5703125" style="11" customWidth="1"/>
    <col min="15867" max="15867" width="24.140625" style="11" customWidth="1"/>
    <col min="15868" max="15868" width="27" style="11" customWidth="1"/>
    <col min="15869" max="15869" width="9.140625" style="11"/>
    <col min="15870" max="15870" width="16.7109375" style="11" customWidth="1"/>
    <col min="15871" max="15871" width="9.140625" style="11"/>
    <col min="15872" max="15872" width="26.85546875" style="11" customWidth="1"/>
    <col min="15873" max="16121" width="9.140625" style="11"/>
    <col min="16122" max="16122" width="50.5703125" style="11" customWidth="1"/>
    <col min="16123" max="16123" width="24.140625" style="11" customWidth="1"/>
    <col min="16124" max="16124" width="27" style="11" customWidth="1"/>
    <col min="16125" max="16125" width="9.140625" style="11"/>
    <col min="16126" max="16126" width="16.7109375" style="11" customWidth="1"/>
    <col min="16127" max="16127" width="9.140625" style="11"/>
    <col min="16128" max="16128" width="26.85546875" style="11" customWidth="1"/>
    <col min="16129" max="16384" width="9.140625" style="11"/>
  </cols>
  <sheetData>
    <row r="1" spans="1:12" x14ac:dyDescent="0.2">
      <c r="A1" s="18" t="s">
        <v>5194</v>
      </c>
      <c r="B1" s="740" t="str">
        <f>HYPERLINK("#List!$A$1", "Preparatory")</f>
        <v>Preparatory</v>
      </c>
    </row>
    <row r="2" spans="1:12" x14ac:dyDescent="0.2">
      <c r="A2" s="18"/>
      <c r="B2" s="136"/>
    </row>
    <row r="3" spans="1:12" x14ac:dyDescent="0.2">
      <c r="A3" s="106" t="s">
        <v>429</v>
      </c>
      <c r="B3" s="68"/>
      <c r="C3" s="68"/>
      <c r="D3" s="384"/>
      <c r="E3" s="17"/>
      <c r="F3" s="35"/>
    </row>
    <row r="4" spans="1:12" x14ac:dyDescent="0.2">
      <c r="A4" s="106" t="s">
        <v>428</v>
      </c>
      <c r="B4" s="68"/>
      <c r="C4" s="68"/>
      <c r="D4" s="384"/>
      <c r="E4" s="17"/>
      <c r="F4" s="35"/>
    </row>
    <row r="5" spans="1:12" x14ac:dyDescent="0.2">
      <c r="A5" s="106"/>
      <c r="B5" s="68"/>
      <c r="C5" s="68"/>
      <c r="D5" s="384"/>
      <c r="E5" s="17"/>
      <c r="F5" s="35"/>
    </row>
    <row r="6" spans="1:12" x14ac:dyDescent="0.2">
      <c r="A6" s="18" t="s">
        <v>6821</v>
      </c>
      <c r="B6" s="136"/>
      <c r="C6" s="68"/>
      <c r="D6" s="384"/>
      <c r="E6" s="17"/>
      <c r="F6" s="35"/>
    </row>
    <row r="7" spans="1:12" x14ac:dyDescent="0.2">
      <c r="A7" s="156" t="s">
        <v>48</v>
      </c>
      <c r="B7" s="4"/>
      <c r="C7" s="68"/>
      <c r="D7" s="384"/>
      <c r="E7" s="17"/>
      <c r="F7" s="35"/>
    </row>
    <row r="8" spans="1:12" x14ac:dyDescent="0.2">
      <c r="A8" s="156" t="s">
        <v>4583</v>
      </c>
      <c r="B8" s="4"/>
      <c r="C8" s="68"/>
      <c r="D8" s="384"/>
      <c r="E8" s="17"/>
      <c r="F8" s="35"/>
    </row>
    <row r="9" spans="1:12" x14ac:dyDescent="0.2">
      <c r="A9" s="156" t="s">
        <v>4360</v>
      </c>
      <c r="B9" s="4"/>
      <c r="C9" s="68"/>
      <c r="D9" s="384"/>
      <c r="E9" s="17"/>
      <c r="F9" s="35"/>
    </row>
    <row r="10" spans="1:12" x14ac:dyDescent="0.2">
      <c r="A10" s="156" t="s">
        <v>6610</v>
      </c>
      <c r="B10" s="282" t="s">
        <v>7759</v>
      </c>
      <c r="C10" s="253" t="s">
        <v>7805</v>
      </c>
      <c r="D10" s="253" t="s">
        <v>7557</v>
      </c>
      <c r="E10" s="383"/>
      <c r="F10" s="19"/>
    </row>
    <row r="11" spans="1:12" x14ac:dyDescent="0.2">
      <c r="A11" s="156"/>
      <c r="B11" s="4"/>
      <c r="C11" s="385"/>
      <c r="D11" s="385"/>
      <c r="E11" s="383"/>
      <c r="F11" s="19"/>
    </row>
    <row r="12" spans="1:12" ht="51" x14ac:dyDescent="0.2">
      <c r="C12" s="215" t="s">
        <v>508</v>
      </c>
      <c r="D12" s="215" t="s">
        <v>427</v>
      </c>
    </row>
    <row r="13" spans="1:12" x14ac:dyDescent="0.2">
      <c r="C13" s="219" t="s">
        <v>7836</v>
      </c>
      <c r="D13" s="219" t="s">
        <v>7837</v>
      </c>
    </row>
    <row r="14" spans="1:12" x14ac:dyDescent="0.2">
      <c r="A14" s="300" t="s">
        <v>7556</v>
      </c>
      <c r="B14" s="219" t="s">
        <v>7807</v>
      </c>
      <c r="C14" s="678" t="s">
        <v>23</v>
      </c>
      <c r="D14" s="678" t="s">
        <v>227</v>
      </c>
      <c r="E14" s="13" t="s">
        <v>4858</v>
      </c>
      <c r="F14" s="17"/>
      <c r="G14" s="9" t="s">
        <v>2106</v>
      </c>
      <c r="H14" s="9" t="s">
        <v>6611</v>
      </c>
      <c r="I14" s="9" t="s">
        <v>4232</v>
      </c>
      <c r="J14" s="10" t="s">
        <v>4859</v>
      </c>
      <c r="K14" s="14"/>
      <c r="L14" s="14"/>
    </row>
    <row r="15" spans="1:12" x14ac:dyDescent="0.2">
      <c r="A15" s="300" t="s">
        <v>426</v>
      </c>
      <c r="B15" s="219" t="s">
        <v>7808</v>
      </c>
      <c r="C15" s="678" t="s">
        <v>24</v>
      </c>
      <c r="D15" s="678" t="s">
        <v>274</v>
      </c>
      <c r="E15" s="13" t="s">
        <v>4860</v>
      </c>
      <c r="F15" s="17"/>
      <c r="G15" s="9" t="s">
        <v>2106</v>
      </c>
      <c r="H15" s="9" t="s">
        <v>6611</v>
      </c>
      <c r="I15" s="9" t="s">
        <v>4232</v>
      </c>
      <c r="J15" s="10" t="s">
        <v>4859</v>
      </c>
      <c r="K15" s="14"/>
      <c r="L15" s="14"/>
    </row>
    <row r="16" spans="1:12" x14ac:dyDescent="0.2">
      <c r="A16" s="300" t="s">
        <v>425</v>
      </c>
      <c r="B16" s="219" t="s">
        <v>7809</v>
      </c>
      <c r="C16" s="678" t="s">
        <v>25</v>
      </c>
      <c r="D16" s="678" t="s">
        <v>424</v>
      </c>
      <c r="E16" s="13" t="s">
        <v>4861</v>
      </c>
      <c r="F16" s="17"/>
      <c r="G16" s="9" t="s">
        <v>2106</v>
      </c>
      <c r="H16" s="9" t="s">
        <v>6611</v>
      </c>
      <c r="I16" s="9" t="s">
        <v>4232</v>
      </c>
      <c r="J16" s="10" t="s">
        <v>4859</v>
      </c>
      <c r="K16" s="14"/>
      <c r="L16" s="14"/>
    </row>
    <row r="17" spans="1:21" x14ac:dyDescent="0.2">
      <c r="A17" s="300" t="s">
        <v>423</v>
      </c>
      <c r="B17" s="219" t="s">
        <v>7810</v>
      </c>
      <c r="C17" s="678" t="s">
        <v>26</v>
      </c>
      <c r="D17" s="678" t="s">
        <v>553</v>
      </c>
      <c r="E17" s="13" t="s">
        <v>4862</v>
      </c>
      <c r="F17" s="17"/>
      <c r="G17" s="9" t="s">
        <v>2106</v>
      </c>
      <c r="H17" s="9" t="s">
        <v>6611</v>
      </c>
      <c r="I17" s="9" t="s">
        <v>4232</v>
      </c>
      <c r="J17" s="10" t="s">
        <v>4859</v>
      </c>
      <c r="K17" s="14"/>
      <c r="L17" s="14"/>
    </row>
    <row r="18" spans="1:21" x14ac:dyDescent="0.2">
      <c r="A18" s="300" t="s">
        <v>422</v>
      </c>
      <c r="B18" s="219" t="s">
        <v>7852</v>
      </c>
      <c r="C18" s="678" t="s">
        <v>27</v>
      </c>
      <c r="D18" s="678" t="s">
        <v>434</v>
      </c>
      <c r="E18" s="13" t="s">
        <v>4863</v>
      </c>
      <c r="F18" s="17"/>
      <c r="G18" s="9" t="s">
        <v>2106</v>
      </c>
      <c r="H18" s="9" t="s">
        <v>6611</v>
      </c>
      <c r="I18" s="9" t="s">
        <v>4232</v>
      </c>
      <c r="J18" s="10" t="s">
        <v>4859</v>
      </c>
      <c r="K18" s="14"/>
      <c r="L18" s="14"/>
    </row>
    <row r="19" spans="1:21" x14ac:dyDescent="0.2">
      <c r="A19" s="300" t="s">
        <v>421</v>
      </c>
      <c r="B19" s="219" t="s">
        <v>7853</v>
      </c>
      <c r="C19" s="678" t="s">
        <v>28</v>
      </c>
      <c r="D19" s="678" t="s">
        <v>420</v>
      </c>
      <c r="E19" s="13" t="s">
        <v>4864</v>
      </c>
      <c r="F19" s="13" t="s">
        <v>4865</v>
      </c>
      <c r="G19" s="9" t="s">
        <v>2106</v>
      </c>
      <c r="H19" s="9" t="s">
        <v>6611</v>
      </c>
      <c r="I19" s="9" t="s">
        <v>4232</v>
      </c>
      <c r="J19" s="10" t="s">
        <v>4859</v>
      </c>
      <c r="K19" s="14"/>
      <c r="L19" s="14"/>
    </row>
    <row r="20" spans="1:21" x14ac:dyDescent="0.2">
      <c r="A20" s="300" t="s">
        <v>419</v>
      </c>
      <c r="B20" s="219" t="s">
        <v>7854</v>
      </c>
      <c r="C20" s="678" t="s">
        <v>29</v>
      </c>
      <c r="D20" s="678" t="s">
        <v>492</v>
      </c>
      <c r="E20" s="13" t="s">
        <v>4866</v>
      </c>
      <c r="F20" s="13"/>
      <c r="G20" s="9" t="s">
        <v>2106</v>
      </c>
      <c r="H20" s="9" t="s">
        <v>6611</v>
      </c>
      <c r="I20" s="9" t="s">
        <v>4232</v>
      </c>
      <c r="J20" s="10" t="s">
        <v>4859</v>
      </c>
      <c r="K20" s="14"/>
      <c r="L20" s="14"/>
    </row>
    <row r="21" spans="1:21" x14ac:dyDescent="0.2">
      <c r="A21" s="300" t="s">
        <v>415</v>
      </c>
      <c r="B21" s="219" t="s">
        <v>7812</v>
      </c>
      <c r="C21" s="678" t="s">
        <v>32</v>
      </c>
      <c r="D21" s="678" t="s">
        <v>488</v>
      </c>
      <c r="E21" s="13" t="s">
        <v>4867</v>
      </c>
      <c r="F21" s="13" t="s">
        <v>4868</v>
      </c>
      <c r="G21" s="9" t="s">
        <v>2106</v>
      </c>
      <c r="H21" s="9" t="s">
        <v>6611</v>
      </c>
      <c r="I21" s="9" t="s">
        <v>4232</v>
      </c>
      <c r="J21" s="10" t="s">
        <v>4859</v>
      </c>
      <c r="K21" s="14"/>
      <c r="L21" s="14"/>
    </row>
    <row r="22" spans="1:21" ht="38.25" x14ac:dyDescent="0.2">
      <c r="A22" s="381"/>
      <c r="B22" s="4"/>
      <c r="C22" s="82" t="s">
        <v>4451</v>
      </c>
      <c r="D22" s="82" t="s">
        <v>4452</v>
      </c>
    </row>
    <row r="23" spans="1:21" x14ac:dyDescent="0.2">
      <c r="A23" s="381"/>
      <c r="B23" s="4"/>
    </row>
    <row r="24" spans="1:21" x14ac:dyDescent="0.2">
      <c r="A24" s="18" t="s">
        <v>6822</v>
      </c>
      <c r="B24" s="136"/>
    </row>
    <row r="25" spans="1:21" x14ac:dyDescent="0.2">
      <c r="A25" s="156" t="s">
        <v>48</v>
      </c>
      <c r="B25" s="4"/>
    </row>
    <row r="26" spans="1:21" x14ac:dyDescent="0.2">
      <c r="A26" s="156" t="s">
        <v>4583</v>
      </c>
      <c r="B26" s="4"/>
      <c r="D26" s="82"/>
    </row>
    <row r="27" spans="1:21" x14ac:dyDescent="0.2">
      <c r="A27" s="156" t="s">
        <v>4360</v>
      </c>
      <c r="B27" s="4"/>
      <c r="C27" s="68"/>
      <c r="D27" s="4"/>
    </row>
    <row r="28" spans="1:21" x14ac:dyDescent="0.2">
      <c r="A28" s="156" t="s">
        <v>6610</v>
      </c>
      <c r="B28" s="282" t="s">
        <v>7759</v>
      </c>
      <c r="C28" s="253" t="s">
        <v>7805</v>
      </c>
      <c r="D28" s="253" t="s">
        <v>7557</v>
      </c>
    </row>
    <row r="29" spans="1:21" x14ac:dyDescent="0.2">
      <c r="C29" s="4"/>
      <c r="D29" s="82"/>
    </row>
    <row r="30" spans="1:21" x14ac:dyDescent="0.2">
      <c r="C30" s="284" t="s">
        <v>2392</v>
      </c>
      <c r="D30" s="82"/>
    </row>
    <row r="31" spans="1:21" x14ac:dyDescent="0.2">
      <c r="C31" s="219" t="s">
        <v>7863</v>
      </c>
      <c r="D31" s="82"/>
    </row>
    <row r="32" spans="1:21" x14ac:dyDescent="0.2">
      <c r="A32" s="332" t="s">
        <v>407</v>
      </c>
      <c r="B32" s="253" t="s">
        <v>7842</v>
      </c>
      <c r="C32" s="678" t="s">
        <v>35</v>
      </c>
      <c r="D32" s="13" t="s">
        <v>4869</v>
      </c>
      <c r="E32" s="13" t="s">
        <v>4451</v>
      </c>
      <c r="F32" s="9" t="s">
        <v>2106</v>
      </c>
      <c r="G32" s="9" t="s">
        <v>6611</v>
      </c>
      <c r="H32" s="10"/>
      <c r="I32" s="33"/>
      <c r="J32" s="9" t="s">
        <v>4232</v>
      </c>
      <c r="K32" s="10" t="s">
        <v>4859</v>
      </c>
      <c r="L32" s="9"/>
      <c r="M32" s="33"/>
      <c r="N32" s="14"/>
      <c r="O32" s="33"/>
      <c r="P32" s="10"/>
      <c r="Q32" s="10"/>
      <c r="S32" s="16"/>
      <c r="U32" s="16"/>
    </row>
    <row r="33" spans="1:21" x14ac:dyDescent="0.2">
      <c r="A33" s="332" t="s">
        <v>410</v>
      </c>
      <c r="B33" s="253" t="s">
        <v>7843</v>
      </c>
      <c r="C33" s="655" t="s">
        <v>33</v>
      </c>
      <c r="D33" s="13"/>
      <c r="E33" s="13" t="s">
        <v>4453</v>
      </c>
      <c r="F33" s="9" t="s">
        <v>2106</v>
      </c>
      <c r="G33" s="9" t="s">
        <v>6611</v>
      </c>
      <c r="H33" s="10"/>
      <c r="I33" s="33"/>
      <c r="J33" s="9" t="s">
        <v>4232</v>
      </c>
      <c r="K33" s="10" t="s">
        <v>4859</v>
      </c>
      <c r="L33" s="9"/>
      <c r="M33" s="33"/>
      <c r="N33" s="14"/>
      <c r="O33" s="33"/>
      <c r="P33" s="10"/>
      <c r="Q33" s="10"/>
      <c r="S33" s="16"/>
      <c r="U33" s="16"/>
    </row>
    <row r="34" spans="1:21" x14ac:dyDescent="0.2">
      <c r="A34" s="332" t="s">
        <v>409</v>
      </c>
      <c r="B34" s="253" t="s">
        <v>7844</v>
      </c>
      <c r="C34" s="678" t="s">
        <v>34</v>
      </c>
      <c r="D34" s="13"/>
      <c r="E34" s="13" t="s">
        <v>4454</v>
      </c>
      <c r="F34" s="9" t="s">
        <v>2106</v>
      </c>
      <c r="G34" s="9" t="s">
        <v>6611</v>
      </c>
      <c r="H34" s="10"/>
      <c r="I34" s="33"/>
      <c r="J34" s="9" t="s">
        <v>4232</v>
      </c>
      <c r="K34" s="10" t="s">
        <v>4859</v>
      </c>
      <c r="L34" s="9"/>
      <c r="M34" s="33"/>
      <c r="N34" s="14"/>
      <c r="O34" s="33"/>
      <c r="P34" s="10"/>
      <c r="Q34" s="10"/>
      <c r="S34" s="16"/>
      <c r="U34" s="16"/>
    </row>
    <row r="35" spans="1:21" ht="25.5" x14ac:dyDescent="0.2">
      <c r="A35" s="332" t="s">
        <v>405</v>
      </c>
      <c r="B35" s="796" t="s">
        <v>8391</v>
      </c>
      <c r="C35" s="678" t="s">
        <v>193</v>
      </c>
      <c r="D35" s="13" t="s">
        <v>4865</v>
      </c>
      <c r="E35" s="13" t="s">
        <v>4455</v>
      </c>
      <c r="F35" s="9" t="s">
        <v>2106</v>
      </c>
      <c r="G35" s="9" t="s">
        <v>6611</v>
      </c>
      <c r="H35" s="10"/>
      <c r="I35" s="33"/>
      <c r="J35" s="9" t="s">
        <v>4232</v>
      </c>
      <c r="K35" s="10" t="s">
        <v>4870</v>
      </c>
      <c r="L35" s="9"/>
      <c r="M35" s="33"/>
      <c r="N35" s="10"/>
      <c r="O35" s="33"/>
      <c r="P35" s="33"/>
      <c r="Q35" s="10"/>
      <c r="S35" s="16"/>
      <c r="U35" s="16"/>
    </row>
    <row r="36" spans="1:21" x14ac:dyDescent="0.2">
      <c r="A36" s="332" t="s">
        <v>2490</v>
      </c>
      <c r="B36" s="219" t="s">
        <v>7817</v>
      </c>
      <c r="C36" s="678" t="s">
        <v>60</v>
      </c>
      <c r="D36" s="13"/>
      <c r="E36" s="13" t="s">
        <v>4455</v>
      </c>
      <c r="F36" s="9" t="s">
        <v>2106</v>
      </c>
      <c r="G36" s="9" t="s">
        <v>6611</v>
      </c>
      <c r="H36" s="10"/>
      <c r="I36" s="33"/>
      <c r="J36" s="9" t="s">
        <v>4232</v>
      </c>
      <c r="K36" s="10"/>
      <c r="L36" s="9"/>
      <c r="M36" s="33"/>
      <c r="N36" s="10"/>
      <c r="O36" s="33"/>
      <c r="P36" s="33"/>
      <c r="Q36" s="10"/>
      <c r="S36" s="16"/>
      <c r="U36" s="16"/>
    </row>
    <row r="37" spans="1:21" ht="25.5" x14ac:dyDescent="0.2">
      <c r="A37" s="332" t="s">
        <v>2489</v>
      </c>
      <c r="B37" s="796" t="s">
        <v>8412</v>
      </c>
      <c r="C37" s="655" t="s">
        <v>30</v>
      </c>
      <c r="D37" s="13"/>
      <c r="E37" s="13" t="s">
        <v>4455</v>
      </c>
      <c r="F37" s="9" t="s">
        <v>2106</v>
      </c>
      <c r="G37" s="9" t="s">
        <v>5004</v>
      </c>
      <c r="H37" s="10"/>
      <c r="I37" s="33"/>
      <c r="J37" s="9" t="s">
        <v>4232</v>
      </c>
      <c r="K37" s="10"/>
      <c r="L37" s="9"/>
      <c r="M37" s="33"/>
      <c r="N37" s="10"/>
      <c r="O37" s="33"/>
      <c r="P37" s="33"/>
      <c r="Q37" s="10"/>
      <c r="S37" s="16"/>
      <c r="U37" s="16"/>
    </row>
    <row r="38" spans="1:21" ht="25.5" x14ac:dyDescent="0.2">
      <c r="A38" s="292" t="s">
        <v>417</v>
      </c>
      <c r="B38" s="796" t="s">
        <v>8398</v>
      </c>
      <c r="C38" s="655" t="s">
        <v>31</v>
      </c>
      <c r="D38" s="13" t="s">
        <v>4865</v>
      </c>
      <c r="E38" s="13" t="s">
        <v>4455</v>
      </c>
      <c r="F38" s="9" t="s">
        <v>2106</v>
      </c>
      <c r="G38" s="9" t="s">
        <v>5002</v>
      </c>
      <c r="H38" s="9"/>
      <c r="I38" s="9"/>
      <c r="J38" s="9" t="s">
        <v>4232</v>
      </c>
      <c r="L38" s="10"/>
    </row>
    <row r="39" spans="1:21" ht="25.5" x14ac:dyDescent="0.2">
      <c r="A39" s="292" t="s">
        <v>399</v>
      </c>
      <c r="B39" s="796" t="s">
        <v>8384</v>
      </c>
      <c r="C39" s="678" t="s">
        <v>38</v>
      </c>
      <c r="D39" s="16"/>
      <c r="E39" s="11" t="s">
        <v>4456</v>
      </c>
      <c r="F39" s="9" t="s">
        <v>2106</v>
      </c>
      <c r="G39" s="9" t="s">
        <v>5002</v>
      </c>
      <c r="H39" s="9"/>
      <c r="J39" s="9" t="s">
        <v>4232</v>
      </c>
    </row>
    <row r="40" spans="1:21" x14ac:dyDescent="0.2">
      <c r="A40" s="332" t="s">
        <v>398</v>
      </c>
      <c r="B40" s="796" t="s">
        <v>8385</v>
      </c>
      <c r="C40" s="678" t="s">
        <v>39</v>
      </c>
      <c r="D40" s="13"/>
      <c r="E40" s="13" t="s">
        <v>4457</v>
      </c>
      <c r="F40" s="9" t="s">
        <v>2106</v>
      </c>
      <c r="G40" s="9" t="s">
        <v>5002</v>
      </c>
      <c r="H40" s="10"/>
      <c r="I40" s="33"/>
      <c r="J40" s="9" t="s">
        <v>4232</v>
      </c>
      <c r="K40" s="33"/>
      <c r="L40" s="33"/>
      <c r="M40" s="33"/>
      <c r="N40" s="10"/>
      <c r="O40" s="33"/>
      <c r="P40" s="10"/>
      <c r="Q40" s="10"/>
      <c r="S40" s="16"/>
      <c r="U40" s="16"/>
    </row>
    <row r="41" spans="1:21" x14ac:dyDescent="0.2">
      <c r="A41" s="332" t="s">
        <v>397</v>
      </c>
      <c r="B41" s="219" t="s">
        <v>8386</v>
      </c>
      <c r="C41" s="778" t="s">
        <v>93</v>
      </c>
      <c r="D41" s="13"/>
      <c r="E41" s="13" t="s">
        <v>4458</v>
      </c>
      <c r="F41" s="9" t="s">
        <v>2106</v>
      </c>
      <c r="G41" s="9" t="s">
        <v>5002</v>
      </c>
      <c r="H41" s="10"/>
      <c r="I41" s="33"/>
      <c r="J41" s="9" t="s">
        <v>4232</v>
      </c>
      <c r="K41" s="33"/>
      <c r="L41" s="33"/>
      <c r="M41" s="33"/>
      <c r="N41" s="10"/>
      <c r="O41" s="33"/>
      <c r="P41" s="10"/>
      <c r="Q41" s="10"/>
      <c r="S41" s="16"/>
      <c r="U41" s="16"/>
    </row>
    <row r="42" spans="1:21" x14ac:dyDescent="0.2">
      <c r="A42" s="332" t="s">
        <v>2491</v>
      </c>
      <c r="B42" s="796" t="s">
        <v>8399</v>
      </c>
      <c r="C42" s="678" t="s">
        <v>40</v>
      </c>
      <c r="D42" s="13"/>
      <c r="E42" s="13"/>
      <c r="F42" s="9" t="s">
        <v>2106</v>
      </c>
      <c r="G42" s="9" t="s">
        <v>5002</v>
      </c>
      <c r="H42" s="10"/>
      <c r="I42" s="33"/>
      <c r="J42" s="9" t="s">
        <v>4232</v>
      </c>
      <c r="K42" s="33"/>
      <c r="L42" s="33"/>
      <c r="M42" s="33"/>
      <c r="N42" s="10"/>
      <c r="O42" s="33"/>
      <c r="P42" s="10"/>
      <c r="Q42" s="10"/>
      <c r="S42" s="16"/>
      <c r="U42" s="16"/>
    </row>
    <row r="43" spans="1:21" ht="38.25" x14ac:dyDescent="0.2">
      <c r="A43" s="292" t="s">
        <v>2408</v>
      </c>
      <c r="B43" s="219" t="s">
        <v>8392</v>
      </c>
      <c r="C43" s="678" t="s">
        <v>61</v>
      </c>
      <c r="D43" s="13" t="s">
        <v>4508</v>
      </c>
      <c r="E43" s="13" t="s">
        <v>4455</v>
      </c>
      <c r="F43" s="9" t="s">
        <v>2106</v>
      </c>
      <c r="G43" s="9" t="s">
        <v>5002</v>
      </c>
      <c r="H43" s="10"/>
      <c r="J43" s="9" t="s">
        <v>4232</v>
      </c>
      <c r="K43" s="9" t="s">
        <v>4490</v>
      </c>
    </row>
    <row r="44" spans="1:21" x14ac:dyDescent="0.2">
      <c r="A44" s="292" t="s">
        <v>406</v>
      </c>
      <c r="B44" s="219" t="s">
        <v>8393</v>
      </c>
      <c r="C44" s="678" t="s">
        <v>108</v>
      </c>
      <c r="D44" s="162"/>
      <c r="E44" s="13" t="s">
        <v>4455</v>
      </c>
      <c r="F44" s="9" t="s">
        <v>2106</v>
      </c>
      <c r="G44" s="9" t="s">
        <v>5002</v>
      </c>
      <c r="H44" s="10"/>
      <c r="I44" s="380"/>
      <c r="J44" s="9" t="s">
        <v>4232</v>
      </c>
      <c r="K44" s="9" t="s">
        <v>4491</v>
      </c>
      <c r="L44" s="380"/>
    </row>
    <row r="45" spans="1:21" x14ac:dyDescent="0.2">
      <c r="A45" s="332" t="s">
        <v>414</v>
      </c>
      <c r="B45" s="796" t="s">
        <v>8414</v>
      </c>
      <c r="C45" s="655" t="s">
        <v>413</v>
      </c>
      <c r="D45" s="13"/>
      <c r="E45" s="13" t="s">
        <v>4428</v>
      </c>
      <c r="F45" s="9" t="s">
        <v>2106</v>
      </c>
      <c r="G45" s="9" t="s">
        <v>5002</v>
      </c>
      <c r="H45" s="10" t="s">
        <v>4383</v>
      </c>
      <c r="I45" s="10" t="s">
        <v>4384</v>
      </c>
      <c r="J45" s="10" t="s">
        <v>4219</v>
      </c>
      <c r="K45" s="10" t="s">
        <v>4285</v>
      </c>
      <c r="L45" s="33"/>
      <c r="M45" s="33"/>
      <c r="N45" s="33"/>
      <c r="O45" s="33"/>
      <c r="P45" s="33"/>
      <c r="Q45" s="10"/>
      <c r="S45" s="16"/>
      <c r="U45" s="16"/>
    </row>
    <row r="46" spans="1:21" x14ac:dyDescent="0.2">
      <c r="A46" s="332" t="s">
        <v>412</v>
      </c>
      <c r="B46" s="219" t="s">
        <v>8304</v>
      </c>
      <c r="C46" s="655" t="s">
        <v>411</v>
      </c>
      <c r="D46" s="13"/>
      <c r="E46" s="13" t="s">
        <v>4428</v>
      </c>
      <c r="F46" s="9" t="s">
        <v>2106</v>
      </c>
      <c r="G46" s="9" t="s">
        <v>5002</v>
      </c>
      <c r="H46" s="10" t="s">
        <v>4383</v>
      </c>
      <c r="I46" s="10" t="s">
        <v>4384</v>
      </c>
      <c r="J46" s="10" t="s">
        <v>4219</v>
      </c>
      <c r="K46" s="10" t="s">
        <v>4285</v>
      </c>
      <c r="L46" s="10" t="s">
        <v>4465</v>
      </c>
      <c r="M46" s="33"/>
      <c r="N46" s="33"/>
      <c r="O46" s="33"/>
      <c r="P46" s="33"/>
      <c r="Q46" s="33"/>
      <c r="S46" s="16"/>
      <c r="U46" s="16"/>
    </row>
    <row r="47" spans="1:21" x14ac:dyDescent="0.2">
      <c r="A47" s="381"/>
      <c r="B47" s="4"/>
      <c r="C47" s="4"/>
      <c r="D47" s="13"/>
      <c r="E47" s="13"/>
      <c r="F47" s="9"/>
      <c r="G47" s="9"/>
      <c r="H47" s="10"/>
      <c r="I47" s="10"/>
      <c r="J47" s="10"/>
      <c r="K47" s="10"/>
      <c r="L47" s="10"/>
      <c r="M47" s="33"/>
      <c r="N47" s="33"/>
      <c r="O47" s="33"/>
      <c r="P47" s="33"/>
      <c r="Q47" s="33"/>
      <c r="S47" s="16"/>
      <c r="U47" s="16"/>
    </row>
    <row r="48" spans="1:21" x14ac:dyDescent="0.2">
      <c r="A48" s="18" t="s">
        <v>6823</v>
      </c>
      <c r="B48" s="136"/>
    </row>
    <row r="49" spans="1:5" x14ac:dyDescent="0.2">
      <c r="A49" s="156" t="s">
        <v>48</v>
      </c>
      <c r="B49" s="4"/>
    </row>
    <row r="50" spans="1:5" x14ac:dyDescent="0.2">
      <c r="A50" s="156" t="s">
        <v>4583</v>
      </c>
      <c r="B50" s="4"/>
      <c r="D50" s="82"/>
    </row>
    <row r="51" spans="1:5" x14ac:dyDescent="0.2">
      <c r="A51" s="156" t="s">
        <v>6610</v>
      </c>
      <c r="B51" s="282" t="s">
        <v>7759</v>
      </c>
      <c r="C51" s="253" t="s">
        <v>7805</v>
      </c>
      <c r="D51" s="253" t="s">
        <v>7557</v>
      </c>
    </row>
    <row r="53" spans="1:5" ht="38.25" x14ac:dyDescent="0.2">
      <c r="C53" s="220" t="s">
        <v>2484</v>
      </c>
    </row>
    <row r="54" spans="1:5" x14ac:dyDescent="0.2">
      <c r="C54" s="253" t="s">
        <v>8291</v>
      </c>
    </row>
    <row r="55" spans="1:5" x14ac:dyDescent="0.2">
      <c r="A55" s="303" t="s">
        <v>2485</v>
      </c>
      <c r="B55" s="796" t="s">
        <v>8400</v>
      </c>
      <c r="C55" s="679" t="s">
        <v>2418</v>
      </c>
      <c r="D55" s="9" t="s">
        <v>2110</v>
      </c>
      <c r="E55" s="9" t="s">
        <v>5005</v>
      </c>
    </row>
    <row r="56" spans="1:5" x14ac:dyDescent="0.2">
      <c r="A56" s="303" t="s">
        <v>2486</v>
      </c>
      <c r="B56" s="796" t="s">
        <v>8401</v>
      </c>
      <c r="C56" s="679" t="s">
        <v>2419</v>
      </c>
      <c r="D56" s="9" t="s">
        <v>2110</v>
      </c>
      <c r="E56" s="9" t="s">
        <v>5006</v>
      </c>
    </row>
    <row r="57" spans="1:5" x14ac:dyDescent="0.2">
      <c r="A57" s="303" t="s">
        <v>2487</v>
      </c>
      <c r="B57" s="796" t="s">
        <v>8402</v>
      </c>
      <c r="C57" s="679" t="s">
        <v>2421</v>
      </c>
      <c r="D57" s="9" t="s">
        <v>2110</v>
      </c>
      <c r="E57" s="9" t="s">
        <v>5007</v>
      </c>
    </row>
    <row r="58" spans="1:5" x14ac:dyDescent="0.2">
      <c r="A58" s="303" t="s">
        <v>423</v>
      </c>
      <c r="B58" s="796" t="s">
        <v>8403</v>
      </c>
      <c r="C58" s="679" t="s">
        <v>5300</v>
      </c>
      <c r="D58" s="9" t="s">
        <v>2110</v>
      </c>
      <c r="E58" s="9" t="s">
        <v>5008</v>
      </c>
    </row>
    <row r="59" spans="1:5" x14ac:dyDescent="0.2">
      <c r="A59" s="303" t="s">
        <v>422</v>
      </c>
      <c r="B59" s="796" t="s">
        <v>8404</v>
      </c>
      <c r="C59" s="679" t="s">
        <v>5301</v>
      </c>
      <c r="D59" s="9" t="s">
        <v>2110</v>
      </c>
      <c r="E59" s="9" t="s">
        <v>5009</v>
      </c>
    </row>
    <row r="60" spans="1:5" x14ac:dyDescent="0.2">
      <c r="A60" s="303" t="s">
        <v>419</v>
      </c>
      <c r="B60" s="796" t="s">
        <v>8405</v>
      </c>
      <c r="C60" s="679" t="s">
        <v>5302</v>
      </c>
      <c r="D60" s="9" t="s">
        <v>2110</v>
      </c>
      <c r="E60" s="9" t="s">
        <v>5010</v>
      </c>
    </row>
    <row r="61" spans="1:5" x14ac:dyDescent="0.2">
      <c r="A61" s="303" t="s">
        <v>407</v>
      </c>
      <c r="B61" s="796" t="s">
        <v>8411</v>
      </c>
      <c r="C61" s="679" t="s">
        <v>5303</v>
      </c>
      <c r="D61" s="9" t="s">
        <v>2110</v>
      </c>
      <c r="E61" s="9" t="s">
        <v>5011</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3">
    <pageSetUpPr fitToPage="1"/>
  </sheetPr>
  <dimension ref="A1:U73"/>
  <sheetViews>
    <sheetView zoomScaleNormal="100" workbookViewId="0"/>
  </sheetViews>
  <sheetFormatPr defaultColWidth="9.140625" defaultRowHeight="12.75" x14ac:dyDescent="0.2"/>
  <cols>
    <col min="1" max="1" width="63.28515625" style="11" customWidth="1"/>
    <col min="2" max="2" width="10" style="86" bestFit="1" customWidth="1"/>
    <col min="3" max="3" width="22.5703125" style="86" customWidth="1"/>
    <col min="4" max="4" width="22.5703125" style="11" customWidth="1"/>
    <col min="5" max="5" width="19.85546875" style="11" customWidth="1"/>
    <col min="6" max="6" width="15.42578125" style="11" customWidth="1"/>
    <col min="7" max="7" width="14.28515625" style="11" customWidth="1"/>
    <col min="8" max="8" width="15.140625" style="11" customWidth="1"/>
    <col min="9" max="9" width="26.28515625" style="11" customWidth="1"/>
    <col min="10" max="10" width="13.42578125" style="11" customWidth="1"/>
    <col min="11" max="249" width="9.140625" style="11"/>
    <col min="250" max="250" width="50.5703125" style="11" customWidth="1"/>
    <col min="251" max="251" width="24.140625" style="11" customWidth="1"/>
    <col min="252" max="252" width="27" style="11" customWidth="1"/>
    <col min="253" max="253" width="9.140625" style="11"/>
    <col min="254" max="254" width="16.7109375" style="11" customWidth="1"/>
    <col min="255" max="255" width="9.140625" style="11"/>
    <col min="256" max="256" width="26.85546875" style="11" customWidth="1"/>
    <col min="257" max="505" width="9.140625" style="11"/>
    <col min="506" max="506" width="50.5703125" style="11" customWidth="1"/>
    <col min="507" max="507" width="24.140625" style="11" customWidth="1"/>
    <col min="508" max="508" width="27" style="11" customWidth="1"/>
    <col min="509" max="509" width="9.140625" style="11"/>
    <col min="510" max="510" width="16.7109375" style="11" customWidth="1"/>
    <col min="511" max="511" width="9.140625" style="11"/>
    <col min="512" max="512" width="26.85546875" style="11" customWidth="1"/>
    <col min="513" max="761" width="9.140625" style="11"/>
    <col min="762" max="762" width="50.5703125" style="11" customWidth="1"/>
    <col min="763" max="763" width="24.140625" style="11" customWidth="1"/>
    <col min="764" max="764" width="27" style="11" customWidth="1"/>
    <col min="765" max="765" width="9.140625" style="11"/>
    <col min="766" max="766" width="16.7109375" style="11" customWidth="1"/>
    <col min="767" max="767" width="9.140625" style="11"/>
    <col min="768" max="768" width="26.85546875" style="11" customWidth="1"/>
    <col min="769" max="1017" width="9.140625" style="11"/>
    <col min="1018" max="1018" width="50.5703125" style="11" customWidth="1"/>
    <col min="1019" max="1019" width="24.140625" style="11" customWidth="1"/>
    <col min="1020" max="1020" width="27" style="11" customWidth="1"/>
    <col min="1021" max="1021" width="9.140625" style="11"/>
    <col min="1022" max="1022" width="16.7109375" style="11" customWidth="1"/>
    <col min="1023" max="1023" width="9.140625" style="11"/>
    <col min="1024" max="1024" width="26.85546875" style="11" customWidth="1"/>
    <col min="1025" max="1273" width="9.140625" style="11"/>
    <col min="1274" max="1274" width="50.5703125" style="11" customWidth="1"/>
    <col min="1275" max="1275" width="24.140625" style="11" customWidth="1"/>
    <col min="1276" max="1276" width="27" style="11" customWidth="1"/>
    <col min="1277" max="1277" width="9.140625" style="11"/>
    <col min="1278" max="1278" width="16.7109375" style="11" customWidth="1"/>
    <col min="1279" max="1279" width="9.140625" style="11"/>
    <col min="1280" max="1280" width="26.85546875" style="11" customWidth="1"/>
    <col min="1281" max="1529" width="9.140625" style="11"/>
    <col min="1530" max="1530" width="50.5703125" style="11" customWidth="1"/>
    <col min="1531" max="1531" width="24.140625" style="11" customWidth="1"/>
    <col min="1532" max="1532" width="27" style="11" customWidth="1"/>
    <col min="1533" max="1533" width="9.140625" style="11"/>
    <col min="1534" max="1534" width="16.7109375" style="11" customWidth="1"/>
    <col min="1535" max="1535" width="9.140625" style="11"/>
    <col min="1536" max="1536" width="26.85546875" style="11" customWidth="1"/>
    <col min="1537" max="1785" width="9.140625" style="11"/>
    <col min="1786" max="1786" width="50.5703125" style="11" customWidth="1"/>
    <col min="1787" max="1787" width="24.140625" style="11" customWidth="1"/>
    <col min="1788" max="1788" width="27" style="11" customWidth="1"/>
    <col min="1789" max="1789" width="9.140625" style="11"/>
    <col min="1790" max="1790" width="16.7109375" style="11" customWidth="1"/>
    <col min="1791" max="1791" width="9.140625" style="11"/>
    <col min="1792" max="1792" width="26.85546875" style="11" customWidth="1"/>
    <col min="1793" max="2041" width="9.140625" style="11"/>
    <col min="2042" max="2042" width="50.5703125" style="11" customWidth="1"/>
    <col min="2043" max="2043" width="24.140625" style="11" customWidth="1"/>
    <col min="2044" max="2044" width="27" style="11" customWidth="1"/>
    <col min="2045" max="2045" width="9.140625" style="11"/>
    <col min="2046" max="2046" width="16.7109375" style="11" customWidth="1"/>
    <col min="2047" max="2047" width="9.140625" style="11"/>
    <col min="2048" max="2048" width="26.85546875" style="11" customWidth="1"/>
    <col min="2049" max="2297" width="9.140625" style="11"/>
    <col min="2298" max="2298" width="50.5703125" style="11" customWidth="1"/>
    <col min="2299" max="2299" width="24.140625" style="11" customWidth="1"/>
    <col min="2300" max="2300" width="27" style="11" customWidth="1"/>
    <col min="2301" max="2301" width="9.140625" style="11"/>
    <col min="2302" max="2302" width="16.7109375" style="11" customWidth="1"/>
    <col min="2303" max="2303" width="9.140625" style="11"/>
    <col min="2304" max="2304" width="26.85546875" style="11" customWidth="1"/>
    <col min="2305" max="2553" width="9.140625" style="11"/>
    <col min="2554" max="2554" width="50.5703125" style="11" customWidth="1"/>
    <col min="2555" max="2555" width="24.140625" style="11" customWidth="1"/>
    <col min="2556" max="2556" width="27" style="11" customWidth="1"/>
    <col min="2557" max="2557" width="9.140625" style="11"/>
    <col min="2558" max="2558" width="16.7109375" style="11" customWidth="1"/>
    <col min="2559" max="2559" width="9.140625" style="11"/>
    <col min="2560" max="2560" width="26.85546875" style="11" customWidth="1"/>
    <col min="2561" max="2809" width="9.140625" style="11"/>
    <col min="2810" max="2810" width="50.5703125" style="11" customWidth="1"/>
    <col min="2811" max="2811" width="24.140625" style="11" customWidth="1"/>
    <col min="2812" max="2812" width="27" style="11" customWidth="1"/>
    <col min="2813" max="2813" width="9.140625" style="11"/>
    <col min="2814" max="2814" width="16.7109375" style="11" customWidth="1"/>
    <col min="2815" max="2815" width="9.140625" style="11"/>
    <col min="2816" max="2816" width="26.85546875" style="11" customWidth="1"/>
    <col min="2817" max="3065" width="9.140625" style="11"/>
    <col min="3066" max="3066" width="50.5703125" style="11" customWidth="1"/>
    <col min="3067" max="3067" width="24.140625" style="11" customWidth="1"/>
    <col min="3068" max="3068" width="27" style="11" customWidth="1"/>
    <col min="3069" max="3069" width="9.140625" style="11"/>
    <col min="3070" max="3070" width="16.7109375" style="11" customWidth="1"/>
    <col min="3071" max="3071" width="9.140625" style="11"/>
    <col min="3072" max="3072" width="26.85546875" style="11" customWidth="1"/>
    <col min="3073" max="3321" width="9.140625" style="11"/>
    <col min="3322" max="3322" width="50.5703125" style="11" customWidth="1"/>
    <col min="3323" max="3323" width="24.140625" style="11" customWidth="1"/>
    <col min="3324" max="3324" width="27" style="11" customWidth="1"/>
    <col min="3325" max="3325" width="9.140625" style="11"/>
    <col min="3326" max="3326" width="16.7109375" style="11" customWidth="1"/>
    <col min="3327" max="3327" width="9.140625" style="11"/>
    <col min="3328" max="3328" width="26.85546875" style="11" customWidth="1"/>
    <col min="3329" max="3577" width="9.140625" style="11"/>
    <col min="3578" max="3578" width="50.5703125" style="11" customWidth="1"/>
    <col min="3579" max="3579" width="24.140625" style="11" customWidth="1"/>
    <col min="3580" max="3580" width="27" style="11" customWidth="1"/>
    <col min="3581" max="3581" width="9.140625" style="11"/>
    <col min="3582" max="3582" width="16.7109375" style="11" customWidth="1"/>
    <col min="3583" max="3583" width="9.140625" style="11"/>
    <col min="3584" max="3584" width="26.85546875" style="11" customWidth="1"/>
    <col min="3585" max="3833" width="9.140625" style="11"/>
    <col min="3834" max="3834" width="50.5703125" style="11" customWidth="1"/>
    <col min="3835" max="3835" width="24.140625" style="11" customWidth="1"/>
    <col min="3836" max="3836" width="27" style="11" customWidth="1"/>
    <col min="3837" max="3837" width="9.140625" style="11"/>
    <col min="3838" max="3838" width="16.7109375" style="11" customWidth="1"/>
    <col min="3839" max="3839" width="9.140625" style="11"/>
    <col min="3840" max="3840" width="26.85546875" style="11" customWidth="1"/>
    <col min="3841" max="4089" width="9.140625" style="11"/>
    <col min="4090" max="4090" width="50.5703125" style="11" customWidth="1"/>
    <col min="4091" max="4091" width="24.140625" style="11" customWidth="1"/>
    <col min="4092" max="4092" width="27" style="11" customWidth="1"/>
    <col min="4093" max="4093" width="9.140625" style="11"/>
    <col min="4094" max="4094" width="16.7109375" style="11" customWidth="1"/>
    <col min="4095" max="4095" width="9.140625" style="11"/>
    <col min="4096" max="4096" width="26.85546875" style="11" customWidth="1"/>
    <col min="4097" max="4345" width="9.140625" style="11"/>
    <col min="4346" max="4346" width="50.5703125" style="11" customWidth="1"/>
    <col min="4347" max="4347" width="24.140625" style="11" customWidth="1"/>
    <col min="4348" max="4348" width="27" style="11" customWidth="1"/>
    <col min="4349" max="4349" width="9.140625" style="11"/>
    <col min="4350" max="4350" width="16.7109375" style="11" customWidth="1"/>
    <col min="4351" max="4351" width="9.140625" style="11"/>
    <col min="4352" max="4352" width="26.85546875" style="11" customWidth="1"/>
    <col min="4353" max="4601" width="9.140625" style="11"/>
    <col min="4602" max="4602" width="50.5703125" style="11" customWidth="1"/>
    <col min="4603" max="4603" width="24.140625" style="11" customWidth="1"/>
    <col min="4604" max="4604" width="27" style="11" customWidth="1"/>
    <col min="4605" max="4605" width="9.140625" style="11"/>
    <col min="4606" max="4606" width="16.7109375" style="11" customWidth="1"/>
    <col min="4607" max="4607" width="9.140625" style="11"/>
    <col min="4608" max="4608" width="26.85546875" style="11" customWidth="1"/>
    <col min="4609" max="4857" width="9.140625" style="11"/>
    <col min="4858" max="4858" width="50.5703125" style="11" customWidth="1"/>
    <col min="4859" max="4859" width="24.140625" style="11" customWidth="1"/>
    <col min="4860" max="4860" width="27" style="11" customWidth="1"/>
    <col min="4861" max="4861" width="9.140625" style="11"/>
    <col min="4862" max="4862" width="16.7109375" style="11" customWidth="1"/>
    <col min="4863" max="4863" width="9.140625" style="11"/>
    <col min="4864" max="4864" width="26.85546875" style="11" customWidth="1"/>
    <col min="4865" max="5113" width="9.140625" style="11"/>
    <col min="5114" max="5114" width="50.5703125" style="11" customWidth="1"/>
    <col min="5115" max="5115" width="24.140625" style="11" customWidth="1"/>
    <col min="5116" max="5116" width="27" style="11" customWidth="1"/>
    <col min="5117" max="5117" width="9.140625" style="11"/>
    <col min="5118" max="5118" width="16.7109375" style="11" customWidth="1"/>
    <col min="5119" max="5119" width="9.140625" style="11"/>
    <col min="5120" max="5120" width="26.85546875" style="11" customWidth="1"/>
    <col min="5121" max="5369" width="9.140625" style="11"/>
    <col min="5370" max="5370" width="50.5703125" style="11" customWidth="1"/>
    <col min="5371" max="5371" width="24.140625" style="11" customWidth="1"/>
    <col min="5372" max="5372" width="27" style="11" customWidth="1"/>
    <col min="5373" max="5373" width="9.140625" style="11"/>
    <col min="5374" max="5374" width="16.7109375" style="11" customWidth="1"/>
    <col min="5375" max="5375" width="9.140625" style="11"/>
    <col min="5376" max="5376" width="26.85546875" style="11" customWidth="1"/>
    <col min="5377" max="5625" width="9.140625" style="11"/>
    <col min="5626" max="5626" width="50.5703125" style="11" customWidth="1"/>
    <col min="5627" max="5627" width="24.140625" style="11" customWidth="1"/>
    <col min="5628" max="5628" width="27" style="11" customWidth="1"/>
    <col min="5629" max="5629" width="9.140625" style="11"/>
    <col min="5630" max="5630" width="16.7109375" style="11" customWidth="1"/>
    <col min="5631" max="5631" width="9.140625" style="11"/>
    <col min="5632" max="5632" width="26.85546875" style="11" customWidth="1"/>
    <col min="5633" max="5881" width="9.140625" style="11"/>
    <col min="5882" max="5882" width="50.5703125" style="11" customWidth="1"/>
    <col min="5883" max="5883" width="24.140625" style="11" customWidth="1"/>
    <col min="5884" max="5884" width="27" style="11" customWidth="1"/>
    <col min="5885" max="5885" width="9.140625" style="11"/>
    <col min="5886" max="5886" width="16.7109375" style="11" customWidth="1"/>
    <col min="5887" max="5887" width="9.140625" style="11"/>
    <col min="5888" max="5888" width="26.85546875" style="11" customWidth="1"/>
    <col min="5889" max="6137" width="9.140625" style="11"/>
    <col min="6138" max="6138" width="50.5703125" style="11" customWidth="1"/>
    <col min="6139" max="6139" width="24.140625" style="11" customWidth="1"/>
    <col min="6140" max="6140" width="27" style="11" customWidth="1"/>
    <col min="6141" max="6141" width="9.140625" style="11"/>
    <col min="6142" max="6142" width="16.7109375" style="11" customWidth="1"/>
    <col min="6143" max="6143" width="9.140625" style="11"/>
    <col min="6144" max="6144" width="26.85546875" style="11" customWidth="1"/>
    <col min="6145" max="6393" width="9.140625" style="11"/>
    <col min="6394" max="6394" width="50.5703125" style="11" customWidth="1"/>
    <col min="6395" max="6395" width="24.140625" style="11" customWidth="1"/>
    <col min="6396" max="6396" width="27" style="11" customWidth="1"/>
    <col min="6397" max="6397" width="9.140625" style="11"/>
    <col min="6398" max="6398" width="16.7109375" style="11" customWidth="1"/>
    <col min="6399" max="6399" width="9.140625" style="11"/>
    <col min="6400" max="6400" width="26.85546875" style="11" customWidth="1"/>
    <col min="6401" max="6649" width="9.140625" style="11"/>
    <col min="6650" max="6650" width="50.5703125" style="11" customWidth="1"/>
    <col min="6651" max="6651" width="24.140625" style="11" customWidth="1"/>
    <col min="6652" max="6652" width="27" style="11" customWidth="1"/>
    <col min="6653" max="6653" width="9.140625" style="11"/>
    <col min="6654" max="6654" width="16.7109375" style="11" customWidth="1"/>
    <col min="6655" max="6655" width="9.140625" style="11"/>
    <col min="6656" max="6656" width="26.85546875" style="11" customWidth="1"/>
    <col min="6657" max="6905" width="9.140625" style="11"/>
    <col min="6906" max="6906" width="50.5703125" style="11" customWidth="1"/>
    <col min="6907" max="6907" width="24.140625" style="11" customWidth="1"/>
    <col min="6908" max="6908" width="27" style="11" customWidth="1"/>
    <col min="6909" max="6909" width="9.140625" style="11"/>
    <col min="6910" max="6910" width="16.7109375" style="11" customWidth="1"/>
    <col min="6911" max="6911" width="9.140625" style="11"/>
    <col min="6912" max="6912" width="26.85546875" style="11" customWidth="1"/>
    <col min="6913" max="7161" width="9.140625" style="11"/>
    <col min="7162" max="7162" width="50.5703125" style="11" customWidth="1"/>
    <col min="7163" max="7163" width="24.140625" style="11" customWidth="1"/>
    <col min="7164" max="7164" width="27" style="11" customWidth="1"/>
    <col min="7165" max="7165" width="9.140625" style="11"/>
    <col min="7166" max="7166" width="16.7109375" style="11" customWidth="1"/>
    <col min="7167" max="7167" width="9.140625" style="11"/>
    <col min="7168" max="7168" width="26.85546875" style="11" customWidth="1"/>
    <col min="7169" max="7417" width="9.140625" style="11"/>
    <col min="7418" max="7418" width="50.5703125" style="11" customWidth="1"/>
    <col min="7419" max="7419" width="24.140625" style="11" customWidth="1"/>
    <col min="7420" max="7420" width="27" style="11" customWidth="1"/>
    <col min="7421" max="7421" width="9.140625" style="11"/>
    <col min="7422" max="7422" width="16.7109375" style="11" customWidth="1"/>
    <col min="7423" max="7423" width="9.140625" style="11"/>
    <col min="7424" max="7424" width="26.85546875" style="11" customWidth="1"/>
    <col min="7425" max="7673" width="9.140625" style="11"/>
    <col min="7674" max="7674" width="50.5703125" style="11" customWidth="1"/>
    <col min="7675" max="7675" width="24.140625" style="11" customWidth="1"/>
    <col min="7676" max="7676" width="27" style="11" customWidth="1"/>
    <col min="7677" max="7677" width="9.140625" style="11"/>
    <col min="7678" max="7678" width="16.7109375" style="11" customWidth="1"/>
    <col min="7679" max="7679" width="9.140625" style="11"/>
    <col min="7680" max="7680" width="26.85546875" style="11" customWidth="1"/>
    <col min="7681" max="7929" width="9.140625" style="11"/>
    <col min="7930" max="7930" width="50.5703125" style="11" customWidth="1"/>
    <col min="7931" max="7931" width="24.140625" style="11" customWidth="1"/>
    <col min="7932" max="7932" width="27" style="11" customWidth="1"/>
    <col min="7933" max="7933" width="9.140625" style="11"/>
    <col min="7934" max="7934" width="16.7109375" style="11" customWidth="1"/>
    <col min="7935" max="7935" width="9.140625" style="11"/>
    <col min="7936" max="7936" width="26.85546875" style="11" customWidth="1"/>
    <col min="7937" max="8185" width="9.140625" style="11"/>
    <col min="8186" max="8186" width="50.5703125" style="11" customWidth="1"/>
    <col min="8187" max="8187" width="24.140625" style="11" customWidth="1"/>
    <col min="8188" max="8188" width="27" style="11" customWidth="1"/>
    <col min="8189" max="8189" width="9.140625" style="11"/>
    <col min="8190" max="8190" width="16.7109375" style="11" customWidth="1"/>
    <col min="8191" max="8191" width="9.140625" style="11"/>
    <col min="8192" max="8192" width="26.85546875" style="11" customWidth="1"/>
    <col min="8193" max="8441" width="9.140625" style="11"/>
    <col min="8442" max="8442" width="50.5703125" style="11" customWidth="1"/>
    <col min="8443" max="8443" width="24.140625" style="11" customWidth="1"/>
    <col min="8444" max="8444" width="27" style="11" customWidth="1"/>
    <col min="8445" max="8445" width="9.140625" style="11"/>
    <col min="8446" max="8446" width="16.7109375" style="11" customWidth="1"/>
    <col min="8447" max="8447" width="9.140625" style="11"/>
    <col min="8448" max="8448" width="26.85546875" style="11" customWidth="1"/>
    <col min="8449" max="8697" width="9.140625" style="11"/>
    <col min="8698" max="8698" width="50.5703125" style="11" customWidth="1"/>
    <col min="8699" max="8699" width="24.140625" style="11" customWidth="1"/>
    <col min="8700" max="8700" width="27" style="11" customWidth="1"/>
    <col min="8701" max="8701" width="9.140625" style="11"/>
    <col min="8702" max="8702" width="16.7109375" style="11" customWidth="1"/>
    <col min="8703" max="8703" width="9.140625" style="11"/>
    <col min="8704" max="8704" width="26.85546875" style="11" customWidth="1"/>
    <col min="8705" max="8953" width="9.140625" style="11"/>
    <col min="8954" max="8954" width="50.5703125" style="11" customWidth="1"/>
    <col min="8955" max="8955" width="24.140625" style="11" customWidth="1"/>
    <col min="8956" max="8956" width="27" style="11" customWidth="1"/>
    <col min="8957" max="8957" width="9.140625" style="11"/>
    <col min="8958" max="8958" width="16.7109375" style="11" customWidth="1"/>
    <col min="8959" max="8959" width="9.140625" style="11"/>
    <col min="8960" max="8960" width="26.85546875" style="11" customWidth="1"/>
    <col min="8961" max="9209" width="9.140625" style="11"/>
    <col min="9210" max="9210" width="50.5703125" style="11" customWidth="1"/>
    <col min="9211" max="9211" width="24.140625" style="11" customWidth="1"/>
    <col min="9212" max="9212" width="27" style="11" customWidth="1"/>
    <col min="9213" max="9213" width="9.140625" style="11"/>
    <col min="9214" max="9214" width="16.7109375" style="11" customWidth="1"/>
    <col min="9215" max="9215" width="9.140625" style="11"/>
    <col min="9216" max="9216" width="26.85546875" style="11" customWidth="1"/>
    <col min="9217" max="9465" width="9.140625" style="11"/>
    <col min="9466" max="9466" width="50.5703125" style="11" customWidth="1"/>
    <col min="9467" max="9467" width="24.140625" style="11" customWidth="1"/>
    <col min="9468" max="9468" width="27" style="11" customWidth="1"/>
    <col min="9469" max="9469" width="9.140625" style="11"/>
    <col min="9470" max="9470" width="16.7109375" style="11" customWidth="1"/>
    <col min="9471" max="9471" width="9.140625" style="11"/>
    <col min="9472" max="9472" width="26.85546875" style="11" customWidth="1"/>
    <col min="9473" max="9721" width="9.140625" style="11"/>
    <col min="9722" max="9722" width="50.5703125" style="11" customWidth="1"/>
    <col min="9723" max="9723" width="24.140625" style="11" customWidth="1"/>
    <col min="9724" max="9724" width="27" style="11" customWidth="1"/>
    <col min="9725" max="9725" width="9.140625" style="11"/>
    <col min="9726" max="9726" width="16.7109375" style="11" customWidth="1"/>
    <col min="9727" max="9727" width="9.140625" style="11"/>
    <col min="9728" max="9728" width="26.85546875" style="11" customWidth="1"/>
    <col min="9729" max="9977" width="9.140625" style="11"/>
    <col min="9978" max="9978" width="50.5703125" style="11" customWidth="1"/>
    <col min="9979" max="9979" width="24.140625" style="11" customWidth="1"/>
    <col min="9980" max="9980" width="27" style="11" customWidth="1"/>
    <col min="9981" max="9981" width="9.140625" style="11"/>
    <col min="9982" max="9982" width="16.7109375" style="11" customWidth="1"/>
    <col min="9983" max="9983" width="9.140625" style="11"/>
    <col min="9984" max="9984" width="26.85546875" style="11" customWidth="1"/>
    <col min="9985" max="10233" width="9.140625" style="11"/>
    <col min="10234" max="10234" width="50.5703125" style="11" customWidth="1"/>
    <col min="10235" max="10235" width="24.140625" style="11" customWidth="1"/>
    <col min="10236" max="10236" width="27" style="11" customWidth="1"/>
    <col min="10237" max="10237" width="9.140625" style="11"/>
    <col min="10238" max="10238" width="16.7109375" style="11" customWidth="1"/>
    <col min="10239" max="10239" width="9.140625" style="11"/>
    <col min="10240" max="10240" width="26.85546875" style="11" customWidth="1"/>
    <col min="10241" max="10489" width="9.140625" style="11"/>
    <col min="10490" max="10490" width="50.5703125" style="11" customWidth="1"/>
    <col min="10491" max="10491" width="24.140625" style="11" customWidth="1"/>
    <col min="10492" max="10492" width="27" style="11" customWidth="1"/>
    <col min="10493" max="10493" width="9.140625" style="11"/>
    <col min="10494" max="10494" width="16.7109375" style="11" customWidth="1"/>
    <col min="10495" max="10495" width="9.140625" style="11"/>
    <col min="10496" max="10496" width="26.85546875" style="11" customWidth="1"/>
    <col min="10497" max="10745" width="9.140625" style="11"/>
    <col min="10746" max="10746" width="50.5703125" style="11" customWidth="1"/>
    <col min="10747" max="10747" width="24.140625" style="11" customWidth="1"/>
    <col min="10748" max="10748" width="27" style="11" customWidth="1"/>
    <col min="10749" max="10749" width="9.140625" style="11"/>
    <col min="10750" max="10750" width="16.7109375" style="11" customWidth="1"/>
    <col min="10751" max="10751" width="9.140625" style="11"/>
    <col min="10752" max="10752" width="26.85546875" style="11" customWidth="1"/>
    <col min="10753" max="11001" width="9.140625" style="11"/>
    <col min="11002" max="11002" width="50.5703125" style="11" customWidth="1"/>
    <col min="11003" max="11003" width="24.140625" style="11" customWidth="1"/>
    <col min="11004" max="11004" width="27" style="11" customWidth="1"/>
    <col min="11005" max="11005" width="9.140625" style="11"/>
    <col min="11006" max="11006" width="16.7109375" style="11" customWidth="1"/>
    <col min="11007" max="11007" width="9.140625" style="11"/>
    <col min="11008" max="11008" width="26.85546875" style="11" customWidth="1"/>
    <col min="11009" max="11257" width="9.140625" style="11"/>
    <col min="11258" max="11258" width="50.5703125" style="11" customWidth="1"/>
    <col min="11259" max="11259" width="24.140625" style="11" customWidth="1"/>
    <col min="11260" max="11260" width="27" style="11" customWidth="1"/>
    <col min="11261" max="11261" width="9.140625" style="11"/>
    <col min="11262" max="11262" width="16.7109375" style="11" customWidth="1"/>
    <col min="11263" max="11263" width="9.140625" style="11"/>
    <col min="11264" max="11264" width="26.85546875" style="11" customWidth="1"/>
    <col min="11265" max="11513" width="9.140625" style="11"/>
    <col min="11514" max="11514" width="50.5703125" style="11" customWidth="1"/>
    <col min="11515" max="11515" width="24.140625" style="11" customWidth="1"/>
    <col min="11516" max="11516" width="27" style="11" customWidth="1"/>
    <col min="11517" max="11517" width="9.140625" style="11"/>
    <col min="11518" max="11518" width="16.7109375" style="11" customWidth="1"/>
    <col min="11519" max="11519" width="9.140625" style="11"/>
    <col min="11520" max="11520" width="26.85546875" style="11" customWidth="1"/>
    <col min="11521" max="11769" width="9.140625" style="11"/>
    <col min="11770" max="11770" width="50.5703125" style="11" customWidth="1"/>
    <col min="11771" max="11771" width="24.140625" style="11" customWidth="1"/>
    <col min="11772" max="11772" width="27" style="11" customWidth="1"/>
    <col min="11773" max="11773" width="9.140625" style="11"/>
    <col min="11774" max="11774" width="16.7109375" style="11" customWidth="1"/>
    <col min="11775" max="11775" width="9.140625" style="11"/>
    <col min="11776" max="11776" width="26.85546875" style="11" customWidth="1"/>
    <col min="11777" max="12025" width="9.140625" style="11"/>
    <col min="12026" max="12026" width="50.5703125" style="11" customWidth="1"/>
    <col min="12027" max="12027" width="24.140625" style="11" customWidth="1"/>
    <col min="12028" max="12028" width="27" style="11" customWidth="1"/>
    <col min="12029" max="12029" width="9.140625" style="11"/>
    <col min="12030" max="12030" width="16.7109375" style="11" customWidth="1"/>
    <col min="12031" max="12031" width="9.140625" style="11"/>
    <col min="12032" max="12032" width="26.85546875" style="11" customWidth="1"/>
    <col min="12033" max="12281" width="9.140625" style="11"/>
    <col min="12282" max="12282" width="50.5703125" style="11" customWidth="1"/>
    <col min="12283" max="12283" width="24.140625" style="11" customWidth="1"/>
    <col min="12284" max="12284" width="27" style="11" customWidth="1"/>
    <col min="12285" max="12285" width="9.140625" style="11"/>
    <col min="12286" max="12286" width="16.7109375" style="11" customWidth="1"/>
    <col min="12287" max="12287" width="9.140625" style="11"/>
    <col min="12288" max="12288" width="26.85546875" style="11" customWidth="1"/>
    <col min="12289" max="12537" width="9.140625" style="11"/>
    <col min="12538" max="12538" width="50.5703125" style="11" customWidth="1"/>
    <col min="12539" max="12539" width="24.140625" style="11" customWidth="1"/>
    <col min="12540" max="12540" width="27" style="11" customWidth="1"/>
    <col min="12541" max="12541" width="9.140625" style="11"/>
    <col min="12542" max="12542" width="16.7109375" style="11" customWidth="1"/>
    <col min="12543" max="12543" width="9.140625" style="11"/>
    <col min="12544" max="12544" width="26.85546875" style="11" customWidth="1"/>
    <col min="12545" max="12793" width="9.140625" style="11"/>
    <col min="12794" max="12794" width="50.5703125" style="11" customWidth="1"/>
    <col min="12795" max="12795" width="24.140625" style="11" customWidth="1"/>
    <col min="12796" max="12796" width="27" style="11" customWidth="1"/>
    <col min="12797" max="12797" width="9.140625" style="11"/>
    <col min="12798" max="12798" width="16.7109375" style="11" customWidth="1"/>
    <col min="12799" max="12799" width="9.140625" style="11"/>
    <col min="12800" max="12800" width="26.85546875" style="11" customWidth="1"/>
    <col min="12801" max="13049" width="9.140625" style="11"/>
    <col min="13050" max="13050" width="50.5703125" style="11" customWidth="1"/>
    <col min="13051" max="13051" width="24.140625" style="11" customWidth="1"/>
    <col min="13052" max="13052" width="27" style="11" customWidth="1"/>
    <col min="13053" max="13053" width="9.140625" style="11"/>
    <col min="13054" max="13054" width="16.7109375" style="11" customWidth="1"/>
    <col min="13055" max="13055" width="9.140625" style="11"/>
    <col min="13056" max="13056" width="26.85546875" style="11" customWidth="1"/>
    <col min="13057" max="13305" width="9.140625" style="11"/>
    <col min="13306" max="13306" width="50.5703125" style="11" customWidth="1"/>
    <col min="13307" max="13307" width="24.140625" style="11" customWidth="1"/>
    <col min="13308" max="13308" width="27" style="11" customWidth="1"/>
    <col min="13309" max="13309" width="9.140625" style="11"/>
    <col min="13310" max="13310" width="16.7109375" style="11" customWidth="1"/>
    <col min="13311" max="13311" width="9.140625" style="11"/>
    <col min="13312" max="13312" width="26.85546875" style="11" customWidth="1"/>
    <col min="13313" max="13561" width="9.140625" style="11"/>
    <col min="13562" max="13562" width="50.5703125" style="11" customWidth="1"/>
    <col min="13563" max="13563" width="24.140625" style="11" customWidth="1"/>
    <col min="13564" max="13564" width="27" style="11" customWidth="1"/>
    <col min="13565" max="13565" width="9.140625" style="11"/>
    <col min="13566" max="13566" width="16.7109375" style="11" customWidth="1"/>
    <col min="13567" max="13567" width="9.140625" style="11"/>
    <col min="13568" max="13568" width="26.85546875" style="11" customWidth="1"/>
    <col min="13569" max="13817" width="9.140625" style="11"/>
    <col min="13818" max="13818" width="50.5703125" style="11" customWidth="1"/>
    <col min="13819" max="13819" width="24.140625" style="11" customWidth="1"/>
    <col min="13820" max="13820" width="27" style="11" customWidth="1"/>
    <col min="13821" max="13821" width="9.140625" style="11"/>
    <col min="13822" max="13822" width="16.7109375" style="11" customWidth="1"/>
    <col min="13823" max="13823" width="9.140625" style="11"/>
    <col min="13824" max="13824" width="26.85546875" style="11" customWidth="1"/>
    <col min="13825" max="14073" width="9.140625" style="11"/>
    <col min="14074" max="14074" width="50.5703125" style="11" customWidth="1"/>
    <col min="14075" max="14075" width="24.140625" style="11" customWidth="1"/>
    <col min="14076" max="14076" width="27" style="11" customWidth="1"/>
    <col min="14077" max="14077" width="9.140625" style="11"/>
    <col min="14078" max="14078" width="16.7109375" style="11" customWidth="1"/>
    <col min="14079" max="14079" width="9.140625" style="11"/>
    <col min="14080" max="14080" width="26.85546875" style="11" customWidth="1"/>
    <col min="14081" max="14329" width="9.140625" style="11"/>
    <col min="14330" max="14330" width="50.5703125" style="11" customWidth="1"/>
    <col min="14331" max="14331" width="24.140625" style="11" customWidth="1"/>
    <col min="14332" max="14332" width="27" style="11" customWidth="1"/>
    <col min="14333" max="14333" width="9.140625" style="11"/>
    <col min="14334" max="14334" width="16.7109375" style="11" customWidth="1"/>
    <col min="14335" max="14335" width="9.140625" style="11"/>
    <col min="14336" max="14336" width="26.85546875" style="11" customWidth="1"/>
    <col min="14337" max="14585" width="9.140625" style="11"/>
    <col min="14586" max="14586" width="50.5703125" style="11" customWidth="1"/>
    <col min="14587" max="14587" width="24.140625" style="11" customWidth="1"/>
    <col min="14588" max="14588" width="27" style="11" customWidth="1"/>
    <col min="14589" max="14589" width="9.140625" style="11"/>
    <col min="14590" max="14590" width="16.7109375" style="11" customWidth="1"/>
    <col min="14591" max="14591" width="9.140625" style="11"/>
    <col min="14592" max="14592" width="26.85546875" style="11" customWidth="1"/>
    <col min="14593" max="14841" width="9.140625" style="11"/>
    <col min="14842" max="14842" width="50.5703125" style="11" customWidth="1"/>
    <col min="14843" max="14843" width="24.140625" style="11" customWidth="1"/>
    <col min="14844" max="14844" width="27" style="11" customWidth="1"/>
    <col min="14845" max="14845" width="9.140625" style="11"/>
    <col min="14846" max="14846" width="16.7109375" style="11" customWidth="1"/>
    <col min="14847" max="14847" width="9.140625" style="11"/>
    <col min="14848" max="14848" width="26.85546875" style="11" customWidth="1"/>
    <col min="14849" max="15097" width="9.140625" style="11"/>
    <col min="15098" max="15098" width="50.5703125" style="11" customWidth="1"/>
    <col min="15099" max="15099" width="24.140625" style="11" customWidth="1"/>
    <col min="15100" max="15100" width="27" style="11" customWidth="1"/>
    <col min="15101" max="15101" width="9.140625" style="11"/>
    <col min="15102" max="15102" width="16.7109375" style="11" customWidth="1"/>
    <col min="15103" max="15103" width="9.140625" style="11"/>
    <col min="15104" max="15104" width="26.85546875" style="11" customWidth="1"/>
    <col min="15105" max="15353" width="9.140625" style="11"/>
    <col min="15354" max="15354" width="50.5703125" style="11" customWidth="1"/>
    <col min="15355" max="15355" width="24.140625" style="11" customWidth="1"/>
    <col min="15356" max="15356" width="27" style="11" customWidth="1"/>
    <col min="15357" max="15357" width="9.140625" style="11"/>
    <col min="15358" max="15358" width="16.7109375" style="11" customWidth="1"/>
    <col min="15359" max="15359" width="9.140625" style="11"/>
    <col min="15360" max="15360" width="26.85546875" style="11" customWidth="1"/>
    <col min="15361" max="15609" width="9.140625" style="11"/>
    <col min="15610" max="15610" width="50.5703125" style="11" customWidth="1"/>
    <col min="15611" max="15611" width="24.140625" style="11" customWidth="1"/>
    <col min="15612" max="15612" width="27" style="11" customWidth="1"/>
    <col min="15613" max="15613" width="9.140625" style="11"/>
    <col min="15614" max="15614" width="16.7109375" style="11" customWidth="1"/>
    <col min="15615" max="15615" width="9.140625" style="11"/>
    <col min="15616" max="15616" width="26.85546875" style="11" customWidth="1"/>
    <col min="15617" max="15865" width="9.140625" style="11"/>
    <col min="15866" max="15866" width="50.5703125" style="11" customWidth="1"/>
    <col min="15867" max="15867" width="24.140625" style="11" customWidth="1"/>
    <col min="15868" max="15868" width="27" style="11" customWidth="1"/>
    <col min="15869" max="15869" width="9.140625" style="11"/>
    <col min="15870" max="15870" width="16.7109375" style="11" customWidth="1"/>
    <col min="15871" max="15871" width="9.140625" style="11"/>
    <col min="15872" max="15872" width="26.85546875" style="11" customWidth="1"/>
    <col min="15873" max="16121" width="9.140625" style="11"/>
    <col min="16122" max="16122" width="50.5703125" style="11" customWidth="1"/>
    <col min="16123" max="16123" width="24.140625" style="11" customWidth="1"/>
    <col min="16124" max="16124" width="27" style="11" customWidth="1"/>
    <col min="16125" max="16125" width="9.140625" style="11"/>
    <col min="16126" max="16126" width="16.7109375" style="11" customWidth="1"/>
    <col min="16127" max="16127" width="9.140625" style="11"/>
    <col min="16128" max="16128" width="26.85546875" style="11" customWidth="1"/>
    <col min="16129" max="16384" width="9.140625" style="11"/>
  </cols>
  <sheetData>
    <row r="1" spans="1:13" x14ac:dyDescent="0.2">
      <c r="A1" s="18" t="s">
        <v>5195</v>
      </c>
      <c r="B1" s="740" t="str">
        <f>HYPERLINK("#List!$A$1", "Preparatory")</f>
        <v>Preparatory</v>
      </c>
    </row>
    <row r="2" spans="1:13" x14ac:dyDescent="0.2">
      <c r="A2" s="18"/>
      <c r="B2" s="136"/>
    </row>
    <row r="3" spans="1:13" x14ac:dyDescent="0.2">
      <c r="A3" s="106" t="s">
        <v>429</v>
      </c>
      <c r="B3" s="68"/>
      <c r="C3" s="68"/>
      <c r="D3" s="382"/>
      <c r="E3" s="17"/>
      <c r="F3" s="35"/>
    </row>
    <row r="4" spans="1:13" x14ac:dyDescent="0.2">
      <c r="A4" s="106" t="s">
        <v>428</v>
      </c>
      <c r="B4" s="68"/>
      <c r="C4" s="68"/>
      <c r="D4" s="382"/>
      <c r="E4" s="17"/>
      <c r="F4" s="35"/>
    </row>
    <row r="5" spans="1:13" x14ac:dyDescent="0.2">
      <c r="A5" s="106"/>
      <c r="B5" s="68"/>
      <c r="C5" s="68"/>
      <c r="D5" s="382"/>
      <c r="E5" s="17"/>
      <c r="F5" s="35"/>
    </row>
    <row r="6" spans="1:13" x14ac:dyDescent="0.2">
      <c r="A6" s="18" t="s">
        <v>6824</v>
      </c>
      <c r="B6" s="136"/>
      <c r="C6" s="68"/>
      <c r="D6" s="382"/>
      <c r="E6" s="17"/>
      <c r="F6" s="35"/>
    </row>
    <row r="7" spans="1:13" x14ac:dyDescent="0.2">
      <c r="A7" s="15" t="s">
        <v>48</v>
      </c>
      <c r="B7" s="62"/>
      <c r="C7" s="68"/>
      <c r="D7" s="382"/>
      <c r="E7" s="17"/>
      <c r="F7" s="35"/>
    </row>
    <row r="8" spans="1:13" x14ac:dyDescent="0.2">
      <c r="A8" s="15" t="s">
        <v>6656</v>
      </c>
      <c r="B8" s="62"/>
      <c r="C8" s="68"/>
      <c r="D8" s="382"/>
      <c r="E8" s="17"/>
      <c r="F8" s="35"/>
    </row>
    <row r="9" spans="1:13" x14ac:dyDescent="0.2">
      <c r="A9" s="15" t="s">
        <v>4360</v>
      </c>
      <c r="B9" s="62"/>
      <c r="C9" s="68"/>
      <c r="D9" s="382"/>
      <c r="E9" s="17"/>
      <c r="F9" s="35"/>
    </row>
    <row r="10" spans="1:13" x14ac:dyDescent="0.2">
      <c r="A10" s="15" t="s">
        <v>4508</v>
      </c>
      <c r="B10" s="85"/>
      <c r="E10" s="17"/>
      <c r="F10" s="35"/>
    </row>
    <row r="11" spans="1:13" x14ac:dyDescent="0.2">
      <c r="A11" s="156" t="s">
        <v>6610</v>
      </c>
      <c r="B11" s="282" t="s">
        <v>7759</v>
      </c>
      <c r="C11" s="253" t="s">
        <v>7805</v>
      </c>
      <c r="D11" s="237" t="s">
        <v>7557</v>
      </c>
    </row>
    <row r="12" spans="1:13" x14ac:dyDescent="0.2">
      <c r="A12" s="156"/>
      <c r="B12" s="4"/>
      <c r="C12" s="68"/>
      <c r="D12" s="8"/>
    </row>
    <row r="13" spans="1:13" ht="51" x14ac:dyDescent="0.2">
      <c r="C13" s="215" t="s">
        <v>508</v>
      </c>
      <c r="D13" s="215" t="s">
        <v>427</v>
      </c>
    </row>
    <row r="14" spans="1:13" x14ac:dyDescent="0.2">
      <c r="A14" s="51"/>
      <c r="B14" s="82"/>
      <c r="C14" s="219" t="s">
        <v>7836</v>
      </c>
      <c r="D14" s="219" t="s">
        <v>7837</v>
      </c>
    </row>
    <row r="15" spans="1:13" x14ac:dyDescent="0.2">
      <c r="A15" s="300" t="s">
        <v>7556</v>
      </c>
      <c r="B15" s="219" t="s">
        <v>7807</v>
      </c>
      <c r="C15" s="678" t="s">
        <v>23</v>
      </c>
      <c r="D15" s="678" t="s">
        <v>227</v>
      </c>
      <c r="E15" s="13" t="s">
        <v>4858</v>
      </c>
      <c r="F15" s="17"/>
      <c r="G15" s="9" t="s">
        <v>2106</v>
      </c>
      <c r="H15" s="9" t="s">
        <v>6611</v>
      </c>
      <c r="I15" s="9" t="s">
        <v>4232</v>
      </c>
      <c r="J15" s="10" t="s">
        <v>4859</v>
      </c>
      <c r="K15" s="14"/>
      <c r="L15" s="14"/>
      <c r="M15" s="64"/>
    </row>
    <row r="16" spans="1:13" x14ac:dyDescent="0.2">
      <c r="A16" s="300" t="s">
        <v>426</v>
      </c>
      <c r="B16" s="219" t="s">
        <v>7808</v>
      </c>
      <c r="C16" s="678" t="s">
        <v>24</v>
      </c>
      <c r="D16" s="678" t="s">
        <v>274</v>
      </c>
      <c r="E16" s="13" t="s">
        <v>4860</v>
      </c>
      <c r="F16" s="17"/>
      <c r="G16" s="9" t="s">
        <v>2106</v>
      </c>
      <c r="H16" s="9" t="s">
        <v>6611</v>
      </c>
      <c r="I16" s="9" t="s">
        <v>4232</v>
      </c>
      <c r="J16" s="10" t="s">
        <v>4859</v>
      </c>
      <c r="K16" s="14"/>
      <c r="L16" s="14"/>
      <c r="M16" s="64"/>
    </row>
    <row r="17" spans="1:13" x14ac:dyDescent="0.2">
      <c r="A17" s="300" t="s">
        <v>425</v>
      </c>
      <c r="B17" s="219" t="s">
        <v>7809</v>
      </c>
      <c r="C17" s="678" t="s">
        <v>25</v>
      </c>
      <c r="D17" s="678" t="s">
        <v>424</v>
      </c>
      <c r="E17" s="13" t="s">
        <v>4861</v>
      </c>
      <c r="F17" s="17"/>
      <c r="G17" s="9" t="s">
        <v>2106</v>
      </c>
      <c r="H17" s="9" t="s">
        <v>6611</v>
      </c>
      <c r="I17" s="9" t="s">
        <v>4232</v>
      </c>
      <c r="J17" s="10" t="s">
        <v>4859</v>
      </c>
      <c r="K17" s="14"/>
      <c r="L17" s="14"/>
      <c r="M17" s="64"/>
    </row>
    <row r="18" spans="1:13" x14ac:dyDescent="0.2">
      <c r="A18" s="300" t="s">
        <v>423</v>
      </c>
      <c r="B18" s="219" t="s">
        <v>7810</v>
      </c>
      <c r="C18" s="678" t="s">
        <v>26</v>
      </c>
      <c r="D18" s="678" t="s">
        <v>553</v>
      </c>
      <c r="E18" s="13" t="s">
        <v>4862</v>
      </c>
      <c r="F18" s="17"/>
      <c r="G18" s="9" t="s">
        <v>2106</v>
      </c>
      <c r="H18" s="9" t="s">
        <v>6611</v>
      </c>
      <c r="I18" s="9" t="s">
        <v>4232</v>
      </c>
      <c r="J18" s="10" t="s">
        <v>4859</v>
      </c>
      <c r="K18" s="14"/>
      <c r="L18" s="14"/>
      <c r="M18" s="64"/>
    </row>
    <row r="19" spans="1:13" x14ac:dyDescent="0.2">
      <c r="A19" s="300" t="s">
        <v>422</v>
      </c>
      <c r="B19" s="219" t="s">
        <v>7852</v>
      </c>
      <c r="C19" s="678" t="s">
        <v>27</v>
      </c>
      <c r="D19" s="678" t="s">
        <v>434</v>
      </c>
      <c r="E19" s="13" t="s">
        <v>4863</v>
      </c>
      <c r="F19" s="17"/>
      <c r="G19" s="9" t="s">
        <v>2106</v>
      </c>
      <c r="H19" s="9" t="s">
        <v>6611</v>
      </c>
      <c r="I19" s="9" t="s">
        <v>4232</v>
      </c>
      <c r="J19" s="10" t="s">
        <v>4859</v>
      </c>
      <c r="K19" s="14"/>
      <c r="L19" s="14"/>
      <c r="M19" s="64"/>
    </row>
    <row r="20" spans="1:13" x14ac:dyDescent="0.2">
      <c r="A20" s="300" t="s">
        <v>421</v>
      </c>
      <c r="B20" s="219" t="s">
        <v>7853</v>
      </c>
      <c r="C20" s="678" t="s">
        <v>28</v>
      </c>
      <c r="D20" s="678" t="s">
        <v>420</v>
      </c>
      <c r="E20" s="13" t="s">
        <v>4864</v>
      </c>
      <c r="F20" s="13" t="s">
        <v>4865</v>
      </c>
      <c r="G20" s="9" t="s">
        <v>2106</v>
      </c>
      <c r="H20" s="9" t="s">
        <v>6611</v>
      </c>
      <c r="I20" s="9" t="s">
        <v>4232</v>
      </c>
      <c r="J20" s="10" t="s">
        <v>4859</v>
      </c>
      <c r="K20" s="14"/>
      <c r="L20" s="14"/>
      <c r="M20" s="64"/>
    </row>
    <row r="21" spans="1:13" x14ac:dyDescent="0.2">
      <c r="A21" s="300" t="s">
        <v>419</v>
      </c>
      <c r="B21" s="219" t="s">
        <v>7854</v>
      </c>
      <c r="C21" s="678" t="s">
        <v>29</v>
      </c>
      <c r="D21" s="678" t="s">
        <v>492</v>
      </c>
      <c r="E21" s="13" t="s">
        <v>4866</v>
      </c>
      <c r="F21" s="13"/>
      <c r="G21" s="9" t="s">
        <v>2106</v>
      </c>
      <c r="H21" s="9" t="s">
        <v>6611</v>
      </c>
      <c r="I21" s="9" t="s">
        <v>4232</v>
      </c>
      <c r="J21" s="10" t="s">
        <v>4859</v>
      </c>
      <c r="K21" s="14"/>
      <c r="L21" s="14"/>
      <c r="M21" s="64"/>
    </row>
    <row r="22" spans="1:13" x14ac:dyDescent="0.2">
      <c r="A22" s="300" t="s">
        <v>415</v>
      </c>
      <c r="B22" s="219" t="s">
        <v>7812</v>
      </c>
      <c r="C22" s="678" t="s">
        <v>32</v>
      </c>
      <c r="D22" s="678" t="s">
        <v>488</v>
      </c>
      <c r="E22" s="13" t="s">
        <v>4867</v>
      </c>
      <c r="F22" s="13" t="s">
        <v>4868</v>
      </c>
      <c r="G22" s="9" t="s">
        <v>2106</v>
      </c>
      <c r="H22" s="9" t="s">
        <v>6611</v>
      </c>
      <c r="I22" s="9" t="s">
        <v>4232</v>
      </c>
      <c r="J22" s="10" t="s">
        <v>4859</v>
      </c>
      <c r="K22" s="14"/>
      <c r="L22" s="14"/>
      <c r="M22" s="64"/>
    </row>
    <row r="23" spans="1:13" ht="38.25" x14ac:dyDescent="0.2">
      <c r="A23" s="381"/>
      <c r="B23" s="4"/>
      <c r="C23" s="82" t="s">
        <v>4451</v>
      </c>
      <c r="D23" s="82" t="s">
        <v>4452</v>
      </c>
    </row>
    <row r="25" spans="1:13" x14ac:dyDescent="0.2">
      <c r="A25" s="18" t="s">
        <v>6825</v>
      </c>
      <c r="B25" s="136"/>
    </row>
    <row r="26" spans="1:13" x14ac:dyDescent="0.2">
      <c r="A26" s="156" t="s">
        <v>48</v>
      </c>
      <c r="B26" s="4"/>
      <c r="D26" s="359"/>
    </row>
    <row r="27" spans="1:13" x14ac:dyDescent="0.2">
      <c r="A27" s="156" t="s">
        <v>4360</v>
      </c>
      <c r="B27" s="4"/>
      <c r="C27" s="68"/>
      <c r="D27" s="8"/>
    </row>
    <row r="28" spans="1:13" x14ac:dyDescent="0.2">
      <c r="A28" s="15" t="s">
        <v>6656</v>
      </c>
      <c r="B28" s="62"/>
      <c r="C28" s="68"/>
      <c r="D28" s="8"/>
    </row>
    <row r="29" spans="1:13" x14ac:dyDescent="0.2">
      <c r="A29" s="156" t="s">
        <v>6610</v>
      </c>
      <c r="B29" s="282" t="s">
        <v>7759</v>
      </c>
      <c r="C29" s="253" t="s">
        <v>7805</v>
      </c>
      <c r="D29" s="237" t="s">
        <v>7557</v>
      </c>
    </row>
    <row r="30" spans="1:13" x14ac:dyDescent="0.2">
      <c r="C30" s="4"/>
      <c r="D30" s="359"/>
    </row>
    <row r="31" spans="1:13" x14ac:dyDescent="0.2">
      <c r="C31" s="4"/>
      <c r="D31" s="359"/>
    </row>
    <row r="32" spans="1:13" x14ac:dyDescent="0.2">
      <c r="C32" s="284" t="s">
        <v>2392</v>
      </c>
      <c r="D32" s="359"/>
    </row>
    <row r="33" spans="1:21" x14ac:dyDescent="0.2">
      <c r="C33" s="219" t="s">
        <v>7863</v>
      </c>
      <c r="D33" s="359"/>
    </row>
    <row r="34" spans="1:21" x14ac:dyDescent="0.2">
      <c r="A34" s="332" t="s">
        <v>407</v>
      </c>
      <c r="B34" s="253" t="s">
        <v>7842</v>
      </c>
      <c r="C34" s="678" t="s">
        <v>35</v>
      </c>
      <c r="D34" s="84" t="s">
        <v>4508</v>
      </c>
      <c r="E34" s="13" t="s">
        <v>4869</v>
      </c>
      <c r="F34" s="13" t="s">
        <v>4451</v>
      </c>
      <c r="G34" s="9" t="s">
        <v>2106</v>
      </c>
      <c r="H34" s="9" t="s">
        <v>6611</v>
      </c>
      <c r="I34" s="10"/>
      <c r="J34" s="33"/>
      <c r="K34" s="9" t="s">
        <v>4232</v>
      </c>
      <c r="L34" s="10" t="s">
        <v>4859</v>
      </c>
      <c r="N34" s="33"/>
      <c r="O34" s="14"/>
      <c r="P34" s="33"/>
    </row>
    <row r="35" spans="1:21" x14ac:dyDescent="0.2">
      <c r="A35" s="332" t="s">
        <v>410</v>
      </c>
      <c r="B35" s="253" t="s">
        <v>7843</v>
      </c>
      <c r="C35" s="655" t="s">
        <v>33</v>
      </c>
      <c r="D35" s="84" t="s">
        <v>4508</v>
      </c>
      <c r="E35" s="13"/>
      <c r="F35" s="13" t="s">
        <v>4453</v>
      </c>
      <c r="G35" s="9" t="s">
        <v>2106</v>
      </c>
      <c r="H35" s="9" t="s">
        <v>6611</v>
      </c>
      <c r="I35" s="10"/>
      <c r="J35" s="33"/>
      <c r="K35" s="9" t="s">
        <v>4232</v>
      </c>
      <c r="L35" s="10" t="s">
        <v>4859</v>
      </c>
      <c r="N35" s="33"/>
      <c r="O35" s="14"/>
      <c r="P35" s="33"/>
    </row>
    <row r="36" spans="1:21" x14ac:dyDescent="0.2">
      <c r="A36" s="332" t="s">
        <v>409</v>
      </c>
      <c r="B36" s="253" t="s">
        <v>7844</v>
      </c>
      <c r="C36" s="678" t="s">
        <v>34</v>
      </c>
      <c r="D36" s="84" t="s">
        <v>4508</v>
      </c>
      <c r="E36" s="13"/>
      <c r="F36" s="13" t="s">
        <v>4454</v>
      </c>
      <c r="G36" s="9" t="s">
        <v>2106</v>
      </c>
      <c r="H36" s="9" t="s">
        <v>6611</v>
      </c>
      <c r="I36" s="10"/>
      <c r="J36" s="33"/>
      <c r="K36" s="9" t="s">
        <v>4232</v>
      </c>
      <c r="L36" s="10" t="s">
        <v>4859</v>
      </c>
      <c r="N36" s="33"/>
      <c r="O36" s="14"/>
      <c r="P36" s="33"/>
    </row>
    <row r="37" spans="1:21" ht="25.5" x14ac:dyDescent="0.2">
      <c r="A37" s="332" t="s">
        <v>405</v>
      </c>
      <c r="B37" s="253" t="s">
        <v>8391</v>
      </c>
      <c r="C37" s="678" t="s">
        <v>193</v>
      </c>
      <c r="D37" s="84" t="s">
        <v>4508</v>
      </c>
      <c r="E37" s="13" t="s">
        <v>4865</v>
      </c>
      <c r="F37" s="13" t="s">
        <v>4455</v>
      </c>
      <c r="G37" s="9" t="s">
        <v>2106</v>
      </c>
      <c r="H37" s="9" t="s">
        <v>6611</v>
      </c>
      <c r="I37" s="10"/>
      <c r="J37" s="33"/>
      <c r="K37" s="9" t="s">
        <v>4232</v>
      </c>
      <c r="L37" s="10" t="s">
        <v>4870</v>
      </c>
      <c r="N37" s="33"/>
      <c r="O37" s="10"/>
      <c r="P37" s="33"/>
    </row>
    <row r="38" spans="1:21" x14ac:dyDescent="0.2">
      <c r="A38" s="332" t="s">
        <v>2490</v>
      </c>
      <c r="B38" s="253" t="s">
        <v>7817</v>
      </c>
      <c r="C38" s="678" t="s">
        <v>60</v>
      </c>
      <c r="D38" s="84" t="s">
        <v>4508</v>
      </c>
      <c r="E38" s="17"/>
      <c r="F38" s="13" t="s">
        <v>4455</v>
      </c>
      <c r="G38" s="9" t="s">
        <v>2106</v>
      </c>
      <c r="H38" s="9" t="s">
        <v>6611</v>
      </c>
      <c r="I38" s="10"/>
      <c r="J38" s="33"/>
      <c r="K38" s="9" t="s">
        <v>4232</v>
      </c>
      <c r="L38" s="10"/>
      <c r="M38" s="10"/>
      <c r="N38" s="33"/>
      <c r="O38" s="10"/>
      <c r="P38" s="33"/>
    </row>
    <row r="39" spans="1:21" ht="25.5" x14ac:dyDescent="0.2">
      <c r="A39" s="332" t="s">
        <v>2489</v>
      </c>
      <c r="B39" s="796" t="s">
        <v>8412</v>
      </c>
      <c r="C39" s="655" t="s">
        <v>30</v>
      </c>
      <c r="D39" s="84" t="s">
        <v>4508</v>
      </c>
      <c r="E39" s="17"/>
      <c r="F39" s="13" t="s">
        <v>4455</v>
      </c>
      <c r="G39" s="9" t="s">
        <v>2106</v>
      </c>
      <c r="H39" s="9" t="s">
        <v>5004</v>
      </c>
      <c r="I39" s="10"/>
      <c r="J39" s="33"/>
      <c r="K39" s="9" t="s">
        <v>4232</v>
      </c>
      <c r="L39" s="10"/>
      <c r="M39" s="10"/>
      <c r="N39" s="33"/>
      <c r="O39" s="10"/>
      <c r="P39" s="33"/>
    </row>
    <row r="40" spans="1:21" ht="25.5" x14ac:dyDescent="0.2">
      <c r="A40" s="269" t="s">
        <v>417</v>
      </c>
      <c r="B40" s="253" t="s">
        <v>8398</v>
      </c>
      <c r="C40" s="655" t="s">
        <v>31</v>
      </c>
      <c r="D40" s="84" t="s">
        <v>4508</v>
      </c>
      <c r="E40" s="13" t="s">
        <v>4865</v>
      </c>
      <c r="F40" s="13" t="s">
        <v>4455</v>
      </c>
      <c r="G40" s="9" t="s">
        <v>2106</v>
      </c>
      <c r="H40" s="9" t="s">
        <v>5002</v>
      </c>
      <c r="I40" s="9"/>
      <c r="J40" s="9"/>
      <c r="K40" s="9" t="s">
        <v>4232</v>
      </c>
      <c r="L40" s="10"/>
      <c r="M40" s="10"/>
    </row>
    <row r="41" spans="1:21" ht="25.5" x14ac:dyDescent="0.2">
      <c r="A41" s="269" t="s">
        <v>399</v>
      </c>
      <c r="B41" s="253" t="s">
        <v>8384</v>
      </c>
      <c r="C41" s="678" t="s">
        <v>38</v>
      </c>
      <c r="D41" s="84" t="s">
        <v>4508</v>
      </c>
      <c r="F41" s="11" t="s">
        <v>4456</v>
      </c>
      <c r="G41" s="9" t="s">
        <v>2106</v>
      </c>
      <c r="H41" s="9" t="s">
        <v>5002</v>
      </c>
      <c r="I41" s="9"/>
      <c r="J41" s="9"/>
      <c r="K41" s="9" t="s">
        <v>4232</v>
      </c>
      <c r="L41" s="9"/>
      <c r="M41" s="9"/>
    </row>
    <row r="42" spans="1:21" ht="25.5" x14ac:dyDescent="0.2">
      <c r="A42" s="332" t="s">
        <v>7558</v>
      </c>
      <c r="B42" s="253" t="s">
        <v>8306</v>
      </c>
      <c r="C42" s="678" t="s">
        <v>36</v>
      </c>
      <c r="D42" s="84" t="s">
        <v>5112</v>
      </c>
      <c r="E42" s="17"/>
      <c r="F42" s="84" t="s">
        <v>4455</v>
      </c>
      <c r="G42" s="33" t="s">
        <v>2106</v>
      </c>
      <c r="H42" s="9" t="s">
        <v>5002</v>
      </c>
      <c r="I42" s="33"/>
      <c r="J42" s="14"/>
      <c r="K42" s="9" t="s">
        <v>4232</v>
      </c>
      <c r="L42" s="33" t="s">
        <v>4492</v>
      </c>
      <c r="M42" s="33"/>
      <c r="N42" s="33"/>
      <c r="P42" s="14"/>
      <c r="Q42" s="14"/>
      <c r="R42" s="14"/>
      <c r="T42" s="14"/>
      <c r="U42" s="14"/>
    </row>
    <row r="43" spans="1:21" x14ac:dyDescent="0.2">
      <c r="A43" s="332" t="s">
        <v>404</v>
      </c>
      <c r="B43" s="253" t="s">
        <v>8394</v>
      </c>
      <c r="C43" s="678" t="s">
        <v>216</v>
      </c>
      <c r="D43" s="84" t="s">
        <v>4509</v>
      </c>
      <c r="E43" s="17"/>
      <c r="F43" s="84" t="s">
        <v>4455</v>
      </c>
      <c r="G43" s="33" t="s">
        <v>2106</v>
      </c>
      <c r="H43" s="9" t="s">
        <v>5002</v>
      </c>
      <c r="I43" s="33"/>
      <c r="J43" s="14"/>
      <c r="K43" s="9" t="s">
        <v>4232</v>
      </c>
      <c r="L43" s="33" t="s">
        <v>4492</v>
      </c>
      <c r="M43" s="33"/>
      <c r="N43" s="33"/>
      <c r="P43" s="14"/>
      <c r="Q43" s="14"/>
      <c r="R43" s="14"/>
      <c r="T43" s="14"/>
      <c r="U43" s="14"/>
    </row>
    <row r="44" spans="1:21" x14ac:dyDescent="0.2">
      <c r="A44" s="332" t="s">
        <v>403</v>
      </c>
      <c r="B44" s="253" t="s">
        <v>8395</v>
      </c>
      <c r="C44" s="678" t="s">
        <v>402</v>
      </c>
      <c r="D44" s="84" t="s">
        <v>4510</v>
      </c>
      <c r="E44" s="17"/>
      <c r="F44" s="84" t="s">
        <v>4455</v>
      </c>
      <c r="G44" s="33" t="s">
        <v>2106</v>
      </c>
      <c r="H44" s="9" t="s">
        <v>5002</v>
      </c>
      <c r="I44" s="33"/>
      <c r="J44" s="14"/>
      <c r="K44" s="9" t="s">
        <v>4232</v>
      </c>
      <c r="L44" s="33" t="s">
        <v>4492</v>
      </c>
      <c r="M44" s="33"/>
      <c r="N44" s="33"/>
      <c r="P44" s="14"/>
      <c r="Q44" s="14"/>
      <c r="R44" s="14"/>
      <c r="T44" s="14"/>
      <c r="U44" s="14"/>
    </row>
    <row r="45" spans="1:21" x14ac:dyDescent="0.2">
      <c r="A45" s="332" t="s">
        <v>5113</v>
      </c>
      <c r="B45" s="253" t="s">
        <v>8396</v>
      </c>
      <c r="C45" s="678" t="s">
        <v>401</v>
      </c>
      <c r="D45" s="84" t="s">
        <v>5111</v>
      </c>
      <c r="E45" s="17"/>
      <c r="F45" s="84" t="s">
        <v>4455</v>
      </c>
      <c r="G45" s="33" t="s">
        <v>2106</v>
      </c>
      <c r="H45" s="9" t="s">
        <v>5002</v>
      </c>
      <c r="I45" s="33"/>
      <c r="J45" s="14"/>
      <c r="K45" s="9" t="s">
        <v>4232</v>
      </c>
      <c r="L45" s="33" t="s">
        <v>4492</v>
      </c>
      <c r="M45" s="33"/>
      <c r="N45" s="33"/>
      <c r="P45" s="14"/>
      <c r="Q45" s="14"/>
      <c r="R45" s="14"/>
      <c r="T45" s="14"/>
      <c r="U45" s="14"/>
    </row>
    <row r="46" spans="1:21" x14ac:dyDescent="0.2">
      <c r="A46" s="332" t="s">
        <v>400</v>
      </c>
      <c r="B46" s="253" t="s">
        <v>8397</v>
      </c>
      <c r="C46" s="678" t="s">
        <v>37</v>
      </c>
      <c r="D46" s="84" t="s">
        <v>5112</v>
      </c>
      <c r="E46" s="17"/>
      <c r="F46" s="84" t="s">
        <v>4455</v>
      </c>
      <c r="G46" s="33" t="s">
        <v>2106</v>
      </c>
      <c r="H46" s="9" t="s">
        <v>5002</v>
      </c>
      <c r="I46" s="33"/>
      <c r="J46" s="14"/>
      <c r="K46" s="9" t="s">
        <v>4232</v>
      </c>
      <c r="L46" s="33" t="s">
        <v>4493</v>
      </c>
      <c r="M46" s="33"/>
      <c r="N46" s="33"/>
      <c r="P46" s="14"/>
      <c r="Q46" s="14"/>
      <c r="R46" s="14"/>
      <c r="T46" s="14"/>
      <c r="U46" s="14"/>
    </row>
    <row r="47" spans="1:21" x14ac:dyDescent="0.2">
      <c r="A47" s="332" t="s">
        <v>398</v>
      </c>
      <c r="B47" s="796" t="s">
        <v>8385</v>
      </c>
      <c r="C47" s="678" t="s">
        <v>39</v>
      </c>
      <c r="E47" s="17"/>
      <c r="F47" s="13" t="s">
        <v>4457</v>
      </c>
      <c r="G47" s="9" t="s">
        <v>2106</v>
      </c>
      <c r="H47" s="9" t="s">
        <v>5002</v>
      </c>
      <c r="I47" s="10"/>
      <c r="J47" s="33"/>
      <c r="K47" s="9" t="s">
        <v>4232</v>
      </c>
      <c r="L47" s="33"/>
      <c r="M47" s="33"/>
      <c r="N47" s="33"/>
      <c r="O47" s="10"/>
      <c r="P47" s="33"/>
    </row>
    <row r="48" spans="1:21" x14ac:dyDescent="0.2">
      <c r="A48" s="332" t="s">
        <v>397</v>
      </c>
      <c r="B48" s="253" t="s">
        <v>8386</v>
      </c>
      <c r="C48" s="778" t="s">
        <v>93</v>
      </c>
      <c r="E48" s="17"/>
      <c r="F48" s="13" t="s">
        <v>4458</v>
      </c>
      <c r="G48" s="9" t="s">
        <v>2106</v>
      </c>
      <c r="H48" s="9" t="s">
        <v>5002</v>
      </c>
      <c r="I48" s="10"/>
      <c r="J48" s="33"/>
      <c r="K48" s="9" t="s">
        <v>4232</v>
      </c>
      <c r="L48" s="33"/>
      <c r="M48" s="33"/>
      <c r="N48" s="33"/>
      <c r="O48" s="10"/>
      <c r="P48" s="33"/>
    </row>
    <row r="49" spans="1:21" x14ac:dyDescent="0.2">
      <c r="A49" s="332" t="s">
        <v>2491</v>
      </c>
      <c r="B49" s="796" t="s">
        <v>8399</v>
      </c>
      <c r="C49" s="678" t="s">
        <v>40</v>
      </c>
      <c r="E49" s="17"/>
      <c r="F49" s="13"/>
      <c r="G49" s="9" t="s">
        <v>2106</v>
      </c>
      <c r="H49" s="9" t="s">
        <v>5002</v>
      </c>
      <c r="I49" s="10"/>
      <c r="J49" s="33"/>
      <c r="K49" s="9" t="s">
        <v>4232</v>
      </c>
      <c r="L49" s="33"/>
      <c r="M49" s="33"/>
      <c r="N49" s="33"/>
      <c r="O49" s="10"/>
      <c r="P49" s="33"/>
    </row>
    <row r="50" spans="1:21" x14ac:dyDescent="0.2">
      <c r="A50" s="332" t="s">
        <v>396</v>
      </c>
      <c r="B50" s="219" t="s">
        <v>8305</v>
      </c>
      <c r="C50" s="678" t="s">
        <v>81</v>
      </c>
      <c r="D50" s="17"/>
      <c r="E50" s="84" t="s">
        <v>4375</v>
      </c>
      <c r="F50" s="17"/>
      <c r="G50" s="33" t="s">
        <v>2106</v>
      </c>
      <c r="H50" s="9" t="s">
        <v>5002</v>
      </c>
      <c r="I50" s="10"/>
      <c r="J50" s="14"/>
      <c r="K50" s="9" t="s">
        <v>4232</v>
      </c>
      <c r="L50" s="14"/>
      <c r="M50" s="33"/>
      <c r="N50" s="14"/>
      <c r="O50" s="14"/>
      <c r="Q50" s="14"/>
      <c r="R50" s="14"/>
      <c r="T50" s="14"/>
      <c r="U50" s="14"/>
    </row>
    <row r="51" spans="1:21" ht="38.25" x14ac:dyDescent="0.2">
      <c r="A51" s="269" t="s">
        <v>2408</v>
      </c>
      <c r="B51" s="253" t="s">
        <v>8392</v>
      </c>
      <c r="C51" s="678" t="s">
        <v>61</v>
      </c>
      <c r="E51" s="84" t="s">
        <v>4508</v>
      </c>
      <c r="F51" s="13" t="s">
        <v>4455</v>
      </c>
      <c r="G51" s="9" t="s">
        <v>2106</v>
      </c>
      <c r="H51" s="9" t="s">
        <v>5002</v>
      </c>
      <c r="I51" s="10"/>
      <c r="K51" s="9" t="s">
        <v>4232</v>
      </c>
      <c r="L51" s="9" t="s">
        <v>4490</v>
      </c>
    </row>
    <row r="52" spans="1:21" x14ac:dyDescent="0.2">
      <c r="A52" s="269" t="s">
        <v>406</v>
      </c>
      <c r="B52" s="253" t="s">
        <v>8393</v>
      </c>
      <c r="C52" s="678" t="s">
        <v>108</v>
      </c>
      <c r="E52" s="380"/>
      <c r="F52" s="13" t="s">
        <v>4455</v>
      </c>
      <c r="G52" s="9" t="s">
        <v>2106</v>
      </c>
      <c r="H52" s="9" t="s">
        <v>5002</v>
      </c>
      <c r="I52" s="10"/>
      <c r="J52" s="380"/>
      <c r="K52" s="9" t="s">
        <v>4232</v>
      </c>
      <c r="L52" s="9" t="s">
        <v>4491</v>
      </c>
      <c r="M52" s="380"/>
    </row>
    <row r="53" spans="1:21" x14ac:dyDescent="0.2">
      <c r="A53" s="332" t="s">
        <v>414</v>
      </c>
      <c r="B53" s="796" t="s">
        <v>8414</v>
      </c>
      <c r="C53" s="655" t="s">
        <v>413</v>
      </c>
      <c r="E53" s="17"/>
      <c r="F53" s="13" t="s">
        <v>4428</v>
      </c>
      <c r="G53" s="9" t="s">
        <v>2106</v>
      </c>
      <c r="H53" s="9" t="s">
        <v>5002</v>
      </c>
      <c r="I53" s="10" t="s">
        <v>4383</v>
      </c>
      <c r="J53" s="10" t="s">
        <v>4384</v>
      </c>
      <c r="K53" s="10" t="s">
        <v>4219</v>
      </c>
      <c r="L53" s="10" t="s">
        <v>4285</v>
      </c>
      <c r="M53" s="33"/>
      <c r="N53" s="33"/>
      <c r="O53" s="33"/>
      <c r="P53" s="33"/>
    </row>
    <row r="54" spans="1:21" x14ac:dyDescent="0.2">
      <c r="A54" s="332" t="s">
        <v>412</v>
      </c>
      <c r="B54" s="253" t="s">
        <v>8304</v>
      </c>
      <c r="C54" s="655" t="s">
        <v>411</v>
      </c>
      <c r="E54" s="17"/>
      <c r="F54" s="13" t="s">
        <v>4428</v>
      </c>
      <c r="G54" s="9" t="s">
        <v>2106</v>
      </c>
      <c r="H54" s="9" t="s">
        <v>5002</v>
      </c>
      <c r="I54" s="10" t="s">
        <v>4383</v>
      </c>
      <c r="J54" s="10" t="s">
        <v>4384</v>
      </c>
      <c r="K54" s="10" t="s">
        <v>4219</v>
      </c>
      <c r="L54" s="10" t="s">
        <v>4285</v>
      </c>
      <c r="M54" s="10" t="s">
        <v>4465</v>
      </c>
      <c r="N54" s="33"/>
      <c r="O54" s="33"/>
      <c r="P54" s="33"/>
    </row>
    <row r="56" spans="1:21" x14ac:dyDescent="0.2">
      <c r="A56" s="18" t="s">
        <v>6826</v>
      </c>
      <c r="B56" s="136"/>
    </row>
    <row r="57" spans="1:21" x14ac:dyDescent="0.2">
      <c r="A57" s="156" t="s">
        <v>48</v>
      </c>
      <c r="B57" s="4"/>
    </row>
    <row r="58" spans="1:21" x14ac:dyDescent="0.2">
      <c r="A58" s="15" t="s">
        <v>6656</v>
      </c>
      <c r="B58" s="62"/>
      <c r="C58" s="68"/>
      <c r="D58" s="8"/>
    </row>
    <row r="59" spans="1:21" x14ac:dyDescent="0.2">
      <c r="A59" s="156" t="s">
        <v>6610</v>
      </c>
      <c r="B59" s="282" t="s">
        <v>7759</v>
      </c>
      <c r="C59" s="253" t="s">
        <v>7805</v>
      </c>
      <c r="D59" s="237" t="s">
        <v>7557</v>
      </c>
    </row>
    <row r="61" spans="1:21" ht="38.25" x14ac:dyDescent="0.2">
      <c r="C61" s="220" t="s">
        <v>2484</v>
      </c>
    </row>
    <row r="62" spans="1:21" x14ac:dyDescent="0.2">
      <c r="C62" s="217" t="s">
        <v>8291</v>
      </c>
    </row>
    <row r="63" spans="1:21" x14ac:dyDescent="0.2">
      <c r="A63" s="303" t="s">
        <v>2485</v>
      </c>
      <c r="B63" s="796" t="s">
        <v>8400</v>
      </c>
      <c r="C63" s="679" t="s">
        <v>2418</v>
      </c>
      <c r="D63" s="9" t="s">
        <v>2110</v>
      </c>
      <c r="E63" s="9" t="s">
        <v>5005</v>
      </c>
    </row>
    <row r="64" spans="1:21" x14ac:dyDescent="0.2">
      <c r="A64" s="303" t="s">
        <v>2486</v>
      </c>
      <c r="B64" s="796" t="s">
        <v>8401</v>
      </c>
      <c r="C64" s="679" t="s">
        <v>2419</v>
      </c>
      <c r="D64" s="9" t="s">
        <v>2110</v>
      </c>
      <c r="E64" s="9" t="s">
        <v>5006</v>
      </c>
    </row>
    <row r="65" spans="1:5" x14ac:dyDescent="0.2">
      <c r="A65" s="303" t="s">
        <v>2487</v>
      </c>
      <c r="B65" s="796" t="s">
        <v>8402</v>
      </c>
      <c r="C65" s="679" t="s">
        <v>2421</v>
      </c>
      <c r="D65" s="9" t="s">
        <v>2110</v>
      </c>
      <c r="E65" s="9" t="s">
        <v>5007</v>
      </c>
    </row>
    <row r="66" spans="1:5" x14ac:dyDescent="0.2">
      <c r="A66" s="303" t="s">
        <v>423</v>
      </c>
      <c r="B66" s="796" t="s">
        <v>8403</v>
      </c>
      <c r="C66" s="679" t="s">
        <v>5300</v>
      </c>
      <c r="D66" s="9" t="s">
        <v>2110</v>
      </c>
      <c r="E66" s="9" t="s">
        <v>5008</v>
      </c>
    </row>
    <row r="67" spans="1:5" x14ac:dyDescent="0.2">
      <c r="A67" s="303" t="s">
        <v>422</v>
      </c>
      <c r="B67" s="796" t="s">
        <v>8404</v>
      </c>
      <c r="C67" s="679" t="s">
        <v>5301</v>
      </c>
      <c r="D67" s="9" t="s">
        <v>2110</v>
      </c>
      <c r="E67" s="9" t="s">
        <v>5009</v>
      </c>
    </row>
    <row r="68" spans="1:5" x14ac:dyDescent="0.2">
      <c r="A68" s="303" t="s">
        <v>419</v>
      </c>
      <c r="B68" s="796" t="s">
        <v>8405</v>
      </c>
      <c r="C68" s="679" t="s">
        <v>5302</v>
      </c>
      <c r="D68" s="9" t="s">
        <v>2110</v>
      </c>
      <c r="E68" s="9" t="s">
        <v>5010</v>
      </c>
    </row>
    <row r="69" spans="1:5" x14ac:dyDescent="0.2">
      <c r="A69" s="303" t="s">
        <v>407</v>
      </c>
      <c r="B69" s="796" t="s">
        <v>8411</v>
      </c>
      <c r="C69" s="679" t="s">
        <v>5303</v>
      </c>
      <c r="D69" s="9" t="s">
        <v>2110</v>
      </c>
      <c r="E69" s="9" t="s">
        <v>5011</v>
      </c>
    </row>
    <row r="72" spans="1:5" x14ac:dyDescent="0.2">
      <c r="C72" s="68"/>
      <c r="D72" s="8"/>
    </row>
    <row r="73" spans="1:5" x14ac:dyDescent="0.2">
      <c r="C73" s="68"/>
      <c r="D73" s="8"/>
    </row>
  </sheetData>
  <pageMargins left="0.78740157499999996" right="0.78740157499999996" top="0.984251969" bottom="0.984251969" header="0.5" footer="0.5"/>
  <pageSetup paperSize="9" scale="28"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T133"/>
  <sheetViews>
    <sheetView zoomScale="85" zoomScaleNormal="85" workbookViewId="0"/>
  </sheetViews>
  <sheetFormatPr defaultColWidth="9.140625" defaultRowHeight="12.75" x14ac:dyDescent="0.2"/>
  <cols>
    <col min="1" max="1" width="31.42578125" style="11" customWidth="1"/>
    <col min="2" max="2" width="13.42578125" style="38" bestFit="1" customWidth="1"/>
    <col min="3" max="3" width="23.140625" style="11" customWidth="1"/>
    <col min="4" max="4" width="19.7109375" style="11" customWidth="1"/>
    <col min="5" max="5" width="17.85546875" style="11" customWidth="1"/>
    <col min="6" max="6" width="19.140625" style="11" customWidth="1"/>
    <col min="7" max="7" width="13.7109375" style="11" customWidth="1"/>
    <col min="8" max="8" width="22" style="11" customWidth="1"/>
    <col min="9" max="9" width="23.140625" style="11" customWidth="1"/>
    <col min="10" max="10" width="18.5703125" style="11" customWidth="1"/>
    <col min="11" max="11" width="18.28515625" style="11" customWidth="1"/>
    <col min="12" max="249" width="9.140625" style="11"/>
    <col min="250" max="250" width="50.5703125" style="11" customWidth="1"/>
    <col min="251" max="251" width="24.140625" style="11" customWidth="1"/>
    <col min="252" max="252" width="27" style="11" customWidth="1"/>
    <col min="253" max="253" width="9.140625" style="11"/>
    <col min="254" max="254" width="16.7109375" style="11" customWidth="1"/>
    <col min="255" max="255" width="9.140625" style="11"/>
    <col min="256" max="256" width="26.85546875" style="11" customWidth="1"/>
    <col min="257" max="505" width="9.140625" style="11"/>
    <col min="506" max="506" width="50.5703125" style="11" customWidth="1"/>
    <col min="507" max="507" width="24.140625" style="11" customWidth="1"/>
    <col min="508" max="508" width="27" style="11" customWidth="1"/>
    <col min="509" max="509" width="9.140625" style="11"/>
    <col min="510" max="510" width="16.7109375" style="11" customWidth="1"/>
    <col min="511" max="511" width="9.140625" style="11"/>
    <col min="512" max="512" width="26.85546875" style="11" customWidth="1"/>
    <col min="513" max="761" width="9.140625" style="11"/>
    <col min="762" max="762" width="50.5703125" style="11" customWidth="1"/>
    <col min="763" max="763" width="24.140625" style="11" customWidth="1"/>
    <col min="764" max="764" width="27" style="11" customWidth="1"/>
    <col min="765" max="765" width="9.140625" style="11"/>
    <col min="766" max="766" width="16.7109375" style="11" customWidth="1"/>
    <col min="767" max="767" width="9.140625" style="11"/>
    <col min="768" max="768" width="26.85546875" style="11" customWidth="1"/>
    <col min="769" max="1017" width="9.140625" style="11"/>
    <col min="1018" max="1018" width="50.5703125" style="11" customWidth="1"/>
    <col min="1019" max="1019" width="24.140625" style="11" customWidth="1"/>
    <col min="1020" max="1020" width="27" style="11" customWidth="1"/>
    <col min="1021" max="1021" width="9.140625" style="11"/>
    <col min="1022" max="1022" width="16.7109375" style="11" customWidth="1"/>
    <col min="1023" max="1023" width="9.140625" style="11"/>
    <col min="1024" max="1024" width="26.85546875" style="11" customWidth="1"/>
    <col min="1025" max="1273" width="9.140625" style="11"/>
    <col min="1274" max="1274" width="50.5703125" style="11" customWidth="1"/>
    <col min="1275" max="1275" width="24.140625" style="11" customWidth="1"/>
    <col min="1276" max="1276" width="27" style="11" customWidth="1"/>
    <col min="1277" max="1277" width="9.140625" style="11"/>
    <col min="1278" max="1278" width="16.7109375" style="11" customWidth="1"/>
    <col min="1279" max="1279" width="9.140625" style="11"/>
    <col min="1280" max="1280" width="26.85546875" style="11" customWidth="1"/>
    <col min="1281" max="1529" width="9.140625" style="11"/>
    <col min="1530" max="1530" width="50.5703125" style="11" customWidth="1"/>
    <col min="1531" max="1531" width="24.140625" style="11" customWidth="1"/>
    <col min="1532" max="1532" width="27" style="11" customWidth="1"/>
    <col min="1533" max="1533" width="9.140625" style="11"/>
    <col min="1534" max="1534" width="16.7109375" style="11" customWidth="1"/>
    <col min="1535" max="1535" width="9.140625" style="11"/>
    <col min="1536" max="1536" width="26.85546875" style="11" customWidth="1"/>
    <col min="1537" max="1785" width="9.140625" style="11"/>
    <col min="1786" max="1786" width="50.5703125" style="11" customWidth="1"/>
    <col min="1787" max="1787" width="24.140625" style="11" customWidth="1"/>
    <col min="1788" max="1788" width="27" style="11" customWidth="1"/>
    <col min="1789" max="1789" width="9.140625" style="11"/>
    <col min="1790" max="1790" width="16.7109375" style="11" customWidth="1"/>
    <col min="1791" max="1791" width="9.140625" style="11"/>
    <col min="1792" max="1792" width="26.85546875" style="11" customWidth="1"/>
    <col min="1793" max="2041" width="9.140625" style="11"/>
    <col min="2042" max="2042" width="50.5703125" style="11" customWidth="1"/>
    <col min="2043" max="2043" width="24.140625" style="11" customWidth="1"/>
    <col min="2044" max="2044" width="27" style="11" customWidth="1"/>
    <col min="2045" max="2045" width="9.140625" style="11"/>
    <col min="2046" max="2046" width="16.7109375" style="11" customWidth="1"/>
    <col min="2047" max="2047" width="9.140625" style="11"/>
    <col min="2048" max="2048" width="26.85546875" style="11" customWidth="1"/>
    <col min="2049" max="2297" width="9.140625" style="11"/>
    <col min="2298" max="2298" width="50.5703125" style="11" customWidth="1"/>
    <col min="2299" max="2299" width="24.140625" style="11" customWidth="1"/>
    <col min="2300" max="2300" width="27" style="11" customWidth="1"/>
    <col min="2301" max="2301" width="9.140625" style="11"/>
    <col min="2302" max="2302" width="16.7109375" style="11" customWidth="1"/>
    <col min="2303" max="2303" width="9.140625" style="11"/>
    <col min="2304" max="2304" width="26.85546875" style="11" customWidth="1"/>
    <col min="2305" max="2553" width="9.140625" style="11"/>
    <col min="2554" max="2554" width="50.5703125" style="11" customWidth="1"/>
    <col min="2555" max="2555" width="24.140625" style="11" customWidth="1"/>
    <col min="2556" max="2556" width="27" style="11" customWidth="1"/>
    <col min="2557" max="2557" width="9.140625" style="11"/>
    <col min="2558" max="2558" width="16.7109375" style="11" customWidth="1"/>
    <col min="2559" max="2559" width="9.140625" style="11"/>
    <col min="2560" max="2560" width="26.85546875" style="11" customWidth="1"/>
    <col min="2561" max="2809" width="9.140625" style="11"/>
    <col min="2810" max="2810" width="50.5703125" style="11" customWidth="1"/>
    <col min="2811" max="2811" width="24.140625" style="11" customWidth="1"/>
    <col min="2812" max="2812" width="27" style="11" customWidth="1"/>
    <col min="2813" max="2813" width="9.140625" style="11"/>
    <col min="2814" max="2814" width="16.7109375" style="11" customWidth="1"/>
    <col min="2815" max="2815" width="9.140625" style="11"/>
    <col min="2816" max="2816" width="26.85546875" style="11" customWidth="1"/>
    <col min="2817" max="3065" width="9.140625" style="11"/>
    <col min="3066" max="3066" width="50.5703125" style="11" customWidth="1"/>
    <col min="3067" max="3067" width="24.140625" style="11" customWidth="1"/>
    <col min="3068" max="3068" width="27" style="11" customWidth="1"/>
    <col min="3069" max="3069" width="9.140625" style="11"/>
    <col min="3070" max="3070" width="16.7109375" style="11" customWidth="1"/>
    <col min="3071" max="3071" width="9.140625" style="11"/>
    <col min="3072" max="3072" width="26.85546875" style="11" customWidth="1"/>
    <col min="3073" max="3321" width="9.140625" style="11"/>
    <col min="3322" max="3322" width="50.5703125" style="11" customWidth="1"/>
    <col min="3323" max="3323" width="24.140625" style="11" customWidth="1"/>
    <col min="3324" max="3324" width="27" style="11" customWidth="1"/>
    <col min="3325" max="3325" width="9.140625" style="11"/>
    <col min="3326" max="3326" width="16.7109375" style="11" customWidth="1"/>
    <col min="3327" max="3327" width="9.140625" style="11"/>
    <col min="3328" max="3328" width="26.85546875" style="11" customWidth="1"/>
    <col min="3329" max="3577" width="9.140625" style="11"/>
    <col min="3578" max="3578" width="50.5703125" style="11" customWidth="1"/>
    <col min="3579" max="3579" width="24.140625" style="11" customWidth="1"/>
    <col min="3580" max="3580" width="27" style="11" customWidth="1"/>
    <col min="3581" max="3581" width="9.140625" style="11"/>
    <col min="3582" max="3582" width="16.7109375" style="11" customWidth="1"/>
    <col min="3583" max="3583" width="9.140625" style="11"/>
    <col min="3584" max="3584" width="26.85546875" style="11" customWidth="1"/>
    <col min="3585" max="3833" width="9.140625" style="11"/>
    <col min="3834" max="3834" width="50.5703125" style="11" customWidth="1"/>
    <col min="3835" max="3835" width="24.140625" style="11" customWidth="1"/>
    <col min="3836" max="3836" width="27" style="11" customWidth="1"/>
    <col min="3837" max="3837" width="9.140625" style="11"/>
    <col min="3838" max="3838" width="16.7109375" style="11" customWidth="1"/>
    <col min="3839" max="3839" width="9.140625" style="11"/>
    <col min="3840" max="3840" width="26.85546875" style="11" customWidth="1"/>
    <col min="3841" max="4089" width="9.140625" style="11"/>
    <col min="4090" max="4090" width="50.5703125" style="11" customWidth="1"/>
    <col min="4091" max="4091" width="24.140625" style="11" customWidth="1"/>
    <col min="4092" max="4092" width="27" style="11" customWidth="1"/>
    <col min="4093" max="4093" width="9.140625" style="11"/>
    <col min="4094" max="4094" width="16.7109375" style="11" customWidth="1"/>
    <col min="4095" max="4095" width="9.140625" style="11"/>
    <col min="4096" max="4096" width="26.85546875" style="11" customWidth="1"/>
    <col min="4097" max="4345" width="9.140625" style="11"/>
    <col min="4346" max="4346" width="50.5703125" style="11" customWidth="1"/>
    <col min="4347" max="4347" width="24.140625" style="11" customWidth="1"/>
    <col min="4348" max="4348" width="27" style="11" customWidth="1"/>
    <col min="4349" max="4349" width="9.140625" style="11"/>
    <col min="4350" max="4350" width="16.7109375" style="11" customWidth="1"/>
    <col min="4351" max="4351" width="9.140625" style="11"/>
    <col min="4352" max="4352" width="26.85546875" style="11" customWidth="1"/>
    <col min="4353" max="4601" width="9.140625" style="11"/>
    <col min="4602" max="4602" width="50.5703125" style="11" customWidth="1"/>
    <col min="4603" max="4603" width="24.140625" style="11" customWidth="1"/>
    <col min="4604" max="4604" width="27" style="11" customWidth="1"/>
    <col min="4605" max="4605" width="9.140625" style="11"/>
    <col min="4606" max="4606" width="16.7109375" style="11" customWidth="1"/>
    <col min="4607" max="4607" width="9.140625" style="11"/>
    <col min="4608" max="4608" width="26.85546875" style="11" customWidth="1"/>
    <col min="4609" max="4857" width="9.140625" style="11"/>
    <col min="4858" max="4858" width="50.5703125" style="11" customWidth="1"/>
    <col min="4859" max="4859" width="24.140625" style="11" customWidth="1"/>
    <col min="4860" max="4860" width="27" style="11" customWidth="1"/>
    <col min="4861" max="4861" width="9.140625" style="11"/>
    <col min="4862" max="4862" width="16.7109375" style="11" customWidth="1"/>
    <col min="4863" max="4863" width="9.140625" style="11"/>
    <col min="4864" max="4864" width="26.85546875" style="11" customWidth="1"/>
    <col min="4865" max="5113" width="9.140625" style="11"/>
    <col min="5114" max="5114" width="50.5703125" style="11" customWidth="1"/>
    <col min="5115" max="5115" width="24.140625" style="11" customWidth="1"/>
    <col min="5116" max="5116" width="27" style="11" customWidth="1"/>
    <col min="5117" max="5117" width="9.140625" style="11"/>
    <col min="5118" max="5118" width="16.7109375" style="11" customWidth="1"/>
    <col min="5119" max="5119" width="9.140625" style="11"/>
    <col min="5120" max="5120" width="26.85546875" style="11" customWidth="1"/>
    <col min="5121" max="5369" width="9.140625" style="11"/>
    <col min="5370" max="5370" width="50.5703125" style="11" customWidth="1"/>
    <col min="5371" max="5371" width="24.140625" style="11" customWidth="1"/>
    <col min="5372" max="5372" width="27" style="11" customWidth="1"/>
    <col min="5373" max="5373" width="9.140625" style="11"/>
    <col min="5374" max="5374" width="16.7109375" style="11" customWidth="1"/>
    <col min="5375" max="5375" width="9.140625" style="11"/>
    <col min="5376" max="5376" width="26.85546875" style="11" customWidth="1"/>
    <col min="5377" max="5625" width="9.140625" style="11"/>
    <col min="5626" max="5626" width="50.5703125" style="11" customWidth="1"/>
    <col min="5627" max="5627" width="24.140625" style="11" customWidth="1"/>
    <col min="5628" max="5628" width="27" style="11" customWidth="1"/>
    <col min="5629" max="5629" width="9.140625" style="11"/>
    <col min="5630" max="5630" width="16.7109375" style="11" customWidth="1"/>
    <col min="5631" max="5631" width="9.140625" style="11"/>
    <col min="5632" max="5632" width="26.85546875" style="11" customWidth="1"/>
    <col min="5633" max="5881" width="9.140625" style="11"/>
    <col min="5882" max="5882" width="50.5703125" style="11" customWidth="1"/>
    <col min="5883" max="5883" width="24.140625" style="11" customWidth="1"/>
    <col min="5884" max="5884" width="27" style="11" customWidth="1"/>
    <col min="5885" max="5885" width="9.140625" style="11"/>
    <col min="5886" max="5886" width="16.7109375" style="11" customWidth="1"/>
    <col min="5887" max="5887" width="9.140625" style="11"/>
    <col min="5888" max="5888" width="26.85546875" style="11" customWidth="1"/>
    <col min="5889" max="6137" width="9.140625" style="11"/>
    <col min="6138" max="6138" width="50.5703125" style="11" customWidth="1"/>
    <col min="6139" max="6139" width="24.140625" style="11" customWidth="1"/>
    <col min="6140" max="6140" width="27" style="11" customWidth="1"/>
    <col min="6141" max="6141" width="9.140625" style="11"/>
    <col min="6142" max="6142" width="16.7109375" style="11" customWidth="1"/>
    <col min="6143" max="6143" width="9.140625" style="11"/>
    <col min="6144" max="6144" width="26.85546875" style="11" customWidth="1"/>
    <col min="6145" max="6393" width="9.140625" style="11"/>
    <col min="6394" max="6394" width="50.5703125" style="11" customWidth="1"/>
    <col min="6395" max="6395" width="24.140625" style="11" customWidth="1"/>
    <col min="6396" max="6396" width="27" style="11" customWidth="1"/>
    <col min="6397" max="6397" width="9.140625" style="11"/>
    <col min="6398" max="6398" width="16.7109375" style="11" customWidth="1"/>
    <col min="6399" max="6399" width="9.140625" style="11"/>
    <col min="6400" max="6400" width="26.85546875" style="11" customWidth="1"/>
    <col min="6401" max="6649" width="9.140625" style="11"/>
    <col min="6650" max="6650" width="50.5703125" style="11" customWidth="1"/>
    <col min="6651" max="6651" width="24.140625" style="11" customWidth="1"/>
    <col min="6652" max="6652" width="27" style="11" customWidth="1"/>
    <col min="6653" max="6653" width="9.140625" style="11"/>
    <col min="6654" max="6654" width="16.7109375" style="11" customWidth="1"/>
    <col min="6655" max="6655" width="9.140625" style="11"/>
    <col min="6656" max="6656" width="26.85546875" style="11" customWidth="1"/>
    <col min="6657" max="6905" width="9.140625" style="11"/>
    <col min="6906" max="6906" width="50.5703125" style="11" customWidth="1"/>
    <col min="6907" max="6907" width="24.140625" style="11" customWidth="1"/>
    <col min="6908" max="6908" width="27" style="11" customWidth="1"/>
    <col min="6909" max="6909" width="9.140625" style="11"/>
    <col min="6910" max="6910" width="16.7109375" style="11" customWidth="1"/>
    <col min="6911" max="6911" width="9.140625" style="11"/>
    <col min="6912" max="6912" width="26.85546875" style="11" customWidth="1"/>
    <col min="6913" max="7161" width="9.140625" style="11"/>
    <col min="7162" max="7162" width="50.5703125" style="11" customWidth="1"/>
    <col min="7163" max="7163" width="24.140625" style="11" customWidth="1"/>
    <col min="7164" max="7164" width="27" style="11" customWidth="1"/>
    <col min="7165" max="7165" width="9.140625" style="11"/>
    <col min="7166" max="7166" width="16.7109375" style="11" customWidth="1"/>
    <col min="7167" max="7167" width="9.140625" style="11"/>
    <col min="7168" max="7168" width="26.85546875" style="11" customWidth="1"/>
    <col min="7169" max="7417" width="9.140625" style="11"/>
    <col min="7418" max="7418" width="50.5703125" style="11" customWidth="1"/>
    <col min="7419" max="7419" width="24.140625" style="11" customWidth="1"/>
    <col min="7420" max="7420" width="27" style="11" customWidth="1"/>
    <col min="7421" max="7421" width="9.140625" style="11"/>
    <col min="7422" max="7422" width="16.7109375" style="11" customWidth="1"/>
    <col min="7423" max="7423" width="9.140625" style="11"/>
    <col min="7424" max="7424" width="26.85546875" style="11" customWidth="1"/>
    <col min="7425" max="7673" width="9.140625" style="11"/>
    <col min="7674" max="7674" width="50.5703125" style="11" customWidth="1"/>
    <col min="7675" max="7675" width="24.140625" style="11" customWidth="1"/>
    <col min="7676" max="7676" width="27" style="11" customWidth="1"/>
    <col min="7677" max="7677" width="9.140625" style="11"/>
    <col min="7678" max="7678" width="16.7109375" style="11" customWidth="1"/>
    <col min="7679" max="7679" width="9.140625" style="11"/>
    <col min="7680" max="7680" width="26.85546875" style="11" customWidth="1"/>
    <col min="7681" max="7929" width="9.140625" style="11"/>
    <col min="7930" max="7930" width="50.5703125" style="11" customWidth="1"/>
    <col min="7931" max="7931" width="24.140625" style="11" customWidth="1"/>
    <col min="7932" max="7932" width="27" style="11" customWidth="1"/>
    <col min="7933" max="7933" width="9.140625" style="11"/>
    <col min="7934" max="7934" width="16.7109375" style="11" customWidth="1"/>
    <col min="7935" max="7935" width="9.140625" style="11"/>
    <col min="7936" max="7936" width="26.85546875" style="11" customWidth="1"/>
    <col min="7937" max="8185" width="9.140625" style="11"/>
    <col min="8186" max="8186" width="50.5703125" style="11" customWidth="1"/>
    <col min="8187" max="8187" width="24.140625" style="11" customWidth="1"/>
    <col min="8188" max="8188" width="27" style="11" customWidth="1"/>
    <col min="8189" max="8189" width="9.140625" style="11"/>
    <col min="8190" max="8190" width="16.7109375" style="11" customWidth="1"/>
    <col min="8191" max="8191" width="9.140625" style="11"/>
    <col min="8192" max="8192" width="26.85546875" style="11" customWidth="1"/>
    <col min="8193" max="8441" width="9.140625" style="11"/>
    <col min="8442" max="8442" width="50.5703125" style="11" customWidth="1"/>
    <col min="8443" max="8443" width="24.140625" style="11" customWidth="1"/>
    <col min="8444" max="8444" width="27" style="11" customWidth="1"/>
    <col min="8445" max="8445" width="9.140625" style="11"/>
    <col min="8446" max="8446" width="16.7109375" style="11" customWidth="1"/>
    <col min="8447" max="8447" width="9.140625" style="11"/>
    <col min="8448" max="8448" width="26.85546875" style="11" customWidth="1"/>
    <col min="8449" max="8697" width="9.140625" style="11"/>
    <col min="8698" max="8698" width="50.5703125" style="11" customWidth="1"/>
    <col min="8699" max="8699" width="24.140625" style="11" customWidth="1"/>
    <col min="8700" max="8700" width="27" style="11" customWidth="1"/>
    <col min="8701" max="8701" width="9.140625" style="11"/>
    <col min="8702" max="8702" width="16.7109375" style="11" customWidth="1"/>
    <col min="8703" max="8703" width="9.140625" style="11"/>
    <col min="8704" max="8704" width="26.85546875" style="11" customWidth="1"/>
    <col min="8705" max="8953" width="9.140625" style="11"/>
    <col min="8954" max="8954" width="50.5703125" style="11" customWidth="1"/>
    <col min="8955" max="8955" width="24.140625" style="11" customWidth="1"/>
    <col min="8956" max="8956" width="27" style="11" customWidth="1"/>
    <col min="8957" max="8957" width="9.140625" style="11"/>
    <col min="8958" max="8958" width="16.7109375" style="11" customWidth="1"/>
    <col min="8959" max="8959" width="9.140625" style="11"/>
    <col min="8960" max="8960" width="26.85546875" style="11" customWidth="1"/>
    <col min="8961" max="9209" width="9.140625" style="11"/>
    <col min="9210" max="9210" width="50.5703125" style="11" customWidth="1"/>
    <col min="9211" max="9211" width="24.140625" style="11" customWidth="1"/>
    <col min="9212" max="9212" width="27" style="11" customWidth="1"/>
    <col min="9213" max="9213" width="9.140625" style="11"/>
    <col min="9214" max="9214" width="16.7109375" style="11" customWidth="1"/>
    <col min="9215" max="9215" width="9.140625" style="11"/>
    <col min="9216" max="9216" width="26.85546875" style="11" customWidth="1"/>
    <col min="9217" max="9465" width="9.140625" style="11"/>
    <col min="9466" max="9466" width="50.5703125" style="11" customWidth="1"/>
    <col min="9467" max="9467" width="24.140625" style="11" customWidth="1"/>
    <col min="9468" max="9468" width="27" style="11" customWidth="1"/>
    <col min="9469" max="9469" width="9.140625" style="11"/>
    <col min="9470" max="9470" width="16.7109375" style="11" customWidth="1"/>
    <col min="9471" max="9471" width="9.140625" style="11"/>
    <col min="9472" max="9472" width="26.85546875" style="11" customWidth="1"/>
    <col min="9473" max="9721" width="9.140625" style="11"/>
    <col min="9722" max="9722" width="50.5703125" style="11" customWidth="1"/>
    <col min="9723" max="9723" width="24.140625" style="11" customWidth="1"/>
    <col min="9724" max="9724" width="27" style="11" customWidth="1"/>
    <col min="9725" max="9725" width="9.140625" style="11"/>
    <col min="9726" max="9726" width="16.7109375" style="11" customWidth="1"/>
    <col min="9727" max="9727" width="9.140625" style="11"/>
    <col min="9728" max="9728" width="26.85546875" style="11" customWidth="1"/>
    <col min="9729" max="9977" width="9.140625" style="11"/>
    <col min="9978" max="9978" width="50.5703125" style="11" customWidth="1"/>
    <col min="9979" max="9979" width="24.140625" style="11" customWidth="1"/>
    <col min="9980" max="9980" width="27" style="11" customWidth="1"/>
    <col min="9981" max="9981" width="9.140625" style="11"/>
    <col min="9982" max="9982" width="16.7109375" style="11" customWidth="1"/>
    <col min="9983" max="9983" width="9.140625" style="11"/>
    <col min="9984" max="9984" width="26.85546875" style="11" customWidth="1"/>
    <col min="9985" max="10233" width="9.140625" style="11"/>
    <col min="10234" max="10234" width="50.5703125" style="11" customWidth="1"/>
    <col min="10235" max="10235" width="24.140625" style="11" customWidth="1"/>
    <col min="10236" max="10236" width="27" style="11" customWidth="1"/>
    <col min="10237" max="10237" width="9.140625" style="11"/>
    <col min="10238" max="10238" width="16.7109375" style="11" customWidth="1"/>
    <col min="10239" max="10239" width="9.140625" style="11"/>
    <col min="10240" max="10240" width="26.85546875" style="11" customWidth="1"/>
    <col min="10241" max="10489" width="9.140625" style="11"/>
    <col min="10490" max="10490" width="50.5703125" style="11" customWidth="1"/>
    <col min="10491" max="10491" width="24.140625" style="11" customWidth="1"/>
    <col min="10492" max="10492" width="27" style="11" customWidth="1"/>
    <col min="10493" max="10493" width="9.140625" style="11"/>
    <col min="10494" max="10494" width="16.7109375" style="11" customWidth="1"/>
    <col min="10495" max="10495" width="9.140625" style="11"/>
    <col min="10496" max="10496" width="26.85546875" style="11" customWidth="1"/>
    <col min="10497" max="10745" width="9.140625" style="11"/>
    <col min="10746" max="10746" width="50.5703125" style="11" customWidth="1"/>
    <col min="10747" max="10747" width="24.140625" style="11" customWidth="1"/>
    <col min="10748" max="10748" width="27" style="11" customWidth="1"/>
    <col min="10749" max="10749" width="9.140625" style="11"/>
    <col min="10750" max="10750" width="16.7109375" style="11" customWidth="1"/>
    <col min="10751" max="10751" width="9.140625" style="11"/>
    <col min="10752" max="10752" width="26.85546875" style="11" customWidth="1"/>
    <col min="10753" max="11001" width="9.140625" style="11"/>
    <col min="11002" max="11002" width="50.5703125" style="11" customWidth="1"/>
    <col min="11003" max="11003" width="24.140625" style="11" customWidth="1"/>
    <col min="11004" max="11004" width="27" style="11" customWidth="1"/>
    <col min="11005" max="11005" width="9.140625" style="11"/>
    <col min="11006" max="11006" width="16.7109375" style="11" customWidth="1"/>
    <col min="11007" max="11007" width="9.140625" style="11"/>
    <col min="11008" max="11008" width="26.85546875" style="11" customWidth="1"/>
    <col min="11009" max="11257" width="9.140625" style="11"/>
    <col min="11258" max="11258" width="50.5703125" style="11" customWidth="1"/>
    <col min="11259" max="11259" width="24.140625" style="11" customWidth="1"/>
    <col min="11260" max="11260" width="27" style="11" customWidth="1"/>
    <col min="11261" max="11261" width="9.140625" style="11"/>
    <col min="11262" max="11262" width="16.7109375" style="11" customWidth="1"/>
    <col min="11263" max="11263" width="9.140625" style="11"/>
    <col min="11264" max="11264" width="26.85546875" style="11" customWidth="1"/>
    <col min="11265" max="11513" width="9.140625" style="11"/>
    <col min="11514" max="11514" width="50.5703125" style="11" customWidth="1"/>
    <col min="11515" max="11515" width="24.140625" style="11" customWidth="1"/>
    <col min="11516" max="11516" width="27" style="11" customWidth="1"/>
    <col min="11517" max="11517" width="9.140625" style="11"/>
    <col min="11518" max="11518" width="16.7109375" style="11" customWidth="1"/>
    <col min="11519" max="11519" width="9.140625" style="11"/>
    <col min="11520" max="11520" width="26.85546875" style="11" customWidth="1"/>
    <col min="11521" max="11769" width="9.140625" style="11"/>
    <col min="11770" max="11770" width="50.5703125" style="11" customWidth="1"/>
    <col min="11771" max="11771" width="24.140625" style="11" customWidth="1"/>
    <col min="11772" max="11772" width="27" style="11" customWidth="1"/>
    <col min="11773" max="11773" width="9.140625" style="11"/>
    <col min="11774" max="11774" width="16.7109375" style="11" customWidth="1"/>
    <col min="11775" max="11775" width="9.140625" style="11"/>
    <col min="11776" max="11776" width="26.85546875" style="11" customWidth="1"/>
    <col min="11777" max="12025" width="9.140625" style="11"/>
    <col min="12026" max="12026" width="50.5703125" style="11" customWidth="1"/>
    <col min="12027" max="12027" width="24.140625" style="11" customWidth="1"/>
    <col min="12028" max="12028" width="27" style="11" customWidth="1"/>
    <col min="12029" max="12029" width="9.140625" style="11"/>
    <col min="12030" max="12030" width="16.7109375" style="11" customWidth="1"/>
    <col min="12031" max="12031" width="9.140625" style="11"/>
    <col min="12032" max="12032" width="26.85546875" style="11" customWidth="1"/>
    <col min="12033" max="12281" width="9.140625" style="11"/>
    <col min="12282" max="12282" width="50.5703125" style="11" customWidth="1"/>
    <col min="12283" max="12283" width="24.140625" style="11" customWidth="1"/>
    <col min="12284" max="12284" width="27" style="11" customWidth="1"/>
    <col min="12285" max="12285" width="9.140625" style="11"/>
    <col min="12286" max="12286" width="16.7109375" style="11" customWidth="1"/>
    <col min="12287" max="12287" width="9.140625" style="11"/>
    <col min="12288" max="12288" width="26.85546875" style="11" customWidth="1"/>
    <col min="12289" max="12537" width="9.140625" style="11"/>
    <col min="12538" max="12538" width="50.5703125" style="11" customWidth="1"/>
    <col min="12539" max="12539" width="24.140625" style="11" customWidth="1"/>
    <col min="12540" max="12540" width="27" style="11" customWidth="1"/>
    <col min="12541" max="12541" width="9.140625" style="11"/>
    <col min="12542" max="12542" width="16.7109375" style="11" customWidth="1"/>
    <col min="12543" max="12543" width="9.140625" style="11"/>
    <col min="12544" max="12544" width="26.85546875" style="11" customWidth="1"/>
    <col min="12545" max="12793" width="9.140625" style="11"/>
    <col min="12794" max="12794" width="50.5703125" style="11" customWidth="1"/>
    <col min="12795" max="12795" width="24.140625" style="11" customWidth="1"/>
    <col min="12796" max="12796" width="27" style="11" customWidth="1"/>
    <col min="12797" max="12797" width="9.140625" style="11"/>
    <col min="12798" max="12798" width="16.7109375" style="11" customWidth="1"/>
    <col min="12799" max="12799" width="9.140625" style="11"/>
    <col min="12800" max="12800" width="26.85546875" style="11" customWidth="1"/>
    <col min="12801" max="13049" width="9.140625" style="11"/>
    <col min="13050" max="13050" width="50.5703125" style="11" customWidth="1"/>
    <col min="13051" max="13051" width="24.140625" style="11" customWidth="1"/>
    <col min="13052" max="13052" width="27" style="11" customWidth="1"/>
    <col min="13053" max="13053" width="9.140625" style="11"/>
    <col min="13054" max="13054" width="16.7109375" style="11" customWidth="1"/>
    <col min="13055" max="13055" width="9.140625" style="11"/>
    <col min="13056" max="13056" width="26.85546875" style="11" customWidth="1"/>
    <col min="13057" max="13305" width="9.140625" style="11"/>
    <col min="13306" max="13306" width="50.5703125" style="11" customWidth="1"/>
    <col min="13307" max="13307" width="24.140625" style="11" customWidth="1"/>
    <col min="13308" max="13308" width="27" style="11" customWidth="1"/>
    <col min="13309" max="13309" width="9.140625" style="11"/>
    <col min="13310" max="13310" width="16.7109375" style="11" customWidth="1"/>
    <col min="13311" max="13311" width="9.140625" style="11"/>
    <col min="13312" max="13312" width="26.85546875" style="11" customWidth="1"/>
    <col min="13313" max="13561" width="9.140625" style="11"/>
    <col min="13562" max="13562" width="50.5703125" style="11" customWidth="1"/>
    <col min="13563" max="13563" width="24.140625" style="11" customWidth="1"/>
    <col min="13564" max="13564" width="27" style="11" customWidth="1"/>
    <col min="13565" max="13565" width="9.140625" style="11"/>
    <col min="13566" max="13566" width="16.7109375" style="11" customWidth="1"/>
    <col min="13567" max="13567" width="9.140625" style="11"/>
    <col min="13568" max="13568" width="26.85546875" style="11" customWidth="1"/>
    <col min="13569" max="13817" width="9.140625" style="11"/>
    <col min="13818" max="13818" width="50.5703125" style="11" customWidth="1"/>
    <col min="13819" max="13819" width="24.140625" style="11" customWidth="1"/>
    <col min="13820" max="13820" width="27" style="11" customWidth="1"/>
    <col min="13821" max="13821" width="9.140625" style="11"/>
    <col min="13822" max="13822" width="16.7109375" style="11" customWidth="1"/>
    <col min="13823" max="13823" width="9.140625" style="11"/>
    <col min="13824" max="13824" width="26.85546875" style="11" customWidth="1"/>
    <col min="13825" max="14073" width="9.140625" style="11"/>
    <col min="14074" max="14074" width="50.5703125" style="11" customWidth="1"/>
    <col min="14075" max="14075" width="24.140625" style="11" customWidth="1"/>
    <col min="14076" max="14076" width="27" style="11" customWidth="1"/>
    <col min="14077" max="14077" width="9.140625" style="11"/>
    <col min="14078" max="14078" width="16.7109375" style="11" customWidth="1"/>
    <col min="14079" max="14079" width="9.140625" style="11"/>
    <col min="14080" max="14080" width="26.85546875" style="11" customWidth="1"/>
    <col min="14081" max="14329" width="9.140625" style="11"/>
    <col min="14330" max="14330" width="50.5703125" style="11" customWidth="1"/>
    <col min="14331" max="14331" width="24.140625" style="11" customWidth="1"/>
    <col min="14332" max="14332" width="27" style="11" customWidth="1"/>
    <col min="14333" max="14333" width="9.140625" style="11"/>
    <col min="14334" max="14334" width="16.7109375" style="11" customWidth="1"/>
    <col min="14335" max="14335" width="9.140625" style="11"/>
    <col min="14336" max="14336" width="26.85546875" style="11" customWidth="1"/>
    <col min="14337" max="14585" width="9.140625" style="11"/>
    <col min="14586" max="14586" width="50.5703125" style="11" customWidth="1"/>
    <col min="14587" max="14587" width="24.140625" style="11" customWidth="1"/>
    <col min="14588" max="14588" width="27" style="11" customWidth="1"/>
    <col min="14589" max="14589" width="9.140625" style="11"/>
    <col min="14590" max="14590" width="16.7109375" style="11" customWidth="1"/>
    <col min="14591" max="14591" width="9.140625" style="11"/>
    <col min="14592" max="14592" width="26.85546875" style="11" customWidth="1"/>
    <col min="14593" max="14841" width="9.140625" style="11"/>
    <col min="14842" max="14842" width="50.5703125" style="11" customWidth="1"/>
    <col min="14843" max="14843" width="24.140625" style="11" customWidth="1"/>
    <col min="14844" max="14844" width="27" style="11" customWidth="1"/>
    <col min="14845" max="14845" width="9.140625" style="11"/>
    <col min="14846" max="14846" width="16.7109375" style="11" customWidth="1"/>
    <col min="14847" max="14847" width="9.140625" style="11"/>
    <col min="14848" max="14848" width="26.85546875" style="11" customWidth="1"/>
    <col min="14849" max="15097" width="9.140625" style="11"/>
    <col min="15098" max="15098" width="50.5703125" style="11" customWidth="1"/>
    <col min="15099" max="15099" width="24.140625" style="11" customWidth="1"/>
    <col min="15100" max="15100" width="27" style="11" customWidth="1"/>
    <col min="15101" max="15101" width="9.140625" style="11"/>
    <col min="15102" max="15102" width="16.7109375" style="11" customWidth="1"/>
    <col min="15103" max="15103" width="9.140625" style="11"/>
    <col min="15104" max="15104" width="26.85546875" style="11" customWidth="1"/>
    <col min="15105" max="15353" width="9.140625" style="11"/>
    <col min="15354" max="15354" width="50.5703125" style="11" customWidth="1"/>
    <col min="15355" max="15355" width="24.140625" style="11" customWidth="1"/>
    <col min="15356" max="15356" width="27" style="11" customWidth="1"/>
    <col min="15357" max="15357" width="9.140625" style="11"/>
    <col min="15358" max="15358" width="16.7109375" style="11" customWidth="1"/>
    <col min="15359" max="15359" width="9.140625" style="11"/>
    <col min="15360" max="15360" width="26.85546875" style="11" customWidth="1"/>
    <col min="15361" max="15609" width="9.140625" style="11"/>
    <col min="15610" max="15610" width="50.5703125" style="11" customWidth="1"/>
    <col min="15611" max="15611" width="24.140625" style="11" customWidth="1"/>
    <col min="15612" max="15612" width="27" style="11" customWidth="1"/>
    <col min="15613" max="15613" width="9.140625" style="11"/>
    <col min="15614" max="15614" width="16.7109375" style="11" customWidth="1"/>
    <col min="15615" max="15615" width="9.140625" style="11"/>
    <col min="15616" max="15616" width="26.85546875" style="11" customWidth="1"/>
    <col min="15617" max="15865" width="9.140625" style="11"/>
    <col min="15866" max="15866" width="50.5703125" style="11" customWidth="1"/>
    <col min="15867" max="15867" width="24.140625" style="11" customWidth="1"/>
    <col min="15868" max="15868" width="27" style="11" customWidth="1"/>
    <col min="15869" max="15869" width="9.140625" style="11"/>
    <col min="15870" max="15870" width="16.7109375" style="11" customWidth="1"/>
    <col min="15871" max="15871" width="9.140625" style="11"/>
    <col min="15872" max="15872" width="26.85546875" style="11" customWidth="1"/>
    <col min="15873" max="16121" width="9.140625" style="11"/>
    <col min="16122" max="16122" width="50.5703125" style="11" customWidth="1"/>
    <col min="16123" max="16123" width="24.140625" style="11" customWidth="1"/>
    <col min="16124" max="16124" width="27" style="11" customWidth="1"/>
    <col min="16125" max="16125" width="9.140625" style="11"/>
    <col min="16126" max="16126" width="16.7109375" style="11" customWidth="1"/>
    <col min="16127" max="16127" width="9.140625" style="11"/>
    <col min="16128" max="16128" width="26.85546875" style="11" customWidth="1"/>
    <col min="16129" max="16384" width="9.140625" style="11"/>
  </cols>
  <sheetData>
    <row r="1" spans="1:6" x14ac:dyDescent="0.2">
      <c r="A1" s="18" t="s">
        <v>6552</v>
      </c>
      <c r="B1" s="740" t="str">
        <f>HYPERLINK("#List!$A$1", "Preparatory")</f>
        <v>Preparatory</v>
      </c>
    </row>
    <row r="2" spans="1:6" x14ac:dyDescent="0.2">
      <c r="A2" s="18" t="s">
        <v>6553</v>
      </c>
      <c r="B2" s="740" t="str">
        <f>HYPERLINK("#List!$A$1", "Preparatory")</f>
        <v>Preparatory</v>
      </c>
    </row>
    <row r="3" spans="1:6" x14ac:dyDescent="0.2">
      <c r="A3" s="18" t="s">
        <v>6614</v>
      </c>
      <c r="B3" s="740" t="str">
        <f>HYPERLINK("#List!$A$1", "Preparatory")</f>
        <v>Preparatory</v>
      </c>
    </row>
    <row r="4" spans="1:6" x14ac:dyDescent="0.2">
      <c r="A4" s="18" t="s">
        <v>6615</v>
      </c>
      <c r="B4" s="740" t="str">
        <f>HYPERLINK("#List!$A$1", "Preparatory")</f>
        <v>Preparatory</v>
      </c>
    </row>
    <row r="5" spans="1:6" x14ac:dyDescent="0.2">
      <c r="A5" s="18"/>
      <c r="B5" s="48"/>
    </row>
    <row r="6" spans="1:6" x14ac:dyDescent="0.2">
      <c r="A6" s="106" t="s">
        <v>429</v>
      </c>
      <c r="B6" s="47"/>
      <c r="C6" s="17"/>
      <c r="D6" s="382"/>
      <c r="E6" s="17"/>
      <c r="F6" s="35"/>
    </row>
    <row r="7" spans="1:6" x14ac:dyDescent="0.2">
      <c r="A7" s="106" t="s">
        <v>428</v>
      </c>
      <c r="B7" s="47"/>
      <c r="C7" s="17"/>
      <c r="D7" s="382"/>
      <c r="E7" s="17"/>
      <c r="F7" s="35"/>
    </row>
    <row r="8" spans="1:6" x14ac:dyDescent="0.2">
      <c r="A8" s="106"/>
      <c r="B8" s="47"/>
      <c r="C8" s="17"/>
      <c r="D8" s="382"/>
      <c r="E8" s="17"/>
      <c r="F8" s="35"/>
    </row>
    <row r="9" spans="1:6" x14ac:dyDescent="0.2">
      <c r="A9" s="18" t="s">
        <v>6827</v>
      </c>
      <c r="B9" s="48"/>
      <c r="C9" s="17"/>
      <c r="D9" s="382"/>
      <c r="E9" s="17"/>
      <c r="F9" s="35"/>
    </row>
    <row r="10" spans="1:6" x14ac:dyDescent="0.2">
      <c r="A10" s="156" t="s">
        <v>48</v>
      </c>
      <c r="B10" s="4"/>
      <c r="C10" s="17"/>
      <c r="D10" s="382"/>
      <c r="E10" s="17"/>
      <c r="F10" s="35"/>
    </row>
    <row r="11" spans="1:6" x14ac:dyDescent="0.2">
      <c r="A11" s="156" t="s">
        <v>4583</v>
      </c>
      <c r="B11" s="4"/>
      <c r="C11" s="17"/>
      <c r="D11" s="382"/>
      <c r="E11" s="17"/>
      <c r="F11" s="35"/>
    </row>
    <row r="12" spans="1:6" x14ac:dyDescent="0.2">
      <c r="A12" s="156" t="s">
        <v>4360</v>
      </c>
      <c r="B12" s="4"/>
      <c r="C12" s="17"/>
      <c r="D12" s="382"/>
      <c r="E12" s="17"/>
      <c r="F12" s="35"/>
    </row>
    <row r="13" spans="1:6" x14ac:dyDescent="0.2">
      <c r="A13" s="156" t="s">
        <v>4490</v>
      </c>
      <c r="B13" s="4"/>
      <c r="C13" s="17"/>
      <c r="D13" s="382"/>
      <c r="E13" s="17"/>
      <c r="F13" s="35"/>
    </row>
    <row r="14" spans="1:6" x14ac:dyDescent="0.2">
      <c r="A14" s="156" t="s">
        <v>6610</v>
      </c>
      <c r="B14" s="282" t="s">
        <v>7759</v>
      </c>
      <c r="C14" s="253" t="s">
        <v>7805</v>
      </c>
      <c r="D14" s="237" t="s">
        <v>7557</v>
      </c>
    </row>
    <row r="15" spans="1:6" x14ac:dyDescent="0.2">
      <c r="A15" s="156" t="s">
        <v>7563</v>
      </c>
      <c r="B15" s="157" t="s">
        <v>6613</v>
      </c>
      <c r="C15" s="158" t="s">
        <v>7806</v>
      </c>
      <c r="D15" s="157" t="s">
        <v>7463</v>
      </c>
      <c r="E15" s="383"/>
      <c r="F15" s="19"/>
    </row>
    <row r="16" spans="1:6" x14ac:dyDescent="0.2">
      <c r="A16" s="156"/>
      <c r="B16" s="4"/>
      <c r="C16" s="17"/>
      <c r="D16" s="8"/>
    </row>
    <row r="17" spans="1:6" x14ac:dyDescent="0.2">
      <c r="A17" s="18" t="s">
        <v>6830</v>
      </c>
      <c r="B17" s="48"/>
      <c r="C17" s="17"/>
      <c r="D17" s="382"/>
      <c r="E17" s="17"/>
      <c r="F17" s="35"/>
    </row>
    <row r="18" spans="1:6" x14ac:dyDescent="0.2">
      <c r="A18" s="156" t="s">
        <v>48</v>
      </c>
      <c r="B18" s="4"/>
      <c r="C18" s="17"/>
      <c r="D18" s="382"/>
      <c r="E18" s="17"/>
      <c r="F18" s="35"/>
    </row>
    <row r="19" spans="1:6" x14ac:dyDescent="0.2">
      <c r="A19" s="15" t="s">
        <v>6656</v>
      </c>
      <c r="B19" s="4"/>
      <c r="C19" s="17"/>
      <c r="D19" s="382"/>
      <c r="E19" s="17"/>
      <c r="F19" s="35"/>
    </row>
    <row r="20" spans="1:6" x14ac:dyDescent="0.2">
      <c r="A20" s="156" t="s">
        <v>4360</v>
      </c>
      <c r="B20" s="4"/>
      <c r="C20" s="17"/>
      <c r="D20" s="382"/>
      <c r="E20" s="17"/>
      <c r="F20" s="35"/>
    </row>
    <row r="21" spans="1:6" x14ac:dyDescent="0.2">
      <c r="A21" s="156" t="s">
        <v>4508</v>
      </c>
      <c r="B21" s="4"/>
      <c r="C21" s="17"/>
      <c r="D21" s="382"/>
      <c r="E21" s="17"/>
      <c r="F21" s="35"/>
    </row>
    <row r="22" spans="1:6" x14ac:dyDescent="0.2">
      <c r="A22" s="156" t="s">
        <v>4490</v>
      </c>
      <c r="B22" s="4"/>
      <c r="C22" s="17"/>
      <c r="D22" s="382"/>
      <c r="E22" s="17"/>
      <c r="F22" s="35"/>
    </row>
    <row r="23" spans="1:6" x14ac:dyDescent="0.2">
      <c r="A23" s="156" t="s">
        <v>6610</v>
      </c>
      <c r="B23" s="282" t="s">
        <v>7759</v>
      </c>
      <c r="C23" s="253" t="s">
        <v>7805</v>
      </c>
      <c r="D23" s="237" t="s">
        <v>7557</v>
      </c>
    </row>
    <row r="24" spans="1:6" x14ac:dyDescent="0.2">
      <c r="A24" s="156" t="s">
        <v>7563</v>
      </c>
      <c r="B24" s="157" t="s">
        <v>6613</v>
      </c>
      <c r="C24" s="158" t="s">
        <v>7806</v>
      </c>
      <c r="D24" s="157" t="s">
        <v>7463</v>
      </c>
      <c r="E24" s="383"/>
      <c r="F24" s="19"/>
    </row>
    <row r="25" spans="1:6" x14ac:dyDescent="0.2">
      <c r="A25" s="156"/>
      <c r="B25" s="40"/>
      <c r="C25" s="387"/>
      <c r="D25" s="40"/>
      <c r="E25" s="383"/>
      <c r="F25" s="19"/>
    </row>
    <row r="26" spans="1:6" x14ac:dyDescent="0.2">
      <c r="A26" s="18" t="s">
        <v>6833</v>
      </c>
      <c r="B26" s="48"/>
      <c r="C26" s="17"/>
      <c r="D26" s="382"/>
      <c r="E26" s="17"/>
      <c r="F26" s="35"/>
    </row>
    <row r="27" spans="1:6" x14ac:dyDescent="0.2">
      <c r="A27" s="156" t="s">
        <v>48</v>
      </c>
      <c r="B27" s="4"/>
      <c r="C27" s="17"/>
      <c r="D27" s="382"/>
      <c r="E27" s="17"/>
      <c r="F27" s="35"/>
    </row>
    <row r="28" spans="1:6" x14ac:dyDescent="0.2">
      <c r="A28" s="156" t="s">
        <v>4583</v>
      </c>
      <c r="B28" s="4"/>
      <c r="C28" s="17"/>
      <c r="D28" s="382"/>
      <c r="E28" s="17"/>
      <c r="F28" s="35"/>
    </row>
    <row r="29" spans="1:6" x14ac:dyDescent="0.2">
      <c r="A29" s="156" t="s">
        <v>4360</v>
      </c>
      <c r="B29" s="4"/>
      <c r="C29" s="17"/>
      <c r="D29" s="382"/>
      <c r="E29" s="17"/>
      <c r="F29" s="35"/>
    </row>
    <row r="30" spans="1:6" x14ac:dyDescent="0.2">
      <c r="A30" s="156" t="s">
        <v>4491</v>
      </c>
      <c r="B30" s="4"/>
      <c r="C30" s="17"/>
      <c r="D30" s="382"/>
      <c r="E30" s="17"/>
      <c r="F30" s="35"/>
    </row>
    <row r="31" spans="1:6" x14ac:dyDescent="0.2">
      <c r="A31" s="156" t="s">
        <v>6610</v>
      </c>
      <c r="B31" s="282" t="s">
        <v>7759</v>
      </c>
      <c r="C31" s="253" t="s">
        <v>7805</v>
      </c>
      <c r="D31" s="237" t="s">
        <v>7557</v>
      </c>
    </row>
    <row r="32" spans="1:6" x14ac:dyDescent="0.2">
      <c r="A32" s="156"/>
      <c r="B32" s="40"/>
      <c r="C32" s="387"/>
      <c r="D32" s="40"/>
      <c r="E32" s="383"/>
      <c r="F32" s="19"/>
    </row>
    <row r="33" spans="1:12" x14ac:dyDescent="0.2">
      <c r="A33" s="18" t="s">
        <v>6836</v>
      </c>
      <c r="B33" s="48"/>
      <c r="C33" s="17"/>
      <c r="D33" s="382"/>
      <c r="E33" s="17"/>
      <c r="F33" s="35"/>
    </row>
    <row r="34" spans="1:12" x14ac:dyDescent="0.2">
      <c r="A34" s="156" t="s">
        <v>48</v>
      </c>
      <c r="B34" s="4"/>
      <c r="C34" s="17"/>
      <c r="D34" s="382"/>
      <c r="E34" s="17"/>
      <c r="F34" s="35"/>
    </row>
    <row r="35" spans="1:12" x14ac:dyDescent="0.2">
      <c r="A35" s="15" t="s">
        <v>6656</v>
      </c>
      <c r="B35" s="4"/>
      <c r="C35" s="17"/>
      <c r="D35" s="382"/>
      <c r="E35" s="17"/>
      <c r="F35" s="35"/>
    </row>
    <row r="36" spans="1:12" x14ac:dyDescent="0.2">
      <c r="A36" s="15" t="s">
        <v>4360</v>
      </c>
      <c r="B36" s="4"/>
      <c r="C36" s="17"/>
      <c r="D36" s="382"/>
      <c r="E36" s="17"/>
      <c r="F36" s="35"/>
    </row>
    <row r="37" spans="1:12" x14ac:dyDescent="0.2">
      <c r="A37" s="15" t="s">
        <v>4508</v>
      </c>
      <c r="B37" s="4"/>
      <c r="C37" s="17"/>
      <c r="D37" s="382"/>
      <c r="E37" s="17"/>
      <c r="F37" s="35"/>
    </row>
    <row r="38" spans="1:12" x14ac:dyDescent="0.2">
      <c r="A38" s="156" t="s">
        <v>4491</v>
      </c>
      <c r="B38" s="4"/>
      <c r="C38" s="17"/>
      <c r="D38" s="382"/>
      <c r="E38" s="17"/>
      <c r="F38" s="35"/>
    </row>
    <row r="39" spans="1:12" x14ac:dyDescent="0.2">
      <c r="A39" s="156" t="s">
        <v>6610</v>
      </c>
      <c r="B39" s="282" t="s">
        <v>7759</v>
      </c>
      <c r="C39" s="253" t="s">
        <v>7805</v>
      </c>
      <c r="D39" s="237" t="s">
        <v>7557</v>
      </c>
    </row>
    <row r="40" spans="1:12" x14ac:dyDescent="0.2">
      <c r="A40" s="156"/>
      <c r="B40" s="40"/>
      <c r="C40" s="383"/>
      <c r="D40" s="383"/>
      <c r="E40" s="383"/>
      <c r="F40" s="19"/>
    </row>
    <row r="41" spans="1:12" ht="63.75" x14ac:dyDescent="0.2">
      <c r="A41" s="51"/>
      <c r="B41" s="359"/>
      <c r="C41" s="215" t="s">
        <v>508</v>
      </c>
      <c r="D41" s="278" t="s">
        <v>427</v>
      </c>
    </row>
    <row r="42" spans="1:12" x14ac:dyDescent="0.2">
      <c r="A42" s="51"/>
      <c r="B42" s="359"/>
      <c r="C42" s="219" t="s">
        <v>7836</v>
      </c>
      <c r="D42" s="219" t="s">
        <v>7837</v>
      </c>
    </row>
    <row r="43" spans="1:12" x14ac:dyDescent="0.2">
      <c r="A43" s="300" t="s">
        <v>7556</v>
      </c>
      <c r="B43" s="348" t="s">
        <v>7807</v>
      </c>
      <c r="C43" s="678" t="s">
        <v>23</v>
      </c>
      <c r="D43" s="678" t="s">
        <v>227</v>
      </c>
      <c r="E43" s="13" t="s">
        <v>4858</v>
      </c>
      <c r="F43" s="17"/>
      <c r="G43" s="9" t="s">
        <v>2106</v>
      </c>
      <c r="H43" s="9" t="s">
        <v>6611</v>
      </c>
      <c r="I43" s="9" t="s">
        <v>4232</v>
      </c>
      <c r="J43" s="10"/>
      <c r="K43" s="14"/>
      <c r="L43" s="64"/>
    </row>
    <row r="44" spans="1:12" x14ac:dyDescent="0.2">
      <c r="A44" s="300" t="s">
        <v>426</v>
      </c>
      <c r="B44" s="348" t="s">
        <v>7808</v>
      </c>
      <c r="C44" s="678" t="s">
        <v>24</v>
      </c>
      <c r="D44" s="678" t="s">
        <v>274</v>
      </c>
      <c r="E44" s="13" t="s">
        <v>4860</v>
      </c>
      <c r="F44" s="17"/>
      <c r="G44" s="9" t="s">
        <v>2106</v>
      </c>
      <c r="H44" s="9" t="s">
        <v>6611</v>
      </c>
      <c r="I44" s="9" t="s">
        <v>4232</v>
      </c>
      <c r="J44" s="10"/>
      <c r="K44" s="14"/>
      <c r="L44" s="64"/>
    </row>
    <row r="45" spans="1:12" x14ac:dyDescent="0.2">
      <c r="A45" s="300" t="s">
        <v>425</v>
      </c>
      <c r="B45" s="348" t="s">
        <v>7809</v>
      </c>
      <c r="C45" s="678" t="s">
        <v>25</v>
      </c>
      <c r="D45" s="678" t="s">
        <v>424</v>
      </c>
      <c r="E45" s="13" t="s">
        <v>4861</v>
      </c>
      <c r="F45" s="17"/>
      <c r="G45" s="9" t="s">
        <v>2106</v>
      </c>
      <c r="H45" s="9" t="s">
        <v>6611</v>
      </c>
      <c r="I45" s="9" t="s">
        <v>4232</v>
      </c>
      <c r="J45" s="10"/>
      <c r="K45" s="14"/>
      <c r="L45" s="64"/>
    </row>
    <row r="46" spans="1:12" x14ac:dyDescent="0.2">
      <c r="A46" s="300" t="s">
        <v>423</v>
      </c>
      <c r="B46" s="348" t="s">
        <v>7810</v>
      </c>
      <c r="C46" s="678" t="s">
        <v>26</v>
      </c>
      <c r="D46" s="678" t="s">
        <v>553</v>
      </c>
      <c r="E46" s="13" t="s">
        <v>4862</v>
      </c>
      <c r="F46" s="17"/>
      <c r="G46" s="9" t="s">
        <v>2106</v>
      </c>
      <c r="H46" s="9" t="s">
        <v>6611</v>
      </c>
      <c r="I46" s="9" t="s">
        <v>4232</v>
      </c>
      <c r="J46" s="10"/>
      <c r="K46" s="14"/>
      <c r="L46" s="64"/>
    </row>
    <row r="47" spans="1:12" x14ac:dyDescent="0.2">
      <c r="A47" s="300" t="s">
        <v>422</v>
      </c>
      <c r="B47" s="348" t="s">
        <v>7852</v>
      </c>
      <c r="C47" s="678" t="s">
        <v>27</v>
      </c>
      <c r="D47" s="678" t="s">
        <v>434</v>
      </c>
      <c r="E47" s="13" t="s">
        <v>4863</v>
      </c>
      <c r="F47" s="17"/>
      <c r="G47" s="9" t="s">
        <v>2106</v>
      </c>
      <c r="H47" s="9" t="s">
        <v>6611</v>
      </c>
      <c r="I47" s="9" t="s">
        <v>4232</v>
      </c>
      <c r="J47" s="10"/>
      <c r="K47" s="14"/>
      <c r="L47" s="64"/>
    </row>
    <row r="48" spans="1:12" x14ac:dyDescent="0.2">
      <c r="A48" s="300" t="s">
        <v>421</v>
      </c>
      <c r="B48" s="348" t="s">
        <v>7853</v>
      </c>
      <c r="C48" s="678" t="s">
        <v>28</v>
      </c>
      <c r="D48" s="678" t="s">
        <v>420</v>
      </c>
      <c r="E48" s="13" t="s">
        <v>4864</v>
      </c>
      <c r="F48" s="13" t="s">
        <v>4865</v>
      </c>
      <c r="G48" s="9" t="s">
        <v>2106</v>
      </c>
      <c r="H48" s="9" t="s">
        <v>6611</v>
      </c>
      <c r="I48" s="9" t="s">
        <v>4232</v>
      </c>
      <c r="J48" s="10"/>
      <c r="K48" s="14"/>
      <c r="L48" s="64"/>
    </row>
    <row r="49" spans="1:12" x14ac:dyDescent="0.2">
      <c r="A49" s="300" t="s">
        <v>419</v>
      </c>
      <c r="B49" s="348" t="s">
        <v>7854</v>
      </c>
      <c r="C49" s="678" t="s">
        <v>29</v>
      </c>
      <c r="D49" s="678" t="s">
        <v>492</v>
      </c>
      <c r="E49" s="13" t="s">
        <v>4866</v>
      </c>
      <c r="F49" s="13"/>
      <c r="G49" s="9" t="s">
        <v>2106</v>
      </c>
      <c r="H49" s="9" t="s">
        <v>6611</v>
      </c>
      <c r="I49" s="9" t="s">
        <v>4232</v>
      </c>
      <c r="J49" s="10"/>
      <c r="K49" s="14"/>
      <c r="L49" s="64"/>
    </row>
    <row r="50" spans="1:12" x14ac:dyDescent="0.2">
      <c r="A50" s="300" t="s">
        <v>415</v>
      </c>
      <c r="B50" s="348" t="s">
        <v>7812</v>
      </c>
      <c r="C50" s="678" t="s">
        <v>32</v>
      </c>
      <c r="D50" s="678" t="s">
        <v>488</v>
      </c>
      <c r="E50" s="13" t="s">
        <v>4867</v>
      </c>
      <c r="F50" s="13" t="s">
        <v>4868</v>
      </c>
      <c r="G50" s="9" t="s">
        <v>2106</v>
      </c>
      <c r="H50" s="9" t="s">
        <v>6611</v>
      </c>
      <c r="I50" s="9" t="s">
        <v>4232</v>
      </c>
      <c r="J50" s="10"/>
      <c r="K50" s="14"/>
      <c r="L50" s="64"/>
    </row>
    <row r="51" spans="1:12" ht="38.25" x14ac:dyDescent="0.2">
      <c r="C51" s="82" t="s">
        <v>4451</v>
      </c>
      <c r="D51" s="82" t="s">
        <v>4452</v>
      </c>
    </row>
    <row r="53" spans="1:12" x14ac:dyDescent="0.2">
      <c r="A53" s="18" t="s">
        <v>6828</v>
      </c>
      <c r="B53" s="48"/>
    </row>
    <row r="54" spans="1:12" x14ac:dyDescent="0.2">
      <c r="A54" s="156" t="s">
        <v>48</v>
      </c>
      <c r="B54" s="4"/>
      <c r="D54" s="359"/>
    </row>
    <row r="55" spans="1:12" x14ac:dyDescent="0.2">
      <c r="A55" s="156" t="s">
        <v>4583</v>
      </c>
      <c r="B55" s="4"/>
      <c r="C55" s="17"/>
      <c r="D55" s="8"/>
    </row>
    <row r="56" spans="1:12" x14ac:dyDescent="0.2">
      <c r="A56" s="156" t="s">
        <v>4360</v>
      </c>
      <c r="B56" s="4"/>
      <c r="C56" s="17"/>
      <c r="D56" s="8"/>
    </row>
    <row r="57" spans="1:12" x14ac:dyDescent="0.2">
      <c r="A57" s="156" t="s">
        <v>4490</v>
      </c>
      <c r="B57" s="4"/>
      <c r="C57" s="17"/>
      <c r="D57" s="8"/>
    </row>
    <row r="58" spans="1:12" x14ac:dyDescent="0.2">
      <c r="A58" s="156" t="s">
        <v>6610</v>
      </c>
      <c r="B58" s="282" t="s">
        <v>7759</v>
      </c>
      <c r="C58" s="253" t="s">
        <v>7805</v>
      </c>
      <c r="D58" s="237" t="s">
        <v>7557</v>
      </c>
    </row>
    <row r="59" spans="1:12" x14ac:dyDescent="0.2">
      <c r="A59" s="156" t="s">
        <v>7563</v>
      </c>
      <c r="B59" s="157" t="s">
        <v>6613</v>
      </c>
      <c r="C59" s="158" t="s">
        <v>7806</v>
      </c>
      <c r="D59" s="157" t="s">
        <v>7463</v>
      </c>
    </row>
    <row r="61" spans="1:12" x14ac:dyDescent="0.2">
      <c r="A61" s="18" t="s">
        <v>6831</v>
      </c>
      <c r="B61" s="48"/>
    </row>
    <row r="62" spans="1:12" x14ac:dyDescent="0.2">
      <c r="A62" s="156" t="s">
        <v>48</v>
      </c>
      <c r="B62" s="4"/>
      <c r="D62" s="359"/>
    </row>
    <row r="63" spans="1:12" x14ac:dyDescent="0.2">
      <c r="A63" s="15" t="s">
        <v>6656</v>
      </c>
      <c r="B63" s="4"/>
      <c r="C63" s="17"/>
      <c r="D63" s="8"/>
    </row>
    <row r="64" spans="1:12" x14ac:dyDescent="0.2">
      <c r="A64" s="156" t="s">
        <v>4360</v>
      </c>
      <c r="B64" s="4"/>
      <c r="C64" s="17"/>
      <c r="D64" s="8"/>
    </row>
    <row r="65" spans="1:4" x14ac:dyDescent="0.2">
      <c r="A65" s="156" t="s">
        <v>4508</v>
      </c>
      <c r="B65" s="4"/>
      <c r="C65" s="17"/>
      <c r="D65" s="8"/>
    </row>
    <row r="66" spans="1:4" x14ac:dyDescent="0.2">
      <c r="A66" s="156" t="s">
        <v>4490</v>
      </c>
      <c r="B66" s="4"/>
      <c r="C66" s="17"/>
      <c r="D66" s="8"/>
    </row>
    <row r="67" spans="1:4" x14ac:dyDescent="0.2">
      <c r="A67" s="156" t="s">
        <v>6610</v>
      </c>
      <c r="B67" s="282" t="s">
        <v>7759</v>
      </c>
      <c r="C67" s="253" t="s">
        <v>7805</v>
      </c>
      <c r="D67" s="237" t="s">
        <v>7557</v>
      </c>
    </row>
    <row r="68" spans="1:4" x14ac:dyDescent="0.2">
      <c r="A68" s="156" t="s">
        <v>7563</v>
      </c>
      <c r="B68" s="157" t="s">
        <v>6613</v>
      </c>
      <c r="C68" s="158" t="s">
        <v>7806</v>
      </c>
      <c r="D68" s="157" t="s">
        <v>7463</v>
      </c>
    </row>
    <row r="70" spans="1:4" x14ac:dyDescent="0.2">
      <c r="A70" s="18" t="s">
        <v>6834</v>
      </c>
      <c r="B70" s="48"/>
    </row>
    <row r="71" spans="1:4" x14ac:dyDescent="0.2">
      <c r="A71" s="156" t="s">
        <v>48</v>
      </c>
      <c r="B71" s="4"/>
      <c r="D71" s="359"/>
    </row>
    <row r="72" spans="1:4" x14ac:dyDescent="0.2">
      <c r="A72" s="156" t="s">
        <v>4583</v>
      </c>
      <c r="B72" s="4"/>
      <c r="C72" s="17"/>
      <c r="D72" s="8"/>
    </row>
    <row r="73" spans="1:4" x14ac:dyDescent="0.2">
      <c r="A73" s="156" t="s">
        <v>4360</v>
      </c>
      <c r="B73" s="4"/>
      <c r="C73" s="17"/>
      <c r="D73" s="8"/>
    </row>
    <row r="74" spans="1:4" x14ac:dyDescent="0.2">
      <c r="A74" s="156" t="s">
        <v>4491</v>
      </c>
      <c r="B74" s="4"/>
      <c r="C74" s="17"/>
      <c r="D74" s="8"/>
    </row>
    <row r="75" spans="1:4" x14ac:dyDescent="0.2">
      <c r="A75" s="156" t="s">
        <v>6610</v>
      </c>
      <c r="B75" s="282" t="s">
        <v>7759</v>
      </c>
      <c r="C75" s="253" t="s">
        <v>7805</v>
      </c>
      <c r="D75" s="237" t="s">
        <v>7557</v>
      </c>
    </row>
    <row r="77" spans="1:4" x14ac:dyDescent="0.2">
      <c r="A77" s="18" t="s">
        <v>6837</v>
      </c>
      <c r="B77" s="48"/>
    </row>
    <row r="78" spans="1:4" x14ac:dyDescent="0.2">
      <c r="A78" s="156" t="s">
        <v>48</v>
      </c>
      <c r="B78" s="4"/>
      <c r="D78" s="359"/>
    </row>
    <row r="79" spans="1:4" x14ac:dyDescent="0.2">
      <c r="A79" s="15" t="s">
        <v>6656</v>
      </c>
      <c r="B79" s="4"/>
      <c r="C79" s="17"/>
      <c r="D79" s="8"/>
    </row>
    <row r="80" spans="1:4" x14ac:dyDescent="0.2">
      <c r="A80" s="15" t="s">
        <v>4360</v>
      </c>
      <c r="B80" s="4"/>
      <c r="C80" s="17"/>
      <c r="D80" s="8"/>
    </row>
    <row r="81" spans="1:20" x14ac:dyDescent="0.2">
      <c r="A81" s="15" t="s">
        <v>4508</v>
      </c>
      <c r="B81" s="4"/>
      <c r="C81" s="17"/>
      <c r="D81" s="8"/>
    </row>
    <row r="82" spans="1:20" x14ac:dyDescent="0.2">
      <c r="A82" s="156" t="s">
        <v>4491</v>
      </c>
      <c r="B82" s="4"/>
      <c r="C82" s="17"/>
      <c r="D82" s="8"/>
    </row>
    <row r="83" spans="1:20" x14ac:dyDescent="0.2">
      <c r="A83" s="156" t="s">
        <v>6610</v>
      </c>
      <c r="B83" s="282" t="s">
        <v>7759</v>
      </c>
      <c r="C83" s="253" t="s">
        <v>7805</v>
      </c>
      <c r="D83" s="237" t="s">
        <v>7557</v>
      </c>
    </row>
    <row r="84" spans="1:20" x14ac:dyDescent="0.2">
      <c r="A84" s="156"/>
      <c r="B84" s="4"/>
      <c r="C84" s="8"/>
      <c r="D84" s="359"/>
    </row>
    <row r="85" spans="1:20" x14ac:dyDescent="0.2">
      <c r="C85" s="366" t="s">
        <v>2392</v>
      </c>
      <c r="D85" s="359"/>
      <c r="J85" s="14"/>
    </row>
    <row r="86" spans="1:20" x14ac:dyDescent="0.2">
      <c r="C86" s="219" t="s">
        <v>7863</v>
      </c>
      <c r="D86" s="359"/>
      <c r="J86" s="14"/>
    </row>
    <row r="87" spans="1:20" x14ac:dyDescent="0.2">
      <c r="A87" s="332" t="s">
        <v>407</v>
      </c>
      <c r="B87" s="219" t="s">
        <v>7842</v>
      </c>
      <c r="C87" s="680" t="s">
        <v>35</v>
      </c>
      <c r="D87" s="13" t="s">
        <v>4869</v>
      </c>
      <c r="E87" s="13" t="s">
        <v>4451</v>
      </c>
      <c r="F87" s="9" t="s">
        <v>2106</v>
      </c>
      <c r="G87" s="9" t="s">
        <v>6611</v>
      </c>
      <c r="H87" s="9" t="s">
        <v>4232</v>
      </c>
      <c r="I87" s="10"/>
      <c r="J87" s="14"/>
      <c r="L87" s="14"/>
      <c r="N87" s="33"/>
      <c r="O87" s="10"/>
      <c r="P87" s="10"/>
      <c r="Q87" s="16"/>
      <c r="R87" s="16"/>
      <c r="T87" s="16"/>
    </row>
    <row r="88" spans="1:20" ht="25.5" x14ac:dyDescent="0.2">
      <c r="A88" s="332" t="s">
        <v>410</v>
      </c>
      <c r="B88" s="229" t="s">
        <v>7843</v>
      </c>
      <c r="C88" s="681" t="s">
        <v>33</v>
      </c>
      <c r="D88" s="13"/>
      <c r="E88" s="13" t="s">
        <v>4453</v>
      </c>
      <c r="F88" s="9" t="s">
        <v>2106</v>
      </c>
      <c r="G88" s="9" t="s">
        <v>6611</v>
      </c>
      <c r="H88" s="9" t="s">
        <v>4232</v>
      </c>
      <c r="I88" s="10"/>
      <c r="J88" s="10"/>
      <c r="L88" s="14"/>
      <c r="N88" s="33"/>
      <c r="O88" s="10"/>
      <c r="P88" s="10"/>
      <c r="Q88" s="16"/>
      <c r="R88" s="16"/>
      <c r="T88" s="16"/>
    </row>
    <row r="89" spans="1:20" ht="25.5" x14ac:dyDescent="0.2">
      <c r="A89" s="332" t="s">
        <v>409</v>
      </c>
      <c r="B89" s="229" t="s">
        <v>7844</v>
      </c>
      <c r="C89" s="682" t="s">
        <v>34</v>
      </c>
      <c r="D89" s="13"/>
      <c r="E89" s="13" t="s">
        <v>4454</v>
      </c>
      <c r="F89" s="9" t="s">
        <v>2106</v>
      </c>
      <c r="G89" s="9" t="s">
        <v>6611</v>
      </c>
      <c r="H89" s="9" t="s">
        <v>4232</v>
      </c>
      <c r="I89" s="10"/>
      <c r="J89" s="10"/>
      <c r="L89" s="14"/>
      <c r="N89" s="33"/>
      <c r="O89" s="10"/>
      <c r="P89" s="10"/>
      <c r="Q89" s="16"/>
      <c r="R89" s="16"/>
      <c r="T89" s="16"/>
    </row>
    <row r="90" spans="1:20" ht="38.25" x14ac:dyDescent="0.2">
      <c r="A90" s="332" t="s">
        <v>2488</v>
      </c>
      <c r="B90" s="796" t="s">
        <v>8391</v>
      </c>
      <c r="C90" s="681" t="s">
        <v>82</v>
      </c>
      <c r="D90" s="13" t="s">
        <v>4868</v>
      </c>
      <c r="E90" s="13" t="s">
        <v>4455</v>
      </c>
      <c r="F90" s="9" t="s">
        <v>2106</v>
      </c>
      <c r="G90" s="9" t="s">
        <v>5002</v>
      </c>
      <c r="H90" s="9" t="s">
        <v>4232</v>
      </c>
      <c r="I90" s="10"/>
      <c r="L90" s="10"/>
      <c r="N90" s="33"/>
      <c r="O90" s="33"/>
      <c r="P90" s="10"/>
      <c r="Q90" s="16"/>
      <c r="R90" s="16"/>
      <c r="T90" s="16"/>
    </row>
    <row r="91" spans="1:20" x14ac:dyDescent="0.2">
      <c r="A91" s="156"/>
      <c r="B91" s="386"/>
      <c r="C91" s="4"/>
      <c r="D91" s="13"/>
      <c r="E91" s="13"/>
      <c r="F91" s="9"/>
      <c r="G91" s="9"/>
      <c r="H91" s="9"/>
      <c r="I91" s="10"/>
      <c r="L91" s="10"/>
      <c r="N91" s="33"/>
      <c r="O91" s="33"/>
      <c r="P91" s="10"/>
      <c r="Q91" s="16"/>
      <c r="R91" s="16"/>
      <c r="T91" s="16"/>
    </row>
    <row r="92" spans="1:20" x14ac:dyDescent="0.2">
      <c r="A92" s="18" t="s">
        <v>6829</v>
      </c>
      <c r="C92" s="381"/>
    </row>
    <row r="93" spans="1:20" x14ac:dyDescent="0.2">
      <c r="A93" s="156" t="s">
        <v>48</v>
      </c>
      <c r="B93" s="4"/>
      <c r="C93" s="381"/>
    </row>
    <row r="94" spans="1:20" x14ac:dyDescent="0.2">
      <c r="A94" s="156" t="s">
        <v>4583</v>
      </c>
      <c r="B94" s="4"/>
      <c r="C94" s="381"/>
    </row>
    <row r="95" spans="1:20" x14ac:dyDescent="0.2">
      <c r="A95" s="156" t="s">
        <v>4490</v>
      </c>
      <c r="B95" s="4"/>
      <c r="C95" s="17"/>
      <c r="D95" s="8"/>
    </row>
    <row r="96" spans="1:20" x14ac:dyDescent="0.2">
      <c r="A96" s="156" t="s">
        <v>6610</v>
      </c>
      <c r="B96" s="282" t="s">
        <v>7759</v>
      </c>
      <c r="C96" s="253" t="s">
        <v>7805</v>
      </c>
      <c r="D96" s="237" t="s">
        <v>7557</v>
      </c>
    </row>
    <row r="97" spans="1:20" x14ac:dyDescent="0.2">
      <c r="A97" s="156" t="s">
        <v>7563</v>
      </c>
      <c r="B97" s="157" t="s">
        <v>6613</v>
      </c>
      <c r="C97" s="158" t="s">
        <v>7806</v>
      </c>
      <c r="D97" s="157" t="s">
        <v>7463</v>
      </c>
    </row>
    <row r="98" spans="1:20" x14ac:dyDescent="0.2">
      <c r="A98" s="156"/>
      <c r="B98" s="40"/>
      <c r="C98" s="387"/>
      <c r="D98" s="40"/>
    </row>
    <row r="99" spans="1:20" x14ac:dyDescent="0.2">
      <c r="A99" s="18" t="s">
        <v>6832</v>
      </c>
      <c r="C99" s="381"/>
    </row>
    <row r="100" spans="1:20" x14ac:dyDescent="0.2">
      <c r="A100" s="156" t="s">
        <v>48</v>
      </c>
      <c r="B100" s="4"/>
      <c r="C100" s="381"/>
    </row>
    <row r="101" spans="1:20" x14ac:dyDescent="0.2">
      <c r="A101" s="15" t="s">
        <v>6656</v>
      </c>
      <c r="B101" s="4"/>
      <c r="C101" s="381"/>
    </row>
    <row r="102" spans="1:20" x14ac:dyDescent="0.2">
      <c r="A102" s="15" t="s">
        <v>4508</v>
      </c>
      <c r="B102" s="4"/>
      <c r="C102" s="381"/>
    </row>
    <row r="103" spans="1:20" x14ac:dyDescent="0.2">
      <c r="A103" s="156" t="s">
        <v>4490</v>
      </c>
      <c r="B103" s="4"/>
      <c r="C103" s="17"/>
      <c r="D103" s="8"/>
    </row>
    <row r="104" spans="1:20" x14ac:dyDescent="0.2">
      <c r="A104" s="156" t="s">
        <v>6610</v>
      </c>
      <c r="B104" s="282" t="s">
        <v>7759</v>
      </c>
      <c r="C104" s="253" t="s">
        <v>7805</v>
      </c>
      <c r="D104" s="237" t="s">
        <v>7557</v>
      </c>
    </row>
    <row r="105" spans="1:20" x14ac:dyDescent="0.2">
      <c r="A105" s="156" t="s">
        <v>7563</v>
      </c>
      <c r="B105" s="157" t="s">
        <v>6613</v>
      </c>
      <c r="C105" s="158" t="s">
        <v>7806</v>
      </c>
      <c r="D105" s="157" t="s">
        <v>7463</v>
      </c>
    </row>
    <row r="106" spans="1:20" x14ac:dyDescent="0.2">
      <c r="A106" s="156"/>
      <c r="B106" s="386"/>
      <c r="C106" s="4"/>
      <c r="D106" s="13"/>
      <c r="E106" s="13"/>
      <c r="F106" s="9"/>
      <c r="G106" s="9"/>
      <c r="H106" s="9"/>
      <c r="I106" s="10"/>
      <c r="K106" s="33"/>
      <c r="L106" s="10"/>
      <c r="N106" s="33"/>
      <c r="O106" s="33"/>
      <c r="P106" s="10"/>
      <c r="Q106" s="16"/>
      <c r="R106" s="16"/>
      <c r="T106" s="16"/>
    </row>
    <row r="107" spans="1:20" x14ac:dyDescent="0.2">
      <c r="A107" s="18" t="s">
        <v>6835</v>
      </c>
      <c r="C107" s="381"/>
    </row>
    <row r="108" spans="1:20" x14ac:dyDescent="0.2">
      <c r="A108" s="156" t="s">
        <v>48</v>
      </c>
      <c r="B108" s="4"/>
      <c r="C108" s="381"/>
    </row>
    <row r="109" spans="1:20" x14ac:dyDescent="0.2">
      <c r="A109" s="156" t="s">
        <v>4583</v>
      </c>
      <c r="B109" s="4"/>
      <c r="C109" s="381"/>
    </row>
    <row r="110" spans="1:20" x14ac:dyDescent="0.2">
      <c r="A110" s="156" t="s">
        <v>4491</v>
      </c>
      <c r="B110" s="4"/>
      <c r="C110" s="17"/>
      <c r="D110" s="8"/>
    </row>
    <row r="111" spans="1:20" x14ac:dyDescent="0.2">
      <c r="A111" s="156" t="s">
        <v>6610</v>
      </c>
      <c r="B111" s="282" t="s">
        <v>7759</v>
      </c>
      <c r="C111" s="253" t="s">
        <v>7805</v>
      </c>
      <c r="D111" s="237" t="s">
        <v>7557</v>
      </c>
    </row>
    <row r="112" spans="1:20" x14ac:dyDescent="0.2">
      <c r="A112" s="156"/>
      <c r="B112" s="386"/>
      <c r="C112" s="4"/>
      <c r="D112" s="13"/>
      <c r="E112" s="13"/>
      <c r="F112" s="9"/>
      <c r="G112" s="9"/>
      <c r="H112" s="9"/>
      <c r="I112" s="10"/>
      <c r="K112" s="33"/>
      <c r="L112" s="10"/>
      <c r="N112" s="33"/>
      <c r="O112" s="33"/>
      <c r="P112" s="10"/>
      <c r="Q112" s="16"/>
      <c r="R112" s="16"/>
      <c r="T112" s="16"/>
    </row>
    <row r="113" spans="1:5" x14ac:dyDescent="0.2">
      <c r="A113" s="18" t="s">
        <v>6838</v>
      </c>
      <c r="C113" s="381"/>
    </row>
    <row r="114" spans="1:5" x14ac:dyDescent="0.2">
      <c r="A114" s="156" t="s">
        <v>48</v>
      </c>
      <c r="B114" s="4"/>
      <c r="C114" s="381"/>
    </row>
    <row r="115" spans="1:5" x14ac:dyDescent="0.2">
      <c r="A115" s="15" t="s">
        <v>6656</v>
      </c>
      <c r="B115" s="4"/>
      <c r="C115" s="381"/>
    </row>
    <row r="116" spans="1:5" x14ac:dyDescent="0.2">
      <c r="A116" s="15" t="s">
        <v>4508</v>
      </c>
      <c r="B116" s="4"/>
      <c r="C116" s="381"/>
    </row>
    <row r="117" spans="1:5" x14ac:dyDescent="0.2">
      <c r="A117" s="156" t="s">
        <v>4491</v>
      </c>
      <c r="B117" s="4"/>
      <c r="C117" s="17"/>
      <c r="D117" s="8"/>
    </row>
    <row r="118" spans="1:5" x14ac:dyDescent="0.2">
      <c r="A118" s="156" t="s">
        <v>6610</v>
      </c>
      <c r="B118" s="282" t="s">
        <v>7759</v>
      </c>
      <c r="C118" s="253" t="s">
        <v>7805</v>
      </c>
      <c r="D118" s="237" t="s">
        <v>7557</v>
      </c>
    </row>
    <row r="119" spans="1:5" x14ac:dyDescent="0.2">
      <c r="B119" s="48"/>
      <c r="C119" s="381"/>
    </row>
    <row r="120" spans="1:5" ht="38.25" x14ac:dyDescent="0.2">
      <c r="C120" s="287" t="s">
        <v>2484</v>
      </c>
    </row>
    <row r="121" spans="1:5" x14ac:dyDescent="0.2">
      <c r="C121" s="158" t="s">
        <v>8291</v>
      </c>
    </row>
    <row r="122" spans="1:5" x14ac:dyDescent="0.2">
      <c r="A122" s="303" t="s">
        <v>2485</v>
      </c>
      <c r="B122" s="796" t="s">
        <v>8400</v>
      </c>
      <c r="C122" s="683" t="s">
        <v>2418</v>
      </c>
      <c r="D122" s="9" t="s">
        <v>2110</v>
      </c>
      <c r="E122" s="9" t="s">
        <v>5005</v>
      </c>
    </row>
    <row r="123" spans="1:5" x14ac:dyDescent="0.2">
      <c r="A123" s="303" t="s">
        <v>2486</v>
      </c>
      <c r="B123" s="796" t="s">
        <v>8401</v>
      </c>
      <c r="C123" s="683" t="s">
        <v>2419</v>
      </c>
      <c r="D123" s="9" t="s">
        <v>2110</v>
      </c>
      <c r="E123" s="9" t="s">
        <v>5006</v>
      </c>
    </row>
    <row r="124" spans="1:5" x14ac:dyDescent="0.2">
      <c r="A124" s="303" t="s">
        <v>2487</v>
      </c>
      <c r="B124" s="796" t="s">
        <v>8402</v>
      </c>
      <c r="C124" s="683" t="s">
        <v>2421</v>
      </c>
      <c r="D124" s="9" t="s">
        <v>2110</v>
      </c>
      <c r="E124" s="9" t="s">
        <v>5007</v>
      </c>
    </row>
    <row r="125" spans="1:5" x14ac:dyDescent="0.2">
      <c r="A125" s="303" t="s">
        <v>423</v>
      </c>
      <c r="B125" s="796" t="s">
        <v>8403</v>
      </c>
      <c r="C125" s="683" t="s">
        <v>5300</v>
      </c>
      <c r="D125" s="9" t="s">
        <v>2110</v>
      </c>
      <c r="E125" s="9" t="s">
        <v>5008</v>
      </c>
    </row>
    <row r="126" spans="1:5" x14ac:dyDescent="0.2">
      <c r="A126" s="303" t="s">
        <v>422</v>
      </c>
      <c r="B126" s="796" t="s">
        <v>8404</v>
      </c>
      <c r="C126" s="683" t="s">
        <v>5301</v>
      </c>
      <c r="D126" s="9" t="s">
        <v>2110</v>
      </c>
      <c r="E126" s="9" t="s">
        <v>5009</v>
      </c>
    </row>
    <row r="127" spans="1:5" x14ac:dyDescent="0.2">
      <c r="A127" s="303" t="s">
        <v>419</v>
      </c>
      <c r="B127" s="796" t="s">
        <v>8405</v>
      </c>
      <c r="C127" s="683" t="s">
        <v>5302</v>
      </c>
      <c r="D127" s="9" t="s">
        <v>2110</v>
      </c>
      <c r="E127" s="9" t="s">
        <v>5010</v>
      </c>
    </row>
    <row r="128" spans="1:5" x14ac:dyDescent="0.2">
      <c r="A128" s="303" t="s">
        <v>407</v>
      </c>
      <c r="B128" s="796" t="s">
        <v>8411</v>
      </c>
      <c r="C128" s="683" t="s">
        <v>5303</v>
      </c>
      <c r="D128" s="9" t="s">
        <v>2110</v>
      </c>
      <c r="E128" s="9" t="s">
        <v>5011</v>
      </c>
    </row>
    <row r="129" spans="3:4" x14ac:dyDescent="0.2">
      <c r="C129" s="381"/>
    </row>
    <row r="130" spans="3:4" x14ac:dyDescent="0.2">
      <c r="C130" s="381"/>
    </row>
    <row r="131" spans="3:4" x14ac:dyDescent="0.2">
      <c r="C131" s="17"/>
      <c r="D131" s="8"/>
    </row>
    <row r="132" spans="3:4" x14ac:dyDescent="0.2">
      <c r="C132" s="17"/>
      <c r="D132" s="8"/>
    </row>
    <row r="133" spans="3:4" x14ac:dyDescent="0.2">
      <c r="C133" s="17"/>
      <c r="D133" s="8"/>
    </row>
  </sheetData>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8"/>
  <sheetViews>
    <sheetView topLeftCell="A2" zoomScale="85" zoomScaleNormal="85" workbookViewId="0">
      <selection activeCell="A2" sqref="A2"/>
    </sheetView>
  </sheetViews>
  <sheetFormatPr defaultColWidth="9.140625" defaultRowHeight="12.75" x14ac:dyDescent="0.2"/>
  <cols>
    <col min="1" max="6" width="33" style="11" customWidth="1"/>
    <col min="7" max="7" width="14.42578125" style="11" customWidth="1"/>
    <col min="8" max="8" width="16" style="11" customWidth="1"/>
    <col min="9" max="9" width="11.7109375" style="11" customWidth="1"/>
    <col min="10" max="10" width="13.28515625" style="11" customWidth="1"/>
    <col min="11" max="11" width="17" style="11" customWidth="1"/>
    <col min="12" max="12" width="13.5703125" style="11" customWidth="1"/>
    <col min="13" max="13" width="19.7109375" style="11" customWidth="1"/>
    <col min="14" max="14" width="14" style="11" customWidth="1"/>
    <col min="15" max="247" width="9.140625" style="11"/>
    <col min="248" max="248" width="40" style="11" customWidth="1"/>
    <col min="249" max="249" width="14.5703125" style="11" customWidth="1"/>
    <col min="250" max="250" width="29" style="11" customWidth="1"/>
    <col min="251" max="251" width="32.85546875" style="11" customWidth="1"/>
    <col min="252" max="503" width="9.140625" style="11"/>
    <col min="504" max="504" width="40" style="11" customWidth="1"/>
    <col min="505" max="505" width="14.5703125" style="11" customWidth="1"/>
    <col min="506" max="506" width="29" style="11" customWidth="1"/>
    <col min="507" max="507" width="32.85546875" style="11" customWidth="1"/>
    <col min="508" max="759" width="9.140625" style="11"/>
    <col min="760" max="760" width="40" style="11" customWidth="1"/>
    <col min="761" max="761" width="14.5703125" style="11" customWidth="1"/>
    <col min="762" max="762" width="29" style="11" customWidth="1"/>
    <col min="763" max="763" width="32.85546875" style="11" customWidth="1"/>
    <col min="764" max="1015" width="9.140625" style="11"/>
    <col min="1016" max="1016" width="40" style="11" customWidth="1"/>
    <col min="1017" max="1017" width="14.5703125" style="11" customWidth="1"/>
    <col min="1018" max="1018" width="29" style="11" customWidth="1"/>
    <col min="1019" max="1019" width="32.85546875" style="11" customWidth="1"/>
    <col min="1020" max="1271" width="9.140625" style="11"/>
    <col min="1272" max="1272" width="40" style="11" customWidth="1"/>
    <col min="1273" max="1273" width="14.5703125" style="11" customWidth="1"/>
    <col min="1274" max="1274" width="29" style="11" customWidth="1"/>
    <col min="1275" max="1275" width="32.85546875" style="11" customWidth="1"/>
    <col min="1276" max="1527" width="9.140625" style="11"/>
    <col min="1528" max="1528" width="40" style="11" customWidth="1"/>
    <col min="1529" max="1529" width="14.5703125" style="11" customWidth="1"/>
    <col min="1530" max="1530" width="29" style="11" customWidth="1"/>
    <col min="1531" max="1531" width="32.85546875" style="11" customWidth="1"/>
    <col min="1532" max="1783" width="9.140625" style="11"/>
    <col min="1784" max="1784" width="40" style="11" customWidth="1"/>
    <col min="1785" max="1785" width="14.5703125" style="11" customWidth="1"/>
    <col min="1786" max="1786" width="29" style="11" customWidth="1"/>
    <col min="1787" max="1787" width="32.85546875" style="11" customWidth="1"/>
    <col min="1788" max="2039" width="9.140625" style="11"/>
    <col min="2040" max="2040" width="40" style="11" customWidth="1"/>
    <col min="2041" max="2041" width="14.5703125" style="11" customWidth="1"/>
    <col min="2042" max="2042" width="29" style="11" customWidth="1"/>
    <col min="2043" max="2043" width="32.85546875" style="11" customWidth="1"/>
    <col min="2044" max="2295" width="9.140625" style="11"/>
    <col min="2296" max="2296" width="40" style="11" customWidth="1"/>
    <col min="2297" max="2297" width="14.5703125" style="11" customWidth="1"/>
    <col min="2298" max="2298" width="29" style="11" customWidth="1"/>
    <col min="2299" max="2299" width="32.85546875" style="11" customWidth="1"/>
    <col min="2300" max="2551" width="9.140625" style="11"/>
    <col min="2552" max="2552" width="40" style="11" customWidth="1"/>
    <col min="2553" max="2553" width="14.5703125" style="11" customWidth="1"/>
    <col min="2554" max="2554" width="29" style="11" customWidth="1"/>
    <col min="2555" max="2555" width="32.85546875" style="11" customWidth="1"/>
    <col min="2556" max="2807" width="9.140625" style="11"/>
    <col min="2808" max="2808" width="40" style="11" customWidth="1"/>
    <col min="2809" max="2809" width="14.5703125" style="11" customWidth="1"/>
    <col min="2810" max="2810" width="29" style="11" customWidth="1"/>
    <col min="2811" max="2811" width="32.85546875" style="11" customWidth="1"/>
    <col min="2812" max="3063" width="9.140625" style="11"/>
    <col min="3064" max="3064" width="40" style="11" customWidth="1"/>
    <col min="3065" max="3065" width="14.5703125" style="11" customWidth="1"/>
    <col min="3066" max="3066" width="29" style="11" customWidth="1"/>
    <col min="3067" max="3067" width="32.85546875" style="11" customWidth="1"/>
    <col min="3068" max="3319" width="9.140625" style="11"/>
    <col min="3320" max="3320" width="40" style="11" customWidth="1"/>
    <col min="3321" max="3321" width="14.5703125" style="11" customWidth="1"/>
    <col min="3322" max="3322" width="29" style="11" customWidth="1"/>
    <col min="3323" max="3323" width="32.85546875" style="11" customWidth="1"/>
    <col min="3324" max="3575" width="9.140625" style="11"/>
    <col min="3576" max="3576" width="40" style="11" customWidth="1"/>
    <col min="3577" max="3577" width="14.5703125" style="11" customWidth="1"/>
    <col min="3578" max="3578" width="29" style="11" customWidth="1"/>
    <col min="3579" max="3579" width="32.85546875" style="11" customWidth="1"/>
    <col min="3580" max="3831" width="9.140625" style="11"/>
    <col min="3832" max="3832" width="40" style="11" customWidth="1"/>
    <col min="3833" max="3833" width="14.5703125" style="11" customWidth="1"/>
    <col min="3834" max="3834" width="29" style="11" customWidth="1"/>
    <col min="3835" max="3835" width="32.85546875" style="11" customWidth="1"/>
    <col min="3836" max="4087" width="9.140625" style="11"/>
    <col min="4088" max="4088" width="40" style="11" customWidth="1"/>
    <col min="4089" max="4089" width="14.5703125" style="11" customWidth="1"/>
    <col min="4090" max="4090" width="29" style="11" customWidth="1"/>
    <col min="4091" max="4091" width="32.85546875" style="11" customWidth="1"/>
    <col min="4092" max="4343" width="9.140625" style="11"/>
    <col min="4344" max="4344" width="40" style="11" customWidth="1"/>
    <col min="4345" max="4345" width="14.5703125" style="11" customWidth="1"/>
    <col min="4346" max="4346" width="29" style="11" customWidth="1"/>
    <col min="4347" max="4347" width="32.85546875" style="11" customWidth="1"/>
    <col min="4348" max="4599" width="9.140625" style="11"/>
    <col min="4600" max="4600" width="40" style="11" customWidth="1"/>
    <col min="4601" max="4601" width="14.5703125" style="11" customWidth="1"/>
    <col min="4602" max="4602" width="29" style="11" customWidth="1"/>
    <col min="4603" max="4603" width="32.85546875" style="11" customWidth="1"/>
    <col min="4604" max="4855" width="9.140625" style="11"/>
    <col min="4856" max="4856" width="40" style="11" customWidth="1"/>
    <col min="4857" max="4857" width="14.5703125" style="11" customWidth="1"/>
    <col min="4858" max="4858" width="29" style="11" customWidth="1"/>
    <col min="4859" max="4859" width="32.85546875" style="11" customWidth="1"/>
    <col min="4860" max="5111" width="9.140625" style="11"/>
    <col min="5112" max="5112" width="40" style="11" customWidth="1"/>
    <col min="5113" max="5113" width="14.5703125" style="11" customWidth="1"/>
    <col min="5114" max="5114" width="29" style="11" customWidth="1"/>
    <col min="5115" max="5115" width="32.85546875" style="11" customWidth="1"/>
    <col min="5116" max="5367" width="9.140625" style="11"/>
    <col min="5368" max="5368" width="40" style="11" customWidth="1"/>
    <col min="5369" max="5369" width="14.5703125" style="11" customWidth="1"/>
    <col min="5370" max="5370" width="29" style="11" customWidth="1"/>
    <col min="5371" max="5371" width="32.85546875" style="11" customWidth="1"/>
    <col min="5372" max="5623" width="9.140625" style="11"/>
    <col min="5624" max="5624" width="40" style="11" customWidth="1"/>
    <col min="5625" max="5625" width="14.5703125" style="11" customWidth="1"/>
    <col min="5626" max="5626" width="29" style="11" customWidth="1"/>
    <col min="5627" max="5627" width="32.85546875" style="11" customWidth="1"/>
    <col min="5628" max="5879" width="9.140625" style="11"/>
    <col min="5880" max="5880" width="40" style="11" customWidth="1"/>
    <col min="5881" max="5881" width="14.5703125" style="11" customWidth="1"/>
    <col min="5882" max="5882" width="29" style="11" customWidth="1"/>
    <col min="5883" max="5883" width="32.85546875" style="11" customWidth="1"/>
    <col min="5884" max="6135" width="9.140625" style="11"/>
    <col min="6136" max="6136" width="40" style="11" customWidth="1"/>
    <col min="6137" max="6137" width="14.5703125" style="11" customWidth="1"/>
    <col min="6138" max="6138" width="29" style="11" customWidth="1"/>
    <col min="6139" max="6139" width="32.85546875" style="11" customWidth="1"/>
    <col min="6140" max="6391" width="9.140625" style="11"/>
    <col min="6392" max="6392" width="40" style="11" customWidth="1"/>
    <col min="6393" max="6393" width="14.5703125" style="11" customWidth="1"/>
    <col min="6394" max="6394" width="29" style="11" customWidth="1"/>
    <col min="6395" max="6395" width="32.85546875" style="11" customWidth="1"/>
    <col min="6396" max="6647" width="9.140625" style="11"/>
    <col min="6648" max="6648" width="40" style="11" customWidth="1"/>
    <col min="6649" max="6649" width="14.5703125" style="11" customWidth="1"/>
    <col min="6650" max="6650" width="29" style="11" customWidth="1"/>
    <col min="6651" max="6651" width="32.85546875" style="11" customWidth="1"/>
    <col min="6652" max="6903" width="9.140625" style="11"/>
    <col min="6904" max="6904" width="40" style="11" customWidth="1"/>
    <col min="6905" max="6905" width="14.5703125" style="11" customWidth="1"/>
    <col min="6906" max="6906" width="29" style="11" customWidth="1"/>
    <col min="6907" max="6907" width="32.85546875" style="11" customWidth="1"/>
    <col min="6908" max="7159" width="9.140625" style="11"/>
    <col min="7160" max="7160" width="40" style="11" customWidth="1"/>
    <col min="7161" max="7161" width="14.5703125" style="11" customWidth="1"/>
    <col min="7162" max="7162" width="29" style="11" customWidth="1"/>
    <col min="7163" max="7163" width="32.85546875" style="11" customWidth="1"/>
    <col min="7164" max="7415" width="9.140625" style="11"/>
    <col min="7416" max="7416" width="40" style="11" customWidth="1"/>
    <col min="7417" max="7417" width="14.5703125" style="11" customWidth="1"/>
    <col min="7418" max="7418" width="29" style="11" customWidth="1"/>
    <col min="7419" max="7419" width="32.85546875" style="11" customWidth="1"/>
    <col min="7420" max="7671" width="9.140625" style="11"/>
    <col min="7672" max="7672" width="40" style="11" customWidth="1"/>
    <col min="7673" max="7673" width="14.5703125" style="11" customWidth="1"/>
    <col min="7674" max="7674" width="29" style="11" customWidth="1"/>
    <col min="7675" max="7675" width="32.85546875" style="11" customWidth="1"/>
    <col min="7676" max="7927" width="9.140625" style="11"/>
    <col min="7928" max="7928" width="40" style="11" customWidth="1"/>
    <col min="7929" max="7929" width="14.5703125" style="11" customWidth="1"/>
    <col min="7930" max="7930" width="29" style="11" customWidth="1"/>
    <col min="7931" max="7931" width="32.85546875" style="11" customWidth="1"/>
    <col min="7932" max="8183" width="9.140625" style="11"/>
    <col min="8184" max="8184" width="40" style="11" customWidth="1"/>
    <col min="8185" max="8185" width="14.5703125" style="11" customWidth="1"/>
    <col min="8186" max="8186" width="29" style="11" customWidth="1"/>
    <col min="8187" max="8187" width="32.85546875" style="11" customWidth="1"/>
    <col min="8188" max="8439" width="9.140625" style="11"/>
    <col min="8440" max="8440" width="40" style="11" customWidth="1"/>
    <col min="8441" max="8441" width="14.5703125" style="11" customWidth="1"/>
    <col min="8442" max="8442" width="29" style="11" customWidth="1"/>
    <col min="8443" max="8443" width="32.85546875" style="11" customWidth="1"/>
    <col min="8444" max="8695" width="9.140625" style="11"/>
    <col min="8696" max="8696" width="40" style="11" customWidth="1"/>
    <col min="8697" max="8697" width="14.5703125" style="11" customWidth="1"/>
    <col min="8698" max="8698" width="29" style="11" customWidth="1"/>
    <col min="8699" max="8699" width="32.85546875" style="11" customWidth="1"/>
    <col min="8700" max="8951" width="9.140625" style="11"/>
    <col min="8952" max="8952" width="40" style="11" customWidth="1"/>
    <col min="8953" max="8953" width="14.5703125" style="11" customWidth="1"/>
    <col min="8954" max="8954" width="29" style="11" customWidth="1"/>
    <col min="8955" max="8955" width="32.85546875" style="11" customWidth="1"/>
    <col min="8956" max="9207" width="9.140625" style="11"/>
    <col min="9208" max="9208" width="40" style="11" customWidth="1"/>
    <col min="9209" max="9209" width="14.5703125" style="11" customWidth="1"/>
    <col min="9210" max="9210" width="29" style="11" customWidth="1"/>
    <col min="9211" max="9211" width="32.85546875" style="11" customWidth="1"/>
    <col min="9212" max="9463" width="9.140625" style="11"/>
    <col min="9464" max="9464" width="40" style="11" customWidth="1"/>
    <col min="9465" max="9465" width="14.5703125" style="11" customWidth="1"/>
    <col min="9466" max="9466" width="29" style="11" customWidth="1"/>
    <col min="9467" max="9467" width="32.85546875" style="11" customWidth="1"/>
    <col min="9468" max="9719" width="9.140625" style="11"/>
    <col min="9720" max="9720" width="40" style="11" customWidth="1"/>
    <col min="9721" max="9721" width="14.5703125" style="11" customWidth="1"/>
    <col min="9722" max="9722" width="29" style="11" customWidth="1"/>
    <col min="9723" max="9723" width="32.85546875" style="11" customWidth="1"/>
    <col min="9724" max="9975" width="9.140625" style="11"/>
    <col min="9976" max="9976" width="40" style="11" customWidth="1"/>
    <col min="9977" max="9977" width="14.5703125" style="11" customWidth="1"/>
    <col min="9978" max="9978" width="29" style="11" customWidth="1"/>
    <col min="9979" max="9979" width="32.85546875" style="11" customWidth="1"/>
    <col min="9980" max="10231" width="9.140625" style="11"/>
    <col min="10232" max="10232" width="40" style="11" customWidth="1"/>
    <col min="10233" max="10233" width="14.5703125" style="11" customWidth="1"/>
    <col min="10234" max="10234" width="29" style="11" customWidth="1"/>
    <col min="10235" max="10235" width="32.85546875" style="11" customWidth="1"/>
    <col min="10236" max="10487" width="9.140625" style="11"/>
    <col min="10488" max="10488" width="40" style="11" customWidth="1"/>
    <col min="10489" max="10489" width="14.5703125" style="11" customWidth="1"/>
    <col min="10490" max="10490" width="29" style="11" customWidth="1"/>
    <col min="10491" max="10491" width="32.85546875" style="11" customWidth="1"/>
    <col min="10492" max="10743" width="9.140625" style="11"/>
    <col min="10744" max="10744" width="40" style="11" customWidth="1"/>
    <col min="10745" max="10745" width="14.5703125" style="11" customWidth="1"/>
    <col min="10746" max="10746" width="29" style="11" customWidth="1"/>
    <col min="10747" max="10747" width="32.85546875" style="11" customWidth="1"/>
    <col min="10748" max="10999" width="9.140625" style="11"/>
    <col min="11000" max="11000" width="40" style="11" customWidth="1"/>
    <col min="11001" max="11001" width="14.5703125" style="11" customWidth="1"/>
    <col min="11002" max="11002" width="29" style="11" customWidth="1"/>
    <col min="11003" max="11003" width="32.85546875" style="11" customWidth="1"/>
    <col min="11004" max="11255" width="9.140625" style="11"/>
    <col min="11256" max="11256" width="40" style="11" customWidth="1"/>
    <col min="11257" max="11257" width="14.5703125" style="11" customWidth="1"/>
    <col min="11258" max="11258" width="29" style="11" customWidth="1"/>
    <col min="11259" max="11259" width="32.85546875" style="11" customWidth="1"/>
    <col min="11260" max="11511" width="9.140625" style="11"/>
    <col min="11512" max="11512" width="40" style="11" customWidth="1"/>
    <col min="11513" max="11513" width="14.5703125" style="11" customWidth="1"/>
    <col min="11514" max="11514" width="29" style="11" customWidth="1"/>
    <col min="11515" max="11515" width="32.85546875" style="11" customWidth="1"/>
    <col min="11516" max="11767" width="9.140625" style="11"/>
    <col min="11768" max="11768" width="40" style="11" customWidth="1"/>
    <col min="11769" max="11769" width="14.5703125" style="11" customWidth="1"/>
    <col min="11770" max="11770" width="29" style="11" customWidth="1"/>
    <col min="11771" max="11771" width="32.85546875" style="11" customWidth="1"/>
    <col min="11772" max="12023" width="9.140625" style="11"/>
    <col min="12024" max="12024" width="40" style="11" customWidth="1"/>
    <col min="12025" max="12025" width="14.5703125" style="11" customWidth="1"/>
    <col min="12026" max="12026" width="29" style="11" customWidth="1"/>
    <col min="12027" max="12027" width="32.85546875" style="11" customWidth="1"/>
    <col min="12028" max="12279" width="9.140625" style="11"/>
    <col min="12280" max="12280" width="40" style="11" customWidth="1"/>
    <col min="12281" max="12281" width="14.5703125" style="11" customWidth="1"/>
    <col min="12282" max="12282" width="29" style="11" customWidth="1"/>
    <col min="12283" max="12283" width="32.85546875" style="11" customWidth="1"/>
    <col min="12284" max="12535" width="9.140625" style="11"/>
    <col min="12536" max="12536" width="40" style="11" customWidth="1"/>
    <col min="12537" max="12537" width="14.5703125" style="11" customWidth="1"/>
    <col min="12538" max="12538" width="29" style="11" customWidth="1"/>
    <col min="12539" max="12539" width="32.85546875" style="11" customWidth="1"/>
    <col min="12540" max="12791" width="9.140625" style="11"/>
    <col min="12792" max="12792" width="40" style="11" customWidth="1"/>
    <col min="12793" max="12793" width="14.5703125" style="11" customWidth="1"/>
    <col min="12794" max="12794" width="29" style="11" customWidth="1"/>
    <col min="12795" max="12795" width="32.85546875" style="11" customWidth="1"/>
    <col min="12796" max="13047" width="9.140625" style="11"/>
    <col min="13048" max="13048" width="40" style="11" customWidth="1"/>
    <col min="13049" max="13049" width="14.5703125" style="11" customWidth="1"/>
    <col min="13050" max="13050" width="29" style="11" customWidth="1"/>
    <col min="13051" max="13051" width="32.85546875" style="11" customWidth="1"/>
    <col min="13052" max="13303" width="9.140625" style="11"/>
    <col min="13304" max="13304" width="40" style="11" customWidth="1"/>
    <col min="13305" max="13305" width="14.5703125" style="11" customWidth="1"/>
    <col min="13306" max="13306" width="29" style="11" customWidth="1"/>
    <col min="13307" max="13307" width="32.85546875" style="11" customWidth="1"/>
    <col min="13308" max="13559" width="9.140625" style="11"/>
    <col min="13560" max="13560" width="40" style="11" customWidth="1"/>
    <col min="13561" max="13561" width="14.5703125" style="11" customWidth="1"/>
    <col min="13562" max="13562" width="29" style="11" customWidth="1"/>
    <col min="13563" max="13563" width="32.85546875" style="11" customWidth="1"/>
    <col min="13564" max="13815" width="9.140625" style="11"/>
    <col min="13816" max="13816" width="40" style="11" customWidth="1"/>
    <col min="13817" max="13817" width="14.5703125" style="11" customWidth="1"/>
    <col min="13818" max="13818" width="29" style="11" customWidth="1"/>
    <col min="13819" max="13819" width="32.85546875" style="11" customWidth="1"/>
    <col min="13820" max="14071" width="9.140625" style="11"/>
    <col min="14072" max="14072" width="40" style="11" customWidth="1"/>
    <col min="14073" max="14073" width="14.5703125" style="11" customWidth="1"/>
    <col min="14074" max="14074" width="29" style="11" customWidth="1"/>
    <col min="14075" max="14075" width="32.85546875" style="11" customWidth="1"/>
    <col min="14076" max="14327" width="9.140625" style="11"/>
    <col min="14328" max="14328" width="40" style="11" customWidth="1"/>
    <col min="14329" max="14329" width="14.5703125" style="11" customWidth="1"/>
    <col min="14330" max="14330" width="29" style="11" customWidth="1"/>
    <col min="14331" max="14331" width="32.85546875" style="11" customWidth="1"/>
    <col min="14332" max="14583" width="9.140625" style="11"/>
    <col min="14584" max="14584" width="40" style="11" customWidth="1"/>
    <col min="14585" max="14585" width="14.5703125" style="11" customWidth="1"/>
    <col min="14586" max="14586" width="29" style="11" customWidth="1"/>
    <col min="14587" max="14587" width="32.85546875" style="11" customWidth="1"/>
    <col min="14588" max="14839" width="9.140625" style="11"/>
    <col min="14840" max="14840" width="40" style="11" customWidth="1"/>
    <col min="14841" max="14841" width="14.5703125" style="11" customWidth="1"/>
    <col min="14842" max="14842" width="29" style="11" customWidth="1"/>
    <col min="14843" max="14843" width="32.85546875" style="11" customWidth="1"/>
    <col min="14844" max="15095" width="9.140625" style="11"/>
    <col min="15096" max="15096" width="40" style="11" customWidth="1"/>
    <col min="15097" max="15097" width="14.5703125" style="11" customWidth="1"/>
    <col min="15098" max="15098" width="29" style="11" customWidth="1"/>
    <col min="15099" max="15099" width="32.85546875" style="11" customWidth="1"/>
    <col min="15100" max="15351" width="9.140625" style="11"/>
    <col min="15352" max="15352" width="40" style="11" customWidth="1"/>
    <col min="15353" max="15353" width="14.5703125" style="11" customWidth="1"/>
    <col min="15354" max="15354" width="29" style="11" customWidth="1"/>
    <col min="15355" max="15355" width="32.85546875" style="11" customWidth="1"/>
    <col min="15356" max="15607" width="9.140625" style="11"/>
    <col min="15608" max="15608" width="40" style="11" customWidth="1"/>
    <col min="15609" max="15609" width="14.5703125" style="11" customWidth="1"/>
    <col min="15610" max="15610" width="29" style="11" customWidth="1"/>
    <col min="15611" max="15611" width="32.85546875" style="11" customWidth="1"/>
    <col min="15612" max="15863" width="9.140625" style="11"/>
    <col min="15864" max="15864" width="40" style="11" customWidth="1"/>
    <col min="15865" max="15865" width="14.5703125" style="11" customWidth="1"/>
    <col min="15866" max="15866" width="29" style="11" customWidth="1"/>
    <col min="15867" max="15867" width="32.85546875" style="11" customWidth="1"/>
    <col min="15868" max="16119" width="9.140625" style="11"/>
    <col min="16120" max="16120" width="40" style="11" customWidth="1"/>
    <col min="16121" max="16121" width="14.5703125" style="11" customWidth="1"/>
    <col min="16122" max="16122" width="29" style="11" customWidth="1"/>
    <col min="16123" max="16123" width="32.85546875" style="11" customWidth="1"/>
    <col min="16124" max="16384" width="9.140625" style="11"/>
  </cols>
  <sheetData>
    <row r="1" spans="1:7" x14ac:dyDescent="0.2">
      <c r="A1" s="18" t="s">
        <v>5196</v>
      </c>
      <c r="B1" s="740" t="str">
        <f t="shared" ref="B1:B6" si="0">HYPERLINK("#List!$A$1", "Preparatory")</f>
        <v>Preparatory</v>
      </c>
    </row>
    <row r="2" spans="1:7" x14ac:dyDescent="0.2">
      <c r="A2" s="18" t="s">
        <v>5197</v>
      </c>
      <c r="B2" s="740" t="str">
        <f t="shared" si="0"/>
        <v>Preparatory</v>
      </c>
    </row>
    <row r="3" spans="1:7" x14ac:dyDescent="0.2">
      <c r="A3" s="18" t="s">
        <v>18001</v>
      </c>
      <c r="B3" s="740" t="str">
        <f t="shared" si="0"/>
        <v>Preparatory</v>
      </c>
    </row>
    <row r="4" spans="1:7" x14ac:dyDescent="0.2">
      <c r="A4" s="18" t="s">
        <v>18002</v>
      </c>
      <c r="B4" s="740" t="str">
        <f t="shared" si="0"/>
        <v>Preparatory</v>
      </c>
    </row>
    <row r="5" spans="1:7" x14ac:dyDescent="0.2">
      <c r="A5" s="18" t="s">
        <v>18003</v>
      </c>
      <c r="B5" s="740" t="str">
        <f t="shared" si="0"/>
        <v>Preparatory</v>
      </c>
    </row>
    <row r="6" spans="1:7" x14ac:dyDescent="0.2">
      <c r="A6" s="18" t="s">
        <v>18004</v>
      </c>
      <c r="B6" s="740" t="str">
        <f t="shared" si="0"/>
        <v>Preparatory</v>
      </c>
    </row>
    <row r="7" spans="1:7" x14ac:dyDescent="0.2">
      <c r="A7" s="18"/>
    </row>
    <row r="8" spans="1:7" x14ac:dyDescent="0.2">
      <c r="A8" s="106" t="s">
        <v>440</v>
      </c>
      <c r="B8" s="17"/>
      <c r="C8" s="17"/>
      <c r="D8" s="295"/>
      <c r="E8" s="295"/>
      <c r="F8" s="17"/>
      <c r="G8" s="17"/>
    </row>
    <row r="9" spans="1:7" x14ac:dyDescent="0.2">
      <c r="A9" s="106" t="s">
        <v>439</v>
      </c>
      <c r="B9" s="17"/>
      <c r="C9" s="17"/>
      <c r="D9" s="17"/>
      <c r="E9" s="17"/>
      <c r="F9" s="17"/>
      <c r="G9" s="17"/>
    </row>
    <row r="10" spans="1:7" x14ac:dyDescent="0.2">
      <c r="A10" s="106"/>
      <c r="B10" s="17"/>
      <c r="C10" s="17"/>
      <c r="D10" s="17"/>
      <c r="E10" s="17"/>
      <c r="F10" s="17"/>
      <c r="G10" s="17"/>
    </row>
    <row r="11" spans="1:7" x14ac:dyDescent="0.2">
      <c r="A11" s="18" t="s">
        <v>6839</v>
      </c>
      <c r="B11" s="17"/>
      <c r="C11" s="17"/>
      <c r="D11" s="17"/>
      <c r="E11" s="17"/>
      <c r="F11" s="17"/>
      <c r="G11" s="17"/>
    </row>
    <row r="12" spans="1:7" x14ac:dyDescent="0.2">
      <c r="A12" s="16" t="s">
        <v>48</v>
      </c>
      <c r="B12" s="17"/>
      <c r="C12" s="17"/>
      <c r="D12" s="17"/>
      <c r="E12" s="17"/>
      <c r="F12" s="17"/>
      <c r="G12" s="17"/>
    </row>
    <row r="13" spans="1:7" x14ac:dyDescent="0.2">
      <c r="A13" s="16" t="s">
        <v>4583</v>
      </c>
      <c r="B13" s="17"/>
      <c r="C13" s="17"/>
      <c r="D13" s="17"/>
      <c r="E13" s="17"/>
      <c r="F13" s="17"/>
      <c r="G13" s="17"/>
    </row>
    <row r="14" spans="1:7" x14ac:dyDescent="0.2">
      <c r="B14" s="17"/>
      <c r="C14" s="17"/>
      <c r="D14" s="17"/>
      <c r="E14" s="17"/>
      <c r="F14" s="17"/>
      <c r="G14" s="17"/>
    </row>
    <row r="15" spans="1:7" x14ac:dyDescent="0.2">
      <c r="A15" s="18" t="s">
        <v>6840</v>
      </c>
      <c r="B15" s="17"/>
      <c r="C15" s="17"/>
      <c r="D15" s="17"/>
      <c r="E15" s="17"/>
      <c r="F15" s="17"/>
      <c r="G15" s="17"/>
    </row>
    <row r="16" spans="1:7" x14ac:dyDescent="0.2">
      <c r="A16" s="16" t="s">
        <v>48</v>
      </c>
      <c r="B16" s="17"/>
      <c r="C16" s="17"/>
      <c r="D16" s="17"/>
      <c r="E16" s="17"/>
      <c r="F16" s="17"/>
      <c r="G16" s="17"/>
    </row>
    <row r="17" spans="1:7" x14ac:dyDescent="0.2">
      <c r="A17" s="15" t="s">
        <v>6656</v>
      </c>
      <c r="B17" s="17"/>
      <c r="C17" s="17"/>
      <c r="D17" s="17"/>
      <c r="E17" s="17"/>
      <c r="F17" s="17"/>
      <c r="G17" s="17"/>
    </row>
    <row r="18" spans="1:7" x14ac:dyDescent="0.2">
      <c r="A18" s="15" t="s">
        <v>4508</v>
      </c>
      <c r="B18" s="17"/>
      <c r="C18" s="17"/>
      <c r="D18" s="4"/>
      <c r="E18" s="4"/>
      <c r="F18" s="4"/>
      <c r="G18" s="4"/>
    </row>
    <row r="19" spans="1:7" x14ac:dyDescent="0.2">
      <c r="A19" s="15"/>
      <c r="B19" s="17"/>
      <c r="C19" s="17"/>
      <c r="D19" s="4"/>
      <c r="E19" s="4"/>
      <c r="F19" s="4"/>
      <c r="G19" s="4"/>
    </row>
    <row r="20" spans="1:7" x14ac:dyDescent="0.2">
      <c r="A20" s="18" t="s">
        <v>18005</v>
      </c>
      <c r="B20" s="17"/>
      <c r="C20" s="17"/>
      <c r="D20" s="4"/>
      <c r="E20" s="4"/>
      <c r="F20" s="4"/>
      <c r="G20" s="4"/>
    </row>
    <row r="21" spans="1:7" x14ac:dyDescent="0.2">
      <c r="A21" s="16" t="s">
        <v>48</v>
      </c>
      <c r="B21" s="17"/>
      <c r="C21" s="17"/>
      <c r="D21" s="4"/>
      <c r="E21" s="4"/>
      <c r="F21" s="4"/>
      <c r="G21" s="4"/>
    </row>
    <row r="22" spans="1:7" x14ac:dyDescent="0.2">
      <c r="A22" s="16" t="s">
        <v>4583</v>
      </c>
      <c r="B22" s="17"/>
      <c r="C22" s="17"/>
      <c r="D22" s="4"/>
      <c r="E22" s="4"/>
      <c r="F22" s="4"/>
      <c r="G22" s="4"/>
    </row>
    <row r="23" spans="1:7" x14ac:dyDescent="0.2">
      <c r="A23" s="156" t="s">
        <v>4490</v>
      </c>
      <c r="B23" s="17"/>
      <c r="C23" s="17"/>
      <c r="D23" s="4"/>
      <c r="E23" s="4"/>
      <c r="F23" s="4"/>
      <c r="G23" s="4"/>
    </row>
    <row r="24" spans="1:7" x14ac:dyDescent="0.2">
      <c r="A24" s="156" t="s">
        <v>7563</v>
      </c>
      <c r="B24" s="157" t="s">
        <v>6613</v>
      </c>
      <c r="C24" s="158" t="s">
        <v>7805</v>
      </c>
      <c r="D24" s="157" t="s">
        <v>7463</v>
      </c>
      <c r="E24" s="4"/>
      <c r="F24" s="4"/>
      <c r="G24" s="4"/>
    </row>
    <row r="25" spans="1:7" x14ac:dyDescent="0.2">
      <c r="A25" s="15"/>
      <c r="B25" s="17"/>
      <c r="C25" s="17"/>
      <c r="D25" s="4"/>
      <c r="E25" s="4"/>
      <c r="F25" s="4"/>
      <c r="G25" s="4"/>
    </row>
    <row r="26" spans="1:7" x14ac:dyDescent="0.2">
      <c r="A26" s="18" t="s">
        <v>18006</v>
      </c>
      <c r="B26" s="17"/>
      <c r="C26" s="17"/>
      <c r="D26" s="4"/>
      <c r="E26" s="4"/>
      <c r="F26" s="4"/>
      <c r="G26" s="4"/>
    </row>
    <row r="27" spans="1:7" x14ac:dyDescent="0.2">
      <c r="A27" s="16" t="s">
        <v>48</v>
      </c>
      <c r="B27" s="17"/>
      <c r="C27" s="17"/>
      <c r="D27" s="4"/>
      <c r="E27" s="4"/>
      <c r="F27" s="4"/>
      <c r="G27" s="4"/>
    </row>
    <row r="28" spans="1:7" x14ac:dyDescent="0.2">
      <c r="A28" s="15" t="s">
        <v>6656</v>
      </c>
      <c r="B28" s="17"/>
      <c r="C28" s="17"/>
      <c r="D28" s="4"/>
      <c r="E28" s="4"/>
      <c r="F28" s="4"/>
      <c r="G28" s="4"/>
    </row>
    <row r="29" spans="1:7" x14ac:dyDescent="0.2">
      <c r="A29" s="15" t="s">
        <v>4508</v>
      </c>
      <c r="B29" s="17"/>
      <c r="C29" s="17"/>
      <c r="D29" s="4"/>
      <c r="E29" s="4"/>
      <c r="F29" s="4"/>
      <c r="G29" s="4"/>
    </row>
    <row r="30" spans="1:7" x14ac:dyDescent="0.2">
      <c r="A30" s="156" t="s">
        <v>4490</v>
      </c>
      <c r="B30" s="17"/>
      <c r="C30" s="17"/>
      <c r="D30" s="4"/>
      <c r="E30" s="4"/>
      <c r="F30" s="4"/>
      <c r="G30" s="4"/>
    </row>
    <row r="31" spans="1:7" x14ac:dyDescent="0.2">
      <c r="A31" s="156" t="s">
        <v>7563</v>
      </c>
      <c r="B31" s="157" t="s">
        <v>6613</v>
      </c>
      <c r="C31" s="158" t="s">
        <v>7805</v>
      </c>
      <c r="D31" s="157" t="s">
        <v>7463</v>
      </c>
      <c r="E31" s="4"/>
      <c r="F31" s="4"/>
      <c r="G31" s="4"/>
    </row>
    <row r="32" spans="1:7" x14ac:dyDescent="0.2">
      <c r="A32" s="18"/>
      <c r="B32" s="17"/>
      <c r="C32" s="17"/>
      <c r="D32" s="4"/>
      <c r="E32" s="4"/>
      <c r="F32" s="4"/>
      <c r="G32" s="4"/>
    </row>
    <row r="33" spans="1:7" x14ac:dyDescent="0.2">
      <c r="A33" s="18" t="s">
        <v>18007</v>
      </c>
      <c r="B33" s="17"/>
      <c r="C33" s="17"/>
      <c r="D33" s="4"/>
      <c r="E33" s="4"/>
      <c r="F33" s="4"/>
      <c r="G33" s="4"/>
    </row>
    <row r="34" spans="1:7" x14ac:dyDescent="0.2">
      <c r="A34" s="16" t="s">
        <v>48</v>
      </c>
      <c r="B34" s="17"/>
      <c r="C34" s="17"/>
      <c r="D34" s="4"/>
      <c r="E34" s="4"/>
      <c r="F34" s="4"/>
      <c r="G34" s="4"/>
    </row>
    <row r="35" spans="1:7" x14ac:dyDescent="0.2">
      <c r="A35" s="16" t="s">
        <v>4583</v>
      </c>
      <c r="B35" s="17"/>
      <c r="C35" s="17"/>
      <c r="D35" s="4"/>
      <c r="E35" s="4"/>
      <c r="F35" s="4"/>
      <c r="G35" s="4"/>
    </row>
    <row r="36" spans="1:7" x14ac:dyDescent="0.2">
      <c r="A36" s="156" t="s">
        <v>4491</v>
      </c>
      <c r="B36" s="17"/>
      <c r="C36" s="17"/>
      <c r="D36" s="4"/>
      <c r="E36" s="4"/>
      <c r="F36" s="4"/>
      <c r="G36" s="4"/>
    </row>
    <row r="37" spans="1:7" x14ac:dyDescent="0.2">
      <c r="A37" s="18"/>
      <c r="B37" s="17"/>
      <c r="C37" s="17"/>
      <c r="D37" s="4"/>
      <c r="E37" s="4"/>
      <c r="F37" s="4"/>
      <c r="G37" s="4"/>
    </row>
    <row r="38" spans="1:7" x14ac:dyDescent="0.2">
      <c r="A38" s="18" t="s">
        <v>18008</v>
      </c>
      <c r="B38" s="17"/>
      <c r="C38" s="17"/>
      <c r="D38" s="4"/>
      <c r="E38" s="4"/>
      <c r="F38" s="4"/>
      <c r="G38" s="4"/>
    </row>
    <row r="39" spans="1:7" x14ac:dyDescent="0.2">
      <c r="A39" s="16" t="s">
        <v>48</v>
      </c>
      <c r="B39" s="17"/>
      <c r="C39" s="17"/>
      <c r="D39" s="4"/>
      <c r="E39" s="4"/>
      <c r="F39" s="4"/>
      <c r="G39" s="4"/>
    </row>
    <row r="40" spans="1:7" x14ac:dyDescent="0.2">
      <c r="A40" s="15" t="s">
        <v>6656</v>
      </c>
      <c r="B40" s="17"/>
      <c r="C40" s="17"/>
      <c r="D40" s="4"/>
      <c r="E40" s="4"/>
      <c r="F40" s="4"/>
      <c r="G40" s="4"/>
    </row>
    <row r="41" spans="1:7" x14ac:dyDescent="0.2">
      <c r="A41" s="15" t="s">
        <v>4508</v>
      </c>
      <c r="E41" s="388"/>
    </row>
    <row r="42" spans="1:7" x14ac:dyDescent="0.2">
      <c r="A42" s="156" t="s">
        <v>4491</v>
      </c>
      <c r="E42" s="388"/>
    </row>
    <row r="43" spans="1:7" x14ac:dyDescent="0.2">
      <c r="A43" s="15"/>
      <c r="E43" s="388"/>
    </row>
    <row r="44" spans="1:7" ht="51" x14ac:dyDescent="0.2">
      <c r="A44" s="215" t="s">
        <v>438</v>
      </c>
      <c r="B44" s="215" t="s">
        <v>6554</v>
      </c>
      <c r="C44" s="215" t="s">
        <v>2492</v>
      </c>
      <c r="D44" s="215" t="s">
        <v>2493</v>
      </c>
      <c r="E44" s="215" t="s">
        <v>408</v>
      </c>
      <c r="F44" s="215" t="s">
        <v>435</v>
      </c>
    </row>
    <row r="45" spans="1:7" x14ac:dyDescent="0.2">
      <c r="A45" s="389" t="s">
        <v>7811</v>
      </c>
      <c r="B45" s="389" t="s">
        <v>7835</v>
      </c>
      <c r="C45" s="389" t="s">
        <v>8337</v>
      </c>
      <c r="D45" s="389" t="s">
        <v>8293</v>
      </c>
      <c r="E45" s="389" t="s">
        <v>7836</v>
      </c>
      <c r="F45" s="389" t="s">
        <v>8338</v>
      </c>
    </row>
    <row r="46" spans="1:7" x14ac:dyDescent="0.2">
      <c r="A46" s="678" t="s">
        <v>269</v>
      </c>
      <c r="B46" s="655" t="s">
        <v>23</v>
      </c>
      <c r="C46" s="655" t="s">
        <v>5304</v>
      </c>
      <c r="D46" s="655" t="s">
        <v>5305</v>
      </c>
      <c r="E46" s="655" t="s">
        <v>227</v>
      </c>
      <c r="F46" s="655" t="s">
        <v>208</v>
      </c>
    </row>
    <row r="47" spans="1:7" ht="25.5" x14ac:dyDescent="0.2">
      <c r="A47" s="82" t="s">
        <v>7116</v>
      </c>
      <c r="B47" s="80" t="s">
        <v>2107</v>
      </c>
      <c r="C47" s="80" t="s">
        <v>7386</v>
      </c>
      <c r="D47" s="80" t="s">
        <v>7384</v>
      </c>
      <c r="E47" s="80" t="s">
        <v>2106</v>
      </c>
      <c r="F47" s="80" t="s">
        <v>2106</v>
      </c>
    </row>
    <row r="48" spans="1:7" x14ac:dyDescent="0.2">
      <c r="A48" s="83" t="s">
        <v>7613</v>
      </c>
      <c r="B48" s="80" t="s">
        <v>5004</v>
      </c>
      <c r="C48" s="80"/>
      <c r="D48" s="80"/>
      <c r="E48" s="80" t="s">
        <v>5004</v>
      </c>
      <c r="F48" s="80" t="s">
        <v>5004</v>
      </c>
    </row>
    <row r="49" spans="1:7" x14ac:dyDescent="0.2">
      <c r="A49" s="83"/>
      <c r="B49" s="83"/>
      <c r="C49" s="83"/>
      <c r="D49" s="83"/>
      <c r="E49" s="75" t="s">
        <v>4232</v>
      </c>
      <c r="F49" s="75" t="s">
        <v>4232</v>
      </c>
      <c r="G49" s="14"/>
    </row>
    <row r="50" spans="1:7" x14ac:dyDescent="0.2">
      <c r="A50" s="83"/>
      <c r="B50" s="80" t="s">
        <v>4871</v>
      </c>
      <c r="C50" s="83"/>
      <c r="D50" s="83"/>
      <c r="E50" s="80" t="s">
        <v>4871</v>
      </c>
      <c r="F50" s="80" t="s">
        <v>4871</v>
      </c>
    </row>
    <row r="51" spans="1:7" x14ac:dyDescent="0.2">
      <c r="A51" s="83"/>
      <c r="B51" s="80" t="s">
        <v>4859</v>
      </c>
      <c r="C51" s="83"/>
      <c r="D51" s="83"/>
      <c r="E51" s="80" t="s">
        <v>4859</v>
      </c>
      <c r="F51" s="80" t="s">
        <v>4859</v>
      </c>
    </row>
    <row r="52" spans="1:7" ht="25.5" x14ac:dyDescent="0.2">
      <c r="A52" s="83"/>
      <c r="B52" s="80" t="s">
        <v>4654</v>
      </c>
      <c r="C52" s="83"/>
      <c r="D52" s="83"/>
      <c r="E52" s="75" t="s">
        <v>4465</v>
      </c>
      <c r="F52" s="75" t="s">
        <v>4465</v>
      </c>
    </row>
    <row r="53" spans="1:7" ht="38.25" x14ac:dyDescent="0.2">
      <c r="A53" s="83"/>
      <c r="B53" s="80"/>
      <c r="C53" s="83"/>
      <c r="D53" s="83"/>
      <c r="E53" s="80" t="s">
        <v>4455</v>
      </c>
      <c r="F53" s="80" t="s">
        <v>4452</v>
      </c>
    </row>
    <row r="55" spans="1:7" x14ac:dyDescent="0.2">
      <c r="A55" s="18" t="s">
        <v>6841</v>
      </c>
      <c r="B55" s="18"/>
      <c r="C55" s="16"/>
    </row>
    <row r="56" spans="1:7" x14ac:dyDescent="0.2">
      <c r="A56" s="16" t="s">
        <v>48</v>
      </c>
      <c r="B56" s="16"/>
      <c r="C56" s="15"/>
    </row>
    <row r="57" spans="1:7" x14ac:dyDescent="0.2">
      <c r="A57" s="16" t="s">
        <v>4583</v>
      </c>
      <c r="B57" s="16"/>
      <c r="C57" s="15"/>
    </row>
    <row r="58" spans="1:7" x14ac:dyDescent="0.2">
      <c r="C58" s="18"/>
    </row>
    <row r="59" spans="1:7" x14ac:dyDescent="0.2">
      <c r="A59" s="18" t="s">
        <v>6842</v>
      </c>
      <c r="B59" s="18"/>
    </row>
    <row r="60" spans="1:7" x14ac:dyDescent="0.2">
      <c r="A60" s="16" t="s">
        <v>48</v>
      </c>
      <c r="B60" s="16"/>
    </row>
    <row r="61" spans="1:7" x14ac:dyDescent="0.2">
      <c r="A61" s="15" t="s">
        <v>6656</v>
      </c>
      <c r="B61" s="15"/>
    </row>
    <row r="62" spans="1:7" x14ac:dyDescent="0.2">
      <c r="A62" s="15" t="s">
        <v>4508</v>
      </c>
      <c r="B62" s="15"/>
    </row>
    <row r="63" spans="1:7" x14ac:dyDescent="0.2">
      <c r="A63" s="15"/>
      <c r="B63" s="17"/>
      <c r="C63" s="17"/>
      <c r="D63" s="4"/>
      <c r="E63" s="4"/>
      <c r="F63" s="4"/>
      <c r="G63" s="4"/>
    </row>
    <row r="64" spans="1:7" x14ac:dyDescent="0.2">
      <c r="A64" s="18" t="s">
        <v>18009</v>
      </c>
      <c r="B64" s="17"/>
      <c r="C64" s="17"/>
      <c r="D64" s="4"/>
      <c r="E64" s="4"/>
      <c r="F64" s="4"/>
      <c r="G64" s="4"/>
    </row>
    <row r="65" spans="1:7" x14ac:dyDescent="0.2">
      <c r="A65" s="16" t="s">
        <v>48</v>
      </c>
      <c r="B65" s="17"/>
      <c r="C65" s="17"/>
      <c r="D65" s="4"/>
      <c r="E65" s="4"/>
      <c r="F65" s="4"/>
      <c r="G65" s="4"/>
    </row>
    <row r="66" spans="1:7" x14ac:dyDescent="0.2">
      <c r="A66" s="16" t="s">
        <v>4583</v>
      </c>
      <c r="B66" s="17"/>
      <c r="C66" s="17"/>
      <c r="D66" s="4"/>
      <c r="E66" s="4"/>
      <c r="F66" s="4"/>
      <c r="G66" s="4"/>
    </row>
    <row r="67" spans="1:7" x14ac:dyDescent="0.2">
      <c r="A67" s="156" t="s">
        <v>4490</v>
      </c>
      <c r="B67" s="17"/>
      <c r="C67" s="17"/>
      <c r="D67" s="4"/>
      <c r="E67" s="4"/>
      <c r="F67" s="4"/>
      <c r="G67" s="4"/>
    </row>
    <row r="68" spans="1:7" x14ac:dyDescent="0.2">
      <c r="A68" s="156" t="s">
        <v>7563</v>
      </c>
      <c r="B68" s="157" t="s">
        <v>6613</v>
      </c>
      <c r="C68" s="158" t="s">
        <v>7805</v>
      </c>
      <c r="D68" s="157" t="s">
        <v>7463</v>
      </c>
      <c r="E68" s="4"/>
      <c r="F68" s="4"/>
      <c r="G68" s="4"/>
    </row>
    <row r="69" spans="1:7" x14ac:dyDescent="0.2">
      <c r="A69" s="15"/>
      <c r="B69" s="17"/>
      <c r="C69" s="17"/>
      <c r="D69" s="4"/>
      <c r="E69" s="4"/>
      <c r="F69" s="4"/>
      <c r="G69" s="4"/>
    </row>
    <row r="70" spans="1:7" x14ac:dyDescent="0.2">
      <c r="A70" s="18" t="s">
        <v>18010</v>
      </c>
      <c r="B70" s="17"/>
      <c r="C70" s="17"/>
      <c r="D70" s="4"/>
      <c r="E70" s="4"/>
      <c r="F70" s="4"/>
      <c r="G70" s="4"/>
    </row>
    <row r="71" spans="1:7" x14ac:dyDescent="0.2">
      <c r="A71" s="16" t="s">
        <v>48</v>
      </c>
      <c r="B71" s="17"/>
      <c r="C71" s="17"/>
      <c r="D71" s="4"/>
      <c r="E71" s="4"/>
      <c r="F71" s="4"/>
      <c r="G71" s="4"/>
    </row>
    <row r="72" spans="1:7" x14ac:dyDescent="0.2">
      <c r="A72" s="15" t="s">
        <v>6656</v>
      </c>
      <c r="B72" s="17"/>
      <c r="C72" s="17"/>
      <c r="D72" s="4"/>
      <c r="E72" s="4"/>
      <c r="F72" s="4"/>
      <c r="G72" s="4"/>
    </row>
    <row r="73" spans="1:7" x14ac:dyDescent="0.2">
      <c r="A73" s="15" t="s">
        <v>4508</v>
      </c>
      <c r="B73" s="17"/>
      <c r="C73" s="17"/>
      <c r="D73" s="4"/>
      <c r="E73" s="4"/>
      <c r="F73" s="4"/>
      <c r="G73" s="4"/>
    </row>
    <row r="74" spans="1:7" x14ac:dyDescent="0.2">
      <c r="A74" s="156" t="s">
        <v>4490</v>
      </c>
      <c r="B74" s="17"/>
      <c r="C74" s="17"/>
      <c r="D74" s="4"/>
      <c r="E74" s="4"/>
      <c r="F74" s="4"/>
      <c r="G74" s="4"/>
    </row>
    <row r="75" spans="1:7" x14ac:dyDescent="0.2">
      <c r="A75" s="156" t="s">
        <v>7563</v>
      </c>
      <c r="B75" s="157" t="s">
        <v>6613</v>
      </c>
      <c r="C75" s="158" t="s">
        <v>7805</v>
      </c>
      <c r="D75" s="157" t="s">
        <v>7463</v>
      </c>
      <c r="E75" s="4"/>
      <c r="F75" s="4"/>
      <c r="G75" s="4"/>
    </row>
    <row r="76" spans="1:7" x14ac:dyDescent="0.2">
      <c r="A76" s="18"/>
      <c r="B76" s="17"/>
      <c r="C76" s="17"/>
      <c r="D76" s="4"/>
      <c r="E76" s="4"/>
      <c r="F76" s="4"/>
      <c r="G76" s="4"/>
    </row>
    <row r="77" spans="1:7" x14ac:dyDescent="0.2">
      <c r="A77" s="18" t="s">
        <v>18011</v>
      </c>
      <c r="B77" s="17"/>
      <c r="C77" s="17"/>
      <c r="D77" s="4"/>
      <c r="E77" s="4"/>
      <c r="F77" s="4"/>
      <c r="G77" s="4"/>
    </row>
    <row r="78" spans="1:7" x14ac:dyDescent="0.2">
      <c r="A78" s="16" t="s">
        <v>48</v>
      </c>
      <c r="B78" s="17"/>
      <c r="C78" s="17"/>
      <c r="D78" s="4"/>
      <c r="E78" s="4"/>
      <c r="F78" s="4"/>
      <c r="G78" s="4"/>
    </row>
    <row r="79" spans="1:7" x14ac:dyDescent="0.2">
      <c r="A79" s="16" t="s">
        <v>4583</v>
      </c>
      <c r="B79" s="17"/>
      <c r="C79" s="17"/>
      <c r="D79" s="4"/>
      <c r="E79" s="4"/>
      <c r="F79" s="4"/>
      <c r="G79" s="4"/>
    </row>
    <row r="80" spans="1:7" x14ac:dyDescent="0.2">
      <c r="A80" s="156" t="s">
        <v>4491</v>
      </c>
      <c r="B80" s="17"/>
      <c r="C80" s="17"/>
      <c r="D80" s="4"/>
      <c r="E80" s="4"/>
      <c r="F80" s="4"/>
      <c r="G80" s="4"/>
    </row>
    <row r="81" spans="1:18" x14ac:dyDescent="0.2">
      <c r="A81" s="18"/>
      <c r="B81" s="17"/>
      <c r="C81" s="17"/>
      <c r="D81" s="4"/>
      <c r="E81" s="4"/>
      <c r="F81" s="4"/>
      <c r="G81" s="4"/>
    </row>
    <row r="82" spans="1:18" x14ac:dyDescent="0.2">
      <c r="A82" s="18" t="s">
        <v>18012</v>
      </c>
      <c r="B82" s="17"/>
      <c r="C82" s="17"/>
      <c r="D82" s="4"/>
      <c r="E82" s="4"/>
      <c r="F82" s="4"/>
      <c r="G82" s="4"/>
    </row>
    <row r="83" spans="1:18" x14ac:dyDescent="0.2">
      <c r="A83" s="16" t="s">
        <v>48</v>
      </c>
      <c r="B83" s="17"/>
      <c r="C83" s="17"/>
      <c r="D83" s="4"/>
      <c r="E83" s="4"/>
      <c r="F83" s="4"/>
      <c r="G83" s="4"/>
    </row>
    <row r="84" spans="1:18" x14ac:dyDescent="0.2">
      <c r="A84" s="15" t="s">
        <v>6656</v>
      </c>
      <c r="B84" s="17"/>
      <c r="C84" s="17"/>
      <c r="D84" s="4"/>
      <c r="E84" s="4"/>
      <c r="F84" s="4"/>
      <c r="G84" s="4"/>
    </row>
    <row r="85" spans="1:18" x14ac:dyDescent="0.2">
      <c r="A85" s="15" t="s">
        <v>4508</v>
      </c>
      <c r="E85" s="388"/>
    </row>
    <row r="86" spans="1:18" x14ac:dyDescent="0.2">
      <c r="A86" s="156" t="s">
        <v>4491</v>
      </c>
      <c r="E86" s="388"/>
    </row>
    <row r="87" spans="1:18" x14ac:dyDescent="0.2">
      <c r="P87" s="14"/>
      <c r="Q87" s="14"/>
      <c r="R87" s="14"/>
    </row>
    <row r="88" spans="1:18" ht="51" x14ac:dyDescent="0.2">
      <c r="C88" s="284" t="s">
        <v>408</v>
      </c>
      <c r="D88" s="281" t="s">
        <v>7457</v>
      </c>
      <c r="E88" s="281" t="s">
        <v>7458</v>
      </c>
      <c r="F88" s="284" t="s">
        <v>435</v>
      </c>
      <c r="P88" s="14"/>
      <c r="Q88" s="14"/>
      <c r="R88" s="14"/>
    </row>
    <row r="89" spans="1:18" x14ac:dyDescent="0.2">
      <c r="C89" s="219" t="s">
        <v>7863</v>
      </c>
      <c r="D89" s="217" t="s">
        <v>8339</v>
      </c>
      <c r="E89" s="219" t="s">
        <v>8340</v>
      </c>
      <c r="F89" s="217" t="s">
        <v>8303</v>
      </c>
      <c r="P89" s="14"/>
      <c r="Q89" s="14"/>
      <c r="R89" s="14"/>
    </row>
    <row r="90" spans="1:18" x14ac:dyDescent="0.2">
      <c r="A90" s="390" t="s">
        <v>437</v>
      </c>
      <c r="B90" s="392" t="s">
        <v>7813</v>
      </c>
      <c r="C90" s="639" t="s">
        <v>274</v>
      </c>
      <c r="D90" s="684"/>
      <c r="E90" s="684"/>
      <c r="F90" s="639" t="s">
        <v>239</v>
      </c>
      <c r="G90" s="17" t="s">
        <v>4868</v>
      </c>
      <c r="H90" s="10" t="s">
        <v>2106</v>
      </c>
      <c r="I90" s="14" t="s">
        <v>5004</v>
      </c>
      <c r="J90" s="9" t="s">
        <v>4232</v>
      </c>
      <c r="K90" s="10" t="s">
        <v>4871</v>
      </c>
      <c r="L90" s="14" t="s">
        <v>4859</v>
      </c>
      <c r="M90" s="9" t="s">
        <v>4465</v>
      </c>
    </row>
    <row r="91" spans="1:18" x14ac:dyDescent="0.2">
      <c r="A91" s="390" t="s">
        <v>436</v>
      </c>
      <c r="B91" s="392" t="s">
        <v>7853</v>
      </c>
      <c r="C91" s="639" t="s">
        <v>424</v>
      </c>
      <c r="D91" s="684"/>
      <c r="E91" s="684"/>
      <c r="F91" s="639" t="s">
        <v>238</v>
      </c>
      <c r="G91" s="17" t="s">
        <v>4865</v>
      </c>
      <c r="H91" s="10" t="s">
        <v>2106</v>
      </c>
      <c r="I91" s="14" t="s">
        <v>5004</v>
      </c>
      <c r="J91" s="9" t="s">
        <v>4232</v>
      </c>
      <c r="K91" s="10" t="s">
        <v>4871</v>
      </c>
      <c r="L91" s="14" t="s">
        <v>4859</v>
      </c>
      <c r="M91" s="9" t="s">
        <v>4465</v>
      </c>
    </row>
    <row r="92" spans="1:18" x14ac:dyDescent="0.2">
      <c r="A92" s="390" t="s">
        <v>2095</v>
      </c>
      <c r="B92" s="392" t="s">
        <v>8353</v>
      </c>
      <c r="C92" s="639" t="s">
        <v>553</v>
      </c>
      <c r="D92" s="657" t="s">
        <v>395</v>
      </c>
      <c r="E92" s="657" t="s">
        <v>394</v>
      </c>
      <c r="F92" s="639" t="s">
        <v>237</v>
      </c>
      <c r="G92" s="14" t="s">
        <v>2106</v>
      </c>
      <c r="H92" s="14" t="s">
        <v>5004</v>
      </c>
      <c r="I92" s="329" t="s">
        <v>4232</v>
      </c>
      <c r="J92" s="10" t="s">
        <v>4871</v>
      </c>
      <c r="K92" s="14" t="s">
        <v>4859</v>
      </c>
      <c r="L92" s="52" t="s">
        <v>4465</v>
      </c>
    </row>
    <row r="93" spans="1:18" x14ac:dyDescent="0.2">
      <c r="A93" s="390" t="s">
        <v>2096</v>
      </c>
      <c r="B93" s="392" t="s">
        <v>8406</v>
      </c>
      <c r="C93" s="652"/>
      <c r="D93" s="657" t="s">
        <v>434</v>
      </c>
      <c r="E93" s="657" t="s">
        <v>420</v>
      </c>
      <c r="F93" s="652"/>
      <c r="G93" s="14" t="s">
        <v>2106</v>
      </c>
      <c r="H93" s="14" t="s">
        <v>5004</v>
      </c>
      <c r="I93" s="329" t="s">
        <v>4232</v>
      </c>
      <c r="J93" s="10" t="s">
        <v>4872</v>
      </c>
      <c r="K93" s="14" t="s">
        <v>4859</v>
      </c>
      <c r="L93" s="52" t="s">
        <v>4465</v>
      </c>
    </row>
    <row r="94" spans="1:18" x14ac:dyDescent="0.2">
      <c r="A94" s="390" t="s">
        <v>228</v>
      </c>
      <c r="B94" s="392" t="s">
        <v>8407</v>
      </c>
      <c r="C94" s="639" t="s">
        <v>492</v>
      </c>
      <c r="D94" s="684"/>
      <c r="E94" s="684"/>
      <c r="F94" s="652"/>
      <c r="G94" s="14" t="s">
        <v>2106</v>
      </c>
      <c r="H94" s="14" t="s">
        <v>5004</v>
      </c>
      <c r="I94" s="329" t="s">
        <v>4232</v>
      </c>
      <c r="J94" s="10"/>
      <c r="K94" s="14"/>
      <c r="L94" s="52"/>
    </row>
    <row r="95" spans="1:18" ht="38.25" x14ac:dyDescent="0.2">
      <c r="C95" s="82" t="s">
        <v>4455</v>
      </c>
      <c r="D95" s="82" t="s">
        <v>4453</v>
      </c>
      <c r="E95" s="82" t="s">
        <v>4454</v>
      </c>
      <c r="F95" s="82" t="s">
        <v>4452</v>
      </c>
    </row>
    <row r="96" spans="1:18" x14ac:dyDescent="0.2">
      <c r="C96" s="381"/>
    </row>
    <row r="97" spans="1:17" x14ac:dyDescent="0.2">
      <c r="A97" s="18" t="s">
        <v>6843</v>
      </c>
      <c r="B97" s="18"/>
    </row>
    <row r="98" spans="1:17" x14ac:dyDescent="0.2">
      <c r="A98" s="16" t="s">
        <v>48</v>
      </c>
      <c r="Q98" s="14"/>
    </row>
    <row r="99" spans="1:17" x14ac:dyDescent="0.2">
      <c r="A99" s="11" t="s">
        <v>4583</v>
      </c>
      <c r="Q99" s="14"/>
    </row>
    <row r="100" spans="1:17" x14ac:dyDescent="0.2">
      <c r="Q100" s="14"/>
    </row>
    <row r="101" spans="1:17" x14ac:dyDescent="0.2">
      <c r="A101" s="18" t="s">
        <v>6844</v>
      </c>
      <c r="Q101" s="14"/>
    </row>
    <row r="102" spans="1:17" x14ac:dyDescent="0.2">
      <c r="A102" s="16" t="s">
        <v>48</v>
      </c>
      <c r="Q102" s="14"/>
    </row>
    <row r="103" spans="1:17" x14ac:dyDescent="0.2">
      <c r="A103" s="15" t="s">
        <v>6656</v>
      </c>
      <c r="Q103" s="14"/>
    </row>
    <row r="104" spans="1:17" x14ac:dyDescent="0.2">
      <c r="A104" s="15" t="s">
        <v>4508</v>
      </c>
      <c r="Q104" s="14"/>
    </row>
    <row r="105" spans="1:17" x14ac:dyDescent="0.2">
      <c r="A105" s="15"/>
      <c r="Q105" s="14"/>
    </row>
    <row r="106" spans="1:17" x14ac:dyDescent="0.2">
      <c r="A106" s="51" t="s">
        <v>432</v>
      </c>
      <c r="B106" s="391"/>
    </row>
    <row r="107" spans="1:17" x14ac:dyDescent="0.2">
      <c r="A107" s="51"/>
      <c r="B107" s="391"/>
    </row>
    <row r="108" spans="1:17" x14ac:dyDescent="0.2">
      <c r="A108" s="51"/>
      <c r="B108" s="391"/>
      <c r="C108" s="283" t="s">
        <v>2392</v>
      </c>
    </row>
    <row r="109" spans="1:17" x14ac:dyDescent="0.2">
      <c r="A109" s="51"/>
      <c r="B109" s="391"/>
      <c r="C109" s="288" t="s">
        <v>7864</v>
      </c>
    </row>
    <row r="110" spans="1:17" ht="76.5" x14ac:dyDescent="0.2">
      <c r="A110" s="332" t="s">
        <v>6660</v>
      </c>
      <c r="B110" s="650" t="s">
        <v>7827</v>
      </c>
      <c r="C110" s="678" t="s">
        <v>418</v>
      </c>
      <c r="D110" s="13" t="s">
        <v>4868</v>
      </c>
      <c r="E110" s="13" t="s">
        <v>4451</v>
      </c>
      <c r="F110" s="13" t="s">
        <v>4360</v>
      </c>
      <c r="G110" s="10" t="s">
        <v>2106</v>
      </c>
      <c r="H110" s="10" t="s">
        <v>5004</v>
      </c>
      <c r="I110" s="9" t="s">
        <v>4232</v>
      </c>
      <c r="J110" s="10" t="s">
        <v>4490</v>
      </c>
      <c r="K110" s="10" t="s">
        <v>4859</v>
      </c>
      <c r="L110" s="10"/>
      <c r="M110" s="10"/>
    </row>
    <row r="111" spans="1:17" ht="38.25" x14ac:dyDescent="0.2">
      <c r="A111" s="332" t="s">
        <v>2494</v>
      </c>
      <c r="B111" s="650" t="s">
        <v>7826</v>
      </c>
      <c r="C111" s="678" t="s">
        <v>2495</v>
      </c>
      <c r="D111" s="13" t="s">
        <v>4868</v>
      </c>
      <c r="E111" s="13" t="s">
        <v>4451</v>
      </c>
      <c r="F111" s="13" t="s">
        <v>4360</v>
      </c>
      <c r="G111" s="10" t="s">
        <v>2106</v>
      </c>
      <c r="H111" s="10" t="s">
        <v>5004</v>
      </c>
      <c r="I111" s="9" t="s">
        <v>4232</v>
      </c>
      <c r="J111" s="10" t="s">
        <v>4491</v>
      </c>
      <c r="K111" s="10" t="s">
        <v>4859</v>
      </c>
      <c r="L111" s="10"/>
      <c r="M111" s="10"/>
    </row>
    <row r="112" spans="1:17" ht="38.25" x14ac:dyDescent="0.2">
      <c r="A112" s="332" t="s">
        <v>405</v>
      </c>
      <c r="B112" s="796" t="s">
        <v>8398</v>
      </c>
      <c r="C112" s="678" t="s">
        <v>431</v>
      </c>
      <c r="D112" s="13" t="s">
        <v>4865</v>
      </c>
      <c r="E112" s="13" t="s">
        <v>4451</v>
      </c>
      <c r="F112" s="13" t="s">
        <v>4360</v>
      </c>
      <c r="G112" s="10" t="s">
        <v>2106</v>
      </c>
      <c r="H112" s="10" t="s">
        <v>5004</v>
      </c>
      <c r="I112" s="9" t="s">
        <v>4232</v>
      </c>
      <c r="J112" s="10"/>
      <c r="K112" s="10" t="s">
        <v>4870</v>
      </c>
      <c r="L112" s="10"/>
      <c r="M112" s="10"/>
    </row>
    <row r="113" spans="1:24" x14ac:dyDescent="0.2">
      <c r="A113" s="332" t="s">
        <v>414</v>
      </c>
      <c r="B113" s="796" t="s">
        <v>8414</v>
      </c>
      <c r="C113" s="655" t="s">
        <v>413</v>
      </c>
      <c r="D113" s="84"/>
      <c r="E113" s="84"/>
      <c r="F113" s="13" t="s">
        <v>4428</v>
      </c>
      <c r="G113" s="10" t="s">
        <v>2106</v>
      </c>
      <c r="H113" s="10" t="s">
        <v>5004</v>
      </c>
      <c r="I113" s="10" t="s">
        <v>4383</v>
      </c>
      <c r="J113" s="10" t="s">
        <v>4384</v>
      </c>
      <c r="K113" s="10" t="s">
        <v>4219</v>
      </c>
      <c r="L113" s="10" t="s">
        <v>4285</v>
      </c>
      <c r="M113" s="10"/>
    </row>
    <row r="114" spans="1:24" x14ac:dyDescent="0.2">
      <c r="A114" s="332" t="s">
        <v>412</v>
      </c>
      <c r="B114" s="650" t="s">
        <v>7892</v>
      </c>
      <c r="C114" s="655" t="s">
        <v>411</v>
      </c>
      <c r="D114" s="84"/>
      <c r="E114" s="84"/>
      <c r="F114" s="13" t="s">
        <v>4428</v>
      </c>
      <c r="G114" s="10" t="s">
        <v>2106</v>
      </c>
      <c r="H114" s="10" t="s">
        <v>5004</v>
      </c>
      <c r="I114" s="10" t="s">
        <v>4383</v>
      </c>
      <c r="J114" s="10" t="s">
        <v>4384</v>
      </c>
      <c r="K114" s="10" t="s">
        <v>4219</v>
      </c>
      <c r="L114" s="10" t="s">
        <v>4285</v>
      </c>
      <c r="M114" s="10" t="s">
        <v>4465</v>
      </c>
    </row>
    <row r="115" spans="1:24" ht="25.5" x14ac:dyDescent="0.2">
      <c r="A115" s="332" t="s">
        <v>430</v>
      </c>
      <c r="B115" s="796" t="s">
        <v>8415</v>
      </c>
      <c r="C115" s="778" t="s">
        <v>416</v>
      </c>
      <c r="D115" s="84"/>
      <c r="E115" s="84"/>
      <c r="F115" s="84"/>
      <c r="G115" s="10" t="s">
        <v>2108</v>
      </c>
      <c r="H115" s="10" t="s">
        <v>5004</v>
      </c>
      <c r="I115" s="10" t="s">
        <v>4212</v>
      </c>
      <c r="J115" s="85"/>
      <c r="K115" s="10"/>
      <c r="L115" s="16"/>
      <c r="M115" s="16"/>
    </row>
    <row r="118" spans="1:24" x14ac:dyDescent="0.2">
      <c r="C118" s="17"/>
      <c r="D118" s="17"/>
      <c r="E118" s="17"/>
      <c r="F118" s="17"/>
    </row>
    <row r="119" spans="1:24" x14ac:dyDescent="0.2">
      <c r="C119" s="17"/>
      <c r="D119" s="17"/>
      <c r="E119" s="17"/>
      <c r="F119" s="17"/>
    </row>
    <row r="120" spans="1:24" x14ac:dyDescent="0.2">
      <c r="C120" s="17"/>
      <c r="D120" s="17"/>
      <c r="E120" s="49"/>
      <c r="F120" s="17"/>
    </row>
    <row r="121" spans="1:24" x14ac:dyDescent="0.2">
      <c r="C121" s="17"/>
      <c r="D121" s="17"/>
    </row>
    <row r="122" spans="1:24" x14ac:dyDescent="0.2">
      <c r="P122" s="381"/>
    </row>
    <row r="123" spans="1:24" x14ac:dyDescent="0.2">
      <c r="P123" s="16"/>
      <c r="Q123" s="156"/>
      <c r="R123" s="16"/>
      <c r="S123" s="16"/>
      <c r="T123" s="16"/>
      <c r="V123" s="16"/>
      <c r="W123" s="16"/>
      <c r="X123" s="16"/>
    </row>
    <row r="124" spans="1:24" x14ac:dyDescent="0.2">
      <c r="P124" s="16"/>
      <c r="Q124" s="156"/>
      <c r="R124" s="16"/>
      <c r="S124" s="16"/>
      <c r="T124" s="16"/>
      <c r="V124" s="16"/>
      <c r="W124" s="16"/>
      <c r="X124" s="16"/>
    </row>
    <row r="125" spans="1:24" x14ac:dyDescent="0.2">
      <c r="P125" s="16"/>
      <c r="Q125" s="156"/>
      <c r="R125" s="16"/>
      <c r="S125" s="16"/>
      <c r="T125" s="16"/>
      <c r="V125" s="16"/>
      <c r="W125" s="16"/>
      <c r="X125" s="16"/>
    </row>
    <row r="126" spans="1:24" x14ac:dyDescent="0.2">
      <c r="P126" s="10"/>
      <c r="Q126" s="16"/>
      <c r="R126" s="16"/>
      <c r="T126" s="16"/>
      <c r="V126" s="16"/>
      <c r="W126" s="16"/>
      <c r="X126" s="16"/>
    </row>
    <row r="127" spans="1:24" x14ac:dyDescent="0.2">
      <c r="P127" s="10"/>
      <c r="Q127" s="16"/>
      <c r="R127" s="16"/>
      <c r="T127" s="16"/>
      <c r="V127" s="16"/>
      <c r="W127" s="16"/>
      <c r="X127" s="16"/>
    </row>
    <row r="128" spans="1:24" x14ac:dyDescent="0.2">
      <c r="P128" s="16"/>
      <c r="Q128" s="16"/>
      <c r="R128" s="16"/>
      <c r="S128" s="16"/>
      <c r="T128" s="16"/>
      <c r="V128" s="16"/>
      <c r="W128" s="16"/>
      <c r="X128" s="16"/>
    </row>
  </sheetData>
  <pageMargins left="0.78740157499999996" right="0.78740157499999996" top="0.984251969" bottom="0.984251969" header="0.5" footer="0.5"/>
  <pageSetup paperSize="9" orientation="landscape"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81"/>
  <sheetViews>
    <sheetView topLeftCell="A46" zoomScale="80" zoomScaleNormal="80" workbookViewId="0">
      <selection activeCell="B25" sqref="B25"/>
    </sheetView>
  </sheetViews>
  <sheetFormatPr defaultColWidth="9.140625" defaultRowHeight="12.75" x14ac:dyDescent="0.2"/>
  <cols>
    <col min="1" max="6" width="30.140625" style="11" customWidth="1"/>
    <col min="7" max="13" width="12.42578125" style="11" customWidth="1"/>
    <col min="14" max="14" width="17.85546875" style="11" customWidth="1"/>
    <col min="15" max="241" width="9.140625" style="11"/>
    <col min="242" max="242" width="45.5703125" style="11" customWidth="1"/>
    <col min="243" max="243" width="19.85546875" style="11" customWidth="1"/>
    <col min="244" max="244" width="26" style="11" customWidth="1"/>
    <col min="245" max="245" width="31.85546875" style="11" customWidth="1"/>
    <col min="246" max="497" width="9.140625" style="11"/>
    <col min="498" max="498" width="45.5703125" style="11" customWidth="1"/>
    <col min="499" max="499" width="19.85546875" style="11" customWidth="1"/>
    <col min="500" max="500" width="26" style="11" customWidth="1"/>
    <col min="501" max="501" width="31.85546875" style="11" customWidth="1"/>
    <col min="502" max="753" width="9.140625" style="11"/>
    <col min="754" max="754" width="45.5703125" style="11" customWidth="1"/>
    <col min="755" max="755" width="19.85546875" style="11" customWidth="1"/>
    <col min="756" max="756" width="26" style="11" customWidth="1"/>
    <col min="757" max="757" width="31.85546875" style="11" customWidth="1"/>
    <col min="758" max="1009" width="9.140625" style="11"/>
    <col min="1010" max="1010" width="45.5703125" style="11" customWidth="1"/>
    <col min="1011" max="1011" width="19.85546875" style="11" customWidth="1"/>
    <col min="1012" max="1012" width="26" style="11" customWidth="1"/>
    <col min="1013" max="1013" width="31.85546875" style="11" customWidth="1"/>
    <col min="1014" max="1265" width="9.140625" style="11"/>
    <col min="1266" max="1266" width="45.5703125" style="11" customWidth="1"/>
    <col min="1267" max="1267" width="19.85546875" style="11" customWidth="1"/>
    <col min="1268" max="1268" width="26" style="11" customWidth="1"/>
    <col min="1269" max="1269" width="31.85546875" style="11" customWidth="1"/>
    <col min="1270" max="1521" width="9.140625" style="11"/>
    <col min="1522" max="1522" width="45.5703125" style="11" customWidth="1"/>
    <col min="1523" max="1523" width="19.85546875" style="11" customWidth="1"/>
    <col min="1524" max="1524" width="26" style="11" customWidth="1"/>
    <col min="1525" max="1525" width="31.85546875" style="11" customWidth="1"/>
    <col min="1526" max="1777" width="9.140625" style="11"/>
    <col min="1778" max="1778" width="45.5703125" style="11" customWidth="1"/>
    <col min="1779" max="1779" width="19.85546875" style="11" customWidth="1"/>
    <col min="1780" max="1780" width="26" style="11" customWidth="1"/>
    <col min="1781" max="1781" width="31.85546875" style="11" customWidth="1"/>
    <col min="1782" max="2033" width="9.140625" style="11"/>
    <col min="2034" max="2034" width="45.5703125" style="11" customWidth="1"/>
    <col min="2035" max="2035" width="19.85546875" style="11" customWidth="1"/>
    <col min="2036" max="2036" width="26" style="11" customWidth="1"/>
    <col min="2037" max="2037" width="31.85546875" style="11" customWidth="1"/>
    <col min="2038" max="2289" width="9.140625" style="11"/>
    <col min="2290" max="2290" width="45.5703125" style="11" customWidth="1"/>
    <col min="2291" max="2291" width="19.85546875" style="11" customWidth="1"/>
    <col min="2292" max="2292" width="26" style="11" customWidth="1"/>
    <col min="2293" max="2293" width="31.85546875" style="11" customWidth="1"/>
    <col min="2294" max="2545" width="9.140625" style="11"/>
    <col min="2546" max="2546" width="45.5703125" style="11" customWidth="1"/>
    <col min="2547" max="2547" width="19.85546875" style="11" customWidth="1"/>
    <col min="2548" max="2548" width="26" style="11" customWidth="1"/>
    <col min="2549" max="2549" width="31.85546875" style="11" customWidth="1"/>
    <col min="2550" max="2801" width="9.140625" style="11"/>
    <col min="2802" max="2802" width="45.5703125" style="11" customWidth="1"/>
    <col min="2803" max="2803" width="19.85546875" style="11" customWidth="1"/>
    <col min="2804" max="2804" width="26" style="11" customWidth="1"/>
    <col min="2805" max="2805" width="31.85546875" style="11" customWidth="1"/>
    <col min="2806" max="3057" width="9.140625" style="11"/>
    <col min="3058" max="3058" width="45.5703125" style="11" customWidth="1"/>
    <col min="3059" max="3059" width="19.85546875" style="11" customWidth="1"/>
    <col min="3060" max="3060" width="26" style="11" customWidth="1"/>
    <col min="3061" max="3061" width="31.85546875" style="11" customWidth="1"/>
    <col min="3062" max="3313" width="9.140625" style="11"/>
    <col min="3314" max="3314" width="45.5703125" style="11" customWidth="1"/>
    <col min="3315" max="3315" width="19.85546875" style="11" customWidth="1"/>
    <col min="3316" max="3316" width="26" style="11" customWidth="1"/>
    <col min="3317" max="3317" width="31.85546875" style="11" customWidth="1"/>
    <col min="3318" max="3569" width="9.140625" style="11"/>
    <col min="3570" max="3570" width="45.5703125" style="11" customWidth="1"/>
    <col min="3571" max="3571" width="19.85546875" style="11" customWidth="1"/>
    <col min="3572" max="3572" width="26" style="11" customWidth="1"/>
    <col min="3573" max="3573" width="31.85546875" style="11" customWidth="1"/>
    <col min="3574" max="3825" width="9.140625" style="11"/>
    <col min="3826" max="3826" width="45.5703125" style="11" customWidth="1"/>
    <col min="3827" max="3827" width="19.85546875" style="11" customWidth="1"/>
    <col min="3828" max="3828" width="26" style="11" customWidth="1"/>
    <col min="3829" max="3829" width="31.85546875" style="11" customWidth="1"/>
    <col min="3830" max="4081" width="9.140625" style="11"/>
    <col min="4082" max="4082" width="45.5703125" style="11" customWidth="1"/>
    <col min="4083" max="4083" width="19.85546875" style="11" customWidth="1"/>
    <col min="4084" max="4084" width="26" style="11" customWidth="1"/>
    <col min="4085" max="4085" width="31.85546875" style="11" customWidth="1"/>
    <col min="4086" max="4337" width="9.140625" style="11"/>
    <col min="4338" max="4338" width="45.5703125" style="11" customWidth="1"/>
    <col min="4339" max="4339" width="19.85546875" style="11" customWidth="1"/>
    <col min="4340" max="4340" width="26" style="11" customWidth="1"/>
    <col min="4341" max="4341" width="31.85546875" style="11" customWidth="1"/>
    <col min="4342" max="4593" width="9.140625" style="11"/>
    <col min="4594" max="4594" width="45.5703125" style="11" customWidth="1"/>
    <col min="4595" max="4595" width="19.85546875" style="11" customWidth="1"/>
    <col min="4596" max="4596" width="26" style="11" customWidth="1"/>
    <col min="4597" max="4597" width="31.85546875" style="11" customWidth="1"/>
    <col min="4598" max="4849" width="9.140625" style="11"/>
    <col min="4850" max="4850" width="45.5703125" style="11" customWidth="1"/>
    <col min="4851" max="4851" width="19.85546875" style="11" customWidth="1"/>
    <col min="4852" max="4852" width="26" style="11" customWidth="1"/>
    <col min="4853" max="4853" width="31.85546875" style="11" customWidth="1"/>
    <col min="4854" max="5105" width="9.140625" style="11"/>
    <col min="5106" max="5106" width="45.5703125" style="11" customWidth="1"/>
    <col min="5107" max="5107" width="19.85546875" style="11" customWidth="1"/>
    <col min="5108" max="5108" width="26" style="11" customWidth="1"/>
    <col min="5109" max="5109" width="31.85546875" style="11" customWidth="1"/>
    <col min="5110" max="5361" width="9.140625" style="11"/>
    <col min="5362" max="5362" width="45.5703125" style="11" customWidth="1"/>
    <col min="5363" max="5363" width="19.85546875" style="11" customWidth="1"/>
    <col min="5364" max="5364" width="26" style="11" customWidth="1"/>
    <col min="5365" max="5365" width="31.85546875" style="11" customWidth="1"/>
    <col min="5366" max="5617" width="9.140625" style="11"/>
    <col min="5618" max="5618" width="45.5703125" style="11" customWidth="1"/>
    <col min="5619" max="5619" width="19.85546875" style="11" customWidth="1"/>
    <col min="5620" max="5620" width="26" style="11" customWidth="1"/>
    <col min="5621" max="5621" width="31.85546875" style="11" customWidth="1"/>
    <col min="5622" max="5873" width="9.140625" style="11"/>
    <col min="5874" max="5874" width="45.5703125" style="11" customWidth="1"/>
    <col min="5875" max="5875" width="19.85546875" style="11" customWidth="1"/>
    <col min="5876" max="5876" width="26" style="11" customWidth="1"/>
    <col min="5877" max="5877" width="31.85546875" style="11" customWidth="1"/>
    <col min="5878" max="6129" width="9.140625" style="11"/>
    <col min="6130" max="6130" width="45.5703125" style="11" customWidth="1"/>
    <col min="6131" max="6131" width="19.85546875" style="11" customWidth="1"/>
    <col min="6132" max="6132" width="26" style="11" customWidth="1"/>
    <col min="6133" max="6133" width="31.85546875" style="11" customWidth="1"/>
    <col min="6134" max="6385" width="9.140625" style="11"/>
    <col min="6386" max="6386" width="45.5703125" style="11" customWidth="1"/>
    <col min="6387" max="6387" width="19.85546875" style="11" customWidth="1"/>
    <col min="6388" max="6388" width="26" style="11" customWidth="1"/>
    <col min="6389" max="6389" width="31.85546875" style="11" customWidth="1"/>
    <col min="6390" max="6641" width="9.140625" style="11"/>
    <col min="6642" max="6642" width="45.5703125" style="11" customWidth="1"/>
    <col min="6643" max="6643" width="19.85546875" style="11" customWidth="1"/>
    <col min="6644" max="6644" width="26" style="11" customWidth="1"/>
    <col min="6645" max="6645" width="31.85546875" style="11" customWidth="1"/>
    <col min="6646" max="6897" width="9.140625" style="11"/>
    <col min="6898" max="6898" width="45.5703125" style="11" customWidth="1"/>
    <col min="6899" max="6899" width="19.85546875" style="11" customWidth="1"/>
    <col min="6900" max="6900" width="26" style="11" customWidth="1"/>
    <col min="6901" max="6901" width="31.85546875" style="11" customWidth="1"/>
    <col min="6902" max="7153" width="9.140625" style="11"/>
    <col min="7154" max="7154" width="45.5703125" style="11" customWidth="1"/>
    <col min="7155" max="7155" width="19.85546875" style="11" customWidth="1"/>
    <col min="7156" max="7156" width="26" style="11" customWidth="1"/>
    <col min="7157" max="7157" width="31.85546875" style="11" customWidth="1"/>
    <col min="7158" max="7409" width="9.140625" style="11"/>
    <col min="7410" max="7410" width="45.5703125" style="11" customWidth="1"/>
    <col min="7411" max="7411" width="19.85546875" style="11" customWidth="1"/>
    <col min="7412" max="7412" width="26" style="11" customWidth="1"/>
    <col min="7413" max="7413" width="31.85546875" style="11" customWidth="1"/>
    <col min="7414" max="7665" width="9.140625" style="11"/>
    <col min="7666" max="7666" width="45.5703125" style="11" customWidth="1"/>
    <col min="7667" max="7667" width="19.85546875" style="11" customWidth="1"/>
    <col min="7668" max="7668" width="26" style="11" customWidth="1"/>
    <col min="7669" max="7669" width="31.85546875" style="11" customWidth="1"/>
    <col min="7670" max="7921" width="9.140625" style="11"/>
    <col min="7922" max="7922" width="45.5703125" style="11" customWidth="1"/>
    <col min="7923" max="7923" width="19.85546875" style="11" customWidth="1"/>
    <col min="7924" max="7924" width="26" style="11" customWidth="1"/>
    <col min="7925" max="7925" width="31.85546875" style="11" customWidth="1"/>
    <col min="7926" max="8177" width="9.140625" style="11"/>
    <col min="8178" max="8178" width="45.5703125" style="11" customWidth="1"/>
    <col min="8179" max="8179" width="19.85546875" style="11" customWidth="1"/>
    <col min="8180" max="8180" width="26" style="11" customWidth="1"/>
    <col min="8181" max="8181" width="31.85546875" style="11" customWidth="1"/>
    <col min="8182" max="8433" width="9.140625" style="11"/>
    <col min="8434" max="8434" width="45.5703125" style="11" customWidth="1"/>
    <col min="8435" max="8435" width="19.85546875" style="11" customWidth="1"/>
    <col min="8436" max="8436" width="26" style="11" customWidth="1"/>
    <col min="8437" max="8437" width="31.85546875" style="11" customWidth="1"/>
    <col min="8438" max="8689" width="9.140625" style="11"/>
    <col min="8690" max="8690" width="45.5703125" style="11" customWidth="1"/>
    <col min="8691" max="8691" width="19.85546875" style="11" customWidth="1"/>
    <col min="8692" max="8692" width="26" style="11" customWidth="1"/>
    <col min="8693" max="8693" width="31.85546875" style="11" customWidth="1"/>
    <col min="8694" max="8945" width="9.140625" style="11"/>
    <col min="8946" max="8946" width="45.5703125" style="11" customWidth="1"/>
    <col min="8947" max="8947" width="19.85546875" style="11" customWidth="1"/>
    <col min="8948" max="8948" width="26" style="11" customWidth="1"/>
    <col min="8949" max="8949" width="31.85546875" style="11" customWidth="1"/>
    <col min="8950" max="9201" width="9.140625" style="11"/>
    <col min="9202" max="9202" width="45.5703125" style="11" customWidth="1"/>
    <col min="9203" max="9203" width="19.85546875" style="11" customWidth="1"/>
    <col min="9204" max="9204" width="26" style="11" customWidth="1"/>
    <col min="9205" max="9205" width="31.85546875" style="11" customWidth="1"/>
    <col min="9206" max="9457" width="9.140625" style="11"/>
    <col min="9458" max="9458" width="45.5703125" style="11" customWidth="1"/>
    <col min="9459" max="9459" width="19.85546875" style="11" customWidth="1"/>
    <col min="9460" max="9460" width="26" style="11" customWidth="1"/>
    <col min="9461" max="9461" width="31.85546875" style="11" customWidth="1"/>
    <col min="9462" max="9713" width="9.140625" style="11"/>
    <col min="9714" max="9714" width="45.5703125" style="11" customWidth="1"/>
    <col min="9715" max="9715" width="19.85546875" style="11" customWidth="1"/>
    <col min="9716" max="9716" width="26" style="11" customWidth="1"/>
    <col min="9717" max="9717" width="31.85546875" style="11" customWidth="1"/>
    <col min="9718" max="9969" width="9.140625" style="11"/>
    <col min="9970" max="9970" width="45.5703125" style="11" customWidth="1"/>
    <col min="9971" max="9971" width="19.85546875" style="11" customWidth="1"/>
    <col min="9972" max="9972" width="26" style="11" customWidth="1"/>
    <col min="9973" max="9973" width="31.85546875" style="11" customWidth="1"/>
    <col min="9974" max="10225" width="9.140625" style="11"/>
    <col min="10226" max="10226" width="45.5703125" style="11" customWidth="1"/>
    <col min="10227" max="10227" width="19.85546875" style="11" customWidth="1"/>
    <col min="10228" max="10228" width="26" style="11" customWidth="1"/>
    <col min="10229" max="10229" width="31.85546875" style="11" customWidth="1"/>
    <col min="10230" max="10481" width="9.140625" style="11"/>
    <col min="10482" max="10482" width="45.5703125" style="11" customWidth="1"/>
    <col min="10483" max="10483" width="19.85546875" style="11" customWidth="1"/>
    <col min="10484" max="10484" width="26" style="11" customWidth="1"/>
    <col min="10485" max="10485" width="31.85546875" style="11" customWidth="1"/>
    <col min="10486" max="10737" width="9.140625" style="11"/>
    <col min="10738" max="10738" width="45.5703125" style="11" customWidth="1"/>
    <col min="10739" max="10739" width="19.85546875" style="11" customWidth="1"/>
    <col min="10740" max="10740" width="26" style="11" customWidth="1"/>
    <col min="10741" max="10741" width="31.85546875" style="11" customWidth="1"/>
    <col min="10742" max="10993" width="9.140625" style="11"/>
    <col min="10994" max="10994" width="45.5703125" style="11" customWidth="1"/>
    <col min="10995" max="10995" width="19.85546875" style="11" customWidth="1"/>
    <col min="10996" max="10996" width="26" style="11" customWidth="1"/>
    <col min="10997" max="10997" width="31.85546875" style="11" customWidth="1"/>
    <col min="10998" max="11249" width="9.140625" style="11"/>
    <col min="11250" max="11250" width="45.5703125" style="11" customWidth="1"/>
    <col min="11251" max="11251" width="19.85546875" style="11" customWidth="1"/>
    <col min="11252" max="11252" width="26" style="11" customWidth="1"/>
    <col min="11253" max="11253" width="31.85546875" style="11" customWidth="1"/>
    <col min="11254" max="11505" width="9.140625" style="11"/>
    <col min="11506" max="11506" width="45.5703125" style="11" customWidth="1"/>
    <col min="11507" max="11507" width="19.85546875" style="11" customWidth="1"/>
    <col min="11508" max="11508" width="26" style="11" customWidth="1"/>
    <col min="11509" max="11509" width="31.85546875" style="11" customWidth="1"/>
    <col min="11510" max="11761" width="9.140625" style="11"/>
    <col min="11762" max="11762" width="45.5703125" style="11" customWidth="1"/>
    <col min="11763" max="11763" width="19.85546875" style="11" customWidth="1"/>
    <col min="11764" max="11764" width="26" style="11" customWidth="1"/>
    <col min="11765" max="11765" width="31.85546875" style="11" customWidth="1"/>
    <col min="11766" max="12017" width="9.140625" style="11"/>
    <col min="12018" max="12018" width="45.5703125" style="11" customWidth="1"/>
    <col min="12019" max="12019" width="19.85546875" style="11" customWidth="1"/>
    <col min="12020" max="12020" width="26" style="11" customWidth="1"/>
    <col min="12021" max="12021" width="31.85546875" style="11" customWidth="1"/>
    <col min="12022" max="12273" width="9.140625" style="11"/>
    <col min="12274" max="12274" width="45.5703125" style="11" customWidth="1"/>
    <col min="12275" max="12275" width="19.85546875" style="11" customWidth="1"/>
    <col min="12276" max="12276" width="26" style="11" customWidth="1"/>
    <col min="12277" max="12277" width="31.85546875" style="11" customWidth="1"/>
    <col min="12278" max="12529" width="9.140625" style="11"/>
    <col min="12530" max="12530" width="45.5703125" style="11" customWidth="1"/>
    <col min="12531" max="12531" width="19.85546875" style="11" customWidth="1"/>
    <col min="12532" max="12532" width="26" style="11" customWidth="1"/>
    <col min="12533" max="12533" width="31.85546875" style="11" customWidth="1"/>
    <col min="12534" max="12785" width="9.140625" style="11"/>
    <col min="12786" max="12786" width="45.5703125" style="11" customWidth="1"/>
    <col min="12787" max="12787" width="19.85546875" style="11" customWidth="1"/>
    <col min="12788" max="12788" width="26" style="11" customWidth="1"/>
    <col min="12789" max="12789" width="31.85546875" style="11" customWidth="1"/>
    <col min="12790" max="13041" width="9.140625" style="11"/>
    <col min="13042" max="13042" width="45.5703125" style="11" customWidth="1"/>
    <col min="13043" max="13043" width="19.85546875" style="11" customWidth="1"/>
    <col min="13044" max="13044" width="26" style="11" customWidth="1"/>
    <col min="13045" max="13045" width="31.85546875" style="11" customWidth="1"/>
    <col min="13046" max="13297" width="9.140625" style="11"/>
    <col min="13298" max="13298" width="45.5703125" style="11" customWidth="1"/>
    <col min="13299" max="13299" width="19.85546875" style="11" customWidth="1"/>
    <col min="13300" max="13300" width="26" style="11" customWidth="1"/>
    <col min="13301" max="13301" width="31.85546875" style="11" customWidth="1"/>
    <col min="13302" max="13553" width="9.140625" style="11"/>
    <col min="13554" max="13554" width="45.5703125" style="11" customWidth="1"/>
    <col min="13555" max="13555" width="19.85546875" style="11" customWidth="1"/>
    <col min="13556" max="13556" width="26" style="11" customWidth="1"/>
    <col min="13557" max="13557" width="31.85546875" style="11" customWidth="1"/>
    <col min="13558" max="13809" width="9.140625" style="11"/>
    <col min="13810" max="13810" width="45.5703125" style="11" customWidth="1"/>
    <col min="13811" max="13811" width="19.85546875" style="11" customWidth="1"/>
    <col min="13812" max="13812" width="26" style="11" customWidth="1"/>
    <col min="13813" max="13813" width="31.85546875" style="11" customWidth="1"/>
    <col min="13814" max="14065" width="9.140625" style="11"/>
    <col min="14066" max="14066" width="45.5703125" style="11" customWidth="1"/>
    <col min="14067" max="14067" width="19.85546875" style="11" customWidth="1"/>
    <col min="14068" max="14068" width="26" style="11" customWidth="1"/>
    <col min="14069" max="14069" width="31.85546875" style="11" customWidth="1"/>
    <col min="14070" max="14321" width="9.140625" style="11"/>
    <col min="14322" max="14322" width="45.5703125" style="11" customWidth="1"/>
    <col min="14323" max="14323" width="19.85546875" style="11" customWidth="1"/>
    <col min="14324" max="14324" width="26" style="11" customWidth="1"/>
    <col min="14325" max="14325" width="31.85546875" style="11" customWidth="1"/>
    <col min="14326" max="14577" width="9.140625" style="11"/>
    <col min="14578" max="14578" width="45.5703125" style="11" customWidth="1"/>
    <col min="14579" max="14579" width="19.85546875" style="11" customWidth="1"/>
    <col min="14580" max="14580" width="26" style="11" customWidth="1"/>
    <col min="14581" max="14581" width="31.85546875" style="11" customWidth="1"/>
    <col min="14582" max="14833" width="9.140625" style="11"/>
    <col min="14834" max="14834" width="45.5703125" style="11" customWidth="1"/>
    <col min="14835" max="14835" width="19.85546875" style="11" customWidth="1"/>
    <col min="14836" max="14836" width="26" style="11" customWidth="1"/>
    <col min="14837" max="14837" width="31.85546875" style="11" customWidth="1"/>
    <col min="14838" max="15089" width="9.140625" style="11"/>
    <col min="15090" max="15090" width="45.5703125" style="11" customWidth="1"/>
    <col min="15091" max="15091" width="19.85546875" style="11" customWidth="1"/>
    <col min="15092" max="15092" width="26" style="11" customWidth="1"/>
    <col min="15093" max="15093" width="31.85546875" style="11" customWidth="1"/>
    <col min="15094" max="15345" width="9.140625" style="11"/>
    <col min="15346" max="15346" width="45.5703125" style="11" customWidth="1"/>
    <col min="15347" max="15347" width="19.85546875" style="11" customWidth="1"/>
    <col min="15348" max="15348" width="26" style="11" customWidth="1"/>
    <col min="15349" max="15349" width="31.85546875" style="11" customWidth="1"/>
    <col min="15350" max="15601" width="9.140625" style="11"/>
    <col min="15602" max="15602" width="45.5703125" style="11" customWidth="1"/>
    <col min="15603" max="15603" width="19.85546875" style="11" customWidth="1"/>
    <col min="15604" max="15604" width="26" style="11" customWidth="1"/>
    <col min="15605" max="15605" width="31.85546875" style="11" customWidth="1"/>
    <col min="15606" max="15857" width="9.140625" style="11"/>
    <col min="15858" max="15858" width="45.5703125" style="11" customWidth="1"/>
    <col min="15859" max="15859" width="19.85546875" style="11" customWidth="1"/>
    <col min="15860" max="15860" width="26" style="11" customWidth="1"/>
    <col min="15861" max="15861" width="31.85546875" style="11" customWidth="1"/>
    <col min="15862" max="16113" width="9.140625" style="11"/>
    <col min="16114" max="16114" width="45.5703125" style="11" customWidth="1"/>
    <col min="16115" max="16115" width="19.85546875" style="11" customWidth="1"/>
    <col min="16116" max="16116" width="26" style="11" customWidth="1"/>
    <col min="16117" max="16117" width="31.85546875" style="11" customWidth="1"/>
    <col min="16118" max="16384" width="9.140625" style="11"/>
  </cols>
  <sheetData>
    <row r="1" spans="1:7" x14ac:dyDescent="0.2">
      <c r="A1" s="18" t="s">
        <v>5198</v>
      </c>
      <c r="B1" s="740" t="str">
        <f>HYPERLINK("#List!$A$1", "Preparatory")</f>
        <v>Preparatory</v>
      </c>
    </row>
    <row r="2" spans="1:7" x14ac:dyDescent="0.2">
      <c r="A2" s="18" t="s">
        <v>18081</v>
      </c>
      <c r="B2" s="740" t="str">
        <f>HYPERLINK("#List!$A$1", "Preparatory")</f>
        <v>Preparatory</v>
      </c>
    </row>
    <row r="3" spans="1:7" x14ac:dyDescent="0.2">
      <c r="A3" s="18" t="s">
        <v>18082</v>
      </c>
      <c r="B3" s="740" t="str">
        <f>HYPERLINK("#List!$A$1", "Preparatory")</f>
        <v>Preparatory</v>
      </c>
    </row>
    <row r="4" spans="1:7" x14ac:dyDescent="0.2">
      <c r="A4" s="18"/>
    </row>
    <row r="5" spans="1:7" x14ac:dyDescent="0.2">
      <c r="A5" s="106" t="s">
        <v>451</v>
      </c>
      <c r="B5" s="295"/>
      <c r="C5" s="295"/>
      <c r="D5" s="17"/>
      <c r="E5" s="17"/>
      <c r="F5" s="17"/>
      <c r="G5" s="17"/>
    </row>
    <row r="6" spans="1:7" x14ac:dyDescent="0.2">
      <c r="A6" s="106" t="s">
        <v>450</v>
      </c>
      <c r="B6" s="17"/>
      <c r="C6" s="17"/>
      <c r="D6" s="17"/>
      <c r="E6" s="17"/>
      <c r="F6" s="17"/>
      <c r="G6" s="17"/>
    </row>
    <row r="7" spans="1:7" x14ac:dyDescent="0.2">
      <c r="A7" s="106"/>
      <c r="B7" s="17"/>
      <c r="C7" s="17"/>
      <c r="D7" s="17"/>
      <c r="E7" s="17"/>
      <c r="F7" s="17"/>
      <c r="G7" s="17"/>
    </row>
    <row r="8" spans="1:7" x14ac:dyDescent="0.2">
      <c r="A8" s="18" t="s">
        <v>6845</v>
      </c>
      <c r="B8" s="17"/>
      <c r="C8" s="17"/>
      <c r="D8" s="4"/>
      <c r="E8" s="4"/>
      <c r="F8" s="4"/>
      <c r="G8" s="4"/>
    </row>
    <row r="9" spans="1:7" x14ac:dyDescent="0.2">
      <c r="A9" s="11" t="s">
        <v>48</v>
      </c>
      <c r="B9" s="17"/>
      <c r="C9" s="17"/>
      <c r="D9" s="4"/>
      <c r="E9" s="4"/>
      <c r="F9" s="4"/>
      <c r="G9" s="4"/>
    </row>
    <row r="10" spans="1:7" x14ac:dyDescent="0.2">
      <c r="A10" s="11" t="s">
        <v>4583</v>
      </c>
      <c r="B10" s="17"/>
      <c r="C10" s="17"/>
      <c r="D10" s="4"/>
      <c r="E10" s="4"/>
      <c r="F10" s="4"/>
      <c r="G10" s="4"/>
    </row>
    <row r="11" spans="1:7" ht="12" customHeight="1" x14ac:dyDescent="0.2">
      <c r="B11" s="17"/>
      <c r="C11" s="17"/>
      <c r="D11" s="4"/>
      <c r="E11" s="4"/>
      <c r="F11" s="4"/>
      <c r="G11" s="4"/>
    </row>
    <row r="12" spans="1:7" x14ac:dyDescent="0.2">
      <c r="A12" s="18" t="s">
        <v>18013</v>
      </c>
      <c r="B12" s="17"/>
      <c r="C12" s="17"/>
      <c r="D12" s="4"/>
      <c r="E12" s="4"/>
      <c r="F12" s="4"/>
      <c r="G12" s="4"/>
    </row>
    <row r="13" spans="1:7" x14ac:dyDescent="0.2">
      <c r="A13" s="11" t="s">
        <v>48</v>
      </c>
      <c r="B13" s="17"/>
      <c r="C13" s="17"/>
      <c r="D13" s="4"/>
      <c r="E13" s="4"/>
      <c r="F13" s="4"/>
      <c r="G13" s="4"/>
    </row>
    <row r="14" spans="1:7" x14ac:dyDescent="0.2">
      <c r="A14" s="11" t="s">
        <v>4583</v>
      </c>
      <c r="B14" s="17"/>
      <c r="C14" s="17"/>
      <c r="D14" s="4"/>
      <c r="E14" s="4"/>
      <c r="F14" s="4"/>
      <c r="G14" s="4"/>
    </row>
    <row r="15" spans="1:7" x14ac:dyDescent="0.2">
      <c r="A15" s="156" t="s">
        <v>4490</v>
      </c>
      <c r="B15" s="17"/>
      <c r="C15" s="17"/>
      <c r="D15" s="4"/>
      <c r="E15" s="4"/>
      <c r="F15" s="4"/>
      <c r="G15" s="4"/>
    </row>
    <row r="16" spans="1:7" x14ac:dyDescent="0.2">
      <c r="A16" s="156" t="s">
        <v>7563</v>
      </c>
      <c r="B16" s="157" t="s">
        <v>6613</v>
      </c>
      <c r="C16" s="158" t="s">
        <v>7805</v>
      </c>
      <c r="D16" s="157" t="s">
        <v>7463</v>
      </c>
      <c r="E16" s="4"/>
      <c r="F16" s="4"/>
      <c r="G16" s="4"/>
    </row>
    <row r="17" spans="1:7" x14ac:dyDescent="0.2">
      <c r="B17" s="17"/>
      <c r="C17" s="17"/>
      <c r="D17" s="4"/>
      <c r="E17" s="4"/>
      <c r="F17" s="4"/>
      <c r="G17" s="4"/>
    </row>
    <row r="18" spans="1:7" x14ac:dyDescent="0.2">
      <c r="A18" s="18" t="s">
        <v>18014</v>
      </c>
      <c r="B18" s="17"/>
      <c r="C18" s="17"/>
      <c r="D18" s="4"/>
      <c r="E18" s="4"/>
      <c r="F18" s="4"/>
      <c r="G18" s="4"/>
    </row>
    <row r="19" spans="1:7" x14ac:dyDescent="0.2">
      <c r="A19" s="11" t="s">
        <v>48</v>
      </c>
      <c r="B19" s="17"/>
      <c r="C19" s="17"/>
      <c r="D19" s="4"/>
      <c r="E19" s="4"/>
      <c r="F19" s="4"/>
      <c r="G19" s="4"/>
    </row>
    <row r="20" spans="1:7" x14ac:dyDescent="0.2">
      <c r="A20" s="11" t="s">
        <v>4583</v>
      </c>
      <c r="B20" s="17"/>
      <c r="C20" s="17"/>
      <c r="D20" s="4"/>
      <c r="E20" s="4"/>
      <c r="F20" s="4"/>
      <c r="G20" s="4"/>
    </row>
    <row r="21" spans="1:7" x14ac:dyDescent="0.2">
      <c r="A21" s="156" t="s">
        <v>4491</v>
      </c>
      <c r="B21" s="17"/>
      <c r="C21" s="17"/>
      <c r="D21" s="4"/>
      <c r="E21" s="4"/>
      <c r="F21" s="4"/>
      <c r="G21" s="4"/>
    </row>
    <row r="22" spans="1:7" x14ac:dyDescent="0.2">
      <c r="D22" s="388"/>
    </row>
    <row r="23" spans="1:7" ht="63.75" x14ac:dyDescent="0.2">
      <c r="A23" s="215" t="s">
        <v>438</v>
      </c>
      <c r="B23" s="215" t="s">
        <v>6554</v>
      </c>
      <c r="C23" s="215" t="s">
        <v>2492</v>
      </c>
      <c r="D23" s="215" t="s">
        <v>2493</v>
      </c>
      <c r="E23" s="215" t="s">
        <v>408</v>
      </c>
      <c r="F23" s="215" t="s">
        <v>435</v>
      </c>
    </row>
    <row r="24" spans="1:7" x14ac:dyDescent="0.2">
      <c r="A24" s="219" t="s">
        <v>7811</v>
      </c>
      <c r="B24" s="219" t="s">
        <v>7835</v>
      </c>
      <c r="C24" s="219" t="s">
        <v>8293</v>
      </c>
      <c r="D24" s="219" t="s">
        <v>8338</v>
      </c>
      <c r="E24" s="219" t="s">
        <v>7837</v>
      </c>
      <c r="F24" s="219" t="s">
        <v>8339</v>
      </c>
    </row>
    <row r="25" spans="1:7" x14ac:dyDescent="0.2">
      <c r="A25" s="678" t="s">
        <v>269</v>
      </c>
      <c r="B25" s="655" t="s">
        <v>23</v>
      </c>
      <c r="C25" s="655" t="s">
        <v>5304</v>
      </c>
      <c r="D25" s="655" t="s">
        <v>5305</v>
      </c>
      <c r="E25" s="655" t="s">
        <v>227</v>
      </c>
      <c r="F25" s="655" t="s">
        <v>208</v>
      </c>
    </row>
    <row r="26" spans="1:7" ht="25.5" x14ac:dyDescent="0.2">
      <c r="A26" s="82" t="s">
        <v>7116</v>
      </c>
      <c r="B26" s="80" t="s">
        <v>2107</v>
      </c>
      <c r="C26" s="80" t="s">
        <v>7386</v>
      </c>
      <c r="D26" s="80" t="s">
        <v>7384</v>
      </c>
      <c r="E26" s="80" t="s">
        <v>2106</v>
      </c>
      <c r="F26" s="80" t="s">
        <v>2106</v>
      </c>
    </row>
    <row r="27" spans="1:7" x14ac:dyDescent="0.2">
      <c r="A27" s="83" t="s">
        <v>7613</v>
      </c>
      <c r="B27" s="80" t="s">
        <v>5003</v>
      </c>
      <c r="C27" s="80"/>
      <c r="D27" s="80"/>
      <c r="E27" s="80" t="s">
        <v>5003</v>
      </c>
      <c r="F27" s="80" t="s">
        <v>5003</v>
      </c>
    </row>
    <row r="28" spans="1:7" ht="25.5" x14ac:dyDescent="0.2">
      <c r="A28" s="83"/>
      <c r="B28" s="80"/>
      <c r="C28" s="83"/>
      <c r="D28" s="83"/>
      <c r="E28" s="75" t="s">
        <v>4232</v>
      </c>
      <c r="F28" s="75" t="s">
        <v>4232</v>
      </c>
    </row>
    <row r="29" spans="1:7" x14ac:dyDescent="0.2">
      <c r="A29" s="83"/>
      <c r="B29" s="80" t="s">
        <v>4871</v>
      </c>
      <c r="C29" s="83"/>
      <c r="D29" s="83"/>
      <c r="E29" s="80" t="s">
        <v>4871</v>
      </c>
      <c r="F29" s="80" t="s">
        <v>4871</v>
      </c>
    </row>
    <row r="30" spans="1:7" x14ac:dyDescent="0.2">
      <c r="A30" s="83"/>
      <c r="B30" s="80" t="s">
        <v>4859</v>
      </c>
      <c r="C30" s="83"/>
      <c r="D30" s="83"/>
      <c r="E30" s="80" t="s">
        <v>4859</v>
      </c>
      <c r="F30" s="80" t="s">
        <v>4859</v>
      </c>
    </row>
    <row r="31" spans="1:7" ht="25.5" x14ac:dyDescent="0.2">
      <c r="A31" s="83"/>
      <c r="B31" s="80" t="s">
        <v>4654</v>
      </c>
      <c r="C31" s="83"/>
      <c r="D31" s="83"/>
      <c r="E31" s="75" t="s">
        <v>4465</v>
      </c>
      <c r="F31" s="75" t="s">
        <v>4465</v>
      </c>
    </row>
    <row r="32" spans="1:7" ht="38.25" x14ac:dyDescent="0.2">
      <c r="A32" s="83"/>
      <c r="B32" s="80"/>
      <c r="C32" s="83"/>
      <c r="D32" s="83"/>
      <c r="E32" s="80" t="s">
        <v>4455</v>
      </c>
      <c r="F32" s="80" t="s">
        <v>4452</v>
      </c>
    </row>
    <row r="34" spans="1:7" x14ac:dyDescent="0.2">
      <c r="A34" s="18" t="s">
        <v>6846</v>
      </c>
    </row>
    <row r="35" spans="1:7" x14ac:dyDescent="0.2">
      <c r="A35" s="11" t="s">
        <v>48</v>
      </c>
    </row>
    <row r="36" spans="1:7" x14ac:dyDescent="0.2">
      <c r="A36" s="11" t="s">
        <v>4583</v>
      </c>
    </row>
    <row r="37" spans="1:7" ht="12" customHeight="1" x14ac:dyDescent="0.2">
      <c r="B37" s="17"/>
      <c r="C37" s="17"/>
      <c r="D37" s="4"/>
      <c r="E37" s="4"/>
      <c r="F37" s="4"/>
      <c r="G37" s="4"/>
    </row>
    <row r="38" spans="1:7" x14ac:dyDescent="0.2">
      <c r="A38" s="18" t="s">
        <v>18015</v>
      </c>
      <c r="B38" s="17"/>
      <c r="C38" s="17"/>
      <c r="D38" s="4"/>
      <c r="E38" s="4"/>
      <c r="F38" s="4"/>
      <c r="G38" s="4"/>
    </row>
    <row r="39" spans="1:7" x14ac:dyDescent="0.2">
      <c r="A39" s="11" t="s">
        <v>48</v>
      </c>
      <c r="B39" s="17"/>
      <c r="C39" s="17"/>
      <c r="D39" s="4"/>
      <c r="E39" s="4"/>
      <c r="F39" s="4"/>
      <c r="G39" s="4"/>
    </row>
    <row r="40" spans="1:7" x14ac:dyDescent="0.2">
      <c r="A40" s="11" t="s">
        <v>4583</v>
      </c>
      <c r="B40" s="17"/>
      <c r="C40" s="17"/>
      <c r="D40" s="4"/>
      <c r="E40" s="4"/>
      <c r="F40" s="4"/>
      <c r="G40" s="4"/>
    </row>
    <row r="41" spans="1:7" x14ac:dyDescent="0.2">
      <c r="A41" s="156" t="s">
        <v>4490</v>
      </c>
      <c r="B41" s="17"/>
      <c r="C41" s="17"/>
      <c r="D41" s="4"/>
      <c r="E41" s="4"/>
      <c r="F41" s="4"/>
      <c r="G41" s="4"/>
    </row>
    <row r="42" spans="1:7" x14ac:dyDescent="0.2">
      <c r="A42" s="156" t="s">
        <v>7563</v>
      </c>
      <c r="B42" s="157" t="s">
        <v>6613</v>
      </c>
      <c r="C42" s="158" t="s">
        <v>7805</v>
      </c>
      <c r="D42" s="157" t="s">
        <v>7463</v>
      </c>
      <c r="E42" s="4"/>
      <c r="F42" s="4"/>
      <c r="G42" s="4"/>
    </row>
    <row r="43" spans="1:7" x14ac:dyDescent="0.2">
      <c r="B43" s="17"/>
      <c r="C43" s="17"/>
      <c r="D43" s="4"/>
      <c r="E43" s="4"/>
      <c r="F43" s="4"/>
      <c r="G43" s="4"/>
    </row>
    <row r="44" spans="1:7" x14ac:dyDescent="0.2">
      <c r="A44" s="18" t="s">
        <v>18016</v>
      </c>
      <c r="B44" s="17"/>
      <c r="C44" s="17"/>
      <c r="D44" s="4"/>
      <c r="E44" s="4"/>
      <c r="F44" s="4"/>
      <c r="G44" s="4"/>
    </row>
    <row r="45" spans="1:7" x14ac:dyDescent="0.2">
      <c r="A45" s="11" t="s">
        <v>48</v>
      </c>
      <c r="B45" s="17"/>
      <c r="C45" s="17"/>
      <c r="D45" s="4"/>
      <c r="E45" s="4"/>
      <c r="F45" s="4"/>
      <c r="G45" s="4"/>
    </row>
    <row r="46" spans="1:7" x14ac:dyDescent="0.2">
      <c r="A46" s="11" t="s">
        <v>4583</v>
      </c>
      <c r="B46" s="17"/>
      <c r="C46" s="17"/>
      <c r="D46" s="4"/>
      <c r="E46" s="4"/>
      <c r="F46" s="4"/>
      <c r="G46" s="4"/>
    </row>
    <row r="47" spans="1:7" x14ac:dyDescent="0.2">
      <c r="A47" s="156" t="s">
        <v>4491</v>
      </c>
      <c r="B47" s="17"/>
      <c r="C47" s="17"/>
      <c r="D47" s="4"/>
      <c r="E47" s="4"/>
      <c r="F47" s="4"/>
      <c r="G47" s="4"/>
    </row>
    <row r="49" spans="1:15" ht="63.75" x14ac:dyDescent="0.2">
      <c r="C49" s="436" t="s">
        <v>2489</v>
      </c>
      <c r="D49" s="219" t="s">
        <v>410</v>
      </c>
      <c r="E49" s="219" t="s">
        <v>433</v>
      </c>
      <c r="F49" s="436" t="s">
        <v>435</v>
      </c>
    </row>
    <row r="50" spans="1:15" x14ac:dyDescent="0.2">
      <c r="C50" s="219" t="s">
        <v>7863</v>
      </c>
      <c r="D50" s="219" t="s">
        <v>8340</v>
      </c>
      <c r="E50" s="219" t="s">
        <v>8303</v>
      </c>
      <c r="F50" s="217" t="s">
        <v>8352</v>
      </c>
    </row>
    <row r="51" spans="1:15" x14ac:dyDescent="0.2">
      <c r="A51" s="89" t="s">
        <v>437</v>
      </c>
      <c r="B51" s="331" t="s">
        <v>7813</v>
      </c>
      <c r="C51" s="639" t="s">
        <v>274</v>
      </c>
      <c r="D51" s="652"/>
      <c r="E51" s="652"/>
      <c r="F51" s="639" t="s">
        <v>239</v>
      </c>
      <c r="G51" s="17" t="s">
        <v>4868</v>
      </c>
      <c r="H51" s="14" t="s">
        <v>2106</v>
      </c>
      <c r="I51" s="14" t="s">
        <v>5003</v>
      </c>
      <c r="J51" s="329" t="s">
        <v>4232</v>
      </c>
      <c r="K51" s="14" t="s">
        <v>4871</v>
      </c>
      <c r="L51" s="14" t="s">
        <v>4859</v>
      </c>
      <c r="M51" s="52" t="s">
        <v>4465</v>
      </c>
      <c r="N51" s="52"/>
    </row>
    <row r="52" spans="1:15" x14ac:dyDescent="0.2">
      <c r="A52" s="89" t="s">
        <v>436</v>
      </c>
      <c r="B52" s="331" t="s">
        <v>7853</v>
      </c>
      <c r="C52" s="639" t="s">
        <v>424</v>
      </c>
      <c r="D52" s="652"/>
      <c r="E52" s="652"/>
      <c r="F52" s="639" t="s">
        <v>238</v>
      </c>
      <c r="G52" s="17" t="s">
        <v>4865</v>
      </c>
      <c r="H52" s="14" t="s">
        <v>2106</v>
      </c>
      <c r="I52" s="14" t="s">
        <v>5003</v>
      </c>
      <c r="J52" s="329" t="s">
        <v>4232</v>
      </c>
      <c r="K52" s="14" t="s">
        <v>4871</v>
      </c>
      <c r="L52" s="14" t="s">
        <v>4859</v>
      </c>
      <c r="M52" s="52" t="s">
        <v>4465</v>
      </c>
      <c r="N52" s="52"/>
    </row>
    <row r="53" spans="1:15" x14ac:dyDescent="0.2">
      <c r="A53" s="89" t="s">
        <v>2095</v>
      </c>
      <c r="B53" s="331" t="s">
        <v>8353</v>
      </c>
      <c r="C53" s="639" t="s">
        <v>553</v>
      </c>
      <c r="D53" s="657" t="s">
        <v>395</v>
      </c>
      <c r="E53" s="657" t="s">
        <v>394</v>
      </c>
      <c r="F53" s="639" t="s">
        <v>237</v>
      </c>
      <c r="G53" s="14" t="s">
        <v>2106</v>
      </c>
      <c r="H53" s="14" t="s">
        <v>5003</v>
      </c>
      <c r="I53" s="329" t="s">
        <v>4232</v>
      </c>
      <c r="J53" s="14" t="s">
        <v>4871</v>
      </c>
      <c r="K53" s="14" t="s">
        <v>4859</v>
      </c>
      <c r="L53" s="52" t="s">
        <v>4465</v>
      </c>
    </row>
    <row r="54" spans="1:15" x14ac:dyDescent="0.2">
      <c r="A54" s="89" t="s">
        <v>2096</v>
      </c>
      <c r="B54" s="331" t="s">
        <v>8406</v>
      </c>
      <c r="C54" s="652"/>
      <c r="D54" s="657" t="s">
        <v>434</v>
      </c>
      <c r="E54" s="657" t="s">
        <v>420</v>
      </c>
      <c r="F54" s="652"/>
      <c r="G54" s="14" t="s">
        <v>2106</v>
      </c>
      <c r="H54" s="14" t="s">
        <v>5003</v>
      </c>
      <c r="I54" s="329" t="s">
        <v>4232</v>
      </c>
      <c r="J54" s="14" t="s">
        <v>4872</v>
      </c>
      <c r="K54" s="14" t="s">
        <v>4859</v>
      </c>
      <c r="L54" s="52" t="s">
        <v>4465</v>
      </c>
    </row>
    <row r="55" spans="1:15" x14ac:dyDescent="0.2">
      <c r="A55" s="89" t="s">
        <v>228</v>
      </c>
      <c r="B55" s="331" t="s">
        <v>8407</v>
      </c>
      <c r="C55" s="639" t="s">
        <v>484</v>
      </c>
      <c r="D55" s="652"/>
      <c r="E55" s="652"/>
      <c r="F55" s="652"/>
      <c r="G55" s="14" t="s">
        <v>2106</v>
      </c>
      <c r="H55" s="14" t="s">
        <v>5003</v>
      </c>
      <c r="I55" s="329" t="s">
        <v>4232</v>
      </c>
      <c r="J55" s="14"/>
      <c r="K55" s="14"/>
      <c r="L55" s="52"/>
    </row>
    <row r="56" spans="1:15" ht="38.25" x14ac:dyDescent="0.2">
      <c r="C56" s="82" t="s">
        <v>4455</v>
      </c>
      <c r="D56" s="82" t="s">
        <v>4453</v>
      </c>
      <c r="E56" s="82" t="s">
        <v>4454</v>
      </c>
      <c r="F56" s="82" t="s">
        <v>4452</v>
      </c>
    </row>
    <row r="57" spans="1:15" x14ac:dyDescent="0.2">
      <c r="O57" s="14"/>
    </row>
    <row r="58" spans="1:15" x14ac:dyDescent="0.2">
      <c r="O58" s="14"/>
    </row>
    <row r="59" spans="1:15" x14ac:dyDescent="0.2">
      <c r="A59" s="18" t="s">
        <v>6847</v>
      </c>
      <c r="O59" s="14"/>
    </row>
    <row r="60" spans="1:15" x14ac:dyDescent="0.2">
      <c r="A60" s="11" t="s">
        <v>48</v>
      </c>
    </row>
    <row r="61" spans="1:15" x14ac:dyDescent="0.2">
      <c r="A61" s="11" t="s">
        <v>4583</v>
      </c>
    </row>
    <row r="62" spans="1:15" ht="12" customHeight="1" x14ac:dyDescent="0.2">
      <c r="B62" s="17"/>
      <c r="C62" s="17"/>
      <c r="D62" s="4"/>
      <c r="E62" s="4"/>
      <c r="F62" s="4"/>
      <c r="G62" s="4"/>
    </row>
    <row r="63" spans="1:15" x14ac:dyDescent="0.2">
      <c r="A63" s="51" t="s">
        <v>432</v>
      </c>
    </row>
    <row r="64" spans="1:15" x14ac:dyDescent="0.2">
      <c r="A64" s="51"/>
    </row>
    <row r="65" spans="1:23" x14ac:dyDescent="0.2">
      <c r="B65" s="391"/>
      <c r="C65" s="305" t="s">
        <v>2392</v>
      </c>
    </row>
    <row r="66" spans="1:23" x14ac:dyDescent="0.2">
      <c r="B66" s="391"/>
      <c r="C66" s="304" t="s">
        <v>7864</v>
      </c>
    </row>
    <row r="67" spans="1:23" ht="51" x14ac:dyDescent="0.2">
      <c r="A67" s="269" t="s">
        <v>399</v>
      </c>
      <c r="B67" s="796" t="s">
        <v>8384</v>
      </c>
      <c r="C67" s="678" t="s">
        <v>416</v>
      </c>
      <c r="E67" s="11" t="s">
        <v>4456</v>
      </c>
      <c r="G67" s="9" t="s">
        <v>2106</v>
      </c>
      <c r="H67" s="9" t="s">
        <v>5003</v>
      </c>
      <c r="I67" s="10"/>
      <c r="J67" s="9" t="s">
        <v>4232</v>
      </c>
      <c r="K67" s="16"/>
      <c r="L67" s="10" t="s">
        <v>4859</v>
      </c>
      <c r="M67" s="16"/>
    </row>
    <row r="68" spans="1:23" ht="25.5" x14ac:dyDescent="0.2">
      <c r="A68" s="332" t="s">
        <v>398</v>
      </c>
      <c r="B68" s="796" t="s">
        <v>8385</v>
      </c>
      <c r="C68" s="678" t="s">
        <v>488</v>
      </c>
      <c r="D68" s="17"/>
      <c r="E68" s="13" t="s">
        <v>4457</v>
      </c>
      <c r="G68" s="9" t="s">
        <v>2106</v>
      </c>
      <c r="H68" s="9" t="s">
        <v>5003</v>
      </c>
      <c r="I68" s="10"/>
      <c r="J68" s="9" t="s">
        <v>4232</v>
      </c>
      <c r="K68" s="10"/>
      <c r="L68" s="10" t="s">
        <v>4859</v>
      </c>
      <c r="M68" s="16"/>
      <c r="P68" s="156"/>
    </row>
    <row r="69" spans="1:23" x14ac:dyDescent="0.2">
      <c r="A69" s="332" t="s">
        <v>6555</v>
      </c>
      <c r="B69" s="796" t="s">
        <v>8386</v>
      </c>
      <c r="C69" s="778" t="s">
        <v>443</v>
      </c>
      <c r="D69" s="17"/>
      <c r="E69" s="13" t="s">
        <v>4458</v>
      </c>
      <c r="G69" s="9" t="s">
        <v>2106</v>
      </c>
      <c r="H69" s="9" t="s">
        <v>5003</v>
      </c>
      <c r="I69" s="10"/>
      <c r="J69" s="9" t="s">
        <v>4232</v>
      </c>
      <c r="K69" s="10"/>
      <c r="L69" s="10" t="s">
        <v>4859</v>
      </c>
      <c r="M69" s="16"/>
      <c r="P69" s="156"/>
    </row>
    <row r="70" spans="1:23" ht="76.5" x14ac:dyDescent="0.2">
      <c r="A70" s="332" t="s">
        <v>6660</v>
      </c>
      <c r="B70" s="796" t="s">
        <v>7827</v>
      </c>
      <c r="C70" s="678" t="s">
        <v>212</v>
      </c>
      <c r="D70" s="13" t="s">
        <v>4868</v>
      </c>
      <c r="E70" s="13" t="s">
        <v>4451</v>
      </c>
      <c r="F70" s="13" t="s">
        <v>4360</v>
      </c>
      <c r="G70" s="10" t="s">
        <v>2106</v>
      </c>
      <c r="H70" s="9" t="s">
        <v>5003</v>
      </c>
      <c r="I70" s="10"/>
      <c r="J70" s="9" t="s">
        <v>4232</v>
      </c>
      <c r="K70" s="10" t="s">
        <v>4490</v>
      </c>
      <c r="L70" s="10" t="s">
        <v>4859</v>
      </c>
      <c r="M70" s="10"/>
      <c r="P70" s="156"/>
    </row>
    <row r="71" spans="1:23" ht="38.25" x14ac:dyDescent="0.2">
      <c r="A71" s="332" t="s">
        <v>2494</v>
      </c>
      <c r="B71" s="796" t="s">
        <v>7826</v>
      </c>
      <c r="C71" s="678" t="s">
        <v>2496</v>
      </c>
      <c r="D71" s="13" t="s">
        <v>4868</v>
      </c>
      <c r="E71" s="13" t="s">
        <v>4451</v>
      </c>
      <c r="F71" s="13" t="s">
        <v>4360</v>
      </c>
      <c r="G71" s="10" t="s">
        <v>2106</v>
      </c>
      <c r="H71" s="9" t="s">
        <v>5003</v>
      </c>
      <c r="I71" s="10"/>
      <c r="J71" s="9" t="s">
        <v>4232</v>
      </c>
      <c r="K71" s="10" t="s">
        <v>4491</v>
      </c>
      <c r="L71" s="10" t="s">
        <v>4859</v>
      </c>
      <c r="M71" s="10"/>
      <c r="P71" s="16"/>
    </row>
    <row r="72" spans="1:23" ht="38.25" x14ac:dyDescent="0.2">
      <c r="A72" s="332" t="s">
        <v>405</v>
      </c>
      <c r="B72" s="796" t="s">
        <v>8398</v>
      </c>
      <c r="C72" s="678" t="s">
        <v>442</v>
      </c>
      <c r="D72" s="13" t="s">
        <v>4865</v>
      </c>
      <c r="E72" s="13" t="s">
        <v>4451</v>
      </c>
      <c r="F72" s="13" t="s">
        <v>4360</v>
      </c>
      <c r="G72" s="10" t="s">
        <v>2106</v>
      </c>
      <c r="H72" s="9" t="s">
        <v>5003</v>
      </c>
      <c r="I72" s="10"/>
      <c r="J72" s="9" t="s">
        <v>4232</v>
      </c>
      <c r="K72" s="10"/>
      <c r="L72" s="10" t="s">
        <v>4870</v>
      </c>
      <c r="M72" s="10"/>
      <c r="P72" s="16"/>
    </row>
    <row r="73" spans="1:23" x14ac:dyDescent="0.2">
      <c r="A73" s="332" t="s">
        <v>414</v>
      </c>
      <c r="B73" s="796" t="s">
        <v>8414</v>
      </c>
      <c r="C73" s="655" t="s">
        <v>413</v>
      </c>
      <c r="D73" s="17"/>
      <c r="E73" s="17"/>
      <c r="F73" s="13" t="s">
        <v>4428</v>
      </c>
      <c r="G73" s="10" t="s">
        <v>2106</v>
      </c>
      <c r="H73" s="9" t="s">
        <v>5003</v>
      </c>
      <c r="I73" s="10" t="s">
        <v>4383</v>
      </c>
      <c r="J73" s="10" t="s">
        <v>4384</v>
      </c>
      <c r="K73" s="10" t="s">
        <v>4219</v>
      </c>
      <c r="L73" s="10" t="s">
        <v>4285</v>
      </c>
      <c r="M73" s="10"/>
      <c r="P73" s="16"/>
    </row>
    <row r="74" spans="1:23" x14ac:dyDescent="0.2">
      <c r="A74" s="332" t="s">
        <v>412</v>
      </c>
      <c r="B74" s="253" t="s">
        <v>7892</v>
      </c>
      <c r="C74" s="655" t="s">
        <v>411</v>
      </c>
      <c r="D74" s="17"/>
      <c r="E74" s="17"/>
      <c r="F74" s="13" t="s">
        <v>4428</v>
      </c>
      <c r="G74" s="10" t="s">
        <v>2106</v>
      </c>
      <c r="H74" s="9" t="s">
        <v>5003</v>
      </c>
      <c r="I74" s="10" t="s">
        <v>4383</v>
      </c>
      <c r="J74" s="10" t="s">
        <v>4384</v>
      </c>
      <c r="K74" s="10" t="s">
        <v>4219</v>
      </c>
      <c r="L74" s="10" t="s">
        <v>4285</v>
      </c>
      <c r="M74" s="10" t="s">
        <v>4465</v>
      </c>
      <c r="P74" s="10"/>
    </row>
    <row r="75" spans="1:23" ht="25.5" x14ac:dyDescent="0.2">
      <c r="A75" s="332" t="s">
        <v>441</v>
      </c>
      <c r="B75" s="796" t="s">
        <v>8415</v>
      </c>
      <c r="C75" s="778" t="s">
        <v>271</v>
      </c>
      <c r="D75" s="17"/>
      <c r="E75" s="17"/>
      <c r="F75" s="17"/>
      <c r="G75" s="10" t="s">
        <v>2108</v>
      </c>
      <c r="H75" s="9" t="s">
        <v>5003</v>
      </c>
      <c r="I75" s="10" t="s">
        <v>4213</v>
      </c>
      <c r="J75" s="16"/>
      <c r="K75" s="10"/>
      <c r="L75" s="10"/>
      <c r="M75" s="10"/>
      <c r="P75" s="10"/>
    </row>
    <row r="76" spans="1:23" x14ac:dyDescent="0.2">
      <c r="B76" s="85"/>
      <c r="P76" s="10"/>
      <c r="Q76" s="16"/>
      <c r="R76" s="16"/>
      <c r="S76" s="16"/>
      <c r="U76" s="16"/>
      <c r="V76" s="16"/>
      <c r="W76" s="16"/>
    </row>
    <row r="81" spans="1:1" x14ac:dyDescent="0.2">
      <c r="A81" s="18"/>
    </row>
  </sheetData>
  <pageMargins left="0.78740157499999996" right="0.78740157499999996" top="0.984251969" bottom="0.984251969" header="0.5" footer="0.5"/>
  <pageSetup paperSize="9" scale="34" orientation="landscape"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110"/>
  <sheetViews>
    <sheetView topLeftCell="A51" zoomScale="70" zoomScaleNormal="70" workbookViewId="0">
      <selection activeCell="B28" sqref="B28"/>
    </sheetView>
  </sheetViews>
  <sheetFormatPr defaultColWidth="9.140625" defaultRowHeight="12.75" x14ac:dyDescent="0.2"/>
  <cols>
    <col min="1" max="6" width="30.140625" style="11" customWidth="1"/>
    <col min="7" max="7" width="12.5703125" style="11" customWidth="1"/>
    <col min="8" max="8" width="13.28515625" style="11" customWidth="1"/>
    <col min="9" max="9" width="9.140625" style="11"/>
    <col min="10" max="10" width="15" style="11" customWidth="1"/>
    <col min="11" max="11" width="19.140625" style="11" customWidth="1"/>
    <col min="12" max="12" width="18" style="11" customWidth="1"/>
    <col min="13" max="13" width="17.140625" style="11" customWidth="1"/>
    <col min="14" max="17" width="25.42578125" style="11" customWidth="1"/>
    <col min="18" max="16384" width="9.140625" style="11"/>
  </cols>
  <sheetData>
    <row r="1" spans="1:29" x14ac:dyDescent="0.2">
      <c r="A1" s="18" t="s">
        <v>5199</v>
      </c>
      <c r="B1" s="740" t="str">
        <f>HYPERLINK("#List!$A$1", "Preparatory")</f>
        <v>Preparatory</v>
      </c>
    </row>
    <row r="2" spans="1:29" x14ac:dyDescent="0.2">
      <c r="A2" s="18" t="s">
        <v>18083</v>
      </c>
      <c r="B2" s="740" t="str">
        <f>HYPERLINK("#List!$A$1", "Preparatory")</f>
        <v>Preparatory</v>
      </c>
    </row>
    <row r="3" spans="1:29" x14ac:dyDescent="0.2">
      <c r="A3" s="18" t="s">
        <v>18084</v>
      </c>
      <c r="B3" s="740" t="str">
        <f>HYPERLINK("#List!$A$1", "Preparatory")</f>
        <v>Preparatory</v>
      </c>
    </row>
    <row r="4" spans="1:29" x14ac:dyDescent="0.2">
      <c r="A4" s="18"/>
      <c r="B4" s="17"/>
    </row>
    <row r="5" spans="1:29" x14ac:dyDescent="0.2">
      <c r="A5" s="106" t="s">
        <v>451</v>
      </c>
      <c r="B5" s="295"/>
      <c r="C5" s="295"/>
      <c r="D5" s="17"/>
      <c r="E5" s="17"/>
      <c r="F5" s="17"/>
      <c r="G5" s="17"/>
      <c r="J5" s="35"/>
      <c r="K5" s="381"/>
      <c r="L5" s="35"/>
      <c r="M5" s="35"/>
      <c r="N5" s="35"/>
      <c r="O5" s="35"/>
      <c r="P5" s="35"/>
      <c r="Q5" s="35"/>
      <c r="R5" s="35"/>
      <c r="S5" s="35"/>
      <c r="T5" s="35"/>
      <c r="U5" s="35"/>
      <c r="V5" s="35"/>
      <c r="W5" s="35"/>
      <c r="X5" s="35"/>
      <c r="Y5" s="35"/>
      <c r="Z5" s="35"/>
      <c r="AA5" s="35"/>
      <c r="AB5" s="35"/>
      <c r="AC5" s="35"/>
    </row>
    <row r="6" spans="1:29" x14ac:dyDescent="0.2">
      <c r="A6" s="106" t="s">
        <v>450</v>
      </c>
      <c r="B6" s="17"/>
      <c r="C6" s="17"/>
      <c r="D6" s="17"/>
      <c r="E6" s="17"/>
      <c r="F6" s="17"/>
      <c r="G6" s="17"/>
    </row>
    <row r="7" spans="1:29" x14ac:dyDescent="0.2">
      <c r="A7" s="106"/>
      <c r="B7" s="17"/>
      <c r="C7" s="17"/>
      <c r="D7" s="17"/>
      <c r="E7" s="17"/>
      <c r="F7" s="17"/>
      <c r="G7" s="17"/>
    </row>
    <row r="8" spans="1:29" x14ac:dyDescent="0.2">
      <c r="A8" s="18" t="s">
        <v>6848</v>
      </c>
      <c r="B8" s="17"/>
      <c r="C8" s="17"/>
      <c r="D8" s="17"/>
      <c r="E8" s="17"/>
      <c r="F8" s="17"/>
      <c r="G8" s="17"/>
    </row>
    <row r="9" spans="1:29" x14ac:dyDescent="0.2">
      <c r="A9" s="11" t="s">
        <v>48</v>
      </c>
      <c r="B9" s="17"/>
      <c r="C9" s="17"/>
      <c r="D9" s="17"/>
      <c r="E9" s="17"/>
      <c r="F9" s="17"/>
      <c r="G9" s="17"/>
    </row>
    <row r="10" spans="1:29" x14ac:dyDescent="0.2">
      <c r="A10" s="15" t="s">
        <v>6656</v>
      </c>
      <c r="B10" s="17"/>
      <c r="C10" s="17"/>
      <c r="D10" s="4"/>
      <c r="E10" s="4"/>
      <c r="F10" s="4"/>
      <c r="G10" s="4"/>
    </row>
    <row r="11" spans="1:29" x14ac:dyDescent="0.2">
      <c r="A11" s="11" t="s">
        <v>4508</v>
      </c>
      <c r="D11" s="388"/>
    </row>
    <row r="12" spans="1:29" x14ac:dyDescent="0.2">
      <c r="D12" s="388"/>
    </row>
    <row r="13" spans="1:29" x14ac:dyDescent="0.2">
      <c r="A13" s="18" t="s">
        <v>18017</v>
      </c>
      <c r="D13" s="388"/>
    </row>
    <row r="14" spans="1:29" x14ac:dyDescent="0.2">
      <c r="A14" s="11" t="s">
        <v>48</v>
      </c>
      <c r="D14" s="388"/>
    </row>
    <row r="15" spans="1:29" x14ac:dyDescent="0.2">
      <c r="A15" s="15" t="s">
        <v>6656</v>
      </c>
      <c r="D15" s="388"/>
    </row>
    <row r="16" spans="1:29" x14ac:dyDescent="0.2">
      <c r="A16" s="11" t="s">
        <v>4508</v>
      </c>
      <c r="D16" s="388"/>
    </row>
    <row r="17" spans="1:6" x14ac:dyDescent="0.2">
      <c r="A17" s="156" t="s">
        <v>4490</v>
      </c>
      <c r="B17" s="17"/>
      <c r="C17" s="17"/>
      <c r="D17" s="4"/>
    </row>
    <row r="18" spans="1:6" x14ac:dyDescent="0.2">
      <c r="A18" s="156" t="s">
        <v>7563</v>
      </c>
      <c r="B18" s="157" t="s">
        <v>6613</v>
      </c>
      <c r="C18" s="158" t="s">
        <v>7805</v>
      </c>
      <c r="D18" s="157" t="s">
        <v>7463</v>
      </c>
    </row>
    <row r="19" spans="1:6" x14ac:dyDescent="0.2">
      <c r="D19" s="388"/>
    </row>
    <row r="20" spans="1:6" x14ac:dyDescent="0.2">
      <c r="A20" s="18" t="s">
        <v>18018</v>
      </c>
      <c r="D20" s="388"/>
    </row>
    <row r="21" spans="1:6" x14ac:dyDescent="0.2">
      <c r="A21" s="11" t="s">
        <v>48</v>
      </c>
      <c r="D21" s="388"/>
    </row>
    <row r="22" spans="1:6" x14ac:dyDescent="0.2">
      <c r="A22" s="15" t="s">
        <v>6656</v>
      </c>
      <c r="D22" s="388"/>
    </row>
    <row r="23" spans="1:6" x14ac:dyDescent="0.2">
      <c r="A23" s="11" t="s">
        <v>4508</v>
      </c>
      <c r="D23" s="388"/>
    </row>
    <row r="24" spans="1:6" x14ac:dyDescent="0.2">
      <c r="A24" s="156" t="s">
        <v>4491</v>
      </c>
      <c r="D24" s="388"/>
    </row>
    <row r="25" spans="1:6" x14ac:dyDescent="0.2">
      <c r="D25" s="388"/>
    </row>
    <row r="26" spans="1:6" ht="63.75" x14ac:dyDescent="0.2">
      <c r="A26" s="215" t="s">
        <v>438</v>
      </c>
      <c r="B26" s="215" t="s">
        <v>6554</v>
      </c>
      <c r="C26" s="215" t="s">
        <v>2492</v>
      </c>
      <c r="D26" s="215" t="s">
        <v>2493</v>
      </c>
      <c r="E26" s="215" t="s">
        <v>408</v>
      </c>
      <c r="F26" s="215" t="s">
        <v>435</v>
      </c>
    </row>
    <row r="27" spans="1:6" x14ac:dyDescent="0.2">
      <c r="A27" s="219" t="s">
        <v>7811</v>
      </c>
      <c r="B27" s="219" t="s">
        <v>7835</v>
      </c>
      <c r="C27" s="219" t="s">
        <v>8293</v>
      </c>
      <c r="D27" s="219" t="s">
        <v>8338</v>
      </c>
      <c r="E27" s="219" t="s">
        <v>7837</v>
      </c>
      <c r="F27" s="219" t="s">
        <v>8339</v>
      </c>
    </row>
    <row r="28" spans="1:6" x14ac:dyDescent="0.2">
      <c r="A28" s="678" t="s">
        <v>269</v>
      </c>
      <c r="B28" s="655" t="s">
        <v>23</v>
      </c>
      <c r="C28" s="655" t="s">
        <v>5304</v>
      </c>
      <c r="D28" s="655" t="s">
        <v>5305</v>
      </c>
      <c r="E28" s="655" t="s">
        <v>227</v>
      </c>
      <c r="F28" s="655" t="s">
        <v>208</v>
      </c>
    </row>
    <row r="29" spans="1:6" ht="25.5" x14ac:dyDescent="0.2">
      <c r="A29" s="82" t="s">
        <v>7116</v>
      </c>
      <c r="B29" s="80" t="s">
        <v>2107</v>
      </c>
      <c r="C29" s="80" t="s">
        <v>7386</v>
      </c>
      <c r="D29" s="80" t="s">
        <v>7384</v>
      </c>
      <c r="E29" s="80" t="s">
        <v>2106</v>
      </c>
      <c r="F29" s="80" t="s">
        <v>2106</v>
      </c>
    </row>
    <row r="30" spans="1:6" x14ac:dyDescent="0.2">
      <c r="A30" s="83" t="s">
        <v>7613</v>
      </c>
      <c r="B30" s="80" t="s">
        <v>5003</v>
      </c>
      <c r="C30" s="83"/>
      <c r="D30" s="83"/>
      <c r="E30" s="80" t="s">
        <v>5003</v>
      </c>
      <c r="F30" s="80" t="s">
        <v>5003</v>
      </c>
    </row>
    <row r="31" spans="1:6" ht="25.5" x14ac:dyDescent="0.2">
      <c r="A31" s="83"/>
      <c r="B31" s="83"/>
      <c r="C31" s="83"/>
      <c r="D31" s="83"/>
      <c r="E31" s="75" t="s">
        <v>4232</v>
      </c>
      <c r="F31" s="75" t="s">
        <v>4232</v>
      </c>
    </row>
    <row r="32" spans="1:6" x14ac:dyDescent="0.2">
      <c r="A32" s="83"/>
      <c r="B32" s="80" t="s">
        <v>4871</v>
      </c>
      <c r="C32" s="83"/>
      <c r="D32" s="83"/>
      <c r="E32" s="80" t="s">
        <v>4871</v>
      </c>
      <c r="F32" s="80" t="s">
        <v>4871</v>
      </c>
    </row>
    <row r="33" spans="1:15" x14ac:dyDescent="0.2">
      <c r="A33" s="83"/>
      <c r="B33" s="80" t="s">
        <v>4859</v>
      </c>
      <c r="C33" s="83"/>
      <c r="D33" s="83"/>
      <c r="E33" s="80" t="s">
        <v>4859</v>
      </c>
      <c r="F33" s="80" t="s">
        <v>4859</v>
      </c>
    </row>
    <row r="34" spans="1:15" ht="25.5" x14ac:dyDescent="0.2">
      <c r="A34" s="83"/>
      <c r="B34" s="80" t="s">
        <v>4654</v>
      </c>
      <c r="C34" s="83"/>
      <c r="D34" s="83"/>
      <c r="E34" s="75" t="s">
        <v>4465</v>
      </c>
      <c r="F34" s="75" t="s">
        <v>4465</v>
      </c>
    </row>
    <row r="35" spans="1:15" ht="38.25" x14ac:dyDescent="0.2">
      <c r="A35" s="83"/>
      <c r="B35" s="80"/>
      <c r="C35" s="83"/>
      <c r="D35" s="83"/>
      <c r="E35" s="80" t="s">
        <v>4455</v>
      </c>
      <c r="F35" s="80" t="s">
        <v>4452</v>
      </c>
    </row>
    <row r="37" spans="1:15" x14ac:dyDescent="0.2">
      <c r="A37" s="18" t="s">
        <v>6849</v>
      </c>
    </row>
    <row r="38" spans="1:15" x14ac:dyDescent="0.2">
      <c r="A38" s="11" t="s">
        <v>48</v>
      </c>
    </row>
    <row r="39" spans="1:15" x14ac:dyDescent="0.2">
      <c r="A39" s="15" t="s">
        <v>6656</v>
      </c>
      <c r="N39" s="14"/>
      <c r="O39" s="14"/>
    </row>
    <row r="40" spans="1:15" x14ac:dyDescent="0.2">
      <c r="A40" s="11" t="s">
        <v>4508</v>
      </c>
      <c r="N40" s="14"/>
      <c r="O40" s="14"/>
    </row>
    <row r="41" spans="1:15" x14ac:dyDescent="0.2">
      <c r="D41" s="388"/>
    </row>
    <row r="42" spans="1:15" x14ac:dyDescent="0.2">
      <c r="A42" s="18" t="s">
        <v>18019</v>
      </c>
      <c r="D42" s="388"/>
    </row>
    <row r="43" spans="1:15" x14ac:dyDescent="0.2">
      <c r="A43" s="11" t="s">
        <v>48</v>
      </c>
      <c r="D43" s="388"/>
    </row>
    <row r="44" spans="1:15" x14ac:dyDescent="0.2">
      <c r="A44" s="15" t="s">
        <v>6656</v>
      </c>
      <c r="D44" s="388"/>
    </row>
    <row r="45" spans="1:15" x14ac:dyDescent="0.2">
      <c r="A45" s="11" t="s">
        <v>4508</v>
      </c>
      <c r="D45" s="388"/>
    </row>
    <row r="46" spans="1:15" x14ac:dyDescent="0.2">
      <c r="A46" s="156" t="s">
        <v>4490</v>
      </c>
      <c r="B46" s="17"/>
      <c r="C46" s="17"/>
      <c r="D46" s="4"/>
    </row>
    <row r="47" spans="1:15" x14ac:dyDescent="0.2">
      <c r="A47" s="156" t="s">
        <v>7563</v>
      </c>
      <c r="B47" s="157" t="s">
        <v>6613</v>
      </c>
      <c r="C47" s="158" t="s">
        <v>7805</v>
      </c>
      <c r="D47" s="157" t="s">
        <v>7463</v>
      </c>
    </row>
    <row r="48" spans="1:15" x14ac:dyDescent="0.2">
      <c r="D48" s="388"/>
    </row>
    <row r="49" spans="1:13" x14ac:dyDescent="0.2">
      <c r="A49" s="18" t="s">
        <v>18020</v>
      </c>
      <c r="D49" s="388"/>
    </row>
    <row r="50" spans="1:13" x14ac:dyDescent="0.2">
      <c r="A50" s="11" t="s">
        <v>48</v>
      </c>
      <c r="D50" s="388"/>
    </row>
    <row r="51" spans="1:13" x14ac:dyDescent="0.2">
      <c r="A51" s="15" t="s">
        <v>6656</v>
      </c>
      <c r="D51" s="388"/>
    </row>
    <row r="52" spans="1:13" x14ac:dyDescent="0.2">
      <c r="A52" s="11" t="s">
        <v>4508</v>
      </c>
      <c r="D52" s="388"/>
    </row>
    <row r="53" spans="1:13" x14ac:dyDescent="0.2">
      <c r="A53" s="156" t="s">
        <v>4491</v>
      </c>
      <c r="D53" s="388"/>
    </row>
    <row r="55" spans="1:13" ht="63.75" x14ac:dyDescent="0.2">
      <c r="C55" s="436" t="s">
        <v>408</v>
      </c>
      <c r="D55" s="435" t="s">
        <v>410</v>
      </c>
      <c r="E55" s="435" t="s">
        <v>433</v>
      </c>
      <c r="F55" s="436" t="s">
        <v>435</v>
      </c>
    </row>
    <row r="56" spans="1:13" x14ac:dyDescent="0.2">
      <c r="C56" s="219" t="s">
        <v>7863</v>
      </c>
      <c r="D56" s="219" t="s">
        <v>8340</v>
      </c>
      <c r="E56" s="219" t="s">
        <v>8303</v>
      </c>
      <c r="F56" s="217" t="s">
        <v>8352</v>
      </c>
    </row>
    <row r="57" spans="1:13" x14ac:dyDescent="0.2">
      <c r="A57" s="89" t="s">
        <v>437</v>
      </c>
      <c r="B57" s="331" t="s">
        <v>7813</v>
      </c>
      <c r="C57" s="639" t="s">
        <v>274</v>
      </c>
      <c r="D57" s="652"/>
      <c r="E57" s="652"/>
      <c r="F57" s="639" t="s">
        <v>239</v>
      </c>
      <c r="G57" s="17" t="s">
        <v>4868</v>
      </c>
      <c r="H57" s="14" t="s">
        <v>2106</v>
      </c>
      <c r="I57" s="14" t="s">
        <v>5003</v>
      </c>
      <c r="J57" s="329" t="s">
        <v>4232</v>
      </c>
      <c r="K57" s="14" t="s">
        <v>4871</v>
      </c>
      <c r="L57" s="14" t="s">
        <v>4859</v>
      </c>
      <c r="M57" s="52" t="s">
        <v>4465</v>
      </c>
    </row>
    <row r="58" spans="1:13" x14ac:dyDescent="0.2">
      <c r="A58" s="89" t="s">
        <v>436</v>
      </c>
      <c r="B58" s="331" t="s">
        <v>7853</v>
      </c>
      <c r="C58" s="639" t="s">
        <v>424</v>
      </c>
      <c r="D58" s="652"/>
      <c r="E58" s="652"/>
      <c r="F58" s="639" t="s">
        <v>238</v>
      </c>
      <c r="G58" s="17" t="s">
        <v>4865</v>
      </c>
      <c r="H58" s="14" t="s">
        <v>2106</v>
      </c>
      <c r="I58" s="14" t="s">
        <v>5003</v>
      </c>
      <c r="J58" s="329" t="s">
        <v>4232</v>
      </c>
      <c r="K58" s="14" t="s">
        <v>4871</v>
      </c>
      <c r="L58" s="14" t="s">
        <v>4859</v>
      </c>
      <c r="M58" s="52" t="s">
        <v>4465</v>
      </c>
    </row>
    <row r="59" spans="1:13" x14ac:dyDescent="0.2">
      <c r="A59" s="451" t="s">
        <v>2095</v>
      </c>
      <c r="B59" s="331" t="s">
        <v>8353</v>
      </c>
      <c r="C59" s="639" t="s">
        <v>553</v>
      </c>
      <c r="D59" s="657" t="s">
        <v>395</v>
      </c>
      <c r="E59" s="657" t="s">
        <v>394</v>
      </c>
      <c r="F59" s="639" t="s">
        <v>237</v>
      </c>
      <c r="G59" s="14" t="s">
        <v>2106</v>
      </c>
      <c r="H59" s="14" t="s">
        <v>5003</v>
      </c>
      <c r="I59" s="329" t="s">
        <v>4232</v>
      </c>
      <c r="J59" s="14" t="s">
        <v>4871</v>
      </c>
      <c r="K59" s="14" t="s">
        <v>4859</v>
      </c>
      <c r="L59" s="52" t="s">
        <v>4465</v>
      </c>
    </row>
    <row r="60" spans="1:13" x14ac:dyDescent="0.2">
      <c r="A60" s="451" t="s">
        <v>2096</v>
      </c>
      <c r="B60" s="331" t="s">
        <v>8406</v>
      </c>
      <c r="C60" s="652"/>
      <c r="D60" s="657" t="s">
        <v>434</v>
      </c>
      <c r="E60" s="657" t="s">
        <v>420</v>
      </c>
      <c r="F60" s="652"/>
      <c r="G60" s="14" t="s">
        <v>2106</v>
      </c>
      <c r="H60" s="14" t="s">
        <v>5003</v>
      </c>
      <c r="I60" s="329" t="s">
        <v>4232</v>
      </c>
      <c r="J60" s="14" t="s">
        <v>4872</v>
      </c>
      <c r="K60" s="14" t="s">
        <v>4859</v>
      </c>
      <c r="L60" s="52" t="s">
        <v>4465</v>
      </c>
    </row>
    <row r="61" spans="1:13" x14ac:dyDescent="0.2">
      <c r="A61" s="451" t="s">
        <v>228</v>
      </c>
      <c r="B61" s="331" t="s">
        <v>8407</v>
      </c>
      <c r="C61" s="652"/>
      <c r="D61" s="652"/>
      <c r="E61" s="652"/>
      <c r="F61" s="652"/>
      <c r="G61" s="14" t="s">
        <v>2106</v>
      </c>
      <c r="H61" s="14" t="s">
        <v>5003</v>
      </c>
      <c r="I61" s="329" t="s">
        <v>4232</v>
      </c>
      <c r="J61" s="14"/>
      <c r="K61" s="14"/>
      <c r="L61" s="52"/>
    </row>
    <row r="62" spans="1:13" ht="38.25" x14ac:dyDescent="0.2">
      <c r="C62" s="82" t="s">
        <v>4455</v>
      </c>
      <c r="D62" s="82" t="s">
        <v>4453</v>
      </c>
      <c r="E62" s="82" t="s">
        <v>4454</v>
      </c>
      <c r="F62" s="82" t="s">
        <v>4452</v>
      </c>
    </row>
    <row r="64" spans="1:13" x14ac:dyDescent="0.2">
      <c r="A64" s="18" t="s">
        <v>6850</v>
      </c>
      <c r="B64" s="18"/>
    </row>
    <row r="65" spans="1:17" x14ac:dyDescent="0.2">
      <c r="A65" s="11" t="s">
        <v>48</v>
      </c>
    </row>
    <row r="66" spans="1:17" x14ac:dyDescent="0.2">
      <c r="A66" s="15" t="s">
        <v>6656</v>
      </c>
      <c r="B66" s="15"/>
    </row>
    <row r="67" spans="1:17" x14ac:dyDescent="0.2">
      <c r="P67" s="381"/>
    </row>
    <row r="68" spans="1:17" x14ac:dyDescent="0.2">
      <c r="A68" s="51" t="s">
        <v>432</v>
      </c>
      <c r="B68" s="51"/>
      <c r="P68" s="10"/>
      <c r="Q68" s="10"/>
    </row>
    <row r="69" spans="1:17" x14ac:dyDescent="0.2">
      <c r="P69" s="10"/>
      <c r="Q69" s="10"/>
    </row>
    <row r="70" spans="1:17" x14ac:dyDescent="0.2">
      <c r="C70" s="305" t="s">
        <v>2392</v>
      </c>
      <c r="P70" s="10"/>
      <c r="Q70" s="10"/>
    </row>
    <row r="71" spans="1:17" x14ac:dyDescent="0.2">
      <c r="C71" s="304" t="s">
        <v>7864</v>
      </c>
    </row>
    <row r="72" spans="1:17" x14ac:dyDescent="0.2">
      <c r="A72" s="358" t="s">
        <v>449</v>
      </c>
      <c r="B72" s="253" t="s">
        <v>8306</v>
      </c>
      <c r="C72" s="655" t="s">
        <v>492</v>
      </c>
      <c r="D72" s="17"/>
      <c r="E72" s="17"/>
      <c r="F72" s="13" t="s">
        <v>5112</v>
      </c>
      <c r="G72" s="13" t="s">
        <v>4455</v>
      </c>
      <c r="H72" s="10" t="s">
        <v>2106</v>
      </c>
      <c r="I72" s="10" t="s">
        <v>5003</v>
      </c>
      <c r="J72" s="10"/>
      <c r="K72" s="9" t="s">
        <v>4232</v>
      </c>
      <c r="L72" s="10" t="s">
        <v>4492</v>
      </c>
      <c r="M72" s="10" t="s">
        <v>4859</v>
      </c>
    </row>
    <row r="73" spans="1:17" x14ac:dyDescent="0.2">
      <c r="A73" s="243" t="s">
        <v>404</v>
      </c>
      <c r="B73" s="253" t="s">
        <v>8394</v>
      </c>
      <c r="C73" s="655" t="s">
        <v>448</v>
      </c>
      <c r="D73" s="17"/>
      <c r="E73" s="17"/>
      <c r="F73" s="13" t="s">
        <v>4509</v>
      </c>
      <c r="G73" s="13" t="s">
        <v>4455</v>
      </c>
      <c r="H73" s="10" t="s">
        <v>2106</v>
      </c>
      <c r="I73" s="10" t="s">
        <v>5003</v>
      </c>
      <c r="J73" s="10"/>
      <c r="K73" s="9" t="s">
        <v>4232</v>
      </c>
      <c r="L73" s="10" t="s">
        <v>4492</v>
      </c>
      <c r="M73" s="10" t="s">
        <v>4859</v>
      </c>
    </row>
    <row r="74" spans="1:17" x14ac:dyDescent="0.2">
      <c r="A74" s="243" t="s">
        <v>403</v>
      </c>
      <c r="B74" s="253" t="s">
        <v>8395</v>
      </c>
      <c r="C74" s="655" t="s">
        <v>447</v>
      </c>
      <c r="D74" s="17"/>
      <c r="E74" s="17"/>
      <c r="F74" s="13" t="s">
        <v>4510</v>
      </c>
      <c r="G74" s="13" t="s">
        <v>4455</v>
      </c>
      <c r="H74" s="10" t="s">
        <v>2106</v>
      </c>
      <c r="I74" s="10" t="s">
        <v>5003</v>
      </c>
      <c r="J74" s="10"/>
      <c r="K74" s="9" t="s">
        <v>4232</v>
      </c>
      <c r="L74" s="10" t="s">
        <v>4492</v>
      </c>
      <c r="M74" s="10" t="s">
        <v>4859</v>
      </c>
    </row>
    <row r="75" spans="1:17" x14ac:dyDescent="0.2">
      <c r="A75" s="243" t="s">
        <v>5113</v>
      </c>
      <c r="B75" s="253" t="s">
        <v>8396</v>
      </c>
      <c r="C75" s="655" t="s">
        <v>446</v>
      </c>
      <c r="D75" s="17"/>
      <c r="E75" s="17"/>
      <c r="F75" s="13" t="s">
        <v>5111</v>
      </c>
      <c r="G75" s="13" t="s">
        <v>4455</v>
      </c>
      <c r="H75" s="10" t="s">
        <v>2106</v>
      </c>
      <c r="I75" s="10" t="s">
        <v>5003</v>
      </c>
      <c r="J75" s="10"/>
      <c r="K75" s="9" t="s">
        <v>4232</v>
      </c>
      <c r="L75" s="10" t="s">
        <v>4492</v>
      </c>
      <c r="M75" s="10" t="s">
        <v>4859</v>
      </c>
    </row>
    <row r="76" spans="1:17" x14ac:dyDescent="0.2">
      <c r="A76" s="243" t="s">
        <v>445</v>
      </c>
      <c r="B76" s="253" t="s">
        <v>8397</v>
      </c>
      <c r="C76" s="655" t="s">
        <v>444</v>
      </c>
      <c r="D76" s="17"/>
      <c r="E76" s="17"/>
      <c r="F76" s="13" t="s">
        <v>5112</v>
      </c>
      <c r="G76" s="13" t="s">
        <v>4455</v>
      </c>
      <c r="H76" s="10" t="s">
        <v>2106</v>
      </c>
      <c r="I76" s="10" t="s">
        <v>5003</v>
      </c>
      <c r="J76" s="10"/>
      <c r="K76" s="9" t="s">
        <v>4232</v>
      </c>
      <c r="L76" s="10" t="s">
        <v>4493</v>
      </c>
      <c r="M76" s="10" t="s">
        <v>4859</v>
      </c>
    </row>
    <row r="77" spans="1:17" x14ac:dyDescent="0.2">
      <c r="A77" s="795" t="s">
        <v>399</v>
      </c>
      <c r="B77" s="253" t="s">
        <v>8384</v>
      </c>
      <c r="C77" s="678" t="s">
        <v>416</v>
      </c>
      <c r="E77" s="11" t="s">
        <v>4456</v>
      </c>
      <c r="H77" s="10" t="s">
        <v>2106</v>
      </c>
      <c r="I77" s="10" t="s">
        <v>5003</v>
      </c>
      <c r="J77" s="10"/>
      <c r="K77" s="10" t="s">
        <v>4232</v>
      </c>
      <c r="L77" s="10"/>
      <c r="M77" s="10" t="s">
        <v>4859</v>
      </c>
    </row>
    <row r="78" spans="1:17" x14ac:dyDescent="0.2">
      <c r="A78" s="358" t="s">
        <v>398</v>
      </c>
      <c r="B78" s="253" t="s">
        <v>8385</v>
      </c>
      <c r="C78" s="678" t="s">
        <v>488</v>
      </c>
      <c r="D78" s="17"/>
      <c r="E78" s="13" t="s">
        <v>4457</v>
      </c>
      <c r="H78" s="9" t="s">
        <v>2106</v>
      </c>
      <c r="I78" s="10" t="s">
        <v>5003</v>
      </c>
      <c r="J78" s="10"/>
      <c r="K78" s="9" t="s">
        <v>4232</v>
      </c>
      <c r="L78" s="10"/>
      <c r="M78" s="10" t="s">
        <v>4859</v>
      </c>
    </row>
    <row r="79" spans="1:17" x14ac:dyDescent="0.2">
      <c r="A79" s="358" t="s">
        <v>6555</v>
      </c>
      <c r="B79" s="253" t="s">
        <v>8386</v>
      </c>
      <c r="C79" s="763" t="s">
        <v>443</v>
      </c>
      <c r="D79" s="17"/>
      <c r="E79" s="13" t="s">
        <v>4458</v>
      </c>
      <c r="H79" s="9" t="s">
        <v>2106</v>
      </c>
      <c r="I79" s="10" t="s">
        <v>5003</v>
      </c>
      <c r="J79" s="10"/>
      <c r="K79" s="9" t="s">
        <v>4232</v>
      </c>
      <c r="L79" s="10"/>
      <c r="M79" s="10" t="s">
        <v>4859</v>
      </c>
    </row>
    <row r="80" spans="1:17" x14ac:dyDescent="0.2">
      <c r="A80" s="358" t="s">
        <v>2497</v>
      </c>
      <c r="B80" s="253" t="s">
        <v>8387</v>
      </c>
      <c r="C80" s="678" t="s">
        <v>484</v>
      </c>
      <c r="E80" s="17"/>
      <c r="F80" s="13"/>
      <c r="H80" s="9" t="s">
        <v>2106</v>
      </c>
      <c r="I80" s="10" t="s">
        <v>5003</v>
      </c>
      <c r="J80" s="10"/>
      <c r="K80" s="9" t="s">
        <v>4232</v>
      </c>
      <c r="L80" s="10"/>
      <c r="M80" s="10"/>
    </row>
    <row r="81" spans="1:14" x14ac:dyDescent="0.2">
      <c r="A81" s="358" t="s">
        <v>396</v>
      </c>
      <c r="B81" s="253" t="s">
        <v>7893</v>
      </c>
      <c r="C81" s="678" t="s">
        <v>272</v>
      </c>
      <c r="D81" s="17"/>
      <c r="E81" s="84" t="s">
        <v>4375</v>
      </c>
      <c r="F81" s="17"/>
      <c r="G81" s="84"/>
      <c r="H81" s="10" t="s">
        <v>2106</v>
      </c>
      <c r="I81" s="10" t="s">
        <v>5003</v>
      </c>
      <c r="J81" s="10"/>
      <c r="K81" s="9" t="s">
        <v>4232</v>
      </c>
      <c r="M81" s="10"/>
    </row>
    <row r="82" spans="1:14" x14ac:dyDescent="0.2">
      <c r="A82" s="358" t="s">
        <v>6660</v>
      </c>
      <c r="B82" s="253" t="s">
        <v>7827</v>
      </c>
      <c r="C82" s="678" t="s">
        <v>212</v>
      </c>
      <c r="D82" s="13" t="s">
        <v>4868</v>
      </c>
      <c r="E82" s="13" t="s">
        <v>4451</v>
      </c>
      <c r="F82" s="13" t="s">
        <v>4360</v>
      </c>
      <c r="H82" s="10" t="s">
        <v>2106</v>
      </c>
      <c r="I82" s="10" t="s">
        <v>5003</v>
      </c>
      <c r="J82" s="10"/>
      <c r="K82" s="9" t="s">
        <v>4232</v>
      </c>
      <c r="L82" s="10" t="s">
        <v>4490</v>
      </c>
      <c r="M82" s="10" t="s">
        <v>4859</v>
      </c>
    </row>
    <row r="83" spans="1:14" x14ac:dyDescent="0.2">
      <c r="A83" s="358" t="s">
        <v>2494</v>
      </c>
      <c r="B83" s="253" t="s">
        <v>7826</v>
      </c>
      <c r="C83" s="678" t="s">
        <v>2496</v>
      </c>
      <c r="D83" s="13" t="s">
        <v>4868</v>
      </c>
      <c r="E83" s="13" t="s">
        <v>4451</v>
      </c>
      <c r="F83" s="13" t="s">
        <v>4360</v>
      </c>
      <c r="H83" s="10" t="s">
        <v>2106</v>
      </c>
      <c r="I83" s="10" t="s">
        <v>5003</v>
      </c>
      <c r="J83" s="10"/>
      <c r="K83" s="9" t="s">
        <v>4232</v>
      </c>
      <c r="L83" s="10" t="s">
        <v>4491</v>
      </c>
      <c r="M83" s="10" t="s">
        <v>4859</v>
      </c>
    </row>
    <row r="84" spans="1:14" x14ac:dyDescent="0.2">
      <c r="A84" s="358" t="s">
        <v>405</v>
      </c>
      <c r="B84" s="796" t="s">
        <v>8398</v>
      </c>
      <c r="C84" s="678" t="s">
        <v>442</v>
      </c>
      <c r="D84" s="13" t="s">
        <v>4865</v>
      </c>
      <c r="E84" s="13" t="s">
        <v>4451</v>
      </c>
      <c r="F84" s="13" t="s">
        <v>4360</v>
      </c>
      <c r="H84" s="10" t="s">
        <v>2106</v>
      </c>
      <c r="I84" s="10" t="s">
        <v>5003</v>
      </c>
      <c r="J84" s="10"/>
      <c r="K84" s="9" t="s">
        <v>4232</v>
      </c>
      <c r="L84" s="10"/>
      <c r="M84" s="10" t="s">
        <v>4870</v>
      </c>
    </row>
    <row r="85" spans="1:14" x14ac:dyDescent="0.2">
      <c r="A85" s="358" t="s">
        <v>414</v>
      </c>
      <c r="B85" s="796" t="s">
        <v>8414</v>
      </c>
      <c r="C85" s="655" t="s">
        <v>413</v>
      </c>
      <c r="D85" s="17"/>
      <c r="E85" s="17"/>
      <c r="F85" s="13"/>
      <c r="G85" s="13" t="s">
        <v>4428</v>
      </c>
      <c r="H85" s="10" t="s">
        <v>2106</v>
      </c>
      <c r="I85" s="10" t="s">
        <v>5003</v>
      </c>
      <c r="J85" s="10" t="s">
        <v>4383</v>
      </c>
      <c r="K85" s="10" t="s">
        <v>4384</v>
      </c>
      <c r="L85" s="10" t="s">
        <v>4219</v>
      </c>
      <c r="M85" s="10" t="s">
        <v>4285</v>
      </c>
    </row>
    <row r="86" spans="1:14" x14ac:dyDescent="0.2">
      <c r="A86" s="358" t="s">
        <v>412</v>
      </c>
      <c r="B86" s="253" t="s">
        <v>7892</v>
      </c>
      <c r="C86" s="655" t="s">
        <v>411</v>
      </c>
      <c r="D86" s="17"/>
      <c r="E86" s="17"/>
      <c r="F86" s="13"/>
      <c r="G86" s="13" t="s">
        <v>4428</v>
      </c>
      <c r="H86" s="10" t="s">
        <v>2106</v>
      </c>
      <c r="I86" s="10" t="s">
        <v>5003</v>
      </c>
      <c r="J86" s="10" t="s">
        <v>4383</v>
      </c>
      <c r="K86" s="10" t="s">
        <v>4384</v>
      </c>
      <c r="L86" s="10" t="s">
        <v>4219</v>
      </c>
      <c r="M86" s="10" t="s">
        <v>4285</v>
      </c>
      <c r="N86" s="10" t="s">
        <v>4465</v>
      </c>
    </row>
    <row r="87" spans="1:14" x14ac:dyDescent="0.2">
      <c r="A87" s="246" t="s">
        <v>441</v>
      </c>
      <c r="B87" s="796" t="s">
        <v>8415</v>
      </c>
      <c r="C87" s="778" t="s">
        <v>271</v>
      </c>
      <c r="D87" s="17"/>
      <c r="E87" s="17"/>
      <c r="F87" s="17"/>
      <c r="H87" s="10" t="s">
        <v>2108</v>
      </c>
      <c r="I87" s="10" t="s">
        <v>5003</v>
      </c>
      <c r="J87" s="10" t="s">
        <v>4213</v>
      </c>
      <c r="K87" s="10"/>
      <c r="L87" s="10"/>
      <c r="M87" s="10"/>
    </row>
    <row r="95" spans="1:14" ht="15" x14ac:dyDescent="0.2">
      <c r="A95" s="797"/>
    </row>
    <row r="96" spans="1:14" ht="15" x14ac:dyDescent="0.25">
      <c r="A96" s="798"/>
    </row>
    <row r="97" spans="1:1" ht="15" x14ac:dyDescent="0.25">
      <c r="A97" s="798"/>
    </row>
    <row r="98" spans="1:1" ht="15" x14ac:dyDescent="0.25">
      <c r="A98" s="798"/>
    </row>
    <row r="99" spans="1:1" ht="15" x14ac:dyDescent="0.25">
      <c r="A99" s="798"/>
    </row>
    <row r="100" spans="1:1" ht="15" x14ac:dyDescent="0.25">
      <c r="A100" s="799"/>
    </row>
    <row r="101" spans="1:1" ht="15" x14ac:dyDescent="0.2">
      <c r="A101" s="800"/>
    </row>
    <row r="102" spans="1:1" ht="15" x14ac:dyDescent="0.2">
      <c r="A102" s="801"/>
    </row>
    <row r="103" spans="1:1" ht="15" x14ac:dyDescent="0.2">
      <c r="A103" s="801"/>
    </row>
    <row r="104" spans="1:1" ht="15" x14ac:dyDescent="0.2">
      <c r="A104" s="797"/>
    </row>
    <row r="105" spans="1:1" ht="15" x14ac:dyDescent="0.2">
      <c r="A105" s="797"/>
    </row>
    <row r="106" spans="1:1" ht="15" x14ac:dyDescent="0.2">
      <c r="A106" s="797"/>
    </row>
    <row r="107" spans="1:1" ht="15" x14ac:dyDescent="0.2">
      <c r="A107" s="797"/>
    </row>
    <row r="108" spans="1:1" x14ac:dyDescent="0.2">
      <c r="A108" s="802"/>
    </row>
    <row r="109" spans="1:1" x14ac:dyDescent="0.2">
      <c r="A109" s="803"/>
    </row>
    <row r="110" spans="1:1" ht="15" x14ac:dyDescent="0.25">
      <c r="A110" s="804"/>
    </row>
  </sheetData>
  <pageMargins left="0.78740157499999996" right="0.78740157499999996" top="0.984251969" bottom="0.984251969" header="0.5" footer="0.5"/>
  <pageSetup paperSize="9" scale="2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7"/>
  <dimension ref="A1:Z212"/>
  <sheetViews>
    <sheetView topLeftCell="A86" zoomScale="85" zoomScaleNormal="85" workbookViewId="0">
      <selection activeCell="A181" sqref="A180:A181"/>
    </sheetView>
  </sheetViews>
  <sheetFormatPr defaultColWidth="9.140625" defaultRowHeight="12.75" x14ac:dyDescent="0.2"/>
  <cols>
    <col min="1" max="1" width="47.140625" style="318" customWidth="1"/>
    <col min="2" max="2" width="17.7109375" style="38" customWidth="1"/>
    <col min="3" max="7" width="17.7109375" style="11" customWidth="1"/>
    <col min="8" max="16" width="11.28515625" style="11" customWidth="1"/>
    <col min="17" max="17" width="9.140625" style="11" customWidth="1"/>
    <col min="18" max="257" width="9.140625" style="11"/>
    <col min="258" max="258" width="46.5703125" style="11" customWidth="1"/>
    <col min="259" max="259" width="18.28515625" style="11" customWidth="1"/>
    <col min="260" max="260" width="12.7109375" style="11" customWidth="1"/>
    <col min="261" max="261" width="18.42578125" style="11" customWidth="1"/>
    <col min="262" max="262" width="15.28515625" style="11" customWidth="1"/>
    <col min="263" max="263" width="28.85546875" style="11" customWidth="1"/>
    <col min="264" max="264" width="16.5703125" style="11" customWidth="1"/>
    <col min="265" max="265" width="28" style="11" customWidth="1"/>
    <col min="266" max="266" width="28.140625" style="11" customWidth="1"/>
    <col min="267" max="267" width="9.140625" style="11"/>
    <col min="268" max="268" width="34.140625" style="11" customWidth="1"/>
    <col min="269" max="513" width="9.140625" style="11"/>
    <col min="514" max="514" width="46.5703125" style="11" customWidth="1"/>
    <col min="515" max="515" width="18.28515625" style="11" customWidth="1"/>
    <col min="516" max="516" width="12.7109375" style="11" customWidth="1"/>
    <col min="517" max="517" width="18.42578125" style="11" customWidth="1"/>
    <col min="518" max="518" width="15.28515625" style="11" customWidth="1"/>
    <col min="519" max="519" width="28.85546875" style="11" customWidth="1"/>
    <col min="520" max="520" width="16.5703125" style="11" customWidth="1"/>
    <col min="521" max="521" width="28" style="11" customWidth="1"/>
    <col min="522" max="522" width="28.140625" style="11" customWidth="1"/>
    <col min="523" max="523" width="9.140625" style="11"/>
    <col min="524" max="524" width="34.140625" style="11" customWidth="1"/>
    <col min="525" max="769" width="9.140625" style="11"/>
    <col min="770" max="770" width="46.5703125" style="11" customWidth="1"/>
    <col min="771" max="771" width="18.28515625" style="11" customWidth="1"/>
    <col min="772" max="772" width="12.7109375" style="11" customWidth="1"/>
    <col min="773" max="773" width="18.42578125" style="11" customWidth="1"/>
    <col min="774" max="774" width="15.28515625" style="11" customWidth="1"/>
    <col min="775" max="775" width="28.85546875" style="11" customWidth="1"/>
    <col min="776" max="776" width="16.5703125" style="11" customWidth="1"/>
    <col min="777" max="777" width="28" style="11" customWidth="1"/>
    <col min="778" max="778" width="28.140625" style="11" customWidth="1"/>
    <col min="779" max="779" width="9.140625" style="11"/>
    <col min="780" max="780" width="34.140625" style="11" customWidth="1"/>
    <col min="781" max="1025" width="9.140625" style="11"/>
    <col min="1026" max="1026" width="46.5703125" style="11" customWidth="1"/>
    <col min="1027" max="1027" width="18.28515625" style="11" customWidth="1"/>
    <col min="1028" max="1028" width="12.7109375" style="11" customWidth="1"/>
    <col min="1029" max="1029" width="18.42578125" style="11" customWidth="1"/>
    <col min="1030" max="1030" width="15.28515625" style="11" customWidth="1"/>
    <col min="1031" max="1031" width="28.85546875" style="11" customWidth="1"/>
    <col min="1032" max="1032" width="16.5703125" style="11" customWidth="1"/>
    <col min="1033" max="1033" width="28" style="11" customWidth="1"/>
    <col min="1034" max="1034" width="28.140625" style="11" customWidth="1"/>
    <col min="1035" max="1035" width="9.140625" style="11"/>
    <col min="1036" max="1036" width="34.140625" style="11" customWidth="1"/>
    <col min="1037" max="1281" width="9.140625" style="11"/>
    <col min="1282" max="1282" width="46.5703125" style="11" customWidth="1"/>
    <col min="1283" max="1283" width="18.28515625" style="11" customWidth="1"/>
    <col min="1284" max="1284" width="12.7109375" style="11" customWidth="1"/>
    <col min="1285" max="1285" width="18.42578125" style="11" customWidth="1"/>
    <col min="1286" max="1286" width="15.28515625" style="11" customWidth="1"/>
    <col min="1287" max="1287" width="28.85546875" style="11" customWidth="1"/>
    <col min="1288" max="1288" width="16.5703125" style="11" customWidth="1"/>
    <col min="1289" max="1289" width="28" style="11" customWidth="1"/>
    <col min="1290" max="1290" width="28.140625" style="11" customWidth="1"/>
    <col min="1291" max="1291" width="9.140625" style="11"/>
    <col min="1292" max="1292" width="34.140625" style="11" customWidth="1"/>
    <col min="1293" max="1537" width="9.140625" style="11"/>
    <col min="1538" max="1538" width="46.5703125" style="11" customWidth="1"/>
    <col min="1539" max="1539" width="18.28515625" style="11" customWidth="1"/>
    <col min="1540" max="1540" width="12.7109375" style="11" customWidth="1"/>
    <col min="1541" max="1541" width="18.42578125" style="11" customWidth="1"/>
    <col min="1542" max="1542" width="15.28515625" style="11" customWidth="1"/>
    <col min="1543" max="1543" width="28.85546875" style="11" customWidth="1"/>
    <col min="1544" max="1544" width="16.5703125" style="11" customWidth="1"/>
    <col min="1545" max="1545" width="28" style="11" customWidth="1"/>
    <col min="1546" max="1546" width="28.140625" style="11" customWidth="1"/>
    <col min="1547" max="1547" width="9.140625" style="11"/>
    <col min="1548" max="1548" width="34.140625" style="11" customWidth="1"/>
    <col min="1549" max="1793" width="9.140625" style="11"/>
    <col min="1794" max="1794" width="46.5703125" style="11" customWidth="1"/>
    <col min="1795" max="1795" width="18.28515625" style="11" customWidth="1"/>
    <col min="1796" max="1796" width="12.7109375" style="11" customWidth="1"/>
    <col min="1797" max="1797" width="18.42578125" style="11" customWidth="1"/>
    <col min="1798" max="1798" width="15.28515625" style="11" customWidth="1"/>
    <col min="1799" max="1799" width="28.85546875" style="11" customWidth="1"/>
    <col min="1800" max="1800" width="16.5703125" style="11" customWidth="1"/>
    <col min="1801" max="1801" width="28" style="11" customWidth="1"/>
    <col min="1802" max="1802" width="28.140625" style="11" customWidth="1"/>
    <col min="1803" max="1803" width="9.140625" style="11"/>
    <col min="1804" max="1804" width="34.140625" style="11" customWidth="1"/>
    <col min="1805" max="2049" width="9.140625" style="11"/>
    <col min="2050" max="2050" width="46.5703125" style="11" customWidth="1"/>
    <col min="2051" max="2051" width="18.28515625" style="11" customWidth="1"/>
    <col min="2052" max="2052" width="12.7109375" style="11" customWidth="1"/>
    <col min="2053" max="2053" width="18.42578125" style="11" customWidth="1"/>
    <col min="2054" max="2054" width="15.28515625" style="11" customWidth="1"/>
    <col min="2055" max="2055" width="28.85546875" style="11" customWidth="1"/>
    <col min="2056" max="2056" width="16.5703125" style="11" customWidth="1"/>
    <col min="2057" max="2057" width="28" style="11" customWidth="1"/>
    <col min="2058" max="2058" width="28.140625" style="11" customWidth="1"/>
    <col min="2059" max="2059" width="9.140625" style="11"/>
    <col min="2060" max="2060" width="34.140625" style="11" customWidth="1"/>
    <col min="2061" max="2305" width="9.140625" style="11"/>
    <col min="2306" max="2306" width="46.5703125" style="11" customWidth="1"/>
    <col min="2307" max="2307" width="18.28515625" style="11" customWidth="1"/>
    <col min="2308" max="2308" width="12.7109375" style="11" customWidth="1"/>
    <col min="2309" max="2309" width="18.42578125" style="11" customWidth="1"/>
    <col min="2310" max="2310" width="15.28515625" style="11" customWidth="1"/>
    <col min="2311" max="2311" width="28.85546875" style="11" customWidth="1"/>
    <col min="2312" max="2312" width="16.5703125" style="11" customWidth="1"/>
    <col min="2313" max="2313" width="28" style="11" customWidth="1"/>
    <col min="2314" max="2314" width="28.140625" style="11" customWidth="1"/>
    <col min="2315" max="2315" width="9.140625" style="11"/>
    <col min="2316" max="2316" width="34.140625" style="11" customWidth="1"/>
    <col min="2317" max="2561" width="9.140625" style="11"/>
    <col min="2562" max="2562" width="46.5703125" style="11" customWidth="1"/>
    <col min="2563" max="2563" width="18.28515625" style="11" customWidth="1"/>
    <col min="2564" max="2564" width="12.7109375" style="11" customWidth="1"/>
    <col min="2565" max="2565" width="18.42578125" style="11" customWidth="1"/>
    <col min="2566" max="2566" width="15.28515625" style="11" customWidth="1"/>
    <col min="2567" max="2567" width="28.85546875" style="11" customWidth="1"/>
    <col min="2568" max="2568" width="16.5703125" style="11" customWidth="1"/>
    <col min="2569" max="2569" width="28" style="11" customWidth="1"/>
    <col min="2570" max="2570" width="28.140625" style="11" customWidth="1"/>
    <col min="2571" max="2571" width="9.140625" style="11"/>
    <col min="2572" max="2572" width="34.140625" style="11" customWidth="1"/>
    <col min="2573" max="2817" width="9.140625" style="11"/>
    <col min="2818" max="2818" width="46.5703125" style="11" customWidth="1"/>
    <col min="2819" max="2819" width="18.28515625" style="11" customWidth="1"/>
    <col min="2820" max="2820" width="12.7109375" style="11" customWidth="1"/>
    <col min="2821" max="2821" width="18.42578125" style="11" customWidth="1"/>
    <col min="2822" max="2822" width="15.28515625" style="11" customWidth="1"/>
    <col min="2823" max="2823" width="28.85546875" style="11" customWidth="1"/>
    <col min="2824" max="2824" width="16.5703125" style="11" customWidth="1"/>
    <col min="2825" max="2825" width="28" style="11" customWidth="1"/>
    <col min="2826" max="2826" width="28.140625" style="11" customWidth="1"/>
    <col min="2827" max="2827" width="9.140625" style="11"/>
    <col min="2828" max="2828" width="34.140625" style="11" customWidth="1"/>
    <col min="2829" max="3073" width="9.140625" style="11"/>
    <col min="3074" max="3074" width="46.5703125" style="11" customWidth="1"/>
    <col min="3075" max="3075" width="18.28515625" style="11" customWidth="1"/>
    <col min="3076" max="3076" width="12.7109375" style="11" customWidth="1"/>
    <col min="3077" max="3077" width="18.42578125" style="11" customWidth="1"/>
    <col min="3078" max="3078" width="15.28515625" style="11" customWidth="1"/>
    <col min="3079" max="3079" width="28.85546875" style="11" customWidth="1"/>
    <col min="3080" max="3080" width="16.5703125" style="11" customWidth="1"/>
    <col min="3081" max="3081" width="28" style="11" customWidth="1"/>
    <col min="3082" max="3082" width="28.140625" style="11" customWidth="1"/>
    <col min="3083" max="3083" width="9.140625" style="11"/>
    <col min="3084" max="3084" width="34.140625" style="11" customWidth="1"/>
    <col min="3085" max="3329" width="9.140625" style="11"/>
    <col min="3330" max="3330" width="46.5703125" style="11" customWidth="1"/>
    <col min="3331" max="3331" width="18.28515625" style="11" customWidth="1"/>
    <col min="3332" max="3332" width="12.7109375" style="11" customWidth="1"/>
    <col min="3333" max="3333" width="18.42578125" style="11" customWidth="1"/>
    <col min="3334" max="3334" width="15.28515625" style="11" customWidth="1"/>
    <col min="3335" max="3335" width="28.85546875" style="11" customWidth="1"/>
    <col min="3336" max="3336" width="16.5703125" style="11" customWidth="1"/>
    <col min="3337" max="3337" width="28" style="11" customWidth="1"/>
    <col min="3338" max="3338" width="28.140625" style="11" customWidth="1"/>
    <col min="3339" max="3339" width="9.140625" style="11"/>
    <col min="3340" max="3340" width="34.140625" style="11" customWidth="1"/>
    <col min="3341" max="3585" width="9.140625" style="11"/>
    <col min="3586" max="3586" width="46.5703125" style="11" customWidth="1"/>
    <col min="3587" max="3587" width="18.28515625" style="11" customWidth="1"/>
    <col min="3588" max="3588" width="12.7109375" style="11" customWidth="1"/>
    <col min="3589" max="3589" width="18.42578125" style="11" customWidth="1"/>
    <col min="3590" max="3590" width="15.28515625" style="11" customWidth="1"/>
    <col min="3591" max="3591" width="28.85546875" style="11" customWidth="1"/>
    <col min="3592" max="3592" width="16.5703125" style="11" customWidth="1"/>
    <col min="3593" max="3593" width="28" style="11" customWidth="1"/>
    <col min="3594" max="3594" width="28.140625" style="11" customWidth="1"/>
    <col min="3595" max="3595" width="9.140625" style="11"/>
    <col min="3596" max="3596" width="34.140625" style="11" customWidth="1"/>
    <col min="3597" max="3841" width="9.140625" style="11"/>
    <col min="3842" max="3842" width="46.5703125" style="11" customWidth="1"/>
    <col min="3843" max="3843" width="18.28515625" style="11" customWidth="1"/>
    <col min="3844" max="3844" width="12.7109375" style="11" customWidth="1"/>
    <col min="3845" max="3845" width="18.42578125" style="11" customWidth="1"/>
    <col min="3846" max="3846" width="15.28515625" style="11" customWidth="1"/>
    <col min="3847" max="3847" width="28.85546875" style="11" customWidth="1"/>
    <col min="3848" max="3848" width="16.5703125" style="11" customWidth="1"/>
    <col min="3849" max="3849" width="28" style="11" customWidth="1"/>
    <col min="3850" max="3850" width="28.140625" style="11" customWidth="1"/>
    <col min="3851" max="3851" width="9.140625" style="11"/>
    <col min="3852" max="3852" width="34.140625" style="11" customWidth="1"/>
    <col min="3853" max="4097" width="9.140625" style="11"/>
    <col min="4098" max="4098" width="46.5703125" style="11" customWidth="1"/>
    <col min="4099" max="4099" width="18.28515625" style="11" customWidth="1"/>
    <col min="4100" max="4100" width="12.7109375" style="11" customWidth="1"/>
    <col min="4101" max="4101" width="18.42578125" style="11" customWidth="1"/>
    <col min="4102" max="4102" width="15.28515625" style="11" customWidth="1"/>
    <col min="4103" max="4103" width="28.85546875" style="11" customWidth="1"/>
    <col min="4104" max="4104" width="16.5703125" style="11" customWidth="1"/>
    <col min="4105" max="4105" width="28" style="11" customWidth="1"/>
    <col min="4106" max="4106" width="28.140625" style="11" customWidth="1"/>
    <col min="4107" max="4107" width="9.140625" style="11"/>
    <col min="4108" max="4108" width="34.140625" style="11" customWidth="1"/>
    <col min="4109" max="4353" width="9.140625" style="11"/>
    <col min="4354" max="4354" width="46.5703125" style="11" customWidth="1"/>
    <col min="4355" max="4355" width="18.28515625" style="11" customWidth="1"/>
    <col min="4356" max="4356" width="12.7109375" style="11" customWidth="1"/>
    <col min="4357" max="4357" width="18.42578125" style="11" customWidth="1"/>
    <col min="4358" max="4358" width="15.28515625" style="11" customWidth="1"/>
    <col min="4359" max="4359" width="28.85546875" style="11" customWidth="1"/>
    <col min="4360" max="4360" width="16.5703125" style="11" customWidth="1"/>
    <col min="4361" max="4361" width="28" style="11" customWidth="1"/>
    <col min="4362" max="4362" width="28.140625" style="11" customWidth="1"/>
    <col min="4363" max="4363" width="9.140625" style="11"/>
    <col min="4364" max="4364" width="34.140625" style="11" customWidth="1"/>
    <col min="4365" max="4609" width="9.140625" style="11"/>
    <col min="4610" max="4610" width="46.5703125" style="11" customWidth="1"/>
    <col min="4611" max="4611" width="18.28515625" style="11" customWidth="1"/>
    <col min="4612" max="4612" width="12.7109375" style="11" customWidth="1"/>
    <col min="4613" max="4613" width="18.42578125" style="11" customWidth="1"/>
    <col min="4614" max="4614" width="15.28515625" style="11" customWidth="1"/>
    <col min="4615" max="4615" width="28.85546875" style="11" customWidth="1"/>
    <col min="4616" max="4616" width="16.5703125" style="11" customWidth="1"/>
    <col min="4617" max="4617" width="28" style="11" customWidth="1"/>
    <col min="4618" max="4618" width="28.140625" style="11" customWidth="1"/>
    <col min="4619" max="4619" width="9.140625" style="11"/>
    <col min="4620" max="4620" width="34.140625" style="11" customWidth="1"/>
    <col min="4621" max="4865" width="9.140625" style="11"/>
    <col min="4866" max="4866" width="46.5703125" style="11" customWidth="1"/>
    <col min="4867" max="4867" width="18.28515625" style="11" customWidth="1"/>
    <col min="4868" max="4868" width="12.7109375" style="11" customWidth="1"/>
    <col min="4869" max="4869" width="18.42578125" style="11" customWidth="1"/>
    <col min="4870" max="4870" width="15.28515625" style="11" customWidth="1"/>
    <col min="4871" max="4871" width="28.85546875" style="11" customWidth="1"/>
    <col min="4872" max="4872" width="16.5703125" style="11" customWidth="1"/>
    <col min="4873" max="4873" width="28" style="11" customWidth="1"/>
    <col min="4874" max="4874" width="28.140625" style="11" customWidth="1"/>
    <col min="4875" max="4875" width="9.140625" style="11"/>
    <col min="4876" max="4876" width="34.140625" style="11" customWidth="1"/>
    <col min="4877" max="5121" width="9.140625" style="11"/>
    <col min="5122" max="5122" width="46.5703125" style="11" customWidth="1"/>
    <col min="5123" max="5123" width="18.28515625" style="11" customWidth="1"/>
    <col min="5124" max="5124" width="12.7109375" style="11" customWidth="1"/>
    <col min="5125" max="5125" width="18.42578125" style="11" customWidth="1"/>
    <col min="5126" max="5126" width="15.28515625" style="11" customWidth="1"/>
    <col min="5127" max="5127" width="28.85546875" style="11" customWidth="1"/>
    <col min="5128" max="5128" width="16.5703125" style="11" customWidth="1"/>
    <col min="5129" max="5129" width="28" style="11" customWidth="1"/>
    <col min="5130" max="5130" width="28.140625" style="11" customWidth="1"/>
    <col min="5131" max="5131" width="9.140625" style="11"/>
    <col min="5132" max="5132" width="34.140625" style="11" customWidth="1"/>
    <col min="5133" max="5377" width="9.140625" style="11"/>
    <col min="5378" max="5378" width="46.5703125" style="11" customWidth="1"/>
    <col min="5379" max="5379" width="18.28515625" style="11" customWidth="1"/>
    <col min="5380" max="5380" width="12.7109375" style="11" customWidth="1"/>
    <col min="5381" max="5381" width="18.42578125" style="11" customWidth="1"/>
    <col min="5382" max="5382" width="15.28515625" style="11" customWidth="1"/>
    <col min="5383" max="5383" width="28.85546875" style="11" customWidth="1"/>
    <col min="5384" max="5384" width="16.5703125" style="11" customWidth="1"/>
    <col min="5385" max="5385" width="28" style="11" customWidth="1"/>
    <col min="5386" max="5386" width="28.140625" style="11" customWidth="1"/>
    <col min="5387" max="5387" width="9.140625" style="11"/>
    <col min="5388" max="5388" width="34.140625" style="11" customWidth="1"/>
    <col min="5389" max="5633" width="9.140625" style="11"/>
    <col min="5634" max="5634" width="46.5703125" style="11" customWidth="1"/>
    <col min="5635" max="5635" width="18.28515625" style="11" customWidth="1"/>
    <col min="5636" max="5636" width="12.7109375" style="11" customWidth="1"/>
    <col min="5637" max="5637" width="18.42578125" style="11" customWidth="1"/>
    <col min="5638" max="5638" width="15.28515625" style="11" customWidth="1"/>
    <col min="5639" max="5639" width="28.85546875" style="11" customWidth="1"/>
    <col min="5640" max="5640" width="16.5703125" style="11" customWidth="1"/>
    <col min="5641" max="5641" width="28" style="11" customWidth="1"/>
    <col min="5642" max="5642" width="28.140625" style="11" customWidth="1"/>
    <col min="5643" max="5643" width="9.140625" style="11"/>
    <col min="5644" max="5644" width="34.140625" style="11" customWidth="1"/>
    <col min="5645" max="5889" width="9.140625" style="11"/>
    <col min="5890" max="5890" width="46.5703125" style="11" customWidth="1"/>
    <col min="5891" max="5891" width="18.28515625" style="11" customWidth="1"/>
    <col min="5892" max="5892" width="12.7109375" style="11" customWidth="1"/>
    <col min="5893" max="5893" width="18.42578125" style="11" customWidth="1"/>
    <col min="5894" max="5894" width="15.28515625" style="11" customWidth="1"/>
    <col min="5895" max="5895" width="28.85546875" style="11" customWidth="1"/>
    <col min="5896" max="5896" width="16.5703125" style="11" customWidth="1"/>
    <col min="5897" max="5897" width="28" style="11" customWidth="1"/>
    <col min="5898" max="5898" width="28.140625" style="11" customWidth="1"/>
    <col min="5899" max="5899" width="9.140625" style="11"/>
    <col min="5900" max="5900" width="34.140625" style="11" customWidth="1"/>
    <col min="5901" max="6145" width="9.140625" style="11"/>
    <col min="6146" max="6146" width="46.5703125" style="11" customWidth="1"/>
    <col min="6147" max="6147" width="18.28515625" style="11" customWidth="1"/>
    <col min="6148" max="6148" width="12.7109375" style="11" customWidth="1"/>
    <col min="6149" max="6149" width="18.42578125" style="11" customWidth="1"/>
    <col min="6150" max="6150" width="15.28515625" style="11" customWidth="1"/>
    <col min="6151" max="6151" width="28.85546875" style="11" customWidth="1"/>
    <col min="6152" max="6152" width="16.5703125" style="11" customWidth="1"/>
    <col min="6153" max="6153" width="28" style="11" customWidth="1"/>
    <col min="6154" max="6154" width="28.140625" style="11" customWidth="1"/>
    <col min="6155" max="6155" width="9.140625" style="11"/>
    <col min="6156" max="6156" width="34.140625" style="11" customWidth="1"/>
    <col min="6157" max="6401" width="9.140625" style="11"/>
    <col min="6402" max="6402" width="46.5703125" style="11" customWidth="1"/>
    <col min="6403" max="6403" width="18.28515625" style="11" customWidth="1"/>
    <col min="6404" max="6404" width="12.7109375" style="11" customWidth="1"/>
    <col min="6405" max="6405" width="18.42578125" style="11" customWidth="1"/>
    <col min="6406" max="6406" width="15.28515625" style="11" customWidth="1"/>
    <col min="6407" max="6407" width="28.85546875" style="11" customWidth="1"/>
    <col min="6408" max="6408" width="16.5703125" style="11" customWidth="1"/>
    <col min="6409" max="6409" width="28" style="11" customWidth="1"/>
    <col min="6410" max="6410" width="28.140625" style="11" customWidth="1"/>
    <col min="6411" max="6411" width="9.140625" style="11"/>
    <col min="6412" max="6412" width="34.140625" style="11" customWidth="1"/>
    <col min="6413" max="6657" width="9.140625" style="11"/>
    <col min="6658" max="6658" width="46.5703125" style="11" customWidth="1"/>
    <col min="6659" max="6659" width="18.28515625" style="11" customWidth="1"/>
    <col min="6660" max="6660" width="12.7109375" style="11" customWidth="1"/>
    <col min="6661" max="6661" width="18.42578125" style="11" customWidth="1"/>
    <col min="6662" max="6662" width="15.28515625" style="11" customWidth="1"/>
    <col min="6663" max="6663" width="28.85546875" style="11" customWidth="1"/>
    <col min="6664" max="6664" width="16.5703125" style="11" customWidth="1"/>
    <col min="6665" max="6665" width="28" style="11" customWidth="1"/>
    <col min="6666" max="6666" width="28.140625" style="11" customWidth="1"/>
    <col min="6667" max="6667" width="9.140625" style="11"/>
    <col min="6668" max="6668" width="34.140625" style="11" customWidth="1"/>
    <col min="6669" max="6913" width="9.140625" style="11"/>
    <col min="6914" max="6914" width="46.5703125" style="11" customWidth="1"/>
    <col min="6915" max="6915" width="18.28515625" style="11" customWidth="1"/>
    <col min="6916" max="6916" width="12.7109375" style="11" customWidth="1"/>
    <col min="6917" max="6917" width="18.42578125" style="11" customWidth="1"/>
    <col min="6918" max="6918" width="15.28515625" style="11" customWidth="1"/>
    <col min="6919" max="6919" width="28.85546875" style="11" customWidth="1"/>
    <col min="6920" max="6920" width="16.5703125" style="11" customWidth="1"/>
    <col min="6921" max="6921" width="28" style="11" customWidth="1"/>
    <col min="6922" max="6922" width="28.140625" style="11" customWidth="1"/>
    <col min="6923" max="6923" width="9.140625" style="11"/>
    <col min="6924" max="6924" width="34.140625" style="11" customWidth="1"/>
    <col min="6925" max="7169" width="9.140625" style="11"/>
    <col min="7170" max="7170" width="46.5703125" style="11" customWidth="1"/>
    <col min="7171" max="7171" width="18.28515625" style="11" customWidth="1"/>
    <col min="7172" max="7172" width="12.7109375" style="11" customWidth="1"/>
    <col min="7173" max="7173" width="18.42578125" style="11" customWidth="1"/>
    <col min="7174" max="7174" width="15.28515625" style="11" customWidth="1"/>
    <col min="7175" max="7175" width="28.85546875" style="11" customWidth="1"/>
    <col min="7176" max="7176" width="16.5703125" style="11" customWidth="1"/>
    <col min="7177" max="7177" width="28" style="11" customWidth="1"/>
    <col min="7178" max="7178" width="28.140625" style="11" customWidth="1"/>
    <col min="7179" max="7179" width="9.140625" style="11"/>
    <col min="7180" max="7180" width="34.140625" style="11" customWidth="1"/>
    <col min="7181" max="7425" width="9.140625" style="11"/>
    <col min="7426" max="7426" width="46.5703125" style="11" customWidth="1"/>
    <col min="7427" max="7427" width="18.28515625" style="11" customWidth="1"/>
    <col min="7428" max="7428" width="12.7109375" style="11" customWidth="1"/>
    <col min="7429" max="7429" width="18.42578125" style="11" customWidth="1"/>
    <col min="7430" max="7430" width="15.28515625" style="11" customWidth="1"/>
    <col min="7431" max="7431" width="28.85546875" style="11" customWidth="1"/>
    <col min="7432" max="7432" width="16.5703125" style="11" customWidth="1"/>
    <col min="7433" max="7433" width="28" style="11" customWidth="1"/>
    <col min="7434" max="7434" width="28.140625" style="11" customWidth="1"/>
    <col min="7435" max="7435" width="9.140625" style="11"/>
    <col min="7436" max="7436" width="34.140625" style="11" customWidth="1"/>
    <col min="7437" max="7681" width="9.140625" style="11"/>
    <col min="7682" max="7682" width="46.5703125" style="11" customWidth="1"/>
    <col min="7683" max="7683" width="18.28515625" style="11" customWidth="1"/>
    <col min="7684" max="7684" width="12.7109375" style="11" customWidth="1"/>
    <col min="7685" max="7685" width="18.42578125" style="11" customWidth="1"/>
    <col min="7686" max="7686" width="15.28515625" style="11" customWidth="1"/>
    <col min="7687" max="7687" width="28.85546875" style="11" customWidth="1"/>
    <col min="7688" max="7688" width="16.5703125" style="11" customWidth="1"/>
    <col min="7689" max="7689" width="28" style="11" customWidth="1"/>
    <col min="7690" max="7690" width="28.140625" style="11" customWidth="1"/>
    <col min="7691" max="7691" width="9.140625" style="11"/>
    <col min="7692" max="7692" width="34.140625" style="11" customWidth="1"/>
    <col min="7693" max="7937" width="9.140625" style="11"/>
    <col min="7938" max="7938" width="46.5703125" style="11" customWidth="1"/>
    <col min="7939" max="7939" width="18.28515625" style="11" customWidth="1"/>
    <col min="7940" max="7940" width="12.7109375" style="11" customWidth="1"/>
    <col min="7941" max="7941" width="18.42578125" style="11" customWidth="1"/>
    <col min="7942" max="7942" width="15.28515625" style="11" customWidth="1"/>
    <col min="7943" max="7943" width="28.85546875" style="11" customWidth="1"/>
    <col min="7944" max="7944" width="16.5703125" style="11" customWidth="1"/>
    <col min="7945" max="7945" width="28" style="11" customWidth="1"/>
    <col min="7946" max="7946" width="28.140625" style="11" customWidth="1"/>
    <col min="7947" max="7947" width="9.140625" style="11"/>
    <col min="7948" max="7948" width="34.140625" style="11" customWidth="1"/>
    <col min="7949" max="8193" width="9.140625" style="11"/>
    <col min="8194" max="8194" width="46.5703125" style="11" customWidth="1"/>
    <col min="8195" max="8195" width="18.28515625" style="11" customWidth="1"/>
    <col min="8196" max="8196" width="12.7109375" style="11" customWidth="1"/>
    <col min="8197" max="8197" width="18.42578125" style="11" customWidth="1"/>
    <col min="8198" max="8198" width="15.28515625" style="11" customWidth="1"/>
    <col min="8199" max="8199" width="28.85546875" style="11" customWidth="1"/>
    <col min="8200" max="8200" width="16.5703125" style="11" customWidth="1"/>
    <col min="8201" max="8201" width="28" style="11" customWidth="1"/>
    <col min="8202" max="8202" width="28.140625" style="11" customWidth="1"/>
    <col min="8203" max="8203" width="9.140625" style="11"/>
    <col min="8204" max="8204" width="34.140625" style="11" customWidth="1"/>
    <col min="8205" max="8449" width="9.140625" style="11"/>
    <col min="8450" max="8450" width="46.5703125" style="11" customWidth="1"/>
    <col min="8451" max="8451" width="18.28515625" style="11" customWidth="1"/>
    <col min="8452" max="8452" width="12.7109375" style="11" customWidth="1"/>
    <col min="8453" max="8453" width="18.42578125" style="11" customWidth="1"/>
    <col min="8454" max="8454" width="15.28515625" style="11" customWidth="1"/>
    <col min="8455" max="8455" width="28.85546875" style="11" customWidth="1"/>
    <col min="8456" max="8456" width="16.5703125" style="11" customWidth="1"/>
    <col min="8457" max="8457" width="28" style="11" customWidth="1"/>
    <col min="8458" max="8458" width="28.140625" style="11" customWidth="1"/>
    <col min="8459" max="8459" width="9.140625" style="11"/>
    <col min="8460" max="8460" width="34.140625" style="11" customWidth="1"/>
    <col min="8461" max="8705" width="9.140625" style="11"/>
    <col min="8706" max="8706" width="46.5703125" style="11" customWidth="1"/>
    <col min="8707" max="8707" width="18.28515625" style="11" customWidth="1"/>
    <col min="8708" max="8708" width="12.7109375" style="11" customWidth="1"/>
    <col min="8709" max="8709" width="18.42578125" style="11" customWidth="1"/>
    <col min="8710" max="8710" width="15.28515625" style="11" customWidth="1"/>
    <col min="8711" max="8711" width="28.85546875" style="11" customWidth="1"/>
    <col min="8712" max="8712" width="16.5703125" style="11" customWidth="1"/>
    <col min="8713" max="8713" width="28" style="11" customWidth="1"/>
    <col min="8714" max="8714" width="28.140625" style="11" customWidth="1"/>
    <col min="8715" max="8715" width="9.140625" style="11"/>
    <col min="8716" max="8716" width="34.140625" style="11" customWidth="1"/>
    <col min="8717" max="8961" width="9.140625" style="11"/>
    <col min="8962" max="8962" width="46.5703125" style="11" customWidth="1"/>
    <col min="8963" max="8963" width="18.28515625" style="11" customWidth="1"/>
    <col min="8964" max="8964" width="12.7109375" style="11" customWidth="1"/>
    <col min="8965" max="8965" width="18.42578125" style="11" customWidth="1"/>
    <col min="8966" max="8966" width="15.28515625" style="11" customWidth="1"/>
    <col min="8967" max="8967" width="28.85546875" style="11" customWidth="1"/>
    <col min="8968" max="8968" width="16.5703125" style="11" customWidth="1"/>
    <col min="8969" max="8969" width="28" style="11" customWidth="1"/>
    <col min="8970" max="8970" width="28.140625" style="11" customWidth="1"/>
    <col min="8971" max="8971" width="9.140625" style="11"/>
    <col min="8972" max="8972" width="34.140625" style="11" customWidth="1"/>
    <col min="8973" max="9217" width="9.140625" style="11"/>
    <col min="9218" max="9218" width="46.5703125" style="11" customWidth="1"/>
    <col min="9219" max="9219" width="18.28515625" style="11" customWidth="1"/>
    <col min="9220" max="9220" width="12.7109375" style="11" customWidth="1"/>
    <col min="9221" max="9221" width="18.42578125" style="11" customWidth="1"/>
    <col min="9222" max="9222" width="15.28515625" style="11" customWidth="1"/>
    <col min="9223" max="9223" width="28.85546875" style="11" customWidth="1"/>
    <col min="9224" max="9224" width="16.5703125" style="11" customWidth="1"/>
    <col min="9225" max="9225" width="28" style="11" customWidth="1"/>
    <col min="9226" max="9226" width="28.140625" style="11" customWidth="1"/>
    <col min="9227" max="9227" width="9.140625" style="11"/>
    <col min="9228" max="9228" width="34.140625" style="11" customWidth="1"/>
    <col min="9229" max="9473" width="9.140625" style="11"/>
    <col min="9474" max="9474" width="46.5703125" style="11" customWidth="1"/>
    <col min="9475" max="9475" width="18.28515625" style="11" customWidth="1"/>
    <col min="9476" max="9476" width="12.7109375" style="11" customWidth="1"/>
    <col min="9477" max="9477" width="18.42578125" style="11" customWidth="1"/>
    <col min="9478" max="9478" width="15.28515625" style="11" customWidth="1"/>
    <col min="9479" max="9479" width="28.85546875" style="11" customWidth="1"/>
    <col min="9480" max="9480" width="16.5703125" style="11" customWidth="1"/>
    <col min="9481" max="9481" width="28" style="11" customWidth="1"/>
    <col min="9482" max="9482" width="28.140625" style="11" customWidth="1"/>
    <col min="9483" max="9483" width="9.140625" style="11"/>
    <col min="9484" max="9484" width="34.140625" style="11" customWidth="1"/>
    <col min="9485" max="9729" width="9.140625" style="11"/>
    <col min="9730" max="9730" width="46.5703125" style="11" customWidth="1"/>
    <col min="9731" max="9731" width="18.28515625" style="11" customWidth="1"/>
    <col min="9732" max="9732" width="12.7109375" style="11" customWidth="1"/>
    <col min="9733" max="9733" width="18.42578125" style="11" customWidth="1"/>
    <col min="9734" max="9734" width="15.28515625" style="11" customWidth="1"/>
    <col min="9735" max="9735" width="28.85546875" style="11" customWidth="1"/>
    <col min="9736" max="9736" width="16.5703125" style="11" customWidth="1"/>
    <col min="9737" max="9737" width="28" style="11" customWidth="1"/>
    <col min="9738" max="9738" width="28.140625" style="11" customWidth="1"/>
    <col min="9739" max="9739" width="9.140625" style="11"/>
    <col min="9740" max="9740" width="34.140625" style="11" customWidth="1"/>
    <col min="9741" max="9985" width="9.140625" style="11"/>
    <col min="9986" max="9986" width="46.5703125" style="11" customWidth="1"/>
    <col min="9987" max="9987" width="18.28515625" style="11" customWidth="1"/>
    <col min="9988" max="9988" width="12.7109375" style="11" customWidth="1"/>
    <col min="9989" max="9989" width="18.42578125" style="11" customWidth="1"/>
    <col min="9990" max="9990" width="15.28515625" style="11" customWidth="1"/>
    <col min="9991" max="9991" width="28.85546875" style="11" customWidth="1"/>
    <col min="9992" max="9992" width="16.5703125" style="11" customWidth="1"/>
    <col min="9993" max="9993" width="28" style="11" customWidth="1"/>
    <col min="9994" max="9994" width="28.140625" style="11" customWidth="1"/>
    <col min="9995" max="9995" width="9.140625" style="11"/>
    <col min="9996" max="9996" width="34.140625" style="11" customWidth="1"/>
    <col min="9997" max="10241" width="9.140625" style="11"/>
    <col min="10242" max="10242" width="46.5703125" style="11" customWidth="1"/>
    <col min="10243" max="10243" width="18.28515625" style="11" customWidth="1"/>
    <col min="10244" max="10244" width="12.7109375" style="11" customWidth="1"/>
    <col min="10245" max="10245" width="18.42578125" style="11" customWidth="1"/>
    <col min="10246" max="10246" width="15.28515625" style="11" customWidth="1"/>
    <col min="10247" max="10247" width="28.85546875" style="11" customWidth="1"/>
    <col min="10248" max="10248" width="16.5703125" style="11" customWidth="1"/>
    <col min="10249" max="10249" width="28" style="11" customWidth="1"/>
    <col min="10250" max="10250" width="28.140625" style="11" customWidth="1"/>
    <col min="10251" max="10251" width="9.140625" style="11"/>
    <col min="10252" max="10252" width="34.140625" style="11" customWidth="1"/>
    <col min="10253" max="10497" width="9.140625" style="11"/>
    <col min="10498" max="10498" width="46.5703125" style="11" customWidth="1"/>
    <col min="10499" max="10499" width="18.28515625" style="11" customWidth="1"/>
    <col min="10500" max="10500" width="12.7109375" style="11" customWidth="1"/>
    <col min="10501" max="10501" width="18.42578125" style="11" customWidth="1"/>
    <col min="10502" max="10502" width="15.28515625" style="11" customWidth="1"/>
    <col min="10503" max="10503" width="28.85546875" style="11" customWidth="1"/>
    <col min="10504" max="10504" width="16.5703125" style="11" customWidth="1"/>
    <col min="10505" max="10505" width="28" style="11" customWidth="1"/>
    <col min="10506" max="10506" width="28.140625" style="11" customWidth="1"/>
    <col min="10507" max="10507" width="9.140625" style="11"/>
    <col min="10508" max="10508" width="34.140625" style="11" customWidth="1"/>
    <col min="10509" max="10753" width="9.140625" style="11"/>
    <col min="10754" max="10754" width="46.5703125" style="11" customWidth="1"/>
    <col min="10755" max="10755" width="18.28515625" style="11" customWidth="1"/>
    <col min="10756" max="10756" width="12.7109375" style="11" customWidth="1"/>
    <col min="10757" max="10757" width="18.42578125" style="11" customWidth="1"/>
    <col min="10758" max="10758" width="15.28515625" style="11" customWidth="1"/>
    <col min="10759" max="10759" width="28.85546875" style="11" customWidth="1"/>
    <col min="10760" max="10760" width="16.5703125" style="11" customWidth="1"/>
    <col min="10761" max="10761" width="28" style="11" customWidth="1"/>
    <col min="10762" max="10762" width="28.140625" style="11" customWidth="1"/>
    <col min="10763" max="10763" width="9.140625" style="11"/>
    <col min="10764" max="10764" width="34.140625" style="11" customWidth="1"/>
    <col min="10765" max="11009" width="9.140625" style="11"/>
    <col min="11010" max="11010" width="46.5703125" style="11" customWidth="1"/>
    <col min="11011" max="11011" width="18.28515625" style="11" customWidth="1"/>
    <col min="11012" max="11012" width="12.7109375" style="11" customWidth="1"/>
    <col min="11013" max="11013" width="18.42578125" style="11" customWidth="1"/>
    <col min="11014" max="11014" width="15.28515625" style="11" customWidth="1"/>
    <col min="11015" max="11015" width="28.85546875" style="11" customWidth="1"/>
    <col min="11016" max="11016" width="16.5703125" style="11" customWidth="1"/>
    <col min="11017" max="11017" width="28" style="11" customWidth="1"/>
    <col min="11018" max="11018" width="28.140625" style="11" customWidth="1"/>
    <col min="11019" max="11019" width="9.140625" style="11"/>
    <col min="11020" max="11020" width="34.140625" style="11" customWidth="1"/>
    <col min="11021" max="11265" width="9.140625" style="11"/>
    <col min="11266" max="11266" width="46.5703125" style="11" customWidth="1"/>
    <col min="11267" max="11267" width="18.28515625" style="11" customWidth="1"/>
    <col min="11268" max="11268" width="12.7109375" style="11" customWidth="1"/>
    <col min="11269" max="11269" width="18.42578125" style="11" customWidth="1"/>
    <col min="11270" max="11270" width="15.28515625" style="11" customWidth="1"/>
    <col min="11271" max="11271" width="28.85546875" style="11" customWidth="1"/>
    <col min="11272" max="11272" width="16.5703125" style="11" customWidth="1"/>
    <col min="11273" max="11273" width="28" style="11" customWidth="1"/>
    <col min="11274" max="11274" width="28.140625" style="11" customWidth="1"/>
    <col min="11275" max="11275" width="9.140625" style="11"/>
    <col min="11276" max="11276" width="34.140625" style="11" customWidth="1"/>
    <col min="11277" max="11521" width="9.140625" style="11"/>
    <col min="11522" max="11522" width="46.5703125" style="11" customWidth="1"/>
    <col min="11523" max="11523" width="18.28515625" style="11" customWidth="1"/>
    <col min="11524" max="11524" width="12.7109375" style="11" customWidth="1"/>
    <col min="11525" max="11525" width="18.42578125" style="11" customWidth="1"/>
    <col min="11526" max="11526" width="15.28515625" style="11" customWidth="1"/>
    <col min="11527" max="11527" width="28.85546875" style="11" customWidth="1"/>
    <col min="11528" max="11528" width="16.5703125" style="11" customWidth="1"/>
    <col min="11529" max="11529" width="28" style="11" customWidth="1"/>
    <col min="11530" max="11530" width="28.140625" style="11" customWidth="1"/>
    <col min="11531" max="11531" width="9.140625" style="11"/>
    <col min="11532" max="11532" width="34.140625" style="11" customWidth="1"/>
    <col min="11533" max="11777" width="9.140625" style="11"/>
    <col min="11778" max="11778" width="46.5703125" style="11" customWidth="1"/>
    <col min="11779" max="11779" width="18.28515625" style="11" customWidth="1"/>
    <col min="11780" max="11780" width="12.7109375" style="11" customWidth="1"/>
    <col min="11781" max="11781" width="18.42578125" style="11" customWidth="1"/>
    <col min="11782" max="11782" width="15.28515625" style="11" customWidth="1"/>
    <col min="11783" max="11783" width="28.85546875" style="11" customWidth="1"/>
    <col min="11784" max="11784" width="16.5703125" style="11" customWidth="1"/>
    <col min="11785" max="11785" width="28" style="11" customWidth="1"/>
    <col min="11786" max="11786" width="28.140625" style="11" customWidth="1"/>
    <col min="11787" max="11787" width="9.140625" style="11"/>
    <col min="11788" max="11788" width="34.140625" style="11" customWidth="1"/>
    <col min="11789" max="12033" width="9.140625" style="11"/>
    <col min="12034" max="12034" width="46.5703125" style="11" customWidth="1"/>
    <col min="12035" max="12035" width="18.28515625" style="11" customWidth="1"/>
    <col min="12036" max="12036" width="12.7109375" style="11" customWidth="1"/>
    <col min="12037" max="12037" width="18.42578125" style="11" customWidth="1"/>
    <col min="12038" max="12038" width="15.28515625" style="11" customWidth="1"/>
    <col min="12039" max="12039" width="28.85546875" style="11" customWidth="1"/>
    <col min="12040" max="12040" width="16.5703125" style="11" customWidth="1"/>
    <col min="12041" max="12041" width="28" style="11" customWidth="1"/>
    <col min="12042" max="12042" width="28.140625" style="11" customWidth="1"/>
    <col min="12043" max="12043" width="9.140625" style="11"/>
    <col min="12044" max="12044" width="34.140625" style="11" customWidth="1"/>
    <col min="12045" max="12289" width="9.140625" style="11"/>
    <col min="12290" max="12290" width="46.5703125" style="11" customWidth="1"/>
    <col min="12291" max="12291" width="18.28515625" style="11" customWidth="1"/>
    <col min="12292" max="12292" width="12.7109375" style="11" customWidth="1"/>
    <col min="12293" max="12293" width="18.42578125" style="11" customWidth="1"/>
    <col min="12294" max="12294" width="15.28515625" style="11" customWidth="1"/>
    <col min="12295" max="12295" width="28.85546875" style="11" customWidth="1"/>
    <col min="12296" max="12296" width="16.5703125" style="11" customWidth="1"/>
    <col min="12297" max="12297" width="28" style="11" customWidth="1"/>
    <col min="12298" max="12298" width="28.140625" style="11" customWidth="1"/>
    <col min="12299" max="12299" width="9.140625" style="11"/>
    <col min="12300" max="12300" width="34.140625" style="11" customWidth="1"/>
    <col min="12301" max="12545" width="9.140625" style="11"/>
    <col min="12546" max="12546" width="46.5703125" style="11" customWidth="1"/>
    <col min="12547" max="12547" width="18.28515625" style="11" customWidth="1"/>
    <col min="12548" max="12548" width="12.7109375" style="11" customWidth="1"/>
    <col min="12549" max="12549" width="18.42578125" style="11" customWidth="1"/>
    <col min="12550" max="12550" width="15.28515625" style="11" customWidth="1"/>
    <col min="12551" max="12551" width="28.85546875" style="11" customWidth="1"/>
    <col min="12552" max="12552" width="16.5703125" style="11" customWidth="1"/>
    <col min="12553" max="12553" width="28" style="11" customWidth="1"/>
    <col min="12554" max="12554" width="28.140625" style="11" customWidth="1"/>
    <col min="12555" max="12555" width="9.140625" style="11"/>
    <col min="12556" max="12556" width="34.140625" style="11" customWidth="1"/>
    <col min="12557" max="12801" width="9.140625" style="11"/>
    <col min="12802" max="12802" width="46.5703125" style="11" customWidth="1"/>
    <col min="12803" max="12803" width="18.28515625" style="11" customWidth="1"/>
    <col min="12804" max="12804" width="12.7109375" style="11" customWidth="1"/>
    <col min="12805" max="12805" width="18.42578125" style="11" customWidth="1"/>
    <col min="12806" max="12806" width="15.28515625" style="11" customWidth="1"/>
    <col min="12807" max="12807" width="28.85546875" style="11" customWidth="1"/>
    <col min="12808" max="12808" width="16.5703125" style="11" customWidth="1"/>
    <col min="12809" max="12809" width="28" style="11" customWidth="1"/>
    <col min="12810" max="12810" width="28.140625" style="11" customWidth="1"/>
    <col min="12811" max="12811" width="9.140625" style="11"/>
    <col min="12812" max="12812" width="34.140625" style="11" customWidth="1"/>
    <col min="12813" max="13057" width="9.140625" style="11"/>
    <col min="13058" max="13058" width="46.5703125" style="11" customWidth="1"/>
    <col min="13059" max="13059" width="18.28515625" style="11" customWidth="1"/>
    <col min="13060" max="13060" width="12.7109375" style="11" customWidth="1"/>
    <col min="13061" max="13061" width="18.42578125" style="11" customWidth="1"/>
    <col min="13062" max="13062" width="15.28515625" style="11" customWidth="1"/>
    <col min="13063" max="13063" width="28.85546875" style="11" customWidth="1"/>
    <col min="13064" max="13064" width="16.5703125" style="11" customWidth="1"/>
    <col min="13065" max="13065" width="28" style="11" customWidth="1"/>
    <col min="13066" max="13066" width="28.140625" style="11" customWidth="1"/>
    <col min="13067" max="13067" width="9.140625" style="11"/>
    <col min="13068" max="13068" width="34.140625" style="11" customWidth="1"/>
    <col min="13069" max="13313" width="9.140625" style="11"/>
    <col min="13314" max="13314" width="46.5703125" style="11" customWidth="1"/>
    <col min="13315" max="13315" width="18.28515625" style="11" customWidth="1"/>
    <col min="13316" max="13316" width="12.7109375" style="11" customWidth="1"/>
    <col min="13317" max="13317" width="18.42578125" style="11" customWidth="1"/>
    <col min="13318" max="13318" width="15.28515625" style="11" customWidth="1"/>
    <col min="13319" max="13319" width="28.85546875" style="11" customWidth="1"/>
    <col min="13320" max="13320" width="16.5703125" style="11" customWidth="1"/>
    <col min="13321" max="13321" width="28" style="11" customWidth="1"/>
    <col min="13322" max="13322" width="28.140625" style="11" customWidth="1"/>
    <col min="13323" max="13323" width="9.140625" style="11"/>
    <col min="13324" max="13324" width="34.140625" style="11" customWidth="1"/>
    <col min="13325" max="13569" width="9.140625" style="11"/>
    <col min="13570" max="13570" width="46.5703125" style="11" customWidth="1"/>
    <col min="13571" max="13571" width="18.28515625" style="11" customWidth="1"/>
    <col min="13572" max="13572" width="12.7109375" style="11" customWidth="1"/>
    <col min="13573" max="13573" width="18.42578125" style="11" customWidth="1"/>
    <col min="13574" max="13574" width="15.28515625" style="11" customWidth="1"/>
    <col min="13575" max="13575" width="28.85546875" style="11" customWidth="1"/>
    <col min="13576" max="13576" width="16.5703125" style="11" customWidth="1"/>
    <col min="13577" max="13577" width="28" style="11" customWidth="1"/>
    <col min="13578" max="13578" width="28.140625" style="11" customWidth="1"/>
    <col min="13579" max="13579" width="9.140625" style="11"/>
    <col min="13580" max="13580" width="34.140625" style="11" customWidth="1"/>
    <col min="13581" max="13825" width="9.140625" style="11"/>
    <col min="13826" max="13826" width="46.5703125" style="11" customWidth="1"/>
    <col min="13827" max="13827" width="18.28515625" style="11" customWidth="1"/>
    <col min="13828" max="13828" width="12.7109375" style="11" customWidth="1"/>
    <col min="13829" max="13829" width="18.42578125" style="11" customWidth="1"/>
    <col min="13830" max="13830" width="15.28515625" style="11" customWidth="1"/>
    <col min="13831" max="13831" width="28.85546875" style="11" customWidth="1"/>
    <col min="13832" max="13832" width="16.5703125" style="11" customWidth="1"/>
    <col min="13833" max="13833" width="28" style="11" customWidth="1"/>
    <col min="13834" max="13834" width="28.140625" style="11" customWidth="1"/>
    <col min="13835" max="13835" width="9.140625" style="11"/>
    <col min="13836" max="13836" width="34.140625" style="11" customWidth="1"/>
    <col min="13837" max="14081" width="9.140625" style="11"/>
    <col min="14082" max="14082" width="46.5703125" style="11" customWidth="1"/>
    <col min="14083" max="14083" width="18.28515625" style="11" customWidth="1"/>
    <col min="14084" max="14084" width="12.7109375" style="11" customWidth="1"/>
    <col min="14085" max="14085" width="18.42578125" style="11" customWidth="1"/>
    <col min="14086" max="14086" width="15.28515625" style="11" customWidth="1"/>
    <col min="14087" max="14087" width="28.85546875" style="11" customWidth="1"/>
    <col min="14088" max="14088" width="16.5703125" style="11" customWidth="1"/>
    <col min="14089" max="14089" width="28" style="11" customWidth="1"/>
    <col min="14090" max="14090" width="28.140625" style="11" customWidth="1"/>
    <col min="14091" max="14091" width="9.140625" style="11"/>
    <col min="14092" max="14092" width="34.140625" style="11" customWidth="1"/>
    <col min="14093" max="14337" width="9.140625" style="11"/>
    <col min="14338" max="14338" width="46.5703125" style="11" customWidth="1"/>
    <col min="14339" max="14339" width="18.28515625" style="11" customWidth="1"/>
    <col min="14340" max="14340" width="12.7109375" style="11" customWidth="1"/>
    <col min="14341" max="14341" width="18.42578125" style="11" customWidth="1"/>
    <col min="14342" max="14342" width="15.28515625" style="11" customWidth="1"/>
    <col min="14343" max="14343" width="28.85546875" style="11" customWidth="1"/>
    <col min="14344" max="14344" width="16.5703125" style="11" customWidth="1"/>
    <col min="14345" max="14345" width="28" style="11" customWidth="1"/>
    <col min="14346" max="14346" width="28.140625" style="11" customWidth="1"/>
    <col min="14347" max="14347" width="9.140625" style="11"/>
    <col min="14348" max="14348" width="34.140625" style="11" customWidth="1"/>
    <col min="14349" max="14593" width="9.140625" style="11"/>
    <col min="14594" max="14594" width="46.5703125" style="11" customWidth="1"/>
    <col min="14595" max="14595" width="18.28515625" style="11" customWidth="1"/>
    <col min="14596" max="14596" width="12.7109375" style="11" customWidth="1"/>
    <col min="14597" max="14597" width="18.42578125" style="11" customWidth="1"/>
    <col min="14598" max="14598" width="15.28515625" style="11" customWidth="1"/>
    <col min="14599" max="14599" width="28.85546875" style="11" customWidth="1"/>
    <col min="14600" max="14600" width="16.5703125" style="11" customWidth="1"/>
    <col min="14601" max="14601" width="28" style="11" customWidth="1"/>
    <col min="14602" max="14602" width="28.140625" style="11" customWidth="1"/>
    <col min="14603" max="14603" width="9.140625" style="11"/>
    <col min="14604" max="14604" width="34.140625" style="11" customWidth="1"/>
    <col min="14605" max="14849" width="9.140625" style="11"/>
    <col min="14850" max="14850" width="46.5703125" style="11" customWidth="1"/>
    <col min="14851" max="14851" width="18.28515625" style="11" customWidth="1"/>
    <col min="14852" max="14852" width="12.7109375" style="11" customWidth="1"/>
    <col min="14853" max="14853" width="18.42578125" style="11" customWidth="1"/>
    <col min="14854" max="14854" width="15.28515625" style="11" customWidth="1"/>
    <col min="14855" max="14855" width="28.85546875" style="11" customWidth="1"/>
    <col min="14856" max="14856" width="16.5703125" style="11" customWidth="1"/>
    <col min="14857" max="14857" width="28" style="11" customWidth="1"/>
    <col min="14858" max="14858" width="28.140625" style="11" customWidth="1"/>
    <col min="14859" max="14859" width="9.140625" style="11"/>
    <col min="14860" max="14860" width="34.140625" style="11" customWidth="1"/>
    <col min="14861" max="15105" width="9.140625" style="11"/>
    <col min="15106" max="15106" width="46.5703125" style="11" customWidth="1"/>
    <col min="15107" max="15107" width="18.28515625" style="11" customWidth="1"/>
    <col min="15108" max="15108" width="12.7109375" style="11" customWidth="1"/>
    <col min="15109" max="15109" width="18.42578125" style="11" customWidth="1"/>
    <col min="15110" max="15110" width="15.28515625" style="11" customWidth="1"/>
    <col min="15111" max="15111" width="28.85546875" style="11" customWidth="1"/>
    <col min="15112" max="15112" width="16.5703125" style="11" customWidth="1"/>
    <col min="15113" max="15113" width="28" style="11" customWidth="1"/>
    <col min="15114" max="15114" width="28.140625" style="11" customWidth="1"/>
    <col min="15115" max="15115" width="9.140625" style="11"/>
    <col min="15116" max="15116" width="34.140625" style="11" customWidth="1"/>
    <col min="15117" max="15361" width="9.140625" style="11"/>
    <col min="15362" max="15362" width="46.5703125" style="11" customWidth="1"/>
    <col min="15363" max="15363" width="18.28515625" style="11" customWidth="1"/>
    <col min="15364" max="15364" width="12.7109375" style="11" customWidth="1"/>
    <col min="15365" max="15365" width="18.42578125" style="11" customWidth="1"/>
    <col min="15366" max="15366" width="15.28515625" style="11" customWidth="1"/>
    <col min="15367" max="15367" width="28.85546875" style="11" customWidth="1"/>
    <col min="15368" max="15368" width="16.5703125" style="11" customWidth="1"/>
    <col min="15369" max="15369" width="28" style="11" customWidth="1"/>
    <col min="15370" max="15370" width="28.140625" style="11" customWidth="1"/>
    <col min="15371" max="15371" width="9.140625" style="11"/>
    <col min="15372" max="15372" width="34.140625" style="11" customWidth="1"/>
    <col min="15373" max="15617" width="9.140625" style="11"/>
    <col min="15618" max="15618" width="46.5703125" style="11" customWidth="1"/>
    <col min="15619" max="15619" width="18.28515625" style="11" customWidth="1"/>
    <col min="15620" max="15620" width="12.7109375" style="11" customWidth="1"/>
    <col min="15621" max="15621" width="18.42578125" style="11" customWidth="1"/>
    <col min="15622" max="15622" width="15.28515625" style="11" customWidth="1"/>
    <col min="15623" max="15623" width="28.85546875" style="11" customWidth="1"/>
    <col min="15624" max="15624" width="16.5703125" style="11" customWidth="1"/>
    <col min="15625" max="15625" width="28" style="11" customWidth="1"/>
    <col min="15626" max="15626" width="28.140625" style="11" customWidth="1"/>
    <col min="15627" max="15627" width="9.140625" style="11"/>
    <col min="15628" max="15628" width="34.140625" style="11" customWidth="1"/>
    <col min="15629" max="15873" width="9.140625" style="11"/>
    <col min="15874" max="15874" width="46.5703125" style="11" customWidth="1"/>
    <col min="15875" max="15875" width="18.28515625" style="11" customWidth="1"/>
    <col min="15876" max="15876" width="12.7109375" style="11" customWidth="1"/>
    <col min="15877" max="15877" width="18.42578125" style="11" customWidth="1"/>
    <col min="15878" max="15878" width="15.28515625" style="11" customWidth="1"/>
    <col min="15879" max="15879" width="28.85546875" style="11" customWidth="1"/>
    <col min="15880" max="15880" width="16.5703125" style="11" customWidth="1"/>
    <col min="15881" max="15881" width="28" style="11" customWidth="1"/>
    <col min="15882" max="15882" width="28.140625" style="11" customWidth="1"/>
    <col min="15883" max="15883" width="9.140625" style="11"/>
    <col min="15884" max="15884" width="34.140625" style="11" customWidth="1"/>
    <col min="15885" max="16129" width="9.140625" style="11"/>
    <col min="16130" max="16130" width="46.5703125" style="11" customWidth="1"/>
    <col min="16131" max="16131" width="18.28515625" style="11" customWidth="1"/>
    <col min="16132" max="16132" width="12.7109375" style="11" customWidth="1"/>
    <col min="16133" max="16133" width="18.42578125" style="11" customWidth="1"/>
    <col min="16134" max="16134" width="15.28515625" style="11" customWidth="1"/>
    <col min="16135" max="16135" width="28.85546875" style="11" customWidth="1"/>
    <col min="16136" max="16136" width="16.5703125" style="11" customWidth="1"/>
    <col min="16137" max="16137" width="28" style="11" customWidth="1"/>
    <col min="16138" max="16138" width="28.140625" style="11" customWidth="1"/>
    <col min="16139" max="16139" width="9.140625" style="11"/>
    <col min="16140" max="16140" width="34.140625" style="11" customWidth="1"/>
    <col min="16141" max="16384" width="9.140625" style="11"/>
  </cols>
  <sheetData>
    <row r="1" spans="1:9" x14ac:dyDescent="0.2">
      <c r="A1" s="460" t="s">
        <v>5200</v>
      </c>
      <c r="B1" s="740" t="str">
        <f t="shared" ref="B1:B6" si="0">HYPERLINK("#List!$A$1", "Preparatory")</f>
        <v>Preparatory</v>
      </c>
    </row>
    <row r="2" spans="1:9" x14ac:dyDescent="0.2">
      <c r="A2" s="460" t="s">
        <v>5201</v>
      </c>
      <c r="B2" s="740" t="str">
        <f t="shared" si="0"/>
        <v>Preparatory</v>
      </c>
    </row>
    <row r="3" spans="1:9" x14ac:dyDescent="0.2">
      <c r="A3" s="460" t="s">
        <v>6556</v>
      </c>
      <c r="B3" s="740" t="str">
        <f t="shared" si="0"/>
        <v>Preparatory</v>
      </c>
    </row>
    <row r="4" spans="1:9" x14ac:dyDescent="0.2">
      <c r="A4" s="460" t="s">
        <v>6557</v>
      </c>
      <c r="B4" s="740" t="str">
        <f t="shared" si="0"/>
        <v>Preparatory</v>
      </c>
    </row>
    <row r="5" spans="1:9" x14ac:dyDescent="0.2">
      <c r="A5" s="460" t="s">
        <v>6616</v>
      </c>
      <c r="B5" s="740" t="str">
        <f t="shared" si="0"/>
        <v>Preparatory</v>
      </c>
    </row>
    <row r="6" spans="1:9" x14ac:dyDescent="0.2">
      <c r="A6" s="460" t="s">
        <v>6617</v>
      </c>
      <c r="B6" s="740" t="str">
        <f t="shared" si="0"/>
        <v>Preparatory</v>
      </c>
    </row>
    <row r="7" spans="1:9" x14ac:dyDescent="0.2">
      <c r="A7" s="460"/>
    </row>
    <row r="8" spans="1:9" x14ac:dyDescent="0.2">
      <c r="A8" s="116" t="s">
        <v>516</v>
      </c>
      <c r="E8" s="464"/>
      <c r="F8" s="464"/>
      <c r="G8" s="464"/>
      <c r="H8" s="38"/>
      <c r="I8" s="38"/>
    </row>
    <row r="9" spans="1:9" x14ac:dyDescent="0.2">
      <c r="A9" s="116" t="s">
        <v>515</v>
      </c>
      <c r="D9" s="73"/>
      <c r="E9" s="73"/>
      <c r="F9" s="73"/>
      <c r="G9" s="73"/>
      <c r="H9" s="38"/>
      <c r="I9" s="38"/>
    </row>
    <row r="10" spans="1:9" x14ac:dyDescent="0.2">
      <c r="A10" s="116"/>
      <c r="D10" s="73"/>
      <c r="E10" s="73"/>
      <c r="F10" s="73"/>
      <c r="G10" s="73"/>
      <c r="H10" s="38"/>
      <c r="I10" s="38"/>
    </row>
    <row r="11" spans="1:9" x14ac:dyDescent="0.2">
      <c r="A11" s="460" t="s">
        <v>6851</v>
      </c>
      <c r="G11" s="38"/>
      <c r="H11" s="38"/>
    </row>
    <row r="12" spans="1:9" x14ac:dyDescent="0.2">
      <c r="A12" s="318" t="s">
        <v>48</v>
      </c>
    </row>
    <row r="13" spans="1:9" x14ac:dyDescent="0.2">
      <c r="A13" s="318" t="s">
        <v>4583</v>
      </c>
    </row>
    <row r="14" spans="1:9" x14ac:dyDescent="0.2">
      <c r="A14" s="15" t="s">
        <v>6610</v>
      </c>
      <c r="B14" s="256" t="s">
        <v>7759</v>
      </c>
      <c r="C14" s="253" t="s">
        <v>7805</v>
      </c>
      <c r="D14" s="237" t="s">
        <v>7557</v>
      </c>
    </row>
    <row r="15" spans="1:9" x14ac:dyDescent="0.2">
      <c r="B15" s="116"/>
    </row>
    <row r="16" spans="1:9" x14ac:dyDescent="0.2">
      <c r="A16" s="460" t="s">
        <v>6852</v>
      </c>
      <c r="B16" s="116"/>
    </row>
    <row r="17" spans="1:4" x14ac:dyDescent="0.2">
      <c r="A17" s="318" t="s">
        <v>48</v>
      </c>
      <c r="B17" s="116"/>
    </row>
    <row r="18" spans="1:4" x14ac:dyDescent="0.2">
      <c r="A18" s="465" t="s">
        <v>4508</v>
      </c>
      <c r="B18" s="116"/>
    </row>
    <row r="19" spans="1:4" x14ac:dyDescent="0.2">
      <c r="A19" s="15" t="s">
        <v>6656</v>
      </c>
      <c r="B19" s="116"/>
    </row>
    <row r="20" spans="1:4" x14ac:dyDescent="0.2">
      <c r="A20" s="15" t="s">
        <v>6610</v>
      </c>
      <c r="B20" s="256" t="s">
        <v>7759</v>
      </c>
      <c r="C20" s="253" t="s">
        <v>7805</v>
      </c>
      <c r="D20" s="237" t="s">
        <v>7557</v>
      </c>
    </row>
    <row r="21" spans="1:4" x14ac:dyDescent="0.2">
      <c r="A21" s="15"/>
      <c r="B21" s="116"/>
    </row>
    <row r="22" spans="1:4" x14ac:dyDescent="0.2">
      <c r="A22" s="18" t="s">
        <v>6857</v>
      </c>
      <c r="B22" s="116"/>
    </row>
    <row r="23" spans="1:4" x14ac:dyDescent="0.2">
      <c r="A23" s="318" t="s">
        <v>48</v>
      </c>
      <c r="B23" s="116"/>
    </row>
    <row r="24" spans="1:4" x14ac:dyDescent="0.2">
      <c r="A24" s="11" t="s">
        <v>4583</v>
      </c>
      <c r="B24" s="116"/>
    </row>
    <row r="25" spans="1:4" x14ac:dyDescent="0.2">
      <c r="A25" s="156" t="s">
        <v>4490</v>
      </c>
      <c r="B25" s="116"/>
    </row>
    <row r="26" spans="1:4" x14ac:dyDescent="0.2">
      <c r="A26" s="156" t="s">
        <v>6610</v>
      </c>
      <c r="B26" s="256" t="s">
        <v>7759</v>
      </c>
      <c r="C26" s="253" t="s">
        <v>7805</v>
      </c>
      <c r="D26" s="237" t="s">
        <v>7557</v>
      </c>
    </row>
    <row r="27" spans="1:4" x14ac:dyDescent="0.2">
      <c r="A27" s="156" t="s">
        <v>7563</v>
      </c>
      <c r="B27" s="214" t="s">
        <v>6613</v>
      </c>
      <c r="C27" s="158" t="s">
        <v>7806</v>
      </c>
      <c r="D27" s="157" t="s">
        <v>7463</v>
      </c>
    </row>
    <row r="28" spans="1:4" x14ac:dyDescent="0.2">
      <c r="A28" s="11"/>
      <c r="B28" s="116"/>
    </row>
    <row r="29" spans="1:4" x14ac:dyDescent="0.2">
      <c r="A29" s="18" t="s">
        <v>6858</v>
      </c>
      <c r="B29" s="116"/>
    </row>
    <row r="30" spans="1:4" x14ac:dyDescent="0.2">
      <c r="A30" s="318" t="s">
        <v>48</v>
      </c>
      <c r="B30" s="116"/>
    </row>
    <row r="31" spans="1:4" x14ac:dyDescent="0.2">
      <c r="A31" s="466" t="s">
        <v>4508</v>
      </c>
      <c r="B31" s="116"/>
    </row>
    <row r="32" spans="1:4" x14ac:dyDescent="0.2">
      <c r="A32" s="15" t="s">
        <v>6656</v>
      </c>
      <c r="B32" s="116"/>
    </row>
    <row r="33" spans="1:4" x14ac:dyDescent="0.2">
      <c r="A33" s="156" t="s">
        <v>4490</v>
      </c>
      <c r="B33" s="116"/>
    </row>
    <row r="34" spans="1:4" x14ac:dyDescent="0.2">
      <c r="A34" s="156" t="s">
        <v>6610</v>
      </c>
      <c r="B34" s="256" t="s">
        <v>7759</v>
      </c>
      <c r="C34" s="253" t="s">
        <v>7805</v>
      </c>
      <c r="D34" s="237" t="s">
        <v>7557</v>
      </c>
    </row>
    <row r="35" spans="1:4" x14ac:dyDescent="0.2">
      <c r="A35" s="156" t="s">
        <v>7563</v>
      </c>
      <c r="B35" s="214" t="s">
        <v>6613</v>
      </c>
      <c r="C35" s="158" t="s">
        <v>7806</v>
      </c>
      <c r="D35" s="81" t="s">
        <v>7463</v>
      </c>
    </row>
    <row r="36" spans="1:4" x14ac:dyDescent="0.2">
      <c r="A36" s="156"/>
      <c r="B36" s="116"/>
    </row>
    <row r="37" spans="1:4" x14ac:dyDescent="0.2">
      <c r="A37" s="18" t="s">
        <v>6863</v>
      </c>
      <c r="B37" s="116"/>
    </row>
    <row r="38" spans="1:4" x14ac:dyDescent="0.2">
      <c r="A38" s="318" t="s">
        <v>48</v>
      </c>
      <c r="B38" s="116"/>
    </row>
    <row r="39" spans="1:4" x14ac:dyDescent="0.2">
      <c r="A39" s="11" t="s">
        <v>4583</v>
      </c>
      <c r="B39" s="116"/>
    </row>
    <row r="40" spans="1:4" x14ac:dyDescent="0.2">
      <c r="A40" s="156" t="s">
        <v>4491</v>
      </c>
      <c r="B40" s="116"/>
    </row>
    <row r="41" spans="1:4" x14ac:dyDescent="0.2">
      <c r="A41" s="156" t="s">
        <v>6610</v>
      </c>
      <c r="B41" s="256" t="s">
        <v>7759</v>
      </c>
      <c r="C41" s="253" t="s">
        <v>7805</v>
      </c>
      <c r="D41" s="237" t="s">
        <v>7557</v>
      </c>
    </row>
    <row r="42" spans="1:4" x14ac:dyDescent="0.2">
      <c r="A42" s="11"/>
      <c r="B42" s="116"/>
    </row>
    <row r="43" spans="1:4" x14ac:dyDescent="0.2">
      <c r="A43" s="18" t="s">
        <v>6864</v>
      </c>
      <c r="B43" s="116"/>
    </row>
    <row r="44" spans="1:4" x14ac:dyDescent="0.2">
      <c r="A44" s="318" t="s">
        <v>48</v>
      </c>
      <c r="B44" s="116"/>
    </row>
    <row r="45" spans="1:4" x14ac:dyDescent="0.2">
      <c r="A45" s="466" t="s">
        <v>4508</v>
      </c>
      <c r="B45" s="116"/>
    </row>
    <row r="46" spans="1:4" x14ac:dyDescent="0.2">
      <c r="A46" s="15" t="s">
        <v>6656</v>
      </c>
      <c r="B46" s="116"/>
    </row>
    <row r="47" spans="1:4" x14ac:dyDescent="0.2">
      <c r="A47" s="156" t="s">
        <v>4491</v>
      </c>
      <c r="B47" s="116"/>
    </row>
    <row r="48" spans="1:4" x14ac:dyDescent="0.2">
      <c r="A48" s="156" t="s">
        <v>6610</v>
      </c>
      <c r="B48" s="256" t="s">
        <v>7759</v>
      </c>
      <c r="C48" s="253" t="s">
        <v>7805</v>
      </c>
      <c r="D48" s="237" t="s">
        <v>7557</v>
      </c>
    </row>
    <row r="50" spans="1:9" x14ac:dyDescent="0.2">
      <c r="A50" s="11"/>
      <c r="C50" s="305" t="s">
        <v>5101</v>
      </c>
    </row>
    <row r="51" spans="1:9" x14ac:dyDescent="0.2">
      <c r="A51" s="11"/>
      <c r="C51" s="304" t="s">
        <v>7811</v>
      </c>
    </row>
    <row r="52" spans="1:9" x14ac:dyDescent="0.2">
      <c r="A52" s="358" t="s">
        <v>2415</v>
      </c>
      <c r="B52" s="238" t="s">
        <v>7807</v>
      </c>
      <c r="C52" s="674" t="s">
        <v>2416</v>
      </c>
      <c r="D52" s="14" t="s">
        <v>2110</v>
      </c>
      <c r="E52" s="14" t="s">
        <v>5012</v>
      </c>
      <c r="H52" s="10"/>
      <c r="I52" s="10"/>
    </row>
    <row r="53" spans="1:9" x14ac:dyDescent="0.2">
      <c r="A53" s="358" t="s">
        <v>2417</v>
      </c>
      <c r="B53" s="238" t="s">
        <v>7808</v>
      </c>
      <c r="C53" s="674" t="s">
        <v>2418</v>
      </c>
      <c r="D53" s="14" t="s">
        <v>2110</v>
      </c>
      <c r="E53" s="14" t="s">
        <v>5013</v>
      </c>
      <c r="H53" s="10"/>
      <c r="I53" s="10"/>
    </row>
    <row r="54" spans="1:9" x14ac:dyDescent="0.2">
      <c r="A54" s="358" t="s">
        <v>6669</v>
      </c>
      <c r="B54" s="238" t="s">
        <v>7809</v>
      </c>
      <c r="C54" s="674" t="s">
        <v>2419</v>
      </c>
      <c r="D54" s="14" t="s">
        <v>2110</v>
      </c>
      <c r="E54" s="14" t="s">
        <v>5014</v>
      </c>
      <c r="H54" s="10"/>
      <c r="I54" s="10"/>
    </row>
    <row r="55" spans="1:9" x14ac:dyDescent="0.2">
      <c r="A55" s="358" t="s">
        <v>2420</v>
      </c>
      <c r="B55" s="238" t="s">
        <v>7810</v>
      </c>
      <c r="C55" s="674" t="s">
        <v>2421</v>
      </c>
      <c r="D55" s="14" t="s">
        <v>2110</v>
      </c>
      <c r="E55" s="14" t="s">
        <v>5015</v>
      </c>
      <c r="H55" s="10"/>
      <c r="I55" s="10"/>
    </row>
    <row r="57" spans="1:9" x14ac:dyDescent="0.2">
      <c r="A57" s="18" t="s">
        <v>6853</v>
      </c>
      <c r="C57" s="457"/>
      <c r="D57" s="457"/>
      <c r="E57" s="457"/>
      <c r="F57" s="457"/>
      <c r="G57" s="457"/>
    </row>
    <row r="58" spans="1:9" x14ac:dyDescent="0.2">
      <c r="A58" s="318" t="s">
        <v>48</v>
      </c>
    </row>
    <row r="59" spans="1:9" x14ac:dyDescent="0.2">
      <c r="A59" s="11" t="s">
        <v>4360</v>
      </c>
      <c r="C59" s="458"/>
      <c r="D59" s="458"/>
      <c r="E59" s="458"/>
      <c r="F59" s="458"/>
    </row>
    <row r="60" spans="1:9" x14ac:dyDescent="0.2">
      <c r="A60" s="11" t="s">
        <v>4583</v>
      </c>
      <c r="C60" s="458"/>
      <c r="D60" s="458"/>
      <c r="E60" s="458"/>
      <c r="F60" s="458"/>
    </row>
    <row r="61" spans="1:9" x14ac:dyDescent="0.2">
      <c r="A61" s="156" t="s">
        <v>6610</v>
      </c>
      <c r="B61" s="256" t="s">
        <v>7759</v>
      </c>
      <c r="C61" s="253" t="s">
        <v>7805</v>
      </c>
      <c r="D61" s="237" t="s">
        <v>7557</v>
      </c>
      <c r="E61" s="458"/>
      <c r="F61" s="458"/>
    </row>
    <row r="62" spans="1:9" x14ac:dyDescent="0.2">
      <c r="A62" s="11"/>
      <c r="B62" s="116"/>
    </row>
    <row r="63" spans="1:9" x14ac:dyDescent="0.2">
      <c r="A63" s="18" t="s">
        <v>6854</v>
      </c>
      <c r="B63" s="116"/>
    </row>
    <row r="64" spans="1:9" x14ac:dyDescent="0.2">
      <c r="A64" s="318" t="s">
        <v>48</v>
      </c>
      <c r="B64" s="116"/>
    </row>
    <row r="65" spans="1:4" x14ac:dyDescent="0.2">
      <c r="A65" s="11" t="s">
        <v>4360</v>
      </c>
      <c r="B65" s="116"/>
    </row>
    <row r="66" spans="1:4" x14ac:dyDescent="0.2">
      <c r="A66" s="466" t="s">
        <v>4508</v>
      </c>
      <c r="B66" s="116"/>
    </row>
    <row r="67" spans="1:4" x14ac:dyDescent="0.2">
      <c r="A67" s="15" t="s">
        <v>6656</v>
      </c>
      <c r="B67" s="116"/>
    </row>
    <row r="68" spans="1:4" x14ac:dyDescent="0.2">
      <c r="A68" s="156" t="s">
        <v>6610</v>
      </c>
      <c r="B68" s="256" t="s">
        <v>7759</v>
      </c>
      <c r="C68" s="253" t="s">
        <v>7805</v>
      </c>
      <c r="D68" s="237" t="s">
        <v>7557</v>
      </c>
    </row>
    <row r="69" spans="1:4" x14ac:dyDescent="0.2">
      <c r="A69" s="156"/>
      <c r="B69" s="116"/>
    </row>
    <row r="70" spans="1:4" x14ac:dyDescent="0.2">
      <c r="A70" s="18" t="s">
        <v>6859</v>
      </c>
      <c r="B70" s="116"/>
    </row>
    <row r="71" spans="1:4" x14ac:dyDescent="0.2">
      <c r="A71" s="318" t="s">
        <v>48</v>
      </c>
      <c r="B71" s="116"/>
    </row>
    <row r="72" spans="1:4" x14ac:dyDescent="0.2">
      <c r="A72" s="11" t="s">
        <v>4360</v>
      </c>
      <c r="B72" s="116"/>
    </row>
    <row r="73" spans="1:4" x14ac:dyDescent="0.2">
      <c r="A73" s="11" t="s">
        <v>4583</v>
      </c>
      <c r="B73" s="116"/>
    </row>
    <row r="74" spans="1:4" x14ac:dyDescent="0.2">
      <c r="A74" s="156" t="s">
        <v>4490</v>
      </c>
      <c r="B74" s="116"/>
    </row>
    <row r="75" spans="1:4" x14ac:dyDescent="0.2">
      <c r="A75" s="156" t="s">
        <v>6610</v>
      </c>
      <c r="B75" s="256" t="s">
        <v>7759</v>
      </c>
      <c r="C75" s="253" t="s">
        <v>7805</v>
      </c>
      <c r="D75" s="237" t="s">
        <v>7557</v>
      </c>
    </row>
    <row r="76" spans="1:4" x14ac:dyDescent="0.2">
      <c r="A76" s="156" t="s">
        <v>7563</v>
      </c>
      <c r="B76" s="214" t="s">
        <v>6613</v>
      </c>
      <c r="C76" s="158" t="s">
        <v>7806</v>
      </c>
      <c r="D76" s="157" t="s">
        <v>7463</v>
      </c>
    </row>
    <row r="77" spans="1:4" x14ac:dyDescent="0.2">
      <c r="A77" s="11"/>
      <c r="B77" s="116"/>
    </row>
    <row r="78" spans="1:4" x14ac:dyDescent="0.2">
      <c r="A78" s="18" t="s">
        <v>6860</v>
      </c>
      <c r="B78" s="116"/>
    </row>
    <row r="79" spans="1:4" x14ac:dyDescent="0.2">
      <c r="A79" s="318" t="s">
        <v>48</v>
      </c>
      <c r="B79" s="116"/>
    </row>
    <row r="80" spans="1:4" x14ac:dyDescent="0.2">
      <c r="A80" s="11" t="s">
        <v>4360</v>
      </c>
      <c r="B80" s="116"/>
    </row>
    <row r="81" spans="1:4" x14ac:dyDescent="0.2">
      <c r="A81" s="466" t="s">
        <v>4508</v>
      </c>
      <c r="B81" s="116"/>
    </row>
    <row r="82" spans="1:4" x14ac:dyDescent="0.2">
      <c r="A82" s="15" t="s">
        <v>6656</v>
      </c>
      <c r="B82" s="116"/>
    </row>
    <row r="83" spans="1:4" x14ac:dyDescent="0.2">
      <c r="A83" s="156" t="s">
        <v>4490</v>
      </c>
      <c r="B83" s="116"/>
    </row>
    <row r="84" spans="1:4" x14ac:dyDescent="0.2">
      <c r="A84" s="156" t="s">
        <v>6610</v>
      </c>
      <c r="B84" s="256" t="s">
        <v>7759</v>
      </c>
      <c r="C84" s="253" t="s">
        <v>7805</v>
      </c>
      <c r="D84" s="237" t="s">
        <v>7557</v>
      </c>
    </row>
    <row r="85" spans="1:4" x14ac:dyDescent="0.2">
      <c r="A85" s="156" t="s">
        <v>7563</v>
      </c>
      <c r="B85" s="214" t="s">
        <v>6613</v>
      </c>
      <c r="C85" s="158" t="s">
        <v>7806</v>
      </c>
      <c r="D85" s="157" t="s">
        <v>7463</v>
      </c>
    </row>
    <row r="86" spans="1:4" x14ac:dyDescent="0.2">
      <c r="A86" s="156"/>
      <c r="B86" s="116"/>
    </row>
    <row r="87" spans="1:4" x14ac:dyDescent="0.2">
      <c r="A87" s="18" t="s">
        <v>6865</v>
      </c>
      <c r="B87" s="116"/>
    </row>
    <row r="88" spans="1:4" x14ac:dyDescent="0.2">
      <c r="A88" s="318" t="s">
        <v>48</v>
      </c>
      <c r="B88" s="116"/>
    </row>
    <row r="89" spans="1:4" x14ac:dyDescent="0.2">
      <c r="A89" s="11" t="s">
        <v>4360</v>
      </c>
      <c r="B89" s="116"/>
    </row>
    <row r="90" spans="1:4" x14ac:dyDescent="0.2">
      <c r="A90" s="11" t="s">
        <v>4583</v>
      </c>
      <c r="B90" s="116"/>
    </row>
    <row r="91" spans="1:4" x14ac:dyDescent="0.2">
      <c r="A91" s="156" t="s">
        <v>4491</v>
      </c>
      <c r="B91" s="116"/>
    </row>
    <row r="92" spans="1:4" x14ac:dyDescent="0.2">
      <c r="A92" s="156" t="s">
        <v>6610</v>
      </c>
      <c r="B92" s="256" t="s">
        <v>7759</v>
      </c>
      <c r="C92" s="253" t="s">
        <v>7805</v>
      </c>
      <c r="D92" s="237" t="s">
        <v>7557</v>
      </c>
    </row>
    <row r="93" spans="1:4" x14ac:dyDescent="0.2">
      <c r="A93" s="11"/>
      <c r="B93" s="116"/>
    </row>
    <row r="94" spans="1:4" x14ac:dyDescent="0.2">
      <c r="A94" s="18" t="s">
        <v>6866</v>
      </c>
      <c r="B94" s="116"/>
    </row>
    <row r="95" spans="1:4" x14ac:dyDescent="0.2">
      <c r="A95" s="318" t="s">
        <v>48</v>
      </c>
      <c r="B95" s="116"/>
    </row>
    <row r="96" spans="1:4" x14ac:dyDescent="0.2">
      <c r="A96" s="11" t="s">
        <v>4360</v>
      </c>
      <c r="B96" s="116"/>
    </row>
    <row r="97" spans="1:26" x14ac:dyDescent="0.2">
      <c r="A97" s="466" t="s">
        <v>4508</v>
      </c>
      <c r="B97" s="116"/>
    </row>
    <row r="98" spans="1:26" x14ac:dyDescent="0.2">
      <c r="A98" s="15" t="s">
        <v>6656</v>
      </c>
      <c r="B98" s="116"/>
    </row>
    <row r="99" spans="1:26" x14ac:dyDescent="0.2">
      <c r="A99" s="156" t="s">
        <v>4491</v>
      </c>
      <c r="B99" s="116"/>
    </row>
    <row r="100" spans="1:26" x14ac:dyDescent="0.2">
      <c r="A100" s="156" t="s">
        <v>6610</v>
      </c>
      <c r="B100" s="256" t="s">
        <v>7759</v>
      </c>
      <c r="C100" s="253" t="s">
        <v>7805</v>
      </c>
      <c r="D100" s="237" t="s">
        <v>7557</v>
      </c>
    </row>
    <row r="102" spans="1:26" x14ac:dyDescent="0.2">
      <c r="A102" s="249" t="s">
        <v>514</v>
      </c>
    </row>
    <row r="104" spans="1:26" x14ac:dyDescent="0.2">
      <c r="A104" s="467"/>
      <c r="C104" s="896" t="s">
        <v>513</v>
      </c>
      <c r="D104" s="897"/>
      <c r="E104" s="896" t="s">
        <v>512</v>
      </c>
      <c r="F104" s="897"/>
      <c r="G104" s="898"/>
      <c r="H104" s="38"/>
      <c r="I104" s="38"/>
      <c r="J104" s="249"/>
    </row>
    <row r="105" spans="1:26" ht="51" x14ac:dyDescent="0.2">
      <c r="A105" s="467"/>
      <c r="B105" s="257"/>
      <c r="C105" s="220" t="s">
        <v>80</v>
      </c>
      <c r="D105" s="220" t="s">
        <v>55</v>
      </c>
      <c r="E105" s="220" t="s">
        <v>80</v>
      </c>
      <c r="F105" s="220" t="s">
        <v>509</v>
      </c>
      <c r="G105" s="220" t="s">
        <v>507</v>
      </c>
      <c r="H105" s="249"/>
      <c r="M105" s="9"/>
    </row>
    <row r="106" spans="1:26" x14ac:dyDescent="0.2">
      <c r="A106" s="467"/>
      <c r="B106" s="257"/>
      <c r="C106" s="217" t="s">
        <v>7835</v>
      </c>
      <c r="D106" s="217" t="s">
        <v>7836</v>
      </c>
      <c r="E106" s="217" t="s">
        <v>7837</v>
      </c>
      <c r="F106" s="217" t="s">
        <v>7838</v>
      </c>
      <c r="G106" s="217" t="s">
        <v>7840</v>
      </c>
      <c r="H106" s="249"/>
      <c r="M106" s="9"/>
    </row>
    <row r="107" spans="1:26" x14ac:dyDescent="0.2">
      <c r="A107" s="343" t="s">
        <v>506</v>
      </c>
      <c r="B107" s="288" t="s">
        <v>7812</v>
      </c>
      <c r="C107" s="652"/>
      <c r="D107" s="652"/>
      <c r="E107" s="652"/>
      <c r="F107" s="652"/>
      <c r="G107" s="652"/>
      <c r="H107" s="13" t="s">
        <v>4873</v>
      </c>
      <c r="I107" s="13"/>
      <c r="J107" s="10" t="s">
        <v>2106</v>
      </c>
      <c r="K107" s="9" t="s">
        <v>6611</v>
      </c>
      <c r="L107" s="10" t="s">
        <v>4242</v>
      </c>
      <c r="M107" s="10"/>
      <c r="N107" s="10"/>
      <c r="O107" s="10"/>
      <c r="P107" s="10" t="s">
        <v>4465</v>
      </c>
      <c r="Q107" s="10"/>
      <c r="R107" s="13"/>
      <c r="S107" s="13"/>
      <c r="T107" s="10"/>
      <c r="U107" s="9"/>
      <c r="V107" s="10"/>
      <c r="W107" s="10"/>
      <c r="X107" s="10"/>
      <c r="Y107" s="10"/>
      <c r="Z107" s="10"/>
    </row>
    <row r="108" spans="1:26" x14ac:dyDescent="0.2">
      <c r="A108" s="461" t="s">
        <v>505</v>
      </c>
      <c r="B108" s="288" t="s">
        <v>7813</v>
      </c>
      <c r="C108" s="685" t="s">
        <v>23</v>
      </c>
      <c r="D108" s="685" t="s">
        <v>269</v>
      </c>
      <c r="E108" s="685" t="s">
        <v>227</v>
      </c>
      <c r="F108" s="686" t="s">
        <v>268</v>
      </c>
      <c r="G108" s="685" t="s">
        <v>504</v>
      </c>
      <c r="H108" s="13" t="s">
        <v>4874</v>
      </c>
      <c r="I108" s="13"/>
      <c r="J108" s="10" t="s">
        <v>2106</v>
      </c>
      <c r="K108" s="9" t="s">
        <v>6611</v>
      </c>
      <c r="L108" s="10" t="s">
        <v>4242</v>
      </c>
      <c r="M108" s="10"/>
      <c r="N108" s="10"/>
      <c r="O108" s="10"/>
      <c r="P108" s="10" t="s">
        <v>4465</v>
      </c>
      <c r="Q108" s="10"/>
      <c r="R108" s="13"/>
      <c r="S108" s="13"/>
      <c r="T108" s="10"/>
      <c r="U108" s="9"/>
      <c r="V108" s="10"/>
      <c r="W108" s="10"/>
      <c r="X108" s="10"/>
      <c r="Y108" s="10"/>
      <c r="Z108" s="10"/>
    </row>
    <row r="109" spans="1:26" x14ac:dyDescent="0.2">
      <c r="A109" s="461" t="s">
        <v>503</v>
      </c>
      <c r="B109" s="288" t="s">
        <v>7814</v>
      </c>
      <c r="C109" s="685" t="s">
        <v>24</v>
      </c>
      <c r="D109" s="685" t="s">
        <v>558</v>
      </c>
      <c r="E109" s="685" t="s">
        <v>274</v>
      </c>
      <c r="F109" s="685" t="s">
        <v>502</v>
      </c>
      <c r="G109" s="685" t="s">
        <v>501</v>
      </c>
      <c r="H109" s="13" t="s">
        <v>4875</v>
      </c>
      <c r="I109" s="13"/>
      <c r="J109" s="10" t="s">
        <v>2106</v>
      </c>
      <c r="K109" s="9" t="s">
        <v>6611</v>
      </c>
      <c r="L109" s="10" t="s">
        <v>4242</v>
      </c>
      <c r="M109" s="10"/>
      <c r="N109" s="10"/>
      <c r="O109" s="10"/>
      <c r="P109" s="10" t="s">
        <v>4465</v>
      </c>
      <c r="Q109" s="10"/>
      <c r="R109" s="13"/>
      <c r="S109" s="13"/>
      <c r="T109" s="10"/>
      <c r="U109" s="9"/>
      <c r="V109" s="10"/>
      <c r="W109" s="10"/>
      <c r="X109" s="10"/>
      <c r="Y109" s="10"/>
      <c r="Z109" s="10"/>
    </row>
    <row r="110" spans="1:26" x14ac:dyDescent="0.2">
      <c r="A110" s="343" t="s">
        <v>500</v>
      </c>
      <c r="B110" s="288" t="s">
        <v>7815</v>
      </c>
      <c r="C110" s="652"/>
      <c r="D110" s="652"/>
      <c r="E110" s="652"/>
      <c r="F110" s="652"/>
      <c r="G110" s="652"/>
      <c r="H110" s="13" t="s">
        <v>4876</v>
      </c>
      <c r="I110" s="13"/>
      <c r="J110" s="10" t="s">
        <v>2106</v>
      </c>
      <c r="K110" s="9" t="s">
        <v>6611</v>
      </c>
      <c r="L110" s="10" t="s">
        <v>4242</v>
      </c>
      <c r="M110" s="10"/>
      <c r="N110" s="10"/>
      <c r="O110" s="10"/>
      <c r="P110" s="10" t="s">
        <v>4465</v>
      </c>
      <c r="Q110" s="10"/>
      <c r="R110" s="13"/>
      <c r="S110" s="13"/>
      <c r="T110" s="10"/>
      <c r="U110" s="9"/>
      <c r="V110" s="10"/>
      <c r="W110" s="10"/>
      <c r="X110" s="10"/>
      <c r="Y110" s="10"/>
      <c r="Z110" s="10"/>
    </row>
    <row r="111" spans="1:26" x14ac:dyDescent="0.2">
      <c r="A111" s="461" t="s">
        <v>499</v>
      </c>
      <c r="B111" s="288" t="s">
        <v>7816</v>
      </c>
      <c r="C111" s="685" t="s">
        <v>26</v>
      </c>
      <c r="D111" s="685" t="s">
        <v>498</v>
      </c>
      <c r="E111" s="685" t="s">
        <v>553</v>
      </c>
      <c r="F111" s="685" t="s">
        <v>497</v>
      </c>
      <c r="G111" s="685" t="s">
        <v>496</v>
      </c>
      <c r="H111" s="13" t="s">
        <v>4876</v>
      </c>
      <c r="I111" s="13" t="s">
        <v>4580</v>
      </c>
      <c r="J111" s="10" t="s">
        <v>2106</v>
      </c>
      <c r="K111" s="9" t="s">
        <v>6611</v>
      </c>
      <c r="L111" s="10" t="s">
        <v>4242</v>
      </c>
      <c r="M111" s="10"/>
      <c r="N111" s="10"/>
      <c r="O111" s="10" t="s">
        <v>4489</v>
      </c>
      <c r="P111" s="10" t="s">
        <v>4465</v>
      </c>
      <c r="Q111" s="10"/>
      <c r="R111" s="13"/>
      <c r="S111" s="13"/>
      <c r="T111" s="10"/>
      <c r="U111" s="9"/>
      <c r="V111" s="10"/>
      <c r="W111" s="10"/>
      <c r="X111" s="10"/>
      <c r="Y111" s="10"/>
      <c r="Z111" s="10"/>
    </row>
    <row r="112" spans="1:26" x14ac:dyDescent="0.2">
      <c r="A112" s="462" t="s">
        <v>495</v>
      </c>
      <c r="B112" s="288" t="s">
        <v>7817</v>
      </c>
      <c r="C112" s="686" t="s">
        <v>27</v>
      </c>
      <c r="D112" s="652"/>
      <c r="E112" s="687" t="s">
        <v>434</v>
      </c>
      <c r="F112" s="652"/>
      <c r="G112" s="652"/>
      <c r="H112" s="13" t="s">
        <v>4877</v>
      </c>
      <c r="I112" s="13" t="s">
        <v>4580</v>
      </c>
      <c r="J112" s="10" t="s">
        <v>2106</v>
      </c>
      <c r="K112" s="9" t="s">
        <v>6611</v>
      </c>
      <c r="L112" s="10" t="s">
        <v>4242</v>
      </c>
      <c r="M112" s="10" t="s">
        <v>4336</v>
      </c>
      <c r="N112" s="10" t="s">
        <v>4494</v>
      </c>
      <c r="O112" s="10" t="s">
        <v>4489</v>
      </c>
      <c r="P112" s="10" t="s">
        <v>4465</v>
      </c>
      <c r="Q112" s="10"/>
      <c r="R112" s="13"/>
      <c r="S112" s="13"/>
      <c r="T112" s="10"/>
      <c r="U112" s="9"/>
      <c r="V112" s="10"/>
      <c r="W112" s="10"/>
      <c r="X112" s="10"/>
      <c r="Y112" s="10"/>
      <c r="Z112" s="10"/>
    </row>
    <row r="113" spans="1:26" x14ac:dyDescent="0.2">
      <c r="A113" s="462" t="s">
        <v>494</v>
      </c>
      <c r="B113" s="288" t="s">
        <v>7818</v>
      </c>
      <c r="C113" s="686" t="s">
        <v>28</v>
      </c>
      <c r="D113" s="652"/>
      <c r="E113" s="687" t="s">
        <v>420</v>
      </c>
      <c r="F113" s="652"/>
      <c r="G113" s="652"/>
      <c r="H113" s="13" t="s">
        <v>4877</v>
      </c>
      <c r="I113" s="13" t="s">
        <v>4580</v>
      </c>
      <c r="J113" s="10" t="s">
        <v>2106</v>
      </c>
      <c r="K113" s="9" t="s">
        <v>6611</v>
      </c>
      <c r="L113" s="10" t="s">
        <v>4242</v>
      </c>
      <c r="M113" s="10" t="s">
        <v>4336</v>
      </c>
      <c r="N113" s="10" t="s">
        <v>4486</v>
      </c>
      <c r="O113" s="10" t="s">
        <v>4489</v>
      </c>
      <c r="P113" s="10" t="s">
        <v>4465</v>
      </c>
      <c r="Q113" s="10"/>
      <c r="R113" s="13"/>
      <c r="S113" s="13"/>
      <c r="T113" s="10"/>
      <c r="U113" s="9"/>
      <c r="V113" s="10"/>
      <c r="W113" s="10"/>
      <c r="X113" s="10"/>
      <c r="Y113" s="10"/>
      <c r="Z113" s="10"/>
    </row>
    <row r="114" spans="1:26" x14ac:dyDescent="0.2">
      <c r="A114" s="462" t="s">
        <v>493</v>
      </c>
      <c r="B114" s="288" t="s">
        <v>7819</v>
      </c>
      <c r="C114" s="686" t="s">
        <v>29</v>
      </c>
      <c r="D114" s="652"/>
      <c r="E114" s="687" t="s">
        <v>492</v>
      </c>
      <c r="F114" s="652"/>
      <c r="G114" s="652"/>
      <c r="H114" s="13" t="s">
        <v>4878</v>
      </c>
      <c r="I114" s="13" t="s">
        <v>4580</v>
      </c>
      <c r="J114" s="10" t="s">
        <v>2106</v>
      </c>
      <c r="K114" s="9" t="s">
        <v>6611</v>
      </c>
      <c r="L114" s="10" t="s">
        <v>4242</v>
      </c>
      <c r="M114" s="10" t="s">
        <v>4336</v>
      </c>
      <c r="N114" s="10" t="s">
        <v>4494</v>
      </c>
      <c r="O114" s="10" t="s">
        <v>4489</v>
      </c>
      <c r="P114" s="10" t="s">
        <v>4465</v>
      </c>
      <c r="Q114" s="10"/>
      <c r="R114" s="13"/>
      <c r="S114" s="13"/>
      <c r="T114" s="10"/>
      <c r="U114" s="9"/>
      <c r="V114" s="10"/>
      <c r="W114" s="10"/>
      <c r="X114" s="10"/>
      <c r="Y114" s="10"/>
      <c r="Z114" s="10"/>
    </row>
    <row r="115" spans="1:26" x14ac:dyDescent="0.2">
      <c r="A115" s="461" t="s">
        <v>491</v>
      </c>
      <c r="B115" s="288" t="s">
        <v>7820</v>
      </c>
      <c r="C115" s="686" t="s">
        <v>30</v>
      </c>
      <c r="D115" s="685" t="s">
        <v>72</v>
      </c>
      <c r="E115" s="686" t="s">
        <v>418</v>
      </c>
      <c r="F115" s="685" t="s">
        <v>431</v>
      </c>
      <c r="G115" s="685" t="s">
        <v>490</v>
      </c>
      <c r="H115" s="13" t="s">
        <v>4876</v>
      </c>
      <c r="I115" s="13" t="s">
        <v>4581</v>
      </c>
      <c r="J115" s="10" t="s">
        <v>2106</v>
      </c>
      <c r="K115" s="9" t="s">
        <v>6611</v>
      </c>
      <c r="L115" s="10" t="s">
        <v>4242</v>
      </c>
      <c r="M115" s="10"/>
      <c r="N115" s="10"/>
      <c r="O115" s="10" t="s">
        <v>4489</v>
      </c>
      <c r="P115" s="10" t="s">
        <v>4465</v>
      </c>
      <c r="Q115" s="10"/>
      <c r="R115" s="13"/>
      <c r="S115" s="13"/>
      <c r="T115" s="10"/>
      <c r="U115" s="9"/>
      <c r="V115" s="10"/>
      <c r="W115" s="10"/>
      <c r="X115" s="10"/>
      <c r="Y115" s="10"/>
      <c r="Z115" s="10"/>
    </row>
    <row r="116" spans="1:26" x14ac:dyDescent="0.2">
      <c r="A116" s="462" t="s">
        <v>2390</v>
      </c>
      <c r="B116" s="288" t="s">
        <v>7821</v>
      </c>
      <c r="C116" s="685" t="s">
        <v>31</v>
      </c>
      <c r="D116" s="652"/>
      <c r="E116" s="685" t="s">
        <v>416</v>
      </c>
      <c r="F116" s="652"/>
      <c r="G116" s="652"/>
      <c r="H116" s="13" t="s">
        <v>4877</v>
      </c>
      <c r="I116" s="13" t="s">
        <v>4581</v>
      </c>
      <c r="J116" s="10" t="s">
        <v>2106</v>
      </c>
      <c r="K116" s="9" t="s">
        <v>6611</v>
      </c>
      <c r="L116" s="10" t="s">
        <v>4242</v>
      </c>
      <c r="M116" s="10" t="s">
        <v>4336</v>
      </c>
      <c r="N116" s="10" t="s">
        <v>4494</v>
      </c>
      <c r="O116" s="10" t="s">
        <v>4489</v>
      </c>
      <c r="P116" s="10" t="s">
        <v>4465</v>
      </c>
      <c r="Q116" s="10"/>
      <c r="R116" s="13"/>
      <c r="S116" s="13"/>
      <c r="T116" s="10"/>
      <c r="U116" s="9"/>
      <c r="V116" s="10"/>
      <c r="W116" s="10"/>
      <c r="X116" s="10"/>
      <c r="Y116" s="10"/>
      <c r="Z116" s="10"/>
    </row>
    <row r="117" spans="1:26" x14ac:dyDescent="0.2">
      <c r="A117" s="462" t="s">
        <v>489</v>
      </c>
      <c r="B117" s="288" t="s">
        <v>7822</v>
      </c>
      <c r="C117" s="685" t="s">
        <v>32</v>
      </c>
      <c r="D117" s="652"/>
      <c r="E117" s="685" t="s">
        <v>488</v>
      </c>
      <c r="F117" s="652"/>
      <c r="G117" s="652"/>
      <c r="H117" s="13" t="s">
        <v>4877</v>
      </c>
      <c r="I117" s="13" t="s">
        <v>4581</v>
      </c>
      <c r="J117" s="10" t="s">
        <v>2106</v>
      </c>
      <c r="K117" s="9" t="s">
        <v>6611</v>
      </c>
      <c r="L117" s="10" t="s">
        <v>4242</v>
      </c>
      <c r="M117" s="10" t="s">
        <v>4336</v>
      </c>
      <c r="N117" s="10" t="s">
        <v>4486</v>
      </c>
      <c r="O117" s="10" t="s">
        <v>4489</v>
      </c>
      <c r="P117" s="10" t="s">
        <v>4465</v>
      </c>
      <c r="Q117" s="10"/>
      <c r="R117" s="13"/>
      <c r="S117" s="13"/>
      <c r="T117" s="10"/>
      <c r="U117" s="9"/>
      <c r="V117" s="10"/>
      <c r="W117" s="10"/>
      <c r="X117" s="10"/>
      <c r="Y117" s="10"/>
      <c r="Z117" s="10"/>
    </row>
    <row r="118" spans="1:26" x14ac:dyDescent="0.2">
      <c r="A118" s="462" t="s">
        <v>487</v>
      </c>
      <c r="B118" s="288" t="s">
        <v>7823</v>
      </c>
      <c r="C118" s="685" t="s">
        <v>33</v>
      </c>
      <c r="D118" s="652"/>
      <c r="E118" s="685" t="s">
        <v>443</v>
      </c>
      <c r="F118" s="652"/>
      <c r="G118" s="652"/>
      <c r="H118" s="13" t="s">
        <v>4878</v>
      </c>
      <c r="I118" s="13" t="s">
        <v>4581</v>
      </c>
      <c r="J118" s="10" t="s">
        <v>2106</v>
      </c>
      <c r="K118" s="9" t="s">
        <v>6611</v>
      </c>
      <c r="L118" s="10" t="s">
        <v>4242</v>
      </c>
      <c r="M118" s="10" t="s">
        <v>4336</v>
      </c>
      <c r="N118" s="10" t="s">
        <v>4494</v>
      </c>
      <c r="O118" s="10" t="s">
        <v>4489</v>
      </c>
      <c r="P118" s="10" t="s">
        <v>4465</v>
      </c>
      <c r="Q118" s="10"/>
      <c r="R118" s="13"/>
      <c r="S118" s="13"/>
      <c r="T118" s="10"/>
      <c r="U118" s="9"/>
      <c r="V118" s="10"/>
      <c r="W118" s="10"/>
      <c r="X118" s="10"/>
      <c r="Y118" s="10"/>
      <c r="Z118" s="10"/>
    </row>
    <row r="119" spans="1:26" x14ac:dyDescent="0.2">
      <c r="A119" s="303" t="s">
        <v>486</v>
      </c>
      <c r="B119" s="288" t="s">
        <v>7824</v>
      </c>
      <c r="C119" s="685" t="s">
        <v>34</v>
      </c>
      <c r="D119" s="685" t="s">
        <v>485</v>
      </c>
      <c r="E119" s="685" t="s">
        <v>484</v>
      </c>
      <c r="F119" s="685" t="s">
        <v>483</v>
      </c>
      <c r="G119" s="685" t="s">
        <v>482</v>
      </c>
      <c r="H119" s="13" t="s">
        <v>4879</v>
      </c>
      <c r="I119" s="17"/>
      <c r="J119" s="10" t="s">
        <v>2106</v>
      </c>
      <c r="K119" s="9" t="s">
        <v>6611</v>
      </c>
      <c r="L119" s="10" t="s">
        <v>4242</v>
      </c>
      <c r="M119" s="10"/>
      <c r="N119" s="10"/>
      <c r="O119" s="10"/>
      <c r="P119" s="10" t="s">
        <v>4465</v>
      </c>
      <c r="Q119" s="10"/>
      <c r="R119" s="13"/>
      <c r="S119" s="17"/>
      <c r="T119" s="10"/>
      <c r="U119" s="9"/>
      <c r="V119" s="10"/>
      <c r="W119" s="10"/>
      <c r="X119" s="10"/>
      <c r="Y119" s="10"/>
      <c r="Z119" s="10"/>
    </row>
    <row r="120" spans="1:26" x14ac:dyDescent="0.2">
      <c r="A120" s="343" t="s">
        <v>481</v>
      </c>
      <c r="B120" s="288" t="s">
        <v>7825</v>
      </c>
      <c r="C120" s="652"/>
      <c r="D120" s="652"/>
      <c r="E120" s="652"/>
      <c r="F120" s="652"/>
      <c r="G120" s="652"/>
      <c r="H120" s="13" t="s">
        <v>4880</v>
      </c>
      <c r="I120" s="17"/>
      <c r="J120" s="10" t="s">
        <v>2106</v>
      </c>
      <c r="K120" s="9" t="s">
        <v>6611</v>
      </c>
      <c r="L120" s="10" t="s">
        <v>4242</v>
      </c>
      <c r="M120" s="10"/>
      <c r="N120" s="10"/>
      <c r="O120" s="10"/>
      <c r="P120" s="10" t="s">
        <v>4465</v>
      </c>
      <c r="Q120" s="10"/>
      <c r="R120" s="13"/>
      <c r="S120" s="17"/>
      <c r="T120" s="10"/>
      <c r="U120" s="9"/>
      <c r="V120" s="10"/>
      <c r="W120" s="10"/>
      <c r="X120" s="10"/>
      <c r="Y120" s="10"/>
      <c r="Z120" s="10"/>
    </row>
    <row r="121" spans="1:26" x14ac:dyDescent="0.2">
      <c r="A121" s="461" t="s">
        <v>480</v>
      </c>
      <c r="B121" s="288" t="s">
        <v>7826</v>
      </c>
      <c r="C121" s="685" t="s">
        <v>108</v>
      </c>
      <c r="D121" s="685" t="s">
        <v>193</v>
      </c>
      <c r="E121" s="685" t="s">
        <v>212</v>
      </c>
      <c r="F121" s="685" t="s">
        <v>442</v>
      </c>
      <c r="G121" s="685" t="s">
        <v>479</v>
      </c>
      <c r="H121" s="13" t="s">
        <v>4880</v>
      </c>
      <c r="I121" s="17"/>
      <c r="J121" s="10" t="s">
        <v>2106</v>
      </c>
      <c r="K121" s="9" t="s">
        <v>6611</v>
      </c>
      <c r="L121" s="10" t="s">
        <v>4242</v>
      </c>
      <c r="M121" s="10" t="s">
        <v>4337</v>
      </c>
      <c r="N121" s="10"/>
      <c r="O121" s="10"/>
      <c r="P121" s="10" t="s">
        <v>4465</v>
      </c>
      <c r="Q121" s="10"/>
      <c r="R121" s="13"/>
      <c r="S121" s="17"/>
      <c r="T121" s="10"/>
      <c r="U121" s="9"/>
      <c r="V121" s="10"/>
      <c r="W121" s="10"/>
      <c r="X121" s="10"/>
      <c r="Y121" s="10"/>
      <c r="Z121" s="10"/>
    </row>
    <row r="122" spans="1:26" x14ac:dyDescent="0.2">
      <c r="A122" s="461" t="s">
        <v>478</v>
      </c>
      <c r="B122" s="288" t="s">
        <v>7827</v>
      </c>
      <c r="C122" s="652"/>
      <c r="D122" s="652"/>
      <c r="E122" s="652"/>
      <c r="F122" s="652"/>
      <c r="G122" s="652"/>
      <c r="H122" s="13" t="s">
        <v>4880</v>
      </c>
      <c r="I122" s="17"/>
      <c r="J122" s="10" t="s">
        <v>2106</v>
      </c>
      <c r="K122" s="9" t="s">
        <v>6611</v>
      </c>
      <c r="L122" s="10" t="s">
        <v>4242</v>
      </c>
      <c r="M122" s="10" t="s">
        <v>4338</v>
      </c>
      <c r="N122" s="10"/>
      <c r="O122" s="10"/>
      <c r="P122" s="10" t="s">
        <v>4465</v>
      </c>
      <c r="Q122" s="10"/>
      <c r="R122" s="13"/>
      <c r="S122" s="17"/>
      <c r="T122" s="10"/>
      <c r="U122" s="9"/>
      <c r="V122" s="10"/>
      <c r="W122" s="10"/>
      <c r="X122" s="10"/>
      <c r="Y122" s="10"/>
      <c r="Z122" s="10"/>
    </row>
    <row r="123" spans="1:26" x14ac:dyDescent="0.2">
      <c r="A123" s="462" t="s">
        <v>477</v>
      </c>
      <c r="B123" s="288" t="s">
        <v>7828</v>
      </c>
      <c r="C123" s="685" t="s">
        <v>37</v>
      </c>
      <c r="D123" s="685" t="s">
        <v>476</v>
      </c>
      <c r="E123" s="685" t="s">
        <v>270</v>
      </c>
      <c r="F123" s="685" t="s">
        <v>475</v>
      </c>
      <c r="G123" s="685" t="s">
        <v>474</v>
      </c>
      <c r="H123" s="13" t="s">
        <v>4881</v>
      </c>
      <c r="I123" s="17"/>
      <c r="J123" s="10" t="s">
        <v>2106</v>
      </c>
      <c r="K123" s="9" t="s">
        <v>6611</v>
      </c>
      <c r="L123" s="10" t="s">
        <v>4242</v>
      </c>
      <c r="M123" s="10" t="s">
        <v>4338</v>
      </c>
      <c r="N123" s="10"/>
      <c r="O123" s="10"/>
      <c r="P123" s="10" t="s">
        <v>4465</v>
      </c>
      <c r="Q123" s="10"/>
      <c r="R123" s="13"/>
      <c r="S123" s="17"/>
      <c r="T123" s="10"/>
      <c r="U123" s="9"/>
      <c r="V123" s="10"/>
      <c r="W123" s="10"/>
      <c r="X123" s="10"/>
      <c r="Y123" s="10"/>
      <c r="Z123" s="10"/>
    </row>
    <row r="124" spans="1:26" x14ac:dyDescent="0.2">
      <c r="A124" s="462" t="s">
        <v>473</v>
      </c>
      <c r="B124" s="288" t="s">
        <v>7829</v>
      </c>
      <c r="C124" s="685" t="s">
        <v>38</v>
      </c>
      <c r="D124" s="685" t="s">
        <v>215</v>
      </c>
      <c r="E124" s="685" t="s">
        <v>210</v>
      </c>
      <c r="F124" s="685" t="s">
        <v>209</v>
      </c>
      <c r="G124" s="685" t="s">
        <v>472</v>
      </c>
      <c r="H124" s="13" t="s">
        <v>4882</v>
      </c>
      <c r="I124" s="17"/>
      <c r="J124" s="10" t="s">
        <v>2106</v>
      </c>
      <c r="K124" s="9" t="s">
        <v>6611</v>
      </c>
      <c r="L124" s="10" t="s">
        <v>4242</v>
      </c>
      <c r="M124" s="10" t="s">
        <v>4338</v>
      </c>
      <c r="N124" s="10"/>
      <c r="O124" s="10"/>
      <c r="P124" s="10" t="s">
        <v>4465</v>
      </c>
      <c r="Q124" s="10"/>
      <c r="R124" s="13"/>
      <c r="S124" s="17"/>
      <c r="T124" s="10"/>
      <c r="U124" s="9"/>
      <c r="V124" s="10"/>
      <c r="W124" s="10"/>
      <c r="X124" s="10"/>
      <c r="Y124" s="10"/>
      <c r="Z124" s="10"/>
    </row>
    <row r="125" spans="1:26" ht="25.5" x14ac:dyDescent="0.2">
      <c r="A125" s="463" t="s">
        <v>471</v>
      </c>
      <c r="B125" s="288" t="s">
        <v>7830</v>
      </c>
      <c r="C125" s="685" t="s">
        <v>39</v>
      </c>
      <c r="D125" s="685" t="s">
        <v>187</v>
      </c>
      <c r="E125" s="685" t="s">
        <v>470</v>
      </c>
      <c r="F125" s="685" t="s">
        <v>469</v>
      </c>
      <c r="G125" s="685" t="s">
        <v>468</v>
      </c>
      <c r="H125" s="13" t="s">
        <v>4880</v>
      </c>
      <c r="I125" s="17"/>
      <c r="J125" s="10" t="s">
        <v>2106</v>
      </c>
      <c r="K125" s="9" t="s">
        <v>6611</v>
      </c>
      <c r="L125" s="10" t="s">
        <v>4242</v>
      </c>
      <c r="M125" s="10" t="s">
        <v>4339</v>
      </c>
      <c r="N125" s="10"/>
      <c r="O125" s="10"/>
      <c r="P125" s="10" t="s">
        <v>4465</v>
      </c>
      <c r="Q125" s="10"/>
      <c r="R125" s="13"/>
      <c r="S125" s="17"/>
      <c r="T125" s="10"/>
      <c r="U125" s="9"/>
      <c r="V125" s="10"/>
      <c r="W125" s="10"/>
      <c r="X125" s="10"/>
      <c r="Y125" s="10"/>
      <c r="Z125" s="10"/>
    </row>
    <row r="126" spans="1:26" x14ac:dyDescent="0.2">
      <c r="A126" s="343" t="s">
        <v>2391</v>
      </c>
      <c r="B126" s="288" t="s">
        <v>7831</v>
      </c>
      <c r="C126" s="685" t="s">
        <v>93</v>
      </c>
      <c r="D126" s="652"/>
      <c r="E126" s="652"/>
      <c r="F126" s="652"/>
      <c r="G126" s="652"/>
      <c r="H126" s="13" t="s">
        <v>5090</v>
      </c>
      <c r="I126" s="13"/>
      <c r="J126" s="10" t="s">
        <v>2106</v>
      </c>
      <c r="K126" s="9" t="s">
        <v>6611</v>
      </c>
      <c r="L126" s="10" t="s">
        <v>4242</v>
      </c>
      <c r="M126" s="10"/>
      <c r="N126" s="10"/>
      <c r="O126" s="10"/>
      <c r="P126" s="10" t="s">
        <v>4465</v>
      </c>
      <c r="Q126" s="10"/>
      <c r="R126" s="13"/>
      <c r="S126" s="13"/>
      <c r="T126" s="10"/>
      <c r="U126" s="9"/>
      <c r="V126" s="10"/>
      <c r="W126" s="10"/>
      <c r="X126" s="10"/>
      <c r="Y126" s="10"/>
      <c r="Z126" s="10"/>
    </row>
    <row r="127" spans="1:26" x14ac:dyDescent="0.2">
      <c r="A127" s="343" t="s">
        <v>465</v>
      </c>
      <c r="B127" s="288" t="s">
        <v>7832</v>
      </c>
      <c r="C127" s="685" t="s">
        <v>40</v>
      </c>
      <c r="D127" s="685" t="s">
        <v>464</v>
      </c>
      <c r="E127" s="652"/>
      <c r="F127" s="652"/>
      <c r="G127" s="652"/>
      <c r="H127" s="13" t="s">
        <v>4883</v>
      </c>
      <c r="I127" s="13"/>
      <c r="J127" s="10" t="s">
        <v>2106</v>
      </c>
      <c r="K127" s="9" t="s">
        <v>6611</v>
      </c>
      <c r="L127" s="10" t="s">
        <v>4242</v>
      </c>
      <c r="M127" s="10"/>
      <c r="N127" s="10"/>
      <c r="O127" s="10"/>
      <c r="P127" s="10" t="s">
        <v>4465</v>
      </c>
      <c r="Q127" s="10"/>
      <c r="R127" s="13"/>
      <c r="S127" s="13"/>
      <c r="T127" s="10"/>
      <c r="U127" s="9"/>
      <c r="V127" s="10"/>
      <c r="W127" s="10"/>
      <c r="X127" s="10"/>
      <c r="Y127" s="10"/>
      <c r="Z127" s="10"/>
    </row>
    <row r="128" spans="1:26" x14ac:dyDescent="0.2">
      <c r="A128" s="343" t="s">
        <v>461</v>
      </c>
      <c r="B128" s="288" t="s">
        <v>8383</v>
      </c>
      <c r="C128" s="779" t="s">
        <v>81</v>
      </c>
      <c r="D128" s="779" t="s">
        <v>460</v>
      </c>
      <c r="E128" s="779" t="s">
        <v>459</v>
      </c>
      <c r="F128" s="779" t="s">
        <v>458</v>
      </c>
      <c r="G128" s="779" t="s">
        <v>457</v>
      </c>
      <c r="H128" s="13" t="s">
        <v>4884</v>
      </c>
      <c r="I128" s="13"/>
      <c r="J128" s="10" t="s">
        <v>2106</v>
      </c>
      <c r="K128" s="9" t="s">
        <v>6611</v>
      </c>
      <c r="L128" s="10" t="s">
        <v>4242</v>
      </c>
      <c r="M128" s="10"/>
      <c r="N128" s="10"/>
      <c r="O128" s="10"/>
      <c r="P128" s="10" t="s">
        <v>4465</v>
      </c>
      <c r="Q128" s="10"/>
      <c r="R128" s="13"/>
      <c r="S128" s="13"/>
      <c r="T128" s="10"/>
      <c r="U128" s="9"/>
      <c r="V128" s="10"/>
      <c r="W128" s="10"/>
      <c r="X128" s="10"/>
      <c r="Y128" s="10"/>
      <c r="Z128" s="10"/>
    </row>
    <row r="129" spans="1:26" x14ac:dyDescent="0.2">
      <c r="A129" s="343" t="s">
        <v>2464</v>
      </c>
      <c r="B129" s="288" t="s">
        <v>7833</v>
      </c>
      <c r="C129" s="652"/>
      <c r="D129" s="652"/>
      <c r="E129" s="652"/>
      <c r="F129" s="652"/>
      <c r="G129" s="652"/>
      <c r="H129" s="13" t="s">
        <v>4858</v>
      </c>
      <c r="I129" s="13" t="s">
        <v>4865</v>
      </c>
      <c r="J129" s="10" t="s">
        <v>2106</v>
      </c>
      <c r="K129" s="9" t="s">
        <v>6611</v>
      </c>
      <c r="L129" s="10" t="s">
        <v>4242</v>
      </c>
      <c r="M129" s="10"/>
      <c r="N129" s="10"/>
      <c r="O129" s="10"/>
      <c r="P129" s="10" t="s">
        <v>4465</v>
      </c>
      <c r="Q129" s="10"/>
      <c r="R129" s="13"/>
      <c r="S129" s="13"/>
      <c r="T129" s="10"/>
      <c r="U129" s="9"/>
      <c r="V129" s="10"/>
      <c r="W129" s="10"/>
      <c r="X129" s="10"/>
      <c r="Y129" s="10"/>
      <c r="Z129" s="10"/>
    </row>
    <row r="130" spans="1:26" x14ac:dyDescent="0.2">
      <c r="A130" s="343" t="s">
        <v>454</v>
      </c>
      <c r="B130" s="288" t="s">
        <v>7834</v>
      </c>
      <c r="C130" s="652"/>
      <c r="D130" s="652"/>
      <c r="E130" s="652"/>
      <c r="F130" s="652"/>
      <c r="G130" s="652"/>
      <c r="H130" s="13" t="s">
        <v>4858</v>
      </c>
      <c r="I130" s="13"/>
      <c r="J130" s="10" t="s">
        <v>2106</v>
      </c>
      <c r="K130" s="9" t="s">
        <v>6611</v>
      </c>
      <c r="L130" s="10" t="s">
        <v>4242</v>
      </c>
      <c r="M130" s="10"/>
      <c r="N130" s="10"/>
      <c r="O130" s="10"/>
      <c r="P130" s="10" t="s">
        <v>4465</v>
      </c>
      <c r="Q130" s="10"/>
      <c r="R130" s="13"/>
      <c r="S130" s="13"/>
      <c r="T130" s="10"/>
      <c r="U130" s="9"/>
      <c r="V130" s="10"/>
      <c r="W130" s="10"/>
      <c r="X130" s="10"/>
      <c r="Y130" s="10"/>
      <c r="Z130" s="10"/>
    </row>
    <row r="131" spans="1:26" ht="25.5" x14ac:dyDescent="0.2">
      <c r="A131" s="468"/>
      <c r="B131" s="469"/>
      <c r="C131" s="82" t="s">
        <v>4988</v>
      </c>
      <c r="D131" s="82" t="s">
        <v>4989</v>
      </c>
      <c r="E131" s="82" t="s">
        <v>4988</v>
      </c>
      <c r="F131" s="82" t="s">
        <v>4989</v>
      </c>
      <c r="G131" s="82" t="s">
        <v>4989</v>
      </c>
    </row>
    <row r="132" spans="1:26" ht="51" x14ac:dyDescent="0.2">
      <c r="A132" s="468"/>
      <c r="B132" s="469"/>
      <c r="C132" s="82"/>
      <c r="D132" s="82"/>
      <c r="E132" s="82"/>
      <c r="F132" s="82" t="s">
        <v>4451</v>
      </c>
      <c r="G132" s="82" t="s">
        <v>4452</v>
      </c>
    </row>
    <row r="133" spans="1:26" ht="25.5" x14ac:dyDescent="0.2">
      <c r="B133" s="469"/>
      <c r="C133" s="82" t="s">
        <v>4385</v>
      </c>
      <c r="D133" s="82" t="s">
        <v>4385</v>
      </c>
      <c r="E133" s="82" t="s">
        <v>4386</v>
      </c>
      <c r="F133" s="82" t="s">
        <v>4386</v>
      </c>
      <c r="G133" s="82" t="s">
        <v>4386</v>
      </c>
    </row>
    <row r="134" spans="1:26" x14ac:dyDescent="0.2">
      <c r="B134" s="469"/>
      <c r="C134" s="82"/>
      <c r="D134" s="82"/>
      <c r="E134" s="82"/>
      <c r="F134" s="82"/>
      <c r="G134" s="82"/>
    </row>
    <row r="135" spans="1:26" x14ac:dyDescent="0.2">
      <c r="A135" s="18" t="s">
        <v>6855</v>
      </c>
      <c r="C135" s="82"/>
      <c r="D135" s="82"/>
      <c r="E135" s="82"/>
      <c r="F135" s="82"/>
      <c r="G135" s="82"/>
    </row>
    <row r="136" spans="1:26" x14ac:dyDescent="0.2">
      <c r="A136" s="318" t="s">
        <v>48</v>
      </c>
      <c r="C136" s="459"/>
      <c r="D136" s="459"/>
    </row>
    <row r="137" spans="1:26" x14ac:dyDescent="0.2">
      <c r="A137" s="11" t="s">
        <v>4360</v>
      </c>
    </row>
    <row r="138" spans="1:26" x14ac:dyDescent="0.2">
      <c r="A138" s="11" t="s">
        <v>4583</v>
      </c>
      <c r="C138" s="458"/>
      <c r="D138" s="458"/>
    </row>
    <row r="139" spans="1:26" x14ac:dyDescent="0.2">
      <c r="A139" s="11" t="s">
        <v>4859</v>
      </c>
      <c r="C139" s="458"/>
      <c r="D139" s="458"/>
    </row>
    <row r="140" spans="1:26" x14ac:dyDescent="0.2">
      <c r="A140" s="156" t="s">
        <v>6610</v>
      </c>
      <c r="B140" s="256" t="s">
        <v>7759</v>
      </c>
      <c r="C140" s="253" t="s">
        <v>7805</v>
      </c>
      <c r="D140" s="237" t="s">
        <v>7557</v>
      </c>
    </row>
    <row r="141" spans="1:26" x14ac:dyDescent="0.2">
      <c r="A141" s="11"/>
      <c r="B141" s="116"/>
      <c r="C141" s="458"/>
      <c r="D141" s="458"/>
    </row>
    <row r="142" spans="1:26" x14ac:dyDescent="0.2">
      <c r="A142" s="18" t="s">
        <v>6856</v>
      </c>
      <c r="B142" s="116"/>
    </row>
    <row r="143" spans="1:26" x14ac:dyDescent="0.2">
      <c r="A143" s="318" t="s">
        <v>48</v>
      </c>
      <c r="B143" s="116"/>
    </row>
    <row r="144" spans="1:26" x14ac:dyDescent="0.2">
      <c r="A144" s="11" t="s">
        <v>4360</v>
      </c>
      <c r="B144" s="116"/>
    </row>
    <row r="145" spans="1:4" x14ac:dyDescent="0.2">
      <c r="A145" s="466" t="s">
        <v>4508</v>
      </c>
      <c r="B145" s="116"/>
    </row>
    <row r="146" spans="1:4" x14ac:dyDescent="0.2">
      <c r="A146" s="15" t="s">
        <v>6656</v>
      </c>
      <c r="B146" s="116"/>
    </row>
    <row r="147" spans="1:4" x14ac:dyDescent="0.2">
      <c r="A147" s="11" t="s">
        <v>4859</v>
      </c>
      <c r="B147" s="116"/>
    </row>
    <row r="148" spans="1:4" x14ac:dyDescent="0.2">
      <c r="A148" s="156" t="s">
        <v>6610</v>
      </c>
      <c r="B148" s="256" t="s">
        <v>7759</v>
      </c>
      <c r="C148" s="253" t="s">
        <v>7805</v>
      </c>
      <c r="D148" s="237" t="s">
        <v>7557</v>
      </c>
    </row>
    <row r="149" spans="1:4" x14ac:dyDescent="0.2">
      <c r="A149" s="11"/>
      <c r="B149" s="116"/>
    </row>
    <row r="150" spans="1:4" x14ac:dyDescent="0.2">
      <c r="A150" s="18" t="s">
        <v>6861</v>
      </c>
      <c r="B150" s="116"/>
    </row>
    <row r="151" spans="1:4" x14ac:dyDescent="0.2">
      <c r="A151" s="318" t="s">
        <v>48</v>
      </c>
      <c r="B151" s="116"/>
    </row>
    <row r="152" spans="1:4" x14ac:dyDescent="0.2">
      <c r="A152" s="11" t="s">
        <v>4360</v>
      </c>
      <c r="B152" s="116"/>
    </row>
    <row r="153" spans="1:4" x14ac:dyDescent="0.2">
      <c r="A153" s="11" t="s">
        <v>4583</v>
      </c>
      <c r="B153" s="116"/>
    </row>
    <row r="154" spans="1:4" x14ac:dyDescent="0.2">
      <c r="A154" s="156" t="s">
        <v>4490</v>
      </c>
      <c r="B154" s="116"/>
    </row>
    <row r="155" spans="1:4" x14ac:dyDescent="0.2">
      <c r="A155" s="156" t="s">
        <v>6610</v>
      </c>
      <c r="B155" s="256" t="s">
        <v>7759</v>
      </c>
      <c r="C155" s="253" t="s">
        <v>7805</v>
      </c>
      <c r="D155" s="237" t="s">
        <v>7557</v>
      </c>
    </row>
    <row r="156" spans="1:4" x14ac:dyDescent="0.2">
      <c r="A156" s="156" t="s">
        <v>7563</v>
      </c>
      <c r="B156" s="214" t="s">
        <v>6613</v>
      </c>
      <c r="C156" s="158" t="s">
        <v>7806</v>
      </c>
      <c r="D156" s="157" t="s">
        <v>7463</v>
      </c>
    </row>
    <row r="157" spans="1:4" x14ac:dyDescent="0.2">
      <c r="A157" s="11"/>
      <c r="B157" s="116"/>
    </row>
    <row r="158" spans="1:4" x14ac:dyDescent="0.2">
      <c r="A158" s="18" t="s">
        <v>6862</v>
      </c>
      <c r="B158" s="116"/>
    </row>
    <row r="159" spans="1:4" x14ac:dyDescent="0.2">
      <c r="A159" s="318" t="s">
        <v>48</v>
      </c>
      <c r="B159" s="116"/>
    </row>
    <row r="160" spans="1:4" x14ac:dyDescent="0.2">
      <c r="A160" s="11" t="s">
        <v>4360</v>
      </c>
      <c r="B160" s="116"/>
    </row>
    <row r="161" spans="1:4" x14ac:dyDescent="0.2">
      <c r="A161" s="466" t="s">
        <v>4508</v>
      </c>
      <c r="B161" s="116"/>
    </row>
    <row r="162" spans="1:4" x14ac:dyDescent="0.2">
      <c r="A162" s="15" t="s">
        <v>6656</v>
      </c>
      <c r="B162" s="116"/>
    </row>
    <row r="163" spans="1:4" x14ac:dyDescent="0.2">
      <c r="A163" s="156" t="s">
        <v>4490</v>
      </c>
      <c r="B163" s="116"/>
    </row>
    <row r="164" spans="1:4" x14ac:dyDescent="0.2">
      <c r="A164" s="156" t="s">
        <v>6610</v>
      </c>
      <c r="B164" s="256" t="s">
        <v>7759</v>
      </c>
      <c r="C164" s="253" t="s">
        <v>7805</v>
      </c>
      <c r="D164" s="237" t="s">
        <v>7557</v>
      </c>
    </row>
    <row r="165" spans="1:4" x14ac:dyDescent="0.2">
      <c r="A165" s="156" t="s">
        <v>7563</v>
      </c>
      <c r="B165" s="214" t="s">
        <v>6613</v>
      </c>
      <c r="C165" s="158" t="s">
        <v>7806</v>
      </c>
      <c r="D165" s="157" t="s">
        <v>7463</v>
      </c>
    </row>
    <row r="166" spans="1:4" x14ac:dyDescent="0.2">
      <c r="A166" s="156"/>
      <c r="B166" s="116"/>
    </row>
    <row r="167" spans="1:4" x14ac:dyDescent="0.2">
      <c r="A167" s="18" t="s">
        <v>6867</v>
      </c>
      <c r="B167" s="116"/>
    </row>
    <row r="168" spans="1:4" x14ac:dyDescent="0.2">
      <c r="A168" s="318" t="s">
        <v>48</v>
      </c>
      <c r="B168" s="116"/>
    </row>
    <row r="169" spans="1:4" x14ac:dyDescent="0.2">
      <c r="A169" s="11" t="s">
        <v>4360</v>
      </c>
      <c r="B169" s="116"/>
    </row>
    <row r="170" spans="1:4" x14ac:dyDescent="0.2">
      <c r="A170" s="11" t="s">
        <v>4583</v>
      </c>
      <c r="B170" s="116"/>
    </row>
    <row r="171" spans="1:4" x14ac:dyDescent="0.2">
      <c r="A171" s="156" t="s">
        <v>4491</v>
      </c>
      <c r="B171" s="116"/>
    </row>
    <row r="172" spans="1:4" x14ac:dyDescent="0.2">
      <c r="A172" s="156" t="s">
        <v>6610</v>
      </c>
      <c r="B172" s="256" t="s">
        <v>7759</v>
      </c>
      <c r="C172" s="253" t="s">
        <v>7805</v>
      </c>
      <c r="D172" s="237" t="s">
        <v>7557</v>
      </c>
    </row>
    <row r="173" spans="1:4" x14ac:dyDescent="0.2">
      <c r="A173" s="11"/>
      <c r="B173" s="116"/>
    </row>
    <row r="174" spans="1:4" x14ac:dyDescent="0.2">
      <c r="A174" s="18" t="s">
        <v>6868</v>
      </c>
      <c r="B174" s="116"/>
    </row>
    <row r="175" spans="1:4" x14ac:dyDescent="0.2">
      <c r="A175" s="318" t="s">
        <v>48</v>
      </c>
      <c r="B175" s="116"/>
    </row>
    <row r="176" spans="1:4" x14ac:dyDescent="0.2">
      <c r="A176" s="11" t="s">
        <v>4360</v>
      </c>
      <c r="B176" s="116"/>
    </row>
    <row r="177" spans="1:20" x14ac:dyDescent="0.2">
      <c r="A177" s="466" t="s">
        <v>4508</v>
      </c>
      <c r="B177" s="116"/>
    </row>
    <row r="178" spans="1:20" x14ac:dyDescent="0.2">
      <c r="A178" s="15" t="s">
        <v>6656</v>
      </c>
      <c r="B178" s="116"/>
    </row>
    <row r="179" spans="1:20" x14ac:dyDescent="0.2">
      <c r="A179" s="156" t="s">
        <v>4491</v>
      </c>
      <c r="B179" s="116"/>
    </row>
    <row r="180" spans="1:20" x14ac:dyDescent="0.2">
      <c r="A180" s="156" t="s">
        <v>6610</v>
      </c>
      <c r="B180" s="256" t="s">
        <v>7759</v>
      </c>
      <c r="C180" s="253" t="s">
        <v>7805</v>
      </c>
      <c r="D180" s="237" t="s">
        <v>7557</v>
      </c>
    </row>
    <row r="181" spans="1:20" x14ac:dyDescent="0.2">
      <c r="A181" s="11"/>
      <c r="B181" s="11"/>
    </row>
    <row r="182" spans="1:20" x14ac:dyDescent="0.2">
      <c r="A182" s="249" t="s">
        <v>514</v>
      </c>
    </row>
    <row r="183" spans="1:20" x14ac:dyDescent="0.2">
      <c r="A183" s="11"/>
    </row>
    <row r="184" spans="1:20" x14ac:dyDescent="0.2">
      <c r="C184" s="896" t="s">
        <v>512</v>
      </c>
      <c r="D184" s="898"/>
      <c r="H184" s="249"/>
    </row>
    <row r="185" spans="1:20" ht="76.5" x14ac:dyDescent="0.2">
      <c r="B185" s="257"/>
      <c r="C185" s="220" t="s">
        <v>508</v>
      </c>
      <c r="D185" s="220" t="s">
        <v>427</v>
      </c>
      <c r="E185" s="249"/>
    </row>
    <row r="186" spans="1:20" x14ac:dyDescent="0.2">
      <c r="B186" s="257"/>
      <c r="C186" s="217" t="s">
        <v>7839</v>
      </c>
      <c r="D186" s="217" t="s">
        <v>7841</v>
      </c>
      <c r="E186" s="249"/>
    </row>
    <row r="187" spans="1:20" x14ac:dyDescent="0.2">
      <c r="A187" s="343" t="s">
        <v>506</v>
      </c>
      <c r="B187" s="288" t="s">
        <v>7812</v>
      </c>
      <c r="C187" s="678" t="s">
        <v>531</v>
      </c>
      <c r="D187" s="678" t="s">
        <v>2146</v>
      </c>
      <c r="E187" s="13" t="s">
        <v>4873</v>
      </c>
      <c r="F187" s="13"/>
      <c r="G187" s="10" t="s">
        <v>2106</v>
      </c>
      <c r="H187" s="9" t="s">
        <v>6611</v>
      </c>
      <c r="I187" s="10" t="s">
        <v>4232</v>
      </c>
      <c r="J187" s="10"/>
      <c r="K187" s="10"/>
      <c r="L187" s="10"/>
      <c r="M187" s="10" t="s">
        <v>4465</v>
      </c>
      <c r="N187" s="10"/>
      <c r="O187" s="10"/>
      <c r="P187" s="10"/>
      <c r="Q187" s="10"/>
      <c r="R187" s="10"/>
      <c r="S187" s="10"/>
      <c r="T187" s="16"/>
    </row>
    <row r="188" spans="1:20" x14ac:dyDescent="0.2">
      <c r="A188" s="461" t="s">
        <v>505</v>
      </c>
      <c r="B188" s="288" t="s">
        <v>7813</v>
      </c>
      <c r="C188" s="688" t="s">
        <v>208</v>
      </c>
      <c r="D188" s="688" t="s">
        <v>0</v>
      </c>
      <c r="E188" s="13" t="s">
        <v>4874</v>
      </c>
      <c r="F188" s="13"/>
      <c r="G188" s="10" t="s">
        <v>2106</v>
      </c>
      <c r="H188" s="9" t="s">
        <v>6611</v>
      </c>
      <c r="I188" s="10" t="s">
        <v>4232</v>
      </c>
      <c r="J188" s="10"/>
      <c r="K188" s="10"/>
      <c r="L188" s="10"/>
      <c r="M188" s="10" t="s">
        <v>4465</v>
      </c>
      <c r="N188" s="10"/>
      <c r="O188" s="10"/>
      <c r="P188" s="10"/>
      <c r="Q188" s="10"/>
      <c r="R188" s="10"/>
      <c r="S188" s="10"/>
      <c r="T188" s="16"/>
    </row>
    <row r="189" spans="1:20" x14ac:dyDescent="0.2">
      <c r="A189" s="461" t="s">
        <v>503</v>
      </c>
      <c r="B189" s="288" t="s">
        <v>7814</v>
      </c>
      <c r="C189" s="678" t="s">
        <v>239</v>
      </c>
      <c r="D189" s="678" t="s">
        <v>389</v>
      </c>
      <c r="E189" s="13" t="s">
        <v>4875</v>
      </c>
      <c r="F189" s="13"/>
      <c r="G189" s="10" t="s">
        <v>2106</v>
      </c>
      <c r="H189" s="9" t="s">
        <v>6611</v>
      </c>
      <c r="I189" s="10" t="s">
        <v>4232</v>
      </c>
      <c r="J189" s="10"/>
      <c r="K189" s="10"/>
      <c r="L189" s="10"/>
      <c r="M189" s="10" t="s">
        <v>4465</v>
      </c>
      <c r="N189" s="10"/>
      <c r="O189" s="10"/>
      <c r="P189" s="10"/>
      <c r="Q189" s="10"/>
      <c r="R189" s="10"/>
      <c r="S189" s="10"/>
      <c r="T189" s="16"/>
    </row>
    <row r="190" spans="1:20" x14ac:dyDescent="0.2">
      <c r="A190" s="343" t="s">
        <v>500</v>
      </c>
      <c r="B190" s="288" t="s">
        <v>7815</v>
      </c>
      <c r="C190" s="678" t="s">
        <v>238</v>
      </c>
      <c r="D190" s="678" t="s">
        <v>116</v>
      </c>
      <c r="E190" s="13" t="s">
        <v>4876</v>
      </c>
      <c r="F190" s="13"/>
      <c r="G190" s="10" t="s">
        <v>2106</v>
      </c>
      <c r="H190" s="9" t="s">
        <v>6611</v>
      </c>
      <c r="I190" s="10" t="s">
        <v>4232</v>
      </c>
      <c r="J190" s="10"/>
      <c r="K190" s="10"/>
      <c r="L190" s="10"/>
      <c r="M190" s="10" t="s">
        <v>4465</v>
      </c>
      <c r="N190" s="10"/>
      <c r="O190" s="10"/>
      <c r="P190" s="10"/>
      <c r="Q190" s="10"/>
      <c r="R190" s="10"/>
      <c r="S190" s="10"/>
      <c r="T190" s="16"/>
    </row>
    <row r="191" spans="1:20" x14ac:dyDescent="0.2">
      <c r="A191" s="461" t="s">
        <v>499</v>
      </c>
      <c r="B191" s="288" t="s">
        <v>7816</v>
      </c>
      <c r="C191" s="689" t="s">
        <v>237</v>
      </c>
      <c r="D191" s="689" t="s">
        <v>117</v>
      </c>
      <c r="E191" s="13" t="s">
        <v>4876</v>
      </c>
      <c r="F191" s="13" t="s">
        <v>4580</v>
      </c>
      <c r="G191" s="10" t="s">
        <v>2106</v>
      </c>
      <c r="H191" s="9" t="s">
        <v>6611</v>
      </c>
      <c r="I191" s="10" t="s">
        <v>4232</v>
      </c>
      <c r="J191" s="10"/>
      <c r="K191" s="10"/>
      <c r="L191" s="10" t="s">
        <v>4489</v>
      </c>
      <c r="M191" s="10" t="s">
        <v>4465</v>
      </c>
      <c r="N191" s="10"/>
      <c r="O191" s="10"/>
      <c r="P191" s="10"/>
      <c r="Q191" s="10"/>
      <c r="R191" s="10"/>
      <c r="S191" s="10"/>
      <c r="T191" s="16"/>
    </row>
    <row r="192" spans="1:20" x14ac:dyDescent="0.2">
      <c r="A192" s="462" t="s">
        <v>495</v>
      </c>
      <c r="B192" s="288" t="s">
        <v>7817</v>
      </c>
      <c r="C192" s="652"/>
      <c r="D192" s="652"/>
      <c r="E192" s="13" t="s">
        <v>4877</v>
      </c>
      <c r="F192" s="13" t="s">
        <v>4580</v>
      </c>
      <c r="G192" s="10" t="s">
        <v>2106</v>
      </c>
      <c r="H192" s="9" t="s">
        <v>6611</v>
      </c>
      <c r="I192" s="10" t="s">
        <v>4232</v>
      </c>
      <c r="J192" s="10" t="s">
        <v>4336</v>
      </c>
      <c r="K192" s="10" t="s">
        <v>4494</v>
      </c>
      <c r="L192" s="10" t="s">
        <v>4489</v>
      </c>
      <c r="M192" s="10" t="s">
        <v>4465</v>
      </c>
      <c r="N192" s="10"/>
      <c r="O192" s="10"/>
      <c r="P192" s="10"/>
      <c r="Q192" s="10"/>
      <c r="R192" s="10"/>
      <c r="S192" s="10"/>
      <c r="T192" s="16"/>
    </row>
    <row r="193" spans="1:20" x14ac:dyDescent="0.2">
      <c r="A193" s="462" t="s">
        <v>494</v>
      </c>
      <c r="B193" s="288" t="s">
        <v>7818</v>
      </c>
      <c r="C193" s="652"/>
      <c r="D193" s="652"/>
      <c r="E193" s="13" t="s">
        <v>4877</v>
      </c>
      <c r="F193" s="13" t="s">
        <v>4580</v>
      </c>
      <c r="G193" s="10" t="s">
        <v>2106</v>
      </c>
      <c r="H193" s="9" t="s">
        <v>6611</v>
      </c>
      <c r="I193" s="10" t="s">
        <v>4232</v>
      </c>
      <c r="J193" s="10" t="s">
        <v>4336</v>
      </c>
      <c r="K193" s="10" t="s">
        <v>4486</v>
      </c>
      <c r="L193" s="10" t="s">
        <v>4489</v>
      </c>
      <c r="M193" s="10" t="s">
        <v>4465</v>
      </c>
      <c r="N193" s="10"/>
      <c r="O193" s="10"/>
      <c r="P193" s="10"/>
      <c r="Q193" s="10"/>
      <c r="R193" s="10"/>
      <c r="S193" s="10"/>
      <c r="T193" s="16"/>
    </row>
    <row r="194" spans="1:20" x14ac:dyDescent="0.2">
      <c r="A194" s="462" t="s">
        <v>493</v>
      </c>
      <c r="B194" s="288" t="s">
        <v>7819</v>
      </c>
      <c r="C194" s="652"/>
      <c r="D194" s="652"/>
      <c r="E194" s="13" t="s">
        <v>4878</v>
      </c>
      <c r="F194" s="13" t="s">
        <v>4580</v>
      </c>
      <c r="G194" s="10" t="s">
        <v>2106</v>
      </c>
      <c r="H194" s="9" t="s">
        <v>6611</v>
      </c>
      <c r="I194" s="10" t="s">
        <v>4232</v>
      </c>
      <c r="J194" s="10" t="s">
        <v>4336</v>
      </c>
      <c r="K194" s="10" t="s">
        <v>4494</v>
      </c>
      <c r="L194" s="10" t="s">
        <v>4489</v>
      </c>
      <c r="M194" s="10" t="s">
        <v>4465</v>
      </c>
      <c r="N194" s="10"/>
      <c r="O194" s="10"/>
      <c r="P194" s="10"/>
      <c r="Q194" s="10"/>
      <c r="R194" s="10"/>
      <c r="S194" s="10"/>
      <c r="T194" s="16"/>
    </row>
    <row r="195" spans="1:20" x14ac:dyDescent="0.2">
      <c r="A195" s="461" t="s">
        <v>491</v>
      </c>
      <c r="B195" s="288" t="s">
        <v>7820</v>
      </c>
      <c r="C195" s="688" t="s">
        <v>392</v>
      </c>
      <c r="D195" s="688" t="s">
        <v>616</v>
      </c>
      <c r="E195" s="13" t="s">
        <v>4876</v>
      </c>
      <c r="F195" s="13" t="s">
        <v>4581</v>
      </c>
      <c r="G195" s="10" t="s">
        <v>2106</v>
      </c>
      <c r="H195" s="9" t="s">
        <v>6611</v>
      </c>
      <c r="I195" s="10" t="s">
        <v>4232</v>
      </c>
      <c r="J195" s="10"/>
      <c r="K195" s="10"/>
      <c r="L195" s="10" t="s">
        <v>4489</v>
      </c>
      <c r="M195" s="10" t="s">
        <v>4465</v>
      </c>
      <c r="N195" s="10"/>
      <c r="O195" s="10"/>
      <c r="P195" s="10"/>
      <c r="Q195" s="10"/>
      <c r="R195" s="10"/>
      <c r="S195" s="10"/>
      <c r="T195" s="16"/>
    </row>
    <row r="196" spans="1:20" x14ac:dyDescent="0.2">
      <c r="A196" s="462" t="s">
        <v>2390</v>
      </c>
      <c r="B196" s="288" t="s">
        <v>7821</v>
      </c>
      <c r="C196" s="652"/>
      <c r="D196" s="652"/>
      <c r="E196" s="13" t="s">
        <v>4877</v>
      </c>
      <c r="F196" s="13" t="s">
        <v>4581</v>
      </c>
      <c r="G196" s="10" t="s">
        <v>2106</v>
      </c>
      <c r="H196" s="9" t="s">
        <v>6611</v>
      </c>
      <c r="I196" s="10" t="s">
        <v>4232</v>
      </c>
      <c r="J196" s="10" t="s">
        <v>4336</v>
      </c>
      <c r="K196" s="10" t="s">
        <v>4494</v>
      </c>
      <c r="L196" s="10" t="s">
        <v>4489</v>
      </c>
      <c r="M196" s="10" t="s">
        <v>4465</v>
      </c>
      <c r="N196" s="10"/>
      <c r="O196" s="10"/>
      <c r="P196" s="10"/>
      <c r="Q196" s="10"/>
      <c r="R196" s="10"/>
      <c r="S196" s="10"/>
      <c r="T196" s="16"/>
    </row>
    <row r="197" spans="1:20" x14ac:dyDescent="0.2">
      <c r="A197" s="462" t="s">
        <v>489</v>
      </c>
      <c r="B197" s="288" t="s">
        <v>7822</v>
      </c>
      <c r="C197" s="652"/>
      <c r="D197" s="652"/>
      <c r="E197" s="13" t="s">
        <v>4877</v>
      </c>
      <c r="F197" s="13" t="s">
        <v>4581</v>
      </c>
      <c r="G197" s="10" t="s">
        <v>2106</v>
      </c>
      <c r="H197" s="9" t="s">
        <v>6611</v>
      </c>
      <c r="I197" s="10" t="s">
        <v>4232</v>
      </c>
      <c r="J197" s="10" t="s">
        <v>4336</v>
      </c>
      <c r="K197" s="10" t="s">
        <v>4486</v>
      </c>
      <c r="L197" s="10" t="s">
        <v>4489</v>
      </c>
      <c r="M197" s="10" t="s">
        <v>4465</v>
      </c>
      <c r="N197" s="10"/>
      <c r="O197" s="10"/>
      <c r="P197" s="10"/>
      <c r="Q197" s="10"/>
      <c r="R197" s="10"/>
      <c r="S197" s="10"/>
      <c r="T197" s="16"/>
    </row>
    <row r="198" spans="1:20" x14ac:dyDescent="0.2">
      <c r="A198" s="462" t="s">
        <v>487</v>
      </c>
      <c r="B198" s="288" t="s">
        <v>7823</v>
      </c>
      <c r="C198" s="652"/>
      <c r="D198" s="652"/>
      <c r="E198" s="13" t="s">
        <v>4878</v>
      </c>
      <c r="F198" s="13" t="s">
        <v>4581</v>
      </c>
      <c r="G198" s="10" t="s">
        <v>2106</v>
      </c>
      <c r="H198" s="9" t="s">
        <v>6611</v>
      </c>
      <c r="I198" s="10" t="s">
        <v>4232</v>
      </c>
      <c r="J198" s="10" t="s">
        <v>4336</v>
      </c>
      <c r="K198" s="10" t="s">
        <v>4494</v>
      </c>
      <c r="L198" s="10" t="s">
        <v>4489</v>
      </c>
      <c r="M198" s="10" t="s">
        <v>4465</v>
      </c>
      <c r="N198" s="10"/>
      <c r="O198" s="10"/>
      <c r="P198" s="10"/>
      <c r="Q198" s="10"/>
      <c r="R198" s="10"/>
      <c r="S198" s="10"/>
      <c r="T198" s="16"/>
    </row>
    <row r="199" spans="1:20" x14ac:dyDescent="0.2">
      <c r="A199" s="303" t="s">
        <v>486</v>
      </c>
      <c r="B199" s="288" t="s">
        <v>7824</v>
      </c>
      <c r="C199" s="678" t="s">
        <v>584</v>
      </c>
      <c r="D199" s="678" t="s">
        <v>583</v>
      </c>
      <c r="E199" s="13" t="s">
        <v>4879</v>
      </c>
      <c r="F199" s="17"/>
      <c r="G199" s="10" t="s">
        <v>2106</v>
      </c>
      <c r="H199" s="9" t="s">
        <v>6611</v>
      </c>
      <c r="I199" s="10" t="s">
        <v>4232</v>
      </c>
      <c r="J199" s="10"/>
      <c r="K199" s="10"/>
      <c r="L199" s="10"/>
      <c r="M199" s="10" t="s">
        <v>4465</v>
      </c>
      <c r="N199" s="10"/>
      <c r="O199" s="10"/>
      <c r="P199" s="10"/>
      <c r="Q199" s="10"/>
      <c r="R199" s="10"/>
      <c r="S199" s="10"/>
      <c r="T199" s="16"/>
    </row>
    <row r="200" spans="1:20" x14ac:dyDescent="0.2">
      <c r="A200" s="343" t="s">
        <v>481</v>
      </c>
      <c r="B200" s="288" t="s">
        <v>7825</v>
      </c>
      <c r="C200" s="678" t="s">
        <v>342</v>
      </c>
      <c r="D200" s="678" t="s">
        <v>341</v>
      </c>
      <c r="E200" s="13" t="s">
        <v>4880</v>
      </c>
      <c r="F200" s="17"/>
      <c r="G200" s="10" t="s">
        <v>2106</v>
      </c>
      <c r="H200" s="9" t="s">
        <v>6611</v>
      </c>
      <c r="I200" s="10" t="s">
        <v>4232</v>
      </c>
      <c r="J200" s="10"/>
      <c r="K200" s="10"/>
      <c r="L200" s="10"/>
      <c r="M200" s="10" t="s">
        <v>4465</v>
      </c>
      <c r="N200" s="10"/>
      <c r="O200" s="10"/>
      <c r="P200" s="10"/>
      <c r="Q200" s="10"/>
      <c r="R200" s="10"/>
      <c r="S200" s="10"/>
      <c r="T200" s="16"/>
    </row>
    <row r="201" spans="1:20" x14ac:dyDescent="0.2">
      <c r="A201" s="461" t="s">
        <v>480</v>
      </c>
      <c r="B201" s="288" t="s">
        <v>7826</v>
      </c>
      <c r="C201" s="688" t="s">
        <v>340</v>
      </c>
      <c r="D201" s="678" t="s">
        <v>339</v>
      </c>
      <c r="E201" s="13" t="s">
        <v>4880</v>
      </c>
      <c r="F201" s="17"/>
      <c r="G201" s="10" t="s">
        <v>2106</v>
      </c>
      <c r="H201" s="9" t="s">
        <v>6611</v>
      </c>
      <c r="I201" s="10" t="s">
        <v>4232</v>
      </c>
      <c r="J201" s="10" t="s">
        <v>4337</v>
      </c>
      <c r="K201" s="10"/>
      <c r="L201" s="10"/>
      <c r="M201" s="10" t="s">
        <v>4465</v>
      </c>
      <c r="N201" s="10"/>
      <c r="O201" s="10"/>
      <c r="P201" s="10"/>
      <c r="Q201" s="10"/>
      <c r="R201" s="10"/>
      <c r="S201" s="10"/>
      <c r="T201" s="16"/>
    </row>
    <row r="202" spans="1:20" x14ac:dyDescent="0.2">
      <c r="A202" s="461" t="s">
        <v>478</v>
      </c>
      <c r="B202" s="288" t="s">
        <v>7827</v>
      </c>
      <c r="C202" s="678" t="s">
        <v>338</v>
      </c>
      <c r="D202" s="688" t="s">
        <v>337</v>
      </c>
      <c r="E202" s="13" t="s">
        <v>4880</v>
      </c>
      <c r="F202" s="17"/>
      <c r="G202" s="10" t="s">
        <v>2106</v>
      </c>
      <c r="H202" s="9" t="s">
        <v>6611</v>
      </c>
      <c r="I202" s="10" t="s">
        <v>4232</v>
      </c>
      <c r="J202" s="10" t="s">
        <v>4338</v>
      </c>
      <c r="K202" s="10"/>
      <c r="L202" s="10"/>
      <c r="M202" s="10" t="s">
        <v>4465</v>
      </c>
      <c r="N202" s="10"/>
      <c r="O202" s="10"/>
      <c r="P202" s="10"/>
      <c r="Q202" s="10"/>
      <c r="R202" s="10"/>
      <c r="S202" s="10"/>
      <c r="T202" s="16"/>
    </row>
    <row r="203" spans="1:20" x14ac:dyDescent="0.2">
      <c r="A203" s="462" t="s">
        <v>477</v>
      </c>
      <c r="B203" s="288" t="s">
        <v>7828</v>
      </c>
      <c r="C203" s="688" t="s">
        <v>1235</v>
      </c>
      <c r="D203" s="678" t="s">
        <v>1284</v>
      </c>
      <c r="E203" s="13" t="s">
        <v>4881</v>
      </c>
      <c r="F203" s="17"/>
      <c r="G203" s="10" t="s">
        <v>2106</v>
      </c>
      <c r="H203" s="9" t="s">
        <v>6611</v>
      </c>
      <c r="I203" s="10" t="s">
        <v>4232</v>
      </c>
      <c r="J203" s="10" t="s">
        <v>4338</v>
      </c>
      <c r="K203" s="10"/>
      <c r="L203" s="10"/>
      <c r="M203" s="10" t="s">
        <v>4465</v>
      </c>
      <c r="N203" s="10"/>
      <c r="O203" s="10"/>
      <c r="P203" s="10"/>
      <c r="Q203" s="10"/>
      <c r="R203" s="10"/>
      <c r="S203" s="10"/>
      <c r="T203" s="16"/>
    </row>
    <row r="204" spans="1:20" x14ac:dyDescent="0.2">
      <c r="A204" s="462" t="s">
        <v>473</v>
      </c>
      <c r="B204" s="288" t="s">
        <v>7829</v>
      </c>
      <c r="C204" s="688" t="s">
        <v>1200</v>
      </c>
      <c r="D204" s="678" t="s">
        <v>1280</v>
      </c>
      <c r="E204" s="13" t="s">
        <v>4882</v>
      </c>
      <c r="F204" s="17"/>
      <c r="G204" s="10" t="s">
        <v>2106</v>
      </c>
      <c r="H204" s="9" t="s">
        <v>6611</v>
      </c>
      <c r="I204" s="10" t="s">
        <v>4232</v>
      </c>
      <c r="J204" s="10" t="s">
        <v>4338</v>
      </c>
      <c r="K204" s="10"/>
      <c r="L204" s="10"/>
      <c r="M204" s="10" t="s">
        <v>4465</v>
      </c>
      <c r="N204" s="10"/>
      <c r="O204" s="10"/>
      <c r="P204" s="10"/>
      <c r="Q204" s="10"/>
      <c r="R204" s="10"/>
      <c r="S204" s="10"/>
      <c r="T204" s="16"/>
    </row>
    <row r="205" spans="1:20" ht="25.5" x14ac:dyDescent="0.2">
      <c r="A205" s="463" t="s">
        <v>471</v>
      </c>
      <c r="B205" s="288" t="s">
        <v>7830</v>
      </c>
      <c r="C205" s="688" t="s">
        <v>1275</v>
      </c>
      <c r="D205" s="678" t="s">
        <v>1598</v>
      </c>
      <c r="E205" s="13" t="s">
        <v>4880</v>
      </c>
      <c r="F205" s="17"/>
      <c r="G205" s="10" t="s">
        <v>2106</v>
      </c>
      <c r="H205" s="9" t="s">
        <v>6611</v>
      </c>
      <c r="I205" s="10" t="s">
        <v>4232</v>
      </c>
      <c r="J205" s="10" t="s">
        <v>4339</v>
      </c>
      <c r="K205" s="10"/>
      <c r="L205" s="10"/>
      <c r="M205" s="10" t="s">
        <v>4465</v>
      </c>
      <c r="N205" s="10"/>
      <c r="O205" s="10"/>
      <c r="P205" s="10"/>
      <c r="Q205" s="10"/>
      <c r="R205" s="10"/>
      <c r="S205" s="10"/>
      <c r="T205" s="16"/>
    </row>
    <row r="206" spans="1:20" x14ac:dyDescent="0.2">
      <c r="A206" s="343" t="s">
        <v>2391</v>
      </c>
      <c r="B206" s="288" t="s">
        <v>7831</v>
      </c>
      <c r="C206" s="678" t="s">
        <v>467</v>
      </c>
      <c r="D206" s="678" t="s">
        <v>466</v>
      </c>
      <c r="E206" s="13" t="s">
        <v>5090</v>
      </c>
      <c r="F206" s="13"/>
      <c r="G206" s="10" t="s">
        <v>2106</v>
      </c>
      <c r="H206" s="9" t="s">
        <v>6611</v>
      </c>
      <c r="I206" s="10" t="s">
        <v>4232</v>
      </c>
      <c r="J206" s="10"/>
      <c r="K206" s="10"/>
      <c r="L206" s="10"/>
      <c r="M206" s="10" t="s">
        <v>4465</v>
      </c>
      <c r="N206" s="10"/>
      <c r="O206" s="10"/>
      <c r="P206" s="10"/>
      <c r="Q206" s="10"/>
      <c r="R206" s="10"/>
      <c r="S206" s="10"/>
      <c r="T206" s="16"/>
    </row>
    <row r="207" spans="1:20" x14ac:dyDescent="0.2">
      <c r="A207" s="343" t="s">
        <v>465</v>
      </c>
      <c r="B207" s="288" t="s">
        <v>7832</v>
      </c>
      <c r="C207" s="678" t="s">
        <v>463</v>
      </c>
      <c r="D207" s="678" t="s">
        <v>462</v>
      </c>
      <c r="E207" s="13" t="s">
        <v>4883</v>
      </c>
      <c r="F207" s="13"/>
      <c r="G207" s="10" t="s">
        <v>2106</v>
      </c>
      <c r="H207" s="9" t="s">
        <v>6611</v>
      </c>
      <c r="I207" s="10" t="s">
        <v>4232</v>
      </c>
      <c r="J207" s="10"/>
      <c r="K207" s="10"/>
      <c r="L207" s="10"/>
      <c r="M207" s="10" t="s">
        <v>4465</v>
      </c>
      <c r="N207" s="10"/>
      <c r="O207" s="10"/>
      <c r="P207" s="10"/>
      <c r="Q207" s="10"/>
      <c r="R207" s="10"/>
      <c r="S207" s="10"/>
      <c r="T207" s="16"/>
    </row>
    <row r="208" spans="1:20" x14ac:dyDescent="0.2">
      <c r="A208" s="343" t="s">
        <v>461</v>
      </c>
      <c r="B208" s="288" t="s">
        <v>8383</v>
      </c>
      <c r="C208" s="780" t="s">
        <v>1572</v>
      </c>
      <c r="D208" s="780" t="s">
        <v>1270</v>
      </c>
      <c r="E208" s="13" t="s">
        <v>4884</v>
      </c>
      <c r="F208" s="13"/>
      <c r="G208" s="10" t="s">
        <v>2106</v>
      </c>
      <c r="H208" s="9" t="s">
        <v>6611</v>
      </c>
      <c r="I208" s="10" t="s">
        <v>4232</v>
      </c>
      <c r="J208" s="10"/>
      <c r="K208" s="10"/>
      <c r="L208" s="10"/>
      <c r="M208" s="10" t="s">
        <v>4465</v>
      </c>
      <c r="N208" s="10"/>
      <c r="O208" s="10"/>
      <c r="P208" s="10"/>
      <c r="Q208" s="10"/>
      <c r="R208" s="10"/>
      <c r="S208" s="10"/>
      <c r="T208" s="16"/>
    </row>
    <row r="209" spans="1:20" x14ac:dyDescent="0.2">
      <c r="A209" s="343" t="s">
        <v>2464</v>
      </c>
      <c r="B209" s="288" t="s">
        <v>7833</v>
      </c>
      <c r="C209" s="678" t="s">
        <v>456</v>
      </c>
      <c r="D209" s="678" t="s">
        <v>455</v>
      </c>
      <c r="E209" s="13" t="s">
        <v>4858</v>
      </c>
      <c r="F209" s="13" t="s">
        <v>4865</v>
      </c>
      <c r="G209" s="10" t="s">
        <v>2106</v>
      </c>
      <c r="H209" s="9" t="s">
        <v>6611</v>
      </c>
      <c r="I209" s="10" t="s">
        <v>4232</v>
      </c>
      <c r="J209" s="10"/>
      <c r="K209" s="10"/>
      <c r="L209" s="10"/>
      <c r="M209" s="10" t="s">
        <v>4465</v>
      </c>
      <c r="N209" s="10"/>
      <c r="O209" s="10"/>
      <c r="P209" s="10"/>
      <c r="Q209" s="10"/>
      <c r="R209" s="10"/>
      <c r="S209" s="10"/>
      <c r="T209" s="16"/>
    </row>
    <row r="210" spans="1:20" x14ac:dyDescent="0.2">
      <c r="A210" s="343" t="s">
        <v>454</v>
      </c>
      <c r="B210" s="288" t="s">
        <v>7834</v>
      </c>
      <c r="C210" s="678" t="s">
        <v>453</v>
      </c>
      <c r="D210" s="678" t="s">
        <v>452</v>
      </c>
      <c r="E210" s="13" t="s">
        <v>4858</v>
      </c>
      <c r="F210" s="13"/>
      <c r="G210" s="10" t="s">
        <v>2106</v>
      </c>
      <c r="H210" s="9" t="s">
        <v>6611</v>
      </c>
      <c r="I210" s="10" t="s">
        <v>4232</v>
      </c>
      <c r="J210" s="10"/>
      <c r="K210" s="10"/>
      <c r="L210" s="10"/>
      <c r="M210" s="10" t="s">
        <v>4465</v>
      </c>
      <c r="N210" s="10"/>
      <c r="O210" s="10"/>
      <c r="P210" s="10"/>
      <c r="Q210" s="10"/>
      <c r="R210" s="10"/>
      <c r="S210" s="10"/>
      <c r="T210" s="16"/>
    </row>
    <row r="211" spans="1:20" ht="51" x14ac:dyDescent="0.2">
      <c r="B211" s="470"/>
      <c r="C211" s="82" t="s">
        <v>4451</v>
      </c>
      <c r="D211" s="82" t="s">
        <v>4452</v>
      </c>
    </row>
    <row r="212" spans="1:20" ht="25.5" x14ac:dyDescent="0.2">
      <c r="B212" s="470"/>
      <c r="C212" s="82" t="s">
        <v>4386</v>
      </c>
      <c r="D212" s="82" t="s">
        <v>4386</v>
      </c>
    </row>
  </sheetData>
  <mergeCells count="3">
    <mergeCell ref="C104:D104"/>
    <mergeCell ref="E104:G104"/>
    <mergeCell ref="C184:D184"/>
  </mergeCells>
  <pageMargins left="0.70866141732283472" right="0.70866141732283472" top="0.74803149606299213" bottom="0.74803149606299213" header="0.31496062992125984" footer="0.31496062992125984"/>
  <pageSetup paperSize="9" scale="75"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9"/>
  <dimension ref="A1:L135"/>
  <sheetViews>
    <sheetView topLeftCell="A31" zoomScale="70" zoomScaleNormal="70" workbookViewId="0">
      <selection activeCell="A16" sqref="A16"/>
    </sheetView>
  </sheetViews>
  <sheetFormatPr defaultColWidth="9.140625" defaultRowHeight="12.75" x14ac:dyDescent="0.2"/>
  <cols>
    <col min="1" max="1" width="49.7109375" style="11" customWidth="1"/>
    <col min="2" max="2" width="11.42578125" style="11" customWidth="1"/>
    <col min="3" max="5" width="22.42578125" style="11" customWidth="1"/>
    <col min="6" max="6" width="22.42578125" style="109" customWidth="1"/>
    <col min="7" max="8" width="22.42578125" style="11" customWidth="1"/>
    <col min="9" max="257" width="9.140625" style="11"/>
    <col min="258" max="258" width="37.28515625" style="11" customWidth="1"/>
    <col min="259" max="259" width="27.140625" style="11" customWidth="1"/>
    <col min="260" max="260" width="23.42578125" style="11" customWidth="1"/>
    <col min="261" max="262" width="23.7109375" style="11" customWidth="1"/>
    <col min="263" max="513" width="9.140625" style="11"/>
    <col min="514" max="514" width="37.28515625" style="11" customWidth="1"/>
    <col min="515" max="515" width="27.140625" style="11" customWidth="1"/>
    <col min="516" max="516" width="23.42578125" style="11" customWidth="1"/>
    <col min="517" max="518" width="23.7109375" style="11" customWidth="1"/>
    <col min="519" max="769" width="9.140625" style="11"/>
    <col min="770" max="770" width="37.28515625" style="11" customWidth="1"/>
    <col min="771" max="771" width="27.140625" style="11" customWidth="1"/>
    <col min="772" max="772" width="23.42578125" style="11" customWidth="1"/>
    <col min="773" max="774" width="23.7109375" style="11" customWidth="1"/>
    <col min="775" max="1025" width="9.140625" style="11"/>
    <col min="1026" max="1026" width="37.28515625" style="11" customWidth="1"/>
    <col min="1027" max="1027" width="27.140625" style="11" customWidth="1"/>
    <col min="1028" max="1028" width="23.42578125" style="11" customWidth="1"/>
    <col min="1029" max="1030" width="23.7109375" style="11" customWidth="1"/>
    <col min="1031" max="1281" width="9.140625" style="11"/>
    <col min="1282" max="1282" width="37.28515625" style="11" customWidth="1"/>
    <col min="1283" max="1283" width="27.140625" style="11" customWidth="1"/>
    <col min="1284" max="1284" width="23.42578125" style="11" customWidth="1"/>
    <col min="1285" max="1286" width="23.7109375" style="11" customWidth="1"/>
    <col min="1287" max="1537" width="9.140625" style="11"/>
    <col min="1538" max="1538" width="37.28515625" style="11" customWidth="1"/>
    <col min="1539" max="1539" width="27.140625" style="11" customWidth="1"/>
    <col min="1540" max="1540" width="23.42578125" style="11" customWidth="1"/>
    <col min="1541" max="1542" width="23.7109375" style="11" customWidth="1"/>
    <col min="1543" max="1793" width="9.140625" style="11"/>
    <col min="1794" max="1794" width="37.28515625" style="11" customWidth="1"/>
    <col min="1795" max="1795" width="27.140625" style="11" customWidth="1"/>
    <col min="1796" max="1796" width="23.42578125" style="11" customWidth="1"/>
    <col min="1797" max="1798" width="23.7109375" style="11" customWidth="1"/>
    <col min="1799" max="2049" width="9.140625" style="11"/>
    <col min="2050" max="2050" width="37.28515625" style="11" customWidth="1"/>
    <col min="2051" max="2051" width="27.140625" style="11" customWidth="1"/>
    <col min="2052" max="2052" width="23.42578125" style="11" customWidth="1"/>
    <col min="2053" max="2054" width="23.7109375" style="11" customWidth="1"/>
    <col min="2055" max="2305" width="9.140625" style="11"/>
    <col min="2306" max="2306" width="37.28515625" style="11" customWidth="1"/>
    <col min="2307" max="2307" width="27.140625" style="11" customWidth="1"/>
    <col min="2308" max="2308" width="23.42578125" style="11" customWidth="1"/>
    <col min="2309" max="2310" width="23.7109375" style="11" customWidth="1"/>
    <col min="2311" max="2561" width="9.140625" style="11"/>
    <col min="2562" max="2562" width="37.28515625" style="11" customWidth="1"/>
    <col min="2563" max="2563" width="27.140625" style="11" customWidth="1"/>
    <col min="2564" max="2564" width="23.42578125" style="11" customWidth="1"/>
    <col min="2565" max="2566" width="23.7109375" style="11" customWidth="1"/>
    <col min="2567" max="2817" width="9.140625" style="11"/>
    <col min="2818" max="2818" width="37.28515625" style="11" customWidth="1"/>
    <col min="2819" max="2819" width="27.140625" style="11" customWidth="1"/>
    <col min="2820" max="2820" width="23.42578125" style="11" customWidth="1"/>
    <col min="2821" max="2822" width="23.7109375" style="11" customWidth="1"/>
    <col min="2823" max="3073" width="9.140625" style="11"/>
    <col min="3074" max="3074" width="37.28515625" style="11" customWidth="1"/>
    <col min="3075" max="3075" width="27.140625" style="11" customWidth="1"/>
    <col min="3076" max="3076" width="23.42578125" style="11" customWidth="1"/>
    <col min="3077" max="3078" width="23.7109375" style="11" customWidth="1"/>
    <col min="3079" max="3329" width="9.140625" style="11"/>
    <col min="3330" max="3330" width="37.28515625" style="11" customWidth="1"/>
    <col min="3331" max="3331" width="27.140625" style="11" customWidth="1"/>
    <col min="3332" max="3332" width="23.42578125" style="11" customWidth="1"/>
    <col min="3333" max="3334" width="23.7109375" style="11" customWidth="1"/>
    <col min="3335" max="3585" width="9.140625" style="11"/>
    <col min="3586" max="3586" width="37.28515625" style="11" customWidth="1"/>
    <col min="3587" max="3587" width="27.140625" style="11" customWidth="1"/>
    <col min="3588" max="3588" width="23.42578125" style="11" customWidth="1"/>
    <col min="3589" max="3590" width="23.7109375" style="11" customWidth="1"/>
    <col min="3591" max="3841" width="9.140625" style="11"/>
    <col min="3842" max="3842" width="37.28515625" style="11" customWidth="1"/>
    <col min="3843" max="3843" width="27.140625" style="11" customWidth="1"/>
    <col min="3844" max="3844" width="23.42578125" style="11" customWidth="1"/>
    <col min="3845" max="3846" width="23.7109375" style="11" customWidth="1"/>
    <col min="3847" max="4097" width="9.140625" style="11"/>
    <col min="4098" max="4098" width="37.28515625" style="11" customWidth="1"/>
    <col min="4099" max="4099" width="27.140625" style="11" customWidth="1"/>
    <col min="4100" max="4100" width="23.42578125" style="11" customWidth="1"/>
    <col min="4101" max="4102" width="23.7109375" style="11" customWidth="1"/>
    <col min="4103" max="4353" width="9.140625" style="11"/>
    <col min="4354" max="4354" width="37.28515625" style="11" customWidth="1"/>
    <col min="4355" max="4355" width="27.140625" style="11" customWidth="1"/>
    <col min="4356" max="4356" width="23.42578125" style="11" customWidth="1"/>
    <col min="4357" max="4358" width="23.7109375" style="11" customWidth="1"/>
    <col min="4359" max="4609" width="9.140625" style="11"/>
    <col min="4610" max="4610" width="37.28515625" style="11" customWidth="1"/>
    <col min="4611" max="4611" width="27.140625" style="11" customWidth="1"/>
    <col min="4612" max="4612" width="23.42578125" style="11" customWidth="1"/>
    <col min="4613" max="4614" width="23.7109375" style="11" customWidth="1"/>
    <col min="4615" max="4865" width="9.140625" style="11"/>
    <col min="4866" max="4866" width="37.28515625" style="11" customWidth="1"/>
    <col min="4867" max="4867" width="27.140625" style="11" customWidth="1"/>
    <col min="4868" max="4868" width="23.42578125" style="11" customWidth="1"/>
    <col min="4869" max="4870" width="23.7109375" style="11" customWidth="1"/>
    <col min="4871" max="5121" width="9.140625" style="11"/>
    <col min="5122" max="5122" width="37.28515625" style="11" customWidth="1"/>
    <col min="5123" max="5123" width="27.140625" style="11" customWidth="1"/>
    <col min="5124" max="5124" width="23.42578125" style="11" customWidth="1"/>
    <col min="5125" max="5126" width="23.7109375" style="11" customWidth="1"/>
    <col min="5127" max="5377" width="9.140625" style="11"/>
    <col min="5378" max="5378" width="37.28515625" style="11" customWidth="1"/>
    <col min="5379" max="5379" width="27.140625" style="11" customWidth="1"/>
    <col min="5380" max="5380" width="23.42578125" style="11" customWidth="1"/>
    <col min="5381" max="5382" width="23.7109375" style="11" customWidth="1"/>
    <col min="5383" max="5633" width="9.140625" style="11"/>
    <col min="5634" max="5634" width="37.28515625" style="11" customWidth="1"/>
    <col min="5635" max="5635" width="27.140625" style="11" customWidth="1"/>
    <col min="5636" max="5636" width="23.42578125" style="11" customWidth="1"/>
    <col min="5637" max="5638" width="23.7109375" style="11" customWidth="1"/>
    <col min="5639" max="5889" width="9.140625" style="11"/>
    <col min="5890" max="5890" width="37.28515625" style="11" customWidth="1"/>
    <col min="5891" max="5891" width="27.140625" style="11" customWidth="1"/>
    <col min="5892" max="5892" width="23.42578125" style="11" customWidth="1"/>
    <col min="5893" max="5894" width="23.7109375" style="11" customWidth="1"/>
    <col min="5895" max="6145" width="9.140625" style="11"/>
    <col min="6146" max="6146" width="37.28515625" style="11" customWidth="1"/>
    <col min="6147" max="6147" width="27.140625" style="11" customWidth="1"/>
    <col min="6148" max="6148" width="23.42578125" style="11" customWidth="1"/>
    <col min="6149" max="6150" width="23.7109375" style="11" customWidth="1"/>
    <col min="6151" max="6401" width="9.140625" style="11"/>
    <col min="6402" max="6402" width="37.28515625" style="11" customWidth="1"/>
    <col min="6403" max="6403" width="27.140625" style="11" customWidth="1"/>
    <col min="6404" max="6404" width="23.42578125" style="11" customWidth="1"/>
    <col min="6405" max="6406" width="23.7109375" style="11" customWidth="1"/>
    <col min="6407" max="6657" width="9.140625" style="11"/>
    <col min="6658" max="6658" width="37.28515625" style="11" customWidth="1"/>
    <col min="6659" max="6659" width="27.140625" style="11" customWidth="1"/>
    <col min="6660" max="6660" width="23.42578125" style="11" customWidth="1"/>
    <col min="6661" max="6662" width="23.7109375" style="11" customWidth="1"/>
    <col min="6663" max="6913" width="9.140625" style="11"/>
    <col min="6914" max="6914" width="37.28515625" style="11" customWidth="1"/>
    <col min="6915" max="6915" width="27.140625" style="11" customWidth="1"/>
    <col min="6916" max="6916" width="23.42578125" style="11" customWidth="1"/>
    <col min="6917" max="6918" width="23.7109375" style="11" customWidth="1"/>
    <col min="6919" max="7169" width="9.140625" style="11"/>
    <col min="7170" max="7170" width="37.28515625" style="11" customWidth="1"/>
    <col min="7171" max="7171" width="27.140625" style="11" customWidth="1"/>
    <col min="7172" max="7172" width="23.42578125" style="11" customWidth="1"/>
    <col min="7173" max="7174" width="23.7109375" style="11" customWidth="1"/>
    <col min="7175" max="7425" width="9.140625" style="11"/>
    <col min="7426" max="7426" width="37.28515625" style="11" customWidth="1"/>
    <col min="7427" max="7427" width="27.140625" style="11" customWidth="1"/>
    <col min="7428" max="7428" width="23.42578125" style="11" customWidth="1"/>
    <col min="7429" max="7430" width="23.7109375" style="11" customWidth="1"/>
    <col min="7431" max="7681" width="9.140625" style="11"/>
    <col min="7682" max="7682" width="37.28515625" style="11" customWidth="1"/>
    <col min="7683" max="7683" width="27.140625" style="11" customWidth="1"/>
    <col min="7684" max="7684" width="23.42578125" style="11" customWidth="1"/>
    <col min="7685" max="7686" width="23.7109375" style="11" customWidth="1"/>
    <col min="7687" max="7937" width="9.140625" style="11"/>
    <col min="7938" max="7938" width="37.28515625" style="11" customWidth="1"/>
    <col min="7939" max="7939" width="27.140625" style="11" customWidth="1"/>
    <col min="7940" max="7940" width="23.42578125" style="11" customWidth="1"/>
    <col min="7941" max="7942" width="23.7109375" style="11" customWidth="1"/>
    <col min="7943" max="8193" width="9.140625" style="11"/>
    <col min="8194" max="8194" width="37.28515625" style="11" customWidth="1"/>
    <col min="8195" max="8195" width="27.140625" style="11" customWidth="1"/>
    <col min="8196" max="8196" width="23.42578125" style="11" customWidth="1"/>
    <col min="8197" max="8198" width="23.7109375" style="11" customWidth="1"/>
    <col min="8199" max="8449" width="9.140625" style="11"/>
    <col min="8450" max="8450" width="37.28515625" style="11" customWidth="1"/>
    <col min="8451" max="8451" width="27.140625" style="11" customWidth="1"/>
    <col min="8452" max="8452" width="23.42578125" style="11" customWidth="1"/>
    <col min="8453" max="8454" width="23.7109375" style="11" customWidth="1"/>
    <col min="8455" max="8705" width="9.140625" style="11"/>
    <col min="8706" max="8706" width="37.28515625" style="11" customWidth="1"/>
    <col min="8707" max="8707" width="27.140625" style="11" customWidth="1"/>
    <col min="8708" max="8708" width="23.42578125" style="11" customWidth="1"/>
    <col min="8709" max="8710" width="23.7109375" style="11" customWidth="1"/>
    <col min="8711" max="8961" width="9.140625" style="11"/>
    <col min="8962" max="8962" width="37.28515625" style="11" customWidth="1"/>
    <col min="8963" max="8963" width="27.140625" style="11" customWidth="1"/>
    <col min="8964" max="8964" width="23.42578125" style="11" customWidth="1"/>
    <col min="8965" max="8966" width="23.7109375" style="11" customWidth="1"/>
    <col min="8967" max="9217" width="9.140625" style="11"/>
    <col min="9218" max="9218" width="37.28515625" style="11" customWidth="1"/>
    <col min="9219" max="9219" width="27.140625" style="11" customWidth="1"/>
    <col min="9220" max="9220" width="23.42578125" style="11" customWidth="1"/>
    <col min="9221" max="9222" width="23.7109375" style="11" customWidth="1"/>
    <col min="9223" max="9473" width="9.140625" style="11"/>
    <col min="9474" max="9474" width="37.28515625" style="11" customWidth="1"/>
    <col min="9475" max="9475" width="27.140625" style="11" customWidth="1"/>
    <col min="9476" max="9476" width="23.42578125" style="11" customWidth="1"/>
    <col min="9477" max="9478" width="23.7109375" style="11" customWidth="1"/>
    <col min="9479" max="9729" width="9.140625" style="11"/>
    <col min="9730" max="9730" width="37.28515625" style="11" customWidth="1"/>
    <col min="9731" max="9731" width="27.140625" style="11" customWidth="1"/>
    <col min="9732" max="9732" width="23.42578125" style="11" customWidth="1"/>
    <col min="9733" max="9734" width="23.7109375" style="11" customWidth="1"/>
    <col min="9735" max="9985" width="9.140625" style="11"/>
    <col min="9986" max="9986" width="37.28515625" style="11" customWidth="1"/>
    <col min="9987" max="9987" width="27.140625" style="11" customWidth="1"/>
    <col min="9988" max="9988" width="23.42578125" style="11" customWidth="1"/>
    <col min="9989" max="9990" width="23.7109375" style="11" customWidth="1"/>
    <col min="9991" max="10241" width="9.140625" style="11"/>
    <col min="10242" max="10242" width="37.28515625" style="11" customWidth="1"/>
    <col min="10243" max="10243" width="27.140625" style="11" customWidth="1"/>
    <col min="10244" max="10244" width="23.42578125" style="11" customWidth="1"/>
    <col min="10245" max="10246" width="23.7109375" style="11" customWidth="1"/>
    <col min="10247" max="10497" width="9.140625" style="11"/>
    <col min="10498" max="10498" width="37.28515625" style="11" customWidth="1"/>
    <col min="10499" max="10499" width="27.140625" style="11" customWidth="1"/>
    <col min="10500" max="10500" width="23.42578125" style="11" customWidth="1"/>
    <col min="10501" max="10502" width="23.7109375" style="11" customWidth="1"/>
    <col min="10503" max="10753" width="9.140625" style="11"/>
    <col min="10754" max="10754" width="37.28515625" style="11" customWidth="1"/>
    <col min="10755" max="10755" width="27.140625" style="11" customWidth="1"/>
    <col min="10756" max="10756" width="23.42578125" style="11" customWidth="1"/>
    <col min="10757" max="10758" width="23.7109375" style="11" customWidth="1"/>
    <col min="10759" max="11009" width="9.140625" style="11"/>
    <col min="11010" max="11010" width="37.28515625" style="11" customWidth="1"/>
    <col min="11011" max="11011" width="27.140625" style="11" customWidth="1"/>
    <col min="11012" max="11012" width="23.42578125" style="11" customWidth="1"/>
    <col min="11013" max="11014" width="23.7109375" style="11" customWidth="1"/>
    <col min="11015" max="11265" width="9.140625" style="11"/>
    <col min="11266" max="11266" width="37.28515625" style="11" customWidth="1"/>
    <col min="11267" max="11267" width="27.140625" style="11" customWidth="1"/>
    <col min="11268" max="11268" width="23.42578125" style="11" customWidth="1"/>
    <col min="11269" max="11270" width="23.7109375" style="11" customWidth="1"/>
    <col min="11271" max="11521" width="9.140625" style="11"/>
    <col min="11522" max="11522" width="37.28515625" style="11" customWidth="1"/>
    <col min="11523" max="11523" width="27.140625" style="11" customWidth="1"/>
    <col min="11524" max="11524" width="23.42578125" style="11" customWidth="1"/>
    <col min="11525" max="11526" width="23.7109375" style="11" customWidth="1"/>
    <col min="11527" max="11777" width="9.140625" style="11"/>
    <col min="11778" max="11778" width="37.28515625" style="11" customWidth="1"/>
    <col min="11779" max="11779" width="27.140625" style="11" customWidth="1"/>
    <col min="11780" max="11780" width="23.42578125" style="11" customWidth="1"/>
    <col min="11781" max="11782" width="23.7109375" style="11" customWidth="1"/>
    <col min="11783" max="12033" width="9.140625" style="11"/>
    <col min="12034" max="12034" width="37.28515625" style="11" customWidth="1"/>
    <col min="12035" max="12035" width="27.140625" style="11" customWidth="1"/>
    <col min="12036" max="12036" width="23.42578125" style="11" customWidth="1"/>
    <col min="12037" max="12038" width="23.7109375" style="11" customWidth="1"/>
    <col min="12039" max="12289" width="9.140625" style="11"/>
    <col min="12290" max="12290" width="37.28515625" style="11" customWidth="1"/>
    <col min="12291" max="12291" width="27.140625" style="11" customWidth="1"/>
    <col min="12292" max="12292" width="23.42578125" style="11" customWidth="1"/>
    <col min="12293" max="12294" width="23.7109375" style="11" customWidth="1"/>
    <col min="12295" max="12545" width="9.140625" style="11"/>
    <col min="12546" max="12546" width="37.28515625" style="11" customWidth="1"/>
    <col min="12547" max="12547" width="27.140625" style="11" customWidth="1"/>
    <col min="12548" max="12548" width="23.42578125" style="11" customWidth="1"/>
    <col min="12549" max="12550" width="23.7109375" style="11" customWidth="1"/>
    <col min="12551" max="12801" width="9.140625" style="11"/>
    <col min="12802" max="12802" width="37.28515625" style="11" customWidth="1"/>
    <col min="12803" max="12803" width="27.140625" style="11" customWidth="1"/>
    <col min="12804" max="12804" width="23.42578125" style="11" customWidth="1"/>
    <col min="12805" max="12806" width="23.7109375" style="11" customWidth="1"/>
    <col min="12807" max="13057" width="9.140625" style="11"/>
    <col min="13058" max="13058" width="37.28515625" style="11" customWidth="1"/>
    <col min="13059" max="13059" width="27.140625" style="11" customWidth="1"/>
    <col min="13060" max="13060" width="23.42578125" style="11" customWidth="1"/>
    <col min="13061" max="13062" width="23.7109375" style="11" customWidth="1"/>
    <col min="13063" max="13313" width="9.140625" style="11"/>
    <col min="13314" max="13314" width="37.28515625" style="11" customWidth="1"/>
    <col min="13315" max="13315" width="27.140625" style="11" customWidth="1"/>
    <col min="13316" max="13316" width="23.42578125" style="11" customWidth="1"/>
    <col min="13317" max="13318" width="23.7109375" style="11" customWidth="1"/>
    <col min="13319" max="13569" width="9.140625" style="11"/>
    <col min="13570" max="13570" width="37.28515625" style="11" customWidth="1"/>
    <col min="13571" max="13571" width="27.140625" style="11" customWidth="1"/>
    <col min="13572" max="13572" width="23.42578125" style="11" customWidth="1"/>
    <col min="13573" max="13574" width="23.7109375" style="11" customWidth="1"/>
    <col min="13575" max="13825" width="9.140625" style="11"/>
    <col min="13826" max="13826" width="37.28515625" style="11" customWidth="1"/>
    <col min="13827" max="13827" width="27.140625" style="11" customWidth="1"/>
    <col min="13828" max="13828" width="23.42578125" style="11" customWidth="1"/>
    <col min="13829" max="13830" width="23.7109375" style="11" customWidth="1"/>
    <col min="13831" max="14081" width="9.140625" style="11"/>
    <col min="14082" max="14082" width="37.28515625" style="11" customWidth="1"/>
    <col min="14083" max="14083" width="27.140625" style="11" customWidth="1"/>
    <col min="14084" max="14084" width="23.42578125" style="11" customWidth="1"/>
    <col min="14085" max="14086" width="23.7109375" style="11" customWidth="1"/>
    <col min="14087" max="14337" width="9.140625" style="11"/>
    <col min="14338" max="14338" width="37.28515625" style="11" customWidth="1"/>
    <col min="14339" max="14339" width="27.140625" style="11" customWidth="1"/>
    <col min="14340" max="14340" width="23.42578125" style="11" customWidth="1"/>
    <col min="14341" max="14342" width="23.7109375" style="11" customWidth="1"/>
    <col min="14343" max="14593" width="9.140625" style="11"/>
    <col min="14594" max="14594" width="37.28515625" style="11" customWidth="1"/>
    <col min="14595" max="14595" width="27.140625" style="11" customWidth="1"/>
    <col min="14596" max="14596" width="23.42578125" style="11" customWidth="1"/>
    <col min="14597" max="14598" width="23.7109375" style="11" customWidth="1"/>
    <col min="14599" max="14849" width="9.140625" style="11"/>
    <col min="14850" max="14850" width="37.28515625" style="11" customWidth="1"/>
    <col min="14851" max="14851" width="27.140625" style="11" customWidth="1"/>
    <col min="14852" max="14852" width="23.42578125" style="11" customWidth="1"/>
    <col min="14853" max="14854" width="23.7109375" style="11" customWidth="1"/>
    <col min="14855" max="15105" width="9.140625" style="11"/>
    <col min="15106" max="15106" width="37.28515625" style="11" customWidth="1"/>
    <col min="15107" max="15107" width="27.140625" style="11" customWidth="1"/>
    <col min="15108" max="15108" width="23.42578125" style="11" customWidth="1"/>
    <col min="15109" max="15110" width="23.7109375" style="11" customWidth="1"/>
    <col min="15111" max="15361" width="9.140625" style="11"/>
    <col min="15362" max="15362" width="37.28515625" style="11" customWidth="1"/>
    <col min="15363" max="15363" width="27.140625" style="11" customWidth="1"/>
    <col min="15364" max="15364" width="23.42578125" style="11" customWidth="1"/>
    <col min="15365" max="15366" width="23.7109375" style="11" customWidth="1"/>
    <col min="15367" max="15617" width="9.140625" style="11"/>
    <col min="15618" max="15618" width="37.28515625" style="11" customWidth="1"/>
    <col min="15619" max="15619" width="27.140625" style="11" customWidth="1"/>
    <col min="15620" max="15620" width="23.42578125" style="11" customWidth="1"/>
    <col min="15621" max="15622" width="23.7109375" style="11" customWidth="1"/>
    <col min="15623" max="15873" width="9.140625" style="11"/>
    <col min="15874" max="15874" width="37.28515625" style="11" customWidth="1"/>
    <col min="15875" max="15875" width="27.140625" style="11" customWidth="1"/>
    <col min="15876" max="15876" width="23.42578125" style="11" customWidth="1"/>
    <col min="15877" max="15878" width="23.7109375" style="11" customWidth="1"/>
    <col min="15879" max="16129" width="9.140625" style="11"/>
    <col min="16130" max="16130" width="37.28515625" style="11" customWidth="1"/>
    <col min="16131" max="16131" width="27.140625" style="11" customWidth="1"/>
    <col min="16132" max="16132" width="23.42578125" style="11" customWidth="1"/>
    <col min="16133" max="16134" width="23.7109375" style="11" customWidth="1"/>
    <col min="16135" max="16384" width="9.140625" style="11"/>
  </cols>
  <sheetData>
    <row r="1" spans="1:8" x14ac:dyDescent="0.2">
      <c r="A1" s="18" t="s">
        <v>5203</v>
      </c>
      <c r="B1" s="740" t="str">
        <f t="shared" ref="B1:B6" si="0">HYPERLINK("#List!$A$1", "Preparatory")</f>
        <v>Preparatory</v>
      </c>
    </row>
    <row r="2" spans="1:8" x14ac:dyDescent="0.2">
      <c r="A2" s="18" t="s">
        <v>5202</v>
      </c>
      <c r="B2" s="740" t="str">
        <f t="shared" si="0"/>
        <v>Preparatory</v>
      </c>
    </row>
    <row r="3" spans="1:8" x14ac:dyDescent="0.2">
      <c r="A3" s="18" t="s">
        <v>6561</v>
      </c>
      <c r="B3" s="740" t="str">
        <f t="shared" si="0"/>
        <v>Preparatory</v>
      </c>
    </row>
    <row r="4" spans="1:8" x14ac:dyDescent="0.2">
      <c r="A4" s="18" t="s">
        <v>6562</v>
      </c>
      <c r="B4" s="740" t="str">
        <f t="shared" si="0"/>
        <v>Preparatory</v>
      </c>
    </row>
    <row r="5" spans="1:8" x14ac:dyDescent="0.2">
      <c r="A5" s="18" t="s">
        <v>6620</v>
      </c>
      <c r="B5" s="740" t="str">
        <f t="shared" si="0"/>
        <v>Preparatory</v>
      </c>
    </row>
    <row r="6" spans="1:8" x14ac:dyDescent="0.2">
      <c r="A6" s="18" t="s">
        <v>6621</v>
      </c>
      <c r="B6" s="740" t="str">
        <f t="shared" si="0"/>
        <v>Preparatory</v>
      </c>
    </row>
    <row r="7" spans="1:8" x14ac:dyDescent="0.2">
      <c r="A7" s="18"/>
    </row>
    <row r="8" spans="1:8" x14ac:dyDescent="0.2">
      <c r="A8" s="106" t="s">
        <v>536</v>
      </c>
      <c r="B8" s="295"/>
      <c r="C8" s="295"/>
      <c r="D8" s="295"/>
      <c r="E8" s="382"/>
      <c r="F8" s="382"/>
    </row>
    <row r="9" spans="1:8" x14ac:dyDescent="0.2">
      <c r="A9" s="106" t="s">
        <v>2437</v>
      </c>
      <c r="B9" s="17"/>
      <c r="C9" s="17"/>
      <c r="D9" s="4"/>
      <c r="E9" s="4"/>
      <c r="F9" s="4"/>
      <c r="G9" s="4"/>
    </row>
    <row r="10" spans="1:8" x14ac:dyDescent="0.2">
      <c r="A10" s="106"/>
      <c r="B10" s="17"/>
      <c r="C10" s="17"/>
      <c r="D10" s="4"/>
      <c r="E10" s="4"/>
      <c r="F10" s="4"/>
      <c r="G10" s="4"/>
    </row>
    <row r="11" spans="1:8" x14ac:dyDescent="0.2">
      <c r="A11" s="460" t="s">
        <v>6869</v>
      </c>
      <c r="C11" s="17"/>
      <c r="D11" s="4"/>
      <c r="E11" s="4"/>
      <c r="F11" s="4"/>
      <c r="G11" s="4"/>
    </row>
    <row r="12" spans="1:8" x14ac:dyDescent="0.2">
      <c r="A12" s="318" t="s">
        <v>48</v>
      </c>
      <c r="F12" s="42"/>
      <c r="G12" s="14"/>
      <c r="H12" s="14"/>
    </row>
    <row r="13" spans="1:8" x14ac:dyDescent="0.2">
      <c r="A13" s="318" t="s">
        <v>4583</v>
      </c>
    </row>
    <row r="14" spans="1:8" x14ac:dyDescent="0.2">
      <c r="A14" s="15" t="s">
        <v>6610</v>
      </c>
      <c r="B14" s="256" t="s">
        <v>7759</v>
      </c>
      <c r="C14" s="253" t="s">
        <v>7805</v>
      </c>
      <c r="D14" s="237" t="s">
        <v>7557</v>
      </c>
    </row>
    <row r="15" spans="1:8" x14ac:dyDescent="0.2">
      <c r="A15" s="318"/>
    </row>
    <row r="16" spans="1:8" x14ac:dyDescent="0.2">
      <c r="A16" s="460" t="s">
        <v>6870</v>
      </c>
    </row>
    <row r="17" spans="1:4" x14ac:dyDescent="0.2">
      <c r="A17" s="16" t="s">
        <v>48</v>
      </c>
    </row>
    <row r="18" spans="1:4" x14ac:dyDescent="0.2">
      <c r="A18" s="15" t="s">
        <v>4508</v>
      </c>
    </row>
    <row r="19" spans="1:4" x14ac:dyDescent="0.2">
      <c r="A19" s="15" t="s">
        <v>6656</v>
      </c>
    </row>
    <row r="20" spans="1:4" x14ac:dyDescent="0.2">
      <c r="A20" s="15" t="s">
        <v>6610</v>
      </c>
      <c r="B20" s="256" t="s">
        <v>7759</v>
      </c>
      <c r="C20" s="253" t="s">
        <v>7805</v>
      </c>
      <c r="D20" s="237" t="s">
        <v>7557</v>
      </c>
    </row>
    <row r="22" spans="1:4" x14ac:dyDescent="0.2">
      <c r="A22" s="18" t="s">
        <v>6873</v>
      </c>
    </row>
    <row r="23" spans="1:4" x14ac:dyDescent="0.2">
      <c r="A23" s="318" t="s">
        <v>48</v>
      </c>
    </row>
    <row r="24" spans="1:4" x14ac:dyDescent="0.2">
      <c r="A24" s="11" t="s">
        <v>4583</v>
      </c>
    </row>
    <row r="25" spans="1:4" x14ac:dyDescent="0.2">
      <c r="A25" s="156" t="s">
        <v>4490</v>
      </c>
    </row>
    <row r="26" spans="1:4" x14ac:dyDescent="0.2">
      <c r="A26" s="156" t="s">
        <v>6610</v>
      </c>
      <c r="B26" s="256" t="s">
        <v>7759</v>
      </c>
      <c r="C26" s="253" t="s">
        <v>7805</v>
      </c>
      <c r="D26" s="237" t="s">
        <v>7557</v>
      </c>
    </row>
    <row r="27" spans="1:4" x14ac:dyDescent="0.2">
      <c r="A27" s="156" t="s">
        <v>7563</v>
      </c>
      <c r="B27" s="214" t="s">
        <v>6613</v>
      </c>
      <c r="C27" s="158" t="s">
        <v>7806</v>
      </c>
      <c r="D27" s="157" t="s">
        <v>7463</v>
      </c>
    </row>
    <row r="29" spans="1:4" x14ac:dyDescent="0.2">
      <c r="A29" s="18" t="s">
        <v>6874</v>
      </c>
    </row>
    <row r="30" spans="1:4" x14ac:dyDescent="0.2">
      <c r="A30" s="16" t="s">
        <v>48</v>
      </c>
    </row>
    <row r="31" spans="1:4" x14ac:dyDescent="0.2">
      <c r="A31" s="156" t="s">
        <v>4508</v>
      </c>
    </row>
    <row r="32" spans="1:4" x14ac:dyDescent="0.2">
      <c r="A32" s="15" t="s">
        <v>6656</v>
      </c>
    </row>
    <row r="33" spans="1:4" x14ac:dyDescent="0.2">
      <c r="A33" s="156" t="s">
        <v>4490</v>
      </c>
    </row>
    <row r="34" spans="1:4" x14ac:dyDescent="0.2">
      <c r="A34" s="156" t="s">
        <v>6610</v>
      </c>
      <c r="B34" s="256" t="s">
        <v>7759</v>
      </c>
      <c r="C34" s="253" t="s">
        <v>7805</v>
      </c>
      <c r="D34" s="237" t="s">
        <v>7557</v>
      </c>
    </row>
    <row r="35" spans="1:4" x14ac:dyDescent="0.2">
      <c r="A35" s="156" t="s">
        <v>7563</v>
      </c>
      <c r="B35" s="214" t="s">
        <v>6613</v>
      </c>
      <c r="C35" s="158" t="s">
        <v>7806</v>
      </c>
      <c r="D35" s="157" t="s">
        <v>7463</v>
      </c>
    </row>
    <row r="37" spans="1:4" x14ac:dyDescent="0.2">
      <c r="A37" s="18" t="s">
        <v>6877</v>
      </c>
    </row>
    <row r="38" spans="1:4" x14ac:dyDescent="0.2">
      <c r="A38" s="318" t="s">
        <v>48</v>
      </c>
    </row>
    <row r="39" spans="1:4" x14ac:dyDescent="0.2">
      <c r="A39" s="11" t="s">
        <v>4583</v>
      </c>
    </row>
    <row r="40" spans="1:4" x14ac:dyDescent="0.2">
      <c r="A40" s="156" t="s">
        <v>4491</v>
      </c>
    </row>
    <row r="41" spans="1:4" x14ac:dyDescent="0.2">
      <c r="A41" s="15" t="s">
        <v>6610</v>
      </c>
      <c r="B41" s="256" t="s">
        <v>7759</v>
      </c>
      <c r="C41" s="253" t="s">
        <v>7805</v>
      </c>
      <c r="D41" s="237" t="s">
        <v>7557</v>
      </c>
    </row>
    <row r="43" spans="1:4" x14ac:dyDescent="0.2">
      <c r="A43" s="18" t="s">
        <v>6878</v>
      </c>
    </row>
    <row r="44" spans="1:4" x14ac:dyDescent="0.2">
      <c r="A44" s="16" t="s">
        <v>48</v>
      </c>
    </row>
    <row r="45" spans="1:4" x14ac:dyDescent="0.2">
      <c r="A45" s="156" t="s">
        <v>4508</v>
      </c>
    </row>
    <row r="46" spans="1:4" x14ac:dyDescent="0.2">
      <c r="A46" s="15" t="s">
        <v>6656</v>
      </c>
    </row>
    <row r="47" spans="1:4" x14ac:dyDescent="0.2">
      <c r="A47" s="156" t="s">
        <v>4491</v>
      </c>
    </row>
    <row r="48" spans="1:4" x14ac:dyDescent="0.2">
      <c r="A48" s="15" t="s">
        <v>6610</v>
      </c>
      <c r="B48" s="256" t="s">
        <v>7759</v>
      </c>
      <c r="C48" s="253" t="s">
        <v>7805</v>
      </c>
      <c r="D48" s="237" t="s">
        <v>7557</v>
      </c>
    </row>
    <row r="50" spans="1:9" x14ac:dyDescent="0.2">
      <c r="A50" s="85"/>
      <c r="B50" s="86"/>
      <c r="C50" s="456" t="s">
        <v>5101</v>
      </c>
      <c r="D50" s="109"/>
      <c r="F50" s="11"/>
    </row>
    <row r="51" spans="1:9" x14ac:dyDescent="0.2">
      <c r="A51" s="85"/>
      <c r="B51" s="86"/>
      <c r="C51" s="288" t="s">
        <v>7811</v>
      </c>
      <c r="D51" s="109"/>
      <c r="F51" s="11"/>
    </row>
    <row r="52" spans="1:9" x14ac:dyDescent="0.2">
      <c r="A52" s="256" t="s">
        <v>2422</v>
      </c>
      <c r="B52" s="253" t="s">
        <v>7807</v>
      </c>
      <c r="C52" s="596" t="s">
        <v>2416</v>
      </c>
      <c r="D52" s="14" t="s">
        <v>2110</v>
      </c>
      <c r="E52" s="14" t="s">
        <v>5016</v>
      </c>
      <c r="F52" s="11"/>
      <c r="H52" s="10"/>
      <c r="I52" s="10"/>
    </row>
    <row r="53" spans="1:9" x14ac:dyDescent="0.2">
      <c r="F53" s="42"/>
      <c r="G53" s="14"/>
      <c r="H53" s="14"/>
    </row>
    <row r="54" spans="1:9" x14ac:dyDescent="0.2">
      <c r="A54" s="18" t="s">
        <v>6871</v>
      </c>
      <c r="F54" s="42"/>
      <c r="G54" s="14"/>
      <c r="H54" s="14"/>
    </row>
    <row r="55" spans="1:9" x14ac:dyDescent="0.2">
      <c r="A55" s="318" t="s">
        <v>48</v>
      </c>
      <c r="F55" s="42"/>
      <c r="G55" s="14"/>
      <c r="H55" s="14"/>
    </row>
    <row r="56" spans="1:9" x14ac:dyDescent="0.2">
      <c r="A56" s="11" t="s">
        <v>4360</v>
      </c>
      <c r="F56" s="42"/>
      <c r="G56" s="14"/>
      <c r="H56" s="14"/>
    </row>
    <row r="57" spans="1:9" x14ac:dyDescent="0.2">
      <c r="A57" s="11" t="s">
        <v>4583</v>
      </c>
      <c r="F57" s="42"/>
      <c r="G57" s="14"/>
      <c r="H57" s="14"/>
    </row>
    <row r="58" spans="1:9" x14ac:dyDescent="0.2">
      <c r="A58" s="11" t="s">
        <v>4859</v>
      </c>
      <c r="F58" s="42"/>
      <c r="G58" s="14"/>
      <c r="H58" s="14"/>
    </row>
    <row r="59" spans="1:9" x14ac:dyDescent="0.2">
      <c r="A59" s="15" t="s">
        <v>6610</v>
      </c>
      <c r="B59" s="256" t="s">
        <v>7759</v>
      </c>
      <c r="C59" s="253" t="s">
        <v>7805</v>
      </c>
      <c r="D59" s="237" t="s">
        <v>7557</v>
      </c>
      <c r="F59" s="42"/>
      <c r="G59" s="14"/>
      <c r="H59" s="14"/>
    </row>
    <row r="60" spans="1:9" x14ac:dyDescent="0.2">
      <c r="F60" s="42"/>
      <c r="G60" s="14"/>
      <c r="H60" s="14"/>
    </row>
    <row r="61" spans="1:9" x14ac:dyDescent="0.2">
      <c r="A61" s="18" t="s">
        <v>6872</v>
      </c>
      <c r="F61" s="42"/>
      <c r="G61" s="14"/>
      <c r="H61" s="14"/>
    </row>
    <row r="62" spans="1:9" x14ac:dyDescent="0.2">
      <c r="A62" s="16" t="s">
        <v>48</v>
      </c>
      <c r="F62" s="42"/>
      <c r="G62" s="14"/>
      <c r="H62" s="14"/>
    </row>
    <row r="63" spans="1:9" x14ac:dyDescent="0.2">
      <c r="A63" s="16" t="s">
        <v>4360</v>
      </c>
      <c r="F63" s="42"/>
      <c r="G63" s="14"/>
      <c r="H63" s="14"/>
    </row>
    <row r="64" spans="1:9" x14ac:dyDescent="0.2">
      <c r="A64" s="156" t="s">
        <v>4508</v>
      </c>
    </row>
    <row r="65" spans="1:6" x14ac:dyDescent="0.2">
      <c r="A65" s="15" t="s">
        <v>6656</v>
      </c>
    </row>
    <row r="66" spans="1:6" x14ac:dyDescent="0.2">
      <c r="A66" s="11" t="s">
        <v>4859</v>
      </c>
      <c r="F66" s="11"/>
    </row>
    <row r="67" spans="1:6" x14ac:dyDescent="0.2">
      <c r="A67" s="15" t="s">
        <v>6610</v>
      </c>
      <c r="B67" s="256" t="s">
        <v>7759</v>
      </c>
      <c r="C67" s="253" t="s">
        <v>7805</v>
      </c>
      <c r="D67" s="237" t="s">
        <v>7557</v>
      </c>
      <c r="F67" s="11"/>
    </row>
    <row r="68" spans="1:6" x14ac:dyDescent="0.2">
      <c r="F68" s="11"/>
    </row>
    <row r="69" spans="1:6" x14ac:dyDescent="0.2">
      <c r="A69" s="18" t="s">
        <v>6876</v>
      </c>
      <c r="F69" s="11"/>
    </row>
    <row r="70" spans="1:6" x14ac:dyDescent="0.2">
      <c r="A70" s="318" t="s">
        <v>48</v>
      </c>
      <c r="F70" s="11"/>
    </row>
    <row r="71" spans="1:6" x14ac:dyDescent="0.2">
      <c r="A71" s="11" t="s">
        <v>4360</v>
      </c>
      <c r="F71" s="11"/>
    </row>
    <row r="72" spans="1:6" x14ac:dyDescent="0.2">
      <c r="A72" s="11" t="s">
        <v>4583</v>
      </c>
      <c r="F72" s="11"/>
    </row>
    <row r="73" spans="1:6" x14ac:dyDescent="0.2">
      <c r="A73" s="156" t="s">
        <v>4490</v>
      </c>
      <c r="F73" s="11"/>
    </row>
    <row r="74" spans="1:6" x14ac:dyDescent="0.2">
      <c r="A74" s="156" t="s">
        <v>6610</v>
      </c>
      <c r="B74" s="256" t="s">
        <v>7759</v>
      </c>
      <c r="C74" s="253" t="s">
        <v>7805</v>
      </c>
      <c r="D74" s="237" t="s">
        <v>7557</v>
      </c>
      <c r="F74" s="11"/>
    </row>
    <row r="75" spans="1:6" x14ac:dyDescent="0.2">
      <c r="A75" s="156" t="s">
        <v>7563</v>
      </c>
      <c r="B75" s="214" t="s">
        <v>6613</v>
      </c>
      <c r="C75" s="158" t="s">
        <v>7806</v>
      </c>
      <c r="D75" s="157" t="s">
        <v>7463</v>
      </c>
      <c r="F75" s="11"/>
    </row>
    <row r="76" spans="1:6" x14ac:dyDescent="0.2">
      <c r="F76" s="11"/>
    </row>
    <row r="77" spans="1:6" x14ac:dyDescent="0.2">
      <c r="A77" s="18" t="s">
        <v>6875</v>
      </c>
      <c r="F77" s="11"/>
    </row>
    <row r="78" spans="1:6" x14ac:dyDescent="0.2">
      <c r="A78" s="16" t="s">
        <v>48</v>
      </c>
      <c r="F78" s="11"/>
    </row>
    <row r="79" spans="1:6" x14ac:dyDescent="0.2">
      <c r="A79" s="16" t="s">
        <v>4360</v>
      </c>
      <c r="F79" s="11"/>
    </row>
    <row r="80" spans="1:6" x14ac:dyDescent="0.2">
      <c r="A80" s="156" t="s">
        <v>4508</v>
      </c>
      <c r="F80" s="11"/>
    </row>
    <row r="81" spans="1:6" x14ac:dyDescent="0.2">
      <c r="A81" s="15" t="s">
        <v>6656</v>
      </c>
      <c r="F81" s="11"/>
    </row>
    <row r="82" spans="1:6" x14ac:dyDescent="0.2">
      <c r="A82" s="156" t="s">
        <v>4490</v>
      </c>
      <c r="F82" s="11"/>
    </row>
    <row r="83" spans="1:6" x14ac:dyDescent="0.2">
      <c r="A83" s="156" t="s">
        <v>6610</v>
      </c>
      <c r="B83" s="256" t="s">
        <v>7759</v>
      </c>
      <c r="C83" s="253" t="s">
        <v>7805</v>
      </c>
      <c r="D83" s="237" t="s">
        <v>7557</v>
      </c>
      <c r="F83" s="11"/>
    </row>
    <row r="84" spans="1:6" x14ac:dyDescent="0.2">
      <c r="A84" s="156" t="s">
        <v>7563</v>
      </c>
      <c r="B84" s="214" t="s">
        <v>6613</v>
      </c>
      <c r="C84" s="158" t="s">
        <v>7806</v>
      </c>
      <c r="D84" s="157" t="s">
        <v>7463</v>
      </c>
      <c r="F84" s="11"/>
    </row>
    <row r="85" spans="1:6" x14ac:dyDescent="0.2">
      <c r="F85" s="11"/>
    </row>
    <row r="86" spans="1:6" x14ac:dyDescent="0.2">
      <c r="A86" s="18" t="s">
        <v>6880</v>
      </c>
      <c r="F86" s="11"/>
    </row>
    <row r="87" spans="1:6" x14ac:dyDescent="0.2">
      <c r="A87" s="318" t="s">
        <v>48</v>
      </c>
      <c r="F87" s="11"/>
    </row>
    <row r="88" spans="1:6" x14ac:dyDescent="0.2">
      <c r="A88" s="11" t="s">
        <v>4360</v>
      </c>
      <c r="F88" s="11"/>
    </row>
    <row r="89" spans="1:6" x14ac:dyDescent="0.2">
      <c r="A89" s="11" t="s">
        <v>4583</v>
      </c>
      <c r="F89" s="11"/>
    </row>
    <row r="90" spans="1:6" x14ac:dyDescent="0.2">
      <c r="A90" s="156" t="s">
        <v>4491</v>
      </c>
      <c r="F90" s="11"/>
    </row>
    <row r="91" spans="1:6" x14ac:dyDescent="0.2">
      <c r="A91" s="15" t="s">
        <v>6610</v>
      </c>
      <c r="B91" s="256" t="s">
        <v>7759</v>
      </c>
      <c r="C91" s="253" t="s">
        <v>7805</v>
      </c>
      <c r="D91" s="237" t="s">
        <v>7557</v>
      </c>
      <c r="F91" s="11"/>
    </row>
    <row r="92" spans="1:6" x14ac:dyDescent="0.2">
      <c r="F92" s="11"/>
    </row>
    <row r="93" spans="1:6" x14ac:dyDescent="0.2">
      <c r="A93" s="18" t="s">
        <v>6879</v>
      </c>
      <c r="F93" s="11"/>
    </row>
    <row r="94" spans="1:6" x14ac:dyDescent="0.2">
      <c r="A94" s="16" t="s">
        <v>48</v>
      </c>
      <c r="F94" s="11"/>
    </row>
    <row r="95" spans="1:6" x14ac:dyDescent="0.2">
      <c r="A95" s="16" t="s">
        <v>4360</v>
      </c>
      <c r="F95" s="11"/>
    </row>
    <row r="96" spans="1:6" x14ac:dyDescent="0.2">
      <c r="A96" s="156" t="s">
        <v>4508</v>
      </c>
      <c r="F96" s="11"/>
    </row>
    <row r="97" spans="1:12" x14ac:dyDescent="0.2">
      <c r="A97" s="15" t="s">
        <v>6656</v>
      </c>
      <c r="F97" s="11"/>
    </row>
    <row r="98" spans="1:12" x14ac:dyDescent="0.2">
      <c r="A98" s="156" t="s">
        <v>4491</v>
      </c>
      <c r="F98" s="11"/>
    </row>
    <row r="99" spans="1:12" x14ac:dyDescent="0.2">
      <c r="A99" s="15" t="s">
        <v>6610</v>
      </c>
      <c r="B99" s="256" t="s">
        <v>7759</v>
      </c>
      <c r="C99" s="253" t="s">
        <v>7805</v>
      </c>
      <c r="D99" s="237" t="s">
        <v>7557</v>
      </c>
      <c r="F99" s="11"/>
    </row>
    <row r="100" spans="1:12" x14ac:dyDescent="0.2">
      <c r="F100" s="11"/>
    </row>
    <row r="101" spans="1:12" x14ac:dyDescent="0.2">
      <c r="A101" s="232" t="s">
        <v>535</v>
      </c>
      <c r="B101" s="232"/>
      <c r="F101" s="11"/>
    </row>
    <row r="102" spans="1:12" x14ac:dyDescent="0.2">
      <c r="A102" s="232"/>
      <c r="B102" s="232"/>
      <c r="F102" s="11"/>
    </row>
    <row r="103" spans="1:12" ht="51" x14ac:dyDescent="0.2">
      <c r="C103" s="215" t="s">
        <v>2444</v>
      </c>
      <c r="D103" s="278" t="s">
        <v>6558</v>
      </c>
      <c r="E103" s="215" t="s">
        <v>534</v>
      </c>
      <c r="F103" s="215" t="s">
        <v>533</v>
      </c>
      <c r="G103" s="215" t="s">
        <v>508</v>
      </c>
      <c r="H103" s="215" t="s">
        <v>427</v>
      </c>
    </row>
    <row r="104" spans="1:12" x14ac:dyDescent="0.2">
      <c r="C104" s="219" t="s">
        <v>7835</v>
      </c>
      <c r="D104" s="219" t="s">
        <v>7836</v>
      </c>
      <c r="E104" s="219" t="s">
        <v>7838</v>
      </c>
      <c r="F104" s="219" t="s">
        <v>7839</v>
      </c>
      <c r="G104" s="219" t="s">
        <v>7840</v>
      </c>
      <c r="H104" s="219" t="s">
        <v>7841</v>
      </c>
    </row>
    <row r="105" spans="1:12" x14ac:dyDescent="0.2">
      <c r="A105" s="243" t="s">
        <v>532</v>
      </c>
      <c r="B105" s="253" t="s">
        <v>7812</v>
      </c>
      <c r="C105" s="602"/>
      <c r="D105" s="602"/>
      <c r="E105" s="602"/>
      <c r="F105" s="602"/>
      <c r="G105" s="602"/>
      <c r="H105" s="655" t="s">
        <v>531</v>
      </c>
      <c r="I105" s="17" t="s">
        <v>4885</v>
      </c>
      <c r="J105" s="17"/>
      <c r="K105" s="17"/>
      <c r="L105" s="17"/>
    </row>
    <row r="106" spans="1:12" x14ac:dyDescent="0.2">
      <c r="A106" s="242" t="s">
        <v>530</v>
      </c>
      <c r="B106" s="253" t="s">
        <v>7813</v>
      </c>
      <c r="C106" s="679" t="s">
        <v>32</v>
      </c>
      <c r="D106" s="690" t="s">
        <v>6559</v>
      </c>
      <c r="E106" s="611" t="s">
        <v>23</v>
      </c>
      <c r="F106" s="596" t="s">
        <v>227</v>
      </c>
      <c r="G106" s="602"/>
      <c r="H106" s="602"/>
      <c r="I106" s="17" t="s">
        <v>4885</v>
      </c>
      <c r="J106" s="17" t="s">
        <v>4990</v>
      </c>
      <c r="K106" s="17"/>
      <c r="L106" s="17"/>
    </row>
    <row r="107" spans="1:12" x14ac:dyDescent="0.2">
      <c r="A107" s="242" t="s">
        <v>529</v>
      </c>
      <c r="B107" s="253" t="s">
        <v>7814</v>
      </c>
      <c r="C107" s="679" t="s">
        <v>32</v>
      </c>
      <c r="D107" s="690" t="s">
        <v>6559</v>
      </c>
      <c r="E107" s="611" t="s">
        <v>23</v>
      </c>
      <c r="F107" s="596" t="s">
        <v>227</v>
      </c>
      <c r="G107" s="602"/>
      <c r="H107" s="602"/>
      <c r="I107" s="17" t="s">
        <v>4885</v>
      </c>
      <c r="J107" s="17" t="s">
        <v>4991</v>
      </c>
      <c r="K107" s="17"/>
      <c r="L107" s="17"/>
    </row>
    <row r="108" spans="1:12" x14ac:dyDescent="0.2">
      <c r="A108" s="242" t="s">
        <v>528</v>
      </c>
      <c r="B108" s="253" t="s">
        <v>7842</v>
      </c>
      <c r="C108" s="679" t="s">
        <v>32</v>
      </c>
      <c r="D108" s="690" t="s">
        <v>6559</v>
      </c>
      <c r="E108" s="611" t="s">
        <v>23</v>
      </c>
      <c r="F108" s="596" t="s">
        <v>227</v>
      </c>
      <c r="G108" s="602"/>
      <c r="H108" s="602"/>
      <c r="I108" s="17" t="s">
        <v>4885</v>
      </c>
      <c r="J108" s="17" t="s">
        <v>4992</v>
      </c>
      <c r="K108" s="17"/>
      <c r="L108" s="17"/>
    </row>
    <row r="109" spans="1:12" x14ac:dyDescent="0.2">
      <c r="A109" s="242" t="s">
        <v>527</v>
      </c>
      <c r="B109" s="253" t="s">
        <v>7843</v>
      </c>
      <c r="C109" s="679" t="s">
        <v>32</v>
      </c>
      <c r="D109" s="690" t="s">
        <v>6559</v>
      </c>
      <c r="E109" s="611" t="s">
        <v>23</v>
      </c>
      <c r="F109" s="596" t="s">
        <v>227</v>
      </c>
      <c r="G109" s="602"/>
      <c r="H109" s="602"/>
      <c r="I109" s="17" t="s">
        <v>4885</v>
      </c>
      <c r="J109" s="17" t="s">
        <v>4993</v>
      </c>
      <c r="K109" s="17"/>
      <c r="L109" s="17"/>
    </row>
    <row r="110" spans="1:12" x14ac:dyDescent="0.2">
      <c r="A110" s="242" t="s">
        <v>526</v>
      </c>
      <c r="B110" s="253" t="s">
        <v>7844</v>
      </c>
      <c r="C110" s="679" t="s">
        <v>32</v>
      </c>
      <c r="D110" s="690" t="s">
        <v>6559</v>
      </c>
      <c r="E110" s="611" t="s">
        <v>23</v>
      </c>
      <c r="F110" s="596" t="s">
        <v>227</v>
      </c>
      <c r="G110" s="602"/>
      <c r="H110" s="602"/>
      <c r="I110" s="17" t="s">
        <v>4885</v>
      </c>
      <c r="J110" s="17" t="s">
        <v>4994</v>
      </c>
      <c r="K110" s="17"/>
      <c r="L110" s="17"/>
    </row>
    <row r="111" spans="1:12" x14ac:dyDescent="0.2">
      <c r="A111" s="242" t="s">
        <v>525</v>
      </c>
      <c r="B111" s="253" t="s">
        <v>7845</v>
      </c>
      <c r="C111" s="679" t="s">
        <v>32</v>
      </c>
      <c r="D111" s="690" t="s">
        <v>6559</v>
      </c>
      <c r="E111" s="611" t="s">
        <v>23</v>
      </c>
      <c r="F111" s="596" t="s">
        <v>227</v>
      </c>
      <c r="G111" s="602"/>
      <c r="H111" s="602"/>
      <c r="I111" s="17" t="s">
        <v>4885</v>
      </c>
      <c r="J111" s="17" t="s">
        <v>4995</v>
      </c>
      <c r="K111" s="17"/>
      <c r="L111" s="17"/>
    </row>
    <row r="112" spans="1:12" x14ac:dyDescent="0.2">
      <c r="A112" s="242" t="s">
        <v>524</v>
      </c>
      <c r="B112" s="253" t="s">
        <v>7846</v>
      </c>
      <c r="C112" s="679" t="s">
        <v>32</v>
      </c>
      <c r="D112" s="690" t="s">
        <v>6559</v>
      </c>
      <c r="E112" s="611" t="s">
        <v>23</v>
      </c>
      <c r="F112" s="596" t="s">
        <v>227</v>
      </c>
      <c r="G112" s="602"/>
      <c r="H112" s="602"/>
      <c r="I112" s="17" t="s">
        <v>4885</v>
      </c>
      <c r="J112" s="17" t="s">
        <v>4996</v>
      </c>
      <c r="K112" s="17"/>
      <c r="L112" s="17"/>
    </row>
    <row r="113" spans="1:12" x14ac:dyDescent="0.2">
      <c r="A113" s="242" t="s">
        <v>523</v>
      </c>
      <c r="B113" s="253" t="s">
        <v>7847</v>
      </c>
      <c r="C113" s="679" t="s">
        <v>32</v>
      </c>
      <c r="D113" s="690" t="s">
        <v>6559</v>
      </c>
      <c r="E113" s="611" t="s">
        <v>23</v>
      </c>
      <c r="F113" s="596" t="s">
        <v>227</v>
      </c>
      <c r="G113" s="602"/>
      <c r="H113" s="602"/>
      <c r="I113" s="17" t="s">
        <v>4885</v>
      </c>
      <c r="J113" s="17" t="s">
        <v>4997</v>
      </c>
      <c r="K113" s="17"/>
      <c r="L113" s="17"/>
    </row>
    <row r="114" spans="1:12" x14ac:dyDescent="0.2">
      <c r="A114" s="242" t="s">
        <v>522</v>
      </c>
      <c r="B114" s="253" t="s">
        <v>7848</v>
      </c>
      <c r="C114" s="679" t="s">
        <v>32</v>
      </c>
      <c r="D114" s="690" t="s">
        <v>6559</v>
      </c>
      <c r="E114" s="611" t="s">
        <v>23</v>
      </c>
      <c r="F114" s="596" t="s">
        <v>227</v>
      </c>
      <c r="G114" s="602"/>
      <c r="H114" s="602"/>
      <c r="I114" s="17" t="s">
        <v>4885</v>
      </c>
      <c r="J114" s="17" t="s">
        <v>4998</v>
      </c>
      <c r="K114" s="17"/>
      <c r="L114" s="17"/>
    </row>
    <row r="115" spans="1:12" x14ac:dyDescent="0.2">
      <c r="A115" s="242" t="s">
        <v>521</v>
      </c>
      <c r="B115" s="253" t="s">
        <v>7815</v>
      </c>
      <c r="C115" s="679" t="s">
        <v>32</v>
      </c>
      <c r="D115" s="690" t="s">
        <v>6559</v>
      </c>
      <c r="E115" s="611" t="s">
        <v>23</v>
      </c>
      <c r="F115" s="596" t="s">
        <v>227</v>
      </c>
      <c r="G115" s="602"/>
      <c r="H115" s="602"/>
      <c r="I115" s="17" t="s">
        <v>4885</v>
      </c>
      <c r="J115" s="17" t="s">
        <v>4999</v>
      </c>
      <c r="K115" s="17"/>
      <c r="L115" s="17"/>
    </row>
    <row r="116" spans="1:12" x14ac:dyDescent="0.2">
      <c r="A116" s="243" t="s">
        <v>520</v>
      </c>
      <c r="B116" s="253" t="s">
        <v>7824</v>
      </c>
      <c r="C116" s="602"/>
      <c r="D116" s="602"/>
      <c r="E116" s="602"/>
      <c r="F116" s="602"/>
      <c r="G116" s="602"/>
      <c r="H116" s="655" t="s">
        <v>208</v>
      </c>
      <c r="I116" s="17" t="s">
        <v>4886</v>
      </c>
      <c r="J116" s="17"/>
      <c r="K116" s="17"/>
      <c r="L116" s="17"/>
    </row>
    <row r="117" spans="1:12" ht="25.5" x14ac:dyDescent="0.2">
      <c r="A117" s="239" t="s">
        <v>519</v>
      </c>
      <c r="B117" s="253" t="s">
        <v>7849</v>
      </c>
      <c r="C117" s="602"/>
      <c r="D117" s="602"/>
      <c r="E117" s="611" t="s">
        <v>24</v>
      </c>
      <c r="F117" s="602"/>
      <c r="G117" s="602"/>
      <c r="H117" s="602"/>
      <c r="I117" s="17" t="s">
        <v>4887</v>
      </c>
      <c r="J117" s="17"/>
      <c r="K117" s="17"/>
      <c r="L117" s="17"/>
    </row>
    <row r="118" spans="1:12" ht="25.5" x14ac:dyDescent="0.2">
      <c r="A118" s="239" t="s">
        <v>518</v>
      </c>
      <c r="B118" s="253" t="s">
        <v>7850</v>
      </c>
      <c r="C118" s="602"/>
      <c r="D118" s="602"/>
      <c r="E118" s="611" t="s">
        <v>25</v>
      </c>
      <c r="F118" s="602"/>
      <c r="G118" s="602"/>
      <c r="H118" s="602"/>
      <c r="I118" s="17" t="s">
        <v>4888</v>
      </c>
      <c r="J118" s="17"/>
      <c r="K118" s="17"/>
      <c r="L118" s="17"/>
    </row>
    <row r="119" spans="1:12" x14ac:dyDescent="0.2">
      <c r="A119" s="243" t="s">
        <v>2445</v>
      </c>
      <c r="B119" s="253" t="s">
        <v>7851</v>
      </c>
      <c r="C119" s="602"/>
      <c r="D119" s="602"/>
      <c r="E119" s="602"/>
      <c r="F119" s="602"/>
      <c r="G119" s="602"/>
      <c r="H119" s="596" t="s">
        <v>238</v>
      </c>
      <c r="I119" s="17" t="s">
        <v>4860</v>
      </c>
      <c r="J119" s="17"/>
      <c r="K119" s="17" t="s">
        <v>4865</v>
      </c>
      <c r="L119" s="17"/>
    </row>
    <row r="120" spans="1:12" x14ac:dyDescent="0.2">
      <c r="A120" s="450" t="s">
        <v>517</v>
      </c>
      <c r="B120" s="253" t="s">
        <v>7825</v>
      </c>
      <c r="C120" s="602"/>
      <c r="D120" s="602"/>
      <c r="E120" s="602"/>
      <c r="F120" s="602"/>
      <c r="G120" s="596" t="s">
        <v>117</v>
      </c>
      <c r="H120" s="596" t="s">
        <v>237</v>
      </c>
      <c r="I120" s="17" t="s">
        <v>4860</v>
      </c>
      <c r="J120" s="17"/>
      <c r="K120" s="17"/>
      <c r="L120" s="17"/>
    </row>
    <row r="121" spans="1:12" ht="38.25" x14ac:dyDescent="0.2">
      <c r="C121" s="82"/>
      <c r="D121" s="82"/>
      <c r="E121" s="82"/>
      <c r="F121" s="82"/>
      <c r="G121" s="82" t="s">
        <v>4451</v>
      </c>
      <c r="H121" s="82" t="s">
        <v>4452</v>
      </c>
    </row>
    <row r="122" spans="1:12" x14ac:dyDescent="0.2">
      <c r="C122" s="80" t="s">
        <v>2107</v>
      </c>
      <c r="D122" s="80" t="s">
        <v>2107</v>
      </c>
      <c r="E122" s="80" t="s">
        <v>2106</v>
      </c>
      <c r="F122" s="80" t="s">
        <v>7148</v>
      </c>
      <c r="G122" s="80" t="s">
        <v>2106</v>
      </c>
      <c r="H122" s="80" t="s">
        <v>2106</v>
      </c>
    </row>
    <row r="123" spans="1:12" x14ac:dyDescent="0.2">
      <c r="C123" s="75" t="s">
        <v>6611</v>
      </c>
      <c r="D123" s="75" t="s">
        <v>6611</v>
      </c>
      <c r="E123" s="75" t="s">
        <v>6611</v>
      </c>
      <c r="F123" s="75" t="s">
        <v>6611</v>
      </c>
      <c r="G123" s="75" t="s">
        <v>6611</v>
      </c>
      <c r="H123" s="75" t="s">
        <v>6611</v>
      </c>
    </row>
    <row r="124" spans="1:12" ht="25.5" x14ac:dyDescent="0.2">
      <c r="C124" s="80" t="s">
        <v>4655</v>
      </c>
      <c r="D124" s="80" t="s">
        <v>6560</v>
      </c>
      <c r="E124" s="80" t="s">
        <v>7451</v>
      </c>
      <c r="F124" s="80" t="s">
        <v>4748</v>
      </c>
      <c r="G124" s="75" t="s">
        <v>4232</v>
      </c>
      <c r="H124" s="75" t="s">
        <v>4232</v>
      </c>
    </row>
    <row r="125" spans="1:12" ht="38.25" x14ac:dyDescent="0.2">
      <c r="C125" s="80"/>
      <c r="D125" s="80"/>
      <c r="E125" s="80"/>
      <c r="F125" s="80"/>
      <c r="G125" s="75" t="s">
        <v>4465</v>
      </c>
      <c r="H125" s="75" t="s">
        <v>4465</v>
      </c>
    </row>
    <row r="126" spans="1:12" x14ac:dyDescent="0.2">
      <c r="D126" s="14"/>
      <c r="E126" s="14"/>
      <c r="F126" s="14"/>
      <c r="G126" s="14"/>
      <c r="H126" s="52"/>
      <c r="I126" s="52"/>
    </row>
    <row r="127" spans="1:12" x14ac:dyDescent="0.2">
      <c r="F127" s="11"/>
      <c r="G127" s="109"/>
    </row>
    <row r="128" spans="1:12" x14ac:dyDescent="0.2">
      <c r="F128" s="11"/>
      <c r="H128" s="109"/>
    </row>
    <row r="129" spans="6:7" x14ac:dyDescent="0.2">
      <c r="F129" s="11"/>
      <c r="G129" s="109"/>
    </row>
    <row r="130" spans="6:7" x14ac:dyDescent="0.2">
      <c r="F130" s="11"/>
      <c r="G130" s="109"/>
    </row>
    <row r="131" spans="6:7" x14ac:dyDescent="0.2">
      <c r="F131" s="11"/>
      <c r="G131" s="109"/>
    </row>
    <row r="132" spans="6:7" x14ac:dyDescent="0.2">
      <c r="F132" s="11"/>
      <c r="G132" s="109"/>
    </row>
    <row r="134" spans="6:7" x14ac:dyDescent="0.2">
      <c r="F134" s="11"/>
      <c r="G134" s="109"/>
    </row>
    <row r="135" spans="6:7" x14ac:dyDescent="0.2">
      <c r="F135" s="11"/>
      <c r="G135" s="109"/>
    </row>
  </sheetData>
  <pageMargins left="0.78740157499999996" right="0.78740157499999996" top="0.984251969" bottom="0.984251969" header="0.5" footer="0.5"/>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1">
    <pageSetUpPr fitToPage="1"/>
  </sheetPr>
  <dimension ref="A1:O175"/>
  <sheetViews>
    <sheetView topLeftCell="A160" zoomScale="70" zoomScaleNormal="70" workbookViewId="0">
      <selection activeCell="A61" sqref="A61"/>
    </sheetView>
  </sheetViews>
  <sheetFormatPr defaultColWidth="9.140625" defaultRowHeight="12.75" x14ac:dyDescent="0.2"/>
  <cols>
    <col min="1" max="1" width="44.140625" style="11" customWidth="1"/>
    <col min="2" max="2" width="14.28515625" style="11" customWidth="1"/>
    <col min="3" max="3" width="18.42578125" style="11" customWidth="1"/>
    <col min="4" max="4" width="17.5703125" style="11" customWidth="1"/>
    <col min="5" max="5" width="18.7109375" style="11" customWidth="1"/>
    <col min="6" max="6" width="16.28515625" style="11" customWidth="1"/>
    <col min="7" max="7" width="23" style="11" customWidth="1"/>
    <col min="8" max="8" width="17.85546875" style="11" customWidth="1"/>
    <col min="9" max="9" width="25.7109375" style="11" customWidth="1"/>
    <col min="10" max="10" width="21.7109375" style="11" customWidth="1"/>
    <col min="11" max="257" width="9.140625" style="11"/>
    <col min="258" max="258" width="48.7109375" style="11" customWidth="1"/>
    <col min="259" max="259" width="9.140625" style="11"/>
    <col min="260" max="260" width="17.5703125" style="11" customWidth="1"/>
    <col min="261" max="261" width="18.7109375" style="11" customWidth="1"/>
    <col min="262" max="262" width="16.28515625" style="11" customWidth="1"/>
    <col min="263" max="263" width="23" style="11" customWidth="1"/>
    <col min="264" max="264" width="17.85546875" style="11" customWidth="1"/>
    <col min="265" max="265" width="25.7109375" style="11" customWidth="1"/>
    <col min="266" max="513" width="9.140625" style="11"/>
    <col min="514" max="514" width="48.7109375" style="11" customWidth="1"/>
    <col min="515" max="515" width="9.140625" style="11"/>
    <col min="516" max="516" width="17.5703125" style="11" customWidth="1"/>
    <col min="517" max="517" width="18.7109375" style="11" customWidth="1"/>
    <col min="518" max="518" width="16.28515625" style="11" customWidth="1"/>
    <col min="519" max="519" width="23" style="11" customWidth="1"/>
    <col min="520" max="520" width="17.85546875" style="11" customWidth="1"/>
    <col min="521" max="521" width="25.7109375" style="11" customWidth="1"/>
    <col min="522" max="769" width="9.140625" style="11"/>
    <col min="770" max="770" width="48.7109375" style="11" customWidth="1"/>
    <col min="771" max="771" width="9.140625" style="11"/>
    <col min="772" max="772" width="17.5703125" style="11" customWidth="1"/>
    <col min="773" max="773" width="18.7109375" style="11" customWidth="1"/>
    <col min="774" max="774" width="16.28515625" style="11" customWidth="1"/>
    <col min="775" max="775" width="23" style="11" customWidth="1"/>
    <col min="776" max="776" width="17.85546875" style="11" customWidth="1"/>
    <col min="777" max="777" width="25.7109375" style="11" customWidth="1"/>
    <col min="778" max="1025" width="9.140625" style="11"/>
    <col min="1026" max="1026" width="48.7109375" style="11" customWidth="1"/>
    <col min="1027" max="1027" width="9.140625" style="11"/>
    <col min="1028" max="1028" width="17.5703125" style="11" customWidth="1"/>
    <col min="1029" max="1029" width="18.7109375" style="11" customWidth="1"/>
    <col min="1030" max="1030" width="16.28515625" style="11" customWidth="1"/>
    <col min="1031" max="1031" width="23" style="11" customWidth="1"/>
    <col min="1032" max="1032" width="17.85546875" style="11" customWidth="1"/>
    <col min="1033" max="1033" width="25.7109375" style="11" customWidth="1"/>
    <col min="1034" max="1281" width="9.140625" style="11"/>
    <col min="1282" max="1282" width="48.7109375" style="11" customWidth="1"/>
    <col min="1283" max="1283" width="9.140625" style="11"/>
    <col min="1284" max="1284" width="17.5703125" style="11" customWidth="1"/>
    <col min="1285" max="1285" width="18.7109375" style="11" customWidth="1"/>
    <col min="1286" max="1286" width="16.28515625" style="11" customWidth="1"/>
    <col min="1287" max="1287" width="23" style="11" customWidth="1"/>
    <col min="1288" max="1288" width="17.85546875" style="11" customWidth="1"/>
    <col min="1289" max="1289" width="25.7109375" style="11" customWidth="1"/>
    <col min="1290" max="1537" width="9.140625" style="11"/>
    <col min="1538" max="1538" width="48.7109375" style="11" customWidth="1"/>
    <col min="1539" max="1539" width="9.140625" style="11"/>
    <col min="1540" max="1540" width="17.5703125" style="11" customWidth="1"/>
    <col min="1541" max="1541" width="18.7109375" style="11" customWidth="1"/>
    <col min="1542" max="1542" width="16.28515625" style="11" customWidth="1"/>
    <col min="1543" max="1543" width="23" style="11" customWidth="1"/>
    <col min="1544" max="1544" width="17.85546875" style="11" customWidth="1"/>
    <col min="1545" max="1545" width="25.7109375" style="11" customWidth="1"/>
    <col min="1546" max="1793" width="9.140625" style="11"/>
    <col min="1794" max="1794" width="48.7109375" style="11" customWidth="1"/>
    <col min="1795" max="1795" width="9.140625" style="11"/>
    <col min="1796" max="1796" width="17.5703125" style="11" customWidth="1"/>
    <col min="1797" max="1797" width="18.7109375" style="11" customWidth="1"/>
    <col min="1798" max="1798" width="16.28515625" style="11" customWidth="1"/>
    <col min="1799" max="1799" width="23" style="11" customWidth="1"/>
    <col min="1800" max="1800" width="17.85546875" style="11" customWidth="1"/>
    <col min="1801" max="1801" width="25.7109375" style="11" customWidth="1"/>
    <col min="1802" max="2049" width="9.140625" style="11"/>
    <col min="2050" max="2050" width="48.7109375" style="11" customWidth="1"/>
    <col min="2051" max="2051" width="9.140625" style="11"/>
    <col min="2052" max="2052" width="17.5703125" style="11" customWidth="1"/>
    <col min="2053" max="2053" width="18.7109375" style="11" customWidth="1"/>
    <col min="2054" max="2054" width="16.28515625" style="11" customWidth="1"/>
    <col min="2055" max="2055" width="23" style="11" customWidth="1"/>
    <col min="2056" max="2056" width="17.85546875" style="11" customWidth="1"/>
    <col min="2057" max="2057" width="25.7109375" style="11" customWidth="1"/>
    <col min="2058" max="2305" width="9.140625" style="11"/>
    <col min="2306" max="2306" width="48.7109375" style="11" customWidth="1"/>
    <col min="2307" max="2307" width="9.140625" style="11"/>
    <col min="2308" max="2308" width="17.5703125" style="11" customWidth="1"/>
    <col min="2309" max="2309" width="18.7109375" style="11" customWidth="1"/>
    <col min="2310" max="2310" width="16.28515625" style="11" customWidth="1"/>
    <col min="2311" max="2311" width="23" style="11" customWidth="1"/>
    <col min="2312" max="2312" width="17.85546875" style="11" customWidth="1"/>
    <col min="2313" max="2313" width="25.7109375" style="11" customWidth="1"/>
    <col min="2314" max="2561" width="9.140625" style="11"/>
    <col min="2562" max="2562" width="48.7109375" style="11" customWidth="1"/>
    <col min="2563" max="2563" width="9.140625" style="11"/>
    <col min="2564" max="2564" width="17.5703125" style="11" customWidth="1"/>
    <col min="2565" max="2565" width="18.7109375" style="11" customWidth="1"/>
    <col min="2566" max="2566" width="16.28515625" style="11" customWidth="1"/>
    <col min="2567" max="2567" width="23" style="11" customWidth="1"/>
    <col min="2568" max="2568" width="17.85546875" style="11" customWidth="1"/>
    <col min="2569" max="2569" width="25.7109375" style="11" customWidth="1"/>
    <col min="2570" max="2817" width="9.140625" style="11"/>
    <col min="2818" max="2818" width="48.7109375" style="11" customWidth="1"/>
    <col min="2819" max="2819" width="9.140625" style="11"/>
    <col min="2820" max="2820" width="17.5703125" style="11" customWidth="1"/>
    <col min="2821" max="2821" width="18.7109375" style="11" customWidth="1"/>
    <col min="2822" max="2822" width="16.28515625" style="11" customWidth="1"/>
    <col min="2823" max="2823" width="23" style="11" customWidth="1"/>
    <col min="2824" max="2824" width="17.85546875" style="11" customWidth="1"/>
    <col min="2825" max="2825" width="25.7109375" style="11" customWidth="1"/>
    <col min="2826" max="3073" width="9.140625" style="11"/>
    <col min="3074" max="3074" width="48.7109375" style="11" customWidth="1"/>
    <col min="3075" max="3075" width="9.140625" style="11"/>
    <col min="3076" max="3076" width="17.5703125" style="11" customWidth="1"/>
    <col min="3077" max="3077" width="18.7109375" style="11" customWidth="1"/>
    <col min="3078" max="3078" width="16.28515625" style="11" customWidth="1"/>
    <col min="3079" max="3079" width="23" style="11" customWidth="1"/>
    <col min="3080" max="3080" width="17.85546875" style="11" customWidth="1"/>
    <col min="3081" max="3081" width="25.7109375" style="11" customWidth="1"/>
    <col min="3082" max="3329" width="9.140625" style="11"/>
    <col min="3330" max="3330" width="48.7109375" style="11" customWidth="1"/>
    <col min="3331" max="3331" width="9.140625" style="11"/>
    <col min="3332" max="3332" width="17.5703125" style="11" customWidth="1"/>
    <col min="3333" max="3333" width="18.7109375" style="11" customWidth="1"/>
    <col min="3334" max="3334" width="16.28515625" style="11" customWidth="1"/>
    <col min="3335" max="3335" width="23" style="11" customWidth="1"/>
    <col min="3336" max="3336" width="17.85546875" style="11" customWidth="1"/>
    <col min="3337" max="3337" width="25.7109375" style="11" customWidth="1"/>
    <col min="3338" max="3585" width="9.140625" style="11"/>
    <col min="3586" max="3586" width="48.7109375" style="11" customWidth="1"/>
    <col min="3587" max="3587" width="9.140625" style="11"/>
    <col min="3588" max="3588" width="17.5703125" style="11" customWidth="1"/>
    <col min="3589" max="3589" width="18.7109375" style="11" customWidth="1"/>
    <col min="3590" max="3590" width="16.28515625" style="11" customWidth="1"/>
    <col min="3591" max="3591" width="23" style="11" customWidth="1"/>
    <col min="3592" max="3592" width="17.85546875" style="11" customWidth="1"/>
    <col min="3593" max="3593" width="25.7109375" style="11" customWidth="1"/>
    <col min="3594" max="3841" width="9.140625" style="11"/>
    <col min="3842" max="3842" width="48.7109375" style="11" customWidth="1"/>
    <col min="3843" max="3843" width="9.140625" style="11"/>
    <col min="3844" max="3844" width="17.5703125" style="11" customWidth="1"/>
    <col min="3845" max="3845" width="18.7109375" style="11" customWidth="1"/>
    <col min="3846" max="3846" width="16.28515625" style="11" customWidth="1"/>
    <col min="3847" max="3847" width="23" style="11" customWidth="1"/>
    <col min="3848" max="3848" width="17.85546875" style="11" customWidth="1"/>
    <col min="3849" max="3849" width="25.7109375" style="11" customWidth="1"/>
    <col min="3850" max="4097" width="9.140625" style="11"/>
    <col min="4098" max="4098" width="48.7109375" style="11" customWidth="1"/>
    <col min="4099" max="4099" width="9.140625" style="11"/>
    <col min="4100" max="4100" width="17.5703125" style="11" customWidth="1"/>
    <col min="4101" max="4101" width="18.7109375" style="11" customWidth="1"/>
    <col min="4102" max="4102" width="16.28515625" style="11" customWidth="1"/>
    <col min="4103" max="4103" width="23" style="11" customWidth="1"/>
    <col min="4104" max="4104" width="17.85546875" style="11" customWidth="1"/>
    <col min="4105" max="4105" width="25.7109375" style="11" customWidth="1"/>
    <col min="4106" max="4353" width="9.140625" style="11"/>
    <col min="4354" max="4354" width="48.7109375" style="11" customWidth="1"/>
    <col min="4355" max="4355" width="9.140625" style="11"/>
    <col min="4356" max="4356" width="17.5703125" style="11" customWidth="1"/>
    <col min="4357" max="4357" width="18.7109375" style="11" customWidth="1"/>
    <col min="4358" max="4358" width="16.28515625" style="11" customWidth="1"/>
    <col min="4359" max="4359" width="23" style="11" customWidth="1"/>
    <col min="4360" max="4360" width="17.85546875" style="11" customWidth="1"/>
    <col min="4361" max="4361" width="25.7109375" style="11" customWidth="1"/>
    <col min="4362" max="4609" width="9.140625" style="11"/>
    <col min="4610" max="4610" width="48.7109375" style="11" customWidth="1"/>
    <col min="4611" max="4611" width="9.140625" style="11"/>
    <col min="4612" max="4612" width="17.5703125" style="11" customWidth="1"/>
    <col min="4613" max="4613" width="18.7109375" style="11" customWidth="1"/>
    <col min="4614" max="4614" width="16.28515625" style="11" customWidth="1"/>
    <col min="4615" max="4615" width="23" style="11" customWidth="1"/>
    <col min="4616" max="4616" width="17.85546875" style="11" customWidth="1"/>
    <col min="4617" max="4617" width="25.7109375" style="11" customWidth="1"/>
    <col min="4618" max="4865" width="9.140625" style="11"/>
    <col min="4866" max="4866" width="48.7109375" style="11" customWidth="1"/>
    <col min="4867" max="4867" width="9.140625" style="11"/>
    <col min="4868" max="4868" width="17.5703125" style="11" customWidth="1"/>
    <col min="4869" max="4869" width="18.7109375" style="11" customWidth="1"/>
    <col min="4870" max="4870" width="16.28515625" style="11" customWidth="1"/>
    <col min="4871" max="4871" width="23" style="11" customWidth="1"/>
    <col min="4872" max="4872" width="17.85546875" style="11" customWidth="1"/>
    <col min="4873" max="4873" width="25.7109375" style="11" customWidth="1"/>
    <col min="4874" max="5121" width="9.140625" style="11"/>
    <col min="5122" max="5122" width="48.7109375" style="11" customWidth="1"/>
    <col min="5123" max="5123" width="9.140625" style="11"/>
    <col min="5124" max="5124" width="17.5703125" style="11" customWidth="1"/>
    <col min="5125" max="5125" width="18.7109375" style="11" customWidth="1"/>
    <col min="5126" max="5126" width="16.28515625" style="11" customWidth="1"/>
    <col min="5127" max="5127" width="23" style="11" customWidth="1"/>
    <col min="5128" max="5128" width="17.85546875" style="11" customWidth="1"/>
    <col min="5129" max="5129" width="25.7109375" style="11" customWidth="1"/>
    <col min="5130" max="5377" width="9.140625" style="11"/>
    <col min="5378" max="5378" width="48.7109375" style="11" customWidth="1"/>
    <col min="5379" max="5379" width="9.140625" style="11"/>
    <col min="5380" max="5380" width="17.5703125" style="11" customWidth="1"/>
    <col min="5381" max="5381" width="18.7109375" style="11" customWidth="1"/>
    <col min="5382" max="5382" width="16.28515625" style="11" customWidth="1"/>
    <col min="5383" max="5383" width="23" style="11" customWidth="1"/>
    <col min="5384" max="5384" width="17.85546875" style="11" customWidth="1"/>
    <col min="5385" max="5385" width="25.7109375" style="11" customWidth="1"/>
    <col min="5386" max="5633" width="9.140625" style="11"/>
    <col min="5634" max="5634" width="48.7109375" style="11" customWidth="1"/>
    <col min="5635" max="5635" width="9.140625" style="11"/>
    <col min="5636" max="5636" width="17.5703125" style="11" customWidth="1"/>
    <col min="5637" max="5637" width="18.7109375" style="11" customWidth="1"/>
    <col min="5638" max="5638" width="16.28515625" style="11" customWidth="1"/>
    <col min="5639" max="5639" width="23" style="11" customWidth="1"/>
    <col min="5640" max="5640" width="17.85546875" style="11" customWidth="1"/>
    <col min="5641" max="5641" width="25.7109375" style="11" customWidth="1"/>
    <col min="5642" max="5889" width="9.140625" style="11"/>
    <col min="5890" max="5890" width="48.7109375" style="11" customWidth="1"/>
    <col min="5891" max="5891" width="9.140625" style="11"/>
    <col min="5892" max="5892" width="17.5703125" style="11" customWidth="1"/>
    <col min="5893" max="5893" width="18.7109375" style="11" customWidth="1"/>
    <col min="5894" max="5894" width="16.28515625" style="11" customWidth="1"/>
    <col min="5895" max="5895" width="23" style="11" customWidth="1"/>
    <col min="5896" max="5896" width="17.85546875" style="11" customWidth="1"/>
    <col min="5897" max="5897" width="25.7109375" style="11" customWidth="1"/>
    <col min="5898" max="6145" width="9.140625" style="11"/>
    <col min="6146" max="6146" width="48.7109375" style="11" customWidth="1"/>
    <col min="6147" max="6147" width="9.140625" style="11"/>
    <col min="6148" max="6148" width="17.5703125" style="11" customWidth="1"/>
    <col min="6149" max="6149" width="18.7109375" style="11" customWidth="1"/>
    <col min="6150" max="6150" width="16.28515625" style="11" customWidth="1"/>
    <col min="6151" max="6151" width="23" style="11" customWidth="1"/>
    <col min="6152" max="6152" width="17.85546875" style="11" customWidth="1"/>
    <col min="6153" max="6153" width="25.7109375" style="11" customWidth="1"/>
    <col min="6154" max="6401" width="9.140625" style="11"/>
    <col min="6402" max="6402" width="48.7109375" style="11" customWidth="1"/>
    <col min="6403" max="6403" width="9.140625" style="11"/>
    <col min="6404" max="6404" width="17.5703125" style="11" customWidth="1"/>
    <col min="6405" max="6405" width="18.7109375" style="11" customWidth="1"/>
    <col min="6406" max="6406" width="16.28515625" style="11" customWidth="1"/>
    <col min="6407" max="6407" width="23" style="11" customWidth="1"/>
    <col min="6408" max="6408" width="17.85546875" style="11" customWidth="1"/>
    <col min="6409" max="6409" width="25.7109375" style="11" customWidth="1"/>
    <col min="6410" max="6657" width="9.140625" style="11"/>
    <col min="6658" max="6658" width="48.7109375" style="11" customWidth="1"/>
    <col min="6659" max="6659" width="9.140625" style="11"/>
    <col min="6660" max="6660" width="17.5703125" style="11" customWidth="1"/>
    <col min="6661" max="6661" width="18.7109375" style="11" customWidth="1"/>
    <col min="6662" max="6662" width="16.28515625" style="11" customWidth="1"/>
    <col min="6663" max="6663" width="23" style="11" customWidth="1"/>
    <col min="6664" max="6664" width="17.85546875" style="11" customWidth="1"/>
    <col min="6665" max="6665" width="25.7109375" style="11" customWidth="1"/>
    <col min="6666" max="6913" width="9.140625" style="11"/>
    <col min="6914" max="6914" width="48.7109375" style="11" customWidth="1"/>
    <col min="6915" max="6915" width="9.140625" style="11"/>
    <col min="6916" max="6916" width="17.5703125" style="11" customWidth="1"/>
    <col min="6917" max="6917" width="18.7109375" style="11" customWidth="1"/>
    <col min="6918" max="6918" width="16.28515625" style="11" customWidth="1"/>
    <col min="6919" max="6919" width="23" style="11" customWidth="1"/>
    <col min="6920" max="6920" width="17.85546875" style="11" customWidth="1"/>
    <col min="6921" max="6921" width="25.7109375" style="11" customWidth="1"/>
    <col min="6922" max="7169" width="9.140625" style="11"/>
    <col min="7170" max="7170" width="48.7109375" style="11" customWidth="1"/>
    <col min="7171" max="7171" width="9.140625" style="11"/>
    <col min="7172" max="7172" width="17.5703125" style="11" customWidth="1"/>
    <col min="7173" max="7173" width="18.7109375" style="11" customWidth="1"/>
    <col min="7174" max="7174" width="16.28515625" style="11" customWidth="1"/>
    <col min="7175" max="7175" width="23" style="11" customWidth="1"/>
    <col min="7176" max="7176" width="17.85546875" style="11" customWidth="1"/>
    <col min="7177" max="7177" width="25.7109375" style="11" customWidth="1"/>
    <col min="7178" max="7425" width="9.140625" style="11"/>
    <col min="7426" max="7426" width="48.7109375" style="11" customWidth="1"/>
    <col min="7427" max="7427" width="9.140625" style="11"/>
    <col min="7428" max="7428" width="17.5703125" style="11" customWidth="1"/>
    <col min="7429" max="7429" width="18.7109375" style="11" customWidth="1"/>
    <col min="7430" max="7430" width="16.28515625" style="11" customWidth="1"/>
    <col min="7431" max="7431" width="23" style="11" customWidth="1"/>
    <col min="7432" max="7432" width="17.85546875" style="11" customWidth="1"/>
    <col min="7433" max="7433" width="25.7109375" style="11" customWidth="1"/>
    <col min="7434" max="7681" width="9.140625" style="11"/>
    <col min="7682" max="7682" width="48.7109375" style="11" customWidth="1"/>
    <col min="7683" max="7683" width="9.140625" style="11"/>
    <col min="7684" max="7684" width="17.5703125" style="11" customWidth="1"/>
    <col min="7685" max="7685" width="18.7109375" style="11" customWidth="1"/>
    <col min="7686" max="7686" width="16.28515625" style="11" customWidth="1"/>
    <col min="7687" max="7687" width="23" style="11" customWidth="1"/>
    <col min="7688" max="7688" width="17.85546875" style="11" customWidth="1"/>
    <col min="7689" max="7689" width="25.7109375" style="11" customWidth="1"/>
    <col min="7690" max="7937" width="9.140625" style="11"/>
    <col min="7938" max="7938" width="48.7109375" style="11" customWidth="1"/>
    <col min="7939" max="7939" width="9.140625" style="11"/>
    <col min="7940" max="7940" width="17.5703125" style="11" customWidth="1"/>
    <col min="7941" max="7941" width="18.7109375" style="11" customWidth="1"/>
    <col min="7942" max="7942" width="16.28515625" style="11" customWidth="1"/>
    <col min="7943" max="7943" width="23" style="11" customWidth="1"/>
    <col min="7944" max="7944" width="17.85546875" style="11" customWidth="1"/>
    <col min="7945" max="7945" width="25.7109375" style="11" customWidth="1"/>
    <col min="7946" max="8193" width="9.140625" style="11"/>
    <col min="8194" max="8194" width="48.7109375" style="11" customWidth="1"/>
    <col min="8195" max="8195" width="9.140625" style="11"/>
    <col min="8196" max="8196" width="17.5703125" style="11" customWidth="1"/>
    <col min="8197" max="8197" width="18.7109375" style="11" customWidth="1"/>
    <col min="8198" max="8198" width="16.28515625" style="11" customWidth="1"/>
    <col min="8199" max="8199" width="23" style="11" customWidth="1"/>
    <col min="8200" max="8200" width="17.85546875" style="11" customWidth="1"/>
    <col min="8201" max="8201" width="25.7109375" style="11" customWidth="1"/>
    <col min="8202" max="8449" width="9.140625" style="11"/>
    <col min="8450" max="8450" width="48.7109375" style="11" customWidth="1"/>
    <col min="8451" max="8451" width="9.140625" style="11"/>
    <col min="8452" max="8452" width="17.5703125" style="11" customWidth="1"/>
    <col min="8453" max="8453" width="18.7109375" style="11" customWidth="1"/>
    <col min="8454" max="8454" width="16.28515625" style="11" customWidth="1"/>
    <col min="8455" max="8455" width="23" style="11" customWidth="1"/>
    <col min="8456" max="8456" width="17.85546875" style="11" customWidth="1"/>
    <col min="8457" max="8457" width="25.7109375" style="11" customWidth="1"/>
    <col min="8458" max="8705" width="9.140625" style="11"/>
    <col min="8706" max="8706" width="48.7109375" style="11" customWidth="1"/>
    <col min="8707" max="8707" width="9.140625" style="11"/>
    <col min="8708" max="8708" width="17.5703125" style="11" customWidth="1"/>
    <col min="8709" max="8709" width="18.7109375" style="11" customWidth="1"/>
    <col min="8710" max="8710" width="16.28515625" style="11" customWidth="1"/>
    <col min="8711" max="8711" width="23" style="11" customWidth="1"/>
    <col min="8712" max="8712" width="17.85546875" style="11" customWidth="1"/>
    <col min="8713" max="8713" width="25.7109375" style="11" customWidth="1"/>
    <col min="8714" max="8961" width="9.140625" style="11"/>
    <col min="8962" max="8962" width="48.7109375" style="11" customWidth="1"/>
    <col min="8963" max="8963" width="9.140625" style="11"/>
    <col min="8964" max="8964" width="17.5703125" style="11" customWidth="1"/>
    <col min="8965" max="8965" width="18.7109375" style="11" customWidth="1"/>
    <col min="8966" max="8966" width="16.28515625" style="11" customWidth="1"/>
    <col min="8967" max="8967" width="23" style="11" customWidth="1"/>
    <col min="8968" max="8968" width="17.85546875" style="11" customWidth="1"/>
    <col min="8969" max="8969" width="25.7109375" style="11" customWidth="1"/>
    <col min="8970" max="9217" width="9.140625" style="11"/>
    <col min="9218" max="9218" width="48.7109375" style="11" customWidth="1"/>
    <col min="9219" max="9219" width="9.140625" style="11"/>
    <col min="9220" max="9220" width="17.5703125" style="11" customWidth="1"/>
    <col min="9221" max="9221" width="18.7109375" style="11" customWidth="1"/>
    <col min="9222" max="9222" width="16.28515625" style="11" customWidth="1"/>
    <col min="9223" max="9223" width="23" style="11" customWidth="1"/>
    <col min="9224" max="9224" width="17.85546875" style="11" customWidth="1"/>
    <col min="9225" max="9225" width="25.7109375" style="11" customWidth="1"/>
    <col min="9226" max="9473" width="9.140625" style="11"/>
    <col min="9474" max="9474" width="48.7109375" style="11" customWidth="1"/>
    <col min="9475" max="9475" width="9.140625" style="11"/>
    <col min="9476" max="9476" width="17.5703125" style="11" customWidth="1"/>
    <col min="9477" max="9477" width="18.7109375" style="11" customWidth="1"/>
    <col min="9478" max="9478" width="16.28515625" style="11" customWidth="1"/>
    <col min="9479" max="9479" width="23" style="11" customWidth="1"/>
    <col min="9480" max="9480" width="17.85546875" style="11" customWidth="1"/>
    <col min="9481" max="9481" width="25.7109375" style="11" customWidth="1"/>
    <col min="9482" max="9729" width="9.140625" style="11"/>
    <col min="9730" max="9730" width="48.7109375" style="11" customWidth="1"/>
    <col min="9731" max="9731" width="9.140625" style="11"/>
    <col min="9732" max="9732" width="17.5703125" style="11" customWidth="1"/>
    <col min="9733" max="9733" width="18.7109375" style="11" customWidth="1"/>
    <col min="9734" max="9734" width="16.28515625" style="11" customWidth="1"/>
    <col min="9735" max="9735" width="23" style="11" customWidth="1"/>
    <col min="9736" max="9736" width="17.85546875" style="11" customWidth="1"/>
    <col min="9737" max="9737" width="25.7109375" style="11" customWidth="1"/>
    <col min="9738" max="9985" width="9.140625" style="11"/>
    <col min="9986" max="9986" width="48.7109375" style="11" customWidth="1"/>
    <col min="9987" max="9987" width="9.140625" style="11"/>
    <col min="9988" max="9988" width="17.5703125" style="11" customWidth="1"/>
    <col min="9989" max="9989" width="18.7109375" style="11" customWidth="1"/>
    <col min="9990" max="9990" width="16.28515625" style="11" customWidth="1"/>
    <col min="9991" max="9991" width="23" style="11" customWidth="1"/>
    <col min="9992" max="9992" width="17.85546875" style="11" customWidth="1"/>
    <col min="9993" max="9993" width="25.7109375" style="11" customWidth="1"/>
    <col min="9994" max="10241" width="9.140625" style="11"/>
    <col min="10242" max="10242" width="48.7109375" style="11" customWidth="1"/>
    <col min="10243" max="10243" width="9.140625" style="11"/>
    <col min="10244" max="10244" width="17.5703125" style="11" customWidth="1"/>
    <col min="10245" max="10245" width="18.7109375" style="11" customWidth="1"/>
    <col min="10246" max="10246" width="16.28515625" style="11" customWidth="1"/>
    <col min="10247" max="10247" width="23" style="11" customWidth="1"/>
    <col min="10248" max="10248" width="17.85546875" style="11" customWidth="1"/>
    <col min="10249" max="10249" width="25.7109375" style="11" customWidth="1"/>
    <col min="10250" max="10497" width="9.140625" style="11"/>
    <col min="10498" max="10498" width="48.7109375" style="11" customWidth="1"/>
    <col min="10499" max="10499" width="9.140625" style="11"/>
    <col min="10500" max="10500" width="17.5703125" style="11" customWidth="1"/>
    <col min="10501" max="10501" width="18.7109375" style="11" customWidth="1"/>
    <col min="10502" max="10502" width="16.28515625" style="11" customWidth="1"/>
    <col min="10503" max="10503" width="23" style="11" customWidth="1"/>
    <col min="10504" max="10504" width="17.85546875" style="11" customWidth="1"/>
    <col min="10505" max="10505" width="25.7109375" style="11" customWidth="1"/>
    <col min="10506" max="10753" width="9.140625" style="11"/>
    <col min="10754" max="10754" width="48.7109375" style="11" customWidth="1"/>
    <col min="10755" max="10755" width="9.140625" style="11"/>
    <col min="10756" max="10756" width="17.5703125" style="11" customWidth="1"/>
    <col min="10757" max="10757" width="18.7109375" style="11" customWidth="1"/>
    <col min="10758" max="10758" width="16.28515625" style="11" customWidth="1"/>
    <col min="10759" max="10759" width="23" style="11" customWidth="1"/>
    <col min="10760" max="10760" width="17.85546875" style="11" customWidth="1"/>
    <col min="10761" max="10761" width="25.7109375" style="11" customWidth="1"/>
    <col min="10762" max="11009" width="9.140625" style="11"/>
    <col min="11010" max="11010" width="48.7109375" style="11" customWidth="1"/>
    <col min="11011" max="11011" width="9.140625" style="11"/>
    <col min="11012" max="11012" width="17.5703125" style="11" customWidth="1"/>
    <col min="11013" max="11013" width="18.7109375" style="11" customWidth="1"/>
    <col min="11014" max="11014" width="16.28515625" style="11" customWidth="1"/>
    <col min="11015" max="11015" width="23" style="11" customWidth="1"/>
    <col min="11016" max="11016" width="17.85546875" style="11" customWidth="1"/>
    <col min="11017" max="11017" width="25.7109375" style="11" customWidth="1"/>
    <col min="11018" max="11265" width="9.140625" style="11"/>
    <col min="11266" max="11266" width="48.7109375" style="11" customWidth="1"/>
    <col min="11267" max="11267" width="9.140625" style="11"/>
    <col min="11268" max="11268" width="17.5703125" style="11" customWidth="1"/>
    <col min="11269" max="11269" width="18.7109375" style="11" customWidth="1"/>
    <col min="11270" max="11270" width="16.28515625" style="11" customWidth="1"/>
    <col min="11271" max="11271" width="23" style="11" customWidth="1"/>
    <col min="11272" max="11272" width="17.85546875" style="11" customWidth="1"/>
    <col min="11273" max="11273" width="25.7109375" style="11" customWidth="1"/>
    <col min="11274" max="11521" width="9.140625" style="11"/>
    <col min="11522" max="11522" width="48.7109375" style="11" customWidth="1"/>
    <col min="11523" max="11523" width="9.140625" style="11"/>
    <col min="11524" max="11524" width="17.5703125" style="11" customWidth="1"/>
    <col min="11525" max="11525" width="18.7109375" style="11" customWidth="1"/>
    <col min="11526" max="11526" width="16.28515625" style="11" customWidth="1"/>
    <col min="11527" max="11527" width="23" style="11" customWidth="1"/>
    <col min="11528" max="11528" width="17.85546875" style="11" customWidth="1"/>
    <col min="11529" max="11529" width="25.7109375" style="11" customWidth="1"/>
    <col min="11530" max="11777" width="9.140625" style="11"/>
    <col min="11778" max="11778" width="48.7109375" style="11" customWidth="1"/>
    <col min="11779" max="11779" width="9.140625" style="11"/>
    <col min="11780" max="11780" width="17.5703125" style="11" customWidth="1"/>
    <col min="11781" max="11781" width="18.7109375" style="11" customWidth="1"/>
    <col min="11782" max="11782" width="16.28515625" style="11" customWidth="1"/>
    <col min="11783" max="11783" width="23" style="11" customWidth="1"/>
    <col min="11784" max="11784" width="17.85546875" style="11" customWidth="1"/>
    <col min="11785" max="11785" width="25.7109375" style="11" customWidth="1"/>
    <col min="11786" max="12033" width="9.140625" style="11"/>
    <col min="12034" max="12034" width="48.7109375" style="11" customWidth="1"/>
    <col min="12035" max="12035" width="9.140625" style="11"/>
    <col min="12036" max="12036" width="17.5703125" style="11" customWidth="1"/>
    <col min="12037" max="12037" width="18.7109375" style="11" customWidth="1"/>
    <col min="12038" max="12038" width="16.28515625" style="11" customWidth="1"/>
    <col min="12039" max="12039" width="23" style="11" customWidth="1"/>
    <col min="12040" max="12040" width="17.85546875" style="11" customWidth="1"/>
    <col min="12041" max="12041" width="25.7109375" style="11" customWidth="1"/>
    <col min="12042" max="12289" width="9.140625" style="11"/>
    <col min="12290" max="12290" width="48.7109375" style="11" customWidth="1"/>
    <col min="12291" max="12291" width="9.140625" style="11"/>
    <col min="12292" max="12292" width="17.5703125" style="11" customWidth="1"/>
    <col min="12293" max="12293" width="18.7109375" style="11" customWidth="1"/>
    <col min="12294" max="12294" width="16.28515625" style="11" customWidth="1"/>
    <col min="12295" max="12295" width="23" style="11" customWidth="1"/>
    <col min="12296" max="12296" width="17.85546875" style="11" customWidth="1"/>
    <col min="12297" max="12297" width="25.7109375" style="11" customWidth="1"/>
    <col min="12298" max="12545" width="9.140625" style="11"/>
    <col min="12546" max="12546" width="48.7109375" style="11" customWidth="1"/>
    <col min="12547" max="12547" width="9.140625" style="11"/>
    <col min="12548" max="12548" width="17.5703125" style="11" customWidth="1"/>
    <col min="12549" max="12549" width="18.7109375" style="11" customWidth="1"/>
    <col min="12550" max="12550" width="16.28515625" style="11" customWidth="1"/>
    <col min="12551" max="12551" width="23" style="11" customWidth="1"/>
    <col min="12552" max="12552" width="17.85546875" style="11" customWidth="1"/>
    <col min="12553" max="12553" width="25.7109375" style="11" customWidth="1"/>
    <col min="12554" max="12801" width="9.140625" style="11"/>
    <col min="12802" max="12802" width="48.7109375" style="11" customWidth="1"/>
    <col min="12803" max="12803" width="9.140625" style="11"/>
    <col min="12804" max="12804" width="17.5703125" style="11" customWidth="1"/>
    <col min="12805" max="12805" width="18.7109375" style="11" customWidth="1"/>
    <col min="12806" max="12806" width="16.28515625" style="11" customWidth="1"/>
    <col min="12807" max="12807" width="23" style="11" customWidth="1"/>
    <col min="12808" max="12808" width="17.85546875" style="11" customWidth="1"/>
    <col min="12809" max="12809" width="25.7109375" style="11" customWidth="1"/>
    <col min="12810" max="13057" width="9.140625" style="11"/>
    <col min="13058" max="13058" width="48.7109375" style="11" customWidth="1"/>
    <col min="13059" max="13059" width="9.140625" style="11"/>
    <col min="13060" max="13060" width="17.5703125" style="11" customWidth="1"/>
    <col min="13061" max="13061" width="18.7109375" style="11" customWidth="1"/>
    <col min="13062" max="13062" width="16.28515625" style="11" customWidth="1"/>
    <col min="13063" max="13063" width="23" style="11" customWidth="1"/>
    <col min="13064" max="13064" width="17.85546875" style="11" customWidth="1"/>
    <col min="13065" max="13065" width="25.7109375" style="11" customWidth="1"/>
    <col min="13066" max="13313" width="9.140625" style="11"/>
    <col min="13314" max="13314" width="48.7109375" style="11" customWidth="1"/>
    <col min="13315" max="13315" width="9.140625" style="11"/>
    <col min="13316" max="13316" width="17.5703125" style="11" customWidth="1"/>
    <col min="13317" max="13317" width="18.7109375" style="11" customWidth="1"/>
    <col min="13318" max="13318" width="16.28515625" style="11" customWidth="1"/>
    <col min="13319" max="13319" width="23" style="11" customWidth="1"/>
    <col min="13320" max="13320" width="17.85546875" style="11" customWidth="1"/>
    <col min="13321" max="13321" width="25.7109375" style="11" customWidth="1"/>
    <col min="13322" max="13569" width="9.140625" style="11"/>
    <col min="13570" max="13570" width="48.7109375" style="11" customWidth="1"/>
    <col min="13571" max="13571" width="9.140625" style="11"/>
    <col min="13572" max="13572" width="17.5703125" style="11" customWidth="1"/>
    <col min="13573" max="13573" width="18.7109375" style="11" customWidth="1"/>
    <col min="13574" max="13574" width="16.28515625" style="11" customWidth="1"/>
    <col min="13575" max="13575" width="23" style="11" customWidth="1"/>
    <col min="13576" max="13576" width="17.85546875" style="11" customWidth="1"/>
    <col min="13577" max="13577" width="25.7109375" style="11" customWidth="1"/>
    <col min="13578" max="13825" width="9.140625" style="11"/>
    <col min="13826" max="13826" width="48.7109375" style="11" customWidth="1"/>
    <col min="13827" max="13827" width="9.140625" style="11"/>
    <col min="13828" max="13828" width="17.5703125" style="11" customWidth="1"/>
    <col min="13829" max="13829" width="18.7109375" style="11" customWidth="1"/>
    <col min="13830" max="13830" width="16.28515625" style="11" customWidth="1"/>
    <col min="13831" max="13831" width="23" style="11" customWidth="1"/>
    <col min="13832" max="13832" width="17.85546875" style="11" customWidth="1"/>
    <col min="13833" max="13833" width="25.7109375" style="11" customWidth="1"/>
    <col min="13834" max="14081" width="9.140625" style="11"/>
    <col min="14082" max="14082" width="48.7109375" style="11" customWidth="1"/>
    <col min="14083" max="14083" width="9.140625" style="11"/>
    <col min="14084" max="14084" width="17.5703125" style="11" customWidth="1"/>
    <col min="14085" max="14085" width="18.7109375" style="11" customWidth="1"/>
    <col min="14086" max="14086" width="16.28515625" style="11" customWidth="1"/>
    <col min="14087" max="14087" width="23" style="11" customWidth="1"/>
    <col min="14088" max="14088" width="17.85546875" style="11" customWidth="1"/>
    <col min="14089" max="14089" width="25.7109375" style="11" customWidth="1"/>
    <col min="14090" max="14337" width="9.140625" style="11"/>
    <col min="14338" max="14338" width="48.7109375" style="11" customWidth="1"/>
    <col min="14339" max="14339" width="9.140625" style="11"/>
    <col min="14340" max="14340" width="17.5703125" style="11" customWidth="1"/>
    <col min="14341" max="14341" width="18.7109375" style="11" customWidth="1"/>
    <col min="14342" max="14342" width="16.28515625" style="11" customWidth="1"/>
    <col min="14343" max="14343" width="23" style="11" customWidth="1"/>
    <col min="14344" max="14344" width="17.85546875" style="11" customWidth="1"/>
    <col min="14345" max="14345" width="25.7109375" style="11" customWidth="1"/>
    <col min="14346" max="14593" width="9.140625" style="11"/>
    <col min="14594" max="14594" width="48.7109375" style="11" customWidth="1"/>
    <col min="14595" max="14595" width="9.140625" style="11"/>
    <col min="14596" max="14596" width="17.5703125" style="11" customWidth="1"/>
    <col min="14597" max="14597" width="18.7109375" style="11" customWidth="1"/>
    <col min="14598" max="14598" width="16.28515625" style="11" customWidth="1"/>
    <col min="14599" max="14599" width="23" style="11" customWidth="1"/>
    <col min="14600" max="14600" width="17.85546875" style="11" customWidth="1"/>
    <col min="14601" max="14601" width="25.7109375" style="11" customWidth="1"/>
    <col min="14602" max="14849" width="9.140625" style="11"/>
    <col min="14850" max="14850" width="48.7109375" style="11" customWidth="1"/>
    <col min="14851" max="14851" width="9.140625" style="11"/>
    <col min="14852" max="14852" width="17.5703125" style="11" customWidth="1"/>
    <col min="14853" max="14853" width="18.7109375" style="11" customWidth="1"/>
    <col min="14854" max="14854" width="16.28515625" style="11" customWidth="1"/>
    <col min="14855" max="14855" width="23" style="11" customWidth="1"/>
    <col min="14856" max="14856" width="17.85546875" style="11" customWidth="1"/>
    <col min="14857" max="14857" width="25.7109375" style="11" customWidth="1"/>
    <col min="14858" max="15105" width="9.140625" style="11"/>
    <col min="15106" max="15106" width="48.7109375" style="11" customWidth="1"/>
    <col min="15107" max="15107" width="9.140625" style="11"/>
    <col min="15108" max="15108" width="17.5703125" style="11" customWidth="1"/>
    <col min="15109" max="15109" width="18.7109375" style="11" customWidth="1"/>
    <col min="15110" max="15110" width="16.28515625" style="11" customWidth="1"/>
    <col min="15111" max="15111" width="23" style="11" customWidth="1"/>
    <col min="15112" max="15112" width="17.85546875" style="11" customWidth="1"/>
    <col min="15113" max="15113" width="25.7109375" style="11" customWidth="1"/>
    <col min="15114" max="15361" width="9.140625" style="11"/>
    <col min="15362" max="15362" width="48.7109375" style="11" customWidth="1"/>
    <col min="15363" max="15363" width="9.140625" style="11"/>
    <col min="15364" max="15364" width="17.5703125" style="11" customWidth="1"/>
    <col min="15365" max="15365" width="18.7109375" style="11" customWidth="1"/>
    <col min="15366" max="15366" width="16.28515625" style="11" customWidth="1"/>
    <col min="15367" max="15367" width="23" style="11" customWidth="1"/>
    <col min="15368" max="15368" width="17.85546875" style="11" customWidth="1"/>
    <col min="15369" max="15369" width="25.7109375" style="11" customWidth="1"/>
    <col min="15370" max="15617" width="9.140625" style="11"/>
    <col min="15618" max="15618" width="48.7109375" style="11" customWidth="1"/>
    <col min="15619" max="15619" width="9.140625" style="11"/>
    <col min="15620" max="15620" width="17.5703125" style="11" customWidth="1"/>
    <col min="15621" max="15621" width="18.7109375" style="11" customWidth="1"/>
    <col min="15622" max="15622" width="16.28515625" style="11" customWidth="1"/>
    <col min="15623" max="15623" width="23" style="11" customWidth="1"/>
    <col min="15624" max="15624" width="17.85546875" style="11" customWidth="1"/>
    <col min="15625" max="15625" width="25.7109375" style="11" customWidth="1"/>
    <col min="15626" max="15873" width="9.140625" style="11"/>
    <col min="15874" max="15874" width="48.7109375" style="11" customWidth="1"/>
    <col min="15875" max="15875" width="9.140625" style="11"/>
    <col min="15876" max="15876" width="17.5703125" style="11" customWidth="1"/>
    <col min="15877" max="15877" width="18.7109375" style="11" customWidth="1"/>
    <col min="15878" max="15878" width="16.28515625" style="11" customWidth="1"/>
    <col min="15879" max="15879" width="23" style="11" customWidth="1"/>
    <col min="15880" max="15880" width="17.85546875" style="11" customWidth="1"/>
    <col min="15881" max="15881" width="25.7109375" style="11" customWidth="1"/>
    <col min="15882" max="16129" width="9.140625" style="11"/>
    <col min="16130" max="16130" width="48.7109375" style="11" customWidth="1"/>
    <col min="16131" max="16131" width="9.140625" style="11"/>
    <col min="16132" max="16132" width="17.5703125" style="11" customWidth="1"/>
    <col min="16133" max="16133" width="18.7109375" style="11" customWidth="1"/>
    <col min="16134" max="16134" width="16.28515625" style="11" customWidth="1"/>
    <col min="16135" max="16135" width="23" style="11" customWidth="1"/>
    <col min="16136" max="16136" width="17.85546875" style="11" customWidth="1"/>
    <col min="16137" max="16137" width="25.7109375" style="11" customWidth="1"/>
    <col min="16138" max="16384" width="9.140625" style="11"/>
  </cols>
  <sheetData>
    <row r="1" spans="1:8" x14ac:dyDescent="0.2">
      <c r="A1" s="18" t="s">
        <v>5204</v>
      </c>
      <c r="B1" s="740" t="str">
        <f t="shared" ref="B1:B6" si="0">HYPERLINK("#List!$A$1", "Preparatory")</f>
        <v>Preparatory</v>
      </c>
    </row>
    <row r="2" spans="1:8" x14ac:dyDescent="0.2">
      <c r="A2" s="18" t="s">
        <v>5205</v>
      </c>
      <c r="B2" s="740" t="str">
        <f t="shared" si="0"/>
        <v>Preparatory</v>
      </c>
    </row>
    <row r="3" spans="1:8" x14ac:dyDescent="0.2">
      <c r="A3" s="18" t="s">
        <v>6563</v>
      </c>
      <c r="B3" s="740" t="str">
        <f t="shared" si="0"/>
        <v>Preparatory</v>
      </c>
    </row>
    <row r="4" spans="1:8" x14ac:dyDescent="0.2">
      <c r="A4" s="18" t="s">
        <v>6564</v>
      </c>
      <c r="B4" s="740" t="str">
        <f t="shared" si="0"/>
        <v>Preparatory</v>
      </c>
    </row>
    <row r="5" spans="1:8" x14ac:dyDescent="0.2">
      <c r="A5" s="18" t="s">
        <v>6618</v>
      </c>
      <c r="B5" s="740" t="str">
        <f t="shared" si="0"/>
        <v>Preparatory</v>
      </c>
    </row>
    <row r="6" spans="1:8" x14ac:dyDescent="0.2">
      <c r="A6" s="18" t="s">
        <v>6619</v>
      </c>
      <c r="B6" s="740" t="str">
        <f t="shared" si="0"/>
        <v>Preparatory</v>
      </c>
    </row>
    <row r="7" spans="1:8" x14ac:dyDescent="0.2">
      <c r="A7" s="18"/>
    </row>
    <row r="8" spans="1:8" x14ac:dyDescent="0.2">
      <c r="A8" s="106" t="s">
        <v>562</v>
      </c>
      <c r="B8" s="17"/>
      <c r="C8" s="17"/>
      <c r="D8" s="17"/>
      <c r="E8" s="472"/>
      <c r="F8" s="472"/>
      <c r="G8" s="472"/>
      <c r="H8" s="382"/>
    </row>
    <row r="9" spans="1:8" x14ac:dyDescent="0.2">
      <c r="A9" s="106" t="s">
        <v>2438</v>
      </c>
      <c r="B9" s="17"/>
      <c r="C9" s="17"/>
      <c r="D9" s="17"/>
      <c r="E9" s="4"/>
      <c r="F9" s="4"/>
      <c r="G9" s="4"/>
      <c r="H9" s="4"/>
    </row>
    <row r="10" spans="1:8" x14ac:dyDescent="0.2">
      <c r="A10" s="106"/>
      <c r="B10" s="17"/>
      <c r="C10" s="17"/>
      <c r="D10" s="17"/>
      <c r="E10" s="4"/>
      <c r="F10" s="4"/>
      <c r="G10" s="4"/>
      <c r="H10" s="4"/>
    </row>
    <row r="11" spans="1:8" x14ac:dyDescent="0.2">
      <c r="A11" s="460" t="s">
        <v>6883</v>
      </c>
      <c r="C11" s="17"/>
      <c r="D11" s="17"/>
      <c r="E11" s="4"/>
      <c r="F11" s="4"/>
      <c r="G11" s="4"/>
      <c r="H11" s="4"/>
    </row>
    <row r="12" spans="1:8" x14ac:dyDescent="0.2">
      <c r="A12" s="318" t="s">
        <v>48</v>
      </c>
    </row>
    <row r="13" spans="1:8" x14ac:dyDescent="0.2">
      <c r="A13" s="318" t="s">
        <v>4583</v>
      </c>
    </row>
    <row r="14" spans="1:8" x14ac:dyDescent="0.2">
      <c r="A14" s="15" t="s">
        <v>6610</v>
      </c>
      <c r="B14" s="256" t="s">
        <v>7759</v>
      </c>
      <c r="C14" s="253" t="s">
        <v>7805</v>
      </c>
      <c r="D14" s="237" t="s">
        <v>7557</v>
      </c>
      <c r="F14" s="109"/>
    </row>
    <row r="15" spans="1:8" x14ac:dyDescent="0.2">
      <c r="A15" s="318"/>
    </row>
    <row r="16" spans="1:8" x14ac:dyDescent="0.2">
      <c r="A16" s="460" t="s">
        <v>6884</v>
      </c>
    </row>
    <row r="17" spans="1:6" x14ac:dyDescent="0.2">
      <c r="A17" s="318" t="s">
        <v>48</v>
      </c>
    </row>
    <row r="18" spans="1:6" x14ac:dyDescent="0.2">
      <c r="A18" s="362" t="s">
        <v>4508</v>
      </c>
    </row>
    <row r="19" spans="1:6" x14ac:dyDescent="0.2">
      <c r="A19" s="15" t="s">
        <v>6656</v>
      </c>
    </row>
    <row r="20" spans="1:6" x14ac:dyDescent="0.2">
      <c r="A20" s="15" t="s">
        <v>6610</v>
      </c>
      <c r="B20" s="256" t="s">
        <v>7759</v>
      </c>
      <c r="C20" s="253" t="s">
        <v>7805</v>
      </c>
      <c r="D20" s="237" t="s">
        <v>7557</v>
      </c>
      <c r="F20" s="109"/>
    </row>
    <row r="21" spans="1:6" x14ac:dyDescent="0.2">
      <c r="A21" s="15"/>
      <c r="F21" s="109"/>
    </row>
    <row r="22" spans="1:6" x14ac:dyDescent="0.2">
      <c r="A22" s="18" t="s">
        <v>6887</v>
      </c>
      <c r="F22" s="109"/>
    </row>
    <row r="23" spans="1:6" x14ac:dyDescent="0.2">
      <c r="A23" s="318" t="s">
        <v>48</v>
      </c>
      <c r="F23" s="109"/>
    </row>
    <row r="24" spans="1:6" x14ac:dyDescent="0.2">
      <c r="A24" s="11" t="s">
        <v>4583</v>
      </c>
      <c r="F24" s="109"/>
    </row>
    <row r="25" spans="1:6" x14ac:dyDescent="0.2">
      <c r="A25" s="156" t="s">
        <v>4490</v>
      </c>
      <c r="F25" s="109"/>
    </row>
    <row r="26" spans="1:6" x14ac:dyDescent="0.2">
      <c r="A26" s="156" t="s">
        <v>6610</v>
      </c>
      <c r="B26" s="256" t="s">
        <v>7759</v>
      </c>
      <c r="C26" s="253" t="s">
        <v>7805</v>
      </c>
      <c r="D26" s="237" t="s">
        <v>7557</v>
      </c>
      <c r="F26" s="109"/>
    </row>
    <row r="27" spans="1:6" x14ac:dyDescent="0.2">
      <c r="A27" s="156" t="s">
        <v>7563</v>
      </c>
      <c r="B27" s="214" t="s">
        <v>6613</v>
      </c>
      <c r="C27" s="158" t="s">
        <v>7806</v>
      </c>
      <c r="D27" s="157" t="s">
        <v>7463</v>
      </c>
      <c r="F27" s="109"/>
    </row>
    <row r="28" spans="1:6" x14ac:dyDescent="0.2">
      <c r="F28" s="109"/>
    </row>
    <row r="29" spans="1:6" x14ac:dyDescent="0.2">
      <c r="A29" s="18" t="s">
        <v>6888</v>
      </c>
      <c r="F29" s="109"/>
    </row>
    <row r="30" spans="1:6" x14ac:dyDescent="0.2">
      <c r="A30" s="318" t="s">
        <v>48</v>
      </c>
      <c r="F30" s="109"/>
    </row>
    <row r="31" spans="1:6" x14ac:dyDescent="0.2">
      <c r="A31" s="381" t="s">
        <v>4508</v>
      </c>
      <c r="F31" s="109"/>
    </row>
    <row r="32" spans="1:6" x14ac:dyDescent="0.2">
      <c r="A32" s="15" t="s">
        <v>6656</v>
      </c>
      <c r="F32" s="109"/>
    </row>
    <row r="33" spans="1:6" x14ac:dyDescent="0.2">
      <c r="A33" s="156" t="s">
        <v>4490</v>
      </c>
      <c r="F33" s="109"/>
    </row>
    <row r="34" spans="1:6" x14ac:dyDescent="0.2">
      <c r="A34" s="156" t="s">
        <v>6610</v>
      </c>
      <c r="B34" s="256" t="s">
        <v>7759</v>
      </c>
      <c r="C34" s="253" t="s">
        <v>7805</v>
      </c>
      <c r="D34" s="237" t="s">
        <v>7557</v>
      </c>
      <c r="F34" s="109"/>
    </row>
    <row r="35" spans="1:6" x14ac:dyDescent="0.2">
      <c r="A35" s="156" t="s">
        <v>7563</v>
      </c>
      <c r="B35" s="214" t="s">
        <v>6613</v>
      </c>
      <c r="C35" s="158" t="s">
        <v>7806</v>
      </c>
      <c r="D35" s="157" t="s">
        <v>7463</v>
      </c>
      <c r="F35" s="109"/>
    </row>
    <row r="36" spans="1:6" x14ac:dyDescent="0.2">
      <c r="A36" s="156"/>
      <c r="F36" s="109"/>
    </row>
    <row r="37" spans="1:6" x14ac:dyDescent="0.2">
      <c r="A37" s="18" t="s">
        <v>6893</v>
      </c>
      <c r="F37" s="109"/>
    </row>
    <row r="38" spans="1:6" x14ac:dyDescent="0.2">
      <c r="A38" s="318" t="s">
        <v>48</v>
      </c>
      <c r="F38" s="109"/>
    </row>
    <row r="39" spans="1:6" x14ac:dyDescent="0.2">
      <c r="A39" s="11" t="s">
        <v>4583</v>
      </c>
      <c r="F39" s="109"/>
    </row>
    <row r="40" spans="1:6" x14ac:dyDescent="0.2">
      <c r="A40" s="156" t="s">
        <v>4491</v>
      </c>
      <c r="F40" s="109"/>
    </row>
    <row r="41" spans="1:6" x14ac:dyDescent="0.2">
      <c r="A41" s="15" t="s">
        <v>6610</v>
      </c>
      <c r="B41" s="256" t="s">
        <v>7759</v>
      </c>
      <c r="C41" s="253" t="s">
        <v>7805</v>
      </c>
      <c r="D41" s="237" t="s">
        <v>7557</v>
      </c>
      <c r="F41" s="109"/>
    </row>
    <row r="42" spans="1:6" x14ac:dyDescent="0.2">
      <c r="F42" s="109"/>
    </row>
    <row r="43" spans="1:6" x14ac:dyDescent="0.2">
      <c r="A43" s="18" t="s">
        <v>6894</v>
      </c>
      <c r="F43" s="109"/>
    </row>
    <row r="44" spans="1:6" x14ac:dyDescent="0.2">
      <c r="A44" s="318" t="s">
        <v>48</v>
      </c>
      <c r="F44" s="109"/>
    </row>
    <row r="45" spans="1:6" x14ac:dyDescent="0.2">
      <c r="A45" s="381" t="s">
        <v>4508</v>
      </c>
      <c r="F45" s="109"/>
    </row>
    <row r="46" spans="1:6" x14ac:dyDescent="0.2">
      <c r="A46" s="15" t="s">
        <v>6656</v>
      </c>
      <c r="F46" s="109"/>
    </row>
    <row r="47" spans="1:6" x14ac:dyDescent="0.2">
      <c r="A47" s="156" t="s">
        <v>4491</v>
      </c>
      <c r="F47" s="109"/>
    </row>
    <row r="48" spans="1:6" x14ac:dyDescent="0.2">
      <c r="A48" s="15" t="s">
        <v>6610</v>
      </c>
      <c r="B48" s="256" t="s">
        <v>7759</v>
      </c>
      <c r="C48" s="253" t="s">
        <v>7805</v>
      </c>
      <c r="D48" s="237" t="s">
        <v>7557</v>
      </c>
      <c r="F48" s="109"/>
    </row>
    <row r="49" spans="1:10" x14ac:dyDescent="0.2">
      <c r="A49" s="106"/>
      <c r="B49" s="17"/>
      <c r="C49" s="17"/>
      <c r="D49" s="17"/>
      <c r="E49" s="4"/>
      <c r="F49" s="4"/>
      <c r="G49" s="4"/>
      <c r="H49" s="4"/>
    </row>
    <row r="50" spans="1:10" x14ac:dyDescent="0.2">
      <c r="C50" s="456" t="s">
        <v>5101</v>
      </c>
    </row>
    <row r="51" spans="1:10" x14ac:dyDescent="0.2">
      <c r="C51" s="288" t="s">
        <v>7811</v>
      </c>
    </row>
    <row r="52" spans="1:10" x14ac:dyDescent="0.2">
      <c r="A52" s="358" t="s">
        <v>2424</v>
      </c>
      <c r="B52" s="237" t="s">
        <v>7807</v>
      </c>
      <c r="C52" s="596" t="s">
        <v>2425</v>
      </c>
      <c r="D52" s="14" t="s">
        <v>2110</v>
      </c>
      <c r="E52" s="14" t="s">
        <v>5017</v>
      </c>
      <c r="I52" s="14"/>
      <c r="J52" s="14"/>
    </row>
    <row r="53" spans="1:10" x14ac:dyDescent="0.2">
      <c r="A53" s="358" t="s">
        <v>6663</v>
      </c>
      <c r="B53" s="237" t="s">
        <v>7808</v>
      </c>
      <c r="C53" s="596" t="s">
        <v>2426</v>
      </c>
      <c r="D53" s="14" t="s">
        <v>2110</v>
      </c>
      <c r="E53" s="14" t="s">
        <v>5018</v>
      </c>
      <c r="I53" s="14"/>
      <c r="J53" s="14"/>
    </row>
    <row r="54" spans="1:10" x14ac:dyDescent="0.2">
      <c r="A54" s="358" t="s">
        <v>2427</v>
      </c>
      <c r="B54" s="237" t="s">
        <v>7809</v>
      </c>
      <c r="C54" s="596" t="s">
        <v>2428</v>
      </c>
      <c r="D54" s="14" t="s">
        <v>2110</v>
      </c>
      <c r="E54" s="14" t="s">
        <v>5019</v>
      </c>
      <c r="I54" s="14"/>
      <c r="J54" s="14"/>
    </row>
    <row r="55" spans="1:10" x14ac:dyDescent="0.2">
      <c r="A55" s="358" t="s">
        <v>2429</v>
      </c>
      <c r="B55" s="237" t="s">
        <v>7810</v>
      </c>
      <c r="C55" s="596" t="s">
        <v>2430</v>
      </c>
      <c r="D55" s="14" t="s">
        <v>2110</v>
      </c>
      <c r="E55" s="14" t="s">
        <v>5020</v>
      </c>
      <c r="I55" s="14"/>
      <c r="J55" s="14"/>
    </row>
    <row r="56" spans="1:10" x14ac:dyDescent="0.2">
      <c r="A56" s="358" t="s">
        <v>2431</v>
      </c>
      <c r="B56" s="237" t="s">
        <v>7852</v>
      </c>
      <c r="C56" s="596" t="s">
        <v>2432</v>
      </c>
      <c r="D56" s="14" t="s">
        <v>2110</v>
      </c>
      <c r="E56" s="14" t="s">
        <v>5021</v>
      </c>
      <c r="I56" s="14"/>
      <c r="J56" s="14"/>
    </row>
    <row r="57" spans="1:10" x14ac:dyDescent="0.2">
      <c r="A57" s="358" t="s">
        <v>2433</v>
      </c>
      <c r="B57" s="237" t="s">
        <v>7853</v>
      </c>
      <c r="C57" s="596" t="s">
        <v>2434</v>
      </c>
      <c r="D57" s="14" t="s">
        <v>2110</v>
      </c>
      <c r="E57" s="14" t="s">
        <v>5022</v>
      </c>
      <c r="I57" s="14"/>
      <c r="J57" s="14"/>
    </row>
    <row r="59" spans="1:10" x14ac:dyDescent="0.2">
      <c r="A59" s="460" t="s">
        <v>6886</v>
      </c>
    </row>
    <row r="60" spans="1:10" x14ac:dyDescent="0.2">
      <c r="A60" s="318" t="s">
        <v>48</v>
      </c>
    </row>
    <row r="61" spans="1:10" x14ac:dyDescent="0.2">
      <c r="A61" s="318" t="s">
        <v>4360</v>
      </c>
    </row>
    <row r="62" spans="1:10" x14ac:dyDescent="0.2">
      <c r="A62" s="318" t="s">
        <v>4583</v>
      </c>
    </row>
    <row r="63" spans="1:10" x14ac:dyDescent="0.2">
      <c r="A63" s="318" t="s">
        <v>4859</v>
      </c>
    </row>
    <row r="64" spans="1:10" x14ac:dyDescent="0.2">
      <c r="A64" s="15" t="s">
        <v>6610</v>
      </c>
      <c r="B64" s="256" t="s">
        <v>7759</v>
      </c>
      <c r="C64" s="253" t="s">
        <v>7805</v>
      </c>
      <c r="D64" s="237" t="s">
        <v>7557</v>
      </c>
    </row>
    <row r="65" spans="1:4" x14ac:dyDescent="0.2">
      <c r="A65" s="318"/>
    </row>
    <row r="66" spans="1:4" x14ac:dyDescent="0.2">
      <c r="A66" s="460" t="s">
        <v>6885</v>
      </c>
    </row>
    <row r="67" spans="1:4" x14ac:dyDescent="0.2">
      <c r="A67" s="318" t="s">
        <v>48</v>
      </c>
    </row>
    <row r="68" spans="1:4" x14ac:dyDescent="0.2">
      <c r="A68" s="318" t="s">
        <v>4360</v>
      </c>
    </row>
    <row r="69" spans="1:4" x14ac:dyDescent="0.2">
      <c r="A69" s="362" t="s">
        <v>4508</v>
      </c>
    </row>
    <row r="70" spans="1:4" x14ac:dyDescent="0.2">
      <c r="A70" s="15" t="s">
        <v>6656</v>
      </c>
    </row>
    <row r="71" spans="1:4" x14ac:dyDescent="0.2">
      <c r="A71" s="318" t="s">
        <v>4859</v>
      </c>
    </row>
    <row r="72" spans="1:4" x14ac:dyDescent="0.2">
      <c r="A72" s="15" t="s">
        <v>6610</v>
      </c>
      <c r="B72" s="256" t="s">
        <v>7759</v>
      </c>
      <c r="C72" s="253" t="s">
        <v>7805</v>
      </c>
      <c r="D72" s="237" t="s">
        <v>7557</v>
      </c>
    </row>
    <row r="73" spans="1:4" x14ac:dyDescent="0.2">
      <c r="A73" s="318"/>
    </row>
    <row r="74" spans="1:4" x14ac:dyDescent="0.2">
      <c r="A74" s="18" t="s">
        <v>6889</v>
      </c>
    </row>
    <row r="75" spans="1:4" x14ac:dyDescent="0.2">
      <c r="A75" s="318" t="s">
        <v>48</v>
      </c>
    </row>
    <row r="76" spans="1:4" x14ac:dyDescent="0.2">
      <c r="A76" s="11" t="s">
        <v>4360</v>
      </c>
    </row>
    <row r="77" spans="1:4" x14ac:dyDescent="0.2">
      <c r="A77" s="11" t="s">
        <v>4583</v>
      </c>
    </row>
    <row r="78" spans="1:4" x14ac:dyDescent="0.2">
      <c r="A78" s="156" t="s">
        <v>4490</v>
      </c>
    </row>
    <row r="79" spans="1:4" x14ac:dyDescent="0.2">
      <c r="A79" s="156" t="s">
        <v>6610</v>
      </c>
      <c r="B79" s="256" t="s">
        <v>7759</v>
      </c>
      <c r="C79" s="253" t="s">
        <v>7805</v>
      </c>
      <c r="D79" s="237" t="s">
        <v>7557</v>
      </c>
    </row>
    <row r="80" spans="1:4" x14ac:dyDescent="0.2">
      <c r="A80" s="156" t="s">
        <v>7563</v>
      </c>
      <c r="B80" s="214" t="s">
        <v>6613</v>
      </c>
      <c r="C80" s="158" t="s">
        <v>7806</v>
      </c>
      <c r="D80" s="157" t="s">
        <v>7463</v>
      </c>
    </row>
    <row r="82" spans="1:4" x14ac:dyDescent="0.2">
      <c r="A82" s="18" t="s">
        <v>6890</v>
      </c>
    </row>
    <row r="83" spans="1:4" x14ac:dyDescent="0.2">
      <c r="A83" s="318" t="s">
        <v>48</v>
      </c>
    </row>
    <row r="84" spans="1:4" x14ac:dyDescent="0.2">
      <c r="A84" s="11" t="s">
        <v>4360</v>
      </c>
    </row>
    <row r="85" spans="1:4" x14ac:dyDescent="0.2">
      <c r="A85" s="381" t="s">
        <v>4508</v>
      </c>
    </row>
    <row r="86" spans="1:4" x14ac:dyDescent="0.2">
      <c r="A86" s="15" t="s">
        <v>6656</v>
      </c>
    </row>
    <row r="87" spans="1:4" x14ac:dyDescent="0.2">
      <c r="A87" s="156" t="s">
        <v>4490</v>
      </c>
    </row>
    <row r="88" spans="1:4" x14ac:dyDescent="0.2">
      <c r="A88" s="156" t="s">
        <v>6610</v>
      </c>
      <c r="B88" s="256" t="s">
        <v>7759</v>
      </c>
      <c r="C88" s="253" t="s">
        <v>7805</v>
      </c>
      <c r="D88" s="237" t="s">
        <v>7557</v>
      </c>
    </row>
    <row r="89" spans="1:4" x14ac:dyDescent="0.2">
      <c r="A89" s="156" t="s">
        <v>7563</v>
      </c>
      <c r="B89" s="214" t="s">
        <v>6613</v>
      </c>
      <c r="C89" s="158" t="s">
        <v>7806</v>
      </c>
      <c r="D89" s="157" t="s">
        <v>7463</v>
      </c>
    </row>
    <row r="90" spans="1:4" x14ac:dyDescent="0.2">
      <c r="A90" s="156"/>
    </row>
    <row r="91" spans="1:4" x14ac:dyDescent="0.2">
      <c r="A91" s="18" t="s">
        <v>6895</v>
      </c>
    </row>
    <row r="92" spans="1:4" x14ac:dyDescent="0.2">
      <c r="A92" s="318" t="s">
        <v>48</v>
      </c>
    </row>
    <row r="93" spans="1:4" x14ac:dyDescent="0.2">
      <c r="A93" s="11" t="s">
        <v>4360</v>
      </c>
    </row>
    <row r="94" spans="1:4" x14ac:dyDescent="0.2">
      <c r="A94" s="11" t="s">
        <v>4583</v>
      </c>
    </row>
    <row r="95" spans="1:4" x14ac:dyDescent="0.2">
      <c r="A95" s="156" t="s">
        <v>4491</v>
      </c>
    </row>
    <row r="96" spans="1:4" x14ac:dyDescent="0.2">
      <c r="A96" s="15" t="s">
        <v>6610</v>
      </c>
      <c r="B96" s="256" t="s">
        <v>7759</v>
      </c>
      <c r="C96" s="253" t="s">
        <v>7805</v>
      </c>
      <c r="D96" s="237" t="s">
        <v>7557</v>
      </c>
    </row>
    <row r="98" spans="1:15" x14ac:dyDescent="0.2">
      <c r="A98" s="18" t="s">
        <v>6896</v>
      </c>
    </row>
    <row r="99" spans="1:15" x14ac:dyDescent="0.2">
      <c r="A99" s="318" t="s">
        <v>48</v>
      </c>
    </row>
    <row r="100" spans="1:15" x14ac:dyDescent="0.2">
      <c r="A100" s="11" t="s">
        <v>4360</v>
      </c>
    </row>
    <row r="101" spans="1:15" x14ac:dyDescent="0.2">
      <c r="A101" s="381" t="s">
        <v>4508</v>
      </c>
    </row>
    <row r="102" spans="1:15" x14ac:dyDescent="0.2">
      <c r="A102" s="15" t="s">
        <v>6656</v>
      </c>
    </row>
    <row r="103" spans="1:15" x14ac:dyDescent="0.2">
      <c r="A103" s="156" t="s">
        <v>4491</v>
      </c>
    </row>
    <row r="104" spans="1:15" x14ac:dyDescent="0.2">
      <c r="A104" s="15" t="s">
        <v>6610</v>
      </c>
      <c r="B104" s="256" t="s">
        <v>7759</v>
      </c>
      <c r="C104" s="253" t="s">
        <v>7805</v>
      </c>
      <c r="D104" s="237" t="s">
        <v>7557</v>
      </c>
    </row>
    <row r="105" spans="1:15" x14ac:dyDescent="0.2">
      <c r="A105" s="156"/>
    </row>
    <row r="106" spans="1:15" x14ac:dyDescent="0.2">
      <c r="A106" s="344" t="s">
        <v>561</v>
      </c>
    </row>
    <row r="107" spans="1:15" ht="30" customHeight="1" x14ac:dyDescent="0.2">
      <c r="O107" s="11" t="s">
        <v>106</v>
      </c>
    </row>
    <row r="108" spans="1:15" x14ac:dyDescent="0.2">
      <c r="C108" s="858" t="s">
        <v>513</v>
      </c>
      <c r="D108" s="861"/>
      <c r="E108" s="858" t="s">
        <v>512</v>
      </c>
      <c r="F108" s="861"/>
      <c r="G108" s="861"/>
      <c r="H108" s="861"/>
      <c r="I108" s="865"/>
    </row>
    <row r="109" spans="1:15" ht="76.5" x14ac:dyDescent="0.2">
      <c r="B109" s="51"/>
      <c r="C109" s="215" t="s">
        <v>510</v>
      </c>
      <c r="D109" s="215" t="s">
        <v>511</v>
      </c>
      <c r="E109" s="215" t="s">
        <v>510</v>
      </c>
      <c r="F109" s="215" t="s">
        <v>509</v>
      </c>
      <c r="G109" s="215" t="s">
        <v>508</v>
      </c>
      <c r="H109" s="215" t="s">
        <v>507</v>
      </c>
      <c r="I109" s="215" t="s">
        <v>427</v>
      </c>
      <c r="M109" s="17"/>
    </row>
    <row r="110" spans="1:15" x14ac:dyDescent="0.2">
      <c r="B110" s="51"/>
      <c r="C110" s="219" t="s">
        <v>7835</v>
      </c>
      <c r="D110" s="219" t="s">
        <v>7836</v>
      </c>
      <c r="E110" s="219" t="s">
        <v>7837</v>
      </c>
      <c r="F110" s="219" t="s">
        <v>7838</v>
      </c>
      <c r="G110" s="219" t="s">
        <v>7839</v>
      </c>
      <c r="H110" s="219" t="s">
        <v>7840</v>
      </c>
      <c r="I110" s="219" t="s">
        <v>7841</v>
      </c>
      <c r="M110" s="17"/>
    </row>
    <row r="111" spans="1:15" x14ac:dyDescent="0.2">
      <c r="A111" s="241" t="s">
        <v>560</v>
      </c>
      <c r="B111" s="304" t="s">
        <v>7812</v>
      </c>
      <c r="C111" s="678" t="s">
        <v>23</v>
      </c>
      <c r="D111" s="678" t="s">
        <v>269</v>
      </c>
      <c r="E111" s="678" t="s">
        <v>227</v>
      </c>
      <c r="F111" s="678" t="s">
        <v>268</v>
      </c>
      <c r="G111" s="678" t="s">
        <v>208</v>
      </c>
      <c r="H111" s="678" t="s">
        <v>504</v>
      </c>
      <c r="I111" s="678" t="s">
        <v>0</v>
      </c>
      <c r="J111" s="13" t="s">
        <v>4889</v>
      </c>
      <c r="K111" s="17"/>
      <c r="M111" s="17"/>
    </row>
    <row r="112" spans="1:15" x14ac:dyDescent="0.2">
      <c r="A112" s="241" t="s">
        <v>559</v>
      </c>
      <c r="B112" s="304" t="s">
        <v>7815</v>
      </c>
      <c r="C112" s="678" t="s">
        <v>24</v>
      </c>
      <c r="D112" s="678" t="s">
        <v>558</v>
      </c>
      <c r="E112" s="678" t="s">
        <v>274</v>
      </c>
      <c r="F112" s="678" t="s">
        <v>502</v>
      </c>
      <c r="G112" s="678" t="s">
        <v>239</v>
      </c>
      <c r="H112" s="678" t="s">
        <v>501</v>
      </c>
      <c r="I112" s="678" t="s">
        <v>389</v>
      </c>
      <c r="J112" s="13" t="s">
        <v>4890</v>
      </c>
      <c r="K112" s="17"/>
      <c r="M112" s="17"/>
    </row>
    <row r="113" spans="1:13" x14ac:dyDescent="0.2">
      <c r="A113" s="241" t="s">
        <v>557</v>
      </c>
      <c r="B113" s="304" t="s">
        <v>7824</v>
      </c>
      <c r="C113" s="678" t="s">
        <v>25</v>
      </c>
      <c r="D113" s="678" t="s">
        <v>217</v>
      </c>
      <c r="E113" s="678" t="s">
        <v>424</v>
      </c>
      <c r="F113" s="678" t="s">
        <v>556</v>
      </c>
      <c r="G113" s="678" t="s">
        <v>238</v>
      </c>
      <c r="H113" s="678" t="s">
        <v>213</v>
      </c>
      <c r="I113" s="678" t="s">
        <v>116</v>
      </c>
      <c r="J113" s="13" t="s">
        <v>4891</v>
      </c>
      <c r="K113" s="17"/>
      <c r="M113" s="17"/>
    </row>
    <row r="114" spans="1:13" x14ac:dyDescent="0.2">
      <c r="A114" s="241" t="s">
        <v>555</v>
      </c>
      <c r="B114" s="304" t="s">
        <v>7825</v>
      </c>
      <c r="C114" s="652"/>
      <c r="D114" s="652"/>
      <c r="E114" s="652"/>
      <c r="F114" s="652"/>
      <c r="G114" s="678" t="s">
        <v>2147</v>
      </c>
      <c r="H114" s="652"/>
      <c r="I114" s="678" t="s">
        <v>2148</v>
      </c>
      <c r="J114" s="13" t="s">
        <v>4892</v>
      </c>
      <c r="K114" s="17"/>
      <c r="M114" s="17"/>
    </row>
    <row r="115" spans="1:13" x14ac:dyDescent="0.2">
      <c r="A115" s="242" t="s">
        <v>554</v>
      </c>
      <c r="B115" s="304" t="s">
        <v>7826</v>
      </c>
      <c r="C115" s="678" t="s">
        <v>26</v>
      </c>
      <c r="D115" s="678" t="s">
        <v>498</v>
      </c>
      <c r="E115" s="678" t="s">
        <v>553</v>
      </c>
      <c r="F115" s="678" t="s">
        <v>497</v>
      </c>
      <c r="G115" s="678" t="s">
        <v>237</v>
      </c>
      <c r="H115" s="678" t="s">
        <v>496</v>
      </c>
      <c r="I115" s="678" t="s">
        <v>117</v>
      </c>
      <c r="J115" s="13" t="s">
        <v>4893</v>
      </c>
      <c r="K115" s="17"/>
      <c r="M115" s="17"/>
    </row>
    <row r="116" spans="1:13" x14ac:dyDescent="0.2">
      <c r="A116" s="242" t="s">
        <v>552</v>
      </c>
      <c r="B116" s="304" t="s">
        <v>7827</v>
      </c>
      <c r="C116" s="678" t="s">
        <v>27</v>
      </c>
      <c r="D116" s="678" t="s">
        <v>223</v>
      </c>
      <c r="E116" s="678" t="s">
        <v>434</v>
      </c>
      <c r="F116" s="678" t="s">
        <v>551</v>
      </c>
      <c r="G116" s="678" t="s">
        <v>395</v>
      </c>
      <c r="H116" s="678" t="s">
        <v>550</v>
      </c>
      <c r="I116" s="678" t="s">
        <v>118</v>
      </c>
      <c r="J116" s="13" t="s">
        <v>4894</v>
      </c>
      <c r="K116" s="17"/>
      <c r="M116" s="17"/>
    </row>
    <row r="117" spans="1:13" x14ac:dyDescent="0.2">
      <c r="A117" s="242" t="s">
        <v>549</v>
      </c>
      <c r="B117" s="304" t="s">
        <v>7828</v>
      </c>
      <c r="C117" s="678" t="s">
        <v>28</v>
      </c>
      <c r="D117" s="678" t="s">
        <v>548</v>
      </c>
      <c r="E117" s="678" t="s">
        <v>420</v>
      </c>
      <c r="F117" s="678" t="s">
        <v>547</v>
      </c>
      <c r="G117" s="678" t="s">
        <v>394</v>
      </c>
      <c r="H117" s="678" t="s">
        <v>546</v>
      </c>
      <c r="I117" s="678" t="s">
        <v>622</v>
      </c>
      <c r="J117" s="13" t="s">
        <v>4895</v>
      </c>
      <c r="K117" s="17"/>
      <c r="M117" s="17"/>
    </row>
    <row r="118" spans="1:13" x14ac:dyDescent="0.2">
      <c r="A118" s="241" t="s">
        <v>545</v>
      </c>
      <c r="B118" s="304" t="s">
        <v>7831</v>
      </c>
      <c r="C118" s="678" t="s">
        <v>29</v>
      </c>
      <c r="D118" s="678" t="s">
        <v>75</v>
      </c>
      <c r="E118" s="678" t="s">
        <v>492</v>
      </c>
      <c r="F118" s="678" t="s">
        <v>448</v>
      </c>
      <c r="G118" s="678" t="s">
        <v>393</v>
      </c>
      <c r="H118" s="678" t="s">
        <v>447</v>
      </c>
      <c r="I118" s="678" t="s">
        <v>619</v>
      </c>
      <c r="J118" s="13" t="s">
        <v>4896</v>
      </c>
      <c r="K118" s="17"/>
      <c r="M118" s="17"/>
    </row>
    <row r="119" spans="1:13" x14ac:dyDescent="0.2">
      <c r="A119" s="241" t="s">
        <v>544</v>
      </c>
      <c r="B119" s="304" t="s">
        <v>7832</v>
      </c>
      <c r="C119" s="678" t="s">
        <v>30</v>
      </c>
      <c r="D119" s="678" t="s">
        <v>72</v>
      </c>
      <c r="E119" s="678" t="s">
        <v>418</v>
      </c>
      <c r="F119" s="655" t="s">
        <v>431</v>
      </c>
      <c r="G119" s="678" t="s">
        <v>392</v>
      </c>
      <c r="H119" s="678" t="s">
        <v>490</v>
      </c>
      <c r="I119" s="678" t="s">
        <v>616</v>
      </c>
      <c r="J119" s="13" t="s">
        <v>4897</v>
      </c>
      <c r="K119" s="17"/>
      <c r="M119" s="17"/>
    </row>
    <row r="120" spans="1:13" x14ac:dyDescent="0.2">
      <c r="A120" s="241" t="s">
        <v>2363</v>
      </c>
      <c r="B120" s="304" t="s">
        <v>7833</v>
      </c>
      <c r="C120" s="678" t="s">
        <v>31</v>
      </c>
      <c r="D120" s="678" t="s">
        <v>66</v>
      </c>
      <c r="E120" s="678" t="s">
        <v>416</v>
      </c>
      <c r="F120" s="678" t="s">
        <v>543</v>
      </c>
      <c r="G120" s="678" t="s">
        <v>391</v>
      </c>
      <c r="H120" s="678" t="s">
        <v>218</v>
      </c>
      <c r="I120" s="678" t="s">
        <v>613</v>
      </c>
      <c r="J120" s="13" t="s">
        <v>4898</v>
      </c>
      <c r="K120" s="17"/>
      <c r="M120" s="17"/>
    </row>
    <row r="121" spans="1:13" x14ac:dyDescent="0.2">
      <c r="A121" s="241" t="s">
        <v>2446</v>
      </c>
      <c r="B121" s="304" t="s">
        <v>7834</v>
      </c>
      <c r="C121" s="652"/>
      <c r="D121" s="652"/>
      <c r="E121" s="652"/>
      <c r="F121" s="652"/>
      <c r="G121" s="678" t="s">
        <v>390</v>
      </c>
      <c r="H121" s="652"/>
      <c r="I121" s="678" t="s">
        <v>592</v>
      </c>
      <c r="J121" s="13" t="s">
        <v>4861</v>
      </c>
      <c r="K121" s="13" t="s">
        <v>4865</v>
      </c>
      <c r="M121" s="17"/>
    </row>
    <row r="122" spans="1:13" x14ac:dyDescent="0.2">
      <c r="A122" s="243" t="s">
        <v>542</v>
      </c>
      <c r="B122" s="304" t="s">
        <v>7855</v>
      </c>
      <c r="C122" s="652"/>
      <c r="D122" s="652"/>
      <c r="E122" s="652"/>
      <c r="F122" s="652"/>
      <c r="G122" s="678" t="s">
        <v>541</v>
      </c>
      <c r="H122" s="652"/>
      <c r="I122" s="678" t="s">
        <v>540</v>
      </c>
      <c r="J122" s="13" t="s">
        <v>4861</v>
      </c>
      <c r="K122" s="17"/>
    </row>
    <row r="123" spans="1:13" ht="63.75" x14ac:dyDescent="0.2">
      <c r="B123" s="17"/>
      <c r="C123" s="82"/>
      <c r="D123" s="82"/>
      <c r="E123" s="82"/>
      <c r="F123" s="82" t="s">
        <v>4451</v>
      </c>
      <c r="G123" s="82" t="s">
        <v>4451</v>
      </c>
      <c r="H123" s="82" t="s">
        <v>4452</v>
      </c>
      <c r="I123" s="82" t="s">
        <v>4452</v>
      </c>
    </row>
    <row r="124" spans="1:13" ht="25.5" x14ac:dyDescent="0.2">
      <c r="B124" s="17"/>
      <c r="C124" s="82" t="s">
        <v>4385</v>
      </c>
      <c r="D124" s="82" t="s">
        <v>4385</v>
      </c>
      <c r="E124" s="82" t="s">
        <v>4386</v>
      </c>
      <c r="F124" s="82" t="s">
        <v>4386</v>
      </c>
      <c r="G124" s="82" t="s">
        <v>4386</v>
      </c>
      <c r="H124" s="82" t="s">
        <v>4386</v>
      </c>
      <c r="I124" s="82" t="s">
        <v>4386</v>
      </c>
    </row>
    <row r="125" spans="1:13" ht="25.5" x14ac:dyDescent="0.2">
      <c r="B125" s="17"/>
      <c r="C125" s="82" t="s">
        <v>4988</v>
      </c>
      <c r="D125" s="82" t="s">
        <v>4989</v>
      </c>
      <c r="E125" s="82" t="s">
        <v>4988</v>
      </c>
      <c r="F125" s="82" t="s">
        <v>4989</v>
      </c>
      <c r="G125" s="4"/>
      <c r="H125" s="82" t="s">
        <v>4989</v>
      </c>
      <c r="I125" s="82"/>
    </row>
    <row r="126" spans="1:13" x14ac:dyDescent="0.2">
      <c r="B126" s="17"/>
      <c r="C126" s="80" t="s">
        <v>2106</v>
      </c>
      <c r="D126" s="80" t="s">
        <v>2106</v>
      </c>
      <c r="E126" s="80" t="s">
        <v>2106</v>
      </c>
      <c r="F126" s="80" t="s">
        <v>2106</v>
      </c>
      <c r="G126" s="80" t="s">
        <v>2106</v>
      </c>
      <c r="H126" s="80" t="s">
        <v>2106</v>
      </c>
      <c r="I126" s="80" t="s">
        <v>2106</v>
      </c>
    </row>
    <row r="127" spans="1:13" ht="25.5" x14ac:dyDescent="0.2">
      <c r="B127" s="17"/>
      <c r="C127" s="75" t="s">
        <v>6611</v>
      </c>
      <c r="D127" s="75" t="s">
        <v>6611</v>
      </c>
      <c r="E127" s="75" t="s">
        <v>6611</v>
      </c>
      <c r="F127" s="75" t="s">
        <v>6611</v>
      </c>
      <c r="G127" s="75" t="s">
        <v>6611</v>
      </c>
      <c r="H127" s="75" t="s">
        <v>6611</v>
      </c>
      <c r="I127" s="75" t="s">
        <v>6611</v>
      </c>
    </row>
    <row r="128" spans="1:13" ht="25.5" x14ac:dyDescent="0.2">
      <c r="C128" s="80" t="s">
        <v>4242</v>
      </c>
      <c r="D128" s="80" t="s">
        <v>4242</v>
      </c>
      <c r="E128" s="80" t="s">
        <v>4242</v>
      </c>
      <c r="F128" s="80" t="s">
        <v>4242</v>
      </c>
      <c r="G128" s="75" t="s">
        <v>4232</v>
      </c>
      <c r="H128" s="80" t="s">
        <v>4242</v>
      </c>
      <c r="I128" s="75" t="s">
        <v>4232</v>
      </c>
    </row>
    <row r="129" spans="1:9" ht="51" x14ac:dyDescent="0.2">
      <c r="C129" s="75" t="s">
        <v>4465</v>
      </c>
      <c r="D129" s="75" t="s">
        <v>4465</v>
      </c>
      <c r="E129" s="75" t="s">
        <v>4465</v>
      </c>
      <c r="F129" s="75" t="s">
        <v>4465</v>
      </c>
      <c r="G129" s="75" t="s">
        <v>4465</v>
      </c>
      <c r="H129" s="75" t="s">
        <v>4465</v>
      </c>
      <c r="I129" s="75" t="s">
        <v>4465</v>
      </c>
    </row>
    <row r="130" spans="1:9" x14ac:dyDescent="0.2">
      <c r="A130" s="460" t="s">
        <v>6882</v>
      </c>
      <c r="C130" s="9"/>
      <c r="D130" s="9"/>
      <c r="E130" s="9"/>
      <c r="F130" s="9"/>
      <c r="G130" s="9"/>
      <c r="H130" s="9"/>
      <c r="I130" s="9"/>
    </row>
    <row r="131" spans="1:9" x14ac:dyDescent="0.2">
      <c r="A131" s="318" t="s">
        <v>48</v>
      </c>
      <c r="C131" s="9"/>
      <c r="D131" s="9"/>
      <c r="E131" s="9"/>
      <c r="F131" s="9"/>
      <c r="G131" s="9"/>
      <c r="H131" s="9"/>
      <c r="I131" s="9"/>
    </row>
    <row r="132" spans="1:9" x14ac:dyDescent="0.2">
      <c r="A132" s="318" t="s">
        <v>4583</v>
      </c>
      <c r="C132" s="9"/>
      <c r="D132" s="9"/>
      <c r="E132" s="9"/>
      <c r="F132" s="9"/>
      <c r="G132" s="9"/>
      <c r="H132" s="9"/>
      <c r="I132" s="9"/>
    </row>
    <row r="133" spans="1:9" x14ac:dyDescent="0.2">
      <c r="A133" s="15" t="s">
        <v>6610</v>
      </c>
      <c r="B133" s="256" t="s">
        <v>7759</v>
      </c>
      <c r="C133" s="253" t="s">
        <v>7805</v>
      </c>
      <c r="D133" s="237" t="s">
        <v>7557</v>
      </c>
    </row>
    <row r="134" spans="1:9" x14ac:dyDescent="0.2">
      <c r="A134" s="318"/>
    </row>
    <row r="135" spans="1:9" x14ac:dyDescent="0.2">
      <c r="A135" s="318"/>
    </row>
    <row r="136" spans="1:9" x14ac:dyDescent="0.2">
      <c r="A136" s="460" t="s">
        <v>6881</v>
      </c>
      <c r="F136" s="109"/>
    </row>
    <row r="137" spans="1:9" x14ac:dyDescent="0.2">
      <c r="A137" s="318" t="s">
        <v>48</v>
      </c>
      <c r="F137" s="109"/>
    </row>
    <row r="138" spans="1:9" x14ac:dyDescent="0.2">
      <c r="A138" s="362" t="s">
        <v>4508</v>
      </c>
    </row>
    <row r="139" spans="1:9" x14ac:dyDescent="0.2">
      <c r="A139" s="15" t="s">
        <v>6656</v>
      </c>
    </row>
    <row r="140" spans="1:9" x14ac:dyDescent="0.2">
      <c r="A140" s="15" t="s">
        <v>6610</v>
      </c>
      <c r="B140" s="256" t="s">
        <v>7759</v>
      </c>
      <c r="C140" s="253" t="s">
        <v>7805</v>
      </c>
      <c r="D140" s="237" t="s">
        <v>7557</v>
      </c>
    </row>
    <row r="141" spans="1:9" x14ac:dyDescent="0.2">
      <c r="A141" s="15"/>
    </row>
    <row r="142" spans="1:9" x14ac:dyDescent="0.2">
      <c r="A142" s="18" t="s">
        <v>6891</v>
      </c>
    </row>
    <row r="143" spans="1:9" x14ac:dyDescent="0.2">
      <c r="A143" s="318" t="s">
        <v>48</v>
      </c>
    </row>
    <row r="144" spans="1:9" x14ac:dyDescent="0.2">
      <c r="A144" s="11" t="s">
        <v>4583</v>
      </c>
    </row>
    <row r="145" spans="1:4" x14ac:dyDescent="0.2">
      <c r="A145" s="156" t="s">
        <v>4490</v>
      </c>
    </row>
    <row r="146" spans="1:4" x14ac:dyDescent="0.2">
      <c r="A146" s="156" t="s">
        <v>6610</v>
      </c>
      <c r="B146" s="256" t="s">
        <v>7759</v>
      </c>
      <c r="C146" s="253" t="s">
        <v>7805</v>
      </c>
      <c r="D146" s="237" t="s">
        <v>7557</v>
      </c>
    </row>
    <row r="147" spans="1:4" x14ac:dyDescent="0.2">
      <c r="A147" s="156" t="s">
        <v>7563</v>
      </c>
      <c r="B147" s="214" t="s">
        <v>6613</v>
      </c>
      <c r="C147" s="158" t="s">
        <v>7806</v>
      </c>
      <c r="D147" s="157" t="s">
        <v>7463</v>
      </c>
    </row>
    <row r="149" spans="1:4" x14ac:dyDescent="0.2">
      <c r="A149" s="18" t="s">
        <v>6892</v>
      </c>
    </row>
    <row r="150" spans="1:4" x14ac:dyDescent="0.2">
      <c r="A150" s="318" t="s">
        <v>48</v>
      </c>
    </row>
    <row r="151" spans="1:4" x14ac:dyDescent="0.2">
      <c r="A151" s="381" t="s">
        <v>4508</v>
      </c>
    </row>
    <row r="152" spans="1:4" x14ac:dyDescent="0.2">
      <c r="A152" s="15" t="s">
        <v>6656</v>
      </c>
    </row>
    <row r="153" spans="1:4" x14ac:dyDescent="0.2">
      <c r="A153" s="156" t="s">
        <v>4490</v>
      </c>
    </row>
    <row r="154" spans="1:4" x14ac:dyDescent="0.2">
      <c r="A154" s="156" t="s">
        <v>6610</v>
      </c>
      <c r="B154" s="256" t="s">
        <v>7759</v>
      </c>
      <c r="C154" s="253" t="s">
        <v>7805</v>
      </c>
      <c r="D154" s="237" t="s">
        <v>7557</v>
      </c>
    </row>
    <row r="155" spans="1:4" x14ac:dyDescent="0.2">
      <c r="A155" s="156" t="s">
        <v>7563</v>
      </c>
      <c r="B155" s="214" t="s">
        <v>6613</v>
      </c>
      <c r="C155" s="158" t="s">
        <v>7806</v>
      </c>
      <c r="D155" s="157" t="s">
        <v>7463</v>
      </c>
    </row>
    <row r="156" spans="1:4" x14ac:dyDescent="0.2">
      <c r="A156" s="15"/>
    </row>
    <row r="157" spans="1:4" x14ac:dyDescent="0.2">
      <c r="A157" s="18" t="s">
        <v>6897</v>
      </c>
    </row>
    <row r="158" spans="1:4" x14ac:dyDescent="0.2">
      <c r="A158" s="318" t="s">
        <v>48</v>
      </c>
    </row>
    <row r="159" spans="1:4" x14ac:dyDescent="0.2">
      <c r="A159" s="11" t="s">
        <v>4583</v>
      </c>
    </row>
    <row r="160" spans="1:4" x14ac:dyDescent="0.2">
      <c r="A160" s="156" t="s">
        <v>4491</v>
      </c>
    </row>
    <row r="161" spans="1:11" x14ac:dyDescent="0.2">
      <c r="A161" s="15" t="s">
        <v>6610</v>
      </c>
      <c r="B161" s="256" t="s">
        <v>7759</v>
      </c>
      <c r="C161" s="253" t="s">
        <v>7805</v>
      </c>
      <c r="D161" s="237" t="s">
        <v>7557</v>
      </c>
    </row>
    <row r="162" spans="1:11" x14ac:dyDescent="0.2">
      <c r="A162" s="156"/>
    </row>
    <row r="163" spans="1:11" x14ac:dyDescent="0.2">
      <c r="A163" s="18" t="s">
        <v>6898</v>
      </c>
    </row>
    <row r="164" spans="1:11" x14ac:dyDescent="0.2">
      <c r="A164" s="318" t="s">
        <v>48</v>
      </c>
    </row>
    <row r="165" spans="1:11" x14ac:dyDescent="0.2">
      <c r="A165" s="381" t="s">
        <v>4508</v>
      </c>
    </row>
    <row r="166" spans="1:11" x14ac:dyDescent="0.2">
      <c r="A166" s="15" t="s">
        <v>6656</v>
      </c>
    </row>
    <row r="167" spans="1:11" x14ac:dyDescent="0.2">
      <c r="A167" s="156" t="s">
        <v>4491</v>
      </c>
    </row>
    <row r="168" spans="1:11" x14ac:dyDescent="0.2">
      <c r="A168" s="15" t="s">
        <v>6610</v>
      </c>
      <c r="B168" s="256" t="s">
        <v>7759</v>
      </c>
      <c r="C168" s="253" t="s">
        <v>7805</v>
      </c>
      <c r="D168" s="237" t="s">
        <v>7557</v>
      </c>
    </row>
    <row r="169" spans="1:11" x14ac:dyDescent="0.2">
      <c r="A169" s="15"/>
    </row>
    <row r="170" spans="1:11" x14ac:dyDescent="0.2">
      <c r="A170" s="17" t="s">
        <v>539</v>
      </c>
    </row>
    <row r="171" spans="1:11" x14ac:dyDescent="0.2">
      <c r="A171" s="17"/>
    </row>
    <row r="172" spans="1:11" x14ac:dyDescent="0.2">
      <c r="B172" s="86"/>
      <c r="C172" s="455" t="s">
        <v>538</v>
      </c>
      <c r="J172" s="14"/>
      <c r="K172" s="473"/>
    </row>
    <row r="173" spans="1:11" x14ac:dyDescent="0.2">
      <c r="B173" s="86"/>
      <c r="C173" s="219" t="s">
        <v>7856</v>
      </c>
      <c r="J173" s="14"/>
      <c r="K173" s="473"/>
    </row>
    <row r="174" spans="1:11" x14ac:dyDescent="0.2">
      <c r="A174" s="475" t="s">
        <v>537</v>
      </c>
      <c r="B174" s="474" t="s">
        <v>7857</v>
      </c>
      <c r="C174" s="781" t="s">
        <v>34</v>
      </c>
      <c r="D174" s="17" t="s">
        <v>4861</v>
      </c>
      <c r="E174" s="14" t="s">
        <v>7148</v>
      </c>
      <c r="F174" s="14" t="s">
        <v>6611</v>
      </c>
      <c r="G174" s="14" t="s">
        <v>4749</v>
      </c>
      <c r="H174" s="14"/>
      <c r="I174" s="14"/>
    </row>
    <row r="175" spans="1:11" x14ac:dyDescent="0.2">
      <c r="B175" s="86"/>
      <c r="C175" s="86" t="s">
        <v>4360</v>
      </c>
    </row>
  </sheetData>
  <mergeCells count="2">
    <mergeCell ref="C108:D108"/>
    <mergeCell ref="E108:I108"/>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3">
    <pageSetUpPr fitToPage="1"/>
  </sheetPr>
  <dimension ref="A1:L464"/>
  <sheetViews>
    <sheetView topLeftCell="A249" zoomScale="85" zoomScaleNormal="85" workbookViewId="0">
      <selection activeCell="A283" sqref="A283"/>
    </sheetView>
  </sheetViews>
  <sheetFormatPr defaultColWidth="9.140625" defaultRowHeight="12.75" x14ac:dyDescent="0.2"/>
  <cols>
    <col min="1" max="1" width="43.5703125" style="11" customWidth="1"/>
    <col min="2" max="2" width="16.42578125" style="11" customWidth="1"/>
    <col min="3" max="9" width="23.140625" style="11" customWidth="1"/>
    <col min="10" max="10" width="20.85546875" style="11" customWidth="1"/>
    <col min="11" max="246" width="9.140625" style="11"/>
    <col min="247" max="247" width="57" style="11" bestFit="1" customWidth="1"/>
    <col min="248" max="248" width="18" style="11" customWidth="1"/>
    <col min="249" max="249" width="13.85546875" style="11" customWidth="1"/>
    <col min="250" max="250" width="11.28515625" style="11" customWidth="1"/>
    <col min="251" max="251" width="22" style="11" customWidth="1"/>
    <col min="252" max="252" width="26" style="11" customWidth="1"/>
    <col min="253" max="253" width="18.42578125" style="11" customWidth="1"/>
    <col min="254" max="254" width="31.5703125" style="11" customWidth="1"/>
    <col min="255" max="502" width="9.140625" style="11"/>
    <col min="503" max="503" width="57" style="11" bestFit="1" customWidth="1"/>
    <col min="504" max="504" width="18" style="11" customWidth="1"/>
    <col min="505" max="505" width="13.85546875" style="11" customWidth="1"/>
    <col min="506" max="506" width="11.28515625" style="11" customWidth="1"/>
    <col min="507" max="507" width="22" style="11" customWidth="1"/>
    <col min="508" max="508" width="26" style="11" customWidth="1"/>
    <col min="509" max="509" width="18.42578125" style="11" customWidth="1"/>
    <col min="510" max="510" width="31.5703125" style="11" customWidth="1"/>
    <col min="511" max="758" width="9.140625" style="11"/>
    <col min="759" max="759" width="57" style="11" bestFit="1" customWidth="1"/>
    <col min="760" max="760" width="18" style="11" customWidth="1"/>
    <col min="761" max="761" width="13.85546875" style="11" customWidth="1"/>
    <col min="762" max="762" width="11.28515625" style="11" customWidth="1"/>
    <col min="763" max="763" width="22" style="11" customWidth="1"/>
    <col min="764" max="764" width="26" style="11" customWidth="1"/>
    <col min="765" max="765" width="18.42578125" style="11" customWidth="1"/>
    <col min="766" max="766" width="31.5703125" style="11" customWidth="1"/>
    <col min="767" max="1014" width="9.140625" style="11"/>
    <col min="1015" max="1015" width="57" style="11" bestFit="1" customWidth="1"/>
    <col min="1016" max="1016" width="18" style="11" customWidth="1"/>
    <col min="1017" max="1017" width="13.85546875" style="11" customWidth="1"/>
    <col min="1018" max="1018" width="11.28515625" style="11" customWidth="1"/>
    <col min="1019" max="1019" width="22" style="11" customWidth="1"/>
    <col min="1020" max="1020" width="26" style="11" customWidth="1"/>
    <col min="1021" max="1021" width="18.42578125" style="11" customWidth="1"/>
    <col min="1022" max="1022" width="31.5703125" style="11" customWidth="1"/>
    <col min="1023" max="1270" width="9.140625" style="11"/>
    <col min="1271" max="1271" width="57" style="11" bestFit="1" customWidth="1"/>
    <col min="1272" max="1272" width="18" style="11" customWidth="1"/>
    <col min="1273" max="1273" width="13.85546875" style="11" customWidth="1"/>
    <col min="1274" max="1274" width="11.28515625" style="11" customWidth="1"/>
    <col min="1275" max="1275" width="22" style="11" customWidth="1"/>
    <col min="1276" max="1276" width="26" style="11" customWidth="1"/>
    <col min="1277" max="1277" width="18.42578125" style="11" customWidth="1"/>
    <col min="1278" max="1278" width="31.5703125" style="11" customWidth="1"/>
    <col min="1279" max="1526" width="9.140625" style="11"/>
    <col min="1527" max="1527" width="57" style="11" bestFit="1" customWidth="1"/>
    <col min="1528" max="1528" width="18" style="11" customWidth="1"/>
    <col min="1529" max="1529" width="13.85546875" style="11" customWidth="1"/>
    <col min="1530" max="1530" width="11.28515625" style="11" customWidth="1"/>
    <col min="1531" max="1531" width="22" style="11" customWidth="1"/>
    <col min="1532" max="1532" width="26" style="11" customWidth="1"/>
    <col min="1533" max="1533" width="18.42578125" style="11" customWidth="1"/>
    <col min="1534" max="1534" width="31.5703125" style="11" customWidth="1"/>
    <col min="1535" max="1782" width="9.140625" style="11"/>
    <col min="1783" max="1783" width="57" style="11" bestFit="1" customWidth="1"/>
    <col min="1784" max="1784" width="18" style="11" customWidth="1"/>
    <col min="1785" max="1785" width="13.85546875" style="11" customWidth="1"/>
    <col min="1786" max="1786" width="11.28515625" style="11" customWidth="1"/>
    <col min="1787" max="1787" width="22" style="11" customWidth="1"/>
    <col min="1788" max="1788" width="26" style="11" customWidth="1"/>
    <col min="1789" max="1789" width="18.42578125" style="11" customWidth="1"/>
    <col min="1790" max="1790" width="31.5703125" style="11" customWidth="1"/>
    <col min="1791" max="2038" width="9.140625" style="11"/>
    <col min="2039" max="2039" width="57" style="11" bestFit="1" customWidth="1"/>
    <col min="2040" max="2040" width="18" style="11" customWidth="1"/>
    <col min="2041" max="2041" width="13.85546875" style="11" customWidth="1"/>
    <col min="2042" max="2042" width="11.28515625" style="11" customWidth="1"/>
    <col min="2043" max="2043" width="22" style="11" customWidth="1"/>
    <col min="2044" max="2044" width="26" style="11" customWidth="1"/>
    <col min="2045" max="2045" width="18.42578125" style="11" customWidth="1"/>
    <col min="2046" max="2046" width="31.5703125" style="11" customWidth="1"/>
    <col min="2047" max="2294" width="9.140625" style="11"/>
    <col min="2295" max="2295" width="57" style="11" bestFit="1" customWidth="1"/>
    <col min="2296" max="2296" width="18" style="11" customWidth="1"/>
    <col min="2297" max="2297" width="13.85546875" style="11" customWidth="1"/>
    <col min="2298" max="2298" width="11.28515625" style="11" customWidth="1"/>
    <col min="2299" max="2299" width="22" style="11" customWidth="1"/>
    <col min="2300" max="2300" width="26" style="11" customWidth="1"/>
    <col min="2301" max="2301" width="18.42578125" style="11" customWidth="1"/>
    <col min="2302" max="2302" width="31.5703125" style="11" customWidth="1"/>
    <col min="2303" max="2550" width="9.140625" style="11"/>
    <col min="2551" max="2551" width="57" style="11" bestFit="1" customWidth="1"/>
    <col min="2552" max="2552" width="18" style="11" customWidth="1"/>
    <col min="2553" max="2553" width="13.85546875" style="11" customWidth="1"/>
    <col min="2554" max="2554" width="11.28515625" style="11" customWidth="1"/>
    <col min="2555" max="2555" width="22" style="11" customWidth="1"/>
    <col min="2556" max="2556" width="26" style="11" customWidth="1"/>
    <col min="2557" max="2557" width="18.42578125" style="11" customWidth="1"/>
    <col min="2558" max="2558" width="31.5703125" style="11" customWidth="1"/>
    <col min="2559" max="2806" width="9.140625" style="11"/>
    <col min="2807" max="2807" width="57" style="11" bestFit="1" customWidth="1"/>
    <col min="2808" max="2808" width="18" style="11" customWidth="1"/>
    <col min="2809" max="2809" width="13.85546875" style="11" customWidth="1"/>
    <col min="2810" max="2810" width="11.28515625" style="11" customWidth="1"/>
    <col min="2811" max="2811" width="22" style="11" customWidth="1"/>
    <col min="2812" max="2812" width="26" style="11" customWidth="1"/>
    <col min="2813" max="2813" width="18.42578125" style="11" customWidth="1"/>
    <col min="2814" max="2814" width="31.5703125" style="11" customWidth="1"/>
    <col min="2815" max="3062" width="9.140625" style="11"/>
    <col min="3063" max="3063" width="57" style="11" bestFit="1" customWidth="1"/>
    <col min="3064" max="3064" width="18" style="11" customWidth="1"/>
    <col min="3065" max="3065" width="13.85546875" style="11" customWidth="1"/>
    <col min="3066" max="3066" width="11.28515625" style="11" customWidth="1"/>
    <col min="3067" max="3067" width="22" style="11" customWidth="1"/>
    <col min="3068" max="3068" width="26" style="11" customWidth="1"/>
    <col min="3069" max="3069" width="18.42578125" style="11" customWidth="1"/>
    <col min="3070" max="3070" width="31.5703125" style="11" customWidth="1"/>
    <col min="3071" max="3318" width="9.140625" style="11"/>
    <col min="3319" max="3319" width="57" style="11" bestFit="1" customWidth="1"/>
    <col min="3320" max="3320" width="18" style="11" customWidth="1"/>
    <col min="3321" max="3321" width="13.85546875" style="11" customWidth="1"/>
    <col min="3322" max="3322" width="11.28515625" style="11" customWidth="1"/>
    <col min="3323" max="3323" width="22" style="11" customWidth="1"/>
    <col min="3324" max="3324" width="26" style="11" customWidth="1"/>
    <col min="3325" max="3325" width="18.42578125" style="11" customWidth="1"/>
    <col min="3326" max="3326" width="31.5703125" style="11" customWidth="1"/>
    <col min="3327" max="3574" width="9.140625" style="11"/>
    <col min="3575" max="3575" width="57" style="11" bestFit="1" customWidth="1"/>
    <col min="3576" max="3576" width="18" style="11" customWidth="1"/>
    <col min="3577" max="3577" width="13.85546875" style="11" customWidth="1"/>
    <col min="3578" max="3578" width="11.28515625" style="11" customWidth="1"/>
    <col min="3579" max="3579" width="22" style="11" customWidth="1"/>
    <col min="3580" max="3580" width="26" style="11" customWidth="1"/>
    <col min="3581" max="3581" width="18.42578125" style="11" customWidth="1"/>
    <col min="3582" max="3582" width="31.5703125" style="11" customWidth="1"/>
    <col min="3583" max="3830" width="9.140625" style="11"/>
    <col min="3831" max="3831" width="57" style="11" bestFit="1" customWidth="1"/>
    <col min="3832" max="3832" width="18" style="11" customWidth="1"/>
    <col min="3833" max="3833" width="13.85546875" style="11" customWidth="1"/>
    <col min="3834" max="3834" width="11.28515625" style="11" customWidth="1"/>
    <col min="3835" max="3835" width="22" style="11" customWidth="1"/>
    <col min="3836" max="3836" width="26" style="11" customWidth="1"/>
    <col min="3837" max="3837" width="18.42578125" style="11" customWidth="1"/>
    <col min="3838" max="3838" width="31.5703125" style="11" customWidth="1"/>
    <col min="3839" max="4086" width="9.140625" style="11"/>
    <col min="4087" max="4087" width="57" style="11" bestFit="1" customWidth="1"/>
    <col min="4088" max="4088" width="18" style="11" customWidth="1"/>
    <col min="4089" max="4089" width="13.85546875" style="11" customWidth="1"/>
    <col min="4090" max="4090" width="11.28515625" style="11" customWidth="1"/>
    <col min="4091" max="4091" width="22" style="11" customWidth="1"/>
    <col min="4092" max="4092" width="26" style="11" customWidth="1"/>
    <col min="4093" max="4093" width="18.42578125" style="11" customWidth="1"/>
    <col min="4094" max="4094" width="31.5703125" style="11" customWidth="1"/>
    <col min="4095" max="4342" width="9.140625" style="11"/>
    <col min="4343" max="4343" width="57" style="11" bestFit="1" customWidth="1"/>
    <col min="4344" max="4344" width="18" style="11" customWidth="1"/>
    <col min="4345" max="4345" width="13.85546875" style="11" customWidth="1"/>
    <col min="4346" max="4346" width="11.28515625" style="11" customWidth="1"/>
    <col min="4347" max="4347" width="22" style="11" customWidth="1"/>
    <col min="4348" max="4348" width="26" style="11" customWidth="1"/>
    <col min="4349" max="4349" width="18.42578125" style="11" customWidth="1"/>
    <col min="4350" max="4350" width="31.5703125" style="11" customWidth="1"/>
    <col min="4351" max="4598" width="9.140625" style="11"/>
    <col min="4599" max="4599" width="57" style="11" bestFit="1" customWidth="1"/>
    <col min="4600" max="4600" width="18" style="11" customWidth="1"/>
    <col min="4601" max="4601" width="13.85546875" style="11" customWidth="1"/>
    <col min="4602" max="4602" width="11.28515625" style="11" customWidth="1"/>
    <col min="4603" max="4603" width="22" style="11" customWidth="1"/>
    <col min="4604" max="4604" width="26" style="11" customWidth="1"/>
    <col min="4605" max="4605" width="18.42578125" style="11" customWidth="1"/>
    <col min="4606" max="4606" width="31.5703125" style="11" customWidth="1"/>
    <col min="4607" max="4854" width="9.140625" style="11"/>
    <col min="4855" max="4855" width="57" style="11" bestFit="1" customWidth="1"/>
    <col min="4856" max="4856" width="18" style="11" customWidth="1"/>
    <col min="4857" max="4857" width="13.85546875" style="11" customWidth="1"/>
    <col min="4858" max="4858" width="11.28515625" style="11" customWidth="1"/>
    <col min="4859" max="4859" width="22" style="11" customWidth="1"/>
    <col min="4860" max="4860" width="26" style="11" customWidth="1"/>
    <col min="4861" max="4861" width="18.42578125" style="11" customWidth="1"/>
    <col min="4862" max="4862" width="31.5703125" style="11" customWidth="1"/>
    <col min="4863" max="5110" width="9.140625" style="11"/>
    <col min="5111" max="5111" width="57" style="11" bestFit="1" customWidth="1"/>
    <col min="5112" max="5112" width="18" style="11" customWidth="1"/>
    <col min="5113" max="5113" width="13.85546875" style="11" customWidth="1"/>
    <col min="5114" max="5114" width="11.28515625" style="11" customWidth="1"/>
    <col min="5115" max="5115" width="22" style="11" customWidth="1"/>
    <col min="5116" max="5116" width="26" style="11" customWidth="1"/>
    <col min="5117" max="5117" width="18.42578125" style="11" customWidth="1"/>
    <col min="5118" max="5118" width="31.5703125" style="11" customWidth="1"/>
    <col min="5119" max="5366" width="9.140625" style="11"/>
    <col min="5367" max="5367" width="57" style="11" bestFit="1" customWidth="1"/>
    <col min="5368" max="5368" width="18" style="11" customWidth="1"/>
    <col min="5369" max="5369" width="13.85546875" style="11" customWidth="1"/>
    <col min="5370" max="5370" width="11.28515625" style="11" customWidth="1"/>
    <col min="5371" max="5371" width="22" style="11" customWidth="1"/>
    <col min="5372" max="5372" width="26" style="11" customWidth="1"/>
    <col min="5373" max="5373" width="18.42578125" style="11" customWidth="1"/>
    <col min="5374" max="5374" width="31.5703125" style="11" customWidth="1"/>
    <col min="5375" max="5622" width="9.140625" style="11"/>
    <col min="5623" max="5623" width="57" style="11" bestFit="1" customWidth="1"/>
    <col min="5624" max="5624" width="18" style="11" customWidth="1"/>
    <col min="5625" max="5625" width="13.85546875" style="11" customWidth="1"/>
    <col min="5626" max="5626" width="11.28515625" style="11" customWidth="1"/>
    <col min="5627" max="5627" width="22" style="11" customWidth="1"/>
    <col min="5628" max="5628" width="26" style="11" customWidth="1"/>
    <col min="5629" max="5629" width="18.42578125" style="11" customWidth="1"/>
    <col min="5630" max="5630" width="31.5703125" style="11" customWidth="1"/>
    <col min="5631" max="5878" width="9.140625" style="11"/>
    <col min="5879" max="5879" width="57" style="11" bestFit="1" customWidth="1"/>
    <col min="5880" max="5880" width="18" style="11" customWidth="1"/>
    <col min="5881" max="5881" width="13.85546875" style="11" customWidth="1"/>
    <col min="5882" max="5882" width="11.28515625" style="11" customWidth="1"/>
    <col min="5883" max="5883" width="22" style="11" customWidth="1"/>
    <col min="5884" max="5884" width="26" style="11" customWidth="1"/>
    <col min="5885" max="5885" width="18.42578125" style="11" customWidth="1"/>
    <col min="5886" max="5886" width="31.5703125" style="11" customWidth="1"/>
    <col min="5887" max="6134" width="9.140625" style="11"/>
    <col min="6135" max="6135" width="57" style="11" bestFit="1" customWidth="1"/>
    <col min="6136" max="6136" width="18" style="11" customWidth="1"/>
    <col min="6137" max="6137" width="13.85546875" style="11" customWidth="1"/>
    <col min="6138" max="6138" width="11.28515625" style="11" customWidth="1"/>
    <col min="6139" max="6139" width="22" style="11" customWidth="1"/>
    <col min="6140" max="6140" width="26" style="11" customWidth="1"/>
    <col min="6141" max="6141" width="18.42578125" style="11" customWidth="1"/>
    <col min="6142" max="6142" width="31.5703125" style="11" customWidth="1"/>
    <col min="6143" max="6390" width="9.140625" style="11"/>
    <col min="6391" max="6391" width="57" style="11" bestFit="1" customWidth="1"/>
    <col min="6392" max="6392" width="18" style="11" customWidth="1"/>
    <col min="6393" max="6393" width="13.85546875" style="11" customWidth="1"/>
    <col min="6394" max="6394" width="11.28515625" style="11" customWidth="1"/>
    <col min="6395" max="6395" width="22" style="11" customWidth="1"/>
    <col min="6396" max="6396" width="26" style="11" customWidth="1"/>
    <col min="6397" max="6397" width="18.42578125" style="11" customWidth="1"/>
    <col min="6398" max="6398" width="31.5703125" style="11" customWidth="1"/>
    <col min="6399" max="6646" width="9.140625" style="11"/>
    <col min="6647" max="6647" width="57" style="11" bestFit="1" customWidth="1"/>
    <col min="6648" max="6648" width="18" style="11" customWidth="1"/>
    <col min="6649" max="6649" width="13.85546875" style="11" customWidth="1"/>
    <col min="6650" max="6650" width="11.28515625" style="11" customWidth="1"/>
    <col min="6651" max="6651" width="22" style="11" customWidth="1"/>
    <col min="6652" max="6652" width="26" style="11" customWidth="1"/>
    <col min="6653" max="6653" width="18.42578125" style="11" customWidth="1"/>
    <col min="6654" max="6654" width="31.5703125" style="11" customWidth="1"/>
    <col min="6655" max="6902" width="9.140625" style="11"/>
    <col min="6903" max="6903" width="57" style="11" bestFit="1" customWidth="1"/>
    <col min="6904" max="6904" width="18" style="11" customWidth="1"/>
    <col min="6905" max="6905" width="13.85546875" style="11" customWidth="1"/>
    <col min="6906" max="6906" width="11.28515625" style="11" customWidth="1"/>
    <col min="6907" max="6907" width="22" style="11" customWidth="1"/>
    <col min="6908" max="6908" width="26" style="11" customWidth="1"/>
    <col min="6909" max="6909" width="18.42578125" style="11" customWidth="1"/>
    <col min="6910" max="6910" width="31.5703125" style="11" customWidth="1"/>
    <col min="6911" max="7158" width="9.140625" style="11"/>
    <col min="7159" max="7159" width="57" style="11" bestFit="1" customWidth="1"/>
    <col min="7160" max="7160" width="18" style="11" customWidth="1"/>
    <col min="7161" max="7161" width="13.85546875" style="11" customWidth="1"/>
    <col min="7162" max="7162" width="11.28515625" style="11" customWidth="1"/>
    <col min="7163" max="7163" width="22" style="11" customWidth="1"/>
    <col min="7164" max="7164" width="26" style="11" customWidth="1"/>
    <col min="7165" max="7165" width="18.42578125" style="11" customWidth="1"/>
    <col min="7166" max="7166" width="31.5703125" style="11" customWidth="1"/>
    <col min="7167" max="7414" width="9.140625" style="11"/>
    <col min="7415" max="7415" width="57" style="11" bestFit="1" customWidth="1"/>
    <col min="7416" max="7416" width="18" style="11" customWidth="1"/>
    <col min="7417" max="7417" width="13.85546875" style="11" customWidth="1"/>
    <col min="7418" max="7418" width="11.28515625" style="11" customWidth="1"/>
    <col min="7419" max="7419" width="22" style="11" customWidth="1"/>
    <col min="7420" max="7420" width="26" style="11" customWidth="1"/>
    <col min="7421" max="7421" width="18.42578125" style="11" customWidth="1"/>
    <col min="7422" max="7422" width="31.5703125" style="11" customWidth="1"/>
    <col min="7423" max="7670" width="9.140625" style="11"/>
    <col min="7671" max="7671" width="57" style="11" bestFit="1" customWidth="1"/>
    <col min="7672" max="7672" width="18" style="11" customWidth="1"/>
    <col min="7673" max="7673" width="13.85546875" style="11" customWidth="1"/>
    <col min="7674" max="7674" width="11.28515625" style="11" customWidth="1"/>
    <col min="7675" max="7675" width="22" style="11" customWidth="1"/>
    <col min="7676" max="7676" width="26" style="11" customWidth="1"/>
    <col min="7677" max="7677" width="18.42578125" style="11" customWidth="1"/>
    <col min="7678" max="7678" width="31.5703125" style="11" customWidth="1"/>
    <col min="7679" max="7926" width="9.140625" style="11"/>
    <col min="7927" max="7927" width="57" style="11" bestFit="1" customWidth="1"/>
    <col min="7928" max="7928" width="18" style="11" customWidth="1"/>
    <col min="7929" max="7929" width="13.85546875" style="11" customWidth="1"/>
    <col min="7930" max="7930" width="11.28515625" style="11" customWidth="1"/>
    <col min="7931" max="7931" width="22" style="11" customWidth="1"/>
    <col min="7932" max="7932" width="26" style="11" customWidth="1"/>
    <col min="7933" max="7933" width="18.42578125" style="11" customWidth="1"/>
    <col min="7934" max="7934" width="31.5703125" style="11" customWidth="1"/>
    <col min="7935" max="8182" width="9.140625" style="11"/>
    <col min="8183" max="8183" width="57" style="11" bestFit="1" customWidth="1"/>
    <col min="8184" max="8184" width="18" style="11" customWidth="1"/>
    <col min="8185" max="8185" width="13.85546875" style="11" customWidth="1"/>
    <col min="8186" max="8186" width="11.28515625" style="11" customWidth="1"/>
    <col min="8187" max="8187" width="22" style="11" customWidth="1"/>
    <col min="8188" max="8188" width="26" style="11" customWidth="1"/>
    <col min="8189" max="8189" width="18.42578125" style="11" customWidth="1"/>
    <col min="8190" max="8190" width="31.5703125" style="11" customWidth="1"/>
    <col min="8191" max="8438" width="9.140625" style="11"/>
    <col min="8439" max="8439" width="57" style="11" bestFit="1" customWidth="1"/>
    <col min="8440" max="8440" width="18" style="11" customWidth="1"/>
    <col min="8441" max="8441" width="13.85546875" style="11" customWidth="1"/>
    <col min="8442" max="8442" width="11.28515625" style="11" customWidth="1"/>
    <col min="8443" max="8443" width="22" style="11" customWidth="1"/>
    <col min="8444" max="8444" width="26" style="11" customWidth="1"/>
    <col min="8445" max="8445" width="18.42578125" style="11" customWidth="1"/>
    <col min="8446" max="8446" width="31.5703125" style="11" customWidth="1"/>
    <col min="8447" max="8694" width="9.140625" style="11"/>
    <col min="8695" max="8695" width="57" style="11" bestFit="1" customWidth="1"/>
    <col min="8696" max="8696" width="18" style="11" customWidth="1"/>
    <col min="8697" max="8697" width="13.85546875" style="11" customWidth="1"/>
    <col min="8698" max="8698" width="11.28515625" style="11" customWidth="1"/>
    <col min="8699" max="8699" width="22" style="11" customWidth="1"/>
    <col min="8700" max="8700" width="26" style="11" customWidth="1"/>
    <col min="8701" max="8701" width="18.42578125" style="11" customWidth="1"/>
    <col min="8702" max="8702" width="31.5703125" style="11" customWidth="1"/>
    <col min="8703" max="8950" width="9.140625" style="11"/>
    <col min="8951" max="8951" width="57" style="11" bestFit="1" customWidth="1"/>
    <col min="8952" max="8952" width="18" style="11" customWidth="1"/>
    <col min="8953" max="8953" width="13.85546875" style="11" customWidth="1"/>
    <col min="8954" max="8954" width="11.28515625" style="11" customWidth="1"/>
    <col min="8955" max="8955" width="22" style="11" customWidth="1"/>
    <col min="8956" max="8956" width="26" style="11" customWidth="1"/>
    <col min="8957" max="8957" width="18.42578125" style="11" customWidth="1"/>
    <col min="8958" max="8958" width="31.5703125" style="11" customWidth="1"/>
    <col min="8959" max="9206" width="9.140625" style="11"/>
    <col min="9207" max="9207" width="57" style="11" bestFit="1" customWidth="1"/>
    <col min="9208" max="9208" width="18" style="11" customWidth="1"/>
    <col min="9209" max="9209" width="13.85546875" style="11" customWidth="1"/>
    <col min="9210" max="9210" width="11.28515625" style="11" customWidth="1"/>
    <col min="9211" max="9211" width="22" style="11" customWidth="1"/>
    <col min="9212" max="9212" width="26" style="11" customWidth="1"/>
    <col min="9213" max="9213" width="18.42578125" style="11" customWidth="1"/>
    <col min="9214" max="9214" width="31.5703125" style="11" customWidth="1"/>
    <col min="9215" max="9462" width="9.140625" style="11"/>
    <col min="9463" max="9463" width="57" style="11" bestFit="1" customWidth="1"/>
    <col min="9464" max="9464" width="18" style="11" customWidth="1"/>
    <col min="9465" max="9465" width="13.85546875" style="11" customWidth="1"/>
    <col min="9466" max="9466" width="11.28515625" style="11" customWidth="1"/>
    <col min="9467" max="9467" width="22" style="11" customWidth="1"/>
    <col min="9468" max="9468" width="26" style="11" customWidth="1"/>
    <col min="9469" max="9469" width="18.42578125" style="11" customWidth="1"/>
    <col min="9470" max="9470" width="31.5703125" style="11" customWidth="1"/>
    <col min="9471" max="9718" width="9.140625" style="11"/>
    <col min="9719" max="9719" width="57" style="11" bestFit="1" customWidth="1"/>
    <col min="9720" max="9720" width="18" style="11" customWidth="1"/>
    <col min="9721" max="9721" width="13.85546875" style="11" customWidth="1"/>
    <col min="9722" max="9722" width="11.28515625" style="11" customWidth="1"/>
    <col min="9723" max="9723" width="22" style="11" customWidth="1"/>
    <col min="9724" max="9724" width="26" style="11" customWidth="1"/>
    <col min="9725" max="9725" width="18.42578125" style="11" customWidth="1"/>
    <col min="9726" max="9726" width="31.5703125" style="11" customWidth="1"/>
    <col min="9727" max="9974" width="9.140625" style="11"/>
    <col min="9975" max="9975" width="57" style="11" bestFit="1" customWidth="1"/>
    <col min="9976" max="9976" width="18" style="11" customWidth="1"/>
    <col min="9977" max="9977" width="13.85546875" style="11" customWidth="1"/>
    <col min="9978" max="9978" width="11.28515625" style="11" customWidth="1"/>
    <col min="9979" max="9979" width="22" style="11" customWidth="1"/>
    <col min="9980" max="9980" width="26" style="11" customWidth="1"/>
    <col min="9981" max="9981" width="18.42578125" style="11" customWidth="1"/>
    <col min="9982" max="9982" width="31.5703125" style="11" customWidth="1"/>
    <col min="9983" max="10230" width="9.140625" style="11"/>
    <col min="10231" max="10231" width="57" style="11" bestFit="1" customWidth="1"/>
    <col min="10232" max="10232" width="18" style="11" customWidth="1"/>
    <col min="10233" max="10233" width="13.85546875" style="11" customWidth="1"/>
    <col min="10234" max="10234" width="11.28515625" style="11" customWidth="1"/>
    <col min="10235" max="10235" width="22" style="11" customWidth="1"/>
    <col min="10236" max="10236" width="26" style="11" customWidth="1"/>
    <col min="10237" max="10237" width="18.42578125" style="11" customWidth="1"/>
    <col min="10238" max="10238" width="31.5703125" style="11" customWidth="1"/>
    <col min="10239" max="10486" width="9.140625" style="11"/>
    <col min="10487" max="10487" width="57" style="11" bestFit="1" customWidth="1"/>
    <col min="10488" max="10488" width="18" style="11" customWidth="1"/>
    <col min="10489" max="10489" width="13.85546875" style="11" customWidth="1"/>
    <col min="10490" max="10490" width="11.28515625" style="11" customWidth="1"/>
    <col min="10491" max="10491" width="22" style="11" customWidth="1"/>
    <col min="10492" max="10492" width="26" style="11" customWidth="1"/>
    <col min="10493" max="10493" width="18.42578125" style="11" customWidth="1"/>
    <col min="10494" max="10494" width="31.5703125" style="11" customWidth="1"/>
    <col min="10495" max="10742" width="9.140625" style="11"/>
    <col min="10743" max="10743" width="57" style="11" bestFit="1" customWidth="1"/>
    <col min="10744" max="10744" width="18" style="11" customWidth="1"/>
    <col min="10745" max="10745" width="13.85546875" style="11" customWidth="1"/>
    <col min="10746" max="10746" width="11.28515625" style="11" customWidth="1"/>
    <col min="10747" max="10747" width="22" style="11" customWidth="1"/>
    <col min="10748" max="10748" width="26" style="11" customWidth="1"/>
    <col min="10749" max="10749" width="18.42578125" style="11" customWidth="1"/>
    <col min="10750" max="10750" width="31.5703125" style="11" customWidth="1"/>
    <col min="10751" max="10998" width="9.140625" style="11"/>
    <col min="10999" max="10999" width="57" style="11" bestFit="1" customWidth="1"/>
    <col min="11000" max="11000" width="18" style="11" customWidth="1"/>
    <col min="11001" max="11001" width="13.85546875" style="11" customWidth="1"/>
    <col min="11002" max="11002" width="11.28515625" style="11" customWidth="1"/>
    <col min="11003" max="11003" width="22" style="11" customWidth="1"/>
    <col min="11004" max="11004" width="26" style="11" customWidth="1"/>
    <col min="11005" max="11005" width="18.42578125" style="11" customWidth="1"/>
    <col min="11006" max="11006" width="31.5703125" style="11" customWidth="1"/>
    <col min="11007" max="11254" width="9.140625" style="11"/>
    <col min="11255" max="11255" width="57" style="11" bestFit="1" customWidth="1"/>
    <col min="11256" max="11256" width="18" style="11" customWidth="1"/>
    <col min="11257" max="11257" width="13.85546875" style="11" customWidth="1"/>
    <col min="11258" max="11258" width="11.28515625" style="11" customWidth="1"/>
    <col min="11259" max="11259" width="22" style="11" customWidth="1"/>
    <col min="11260" max="11260" width="26" style="11" customWidth="1"/>
    <col min="11261" max="11261" width="18.42578125" style="11" customWidth="1"/>
    <col min="11262" max="11262" width="31.5703125" style="11" customWidth="1"/>
    <col min="11263" max="11510" width="9.140625" style="11"/>
    <col min="11511" max="11511" width="57" style="11" bestFit="1" customWidth="1"/>
    <col min="11512" max="11512" width="18" style="11" customWidth="1"/>
    <col min="11513" max="11513" width="13.85546875" style="11" customWidth="1"/>
    <col min="11514" max="11514" width="11.28515625" style="11" customWidth="1"/>
    <col min="11515" max="11515" width="22" style="11" customWidth="1"/>
    <col min="11516" max="11516" width="26" style="11" customWidth="1"/>
    <col min="11517" max="11517" width="18.42578125" style="11" customWidth="1"/>
    <col min="11518" max="11518" width="31.5703125" style="11" customWidth="1"/>
    <col min="11519" max="11766" width="9.140625" style="11"/>
    <col min="11767" max="11767" width="57" style="11" bestFit="1" customWidth="1"/>
    <col min="11768" max="11768" width="18" style="11" customWidth="1"/>
    <col min="11769" max="11769" width="13.85546875" style="11" customWidth="1"/>
    <col min="11770" max="11770" width="11.28515625" style="11" customWidth="1"/>
    <col min="11771" max="11771" width="22" style="11" customWidth="1"/>
    <col min="11772" max="11772" width="26" style="11" customWidth="1"/>
    <col min="11773" max="11773" width="18.42578125" style="11" customWidth="1"/>
    <col min="11774" max="11774" width="31.5703125" style="11" customWidth="1"/>
    <col min="11775" max="12022" width="9.140625" style="11"/>
    <col min="12023" max="12023" width="57" style="11" bestFit="1" customWidth="1"/>
    <col min="12024" max="12024" width="18" style="11" customWidth="1"/>
    <col min="12025" max="12025" width="13.85546875" style="11" customWidth="1"/>
    <col min="12026" max="12026" width="11.28515625" style="11" customWidth="1"/>
    <col min="12027" max="12027" width="22" style="11" customWidth="1"/>
    <col min="12028" max="12028" width="26" style="11" customWidth="1"/>
    <col min="12029" max="12029" width="18.42578125" style="11" customWidth="1"/>
    <col min="12030" max="12030" width="31.5703125" style="11" customWidth="1"/>
    <col min="12031" max="12278" width="9.140625" style="11"/>
    <col min="12279" max="12279" width="57" style="11" bestFit="1" customWidth="1"/>
    <col min="12280" max="12280" width="18" style="11" customWidth="1"/>
    <col min="12281" max="12281" width="13.85546875" style="11" customWidth="1"/>
    <col min="12282" max="12282" width="11.28515625" style="11" customWidth="1"/>
    <col min="12283" max="12283" width="22" style="11" customWidth="1"/>
    <col min="12284" max="12284" width="26" style="11" customWidth="1"/>
    <col min="12285" max="12285" width="18.42578125" style="11" customWidth="1"/>
    <col min="12286" max="12286" width="31.5703125" style="11" customWidth="1"/>
    <col min="12287" max="12534" width="9.140625" style="11"/>
    <col min="12535" max="12535" width="57" style="11" bestFit="1" customWidth="1"/>
    <col min="12536" max="12536" width="18" style="11" customWidth="1"/>
    <col min="12537" max="12537" width="13.85546875" style="11" customWidth="1"/>
    <col min="12538" max="12538" width="11.28515625" style="11" customWidth="1"/>
    <col min="12539" max="12539" width="22" style="11" customWidth="1"/>
    <col min="12540" max="12540" width="26" style="11" customWidth="1"/>
    <col min="12541" max="12541" width="18.42578125" style="11" customWidth="1"/>
    <col min="12542" max="12542" width="31.5703125" style="11" customWidth="1"/>
    <col min="12543" max="12790" width="9.140625" style="11"/>
    <col min="12791" max="12791" width="57" style="11" bestFit="1" customWidth="1"/>
    <col min="12792" max="12792" width="18" style="11" customWidth="1"/>
    <col min="12793" max="12793" width="13.85546875" style="11" customWidth="1"/>
    <col min="12794" max="12794" width="11.28515625" style="11" customWidth="1"/>
    <col min="12795" max="12795" width="22" style="11" customWidth="1"/>
    <col min="12796" max="12796" width="26" style="11" customWidth="1"/>
    <col min="12797" max="12797" width="18.42578125" style="11" customWidth="1"/>
    <col min="12798" max="12798" width="31.5703125" style="11" customWidth="1"/>
    <col min="12799" max="13046" width="9.140625" style="11"/>
    <col min="13047" max="13047" width="57" style="11" bestFit="1" customWidth="1"/>
    <col min="13048" max="13048" width="18" style="11" customWidth="1"/>
    <col min="13049" max="13049" width="13.85546875" style="11" customWidth="1"/>
    <col min="13050" max="13050" width="11.28515625" style="11" customWidth="1"/>
    <col min="13051" max="13051" width="22" style="11" customWidth="1"/>
    <col min="13052" max="13052" width="26" style="11" customWidth="1"/>
    <col min="13053" max="13053" width="18.42578125" style="11" customWidth="1"/>
    <col min="13054" max="13054" width="31.5703125" style="11" customWidth="1"/>
    <col min="13055" max="13302" width="9.140625" style="11"/>
    <col min="13303" max="13303" width="57" style="11" bestFit="1" customWidth="1"/>
    <col min="13304" max="13304" width="18" style="11" customWidth="1"/>
    <col min="13305" max="13305" width="13.85546875" style="11" customWidth="1"/>
    <col min="13306" max="13306" width="11.28515625" style="11" customWidth="1"/>
    <col min="13307" max="13307" width="22" style="11" customWidth="1"/>
    <col min="13308" max="13308" width="26" style="11" customWidth="1"/>
    <col min="13309" max="13309" width="18.42578125" style="11" customWidth="1"/>
    <col min="13310" max="13310" width="31.5703125" style="11" customWidth="1"/>
    <col min="13311" max="13558" width="9.140625" style="11"/>
    <col min="13559" max="13559" width="57" style="11" bestFit="1" customWidth="1"/>
    <col min="13560" max="13560" width="18" style="11" customWidth="1"/>
    <col min="13561" max="13561" width="13.85546875" style="11" customWidth="1"/>
    <col min="13562" max="13562" width="11.28515625" style="11" customWidth="1"/>
    <col min="13563" max="13563" width="22" style="11" customWidth="1"/>
    <col min="13564" max="13564" width="26" style="11" customWidth="1"/>
    <col min="13565" max="13565" width="18.42578125" style="11" customWidth="1"/>
    <col min="13566" max="13566" width="31.5703125" style="11" customWidth="1"/>
    <col min="13567" max="13814" width="9.140625" style="11"/>
    <col min="13815" max="13815" width="57" style="11" bestFit="1" customWidth="1"/>
    <col min="13816" max="13816" width="18" style="11" customWidth="1"/>
    <col min="13817" max="13817" width="13.85546875" style="11" customWidth="1"/>
    <col min="13818" max="13818" width="11.28515625" style="11" customWidth="1"/>
    <col min="13819" max="13819" width="22" style="11" customWidth="1"/>
    <col min="13820" max="13820" width="26" style="11" customWidth="1"/>
    <col min="13821" max="13821" width="18.42578125" style="11" customWidth="1"/>
    <col min="13822" max="13822" width="31.5703125" style="11" customWidth="1"/>
    <col min="13823" max="14070" width="9.140625" style="11"/>
    <col min="14071" max="14071" width="57" style="11" bestFit="1" customWidth="1"/>
    <col min="14072" max="14072" width="18" style="11" customWidth="1"/>
    <col min="14073" max="14073" width="13.85546875" style="11" customWidth="1"/>
    <col min="14074" max="14074" width="11.28515625" style="11" customWidth="1"/>
    <col min="14075" max="14075" width="22" style="11" customWidth="1"/>
    <col min="14076" max="14076" width="26" style="11" customWidth="1"/>
    <col min="14077" max="14077" width="18.42578125" style="11" customWidth="1"/>
    <col min="14078" max="14078" width="31.5703125" style="11" customWidth="1"/>
    <col min="14079" max="14326" width="9.140625" style="11"/>
    <col min="14327" max="14327" width="57" style="11" bestFit="1" customWidth="1"/>
    <col min="14328" max="14328" width="18" style="11" customWidth="1"/>
    <col min="14329" max="14329" width="13.85546875" style="11" customWidth="1"/>
    <col min="14330" max="14330" width="11.28515625" style="11" customWidth="1"/>
    <col min="14331" max="14331" width="22" style="11" customWidth="1"/>
    <col min="14332" max="14332" width="26" style="11" customWidth="1"/>
    <col min="14333" max="14333" width="18.42578125" style="11" customWidth="1"/>
    <col min="14334" max="14334" width="31.5703125" style="11" customWidth="1"/>
    <col min="14335" max="14582" width="9.140625" style="11"/>
    <col min="14583" max="14583" width="57" style="11" bestFit="1" customWidth="1"/>
    <col min="14584" max="14584" width="18" style="11" customWidth="1"/>
    <col min="14585" max="14585" width="13.85546875" style="11" customWidth="1"/>
    <col min="14586" max="14586" width="11.28515625" style="11" customWidth="1"/>
    <col min="14587" max="14587" width="22" style="11" customWidth="1"/>
    <col min="14588" max="14588" width="26" style="11" customWidth="1"/>
    <col min="14589" max="14589" width="18.42578125" style="11" customWidth="1"/>
    <col min="14590" max="14590" width="31.5703125" style="11" customWidth="1"/>
    <col min="14591" max="14838" width="9.140625" style="11"/>
    <col min="14839" max="14839" width="57" style="11" bestFit="1" customWidth="1"/>
    <col min="14840" max="14840" width="18" style="11" customWidth="1"/>
    <col min="14841" max="14841" width="13.85546875" style="11" customWidth="1"/>
    <col min="14842" max="14842" width="11.28515625" style="11" customWidth="1"/>
    <col min="14843" max="14843" width="22" style="11" customWidth="1"/>
    <col min="14844" max="14844" width="26" style="11" customWidth="1"/>
    <col min="14845" max="14845" width="18.42578125" style="11" customWidth="1"/>
    <col min="14846" max="14846" width="31.5703125" style="11" customWidth="1"/>
    <col min="14847" max="15094" width="9.140625" style="11"/>
    <col min="15095" max="15095" width="57" style="11" bestFit="1" customWidth="1"/>
    <col min="15096" max="15096" width="18" style="11" customWidth="1"/>
    <col min="15097" max="15097" width="13.85546875" style="11" customWidth="1"/>
    <col min="15098" max="15098" width="11.28515625" style="11" customWidth="1"/>
    <col min="15099" max="15099" width="22" style="11" customWidth="1"/>
    <col min="15100" max="15100" width="26" style="11" customWidth="1"/>
    <col min="15101" max="15101" width="18.42578125" style="11" customWidth="1"/>
    <col min="15102" max="15102" width="31.5703125" style="11" customWidth="1"/>
    <col min="15103" max="15350" width="9.140625" style="11"/>
    <col min="15351" max="15351" width="57" style="11" bestFit="1" customWidth="1"/>
    <col min="15352" max="15352" width="18" style="11" customWidth="1"/>
    <col min="15353" max="15353" width="13.85546875" style="11" customWidth="1"/>
    <col min="15354" max="15354" width="11.28515625" style="11" customWidth="1"/>
    <col min="15355" max="15355" width="22" style="11" customWidth="1"/>
    <col min="15356" max="15356" width="26" style="11" customWidth="1"/>
    <col min="15357" max="15357" width="18.42578125" style="11" customWidth="1"/>
    <col min="15358" max="15358" width="31.5703125" style="11" customWidth="1"/>
    <col min="15359" max="15606" width="9.140625" style="11"/>
    <col min="15607" max="15607" width="57" style="11" bestFit="1" customWidth="1"/>
    <col min="15608" max="15608" width="18" style="11" customWidth="1"/>
    <col min="15609" max="15609" width="13.85546875" style="11" customWidth="1"/>
    <col min="15610" max="15610" width="11.28515625" style="11" customWidth="1"/>
    <col min="15611" max="15611" width="22" style="11" customWidth="1"/>
    <col min="15612" max="15612" width="26" style="11" customWidth="1"/>
    <col min="15613" max="15613" width="18.42578125" style="11" customWidth="1"/>
    <col min="15614" max="15614" width="31.5703125" style="11" customWidth="1"/>
    <col min="15615" max="15862" width="9.140625" style="11"/>
    <col min="15863" max="15863" width="57" style="11" bestFit="1" customWidth="1"/>
    <col min="15864" max="15864" width="18" style="11" customWidth="1"/>
    <col min="15865" max="15865" width="13.85546875" style="11" customWidth="1"/>
    <col min="15866" max="15866" width="11.28515625" style="11" customWidth="1"/>
    <col min="15867" max="15867" width="22" style="11" customWidth="1"/>
    <col min="15868" max="15868" width="26" style="11" customWidth="1"/>
    <col min="15869" max="15869" width="18.42578125" style="11" customWidth="1"/>
    <col min="15870" max="15870" width="31.5703125" style="11" customWidth="1"/>
    <col min="15871" max="16118" width="9.140625" style="11"/>
    <col min="16119" max="16119" width="57" style="11" bestFit="1" customWidth="1"/>
    <col min="16120" max="16120" width="18" style="11" customWidth="1"/>
    <col min="16121" max="16121" width="13.85546875" style="11" customWidth="1"/>
    <col min="16122" max="16122" width="11.28515625" style="11" customWidth="1"/>
    <col min="16123" max="16123" width="22" style="11" customWidth="1"/>
    <col min="16124" max="16124" width="26" style="11" customWidth="1"/>
    <col min="16125" max="16125" width="18.42578125" style="11" customWidth="1"/>
    <col min="16126" max="16126" width="31.5703125" style="11" customWidth="1"/>
    <col min="16127" max="16384" width="9.140625" style="11"/>
  </cols>
  <sheetData>
    <row r="1" spans="1:7" x14ac:dyDescent="0.2">
      <c r="A1" s="460" t="s">
        <v>5207</v>
      </c>
      <c r="B1" s="740" t="str">
        <f t="shared" ref="B1:B6" si="0">HYPERLINK("#List!$A$1", "Preparatory")</f>
        <v>Preparatory</v>
      </c>
    </row>
    <row r="2" spans="1:7" x14ac:dyDescent="0.2">
      <c r="A2" s="460" t="s">
        <v>5206</v>
      </c>
      <c r="B2" s="740" t="str">
        <f t="shared" si="0"/>
        <v>Preparatory</v>
      </c>
    </row>
    <row r="3" spans="1:7" x14ac:dyDescent="0.2">
      <c r="A3" s="460" t="s">
        <v>6565</v>
      </c>
      <c r="B3" s="740" t="str">
        <f t="shared" si="0"/>
        <v>Preparatory</v>
      </c>
    </row>
    <row r="4" spans="1:7" x14ac:dyDescent="0.2">
      <c r="A4" s="460" t="s">
        <v>6566</v>
      </c>
      <c r="B4" s="740" t="str">
        <f t="shared" si="0"/>
        <v>Preparatory</v>
      </c>
    </row>
    <row r="5" spans="1:7" x14ac:dyDescent="0.2">
      <c r="A5" s="460" t="s">
        <v>6622</v>
      </c>
      <c r="B5" s="740" t="str">
        <f t="shared" si="0"/>
        <v>Preparatory</v>
      </c>
    </row>
    <row r="6" spans="1:7" x14ac:dyDescent="0.2">
      <c r="A6" s="460" t="s">
        <v>6623</v>
      </c>
      <c r="B6" s="740" t="str">
        <f t="shared" si="0"/>
        <v>Preparatory</v>
      </c>
    </row>
    <row r="7" spans="1:7" x14ac:dyDescent="0.2">
      <c r="A7" s="460"/>
    </row>
    <row r="8" spans="1:7" x14ac:dyDescent="0.2">
      <c r="A8" s="106" t="s">
        <v>603</v>
      </c>
      <c r="B8" s="17"/>
      <c r="C8" s="472"/>
      <c r="D8" s="382"/>
      <c r="E8" s="17"/>
      <c r="F8" s="17"/>
      <c r="G8" s="17"/>
    </row>
    <row r="9" spans="1:7" x14ac:dyDescent="0.2">
      <c r="A9" s="106" t="s">
        <v>2439</v>
      </c>
      <c r="B9" s="17"/>
      <c r="C9" s="17"/>
      <c r="D9" s="4"/>
      <c r="E9" s="4"/>
      <c r="F9" s="4"/>
      <c r="G9" s="4"/>
    </row>
    <row r="10" spans="1:7" x14ac:dyDescent="0.2">
      <c r="A10" s="106"/>
      <c r="B10" s="17"/>
      <c r="C10" s="17"/>
      <c r="D10" s="4"/>
      <c r="E10" s="4"/>
      <c r="F10" s="4"/>
      <c r="G10" s="4"/>
    </row>
    <row r="11" spans="1:7" x14ac:dyDescent="0.2">
      <c r="A11" s="275" t="s">
        <v>6899</v>
      </c>
      <c r="B11" s="17"/>
      <c r="C11" s="17"/>
      <c r="D11" s="4"/>
      <c r="E11" s="4"/>
      <c r="F11" s="4"/>
      <c r="G11" s="4"/>
    </row>
    <row r="12" spans="1:7" x14ac:dyDescent="0.2">
      <c r="A12" s="196" t="s">
        <v>48</v>
      </c>
      <c r="B12" s="17"/>
      <c r="C12" s="17"/>
      <c r="D12" s="4"/>
      <c r="E12" s="4"/>
      <c r="F12" s="4"/>
      <c r="G12" s="4"/>
    </row>
    <row r="13" spans="1:7" x14ac:dyDescent="0.2">
      <c r="A13" s="85" t="s">
        <v>4583</v>
      </c>
      <c r="B13" s="17"/>
      <c r="C13" s="17"/>
      <c r="D13" s="4"/>
      <c r="E13" s="4"/>
      <c r="F13" s="4"/>
      <c r="G13" s="4"/>
    </row>
    <row r="14" spans="1:7" x14ac:dyDescent="0.2">
      <c r="A14" s="15" t="s">
        <v>6610</v>
      </c>
      <c r="B14" s="256" t="s">
        <v>7759</v>
      </c>
      <c r="C14" s="253" t="s">
        <v>7805</v>
      </c>
      <c r="D14" s="237" t="s">
        <v>7557</v>
      </c>
      <c r="E14" s="4"/>
      <c r="F14" s="4"/>
      <c r="G14" s="4"/>
    </row>
    <row r="15" spans="1:7" x14ac:dyDescent="0.2">
      <c r="A15" s="318"/>
      <c r="B15" s="17"/>
      <c r="C15" s="17"/>
      <c r="D15" s="4"/>
      <c r="E15" s="4"/>
      <c r="F15" s="4"/>
      <c r="G15" s="4"/>
    </row>
    <row r="16" spans="1:7" x14ac:dyDescent="0.2">
      <c r="A16" s="275" t="s">
        <v>6900</v>
      </c>
      <c r="B16" s="17"/>
      <c r="C16" s="17"/>
      <c r="D16" s="4"/>
      <c r="E16" s="4"/>
      <c r="F16" s="4"/>
      <c r="G16" s="4"/>
    </row>
    <row r="17" spans="1:7" x14ac:dyDescent="0.2">
      <c r="A17" s="196" t="s">
        <v>48</v>
      </c>
      <c r="B17" s="17"/>
      <c r="C17" s="17"/>
      <c r="D17" s="4"/>
      <c r="E17" s="4"/>
      <c r="F17" s="4"/>
      <c r="G17" s="4"/>
    </row>
    <row r="18" spans="1:7" x14ac:dyDescent="0.2">
      <c r="A18" s="196" t="s">
        <v>4508</v>
      </c>
      <c r="B18" s="17"/>
      <c r="C18" s="17"/>
      <c r="D18" s="4"/>
      <c r="E18" s="4"/>
      <c r="F18" s="4"/>
      <c r="G18" s="4"/>
    </row>
    <row r="19" spans="1:7" x14ac:dyDescent="0.2">
      <c r="A19" s="15" t="s">
        <v>6656</v>
      </c>
      <c r="B19" s="17"/>
      <c r="C19" s="17"/>
      <c r="D19" s="4"/>
      <c r="E19" s="4"/>
      <c r="F19" s="4"/>
      <c r="G19" s="4"/>
    </row>
    <row r="20" spans="1:7" x14ac:dyDescent="0.2">
      <c r="A20" s="15" t="s">
        <v>6610</v>
      </c>
      <c r="B20" s="256" t="s">
        <v>7759</v>
      </c>
      <c r="C20" s="253" t="s">
        <v>7805</v>
      </c>
      <c r="D20" s="237" t="s">
        <v>7557</v>
      </c>
      <c r="E20" s="4"/>
      <c r="F20" s="4"/>
      <c r="G20" s="4"/>
    </row>
    <row r="21" spans="1:7" x14ac:dyDescent="0.2">
      <c r="A21" s="15"/>
      <c r="B21" s="17"/>
      <c r="C21" s="17"/>
      <c r="D21" s="4"/>
      <c r="E21" s="4"/>
      <c r="F21" s="4"/>
      <c r="G21" s="4"/>
    </row>
    <row r="22" spans="1:7" x14ac:dyDescent="0.2">
      <c r="A22" s="275" t="s">
        <v>6915</v>
      </c>
      <c r="B22" s="17"/>
      <c r="C22" s="17"/>
      <c r="D22" s="4"/>
      <c r="E22" s="4"/>
      <c r="F22" s="4"/>
      <c r="G22" s="4"/>
    </row>
    <row r="23" spans="1:7" x14ac:dyDescent="0.2">
      <c r="A23" s="196" t="s">
        <v>48</v>
      </c>
      <c r="B23" s="17"/>
      <c r="C23" s="17"/>
      <c r="D23" s="4"/>
      <c r="E23" s="4"/>
      <c r="F23" s="4"/>
      <c r="G23" s="4"/>
    </row>
    <row r="24" spans="1:7" x14ac:dyDescent="0.2">
      <c r="A24" s="85" t="s">
        <v>4583</v>
      </c>
      <c r="B24" s="17"/>
      <c r="C24" s="17"/>
      <c r="D24" s="4"/>
      <c r="E24" s="4"/>
      <c r="F24" s="4"/>
      <c r="G24" s="4"/>
    </row>
    <row r="25" spans="1:7" x14ac:dyDescent="0.2">
      <c r="A25" s="156" t="s">
        <v>4490</v>
      </c>
      <c r="B25" s="17"/>
      <c r="C25" s="17"/>
      <c r="D25" s="4"/>
      <c r="E25" s="4"/>
      <c r="F25" s="4"/>
      <c r="G25" s="4"/>
    </row>
    <row r="26" spans="1:7" x14ac:dyDescent="0.2">
      <c r="A26" s="156" t="s">
        <v>6610</v>
      </c>
      <c r="B26" s="256" t="s">
        <v>7759</v>
      </c>
      <c r="C26" s="253" t="s">
        <v>7805</v>
      </c>
      <c r="D26" s="237" t="s">
        <v>7557</v>
      </c>
      <c r="E26" s="4"/>
      <c r="F26" s="4"/>
      <c r="G26" s="4"/>
    </row>
    <row r="27" spans="1:7" x14ac:dyDescent="0.2">
      <c r="A27" s="156" t="s">
        <v>7563</v>
      </c>
      <c r="B27" s="214" t="s">
        <v>6613</v>
      </c>
      <c r="C27" s="158" t="s">
        <v>7806</v>
      </c>
      <c r="D27" s="157" t="s">
        <v>7463</v>
      </c>
      <c r="E27" s="4"/>
      <c r="F27" s="4"/>
      <c r="G27" s="4"/>
    </row>
    <row r="28" spans="1:7" x14ac:dyDescent="0.2">
      <c r="B28" s="17"/>
      <c r="C28" s="17"/>
      <c r="D28" s="4"/>
      <c r="E28" s="4"/>
      <c r="F28" s="4"/>
      <c r="G28" s="4"/>
    </row>
    <row r="29" spans="1:7" x14ac:dyDescent="0.2">
      <c r="A29" s="275" t="s">
        <v>6916</v>
      </c>
      <c r="B29" s="17"/>
      <c r="C29" s="17"/>
      <c r="D29" s="4"/>
      <c r="E29" s="4"/>
      <c r="F29" s="4"/>
      <c r="G29" s="4"/>
    </row>
    <row r="30" spans="1:7" x14ac:dyDescent="0.2">
      <c r="A30" s="196" t="s">
        <v>48</v>
      </c>
      <c r="B30" s="17"/>
      <c r="C30" s="17"/>
      <c r="D30" s="4"/>
      <c r="E30" s="4"/>
      <c r="F30" s="4"/>
      <c r="G30" s="4"/>
    </row>
    <row r="31" spans="1:7" x14ac:dyDescent="0.2">
      <c r="A31" s="270" t="s">
        <v>4508</v>
      </c>
      <c r="B31" s="17"/>
      <c r="C31" s="17"/>
      <c r="D31" s="4"/>
      <c r="E31" s="4"/>
      <c r="F31" s="4"/>
      <c r="G31" s="4"/>
    </row>
    <row r="32" spans="1:7" x14ac:dyDescent="0.2">
      <c r="A32" s="15" t="s">
        <v>6656</v>
      </c>
      <c r="B32" s="17"/>
      <c r="C32" s="17"/>
      <c r="D32" s="4"/>
      <c r="E32" s="4"/>
      <c r="F32" s="4"/>
      <c r="G32" s="4"/>
    </row>
    <row r="33" spans="1:7" x14ac:dyDescent="0.2">
      <c r="A33" s="156" t="s">
        <v>4490</v>
      </c>
      <c r="B33" s="17"/>
      <c r="C33" s="17"/>
      <c r="D33" s="4"/>
      <c r="E33" s="4"/>
      <c r="F33" s="4"/>
      <c r="G33" s="4"/>
    </row>
    <row r="34" spans="1:7" x14ac:dyDescent="0.2">
      <c r="A34" s="156" t="s">
        <v>6610</v>
      </c>
      <c r="B34" s="256" t="s">
        <v>7759</v>
      </c>
      <c r="C34" s="253" t="s">
        <v>7805</v>
      </c>
      <c r="D34" s="237" t="s">
        <v>7557</v>
      </c>
      <c r="E34" s="4"/>
      <c r="F34" s="4"/>
      <c r="G34" s="4"/>
    </row>
    <row r="35" spans="1:7" x14ac:dyDescent="0.2">
      <c r="A35" s="156" t="s">
        <v>7563</v>
      </c>
      <c r="B35" s="214" t="s">
        <v>6613</v>
      </c>
      <c r="C35" s="158" t="s">
        <v>7806</v>
      </c>
      <c r="D35" s="157" t="s">
        <v>7463</v>
      </c>
      <c r="E35" s="4"/>
      <c r="F35" s="4"/>
      <c r="G35" s="4"/>
    </row>
    <row r="36" spans="1:7" x14ac:dyDescent="0.2">
      <c r="A36" s="15"/>
      <c r="B36" s="17"/>
      <c r="C36" s="17"/>
      <c r="D36" s="4"/>
      <c r="E36" s="4"/>
      <c r="F36" s="4"/>
      <c r="G36" s="4"/>
    </row>
    <row r="37" spans="1:7" x14ac:dyDescent="0.2">
      <c r="A37" s="275" t="s">
        <v>6931</v>
      </c>
      <c r="B37" s="17"/>
      <c r="C37" s="17"/>
      <c r="D37" s="4"/>
      <c r="E37" s="4"/>
      <c r="F37" s="4"/>
      <c r="G37" s="4"/>
    </row>
    <row r="38" spans="1:7" x14ac:dyDescent="0.2">
      <c r="A38" s="196" t="s">
        <v>48</v>
      </c>
      <c r="B38" s="17"/>
      <c r="C38" s="17"/>
      <c r="D38" s="4"/>
      <c r="E38" s="4"/>
      <c r="F38" s="4"/>
      <c r="G38" s="4"/>
    </row>
    <row r="39" spans="1:7" x14ac:dyDescent="0.2">
      <c r="A39" s="85" t="s">
        <v>4583</v>
      </c>
      <c r="B39" s="17"/>
      <c r="C39" s="17"/>
      <c r="D39" s="4"/>
      <c r="E39" s="4"/>
      <c r="F39" s="4"/>
      <c r="G39" s="4"/>
    </row>
    <row r="40" spans="1:7" x14ac:dyDescent="0.2">
      <c r="A40" s="156" t="s">
        <v>4491</v>
      </c>
      <c r="B40" s="17"/>
      <c r="C40" s="17"/>
      <c r="D40" s="4"/>
      <c r="E40" s="4"/>
      <c r="F40" s="4"/>
      <c r="G40" s="4"/>
    </row>
    <row r="41" spans="1:7" x14ac:dyDescent="0.2">
      <c r="A41" s="156" t="s">
        <v>6610</v>
      </c>
      <c r="B41" s="256" t="s">
        <v>7759</v>
      </c>
      <c r="C41" s="253" t="s">
        <v>7805</v>
      </c>
      <c r="D41" s="237" t="s">
        <v>7557</v>
      </c>
      <c r="E41" s="4"/>
      <c r="F41" s="4"/>
      <c r="G41" s="4"/>
    </row>
    <row r="42" spans="1:7" x14ac:dyDescent="0.2">
      <c r="B42" s="17"/>
      <c r="C42" s="17"/>
      <c r="D42" s="4"/>
      <c r="E42" s="4"/>
      <c r="F42" s="4"/>
      <c r="G42" s="4"/>
    </row>
    <row r="43" spans="1:7" x14ac:dyDescent="0.2">
      <c r="A43" s="275" t="s">
        <v>6932</v>
      </c>
      <c r="B43" s="17"/>
      <c r="C43" s="17"/>
      <c r="D43" s="4"/>
      <c r="E43" s="4"/>
      <c r="F43" s="4"/>
      <c r="G43" s="4"/>
    </row>
    <row r="44" spans="1:7" x14ac:dyDescent="0.2">
      <c r="A44" s="196" t="s">
        <v>48</v>
      </c>
      <c r="B44" s="17"/>
      <c r="C44" s="17"/>
      <c r="D44" s="4"/>
      <c r="E44" s="4"/>
      <c r="F44" s="4"/>
      <c r="G44" s="4"/>
    </row>
    <row r="45" spans="1:7" x14ac:dyDescent="0.2">
      <c r="A45" s="270" t="s">
        <v>4508</v>
      </c>
      <c r="B45" s="17"/>
      <c r="C45" s="17"/>
      <c r="D45" s="4"/>
      <c r="E45" s="4"/>
      <c r="F45" s="4"/>
      <c r="G45" s="4"/>
    </row>
    <row r="46" spans="1:7" x14ac:dyDescent="0.2">
      <c r="A46" s="15" t="s">
        <v>6656</v>
      </c>
      <c r="B46" s="17"/>
      <c r="C46" s="17"/>
      <c r="D46" s="4"/>
      <c r="E46" s="4"/>
      <c r="F46" s="4"/>
      <c r="G46" s="4"/>
    </row>
    <row r="47" spans="1:7" x14ac:dyDescent="0.2">
      <c r="A47" s="156" t="s">
        <v>4491</v>
      </c>
      <c r="B47" s="17"/>
      <c r="C47" s="17"/>
      <c r="D47" s="4"/>
      <c r="E47" s="4"/>
      <c r="F47" s="4"/>
      <c r="G47" s="4"/>
    </row>
    <row r="48" spans="1:7" x14ac:dyDescent="0.2">
      <c r="A48" s="156" t="s">
        <v>6610</v>
      </c>
      <c r="B48" s="256" t="s">
        <v>7759</v>
      </c>
      <c r="C48" s="253" t="s">
        <v>7805</v>
      </c>
      <c r="D48" s="237" t="s">
        <v>7557</v>
      </c>
      <c r="E48" s="4"/>
      <c r="F48" s="4"/>
      <c r="G48" s="4"/>
    </row>
    <row r="49" spans="1:9" x14ac:dyDescent="0.2">
      <c r="A49" s="318"/>
      <c r="B49" s="17"/>
      <c r="C49" s="17"/>
      <c r="D49" s="4"/>
      <c r="E49" s="4"/>
      <c r="F49" s="4"/>
      <c r="G49" s="4"/>
    </row>
    <row r="50" spans="1:9" x14ac:dyDescent="0.2">
      <c r="A50" s="106"/>
      <c r="B50" s="38"/>
      <c r="C50" s="305" t="s">
        <v>5101</v>
      </c>
      <c r="F50" s="4"/>
      <c r="G50" s="4"/>
    </row>
    <row r="51" spans="1:9" x14ac:dyDescent="0.2">
      <c r="A51" s="106"/>
      <c r="B51" s="38"/>
      <c r="C51" s="304" t="s">
        <v>7811</v>
      </c>
      <c r="F51" s="4"/>
      <c r="G51" s="4"/>
    </row>
    <row r="52" spans="1:9" x14ac:dyDescent="0.2">
      <c r="A52" s="358" t="s">
        <v>6666</v>
      </c>
      <c r="B52" s="304" t="s">
        <v>7807</v>
      </c>
      <c r="C52" s="674" t="s">
        <v>2425</v>
      </c>
      <c r="D52" s="14" t="s">
        <v>2110</v>
      </c>
      <c r="E52" s="14" t="s">
        <v>5023</v>
      </c>
    </row>
    <row r="53" spans="1:9" x14ac:dyDescent="0.2">
      <c r="A53" s="358" t="s">
        <v>6664</v>
      </c>
      <c r="B53" s="304" t="s">
        <v>7808</v>
      </c>
      <c r="C53" s="674" t="s">
        <v>2426</v>
      </c>
      <c r="D53" s="14" t="s">
        <v>2110</v>
      </c>
      <c r="E53" s="14" t="s">
        <v>5024</v>
      </c>
    </row>
    <row r="54" spans="1:9" x14ac:dyDescent="0.2">
      <c r="A54" s="358" t="s">
        <v>2435</v>
      </c>
      <c r="B54" s="304" t="s">
        <v>7809</v>
      </c>
      <c r="C54" s="674" t="s">
        <v>2428</v>
      </c>
      <c r="D54" s="14" t="s">
        <v>2110</v>
      </c>
      <c r="E54" s="14" t="s">
        <v>5025</v>
      </c>
      <c r="H54" s="33"/>
      <c r="I54" s="33"/>
    </row>
    <row r="55" spans="1:9" x14ac:dyDescent="0.2">
      <c r="A55" s="358" t="s">
        <v>6670</v>
      </c>
      <c r="B55" s="304" t="s">
        <v>7852</v>
      </c>
      <c r="C55" s="674" t="s">
        <v>2430</v>
      </c>
      <c r="D55" s="14" t="s">
        <v>2110</v>
      </c>
      <c r="E55" s="14" t="s">
        <v>5026</v>
      </c>
      <c r="H55" s="33"/>
      <c r="I55" s="33"/>
    </row>
    <row r="56" spans="1:9" x14ac:dyDescent="0.2">
      <c r="A56" s="358" t="s">
        <v>6667</v>
      </c>
      <c r="B56" s="304" t="s">
        <v>7853</v>
      </c>
      <c r="C56" s="674" t="s">
        <v>2432</v>
      </c>
      <c r="D56" s="14" t="s">
        <v>2110</v>
      </c>
      <c r="E56" s="14" t="s">
        <v>5027</v>
      </c>
      <c r="H56" s="33"/>
      <c r="I56" s="33"/>
    </row>
    <row r="57" spans="1:9" x14ac:dyDescent="0.2">
      <c r="A57" s="362"/>
      <c r="B57" s="35"/>
      <c r="C57" s="370"/>
      <c r="D57" s="14"/>
      <c r="E57" s="14"/>
      <c r="H57" s="33"/>
      <c r="I57" s="33"/>
    </row>
    <row r="58" spans="1:9" x14ac:dyDescent="0.2">
      <c r="A58" s="275" t="s">
        <v>6901</v>
      </c>
      <c r="B58" s="35"/>
      <c r="C58" s="370"/>
      <c r="D58" s="14"/>
      <c r="E58" s="14"/>
      <c r="H58" s="33"/>
      <c r="I58" s="33"/>
    </row>
    <row r="59" spans="1:9" x14ac:dyDescent="0.2">
      <c r="A59" s="196" t="s">
        <v>48</v>
      </c>
      <c r="H59" s="33"/>
      <c r="I59" s="33"/>
    </row>
    <row r="60" spans="1:9" x14ac:dyDescent="0.2">
      <c r="A60" s="85" t="s">
        <v>4360</v>
      </c>
      <c r="H60" s="33"/>
      <c r="I60" s="33"/>
    </row>
    <row r="61" spans="1:9" x14ac:dyDescent="0.2">
      <c r="A61" s="85" t="s">
        <v>4583</v>
      </c>
      <c r="F61" s="42"/>
      <c r="G61" s="14"/>
      <c r="H61" s="14"/>
    </row>
    <row r="62" spans="1:9" x14ac:dyDescent="0.2">
      <c r="A62" s="11" t="s">
        <v>4859</v>
      </c>
    </row>
    <row r="63" spans="1:9" x14ac:dyDescent="0.2">
      <c r="A63" s="156" t="s">
        <v>6610</v>
      </c>
      <c r="B63" s="256" t="s">
        <v>7759</v>
      </c>
      <c r="C63" s="253" t="s">
        <v>7805</v>
      </c>
      <c r="D63" s="237" t="s">
        <v>7557</v>
      </c>
    </row>
    <row r="64" spans="1:9" x14ac:dyDescent="0.2">
      <c r="F64" s="109"/>
    </row>
    <row r="65" spans="1:6" x14ac:dyDescent="0.2">
      <c r="A65" s="275" t="s">
        <v>6902</v>
      </c>
      <c r="F65" s="109"/>
    </row>
    <row r="66" spans="1:6" x14ac:dyDescent="0.2">
      <c r="A66" s="196" t="s">
        <v>48</v>
      </c>
    </row>
    <row r="67" spans="1:6" x14ac:dyDescent="0.2">
      <c r="A67" s="85" t="s">
        <v>4360</v>
      </c>
    </row>
    <row r="68" spans="1:6" x14ac:dyDescent="0.2">
      <c r="A68" s="270" t="s">
        <v>4508</v>
      </c>
    </row>
    <row r="69" spans="1:6" x14ac:dyDescent="0.2">
      <c r="A69" s="15" t="s">
        <v>6656</v>
      </c>
    </row>
    <row r="70" spans="1:6" x14ac:dyDescent="0.2">
      <c r="A70" s="11" t="s">
        <v>4859</v>
      </c>
    </row>
    <row r="71" spans="1:6" x14ac:dyDescent="0.2">
      <c r="A71" s="156" t="s">
        <v>6610</v>
      </c>
      <c r="B71" s="256" t="s">
        <v>7759</v>
      </c>
      <c r="C71" s="253" t="s">
        <v>7805</v>
      </c>
      <c r="D71" s="237" t="s">
        <v>7557</v>
      </c>
      <c r="F71" s="109"/>
    </row>
    <row r="72" spans="1:6" x14ac:dyDescent="0.2">
      <c r="F72" s="109"/>
    </row>
    <row r="73" spans="1:6" x14ac:dyDescent="0.2">
      <c r="A73" s="275" t="s">
        <v>6917</v>
      </c>
      <c r="F73" s="109"/>
    </row>
    <row r="74" spans="1:6" x14ac:dyDescent="0.2">
      <c r="A74" s="196" t="s">
        <v>48</v>
      </c>
      <c r="F74" s="109"/>
    </row>
    <row r="75" spans="1:6" x14ac:dyDescent="0.2">
      <c r="A75" s="85" t="s">
        <v>4360</v>
      </c>
      <c r="F75" s="109"/>
    </row>
    <row r="76" spans="1:6" x14ac:dyDescent="0.2">
      <c r="A76" s="85" t="s">
        <v>4583</v>
      </c>
      <c r="F76" s="109"/>
    </row>
    <row r="77" spans="1:6" x14ac:dyDescent="0.2">
      <c r="A77" s="156" t="s">
        <v>4490</v>
      </c>
      <c r="F77" s="109"/>
    </row>
    <row r="78" spans="1:6" x14ac:dyDescent="0.2">
      <c r="A78" s="156" t="s">
        <v>6610</v>
      </c>
      <c r="B78" s="256" t="s">
        <v>7759</v>
      </c>
      <c r="C78" s="253" t="s">
        <v>7805</v>
      </c>
      <c r="D78" s="237" t="s">
        <v>7557</v>
      </c>
      <c r="F78" s="109"/>
    </row>
    <row r="79" spans="1:6" x14ac:dyDescent="0.2">
      <c r="A79" s="156" t="s">
        <v>7563</v>
      </c>
      <c r="B79" s="214" t="s">
        <v>6613</v>
      </c>
      <c r="C79" s="158" t="s">
        <v>7806</v>
      </c>
      <c r="D79" s="157" t="s">
        <v>7463</v>
      </c>
      <c r="F79" s="109"/>
    </row>
    <row r="80" spans="1:6" x14ac:dyDescent="0.2">
      <c r="F80" s="109"/>
    </row>
    <row r="81" spans="1:6" x14ac:dyDescent="0.2">
      <c r="A81" s="275" t="s">
        <v>6918</v>
      </c>
      <c r="F81" s="109"/>
    </row>
    <row r="82" spans="1:6" x14ac:dyDescent="0.2">
      <c r="A82" s="196" t="s">
        <v>48</v>
      </c>
      <c r="F82" s="109"/>
    </row>
    <row r="83" spans="1:6" x14ac:dyDescent="0.2">
      <c r="A83" s="85" t="s">
        <v>4360</v>
      </c>
      <c r="F83" s="109"/>
    </row>
    <row r="84" spans="1:6" x14ac:dyDescent="0.2">
      <c r="A84" s="270" t="s">
        <v>4508</v>
      </c>
      <c r="F84" s="109"/>
    </row>
    <row r="85" spans="1:6" x14ac:dyDescent="0.2">
      <c r="A85" s="15" t="s">
        <v>6656</v>
      </c>
      <c r="F85" s="109"/>
    </row>
    <row r="86" spans="1:6" x14ac:dyDescent="0.2">
      <c r="A86" s="156" t="s">
        <v>4490</v>
      </c>
      <c r="F86" s="109"/>
    </row>
    <row r="87" spans="1:6" x14ac:dyDescent="0.2">
      <c r="A87" s="156" t="s">
        <v>6610</v>
      </c>
      <c r="B87" s="256" t="s">
        <v>7759</v>
      </c>
      <c r="C87" s="253" t="s">
        <v>7805</v>
      </c>
      <c r="D87" s="237" t="s">
        <v>7557</v>
      </c>
      <c r="F87" s="109"/>
    </row>
    <row r="88" spans="1:6" x14ac:dyDescent="0.2">
      <c r="A88" s="156" t="s">
        <v>7563</v>
      </c>
      <c r="B88" s="214" t="s">
        <v>6613</v>
      </c>
      <c r="C88" s="158" t="s">
        <v>7806</v>
      </c>
      <c r="D88" s="157" t="s">
        <v>7463</v>
      </c>
      <c r="F88" s="109"/>
    </row>
    <row r="89" spans="1:6" x14ac:dyDescent="0.2">
      <c r="F89" s="109"/>
    </row>
    <row r="90" spans="1:6" x14ac:dyDescent="0.2">
      <c r="A90" s="275" t="s">
        <v>6933</v>
      </c>
      <c r="F90" s="109"/>
    </row>
    <row r="91" spans="1:6" x14ac:dyDescent="0.2">
      <c r="A91" s="196" t="s">
        <v>48</v>
      </c>
      <c r="F91" s="109"/>
    </row>
    <row r="92" spans="1:6" x14ac:dyDescent="0.2">
      <c r="A92" s="85" t="s">
        <v>4360</v>
      </c>
      <c r="F92" s="109"/>
    </row>
    <row r="93" spans="1:6" x14ac:dyDescent="0.2">
      <c r="A93" s="85" t="s">
        <v>4583</v>
      </c>
      <c r="F93" s="109"/>
    </row>
    <row r="94" spans="1:6" x14ac:dyDescent="0.2">
      <c r="A94" s="156" t="s">
        <v>4491</v>
      </c>
      <c r="F94" s="109"/>
    </row>
    <row r="95" spans="1:6" x14ac:dyDescent="0.2">
      <c r="A95" s="156" t="s">
        <v>6610</v>
      </c>
      <c r="B95" s="256" t="s">
        <v>7759</v>
      </c>
      <c r="C95" s="253" t="s">
        <v>7805</v>
      </c>
      <c r="D95" s="237" t="s">
        <v>7557</v>
      </c>
      <c r="F95" s="109"/>
    </row>
    <row r="96" spans="1:6" x14ac:dyDescent="0.2">
      <c r="F96" s="109"/>
    </row>
    <row r="97" spans="1:12" x14ac:dyDescent="0.2">
      <c r="A97" s="275" t="s">
        <v>6934</v>
      </c>
      <c r="F97" s="109"/>
    </row>
    <row r="98" spans="1:12" x14ac:dyDescent="0.2">
      <c r="A98" s="196" t="s">
        <v>48</v>
      </c>
      <c r="F98" s="109"/>
    </row>
    <row r="99" spans="1:12" x14ac:dyDescent="0.2">
      <c r="A99" s="85" t="s">
        <v>4360</v>
      </c>
      <c r="F99" s="109"/>
    </row>
    <row r="100" spans="1:12" x14ac:dyDescent="0.2">
      <c r="A100" s="270" t="s">
        <v>4508</v>
      </c>
      <c r="F100" s="109"/>
    </row>
    <row r="101" spans="1:12" x14ac:dyDescent="0.2">
      <c r="A101" s="15" t="s">
        <v>6656</v>
      </c>
      <c r="F101" s="109"/>
    </row>
    <row r="102" spans="1:12" x14ac:dyDescent="0.2">
      <c r="A102" s="156" t="s">
        <v>4491</v>
      </c>
      <c r="F102" s="109"/>
    </row>
    <row r="103" spans="1:12" x14ac:dyDescent="0.2">
      <c r="A103" s="156" t="s">
        <v>6610</v>
      </c>
      <c r="B103" s="256" t="s">
        <v>7759</v>
      </c>
      <c r="C103" s="253" t="s">
        <v>7805</v>
      </c>
      <c r="D103" s="237" t="s">
        <v>7557</v>
      </c>
      <c r="F103" s="109"/>
    </row>
    <row r="104" spans="1:12" x14ac:dyDescent="0.2">
      <c r="F104" s="109"/>
    </row>
    <row r="105" spans="1:12" x14ac:dyDescent="0.2">
      <c r="A105" s="362" t="s">
        <v>602</v>
      </c>
    </row>
    <row r="107" spans="1:12" x14ac:dyDescent="0.2">
      <c r="C107" s="858" t="s">
        <v>513</v>
      </c>
      <c r="D107" s="865"/>
      <c r="E107" s="858" t="s">
        <v>512</v>
      </c>
      <c r="F107" s="861"/>
      <c r="G107" s="861"/>
      <c r="H107" s="861"/>
      <c r="I107" s="865"/>
    </row>
    <row r="108" spans="1:12" ht="51" x14ac:dyDescent="0.2">
      <c r="B108" s="17"/>
      <c r="C108" s="215" t="s">
        <v>510</v>
      </c>
      <c r="D108" s="215" t="s">
        <v>511</v>
      </c>
      <c r="E108" s="215" t="s">
        <v>510</v>
      </c>
      <c r="F108" s="215" t="s">
        <v>509</v>
      </c>
      <c r="G108" s="215" t="s">
        <v>508</v>
      </c>
      <c r="H108" s="215" t="s">
        <v>507</v>
      </c>
      <c r="I108" s="215" t="s">
        <v>427</v>
      </c>
    </row>
    <row r="109" spans="1:12" x14ac:dyDescent="0.2">
      <c r="B109" s="17"/>
      <c r="C109" s="219" t="s">
        <v>7835</v>
      </c>
      <c r="D109" s="219" t="s">
        <v>7836</v>
      </c>
      <c r="E109" s="219" t="s">
        <v>7837</v>
      </c>
      <c r="F109" s="219" t="s">
        <v>7838</v>
      </c>
      <c r="G109" s="219" t="s">
        <v>7839</v>
      </c>
      <c r="H109" s="219" t="s">
        <v>7840</v>
      </c>
      <c r="I109" s="219" t="s">
        <v>7841</v>
      </c>
    </row>
    <row r="110" spans="1:12" x14ac:dyDescent="0.2">
      <c r="A110" s="241" t="s">
        <v>601</v>
      </c>
      <c r="B110" s="304" t="s">
        <v>7812</v>
      </c>
      <c r="C110" s="678" t="s">
        <v>23</v>
      </c>
      <c r="D110" s="678" t="s">
        <v>269</v>
      </c>
      <c r="E110" s="678" t="s">
        <v>227</v>
      </c>
      <c r="F110" s="678" t="s">
        <v>268</v>
      </c>
      <c r="G110" s="678" t="s">
        <v>208</v>
      </c>
      <c r="H110" s="678" t="s">
        <v>504</v>
      </c>
      <c r="I110" s="678" t="s">
        <v>0</v>
      </c>
      <c r="J110" s="13" t="s">
        <v>4899</v>
      </c>
      <c r="K110" s="17"/>
      <c r="L110" s="17"/>
    </row>
    <row r="111" spans="1:12" x14ac:dyDescent="0.2">
      <c r="A111" s="241" t="s">
        <v>600</v>
      </c>
      <c r="B111" s="304" t="s">
        <v>7815</v>
      </c>
      <c r="C111" s="678" t="s">
        <v>24</v>
      </c>
      <c r="D111" s="678" t="s">
        <v>558</v>
      </c>
      <c r="E111" s="678" t="s">
        <v>274</v>
      </c>
      <c r="F111" s="678" t="s">
        <v>502</v>
      </c>
      <c r="G111" s="678" t="s">
        <v>239</v>
      </c>
      <c r="H111" s="678" t="s">
        <v>501</v>
      </c>
      <c r="I111" s="678" t="s">
        <v>389</v>
      </c>
      <c r="J111" s="13" t="s">
        <v>4900</v>
      </c>
      <c r="K111" s="17"/>
      <c r="L111" s="17"/>
    </row>
    <row r="112" spans="1:12" x14ac:dyDescent="0.2">
      <c r="A112" s="241" t="s">
        <v>599</v>
      </c>
      <c r="B112" s="304" t="s">
        <v>7824</v>
      </c>
      <c r="C112" s="678" t="s">
        <v>25</v>
      </c>
      <c r="D112" s="678" t="s">
        <v>217</v>
      </c>
      <c r="E112" s="678" t="s">
        <v>424</v>
      </c>
      <c r="F112" s="678" t="s">
        <v>556</v>
      </c>
      <c r="G112" s="678" t="s">
        <v>238</v>
      </c>
      <c r="H112" s="678" t="s">
        <v>213</v>
      </c>
      <c r="I112" s="678" t="s">
        <v>116</v>
      </c>
      <c r="J112" s="13" t="s">
        <v>4901</v>
      </c>
      <c r="K112" s="17"/>
      <c r="L112" s="17"/>
    </row>
    <row r="113" spans="1:12" x14ac:dyDescent="0.2">
      <c r="A113" s="241" t="s">
        <v>598</v>
      </c>
      <c r="B113" s="304" t="s">
        <v>7825</v>
      </c>
      <c r="C113" s="652"/>
      <c r="D113" s="652"/>
      <c r="E113" s="652"/>
      <c r="F113" s="652"/>
      <c r="G113" s="678" t="s">
        <v>2147</v>
      </c>
      <c r="H113" s="652"/>
      <c r="I113" s="678" t="s">
        <v>2148</v>
      </c>
      <c r="J113" s="13" t="s">
        <v>4902</v>
      </c>
      <c r="K113" s="17"/>
      <c r="L113" s="17"/>
    </row>
    <row r="114" spans="1:12" x14ac:dyDescent="0.2">
      <c r="A114" s="242" t="s">
        <v>597</v>
      </c>
      <c r="B114" s="304" t="s">
        <v>7826</v>
      </c>
      <c r="C114" s="678" t="s">
        <v>26</v>
      </c>
      <c r="D114" s="678" t="s">
        <v>498</v>
      </c>
      <c r="E114" s="678" t="s">
        <v>553</v>
      </c>
      <c r="F114" s="678" t="s">
        <v>497</v>
      </c>
      <c r="G114" s="678" t="s">
        <v>237</v>
      </c>
      <c r="H114" s="678" t="s">
        <v>496</v>
      </c>
      <c r="I114" s="678" t="s">
        <v>117</v>
      </c>
      <c r="J114" s="13" t="s">
        <v>4903</v>
      </c>
      <c r="K114" s="17"/>
      <c r="L114" s="17"/>
    </row>
    <row r="115" spans="1:12" x14ac:dyDescent="0.2">
      <c r="A115" s="242" t="s">
        <v>552</v>
      </c>
      <c r="B115" s="304" t="s">
        <v>7827</v>
      </c>
      <c r="C115" s="678" t="s">
        <v>27</v>
      </c>
      <c r="D115" s="678" t="s">
        <v>223</v>
      </c>
      <c r="E115" s="678" t="s">
        <v>434</v>
      </c>
      <c r="F115" s="678" t="s">
        <v>551</v>
      </c>
      <c r="G115" s="678" t="s">
        <v>395</v>
      </c>
      <c r="H115" s="678" t="s">
        <v>550</v>
      </c>
      <c r="I115" s="678" t="s">
        <v>118</v>
      </c>
      <c r="J115" s="13" t="s">
        <v>4904</v>
      </c>
      <c r="K115" s="17"/>
      <c r="L115" s="17"/>
    </row>
    <row r="116" spans="1:12" x14ac:dyDescent="0.2">
      <c r="A116" s="242" t="s">
        <v>549</v>
      </c>
      <c r="B116" s="304" t="s">
        <v>7828</v>
      </c>
      <c r="C116" s="678" t="s">
        <v>28</v>
      </c>
      <c r="D116" s="678" t="s">
        <v>548</v>
      </c>
      <c r="E116" s="678" t="s">
        <v>420</v>
      </c>
      <c r="F116" s="678" t="s">
        <v>547</v>
      </c>
      <c r="G116" s="678" t="s">
        <v>394</v>
      </c>
      <c r="H116" s="678" t="s">
        <v>546</v>
      </c>
      <c r="I116" s="678" t="s">
        <v>622</v>
      </c>
      <c r="J116" s="13" t="s">
        <v>5116</v>
      </c>
      <c r="K116" s="17"/>
      <c r="L116" s="17"/>
    </row>
    <row r="117" spans="1:12" x14ac:dyDescent="0.2">
      <c r="A117" s="241" t="s">
        <v>596</v>
      </c>
      <c r="B117" s="304" t="s">
        <v>7831</v>
      </c>
      <c r="C117" s="678" t="s">
        <v>29</v>
      </c>
      <c r="D117" s="678" t="s">
        <v>75</v>
      </c>
      <c r="E117" s="678" t="s">
        <v>492</v>
      </c>
      <c r="F117" s="678" t="s">
        <v>448</v>
      </c>
      <c r="G117" s="678" t="s">
        <v>393</v>
      </c>
      <c r="H117" s="678" t="s">
        <v>447</v>
      </c>
      <c r="I117" s="678" t="s">
        <v>619</v>
      </c>
      <c r="J117" s="13" t="s">
        <v>4905</v>
      </c>
      <c r="K117" s="17"/>
      <c r="L117" s="17"/>
    </row>
    <row r="118" spans="1:12" x14ac:dyDescent="0.2">
      <c r="A118" s="241" t="s">
        <v>595</v>
      </c>
      <c r="B118" s="304" t="s">
        <v>7832</v>
      </c>
      <c r="C118" s="678" t="s">
        <v>30</v>
      </c>
      <c r="D118" s="678" t="s">
        <v>72</v>
      </c>
      <c r="E118" s="678" t="s">
        <v>418</v>
      </c>
      <c r="F118" s="655" t="s">
        <v>431</v>
      </c>
      <c r="G118" s="678" t="s">
        <v>392</v>
      </c>
      <c r="H118" s="678" t="s">
        <v>490</v>
      </c>
      <c r="I118" s="678" t="s">
        <v>616</v>
      </c>
      <c r="J118" s="13" t="s">
        <v>4906</v>
      </c>
      <c r="K118" s="17"/>
      <c r="L118" s="17"/>
    </row>
    <row r="119" spans="1:12" x14ac:dyDescent="0.2">
      <c r="A119" s="241" t="s">
        <v>594</v>
      </c>
      <c r="B119" s="304" t="s">
        <v>7833</v>
      </c>
      <c r="C119" s="652"/>
      <c r="D119" s="652"/>
      <c r="E119" s="652"/>
      <c r="F119" s="652"/>
      <c r="G119" s="678" t="s">
        <v>391</v>
      </c>
      <c r="H119" s="652"/>
      <c r="I119" s="678" t="s">
        <v>613</v>
      </c>
      <c r="J119" s="13" t="s">
        <v>4907</v>
      </c>
      <c r="K119" s="13" t="s">
        <v>4865</v>
      </c>
      <c r="L119" s="17"/>
    </row>
    <row r="120" spans="1:12" x14ac:dyDescent="0.2">
      <c r="A120" s="243" t="s">
        <v>593</v>
      </c>
      <c r="B120" s="304" t="s">
        <v>7834</v>
      </c>
      <c r="C120" s="652"/>
      <c r="D120" s="652"/>
      <c r="E120" s="652"/>
      <c r="F120" s="652"/>
      <c r="G120" s="678" t="s">
        <v>390</v>
      </c>
      <c r="H120" s="652"/>
      <c r="I120" s="678" t="s">
        <v>592</v>
      </c>
      <c r="J120" s="13" t="s">
        <v>4907</v>
      </c>
      <c r="K120" s="17"/>
      <c r="L120" s="17"/>
    </row>
    <row r="121" spans="1:12" x14ac:dyDescent="0.2">
      <c r="A121" s="35"/>
      <c r="B121" s="101"/>
      <c r="C121" s="82" t="s">
        <v>4988</v>
      </c>
      <c r="D121" s="82" t="s">
        <v>4989</v>
      </c>
      <c r="E121" s="82" t="s">
        <v>4988</v>
      </c>
      <c r="F121" s="82" t="s">
        <v>4989</v>
      </c>
      <c r="G121" s="4"/>
      <c r="H121" s="82" t="s">
        <v>4989</v>
      </c>
      <c r="I121" s="4"/>
    </row>
    <row r="122" spans="1:12" ht="38.25" x14ac:dyDescent="0.2">
      <c r="C122" s="82"/>
      <c r="D122" s="82"/>
      <c r="E122" s="82"/>
      <c r="F122" s="82" t="s">
        <v>4451</v>
      </c>
      <c r="G122" s="82" t="s">
        <v>4451</v>
      </c>
      <c r="H122" s="82" t="s">
        <v>4452</v>
      </c>
      <c r="I122" s="82" t="s">
        <v>4452</v>
      </c>
    </row>
    <row r="123" spans="1:12" ht="25.5" x14ac:dyDescent="0.2">
      <c r="C123" s="82" t="s">
        <v>4385</v>
      </c>
      <c r="D123" s="82" t="s">
        <v>4385</v>
      </c>
      <c r="E123" s="82" t="s">
        <v>4386</v>
      </c>
      <c r="F123" s="82" t="s">
        <v>4386</v>
      </c>
      <c r="G123" s="82" t="s">
        <v>4386</v>
      </c>
      <c r="H123" s="82" t="s">
        <v>4386</v>
      </c>
      <c r="I123" s="82" t="s">
        <v>4386</v>
      </c>
    </row>
    <row r="124" spans="1:12" x14ac:dyDescent="0.2">
      <c r="C124" s="80" t="s">
        <v>2106</v>
      </c>
      <c r="D124" s="80" t="s">
        <v>2106</v>
      </c>
      <c r="E124" s="80" t="s">
        <v>2106</v>
      </c>
      <c r="F124" s="80" t="s">
        <v>2106</v>
      </c>
      <c r="G124" s="80" t="s">
        <v>2106</v>
      </c>
      <c r="H124" s="80" t="s">
        <v>2106</v>
      </c>
      <c r="I124" s="80" t="s">
        <v>2106</v>
      </c>
    </row>
    <row r="125" spans="1:12" x14ac:dyDescent="0.2">
      <c r="C125" s="80" t="s">
        <v>6611</v>
      </c>
      <c r="D125" s="80" t="s">
        <v>6611</v>
      </c>
      <c r="E125" s="80" t="s">
        <v>6611</v>
      </c>
      <c r="F125" s="80" t="s">
        <v>6611</v>
      </c>
      <c r="G125" s="80" t="s">
        <v>6611</v>
      </c>
      <c r="H125" s="80" t="s">
        <v>6611</v>
      </c>
      <c r="I125" s="80" t="s">
        <v>6611</v>
      </c>
    </row>
    <row r="126" spans="1:12" ht="25.5" x14ac:dyDescent="0.2">
      <c r="C126" s="80" t="s">
        <v>4242</v>
      </c>
      <c r="D126" s="80" t="s">
        <v>4242</v>
      </c>
      <c r="E126" s="80" t="s">
        <v>4242</v>
      </c>
      <c r="F126" s="80" t="s">
        <v>4242</v>
      </c>
      <c r="G126" s="75" t="s">
        <v>4232</v>
      </c>
      <c r="H126" s="80" t="s">
        <v>4242</v>
      </c>
      <c r="I126" s="75" t="s">
        <v>4232</v>
      </c>
    </row>
    <row r="127" spans="1:12" ht="38.25" x14ac:dyDescent="0.2">
      <c r="C127" s="75" t="s">
        <v>4465</v>
      </c>
      <c r="D127" s="75" t="s">
        <v>4465</v>
      </c>
      <c r="E127" s="75" t="s">
        <v>4465</v>
      </c>
      <c r="F127" s="75" t="s">
        <v>4465</v>
      </c>
      <c r="G127" s="75" t="s">
        <v>4465</v>
      </c>
      <c r="H127" s="75" t="s">
        <v>4465</v>
      </c>
      <c r="I127" s="75" t="s">
        <v>4465</v>
      </c>
    </row>
    <row r="129" spans="1:9" x14ac:dyDescent="0.2">
      <c r="A129" s="275" t="s">
        <v>6903</v>
      </c>
    </row>
    <row r="130" spans="1:9" x14ac:dyDescent="0.2">
      <c r="A130" s="196" t="s">
        <v>48</v>
      </c>
      <c r="C130" s="14"/>
      <c r="D130" s="14"/>
      <c r="E130" s="14"/>
      <c r="F130" s="14"/>
      <c r="G130" s="14"/>
      <c r="H130" s="14"/>
      <c r="I130" s="14"/>
    </row>
    <row r="131" spans="1:9" x14ac:dyDescent="0.2">
      <c r="A131" s="85" t="s">
        <v>4583</v>
      </c>
      <c r="C131" s="14"/>
      <c r="D131" s="14"/>
      <c r="E131" s="14"/>
      <c r="F131" s="14"/>
      <c r="G131" s="14"/>
      <c r="H131" s="14"/>
      <c r="I131" s="14"/>
    </row>
    <row r="132" spans="1:9" x14ac:dyDescent="0.2">
      <c r="A132" s="156" t="s">
        <v>6610</v>
      </c>
      <c r="B132" s="256" t="s">
        <v>7759</v>
      </c>
      <c r="C132" s="253" t="s">
        <v>7805</v>
      </c>
      <c r="D132" s="237" t="s">
        <v>7557</v>
      </c>
      <c r="F132" s="109"/>
    </row>
    <row r="133" spans="1:9" x14ac:dyDescent="0.2">
      <c r="F133" s="109"/>
    </row>
    <row r="134" spans="1:9" x14ac:dyDescent="0.2">
      <c r="A134" s="275" t="s">
        <v>6904</v>
      </c>
      <c r="C134" s="19"/>
      <c r="D134" s="19"/>
      <c r="E134" s="19"/>
      <c r="F134" s="19"/>
      <c r="G134" s="19"/>
      <c r="H134" s="19"/>
      <c r="I134" s="19"/>
    </row>
    <row r="135" spans="1:9" x14ac:dyDescent="0.2">
      <c r="A135" s="196" t="s">
        <v>48</v>
      </c>
      <c r="C135" s="19"/>
      <c r="D135" s="19"/>
      <c r="E135" s="19"/>
      <c r="F135" s="19"/>
      <c r="G135" s="19"/>
      <c r="H135" s="19"/>
      <c r="I135" s="19"/>
    </row>
    <row r="136" spans="1:9" x14ac:dyDescent="0.2">
      <c r="A136" s="270" t="s">
        <v>4508</v>
      </c>
      <c r="C136" s="19"/>
      <c r="D136" s="19"/>
      <c r="E136" s="19"/>
      <c r="F136" s="19"/>
      <c r="G136" s="19"/>
      <c r="H136" s="19"/>
      <c r="I136" s="19"/>
    </row>
    <row r="137" spans="1:9" x14ac:dyDescent="0.2">
      <c r="A137" s="15" t="s">
        <v>6656</v>
      </c>
      <c r="C137" s="19"/>
      <c r="D137" s="19"/>
      <c r="E137" s="19"/>
      <c r="F137" s="19"/>
      <c r="G137" s="19"/>
      <c r="H137" s="19"/>
      <c r="I137" s="19"/>
    </row>
    <row r="138" spans="1:9" x14ac:dyDescent="0.2">
      <c r="A138" s="156" t="s">
        <v>6610</v>
      </c>
      <c r="B138" s="256" t="s">
        <v>7759</v>
      </c>
      <c r="C138" s="253" t="s">
        <v>7805</v>
      </c>
      <c r="D138" s="237" t="s">
        <v>7557</v>
      </c>
      <c r="H138" s="19"/>
      <c r="I138" s="19"/>
    </row>
    <row r="139" spans="1:9" x14ac:dyDescent="0.2">
      <c r="A139" s="156"/>
      <c r="H139" s="19"/>
      <c r="I139" s="19"/>
    </row>
    <row r="140" spans="1:9" x14ac:dyDescent="0.2">
      <c r="A140" s="275" t="s">
        <v>6919</v>
      </c>
      <c r="H140" s="19"/>
      <c r="I140" s="19"/>
    </row>
    <row r="141" spans="1:9" x14ac:dyDescent="0.2">
      <c r="A141" s="196" t="s">
        <v>48</v>
      </c>
      <c r="H141" s="19"/>
      <c r="I141" s="19"/>
    </row>
    <row r="142" spans="1:9" x14ac:dyDescent="0.2">
      <c r="A142" s="85" t="s">
        <v>4583</v>
      </c>
      <c r="H142" s="19"/>
      <c r="I142" s="19"/>
    </row>
    <row r="143" spans="1:9" x14ac:dyDescent="0.2">
      <c r="A143" s="156" t="s">
        <v>4490</v>
      </c>
      <c r="H143" s="19"/>
      <c r="I143" s="19"/>
    </row>
    <row r="144" spans="1:9" x14ac:dyDescent="0.2">
      <c r="A144" s="156" t="s">
        <v>6610</v>
      </c>
      <c r="B144" s="256" t="s">
        <v>7759</v>
      </c>
      <c r="C144" s="253" t="s">
        <v>7805</v>
      </c>
      <c r="D144" s="237" t="s">
        <v>7557</v>
      </c>
      <c r="H144" s="19"/>
      <c r="I144" s="19"/>
    </row>
    <row r="145" spans="1:9" x14ac:dyDescent="0.2">
      <c r="A145" s="156" t="s">
        <v>7563</v>
      </c>
      <c r="B145" s="214" t="s">
        <v>6613</v>
      </c>
      <c r="C145" s="158" t="s">
        <v>7806</v>
      </c>
      <c r="D145" s="157" t="s">
        <v>7463</v>
      </c>
      <c r="H145" s="19"/>
      <c r="I145" s="19"/>
    </row>
    <row r="146" spans="1:9" x14ac:dyDescent="0.2">
      <c r="H146" s="19"/>
      <c r="I146" s="19"/>
    </row>
    <row r="147" spans="1:9" x14ac:dyDescent="0.2">
      <c r="A147" s="275" t="s">
        <v>6920</v>
      </c>
      <c r="H147" s="19"/>
      <c r="I147" s="19"/>
    </row>
    <row r="148" spans="1:9" x14ac:dyDescent="0.2">
      <c r="A148" s="196" t="s">
        <v>48</v>
      </c>
      <c r="H148" s="19"/>
      <c r="I148" s="19"/>
    </row>
    <row r="149" spans="1:9" x14ac:dyDescent="0.2">
      <c r="A149" s="270" t="s">
        <v>4508</v>
      </c>
      <c r="H149" s="19"/>
      <c r="I149" s="19"/>
    </row>
    <row r="150" spans="1:9" x14ac:dyDescent="0.2">
      <c r="A150" s="15" t="s">
        <v>6656</v>
      </c>
      <c r="H150" s="19"/>
      <c r="I150" s="19"/>
    </row>
    <row r="151" spans="1:9" x14ac:dyDescent="0.2">
      <c r="A151" s="156" t="s">
        <v>4490</v>
      </c>
      <c r="H151" s="19"/>
      <c r="I151" s="19"/>
    </row>
    <row r="152" spans="1:9" x14ac:dyDescent="0.2">
      <c r="A152" s="156" t="s">
        <v>6610</v>
      </c>
      <c r="B152" s="256" t="s">
        <v>7759</v>
      </c>
      <c r="C152" s="253" t="s">
        <v>7805</v>
      </c>
      <c r="D152" s="237" t="s">
        <v>7557</v>
      </c>
      <c r="H152" s="19"/>
      <c r="I152" s="19"/>
    </row>
    <row r="153" spans="1:9" x14ac:dyDescent="0.2">
      <c r="A153" s="156" t="s">
        <v>7563</v>
      </c>
      <c r="B153" s="214" t="s">
        <v>6613</v>
      </c>
      <c r="C153" s="158" t="s">
        <v>7806</v>
      </c>
      <c r="D153" s="157" t="s">
        <v>7463</v>
      </c>
      <c r="H153" s="19"/>
      <c r="I153" s="19"/>
    </row>
    <row r="154" spans="1:9" x14ac:dyDescent="0.2">
      <c r="A154" s="156"/>
      <c r="H154" s="19"/>
      <c r="I154" s="19"/>
    </row>
    <row r="155" spans="1:9" x14ac:dyDescent="0.2">
      <c r="A155" s="275" t="s">
        <v>6935</v>
      </c>
      <c r="H155" s="19"/>
      <c r="I155" s="19"/>
    </row>
    <row r="156" spans="1:9" x14ac:dyDescent="0.2">
      <c r="A156" s="196" t="s">
        <v>48</v>
      </c>
      <c r="H156" s="19"/>
      <c r="I156" s="19"/>
    </row>
    <row r="157" spans="1:9" x14ac:dyDescent="0.2">
      <c r="A157" s="85" t="s">
        <v>4583</v>
      </c>
      <c r="H157" s="19"/>
      <c r="I157" s="19"/>
    </row>
    <row r="158" spans="1:9" x14ac:dyDescent="0.2">
      <c r="A158" s="156" t="s">
        <v>4491</v>
      </c>
      <c r="H158" s="19"/>
      <c r="I158" s="19"/>
    </row>
    <row r="159" spans="1:9" x14ac:dyDescent="0.2">
      <c r="A159" s="156" t="s">
        <v>6610</v>
      </c>
      <c r="B159" s="256" t="s">
        <v>7759</v>
      </c>
      <c r="C159" s="253" t="s">
        <v>7805</v>
      </c>
      <c r="D159" s="237" t="s">
        <v>7557</v>
      </c>
      <c r="H159" s="19"/>
      <c r="I159" s="19"/>
    </row>
    <row r="160" spans="1:9" x14ac:dyDescent="0.2">
      <c r="H160" s="19"/>
      <c r="I160" s="19"/>
    </row>
    <row r="161" spans="1:10" x14ac:dyDescent="0.2">
      <c r="A161" s="275" t="s">
        <v>6936</v>
      </c>
      <c r="H161" s="19"/>
      <c r="I161" s="19"/>
    </row>
    <row r="162" spans="1:10" x14ac:dyDescent="0.2">
      <c r="A162" s="196" t="s">
        <v>48</v>
      </c>
      <c r="H162" s="19"/>
      <c r="I162" s="19"/>
    </row>
    <row r="163" spans="1:10" x14ac:dyDescent="0.2">
      <c r="A163" s="270" t="s">
        <v>4508</v>
      </c>
      <c r="H163" s="19"/>
      <c r="I163" s="19"/>
    </row>
    <row r="164" spans="1:10" x14ac:dyDescent="0.2">
      <c r="A164" s="15" t="s">
        <v>6656</v>
      </c>
      <c r="H164" s="19"/>
      <c r="I164" s="19"/>
    </row>
    <row r="165" spans="1:10" x14ac:dyDescent="0.2">
      <c r="A165" s="156" t="s">
        <v>4491</v>
      </c>
      <c r="H165" s="19"/>
      <c r="I165" s="19"/>
    </row>
    <row r="166" spans="1:10" x14ac:dyDescent="0.2">
      <c r="A166" s="156" t="s">
        <v>6610</v>
      </c>
      <c r="B166" s="256" t="s">
        <v>7759</v>
      </c>
      <c r="C166" s="253" t="s">
        <v>7805</v>
      </c>
      <c r="D166" s="237" t="s">
        <v>7557</v>
      </c>
      <c r="H166" s="19"/>
      <c r="I166" s="19"/>
    </row>
    <row r="167" spans="1:10" x14ac:dyDescent="0.2">
      <c r="H167" s="14"/>
      <c r="I167" s="14"/>
      <c r="J167" s="252"/>
    </row>
    <row r="168" spans="1:10" x14ac:dyDescent="0.2">
      <c r="A168" s="17" t="s">
        <v>539</v>
      </c>
    </row>
    <row r="170" spans="1:10" x14ac:dyDescent="0.2">
      <c r="B170" s="86"/>
      <c r="C170" s="215" t="s">
        <v>538</v>
      </c>
      <c r="D170" s="250"/>
      <c r="E170" s="17"/>
      <c r="F170" s="19"/>
      <c r="G170" s="19"/>
    </row>
    <row r="171" spans="1:10" x14ac:dyDescent="0.2">
      <c r="B171" s="86"/>
      <c r="C171" s="219" t="s">
        <v>7856</v>
      </c>
      <c r="D171" s="4"/>
      <c r="E171" s="17"/>
      <c r="F171" s="19"/>
      <c r="G171" s="19"/>
    </row>
    <row r="172" spans="1:10" x14ac:dyDescent="0.2">
      <c r="A172" s="241" t="s">
        <v>537</v>
      </c>
      <c r="B172" s="288" t="s">
        <v>7855</v>
      </c>
      <c r="C172" s="782" t="s">
        <v>33</v>
      </c>
      <c r="D172" s="17" t="s">
        <v>4907</v>
      </c>
      <c r="E172" s="14" t="s">
        <v>7148</v>
      </c>
      <c r="F172" s="14" t="s">
        <v>6611</v>
      </c>
      <c r="G172" s="14" t="s">
        <v>4749</v>
      </c>
      <c r="H172" s="19"/>
      <c r="I172" s="19"/>
    </row>
    <row r="173" spans="1:10" x14ac:dyDescent="0.2">
      <c r="B173" s="86"/>
      <c r="C173" s="86" t="s">
        <v>4360</v>
      </c>
      <c r="H173" s="19"/>
      <c r="I173" s="19"/>
    </row>
    <row r="175" spans="1:10" x14ac:dyDescent="0.2">
      <c r="A175" s="275" t="s">
        <v>6905</v>
      </c>
    </row>
    <row r="176" spans="1:10" x14ac:dyDescent="0.2">
      <c r="A176" s="196" t="s">
        <v>48</v>
      </c>
    </row>
    <row r="177" spans="1:11" x14ac:dyDescent="0.2">
      <c r="A177" s="85" t="s">
        <v>4360</v>
      </c>
    </row>
    <row r="178" spans="1:11" x14ac:dyDescent="0.2">
      <c r="A178" s="85" t="s">
        <v>4583</v>
      </c>
    </row>
    <row r="179" spans="1:11" x14ac:dyDescent="0.2">
      <c r="A179" s="11" t="s">
        <v>4859</v>
      </c>
      <c r="C179" s="19"/>
      <c r="D179" s="19"/>
      <c r="E179" s="19"/>
      <c r="F179" s="19"/>
      <c r="G179" s="19"/>
      <c r="H179" s="19"/>
      <c r="I179" s="19"/>
    </row>
    <row r="180" spans="1:11" x14ac:dyDescent="0.2">
      <c r="A180" s="156" t="s">
        <v>6610</v>
      </c>
      <c r="B180" s="256" t="s">
        <v>7759</v>
      </c>
      <c r="C180" s="253" t="s">
        <v>7805</v>
      </c>
      <c r="D180" s="237" t="s">
        <v>7557</v>
      </c>
      <c r="E180" s="19"/>
      <c r="F180" s="19"/>
      <c r="G180" s="19"/>
      <c r="H180" s="19"/>
      <c r="I180" s="19"/>
    </row>
    <row r="182" spans="1:11" x14ac:dyDescent="0.2">
      <c r="A182" s="275" t="s">
        <v>6906</v>
      </c>
    </row>
    <row r="183" spans="1:11" x14ac:dyDescent="0.2">
      <c r="A183" s="196" t="s">
        <v>48</v>
      </c>
    </row>
    <row r="184" spans="1:11" x14ac:dyDescent="0.2">
      <c r="A184" s="85" t="s">
        <v>4360</v>
      </c>
    </row>
    <row r="185" spans="1:11" x14ac:dyDescent="0.2">
      <c r="A185" s="270" t="s">
        <v>4508</v>
      </c>
      <c r="K185" s="13"/>
    </row>
    <row r="186" spans="1:11" x14ac:dyDescent="0.2">
      <c r="A186" s="15" t="s">
        <v>6656</v>
      </c>
      <c r="K186" s="13"/>
    </row>
    <row r="187" spans="1:11" x14ac:dyDescent="0.2">
      <c r="A187" s="11" t="s">
        <v>4859</v>
      </c>
      <c r="K187" s="13"/>
    </row>
    <row r="188" spans="1:11" x14ac:dyDescent="0.2">
      <c r="A188" s="156" t="s">
        <v>6610</v>
      </c>
      <c r="B188" s="256" t="s">
        <v>7759</v>
      </c>
      <c r="C188" s="253" t="s">
        <v>7805</v>
      </c>
      <c r="D188" s="237" t="s">
        <v>7557</v>
      </c>
      <c r="K188" s="13"/>
    </row>
    <row r="189" spans="1:11" x14ac:dyDescent="0.2">
      <c r="K189" s="13"/>
    </row>
    <row r="190" spans="1:11" x14ac:dyDescent="0.2">
      <c r="A190" s="275" t="s">
        <v>6921</v>
      </c>
      <c r="K190" s="13"/>
    </row>
    <row r="191" spans="1:11" x14ac:dyDescent="0.2">
      <c r="A191" s="196" t="s">
        <v>48</v>
      </c>
      <c r="K191" s="13"/>
    </row>
    <row r="192" spans="1:11" x14ac:dyDescent="0.2">
      <c r="A192" s="85" t="s">
        <v>4360</v>
      </c>
      <c r="K192" s="13"/>
    </row>
    <row r="193" spans="1:11" x14ac:dyDescent="0.2">
      <c r="A193" s="85" t="s">
        <v>4583</v>
      </c>
      <c r="K193" s="13"/>
    </row>
    <row r="194" spans="1:11" x14ac:dyDescent="0.2">
      <c r="A194" s="156" t="s">
        <v>4490</v>
      </c>
      <c r="K194" s="13"/>
    </row>
    <row r="195" spans="1:11" x14ac:dyDescent="0.2">
      <c r="A195" s="156" t="s">
        <v>6610</v>
      </c>
      <c r="B195" s="256" t="s">
        <v>7759</v>
      </c>
      <c r="C195" s="253" t="s">
        <v>7805</v>
      </c>
      <c r="D195" s="237" t="s">
        <v>7557</v>
      </c>
      <c r="K195" s="13"/>
    </row>
    <row r="196" spans="1:11" x14ac:dyDescent="0.2">
      <c r="A196" s="156" t="s">
        <v>7563</v>
      </c>
      <c r="B196" s="214" t="s">
        <v>6613</v>
      </c>
      <c r="C196" s="158" t="s">
        <v>7806</v>
      </c>
      <c r="D196" s="157" t="s">
        <v>7463</v>
      </c>
      <c r="K196" s="13"/>
    </row>
    <row r="197" spans="1:11" x14ac:dyDescent="0.2">
      <c r="K197" s="13"/>
    </row>
    <row r="198" spans="1:11" x14ac:dyDescent="0.2">
      <c r="A198" s="275" t="s">
        <v>6922</v>
      </c>
      <c r="K198" s="13"/>
    </row>
    <row r="199" spans="1:11" x14ac:dyDescent="0.2">
      <c r="A199" s="196" t="s">
        <v>48</v>
      </c>
      <c r="K199" s="13"/>
    </row>
    <row r="200" spans="1:11" x14ac:dyDescent="0.2">
      <c r="A200" s="85" t="s">
        <v>4360</v>
      </c>
      <c r="K200" s="13"/>
    </row>
    <row r="201" spans="1:11" x14ac:dyDescent="0.2">
      <c r="A201" s="270" t="s">
        <v>4508</v>
      </c>
      <c r="K201" s="13"/>
    </row>
    <row r="202" spans="1:11" x14ac:dyDescent="0.2">
      <c r="A202" s="15" t="s">
        <v>6656</v>
      </c>
      <c r="K202" s="13"/>
    </row>
    <row r="203" spans="1:11" x14ac:dyDescent="0.2">
      <c r="A203" s="156" t="s">
        <v>4490</v>
      </c>
      <c r="K203" s="13"/>
    </row>
    <row r="204" spans="1:11" x14ac:dyDescent="0.2">
      <c r="A204" s="156" t="s">
        <v>6610</v>
      </c>
      <c r="B204" s="256" t="s">
        <v>7759</v>
      </c>
      <c r="C204" s="253" t="s">
        <v>7805</v>
      </c>
      <c r="D204" s="237" t="s">
        <v>7557</v>
      </c>
      <c r="K204" s="13"/>
    </row>
    <row r="205" spans="1:11" x14ac:dyDescent="0.2">
      <c r="A205" s="156" t="s">
        <v>7563</v>
      </c>
      <c r="B205" s="214" t="s">
        <v>6613</v>
      </c>
      <c r="C205" s="158" t="s">
        <v>7806</v>
      </c>
      <c r="D205" s="157" t="s">
        <v>7463</v>
      </c>
      <c r="K205" s="13"/>
    </row>
    <row r="206" spans="1:11" x14ac:dyDescent="0.2">
      <c r="K206" s="13"/>
    </row>
    <row r="207" spans="1:11" x14ac:dyDescent="0.2">
      <c r="A207" s="275" t="s">
        <v>6937</v>
      </c>
      <c r="K207" s="13"/>
    </row>
    <row r="208" spans="1:11" x14ac:dyDescent="0.2">
      <c r="A208" s="196" t="s">
        <v>48</v>
      </c>
      <c r="K208" s="13"/>
    </row>
    <row r="209" spans="1:11" x14ac:dyDescent="0.2">
      <c r="A209" s="85" t="s">
        <v>4360</v>
      </c>
      <c r="K209" s="13"/>
    </row>
    <row r="210" spans="1:11" x14ac:dyDescent="0.2">
      <c r="A210" s="85" t="s">
        <v>4583</v>
      </c>
      <c r="K210" s="13"/>
    </row>
    <row r="211" spans="1:11" x14ac:dyDescent="0.2">
      <c r="A211" s="156" t="s">
        <v>4491</v>
      </c>
      <c r="K211" s="13"/>
    </row>
    <row r="212" spans="1:11" x14ac:dyDescent="0.2">
      <c r="A212" s="156" t="s">
        <v>6610</v>
      </c>
      <c r="B212" s="256" t="s">
        <v>7759</v>
      </c>
      <c r="C212" s="253" t="s">
        <v>7805</v>
      </c>
      <c r="D212" s="237" t="s">
        <v>7557</v>
      </c>
      <c r="K212" s="13"/>
    </row>
    <row r="213" spans="1:11" x14ac:dyDescent="0.2">
      <c r="K213" s="13"/>
    </row>
    <row r="214" spans="1:11" x14ac:dyDescent="0.2">
      <c r="A214" s="275" t="s">
        <v>6938</v>
      </c>
      <c r="K214" s="13"/>
    </row>
    <row r="215" spans="1:11" x14ac:dyDescent="0.2">
      <c r="A215" s="196" t="s">
        <v>48</v>
      </c>
      <c r="K215" s="13"/>
    </row>
    <row r="216" spans="1:11" x14ac:dyDescent="0.2">
      <c r="A216" s="85" t="s">
        <v>4360</v>
      </c>
      <c r="K216" s="13"/>
    </row>
    <row r="217" spans="1:11" x14ac:dyDescent="0.2">
      <c r="A217" s="270" t="s">
        <v>4508</v>
      </c>
      <c r="K217" s="13"/>
    </row>
    <row r="218" spans="1:11" x14ac:dyDescent="0.2">
      <c r="A218" s="15" t="s">
        <v>6656</v>
      </c>
      <c r="K218" s="13"/>
    </row>
    <row r="219" spans="1:11" x14ac:dyDescent="0.2">
      <c r="A219" s="156" t="s">
        <v>4491</v>
      </c>
      <c r="K219" s="13"/>
    </row>
    <row r="220" spans="1:11" x14ac:dyDescent="0.2">
      <c r="A220" s="156" t="s">
        <v>6610</v>
      </c>
      <c r="B220" s="256" t="s">
        <v>7759</v>
      </c>
      <c r="C220" s="253" t="s">
        <v>7805</v>
      </c>
      <c r="D220" s="237" t="s">
        <v>7557</v>
      </c>
      <c r="K220" s="13"/>
    </row>
    <row r="221" spans="1:11" x14ac:dyDescent="0.2">
      <c r="K221" s="13"/>
    </row>
    <row r="222" spans="1:11" ht="25.5" x14ac:dyDescent="0.2">
      <c r="A222" s="296" t="s">
        <v>588</v>
      </c>
      <c r="K222" s="13"/>
    </row>
    <row r="223" spans="1:11" x14ac:dyDescent="0.2">
      <c r="A223" s="296"/>
      <c r="K223" s="13"/>
    </row>
    <row r="224" spans="1:11" ht="25.5" x14ac:dyDescent="0.2">
      <c r="B224" s="362"/>
      <c r="C224" s="884" t="s">
        <v>591</v>
      </c>
      <c r="D224" s="884"/>
      <c r="E224" s="455" t="s">
        <v>590</v>
      </c>
      <c r="F224" s="884" t="s">
        <v>589</v>
      </c>
      <c r="G224" s="884"/>
      <c r="H224" s="884"/>
      <c r="I224" s="884"/>
    </row>
    <row r="225" spans="1:10" ht="38.25" x14ac:dyDescent="0.2">
      <c r="B225" s="362"/>
      <c r="C225" s="455" t="s">
        <v>2400</v>
      </c>
      <c r="D225" s="455" t="s">
        <v>2401</v>
      </c>
      <c r="E225" s="455" t="s">
        <v>538</v>
      </c>
      <c r="F225" s="455" t="s">
        <v>7564</v>
      </c>
      <c r="G225" s="455" t="s">
        <v>7565</v>
      </c>
      <c r="H225" s="455" t="s">
        <v>587</v>
      </c>
      <c r="I225" s="455" t="s">
        <v>586</v>
      </c>
    </row>
    <row r="226" spans="1:10" x14ac:dyDescent="0.2">
      <c r="B226" s="481"/>
      <c r="C226" s="217" t="s">
        <v>7863</v>
      </c>
      <c r="D226" s="217" t="s">
        <v>7864</v>
      </c>
      <c r="E226" s="217" t="s">
        <v>7865</v>
      </c>
      <c r="F226" s="217" t="s">
        <v>7866</v>
      </c>
      <c r="G226" s="217" t="s">
        <v>7867</v>
      </c>
      <c r="H226" s="217" t="s">
        <v>7868</v>
      </c>
      <c r="I226" s="217" t="s">
        <v>7869</v>
      </c>
    </row>
    <row r="227" spans="1:10" x14ac:dyDescent="0.2">
      <c r="A227" s="246" t="s">
        <v>585</v>
      </c>
      <c r="B227" s="288" t="s">
        <v>7857</v>
      </c>
      <c r="C227" s="772" t="s">
        <v>34</v>
      </c>
      <c r="D227" s="772" t="s">
        <v>485</v>
      </c>
      <c r="E227" s="772" t="s">
        <v>484</v>
      </c>
      <c r="F227" s="691" t="s">
        <v>584</v>
      </c>
      <c r="G227" s="691" t="s">
        <v>583</v>
      </c>
      <c r="H227" s="692" t="s">
        <v>582</v>
      </c>
      <c r="I227" s="691" t="s">
        <v>1292</v>
      </c>
      <c r="J227" s="13" t="s">
        <v>4525</v>
      </c>
    </row>
    <row r="228" spans="1:10" x14ac:dyDescent="0.2">
      <c r="A228" s="246" t="s">
        <v>581</v>
      </c>
      <c r="B228" s="288" t="s">
        <v>7858</v>
      </c>
      <c r="C228" s="772" t="s">
        <v>35</v>
      </c>
      <c r="D228" s="772" t="s">
        <v>580</v>
      </c>
      <c r="E228" s="772" t="s">
        <v>272</v>
      </c>
      <c r="F228" s="691" t="s">
        <v>342</v>
      </c>
      <c r="G228" s="691" t="s">
        <v>341</v>
      </c>
      <c r="H228" s="692" t="s">
        <v>579</v>
      </c>
      <c r="I228" s="691" t="s">
        <v>1290</v>
      </c>
      <c r="J228" s="13" t="s">
        <v>4526</v>
      </c>
    </row>
    <row r="229" spans="1:10" x14ac:dyDescent="0.2">
      <c r="A229" s="246" t="s">
        <v>578</v>
      </c>
      <c r="B229" s="288" t="s">
        <v>7859</v>
      </c>
      <c r="C229" s="772" t="s">
        <v>108</v>
      </c>
      <c r="D229" s="772" t="s">
        <v>193</v>
      </c>
      <c r="E229" s="772" t="s">
        <v>212</v>
      </c>
      <c r="F229" s="691" t="s">
        <v>340</v>
      </c>
      <c r="G229" s="691" t="s">
        <v>339</v>
      </c>
      <c r="H229" s="692" t="s">
        <v>577</v>
      </c>
      <c r="I229" s="691" t="s">
        <v>1288</v>
      </c>
      <c r="J229" s="13" t="s">
        <v>4527</v>
      </c>
    </row>
    <row r="230" spans="1:10" x14ac:dyDescent="0.2">
      <c r="A230" s="246" t="s">
        <v>576</v>
      </c>
      <c r="B230" s="288" t="s">
        <v>7860</v>
      </c>
      <c r="C230" s="772" t="s">
        <v>36</v>
      </c>
      <c r="D230" s="772" t="s">
        <v>216</v>
      </c>
      <c r="E230" s="772" t="s">
        <v>271</v>
      </c>
      <c r="F230" s="691" t="s">
        <v>338</v>
      </c>
      <c r="G230" s="691" t="s">
        <v>337</v>
      </c>
      <c r="H230" s="692" t="s">
        <v>575</v>
      </c>
      <c r="I230" s="691" t="s">
        <v>1286</v>
      </c>
      <c r="J230" s="13" t="s">
        <v>4528</v>
      </c>
    </row>
    <row r="231" spans="1:10" x14ac:dyDescent="0.2">
      <c r="A231" s="246" t="s">
        <v>574</v>
      </c>
      <c r="B231" s="288" t="s">
        <v>7861</v>
      </c>
      <c r="C231" s="652"/>
      <c r="D231" s="652"/>
      <c r="E231" s="652"/>
      <c r="F231" s="652"/>
      <c r="G231" s="652"/>
      <c r="H231" s="652"/>
      <c r="I231" s="691" t="s">
        <v>1282</v>
      </c>
      <c r="J231" s="13" t="s">
        <v>4529</v>
      </c>
    </row>
    <row r="232" spans="1:10" x14ac:dyDescent="0.2">
      <c r="B232" s="101"/>
      <c r="C232" s="82"/>
      <c r="D232" s="82"/>
      <c r="E232" s="82"/>
      <c r="F232" s="82"/>
      <c r="G232" s="82"/>
      <c r="H232" s="82" t="s">
        <v>4865</v>
      </c>
      <c r="I232" s="82"/>
    </row>
    <row r="233" spans="1:10" ht="25.5" x14ac:dyDescent="0.2">
      <c r="C233" s="82" t="s">
        <v>4908</v>
      </c>
      <c r="D233" s="82" t="s">
        <v>4908</v>
      </c>
      <c r="E233" s="82" t="s">
        <v>4909</v>
      </c>
      <c r="F233" s="82" t="s">
        <v>4908</v>
      </c>
      <c r="G233" s="82" t="s">
        <v>4909</v>
      </c>
      <c r="H233" s="82" t="s">
        <v>4910</v>
      </c>
      <c r="I233" s="82" t="s">
        <v>4910</v>
      </c>
    </row>
    <row r="234" spans="1:10" x14ac:dyDescent="0.2">
      <c r="C234" s="80" t="s">
        <v>7148</v>
      </c>
      <c r="D234" s="80" t="s">
        <v>7148</v>
      </c>
      <c r="E234" s="80" t="s">
        <v>7148</v>
      </c>
      <c r="F234" s="80" t="s">
        <v>2106</v>
      </c>
      <c r="G234" s="80" t="s">
        <v>2106</v>
      </c>
      <c r="H234" s="80" t="s">
        <v>7148</v>
      </c>
      <c r="I234" s="80" t="s">
        <v>2106</v>
      </c>
    </row>
    <row r="235" spans="1:10" x14ac:dyDescent="0.2">
      <c r="C235" s="80" t="s">
        <v>6611</v>
      </c>
      <c r="D235" s="80" t="s">
        <v>6611</v>
      </c>
      <c r="E235" s="80" t="s">
        <v>6611</v>
      </c>
      <c r="F235" s="80" t="s">
        <v>6611</v>
      </c>
      <c r="G235" s="80" t="s">
        <v>6611</v>
      </c>
      <c r="H235" s="80" t="s">
        <v>6611</v>
      </c>
      <c r="I235" s="80" t="s">
        <v>6611</v>
      </c>
    </row>
    <row r="236" spans="1:10" ht="63.75" x14ac:dyDescent="0.2">
      <c r="C236" s="80" t="s">
        <v>4750</v>
      </c>
      <c r="D236" s="75" t="s">
        <v>4751</v>
      </c>
      <c r="E236" s="80" t="s">
        <v>4750</v>
      </c>
      <c r="F236" s="75" t="s">
        <v>4242</v>
      </c>
      <c r="G236" s="75" t="s">
        <v>4242</v>
      </c>
      <c r="H236" s="75" t="s">
        <v>4242</v>
      </c>
      <c r="I236" s="75" t="s">
        <v>4242</v>
      </c>
    </row>
    <row r="237" spans="1:10" ht="38.25" x14ac:dyDescent="0.2">
      <c r="B237" s="14"/>
      <c r="C237" s="80"/>
      <c r="D237" s="80"/>
      <c r="F237" s="75" t="s">
        <v>4465</v>
      </c>
      <c r="G237" s="75" t="s">
        <v>4465</v>
      </c>
      <c r="H237" s="80"/>
      <c r="I237" s="75" t="s">
        <v>4465</v>
      </c>
    </row>
    <row r="238" spans="1:10" x14ac:dyDescent="0.2">
      <c r="B238" s="14"/>
      <c r="C238" s="14"/>
      <c r="D238" s="14"/>
      <c r="E238" s="52"/>
      <c r="F238" s="52"/>
      <c r="G238" s="14"/>
      <c r="H238" s="52"/>
    </row>
    <row r="239" spans="1:10" x14ac:dyDescent="0.2">
      <c r="A239" s="275" t="s">
        <v>6907</v>
      </c>
      <c r="C239" s="19"/>
      <c r="D239" s="19"/>
      <c r="E239" s="19"/>
      <c r="F239" s="19"/>
      <c r="G239" s="19"/>
      <c r="H239" s="19"/>
      <c r="I239" s="19"/>
    </row>
    <row r="240" spans="1:10" x14ac:dyDescent="0.2">
      <c r="A240" s="196" t="s">
        <v>48</v>
      </c>
    </row>
    <row r="241" spans="1:11" x14ac:dyDescent="0.2">
      <c r="A241" s="85" t="s">
        <v>4583</v>
      </c>
    </row>
    <row r="242" spans="1:11" x14ac:dyDescent="0.2">
      <c r="A242" s="11" t="s">
        <v>4859</v>
      </c>
    </row>
    <row r="243" spans="1:11" x14ac:dyDescent="0.2">
      <c r="A243" s="156" t="s">
        <v>6610</v>
      </c>
      <c r="B243" s="256" t="s">
        <v>7759</v>
      </c>
      <c r="C243" s="253" t="s">
        <v>7805</v>
      </c>
      <c r="D243" s="237" t="s">
        <v>7557</v>
      </c>
      <c r="I243" s="14"/>
      <c r="J243" s="14"/>
      <c r="K243" s="14"/>
    </row>
    <row r="244" spans="1:11" x14ac:dyDescent="0.2">
      <c r="J244" s="14"/>
      <c r="K244" s="14"/>
    </row>
    <row r="245" spans="1:11" x14ac:dyDescent="0.2">
      <c r="A245" s="275" t="s">
        <v>6908</v>
      </c>
    </row>
    <row r="246" spans="1:11" x14ac:dyDescent="0.2">
      <c r="A246" s="196" t="s">
        <v>48</v>
      </c>
    </row>
    <row r="247" spans="1:11" x14ac:dyDescent="0.2">
      <c r="A247" s="270" t="s">
        <v>4508</v>
      </c>
    </row>
    <row r="248" spans="1:11" x14ac:dyDescent="0.2">
      <c r="A248" s="15" t="s">
        <v>6656</v>
      </c>
      <c r="C248" s="19"/>
      <c r="D248" s="19"/>
      <c r="E248" s="19"/>
      <c r="F248" s="19"/>
      <c r="G248" s="19"/>
      <c r="H248" s="19"/>
      <c r="I248" s="19"/>
    </row>
    <row r="249" spans="1:11" x14ac:dyDescent="0.2">
      <c r="A249" s="11" t="s">
        <v>4859</v>
      </c>
      <c r="C249" s="19"/>
      <c r="D249" s="19"/>
      <c r="E249" s="19"/>
      <c r="F249" s="19"/>
      <c r="G249" s="19"/>
      <c r="H249" s="19"/>
      <c r="I249" s="19"/>
    </row>
    <row r="250" spans="1:11" x14ac:dyDescent="0.2">
      <c r="A250" s="156" t="s">
        <v>6610</v>
      </c>
      <c r="B250" s="256" t="s">
        <v>7759</v>
      </c>
      <c r="C250" s="253" t="s">
        <v>7805</v>
      </c>
      <c r="D250" s="237" t="s">
        <v>7557</v>
      </c>
    </row>
    <row r="252" spans="1:11" x14ac:dyDescent="0.2">
      <c r="A252" s="275" t="s">
        <v>6924</v>
      </c>
    </row>
    <row r="253" spans="1:11" x14ac:dyDescent="0.2">
      <c r="A253" s="196" t="s">
        <v>48</v>
      </c>
    </row>
    <row r="254" spans="1:11" x14ac:dyDescent="0.2">
      <c r="A254" s="85" t="s">
        <v>4583</v>
      </c>
    </row>
    <row r="255" spans="1:11" x14ac:dyDescent="0.2">
      <c r="A255" s="156" t="s">
        <v>4490</v>
      </c>
    </row>
    <row r="256" spans="1:11" x14ac:dyDescent="0.2">
      <c r="A256" s="156" t="s">
        <v>6610</v>
      </c>
      <c r="B256" s="256" t="s">
        <v>7759</v>
      </c>
      <c r="C256" s="253" t="s">
        <v>7805</v>
      </c>
      <c r="D256" s="237" t="s">
        <v>7557</v>
      </c>
    </row>
    <row r="257" spans="1:4" x14ac:dyDescent="0.2">
      <c r="A257" s="156" t="s">
        <v>7563</v>
      </c>
      <c r="B257" s="214" t="s">
        <v>6613</v>
      </c>
      <c r="C257" s="158" t="s">
        <v>7806</v>
      </c>
      <c r="D257" s="157" t="s">
        <v>7463</v>
      </c>
    </row>
    <row r="259" spans="1:4" x14ac:dyDescent="0.2">
      <c r="A259" s="275" t="s">
        <v>6923</v>
      </c>
    </row>
    <row r="260" spans="1:4" x14ac:dyDescent="0.2">
      <c r="A260" s="196" t="s">
        <v>48</v>
      </c>
    </row>
    <row r="261" spans="1:4" x14ac:dyDescent="0.2">
      <c r="A261" s="270" t="s">
        <v>4508</v>
      </c>
    </row>
    <row r="262" spans="1:4" x14ac:dyDescent="0.2">
      <c r="A262" s="15" t="s">
        <v>6656</v>
      </c>
    </row>
    <row r="263" spans="1:4" x14ac:dyDescent="0.2">
      <c r="A263" s="156" t="s">
        <v>4490</v>
      </c>
    </row>
    <row r="264" spans="1:4" x14ac:dyDescent="0.2">
      <c r="A264" s="156" t="s">
        <v>6610</v>
      </c>
      <c r="B264" s="256" t="s">
        <v>7759</v>
      </c>
      <c r="C264" s="253" t="s">
        <v>7805</v>
      </c>
      <c r="D264" s="237" t="s">
        <v>7557</v>
      </c>
    </row>
    <row r="265" spans="1:4" x14ac:dyDescent="0.2">
      <c r="A265" s="156" t="s">
        <v>7563</v>
      </c>
      <c r="B265" s="214" t="s">
        <v>6613</v>
      </c>
      <c r="C265" s="158" t="s">
        <v>7806</v>
      </c>
      <c r="D265" s="157" t="s">
        <v>7463</v>
      </c>
    </row>
    <row r="267" spans="1:4" x14ac:dyDescent="0.2">
      <c r="A267" s="275" t="s">
        <v>6939</v>
      </c>
    </row>
    <row r="268" spans="1:4" x14ac:dyDescent="0.2">
      <c r="A268" s="196" t="s">
        <v>48</v>
      </c>
    </row>
    <row r="269" spans="1:4" x14ac:dyDescent="0.2">
      <c r="A269" s="85" t="s">
        <v>4583</v>
      </c>
    </row>
    <row r="270" spans="1:4" x14ac:dyDescent="0.2">
      <c r="A270" s="156" t="s">
        <v>4491</v>
      </c>
    </row>
    <row r="271" spans="1:4" x14ac:dyDescent="0.2">
      <c r="A271" s="156" t="s">
        <v>6610</v>
      </c>
      <c r="B271" s="256" t="s">
        <v>7759</v>
      </c>
      <c r="C271" s="253" t="s">
        <v>7805</v>
      </c>
      <c r="D271" s="237" t="s">
        <v>7557</v>
      </c>
    </row>
    <row r="273" spans="1:9" x14ac:dyDescent="0.2">
      <c r="A273" s="275" t="s">
        <v>6940</v>
      </c>
    </row>
    <row r="274" spans="1:9" x14ac:dyDescent="0.2">
      <c r="A274" s="196" t="s">
        <v>48</v>
      </c>
    </row>
    <row r="275" spans="1:9" x14ac:dyDescent="0.2">
      <c r="A275" s="270" t="s">
        <v>4508</v>
      </c>
    </row>
    <row r="276" spans="1:9" x14ac:dyDescent="0.2">
      <c r="A276" s="15" t="s">
        <v>6656</v>
      </c>
    </row>
    <row r="277" spans="1:9" x14ac:dyDescent="0.2">
      <c r="A277" s="156" t="s">
        <v>4491</v>
      </c>
    </row>
    <row r="278" spans="1:9" x14ac:dyDescent="0.2">
      <c r="A278" s="156" t="s">
        <v>6610</v>
      </c>
      <c r="B278" s="256" t="s">
        <v>7759</v>
      </c>
      <c r="C278" s="253" t="s">
        <v>7805</v>
      </c>
      <c r="D278" s="237" t="s">
        <v>7557</v>
      </c>
    </row>
    <row r="279" spans="1:9" x14ac:dyDescent="0.2">
      <c r="C279" s="477"/>
    </row>
    <row r="280" spans="1:9" x14ac:dyDescent="0.2">
      <c r="B280" s="86"/>
      <c r="C280" s="456" t="s">
        <v>2392</v>
      </c>
    </row>
    <row r="281" spans="1:9" x14ac:dyDescent="0.2">
      <c r="B281" s="86"/>
      <c r="C281" s="288" t="s">
        <v>7871</v>
      </c>
    </row>
    <row r="282" spans="1:9" x14ac:dyDescent="0.2">
      <c r="A282" s="243" t="s">
        <v>573</v>
      </c>
      <c r="B282" s="288" t="s">
        <v>8408</v>
      </c>
      <c r="C282" s="693" t="s">
        <v>37</v>
      </c>
      <c r="D282" s="17"/>
      <c r="E282" s="13" t="s">
        <v>4910</v>
      </c>
      <c r="F282" s="10" t="s">
        <v>7148</v>
      </c>
      <c r="G282" s="14" t="s">
        <v>6611</v>
      </c>
      <c r="H282" s="9" t="s">
        <v>4750</v>
      </c>
    </row>
    <row r="283" spans="1:9" x14ac:dyDescent="0.2">
      <c r="A283" s="243" t="s">
        <v>572</v>
      </c>
      <c r="B283" s="288" t="s">
        <v>7870</v>
      </c>
      <c r="C283" s="677" t="s">
        <v>38</v>
      </c>
      <c r="D283" s="17" t="s">
        <v>4452</v>
      </c>
      <c r="E283" s="17" t="s">
        <v>4910</v>
      </c>
      <c r="F283" s="14" t="s">
        <v>2106</v>
      </c>
      <c r="G283" s="14" t="s">
        <v>6611</v>
      </c>
      <c r="H283" s="329" t="s">
        <v>4232</v>
      </c>
      <c r="I283" s="329" t="s">
        <v>4465</v>
      </c>
    </row>
    <row r="284" spans="1:9" x14ac:dyDescent="0.2">
      <c r="B284" s="62"/>
      <c r="C284" s="86" t="s">
        <v>4360</v>
      </c>
      <c r="I284" s="19"/>
    </row>
    <row r="285" spans="1:9" x14ac:dyDescent="0.2">
      <c r="C285" s="19"/>
      <c r="D285" s="19"/>
      <c r="E285" s="19"/>
      <c r="F285" s="19"/>
      <c r="G285" s="19"/>
      <c r="H285" s="19"/>
      <c r="I285" s="19"/>
    </row>
    <row r="286" spans="1:9" x14ac:dyDescent="0.2">
      <c r="A286" s="275" t="s">
        <v>6909</v>
      </c>
      <c r="C286" s="19"/>
      <c r="D286" s="19"/>
      <c r="E286" s="19"/>
      <c r="F286" s="19"/>
      <c r="G286" s="19"/>
      <c r="H286" s="19"/>
      <c r="I286" s="19"/>
    </row>
    <row r="287" spans="1:9" x14ac:dyDescent="0.2">
      <c r="A287" s="196" t="s">
        <v>48</v>
      </c>
      <c r="C287" s="19"/>
      <c r="D287" s="19"/>
      <c r="E287" s="19"/>
      <c r="F287" s="19"/>
      <c r="G287" s="19"/>
      <c r="H287" s="19"/>
      <c r="I287" s="19"/>
    </row>
    <row r="288" spans="1:9" x14ac:dyDescent="0.2">
      <c r="A288" s="85" t="s">
        <v>4360</v>
      </c>
      <c r="C288" s="19"/>
      <c r="D288" s="19"/>
      <c r="E288" s="19"/>
      <c r="F288" s="19"/>
      <c r="G288" s="19"/>
      <c r="H288" s="19"/>
      <c r="I288" s="19"/>
    </row>
    <row r="289" spans="1:9" x14ac:dyDescent="0.2">
      <c r="A289" s="85" t="s">
        <v>4583</v>
      </c>
      <c r="C289" s="19"/>
      <c r="D289" s="19"/>
      <c r="E289" s="19"/>
      <c r="F289" s="19"/>
      <c r="G289" s="19"/>
      <c r="H289" s="19"/>
      <c r="I289" s="19"/>
    </row>
    <row r="290" spans="1:9" x14ac:dyDescent="0.2">
      <c r="A290" s="11" t="s">
        <v>4859</v>
      </c>
      <c r="C290" s="19"/>
      <c r="D290" s="19"/>
      <c r="E290" s="19"/>
      <c r="F290" s="19"/>
      <c r="G290" s="19"/>
      <c r="H290" s="19"/>
      <c r="I290" s="19"/>
    </row>
    <row r="291" spans="1:9" x14ac:dyDescent="0.2">
      <c r="A291" s="156" t="s">
        <v>6610</v>
      </c>
      <c r="B291" s="256" t="s">
        <v>7759</v>
      </c>
      <c r="C291" s="253" t="s">
        <v>7805</v>
      </c>
      <c r="D291" s="237" t="s">
        <v>7557</v>
      </c>
      <c r="E291" s="19"/>
      <c r="F291" s="19"/>
      <c r="G291" s="19"/>
      <c r="H291" s="19"/>
      <c r="I291" s="19"/>
    </row>
    <row r="292" spans="1:9" x14ac:dyDescent="0.2">
      <c r="C292" s="19"/>
      <c r="D292" s="19"/>
      <c r="E292" s="19"/>
      <c r="F292" s="19"/>
      <c r="G292" s="19"/>
      <c r="H292" s="19"/>
      <c r="I292" s="19"/>
    </row>
    <row r="293" spans="1:9" x14ac:dyDescent="0.2">
      <c r="A293" s="275" t="s">
        <v>6910</v>
      </c>
      <c r="C293" s="19"/>
      <c r="D293" s="19"/>
      <c r="E293" s="19"/>
      <c r="F293" s="19"/>
      <c r="G293" s="19"/>
      <c r="H293" s="19"/>
      <c r="I293" s="19"/>
    </row>
    <row r="294" spans="1:9" x14ac:dyDescent="0.2">
      <c r="A294" s="196" t="s">
        <v>48</v>
      </c>
      <c r="C294" s="19"/>
      <c r="D294" s="19"/>
      <c r="E294" s="19"/>
      <c r="F294" s="19"/>
      <c r="G294" s="19"/>
      <c r="H294" s="19"/>
      <c r="I294" s="19"/>
    </row>
    <row r="295" spans="1:9" x14ac:dyDescent="0.2">
      <c r="A295" s="85" t="s">
        <v>4360</v>
      </c>
      <c r="C295" s="19"/>
      <c r="D295" s="19"/>
      <c r="E295" s="19"/>
      <c r="F295" s="19"/>
      <c r="G295" s="19"/>
      <c r="H295" s="19"/>
      <c r="I295" s="19"/>
    </row>
    <row r="296" spans="1:9" x14ac:dyDescent="0.2">
      <c r="A296" s="270" t="s">
        <v>4508</v>
      </c>
      <c r="C296" s="19"/>
      <c r="D296" s="19"/>
      <c r="E296" s="19"/>
      <c r="F296" s="19"/>
      <c r="G296" s="19"/>
      <c r="H296" s="19"/>
      <c r="I296" s="19"/>
    </row>
    <row r="297" spans="1:9" x14ac:dyDescent="0.2">
      <c r="A297" s="15" t="s">
        <v>6656</v>
      </c>
      <c r="C297" s="19"/>
      <c r="D297" s="19"/>
      <c r="E297" s="19"/>
      <c r="F297" s="19"/>
      <c r="G297" s="19"/>
      <c r="H297" s="19"/>
      <c r="I297" s="19"/>
    </row>
    <row r="298" spans="1:9" x14ac:dyDescent="0.2">
      <c r="A298" s="11" t="s">
        <v>4859</v>
      </c>
      <c r="C298" s="19"/>
      <c r="D298" s="19"/>
      <c r="E298" s="19"/>
      <c r="F298" s="19"/>
      <c r="G298" s="19"/>
      <c r="H298" s="19"/>
      <c r="I298" s="19"/>
    </row>
    <row r="299" spans="1:9" x14ac:dyDescent="0.2">
      <c r="A299" s="156" t="s">
        <v>6610</v>
      </c>
      <c r="B299" s="256" t="s">
        <v>7759</v>
      </c>
      <c r="C299" s="253" t="s">
        <v>7805</v>
      </c>
      <c r="D299" s="237" t="s">
        <v>7557</v>
      </c>
    </row>
    <row r="300" spans="1:9" x14ac:dyDescent="0.2">
      <c r="C300" s="477"/>
    </row>
    <row r="301" spans="1:9" x14ac:dyDescent="0.2">
      <c r="A301" s="275" t="s">
        <v>6925</v>
      </c>
      <c r="C301" s="477"/>
    </row>
    <row r="302" spans="1:9" x14ac:dyDescent="0.2">
      <c r="A302" s="196" t="s">
        <v>48</v>
      </c>
      <c r="C302" s="477"/>
    </row>
    <row r="303" spans="1:9" x14ac:dyDescent="0.2">
      <c r="A303" s="85" t="s">
        <v>4360</v>
      </c>
      <c r="C303" s="477"/>
    </row>
    <row r="304" spans="1:9" x14ac:dyDescent="0.2">
      <c r="A304" s="85" t="s">
        <v>4583</v>
      </c>
      <c r="C304" s="477"/>
    </row>
    <row r="305" spans="1:4" x14ac:dyDescent="0.2">
      <c r="A305" s="156" t="s">
        <v>4490</v>
      </c>
      <c r="C305" s="477"/>
    </row>
    <row r="306" spans="1:4" x14ac:dyDescent="0.2">
      <c r="A306" s="156" t="s">
        <v>6610</v>
      </c>
      <c r="B306" s="256" t="s">
        <v>7759</v>
      </c>
      <c r="C306" s="253" t="s">
        <v>7805</v>
      </c>
      <c r="D306" s="237" t="s">
        <v>7557</v>
      </c>
    </row>
    <row r="307" spans="1:4" x14ac:dyDescent="0.2">
      <c r="A307" s="156" t="s">
        <v>7563</v>
      </c>
      <c r="B307" s="214" t="s">
        <v>6613</v>
      </c>
      <c r="C307" s="158" t="s">
        <v>7806</v>
      </c>
      <c r="D307" s="157" t="s">
        <v>7463</v>
      </c>
    </row>
    <row r="308" spans="1:4" x14ac:dyDescent="0.2">
      <c r="C308" s="477"/>
    </row>
    <row r="309" spans="1:4" x14ac:dyDescent="0.2">
      <c r="A309" s="275" t="s">
        <v>6926</v>
      </c>
      <c r="C309" s="477"/>
    </row>
    <row r="310" spans="1:4" x14ac:dyDescent="0.2">
      <c r="A310" s="196" t="s">
        <v>48</v>
      </c>
      <c r="C310" s="477"/>
    </row>
    <row r="311" spans="1:4" x14ac:dyDescent="0.2">
      <c r="A311" s="85" t="s">
        <v>4360</v>
      </c>
      <c r="C311" s="477"/>
    </row>
    <row r="312" spans="1:4" x14ac:dyDescent="0.2">
      <c r="A312" s="270" t="s">
        <v>4508</v>
      </c>
      <c r="C312" s="477"/>
    </row>
    <row r="313" spans="1:4" x14ac:dyDescent="0.2">
      <c r="A313" s="15" t="s">
        <v>6656</v>
      </c>
      <c r="C313" s="477"/>
    </row>
    <row r="314" spans="1:4" x14ac:dyDescent="0.2">
      <c r="A314" s="156" t="s">
        <v>4490</v>
      </c>
      <c r="C314" s="477"/>
    </row>
    <row r="315" spans="1:4" x14ac:dyDescent="0.2">
      <c r="A315" s="156" t="s">
        <v>6610</v>
      </c>
      <c r="B315" s="256" t="s">
        <v>7759</v>
      </c>
      <c r="C315" s="253" t="s">
        <v>7805</v>
      </c>
      <c r="D315" s="237" t="s">
        <v>7557</v>
      </c>
    </row>
    <row r="316" spans="1:4" x14ac:dyDescent="0.2">
      <c r="A316" s="156" t="s">
        <v>7563</v>
      </c>
      <c r="B316" s="214" t="s">
        <v>6613</v>
      </c>
      <c r="C316" s="158" t="s">
        <v>7806</v>
      </c>
      <c r="D316" s="157" t="s">
        <v>7463</v>
      </c>
    </row>
    <row r="317" spans="1:4" x14ac:dyDescent="0.2">
      <c r="C317" s="477"/>
    </row>
    <row r="318" spans="1:4" x14ac:dyDescent="0.2">
      <c r="A318" s="275" t="s">
        <v>6941</v>
      </c>
      <c r="C318" s="477"/>
    </row>
    <row r="319" spans="1:4" x14ac:dyDescent="0.2">
      <c r="A319" s="196" t="s">
        <v>48</v>
      </c>
      <c r="C319" s="477"/>
    </row>
    <row r="320" spans="1:4" x14ac:dyDescent="0.2">
      <c r="A320" s="85" t="s">
        <v>4360</v>
      </c>
      <c r="C320" s="477"/>
    </row>
    <row r="321" spans="1:9" x14ac:dyDescent="0.2">
      <c r="A321" s="85" t="s">
        <v>4583</v>
      </c>
      <c r="C321" s="477"/>
    </row>
    <row r="322" spans="1:9" x14ac:dyDescent="0.2">
      <c r="A322" s="156" t="s">
        <v>4491</v>
      </c>
      <c r="C322" s="477"/>
    </row>
    <row r="323" spans="1:9" x14ac:dyDescent="0.2">
      <c r="A323" s="156" t="s">
        <v>6610</v>
      </c>
      <c r="B323" s="256" t="s">
        <v>7759</v>
      </c>
      <c r="C323" s="253" t="s">
        <v>7805</v>
      </c>
      <c r="D323" s="237" t="s">
        <v>7557</v>
      </c>
    </row>
    <row r="324" spans="1:9" x14ac:dyDescent="0.2">
      <c r="A324" s="156"/>
      <c r="C324" s="477"/>
    </row>
    <row r="325" spans="1:9" x14ac:dyDescent="0.2">
      <c r="A325" s="275" t="s">
        <v>6942</v>
      </c>
      <c r="C325" s="477"/>
    </row>
    <row r="326" spans="1:9" x14ac:dyDescent="0.2">
      <c r="A326" s="196" t="s">
        <v>48</v>
      </c>
      <c r="C326" s="477"/>
    </row>
    <row r="327" spans="1:9" x14ac:dyDescent="0.2">
      <c r="A327" s="85" t="s">
        <v>4360</v>
      </c>
      <c r="C327" s="477"/>
    </row>
    <row r="328" spans="1:9" x14ac:dyDescent="0.2">
      <c r="A328" s="270" t="s">
        <v>4508</v>
      </c>
      <c r="C328" s="477"/>
    </row>
    <row r="329" spans="1:9" x14ac:dyDescent="0.2">
      <c r="A329" s="15" t="s">
        <v>6656</v>
      </c>
      <c r="C329" s="477"/>
    </row>
    <row r="330" spans="1:9" x14ac:dyDescent="0.2">
      <c r="A330" s="156" t="s">
        <v>4491</v>
      </c>
      <c r="C330" s="477"/>
    </row>
    <row r="331" spans="1:9" x14ac:dyDescent="0.2">
      <c r="A331" s="156" t="s">
        <v>6610</v>
      </c>
      <c r="B331" s="256" t="s">
        <v>7759</v>
      </c>
      <c r="C331" s="253" t="s">
        <v>7805</v>
      </c>
      <c r="D331" s="237" t="s">
        <v>7557</v>
      </c>
    </row>
    <row r="332" spans="1:9" x14ac:dyDescent="0.2">
      <c r="A332" s="156"/>
    </row>
    <row r="333" spans="1:9" x14ac:dyDescent="0.2">
      <c r="B333" s="362"/>
      <c r="C333" s="858" t="s">
        <v>513</v>
      </c>
      <c r="D333" s="865"/>
      <c r="E333" s="858" t="s">
        <v>512</v>
      </c>
      <c r="F333" s="861"/>
      <c r="G333" s="865"/>
    </row>
    <row r="334" spans="1:9" ht="51" x14ac:dyDescent="0.2">
      <c r="B334" s="101"/>
      <c r="C334" s="452" t="s">
        <v>510</v>
      </c>
      <c r="D334" s="452" t="s">
        <v>511</v>
      </c>
      <c r="E334" s="452" t="s">
        <v>510</v>
      </c>
      <c r="F334" s="452" t="s">
        <v>507</v>
      </c>
      <c r="G334" s="452" t="s">
        <v>427</v>
      </c>
    </row>
    <row r="335" spans="1:9" x14ac:dyDescent="0.2">
      <c r="B335" s="101"/>
      <c r="C335" s="94" t="s">
        <v>7872</v>
      </c>
      <c r="D335" s="94" t="s">
        <v>7873</v>
      </c>
      <c r="E335" s="94" t="s">
        <v>7874</v>
      </c>
      <c r="F335" s="94" t="s">
        <v>7979</v>
      </c>
      <c r="G335" s="94" t="s">
        <v>7980</v>
      </c>
    </row>
    <row r="336" spans="1:9" x14ac:dyDescent="0.2">
      <c r="A336" s="243" t="s">
        <v>2402</v>
      </c>
      <c r="B336" s="304" t="s">
        <v>7877</v>
      </c>
      <c r="C336" s="694" t="s">
        <v>39</v>
      </c>
      <c r="D336" s="694" t="s">
        <v>187</v>
      </c>
      <c r="E336" s="694" t="s">
        <v>470</v>
      </c>
      <c r="F336" s="694" t="s">
        <v>468</v>
      </c>
      <c r="G336" s="694" t="s">
        <v>1598</v>
      </c>
      <c r="H336" s="17" t="s">
        <v>4911</v>
      </c>
      <c r="I336" s="17" t="s">
        <v>4868</v>
      </c>
    </row>
    <row r="337" spans="1:9" x14ac:dyDescent="0.2">
      <c r="A337" s="243" t="s">
        <v>571</v>
      </c>
      <c r="B337" s="304" t="s">
        <v>7875</v>
      </c>
      <c r="C337" s="652"/>
      <c r="D337" s="652"/>
      <c r="E337" s="652"/>
      <c r="F337" s="652"/>
      <c r="G337" s="694" t="s">
        <v>466</v>
      </c>
      <c r="H337" s="17" t="s">
        <v>4911</v>
      </c>
      <c r="I337" s="17" t="s">
        <v>4865</v>
      </c>
    </row>
    <row r="338" spans="1:9" x14ac:dyDescent="0.2">
      <c r="A338" s="243" t="s">
        <v>570</v>
      </c>
      <c r="B338" s="304" t="s">
        <v>7876</v>
      </c>
      <c r="C338" s="652"/>
      <c r="D338" s="652"/>
      <c r="E338" s="652"/>
      <c r="F338" s="652"/>
      <c r="G338" s="694" t="s">
        <v>462</v>
      </c>
      <c r="H338" s="17" t="s">
        <v>4911</v>
      </c>
      <c r="I338" s="17"/>
    </row>
    <row r="339" spans="1:9" x14ac:dyDescent="0.2">
      <c r="B339" s="101"/>
      <c r="C339" s="82" t="s">
        <v>4988</v>
      </c>
      <c r="D339" s="82" t="s">
        <v>4989</v>
      </c>
      <c r="E339" s="82" t="s">
        <v>4988</v>
      </c>
      <c r="F339" s="82" t="s">
        <v>4989</v>
      </c>
      <c r="G339" s="4"/>
    </row>
    <row r="340" spans="1:9" ht="38.25" x14ac:dyDescent="0.2">
      <c r="B340" s="101"/>
      <c r="C340" s="82"/>
      <c r="D340" s="82"/>
      <c r="E340" s="82"/>
      <c r="F340" s="82" t="s">
        <v>4452</v>
      </c>
      <c r="G340" s="82" t="s">
        <v>4452</v>
      </c>
    </row>
    <row r="341" spans="1:9" ht="25.5" x14ac:dyDescent="0.2">
      <c r="B341" s="101"/>
      <c r="C341" s="82" t="s">
        <v>4385</v>
      </c>
      <c r="D341" s="82" t="s">
        <v>4385</v>
      </c>
      <c r="E341" s="82" t="s">
        <v>4386</v>
      </c>
      <c r="F341" s="82" t="s">
        <v>4386</v>
      </c>
      <c r="G341" s="82" t="s">
        <v>4386</v>
      </c>
    </row>
    <row r="342" spans="1:9" x14ac:dyDescent="0.2">
      <c r="B342" s="101"/>
      <c r="C342" s="80" t="s">
        <v>2106</v>
      </c>
      <c r="D342" s="80" t="s">
        <v>2106</v>
      </c>
      <c r="E342" s="80" t="s">
        <v>2106</v>
      </c>
      <c r="F342" s="80" t="s">
        <v>2106</v>
      </c>
      <c r="G342" s="80" t="s">
        <v>2106</v>
      </c>
    </row>
    <row r="343" spans="1:9" x14ac:dyDescent="0.2">
      <c r="C343" s="80" t="s">
        <v>6611</v>
      </c>
      <c r="D343" s="80" t="s">
        <v>6611</v>
      </c>
      <c r="E343" s="80" t="s">
        <v>6611</v>
      </c>
      <c r="F343" s="80" t="s">
        <v>6611</v>
      </c>
      <c r="G343" s="80" t="s">
        <v>6611</v>
      </c>
    </row>
    <row r="344" spans="1:9" ht="25.5" x14ac:dyDescent="0.2">
      <c r="C344" s="80" t="s">
        <v>4242</v>
      </c>
      <c r="D344" s="80" t="s">
        <v>4242</v>
      </c>
      <c r="E344" s="80" t="s">
        <v>4242</v>
      </c>
      <c r="F344" s="80" t="s">
        <v>4242</v>
      </c>
      <c r="G344" s="75" t="s">
        <v>4232</v>
      </c>
    </row>
    <row r="345" spans="1:9" ht="38.25" x14ac:dyDescent="0.2">
      <c r="C345" s="75" t="s">
        <v>4465</v>
      </c>
      <c r="D345" s="75" t="s">
        <v>4465</v>
      </c>
      <c r="E345" s="75" t="s">
        <v>4465</v>
      </c>
      <c r="F345" s="75" t="s">
        <v>4465</v>
      </c>
      <c r="G345" s="483"/>
    </row>
    <row r="346" spans="1:9" x14ac:dyDescent="0.2">
      <c r="C346" s="52"/>
      <c r="D346" s="52"/>
      <c r="E346" s="52"/>
      <c r="F346" s="52"/>
      <c r="G346" s="478"/>
    </row>
    <row r="347" spans="1:9" x14ac:dyDescent="0.2">
      <c r="A347" s="275" t="s">
        <v>6911</v>
      </c>
      <c r="H347" s="101"/>
    </row>
    <row r="348" spans="1:9" x14ac:dyDescent="0.2">
      <c r="A348" s="196" t="s">
        <v>48</v>
      </c>
      <c r="C348" s="477"/>
      <c r="D348" s="101"/>
      <c r="E348" s="101"/>
      <c r="F348" s="101"/>
      <c r="G348" s="479"/>
      <c r="H348" s="101"/>
      <c r="I348" s="101"/>
    </row>
    <row r="349" spans="1:9" x14ac:dyDescent="0.2">
      <c r="A349" s="85" t="s">
        <v>4360</v>
      </c>
      <c r="H349" s="19"/>
      <c r="I349" s="101"/>
    </row>
    <row r="350" spans="1:9" x14ac:dyDescent="0.2">
      <c r="A350" s="85" t="s">
        <v>4583</v>
      </c>
      <c r="H350" s="19"/>
      <c r="I350" s="17"/>
    </row>
    <row r="351" spans="1:9" x14ac:dyDescent="0.2">
      <c r="A351" s="11" t="s">
        <v>4859</v>
      </c>
      <c r="C351" s="480"/>
      <c r="D351" s="101"/>
      <c r="E351" s="101"/>
      <c r="F351" s="101"/>
      <c r="G351" s="479"/>
      <c r="H351" s="19"/>
      <c r="I351" s="17"/>
    </row>
    <row r="352" spans="1:9" x14ac:dyDescent="0.2">
      <c r="A352" s="156" t="s">
        <v>6610</v>
      </c>
      <c r="B352" s="256" t="s">
        <v>7759</v>
      </c>
      <c r="C352" s="253" t="s">
        <v>7805</v>
      </c>
      <c r="D352" s="237" t="s">
        <v>7557</v>
      </c>
      <c r="E352" s="101"/>
      <c r="F352" s="101"/>
      <c r="G352" s="479"/>
      <c r="H352" s="19"/>
      <c r="I352" s="17"/>
    </row>
    <row r="353" spans="1:9" x14ac:dyDescent="0.2">
      <c r="C353" s="19"/>
      <c r="D353" s="19"/>
      <c r="E353" s="19"/>
      <c r="F353" s="19"/>
      <c r="G353" s="19"/>
      <c r="H353" s="19"/>
      <c r="I353" s="19"/>
    </row>
    <row r="354" spans="1:9" x14ac:dyDescent="0.2">
      <c r="A354" s="275" t="s">
        <v>6912</v>
      </c>
      <c r="C354" s="19"/>
      <c r="D354" s="19"/>
      <c r="E354" s="19"/>
      <c r="F354" s="19"/>
      <c r="G354" s="19"/>
      <c r="H354" s="19"/>
      <c r="I354" s="19"/>
    </row>
    <row r="355" spans="1:9" x14ac:dyDescent="0.2">
      <c r="A355" s="196" t="s">
        <v>48</v>
      </c>
      <c r="C355" s="480"/>
      <c r="D355" s="101"/>
      <c r="E355" s="101"/>
      <c r="F355" s="101"/>
      <c r="G355" s="479"/>
      <c r="H355" s="19"/>
      <c r="I355" s="17"/>
    </row>
    <row r="356" spans="1:9" x14ac:dyDescent="0.2">
      <c r="A356" s="85" t="s">
        <v>4360</v>
      </c>
      <c r="C356" s="480"/>
      <c r="D356" s="101"/>
      <c r="E356" s="101"/>
      <c r="F356" s="101"/>
      <c r="G356" s="479"/>
      <c r="H356" s="19"/>
      <c r="I356" s="17"/>
    </row>
    <row r="357" spans="1:9" x14ac:dyDescent="0.2">
      <c r="A357" s="270" t="s">
        <v>4508</v>
      </c>
      <c r="C357" s="480"/>
      <c r="D357" s="101"/>
      <c r="E357" s="101"/>
      <c r="F357" s="101"/>
      <c r="G357" s="479"/>
      <c r="H357" s="19"/>
      <c r="I357" s="17"/>
    </row>
    <row r="358" spans="1:9" x14ac:dyDescent="0.2">
      <c r="A358" s="15" t="s">
        <v>6656</v>
      </c>
      <c r="B358" s="17"/>
      <c r="C358" s="17"/>
      <c r="D358" s="17"/>
      <c r="E358" s="101"/>
      <c r="F358" s="101"/>
      <c r="G358" s="101"/>
      <c r="H358" s="19"/>
      <c r="I358" s="17"/>
    </row>
    <row r="359" spans="1:9" x14ac:dyDescent="0.2">
      <c r="A359" s="11" t="s">
        <v>4859</v>
      </c>
      <c r="G359" s="101"/>
      <c r="H359" s="19"/>
      <c r="I359" s="17"/>
    </row>
    <row r="360" spans="1:9" x14ac:dyDescent="0.2">
      <c r="A360" s="156" t="s">
        <v>6610</v>
      </c>
      <c r="B360" s="256" t="s">
        <v>7759</v>
      </c>
      <c r="C360" s="253" t="s">
        <v>7805</v>
      </c>
      <c r="D360" s="237" t="s">
        <v>7557</v>
      </c>
      <c r="G360" s="19"/>
      <c r="H360" s="17"/>
    </row>
    <row r="361" spans="1:9" x14ac:dyDescent="0.2">
      <c r="G361" s="19"/>
      <c r="H361" s="17"/>
    </row>
    <row r="362" spans="1:9" x14ac:dyDescent="0.2">
      <c r="A362" s="275" t="s">
        <v>6927</v>
      </c>
      <c r="G362" s="19"/>
      <c r="H362" s="17"/>
    </row>
    <row r="363" spans="1:9" x14ac:dyDescent="0.2">
      <c r="A363" s="196" t="s">
        <v>48</v>
      </c>
      <c r="G363" s="19"/>
      <c r="H363" s="17"/>
    </row>
    <row r="364" spans="1:9" x14ac:dyDescent="0.2">
      <c r="A364" s="85" t="s">
        <v>4360</v>
      </c>
      <c r="G364" s="19"/>
      <c r="H364" s="17"/>
    </row>
    <row r="365" spans="1:9" x14ac:dyDescent="0.2">
      <c r="A365" s="85" t="s">
        <v>4583</v>
      </c>
      <c r="G365" s="19"/>
      <c r="H365" s="17"/>
    </row>
    <row r="366" spans="1:9" x14ac:dyDescent="0.2">
      <c r="A366" s="156" t="s">
        <v>4490</v>
      </c>
      <c r="G366" s="19"/>
      <c r="H366" s="17"/>
    </row>
    <row r="367" spans="1:9" x14ac:dyDescent="0.2">
      <c r="A367" s="156" t="s">
        <v>6610</v>
      </c>
      <c r="B367" s="256" t="s">
        <v>7759</v>
      </c>
      <c r="C367" s="253" t="s">
        <v>7805</v>
      </c>
      <c r="D367" s="237" t="s">
        <v>7557</v>
      </c>
      <c r="G367" s="19"/>
      <c r="H367" s="17"/>
    </row>
    <row r="368" spans="1:9" x14ac:dyDescent="0.2">
      <c r="A368" s="156" t="s">
        <v>7563</v>
      </c>
      <c r="B368" s="214" t="s">
        <v>6613</v>
      </c>
      <c r="C368" s="158" t="s">
        <v>7806</v>
      </c>
      <c r="D368" s="157" t="s">
        <v>7463</v>
      </c>
      <c r="G368" s="19"/>
      <c r="H368" s="17"/>
    </row>
    <row r="369" spans="1:8" x14ac:dyDescent="0.2">
      <c r="G369" s="19"/>
      <c r="H369" s="17"/>
    </row>
    <row r="370" spans="1:8" x14ac:dyDescent="0.2">
      <c r="A370" s="275" t="s">
        <v>6928</v>
      </c>
      <c r="G370" s="19"/>
      <c r="H370" s="17"/>
    </row>
    <row r="371" spans="1:8" x14ac:dyDescent="0.2">
      <c r="A371" s="196" t="s">
        <v>48</v>
      </c>
      <c r="G371" s="19"/>
      <c r="H371" s="17"/>
    </row>
    <row r="372" spans="1:8" x14ac:dyDescent="0.2">
      <c r="A372" s="85" t="s">
        <v>4360</v>
      </c>
      <c r="G372" s="19"/>
      <c r="H372" s="17"/>
    </row>
    <row r="373" spans="1:8" x14ac:dyDescent="0.2">
      <c r="A373" s="270" t="s">
        <v>4508</v>
      </c>
      <c r="G373" s="19"/>
      <c r="H373" s="17"/>
    </row>
    <row r="374" spans="1:8" x14ac:dyDescent="0.2">
      <c r="A374" s="15" t="s">
        <v>6656</v>
      </c>
      <c r="G374" s="19"/>
      <c r="H374" s="17"/>
    </row>
    <row r="375" spans="1:8" x14ac:dyDescent="0.2">
      <c r="A375" s="156" t="s">
        <v>4490</v>
      </c>
      <c r="G375" s="19"/>
      <c r="H375" s="17"/>
    </row>
    <row r="376" spans="1:8" x14ac:dyDescent="0.2">
      <c r="A376" s="156" t="s">
        <v>6610</v>
      </c>
      <c r="B376" s="256" t="s">
        <v>7759</v>
      </c>
      <c r="C376" s="253" t="s">
        <v>7805</v>
      </c>
      <c r="D376" s="237" t="s">
        <v>7557</v>
      </c>
      <c r="G376" s="19"/>
      <c r="H376" s="17"/>
    </row>
    <row r="377" spans="1:8" x14ac:dyDescent="0.2">
      <c r="A377" s="156" t="s">
        <v>7563</v>
      </c>
      <c r="B377" s="214" t="s">
        <v>6613</v>
      </c>
      <c r="C377" s="158" t="s">
        <v>7806</v>
      </c>
      <c r="D377" s="157" t="s">
        <v>7463</v>
      </c>
      <c r="G377" s="19"/>
      <c r="H377" s="17"/>
    </row>
    <row r="378" spans="1:8" x14ac:dyDescent="0.2">
      <c r="G378" s="19"/>
      <c r="H378" s="17"/>
    </row>
    <row r="379" spans="1:8" x14ac:dyDescent="0.2">
      <c r="A379" s="275" t="s">
        <v>6943</v>
      </c>
      <c r="G379" s="19"/>
      <c r="H379" s="17"/>
    </row>
    <row r="380" spans="1:8" x14ac:dyDescent="0.2">
      <c r="A380" s="196" t="s">
        <v>48</v>
      </c>
      <c r="G380" s="19"/>
      <c r="H380" s="17"/>
    </row>
    <row r="381" spans="1:8" x14ac:dyDescent="0.2">
      <c r="A381" s="85" t="s">
        <v>4360</v>
      </c>
      <c r="G381" s="19"/>
      <c r="H381" s="17"/>
    </row>
    <row r="382" spans="1:8" x14ac:dyDescent="0.2">
      <c r="A382" s="85" t="s">
        <v>4583</v>
      </c>
      <c r="G382" s="19"/>
      <c r="H382" s="17"/>
    </row>
    <row r="383" spans="1:8" x14ac:dyDescent="0.2">
      <c r="A383" s="156" t="s">
        <v>4491</v>
      </c>
      <c r="G383" s="19"/>
      <c r="H383" s="17"/>
    </row>
    <row r="384" spans="1:8" x14ac:dyDescent="0.2">
      <c r="A384" s="156" t="s">
        <v>6610</v>
      </c>
      <c r="B384" s="256" t="s">
        <v>7759</v>
      </c>
      <c r="C384" s="253" t="s">
        <v>7805</v>
      </c>
      <c r="D384" s="237" t="s">
        <v>7557</v>
      </c>
      <c r="G384" s="19"/>
      <c r="H384" s="17"/>
    </row>
    <row r="385" spans="1:9" x14ac:dyDescent="0.2">
      <c r="G385" s="19"/>
      <c r="H385" s="17"/>
    </row>
    <row r="386" spans="1:9" x14ac:dyDescent="0.2">
      <c r="A386" s="275" t="s">
        <v>6944</v>
      </c>
      <c r="G386" s="19"/>
      <c r="H386" s="17"/>
    </row>
    <row r="387" spans="1:9" x14ac:dyDescent="0.2">
      <c r="A387" s="196" t="s">
        <v>48</v>
      </c>
      <c r="G387" s="19"/>
      <c r="H387" s="17"/>
    </row>
    <row r="388" spans="1:9" x14ac:dyDescent="0.2">
      <c r="A388" s="85" t="s">
        <v>4360</v>
      </c>
      <c r="G388" s="19"/>
      <c r="H388" s="17"/>
    </row>
    <row r="389" spans="1:9" x14ac:dyDescent="0.2">
      <c r="A389" s="270" t="s">
        <v>4508</v>
      </c>
      <c r="G389" s="19"/>
      <c r="H389" s="17"/>
    </row>
    <row r="390" spans="1:9" x14ac:dyDescent="0.2">
      <c r="A390" s="15" t="s">
        <v>6656</v>
      </c>
      <c r="G390" s="19"/>
      <c r="H390" s="17"/>
    </row>
    <row r="391" spans="1:9" x14ac:dyDescent="0.2">
      <c r="A391" s="156" t="s">
        <v>4491</v>
      </c>
      <c r="B391" s="156"/>
      <c r="G391" s="19"/>
      <c r="H391" s="17"/>
    </row>
    <row r="392" spans="1:9" x14ac:dyDescent="0.2">
      <c r="A392" s="156" t="s">
        <v>6610</v>
      </c>
      <c r="B392" s="256" t="s">
        <v>7759</v>
      </c>
      <c r="C392" s="253" t="s">
        <v>7805</v>
      </c>
      <c r="D392" s="237" t="s">
        <v>7557</v>
      </c>
      <c r="G392" s="19"/>
      <c r="H392" s="17"/>
    </row>
    <row r="393" spans="1:9" x14ac:dyDescent="0.2">
      <c r="G393" s="482"/>
      <c r="H393" s="19"/>
      <c r="I393" s="17"/>
    </row>
    <row r="394" spans="1:9" x14ac:dyDescent="0.2">
      <c r="A394" s="101" t="s">
        <v>569</v>
      </c>
      <c r="G394" s="482"/>
      <c r="H394" s="19"/>
      <c r="I394" s="17"/>
    </row>
    <row r="395" spans="1:9" x14ac:dyDescent="0.2">
      <c r="B395" s="17"/>
      <c r="C395" s="101"/>
      <c r="D395" s="101"/>
      <c r="E395" s="101"/>
      <c r="G395" s="482"/>
      <c r="H395" s="19"/>
      <c r="I395" s="17"/>
    </row>
    <row r="396" spans="1:9" ht="51" x14ac:dyDescent="0.2">
      <c r="A396" s="101"/>
      <c r="C396" s="455" t="s">
        <v>2447</v>
      </c>
      <c r="D396" s="455" t="s">
        <v>2448</v>
      </c>
      <c r="E396" s="101"/>
      <c r="F396" s="101"/>
      <c r="G396" s="482"/>
      <c r="H396" s="19"/>
      <c r="I396" s="17"/>
    </row>
    <row r="397" spans="1:9" x14ac:dyDescent="0.2">
      <c r="A397" s="101"/>
      <c r="C397" s="219" t="s">
        <v>7884</v>
      </c>
      <c r="D397" s="219" t="s">
        <v>7885</v>
      </c>
      <c r="E397" s="101"/>
      <c r="F397" s="101"/>
      <c r="G397" s="482"/>
      <c r="H397" s="19"/>
      <c r="I397" s="17"/>
    </row>
    <row r="398" spans="1:9" x14ac:dyDescent="0.2">
      <c r="A398" s="243" t="s">
        <v>568</v>
      </c>
      <c r="B398" s="304" t="s">
        <v>7878</v>
      </c>
      <c r="C398" s="678" t="s">
        <v>459</v>
      </c>
      <c r="D398" s="678" t="s">
        <v>81</v>
      </c>
      <c r="E398" s="196" t="s">
        <v>4912</v>
      </c>
      <c r="F398" s="84"/>
      <c r="G398" s="482"/>
      <c r="H398" s="19"/>
      <c r="I398" s="19"/>
    </row>
    <row r="399" spans="1:9" x14ac:dyDescent="0.2">
      <c r="A399" s="243" t="s">
        <v>567</v>
      </c>
      <c r="B399" s="304" t="s">
        <v>7879</v>
      </c>
      <c r="C399" s="678" t="s">
        <v>1229</v>
      </c>
      <c r="D399" s="678" t="s">
        <v>41</v>
      </c>
      <c r="E399" s="196" t="s">
        <v>4913</v>
      </c>
      <c r="F399" s="84"/>
    </row>
    <row r="400" spans="1:9" x14ac:dyDescent="0.2">
      <c r="A400" s="243" t="s">
        <v>566</v>
      </c>
      <c r="B400" s="304" t="s">
        <v>7880</v>
      </c>
      <c r="C400" s="678" t="s">
        <v>1955</v>
      </c>
      <c r="D400" s="678" t="s">
        <v>42</v>
      </c>
      <c r="E400" s="196" t="s">
        <v>4914</v>
      </c>
      <c r="F400" s="84"/>
    </row>
    <row r="401" spans="1:9" x14ac:dyDescent="0.2">
      <c r="A401" s="243" t="s">
        <v>565</v>
      </c>
      <c r="B401" s="304" t="s">
        <v>7881</v>
      </c>
      <c r="C401" s="678" t="s">
        <v>1953</v>
      </c>
      <c r="D401" s="678" t="s">
        <v>43</v>
      </c>
      <c r="E401" s="196" t="s">
        <v>4915</v>
      </c>
      <c r="F401" s="84" t="s">
        <v>4865</v>
      </c>
      <c r="G401" s="19"/>
    </row>
    <row r="402" spans="1:9" x14ac:dyDescent="0.2">
      <c r="A402" s="241" t="s">
        <v>564</v>
      </c>
      <c r="B402" s="304" t="s">
        <v>7882</v>
      </c>
      <c r="C402" s="678" t="s">
        <v>291</v>
      </c>
      <c r="D402" s="672" t="s">
        <v>44</v>
      </c>
      <c r="E402" s="196" t="s">
        <v>4915</v>
      </c>
      <c r="F402" s="196"/>
      <c r="G402" s="19"/>
    </row>
    <row r="403" spans="1:9" ht="38.25" x14ac:dyDescent="0.2">
      <c r="C403" s="82" t="s">
        <v>4451</v>
      </c>
      <c r="D403" s="82" t="s">
        <v>4452</v>
      </c>
      <c r="G403" s="19"/>
    </row>
    <row r="404" spans="1:9" x14ac:dyDescent="0.2">
      <c r="C404" s="80" t="s">
        <v>2106</v>
      </c>
      <c r="D404" s="80" t="s">
        <v>2106</v>
      </c>
      <c r="G404" s="19"/>
    </row>
    <row r="405" spans="1:9" x14ac:dyDescent="0.2">
      <c r="C405" s="80" t="s">
        <v>6611</v>
      </c>
      <c r="D405" s="80" t="s">
        <v>6611</v>
      </c>
    </row>
    <row r="406" spans="1:9" ht="25.5" x14ac:dyDescent="0.2">
      <c r="C406" s="75" t="s">
        <v>4232</v>
      </c>
      <c r="D406" s="75" t="s">
        <v>4232</v>
      </c>
    </row>
    <row r="407" spans="1:9" ht="63.75" x14ac:dyDescent="0.2">
      <c r="C407" s="75" t="s">
        <v>4466</v>
      </c>
      <c r="D407" s="75" t="s">
        <v>4466</v>
      </c>
    </row>
    <row r="408" spans="1:9" x14ac:dyDescent="0.2">
      <c r="C408" s="291"/>
      <c r="D408" s="291"/>
    </row>
    <row r="409" spans="1:9" x14ac:dyDescent="0.2">
      <c r="A409" s="275" t="s">
        <v>6913</v>
      </c>
    </row>
    <row r="410" spans="1:9" x14ac:dyDescent="0.2">
      <c r="A410" s="196" t="s">
        <v>48</v>
      </c>
      <c r="C410" s="480"/>
      <c r="D410" s="101"/>
      <c r="E410" s="101"/>
      <c r="F410" s="101"/>
      <c r="G410" s="479"/>
      <c r="H410" s="19"/>
      <c r="I410" s="17"/>
    </row>
    <row r="411" spans="1:9" x14ac:dyDescent="0.2">
      <c r="A411" s="85" t="s">
        <v>4360</v>
      </c>
      <c r="C411" s="480"/>
      <c r="D411" s="101"/>
      <c r="E411" s="101"/>
      <c r="F411" s="101"/>
      <c r="G411" s="479"/>
      <c r="H411" s="19"/>
      <c r="I411" s="17"/>
    </row>
    <row r="412" spans="1:9" x14ac:dyDescent="0.2">
      <c r="A412" s="85" t="s">
        <v>4583</v>
      </c>
    </row>
    <row r="413" spans="1:9" x14ac:dyDescent="0.2">
      <c r="A413" s="11" t="s">
        <v>4859</v>
      </c>
    </row>
    <row r="414" spans="1:9" x14ac:dyDescent="0.2">
      <c r="A414" s="156" t="s">
        <v>6610</v>
      </c>
      <c r="B414" s="256" t="s">
        <v>7759</v>
      </c>
      <c r="C414" s="253" t="s">
        <v>7805</v>
      </c>
      <c r="D414" s="237" t="s">
        <v>7557</v>
      </c>
    </row>
    <row r="416" spans="1:9" x14ac:dyDescent="0.2">
      <c r="A416" s="275" t="s">
        <v>6914</v>
      </c>
    </row>
    <row r="417" spans="1:7" x14ac:dyDescent="0.2">
      <c r="A417" s="196" t="s">
        <v>48</v>
      </c>
      <c r="G417" s="482"/>
    </row>
    <row r="418" spans="1:7" x14ac:dyDescent="0.2">
      <c r="A418" s="85" t="s">
        <v>4360</v>
      </c>
      <c r="G418" s="482"/>
    </row>
    <row r="419" spans="1:7" x14ac:dyDescent="0.2">
      <c r="A419" s="270" t="s">
        <v>4508</v>
      </c>
    </row>
    <row r="420" spans="1:7" x14ac:dyDescent="0.2">
      <c r="A420" s="15" t="s">
        <v>6656</v>
      </c>
    </row>
    <row r="421" spans="1:7" x14ac:dyDescent="0.2">
      <c r="A421" s="11" t="s">
        <v>4859</v>
      </c>
    </row>
    <row r="422" spans="1:7" x14ac:dyDescent="0.2">
      <c r="A422" s="156" t="s">
        <v>6610</v>
      </c>
      <c r="B422" s="256" t="s">
        <v>7759</v>
      </c>
      <c r="C422" s="253" t="s">
        <v>7805</v>
      </c>
      <c r="D422" s="237" t="s">
        <v>7557</v>
      </c>
    </row>
    <row r="424" spans="1:7" x14ac:dyDescent="0.2">
      <c r="A424" s="275" t="s">
        <v>6929</v>
      </c>
    </row>
    <row r="425" spans="1:7" x14ac:dyDescent="0.2">
      <c r="A425" s="196" t="s">
        <v>48</v>
      </c>
    </row>
    <row r="426" spans="1:7" x14ac:dyDescent="0.2">
      <c r="A426" s="85" t="s">
        <v>4360</v>
      </c>
    </row>
    <row r="427" spans="1:7" x14ac:dyDescent="0.2">
      <c r="A427" s="85" t="s">
        <v>4583</v>
      </c>
    </row>
    <row r="428" spans="1:7" x14ac:dyDescent="0.2">
      <c r="A428" s="156" t="s">
        <v>4490</v>
      </c>
    </row>
    <row r="429" spans="1:7" x14ac:dyDescent="0.2">
      <c r="A429" s="156" t="s">
        <v>6610</v>
      </c>
      <c r="B429" s="256" t="s">
        <v>7759</v>
      </c>
      <c r="C429" s="253" t="s">
        <v>7805</v>
      </c>
      <c r="D429" s="237" t="s">
        <v>7557</v>
      </c>
    </row>
    <row r="430" spans="1:7" x14ac:dyDescent="0.2">
      <c r="A430" s="156" t="s">
        <v>7563</v>
      </c>
      <c r="B430" s="214" t="s">
        <v>6613</v>
      </c>
      <c r="C430" s="158" t="s">
        <v>7806</v>
      </c>
      <c r="D430" s="157" t="s">
        <v>7463</v>
      </c>
    </row>
    <row r="432" spans="1:7" x14ac:dyDescent="0.2">
      <c r="A432" s="275" t="s">
        <v>6930</v>
      </c>
    </row>
    <row r="433" spans="1:4" x14ac:dyDescent="0.2">
      <c r="A433" s="196" t="s">
        <v>48</v>
      </c>
    </row>
    <row r="434" spans="1:4" x14ac:dyDescent="0.2">
      <c r="A434" s="85" t="s">
        <v>4360</v>
      </c>
    </row>
    <row r="435" spans="1:4" x14ac:dyDescent="0.2">
      <c r="A435" s="270" t="s">
        <v>4508</v>
      </c>
    </row>
    <row r="436" spans="1:4" x14ac:dyDescent="0.2">
      <c r="A436" s="15" t="s">
        <v>6656</v>
      </c>
    </row>
    <row r="437" spans="1:4" x14ac:dyDescent="0.2">
      <c r="A437" s="156" t="s">
        <v>4490</v>
      </c>
    </row>
    <row r="438" spans="1:4" x14ac:dyDescent="0.2">
      <c r="A438" s="156" t="s">
        <v>6610</v>
      </c>
      <c r="B438" s="256" t="s">
        <v>7759</v>
      </c>
      <c r="C438" s="253" t="s">
        <v>7805</v>
      </c>
      <c r="D438" s="237" t="s">
        <v>7557</v>
      </c>
    </row>
    <row r="439" spans="1:4" x14ac:dyDescent="0.2">
      <c r="A439" s="156" t="s">
        <v>7563</v>
      </c>
      <c r="B439" s="214" t="s">
        <v>6613</v>
      </c>
      <c r="C439" s="158" t="s">
        <v>7806</v>
      </c>
      <c r="D439" s="157" t="s">
        <v>7463</v>
      </c>
    </row>
    <row r="441" spans="1:4" x14ac:dyDescent="0.2">
      <c r="A441" s="275" t="s">
        <v>6945</v>
      </c>
    </row>
    <row r="442" spans="1:4" x14ac:dyDescent="0.2">
      <c r="A442" s="196" t="s">
        <v>48</v>
      </c>
    </row>
    <row r="443" spans="1:4" x14ac:dyDescent="0.2">
      <c r="A443" s="85" t="s">
        <v>4360</v>
      </c>
    </row>
    <row r="444" spans="1:4" x14ac:dyDescent="0.2">
      <c r="A444" s="85" t="s">
        <v>4583</v>
      </c>
    </row>
    <row r="445" spans="1:4" x14ac:dyDescent="0.2">
      <c r="A445" s="156" t="s">
        <v>4491</v>
      </c>
    </row>
    <row r="446" spans="1:4" x14ac:dyDescent="0.2">
      <c r="A446" s="156" t="s">
        <v>6610</v>
      </c>
      <c r="B446" s="256" t="s">
        <v>7759</v>
      </c>
      <c r="C446" s="253" t="s">
        <v>7805</v>
      </c>
      <c r="D446" s="237" t="s">
        <v>7557</v>
      </c>
    </row>
    <row r="448" spans="1:4" x14ac:dyDescent="0.2">
      <c r="A448" s="275" t="s">
        <v>6946</v>
      </c>
    </row>
    <row r="449" spans="1:6" x14ac:dyDescent="0.2">
      <c r="A449" s="196" t="s">
        <v>48</v>
      </c>
    </row>
    <row r="450" spans="1:6" x14ac:dyDescent="0.2">
      <c r="A450" s="85" t="s">
        <v>4360</v>
      </c>
    </row>
    <row r="451" spans="1:6" x14ac:dyDescent="0.2">
      <c r="A451" s="270" t="s">
        <v>4508</v>
      </c>
    </row>
    <row r="452" spans="1:6" x14ac:dyDescent="0.2">
      <c r="A452" s="15" t="s">
        <v>6656</v>
      </c>
    </row>
    <row r="453" spans="1:6" x14ac:dyDescent="0.2">
      <c r="A453" s="156" t="s">
        <v>4491</v>
      </c>
    </row>
    <row r="454" spans="1:6" x14ac:dyDescent="0.2">
      <c r="A454" s="156" t="s">
        <v>6610</v>
      </c>
      <c r="B454" s="256" t="s">
        <v>7759</v>
      </c>
      <c r="C454" s="253" t="s">
        <v>7805</v>
      </c>
      <c r="D454" s="237" t="s">
        <v>7557</v>
      </c>
    </row>
    <row r="456" spans="1:6" ht="51" x14ac:dyDescent="0.2">
      <c r="C456" s="455" t="s">
        <v>2447</v>
      </c>
      <c r="D456" s="455" t="s">
        <v>2448</v>
      </c>
    </row>
    <row r="457" spans="1:6" x14ac:dyDescent="0.2">
      <c r="C457" s="219" t="s">
        <v>7886</v>
      </c>
      <c r="D457" s="219" t="s">
        <v>7981</v>
      </c>
    </row>
    <row r="458" spans="1:6" x14ac:dyDescent="0.2">
      <c r="A458" s="241" t="s">
        <v>7566</v>
      </c>
      <c r="B458" s="288" t="s">
        <v>7887</v>
      </c>
      <c r="C458" s="694" t="s">
        <v>1949</v>
      </c>
      <c r="D458" s="694" t="s">
        <v>91</v>
      </c>
      <c r="E458" s="15" t="s">
        <v>4862</v>
      </c>
      <c r="F458" s="84" t="s">
        <v>4865</v>
      </c>
    </row>
    <row r="459" spans="1:6" ht="25.5" x14ac:dyDescent="0.2">
      <c r="A459" s="247" t="s">
        <v>563</v>
      </c>
      <c r="B459" s="288" t="s">
        <v>7888</v>
      </c>
      <c r="C459" s="691" t="s">
        <v>1945</v>
      </c>
      <c r="D459" s="691" t="s">
        <v>57</v>
      </c>
      <c r="E459" s="15" t="s">
        <v>4862</v>
      </c>
      <c r="F459" s="196"/>
    </row>
    <row r="460" spans="1:6" ht="38.25" x14ac:dyDescent="0.2">
      <c r="C460" s="82" t="s">
        <v>4451</v>
      </c>
      <c r="D460" s="82" t="s">
        <v>4452</v>
      </c>
    </row>
    <row r="461" spans="1:6" x14ac:dyDescent="0.2">
      <c r="C461" s="80" t="s">
        <v>2106</v>
      </c>
      <c r="D461" s="80" t="s">
        <v>2106</v>
      </c>
    </row>
    <row r="462" spans="1:6" x14ac:dyDescent="0.2">
      <c r="C462" s="80" t="s">
        <v>6611</v>
      </c>
      <c r="D462" s="80" t="s">
        <v>6611</v>
      </c>
    </row>
    <row r="463" spans="1:6" ht="25.5" x14ac:dyDescent="0.2">
      <c r="C463" s="75" t="s">
        <v>4232</v>
      </c>
      <c r="D463" s="75" t="s">
        <v>4232</v>
      </c>
    </row>
    <row r="464" spans="1:6" ht="63.75" x14ac:dyDescent="0.2">
      <c r="C464" s="75" t="s">
        <v>4466</v>
      </c>
      <c r="D464" s="75" t="s">
        <v>4466</v>
      </c>
    </row>
  </sheetData>
  <mergeCells count="6">
    <mergeCell ref="C107:D107"/>
    <mergeCell ref="E107:I107"/>
    <mergeCell ref="C224:D224"/>
    <mergeCell ref="F224:I224"/>
    <mergeCell ref="C333:D333"/>
    <mergeCell ref="E333:G333"/>
  </mergeCells>
  <pageMargins left="0.78740157480314965" right="0.78740157480314965" top="0.98425196850393704" bottom="0.98425196850393704" header="0.51181102362204722" footer="0.51181102362204722"/>
  <pageSetup paperSize="8" scale="25"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5">
    <pageSetUpPr fitToPage="1"/>
  </sheetPr>
  <dimension ref="A1:N289"/>
  <sheetViews>
    <sheetView topLeftCell="A73" zoomScale="70" zoomScaleNormal="70" workbookViewId="0">
      <selection activeCell="D106" sqref="D106"/>
    </sheetView>
  </sheetViews>
  <sheetFormatPr defaultColWidth="9.140625" defaultRowHeight="12.75" x14ac:dyDescent="0.2"/>
  <cols>
    <col min="1" max="1" width="56.7109375" style="11" customWidth="1"/>
    <col min="2" max="2" width="24" style="11" customWidth="1"/>
    <col min="3" max="9" width="17.5703125" style="11" customWidth="1"/>
    <col min="10" max="246" width="9.140625" style="11"/>
    <col min="247" max="247" width="46.5703125" style="11" customWidth="1"/>
    <col min="248" max="248" width="14.42578125" style="11" customWidth="1"/>
    <col min="249" max="249" width="16.85546875" style="11" customWidth="1"/>
    <col min="250" max="250" width="17" style="11" customWidth="1"/>
    <col min="251" max="251" width="15.7109375" style="11" customWidth="1"/>
    <col min="252" max="252" width="14.7109375" style="11" customWidth="1"/>
    <col min="253" max="253" width="17.5703125" style="11" customWidth="1"/>
    <col min="254" max="254" width="31.42578125" style="11" customWidth="1"/>
    <col min="255" max="502" width="9.140625" style="11"/>
    <col min="503" max="503" width="46.5703125" style="11" customWidth="1"/>
    <col min="504" max="504" width="14.42578125" style="11" customWidth="1"/>
    <col min="505" max="505" width="16.85546875" style="11" customWidth="1"/>
    <col min="506" max="506" width="17" style="11" customWidth="1"/>
    <col min="507" max="507" width="15.7109375" style="11" customWidth="1"/>
    <col min="508" max="508" width="14.7109375" style="11" customWidth="1"/>
    <col min="509" max="509" width="17.5703125" style="11" customWidth="1"/>
    <col min="510" max="510" width="31.42578125" style="11" customWidth="1"/>
    <col min="511" max="758" width="9.140625" style="11"/>
    <col min="759" max="759" width="46.5703125" style="11" customWidth="1"/>
    <col min="760" max="760" width="14.42578125" style="11" customWidth="1"/>
    <col min="761" max="761" width="16.85546875" style="11" customWidth="1"/>
    <col min="762" max="762" width="17" style="11" customWidth="1"/>
    <col min="763" max="763" width="15.7109375" style="11" customWidth="1"/>
    <col min="764" max="764" width="14.7109375" style="11" customWidth="1"/>
    <col min="765" max="765" width="17.5703125" style="11" customWidth="1"/>
    <col min="766" max="766" width="31.42578125" style="11" customWidth="1"/>
    <col min="767" max="1014" width="9.140625" style="11"/>
    <col min="1015" max="1015" width="46.5703125" style="11" customWidth="1"/>
    <col min="1016" max="1016" width="14.42578125" style="11" customWidth="1"/>
    <col min="1017" max="1017" width="16.85546875" style="11" customWidth="1"/>
    <col min="1018" max="1018" width="17" style="11" customWidth="1"/>
    <col min="1019" max="1019" width="15.7109375" style="11" customWidth="1"/>
    <col min="1020" max="1020" width="14.7109375" style="11" customWidth="1"/>
    <col min="1021" max="1021" width="17.5703125" style="11" customWidth="1"/>
    <col min="1022" max="1022" width="31.42578125" style="11" customWidth="1"/>
    <col min="1023" max="1270" width="9.140625" style="11"/>
    <col min="1271" max="1271" width="46.5703125" style="11" customWidth="1"/>
    <col min="1272" max="1272" width="14.42578125" style="11" customWidth="1"/>
    <col min="1273" max="1273" width="16.85546875" style="11" customWidth="1"/>
    <col min="1274" max="1274" width="17" style="11" customWidth="1"/>
    <col min="1275" max="1275" width="15.7109375" style="11" customWidth="1"/>
    <col min="1276" max="1276" width="14.7109375" style="11" customWidth="1"/>
    <col min="1277" max="1277" width="17.5703125" style="11" customWidth="1"/>
    <col min="1278" max="1278" width="31.42578125" style="11" customWidth="1"/>
    <col min="1279" max="1526" width="9.140625" style="11"/>
    <col min="1527" max="1527" width="46.5703125" style="11" customWidth="1"/>
    <col min="1528" max="1528" width="14.42578125" style="11" customWidth="1"/>
    <col min="1529" max="1529" width="16.85546875" style="11" customWidth="1"/>
    <col min="1530" max="1530" width="17" style="11" customWidth="1"/>
    <col min="1531" max="1531" width="15.7109375" style="11" customWidth="1"/>
    <col min="1532" max="1532" width="14.7109375" style="11" customWidth="1"/>
    <col min="1533" max="1533" width="17.5703125" style="11" customWidth="1"/>
    <col min="1534" max="1534" width="31.42578125" style="11" customWidth="1"/>
    <col min="1535" max="1782" width="9.140625" style="11"/>
    <col min="1783" max="1783" width="46.5703125" style="11" customWidth="1"/>
    <col min="1784" max="1784" width="14.42578125" style="11" customWidth="1"/>
    <col min="1785" max="1785" width="16.85546875" style="11" customWidth="1"/>
    <col min="1786" max="1786" width="17" style="11" customWidth="1"/>
    <col min="1787" max="1787" width="15.7109375" style="11" customWidth="1"/>
    <col min="1788" max="1788" width="14.7109375" style="11" customWidth="1"/>
    <col min="1789" max="1789" width="17.5703125" style="11" customWidth="1"/>
    <col min="1790" max="1790" width="31.42578125" style="11" customWidth="1"/>
    <col min="1791" max="2038" width="9.140625" style="11"/>
    <col min="2039" max="2039" width="46.5703125" style="11" customWidth="1"/>
    <col min="2040" max="2040" width="14.42578125" style="11" customWidth="1"/>
    <col min="2041" max="2041" width="16.85546875" style="11" customWidth="1"/>
    <col min="2042" max="2042" width="17" style="11" customWidth="1"/>
    <col min="2043" max="2043" width="15.7109375" style="11" customWidth="1"/>
    <col min="2044" max="2044" width="14.7109375" style="11" customWidth="1"/>
    <col min="2045" max="2045" width="17.5703125" style="11" customWidth="1"/>
    <col min="2046" max="2046" width="31.42578125" style="11" customWidth="1"/>
    <col min="2047" max="2294" width="9.140625" style="11"/>
    <col min="2295" max="2295" width="46.5703125" style="11" customWidth="1"/>
    <col min="2296" max="2296" width="14.42578125" style="11" customWidth="1"/>
    <col min="2297" max="2297" width="16.85546875" style="11" customWidth="1"/>
    <col min="2298" max="2298" width="17" style="11" customWidth="1"/>
    <col min="2299" max="2299" width="15.7109375" style="11" customWidth="1"/>
    <col min="2300" max="2300" width="14.7109375" style="11" customWidth="1"/>
    <col min="2301" max="2301" width="17.5703125" style="11" customWidth="1"/>
    <col min="2302" max="2302" width="31.42578125" style="11" customWidth="1"/>
    <col min="2303" max="2550" width="9.140625" style="11"/>
    <col min="2551" max="2551" width="46.5703125" style="11" customWidth="1"/>
    <col min="2552" max="2552" width="14.42578125" style="11" customWidth="1"/>
    <col min="2553" max="2553" width="16.85546875" style="11" customWidth="1"/>
    <col min="2554" max="2554" width="17" style="11" customWidth="1"/>
    <col min="2555" max="2555" width="15.7109375" style="11" customWidth="1"/>
    <col min="2556" max="2556" width="14.7109375" style="11" customWidth="1"/>
    <col min="2557" max="2557" width="17.5703125" style="11" customWidth="1"/>
    <col min="2558" max="2558" width="31.42578125" style="11" customWidth="1"/>
    <col min="2559" max="2806" width="9.140625" style="11"/>
    <col min="2807" max="2807" width="46.5703125" style="11" customWidth="1"/>
    <col min="2808" max="2808" width="14.42578125" style="11" customWidth="1"/>
    <col min="2809" max="2809" width="16.85546875" style="11" customWidth="1"/>
    <col min="2810" max="2810" width="17" style="11" customWidth="1"/>
    <col min="2811" max="2811" width="15.7109375" style="11" customWidth="1"/>
    <col min="2812" max="2812" width="14.7109375" style="11" customWidth="1"/>
    <col min="2813" max="2813" width="17.5703125" style="11" customWidth="1"/>
    <col min="2814" max="2814" width="31.42578125" style="11" customWidth="1"/>
    <col min="2815" max="3062" width="9.140625" style="11"/>
    <col min="3063" max="3063" width="46.5703125" style="11" customWidth="1"/>
    <col min="3064" max="3064" width="14.42578125" style="11" customWidth="1"/>
    <col min="3065" max="3065" width="16.85546875" style="11" customWidth="1"/>
    <col min="3066" max="3066" width="17" style="11" customWidth="1"/>
    <col min="3067" max="3067" width="15.7109375" style="11" customWidth="1"/>
    <col min="3068" max="3068" width="14.7109375" style="11" customWidth="1"/>
    <col min="3069" max="3069" width="17.5703125" style="11" customWidth="1"/>
    <col min="3070" max="3070" width="31.42578125" style="11" customWidth="1"/>
    <col min="3071" max="3318" width="9.140625" style="11"/>
    <col min="3319" max="3319" width="46.5703125" style="11" customWidth="1"/>
    <col min="3320" max="3320" width="14.42578125" style="11" customWidth="1"/>
    <col min="3321" max="3321" width="16.85546875" style="11" customWidth="1"/>
    <col min="3322" max="3322" width="17" style="11" customWidth="1"/>
    <col min="3323" max="3323" width="15.7109375" style="11" customWidth="1"/>
    <col min="3324" max="3324" width="14.7109375" style="11" customWidth="1"/>
    <col min="3325" max="3325" width="17.5703125" style="11" customWidth="1"/>
    <col min="3326" max="3326" width="31.42578125" style="11" customWidth="1"/>
    <col min="3327" max="3574" width="9.140625" style="11"/>
    <col min="3575" max="3575" width="46.5703125" style="11" customWidth="1"/>
    <col min="3576" max="3576" width="14.42578125" style="11" customWidth="1"/>
    <col min="3577" max="3577" width="16.85546875" style="11" customWidth="1"/>
    <col min="3578" max="3578" width="17" style="11" customWidth="1"/>
    <col min="3579" max="3579" width="15.7109375" style="11" customWidth="1"/>
    <col min="3580" max="3580" width="14.7109375" style="11" customWidth="1"/>
    <col min="3581" max="3581" width="17.5703125" style="11" customWidth="1"/>
    <col min="3582" max="3582" width="31.42578125" style="11" customWidth="1"/>
    <col min="3583" max="3830" width="9.140625" style="11"/>
    <col min="3831" max="3831" width="46.5703125" style="11" customWidth="1"/>
    <col min="3832" max="3832" width="14.42578125" style="11" customWidth="1"/>
    <col min="3833" max="3833" width="16.85546875" style="11" customWidth="1"/>
    <col min="3834" max="3834" width="17" style="11" customWidth="1"/>
    <col min="3835" max="3835" width="15.7109375" style="11" customWidth="1"/>
    <col min="3836" max="3836" width="14.7109375" style="11" customWidth="1"/>
    <col min="3837" max="3837" width="17.5703125" style="11" customWidth="1"/>
    <col min="3838" max="3838" width="31.42578125" style="11" customWidth="1"/>
    <col min="3839" max="4086" width="9.140625" style="11"/>
    <col min="4087" max="4087" width="46.5703125" style="11" customWidth="1"/>
    <col min="4088" max="4088" width="14.42578125" style="11" customWidth="1"/>
    <col min="4089" max="4089" width="16.85546875" style="11" customWidth="1"/>
    <col min="4090" max="4090" width="17" style="11" customWidth="1"/>
    <col min="4091" max="4091" width="15.7109375" style="11" customWidth="1"/>
    <col min="4092" max="4092" width="14.7109375" style="11" customWidth="1"/>
    <col min="4093" max="4093" width="17.5703125" style="11" customWidth="1"/>
    <col min="4094" max="4094" width="31.42578125" style="11" customWidth="1"/>
    <col min="4095" max="4342" width="9.140625" style="11"/>
    <col min="4343" max="4343" width="46.5703125" style="11" customWidth="1"/>
    <col min="4344" max="4344" width="14.42578125" style="11" customWidth="1"/>
    <col min="4345" max="4345" width="16.85546875" style="11" customWidth="1"/>
    <col min="4346" max="4346" width="17" style="11" customWidth="1"/>
    <col min="4347" max="4347" width="15.7109375" style="11" customWidth="1"/>
    <col min="4348" max="4348" width="14.7109375" style="11" customWidth="1"/>
    <col min="4349" max="4349" width="17.5703125" style="11" customWidth="1"/>
    <col min="4350" max="4350" width="31.42578125" style="11" customWidth="1"/>
    <col min="4351" max="4598" width="9.140625" style="11"/>
    <col min="4599" max="4599" width="46.5703125" style="11" customWidth="1"/>
    <col min="4600" max="4600" width="14.42578125" style="11" customWidth="1"/>
    <col min="4601" max="4601" width="16.85546875" style="11" customWidth="1"/>
    <col min="4602" max="4602" width="17" style="11" customWidth="1"/>
    <col min="4603" max="4603" width="15.7109375" style="11" customWidth="1"/>
    <col min="4604" max="4604" width="14.7109375" style="11" customWidth="1"/>
    <col min="4605" max="4605" width="17.5703125" style="11" customWidth="1"/>
    <col min="4606" max="4606" width="31.42578125" style="11" customWidth="1"/>
    <col min="4607" max="4854" width="9.140625" style="11"/>
    <col min="4855" max="4855" width="46.5703125" style="11" customWidth="1"/>
    <col min="4856" max="4856" width="14.42578125" style="11" customWidth="1"/>
    <col min="4857" max="4857" width="16.85546875" style="11" customWidth="1"/>
    <col min="4858" max="4858" width="17" style="11" customWidth="1"/>
    <col min="4859" max="4859" width="15.7109375" style="11" customWidth="1"/>
    <col min="4860" max="4860" width="14.7109375" style="11" customWidth="1"/>
    <col min="4861" max="4861" width="17.5703125" style="11" customWidth="1"/>
    <col min="4862" max="4862" width="31.42578125" style="11" customWidth="1"/>
    <col min="4863" max="5110" width="9.140625" style="11"/>
    <col min="5111" max="5111" width="46.5703125" style="11" customWidth="1"/>
    <col min="5112" max="5112" width="14.42578125" style="11" customWidth="1"/>
    <col min="5113" max="5113" width="16.85546875" style="11" customWidth="1"/>
    <col min="5114" max="5114" width="17" style="11" customWidth="1"/>
    <col min="5115" max="5115" width="15.7109375" style="11" customWidth="1"/>
    <col min="5116" max="5116" width="14.7109375" style="11" customWidth="1"/>
    <col min="5117" max="5117" width="17.5703125" style="11" customWidth="1"/>
    <col min="5118" max="5118" width="31.42578125" style="11" customWidth="1"/>
    <col min="5119" max="5366" width="9.140625" style="11"/>
    <col min="5367" max="5367" width="46.5703125" style="11" customWidth="1"/>
    <col min="5368" max="5368" width="14.42578125" style="11" customWidth="1"/>
    <col min="5369" max="5369" width="16.85546875" style="11" customWidth="1"/>
    <col min="5370" max="5370" width="17" style="11" customWidth="1"/>
    <col min="5371" max="5371" width="15.7109375" style="11" customWidth="1"/>
    <col min="5372" max="5372" width="14.7109375" style="11" customWidth="1"/>
    <col min="5373" max="5373" width="17.5703125" style="11" customWidth="1"/>
    <col min="5374" max="5374" width="31.42578125" style="11" customWidth="1"/>
    <col min="5375" max="5622" width="9.140625" style="11"/>
    <col min="5623" max="5623" width="46.5703125" style="11" customWidth="1"/>
    <col min="5624" max="5624" width="14.42578125" style="11" customWidth="1"/>
    <col min="5625" max="5625" width="16.85546875" style="11" customWidth="1"/>
    <col min="5626" max="5626" width="17" style="11" customWidth="1"/>
    <col min="5627" max="5627" width="15.7109375" style="11" customWidth="1"/>
    <col min="5628" max="5628" width="14.7109375" style="11" customWidth="1"/>
    <col min="5629" max="5629" width="17.5703125" style="11" customWidth="1"/>
    <col min="5630" max="5630" width="31.42578125" style="11" customWidth="1"/>
    <col min="5631" max="5878" width="9.140625" style="11"/>
    <col min="5879" max="5879" width="46.5703125" style="11" customWidth="1"/>
    <col min="5880" max="5880" width="14.42578125" style="11" customWidth="1"/>
    <col min="5881" max="5881" width="16.85546875" style="11" customWidth="1"/>
    <col min="5882" max="5882" width="17" style="11" customWidth="1"/>
    <col min="5883" max="5883" width="15.7109375" style="11" customWidth="1"/>
    <col min="5884" max="5884" width="14.7109375" style="11" customWidth="1"/>
    <col min="5885" max="5885" width="17.5703125" style="11" customWidth="1"/>
    <col min="5886" max="5886" width="31.42578125" style="11" customWidth="1"/>
    <col min="5887" max="6134" width="9.140625" style="11"/>
    <col min="6135" max="6135" width="46.5703125" style="11" customWidth="1"/>
    <col min="6136" max="6136" width="14.42578125" style="11" customWidth="1"/>
    <col min="6137" max="6137" width="16.85546875" style="11" customWidth="1"/>
    <col min="6138" max="6138" width="17" style="11" customWidth="1"/>
    <col min="6139" max="6139" width="15.7109375" style="11" customWidth="1"/>
    <col min="6140" max="6140" width="14.7109375" style="11" customWidth="1"/>
    <col min="6141" max="6141" width="17.5703125" style="11" customWidth="1"/>
    <col min="6142" max="6142" width="31.42578125" style="11" customWidth="1"/>
    <col min="6143" max="6390" width="9.140625" style="11"/>
    <col min="6391" max="6391" width="46.5703125" style="11" customWidth="1"/>
    <col min="6392" max="6392" width="14.42578125" style="11" customWidth="1"/>
    <col min="6393" max="6393" width="16.85546875" style="11" customWidth="1"/>
    <col min="6394" max="6394" width="17" style="11" customWidth="1"/>
    <col min="6395" max="6395" width="15.7109375" style="11" customWidth="1"/>
    <col min="6396" max="6396" width="14.7109375" style="11" customWidth="1"/>
    <col min="6397" max="6397" width="17.5703125" style="11" customWidth="1"/>
    <col min="6398" max="6398" width="31.42578125" style="11" customWidth="1"/>
    <col min="6399" max="6646" width="9.140625" style="11"/>
    <col min="6647" max="6647" width="46.5703125" style="11" customWidth="1"/>
    <col min="6648" max="6648" width="14.42578125" style="11" customWidth="1"/>
    <col min="6649" max="6649" width="16.85546875" style="11" customWidth="1"/>
    <col min="6650" max="6650" width="17" style="11" customWidth="1"/>
    <col min="6651" max="6651" width="15.7109375" style="11" customWidth="1"/>
    <col min="6652" max="6652" width="14.7109375" style="11" customWidth="1"/>
    <col min="6653" max="6653" width="17.5703125" style="11" customWidth="1"/>
    <col min="6654" max="6654" width="31.42578125" style="11" customWidth="1"/>
    <col min="6655" max="6902" width="9.140625" style="11"/>
    <col min="6903" max="6903" width="46.5703125" style="11" customWidth="1"/>
    <col min="6904" max="6904" width="14.42578125" style="11" customWidth="1"/>
    <col min="6905" max="6905" width="16.85546875" style="11" customWidth="1"/>
    <col min="6906" max="6906" width="17" style="11" customWidth="1"/>
    <col min="6907" max="6907" width="15.7109375" style="11" customWidth="1"/>
    <col min="6908" max="6908" width="14.7109375" style="11" customWidth="1"/>
    <col min="6909" max="6909" width="17.5703125" style="11" customWidth="1"/>
    <col min="6910" max="6910" width="31.42578125" style="11" customWidth="1"/>
    <col min="6911" max="7158" width="9.140625" style="11"/>
    <col min="7159" max="7159" width="46.5703125" style="11" customWidth="1"/>
    <col min="7160" max="7160" width="14.42578125" style="11" customWidth="1"/>
    <col min="7161" max="7161" width="16.85546875" style="11" customWidth="1"/>
    <col min="7162" max="7162" width="17" style="11" customWidth="1"/>
    <col min="7163" max="7163" width="15.7109375" style="11" customWidth="1"/>
    <col min="7164" max="7164" width="14.7109375" style="11" customWidth="1"/>
    <col min="7165" max="7165" width="17.5703125" style="11" customWidth="1"/>
    <col min="7166" max="7166" width="31.42578125" style="11" customWidth="1"/>
    <col min="7167" max="7414" width="9.140625" style="11"/>
    <col min="7415" max="7415" width="46.5703125" style="11" customWidth="1"/>
    <col min="7416" max="7416" width="14.42578125" style="11" customWidth="1"/>
    <col min="7417" max="7417" width="16.85546875" style="11" customWidth="1"/>
    <col min="7418" max="7418" width="17" style="11" customWidth="1"/>
    <col min="7419" max="7419" width="15.7109375" style="11" customWidth="1"/>
    <col min="7420" max="7420" width="14.7109375" style="11" customWidth="1"/>
    <col min="7421" max="7421" width="17.5703125" style="11" customWidth="1"/>
    <col min="7422" max="7422" width="31.42578125" style="11" customWidth="1"/>
    <col min="7423" max="7670" width="9.140625" style="11"/>
    <col min="7671" max="7671" width="46.5703125" style="11" customWidth="1"/>
    <col min="7672" max="7672" width="14.42578125" style="11" customWidth="1"/>
    <col min="7673" max="7673" width="16.85546875" style="11" customWidth="1"/>
    <col min="7674" max="7674" width="17" style="11" customWidth="1"/>
    <col min="7675" max="7675" width="15.7109375" style="11" customWidth="1"/>
    <col min="7676" max="7676" width="14.7109375" style="11" customWidth="1"/>
    <col min="7677" max="7677" width="17.5703125" style="11" customWidth="1"/>
    <col min="7678" max="7678" width="31.42578125" style="11" customWidth="1"/>
    <col min="7679" max="7926" width="9.140625" style="11"/>
    <col min="7927" max="7927" width="46.5703125" style="11" customWidth="1"/>
    <col min="7928" max="7928" width="14.42578125" style="11" customWidth="1"/>
    <col min="7929" max="7929" width="16.85546875" style="11" customWidth="1"/>
    <col min="7930" max="7930" width="17" style="11" customWidth="1"/>
    <col min="7931" max="7931" width="15.7109375" style="11" customWidth="1"/>
    <col min="7932" max="7932" width="14.7109375" style="11" customWidth="1"/>
    <col min="7933" max="7933" width="17.5703125" style="11" customWidth="1"/>
    <col min="7934" max="7934" width="31.42578125" style="11" customWidth="1"/>
    <col min="7935" max="8182" width="9.140625" style="11"/>
    <col min="8183" max="8183" width="46.5703125" style="11" customWidth="1"/>
    <col min="8184" max="8184" width="14.42578125" style="11" customWidth="1"/>
    <col min="8185" max="8185" width="16.85546875" style="11" customWidth="1"/>
    <col min="8186" max="8186" width="17" style="11" customWidth="1"/>
    <col min="8187" max="8187" width="15.7109375" style="11" customWidth="1"/>
    <col min="8188" max="8188" width="14.7109375" style="11" customWidth="1"/>
    <col min="8189" max="8189" width="17.5703125" style="11" customWidth="1"/>
    <col min="8190" max="8190" width="31.42578125" style="11" customWidth="1"/>
    <col min="8191" max="8438" width="9.140625" style="11"/>
    <col min="8439" max="8439" width="46.5703125" style="11" customWidth="1"/>
    <col min="8440" max="8440" width="14.42578125" style="11" customWidth="1"/>
    <col min="8441" max="8441" width="16.85546875" style="11" customWidth="1"/>
    <col min="8442" max="8442" width="17" style="11" customWidth="1"/>
    <col min="8443" max="8443" width="15.7109375" style="11" customWidth="1"/>
    <col min="8444" max="8444" width="14.7109375" style="11" customWidth="1"/>
    <col min="8445" max="8445" width="17.5703125" style="11" customWidth="1"/>
    <col min="8446" max="8446" width="31.42578125" style="11" customWidth="1"/>
    <col min="8447" max="8694" width="9.140625" style="11"/>
    <col min="8695" max="8695" width="46.5703125" style="11" customWidth="1"/>
    <col min="8696" max="8696" width="14.42578125" style="11" customWidth="1"/>
    <col min="8697" max="8697" width="16.85546875" style="11" customWidth="1"/>
    <col min="8698" max="8698" width="17" style="11" customWidth="1"/>
    <col min="8699" max="8699" width="15.7109375" style="11" customWidth="1"/>
    <col min="8700" max="8700" width="14.7109375" style="11" customWidth="1"/>
    <col min="8701" max="8701" width="17.5703125" style="11" customWidth="1"/>
    <col min="8702" max="8702" width="31.42578125" style="11" customWidth="1"/>
    <col min="8703" max="8950" width="9.140625" style="11"/>
    <col min="8951" max="8951" width="46.5703125" style="11" customWidth="1"/>
    <col min="8952" max="8952" width="14.42578125" style="11" customWidth="1"/>
    <col min="8953" max="8953" width="16.85546875" style="11" customWidth="1"/>
    <col min="8954" max="8954" width="17" style="11" customWidth="1"/>
    <col min="8955" max="8955" width="15.7109375" style="11" customWidth="1"/>
    <col min="8956" max="8956" width="14.7109375" style="11" customWidth="1"/>
    <col min="8957" max="8957" width="17.5703125" style="11" customWidth="1"/>
    <col min="8958" max="8958" width="31.42578125" style="11" customWidth="1"/>
    <col min="8959" max="9206" width="9.140625" style="11"/>
    <col min="9207" max="9207" width="46.5703125" style="11" customWidth="1"/>
    <col min="9208" max="9208" width="14.42578125" style="11" customWidth="1"/>
    <col min="9209" max="9209" width="16.85546875" style="11" customWidth="1"/>
    <col min="9210" max="9210" width="17" style="11" customWidth="1"/>
    <col min="9211" max="9211" width="15.7109375" style="11" customWidth="1"/>
    <col min="9212" max="9212" width="14.7109375" style="11" customWidth="1"/>
    <col min="9213" max="9213" width="17.5703125" style="11" customWidth="1"/>
    <col min="9214" max="9214" width="31.42578125" style="11" customWidth="1"/>
    <col min="9215" max="9462" width="9.140625" style="11"/>
    <col min="9463" max="9463" width="46.5703125" style="11" customWidth="1"/>
    <col min="9464" max="9464" width="14.42578125" style="11" customWidth="1"/>
    <col min="9465" max="9465" width="16.85546875" style="11" customWidth="1"/>
    <col min="9466" max="9466" width="17" style="11" customWidth="1"/>
    <col min="9467" max="9467" width="15.7109375" style="11" customWidth="1"/>
    <col min="9468" max="9468" width="14.7109375" style="11" customWidth="1"/>
    <col min="9469" max="9469" width="17.5703125" style="11" customWidth="1"/>
    <col min="9470" max="9470" width="31.42578125" style="11" customWidth="1"/>
    <col min="9471" max="9718" width="9.140625" style="11"/>
    <col min="9719" max="9719" width="46.5703125" style="11" customWidth="1"/>
    <col min="9720" max="9720" width="14.42578125" style="11" customWidth="1"/>
    <col min="9721" max="9721" width="16.85546875" style="11" customWidth="1"/>
    <col min="9722" max="9722" width="17" style="11" customWidth="1"/>
    <col min="9723" max="9723" width="15.7109375" style="11" customWidth="1"/>
    <col min="9724" max="9724" width="14.7109375" style="11" customWidth="1"/>
    <col min="9725" max="9725" width="17.5703125" style="11" customWidth="1"/>
    <col min="9726" max="9726" width="31.42578125" style="11" customWidth="1"/>
    <col min="9727" max="9974" width="9.140625" style="11"/>
    <col min="9975" max="9975" width="46.5703125" style="11" customWidth="1"/>
    <col min="9976" max="9976" width="14.42578125" style="11" customWidth="1"/>
    <col min="9977" max="9977" width="16.85546875" style="11" customWidth="1"/>
    <col min="9978" max="9978" width="17" style="11" customWidth="1"/>
    <col min="9979" max="9979" width="15.7109375" style="11" customWidth="1"/>
    <col min="9980" max="9980" width="14.7109375" style="11" customWidth="1"/>
    <col min="9981" max="9981" width="17.5703125" style="11" customWidth="1"/>
    <col min="9982" max="9982" width="31.42578125" style="11" customWidth="1"/>
    <col min="9983" max="10230" width="9.140625" style="11"/>
    <col min="10231" max="10231" width="46.5703125" style="11" customWidth="1"/>
    <col min="10232" max="10232" width="14.42578125" style="11" customWidth="1"/>
    <col min="10233" max="10233" width="16.85546875" style="11" customWidth="1"/>
    <col min="10234" max="10234" width="17" style="11" customWidth="1"/>
    <col min="10235" max="10235" width="15.7109375" style="11" customWidth="1"/>
    <col min="10236" max="10236" width="14.7109375" style="11" customWidth="1"/>
    <col min="10237" max="10237" width="17.5703125" style="11" customWidth="1"/>
    <col min="10238" max="10238" width="31.42578125" style="11" customWidth="1"/>
    <col min="10239" max="10486" width="9.140625" style="11"/>
    <col min="10487" max="10487" width="46.5703125" style="11" customWidth="1"/>
    <col min="10488" max="10488" width="14.42578125" style="11" customWidth="1"/>
    <col min="10489" max="10489" width="16.85546875" style="11" customWidth="1"/>
    <col min="10490" max="10490" width="17" style="11" customWidth="1"/>
    <col min="10491" max="10491" width="15.7109375" style="11" customWidth="1"/>
    <col min="10492" max="10492" width="14.7109375" style="11" customWidth="1"/>
    <col min="10493" max="10493" width="17.5703125" style="11" customWidth="1"/>
    <col min="10494" max="10494" width="31.42578125" style="11" customWidth="1"/>
    <col min="10495" max="10742" width="9.140625" style="11"/>
    <col min="10743" max="10743" width="46.5703125" style="11" customWidth="1"/>
    <col min="10744" max="10744" width="14.42578125" style="11" customWidth="1"/>
    <col min="10745" max="10745" width="16.85546875" style="11" customWidth="1"/>
    <col min="10746" max="10746" width="17" style="11" customWidth="1"/>
    <col min="10747" max="10747" width="15.7109375" style="11" customWidth="1"/>
    <col min="10748" max="10748" width="14.7109375" style="11" customWidth="1"/>
    <col min="10749" max="10749" width="17.5703125" style="11" customWidth="1"/>
    <col min="10750" max="10750" width="31.42578125" style="11" customWidth="1"/>
    <col min="10751" max="10998" width="9.140625" style="11"/>
    <col min="10999" max="10999" width="46.5703125" style="11" customWidth="1"/>
    <col min="11000" max="11000" width="14.42578125" style="11" customWidth="1"/>
    <col min="11001" max="11001" width="16.85546875" style="11" customWidth="1"/>
    <col min="11002" max="11002" width="17" style="11" customWidth="1"/>
    <col min="11003" max="11003" width="15.7109375" style="11" customWidth="1"/>
    <col min="11004" max="11004" width="14.7109375" style="11" customWidth="1"/>
    <col min="11005" max="11005" width="17.5703125" style="11" customWidth="1"/>
    <col min="11006" max="11006" width="31.42578125" style="11" customWidth="1"/>
    <col min="11007" max="11254" width="9.140625" style="11"/>
    <col min="11255" max="11255" width="46.5703125" style="11" customWidth="1"/>
    <col min="11256" max="11256" width="14.42578125" style="11" customWidth="1"/>
    <col min="11257" max="11257" width="16.85546875" style="11" customWidth="1"/>
    <col min="11258" max="11258" width="17" style="11" customWidth="1"/>
    <col min="11259" max="11259" width="15.7109375" style="11" customWidth="1"/>
    <col min="11260" max="11260" width="14.7109375" style="11" customWidth="1"/>
    <col min="11261" max="11261" width="17.5703125" style="11" customWidth="1"/>
    <col min="11262" max="11262" width="31.42578125" style="11" customWidth="1"/>
    <col min="11263" max="11510" width="9.140625" style="11"/>
    <col min="11511" max="11511" width="46.5703125" style="11" customWidth="1"/>
    <col min="11512" max="11512" width="14.42578125" style="11" customWidth="1"/>
    <col min="11513" max="11513" width="16.85546875" style="11" customWidth="1"/>
    <col min="11514" max="11514" width="17" style="11" customWidth="1"/>
    <col min="11515" max="11515" width="15.7109375" style="11" customWidth="1"/>
    <col min="11516" max="11516" width="14.7109375" style="11" customWidth="1"/>
    <col min="11517" max="11517" width="17.5703125" style="11" customWidth="1"/>
    <col min="11518" max="11518" width="31.42578125" style="11" customWidth="1"/>
    <col min="11519" max="11766" width="9.140625" style="11"/>
    <col min="11767" max="11767" width="46.5703125" style="11" customWidth="1"/>
    <col min="11768" max="11768" width="14.42578125" style="11" customWidth="1"/>
    <col min="11769" max="11769" width="16.85546875" style="11" customWidth="1"/>
    <col min="11770" max="11770" width="17" style="11" customWidth="1"/>
    <col min="11771" max="11771" width="15.7109375" style="11" customWidth="1"/>
    <col min="11772" max="11772" width="14.7109375" style="11" customWidth="1"/>
    <col min="11773" max="11773" width="17.5703125" style="11" customWidth="1"/>
    <col min="11774" max="11774" width="31.42578125" style="11" customWidth="1"/>
    <col min="11775" max="12022" width="9.140625" style="11"/>
    <col min="12023" max="12023" width="46.5703125" style="11" customWidth="1"/>
    <col min="12024" max="12024" width="14.42578125" style="11" customWidth="1"/>
    <col min="12025" max="12025" width="16.85546875" style="11" customWidth="1"/>
    <col min="12026" max="12026" width="17" style="11" customWidth="1"/>
    <col min="12027" max="12027" width="15.7109375" style="11" customWidth="1"/>
    <col min="12028" max="12028" width="14.7109375" style="11" customWidth="1"/>
    <col min="12029" max="12029" width="17.5703125" style="11" customWidth="1"/>
    <col min="12030" max="12030" width="31.42578125" style="11" customWidth="1"/>
    <col min="12031" max="12278" width="9.140625" style="11"/>
    <col min="12279" max="12279" width="46.5703125" style="11" customWidth="1"/>
    <col min="12280" max="12280" width="14.42578125" style="11" customWidth="1"/>
    <col min="12281" max="12281" width="16.85546875" style="11" customWidth="1"/>
    <col min="12282" max="12282" width="17" style="11" customWidth="1"/>
    <col min="12283" max="12283" width="15.7109375" style="11" customWidth="1"/>
    <col min="12284" max="12284" width="14.7109375" style="11" customWidth="1"/>
    <col min="12285" max="12285" width="17.5703125" style="11" customWidth="1"/>
    <col min="12286" max="12286" width="31.42578125" style="11" customWidth="1"/>
    <col min="12287" max="12534" width="9.140625" style="11"/>
    <col min="12535" max="12535" width="46.5703125" style="11" customWidth="1"/>
    <col min="12536" max="12536" width="14.42578125" style="11" customWidth="1"/>
    <col min="12537" max="12537" width="16.85546875" style="11" customWidth="1"/>
    <col min="12538" max="12538" width="17" style="11" customWidth="1"/>
    <col min="12539" max="12539" width="15.7109375" style="11" customWidth="1"/>
    <col min="12540" max="12540" width="14.7109375" style="11" customWidth="1"/>
    <col min="12541" max="12541" width="17.5703125" style="11" customWidth="1"/>
    <col min="12542" max="12542" width="31.42578125" style="11" customWidth="1"/>
    <col min="12543" max="12790" width="9.140625" style="11"/>
    <col min="12791" max="12791" width="46.5703125" style="11" customWidth="1"/>
    <col min="12792" max="12792" width="14.42578125" style="11" customWidth="1"/>
    <col min="12793" max="12793" width="16.85546875" style="11" customWidth="1"/>
    <col min="12794" max="12794" width="17" style="11" customWidth="1"/>
    <col min="12795" max="12795" width="15.7109375" style="11" customWidth="1"/>
    <col min="12796" max="12796" width="14.7109375" style="11" customWidth="1"/>
    <col min="12797" max="12797" width="17.5703125" style="11" customWidth="1"/>
    <col min="12798" max="12798" width="31.42578125" style="11" customWidth="1"/>
    <col min="12799" max="13046" width="9.140625" style="11"/>
    <col min="13047" max="13047" width="46.5703125" style="11" customWidth="1"/>
    <col min="13048" max="13048" width="14.42578125" style="11" customWidth="1"/>
    <col min="13049" max="13049" width="16.85546875" style="11" customWidth="1"/>
    <col min="13050" max="13050" width="17" style="11" customWidth="1"/>
    <col min="13051" max="13051" width="15.7109375" style="11" customWidth="1"/>
    <col min="13052" max="13052" width="14.7109375" style="11" customWidth="1"/>
    <col min="13053" max="13053" width="17.5703125" style="11" customWidth="1"/>
    <col min="13054" max="13054" width="31.42578125" style="11" customWidth="1"/>
    <col min="13055" max="13302" width="9.140625" style="11"/>
    <col min="13303" max="13303" width="46.5703125" style="11" customWidth="1"/>
    <col min="13304" max="13304" width="14.42578125" style="11" customWidth="1"/>
    <col min="13305" max="13305" width="16.85546875" style="11" customWidth="1"/>
    <col min="13306" max="13306" width="17" style="11" customWidth="1"/>
    <col min="13307" max="13307" width="15.7109375" style="11" customWidth="1"/>
    <col min="13308" max="13308" width="14.7109375" style="11" customWidth="1"/>
    <col min="13309" max="13309" width="17.5703125" style="11" customWidth="1"/>
    <col min="13310" max="13310" width="31.42578125" style="11" customWidth="1"/>
    <col min="13311" max="13558" width="9.140625" style="11"/>
    <col min="13559" max="13559" width="46.5703125" style="11" customWidth="1"/>
    <col min="13560" max="13560" width="14.42578125" style="11" customWidth="1"/>
    <col min="13561" max="13561" width="16.85546875" style="11" customWidth="1"/>
    <col min="13562" max="13562" width="17" style="11" customWidth="1"/>
    <col min="13563" max="13563" width="15.7109375" style="11" customWidth="1"/>
    <col min="13564" max="13564" width="14.7109375" style="11" customWidth="1"/>
    <col min="13565" max="13565" width="17.5703125" style="11" customWidth="1"/>
    <col min="13566" max="13566" width="31.42578125" style="11" customWidth="1"/>
    <col min="13567" max="13814" width="9.140625" style="11"/>
    <col min="13815" max="13815" width="46.5703125" style="11" customWidth="1"/>
    <col min="13816" max="13816" width="14.42578125" style="11" customWidth="1"/>
    <col min="13817" max="13817" width="16.85546875" style="11" customWidth="1"/>
    <col min="13818" max="13818" width="17" style="11" customWidth="1"/>
    <col min="13819" max="13819" width="15.7109375" style="11" customWidth="1"/>
    <col min="13820" max="13820" width="14.7109375" style="11" customWidth="1"/>
    <col min="13821" max="13821" width="17.5703125" style="11" customWidth="1"/>
    <col min="13822" max="13822" width="31.42578125" style="11" customWidth="1"/>
    <col min="13823" max="14070" width="9.140625" style="11"/>
    <col min="14071" max="14071" width="46.5703125" style="11" customWidth="1"/>
    <col min="14072" max="14072" width="14.42578125" style="11" customWidth="1"/>
    <col min="14073" max="14073" width="16.85546875" style="11" customWidth="1"/>
    <col min="14074" max="14074" width="17" style="11" customWidth="1"/>
    <col min="14075" max="14075" width="15.7109375" style="11" customWidth="1"/>
    <col min="14076" max="14076" width="14.7109375" style="11" customWidth="1"/>
    <col min="14077" max="14077" width="17.5703125" style="11" customWidth="1"/>
    <col min="14078" max="14078" width="31.42578125" style="11" customWidth="1"/>
    <col min="14079" max="14326" width="9.140625" style="11"/>
    <col min="14327" max="14327" width="46.5703125" style="11" customWidth="1"/>
    <col min="14328" max="14328" width="14.42578125" style="11" customWidth="1"/>
    <col min="14329" max="14329" width="16.85546875" style="11" customWidth="1"/>
    <col min="14330" max="14330" width="17" style="11" customWidth="1"/>
    <col min="14331" max="14331" width="15.7109375" style="11" customWidth="1"/>
    <col min="14332" max="14332" width="14.7109375" style="11" customWidth="1"/>
    <col min="14333" max="14333" width="17.5703125" style="11" customWidth="1"/>
    <col min="14334" max="14334" width="31.42578125" style="11" customWidth="1"/>
    <col min="14335" max="14582" width="9.140625" style="11"/>
    <col min="14583" max="14583" width="46.5703125" style="11" customWidth="1"/>
    <col min="14584" max="14584" width="14.42578125" style="11" customWidth="1"/>
    <col min="14585" max="14585" width="16.85546875" style="11" customWidth="1"/>
    <col min="14586" max="14586" width="17" style="11" customWidth="1"/>
    <col min="14587" max="14587" width="15.7109375" style="11" customWidth="1"/>
    <col min="14588" max="14588" width="14.7109375" style="11" customWidth="1"/>
    <col min="14589" max="14589" width="17.5703125" style="11" customWidth="1"/>
    <col min="14590" max="14590" width="31.42578125" style="11" customWidth="1"/>
    <col min="14591" max="14838" width="9.140625" style="11"/>
    <col min="14839" max="14839" width="46.5703125" style="11" customWidth="1"/>
    <col min="14840" max="14840" width="14.42578125" style="11" customWidth="1"/>
    <col min="14841" max="14841" width="16.85546875" style="11" customWidth="1"/>
    <col min="14842" max="14842" width="17" style="11" customWidth="1"/>
    <col min="14843" max="14843" width="15.7109375" style="11" customWidth="1"/>
    <col min="14844" max="14844" width="14.7109375" style="11" customWidth="1"/>
    <col min="14845" max="14845" width="17.5703125" style="11" customWidth="1"/>
    <col min="14846" max="14846" width="31.42578125" style="11" customWidth="1"/>
    <col min="14847" max="15094" width="9.140625" style="11"/>
    <col min="15095" max="15095" width="46.5703125" style="11" customWidth="1"/>
    <col min="15096" max="15096" width="14.42578125" style="11" customWidth="1"/>
    <col min="15097" max="15097" width="16.85546875" style="11" customWidth="1"/>
    <col min="15098" max="15098" width="17" style="11" customWidth="1"/>
    <col min="15099" max="15099" width="15.7109375" style="11" customWidth="1"/>
    <col min="15100" max="15100" width="14.7109375" style="11" customWidth="1"/>
    <col min="15101" max="15101" width="17.5703125" style="11" customWidth="1"/>
    <col min="15102" max="15102" width="31.42578125" style="11" customWidth="1"/>
    <col min="15103" max="15350" width="9.140625" style="11"/>
    <col min="15351" max="15351" width="46.5703125" style="11" customWidth="1"/>
    <col min="15352" max="15352" width="14.42578125" style="11" customWidth="1"/>
    <col min="15353" max="15353" width="16.85546875" style="11" customWidth="1"/>
    <col min="15354" max="15354" width="17" style="11" customWidth="1"/>
    <col min="15355" max="15355" width="15.7109375" style="11" customWidth="1"/>
    <col min="15356" max="15356" width="14.7109375" style="11" customWidth="1"/>
    <col min="15357" max="15357" width="17.5703125" style="11" customWidth="1"/>
    <col min="15358" max="15358" width="31.42578125" style="11" customWidth="1"/>
    <col min="15359" max="15606" width="9.140625" style="11"/>
    <col min="15607" max="15607" width="46.5703125" style="11" customWidth="1"/>
    <col min="15608" max="15608" width="14.42578125" style="11" customWidth="1"/>
    <col min="15609" max="15609" width="16.85546875" style="11" customWidth="1"/>
    <col min="15610" max="15610" width="17" style="11" customWidth="1"/>
    <col min="15611" max="15611" width="15.7109375" style="11" customWidth="1"/>
    <col min="15612" max="15612" width="14.7109375" style="11" customWidth="1"/>
    <col min="15613" max="15613" width="17.5703125" style="11" customWidth="1"/>
    <col min="15614" max="15614" width="31.42578125" style="11" customWidth="1"/>
    <col min="15615" max="15862" width="9.140625" style="11"/>
    <col min="15863" max="15863" width="46.5703125" style="11" customWidth="1"/>
    <col min="15864" max="15864" width="14.42578125" style="11" customWidth="1"/>
    <col min="15865" max="15865" width="16.85546875" style="11" customWidth="1"/>
    <col min="15866" max="15866" width="17" style="11" customWidth="1"/>
    <col min="15867" max="15867" width="15.7109375" style="11" customWidth="1"/>
    <col min="15868" max="15868" width="14.7109375" style="11" customWidth="1"/>
    <col min="15869" max="15869" width="17.5703125" style="11" customWidth="1"/>
    <col min="15870" max="15870" width="31.42578125" style="11" customWidth="1"/>
    <col min="15871" max="16118" width="9.140625" style="11"/>
    <col min="16119" max="16119" width="46.5703125" style="11" customWidth="1"/>
    <col min="16120" max="16120" width="14.42578125" style="11" customWidth="1"/>
    <col min="16121" max="16121" width="16.85546875" style="11" customWidth="1"/>
    <col min="16122" max="16122" width="17" style="11" customWidth="1"/>
    <col min="16123" max="16123" width="15.7109375" style="11" customWidth="1"/>
    <col min="16124" max="16124" width="14.7109375" style="11" customWidth="1"/>
    <col min="16125" max="16125" width="17.5703125" style="11" customWidth="1"/>
    <col min="16126" max="16126" width="31.42578125" style="11" customWidth="1"/>
    <col min="16127" max="16384" width="9.140625" style="11"/>
  </cols>
  <sheetData>
    <row r="1" spans="1:8" x14ac:dyDescent="0.2">
      <c r="A1" s="18" t="s">
        <v>5208</v>
      </c>
      <c r="B1" s="740" t="str">
        <f t="shared" ref="B1:B6" si="0">HYPERLINK("#List!$A$1", "Preparatory")</f>
        <v>Preparatory</v>
      </c>
    </row>
    <row r="2" spans="1:8" x14ac:dyDescent="0.2">
      <c r="A2" s="18" t="s">
        <v>5209</v>
      </c>
      <c r="B2" s="740" t="str">
        <f t="shared" si="0"/>
        <v>Preparatory</v>
      </c>
    </row>
    <row r="3" spans="1:8" x14ac:dyDescent="0.2">
      <c r="A3" s="18" t="s">
        <v>6567</v>
      </c>
      <c r="B3" s="740" t="str">
        <f t="shared" si="0"/>
        <v>Preparatory</v>
      </c>
    </row>
    <row r="4" spans="1:8" x14ac:dyDescent="0.2">
      <c r="A4" s="18" t="s">
        <v>6568</v>
      </c>
      <c r="B4" s="740" t="str">
        <f t="shared" si="0"/>
        <v>Preparatory</v>
      </c>
    </row>
    <row r="5" spans="1:8" x14ac:dyDescent="0.2">
      <c r="A5" s="18" t="s">
        <v>6626</v>
      </c>
      <c r="B5" s="740" t="str">
        <f t="shared" si="0"/>
        <v>Preparatory</v>
      </c>
    </row>
    <row r="6" spans="1:8" x14ac:dyDescent="0.2">
      <c r="A6" s="18" t="s">
        <v>6627</v>
      </c>
      <c r="B6" s="740" t="str">
        <f t="shared" si="0"/>
        <v>Preparatory</v>
      </c>
    </row>
    <row r="7" spans="1:8" x14ac:dyDescent="0.2">
      <c r="A7" s="18"/>
    </row>
    <row r="8" spans="1:8" x14ac:dyDescent="0.2">
      <c r="A8" s="101" t="s">
        <v>633</v>
      </c>
      <c r="B8" s="484"/>
      <c r="C8" s="484"/>
      <c r="D8" s="484"/>
      <c r="E8" s="325"/>
      <c r="F8" s="35"/>
      <c r="G8" s="484"/>
      <c r="H8" s="484"/>
    </row>
    <row r="9" spans="1:8" x14ac:dyDescent="0.2">
      <c r="A9" s="101" t="s">
        <v>2440</v>
      </c>
      <c r="B9" s="19"/>
      <c r="C9" s="19"/>
      <c r="D9" s="19"/>
      <c r="E9" s="4"/>
      <c r="F9" s="4"/>
      <c r="G9" s="4"/>
      <c r="H9" s="4"/>
    </row>
    <row r="10" spans="1:8" x14ac:dyDescent="0.2">
      <c r="A10" s="101"/>
      <c r="B10" s="19"/>
      <c r="C10" s="19"/>
      <c r="D10" s="19"/>
      <c r="E10" s="4"/>
      <c r="F10" s="4"/>
      <c r="G10" s="4"/>
      <c r="H10" s="4"/>
    </row>
    <row r="11" spans="1:8" x14ac:dyDescent="0.2">
      <c r="A11" s="275" t="s">
        <v>6947</v>
      </c>
      <c r="B11" s="19"/>
      <c r="C11" s="19"/>
      <c r="D11" s="19"/>
      <c r="E11" s="4"/>
      <c r="F11" s="4"/>
      <c r="G11" s="4"/>
      <c r="H11" s="4"/>
    </row>
    <row r="12" spans="1:8" x14ac:dyDescent="0.2">
      <c r="A12" s="196" t="s">
        <v>48</v>
      </c>
      <c r="B12" s="19"/>
      <c r="C12" s="19"/>
      <c r="D12" s="19"/>
      <c r="E12" s="4"/>
      <c r="F12" s="4"/>
      <c r="G12" s="4"/>
      <c r="H12" s="4"/>
    </row>
    <row r="13" spans="1:8" x14ac:dyDescent="0.2">
      <c r="A13" s="85" t="s">
        <v>4583</v>
      </c>
      <c r="B13" s="19"/>
      <c r="C13" s="19"/>
      <c r="D13" s="19"/>
      <c r="E13" s="4"/>
      <c r="F13" s="4"/>
      <c r="G13" s="4"/>
      <c r="H13" s="4"/>
    </row>
    <row r="14" spans="1:8" x14ac:dyDescent="0.2">
      <c r="A14" s="15" t="s">
        <v>6610</v>
      </c>
      <c r="B14" s="256" t="s">
        <v>7759</v>
      </c>
      <c r="C14" s="253" t="s">
        <v>7805</v>
      </c>
      <c r="D14" s="237" t="s">
        <v>7557</v>
      </c>
      <c r="E14" s="4"/>
      <c r="F14" s="4"/>
      <c r="G14" s="4"/>
      <c r="H14" s="4"/>
    </row>
    <row r="15" spans="1:8" x14ac:dyDescent="0.2">
      <c r="A15" s="318"/>
      <c r="B15" s="19"/>
      <c r="C15" s="19"/>
      <c r="D15" s="19"/>
      <c r="E15" s="4"/>
      <c r="F15" s="4"/>
      <c r="G15" s="4"/>
      <c r="H15" s="4"/>
    </row>
    <row r="16" spans="1:8" x14ac:dyDescent="0.2">
      <c r="A16" s="275" t="s">
        <v>6948</v>
      </c>
      <c r="B16" s="19"/>
      <c r="C16" s="19"/>
      <c r="D16" s="19"/>
      <c r="E16" s="4"/>
      <c r="F16" s="4"/>
      <c r="G16" s="4"/>
      <c r="H16" s="4"/>
    </row>
    <row r="17" spans="1:8" x14ac:dyDescent="0.2">
      <c r="A17" s="196" t="s">
        <v>48</v>
      </c>
      <c r="B17" s="19"/>
      <c r="C17" s="19"/>
      <c r="D17" s="19"/>
      <c r="E17" s="4"/>
      <c r="F17" s="4"/>
      <c r="G17" s="4"/>
      <c r="H17" s="4"/>
    </row>
    <row r="18" spans="1:8" x14ac:dyDescent="0.2">
      <c r="A18" s="196" t="s">
        <v>4508</v>
      </c>
      <c r="B18" s="19"/>
      <c r="C18" s="19"/>
      <c r="D18" s="19"/>
      <c r="E18" s="4"/>
      <c r="F18" s="4"/>
      <c r="G18" s="4"/>
      <c r="H18" s="4"/>
    </row>
    <row r="19" spans="1:8" x14ac:dyDescent="0.2">
      <c r="A19" s="15" t="s">
        <v>6656</v>
      </c>
      <c r="B19" s="19"/>
      <c r="C19" s="19"/>
      <c r="D19" s="19"/>
      <c r="E19" s="4"/>
      <c r="F19" s="4"/>
      <c r="G19" s="4"/>
      <c r="H19" s="4"/>
    </row>
    <row r="20" spans="1:8" x14ac:dyDescent="0.2">
      <c r="A20" s="15" t="s">
        <v>6610</v>
      </c>
      <c r="B20" s="256" t="s">
        <v>7759</v>
      </c>
      <c r="C20" s="253" t="s">
        <v>7805</v>
      </c>
      <c r="D20" s="237" t="s">
        <v>7557</v>
      </c>
      <c r="E20" s="4"/>
      <c r="F20" s="4"/>
      <c r="G20" s="4"/>
      <c r="H20" s="4"/>
    </row>
    <row r="21" spans="1:8" x14ac:dyDescent="0.2">
      <c r="A21" s="15"/>
      <c r="B21" s="19"/>
      <c r="C21" s="19"/>
      <c r="D21" s="19"/>
      <c r="E21" s="4"/>
      <c r="F21" s="4"/>
      <c r="G21" s="4"/>
      <c r="H21" s="4"/>
    </row>
    <row r="22" spans="1:8" x14ac:dyDescent="0.2">
      <c r="A22" s="275" t="s">
        <v>6957</v>
      </c>
      <c r="B22" s="19"/>
      <c r="C22" s="19"/>
      <c r="D22" s="19"/>
      <c r="E22" s="4"/>
      <c r="F22" s="4"/>
      <c r="G22" s="4"/>
      <c r="H22" s="4"/>
    </row>
    <row r="23" spans="1:8" x14ac:dyDescent="0.2">
      <c r="A23" s="196" t="s">
        <v>48</v>
      </c>
      <c r="B23" s="19"/>
      <c r="C23" s="19"/>
      <c r="D23" s="19"/>
      <c r="E23" s="4"/>
      <c r="F23" s="4"/>
      <c r="G23" s="4"/>
      <c r="H23" s="4"/>
    </row>
    <row r="24" spans="1:8" x14ac:dyDescent="0.2">
      <c r="A24" s="85" t="s">
        <v>4583</v>
      </c>
      <c r="B24" s="19"/>
      <c r="C24" s="19"/>
      <c r="D24" s="19"/>
      <c r="E24" s="4"/>
      <c r="F24" s="4"/>
      <c r="G24" s="4"/>
      <c r="H24" s="4"/>
    </row>
    <row r="25" spans="1:8" x14ac:dyDescent="0.2">
      <c r="A25" s="156" t="s">
        <v>4490</v>
      </c>
      <c r="B25" s="19"/>
      <c r="C25" s="19"/>
      <c r="D25" s="19"/>
      <c r="E25" s="4"/>
      <c r="F25" s="4"/>
      <c r="G25" s="4"/>
      <c r="H25" s="4"/>
    </row>
    <row r="26" spans="1:8" x14ac:dyDescent="0.2">
      <c r="A26" s="156" t="s">
        <v>6610</v>
      </c>
      <c r="B26" s="256" t="s">
        <v>7759</v>
      </c>
      <c r="C26" s="253" t="s">
        <v>7805</v>
      </c>
      <c r="D26" s="237" t="s">
        <v>7557</v>
      </c>
      <c r="E26" s="4"/>
      <c r="F26" s="4"/>
      <c r="G26" s="4"/>
      <c r="H26" s="4"/>
    </row>
    <row r="27" spans="1:8" x14ac:dyDescent="0.2">
      <c r="A27" s="156" t="s">
        <v>7563</v>
      </c>
      <c r="B27" s="214" t="s">
        <v>6613</v>
      </c>
      <c r="C27" s="158" t="s">
        <v>7806</v>
      </c>
      <c r="D27" s="157" t="s">
        <v>7463</v>
      </c>
      <c r="E27" s="4"/>
      <c r="F27" s="4"/>
      <c r="G27" s="4"/>
      <c r="H27" s="4"/>
    </row>
    <row r="28" spans="1:8" x14ac:dyDescent="0.2">
      <c r="B28" s="19"/>
      <c r="C28" s="19"/>
      <c r="D28" s="19"/>
      <c r="E28" s="4"/>
      <c r="F28" s="4"/>
      <c r="G28" s="4"/>
      <c r="H28" s="4"/>
    </row>
    <row r="29" spans="1:8" x14ac:dyDescent="0.2">
      <c r="A29" s="275" t="s">
        <v>6958</v>
      </c>
      <c r="B29" s="19"/>
      <c r="C29" s="19"/>
      <c r="D29" s="19"/>
      <c r="E29" s="4"/>
      <c r="F29" s="4"/>
      <c r="G29" s="4"/>
      <c r="H29" s="4"/>
    </row>
    <row r="30" spans="1:8" x14ac:dyDescent="0.2">
      <c r="A30" s="196" t="s">
        <v>48</v>
      </c>
      <c r="B30" s="19"/>
      <c r="C30" s="19"/>
      <c r="D30" s="19"/>
      <c r="E30" s="4"/>
      <c r="F30" s="4"/>
      <c r="G30" s="4"/>
      <c r="H30" s="4"/>
    </row>
    <row r="31" spans="1:8" x14ac:dyDescent="0.2">
      <c r="A31" s="270" t="s">
        <v>4508</v>
      </c>
      <c r="B31" s="19"/>
      <c r="C31" s="19"/>
      <c r="D31" s="19"/>
      <c r="E31" s="4"/>
      <c r="F31" s="4"/>
      <c r="G31" s="4"/>
      <c r="H31" s="4"/>
    </row>
    <row r="32" spans="1:8" x14ac:dyDescent="0.2">
      <c r="A32" s="15" t="s">
        <v>6656</v>
      </c>
      <c r="B32" s="19"/>
      <c r="C32" s="19"/>
      <c r="D32" s="19"/>
      <c r="E32" s="4"/>
      <c r="F32" s="4"/>
      <c r="G32" s="4"/>
      <c r="H32" s="4"/>
    </row>
    <row r="33" spans="1:8" x14ac:dyDescent="0.2">
      <c r="A33" s="156" t="s">
        <v>4490</v>
      </c>
      <c r="B33" s="19"/>
      <c r="C33" s="19"/>
      <c r="D33" s="19"/>
      <c r="E33" s="4"/>
      <c r="F33" s="4"/>
      <c r="G33" s="4"/>
      <c r="H33" s="4"/>
    </row>
    <row r="34" spans="1:8" x14ac:dyDescent="0.2">
      <c r="A34" s="156" t="s">
        <v>6610</v>
      </c>
      <c r="B34" s="256" t="s">
        <v>7759</v>
      </c>
      <c r="C34" s="253" t="s">
        <v>7805</v>
      </c>
      <c r="D34" s="237" t="s">
        <v>7557</v>
      </c>
      <c r="E34" s="4"/>
      <c r="F34" s="4"/>
      <c r="G34" s="4"/>
      <c r="H34" s="4"/>
    </row>
    <row r="35" spans="1:8" x14ac:dyDescent="0.2">
      <c r="A35" s="156" t="s">
        <v>7563</v>
      </c>
      <c r="B35" s="214" t="s">
        <v>6613</v>
      </c>
      <c r="C35" s="158" t="s">
        <v>7806</v>
      </c>
      <c r="D35" s="157" t="s">
        <v>7463</v>
      </c>
      <c r="E35" s="4"/>
      <c r="F35" s="4"/>
      <c r="G35" s="4"/>
      <c r="H35" s="4"/>
    </row>
    <row r="36" spans="1:8" x14ac:dyDescent="0.2">
      <c r="A36" s="15"/>
      <c r="B36" s="19"/>
      <c r="C36" s="19"/>
      <c r="D36" s="19"/>
      <c r="E36" s="4"/>
      <c r="F36" s="4"/>
      <c r="G36" s="4"/>
      <c r="H36" s="4"/>
    </row>
    <row r="37" spans="1:8" x14ac:dyDescent="0.2">
      <c r="A37" s="275" t="s">
        <v>6967</v>
      </c>
      <c r="B37" s="19"/>
      <c r="C37" s="19"/>
      <c r="D37" s="19"/>
      <c r="E37" s="4"/>
      <c r="F37" s="4"/>
      <c r="G37" s="4"/>
      <c r="H37" s="4"/>
    </row>
    <row r="38" spans="1:8" x14ac:dyDescent="0.2">
      <c r="A38" s="196" t="s">
        <v>48</v>
      </c>
      <c r="B38" s="19"/>
      <c r="C38" s="19"/>
      <c r="D38" s="19"/>
      <c r="E38" s="4"/>
      <c r="F38" s="4"/>
      <c r="G38" s="4"/>
      <c r="H38" s="4"/>
    </row>
    <row r="39" spans="1:8" x14ac:dyDescent="0.2">
      <c r="A39" s="85" t="s">
        <v>4583</v>
      </c>
      <c r="B39" s="19"/>
      <c r="C39" s="19"/>
      <c r="D39" s="19"/>
      <c r="E39" s="4"/>
      <c r="F39" s="4"/>
      <c r="G39" s="4"/>
      <c r="H39" s="4"/>
    </row>
    <row r="40" spans="1:8" x14ac:dyDescent="0.2">
      <c r="A40" s="156" t="s">
        <v>4491</v>
      </c>
      <c r="B40" s="19"/>
      <c r="C40" s="19"/>
      <c r="D40" s="19"/>
      <c r="E40" s="4"/>
      <c r="F40" s="4"/>
      <c r="G40" s="4"/>
      <c r="H40" s="4"/>
    </row>
    <row r="41" spans="1:8" x14ac:dyDescent="0.2">
      <c r="A41" s="15" t="s">
        <v>6610</v>
      </c>
      <c r="B41" s="256" t="s">
        <v>7759</v>
      </c>
      <c r="C41" s="253" t="s">
        <v>7805</v>
      </c>
      <c r="D41" s="237" t="s">
        <v>7557</v>
      </c>
      <c r="E41" s="4"/>
      <c r="F41" s="4"/>
      <c r="G41" s="4"/>
      <c r="H41" s="4"/>
    </row>
    <row r="42" spans="1:8" x14ac:dyDescent="0.2">
      <c r="B42" s="19"/>
      <c r="C42" s="19"/>
      <c r="D42" s="19"/>
      <c r="E42" s="4"/>
      <c r="F42" s="4"/>
      <c r="G42" s="4"/>
      <c r="H42" s="4"/>
    </row>
    <row r="43" spans="1:8" x14ac:dyDescent="0.2">
      <c r="A43" s="275" t="s">
        <v>6968</v>
      </c>
      <c r="B43" s="19"/>
      <c r="C43" s="19"/>
      <c r="D43" s="19"/>
      <c r="E43" s="4"/>
      <c r="F43" s="4"/>
      <c r="G43" s="4"/>
      <c r="H43" s="4"/>
    </row>
    <row r="44" spans="1:8" x14ac:dyDescent="0.2">
      <c r="A44" s="196" t="s">
        <v>48</v>
      </c>
      <c r="B44" s="19"/>
      <c r="C44" s="19"/>
      <c r="D44" s="19"/>
      <c r="E44" s="4"/>
      <c r="F44" s="4"/>
      <c r="G44" s="4"/>
      <c r="H44" s="4"/>
    </row>
    <row r="45" spans="1:8" x14ac:dyDescent="0.2">
      <c r="A45" s="270" t="s">
        <v>4508</v>
      </c>
      <c r="B45" s="19"/>
      <c r="C45" s="19"/>
      <c r="D45" s="19"/>
      <c r="E45" s="4"/>
      <c r="F45" s="4"/>
      <c r="G45" s="4"/>
      <c r="H45" s="4"/>
    </row>
    <row r="46" spans="1:8" x14ac:dyDescent="0.2">
      <c r="A46" s="15" t="s">
        <v>6656</v>
      </c>
      <c r="B46" s="19"/>
      <c r="C46" s="19"/>
      <c r="D46" s="19"/>
      <c r="E46" s="4"/>
      <c r="F46" s="4"/>
      <c r="G46" s="4"/>
      <c r="H46" s="4"/>
    </row>
    <row r="47" spans="1:8" x14ac:dyDescent="0.2">
      <c r="A47" s="156" t="s">
        <v>4491</v>
      </c>
      <c r="B47" s="19"/>
      <c r="C47" s="19"/>
      <c r="D47" s="19"/>
      <c r="E47" s="4"/>
      <c r="F47" s="4"/>
      <c r="G47" s="4"/>
      <c r="H47" s="4"/>
    </row>
    <row r="48" spans="1:8" x14ac:dyDescent="0.2">
      <c r="A48" s="15" t="s">
        <v>6610</v>
      </c>
      <c r="B48" s="256" t="s">
        <v>7759</v>
      </c>
      <c r="C48" s="253" t="s">
        <v>7805</v>
      </c>
      <c r="D48" s="237" t="s">
        <v>7557</v>
      </c>
      <c r="E48" s="4"/>
      <c r="F48" s="4"/>
      <c r="G48" s="4"/>
      <c r="H48" s="4"/>
    </row>
    <row r="49" spans="1:8" x14ac:dyDescent="0.2">
      <c r="A49" s="101"/>
      <c r="B49" s="19"/>
      <c r="C49" s="19"/>
      <c r="D49" s="19"/>
      <c r="E49" s="4"/>
      <c r="F49" s="4"/>
      <c r="G49" s="4"/>
      <c r="H49" s="4"/>
    </row>
    <row r="50" spans="1:8" x14ac:dyDescent="0.2">
      <c r="C50" s="305" t="s">
        <v>5101</v>
      </c>
      <c r="F50" s="4"/>
      <c r="G50" s="4"/>
      <c r="H50" s="4"/>
    </row>
    <row r="51" spans="1:8" x14ac:dyDescent="0.2">
      <c r="C51" s="304" t="s">
        <v>7811</v>
      </c>
      <c r="F51" s="4"/>
      <c r="G51" s="4"/>
      <c r="H51" s="4"/>
    </row>
    <row r="52" spans="1:8" x14ac:dyDescent="0.2">
      <c r="A52" s="358" t="s">
        <v>2436</v>
      </c>
      <c r="B52" s="237" t="s">
        <v>7807</v>
      </c>
      <c r="C52" s="776" t="s">
        <v>2423</v>
      </c>
      <c r="D52" s="14" t="s">
        <v>2110</v>
      </c>
      <c r="E52" s="14" t="s">
        <v>5028</v>
      </c>
      <c r="F52" s="4"/>
      <c r="G52" s="4"/>
      <c r="H52" s="4"/>
    </row>
    <row r="53" spans="1:8" x14ac:dyDescent="0.2">
      <c r="A53" s="471"/>
      <c r="B53" s="17"/>
      <c r="C53" s="370"/>
      <c r="D53" s="14"/>
      <c r="E53" s="14"/>
      <c r="F53" s="4"/>
      <c r="G53" s="4"/>
      <c r="H53" s="4"/>
    </row>
    <row r="54" spans="1:8" x14ac:dyDescent="0.2">
      <c r="A54" s="275" t="s">
        <v>6949</v>
      </c>
      <c r="B54" s="17"/>
      <c r="C54" s="370"/>
      <c r="D54" s="14"/>
      <c r="E54" s="14"/>
      <c r="F54" s="4"/>
      <c r="G54" s="4"/>
      <c r="H54" s="4"/>
    </row>
    <row r="55" spans="1:8" x14ac:dyDescent="0.2">
      <c r="A55" s="196" t="s">
        <v>48</v>
      </c>
    </row>
    <row r="56" spans="1:8" x14ac:dyDescent="0.2">
      <c r="A56" s="85" t="s">
        <v>4360</v>
      </c>
    </row>
    <row r="57" spans="1:8" x14ac:dyDescent="0.2">
      <c r="A57" s="85" t="s">
        <v>4583</v>
      </c>
    </row>
    <row r="58" spans="1:8" x14ac:dyDescent="0.2">
      <c r="A58" s="11" t="s">
        <v>4859</v>
      </c>
    </row>
    <row r="59" spans="1:8" x14ac:dyDescent="0.2">
      <c r="A59" s="15" t="s">
        <v>6610</v>
      </c>
      <c r="B59" s="256" t="s">
        <v>7759</v>
      </c>
      <c r="C59" s="253" t="s">
        <v>7805</v>
      </c>
      <c r="D59" s="237" t="s">
        <v>7557</v>
      </c>
    </row>
    <row r="61" spans="1:8" x14ac:dyDescent="0.2">
      <c r="A61" s="275" t="s">
        <v>6950</v>
      </c>
      <c r="F61" s="109"/>
    </row>
    <row r="62" spans="1:8" x14ac:dyDescent="0.2">
      <c r="A62" s="196" t="s">
        <v>48</v>
      </c>
      <c r="F62" s="109"/>
    </row>
    <row r="63" spans="1:8" x14ac:dyDescent="0.2">
      <c r="A63" s="85" t="s">
        <v>4360</v>
      </c>
    </row>
    <row r="64" spans="1:8" x14ac:dyDescent="0.2">
      <c r="A64" s="270" t="s">
        <v>4508</v>
      </c>
    </row>
    <row r="65" spans="1:6" x14ac:dyDescent="0.2">
      <c r="A65" s="15" t="s">
        <v>6656</v>
      </c>
    </row>
    <row r="66" spans="1:6" x14ac:dyDescent="0.2">
      <c r="A66" s="11" t="s">
        <v>4859</v>
      </c>
    </row>
    <row r="67" spans="1:6" x14ac:dyDescent="0.2">
      <c r="A67" s="15" t="s">
        <v>6610</v>
      </c>
      <c r="B67" s="256" t="s">
        <v>7759</v>
      </c>
      <c r="C67" s="253" t="s">
        <v>7805</v>
      </c>
      <c r="D67" s="237" t="s">
        <v>7557</v>
      </c>
      <c r="F67" s="109"/>
    </row>
    <row r="68" spans="1:6" x14ac:dyDescent="0.2">
      <c r="A68" s="156"/>
      <c r="F68" s="109"/>
    </row>
    <row r="69" spans="1:6" x14ac:dyDescent="0.2">
      <c r="A69" s="275" t="s">
        <v>6959</v>
      </c>
      <c r="F69" s="109"/>
    </row>
    <row r="70" spans="1:6" x14ac:dyDescent="0.2">
      <c r="A70" s="196" t="s">
        <v>48</v>
      </c>
      <c r="F70" s="109"/>
    </row>
    <row r="71" spans="1:6" x14ac:dyDescent="0.2">
      <c r="A71" s="85" t="s">
        <v>4360</v>
      </c>
      <c r="F71" s="109"/>
    </row>
    <row r="72" spans="1:6" x14ac:dyDescent="0.2">
      <c r="A72" s="85" t="s">
        <v>4583</v>
      </c>
      <c r="F72" s="109"/>
    </row>
    <row r="73" spans="1:6" x14ac:dyDescent="0.2">
      <c r="A73" s="156" t="s">
        <v>4490</v>
      </c>
      <c r="F73" s="109"/>
    </row>
    <row r="74" spans="1:6" x14ac:dyDescent="0.2">
      <c r="A74" s="156" t="s">
        <v>6610</v>
      </c>
      <c r="B74" s="256" t="s">
        <v>7759</v>
      </c>
      <c r="C74" s="253" t="s">
        <v>7805</v>
      </c>
      <c r="D74" s="237" t="s">
        <v>7557</v>
      </c>
      <c r="F74" s="109"/>
    </row>
    <row r="75" spans="1:6" x14ac:dyDescent="0.2">
      <c r="A75" s="156" t="s">
        <v>7563</v>
      </c>
      <c r="B75" s="214" t="s">
        <v>6613</v>
      </c>
      <c r="C75" s="158" t="s">
        <v>7806</v>
      </c>
      <c r="D75" s="157" t="s">
        <v>7463</v>
      </c>
      <c r="F75" s="109"/>
    </row>
    <row r="76" spans="1:6" x14ac:dyDescent="0.2">
      <c r="F76" s="109"/>
    </row>
    <row r="77" spans="1:6" x14ac:dyDescent="0.2">
      <c r="A77" s="275" t="s">
        <v>6960</v>
      </c>
      <c r="F77" s="109"/>
    </row>
    <row r="78" spans="1:6" x14ac:dyDescent="0.2">
      <c r="A78" s="196" t="s">
        <v>48</v>
      </c>
      <c r="F78" s="109"/>
    </row>
    <row r="79" spans="1:6" x14ac:dyDescent="0.2">
      <c r="A79" s="85" t="s">
        <v>4360</v>
      </c>
      <c r="F79" s="109"/>
    </row>
    <row r="80" spans="1:6" x14ac:dyDescent="0.2">
      <c r="A80" s="270" t="s">
        <v>4508</v>
      </c>
      <c r="F80" s="109"/>
    </row>
    <row r="81" spans="1:6" x14ac:dyDescent="0.2">
      <c r="A81" s="15" t="s">
        <v>6656</v>
      </c>
      <c r="F81" s="109"/>
    </row>
    <row r="82" spans="1:6" x14ac:dyDescent="0.2">
      <c r="A82" s="156" t="s">
        <v>4490</v>
      </c>
      <c r="F82" s="109"/>
    </row>
    <row r="83" spans="1:6" x14ac:dyDescent="0.2">
      <c r="A83" s="156" t="s">
        <v>6610</v>
      </c>
      <c r="B83" s="256" t="s">
        <v>7759</v>
      </c>
      <c r="C83" s="253" t="s">
        <v>7805</v>
      </c>
      <c r="D83" s="237" t="s">
        <v>7557</v>
      </c>
      <c r="F83" s="109"/>
    </row>
    <row r="84" spans="1:6" x14ac:dyDescent="0.2">
      <c r="A84" s="156" t="s">
        <v>7563</v>
      </c>
      <c r="B84" s="214" t="s">
        <v>6613</v>
      </c>
      <c r="C84" s="158" t="s">
        <v>7806</v>
      </c>
      <c r="D84" s="157" t="s">
        <v>7463</v>
      </c>
      <c r="F84" s="109"/>
    </row>
    <row r="85" spans="1:6" x14ac:dyDescent="0.2">
      <c r="A85" s="156"/>
      <c r="F85" s="109"/>
    </row>
    <row r="86" spans="1:6" x14ac:dyDescent="0.2">
      <c r="A86" s="275" t="s">
        <v>6969</v>
      </c>
      <c r="F86" s="109"/>
    </row>
    <row r="87" spans="1:6" x14ac:dyDescent="0.2">
      <c r="A87" s="196" t="s">
        <v>48</v>
      </c>
      <c r="F87" s="109"/>
    </row>
    <row r="88" spans="1:6" x14ac:dyDescent="0.2">
      <c r="A88" s="85" t="s">
        <v>4360</v>
      </c>
      <c r="F88" s="109"/>
    </row>
    <row r="89" spans="1:6" x14ac:dyDescent="0.2">
      <c r="A89" s="85" t="s">
        <v>4583</v>
      </c>
      <c r="F89" s="109"/>
    </row>
    <row r="90" spans="1:6" x14ac:dyDescent="0.2">
      <c r="A90" s="156" t="s">
        <v>4491</v>
      </c>
      <c r="F90" s="109"/>
    </row>
    <row r="91" spans="1:6" x14ac:dyDescent="0.2">
      <c r="A91" s="15" t="s">
        <v>6610</v>
      </c>
      <c r="B91" s="256" t="s">
        <v>7759</v>
      </c>
      <c r="C91" s="253" t="s">
        <v>7805</v>
      </c>
      <c r="D91" s="237" t="s">
        <v>7557</v>
      </c>
      <c r="F91" s="109"/>
    </row>
    <row r="92" spans="1:6" x14ac:dyDescent="0.2">
      <c r="F92" s="109"/>
    </row>
    <row r="93" spans="1:6" x14ac:dyDescent="0.2">
      <c r="A93" s="275" t="s">
        <v>6970</v>
      </c>
      <c r="F93" s="109"/>
    </row>
    <row r="94" spans="1:6" x14ac:dyDescent="0.2">
      <c r="A94" s="196" t="s">
        <v>48</v>
      </c>
      <c r="F94" s="109"/>
    </row>
    <row r="95" spans="1:6" x14ac:dyDescent="0.2">
      <c r="A95" s="85" t="s">
        <v>4360</v>
      </c>
      <c r="F95" s="109"/>
    </row>
    <row r="96" spans="1:6" x14ac:dyDescent="0.2">
      <c r="A96" s="270" t="s">
        <v>4508</v>
      </c>
      <c r="F96" s="109"/>
    </row>
    <row r="97" spans="1:14" x14ac:dyDescent="0.2">
      <c r="A97" s="15" t="s">
        <v>6656</v>
      </c>
      <c r="F97" s="109"/>
    </row>
    <row r="98" spans="1:14" x14ac:dyDescent="0.2">
      <c r="A98" s="156" t="s">
        <v>4491</v>
      </c>
      <c r="F98" s="109"/>
    </row>
    <row r="99" spans="1:14" x14ac:dyDescent="0.2">
      <c r="A99" s="15" t="s">
        <v>6610</v>
      </c>
      <c r="B99" s="256" t="s">
        <v>7759</v>
      </c>
      <c r="C99" s="253" t="s">
        <v>7805</v>
      </c>
      <c r="D99" s="237" t="s">
        <v>7557</v>
      </c>
      <c r="F99" s="109"/>
    </row>
    <row r="100" spans="1:14" x14ac:dyDescent="0.2">
      <c r="F100" s="109"/>
    </row>
    <row r="101" spans="1:14" x14ac:dyDescent="0.2">
      <c r="A101" s="362" t="s">
        <v>632</v>
      </c>
    </row>
    <row r="102" spans="1:14" x14ac:dyDescent="0.2">
      <c r="A102" s="362" t="s">
        <v>631</v>
      </c>
    </row>
    <row r="103" spans="1:14" x14ac:dyDescent="0.2">
      <c r="A103" s="362"/>
    </row>
    <row r="104" spans="1:14" ht="25.5" x14ac:dyDescent="0.2">
      <c r="C104" s="858" t="s">
        <v>591</v>
      </c>
      <c r="D104" s="865"/>
      <c r="E104" s="453" t="s">
        <v>590</v>
      </c>
      <c r="F104" s="858" t="s">
        <v>589</v>
      </c>
      <c r="G104" s="861"/>
      <c r="H104" s="861"/>
      <c r="I104" s="865"/>
    </row>
    <row r="105" spans="1:14" ht="51" x14ac:dyDescent="0.2">
      <c r="C105" s="215" t="s">
        <v>2400</v>
      </c>
      <c r="D105" s="215" t="s">
        <v>2401</v>
      </c>
      <c r="E105" s="215" t="s">
        <v>630</v>
      </c>
      <c r="F105" s="454" t="s">
        <v>7564</v>
      </c>
      <c r="G105" s="454" t="s">
        <v>7565</v>
      </c>
      <c r="H105" s="454" t="s">
        <v>587</v>
      </c>
      <c r="I105" s="454" t="s">
        <v>586</v>
      </c>
    </row>
    <row r="106" spans="1:14" x14ac:dyDescent="0.2">
      <c r="C106" s="219" t="s">
        <v>7835</v>
      </c>
      <c r="D106" s="219" t="s">
        <v>7837</v>
      </c>
      <c r="E106" s="219" t="s">
        <v>7838</v>
      </c>
      <c r="F106" s="219" t="s">
        <v>7839</v>
      </c>
      <c r="G106" s="219" t="s">
        <v>7840</v>
      </c>
      <c r="H106" s="219" t="s">
        <v>7841</v>
      </c>
      <c r="I106" s="219" t="s">
        <v>7856</v>
      </c>
    </row>
    <row r="107" spans="1:14" x14ac:dyDescent="0.2">
      <c r="A107" s="243" t="s">
        <v>629</v>
      </c>
      <c r="B107" s="304" t="s">
        <v>7812</v>
      </c>
      <c r="C107" s="783" t="s">
        <v>23</v>
      </c>
      <c r="D107" s="783" t="s">
        <v>269</v>
      </c>
      <c r="E107" s="783" t="s">
        <v>227</v>
      </c>
      <c r="F107" s="672" t="s">
        <v>208</v>
      </c>
      <c r="G107" s="672" t="s">
        <v>0</v>
      </c>
      <c r="H107" s="695" t="s">
        <v>226</v>
      </c>
      <c r="I107" s="672" t="s">
        <v>266</v>
      </c>
      <c r="J107" s="13" t="s">
        <v>4530</v>
      </c>
      <c r="K107" s="13"/>
      <c r="L107" s="17"/>
      <c r="M107" s="17"/>
      <c r="N107" s="17"/>
    </row>
    <row r="108" spans="1:14" x14ac:dyDescent="0.2">
      <c r="A108" s="243" t="s">
        <v>628</v>
      </c>
      <c r="B108" s="304" t="s">
        <v>7813</v>
      </c>
      <c r="C108" s="783" t="s">
        <v>24</v>
      </c>
      <c r="D108" s="783" t="s">
        <v>558</v>
      </c>
      <c r="E108" s="783" t="s">
        <v>274</v>
      </c>
      <c r="F108" s="672" t="s">
        <v>239</v>
      </c>
      <c r="G108" s="672" t="s">
        <v>389</v>
      </c>
      <c r="H108" s="695" t="s">
        <v>236</v>
      </c>
      <c r="I108" s="672" t="s">
        <v>1313</v>
      </c>
      <c r="J108" s="13" t="s">
        <v>4531</v>
      </c>
      <c r="K108" s="13"/>
      <c r="L108" s="17"/>
      <c r="M108" s="17"/>
      <c r="N108" s="17"/>
    </row>
    <row r="109" spans="1:14" x14ac:dyDescent="0.2">
      <c r="A109" s="243" t="s">
        <v>627</v>
      </c>
      <c r="B109" s="304" t="s">
        <v>7814</v>
      </c>
      <c r="C109" s="783" t="s">
        <v>25</v>
      </c>
      <c r="D109" s="783" t="s">
        <v>217</v>
      </c>
      <c r="E109" s="783" t="s">
        <v>424</v>
      </c>
      <c r="F109" s="672" t="s">
        <v>238</v>
      </c>
      <c r="G109" s="672" t="s">
        <v>116</v>
      </c>
      <c r="H109" s="695" t="s">
        <v>235</v>
      </c>
      <c r="I109" s="672" t="s">
        <v>1311</v>
      </c>
      <c r="J109" s="13" t="s">
        <v>4532</v>
      </c>
      <c r="K109" s="13"/>
      <c r="L109" s="17"/>
      <c r="M109" s="17"/>
      <c r="N109" s="17"/>
    </row>
    <row r="110" spans="1:14" x14ac:dyDescent="0.2">
      <c r="A110" s="243" t="s">
        <v>626</v>
      </c>
      <c r="B110" s="304" t="s">
        <v>7842</v>
      </c>
      <c r="C110" s="783" t="s">
        <v>26</v>
      </c>
      <c r="D110" s="783" t="s">
        <v>498</v>
      </c>
      <c r="E110" s="783" t="s">
        <v>553</v>
      </c>
      <c r="F110" s="672" t="s">
        <v>237</v>
      </c>
      <c r="G110" s="672" t="s">
        <v>117</v>
      </c>
      <c r="H110" s="695" t="s">
        <v>234</v>
      </c>
      <c r="I110" s="672" t="s">
        <v>1308</v>
      </c>
      <c r="J110" s="13" t="s">
        <v>4533</v>
      </c>
      <c r="K110" s="13"/>
      <c r="L110" s="17"/>
      <c r="M110" s="17"/>
      <c r="N110" s="17"/>
    </row>
    <row r="111" spans="1:14" x14ac:dyDescent="0.2">
      <c r="A111" s="243" t="s">
        <v>625</v>
      </c>
      <c r="B111" s="304" t="s">
        <v>7843</v>
      </c>
      <c r="C111" s="783" t="s">
        <v>27</v>
      </c>
      <c r="D111" s="783" t="s">
        <v>223</v>
      </c>
      <c r="E111" s="783" t="s">
        <v>434</v>
      </c>
      <c r="F111" s="672" t="s">
        <v>395</v>
      </c>
      <c r="G111" s="672" t="s">
        <v>118</v>
      </c>
      <c r="H111" s="695" t="s">
        <v>624</v>
      </c>
      <c r="I111" s="672" t="s">
        <v>1306</v>
      </c>
      <c r="J111" s="13" t="s">
        <v>4534</v>
      </c>
      <c r="K111" s="13"/>
      <c r="L111" s="17"/>
      <c r="M111" s="17"/>
      <c r="N111" s="17"/>
    </row>
    <row r="112" spans="1:14" x14ac:dyDescent="0.2">
      <c r="A112" s="243" t="s">
        <v>623</v>
      </c>
      <c r="B112" s="304" t="s">
        <v>7844</v>
      </c>
      <c r="C112" s="783" t="s">
        <v>28</v>
      </c>
      <c r="D112" s="783" t="s">
        <v>548</v>
      </c>
      <c r="E112" s="783" t="s">
        <v>420</v>
      </c>
      <c r="F112" s="672" t="s">
        <v>394</v>
      </c>
      <c r="G112" s="672" t="s">
        <v>622</v>
      </c>
      <c r="H112" s="695" t="s">
        <v>621</v>
      </c>
      <c r="I112" s="672" t="s">
        <v>1304</v>
      </c>
      <c r="J112" s="13" t="s">
        <v>4535</v>
      </c>
      <c r="K112" s="13"/>
      <c r="L112" s="17"/>
      <c r="M112" s="17"/>
      <c r="N112" s="17"/>
    </row>
    <row r="113" spans="1:14" x14ac:dyDescent="0.2">
      <c r="A113" s="243" t="s">
        <v>620</v>
      </c>
      <c r="B113" s="304" t="s">
        <v>7845</v>
      </c>
      <c r="C113" s="783" t="s">
        <v>29</v>
      </c>
      <c r="D113" s="783" t="s">
        <v>75</v>
      </c>
      <c r="E113" s="783" t="s">
        <v>492</v>
      </c>
      <c r="F113" s="672" t="s">
        <v>393</v>
      </c>
      <c r="G113" s="672" t="s">
        <v>619</v>
      </c>
      <c r="H113" s="695" t="s">
        <v>618</v>
      </c>
      <c r="I113" s="672" t="s">
        <v>1302</v>
      </c>
      <c r="J113" s="13" t="s">
        <v>4536</v>
      </c>
      <c r="K113" s="13"/>
      <c r="L113" s="17"/>
      <c r="M113" s="17"/>
      <c r="N113" s="17"/>
    </row>
    <row r="114" spans="1:14" x14ac:dyDescent="0.2">
      <c r="A114" s="243" t="s">
        <v>617</v>
      </c>
      <c r="B114" s="304" t="s">
        <v>7846</v>
      </c>
      <c r="C114" s="783" t="s">
        <v>30</v>
      </c>
      <c r="D114" s="783" t="s">
        <v>72</v>
      </c>
      <c r="E114" s="783" t="s">
        <v>418</v>
      </c>
      <c r="F114" s="672" t="s">
        <v>392</v>
      </c>
      <c r="G114" s="672" t="s">
        <v>616</v>
      </c>
      <c r="H114" s="695" t="s">
        <v>615</v>
      </c>
      <c r="I114" s="672" t="s">
        <v>1300</v>
      </c>
      <c r="J114" s="13" t="s">
        <v>4537</v>
      </c>
      <c r="K114" s="13"/>
      <c r="L114" s="17"/>
      <c r="M114" s="17"/>
      <c r="N114" s="17"/>
    </row>
    <row r="115" spans="1:14" x14ac:dyDescent="0.2">
      <c r="A115" s="243" t="s">
        <v>614</v>
      </c>
      <c r="B115" s="304" t="s">
        <v>7847</v>
      </c>
      <c r="C115" s="783" t="s">
        <v>31</v>
      </c>
      <c r="D115" s="783" t="s">
        <v>66</v>
      </c>
      <c r="E115" s="783" t="s">
        <v>416</v>
      </c>
      <c r="F115" s="672" t="s">
        <v>391</v>
      </c>
      <c r="G115" s="672" t="s">
        <v>613</v>
      </c>
      <c r="H115" s="695" t="s">
        <v>612</v>
      </c>
      <c r="I115" s="672" t="s">
        <v>1298</v>
      </c>
      <c r="J115" s="13" t="s">
        <v>4538</v>
      </c>
      <c r="K115" s="13"/>
      <c r="L115" s="17"/>
      <c r="M115" s="17"/>
      <c r="N115" s="17"/>
    </row>
    <row r="116" spans="1:14" x14ac:dyDescent="0.2">
      <c r="A116" s="243" t="s">
        <v>611</v>
      </c>
      <c r="B116" s="304" t="s">
        <v>7848</v>
      </c>
      <c r="C116" s="783" t="s">
        <v>32</v>
      </c>
      <c r="D116" s="783" t="s">
        <v>65</v>
      </c>
      <c r="E116" s="783" t="s">
        <v>488</v>
      </c>
      <c r="F116" s="672" t="s">
        <v>390</v>
      </c>
      <c r="G116" s="672" t="s">
        <v>592</v>
      </c>
      <c r="H116" s="695" t="s">
        <v>610</v>
      </c>
      <c r="I116" s="672" t="s">
        <v>1296</v>
      </c>
      <c r="J116" s="13" t="s">
        <v>4539</v>
      </c>
      <c r="K116" s="13"/>
      <c r="L116" s="17"/>
      <c r="M116" s="17"/>
      <c r="N116" s="17"/>
    </row>
    <row r="117" spans="1:14" x14ac:dyDescent="0.2">
      <c r="A117" s="243" t="s">
        <v>609</v>
      </c>
      <c r="B117" s="304" t="s">
        <v>7815</v>
      </c>
      <c r="C117" s="783" t="s">
        <v>33</v>
      </c>
      <c r="D117" s="783" t="s">
        <v>413</v>
      </c>
      <c r="E117" s="783" t="s">
        <v>443</v>
      </c>
      <c r="F117" s="672" t="s">
        <v>541</v>
      </c>
      <c r="G117" s="672" t="s">
        <v>540</v>
      </c>
      <c r="H117" s="695" t="s">
        <v>608</v>
      </c>
      <c r="I117" s="672" t="s">
        <v>1294</v>
      </c>
      <c r="J117" s="13" t="s">
        <v>4540</v>
      </c>
      <c r="K117" s="13"/>
      <c r="L117" s="17"/>
      <c r="M117" s="17"/>
      <c r="N117" s="17"/>
    </row>
    <row r="118" spans="1:14" x14ac:dyDescent="0.2">
      <c r="A118" s="243" t="s">
        <v>607</v>
      </c>
      <c r="B118" s="304" t="s">
        <v>7816</v>
      </c>
      <c r="C118" s="783" t="s">
        <v>34</v>
      </c>
      <c r="D118" s="783" t="s">
        <v>485</v>
      </c>
      <c r="E118" s="783" t="s">
        <v>484</v>
      </c>
      <c r="F118" s="672" t="s">
        <v>584</v>
      </c>
      <c r="G118" s="672" t="s">
        <v>583</v>
      </c>
      <c r="H118" s="695" t="s">
        <v>582</v>
      </c>
      <c r="I118" s="672" t="s">
        <v>1292</v>
      </c>
      <c r="J118" s="13" t="s">
        <v>4541</v>
      </c>
      <c r="K118" s="13"/>
      <c r="L118" s="17"/>
      <c r="M118" s="17"/>
      <c r="N118" s="17"/>
    </row>
    <row r="119" spans="1:14" x14ac:dyDescent="0.2">
      <c r="A119" s="243" t="s">
        <v>574</v>
      </c>
      <c r="B119" s="304" t="s">
        <v>7817</v>
      </c>
      <c r="C119" s="652"/>
      <c r="D119" s="652"/>
      <c r="E119" s="652"/>
      <c r="F119" s="652"/>
      <c r="G119" s="652"/>
      <c r="H119" s="652"/>
      <c r="I119" s="655" t="s">
        <v>1290</v>
      </c>
      <c r="J119" s="13" t="s">
        <v>4542</v>
      </c>
      <c r="K119" s="13"/>
      <c r="L119" s="17"/>
      <c r="M119" s="17"/>
      <c r="N119" s="17"/>
    </row>
    <row r="120" spans="1:14" ht="51" x14ac:dyDescent="0.2">
      <c r="B120" s="101"/>
      <c r="C120" s="82" t="s">
        <v>7125</v>
      </c>
      <c r="D120" s="82" t="s">
        <v>7125</v>
      </c>
      <c r="E120" s="82" t="s">
        <v>7126</v>
      </c>
      <c r="F120" s="82" t="s">
        <v>7125</v>
      </c>
      <c r="G120" s="82" t="s">
        <v>7126</v>
      </c>
      <c r="H120" s="82" t="s">
        <v>4916</v>
      </c>
      <c r="I120" s="82" t="s">
        <v>4916</v>
      </c>
    </row>
    <row r="121" spans="1:14" ht="25.5" x14ac:dyDescent="0.2">
      <c r="C121" s="82"/>
      <c r="D121" s="82"/>
      <c r="E121" s="82"/>
      <c r="F121" s="82"/>
      <c r="G121" s="82"/>
      <c r="H121" s="82" t="s">
        <v>4865</v>
      </c>
      <c r="I121" s="82"/>
    </row>
    <row r="122" spans="1:14" x14ac:dyDescent="0.2">
      <c r="C122" s="80" t="s">
        <v>7148</v>
      </c>
      <c r="D122" s="80" t="s">
        <v>7148</v>
      </c>
      <c r="E122" s="80" t="s">
        <v>7148</v>
      </c>
      <c r="F122" s="80" t="s">
        <v>2106</v>
      </c>
      <c r="G122" s="80" t="s">
        <v>2106</v>
      </c>
      <c r="H122" s="80" t="s">
        <v>7148</v>
      </c>
      <c r="I122" s="80" t="s">
        <v>2106</v>
      </c>
    </row>
    <row r="123" spans="1:14" x14ac:dyDescent="0.2">
      <c r="C123" s="80" t="s">
        <v>6611</v>
      </c>
      <c r="D123" s="80" t="s">
        <v>6611</v>
      </c>
      <c r="E123" s="80" t="s">
        <v>6611</v>
      </c>
      <c r="F123" s="80" t="s">
        <v>6611</v>
      </c>
      <c r="G123" s="80" t="s">
        <v>6611</v>
      </c>
      <c r="H123" s="80" t="s">
        <v>6611</v>
      </c>
      <c r="I123" s="80" t="s">
        <v>6611</v>
      </c>
    </row>
    <row r="124" spans="1:14" ht="102" x14ac:dyDescent="0.2">
      <c r="C124" s="80" t="s">
        <v>4750</v>
      </c>
      <c r="D124" s="75" t="s">
        <v>4751</v>
      </c>
      <c r="E124" s="80" t="s">
        <v>4750</v>
      </c>
      <c r="F124" s="75" t="s">
        <v>4242</v>
      </c>
      <c r="G124" s="75" t="s">
        <v>4242</v>
      </c>
      <c r="H124" s="75" t="s">
        <v>4242</v>
      </c>
      <c r="I124" s="75" t="s">
        <v>4242</v>
      </c>
    </row>
    <row r="125" spans="1:14" ht="51" x14ac:dyDescent="0.2">
      <c r="C125" s="80"/>
      <c r="D125" s="80"/>
      <c r="E125" s="80"/>
      <c r="F125" s="75" t="s">
        <v>4465</v>
      </c>
      <c r="G125" s="75" t="s">
        <v>4465</v>
      </c>
      <c r="H125" s="80"/>
      <c r="I125" s="75" t="s">
        <v>4465</v>
      </c>
    </row>
    <row r="126" spans="1:14" x14ac:dyDescent="0.2">
      <c r="A126" s="275" t="s">
        <v>6951</v>
      </c>
    </row>
    <row r="127" spans="1:14" x14ac:dyDescent="0.2">
      <c r="A127" s="196" t="s">
        <v>48</v>
      </c>
    </row>
    <row r="128" spans="1:14" x14ac:dyDescent="0.2">
      <c r="A128" s="85" t="s">
        <v>4583</v>
      </c>
    </row>
    <row r="129" spans="1:13" x14ac:dyDescent="0.2">
      <c r="A129" s="11" t="s">
        <v>4859</v>
      </c>
    </row>
    <row r="130" spans="1:13" x14ac:dyDescent="0.2">
      <c r="A130" s="15" t="s">
        <v>6610</v>
      </c>
      <c r="B130" s="256" t="s">
        <v>7759</v>
      </c>
      <c r="C130" s="253" t="s">
        <v>7805</v>
      </c>
      <c r="D130" s="237" t="s">
        <v>7557</v>
      </c>
      <c r="F130" s="109"/>
    </row>
    <row r="131" spans="1:13" x14ac:dyDescent="0.2">
      <c r="F131" s="109"/>
    </row>
    <row r="132" spans="1:13" x14ac:dyDescent="0.2">
      <c r="A132" s="275" t="s">
        <v>6952</v>
      </c>
    </row>
    <row r="133" spans="1:13" x14ac:dyDescent="0.2">
      <c r="A133" s="196" t="s">
        <v>48</v>
      </c>
    </row>
    <row r="134" spans="1:13" x14ac:dyDescent="0.2">
      <c r="A134" s="270" t="s">
        <v>4508</v>
      </c>
    </row>
    <row r="135" spans="1:13" x14ac:dyDescent="0.2">
      <c r="A135" s="15" t="s">
        <v>6656</v>
      </c>
      <c r="B135" s="275"/>
    </row>
    <row r="136" spans="1:13" x14ac:dyDescent="0.2">
      <c r="A136" s="11" t="s">
        <v>4859</v>
      </c>
    </row>
    <row r="137" spans="1:13" x14ac:dyDescent="0.2">
      <c r="A137" s="15" t="s">
        <v>6610</v>
      </c>
      <c r="B137" s="256" t="s">
        <v>7759</v>
      </c>
      <c r="C137" s="253" t="s">
        <v>7805</v>
      </c>
      <c r="D137" s="237" t="s">
        <v>7557</v>
      </c>
      <c r="J137" s="10"/>
      <c r="K137" s="10"/>
      <c r="L137" s="14"/>
      <c r="M137" s="14"/>
    </row>
    <row r="138" spans="1:13" x14ac:dyDescent="0.2">
      <c r="A138" s="156"/>
      <c r="J138" s="10"/>
      <c r="K138" s="10"/>
      <c r="L138" s="14"/>
      <c r="M138" s="14"/>
    </row>
    <row r="139" spans="1:13" x14ac:dyDescent="0.2">
      <c r="A139" s="275" t="s">
        <v>6961</v>
      </c>
      <c r="J139" s="10"/>
      <c r="K139" s="10"/>
      <c r="L139" s="14"/>
      <c r="M139" s="14"/>
    </row>
    <row r="140" spans="1:13" x14ac:dyDescent="0.2">
      <c r="A140" s="196" t="s">
        <v>48</v>
      </c>
      <c r="J140" s="10"/>
      <c r="K140" s="10"/>
      <c r="L140" s="14"/>
      <c r="M140" s="14"/>
    </row>
    <row r="141" spans="1:13" x14ac:dyDescent="0.2">
      <c r="A141" s="85" t="s">
        <v>4583</v>
      </c>
      <c r="J141" s="10"/>
      <c r="K141" s="10"/>
      <c r="L141" s="14"/>
      <c r="M141" s="14"/>
    </row>
    <row r="142" spans="1:13" x14ac:dyDescent="0.2">
      <c r="A142" s="156" t="s">
        <v>4490</v>
      </c>
      <c r="J142" s="10"/>
      <c r="K142" s="10"/>
      <c r="L142" s="14"/>
      <c r="M142" s="14"/>
    </row>
    <row r="143" spans="1:13" x14ac:dyDescent="0.2">
      <c r="A143" s="156" t="s">
        <v>6610</v>
      </c>
      <c r="B143" s="256" t="s">
        <v>7759</v>
      </c>
      <c r="C143" s="253" t="s">
        <v>7805</v>
      </c>
      <c r="D143" s="237" t="s">
        <v>7557</v>
      </c>
      <c r="J143" s="10"/>
      <c r="K143" s="10"/>
      <c r="L143" s="14"/>
      <c r="M143" s="14"/>
    </row>
    <row r="144" spans="1:13" x14ac:dyDescent="0.2">
      <c r="A144" s="156" t="s">
        <v>7563</v>
      </c>
      <c r="B144" s="214" t="s">
        <v>6613</v>
      </c>
      <c r="C144" s="158" t="s">
        <v>7806</v>
      </c>
      <c r="D144" s="157" t="s">
        <v>7463</v>
      </c>
      <c r="J144" s="10"/>
      <c r="K144" s="10"/>
      <c r="L144" s="14"/>
      <c r="M144" s="14"/>
    </row>
    <row r="145" spans="1:13" x14ac:dyDescent="0.2">
      <c r="J145" s="10"/>
      <c r="K145" s="10"/>
      <c r="L145" s="14"/>
      <c r="M145" s="14"/>
    </row>
    <row r="146" spans="1:13" x14ac:dyDescent="0.2">
      <c r="A146" s="275" t="s">
        <v>6962</v>
      </c>
      <c r="J146" s="10"/>
      <c r="K146" s="10"/>
      <c r="L146" s="14"/>
      <c r="M146" s="14"/>
    </row>
    <row r="147" spans="1:13" x14ac:dyDescent="0.2">
      <c r="A147" s="196" t="s">
        <v>48</v>
      </c>
      <c r="J147" s="10"/>
      <c r="K147" s="10"/>
      <c r="L147" s="14"/>
      <c r="M147" s="14"/>
    </row>
    <row r="148" spans="1:13" x14ac:dyDescent="0.2">
      <c r="A148" s="270" t="s">
        <v>4508</v>
      </c>
      <c r="J148" s="10"/>
      <c r="K148" s="10"/>
      <c r="L148" s="14"/>
      <c r="M148" s="14"/>
    </row>
    <row r="149" spans="1:13" x14ac:dyDescent="0.2">
      <c r="A149" s="15" t="s">
        <v>6656</v>
      </c>
      <c r="J149" s="10"/>
      <c r="K149" s="10"/>
      <c r="L149" s="14"/>
      <c r="M149" s="14"/>
    </row>
    <row r="150" spans="1:13" x14ac:dyDescent="0.2">
      <c r="A150" s="156" t="s">
        <v>4490</v>
      </c>
      <c r="J150" s="10"/>
      <c r="K150" s="10"/>
      <c r="L150" s="14"/>
      <c r="M150" s="14"/>
    </row>
    <row r="151" spans="1:13" x14ac:dyDescent="0.2">
      <c r="A151" s="156" t="s">
        <v>6610</v>
      </c>
      <c r="B151" s="256" t="s">
        <v>7759</v>
      </c>
      <c r="C151" s="253" t="s">
        <v>7805</v>
      </c>
      <c r="D151" s="237" t="s">
        <v>7557</v>
      </c>
      <c r="J151" s="10"/>
      <c r="K151" s="10"/>
      <c r="L151" s="14"/>
      <c r="M151" s="14"/>
    </row>
    <row r="152" spans="1:13" x14ac:dyDescent="0.2">
      <c r="A152" s="156" t="s">
        <v>7563</v>
      </c>
      <c r="B152" s="214" t="s">
        <v>6613</v>
      </c>
      <c r="C152" s="158" t="s">
        <v>7806</v>
      </c>
      <c r="D152" s="157" t="s">
        <v>7463</v>
      </c>
      <c r="J152" s="10"/>
      <c r="K152" s="10"/>
      <c r="L152" s="14"/>
      <c r="M152" s="14"/>
    </row>
    <row r="153" spans="1:13" x14ac:dyDescent="0.2">
      <c r="A153" s="156"/>
      <c r="J153" s="10"/>
      <c r="K153" s="10"/>
      <c r="L153" s="14"/>
      <c r="M153" s="14"/>
    </row>
    <row r="154" spans="1:13" x14ac:dyDescent="0.2">
      <c r="A154" s="275" t="s">
        <v>6971</v>
      </c>
      <c r="J154" s="10"/>
      <c r="K154" s="10"/>
      <c r="L154" s="14"/>
      <c r="M154" s="14"/>
    </row>
    <row r="155" spans="1:13" x14ac:dyDescent="0.2">
      <c r="A155" s="196" t="s">
        <v>48</v>
      </c>
      <c r="J155" s="10"/>
      <c r="K155" s="10"/>
      <c r="L155" s="14"/>
      <c r="M155" s="14"/>
    </row>
    <row r="156" spans="1:13" x14ac:dyDescent="0.2">
      <c r="A156" s="85" t="s">
        <v>4583</v>
      </c>
      <c r="J156" s="10"/>
      <c r="K156" s="10"/>
      <c r="L156" s="14"/>
      <c r="M156" s="14"/>
    </row>
    <row r="157" spans="1:13" x14ac:dyDescent="0.2">
      <c r="A157" s="156" t="s">
        <v>4491</v>
      </c>
      <c r="J157" s="10"/>
      <c r="K157" s="10"/>
      <c r="L157" s="14"/>
      <c r="M157" s="14"/>
    </row>
    <row r="158" spans="1:13" x14ac:dyDescent="0.2">
      <c r="A158" s="15" t="s">
        <v>6610</v>
      </c>
      <c r="B158" s="256" t="s">
        <v>7759</v>
      </c>
      <c r="C158" s="253" t="s">
        <v>7805</v>
      </c>
      <c r="D158" s="237" t="s">
        <v>7557</v>
      </c>
      <c r="J158" s="10"/>
      <c r="K158" s="10"/>
      <c r="L158" s="14"/>
      <c r="M158" s="14"/>
    </row>
    <row r="159" spans="1:13" x14ac:dyDescent="0.2">
      <c r="J159" s="10"/>
      <c r="K159" s="10"/>
      <c r="L159" s="14"/>
      <c r="M159" s="14"/>
    </row>
    <row r="160" spans="1:13" x14ac:dyDescent="0.2">
      <c r="A160" s="275" t="s">
        <v>6972</v>
      </c>
      <c r="J160" s="10"/>
      <c r="K160" s="10"/>
      <c r="L160" s="14"/>
      <c r="M160" s="14"/>
    </row>
    <row r="161" spans="1:13" x14ac:dyDescent="0.2">
      <c r="A161" s="196" t="s">
        <v>48</v>
      </c>
      <c r="J161" s="10"/>
      <c r="K161" s="10"/>
      <c r="L161" s="14"/>
      <c r="M161" s="14"/>
    </row>
    <row r="162" spans="1:13" x14ac:dyDescent="0.2">
      <c r="A162" s="270" t="s">
        <v>4508</v>
      </c>
      <c r="J162" s="10"/>
      <c r="K162" s="10"/>
      <c r="L162" s="14"/>
      <c r="M162" s="14"/>
    </row>
    <row r="163" spans="1:13" x14ac:dyDescent="0.2">
      <c r="A163" s="15" t="s">
        <v>6656</v>
      </c>
      <c r="J163" s="10"/>
      <c r="K163" s="10"/>
      <c r="L163" s="14"/>
      <c r="M163" s="14"/>
    </row>
    <row r="164" spans="1:13" x14ac:dyDescent="0.2">
      <c r="A164" s="156" t="s">
        <v>4491</v>
      </c>
      <c r="J164" s="10"/>
      <c r="K164" s="10"/>
      <c r="L164" s="14"/>
      <c r="M164" s="14"/>
    </row>
    <row r="165" spans="1:13" x14ac:dyDescent="0.2">
      <c r="A165" s="15" t="s">
        <v>6610</v>
      </c>
      <c r="B165" s="256" t="s">
        <v>7759</v>
      </c>
      <c r="C165" s="253" t="s">
        <v>7805</v>
      </c>
      <c r="D165" s="237" t="s">
        <v>7557</v>
      </c>
      <c r="J165" s="10"/>
      <c r="K165" s="10"/>
      <c r="L165" s="14"/>
      <c r="M165" s="14"/>
    </row>
    <row r="167" spans="1:13" x14ac:dyDescent="0.2">
      <c r="C167" s="305" t="s">
        <v>2392</v>
      </c>
    </row>
    <row r="168" spans="1:13" x14ac:dyDescent="0.2">
      <c r="C168" s="304" t="s">
        <v>7863</v>
      </c>
    </row>
    <row r="169" spans="1:13" x14ac:dyDescent="0.2">
      <c r="A169" s="243" t="s">
        <v>573</v>
      </c>
      <c r="B169" s="485" t="s">
        <v>8409</v>
      </c>
      <c r="C169" s="696" t="s">
        <v>35</v>
      </c>
      <c r="D169" s="17"/>
      <c r="E169" s="13" t="s">
        <v>4916</v>
      </c>
      <c r="F169" s="10" t="s">
        <v>7148</v>
      </c>
      <c r="G169" s="14" t="s">
        <v>6611</v>
      </c>
      <c r="H169" s="9" t="s">
        <v>4750</v>
      </c>
      <c r="I169" s="10"/>
    </row>
    <row r="170" spans="1:13" x14ac:dyDescent="0.2">
      <c r="A170" s="243" t="s">
        <v>2449</v>
      </c>
      <c r="B170" s="485" t="s">
        <v>7824</v>
      </c>
      <c r="C170" s="697" t="s">
        <v>108</v>
      </c>
      <c r="D170" s="13" t="s">
        <v>4451</v>
      </c>
      <c r="E170" s="13" t="s">
        <v>4916</v>
      </c>
      <c r="F170" s="10" t="s">
        <v>2106</v>
      </c>
      <c r="G170" s="14" t="s">
        <v>6611</v>
      </c>
      <c r="H170" s="9" t="s">
        <v>4232</v>
      </c>
      <c r="I170" s="9" t="s">
        <v>4465</v>
      </c>
    </row>
    <row r="171" spans="1:13" x14ac:dyDescent="0.2">
      <c r="C171" s="38" t="s">
        <v>4360</v>
      </c>
      <c r="I171" s="101"/>
    </row>
    <row r="172" spans="1:13" x14ac:dyDescent="0.2">
      <c r="I172" s="101"/>
    </row>
    <row r="173" spans="1:13" x14ac:dyDescent="0.2">
      <c r="A173" s="275" t="s">
        <v>6953</v>
      </c>
      <c r="I173" s="101"/>
    </row>
    <row r="174" spans="1:13" x14ac:dyDescent="0.2">
      <c r="A174" s="196" t="s">
        <v>48</v>
      </c>
      <c r="I174" s="101"/>
    </row>
    <row r="175" spans="1:13" x14ac:dyDescent="0.2">
      <c r="A175" s="85" t="s">
        <v>4360</v>
      </c>
      <c r="I175" s="101"/>
    </row>
    <row r="176" spans="1:13" x14ac:dyDescent="0.2">
      <c r="A176" s="85" t="s">
        <v>4583</v>
      </c>
      <c r="I176" s="101"/>
    </row>
    <row r="177" spans="1:9" x14ac:dyDescent="0.2">
      <c r="A177" s="11" t="s">
        <v>4859</v>
      </c>
      <c r="I177" s="101"/>
    </row>
    <row r="178" spans="1:9" x14ac:dyDescent="0.2">
      <c r="A178" s="15" t="s">
        <v>6610</v>
      </c>
      <c r="B178" s="256" t="s">
        <v>7759</v>
      </c>
      <c r="C178" s="253" t="s">
        <v>7805</v>
      </c>
      <c r="D178" s="237" t="s">
        <v>7557</v>
      </c>
      <c r="I178" s="101"/>
    </row>
    <row r="179" spans="1:9" x14ac:dyDescent="0.2">
      <c r="I179" s="101"/>
    </row>
    <row r="180" spans="1:9" x14ac:dyDescent="0.2">
      <c r="A180" s="275" t="s">
        <v>6954</v>
      </c>
      <c r="I180" s="101"/>
    </row>
    <row r="181" spans="1:9" x14ac:dyDescent="0.2">
      <c r="A181" s="196" t="s">
        <v>48</v>
      </c>
      <c r="I181" s="101"/>
    </row>
    <row r="182" spans="1:9" x14ac:dyDescent="0.2">
      <c r="A182" s="85" t="s">
        <v>4360</v>
      </c>
      <c r="I182" s="101"/>
    </row>
    <row r="183" spans="1:9" x14ac:dyDescent="0.2">
      <c r="A183" s="270" t="s">
        <v>4508</v>
      </c>
      <c r="I183" s="101"/>
    </row>
    <row r="184" spans="1:9" x14ac:dyDescent="0.2">
      <c r="A184" s="15" t="s">
        <v>6656</v>
      </c>
      <c r="I184" s="101"/>
    </row>
    <row r="185" spans="1:9" x14ac:dyDescent="0.2">
      <c r="A185" s="11" t="s">
        <v>4859</v>
      </c>
      <c r="I185" s="101"/>
    </row>
    <row r="186" spans="1:9" x14ac:dyDescent="0.2">
      <c r="A186" s="15" t="s">
        <v>6610</v>
      </c>
      <c r="B186" s="256" t="s">
        <v>7759</v>
      </c>
      <c r="C186" s="253" t="s">
        <v>7805</v>
      </c>
      <c r="D186" s="237" t="s">
        <v>7557</v>
      </c>
      <c r="I186" s="101"/>
    </row>
    <row r="187" spans="1:9" x14ac:dyDescent="0.2">
      <c r="A187" s="156"/>
      <c r="I187" s="101"/>
    </row>
    <row r="188" spans="1:9" x14ac:dyDescent="0.2">
      <c r="A188" s="275" t="s">
        <v>6963</v>
      </c>
      <c r="I188" s="101"/>
    </row>
    <row r="189" spans="1:9" x14ac:dyDescent="0.2">
      <c r="A189" s="196" t="s">
        <v>48</v>
      </c>
      <c r="I189" s="101"/>
    </row>
    <row r="190" spans="1:9" x14ac:dyDescent="0.2">
      <c r="A190" s="85" t="s">
        <v>4360</v>
      </c>
      <c r="I190" s="101"/>
    </row>
    <row r="191" spans="1:9" x14ac:dyDescent="0.2">
      <c r="A191" s="85" t="s">
        <v>4583</v>
      </c>
      <c r="I191" s="101"/>
    </row>
    <row r="192" spans="1:9" x14ac:dyDescent="0.2">
      <c r="A192" s="156" t="s">
        <v>4490</v>
      </c>
      <c r="I192" s="101"/>
    </row>
    <row r="193" spans="1:9" x14ac:dyDescent="0.2">
      <c r="A193" s="156" t="s">
        <v>6610</v>
      </c>
      <c r="B193" s="256" t="s">
        <v>7759</v>
      </c>
      <c r="C193" s="253" t="s">
        <v>7805</v>
      </c>
      <c r="D193" s="237" t="s">
        <v>7557</v>
      </c>
      <c r="I193" s="101"/>
    </row>
    <row r="194" spans="1:9" x14ac:dyDescent="0.2">
      <c r="A194" s="156" t="s">
        <v>7563</v>
      </c>
      <c r="B194" s="214" t="s">
        <v>6613</v>
      </c>
      <c r="C194" s="158" t="s">
        <v>7806</v>
      </c>
      <c r="D194" s="157" t="s">
        <v>7463</v>
      </c>
      <c r="I194" s="101"/>
    </row>
    <row r="195" spans="1:9" x14ac:dyDescent="0.2">
      <c r="I195" s="101"/>
    </row>
    <row r="196" spans="1:9" x14ac:dyDescent="0.2">
      <c r="A196" s="275" t="s">
        <v>6964</v>
      </c>
      <c r="I196" s="101"/>
    </row>
    <row r="197" spans="1:9" x14ac:dyDescent="0.2">
      <c r="A197" s="196" t="s">
        <v>48</v>
      </c>
      <c r="I197" s="101"/>
    </row>
    <row r="198" spans="1:9" x14ac:dyDescent="0.2">
      <c r="A198" s="85" t="s">
        <v>4360</v>
      </c>
      <c r="I198" s="101"/>
    </row>
    <row r="199" spans="1:9" x14ac:dyDescent="0.2">
      <c r="A199" s="270" t="s">
        <v>4508</v>
      </c>
      <c r="I199" s="101"/>
    </row>
    <row r="200" spans="1:9" x14ac:dyDescent="0.2">
      <c r="A200" s="15" t="s">
        <v>6656</v>
      </c>
      <c r="I200" s="101"/>
    </row>
    <row r="201" spans="1:9" x14ac:dyDescent="0.2">
      <c r="A201" s="156" t="s">
        <v>4490</v>
      </c>
      <c r="I201" s="101"/>
    </row>
    <row r="202" spans="1:9" x14ac:dyDescent="0.2">
      <c r="A202" s="156" t="s">
        <v>6610</v>
      </c>
      <c r="B202" s="256" t="s">
        <v>7759</v>
      </c>
      <c r="C202" s="253" t="s">
        <v>7805</v>
      </c>
      <c r="D202" s="237" t="s">
        <v>7557</v>
      </c>
      <c r="I202" s="101"/>
    </row>
    <row r="203" spans="1:9" x14ac:dyDescent="0.2">
      <c r="A203" s="156" t="s">
        <v>7563</v>
      </c>
      <c r="B203" s="214" t="s">
        <v>6613</v>
      </c>
      <c r="C203" s="158" t="s">
        <v>7806</v>
      </c>
      <c r="D203" s="157" t="s">
        <v>7463</v>
      </c>
      <c r="I203" s="101"/>
    </row>
    <row r="204" spans="1:9" x14ac:dyDescent="0.2">
      <c r="A204" s="156"/>
      <c r="I204" s="101"/>
    </row>
    <row r="205" spans="1:9" x14ac:dyDescent="0.2">
      <c r="A205" s="275" t="s">
        <v>6973</v>
      </c>
      <c r="I205" s="101"/>
    </row>
    <row r="206" spans="1:9" x14ac:dyDescent="0.2">
      <c r="A206" s="196" t="s">
        <v>48</v>
      </c>
      <c r="I206" s="101"/>
    </row>
    <row r="207" spans="1:9" x14ac:dyDescent="0.2">
      <c r="A207" s="85" t="s">
        <v>4360</v>
      </c>
      <c r="I207" s="101"/>
    </row>
    <row r="208" spans="1:9" x14ac:dyDescent="0.2">
      <c r="A208" s="85" t="s">
        <v>4583</v>
      </c>
      <c r="I208" s="101"/>
    </row>
    <row r="209" spans="1:9" x14ac:dyDescent="0.2">
      <c r="A209" s="156" t="s">
        <v>4491</v>
      </c>
      <c r="I209" s="101"/>
    </row>
    <row r="210" spans="1:9" x14ac:dyDescent="0.2">
      <c r="A210" s="15" t="s">
        <v>6610</v>
      </c>
      <c r="B210" s="256" t="s">
        <v>7759</v>
      </c>
      <c r="C210" s="253" t="s">
        <v>7805</v>
      </c>
      <c r="D210" s="237" t="s">
        <v>7557</v>
      </c>
      <c r="I210" s="101"/>
    </row>
    <row r="211" spans="1:9" x14ac:dyDescent="0.2">
      <c r="I211" s="101"/>
    </row>
    <row r="212" spans="1:9" x14ac:dyDescent="0.2">
      <c r="A212" s="275" t="s">
        <v>6974</v>
      </c>
      <c r="I212" s="101"/>
    </row>
    <row r="213" spans="1:9" x14ac:dyDescent="0.2">
      <c r="A213" s="196" t="s">
        <v>48</v>
      </c>
      <c r="I213" s="101"/>
    </row>
    <row r="214" spans="1:9" x14ac:dyDescent="0.2">
      <c r="A214" s="85" t="s">
        <v>4360</v>
      </c>
      <c r="I214" s="101"/>
    </row>
    <row r="215" spans="1:9" x14ac:dyDescent="0.2">
      <c r="A215" s="270" t="s">
        <v>4508</v>
      </c>
      <c r="I215" s="101"/>
    </row>
    <row r="216" spans="1:9" x14ac:dyDescent="0.2">
      <c r="A216" s="15" t="s">
        <v>6656</v>
      </c>
      <c r="I216" s="101"/>
    </row>
    <row r="217" spans="1:9" x14ac:dyDescent="0.2">
      <c r="A217" s="156" t="s">
        <v>4491</v>
      </c>
      <c r="I217" s="101"/>
    </row>
    <row r="218" spans="1:9" x14ac:dyDescent="0.2">
      <c r="A218" s="15" t="s">
        <v>6610</v>
      </c>
      <c r="B218" s="256" t="s">
        <v>7759</v>
      </c>
      <c r="C218" s="253" t="s">
        <v>7805</v>
      </c>
      <c r="D218" s="237" t="s">
        <v>7557</v>
      </c>
      <c r="I218" s="101"/>
    </row>
    <row r="219" spans="1:9" x14ac:dyDescent="0.2">
      <c r="I219" s="101"/>
    </row>
    <row r="220" spans="1:9" x14ac:dyDescent="0.2">
      <c r="C220" s="858" t="s">
        <v>513</v>
      </c>
      <c r="D220" s="861"/>
      <c r="E220" s="858" t="s">
        <v>512</v>
      </c>
      <c r="F220" s="861"/>
      <c r="G220" s="865"/>
      <c r="H220" s="101"/>
      <c r="I220" s="101"/>
    </row>
    <row r="221" spans="1:9" ht="25.5" x14ac:dyDescent="0.2">
      <c r="B221" s="101"/>
      <c r="C221" s="215" t="s">
        <v>510</v>
      </c>
      <c r="D221" s="215" t="s">
        <v>511</v>
      </c>
      <c r="E221" s="215" t="s">
        <v>510</v>
      </c>
      <c r="F221" s="215" t="s">
        <v>511</v>
      </c>
      <c r="G221" s="215" t="s">
        <v>606</v>
      </c>
      <c r="H221" s="101"/>
      <c r="I221" s="101"/>
    </row>
    <row r="222" spans="1:9" x14ac:dyDescent="0.2">
      <c r="B222" s="101"/>
      <c r="C222" s="219" t="s">
        <v>7864</v>
      </c>
      <c r="D222" s="219" t="s">
        <v>7865</v>
      </c>
      <c r="E222" s="219" t="s">
        <v>7866</v>
      </c>
      <c r="F222" s="219" t="s">
        <v>7867</v>
      </c>
      <c r="G222" s="219" t="s">
        <v>7868</v>
      </c>
      <c r="H222" s="101"/>
      <c r="I222" s="101"/>
    </row>
    <row r="223" spans="1:9" x14ac:dyDescent="0.2">
      <c r="A223" s="243" t="s">
        <v>605</v>
      </c>
      <c r="B223" s="304" t="s">
        <v>7825</v>
      </c>
      <c r="C223" s="678" t="s">
        <v>36</v>
      </c>
      <c r="D223" s="678" t="s">
        <v>216</v>
      </c>
      <c r="E223" s="678" t="s">
        <v>271</v>
      </c>
      <c r="F223" s="678" t="s">
        <v>211</v>
      </c>
      <c r="G223" s="678" t="s">
        <v>338</v>
      </c>
      <c r="H223" s="17" t="s">
        <v>4917</v>
      </c>
      <c r="I223" s="101"/>
    </row>
    <row r="224" spans="1:9" ht="25.5" x14ac:dyDescent="0.2">
      <c r="B224" s="17"/>
      <c r="C224" s="82" t="s">
        <v>4988</v>
      </c>
      <c r="D224" s="82" t="s">
        <v>4989</v>
      </c>
      <c r="E224" s="82" t="s">
        <v>4988</v>
      </c>
      <c r="F224" s="82" t="s">
        <v>4989</v>
      </c>
      <c r="G224" s="4"/>
      <c r="I224" s="101"/>
    </row>
    <row r="225" spans="1:9" ht="51" x14ac:dyDescent="0.2">
      <c r="B225" s="17"/>
      <c r="C225" s="82"/>
      <c r="D225" s="82"/>
      <c r="E225" s="82"/>
      <c r="F225" s="82"/>
      <c r="G225" s="82" t="s">
        <v>4452</v>
      </c>
      <c r="I225" s="101"/>
    </row>
    <row r="226" spans="1:9" ht="25.5" x14ac:dyDescent="0.2">
      <c r="B226" s="17"/>
      <c r="C226" s="82" t="s">
        <v>4385</v>
      </c>
      <c r="D226" s="82" t="s">
        <v>4385</v>
      </c>
      <c r="E226" s="82" t="s">
        <v>4386</v>
      </c>
      <c r="F226" s="82" t="s">
        <v>4386</v>
      </c>
      <c r="G226" s="82" t="s">
        <v>4386</v>
      </c>
    </row>
    <row r="227" spans="1:9" x14ac:dyDescent="0.2">
      <c r="B227" s="17"/>
      <c r="C227" s="80" t="s">
        <v>2106</v>
      </c>
      <c r="D227" s="80" t="s">
        <v>2106</v>
      </c>
      <c r="E227" s="80" t="s">
        <v>2106</v>
      </c>
      <c r="F227" s="80" t="s">
        <v>2106</v>
      </c>
      <c r="G227" s="80" t="s">
        <v>2106</v>
      </c>
    </row>
    <row r="228" spans="1:9" x14ac:dyDescent="0.2">
      <c r="C228" s="80" t="s">
        <v>6611</v>
      </c>
      <c r="D228" s="80" t="s">
        <v>6611</v>
      </c>
      <c r="E228" s="80" t="s">
        <v>6611</v>
      </c>
      <c r="F228" s="80" t="s">
        <v>6611</v>
      </c>
      <c r="G228" s="80" t="s">
        <v>6611</v>
      </c>
      <c r="H228" s="101"/>
      <c r="I228" s="101"/>
    </row>
    <row r="229" spans="1:9" ht="25.5" x14ac:dyDescent="0.2">
      <c r="C229" s="80" t="s">
        <v>4242</v>
      </c>
      <c r="D229" s="80" t="s">
        <v>4242</v>
      </c>
      <c r="E229" s="80" t="s">
        <v>4242</v>
      </c>
      <c r="F229" s="80" t="s">
        <v>4242</v>
      </c>
      <c r="G229" s="80" t="s">
        <v>4232</v>
      </c>
    </row>
    <row r="230" spans="1:9" ht="51" x14ac:dyDescent="0.2">
      <c r="C230" s="80" t="s">
        <v>4465</v>
      </c>
      <c r="D230" s="80" t="s">
        <v>4465</v>
      </c>
      <c r="E230" s="80" t="s">
        <v>4465</v>
      </c>
      <c r="F230" s="80" t="s">
        <v>4465</v>
      </c>
      <c r="G230" s="80"/>
      <c r="H230" s="101"/>
      <c r="I230" s="101"/>
    </row>
    <row r="231" spans="1:9" x14ac:dyDescent="0.2">
      <c r="C231" s="33"/>
      <c r="D231" s="33"/>
      <c r="E231" s="33"/>
      <c r="F231" s="33"/>
      <c r="G231" s="33"/>
      <c r="H231" s="101"/>
      <c r="I231" s="101"/>
    </row>
    <row r="232" spans="1:9" x14ac:dyDescent="0.2">
      <c r="A232" s="275" t="s">
        <v>6955</v>
      </c>
      <c r="H232" s="101"/>
      <c r="I232" s="101"/>
    </row>
    <row r="233" spans="1:9" x14ac:dyDescent="0.2">
      <c r="A233" s="196" t="s">
        <v>48</v>
      </c>
      <c r="H233" s="101"/>
      <c r="I233" s="101"/>
    </row>
    <row r="234" spans="1:9" x14ac:dyDescent="0.2">
      <c r="A234" s="85" t="s">
        <v>4583</v>
      </c>
      <c r="I234" s="101"/>
    </row>
    <row r="235" spans="1:9" x14ac:dyDescent="0.2">
      <c r="A235" s="11" t="s">
        <v>4859</v>
      </c>
      <c r="H235" s="101"/>
      <c r="I235" s="101"/>
    </row>
    <row r="236" spans="1:9" x14ac:dyDescent="0.2">
      <c r="A236" s="15" t="s">
        <v>6610</v>
      </c>
      <c r="B236" s="256" t="s">
        <v>7759</v>
      </c>
      <c r="C236" s="253" t="s">
        <v>7805</v>
      </c>
      <c r="D236" s="237" t="s">
        <v>7557</v>
      </c>
      <c r="E236" s="101"/>
      <c r="F236" s="101"/>
      <c r="G236" s="101"/>
      <c r="H236" s="101"/>
      <c r="I236" s="101"/>
    </row>
    <row r="237" spans="1:9" x14ac:dyDescent="0.2">
      <c r="I237" s="101"/>
    </row>
    <row r="238" spans="1:9" x14ac:dyDescent="0.2">
      <c r="A238" s="275" t="s">
        <v>6956</v>
      </c>
    </row>
    <row r="239" spans="1:9" x14ac:dyDescent="0.2">
      <c r="A239" s="196" t="s">
        <v>48</v>
      </c>
    </row>
    <row r="240" spans="1:9" x14ac:dyDescent="0.2">
      <c r="A240" s="270" t="s">
        <v>4508</v>
      </c>
      <c r="I240" s="101"/>
    </row>
    <row r="241" spans="1:9" x14ac:dyDescent="0.2">
      <c r="A241" s="15" t="s">
        <v>6656</v>
      </c>
      <c r="I241" s="101"/>
    </row>
    <row r="242" spans="1:9" x14ac:dyDescent="0.2">
      <c r="A242" s="11" t="s">
        <v>4859</v>
      </c>
      <c r="I242" s="101"/>
    </row>
    <row r="243" spans="1:9" x14ac:dyDescent="0.2">
      <c r="A243" s="15" t="s">
        <v>6610</v>
      </c>
      <c r="B243" s="256" t="s">
        <v>7759</v>
      </c>
      <c r="C243" s="253" t="s">
        <v>7805</v>
      </c>
      <c r="D243" s="237" t="s">
        <v>7557</v>
      </c>
    </row>
    <row r="244" spans="1:9" x14ac:dyDescent="0.2">
      <c r="A244" s="156"/>
    </row>
    <row r="245" spans="1:9" x14ac:dyDescent="0.2">
      <c r="A245" s="275" t="s">
        <v>6965</v>
      </c>
    </row>
    <row r="246" spans="1:9" x14ac:dyDescent="0.2">
      <c r="A246" s="196" t="s">
        <v>48</v>
      </c>
    </row>
    <row r="247" spans="1:9" x14ac:dyDescent="0.2">
      <c r="A247" s="85" t="s">
        <v>4583</v>
      </c>
    </row>
    <row r="248" spans="1:9" x14ac:dyDescent="0.2">
      <c r="A248" s="156" t="s">
        <v>4490</v>
      </c>
    </row>
    <row r="249" spans="1:9" x14ac:dyDescent="0.2">
      <c r="A249" s="156" t="s">
        <v>6610</v>
      </c>
      <c r="B249" s="256" t="s">
        <v>7759</v>
      </c>
      <c r="C249" s="253" t="s">
        <v>7805</v>
      </c>
      <c r="D249" s="237" t="s">
        <v>7557</v>
      </c>
    </row>
    <row r="250" spans="1:9" x14ac:dyDescent="0.2">
      <c r="A250" s="156" t="s">
        <v>7563</v>
      </c>
      <c r="B250" s="214" t="s">
        <v>6613</v>
      </c>
      <c r="C250" s="158" t="s">
        <v>7806</v>
      </c>
      <c r="D250" s="157" t="s">
        <v>7463</v>
      </c>
    </row>
    <row r="252" spans="1:9" x14ac:dyDescent="0.2">
      <c r="A252" s="275" t="s">
        <v>6966</v>
      </c>
    </row>
    <row r="253" spans="1:9" x14ac:dyDescent="0.2">
      <c r="A253" s="196" t="s">
        <v>48</v>
      </c>
    </row>
    <row r="254" spans="1:9" x14ac:dyDescent="0.2">
      <c r="A254" s="270" t="s">
        <v>4508</v>
      </c>
    </row>
    <row r="255" spans="1:9" x14ac:dyDescent="0.2">
      <c r="A255" s="15" t="s">
        <v>6656</v>
      </c>
    </row>
    <row r="256" spans="1:9" x14ac:dyDescent="0.2">
      <c r="A256" s="156" t="s">
        <v>4490</v>
      </c>
    </row>
    <row r="257" spans="1:4" x14ac:dyDescent="0.2">
      <c r="A257" s="156" t="s">
        <v>6610</v>
      </c>
      <c r="B257" s="256" t="s">
        <v>7759</v>
      </c>
      <c r="C257" s="253" t="s">
        <v>7805</v>
      </c>
      <c r="D257" s="237" t="s">
        <v>7557</v>
      </c>
    </row>
    <row r="258" spans="1:4" x14ac:dyDescent="0.2">
      <c r="A258" s="156" t="s">
        <v>7563</v>
      </c>
      <c r="B258" s="214" t="s">
        <v>6613</v>
      </c>
      <c r="C258" s="158" t="s">
        <v>7806</v>
      </c>
      <c r="D258" s="157" t="s">
        <v>7463</v>
      </c>
    </row>
    <row r="259" spans="1:4" x14ac:dyDescent="0.2">
      <c r="A259" s="156"/>
    </row>
    <row r="260" spans="1:4" x14ac:dyDescent="0.2">
      <c r="A260" s="275" t="s">
        <v>6975</v>
      </c>
    </row>
    <row r="261" spans="1:4" x14ac:dyDescent="0.2">
      <c r="A261" s="196" t="s">
        <v>48</v>
      </c>
    </row>
    <row r="262" spans="1:4" x14ac:dyDescent="0.2">
      <c r="A262" s="85" t="s">
        <v>4583</v>
      </c>
    </row>
    <row r="263" spans="1:4" x14ac:dyDescent="0.2">
      <c r="A263" s="156" t="s">
        <v>4491</v>
      </c>
    </row>
    <row r="264" spans="1:4" x14ac:dyDescent="0.2">
      <c r="A264" s="15" t="s">
        <v>6610</v>
      </c>
      <c r="B264" s="256" t="s">
        <v>7759</v>
      </c>
      <c r="C264" s="253" t="s">
        <v>7805</v>
      </c>
      <c r="D264" s="237" t="s">
        <v>7557</v>
      </c>
    </row>
    <row r="266" spans="1:4" x14ac:dyDescent="0.2">
      <c r="A266" s="275" t="s">
        <v>6976</v>
      </c>
    </row>
    <row r="267" spans="1:4" x14ac:dyDescent="0.2">
      <c r="A267" s="196" t="s">
        <v>48</v>
      </c>
    </row>
    <row r="268" spans="1:4" x14ac:dyDescent="0.2">
      <c r="A268" s="270" t="s">
        <v>4508</v>
      </c>
    </row>
    <row r="269" spans="1:4" x14ac:dyDescent="0.2">
      <c r="A269" s="15" t="s">
        <v>6656</v>
      </c>
    </row>
    <row r="270" spans="1:4" x14ac:dyDescent="0.2">
      <c r="A270" s="156" t="s">
        <v>4491</v>
      </c>
    </row>
    <row r="271" spans="1:4" x14ac:dyDescent="0.2">
      <c r="A271" s="15" t="s">
        <v>6610</v>
      </c>
      <c r="B271" s="256" t="s">
        <v>7759</v>
      </c>
      <c r="C271" s="253" t="s">
        <v>7805</v>
      </c>
      <c r="D271" s="237" t="s">
        <v>7557</v>
      </c>
    </row>
    <row r="273" spans="1:13" x14ac:dyDescent="0.2">
      <c r="C273" s="456" t="s">
        <v>2392</v>
      </c>
    </row>
    <row r="274" spans="1:13" x14ac:dyDescent="0.2">
      <c r="C274" s="288" t="s">
        <v>7869</v>
      </c>
    </row>
    <row r="275" spans="1:13" x14ac:dyDescent="0.2">
      <c r="A275" s="243" t="s">
        <v>2450</v>
      </c>
      <c r="B275" s="304" t="s">
        <v>7831</v>
      </c>
      <c r="C275" s="677" t="s">
        <v>37</v>
      </c>
      <c r="D275" s="13" t="s">
        <v>4918</v>
      </c>
      <c r="E275" s="15"/>
      <c r="F275" s="13" t="s">
        <v>4452</v>
      </c>
      <c r="G275" s="14" t="s">
        <v>2106</v>
      </c>
      <c r="H275" s="14" t="s">
        <v>6611</v>
      </c>
      <c r="I275" s="9" t="s">
        <v>4465</v>
      </c>
      <c r="J275" s="14"/>
      <c r="K275" s="14"/>
      <c r="L275" s="14"/>
      <c r="M275" s="14"/>
    </row>
    <row r="276" spans="1:13" x14ac:dyDescent="0.2">
      <c r="A276" s="243" t="s">
        <v>2451</v>
      </c>
      <c r="B276" s="304" t="s">
        <v>7832</v>
      </c>
      <c r="C276" s="678" t="s">
        <v>38</v>
      </c>
      <c r="D276" s="13" t="s">
        <v>4863</v>
      </c>
      <c r="E276" s="13" t="s">
        <v>4865</v>
      </c>
      <c r="F276" s="13" t="s">
        <v>4452</v>
      </c>
      <c r="G276" s="14" t="s">
        <v>2106</v>
      </c>
      <c r="H276" s="14" t="s">
        <v>6611</v>
      </c>
      <c r="I276" s="9" t="s">
        <v>4465</v>
      </c>
      <c r="J276" s="14"/>
      <c r="K276" s="14"/>
      <c r="L276" s="14"/>
      <c r="M276" s="14"/>
    </row>
    <row r="277" spans="1:13" x14ac:dyDescent="0.2">
      <c r="A277" s="450" t="s">
        <v>604</v>
      </c>
      <c r="B277" s="304" t="s">
        <v>7833</v>
      </c>
      <c r="C277" s="677" t="s">
        <v>39</v>
      </c>
      <c r="D277" s="13" t="s">
        <v>4863</v>
      </c>
      <c r="E277" s="13"/>
      <c r="F277" s="13" t="s">
        <v>4452</v>
      </c>
      <c r="G277" s="14" t="s">
        <v>2106</v>
      </c>
      <c r="H277" s="14" t="s">
        <v>6611</v>
      </c>
      <c r="I277" s="9" t="s">
        <v>4465</v>
      </c>
      <c r="J277" s="14"/>
      <c r="K277" s="14"/>
      <c r="L277" s="14"/>
      <c r="M277" s="14"/>
    </row>
    <row r="278" spans="1:13" x14ac:dyDescent="0.2">
      <c r="C278" s="86" t="s">
        <v>4360</v>
      </c>
    </row>
    <row r="281" spans="1:13" x14ac:dyDescent="0.2">
      <c r="I281" s="101"/>
    </row>
    <row r="282" spans="1:13" x14ac:dyDescent="0.2">
      <c r="I282" s="101"/>
    </row>
    <row r="288" spans="1:13" x14ac:dyDescent="0.2">
      <c r="I288" s="101"/>
    </row>
    <row r="289" spans="9:9" x14ac:dyDescent="0.2">
      <c r="I289" s="101"/>
    </row>
  </sheetData>
  <mergeCells count="4">
    <mergeCell ref="C104:D104"/>
    <mergeCell ref="F104:I104"/>
    <mergeCell ref="C220:D220"/>
    <mergeCell ref="E220:G220"/>
  </mergeCells>
  <pageMargins left="0.78740157480314965" right="0.78740157480314965" top="0.98425196850393704" bottom="0.98425196850393704" header="0.51181102362204722" footer="0.51181102362204722"/>
  <pageSetup paperSize="9" scale="30"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9"/>
  <dimension ref="A1:M82"/>
  <sheetViews>
    <sheetView topLeftCell="A40" zoomScale="70" zoomScaleNormal="70" workbookViewId="0">
      <selection activeCell="B73" sqref="B73"/>
    </sheetView>
  </sheetViews>
  <sheetFormatPr defaultColWidth="9.140625" defaultRowHeight="12.75" x14ac:dyDescent="0.2"/>
  <cols>
    <col min="1" max="1" width="65.28515625" style="11" customWidth="1"/>
    <col min="2" max="2" width="15.140625" style="38" customWidth="1"/>
    <col min="3" max="3" width="24" style="11" customWidth="1"/>
    <col min="4" max="4" width="15.85546875" style="11" customWidth="1"/>
    <col min="5" max="5" width="17.28515625" style="11" customWidth="1"/>
    <col min="6" max="246" width="9.140625" style="11"/>
    <col min="247" max="247" width="91.28515625" style="11" customWidth="1"/>
    <col min="248" max="248" width="29.85546875" style="11" customWidth="1"/>
    <col min="249" max="502" width="9.140625" style="11"/>
    <col min="503" max="503" width="91.28515625" style="11" customWidth="1"/>
    <col min="504" max="504" width="29.85546875" style="11" customWidth="1"/>
    <col min="505" max="758" width="9.140625" style="11"/>
    <col min="759" max="759" width="91.28515625" style="11" customWidth="1"/>
    <col min="760" max="760" width="29.85546875" style="11" customWidth="1"/>
    <col min="761" max="1014" width="9.140625" style="11"/>
    <col min="1015" max="1015" width="91.28515625" style="11" customWidth="1"/>
    <col min="1016" max="1016" width="29.85546875" style="11" customWidth="1"/>
    <col min="1017" max="1270" width="9.140625" style="11"/>
    <col min="1271" max="1271" width="91.28515625" style="11" customWidth="1"/>
    <col min="1272" max="1272" width="29.85546875" style="11" customWidth="1"/>
    <col min="1273" max="1526" width="9.140625" style="11"/>
    <col min="1527" max="1527" width="91.28515625" style="11" customWidth="1"/>
    <col min="1528" max="1528" width="29.85546875" style="11" customWidth="1"/>
    <col min="1529" max="1782" width="9.140625" style="11"/>
    <col min="1783" max="1783" width="91.28515625" style="11" customWidth="1"/>
    <col min="1784" max="1784" width="29.85546875" style="11" customWidth="1"/>
    <col min="1785" max="2038" width="9.140625" style="11"/>
    <col min="2039" max="2039" width="91.28515625" style="11" customWidth="1"/>
    <col min="2040" max="2040" width="29.85546875" style="11" customWidth="1"/>
    <col min="2041" max="2294" width="9.140625" style="11"/>
    <col min="2295" max="2295" width="91.28515625" style="11" customWidth="1"/>
    <col min="2296" max="2296" width="29.85546875" style="11" customWidth="1"/>
    <col min="2297" max="2550" width="9.140625" style="11"/>
    <col min="2551" max="2551" width="91.28515625" style="11" customWidth="1"/>
    <col min="2552" max="2552" width="29.85546875" style="11" customWidth="1"/>
    <col min="2553" max="2806" width="9.140625" style="11"/>
    <col min="2807" max="2807" width="91.28515625" style="11" customWidth="1"/>
    <col min="2808" max="2808" width="29.85546875" style="11" customWidth="1"/>
    <col min="2809" max="3062" width="9.140625" style="11"/>
    <col min="3063" max="3063" width="91.28515625" style="11" customWidth="1"/>
    <col min="3064" max="3064" width="29.85546875" style="11" customWidth="1"/>
    <col min="3065" max="3318" width="9.140625" style="11"/>
    <col min="3319" max="3319" width="91.28515625" style="11" customWidth="1"/>
    <col min="3320" max="3320" width="29.85546875" style="11" customWidth="1"/>
    <col min="3321" max="3574" width="9.140625" style="11"/>
    <col min="3575" max="3575" width="91.28515625" style="11" customWidth="1"/>
    <col min="3576" max="3576" width="29.85546875" style="11" customWidth="1"/>
    <col min="3577" max="3830" width="9.140625" style="11"/>
    <col min="3831" max="3831" width="91.28515625" style="11" customWidth="1"/>
    <col min="3832" max="3832" width="29.85546875" style="11" customWidth="1"/>
    <col min="3833" max="4086" width="9.140625" style="11"/>
    <col min="4087" max="4087" width="91.28515625" style="11" customWidth="1"/>
    <col min="4088" max="4088" width="29.85546875" style="11" customWidth="1"/>
    <col min="4089" max="4342" width="9.140625" style="11"/>
    <col min="4343" max="4343" width="91.28515625" style="11" customWidth="1"/>
    <col min="4344" max="4344" width="29.85546875" style="11" customWidth="1"/>
    <col min="4345" max="4598" width="9.140625" style="11"/>
    <col min="4599" max="4599" width="91.28515625" style="11" customWidth="1"/>
    <col min="4600" max="4600" width="29.85546875" style="11" customWidth="1"/>
    <col min="4601" max="4854" width="9.140625" style="11"/>
    <col min="4855" max="4855" width="91.28515625" style="11" customWidth="1"/>
    <col min="4856" max="4856" width="29.85546875" style="11" customWidth="1"/>
    <col min="4857" max="5110" width="9.140625" style="11"/>
    <col min="5111" max="5111" width="91.28515625" style="11" customWidth="1"/>
    <col min="5112" max="5112" width="29.85546875" style="11" customWidth="1"/>
    <col min="5113" max="5366" width="9.140625" style="11"/>
    <col min="5367" max="5367" width="91.28515625" style="11" customWidth="1"/>
    <col min="5368" max="5368" width="29.85546875" style="11" customWidth="1"/>
    <col min="5369" max="5622" width="9.140625" style="11"/>
    <col min="5623" max="5623" width="91.28515625" style="11" customWidth="1"/>
    <col min="5624" max="5624" width="29.85546875" style="11" customWidth="1"/>
    <col min="5625" max="5878" width="9.140625" style="11"/>
    <col min="5879" max="5879" width="91.28515625" style="11" customWidth="1"/>
    <col min="5880" max="5880" width="29.85546875" style="11" customWidth="1"/>
    <col min="5881" max="6134" width="9.140625" style="11"/>
    <col min="6135" max="6135" width="91.28515625" style="11" customWidth="1"/>
    <col min="6136" max="6136" width="29.85546875" style="11" customWidth="1"/>
    <col min="6137" max="6390" width="9.140625" style="11"/>
    <col min="6391" max="6391" width="91.28515625" style="11" customWidth="1"/>
    <col min="6392" max="6392" width="29.85546875" style="11" customWidth="1"/>
    <col min="6393" max="6646" width="9.140625" style="11"/>
    <col min="6647" max="6647" width="91.28515625" style="11" customWidth="1"/>
    <col min="6648" max="6648" width="29.85546875" style="11" customWidth="1"/>
    <col min="6649" max="6902" width="9.140625" style="11"/>
    <col min="6903" max="6903" width="91.28515625" style="11" customWidth="1"/>
    <col min="6904" max="6904" width="29.85546875" style="11" customWidth="1"/>
    <col min="6905" max="7158" width="9.140625" style="11"/>
    <col min="7159" max="7159" width="91.28515625" style="11" customWidth="1"/>
    <col min="7160" max="7160" width="29.85546875" style="11" customWidth="1"/>
    <col min="7161" max="7414" width="9.140625" style="11"/>
    <col min="7415" max="7415" width="91.28515625" style="11" customWidth="1"/>
    <col min="7416" max="7416" width="29.85546875" style="11" customWidth="1"/>
    <col min="7417" max="7670" width="9.140625" style="11"/>
    <col min="7671" max="7671" width="91.28515625" style="11" customWidth="1"/>
    <col min="7672" max="7672" width="29.85546875" style="11" customWidth="1"/>
    <col min="7673" max="7926" width="9.140625" style="11"/>
    <col min="7927" max="7927" width="91.28515625" style="11" customWidth="1"/>
    <col min="7928" max="7928" width="29.85546875" style="11" customWidth="1"/>
    <col min="7929" max="8182" width="9.140625" style="11"/>
    <col min="8183" max="8183" width="91.28515625" style="11" customWidth="1"/>
    <col min="8184" max="8184" width="29.85546875" style="11" customWidth="1"/>
    <col min="8185" max="8438" width="9.140625" style="11"/>
    <col min="8439" max="8439" width="91.28515625" style="11" customWidth="1"/>
    <col min="8440" max="8440" width="29.85546875" style="11" customWidth="1"/>
    <col min="8441" max="8694" width="9.140625" style="11"/>
    <col min="8695" max="8695" width="91.28515625" style="11" customWidth="1"/>
    <col min="8696" max="8696" width="29.85546875" style="11" customWidth="1"/>
    <col min="8697" max="8950" width="9.140625" style="11"/>
    <col min="8951" max="8951" width="91.28515625" style="11" customWidth="1"/>
    <col min="8952" max="8952" width="29.85546875" style="11" customWidth="1"/>
    <col min="8953" max="9206" width="9.140625" style="11"/>
    <col min="9207" max="9207" width="91.28515625" style="11" customWidth="1"/>
    <col min="9208" max="9208" width="29.85546875" style="11" customWidth="1"/>
    <col min="9209" max="9462" width="9.140625" style="11"/>
    <col min="9463" max="9463" width="91.28515625" style="11" customWidth="1"/>
    <col min="9464" max="9464" width="29.85546875" style="11" customWidth="1"/>
    <col min="9465" max="9718" width="9.140625" style="11"/>
    <col min="9719" max="9719" width="91.28515625" style="11" customWidth="1"/>
    <col min="9720" max="9720" width="29.85546875" style="11" customWidth="1"/>
    <col min="9721" max="9974" width="9.140625" style="11"/>
    <col min="9975" max="9975" width="91.28515625" style="11" customWidth="1"/>
    <col min="9976" max="9976" width="29.85546875" style="11" customWidth="1"/>
    <col min="9977" max="10230" width="9.140625" style="11"/>
    <col min="10231" max="10231" width="91.28515625" style="11" customWidth="1"/>
    <col min="10232" max="10232" width="29.85546875" style="11" customWidth="1"/>
    <col min="10233" max="10486" width="9.140625" style="11"/>
    <col min="10487" max="10487" width="91.28515625" style="11" customWidth="1"/>
    <col min="10488" max="10488" width="29.85546875" style="11" customWidth="1"/>
    <col min="10489" max="10742" width="9.140625" style="11"/>
    <col min="10743" max="10743" width="91.28515625" style="11" customWidth="1"/>
    <col min="10744" max="10744" width="29.85546875" style="11" customWidth="1"/>
    <col min="10745" max="10998" width="9.140625" style="11"/>
    <col min="10999" max="10999" width="91.28515625" style="11" customWidth="1"/>
    <col min="11000" max="11000" width="29.85546875" style="11" customWidth="1"/>
    <col min="11001" max="11254" width="9.140625" style="11"/>
    <col min="11255" max="11255" width="91.28515625" style="11" customWidth="1"/>
    <col min="11256" max="11256" width="29.85546875" style="11" customWidth="1"/>
    <col min="11257" max="11510" width="9.140625" style="11"/>
    <col min="11511" max="11511" width="91.28515625" style="11" customWidth="1"/>
    <col min="11512" max="11512" width="29.85546875" style="11" customWidth="1"/>
    <col min="11513" max="11766" width="9.140625" style="11"/>
    <col min="11767" max="11767" width="91.28515625" style="11" customWidth="1"/>
    <col min="11768" max="11768" width="29.85546875" style="11" customWidth="1"/>
    <col min="11769" max="12022" width="9.140625" style="11"/>
    <col min="12023" max="12023" width="91.28515625" style="11" customWidth="1"/>
    <col min="12024" max="12024" width="29.85546875" style="11" customWidth="1"/>
    <col min="12025" max="12278" width="9.140625" style="11"/>
    <col min="12279" max="12279" width="91.28515625" style="11" customWidth="1"/>
    <col min="12280" max="12280" width="29.85546875" style="11" customWidth="1"/>
    <col min="12281" max="12534" width="9.140625" style="11"/>
    <col min="12535" max="12535" width="91.28515625" style="11" customWidth="1"/>
    <col min="12536" max="12536" width="29.85546875" style="11" customWidth="1"/>
    <col min="12537" max="12790" width="9.140625" style="11"/>
    <col min="12791" max="12791" width="91.28515625" style="11" customWidth="1"/>
    <col min="12792" max="12792" width="29.85546875" style="11" customWidth="1"/>
    <col min="12793" max="13046" width="9.140625" style="11"/>
    <col min="13047" max="13047" width="91.28515625" style="11" customWidth="1"/>
    <col min="13048" max="13048" width="29.85546875" style="11" customWidth="1"/>
    <col min="13049" max="13302" width="9.140625" style="11"/>
    <col min="13303" max="13303" width="91.28515625" style="11" customWidth="1"/>
    <col min="13304" max="13304" width="29.85546875" style="11" customWidth="1"/>
    <col min="13305" max="13558" width="9.140625" style="11"/>
    <col min="13559" max="13559" width="91.28515625" style="11" customWidth="1"/>
    <col min="13560" max="13560" width="29.85546875" style="11" customWidth="1"/>
    <col min="13561" max="13814" width="9.140625" style="11"/>
    <col min="13815" max="13815" width="91.28515625" style="11" customWidth="1"/>
    <col min="13816" max="13816" width="29.85546875" style="11" customWidth="1"/>
    <col min="13817" max="14070" width="9.140625" style="11"/>
    <col min="14071" max="14071" width="91.28515625" style="11" customWidth="1"/>
    <col min="14072" max="14072" width="29.85546875" style="11" customWidth="1"/>
    <col min="14073" max="14326" width="9.140625" style="11"/>
    <col min="14327" max="14327" width="91.28515625" style="11" customWidth="1"/>
    <col min="14328" max="14328" width="29.85546875" style="11" customWidth="1"/>
    <col min="14329" max="14582" width="9.140625" style="11"/>
    <col min="14583" max="14583" width="91.28515625" style="11" customWidth="1"/>
    <col min="14584" max="14584" width="29.85546875" style="11" customWidth="1"/>
    <col min="14585" max="14838" width="9.140625" style="11"/>
    <col min="14839" max="14839" width="91.28515625" style="11" customWidth="1"/>
    <col min="14840" max="14840" width="29.85546875" style="11" customWidth="1"/>
    <col min="14841" max="15094" width="9.140625" style="11"/>
    <col min="15095" max="15095" width="91.28515625" style="11" customWidth="1"/>
    <col min="15096" max="15096" width="29.85546875" style="11" customWidth="1"/>
    <col min="15097" max="15350" width="9.140625" style="11"/>
    <col min="15351" max="15351" width="91.28515625" style="11" customWidth="1"/>
    <col min="15352" max="15352" width="29.85546875" style="11" customWidth="1"/>
    <col min="15353" max="15606" width="9.140625" style="11"/>
    <col min="15607" max="15607" width="91.28515625" style="11" customWidth="1"/>
    <col min="15608" max="15608" width="29.85546875" style="11" customWidth="1"/>
    <col min="15609" max="15862" width="9.140625" style="11"/>
    <col min="15863" max="15863" width="91.28515625" style="11" customWidth="1"/>
    <col min="15864" max="15864" width="29.85546875" style="11" customWidth="1"/>
    <col min="15865" max="16118" width="9.140625" style="11"/>
    <col min="16119" max="16119" width="91.28515625" style="11" customWidth="1"/>
    <col min="16120" max="16120" width="29.85546875" style="11" customWidth="1"/>
    <col min="16121" max="16384" width="9.140625" style="11"/>
  </cols>
  <sheetData>
    <row r="1" spans="1:4" x14ac:dyDescent="0.2">
      <c r="A1" s="18" t="s">
        <v>5211</v>
      </c>
      <c r="B1" s="740" t="str">
        <f t="shared" ref="B1:B6" si="0">HYPERLINK("#List!$A$1", "Preparatory")</f>
        <v>Preparatory</v>
      </c>
    </row>
    <row r="2" spans="1:4" x14ac:dyDescent="0.2">
      <c r="A2" s="18" t="s">
        <v>5210</v>
      </c>
      <c r="B2" s="740" t="str">
        <f t="shared" si="0"/>
        <v>Preparatory</v>
      </c>
    </row>
    <row r="3" spans="1:4" x14ac:dyDescent="0.2">
      <c r="A3" s="18" t="s">
        <v>6569</v>
      </c>
      <c r="B3" s="740" t="str">
        <f t="shared" si="0"/>
        <v>Preparatory</v>
      </c>
    </row>
    <row r="4" spans="1:4" x14ac:dyDescent="0.2">
      <c r="A4" s="18" t="s">
        <v>6570</v>
      </c>
      <c r="B4" s="740" t="str">
        <f t="shared" si="0"/>
        <v>Preparatory</v>
      </c>
    </row>
    <row r="5" spans="1:4" x14ac:dyDescent="0.2">
      <c r="A5" s="18" t="s">
        <v>6624</v>
      </c>
      <c r="B5" s="740" t="str">
        <f t="shared" si="0"/>
        <v>Preparatory</v>
      </c>
    </row>
    <row r="6" spans="1:4" x14ac:dyDescent="0.2">
      <c r="A6" s="18" t="s">
        <v>6625</v>
      </c>
      <c r="B6" s="740" t="str">
        <f t="shared" si="0"/>
        <v>Preparatory</v>
      </c>
    </row>
    <row r="7" spans="1:4" x14ac:dyDescent="0.2">
      <c r="A7" s="18"/>
    </row>
    <row r="8" spans="1:4" x14ac:dyDescent="0.2">
      <c r="A8" s="106" t="s">
        <v>1220</v>
      </c>
      <c r="B8" s="48"/>
    </row>
    <row r="9" spans="1:4" x14ac:dyDescent="0.2">
      <c r="A9" s="106" t="s">
        <v>2442</v>
      </c>
      <c r="B9" s="486"/>
      <c r="C9" s="472"/>
    </row>
    <row r="10" spans="1:4" x14ac:dyDescent="0.2">
      <c r="A10" s="106"/>
      <c r="B10" s="486"/>
      <c r="C10" s="472"/>
    </row>
    <row r="11" spans="1:4" x14ac:dyDescent="0.2">
      <c r="A11" s="460" t="s">
        <v>6977</v>
      </c>
      <c r="B11" s="486"/>
      <c r="C11" s="472"/>
    </row>
    <row r="12" spans="1:4" x14ac:dyDescent="0.2">
      <c r="A12" s="318" t="s">
        <v>48</v>
      </c>
      <c r="B12" s="486"/>
      <c r="C12" s="472"/>
    </row>
    <row r="13" spans="1:4" x14ac:dyDescent="0.2">
      <c r="A13" s="318" t="s">
        <v>4583</v>
      </c>
      <c r="B13" s="486"/>
      <c r="C13" s="472"/>
    </row>
    <row r="14" spans="1:4" x14ac:dyDescent="0.2">
      <c r="A14" s="318" t="s">
        <v>4859</v>
      </c>
      <c r="B14" s="486"/>
      <c r="C14" s="472"/>
    </row>
    <row r="15" spans="1:4" x14ac:dyDescent="0.2">
      <c r="A15" s="15" t="s">
        <v>6610</v>
      </c>
      <c r="B15" s="256" t="s">
        <v>7759</v>
      </c>
      <c r="C15" s="253" t="s">
        <v>7805</v>
      </c>
      <c r="D15" s="237" t="s">
        <v>7557</v>
      </c>
    </row>
    <row r="16" spans="1:4" x14ac:dyDescent="0.2">
      <c r="B16" s="486"/>
      <c r="C16" s="472"/>
    </row>
    <row r="17" spans="1:4" x14ac:dyDescent="0.2">
      <c r="A17" s="460" t="s">
        <v>6978</v>
      </c>
      <c r="B17" s="486"/>
      <c r="C17" s="472"/>
    </row>
    <row r="18" spans="1:4" x14ac:dyDescent="0.2">
      <c r="A18" s="85" t="s">
        <v>48</v>
      </c>
      <c r="B18" s="486"/>
      <c r="C18" s="472"/>
    </row>
    <row r="19" spans="1:4" x14ac:dyDescent="0.2">
      <c r="A19" s="196" t="s">
        <v>4508</v>
      </c>
      <c r="B19" s="486"/>
      <c r="C19" s="472"/>
    </row>
    <row r="20" spans="1:4" x14ac:dyDescent="0.2">
      <c r="A20" s="15" t="s">
        <v>6656</v>
      </c>
      <c r="B20" s="486"/>
      <c r="C20" s="472"/>
    </row>
    <row r="21" spans="1:4" x14ac:dyDescent="0.2">
      <c r="A21" s="318" t="s">
        <v>4859</v>
      </c>
      <c r="B21" s="486"/>
      <c r="C21" s="472"/>
    </row>
    <row r="22" spans="1:4" x14ac:dyDescent="0.2">
      <c r="A22" s="15" t="s">
        <v>6610</v>
      </c>
      <c r="B22" s="256" t="s">
        <v>7759</v>
      </c>
      <c r="C22" s="253" t="s">
        <v>7805</v>
      </c>
      <c r="D22" s="237" t="s">
        <v>7557</v>
      </c>
    </row>
    <row r="23" spans="1:4" x14ac:dyDescent="0.2">
      <c r="A23" s="318"/>
      <c r="B23" s="486"/>
      <c r="C23" s="472"/>
    </row>
    <row r="24" spans="1:4" x14ac:dyDescent="0.2">
      <c r="A24" s="18" t="s">
        <v>6979</v>
      </c>
      <c r="B24" s="486"/>
      <c r="C24" s="472"/>
    </row>
    <row r="25" spans="1:4" x14ac:dyDescent="0.2">
      <c r="A25" s="318" t="s">
        <v>48</v>
      </c>
      <c r="B25" s="486"/>
      <c r="C25" s="472"/>
    </row>
    <row r="26" spans="1:4" x14ac:dyDescent="0.2">
      <c r="A26" s="11" t="s">
        <v>4583</v>
      </c>
      <c r="B26" s="486"/>
      <c r="C26" s="472"/>
    </row>
    <row r="27" spans="1:4" x14ac:dyDescent="0.2">
      <c r="A27" s="156" t="s">
        <v>4490</v>
      </c>
      <c r="B27" s="486"/>
      <c r="C27" s="472"/>
    </row>
    <row r="28" spans="1:4" x14ac:dyDescent="0.2">
      <c r="A28" s="156" t="s">
        <v>6610</v>
      </c>
      <c r="B28" s="256" t="s">
        <v>7759</v>
      </c>
      <c r="C28" s="253" t="s">
        <v>7805</v>
      </c>
      <c r="D28" s="237" t="s">
        <v>7557</v>
      </c>
    </row>
    <row r="29" spans="1:4" x14ac:dyDescent="0.2">
      <c r="A29" s="156" t="s">
        <v>7563</v>
      </c>
      <c r="B29" s="214" t="s">
        <v>6613</v>
      </c>
      <c r="C29" s="158" t="s">
        <v>7806</v>
      </c>
      <c r="D29" s="157" t="s">
        <v>7463</v>
      </c>
    </row>
    <row r="30" spans="1:4" x14ac:dyDescent="0.2">
      <c r="B30" s="486"/>
      <c r="C30" s="472"/>
    </row>
    <row r="31" spans="1:4" x14ac:dyDescent="0.2">
      <c r="A31" s="18" t="s">
        <v>6980</v>
      </c>
      <c r="B31" s="486"/>
      <c r="C31" s="472"/>
    </row>
    <row r="32" spans="1:4" x14ac:dyDescent="0.2">
      <c r="A32" s="85" t="s">
        <v>48</v>
      </c>
      <c r="B32" s="486"/>
      <c r="C32" s="472"/>
    </row>
    <row r="33" spans="1:4" x14ac:dyDescent="0.2">
      <c r="A33" s="196" t="s">
        <v>4508</v>
      </c>
      <c r="B33" s="486"/>
      <c r="C33" s="472"/>
    </row>
    <row r="34" spans="1:4" x14ac:dyDescent="0.2">
      <c r="A34" s="15" t="s">
        <v>6656</v>
      </c>
      <c r="B34" s="486"/>
      <c r="C34" s="472"/>
    </row>
    <row r="35" spans="1:4" x14ac:dyDescent="0.2">
      <c r="A35" s="156" t="s">
        <v>4490</v>
      </c>
      <c r="B35" s="486"/>
      <c r="C35" s="472"/>
    </row>
    <row r="36" spans="1:4" x14ac:dyDescent="0.2">
      <c r="A36" s="156" t="s">
        <v>6610</v>
      </c>
      <c r="B36" s="256" t="s">
        <v>7759</v>
      </c>
      <c r="C36" s="253" t="s">
        <v>7805</v>
      </c>
      <c r="D36" s="237" t="s">
        <v>7557</v>
      </c>
    </row>
    <row r="37" spans="1:4" x14ac:dyDescent="0.2">
      <c r="A37" s="156" t="s">
        <v>7563</v>
      </c>
      <c r="B37" s="214" t="s">
        <v>6613</v>
      </c>
      <c r="C37" s="158" t="s">
        <v>7806</v>
      </c>
      <c r="D37" s="157" t="s">
        <v>7463</v>
      </c>
    </row>
    <row r="38" spans="1:4" x14ac:dyDescent="0.2">
      <c r="A38" s="318"/>
      <c r="B38" s="486"/>
      <c r="C38" s="472"/>
    </row>
    <row r="39" spans="1:4" x14ac:dyDescent="0.2">
      <c r="A39" s="18" t="s">
        <v>6981</v>
      </c>
      <c r="B39" s="486"/>
      <c r="C39" s="472"/>
    </row>
    <row r="40" spans="1:4" x14ac:dyDescent="0.2">
      <c r="A40" s="318" t="s">
        <v>48</v>
      </c>
      <c r="B40" s="486"/>
      <c r="C40" s="472"/>
    </row>
    <row r="41" spans="1:4" x14ac:dyDescent="0.2">
      <c r="A41" s="11" t="s">
        <v>4583</v>
      </c>
      <c r="B41" s="486"/>
      <c r="C41" s="472"/>
    </row>
    <row r="42" spans="1:4" x14ac:dyDescent="0.2">
      <c r="A42" s="156" t="s">
        <v>4491</v>
      </c>
      <c r="B42" s="486"/>
      <c r="C42" s="472"/>
    </row>
    <row r="43" spans="1:4" x14ac:dyDescent="0.2">
      <c r="A43" s="156" t="s">
        <v>6610</v>
      </c>
      <c r="B43" s="256" t="s">
        <v>7759</v>
      </c>
      <c r="C43" s="253" t="s">
        <v>7805</v>
      </c>
      <c r="D43" s="237" t="s">
        <v>7557</v>
      </c>
    </row>
    <row r="44" spans="1:4" x14ac:dyDescent="0.2">
      <c r="B44" s="486"/>
      <c r="C44" s="472"/>
    </row>
    <row r="45" spans="1:4" x14ac:dyDescent="0.2">
      <c r="A45" s="18" t="s">
        <v>6982</v>
      </c>
      <c r="B45" s="486"/>
      <c r="C45" s="472"/>
    </row>
    <row r="46" spans="1:4" x14ac:dyDescent="0.2">
      <c r="A46" s="85" t="s">
        <v>48</v>
      </c>
      <c r="B46" s="486"/>
      <c r="C46" s="472"/>
    </row>
    <row r="47" spans="1:4" x14ac:dyDescent="0.2">
      <c r="A47" s="196" t="s">
        <v>4508</v>
      </c>
      <c r="B47" s="486"/>
      <c r="C47" s="472"/>
    </row>
    <row r="48" spans="1:4" x14ac:dyDescent="0.2">
      <c r="A48" s="15" t="s">
        <v>6656</v>
      </c>
      <c r="B48" s="486"/>
      <c r="C48" s="472"/>
    </row>
    <row r="49" spans="1:13" x14ac:dyDescent="0.2">
      <c r="A49" s="156" t="s">
        <v>4491</v>
      </c>
      <c r="B49" s="486"/>
      <c r="C49" s="472"/>
    </row>
    <row r="50" spans="1:13" x14ac:dyDescent="0.2">
      <c r="A50" s="156" t="s">
        <v>6610</v>
      </c>
      <c r="B50" s="256" t="s">
        <v>7759</v>
      </c>
      <c r="C50" s="253" t="s">
        <v>7805</v>
      </c>
      <c r="D50" s="237" t="s">
        <v>7557</v>
      </c>
    </row>
    <row r="51" spans="1:13" x14ac:dyDescent="0.2">
      <c r="A51" s="318"/>
      <c r="B51" s="486"/>
      <c r="C51" s="472"/>
    </row>
    <row r="52" spans="1:13" x14ac:dyDescent="0.2">
      <c r="A52" s="101" t="s">
        <v>2104</v>
      </c>
      <c r="B52" s="486"/>
      <c r="C52" s="472"/>
    </row>
    <row r="53" spans="1:13" x14ac:dyDescent="0.2">
      <c r="C53" s="8"/>
    </row>
    <row r="54" spans="1:13" x14ac:dyDescent="0.2">
      <c r="B54" s="86"/>
      <c r="C54" s="455" t="s">
        <v>1219</v>
      </c>
    </row>
    <row r="55" spans="1:13" x14ac:dyDescent="0.2">
      <c r="B55" s="82"/>
      <c r="C55" s="288" t="s">
        <v>7835</v>
      </c>
    </row>
    <row r="56" spans="1:13" x14ac:dyDescent="0.2">
      <c r="A56" s="300" t="s">
        <v>2465</v>
      </c>
      <c r="B56" s="288" t="s">
        <v>7812</v>
      </c>
      <c r="C56" s="655" t="s">
        <v>23</v>
      </c>
      <c r="D56" s="84" t="s">
        <v>4459</v>
      </c>
      <c r="E56" s="84" t="s">
        <v>4543</v>
      </c>
      <c r="F56" s="84"/>
      <c r="G56" s="33" t="s">
        <v>2106</v>
      </c>
      <c r="H56" s="14" t="s">
        <v>6611</v>
      </c>
      <c r="I56" s="33" t="s">
        <v>4219</v>
      </c>
      <c r="J56" s="33" t="s">
        <v>4285</v>
      </c>
      <c r="K56" s="33"/>
      <c r="L56" s="33"/>
      <c r="M56" s="33"/>
    </row>
    <row r="57" spans="1:13" x14ac:dyDescent="0.2">
      <c r="A57" s="300" t="s">
        <v>2466</v>
      </c>
      <c r="B57" s="288" t="s">
        <v>7813</v>
      </c>
      <c r="C57" s="655" t="s">
        <v>24</v>
      </c>
      <c r="D57" s="84" t="s">
        <v>4459</v>
      </c>
      <c r="E57" s="84" t="s">
        <v>4544</v>
      </c>
      <c r="F57" s="84"/>
      <c r="G57" s="33" t="s">
        <v>2106</v>
      </c>
      <c r="H57" s="14" t="s">
        <v>6611</v>
      </c>
      <c r="I57" s="33" t="s">
        <v>4219</v>
      </c>
      <c r="J57" s="33" t="s">
        <v>4285</v>
      </c>
      <c r="K57" s="33"/>
      <c r="L57" s="33"/>
      <c r="M57" s="33"/>
    </row>
    <row r="58" spans="1:13" x14ac:dyDescent="0.2">
      <c r="A58" s="300" t="s">
        <v>2467</v>
      </c>
      <c r="B58" s="288" t="s">
        <v>7814</v>
      </c>
      <c r="C58" s="655" t="s">
        <v>25</v>
      </c>
      <c r="D58" s="84" t="s">
        <v>4459</v>
      </c>
      <c r="E58" s="84" t="s">
        <v>4524</v>
      </c>
      <c r="F58" s="84"/>
      <c r="G58" s="33" t="s">
        <v>2106</v>
      </c>
      <c r="H58" s="14" t="s">
        <v>6611</v>
      </c>
      <c r="I58" s="33" t="s">
        <v>4219</v>
      </c>
      <c r="J58" s="33" t="s">
        <v>4285</v>
      </c>
      <c r="K58" s="33"/>
      <c r="L58" s="33"/>
      <c r="M58" s="33"/>
    </row>
    <row r="59" spans="1:13" x14ac:dyDescent="0.2">
      <c r="A59" s="300" t="s">
        <v>2468</v>
      </c>
      <c r="B59" s="288" t="s">
        <v>7842</v>
      </c>
      <c r="C59" s="655" t="s">
        <v>26</v>
      </c>
      <c r="D59" s="84" t="s">
        <v>4974</v>
      </c>
      <c r="E59" s="84"/>
      <c r="F59" s="84"/>
      <c r="G59" s="33" t="s">
        <v>2106</v>
      </c>
      <c r="H59" s="14" t="s">
        <v>6611</v>
      </c>
      <c r="I59" s="291" t="s">
        <v>4232</v>
      </c>
      <c r="J59" s="33"/>
      <c r="K59" s="33"/>
      <c r="L59" s="33"/>
      <c r="M59" s="33"/>
    </row>
    <row r="60" spans="1:13" x14ac:dyDescent="0.2">
      <c r="A60" s="349" t="s">
        <v>2469</v>
      </c>
      <c r="B60" s="288" t="s">
        <v>7815</v>
      </c>
      <c r="C60" s="655" t="s">
        <v>27</v>
      </c>
      <c r="D60" s="84" t="s">
        <v>4854</v>
      </c>
      <c r="E60" s="84" t="s">
        <v>4543</v>
      </c>
      <c r="F60" s="84" t="s">
        <v>4784</v>
      </c>
      <c r="G60" s="33" t="s">
        <v>2106</v>
      </c>
      <c r="H60" s="14" t="s">
        <v>6611</v>
      </c>
      <c r="I60" s="291" t="s">
        <v>4226</v>
      </c>
      <c r="J60" s="33"/>
      <c r="K60" s="33"/>
      <c r="L60" s="33"/>
      <c r="M60" s="33"/>
    </row>
    <row r="61" spans="1:13" x14ac:dyDescent="0.2">
      <c r="A61" s="349" t="s">
        <v>2470</v>
      </c>
      <c r="B61" s="288" t="s">
        <v>7816</v>
      </c>
      <c r="C61" s="655" t="s">
        <v>28</v>
      </c>
      <c r="D61" s="84" t="s">
        <v>4854</v>
      </c>
      <c r="E61" s="84" t="s">
        <v>4544</v>
      </c>
      <c r="F61" s="84" t="s">
        <v>4784</v>
      </c>
      <c r="G61" s="33" t="s">
        <v>2106</v>
      </c>
      <c r="H61" s="14" t="s">
        <v>6611</v>
      </c>
      <c r="I61" s="291" t="s">
        <v>4226</v>
      </c>
      <c r="J61" s="33"/>
      <c r="K61" s="33"/>
      <c r="L61" s="33"/>
      <c r="M61" s="33"/>
    </row>
    <row r="62" spans="1:13" x14ac:dyDescent="0.2">
      <c r="A62" s="349" t="s">
        <v>2471</v>
      </c>
      <c r="B62" s="288" t="s">
        <v>7817</v>
      </c>
      <c r="C62" s="655" t="s">
        <v>29</v>
      </c>
      <c r="D62" s="84" t="s">
        <v>4854</v>
      </c>
      <c r="E62" s="84" t="s">
        <v>4524</v>
      </c>
      <c r="F62" s="84" t="s">
        <v>4784</v>
      </c>
      <c r="G62" s="33" t="s">
        <v>2106</v>
      </c>
      <c r="H62" s="14" t="s">
        <v>6611</v>
      </c>
      <c r="I62" s="291" t="s">
        <v>4226</v>
      </c>
      <c r="J62" s="33"/>
      <c r="K62" s="33"/>
      <c r="L62" s="33"/>
      <c r="M62" s="33"/>
    </row>
    <row r="63" spans="1:13" x14ac:dyDescent="0.2">
      <c r="A63" s="349" t="s">
        <v>7567</v>
      </c>
      <c r="B63" s="288" t="s">
        <v>7818</v>
      </c>
      <c r="C63" s="655" t="s">
        <v>30</v>
      </c>
      <c r="D63" s="84" t="s">
        <v>4854</v>
      </c>
      <c r="E63" s="84" t="s">
        <v>4543</v>
      </c>
      <c r="F63" s="84" t="s">
        <v>4785</v>
      </c>
      <c r="G63" s="33" t="s">
        <v>2106</v>
      </c>
      <c r="H63" s="14" t="s">
        <v>6611</v>
      </c>
      <c r="I63" s="291" t="s">
        <v>4226</v>
      </c>
      <c r="J63" s="33"/>
      <c r="K63" s="33"/>
      <c r="L63" s="33"/>
      <c r="M63" s="33"/>
    </row>
    <row r="64" spans="1:13" ht="25.5" x14ac:dyDescent="0.2">
      <c r="A64" s="349" t="s">
        <v>2472</v>
      </c>
      <c r="B64" s="288" t="s">
        <v>7819</v>
      </c>
      <c r="C64" s="655" t="s">
        <v>31</v>
      </c>
      <c r="D64" s="84" t="s">
        <v>4854</v>
      </c>
      <c r="E64" s="84" t="s">
        <v>4544</v>
      </c>
      <c r="F64" s="84" t="s">
        <v>4785</v>
      </c>
      <c r="G64" s="33" t="s">
        <v>2106</v>
      </c>
      <c r="H64" s="14" t="s">
        <v>6611</v>
      </c>
      <c r="I64" s="291" t="s">
        <v>4226</v>
      </c>
      <c r="J64" s="33"/>
      <c r="K64" s="33"/>
      <c r="L64" s="33"/>
      <c r="M64" s="33"/>
    </row>
    <row r="65" spans="1:13" ht="25.5" x14ac:dyDescent="0.2">
      <c r="A65" s="349" t="s">
        <v>2473</v>
      </c>
      <c r="B65" s="288" t="s">
        <v>7820</v>
      </c>
      <c r="C65" s="655" t="s">
        <v>32</v>
      </c>
      <c r="D65" s="84" t="s">
        <v>4854</v>
      </c>
      <c r="E65" s="84" t="s">
        <v>4524</v>
      </c>
      <c r="F65" s="84" t="s">
        <v>4785</v>
      </c>
      <c r="G65" s="33" t="s">
        <v>2106</v>
      </c>
      <c r="H65" s="14" t="s">
        <v>6611</v>
      </c>
      <c r="I65" s="291" t="s">
        <v>4226</v>
      </c>
      <c r="J65" s="33"/>
      <c r="K65" s="33"/>
      <c r="L65" s="33"/>
      <c r="M65" s="33"/>
    </row>
    <row r="66" spans="1:13" x14ac:dyDescent="0.2">
      <c r="A66" s="300" t="s">
        <v>2474</v>
      </c>
      <c r="B66" s="288" t="s">
        <v>7821</v>
      </c>
      <c r="C66" s="655" t="s">
        <v>33</v>
      </c>
      <c r="D66" s="84" t="s">
        <v>4975</v>
      </c>
      <c r="E66" s="84"/>
      <c r="F66" s="84"/>
      <c r="G66" s="33" t="s">
        <v>2106</v>
      </c>
      <c r="H66" s="14" t="s">
        <v>6611</v>
      </c>
      <c r="I66" s="291" t="s">
        <v>4232</v>
      </c>
      <c r="J66" s="33"/>
      <c r="K66" s="33"/>
      <c r="L66" s="33"/>
      <c r="M66" s="33"/>
    </row>
    <row r="67" spans="1:13" x14ac:dyDescent="0.2">
      <c r="A67" s="300" t="s">
        <v>2475</v>
      </c>
      <c r="B67" s="288" t="s">
        <v>7824</v>
      </c>
      <c r="C67" s="655" t="s">
        <v>34</v>
      </c>
      <c r="D67" s="85" t="s">
        <v>4389</v>
      </c>
      <c r="E67" s="84" t="s">
        <v>4976</v>
      </c>
      <c r="G67" s="33" t="s">
        <v>2106</v>
      </c>
      <c r="H67" s="33" t="s">
        <v>6611</v>
      </c>
      <c r="I67" s="291" t="s">
        <v>4232</v>
      </c>
      <c r="J67" s="33"/>
      <c r="K67" s="33"/>
      <c r="L67" s="33"/>
    </row>
    <row r="68" spans="1:13" x14ac:dyDescent="0.2">
      <c r="A68" s="300" t="s">
        <v>2476</v>
      </c>
      <c r="B68" s="288" t="s">
        <v>7849</v>
      </c>
      <c r="C68" s="655" t="s">
        <v>35</v>
      </c>
      <c r="D68" s="85" t="s">
        <v>4390</v>
      </c>
      <c r="E68" s="84" t="s">
        <v>4976</v>
      </c>
      <c r="G68" s="33" t="s">
        <v>2106</v>
      </c>
      <c r="H68" s="33" t="s">
        <v>6611</v>
      </c>
      <c r="I68" s="291" t="s">
        <v>4232</v>
      </c>
      <c r="J68" s="33"/>
      <c r="K68" s="33"/>
      <c r="L68" s="33"/>
    </row>
    <row r="69" spans="1:13" x14ac:dyDescent="0.2">
      <c r="A69" s="300" t="s">
        <v>1218</v>
      </c>
      <c r="B69" s="288" t="s">
        <v>7850</v>
      </c>
      <c r="C69" s="655" t="s">
        <v>108</v>
      </c>
      <c r="D69" s="85" t="s">
        <v>4391</v>
      </c>
      <c r="E69" s="84" t="s">
        <v>4976</v>
      </c>
      <c r="G69" s="33" t="s">
        <v>2106</v>
      </c>
      <c r="H69" s="33" t="s">
        <v>6611</v>
      </c>
      <c r="I69" s="291" t="s">
        <v>4232</v>
      </c>
      <c r="J69" s="33"/>
      <c r="K69" s="33"/>
      <c r="L69" s="33"/>
    </row>
    <row r="70" spans="1:13" x14ac:dyDescent="0.2">
      <c r="A70" s="300" t="s">
        <v>2477</v>
      </c>
      <c r="B70" s="288" t="s">
        <v>7851</v>
      </c>
      <c r="C70" s="655" t="s">
        <v>36</v>
      </c>
      <c r="D70" s="85" t="s">
        <v>4784</v>
      </c>
      <c r="E70" s="84" t="s">
        <v>4976</v>
      </c>
      <c r="G70" s="33" t="s">
        <v>2106</v>
      </c>
      <c r="H70" s="33" t="s">
        <v>6611</v>
      </c>
      <c r="I70" s="291" t="s">
        <v>4228</v>
      </c>
    </row>
    <row r="71" spans="1:13" x14ac:dyDescent="0.2">
      <c r="A71" s="300" t="s">
        <v>2478</v>
      </c>
      <c r="B71" s="288" t="s">
        <v>7889</v>
      </c>
      <c r="C71" s="655" t="s">
        <v>37</v>
      </c>
      <c r="D71" s="85"/>
      <c r="E71" s="84" t="s">
        <v>4976</v>
      </c>
      <c r="G71" s="33" t="s">
        <v>2106</v>
      </c>
      <c r="H71" s="33" t="s">
        <v>6611</v>
      </c>
      <c r="I71" s="291" t="s">
        <v>4232</v>
      </c>
    </row>
    <row r="72" spans="1:13" x14ac:dyDescent="0.2">
      <c r="A72" s="487"/>
      <c r="B72" s="86"/>
      <c r="C72" s="83" t="s">
        <v>4360</v>
      </c>
    </row>
    <row r="73" spans="1:13" ht="38.25" x14ac:dyDescent="0.2">
      <c r="B73" s="86"/>
      <c r="C73" s="83" t="s">
        <v>4451</v>
      </c>
    </row>
    <row r="79" spans="1:13" x14ac:dyDescent="0.2">
      <c r="D79" s="85"/>
      <c r="E79" s="85"/>
      <c r="F79" s="85"/>
    </row>
    <row r="80" spans="1:13" x14ac:dyDescent="0.2">
      <c r="D80" s="85"/>
      <c r="E80" s="85"/>
      <c r="F80" s="85"/>
    </row>
    <row r="82" spans="2:2" x14ac:dyDescent="0.2">
      <c r="B82" s="48"/>
    </row>
  </sheetData>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7"/>
  <dimension ref="A1:AB1655"/>
  <sheetViews>
    <sheetView topLeftCell="A1597" zoomScale="70" zoomScaleNormal="70" workbookViewId="0"/>
  </sheetViews>
  <sheetFormatPr defaultColWidth="9.140625" defaultRowHeight="12.75" x14ac:dyDescent="0.2"/>
  <cols>
    <col min="1" max="1" width="36.85546875" style="17" customWidth="1"/>
    <col min="2" max="2" width="19.140625" style="17" customWidth="1"/>
    <col min="3" max="17" width="14.42578125" style="17" customWidth="1"/>
    <col min="18" max="18" width="11.7109375" style="17" customWidth="1"/>
    <col min="19" max="236" width="9.140625" style="17"/>
    <col min="237" max="237" width="2.42578125" style="17" customWidth="1"/>
    <col min="238" max="238" width="3" style="17" customWidth="1"/>
    <col min="239" max="239" width="55" style="17" customWidth="1"/>
    <col min="240" max="245" width="18.7109375" style="17" customWidth="1"/>
    <col min="246" max="246" width="19.7109375" style="17" customWidth="1"/>
    <col min="247" max="249" width="18.7109375" style="17" customWidth="1"/>
    <col min="250" max="251" width="17.7109375" style="17" customWidth="1"/>
    <col min="252" max="253" width="20.7109375" style="17" customWidth="1"/>
    <col min="254" max="254" width="21.85546875" style="17" customWidth="1"/>
    <col min="255" max="256" width="17.7109375" style="17" customWidth="1"/>
    <col min="257" max="257" width="18.85546875" style="17" bestFit="1" customWidth="1"/>
    <col min="258" max="258" width="17.7109375" style="17" customWidth="1"/>
    <col min="259" max="492" width="9.140625" style="17"/>
    <col min="493" max="493" width="2.42578125" style="17" customWidth="1"/>
    <col min="494" max="494" width="3" style="17" customWidth="1"/>
    <col min="495" max="495" width="55" style="17" customWidth="1"/>
    <col min="496" max="501" width="18.7109375" style="17" customWidth="1"/>
    <col min="502" max="502" width="19.7109375" style="17" customWidth="1"/>
    <col min="503" max="505" width="18.7109375" style="17" customWidth="1"/>
    <col min="506" max="507" width="17.7109375" style="17" customWidth="1"/>
    <col min="508" max="509" width="20.7109375" style="17" customWidth="1"/>
    <col min="510" max="510" width="21.85546875" style="17" customWidth="1"/>
    <col min="511" max="512" width="17.7109375" style="17" customWidth="1"/>
    <col min="513" max="513" width="18.85546875" style="17" bestFit="1" customWidth="1"/>
    <col min="514" max="514" width="17.7109375" style="17" customWidth="1"/>
    <col min="515" max="748" width="9.140625" style="17"/>
    <col min="749" max="749" width="2.42578125" style="17" customWidth="1"/>
    <col min="750" max="750" width="3" style="17" customWidth="1"/>
    <col min="751" max="751" width="55" style="17" customWidth="1"/>
    <col min="752" max="757" width="18.7109375" style="17" customWidth="1"/>
    <col min="758" max="758" width="19.7109375" style="17" customWidth="1"/>
    <col min="759" max="761" width="18.7109375" style="17" customWidth="1"/>
    <col min="762" max="763" width="17.7109375" style="17" customWidth="1"/>
    <col min="764" max="765" width="20.7109375" style="17" customWidth="1"/>
    <col min="766" max="766" width="21.85546875" style="17" customWidth="1"/>
    <col min="767" max="768" width="17.7109375" style="17" customWidth="1"/>
    <col min="769" max="769" width="18.85546875" style="17" bestFit="1" customWidth="1"/>
    <col min="770" max="770" width="17.7109375" style="17" customWidth="1"/>
    <col min="771" max="1004" width="9.140625" style="17"/>
    <col min="1005" max="1005" width="2.42578125" style="17" customWidth="1"/>
    <col min="1006" max="1006" width="3" style="17" customWidth="1"/>
    <col min="1007" max="1007" width="55" style="17" customWidth="1"/>
    <col min="1008" max="1013" width="18.7109375" style="17" customWidth="1"/>
    <col min="1014" max="1014" width="19.7109375" style="17" customWidth="1"/>
    <col min="1015" max="1017" width="18.7109375" style="17" customWidth="1"/>
    <col min="1018" max="1019" width="17.7109375" style="17" customWidth="1"/>
    <col min="1020" max="1021" width="20.7109375" style="17" customWidth="1"/>
    <col min="1022" max="1022" width="21.85546875" style="17" customWidth="1"/>
    <col min="1023" max="1024" width="17.7109375" style="17" customWidth="1"/>
    <col min="1025" max="1025" width="18.85546875" style="17" bestFit="1" customWidth="1"/>
    <col min="1026" max="1026" width="17.7109375" style="17" customWidth="1"/>
    <col min="1027" max="1260" width="9.140625" style="17"/>
    <col min="1261" max="1261" width="2.42578125" style="17" customWidth="1"/>
    <col min="1262" max="1262" width="3" style="17" customWidth="1"/>
    <col min="1263" max="1263" width="55" style="17" customWidth="1"/>
    <col min="1264" max="1269" width="18.7109375" style="17" customWidth="1"/>
    <col min="1270" max="1270" width="19.7109375" style="17" customWidth="1"/>
    <col min="1271" max="1273" width="18.7109375" style="17" customWidth="1"/>
    <col min="1274" max="1275" width="17.7109375" style="17" customWidth="1"/>
    <col min="1276" max="1277" width="20.7109375" style="17" customWidth="1"/>
    <col min="1278" max="1278" width="21.85546875" style="17" customWidth="1"/>
    <col min="1279" max="1280" width="17.7109375" style="17" customWidth="1"/>
    <col min="1281" max="1281" width="18.85546875" style="17" bestFit="1" customWidth="1"/>
    <col min="1282" max="1282" width="17.7109375" style="17" customWidth="1"/>
    <col min="1283" max="1516" width="9.140625" style="17"/>
    <col min="1517" max="1517" width="2.42578125" style="17" customWidth="1"/>
    <col min="1518" max="1518" width="3" style="17" customWidth="1"/>
    <col min="1519" max="1519" width="55" style="17" customWidth="1"/>
    <col min="1520" max="1525" width="18.7109375" style="17" customWidth="1"/>
    <col min="1526" max="1526" width="19.7109375" style="17" customWidth="1"/>
    <col min="1527" max="1529" width="18.7109375" style="17" customWidth="1"/>
    <col min="1530" max="1531" width="17.7109375" style="17" customWidth="1"/>
    <col min="1532" max="1533" width="20.7109375" style="17" customWidth="1"/>
    <col min="1534" max="1534" width="21.85546875" style="17" customWidth="1"/>
    <col min="1535" max="1536" width="17.7109375" style="17" customWidth="1"/>
    <col min="1537" max="1537" width="18.85546875" style="17" bestFit="1" customWidth="1"/>
    <col min="1538" max="1538" width="17.7109375" style="17" customWidth="1"/>
    <col min="1539" max="1772" width="9.140625" style="17"/>
    <col min="1773" max="1773" width="2.42578125" style="17" customWidth="1"/>
    <col min="1774" max="1774" width="3" style="17" customWidth="1"/>
    <col min="1775" max="1775" width="55" style="17" customWidth="1"/>
    <col min="1776" max="1781" width="18.7109375" style="17" customWidth="1"/>
    <col min="1782" max="1782" width="19.7109375" style="17" customWidth="1"/>
    <col min="1783" max="1785" width="18.7109375" style="17" customWidth="1"/>
    <col min="1786" max="1787" width="17.7109375" style="17" customWidth="1"/>
    <col min="1788" max="1789" width="20.7109375" style="17" customWidth="1"/>
    <col min="1790" max="1790" width="21.85546875" style="17" customWidth="1"/>
    <col min="1791" max="1792" width="17.7109375" style="17" customWidth="1"/>
    <col min="1793" max="1793" width="18.85546875" style="17" bestFit="1" customWidth="1"/>
    <col min="1794" max="1794" width="17.7109375" style="17" customWidth="1"/>
    <col min="1795" max="2028" width="9.140625" style="17"/>
    <col min="2029" max="2029" width="2.42578125" style="17" customWidth="1"/>
    <col min="2030" max="2030" width="3" style="17" customWidth="1"/>
    <col min="2031" max="2031" width="55" style="17" customWidth="1"/>
    <col min="2032" max="2037" width="18.7109375" style="17" customWidth="1"/>
    <col min="2038" max="2038" width="19.7109375" style="17" customWidth="1"/>
    <col min="2039" max="2041" width="18.7109375" style="17" customWidth="1"/>
    <col min="2042" max="2043" width="17.7109375" style="17" customWidth="1"/>
    <col min="2044" max="2045" width="20.7109375" style="17" customWidth="1"/>
    <col min="2046" max="2046" width="21.85546875" style="17" customWidth="1"/>
    <col min="2047" max="2048" width="17.7109375" style="17" customWidth="1"/>
    <col min="2049" max="2049" width="18.85546875" style="17" bestFit="1" customWidth="1"/>
    <col min="2050" max="2050" width="17.7109375" style="17" customWidth="1"/>
    <col min="2051" max="2284" width="9.140625" style="17"/>
    <col min="2285" max="2285" width="2.42578125" style="17" customWidth="1"/>
    <col min="2286" max="2286" width="3" style="17" customWidth="1"/>
    <col min="2287" max="2287" width="55" style="17" customWidth="1"/>
    <col min="2288" max="2293" width="18.7109375" style="17" customWidth="1"/>
    <col min="2294" max="2294" width="19.7109375" style="17" customWidth="1"/>
    <col min="2295" max="2297" width="18.7109375" style="17" customWidth="1"/>
    <col min="2298" max="2299" width="17.7109375" style="17" customWidth="1"/>
    <col min="2300" max="2301" width="20.7109375" style="17" customWidth="1"/>
    <col min="2302" max="2302" width="21.85546875" style="17" customWidth="1"/>
    <col min="2303" max="2304" width="17.7109375" style="17" customWidth="1"/>
    <col min="2305" max="2305" width="18.85546875" style="17" bestFit="1" customWidth="1"/>
    <col min="2306" max="2306" width="17.7109375" style="17" customWidth="1"/>
    <col min="2307" max="2540" width="9.140625" style="17"/>
    <col min="2541" max="2541" width="2.42578125" style="17" customWidth="1"/>
    <col min="2542" max="2542" width="3" style="17" customWidth="1"/>
    <col min="2543" max="2543" width="55" style="17" customWidth="1"/>
    <col min="2544" max="2549" width="18.7109375" style="17" customWidth="1"/>
    <col min="2550" max="2550" width="19.7109375" style="17" customWidth="1"/>
    <col min="2551" max="2553" width="18.7109375" style="17" customWidth="1"/>
    <col min="2554" max="2555" width="17.7109375" style="17" customWidth="1"/>
    <col min="2556" max="2557" width="20.7109375" style="17" customWidth="1"/>
    <col min="2558" max="2558" width="21.85546875" style="17" customWidth="1"/>
    <col min="2559" max="2560" width="17.7109375" style="17" customWidth="1"/>
    <col min="2561" max="2561" width="18.85546875" style="17" bestFit="1" customWidth="1"/>
    <col min="2562" max="2562" width="17.7109375" style="17" customWidth="1"/>
    <col min="2563" max="2796" width="9.140625" style="17"/>
    <col min="2797" max="2797" width="2.42578125" style="17" customWidth="1"/>
    <col min="2798" max="2798" width="3" style="17" customWidth="1"/>
    <col min="2799" max="2799" width="55" style="17" customWidth="1"/>
    <col min="2800" max="2805" width="18.7109375" style="17" customWidth="1"/>
    <col min="2806" max="2806" width="19.7109375" style="17" customWidth="1"/>
    <col min="2807" max="2809" width="18.7109375" style="17" customWidth="1"/>
    <col min="2810" max="2811" width="17.7109375" style="17" customWidth="1"/>
    <col min="2812" max="2813" width="20.7109375" style="17" customWidth="1"/>
    <col min="2814" max="2814" width="21.85546875" style="17" customWidth="1"/>
    <col min="2815" max="2816" width="17.7109375" style="17" customWidth="1"/>
    <col min="2817" max="2817" width="18.85546875" style="17" bestFit="1" customWidth="1"/>
    <col min="2818" max="2818" width="17.7109375" style="17" customWidth="1"/>
    <col min="2819" max="3052" width="9.140625" style="17"/>
    <col min="3053" max="3053" width="2.42578125" style="17" customWidth="1"/>
    <col min="3054" max="3054" width="3" style="17" customWidth="1"/>
    <col min="3055" max="3055" width="55" style="17" customWidth="1"/>
    <col min="3056" max="3061" width="18.7109375" style="17" customWidth="1"/>
    <col min="3062" max="3062" width="19.7109375" style="17" customWidth="1"/>
    <col min="3063" max="3065" width="18.7109375" style="17" customWidth="1"/>
    <col min="3066" max="3067" width="17.7109375" style="17" customWidth="1"/>
    <col min="3068" max="3069" width="20.7109375" style="17" customWidth="1"/>
    <col min="3070" max="3070" width="21.85546875" style="17" customWidth="1"/>
    <col min="3071" max="3072" width="17.7109375" style="17" customWidth="1"/>
    <col min="3073" max="3073" width="18.85546875" style="17" bestFit="1" customWidth="1"/>
    <col min="3074" max="3074" width="17.7109375" style="17" customWidth="1"/>
    <col min="3075" max="3308" width="9.140625" style="17"/>
    <col min="3309" max="3309" width="2.42578125" style="17" customWidth="1"/>
    <col min="3310" max="3310" width="3" style="17" customWidth="1"/>
    <col min="3311" max="3311" width="55" style="17" customWidth="1"/>
    <col min="3312" max="3317" width="18.7109375" style="17" customWidth="1"/>
    <col min="3318" max="3318" width="19.7109375" style="17" customWidth="1"/>
    <col min="3319" max="3321" width="18.7109375" style="17" customWidth="1"/>
    <col min="3322" max="3323" width="17.7109375" style="17" customWidth="1"/>
    <col min="3324" max="3325" width="20.7109375" style="17" customWidth="1"/>
    <col min="3326" max="3326" width="21.85546875" style="17" customWidth="1"/>
    <col min="3327" max="3328" width="17.7109375" style="17" customWidth="1"/>
    <col min="3329" max="3329" width="18.85546875" style="17" bestFit="1" customWidth="1"/>
    <col min="3330" max="3330" width="17.7109375" style="17" customWidth="1"/>
    <col min="3331" max="3564" width="9.140625" style="17"/>
    <col min="3565" max="3565" width="2.42578125" style="17" customWidth="1"/>
    <col min="3566" max="3566" width="3" style="17" customWidth="1"/>
    <col min="3567" max="3567" width="55" style="17" customWidth="1"/>
    <col min="3568" max="3573" width="18.7109375" style="17" customWidth="1"/>
    <col min="3574" max="3574" width="19.7109375" style="17" customWidth="1"/>
    <col min="3575" max="3577" width="18.7109375" style="17" customWidth="1"/>
    <col min="3578" max="3579" width="17.7109375" style="17" customWidth="1"/>
    <col min="3580" max="3581" width="20.7109375" style="17" customWidth="1"/>
    <col min="3582" max="3582" width="21.85546875" style="17" customWidth="1"/>
    <col min="3583" max="3584" width="17.7109375" style="17" customWidth="1"/>
    <col min="3585" max="3585" width="18.85546875" style="17" bestFit="1" customWidth="1"/>
    <col min="3586" max="3586" width="17.7109375" style="17" customWidth="1"/>
    <col min="3587" max="3820" width="9.140625" style="17"/>
    <col min="3821" max="3821" width="2.42578125" style="17" customWidth="1"/>
    <col min="3822" max="3822" width="3" style="17" customWidth="1"/>
    <col min="3823" max="3823" width="55" style="17" customWidth="1"/>
    <col min="3824" max="3829" width="18.7109375" style="17" customWidth="1"/>
    <col min="3830" max="3830" width="19.7109375" style="17" customWidth="1"/>
    <col min="3831" max="3833" width="18.7109375" style="17" customWidth="1"/>
    <col min="3834" max="3835" width="17.7109375" style="17" customWidth="1"/>
    <col min="3836" max="3837" width="20.7109375" style="17" customWidth="1"/>
    <col min="3838" max="3838" width="21.85546875" style="17" customWidth="1"/>
    <col min="3839" max="3840" width="17.7109375" style="17" customWidth="1"/>
    <col min="3841" max="3841" width="18.85546875" style="17" bestFit="1" customWidth="1"/>
    <col min="3842" max="3842" width="17.7109375" style="17" customWidth="1"/>
    <col min="3843" max="4076" width="9.140625" style="17"/>
    <col min="4077" max="4077" width="2.42578125" style="17" customWidth="1"/>
    <col min="4078" max="4078" width="3" style="17" customWidth="1"/>
    <col min="4079" max="4079" width="55" style="17" customWidth="1"/>
    <col min="4080" max="4085" width="18.7109375" style="17" customWidth="1"/>
    <col min="4086" max="4086" width="19.7109375" style="17" customWidth="1"/>
    <col min="4087" max="4089" width="18.7109375" style="17" customWidth="1"/>
    <col min="4090" max="4091" width="17.7109375" style="17" customWidth="1"/>
    <col min="4092" max="4093" width="20.7109375" style="17" customWidth="1"/>
    <col min="4094" max="4094" width="21.85546875" style="17" customWidth="1"/>
    <col min="4095" max="4096" width="17.7109375" style="17" customWidth="1"/>
    <col min="4097" max="4097" width="18.85546875" style="17" bestFit="1" customWidth="1"/>
    <col min="4098" max="4098" width="17.7109375" style="17" customWidth="1"/>
    <col min="4099" max="4332" width="9.140625" style="17"/>
    <col min="4333" max="4333" width="2.42578125" style="17" customWidth="1"/>
    <col min="4334" max="4334" width="3" style="17" customWidth="1"/>
    <col min="4335" max="4335" width="55" style="17" customWidth="1"/>
    <col min="4336" max="4341" width="18.7109375" style="17" customWidth="1"/>
    <col min="4342" max="4342" width="19.7109375" style="17" customWidth="1"/>
    <col min="4343" max="4345" width="18.7109375" style="17" customWidth="1"/>
    <col min="4346" max="4347" width="17.7109375" style="17" customWidth="1"/>
    <col min="4348" max="4349" width="20.7109375" style="17" customWidth="1"/>
    <col min="4350" max="4350" width="21.85546875" style="17" customWidth="1"/>
    <col min="4351" max="4352" width="17.7109375" style="17" customWidth="1"/>
    <col min="4353" max="4353" width="18.85546875" style="17" bestFit="1" customWidth="1"/>
    <col min="4354" max="4354" width="17.7109375" style="17" customWidth="1"/>
    <col min="4355" max="4588" width="9.140625" style="17"/>
    <col min="4589" max="4589" width="2.42578125" style="17" customWidth="1"/>
    <col min="4590" max="4590" width="3" style="17" customWidth="1"/>
    <col min="4591" max="4591" width="55" style="17" customWidth="1"/>
    <col min="4592" max="4597" width="18.7109375" style="17" customWidth="1"/>
    <col min="4598" max="4598" width="19.7109375" style="17" customWidth="1"/>
    <col min="4599" max="4601" width="18.7109375" style="17" customWidth="1"/>
    <col min="4602" max="4603" width="17.7109375" style="17" customWidth="1"/>
    <col min="4604" max="4605" width="20.7109375" style="17" customWidth="1"/>
    <col min="4606" max="4606" width="21.85546875" style="17" customWidth="1"/>
    <col min="4607" max="4608" width="17.7109375" style="17" customWidth="1"/>
    <col min="4609" max="4609" width="18.85546875" style="17" bestFit="1" customWidth="1"/>
    <col min="4610" max="4610" width="17.7109375" style="17" customWidth="1"/>
    <col min="4611" max="4844" width="9.140625" style="17"/>
    <col min="4845" max="4845" width="2.42578125" style="17" customWidth="1"/>
    <col min="4846" max="4846" width="3" style="17" customWidth="1"/>
    <col min="4847" max="4847" width="55" style="17" customWidth="1"/>
    <col min="4848" max="4853" width="18.7109375" style="17" customWidth="1"/>
    <col min="4854" max="4854" width="19.7109375" style="17" customWidth="1"/>
    <col min="4855" max="4857" width="18.7109375" style="17" customWidth="1"/>
    <col min="4858" max="4859" width="17.7109375" style="17" customWidth="1"/>
    <col min="4860" max="4861" width="20.7109375" style="17" customWidth="1"/>
    <col min="4862" max="4862" width="21.85546875" style="17" customWidth="1"/>
    <col min="4863" max="4864" width="17.7109375" style="17" customWidth="1"/>
    <col min="4865" max="4865" width="18.85546875" style="17" bestFit="1" customWidth="1"/>
    <col min="4866" max="4866" width="17.7109375" style="17" customWidth="1"/>
    <col min="4867" max="5100" width="9.140625" style="17"/>
    <col min="5101" max="5101" width="2.42578125" style="17" customWidth="1"/>
    <col min="5102" max="5102" width="3" style="17" customWidth="1"/>
    <col min="5103" max="5103" width="55" style="17" customWidth="1"/>
    <col min="5104" max="5109" width="18.7109375" style="17" customWidth="1"/>
    <col min="5110" max="5110" width="19.7109375" style="17" customWidth="1"/>
    <col min="5111" max="5113" width="18.7109375" style="17" customWidth="1"/>
    <col min="5114" max="5115" width="17.7109375" style="17" customWidth="1"/>
    <col min="5116" max="5117" width="20.7109375" style="17" customWidth="1"/>
    <col min="5118" max="5118" width="21.85546875" style="17" customWidth="1"/>
    <col min="5119" max="5120" width="17.7109375" style="17" customWidth="1"/>
    <col min="5121" max="5121" width="18.85546875" style="17" bestFit="1" customWidth="1"/>
    <col min="5122" max="5122" width="17.7109375" style="17" customWidth="1"/>
    <col min="5123" max="5356" width="9.140625" style="17"/>
    <col min="5357" max="5357" width="2.42578125" style="17" customWidth="1"/>
    <col min="5358" max="5358" width="3" style="17" customWidth="1"/>
    <col min="5359" max="5359" width="55" style="17" customWidth="1"/>
    <col min="5360" max="5365" width="18.7109375" style="17" customWidth="1"/>
    <col min="5366" max="5366" width="19.7109375" style="17" customWidth="1"/>
    <col min="5367" max="5369" width="18.7109375" style="17" customWidth="1"/>
    <col min="5370" max="5371" width="17.7109375" style="17" customWidth="1"/>
    <col min="5372" max="5373" width="20.7109375" style="17" customWidth="1"/>
    <col min="5374" max="5374" width="21.85546875" style="17" customWidth="1"/>
    <col min="5375" max="5376" width="17.7109375" style="17" customWidth="1"/>
    <col min="5377" max="5377" width="18.85546875" style="17" bestFit="1" customWidth="1"/>
    <col min="5378" max="5378" width="17.7109375" style="17" customWidth="1"/>
    <col min="5379" max="5612" width="9.140625" style="17"/>
    <col min="5613" max="5613" width="2.42578125" style="17" customWidth="1"/>
    <col min="5614" max="5614" width="3" style="17" customWidth="1"/>
    <col min="5615" max="5615" width="55" style="17" customWidth="1"/>
    <col min="5616" max="5621" width="18.7109375" style="17" customWidth="1"/>
    <col min="5622" max="5622" width="19.7109375" style="17" customWidth="1"/>
    <col min="5623" max="5625" width="18.7109375" style="17" customWidth="1"/>
    <col min="5626" max="5627" width="17.7109375" style="17" customWidth="1"/>
    <col min="5628" max="5629" width="20.7109375" style="17" customWidth="1"/>
    <col min="5630" max="5630" width="21.85546875" style="17" customWidth="1"/>
    <col min="5631" max="5632" width="17.7109375" style="17" customWidth="1"/>
    <col min="5633" max="5633" width="18.85546875" style="17" bestFit="1" customWidth="1"/>
    <col min="5634" max="5634" width="17.7109375" style="17" customWidth="1"/>
    <col min="5635" max="5868" width="9.140625" style="17"/>
    <col min="5869" max="5869" width="2.42578125" style="17" customWidth="1"/>
    <col min="5870" max="5870" width="3" style="17" customWidth="1"/>
    <col min="5871" max="5871" width="55" style="17" customWidth="1"/>
    <col min="5872" max="5877" width="18.7109375" style="17" customWidth="1"/>
    <col min="5878" max="5878" width="19.7109375" style="17" customWidth="1"/>
    <col min="5879" max="5881" width="18.7109375" style="17" customWidth="1"/>
    <col min="5882" max="5883" width="17.7109375" style="17" customWidth="1"/>
    <col min="5884" max="5885" width="20.7109375" style="17" customWidth="1"/>
    <col min="5886" max="5886" width="21.85546875" style="17" customWidth="1"/>
    <col min="5887" max="5888" width="17.7109375" style="17" customWidth="1"/>
    <col min="5889" max="5889" width="18.85546875" style="17" bestFit="1" customWidth="1"/>
    <col min="5890" max="5890" width="17.7109375" style="17" customWidth="1"/>
    <col min="5891" max="6124" width="9.140625" style="17"/>
    <col min="6125" max="6125" width="2.42578125" style="17" customWidth="1"/>
    <col min="6126" max="6126" width="3" style="17" customWidth="1"/>
    <col min="6127" max="6127" width="55" style="17" customWidth="1"/>
    <col min="6128" max="6133" width="18.7109375" style="17" customWidth="1"/>
    <col min="6134" max="6134" width="19.7109375" style="17" customWidth="1"/>
    <col min="6135" max="6137" width="18.7109375" style="17" customWidth="1"/>
    <col min="6138" max="6139" width="17.7109375" style="17" customWidth="1"/>
    <col min="6140" max="6141" width="20.7109375" style="17" customWidth="1"/>
    <col min="6142" max="6142" width="21.85546875" style="17" customWidth="1"/>
    <col min="6143" max="6144" width="17.7109375" style="17" customWidth="1"/>
    <col min="6145" max="6145" width="18.85546875" style="17" bestFit="1" customWidth="1"/>
    <col min="6146" max="6146" width="17.7109375" style="17" customWidth="1"/>
    <col min="6147" max="6380" width="9.140625" style="17"/>
    <col min="6381" max="6381" width="2.42578125" style="17" customWidth="1"/>
    <col min="6382" max="6382" width="3" style="17" customWidth="1"/>
    <col min="6383" max="6383" width="55" style="17" customWidth="1"/>
    <col min="6384" max="6389" width="18.7109375" style="17" customWidth="1"/>
    <col min="6390" max="6390" width="19.7109375" style="17" customWidth="1"/>
    <col min="6391" max="6393" width="18.7109375" style="17" customWidth="1"/>
    <col min="6394" max="6395" width="17.7109375" style="17" customWidth="1"/>
    <col min="6396" max="6397" width="20.7109375" style="17" customWidth="1"/>
    <col min="6398" max="6398" width="21.85546875" style="17" customWidth="1"/>
    <col min="6399" max="6400" width="17.7109375" style="17" customWidth="1"/>
    <col min="6401" max="6401" width="18.85546875" style="17" bestFit="1" customWidth="1"/>
    <col min="6402" max="6402" width="17.7109375" style="17" customWidth="1"/>
    <col min="6403" max="6636" width="9.140625" style="17"/>
    <col min="6637" max="6637" width="2.42578125" style="17" customWidth="1"/>
    <col min="6638" max="6638" width="3" style="17" customWidth="1"/>
    <col min="6639" max="6639" width="55" style="17" customWidth="1"/>
    <col min="6640" max="6645" width="18.7109375" style="17" customWidth="1"/>
    <col min="6646" max="6646" width="19.7109375" style="17" customWidth="1"/>
    <col min="6647" max="6649" width="18.7109375" style="17" customWidth="1"/>
    <col min="6650" max="6651" width="17.7109375" style="17" customWidth="1"/>
    <col min="6652" max="6653" width="20.7109375" style="17" customWidth="1"/>
    <col min="6654" max="6654" width="21.85546875" style="17" customWidth="1"/>
    <col min="6655" max="6656" width="17.7109375" style="17" customWidth="1"/>
    <col min="6657" max="6657" width="18.85546875" style="17" bestFit="1" customWidth="1"/>
    <col min="6658" max="6658" width="17.7109375" style="17" customWidth="1"/>
    <col min="6659" max="6892" width="9.140625" style="17"/>
    <col min="6893" max="6893" width="2.42578125" style="17" customWidth="1"/>
    <col min="6894" max="6894" width="3" style="17" customWidth="1"/>
    <col min="6895" max="6895" width="55" style="17" customWidth="1"/>
    <col min="6896" max="6901" width="18.7109375" style="17" customWidth="1"/>
    <col min="6902" max="6902" width="19.7109375" style="17" customWidth="1"/>
    <col min="6903" max="6905" width="18.7109375" style="17" customWidth="1"/>
    <col min="6906" max="6907" width="17.7109375" style="17" customWidth="1"/>
    <col min="6908" max="6909" width="20.7109375" style="17" customWidth="1"/>
    <col min="6910" max="6910" width="21.85546875" style="17" customWidth="1"/>
    <col min="6911" max="6912" width="17.7109375" style="17" customWidth="1"/>
    <col min="6913" max="6913" width="18.85546875" style="17" bestFit="1" customWidth="1"/>
    <col min="6914" max="6914" width="17.7109375" style="17" customWidth="1"/>
    <col min="6915" max="7148" width="9.140625" style="17"/>
    <col min="7149" max="7149" width="2.42578125" style="17" customWidth="1"/>
    <col min="7150" max="7150" width="3" style="17" customWidth="1"/>
    <col min="7151" max="7151" width="55" style="17" customWidth="1"/>
    <col min="7152" max="7157" width="18.7109375" style="17" customWidth="1"/>
    <col min="7158" max="7158" width="19.7109375" style="17" customWidth="1"/>
    <col min="7159" max="7161" width="18.7109375" style="17" customWidth="1"/>
    <col min="7162" max="7163" width="17.7109375" style="17" customWidth="1"/>
    <col min="7164" max="7165" width="20.7109375" style="17" customWidth="1"/>
    <col min="7166" max="7166" width="21.85546875" style="17" customWidth="1"/>
    <col min="7167" max="7168" width="17.7109375" style="17" customWidth="1"/>
    <col min="7169" max="7169" width="18.85546875" style="17" bestFit="1" customWidth="1"/>
    <col min="7170" max="7170" width="17.7109375" style="17" customWidth="1"/>
    <col min="7171" max="7404" width="9.140625" style="17"/>
    <col min="7405" max="7405" width="2.42578125" style="17" customWidth="1"/>
    <col min="7406" max="7406" width="3" style="17" customWidth="1"/>
    <col min="7407" max="7407" width="55" style="17" customWidth="1"/>
    <col min="7408" max="7413" width="18.7109375" style="17" customWidth="1"/>
    <col min="7414" max="7414" width="19.7109375" style="17" customWidth="1"/>
    <col min="7415" max="7417" width="18.7109375" style="17" customWidth="1"/>
    <col min="7418" max="7419" width="17.7109375" style="17" customWidth="1"/>
    <col min="7420" max="7421" width="20.7109375" style="17" customWidth="1"/>
    <col min="7422" max="7422" width="21.85546875" style="17" customWidth="1"/>
    <col min="7423" max="7424" width="17.7109375" style="17" customWidth="1"/>
    <col min="7425" max="7425" width="18.85546875" style="17" bestFit="1" customWidth="1"/>
    <col min="7426" max="7426" width="17.7109375" style="17" customWidth="1"/>
    <col min="7427" max="7660" width="9.140625" style="17"/>
    <col min="7661" max="7661" width="2.42578125" style="17" customWidth="1"/>
    <col min="7662" max="7662" width="3" style="17" customWidth="1"/>
    <col min="7663" max="7663" width="55" style="17" customWidth="1"/>
    <col min="7664" max="7669" width="18.7109375" style="17" customWidth="1"/>
    <col min="7670" max="7670" width="19.7109375" style="17" customWidth="1"/>
    <col min="7671" max="7673" width="18.7109375" style="17" customWidth="1"/>
    <col min="7674" max="7675" width="17.7109375" style="17" customWidth="1"/>
    <col min="7676" max="7677" width="20.7109375" style="17" customWidth="1"/>
    <col min="7678" max="7678" width="21.85546875" style="17" customWidth="1"/>
    <col min="7679" max="7680" width="17.7109375" style="17" customWidth="1"/>
    <col min="7681" max="7681" width="18.85546875" style="17" bestFit="1" customWidth="1"/>
    <col min="7682" max="7682" width="17.7109375" style="17" customWidth="1"/>
    <col min="7683" max="7916" width="9.140625" style="17"/>
    <col min="7917" max="7917" width="2.42578125" style="17" customWidth="1"/>
    <col min="7918" max="7918" width="3" style="17" customWidth="1"/>
    <col min="7919" max="7919" width="55" style="17" customWidth="1"/>
    <col min="7920" max="7925" width="18.7109375" style="17" customWidth="1"/>
    <col min="7926" max="7926" width="19.7109375" style="17" customWidth="1"/>
    <col min="7927" max="7929" width="18.7109375" style="17" customWidth="1"/>
    <col min="7930" max="7931" width="17.7109375" style="17" customWidth="1"/>
    <col min="7932" max="7933" width="20.7109375" style="17" customWidth="1"/>
    <col min="7934" max="7934" width="21.85546875" style="17" customWidth="1"/>
    <col min="7935" max="7936" width="17.7109375" style="17" customWidth="1"/>
    <col min="7937" max="7937" width="18.85546875" style="17" bestFit="1" customWidth="1"/>
    <col min="7938" max="7938" width="17.7109375" style="17" customWidth="1"/>
    <col min="7939" max="8172" width="9.140625" style="17"/>
    <col min="8173" max="8173" width="2.42578125" style="17" customWidth="1"/>
    <col min="8174" max="8174" width="3" style="17" customWidth="1"/>
    <col min="8175" max="8175" width="55" style="17" customWidth="1"/>
    <col min="8176" max="8181" width="18.7109375" style="17" customWidth="1"/>
    <col min="8182" max="8182" width="19.7109375" style="17" customWidth="1"/>
    <col min="8183" max="8185" width="18.7109375" style="17" customWidth="1"/>
    <col min="8186" max="8187" width="17.7109375" style="17" customWidth="1"/>
    <col min="8188" max="8189" width="20.7109375" style="17" customWidth="1"/>
    <col min="8190" max="8190" width="21.85546875" style="17" customWidth="1"/>
    <col min="8191" max="8192" width="17.7109375" style="17" customWidth="1"/>
    <col min="8193" max="8193" width="18.85546875" style="17" bestFit="1" customWidth="1"/>
    <col min="8194" max="8194" width="17.7109375" style="17" customWidth="1"/>
    <col min="8195" max="8428" width="9.140625" style="17"/>
    <col min="8429" max="8429" width="2.42578125" style="17" customWidth="1"/>
    <col min="8430" max="8430" width="3" style="17" customWidth="1"/>
    <col min="8431" max="8431" width="55" style="17" customWidth="1"/>
    <col min="8432" max="8437" width="18.7109375" style="17" customWidth="1"/>
    <col min="8438" max="8438" width="19.7109375" style="17" customWidth="1"/>
    <col min="8439" max="8441" width="18.7109375" style="17" customWidth="1"/>
    <col min="8442" max="8443" width="17.7109375" style="17" customWidth="1"/>
    <col min="8444" max="8445" width="20.7109375" style="17" customWidth="1"/>
    <col min="8446" max="8446" width="21.85546875" style="17" customWidth="1"/>
    <col min="8447" max="8448" width="17.7109375" style="17" customWidth="1"/>
    <col min="8449" max="8449" width="18.85546875" style="17" bestFit="1" customWidth="1"/>
    <col min="8450" max="8450" width="17.7109375" style="17" customWidth="1"/>
    <col min="8451" max="8684" width="9.140625" style="17"/>
    <col min="8685" max="8685" width="2.42578125" style="17" customWidth="1"/>
    <col min="8686" max="8686" width="3" style="17" customWidth="1"/>
    <col min="8687" max="8687" width="55" style="17" customWidth="1"/>
    <col min="8688" max="8693" width="18.7109375" style="17" customWidth="1"/>
    <col min="8694" max="8694" width="19.7109375" style="17" customWidth="1"/>
    <col min="8695" max="8697" width="18.7109375" style="17" customWidth="1"/>
    <col min="8698" max="8699" width="17.7109375" style="17" customWidth="1"/>
    <col min="8700" max="8701" width="20.7109375" style="17" customWidth="1"/>
    <col min="8702" max="8702" width="21.85546875" style="17" customWidth="1"/>
    <col min="8703" max="8704" width="17.7109375" style="17" customWidth="1"/>
    <col min="8705" max="8705" width="18.85546875" style="17" bestFit="1" customWidth="1"/>
    <col min="8706" max="8706" width="17.7109375" style="17" customWidth="1"/>
    <col min="8707" max="8940" width="9.140625" style="17"/>
    <col min="8941" max="8941" width="2.42578125" style="17" customWidth="1"/>
    <col min="8942" max="8942" width="3" style="17" customWidth="1"/>
    <col min="8943" max="8943" width="55" style="17" customWidth="1"/>
    <col min="8944" max="8949" width="18.7109375" style="17" customWidth="1"/>
    <col min="8950" max="8950" width="19.7109375" style="17" customWidth="1"/>
    <col min="8951" max="8953" width="18.7109375" style="17" customWidth="1"/>
    <col min="8954" max="8955" width="17.7109375" style="17" customWidth="1"/>
    <col min="8956" max="8957" width="20.7109375" style="17" customWidth="1"/>
    <col min="8958" max="8958" width="21.85546875" style="17" customWidth="1"/>
    <col min="8959" max="8960" width="17.7109375" style="17" customWidth="1"/>
    <col min="8961" max="8961" width="18.85546875" style="17" bestFit="1" customWidth="1"/>
    <col min="8962" max="8962" width="17.7109375" style="17" customWidth="1"/>
    <col min="8963" max="9196" width="9.140625" style="17"/>
    <col min="9197" max="9197" width="2.42578125" style="17" customWidth="1"/>
    <col min="9198" max="9198" width="3" style="17" customWidth="1"/>
    <col min="9199" max="9199" width="55" style="17" customWidth="1"/>
    <col min="9200" max="9205" width="18.7109375" style="17" customWidth="1"/>
    <col min="9206" max="9206" width="19.7109375" style="17" customWidth="1"/>
    <col min="9207" max="9209" width="18.7109375" style="17" customWidth="1"/>
    <col min="9210" max="9211" width="17.7109375" style="17" customWidth="1"/>
    <col min="9212" max="9213" width="20.7109375" style="17" customWidth="1"/>
    <col min="9214" max="9214" width="21.85546875" style="17" customWidth="1"/>
    <col min="9215" max="9216" width="17.7109375" style="17" customWidth="1"/>
    <col min="9217" max="9217" width="18.85546875" style="17" bestFit="1" customWidth="1"/>
    <col min="9218" max="9218" width="17.7109375" style="17" customWidth="1"/>
    <col min="9219" max="9452" width="9.140625" style="17"/>
    <col min="9453" max="9453" width="2.42578125" style="17" customWidth="1"/>
    <col min="9454" max="9454" width="3" style="17" customWidth="1"/>
    <col min="9455" max="9455" width="55" style="17" customWidth="1"/>
    <col min="9456" max="9461" width="18.7109375" style="17" customWidth="1"/>
    <col min="9462" max="9462" width="19.7109375" style="17" customWidth="1"/>
    <col min="9463" max="9465" width="18.7109375" style="17" customWidth="1"/>
    <col min="9466" max="9467" width="17.7109375" style="17" customWidth="1"/>
    <col min="9468" max="9469" width="20.7109375" style="17" customWidth="1"/>
    <col min="9470" max="9470" width="21.85546875" style="17" customWidth="1"/>
    <col min="9471" max="9472" width="17.7109375" style="17" customWidth="1"/>
    <col min="9473" max="9473" width="18.85546875" style="17" bestFit="1" customWidth="1"/>
    <col min="9474" max="9474" width="17.7109375" style="17" customWidth="1"/>
    <col min="9475" max="9708" width="9.140625" style="17"/>
    <col min="9709" max="9709" width="2.42578125" style="17" customWidth="1"/>
    <col min="9710" max="9710" width="3" style="17" customWidth="1"/>
    <col min="9711" max="9711" width="55" style="17" customWidth="1"/>
    <col min="9712" max="9717" width="18.7109375" style="17" customWidth="1"/>
    <col min="9718" max="9718" width="19.7109375" style="17" customWidth="1"/>
    <col min="9719" max="9721" width="18.7109375" style="17" customWidth="1"/>
    <col min="9722" max="9723" width="17.7109375" style="17" customWidth="1"/>
    <col min="9724" max="9725" width="20.7109375" style="17" customWidth="1"/>
    <col min="9726" max="9726" width="21.85546875" style="17" customWidth="1"/>
    <col min="9727" max="9728" width="17.7109375" style="17" customWidth="1"/>
    <col min="9729" max="9729" width="18.85546875" style="17" bestFit="1" customWidth="1"/>
    <col min="9730" max="9730" width="17.7109375" style="17" customWidth="1"/>
    <col min="9731" max="9964" width="9.140625" style="17"/>
    <col min="9965" max="9965" width="2.42578125" style="17" customWidth="1"/>
    <col min="9966" max="9966" width="3" style="17" customWidth="1"/>
    <col min="9967" max="9967" width="55" style="17" customWidth="1"/>
    <col min="9968" max="9973" width="18.7109375" style="17" customWidth="1"/>
    <col min="9974" max="9974" width="19.7109375" style="17" customWidth="1"/>
    <col min="9975" max="9977" width="18.7109375" style="17" customWidth="1"/>
    <col min="9978" max="9979" width="17.7109375" style="17" customWidth="1"/>
    <col min="9980" max="9981" width="20.7109375" style="17" customWidth="1"/>
    <col min="9982" max="9982" width="21.85546875" style="17" customWidth="1"/>
    <col min="9983" max="9984" width="17.7109375" style="17" customWidth="1"/>
    <col min="9985" max="9985" width="18.85546875" style="17" bestFit="1" customWidth="1"/>
    <col min="9986" max="9986" width="17.7109375" style="17" customWidth="1"/>
    <col min="9987" max="10220" width="9.140625" style="17"/>
    <col min="10221" max="10221" width="2.42578125" style="17" customWidth="1"/>
    <col min="10222" max="10222" width="3" style="17" customWidth="1"/>
    <col min="10223" max="10223" width="55" style="17" customWidth="1"/>
    <col min="10224" max="10229" width="18.7109375" style="17" customWidth="1"/>
    <col min="10230" max="10230" width="19.7109375" style="17" customWidth="1"/>
    <col min="10231" max="10233" width="18.7109375" style="17" customWidth="1"/>
    <col min="10234" max="10235" width="17.7109375" style="17" customWidth="1"/>
    <col min="10236" max="10237" width="20.7109375" style="17" customWidth="1"/>
    <col min="10238" max="10238" width="21.85546875" style="17" customWidth="1"/>
    <col min="10239" max="10240" width="17.7109375" style="17" customWidth="1"/>
    <col min="10241" max="10241" width="18.85546875" style="17" bestFit="1" customWidth="1"/>
    <col min="10242" max="10242" width="17.7109375" style="17" customWidth="1"/>
    <col min="10243" max="10476" width="9.140625" style="17"/>
    <col min="10477" max="10477" width="2.42578125" style="17" customWidth="1"/>
    <col min="10478" max="10478" width="3" style="17" customWidth="1"/>
    <col min="10479" max="10479" width="55" style="17" customWidth="1"/>
    <col min="10480" max="10485" width="18.7109375" style="17" customWidth="1"/>
    <col min="10486" max="10486" width="19.7109375" style="17" customWidth="1"/>
    <col min="10487" max="10489" width="18.7109375" style="17" customWidth="1"/>
    <col min="10490" max="10491" width="17.7109375" style="17" customWidth="1"/>
    <col min="10492" max="10493" width="20.7109375" style="17" customWidth="1"/>
    <col min="10494" max="10494" width="21.85546875" style="17" customWidth="1"/>
    <col min="10495" max="10496" width="17.7109375" style="17" customWidth="1"/>
    <col min="10497" max="10497" width="18.85546875" style="17" bestFit="1" customWidth="1"/>
    <col min="10498" max="10498" width="17.7109375" style="17" customWidth="1"/>
    <col min="10499" max="10732" width="9.140625" style="17"/>
    <col min="10733" max="10733" width="2.42578125" style="17" customWidth="1"/>
    <col min="10734" max="10734" width="3" style="17" customWidth="1"/>
    <col min="10735" max="10735" width="55" style="17" customWidth="1"/>
    <col min="10736" max="10741" width="18.7109375" style="17" customWidth="1"/>
    <col min="10742" max="10742" width="19.7109375" style="17" customWidth="1"/>
    <col min="10743" max="10745" width="18.7109375" style="17" customWidth="1"/>
    <col min="10746" max="10747" width="17.7109375" style="17" customWidth="1"/>
    <col min="10748" max="10749" width="20.7109375" style="17" customWidth="1"/>
    <col min="10750" max="10750" width="21.85546875" style="17" customWidth="1"/>
    <col min="10751" max="10752" width="17.7109375" style="17" customWidth="1"/>
    <col min="10753" max="10753" width="18.85546875" style="17" bestFit="1" customWidth="1"/>
    <col min="10754" max="10754" width="17.7109375" style="17" customWidth="1"/>
    <col min="10755" max="10988" width="9.140625" style="17"/>
    <col min="10989" max="10989" width="2.42578125" style="17" customWidth="1"/>
    <col min="10990" max="10990" width="3" style="17" customWidth="1"/>
    <col min="10991" max="10991" width="55" style="17" customWidth="1"/>
    <col min="10992" max="10997" width="18.7109375" style="17" customWidth="1"/>
    <col min="10998" max="10998" width="19.7109375" style="17" customWidth="1"/>
    <col min="10999" max="11001" width="18.7109375" style="17" customWidth="1"/>
    <col min="11002" max="11003" width="17.7109375" style="17" customWidth="1"/>
    <col min="11004" max="11005" width="20.7109375" style="17" customWidth="1"/>
    <col min="11006" max="11006" width="21.85546875" style="17" customWidth="1"/>
    <col min="11007" max="11008" width="17.7109375" style="17" customWidth="1"/>
    <col min="11009" max="11009" width="18.85546875" style="17" bestFit="1" customWidth="1"/>
    <col min="11010" max="11010" width="17.7109375" style="17" customWidth="1"/>
    <col min="11011" max="11244" width="9.140625" style="17"/>
    <col min="11245" max="11245" width="2.42578125" style="17" customWidth="1"/>
    <col min="11246" max="11246" width="3" style="17" customWidth="1"/>
    <col min="11247" max="11247" width="55" style="17" customWidth="1"/>
    <col min="11248" max="11253" width="18.7109375" style="17" customWidth="1"/>
    <col min="11254" max="11254" width="19.7109375" style="17" customWidth="1"/>
    <col min="11255" max="11257" width="18.7109375" style="17" customWidth="1"/>
    <col min="11258" max="11259" width="17.7109375" style="17" customWidth="1"/>
    <col min="11260" max="11261" width="20.7109375" style="17" customWidth="1"/>
    <col min="11262" max="11262" width="21.85546875" style="17" customWidth="1"/>
    <col min="11263" max="11264" width="17.7109375" style="17" customWidth="1"/>
    <col min="11265" max="11265" width="18.85546875" style="17" bestFit="1" customWidth="1"/>
    <col min="11266" max="11266" width="17.7109375" style="17" customWidth="1"/>
    <col min="11267" max="11500" width="9.140625" style="17"/>
    <col min="11501" max="11501" width="2.42578125" style="17" customWidth="1"/>
    <col min="11502" max="11502" width="3" style="17" customWidth="1"/>
    <col min="11503" max="11503" width="55" style="17" customWidth="1"/>
    <col min="11504" max="11509" width="18.7109375" style="17" customWidth="1"/>
    <col min="11510" max="11510" width="19.7109375" style="17" customWidth="1"/>
    <col min="11511" max="11513" width="18.7109375" style="17" customWidth="1"/>
    <col min="11514" max="11515" width="17.7109375" style="17" customWidth="1"/>
    <col min="11516" max="11517" width="20.7109375" style="17" customWidth="1"/>
    <col min="11518" max="11518" width="21.85546875" style="17" customWidth="1"/>
    <col min="11519" max="11520" width="17.7109375" style="17" customWidth="1"/>
    <col min="11521" max="11521" width="18.85546875" style="17" bestFit="1" customWidth="1"/>
    <col min="11522" max="11522" width="17.7109375" style="17" customWidth="1"/>
    <col min="11523" max="11756" width="9.140625" style="17"/>
    <col min="11757" max="11757" width="2.42578125" style="17" customWidth="1"/>
    <col min="11758" max="11758" width="3" style="17" customWidth="1"/>
    <col min="11759" max="11759" width="55" style="17" customWidth="1"/>
    <col min="11760" max="11765" width="18.7109375" style="17" customWidth="1"/>
    <col min="11766" max="11766" width="19.7109375" style="17" customWidth="1"/>
    <col min="11767" max="11769" width="18.7109375" style="17" customWidth="1"/>
    <col min="11770" max="11771" width="17.7109375" style="17" customWidth="1"/>
    <col min="11772" max="11773" width="20.7109375" style="17" customWidth="1"/>
    <col min="11774" max="11774" width="21.85546875" style="17" customWidth="1"/>
    <col min="11775" max="11776" width="17.7109375" style="17" customWidth="1"/>
    <col min="11777" max="11777" width="18.85546875" style="17" bestFit="1" customWidth="1"/>
    <col min="11778" max="11778" width="17.7109375" style="17" customWidth="1"/>
    <col min="11779" max="12012" width="9.140625" style="17"/>
    <col min="12013" max="12013" width="2.42578125" style="17" customWidth="1"/>
    <col min="12014" max="12014" width="3" style="17" customWidth="1"/>
    <col min="12015" max="12015" width="55" style="17" customWidth="1"/>
    <col min="12016" max="12021" width="18.7109375" style="17" customWidth="1"/>
    <col min="12022" max="12022" width="19.7109375" style="17" customWidth="1"/>
    <col min="12023" max="12025" width="18.7109375" style="17" customWidth="1"/>
    <col min="12026" max="12027" width="17.7109375" style="17" customWidth="1"/>
    <col min="12028" max="12029" width="20.7109375" style="17" customWidth="1"/>
    <col min="12030" max="12030" width="21.85546875" style="17" customWidth="1"/>
    <col min="12031" max="12032" width="17.7109375" style="17" customWidth="1"/>
    <col min="12033" max="12033" width="18.85546875" style="17" bestFit="1" customWidth="1"/>
    <col min="12034" max="12034" width="17.7109375" style="17" customWidth="1"/>
    <col min="12035" max="12268" width="9.140625" style="17"/>
    <col min="12269" max="12269" width="2.42578125" style="17" customWidth="1"/>
    <col min="12270" max="12270" width="3" style="17" customWidth="1"/>
    <col min="12271" max="12271" width="55" style="17" customWidth="1"/>
    <col min="12272" max="12277" width="18.7109375" style="17" customWidth="1"/>
    <col min="12278" max="12278" width="19.7109375" style="17" customWidth="1"/>
    <col min="12279" max="12281" width="18.7109375" style="17" customWidth="1"/>
    <col min="12282" max="12283" width="17.7109375" style="17" customWidth="1"/>
    <col min="12284" max="12285" width="20.7109375" style="17" customWidth="1"/>
    <col min="12286" max="12286" width="21.85546875" style="17" customWidth="1"/>
    <col min="12287" max="12288" width="17.7109375" style="17" customWidth="1"/>
    <col min="12289" max="12289" width="18.85546875" style="17" bestFit="1" customWidth="1"/>
    <col min="12290" max="12290" width="17.7109375" style="17" customWidth="1"/>
    <col min="12291" max="12524" width="9.140625" style="17"/>
    <col min="12525" max="12525" width="2.42578125" style="17" customWidth="1"/>
    <col min="12526" max="12526" width="3" style="17" customWidth="1"/>
    <col min="12527" max="12527" width="55" style="17" customWidth="1"/>
    <col min="12528" max="12533" width="18.7109375" style="17" customWidth="1"/>
    <col min="12534" max="12534" width="19.7109375" style="17" customWidth="1"/>
    <col min="12535" max="12537" width="18.7109375" style="17" customWidth="1"/>
    <col min="12538" max="12539" width="17.7109375" style="17" customWidth="1"/>
    <col min="12540" max="12541" width="20.7109375" style="17" customWidth="1"/>
    <col min="12542" max="12542" width="21.85546875" style="17" customWidth="1"/>
    <col min="12543" max="12544" width="17.7109375" style="17" customWidth="1"/>
    <col min="12545" max="12545" width="18.85546875" style="17" bestFit="1" customWidth="1"/>
    <col min="12546" max="12546" width="17.7109375" style="17" customWidth="1"/>
    <col min="12547" max="12780" width="9.140625" style="17"/>
    <col min="12781" max="12781" width="2.42578125" style="17" customWidth="1"/>
    <col min="12782" max="12782" width="3" style="17" customWidth="1"/>
    <col min="12783" max="12783" width="55" style="17" customWidth="1"/>
    <col min="12784" max="12789" width="18.7109375" style="17" customWidth="1"/>
    <col min="12790" max="12790" width="19.7109375" style="17" customWidth="1"/>
    <col min="12791" max="12793" width="18.7109375" style="17" customWidth="1"/>
    <col min="12794" max="12795" width="17.7109375" style="17" customWidth="1"/>
    <col min="12796" max="12797" width="20.7109375" style="17" customWidth="1"/>
    <col min="12798" max="12798" width="21.85546875" style="17" customWidth="1"/>
    <col min="12799" max="12800" width="17.7109375" style="17" customWidth="1"/>
    <col min="12801" max="12801" width="18.85546875" style="17" bestFit="1" customWidth="1"/>
    <col min="12802" max="12802" width="17.7109375" style="17" customWidth="1"/>
    <col min="12803" max="13036" width="9.140625" style="17"/>
    <col min="13037" max="13037" width="2.42578125" style="17" customWidth="1"/>
    <col min="13038" max="13038" width="3" style="17" customWidth="1"/>
    <col min="13039" max="13039" width="55" style="17" customWidth="1"/>
    <col min="13040" max="13045" width="18.7109375" style="17" customWidth="1"/>
    <col min="13046" max="13046" width="19.7109375" style="17" customWidth="1"/>
    <col min="13047" max="13049" width="18.7109375" style="17" customWidth="1"/>
    <col min="13050" max="13051" width="17.7109375" style="17" customWidth="1"/>
    <col min="13052" max="13053" width="20.7109375" style="17" customWidth="1"/>
    <col min="13054" max="13054" width="21.85546875" style="17" customWidth="1"/>
    <col min="13055" max="13056" width="17.7109375" style="17" customWidth="1"/>
    <col min="13057" max="13057" width="18.85546875" style="17" bestFit="1" customWidth="1"/>
    <col min="13058" max="13058" width="17.7109375" style="17" customWidth="1"/>
    <col min="13059" max="13292" width="9.140625" style="17"/>
    <col min="13293" max="13293" width="2.42578125" style="17" customWidth="1"/>
    <col min="13294" max="13294" width="3" style="17" customWidth="1"/>
    <col min="13295" max="13295" width="55" style="17" customWidth="1"/>
    <col min="13296" max="13301" width="18.7109375" style="17" customWidth="1"/>
    <col min="13302" max="13302" width="19.7109375" style="17" customWidth="1"/>
    <col min="13303" max="13305" width="18.7109375" style="17" customWidth="1"/>
    <col min="13306" max="13307" width="17.7109375" style="17" customWidth="1"/>
    <col min="13308" max="13309" width="20.7109375" style="17" customWidth="1"/>
    <col min="13310" max="13310" width="21.85546875" style="17" customWidth="1"/>
    <col min="13311" max="13312" width="17.7109375" style="17" customWidth="1"/>
    <col min="13313" max="13313" width="18.85546875" style="17" bestFit="1" customWidth="1"/>
    <col min="13314" max="13314" width="17.7109375" style="17" customWidth="1"/>
    <col min="13315" max="13548" width="9.140625" style="17"/>
    <col min="13549" max="13549" width="2.42578125" style="17" customWidth="1"/>
    <col min="13550" max="13550" width="3" style="17" customWidth="1"/>
    <col min="13551" max="13551" width="55" style="17" customWidth="1"/>
    <col min="13552" max="13557" width="18.7109375" style="17" customWidth="1"/>
    <col min="13558" max="13558" width="19.7109375" style="17" customWidth="1"/>
    <col min="13559" max="13561" width="18.7109375" style="17" customWidth="1"/>
    <col min="13562" max="13563" width="17.7109375" style="17" customWidth="1"/>
    <col min="13564" max="13565" width="20.7109375" style="17" customWidth="1"/>
    <col min="13566" max="13566" width="21.85546875" style="17" customWidth="1"/>
    <col min="13567" max="13568" width="17.7109375" style="17" customWidth="1"/>
    <col min="13569" max="13569" width="18.85546875" style="17" bestFit="1" customWidth="1"/>
    <col min="13570" max="13570" width="17.7109375" style="17" customWidth="1"/>
    <col min="13571" max="13804" width="9.140625" style="17"/>
    <col min="13805" max="13805" width="2.42578125" style="17" customWidth="1"/>
    <col min="13806" max="13806" width="3" style="17" customWidth="1"/>
    <col min="13807" max="13807" width="55" style="17" customWidth="1"/>
    <col min="13808" max="13813" width="18.7109375" style="17" customWidth="1"/>
    <col min="13814" max="13814" width="19.7109375" style="17" customWidth="1"/>
    <col min="13815" max="13817" width="18.7109375" style="17" customWidth="1"/>
    <col min="13818" max="13819" width="17.7109375" style="17" customWidth="1"/>
    <col min="13820" max="13821" width="20.7109375" style="17" customWidth="1"/>
    <col min="13822" max="13822" width="21.85546875" style="17" customWidth="1"/>
    <col min="13823" max="13824" width="17.7109375" style="17" customWidth="1"/>
    <col min="13825" max="13825" width="18.85546875" style="17" bestFit="1" customWidth="1"/>
    <col min="13826" max="13826" width="17.7109375" style="17" customWidth="1"/>
    <col min="13827" max="14060" width="9.140625" style="17"/>
    <col min="14061" max="14061" width="2.42578125" style="17" customWidth="1"/>
    <col min="14062" max="14062" width="3" style="17" customWidth="1"/>
    <col min="14063" max="14063" width="55" style="17" customWidth="1"/>
    <col min="14064" max="14069" width="18.7109375" style="17" customWidth="1"/>
    <col min="14070" max="14070" width="19.7109375" style="17" customWidth="1"/>
    <col min="14071" max="14073" width="18.7109375" style="17" customWidth="1"/>
    <col min="14074" max="14075" width="17.7109375" style="17" customWidth="1"/>
    <col min="14076" max="14077" width="20.7109375" style="17" customWidth="1"/>
    <col min="14078" max="14078" width="21.85546875" style="17" customWidth="1"/>
    <col min="14079" max="14080" width="17.7109375" style="17" customWidth="1"/>
    <col min="14081" max="14081" width="18.85546875" style="17" bestFit="1" customWidth="1"/>
    <col min="14082" max="14082" width="17.7109375" style="17" customWidth="1"/>
    <col min="14083" max="14316" width="9.140625" style="17"/>
    <col min="14317" max="14317" width="2.42578125" style="17" customWidth="1"/>
    <col min="14318" max="14318" width="3" style="17" customWidth="1"/>
    <col min="14319" max="14319" width="55" style="17" customWidth="1"/>
    <col min="14320" max="14325" width="18.7109375" style="17" customWidth="1"/>
    <col min="14326" max="14326" width="19.7109375" style="17" customWidth="1"/>
    <col min="14327" max="14329" width="18.7109375" style="17" customWidth="1"/>
    <col min="14330" max="14331" width="17.7109375" style="17" customWidth="1"/>
    <col min="14332" max="14333" width="20.7109375" style="17" customWidth="1"/>
    <col min="14334" max="14334" width="21.85546875" style="17" customWidth="1"/>
    <col min="14335" max="14336" width="17.7109375" style="17" customWidth="1"/>
    <col min="14337" max="14337" width="18.85546875" style="17" bestFit="1" customWidth="1"/>
    <col min="14338" max="14338" width="17.7109375" style="17" customWidth="1"/>
    <col min="14339" max="14572" width="9.140625" style="17"/>
    <col min="14573" max="14573" width="2.42578125" style="17" customWidth="1"/>
    <col min="14574" max="14574" width="3" style="17" customWidth="1"/>
    <col min="14575" max="14575" width="55" style="17" customWidth="1"/>
    <col min="14576" max="14581" width="18.7109375" style="17" customWidth="1"/>
    <col min="14582" max="14582" width="19.7109375" style="17" customWidth="1"/>
    <col min="14583" max="14585" width="18.7109375" style="17" customWidth="1"/>
    <col min="14586" max="14587" width="17.7109375" style="17" customWidth="1"/>
    <col min="14588" max="14589" width="20.7109375" style="17" customWidth="1"/>
    <col min="14590" max="14590" width="21.85546875" style="17" customWidth="1"/>
    <col min="14591" max="14592" width="17.7109375" style="17" customWidth="1"/>
    <col min="14593" max="14593" width="18.85546875" style="17" bestFit="1" customWidth="1"/>
    <col min="14594" max="14594" width="17.7109375" style="17" customWidth="1"/>
    <col min="14595" max="14828" width="9.140625" style="17"/>
    <col min="14829" max="14829" width="2.42578125" style="17" customWidth="1"/>
    <col min="14830" max="14830" width="3" style="17" customWidth="1"/>
    <col min="14831" max="14831" width="55" style="17" customWidth="1"/>
    <col min="14832" max="14837" width="18.7109375" style="17" customWidth="1"/>
    <col min="14838" max="14838" width="19.7109375" style="17" customWidth="1"/>
    <col min="14839" max="14841" width="18.7109375" style="17" customWidth="1"/>
    <col min="14842" max="14843" width="17.7109375" style="17" customWidth="1"/>
    <col min="14844" max="14845" width="20.7109375" style="17" customWidth="1"/>
    <col min="14846" max="14846" width="21.85546875" style="17" customWidth="1"/>
    <col min="14847" max="14848" width="17.7109375" style="17" customWidth="1"/>
    <col min="14849" max="14849" width="18.85546875" style="17" bestFit="1" customWidth="1"/>
    <col min="14850" max="14850" width="17.7109375" style="17" customWidth="1"/>
    <col min="14851" max="15084" width="9.140625" style="17"/>
    <col min="15085" max="15085" width="2.42578125" style="17" customWidth="1"/>
    <col min="15086" max="15086" width="3" style="17" customWidth="1"/>
    <col min="15087" max="15087" width="55" style="17" customWidth="1"/>
    <col min="15088" max="15093" width="18.7109375" style="17" customWidth="1"/>
    <col min="15094" max="15094" width="19.7109375" style="17" customWidth="1"/>
    <col min="15095" max="15097" width="18.7109375" style="17" customWidth="1"/>
    <col min="15098" max="15099" width="17.7109375" style="17" customWidth="1"/>
    <col min="15100" max="15101" width="20.7109375" style="17" customWidth="1"/>
    <col min="15102" max="15102" width="21.85546875" style="17" customWidth="1"/>
    <col min="15103" max="15104" width="17.7109375" style="17" customWidth="1"/>
    <col min="15105" max="15105" width="18.85546875" style="17" bestFit="1" customWidth="1"/>
    <col min="15106" max="15106" width="17.7109375" style="17" customWidth="1"/>
    <col min="15107" max="15340" width="9.140625" style="17"/>
    <col min="15341" max="15341" width="2.42578125" style="17" customWidth="1"/>
    <col min="15342" max="15342" width="3" style="17" customWidth="1"/>
    <col min="15343" max="15343" width="55" style="17" customWidth="1"/>
    <col min="15344" max="15349" width="18.7109375" style="17" customWidth="1"/>
    <col min="15350" max="15350" width="19.7109375" style="17" customWidth="1"/>
    <col min="15351" max="15353" width="18.7109375" style="17" customWidth="1"/>
    <col min="15354" max="15355" width="17.7109375" style="17" customWidth="1"/>
    <col min="15356" max="15357" width="20.7109375" style="17" customWidth="1"/>
    <col min="15358" max="15358" width="21.85546875" style="17" customWidth="1"/>
    <col min="15359" max="15360" width="17.7109375" style="17" customWidth="1"/>
    <col min="15361" max="15361" width="18.85546875" style="17" bestFit="1" customWidth="1"/>
    <col min="15362" max="15362" width="17.7109375" style="17" customWidth="1"/>
    <col min="15363" max="15596" width="9.140625" style="17"/>
    <col min="15597" max="15597" width="2.42578125" style="17" customWidth="1"/>
    <col min="15598" max="15598" width="3" style="17" customWidth="1"/>
    <col min="15599" max="15599" width="55" style="17" customWidth="1"/>
    <col min="15600" max="15605" width="18.7109375" style="17" customWidth="1"/>
    <col min="15606" max="15606" width="19.7109375" style="17" customWidth="1"/>
    <col min="15607" max="15609" width="18.7109375" style="17" customWidth="1"/>
    <col min="15610" max="15611" width="17.7109375" style="17" customWidth="1"/>
    <col min="15612" max="15613" width="20.7109375" style="17" customWidth="1"/>
    <col min="15614" max="15614" width="21.85546875" style="17" customWidth="1"/>
    <col min="15615" max="15616" width="17.7109375" style="17" customWidth="1"/>
    <col min="15617" max="15617" width="18.85546875" style="17" bestFit="1" customWidth="1"/>
    <col min="15618" max="15618" width="17.7109375" style="17" customWidth="1"/>
    <col min="15619" max="15852" width="9.140625" style="17"/>
    <col min="15853" max="15853" width="2.42578125" style="17" customWidth="1"/>
    <col min="15854" max="15854" width="3" style="17" customWidth="1"/>
    <col min="15855" max="15855" width="55" style="17" customWidth="1"/>
    <col min="15856" max="15861" width="18.7109375" style="17" customWidth="1"/>
    <col min="15862" max="15862" width="19.7109375" style="17" customWidth="1"/>
    <col min="15863" max="15865" width="18.7109375" style="17" customWidth="1"/>
    <col min="15866" max="15867" width="17.7109375" style="17" customWidth="1"/>
    <col min="15868" max="15869" width="20.7109375" style="17" customWidth="1"/>
    <col min="15870" max="15870" width="21.85546875" style="17" customWidth="1"/>
    <col min="15871" max="15872" width="17.7109375" style="17" customWidth="1"/>
    <col min="15873" max="15873" width="18.85546875" style="17" bestFit="1" customWidth="1"/>
    <col min="15874" max="15874" width="17.7109375" style="17" customWidth="1"/>
    <col min="15875" max="16108" width="9.140625" style="17"/>
    <col min="16109" max="16109" width="2.42578125" style="17" customWidth="1"/>
    <col min="16110" max="16110" width="3" style="17" customWidth="1"/>
    <col min="16111" max="16111" width="55" style="17" customWidth="1"/>
    <col min="16112" max="16117" width="18.7109375" style="17" customWidth="1"/>
    <col min="16118" max="16118" width="19.7109375" style="17" customWidth="1"/>
    <col min="16119" max="16121" width="18.7109375" style="17" customWidth="1"/>
    <col min="16122" max="16123" width="17.7109375" style="17" customWidth="1"/>
    <col min="16124" max="16125" width="20.7109375" style="17" customWidth="1"/>
    <col min="16126" max="16126" width="21.85546875" style="17" customWidth="1"/>
    <col min="16127" max="16128" width="17.7109375" style="17" customWidth="1"/>
    <col min="16129" max="16129" width="18.85546875" style="17" bestFit="1" customWidth="1"/>
    <col min="16130" max="16130" width="17.7109375" style="17" customWidth="1"/>
    <col min="16131" max="16384" width="9.140625" style="17"/>
  </cols>
  <sheetData>
    <row r="1" spans="1:11" x14ac:dyDescent="0.2">
      <c r="A1" s="18" t="s">
        <v>5225</v>
      </c>
      <c r="B1" s="740" t="str">
        <f t="shared" ref="B1:B6" si="0">HYPERLINK("#List!$A$1", "Preparatory")</f>
        <v>Preparatory</v>
      </c>
    </row>
    <row r="2" spans="1:11" x14ac:dyDescent="0.2">
      <c r="A2" s="18" t="s">
        <v>5239</v>
      </c>
      <c r="B2" s="740" t="str">
        <f t="shared" si="0"/>
        <v>Preparatory</v>
      </c>
    </row>
    <row r="3" spans="1:11" x14ac:dyDescent="0.2">
      <c r="A3" s="18" t="s">
        <v>6571</v>
      </c>
      <c r="B3" s="740" t="str">
        <f t="shared" si="0"/>
        <v>Preparatory</v>
      </c>
    </row>
    <row r="4" spans="1:11" x14ac:dyDescent="0.2">
      <c r="A4" s="18" t="s">
        <v>6572</v>
      </c>
      <c r="B4" s="740" t="str">
        <f t="shared" si="0"/>
        <v>Preparatory</v>
      </c>
    </row>
    <row r="5" spans="1:11" x14ac:dyDescent="0.2">
      <c r="A5" s="18" t="s">
        <v>6654</v>
      </c>
      <c r="B5" s="740" t="str">
        <f t="shared" si="0"/>
        <v>Preparatory</v>
      </c>
    </row>
    <row r="6" spans="1:11" x14ac:dyDescent="0.2">
      <c r="A6" s="18" t="s">
        <v>6655</v>
      </c>
      <c r="B6" s="740" t="str">
        <f t="shared" si="0"/>
        <v>Preparatory</v>
      </c>
    </row>
    <row r="7" spans="1:11" x14ac:dyDescent="0.2">
      <c r="A7" s="18"/>
    </row>
    <row r="8" spans="1:11" x14ac:dyDescent="0.2">
      <c r="A8" s="19" t="s">
        <v>1216</v>
      </c>
      <c r="D8" s="18"/>
      <c r="E8" s="101"/>
      <c r="F8" s="492"/>
      <c r="G8" s="499"/>
      <c r="H8" s="492"/>
      <c r="I8" s="492"/>
      <c r="J8" s="492"/>
      <c r="K8" s="492"/>
    </row>
    <row r="9" spans="1:11" x14ac:dyDescent="0.2">
      <c r="A9" s="19" t="s">
        <v>2441</v>
      </c>
      <c r="D9" s="19"/>
      <c r="E9" s="4"/>
      <c r="F9" s="4"/>
      <c r="G9" s="4"/>
      <c r="H9" s="4"/>
      <c r="I9" s="492"/>
      <c r="J9" s="492"/>
      <c r="K9" s="492"/>
    </row>
    <row r="10" spans="1:11" x14ac:dyDescent="0.2">
      <c r="A10" s="19"/>
      <c r="D10" s="19"/>
      <c r="E10" s="4"/>
      <c r="F10" s="4"/>
      <c r="G10" s="4"/>
      <c r="H10" s="4"/>
      <c r="I10" s="492"/>
      <c r="J10" s="492"/>
      <c r="K10" s="492"/>
    </row>
    <row r="11" spans="1:11" x14ac:dyDescent="0.2">
      <c r="A11" s="460" t="s">
        <v>6984</v>
      </c>
      <c r="D11" s="19"/>
      <c r="E11" s="4"/>
      <c r="F11" s="4"/>
      <c r="G11" s="4"/>
      <c r="H11" s="4"/>
      <c r="I11" s="492"/>
      <c r="J11" s="492"/>
      <c r="K11" s="492"/>
    </row>
    <row r="12" spans="1:11" x14ac:dyDescent="0.2">
      <c r="A12" s="318" t="s">
        <v>48</v>
      </c>
      <c r="D12" s="19"/>
      <c r="E12" s="4"/>
      <c r="F12" s="4"/>
      <c r="G12" s="4"/>
      <c r="H12" s="4"/>
      <c r="I12" s="492"/>
      <c r="J12" s="492"/>
      <c r="K12" s="492"/>
    </row>
    <row r="13" spans="1:11" x14ac:dyDescent="0.2">
      <c r="A13" s="318" t="s">
        <v>4360</v>
      </c>
      <c r="D13" s="19"/>
      <c r="E13" s="4"/>
      <c r="F13" s="4"/>
      <c r="G13" s="4"/>
      <c r="H13" s="4"/>
      <c r="I13" s="492"/>
      <c r="J13" s="492"/>
      <c r="K13" s="492"/>
    </row>
    <row r="14" spans="1:11" x14ac:dyDescent="0.2">
      <c r="A14" s="318" t="s">
        <v>4583</v>
      </c>
      <c r="D14" s="19"/>
      <c r="E14" s="4"/>
      <c r="F14" s="4"/>
      <c r="G14" s="4"/>
      <c r="H14" s="4"/>
      <c r="I14" s="492"/>
      <c r="J14" s="492"/>
      <c r="K14" s="492"/>
    </row>
    <row r="15" spans="1:11" x14ac:dyDescent="0.2">
      <c r="A15" s="318" t="s">
        <v>4859</v>
      </c>
      <c r="D15" s="19"/>
      <c r="E15" s="4"/>
      <c r="F15" s="4"/>
      <c r="G15" s="4"/>
      <c r="H15" s="4"/>
      <c r="I15" s="492"/>
      <c r="J15" s="492"/>
      <c r="K15" s="492"/>
    </row>
    <row r="16" spans="1:11" x14ac:dyDescent="0.2">
      <c r="A16" s="15" t="s">
        <v>6610</v>
      </c>
      <c r="B16" s="256" t="s">
        <v>7759</v>
      </c>
      <c r="C16" s="253" t="s">
        <v>7805</v>
      </c>
      <c r="D16" s="237" t="s">
        <v>7557</v>
      </c>
      <c r="E16" s="4"/>
      <c r="F16" s="4"/>
      <c r="G16" s="4"/>
      <c r="H16" s="4"/>
      <c r="I16" s="492"/>
      <c r="J16" s="492"/>
      <c r="K16" s="492"/>
    </row>
    <row r="17" spans="1:11" x14ac:dyDescent="0.2">
      <c r="A17" s="15"/>
      <c r="D17" s="19"/>
      <c r="E17" s="4"/>
      <c r="F17" s="4"/>
      <c r="G17" s="4"/>
      <c r="H17" s="4"/>
      <c r="I17" s="492"/>
      <c r="J17" s="492"/>
      <c r="K17" s="492"/>
    </row>
    <row r="18" spans="1:11" x14ac:dyDescent="0.2">
      <c r="A18" s="460" t="s">
        <v>6983</v>
      </c>
      <c r="D18" s="19"/>
      <c r="E18" s="4"/>
      <c r="F18" s="4"/>
      <c r="G18" s="4"/>
      <c r="H18" s="4"/>
      <c r="I18" s="492"/>
      <c r="J18" s="492"/>
      <c r="K18" s="492"/>
    </row>
    <row r="19" spans="1:11" x14ac:dyDescent="0.2">
      <c r="A19" s="318" t="s">
        <v>48</v>
      </c>
      <c r="D19" s="19"/>
      <c r="E19" s="4"/>
      <c r="F19" s="4"/>
      <c r="G19" s="4"/>
      <c r="H19" s="4"/>
      <c r="I19" s="492"/>
      <c r="J19" s="492"/>
      <c r="K19" s="492"/>
    </row>
    <row r="20" spans="1:11" x14ac:dyDescent="0.2">
      <c r="A20" s="318" t="s">
        <v>4360</v>
      </c>
      <c r="D20" s="19"/>
      <c r="E20" s="4"/>
      <c r="F20" s="4"/>
      <c r="G20" s="4"/>
      <c r="H20" s="4"/>
      <c r="I20" s="492"/>
      <c r="J20" s="492"/>
      <c r="K20" s="492"/>
    </row>
    <row r="21" spans="1:11" x14ac:dyDescent="0.2">
      <c r="A21" s="318" t="s">
        <v>4508</v>
      </c>
      <c r="D21" s="19"/>
      <c r="E21" s="4"/>
      <c r="F21" s="4"/>
      <c r="G21" s="4"/>
      <c r="H21" s="4"/>
      <c r="I21" s="492"/>
      <c r="J21" s="492"/>
      <c r="K21" s="492"/>
    </row>
    <row r="22" spans="1:11" x14ac:dyDescent="0.2">
      <c r="A22" s="15" t="s">
        <v>6656</v>
      </c>
      <c r="D22" s="19"/>
      <c r="E22" s="4"/>
      <c r="F22" s="4"/>
      <c r="G22" s="4"/>
      <c r="H22" s="4"/>
      <c r="I22" s="492"/>
      <c r="J22" s="492"/>
      <c r="K22" s="492"/>
    </row>
    <row r="23" spans="1:11" x14ac:dyDescent="0.2">
      <c r="A23" s="318" t="s">
        <v>4859</v>
      </c>
      <c r="D23" s="19"/>
      <c r="E23" s="4"/>
      <c r="F23" s="4"/>
      <c r="G23" s="4"/>
      <c r="H23" s="4"/>
      <c r="I23" s="492"/>
      <c r="J23" s="492"/>
      <c r="K23" s="492"/>
    </row>
    <row r="24" spans="1:11" x14ac:dyDescent="0.2">
      <c r="A24" s="15" t="s">
        <v>6610</v>
      </c>
      <c r="B24" s="256" t="s">
        <v>7759</v>
      </c>
      <c r="C24" s="253" t="s">
        <v>7805</v>
      </c>
      <c r="D24" s="237" t="s">
        <v>7557</v>
      </c>
      <c r="E24" s="4"/>
      <c r="F24" s="4"/>
      <c r="G24" s="4"/>
      <c r="H24" s="4"/>
      <c r="I24" s="492"/>
      <c r="J24" s="492"/>
      <c r="K24" s="492"/>
    </row>
    <row r="25" spans="1:11" x14ac:dyDescent="0.2">
      <c r="A25" s="15"/>
      <c r="D25" s="19"/>
      <c r="E25" s="4"/>
      <c r="F25" s="4"/>
      <c r="G25" s="4"/>
      <c r="H25" s="4"/>
      <c r="I25" s="492"/>
      <c r="J25" s="492"/>
      <c r="K25" s="492"/>
    </row>
    <row r="26" spans="1:11" x14ac:dyDescent="0.2">
      <c r="A26" s="18" t="s">
        <v>7002</v>
      </c>
      <c r="D26" s="19"/>
      <c r="E26" s="4"/>
      <c r="F26" s="4"/>
      <c r="G26" s="4"/>
      <c r="H26" s="4"/>
      <c r="I26" s="492"/>
      <c r="J26" s="492"/>
      <c r="K26" s="492"/>
    </row>
    <row r="27" spans="1:11" x14ac:dyDescent="0.2">
      <c r="A27" s="11" t="s">
        <v>48</v>
      </c>
      <c r="D27" s="19"/>
      <c r="E27" s="4"/>
      <c r="F27" s="4"/>
      <c r="G27" s="4"/>
      <c r="H27" s="4"/>
      <c r="I27" s="492"/>
      <c r="J27" s="492"/>
      <c r="K27" s="492"/>
    </row>
    <row r="28" spans="1:11" x14ac:dyDescent="0.2">
      <c r="A28" s="11" t="s">
        <v>4360</v>
      </c>
      <c r="D28" s="19"/>
      <c r="E28" s="4"/>
      <c r="F28" s="4"/>
      <c r="G28" s="4"/>
      <c r="H28" s="4"/>
      <c r="I28" s="492"/>
      <c r="J28" s="492"/>
      <c r="K28" s="492"/>
    </row>
    <row r="29" spans="1:11" x14ac:dyDescent="0.2">
      <c r="A29" s="11" t="s">
        <v>4583</v>
      </c>
      <c r="D29" s="19"/>
      <c r="E29" s="4"/>
      <c r="F29" s="4"/>
      <c r="G29" s="4"/>
      <c r="H29" s="4"/>
      <c r="I29" s="492"/>
      <c r="J29" s="492"/>
      <c r="K29" s="492"/>
    </row>
    <row r="30" spans="1:11" x14ac:dyDescent="0.2">
      <c r="A30" s="156" t="s">
        <v>4490</v>
      </c>
      <c r="D30" s="19"/>
      <c r="E30" s="4"/>
      <c r="F30" s="4"/>
      <c r="G30" s="4"/>
      <c r="H30" s="4"/>
      <c r="I30" s="492"/>
      <c r="J30" s="492"/>
      <c r="K30" s="492"/>
    </row>
    <row r="31" spans="1:11" x14ac:dyDescent="0.2">
      <c r="A31" s="156" t="s">
        <v>6610</v>
      </c>
      <c r="B31" s="256" t="s">
        <v>7759</v>
      </c>
      <c r="C31" s="253" t="s">
        <v>7805</v>
      </c>
      <c r="D31" s="237" t="s">
        <v>7557</v>
      </c>
      <c r="E31" s="4"/>
      <c r="F31" s="4"/>
      <c r="G31" s="4"/>
      <c r="H31" s="4"/>
      <c r="I31" s="492"/>
      <c r="J31" s="492"/>
      <c r="K31" s="492"/>
    </row>
    <row r="32" spans="1:11" x14ac:dyDescent="0.2">
      <c r="A32" s="156" t="s">
        <v>7563</v>
      </c>
      <c r="B32" s="214" t="s">
        <v>6613</v>
      </c>
      <c r="C32" s="158" t="s">
        <v>7806</v>
      </c>
      <c r="D32" s="157" t="s">
        <v>7463</v>
      </c>
      <c r="E32" s="4"/>
      <c r="F32" s="4"/>
      <c r="G32" s="4"/>
      <c r="H32" s="4"/>
      <c r="I32" s="492"/>
      <c r="J32" s="492"/>
      <c r="K32" s="492"/>
    </row>
    <row r="33" spans="1:11" x14ac:dyDescent="0.2">
      <c r="D33" s="19"/>
      <c r="E33" s="4"/>
      <c r="F33" s="4"/>
      <c r="G33" s="4"/>
      <c r="H33" s="4"/>
      <c r="I33" s="492"/>
      <c r="J33" s="492"/>
      <c r="K33" s="492"/>
    </row>
    <row r="34" spans="1:11" x14ac:dyDescent="0.2">
      <c r="A34" s="18" t="s">
        <v>7001</v>
      </c>
      <c r="D34" s="19"/>
      <c r="E34" s="4"/>
      <c r="F34" s="4"/>
      <c r="G34" s="4"/>
      <c r="H34" s="4"/>
      <c r="I34" s="492"/>
      <c r="J34" s="492"/>
      <c r="K34" s="492"/>
    </row>
    <row r="35" spans="1:11" x14ac:dyDescent="0.2">
      <c r="A35" s="11" t="s">
        <v>48</v>
      </c>
      <c r="D35" s="19"/>
      <c r="E35" s="4"/>
      <c r="F35" s="4"/>
      <c r="G35" s="4"/>
      <c r="H35" s="4"/>
      <c r="I35" s="492"/>
      <c r="J35" s="492"/>
      <c r="K35" s="492"/>
    </row>
    <row r="36" spans="1:11" x14ac:dyDescent="0.2">
      <c r="A36" s="11" t="s">
        <v>4360</v>
      </c>
      <c r="D36" s="19"/>
      <c r="E36" s="4"/>
      <c r="F36" s="4"/>
      <c r="G36" s="4"/>
      <c r="H36" s="4"/>
      <c r="I36" s="492"/>
      <c r="J36" s="492"/>
      <c r="K36" s="492"/>
    </row>
    <row r="37" spans="1:11" x14ac:dyDescent="0.2">
      <c r="A37" s="11" t="s">
        <v>4508</v>
      </c>
      <c r="D37" s="19"/>
      <c r="E37" s="4"/>
      <c r="F37" s="4"/>
      <c r="G37" s="4"/>
      <c r="H37" s="4"/>
      <c r="I37" s="492"/>
      <c r="J37" s="492"/>
      <c r="K37" s="492"/>
    </row>
    <row r="38" spans="1:11" x14ac:dyDescent="0.2">
      <c r="A38" s="15" t="s">
        <v>6656</v>
      </c>
      <c r="D38" s="19"/>
      <c r="E38" s="4"/>
      <c r="F38" s="4"/>
      <c r="G38" s="4"/>
      <c r="H38" s="4"/>
      <c r="I38" s="492"/>
      <c r="J38" s="492"/>
      <c r="K38" s="492"/>
    </row>
    <row r="39" spans="1:11" x14ac:dyDescent="0.2">
      <c r="A39" s="156" t="s">
        <v>4490</v>
      </c>
      <c r="D39" s="19"/>
      <c r="E39" s="4"/>
      <c r="F39" s="4"/>
      <c r="G39" s="4"/>
      <c r="H39" s="4"/>
      <c r="I39" s="492"/>
      <c r="J39" s="492"/>
      <c r="K39" s="492"/>
    </row>
    <row r="40" spans="1:11" x14ac:dyDescent="0.2">
      <c r="A40" s="156" t="s">
        <v>6610</v>
      </c>
      <c r="B40" s="256" t="s">
        <v>7759</v>
      </c>
      <c r="C40" s="253" t="s">
        <v>7805</v>
      </c>
      <c r="D40" s="237" t="s">
        <v>7557</v>
      </c>
      <c r="E40" s="4"/>
      <c r="F40" s="4"/>
      <c r="G40" s="4"/>
      <c r="H40" s="4"/>
      <c r="I40" s="492"/>
      <c r="J40" s="492"/>
      <c r="K40" s="492"/>
    </row>
    <row r="41" spans="1:11" x14ac:dyDescent="0.2">
      <c r="A41" s="156" t="s">
        <v>7563</v>
      </c>
      <c r="B41" s="214" t="s">
        <v>6613</v>
      </c>
      <c r="C41" s="158" t="s">
        <v>7806</v>
      </c>
      <c r="D41" s="157" t="s">
        <v>7463</v>
      </c>
      <c r="E41" s="4"/>
      <c r="F41" s="4"/>
      <c r="G41" s="4"/>
      <c r="H41" s="4"/>
      <c r="I41" s="492"/>
      <c r="J41" s="492"/>
      <c r="K41" s="492"/>
    </row>
    <row r="42" spans="1:11" x14ac:dyDescent="0.2">
      <c r="A42" s="15"/>
      <c r="D42" s="19"/>
      <c r="E42" s="4"/>
      <c r="F42" s="4"/>
      <c r="G42" s="4"/>
      <c r="H42" s="4"/>
      <c r="I42" s="492"/>
      <c r="J42" s="492"/>
      <c r="K42" s="492"/>
    </row>
    <row r="43" spans="1:11" x14ac:dyDescent="0.2">
      <c r="A43" s="18" t="s">
        <v>7019</v>
      </c>
      <c r="D43" s="19"/>
      <c r="E43" s="4"/>
      <c r="F43" s="4"/>
      <c r="G43" s="4"/>
      <c r="H43" s="4"/>
      <c r="I43" s="492"/>
      <c r="J43" s="492"/>
      <c r="K43" s="492"/>
    </row>
    <row r="44" spans="1:11" x14ac:dyDescent="0.2">
      <c r="A44" s="11" t="s">
        <v>48</v>
      </c>
      <c r="D44" s="19"/>
      <c r="E44" s="4"/>
      <c r="F44" s="4"/>
      <c r="G44" s="4"/>
      <c r="H44" s="4"/>
      <c r="I44" s="492"/>
      <c r="J44" s="492"/>
      <c r="K44" s="492"/>
    </row>
    <row r="45" spans="1:11" x14ac:dyDescent="0.2">
      <c r="A45" s="11" t="s">
        <v>4360</v>
      </c>
      <c r="D45" s="19"/>
      <c r="E45" s="4"/>
      <c r="F45" s="4"/>
      <c r="G45" s="4"/>
      <c r="H45" s="4"/>
      <c r="I45" s="492"/>
      <c r="J45" s="492"/>
      <c r="K45" s="492"/>
    </row>
    <row r="46" spans="1:11" x14ac:dyDescent="0.2">
      <c r="A46" s="11" t="s">
        <v>4583</v>
      </c>
      <c r="D46" s="19"/>
      <c r="E46" s="4"/>
      <c r="F46" s="4"/>
      <c r="G46" s="4"/>
      <c r="H46" s="4"/>
      <c r="I46" s="492"/>
      <c r="J46" s="492"/>
      <c r="K46" s="492"/>
    </row>
    <row r="47" spans="1:11" x14ac:dyDescent="0.2">
      <c r="A47" s="156" t="s">
        <v>4491</v>
      </c>
      <c r="D47" s="19"/>
      <c r="E47" s="4"/>
      <c r="F47" s="4"/>
      <c r="G47" s="4"/>
      <c r="H47" s="4"/>
      <c r="I47" s="492"/>
      <c r="J47" s="492"/>
      <c r="K47" s="492"/>
    </row>
    <row r="48" spans="1:11" x14ac:dyDescent="0.2">
      <c r="A48" s="15" t="s">
        <v>6610</v>
      </c>
      <c r="B48" s="256" t="s">
        <v>7759</v>
      </c>
      <c r="C48" s="253" t="s">
        <v>7805</v>
      </c>
      <c r="D48" s="237" t="s">
        <v>7557</v>
      </c>
      <c r="E48" s="4"/>
      <c r="F48" s="4"/>
      <c r="G48" s="4"/>
      <c r="H48" s="4"/>
      <c r="I48" s="492"/>
      <c r="J48" s="492"/>
      <c r="K48" s="492"/>
    </row>
    <row r="49" spans="1:11" x14ac:dyDescent="0.2">
      <c r="A49" s="11"/>
      <c r="D49" s="19"/>
      <c r="E49" s="4"/>
      <c r="F49" s="4"/>
      <c r="G49" s="4"/>
      <c r="H49" s="4"/>
      <c r="I49" s="492"/>
      <c r="J49" s="492"/>
      <c r="K49" s="492"/>
    </row>
    <row r="50" spans="1:11" x14ac:dyDescent="0.2">
      <c r="A50" s="18" t="s">
        <v>7020</v>
      </c>
      <c r="D50" s="19"/>
      <c r="E50" s="4"/>
      <c r="F50" s="4"/>
      <c r="G50" s="4"/>
      <c r="H50" s="4"/>
      <c r="I50" s="492"/>
      <c r="J50" s="492"/>
      <c r="K50" s="492"/>
    </row>
    <row r="51" spans="1:11" x14ac:dyDescent="0.2">
      <c r="A51" s="11" t="s">
        <v>48</v>
      </c>
      <c r="D51" s="19"/>
      <c r="E51" s="4"/>
      <c r="F51" s="4"/>
      <c r="G51" s="4"/>
      <c r="H51" s="4"/>
      <c r="I51" s="492"/>
      <c r="J51" s="492"/>
      <c r="K51" s="492"/>
    </row>
    <row r="52" spans="1:11" x14ac:dyDescent="0.2">
      <c r="A52" s="11" t="s">
        <v>4360</v>
      </c>
      <c r="D52" s="19"/>
      <c r="E52" s="4"/>
      <c r="F52" s="4"/>
      <c r="G52" s="4"/>
      <c r="H52" s="4"/>
      <c r="I52" s="492"/>
      <c r="J52" s="492"/>
      <c r="K52" s="492"/>
    </row>
    <row r="53" spans="1:11" x14ac:dyDescent="0.2">
      <c r="A53" s="11" t="s">
        <v>4508</v>
      </c>
      <c r="D53" s="19"/>
      <c r="E53" s="4"/>
      <c r="F53" s="4"/>
      <c r="G53" s="4"/>
      <c r="H53" s="4"/>
      <c r="I53" s="492"/>
      <c r="J53" s="492"/>
      <c r="K53" s="492"/>
    </row>
    <row r="54" spans="1:11" x14ac:dyDescent="0.2">
      <c r="A54" s="15" t="s">
        <v>6656</v>
      </c>
      <c r="D54" s="19"/>
      <c r="E54" s="4"/>
      <c r="F54" s="4"/>
      <c r="G54" s="4"/>
      <c r="H54" s="4"/>
      <c r="I54" s="492"/>
      <c r="J54" s="492"/>
      <c r="K54" s="492"/>
    </row>
    <row r="55" spans="1:11" x14ac:dyDescent="0.2">
      <c r="A55" s="156" t="s">
        <v>4491</v>
      </c>
      <c r="D55" s="19"/>
      <c r="E55" s="4"/>
      <c r="F55" s="4"/>
      <c r="G55" s="4"/>
      <c r="H55" s="4"/>
      <c r="I55" s="492"/>
      <c r="J55" s="492"/>
      <c r="K55" s="492"/>
    </row>
    <row r="56" spans="1:11" x14ac:dyDescent="0.2">
      <c r="A56" s="15" t="s">
        <v>6610</v>
      </c>
      <c r="B56" s="256" t="s">
        <v>7759</v>
      </c>
      <c r="C56" s="253" t="s">
        <v>7805</v>
      </c>
      <c r="D56" s="237" t="s">
        <v>7557</v>
      </c>
      <c r="E56" s="4"/>
      <c r="F56" s="4"/>
      <c r="G56" s="4"/>
      <c r="H56" s="4"/>
      <c r="I56" s="492"/>
      <c r="J56" s="492"/>
      <c r="K56" s="492"/>
    </row>
    <row r="57" spans="1:11" x14ac:dyDescent="0.2">
      <c r="D57" s="19"/>
      <c r="E57" s="4"/>
      <c r="F57" s="4"/>
      <c r="G57" s="4"/>
      <c r="H57" s="4"/>
      <c r="I57" s="492"/>
      <c r="J57" s="492"/>
      <c r="K57" s="492"/>
    </row>
    <row r="58" spans="1:11" ht="25.5" x14ac:dyDescent="0.2">
      <c r="B58" s="68"/>
      <c r="C58" s="215" t="s">
        <v>1193</v>
      </c>
      <c r="D58" s="215" t="s">
        <v>1194</v>
      </c>
      <c r="E58" s="215" t="s">
        <v>1195</v>
      </c>
      <c r="F58" s="4"/>
      <c r="G58" s="4"/>
      <c r="H58" s="4"/>
      <c r="I58" s="492"/>
      <c r="J58" s="492"/>
      <c r="K58" s="492"/>
    </row>
    <row r="59" spans="1:11" x14ac:dyDescent="0.2">
      <c r="B59" s="68"/>
      <c r="C59" s="313" t="s">
        <v>7811</v>
      </c>
      <c r="D59" s="313" t="s">
        <v>7835</v>
      </c>
      <c r="E59" s="313" t="s">
        <v>7836</v>
      </c>
      <c r="F59" s="4"/>
      <c r="G59" s="4"/>
      <c r="H59" s="4"/>
      <c r="I59" s="492"/>
      <c r="J59" s="492"/>
      <c r="K59" s="492"/>
    </row>
    <row r="60" spans="1:11" x14ac:dyDescent="0.2">
      <c r="A60" s="390" t="s">
        <v>1215</v>
      </c>
      <c r="B60" s="506"/>
      <c r="C60" s="602"/>
      <c r="D60" s="602"/>
      <c r="E60" s="602"/>
      <c r="F60" s="4"/>
      <c r="G60" s="4"/>
      <c r="H60" s="4"/>
      <c r="I60" s="492"/>
      <c r="J60" s="492"/>
      <c r="K60" s="492"/>
    </row>
    <row r="61" spans="1:11" x14ac:dyDescent="0.2">
      <c r="A61" s="89" t="s">
        <v>1214</v>
      </c>
      <c r="B61" s="506" t="s">
        <v>7807</v>
      </c>
      <c r="C61" s="698" t="s">
        <v>23</v>
      </c>
      <c r="D61" s="698" t="s">
        <v>227</v>
      </c>
      <c r="E61" s="699" t="s">
        <v>208</v>
      </c>
      <c r="F61" s="101" t="s">
        <v>4919</v>
      </c>
      <c r="G61" s="492"/>
      <c r="H61" s="4"/>
      <c r="I61" s="492"/>
      <c r="J61" s="492"/>
      <c r="K61" s="492"/>
    </row>
    <row r="62" spans="1:11" x14ac:dyDescent="0.2">
      <c r="A62" s="97" t="s">
        <v>1213</v>
      </c>
      <c r="B62" s="506" t="s">
        <v>7808</v>
      </c>
      <c r="C62" s="699" t="s">
        <v>24</v>
      </c>
      <c r="D62" s="698" t="s">
        <v>274</v>
      </c>
      <c r="E62" s="698" t="s">
        <v>239</v>
      </c>
      <c r="F62" s="101" t="s">
        <v>4920</v>
      </c>
      <c r="G62" s="492"/>
      <c r="H62" s="4"/>
      <c r="I62" s="492"/>
      <c r="J62" s="492"/>
      <c r="K62" s="492"/>
    </row>
    <row r="63" spans="1:11" x14ac:dyDescent="0.2">
      <c r="A63" s="97" t="s">
        <v>1212</v>
      </c>
      <c r="B63" s="506" t="s">
        <v>7809</v>
      </c>
      <c r="C63" s="699" t="s">
        <v>25</v>
      </c>
      <c r="D63" s="698" t="s">
        <v>424</v>
      </c>
      <c r="E63" s="698" t="s">
        <v>238</v>
      </c>
      <c r="F63" s="101" t="s">
        <v>4921</v>
      </c>
      <c r="G63" s="492"/>
      <c r="H63" s="492"/>
      <c r="I63" s="492"/>
      <c r="J63" s="492"/>
      <c r="K63" s="492"/>
    </row>
    <row r="64" spans="1:11" x14ac:dyDescent="0.2">
      <c r="A64" s="97" t="s">
        <v>1211</v>
      </c>
      <c r="B64" s="506" t="s">
        <v>7810</v>
      </c>
      <c r="C64" s="699" t="s">
        <v>26</v>
      </c>
      <c r="D64" s="698" t="s">
        <v>553</v>
      </c>
      <c r="E64" s="698" t="s">
        <v>237</v>
      </c>
      <c r="F64" s="101" t="s">
        <v>4922</v>
      </c>
      <c r="G64" s="492"/>
      <c r="J64" s="492"/>
      <c r="K64" s="492"/>
    </row>
    <row r="65" spans="1:11" x14ac:dyDescent="0.2">
      <c r="A65" s="97" t="s">
        <v>1210</v>
      </c>
      <c r="B65" s="506" t="s">
        <v>7852</v>
      </c>
      <c r="C65" s="699" t="s">
        <v>27</v>
      </c>
      <c r="D65" s="698" t="s">
        <v>434</v>
      </c>
      <c r="E65" s="698" t="s">
        <v>395</v>
      </c>
      <c r="F65" s="101" t="s">
        <v>4923</v>
      </c>
      <c r="G65" s="492"/>
      <c r="J65" s="492"/>
      <c r="K65" s="492"/>
    </row>
    <row r="66" spans="1:11" x14ac:dyDescent="0.2">
      <c r="A66" s="97" t="s">
        <v>1209</v>
      </c>
      <c r="B66" s="506" t="s">
        <v>7853</v>
      </c>
      <c r="C66" s="699" t="s">
        <v>28</v>
      </c>
      <c r="D66" s="698" t="s">
        <v>420</v>
      </c>
      <c r="E66" s="698" t="s">
        <v>394</v>
      </c>
      <c r="F66" s="101" t="s">
        <v>4924</v>
      </c>
      <c r="G66" s="492"/>
      <c r="J66" s="492"/>
    </row>
    <row r="67" spans="1:11" x14ac:dyDescent="0.2">
      <c r="A67" s="97" t="s">
        <v>1199</v>
      </c>
      <c r="B67" s="506" t="s">
        <v>7854</v>
      </c>
      <c r="C67" s="699" t="s">
        <v>29</v>
      </c>
      <c r="D67" s="698" t="s">
        <v>492</v>
      </c>
      <c r="E67" s="698" t="s">
        <v>393</v>
      </c>
      <c r="F67" s="101" t="s">
        <v>4919</v>
      </c>
      <c r="G67" s="101" t="s">
        <v>4865</v>
      </c>
      <c r="J67" s="492"/>
    </row>
    <row r="68" spans="1:11" x14ac:dyDescent="0.2">
      <c r="A68" s="89" t="s">
        <v>1208</v>
      </c>
      <c r="B68" s="506" t="s">
        <v>7890</v>
      </c>
      <c r="C68" s="699" t="s">
        <v>30</v>
      </c>
      <c r="D68" s="699" t="s">
        <v>418</v>
      </c>
      <c r="E68" s="699" t="s">
        <v>392</v>
      </c>
      <c r="F68" s="101" t="s">
        <v>4925</v>
      </c>
      <c r="G68" s="492"/>
      <c r="J68" s="492"/>
    </row>
    <row r="69" spans="1:11" x14ac:dyDescent="0.2">
      <c r="A69" s="89" t="s">
        <v>1207</v>
      </c>
      <c r="B69" s="506" t="s">
        <v>7891</v>
      </c>
      <c r="C69" s="699" t="s">
        <v>31</v>
      </c>
      <c r="D69" s="699" t="s">
        <v>416</v>
      </c>
      <c r="E69" s="699" t="s">
        <v>391</v>
      </c>
      <c r="F69" s="101" t="s">
        <v>4926</v>
      </c>
      <c r="G69" s="492"/>
      <c r="J69" s="492"/>
    </row>
    <row r="70" spans="1:11" x14ac:dyDescent="0.2">
      <c r="A70" s="97" t="s">
        <v>629</v>
      </c>
      <c r="B70" s="506" t="s">
        <v>7812</v>
      </c>
      <c r="C70" s="699" t="s">
        <v>32</v>
      </c>
      <c r="D70" s="699" t="s">
        <v>488</v>
      </c>
      <c r="E70" s="699" t="s">
        <v>390</v>
      </c>
      <c r="F70" s="101" t="s">
        <v>4927</v>
      </c>
      <c r="G70" s="492"/>
      <c r="J70" s="492"/>
    </row>
    <row r="71" spans="1:11" x14ac:dyDescent="0.2">
      <c r="A71" s="97" t="s">
        <v>1206</v>
      </c>
      <c r="B71" s="506" t="s">
        <v>7813</v>
      </c>
      <c r="C71" s="699" t="s">
        <v>33</v>
      </c>
      <c r="D71" s="699" t="s">
        <v>443</v>
      </c>
      <c r="E71" s="699" t="s">
        <v>541</v>
      </c>
      <c r="F71" s="101" t="s">
        <v>4928</v>
      </c>
      <c r="G71" s="492"/>
      <c r="J71" s="492"/>
    </row>
    <row r="72" spans="1:11" x14ac:dyDescent="0.2">
      <c r="A72" s="97" t="s">
        <v>1205</v>
      </c>
      <c r="B72" s="506" t="s">
        <v>7814</v>
      </c>
      <c r="C72" s="699" t="s">
        <v>34</v>
      </c>
      <c r="D72" s="699" t="s">
        <v>484</v>
      </c>
      <c r="E72" s="699" t="s">
        <v>584</v>
      </c>
      <c r="F72" s="101" t="s">
        <v>4929</v>
      </c>
      <c r="G72" s="492"/>
      <c r="J72" s="492"/>
    </row>
    <row r="73" spans="1:11" x14ac:dyDescent="0.2">
      <c r="A73" s="97" t="s">
        <v>1204</v>
      </c>
      <c r="B73" s="506" t="s">
        <v>7842</v>
      </c>
      <c r="C73" s="699" t="s">
        <v>35</v>
      </c>
      <c r="D73" s="699" t="s">
        <v>272</v>
      </c>
      <c r="E73" s="699" t="s">
        <v>342</v>
      </c>
      <c r="F73" s="101" t="s">
        <v>4930</v>
      </c>
      <c r="G73" s="492"/>
      <c r="J73" s="492"/>
    </row>
    <row r="74" spans="1:11" x14ac:dyDescent="0.2">
      <c r="A74" s="97" t="s">
        <v>1203</v>
      </c>
      <c r="B74" s="506" t="s">
        <v>7843</v>
      </c>
      <c r="C74" s="699" t="s">
        <v>108</v>
      </c>
      <c r="D74" s="699" t="s">
        <v>212</v>
      </c>
      <c r="E74" s="699" t="s">
        <v>340</v>
      </c>
      <c r="F74" s="101" t="s">
        <v>4931</v>
      </c>
      <c r="G74" s="492"/>
      <c r="J74" s="492"/>
    </row>
    <row r="75" spans="1:11" x14ac:dyDescent="0.2">
      <c r="A75" s="97" t="s">
        <v>1202</v>
      </c>
      <c r="B75" s="506" t="s">
        <v>7844</v>
      </c>
      <c r="C75" s="699" t="s">
        <v>36</v>
      </c>
      <c r="D75" s="699" t="s">
        <v>271</v>
      </c>
      <c r="E75" s="699" t="s">
        <v>338</v>
      </c>
      <c r="F75" s="101" t="s">
        <v>4932</v>
      </c>
      <c r="G75" s="492"/>
      <c r="J75" s="492"/>
    </row>
    <row r="76" spans="1:11" x14ac:dyDescent="0.2">
      <c r="A76" s="97" t="s">
        <v>1199</v>
      </c>
      <c r="B76" s="506" t="s">
        <v>7845</v>
      </c>
      <c r="C76" s="699" t="s">
        <v>37</v>
      </c>
      <c r="D76" s="699" t="s">
        <v>270</v>
      </c>
      <c r="E76" s="699" t="s">
        <v>1235</v>
      </c>
      <c r="F76" s="101" t="s">
        <v>4926</v>
      </c>
      <c r="G76" s="101" t="s">
        <v>4865</v>
      </c>
      <c r="J76" s="492"/>
    </row>
    <row r="77" spans="1:11" x14ac:dyDescent="0.2">
      <c r="A77" s="89" t="s">
        <v>1201</v>
      </c>
      <c r="B77" s="506" t="s">
        <v>7846</v>
      </c>
      <c r="C77" s="699" t="s">
        <v>38</v>
      </c>
      <c r="D77" s="699" t="s">
        <v>210</v>
      </c>
      <c r="E77" s="699" t="s">
        <v>1200</v>
      </c>
      <c r="F77" s="101" t="s">
        <v>4933</v>
      </c>
      <c r="G77" s="492"/>
      <c r="J77" s="492"/>
    </row>
    <row r="78" spans="1:11" x14ac:dyDescent="0.2">
      <c r="A78" s="97" t="s">
        <v>1199</v>
      </c>
      <c r="B78" s="506" t="s">
        <v>7847</v>
      </c>
      <c r="C78" s="699" t="s">
        <v>39</v>
      </c>
      <c r="D78" s="699" t="s">
        <v>470</v>
      </c>
      <c r="E78" s="699" t="s">
        <v>1275</v>
      </c>
      <c r="F78" s="101" t="s">
        <v>4933</v>
      </c>
      <c r="G78" s="101" t="s">
        <v>4865</v>
      </c>
      <c r="J78" s="492"/>
    </row>
    <row r="79" spans="1:11" x14ac:dyDescent="0.2">
      <c r="A79" s="89" t="s">
        <v>1198</v>
      </c>
      <c r="B79" s="506" t="s">
        <v>7848</v>
      </c>
      <c r="C79" s="699" t="s">
        <v>93</v>
      </c>
      <c r="D79" s="699" t="s">
        <v>214</v>
      </c>
      <c r="E79" s="699" t="s">
        <v>467</v>
      </c>
      <c r="F79" s="101" t="s">
        <v>4918</v>
      </c>
      <c r="G79" s="101" t="s">
        <v>4868</v>
      </c>
      <c r="J79" s="492"/>
    </row>
    <row r="80" spans="1:11" x14ac:dyDescent="0.2">
      <c r="A80" s="97" t="s">
        <v>1188</v>
      </c>
      <c r="B80" s="506" t="s">
        <v>7815</v>
      </c>
      <c r="C80" s="699" t="s">
        <v>40</v>
      </c>
      <c r="D80" s="699" t="s">
        <v>1230</v>
      </c>
      <c r="E80" s="699" t="s">
        <v>463</v>
      </c>
      <c r="F80" s="101" t="s">
        <v>4918</v>
      </c>
      <c r="G80" s="101" t="s">
        <v>4865</v>
      </c>
      <c r="J80" s="492"/>
    </row>
    <row r="81" spans="1:10" x14ac:dyDescent="0.2">
      <c r="A81" s="89" t="s">
        <v>1197</v>
      </c>
      <c r="B81" s="506" t="s">
        <v>7816</v>
      </c>
      <c r="C81" s="699" t="s">
        <v>81</v>
      </c>
      <c r="D81" s="699" t="s">
        <v>459</v>
      </c>
      <c r="E81" s="699" t="s">
        <v>1572</v>
      </c>
      <c r="F81" s="101" t="s">
        <v>4918</v>
      </c>
      <c r="G81" s="492"/>
      <c r="J81" s="492"/>
    </row>
    <row r="82" spans="1:10" x14ac:dyDescent="0.2">
      <c r="A82" s="390" t="s">
        <v>1196</v>
      </c>
      <c r="B82" s="506"/>
      <c r="C82" s="602"/>
      <c r="D82" s="602"/>
      <c r="E82" s="602"/>
      <c r="F82" s="492"/>
      <c r="G82" s="492"/>
      <c r="J82" s="492"/>
    </row>
    <row r="83" spans="1:10" x14ac:dyDescent="0.2">
      <c r="A83" s="89" t="s">
        <v>1192</v>
      </c>
      <c r="B83" s="506" t="s">
        <v>7824</v>
      </c>
      <c r="C83" s="699" t="s">
        <v>41</v>
      </c>
      <c r="D83" s="699" t="s">
        <v>1229</v>
      </c>
      <c r="E83" s="699" t="s">
        <v>456</v>
      </c>
      <c r="F83" s="101" t="s">
        <v>4915</v>
      </c>
      <c r="G83" s="492"/>
      <c r="J83" s="492"/>
    </row>
    <row r="84" spans="1:10" x14ac:dyDescent="0.2">
      <c r="A84" s="97" t="s">
        <v>1191</v>
      </c>
      <c r="B84" s="506" t="s">
        <v>7849</v>
      </c>
      <c r="C84" s="699" t="s">
        <v>42</v>
      </c>
      <c r="D84" s="699" t="s">
        <v>1955</v>
      </c>
      <c r="E84" s="699" t="s">
        <v>453</v>
      </c>
      <c r="F84" s="101" t="s">
        <v>4912</v>
      </c>
      <c r="G84" s="492"/>
      <c r="J84" s="492"/>
    </row>
    <row r="85" spans="1:10" x14ac:dyDescent="0.2">
      <c r="A85" s="97" t="s">
        <v>1190</v>
      </c>
      <c r="B85" s="506" t="s">
        <v>7850</v>
      </c>
      <c r="C85" s="699" t="s">
        <v>43</v>
      </c>
      <c r="D85" s="699" t="s">
        <v>1953</v>
      </c>
      <c r="E85" s="699" t="s">
        <v>1545</v>
      </c>
      <c r="F85" s="101" t="s">
        <v>4913</v>
      </c>
      <c r="G85" s="492"/>
      <c r="J85" s="492"/>
    </row>
    <row r="86" spans="1:10" x14ac:dyDescent="0.2">
      <c r="A86" s="97" t="s">
        <v>1189</v>
      </c>
      <c r="B86" s="506" t="s">
        <v>7851</v>
      </c>
      <c r="C86" s="699" t="s">
        <v>44</v>
      </c>
      <c r="D86" s="699" t="s">
        <v>291</v>
      </c>
      <c r="E86" s="699" t="s">
        <v>1533</v>
      </c>
      <c r="F86" s="101" t="s">
        <v>4914</v>
      </c>
      <c r="G86" s="492"/>
      <c r="J86" s="492"/>
    </row>
    <row r="87" spans="1:10" x14ac:dyDescent="0.2">
      <c r="A87" s="97" t="s">
        <v>1188</v>
      </c>
      <c r="B87" s="506" t="s">
        <v>7889</v>
      </c>
      <c r="C87" s="699" t="s">
        <v>91</v>
      </c>
      <c r="D87" s="699" t="s">
        <v>1949</v>
      </c>
      <c r="E87" s="699" t="s">
        <v>1522</v>
      </c>
      <c r="F87" s="101" t="s">
        <v>4915</v>
      </c>
      <c r="G87" s="101" t="s">
        <v>4865</v>
      </c>
      <c r="J87" s="492"/>
    </row>
    <row r="88" spans="1:10" x14ac:dyDescent="0.2">
      <c r="B88" s="19"/>
      <c r="C88" s="17" t="s">
        <v>4452</v>
      </c>
      <c r="D88" s="17" t="s">
        <v>4452</v>
      </c>
      <c r="E88" s="17" t="s">
        <v>4452</v>
      </c>
      <c r="F88" s="492"/>
      <c r="G88" s="492"/>
      <c r="J88" s="492"/>
    </row>
    <row r="89" spans="1:10" x14ac:dyDescent="0.2">
      <c r="B89" s="19"/>
      <c r="C89" s="14" t="s">
        <v>2106</v>
      </c>
      <c r="D89" s="14" t="s">
        <v>2106</v>
      </c>
      <c r="E89" s="14" t="s">
        <v>2106</v>
      </c>
      <c r="F89" s="492"/>
      <c r="G89" s="492"/>
      <c r="J89" s="492"/>
    </row>
    <row r="90" spans="1:10" x14ac:dyDescent="0.2">
      <c r="B90" s="19"/>
      <c r="C90" s="33" t="s">
        <v>6611</v>
      </c>
      <c r="D90" s="33" t="s">
        <v>6611</v>
      </c>
      <c r="E90" s="33" t="s">
        <v>6611</v>
      </c>
      <c r="F90" s="492"/>
      <c r="G90" s="492"/>
      <c r="J90" s="492"/>
    </row>
    <row r="91" spans="1:10" x14ac:dyDescent="0.2">
      <c r="B91" s="19"/>
      <c r="C91" s="329" t="s">
        <v>4232</v>
      </c>
      <c r="D91" s="329" t="s">
        <v>4232</v>
      </c>
      <c r="E91" s="329" t="s">
        <v>4232</v>
      </c>
      <c r="F91" s="492"/>
      <c r="G91" s="492"/>
      <c r="J91" s="492"/>
    </row>
    <row r="92" spans="1:10" x14ac:dyDescent="0.2">
      <c r="B92" s="19"/>
      <c r="C92" s="329"/>
      <c r="D92" s="329" t="s">
        <v>4467</v>
      </c>
      <c r="E92" s="329" t="s">
        <v>4466</v>
      </c>
      <c r="F92" s="492"/>
      <c r="G92" s="492"/>
      <c r="J92" s="492"/>
    </row>
    <row r="93" spans="1:10" x14ac:dyDescent="0.2">
      <c r="B93" s="19"/>
      <c r="C93" s="329"/>
      <c r="D93" s="329"/>
      <c r="E93" s="329"/>
      <c r="F93" s="492"/>
      <c r="G93" s="492"/>
      <c r="J93" s="492"/>
    </row>
    <row r="94" spans="1:10" x14ac:dyDescent="0.2">
      <c r="A94" s="18" t="s">
        <v>6985</v>
      </c>
      <c r="J94" s="492"/>
    </row>
    <row r="95" spans="1:10" x14ac:dyDescent="0.2">
      <c r="A95" s="318" t="s">
        <v>48</v>
      </c>
      <c r="J95" s="492"/>
    </row>
    <row r="96" spans="1:10" x14ac:dyDescent="0.2">
      <c r="A96" s="101" t="s">
        <v>4920</v>
      </c>
      <c r="J96" s="492"/>
    </row>
    <row r="97" spans="1:11" x14ac:dyDescent="0.2">
      <c r="A97" s="11" t="s">
        <v>4360</v>
      </c>
      <c r="J97" s="492"/>
      <c r="K97" s="492"/>
    </row>
    <row r="98" spans="1:11" x14ac:dyDescent="0.2">
      <c r="A98" s="11" t="s">
        <v>4583</v>
      </c>
      <c r="J98" s="492"/>
      <c r="K98" s="492"/>
    </row>
    <row r="99" spans="1:11" x14ac:dyDescent="0.2">
      <c r="A99" s="318" t="s">
        <v>4859</v>
      </c>
      <c r="J99" s="492"/>
      <c r="K99" s="492"/>
    </row>
    <row r="100" spans="1:11" x14ac:dyDescent="0.2">
      <c r="A100" s="15" t="s">
        <v>6610</v>
      </c>
      <c r="B100" s="256" t="s">
        <v>7759</v>
      </c>
      <c r="C100" s="253" t="s">
        <v>7805</v>
      </c>
      <c r="D100" s="237" t="s">
        <v>7557</v>
      </c>
      <c r="H100" s="492"/>
      <c r="I100" s="492"/>
      <c r="J100" s="492"/>
      <c r="K100" s="492"/>
    </row>
    <row r="101" spans="1:11" x14ac:dyDescent="0.2">
      <c r="D101" s="19"/>
      <c r="H101" s="492"/>
      <c r="I101" s="492"/>
      <c r="J101" s="492"/>
      <c r="K101" s="492"/>
    </row>
    <row r="102" spans="1:11" x14ac:dyDescent="0.2">
      <c r="A102" s="18" t="s">
        <v>6986</v>
      </c>
      <c r="D102" s="19"/>
      <c r="E102" s="492"/>
      <c r="F102" s="492"/>
      <c r="G102" s="492"/>
      <c r="H102" s="492"/>
      <c r="I102" s="492"/>
      <c r="J102" s="492"/>
      <c r="K102" s="492"/>
    </row>
    <row r="103" spans="1:11" x14ac:dyDescent="0.2">
      <c r="A103" s="11" t="s">
        <v>48</v>
      </c>
      <c r="D103" s="19"/>
      <c r="E103" s="492"/>
      <c r="F103" s="492"/>
      <c r="G103" s="492"/>
      <c r="H103" s="492"/>
      <c r="I103" s="492"/>
      <c r="J103" s="492"/>
      <c r="K103" s="492"/>
    </row>
    <row r="104" spans="1:11" x14ac:dyDescent="0.2">
      <c r="A104" s="101" t="s">
        <v>4920</v>
      </c>
      <c r="D104" s="19"/>
      <c r="E104" s="492"/>
      <c r="F104" s="492"/>
      <c r="G104" s="492"/>
      <c r="H104" s="492"/>
      <c r="I104" s="492"/>
      <c r="J104" s="492"/>
      <c r="K104" s="492"/>
    </row>
    <row r="105" spans="1:11" s="11" customFormat="1" x14ac:dyDescent="0.2">
      <c r="A105" s="11" t="s">
        <v>4360</v>
      </c>
      <c r="D105" s="85"/>
      <c r="E105" s="85"/>
      <c r="F105" s="85"/>
    </row>
    <row r="106" spans="1:11" s="11" customFormat="1" x14ac:dyDescent="0.2">
      <c r="A106" s="11" t="s">
        <v>4508</v>
      </c>
      <c r="D106" s="85"/>
      <c r="E106" s="85"/>
      <c r="F106" s="85"/>
    </row>
    <row r="107" spans="1:11" x14ac:dyDescent="0.2">
      <c r="A107" s="15" t="s">
        <v>6656</v>
      </c>
      <c r="D107" s="19"/>
      <c r="E107" s="492"/>
      <c r="F107" s="492"/>
      <c r="G107" s="492"/>
      <c r="H107" s="492"/>
      <c r="I107" s="492"/>
      <c r="J107" s="492"/>
      <c r="K107" s="492"/>
    </row>
    <row r="108" spans="1:11" x14ac:dyDescent="0.2">
      <c r="A108" s="318" t="s">
        <v>4859</v>
      </c>
      <c r="D108" s="19"/>
      <c r="E108" s="492"/>
      <c r="F108" s="492"/>
      <c r="G108" s="492"/>
      <c r="H108" s="492"/>
      <c r="I108" s="492"/>
      <c r="J108" s="492"/>
      <c r="K108" s="492"/>
    </row>
    <row r="109" spans="1:11" x14ac:dyDescent="0.2">
      <c r="A109" s="15" t="s">
        <v>6610</v>
      </c>
      <c r="B109" s="256" t="s">
        <v>7759</v>
      </c>
      <c r="C109" s="253" t="s">
        <v>7805</v>
      </c>
      <c r="D109" s="237" t="s">
        <v>7557</v>
      </c>
      <c r="E109" s="492"/>
      <c r="F109" s="492"/>
      <c r="G109" s="492"/>
      <c r="H109" s="492"/>
      <c r="I109" s="492"/>
      <c r="J109" s="492"/>
      <c r="K109" s="492"/>
    </row>
    <row r="110" spans="1:11" x14ac:dyDescent="0.2">
      <c r="A110" s="15"/>
      <c r="D110" s="19"/>
      <c r="E110" s="492"/>
      <c r="F110" s="492"/>
      <c r="G110" s="492"/>
      <c r="H110" s="492"/>
      <c r="I110" s="492"/>
      <c r="J110" s="492"/>
      <c r="K110" s="492"/>
    </row>
    <row r="111" spans="1:11" x14ac:dyDescent="0.2">
      <c r="A111" s="18" t="s">
        <v>7003</v>
      </c>
      <c r="D111" s="19"/>
      <c r="E111" s="492"/>
      <c r="F111" s="492"/>
      <c r="G111" s="492"/>
      <c r="H111" s="492"/>
      <c r="I111" s="492"/>
      <c r="J111" s="492"/>
      <c r="K111" s="492"/>
    </row>
    <row r="112" spans="1:11" x14ac:dyDescent="0.2">
      <c r="A112" s="11" t="s">
        <v>48</v>
      </c>
      <c r="D112" s="19"/>
      <c r="E112" s="492"/>
      <c r="F112" s="492"/>
      <c r="G112" s="492"/>
      <c r="H112" s="492"/>
      <c r="I112" s="492"/>
      <c r="J112" s="492"/>
      <c r="K112" s="492"/>
    </row>
    <row r="113" spans="1:11" x14ac:dyDescent="0.2">
      <c r="A113" s="101" t="s">
        <v>4920</v>
      </c>
      <c r="D113" s="19"/>
      <c r="E113" s="492"/>
      <c r="F113" s="492"/>
      <c r="G113" s="492"/>
      <c r="H113" s="492"/>
      <c r="I113" s="492"/>
      <c r="J113" s="492"/>
      <c r="K113" s="492"/>
    </row>
    <row r="114" spans="1:11" x14ac:dyDescent="0.2">
      <c r="A114" s="11" t="s">
        <v>4360</v>
      </c>
      <c r="D114" s="19"/>
      <c r="E114" s="492"/>
      <c r="F114" s="492"/>
      <c r="G114" s="492"/>
      <c r="H114" s="492"/>
      <c r="I114" s="492"/>
      <c r="J114" s="492"/>
      <c r="K114" s="492"/>
    </row>
    <row r="115" spans="1:11" x14ac:dyDescent="0.2">
      <c r="A115" s="11" t="s">
        <v>4583</v>
      </c>
      <c r="D115" s="19"/>
      <c r="E115" s="492"/>
      <c r="F115" s="492"/>
      <c r="G115" s="492"/>
      <c r="H115" s="492"/>
      <c r="I115" s="492"/>
      <c r="J115" s="492"/>
      <c r="K115" s="492"/>
    </row>
    <row r="116" spans="1:11" x14ac:dyDescent="0.2">
      <c r="A116" s="156" t="s">
        <v>4490</v>
      </c>
      <c r="D116" s="19"/>
      <c r="E116" s="492"/>
      <c r="F116" s="492"/>
      <c r="G116" s="492"/>
      <c r="H116" s="492"/>
      <c r="I116" s="492"/>
      <c r="J116" s="492"/>
      <c r="K116" s="492"/>
    </row>
    <row r="117" spans="1:11" x14ac:dyDescent="0.2">
      <c r="A117" s="156" t="s">
        <v>6610</v>
      </c>
      <c r="B117" s="256" t="s">
        <v>7759</v>
      </c>
      <c r="C117" s="253" t="s">
        <v>7805</v>
      </c>
      <c r="D117" s="237" t="s">
        <v>7557</v>
      </c>
      <c r="E117" s="492"/>
      <c r="F117" s="492"/>
      <c r="G117" s="492"/>
      <c r="H117" s="492"/>
      <c r="I117" s="492"/>
      <c r="J117" s="492"/>
      <c r="K117" s="492"/>
    </row>
    <row r="118" spans="1:11" x14ac:dyDescent="0.2">
      <c r="A118" s="156" t="s">
        <v>7563</v>
      </c>
      <c r="B118" s="214" t="s">
        <v>6613</v>
      </c>
      <c r="C118" s="158" t="s">
        <v>7806</v>
      </c>
      <c r="D118" s="157" t="s">
        <v>7463</v>
      </c>
      <c r="E118" s="492"/>
      <c r="F118" s="492"/>
      <c r="G118" s="492"/>
      <c r="H118" s="492"/>
      <c r="I118" s="492"/>
      <c r="J118" s="492"/>
      <c r="K118" s="492"/>
    </row>
    <row r="119" spans="1:11" x14ac:dyDescent="0.2">
      <c r="D119" s="19"/>
      <c r="E119" s="492"/>
      <c r="F119" s="492"/>
      <c r="G119" s="492"/>
      <c r="H119" s="492"/>
      <c r="I119" s="492"/>
      <c r="J119" s="492"/>
      <c r="K119" s="492"/>
    </row>
    <row r="120" spans="1:11" x14ac:dyDescent="0.2">
      <c r="A120" s="18" t="s">
        <v>7004</v>
      </c>
      <c r="D120" s="19"/>
      <c r="E120" s="492"/>
      <c r="F120" s="492"/>
      <c r="G120" s="492"/>
      <c r="H120" s="492"/>
      <c r="I120" s="492"/>
      <c r="J120" s="492"/>
      <c r="K120" s="492"/>
    </row>
    <row r="121" spans="1:11" x14ac:dyDescent="0.2">
      <c r="A121" s="11" t="s">
        <v>48</v>
      </c>
      <c r="D121" s="19"/>
      <c r="E121" s="492"/>
      <c r="F121" s="492"/>
      <c r="G121" s="492"/>
      <c r="H121" s="492"/>
      <c r="I121" s="492"/>
      <c r="J121" s="492"/>
      <c r="K121" s="492"/>
    </row>
    <row r="122" spans="1:11" x14ac:dyDescent="0.2">
      <c r="A122" s="101" t="s">
        <v>4920</v>
      </c>
      <c r="D122" s="19"/>
      <c r="E122" s="492"/>
      <c r="F122" s="492"/>
      <c r="G122" s="492"/>
      <c r="H122" s="492"/>
      <c r="I122" s="492"/>
      <c r="J122" s="492"/>
      <c r="K122" s="492"/>
    </row>
    <row r="123" spans="1:11" x14ac:dyDescent="0.2">
      <c r="A123" s="11" t="s">
        <v>4360</v>
      </c>
      <c r="D123" s="19"/>
      <c r="E123" s="492"/>
      <c r="F123" s="492"/>
      <c r="G123" s="492"/>
      <c r="H123" s="492"/>
      <c r="I123" s="492"/>
      <c r="J123" s="492"/>
      <c r="K123" s="492"/>
    </row>
    <row r="124" spans="1:11" x14ac:dyDescent="0.2">
      <c r="A124" s="11" t="s">
        <v>4508</v>
      </c>
      <c r="D124" s="19"/>
      <c r="E124" s="492"/>
      <c r="F124" s="492"/>
      <c r="G124" s="492"/>
      <c r="H124" s="492"/>
      <c r="I124" s="492"/>
      <c r="J124" s="492"/>
      <c r="K124" s="492"/>
    </row>
    <row r="125" spans="1:11" x14ac:dyDescent="0.2">
      <c r="A125" s="15" t="s">
        <v>6656</v>
      </c>
      <c r="D125" s="19"/>
      <c r="E125" s="492"/>
      <c r="F125" s="492"/>
      <c r="G125" s="492"/>
      <c r="H125" s="492"/>
      <c r="I125" s="492"/>
      <c r="J125" s="492"/>
      <c r="K125" s="492"/>
    </row>
    <row r="126" spans="1:11" x14ac:dyDescent="0.2">
      <c r="A126" s="156" t="s">
        <v>4490</v>
      </c>
      <c r="D126" s="19"/>
      <c r="E126" s="492"/>
      <c r="F126" s="492"/>
      <c r="G126" s="492"/>
      <c r="H126" s="492"/>
      <c r="I126" s="492"/>
      <c r="J126" s="492"/>
      <c r="K126" s="492"/>
    </row>
    <row r="127" spans="1:11" x14ac:dyDescent="0.2">
      <c r="A127" s="156" t="s">
        <v>6610</v>
      </c>
      <c r="B127" s="256" t="s">
        <v>7759</v>
      </c>
      <c r="C127" s="253" t="s">
        <v>7805</v>
      </c>
      <c r="D127" s="237" t="s">
        <v>7557</v>
      </c>
      <c r="E127" s="492"/>
      <c r="F127" s="492"/>
      <c r="G127" s="492"/>
      <c r="H127" s="492"/>
      <c r="I127" s="492"/>
      <c r="J127" s="492"/>
      <c r="K127" s="492"/>
    </row>
    <row r="128" spans="1:11" x14ac:dyDescent="0.2">
      <c r="A128" s="156" t="s">
        <v>7563</v>
      </c>
      <c r="B128" s="214" t="s">
        <v>6613</v>
      </c>
      <c r="C128" s="158" t="s">
        <v>7806</v>
      </c>
      <c r="D128" s="157" t="s">
        <v>7463</v>
      </c>
      <c r="E128" s="492"/>
      <c r="F128" s="492"/>
      <c r="G128" s="492"/>
      <c r="H128" s="492"/>
      <c r="I128" s="492"/>
      <c r="J128" s="492"/>
      <c r="K128" s="492"/>
    </row>
    <row r="129" spans="1:11" x14ac:dyDescent="0.2">
      <c r="A129" s="15"/>
      <c r="D129" s="19"/>
      <c r="E129" s="492"/>
      <c r="F129" s="492"/>
      <c r="G129" s="492"/>
      <c r="H129" s="492"/>
      <c r="I129" s="492"/>
      <c r="J129" s="492"/>
      <c r="K129" s="492"/>
    </row>
    <row r="130" spans="1:11" x14ac:dyDescent="0.2">
      <c r="A130" s="18" t="s">
        <v>7021</v>
      </c>
      <c r="D130" s="19"/>
      <c r="E130" s="492"/>
      <c r="F130" s="492"/>
      <c r="G130" s="492"/>
      <c r="H130" s="492"/>
      <c r="I130" s="492"/>
      <c r="J130" s="492"/>
      <c r="K130" s="492"/>
    </row>
    <row r="131" spans="1:11" x14ac:dyDescent="0.2">
      <c r="A131" s="11" t="s">
        <v>48</v>
      </c>
      <c r="D131" s="19"/>
      <c r="E131" s="492"/>
      <c r="F131" s="492"/>
      <c r="G131" s="492"/>
      <c r="H131" s="492"/>
      <c r="I131" s="492"/>
      <c r="J131" s="492"/>
      <c r="K131" s="492"/>
    </row>
    <row r="132" spans="1:11" x14ac:dyDescent="0.2">
      <c r="A132" s="101" t="s">
        <v>4920</v>
      </c>
      <c r="D132" s="19"/>
      <c r="E132" s="492"/>
      <c r="F132" s="492"/>
      <c r="G132" s="492"/>
      <c r="H132" s="492"/>
      <c r="I132" s="492"/>
      <c r="J132" s="492"/>
      <c r="K132" s="492"/>
    </row>
    <row r="133" spans="1:11" x14ac:dyDescent="0.2">
      <c r="A133" s="11" t="s">
        <v>4360</v>
      </c>
      <c r="D133" s="19"/>
      <c r="E133" s="492"/>
      <c r="F133" s="492"/>
      <c r="G133" s="492"/>
      <c r="H133" s="492"/>
      <c r="I133" s="492"/>
      <c r="J133" s="492"/>
      <c r="K133" s="492"/>
    </row>
    <row r="134" spans="1:11" x14ac:dyDescent="0.2">
      <c r="A134" s="11" t="s">
        <v>4583</v>
      </c>
      <c r="D134" s="19"/>
      <c r="E134" s="492"/>
      <c r="F134" s="492"/>
      <c r="G134" s="492"/>
      <c r="H134" s="492"/>
      <c r="I134" s="492"/>
      <c r="J134" s="492"/>
      <c r="K134" s="492"/>
    </row>
    <row r="135" spans="1:11" x14ac:dyDescent="0.2">
      <c r="A135" s="156" t="s">
        <v>4491</v>
      </c>
      <c r="D135" s="19"/>
      <c r="E135" s="492"/>
      <c r="F135" s="492"/>
      <c r="G135" s="492"/>
      <c r="H135" s="492"/>
      <c r="I135" s="492"/>
      <c r="J135" s="492"/>
      <c r="K135" s="492"/>
    </row>
    <row r="136" spans="1:11" x14ac:dyDescent="0.2">
      <c r="A136" s="15" t="s">
        <v>6610</v>
      </c>
      <c r="B136" s="256" t="s">
        <v>7759</v>
      </c>
      <c r="C136" s="253" t="s">
        <v>7805</v>
      </c>
      <c r="D136" s="237" t="s">
        <v>7557</v>
      </c>
      <c r="E136" s="492"/>
      <c r="F136" s="492"/>
      <c r="G136" s="492"/>
      <c r="H136" s="492"/>
      <c r="I136" s="492"/>
      <c r="J136" s="492"/>
      <c r="K136" s="492"/>
    </row>
    <row r="137" spans="1:11" x14ac:dyDescent="0.2">
      <c r="D137" s="19"/>
      <c r="E137" s="492"/>
      <c r="F137" s="492"/>
      <c r="G137" s="492"/>
      <c r="H137" s="492"/>
      <c r="I137" s="492"/>
      <c r="J137" s="492"/>
      <c r="K137" s="492"/>
    </row>
    <row r="138" spans="1:11" x14ac:dyDescent="0.2">
      <c r="A138" s="18" t="s">
        <v>7022</v>
      </c>
      <c r="D138" s="19"/>
      <c r="E138" s="492"/>
      <c r="F138" s="492"/>
      <c r="G138" s="492"/>
      <c r="H138" s="492"/>
      <c r="I138" s="492"/>
      <c r="J138" s="492"/>
      <c r="K138" s="492"/>
    </row>
    <row r="139" spans="1:11" x14ac:dyDescent="0.2">
      <c r="A139" s="11" t="s">
        <v>48</v>
      </c>
      <c r="D139" s="19"/>
      <c r="E139" s="492"/>
      <c r="F139" s="492"/>
      <c r="G139" s="492"/>
      <c r="H139" s="492"/>
      <c r="I139" s="492"/>
      <c r="J139" s="492"/>
      <c r="K139" s="492"/>
    </row>
    <row r="140" spans="1:11" x14ac:dyDescent="0.2">
      <c r="A140" s="101" t="s">
        <v>4920</v>
      </c>
      <c r="D140" s="19"/>
      <c r="E140" s="492"/>
      <c r="F140" s="492"/>
      <c r="G140" s="492"/>
      <c r="H140" s="492"/>
      <c r="I140" s="492"/>
      <c r="J140" s="492"/>
      <c r="K140" s="492"/>
    </row>
    <row r="141" spans="1:11" x14ac:dyDescent="0.2">
      <c r="A141" s="11" t="s">
        <v>4360</v>
      </c>
      <c r="D141" s="19"/>
      <c r="E141" s="492"/>
      <c r="F141" s="492"/>
      <c r="G141" s="492"/>
      <c r="H141" s="492"/>
      <c r="I141" s="492"/>
      <c r="J141" s="492"/>
      <c r="K141" s="492"/>
    </row>
    <row r="142" spans="1:11" x14ac:dyDescent="0.2">
      <c r="A142" s="11" t="s">
        <v>4508</v>
      </c>
      <c r="D142" s="19"/>
      <c r="E142" s="492"/>
      <c r="F142" s="492"/>
      <c r="G142" s="492"/>
      <c r="H142" s="492"/>
      <c r="I142" s="492"/>
      <c r="J142" s="492"/>
      <c r="K142" s="492"/>
    </row>
    <row r="143" spans="1:11" x14ac:dyDescent="0.2">
      <c r="A143" s="15" t="s">
        <v>6656</v>
      </c>
      <c r="D143" s="19"/>
      <c r="E143" s="492"/>
      <c r="F143" s="492"/>
      <c r="G143" s="492"/>
      <c r="H143" s="492"/>
      <c r="I143" s="492"/>
      <c r="J143" s="492"/>
      <c r="K143" s="492"/>
    </row>
    <row r="144" spans="1:11" x14ac:dyDescent="0.2">
      <c r="A144" s="156" t="s">
        <v>4491</v>
      </c>
      <c r="D144" s="19"/>
      <c r="E144" s="492"/>
      <c r="F144" s="492"/>
      <c r="G144" s="492"/>
      <c r="H144" s="492"/>
      <c r="I144" s="492"/>
      <c r="J144" s="492"/>
      <c r="K144" s="492"/>
    </row>
    <row r="145" spans="1:13" x14ac:dyDescent="0.2">
      <c r="A145" s="15" t="s">
        <v>6610</v>
      </c>
      <c r="B145" s="256" t="s">
        <v>7759</v>
      </c>
      <c r="C145" s="253" t="s">
        <v>7805</v>
      </c>
      <c r="D145" s="237" t="s">
        <v>7557</v>
      </c>
      <c r="E145" s="492"/>
      <c r="F145" s="492"/>
      <c r="G145" s="492"/>
      <c r="H145" s="492"/>
      <c r="I145" s="492"/>
      <c r="J145" s="492"/>
      <c r="K145" s="492"/>
    </row>
    <row r="146" spans="1:13" x14ac:dyDescent="0.2">
      <c r="A146" s="15"/>
      <c r="D146" s="19"/>
      <c r="E146" s="492"/>
      <c r="F146" s="492"/>
      <c r="G146" s="492"/>
      <c r="H146" s="492"/>
      <c r="I146" s="492"/>
      <c r="J146" s="492"/>
      <c r="K146" s="492"/>
    </row>
    <row r="147" spans="1:13" x14ac:dyDescent="0.2">
      <c r="A147" s="17" t="s">
        <v>1187</v>
      </c>
      <c r="C147" s="19"/>
      <c r="D147" s="19"/>
      <c r="E147" s="492"/>
      <c r="F147" s="492"/>
      <c r="G147" s="492"/>
      <c r="H147" s="62"/>
      <c r="I147" s="492"/>
      <c r="J147" s="492"/>
      <c r="K147" s="492"/>
      <c r="L147" s="492"/>
      <c r="M147" s="492"/>
    </row>
    <row r="148" spans="1:13" x14ac:dyDescent="0.2">
      <c r="C148" s="19"/>
      <c r="D148" s="19"/>
      <c r="E148" s="492"/>
      <c r="F148" s="492"/>
      <c r="G148" s="492"/>
      <c r="H148" s="62"/>
      <c r="I148" s="492"/>
      <c r="J148" s="492"/>
      <c r="K148" s="492"/>
      <c r="L148" s="492"/>
      <c r="M148" s="492"/>
    </row>
    <row r="149" spans="1:13" ht="51" x14ac:dyDescent="0.2">
      <c r="A149" s="19"/>
      <c r="B149" s="62"/>
      <c r="C149" s="278" t="s">
        <v>841</v>
      </c>
      <c r="D149" s="215" t="s">
        <v>991</v>
      </c>
      <c r="E149" s="215" t="s">
        <v>990</v>
      </c>
      <c r="F149" s="215" t="s">
        <v>989</v>
      </c>
      <c r="G149" s="215" t="s">
        <v>7146</v>
      </c>
      <c r="H149" s="215" t="s">
        <v>702</v>
      </c>
      <c r="I149" s="215" t="s">
        <v>704</v>
      </c>
      <c r="J149" s="215" t="s">
        <v>703</v>
      </c>
      <c r="K149" s="215" t="s">
        <v>705</v>
      </c>
      <c r="L149" s="19"/>
    </row>
    <row r="150" spans="1:13" x14ac:dyDescent="0.2">
      <c r="A150" s="19"/>
      <c r="B150" s="62"/>
      <c r="C150" s="313" t="s">
        <v>7837</v>
      </c>
      <c r="D150" s="313" t="s">
        <v>7838</v>
      </c>
      <c r="E150" s="313" t="s">
        <v>7839</v>
      </c>
      <c r="F150" s="313" t="s">
        <v>7840</v>
      </c>
      <c r="G150" s="313" t="s">
        <v>7841</v>
      </c>
      <c r="H150" s="313" t="s">
        <v>7856</v>
      </c>
      <c r="I150" s="313" t="s">
        <v>7863</v>
      </c>
      <c r="J150" s="313" t="s">
        <v>7864</v>
      </c>
      <c r="K150" s="313" t="s">
        <v>7865</v>
      </c>
      <c r="L150" s="19"/>
    </row>
    <row r="151" spans="1:13" x14ac:dyDescent="0.2">
      <c r="A151" s="89" t="s">
        <v>1057</v>
      </c>
      <c r="B151" s="506" t="s">
        <v>7825</v>
      </c>
      <c r="C151" s="699" t="s">
        <v>388</v>
      </c>
      <c r="D151" s="699" t="s">
        <v>1186</v>
      </c>
      <c r="E151" s="699" t="s">
        <v>1185</v>
      </c>
      <c r="F151" s="699" t="s">
        <v>1972</v>
      </c>
      <c r="G151" s="699" t="s">
        <v>3640</v>
      </c>
      <c r="H151" s="698" t="s">
        <v>1182</v>
      </c>
      <c r="I151" s="699" t="s">
        <v>1184</v>
      </c>
      <c r="J151" s="699" t="s">
        <v>1183</v>
      </c>
      <c r="K151" s="699" t="s">
        <v>1971</v>
      </c>
      <c r="L151" s="17" t="s">
        <v>4595</v>
      </c>
    </row>
    <row r="152" spans="1:13" x14ac:dyDescent="0.2">
      <c r="A152" s="89" t="s">
        <v>1050</v>
      </c>
      <c r="B152" s="506" t="s">
        <v>7826</v>
      </c>
      <c r="C152" s="699" t="s">
        <v>365</v>
      </c>
      <c r="D152" s="699" t="s">
        <v>1181</v>
      </c>
      <c r="E152" s="699" t="s">
        <v>1180</v>
      </c>
      <c r="F152" s="699" t="s">
        <v>2191</v>
      </c>
      <c r="G152" s="699" t="s">
        <v>3653</v>
      </c>
      <c r="H152" s="699" t="s">
        <v>1177</v>
      </c>
      <c r="I152" s="699" t="s">
        <v>1179</v>
      </c>
      <c r="J152" s="699" t="s">
        <v>1178</v>
      </c>
      <c r="K152" s="699" t="s">
        <v>1970</v>
      </c>
      <c r="L152" s="17" t="s">
        <v>4596</v>
      </c>
    </row>
    <row r="153" spans="1:13" x14ac:dyDescent="0.2">
      <c r="A153" s="89" t="s">
        <v>1043</v>
      </c>
      <c r="B153" s="506" t="s">
        <v>7827</v>
      </c>
      <c r="C153" s="699" t="s">
        <v>383</v>
      </c>
      <c r="D153" s="699" t="s">
        <v>1176</v>
      </c>
      <c r="E153" s="699" t="s">
        <v>1175</v>
      </c>
      <c r="F153" s="699" t="s">
        <v>2192</v>
      </c>
      <c r="G153" s="699" t="s">
        <v>3666</v>
      </c>
      <c r="H153" s="699" t="s">
        <v>1172</v>
      </c>
      <c r="I153" s="699" t="s">
        <v>1174</v>
      </c>
      <c r="J153" s="699" t="s">
        <v>1173</v>
      </c>
      <c r="K153" s="699" t="s">
        <v>1969</v>
      </c>
      <c r="L153" s="17" t="s">
        <v>7372</v>
      </c>
    </row>
    <row r="154" spans="1:13" x14ac:dyDescent="0.2">
      <c r="A154" s="89" t="s">
        <v>1036</v>
      </c>
      <c r="B154" s="506" t="s">
        <v>7828</v>
      </c>
      <c r="C154" s="699" t="s">
        <v>2970</v>
      </c>
      <c r="D154" s="699" t="s">
        <v>5321</v>
      </c>
      <c r="E154" s="699" t="s">
        <v>5345</v>
      </c>
      <c r="F154" s="699" t="s">
        <v>5359</v>
      </c>
      <c r="G154" s="699" t="s">
        <v>3678</v>
      </c>
      <c r="H154" s="698" t="s">
        <v>3679</v>
      </c>
      <c r="I154" s="699" t="s">
        <v>3680</v>
      </c>
      <c r="J154" s="699" t="s">
        <v>3681</v>
      </c>
      <c r="K154" s="699" t="s">
        <v>3682</v>
      </c>
      <c r="L154" s="17" t="s">
        <v>4597</v>
      </c>
    </row>
    <row r="155" spans="1:13" x14ac:dyDescent="0.2">
      <c r="A155" s="89" t="s">
        <v>1035</v>
      </c>
      <c r="B155" s="506" t="s">
        <v>7829</v>
      </c>
      <c r="C155" s="699" t="s">
        <v>2972</v>
      </c>
      <c r="D155" s="699" t="s">
        <v>5322</v>
      </c>
      <c r="E155" s="699" t="s">
        <v>5346</v>
      </c>
      <c r="F155" s="699" t="s">
        <v>5360</v>
      </c>
      <c r="G155" s="699" t="s">
        <v>3693</v>
      </c>
      <c r="H155" s="699" t="s">
        <v>3694</v>
      </c>
      <c r="I155" s="699" t="s">
        <v>3695</v>
      </c>
      <c r="J155" s="699" t="s">
        <v>3696</v>
      </c>
      <c r="K155" s="699" t="s">
        <v>3697</v>
      </c>
      <c r="L155" s="17" t="s">
        <v>4598</v>
      </c>
    </row>
    <row r="156" spans="1:13" x14ac:dyDescent="0.2">
      <c r="A156" s="89" t="s">
        <v>1034</v>
      </c>
      <c r="B156" s="506" t="s">
        <v>7830</v>
      </c>
      <c r="C156" s="699" t="s">
        <v>2974</v>
      </c>
      <c r="D156" s="699" t="s">
        <v>5323</v>
      </c>
      <c r="E156" s="699" t="s">
        <v>5347</v>
      </c>
      <c r="F156" s="699" t="s">
        <v>5361</v>
      </c>
      <c r="G156" s="699" t="s">
        <v>3707</v>
      </c>
      <c r="H156" s="699" t="s">
        <v>3708</v>
      </c>
      <c r="I156" s="699" t="s">
        <v>3709</v>
      </c>
      <c r="J156" s="699" t="s">
        <v>3710</v>
      </c>
      <c r="K156" s="699" t="s">
        <v>3711</v>
      </c>
      <c r="L156" s="17" t="s">
        <v>4599</v>
      </c>
    </row>
    <row r="157" spans="1:13" x14ac:dyDescent="0.2">
      <c r="A157" s="89" t="s">
        <v>1033</v>
      </c>
      <c r="B157" s="506" t="s">
        <v>7892</v>
      </c>
      <c r="C157" s="699" t="s">
        <v>2976</v>
      </c>
      <c r="D157" s="699" t="s">
        <v>5324</v>
      </c>
      <c r="E157" s="699" t="s">
        <v>5348</v>
      </c>
      <c r="F157" s="699" t="s">
        <v>5362</v>
      </c>
      <c r="G157" s="699" t="s">
        <v>3720</v>
      </c>
      <c r="H157" s="698" t="s">
        <v>3721</v>
      </c>
      <c r="I157" s="699" t="s">
        <v>3722</v>
      </c>
      <c r="J157" s="699" t="s">
        <v>3723</v>
      </c>
      <c r="K157" s="699" t="s">
        <v>3724</v>
      </c>
      <c r="L157" s="17" t="s">
        <v>4600</v>
      </c>
    </row>
    <row r="158" spans="1:13" x14ac:dyDescent="0.2">
      <c r="A158" s="89" t="s">
        <v>1032</v>
      </c>
      <c r="B158" s="506" t="s">
        <v>7893</v>
      </c>
      <c r="C158" s="699" t="s">
        <v>2978</v>
      </c>
      <c r="D158" s="699" t="s">
        <v>5325</v>
      </c>
      <c r="E158" s="699" t="s">
        <v>5349</v>
      </c>
      <c r="F158" s="699" t="s">
        <v>5363</v>
      </c>
      <c r="G158" s="699" t="s">
        <v>3732</v>
      </c>
      <c r="H158" s="699" t="s">
        <v>3733</v>
      </c>
      <c r="I158" s="699" t="s">
        <v>3734</v>
      </c>
      <c r="J158" s="699" t="s">
        <v>3735</v>
      </c>
      <c r="K158" s="699" t="s">
        <v>3736</v>
      </c>
      <c r="L158" s="17" t="s">
        <v>4601</v>
      </c>
    </row>
    <row r="159" spans="1:13" x14ac:dyDescent="0.2">
      <c r="A159" s="89" t="s">
        <v>1031</v>
      </c>
      <c r="B159" s="506" t="s">
        <v>7894</v>
      </c>
      <c r="C159" s="699" t="s">
        <v>2981</v>
      </c>
      <c r="D159" s="699" t="s">
        <v>5326</v>
      </c>
      <c r="E159" s="699" t="s">
        <v>5350</v>
      </c>
      <c r="F159" s="699" t="s">
        <v>5364</v>
      </c>
      <c r="G159" s="699" t="s">
        <v>3742</v>
      </c>
      <c r="H159" s="699" t="s">
        <v>3743</v>
      </c>
      <c r="I159" s="699" t="s">
        <v>3744</v>
      </c>
      <c r="J159" s="699" t="s">
        <v>3745</v>
      </c>
      <c r="K159" s="699" t="s">
        <v>3746</v>
      </c>
      <c r="L159" s="17" t="s">
        <v>7373</v>
      </c>
    </row>
    <row r="160" spans="1:13" x14ac:dyDescent="0.2">
      <c r="A160" s="89" t="s">
        <v>1086</v>
      </c>
      <c r="B160" s="506" t="s">
        <v>7895</v>
      </c>
      <c r="C160" s="699" t="s">
        <v>2983</v>
      </c>
      <c r="D160" s="699" t="s">
        <v>5327</v>
      </c>
      <c r="E160" s="699" t="s">
        <v>5351</v>
      </c>
      <c r="F160" s="699" t="s">
        <v>5365</v>
      </c>
      <c r="G160" s="699" t="s">
        <v>3751</v>
      </c>
      <c r="H160" s="698" t="s">
        <v>3752</v>
      </c>
      <c r="I160" s="699" t="s">
        <v>3753</v>
      </c>
      <c r="J160" s="699" t="s">
        <v>3754</v>
      </c>
      <c r="K160" s="699" t="s">
        <v>3755</v>
      </c>
      <c r="L160" s="17" t="s">
        <v>4602</v>
      </c>
    </row>
    <row r="161" spans="1:13" x14ac:dyDescent="0.2">
      <c r="A161" s="89" t="s">
        <v>1085</v>
      </c>
      <c r="B161" s="506" t="s">
        <v>7831</v>
      </c>
      <c r="C161" s="699" t="s">
        <v>2985</v>
      </c>
      <c r="D161" s="699" t="s">
        <v>5328</v>
      </c>
      <c r="E161" s="699" t="s">
        <v>5352</v>
      </c>
      <c r="F161" s="699" t="s">
        <v>5366</v>
      </c>
      <c r="G161" s="699" t="s">
        <v>3759</v>
      </c>
      <c r="H161" s="699" t="s">
        <v>3760</v>
      </c>
      <c r="I161" s="699" t="s">
        <v>3761</v>
      </c>
      <c r="J161" s="699" t="s">
        <v>3762</v>
      </c>
      <c r="K161" s="699" t="s">
        <v>3763</v>
      </c>
      <c r="L161" s="17" t="s">
        <v>4603</v>
      </c>
    </row>
    <row r="162" spans="1:13" x14ac:dyDescent="0.2">
      <c r="A162" s="89" t="s">
        <v>1084</v>
      </c>
      <c r="B162" s="506" t="s">
        <v>7896</v>
      </c>
      <c r="C162" s="699" t="s">
        <v>2986</v>
      </c>
      <c r="D162" s="699" t="s">
        <v>5329</v>
      </c>
      <c r="E162" s="699" t="s">
        <v>5353</v>
      </c>
      <c r="F162" s="699" t="s">
        <v>5367</v>
      </c>
      <c r="G162" s="699" t="s">
        <v>3766</v>
      </c>
      <c r="H162" s="699" t="s">
        <v>3767</v>
      </c>
      <c r="I162" s="699" t="s">
        <v>3768</v>
      </c>
      <c r="J162" s="699" t="s">
        <v>3769</v>
      </c>
      <c r="K162" s="699" t="s">
        <v>5374</v>
      </c>
      <c r="L162" s="17" t="s">
        <v>4604</v>
      </c>
    </row>
    <row r="163" spans="1:13" x14ac:dyDescent="0.2">
      <c r="A163" s="89" t="s">
        <v>1083</v>
      </c>
      <c r="B163" s="506" t="s">
        <v>7897</v>
      </c>
      <c r="C163" s="699" t="s">
        <v>5306</v>
      </c>
      <c r="D163" s="699" t="s">
        <v>5330</v>
      </c>
      <c r="E163" s="699" t="s">
        <v>5354</v>
      </c>
      <c r="F163" s="699" t="s">
        <v>5368</v>
      </c>
      <c r="G163" s="699" t="s">
        <v>3772</v>
      </c>
      <c r="H163" s="698" t="s">
        <v>3773</v>
      </c>
      <c r="I163" s="699" t="s">
        <v>3774</v>
      </c>
      <c r="J163" s="699" t="s">
        <v>5382</v>
      </c>
      <c r="K163" s="699" t="s">
        <v>5375</v>
      </c>
      <c r="L163" s="17" t="s">
        <v>4605</v>
      </c>
    </row>
    <row r="164" spans="1:13" x14ac:dyDescent="0.2">
      <c r="A164" s="89" t="s">
        <v>1082</v>
      </c>
      <c r="B164" s="506" t="s">
        <v>7898</v>
      </c>
      <c r="C164" s="699" t="s">
        <v>5307</v>
      </c>
      <c r="D164" s="699" t="s">
        <v>5331</v>
      </c>
      <c r="E164" s="699" t="s">
        <v>5355</v>
      </c>
      <c r="F164" s="699" t="s">
        <v>5369</v>
      </c>
      <c r="G164" s="699" t="s">
        <v>3777</v>
      </c>
      <c r="H164" s="699" t="s">
        <v>3778</v>
      </c>
      <c r="I164" s="699" t="s">
        <v>5379</v>
      </c>
      <c r="J164" s="699" t="s">
        <v>5383</v>
      </c>
      <c r="K164" s="699" t="s">
        <v>5376</v>
      </c>
      <c r="L164" s="17" t="s">
        <v>4606</v>
      </c>
    </row>
    <row r="165" spans="1:13" x14ac:dyDescent="0.2">
      <c r="A165" s="89" t="s">
        <v>1131</v>
      </c>
      <c r="B165" s="506" t="s">
        <v>7899</v>
      </c>
      <c r="C165" s="699" t="s">
        <v>5308</v>
      </c>
      <c r="D165" s="699" t="s">
        <v>5332</v>
      </c>
      <c r="E165" s="699" t="s">
        <v>5356</v>
      </c>
      <c r="F165" s="699" t="s">
        <v>5370</v>
      </c>
      <c r="G165" s="699" t="s">
        <v>3780</v>
      </c>
      <c r="H165" s="699" t="s">
        <v>5386</v>
      </c>
      <c r="I165" s="699" t="s">
        <v>5380</v>
      </c>
      <c r="J165" s="699" t="s">
        <v>5384</v>
      </c>
      <c r="K165" s="699" t="s">
        <v>5377</v>
      </c>
      <c r="L165" s="17" t="s">
        <v>4607</v>
      </c>
    </row>
    <row r="166" spans="1:13" x14ac:dyDescent="0.2">
      <c r="A166" s="89" t="s">
        <v>1130</v>
      </c>
      <c r="B166" s="506" t="s">
        <v>7900</v>
      </c>
      <c r="C166" s="699" t="s">
        <v>5309</v>
      </c>
      <c r="D166" s="699" t="s">
        <v>5333</v>
      </c>
      <c r="E166" s="699" t="s">
        <v>5357</v>
      </c>
      <c r="F166" s="699" t="s">
        <v>5371</v>
      </c>
      <c r="G166" s="699" t="s">
        <v>7147</v>
      </c>
      <c r="H166" s="698" t="s">
        <v>5387</v>
      </c>
      <c r="I166" s="699" t="s">
        <v>5381</v>
      </c>
      <c r="J166" s="699" t="s">
        <v>5385</v>
      </c>
      <c r="K166" s="699" t="s">
        <v>5378</v>
      </c>
      <c r="L166" s="17" t="s">
        <v>4608</v>
      </c>
    </row>
    <row r="167" spans="1:13" x14ac:dyDescent="0.2">
      <c r="A167" s="89" t="s">
        <v>1129</v>
      </c>
      <c r="B167" s="506" t="s">
        <v>7901</v>
      </c>
      <c r="C167" s="699" t="s">
        <v>3791</v>
      </c>
      <c r="D167" s="699" t="s">
        <v>3792</v>
      </c>
      <c r="E167" s="699" t="s">
        <v>3793</v>
      </c>
      <c r="F167" s="699" t="s">
        <v>3794</v>
      </c>
      <c r="G167" s="699" t="s">
        <v>3796</v>
      </c>
      <c r="H167" s="699" t="s">
        <v>3797</v>
      </c>
      <c r="I167" s="699" t="s">
        <v>3798</v>
      </c>
      <c r="J167" s="699" t="s">
        <v>3799</v>
      </c>
      <c r="K167" s="699" t="s">
        <v>3800</v>
      </c>
      <c r="L167" s="17" t="s">
        <v>7374</v>
      </c>
    </row>
    <row r="168" spans="1:13" x14ac:dyDescent="0.2">
      <c r="A168" s="89" t="s">
        <v>1128</v>
      </c>
      <c r="B168" s="506" t="s">
        <v>7902</v>
      </c>
      <c r="C168" s="699" t="s">
        <v>1162</v>
      </c>
      <c r="D168" s="699" t="s">
        <v>1161</v>
      </c>
      <c r="E168" s="699" t="s">
        <v>3813</v>
      </c>
      <c r="F168" s="699" t="s">
        <v>5372</v>
      </c>
      <c r="G168" s="699" t="s">
        <v>3815</v>
      </c>
      <c r="H168" s="699" t="s">
        <v>3816</v>
      </c>
      <c r="I168" s="699" t="s">
        <v>3817</v>
      </c>
      <c r="J168" s="699" t="s">
        <v>3818</v>
      </c>
      <c r="K168" s="699" t="s">
        <v>3819</v>
      </c>
      <c r="L168" s="17" t="s">
        <v>7375</v>
      </c>
    </row>
    <row r="169" spans="1:13" x14ac:dyDescent="0.2">
      <c r="A169" s="89" t="s">
        <v>1127</v>
      </c>
      <c r="B169" s="506" t="s">
        <v>7903</v>
      </c>
      <c r="C169" s="699" t="s">
        <v>3831</v>
      </c>
      <c r="D169" s="699" t="s">
        <v>3832</v>
      </c>
      <c r="E169" s="699" t="s">
        <v>5358</v>
      </c>
      <c r="F169" s="699" t="s">
        <v>5373</v>
      </c>
      <c r="G169" s="699" t="s">
        <v>3834</v>
      </c>
      <c r="H169" s="698" t="s">
        <v>3835</v>
      </c>
      <c r="I169" s="699" t="s">
        <v>3836</v>
      </c>
      <c r="J169" s="699" t="s">
        <v>3837</v>
      </c>
      <c r="K169" s="699" t="s">
        <v>3838</v>
      </c>
      <c r="L169" s="17" t="s">
        <v>4609</v>
      </c>
    </row>
    <row r="170" spans="1:13" x14ac:dyDescent="0.2">
      <c r="A170" s="89" t="s">
        <v>1126</v>
      </c>
      <c r="B170" s="506" t="s">
        <v>7904</v>
      </c>
      <c r="C170" s="699" t="s">
        <v>1171</v>
      </c>
      <c r="D170" s="699" t="s">
        <v>1170</v>
      </c>
      <c r="E170" s="699" t="s">
        <v>1169</v>
      </c>
      <c r="F170" s="699" t="s">
        <v>2193</v>
      </c>
      <c r="G170" s="699" t="s">
        <v>3850</v>
      </c>
      <c r="H170" s="699" t="s">
        <v>1166</v>
      </c>
      <c r="I170" s="699" t="s">
        <v>1168</v>
      </c>
      <c r="J170" s="699" t="s">
        <v>1167</v>
      </c>
      <c r="K170" s="699" t="s">
        <v>1968</v>
      </c>
      <c r="L170" s="17" t="s">
        <v>7376</v>
      </c>
    </row>
    <row r="171" spans="1:13" x14ac:dyDescent="0.2">
      <c r="A171" s="128" t="s">
        <v>1165</v>
      </c>
      <c r="B171" s="506" t="s">
        <v>7832</v>
      </c>
      <c r="C171" s="699" t="s">
        <v>2194</v>
      </c>
      <c r="D171" s="699" t="s">
        <v>2195</v>
      </c>
      <c r="E171" s="699" t="s">
        <v>2196</v>
      </c>
      <c r="F171" s="699" t="s">
        <v>2197</v>
      </c>
      <c r="G171" s="602"/>
      <c r="H171" s="699" t="s">
        <v>1967</v>
      </c>
      <c r="I171" s="699" t="s">
        <v>1966</v>
      </c>
      <c r="J171" s="699" t="s">
        <v>1965</v>
      </c>
      <c r="K171" s="699" t="s">
        <v>1964</v>
      </c>
      <c r="L171" s="17" t="s">
        <v>4610</v>
      </c>
      <c r="M171" s="17" t="s">
        <v>4868</v>
      </c>
    </row>
    <row r="172" spans="1:13" x14ac:dyDescent="0.2">
      <c r="A172" s="128" t="s">
        <v>1023</v>
      </c>
      <c r="B172" s="506" t="s">
        <v>7905</v>
      </c>
      <c r="C172" s="699" t="s">
        <v>1164</v>
      </c>
      <c r="D172" s="699" t="s">
        <v>1163</v>
      </c>
      <c r="E172" s="602"/>
      <c r="F172" s="602"/>
      <c r="G172" s="602"/>
      <c r="H172" s="602"/>
      <c r="I172" s="602"/>
      <c r="J172" s="602"/>
      <c r="K172" s="602"/>
      <c r="L172" s="17" t="s">
        <v>4611</v>
      </c>
    </row>
    <row r="173" spans="1:13" x14ac:dyDescent="0.2">
      <c r="A173" s="128" t="s">
        <v>1020</v>
      </c>
      <c r="B173" s="506" t="s">
        <v>7906</v>
      </c>
      <c r="C173" s="699" t="s">
        <v>5310</v>
      </c>
      <c r="D173" s="699" t="s">
        <v>5334</v>
      </c>
      <c r="E173" s="602"/>
      <c r="F173" s="602"/>
      <c r="G173" s="602"/>
      <c r="H173" s="602"/>
      <c r="I173" s="602"/>
      <c r="J173" s="602"/>
      <c r="K173" s="602"/>
      <c r="L173" s="17" t="s">
        <v>4612</v>
      </c>
    </row>
    <row r="174" spans="1:13" x14ac:dyDescent="0.2">
      <c r="A174" s="128" t="s">
        <v>1017</v>
      </c>
      <c r="B174" s="506" t="s">
        <v>7907</v>
      </c>
      <c r="C174" s="699" t="s">
        <v>1160</v>
      </c>
      <c r="D174" s="699" t="s">
        <v>1159</v>
      </c>
      <c r="E174" s="602"/>
      <c r="F174" s="602"/>
      <c r="G174" s="602"/>
      <c r="H174" s="602"/>
      <c r="I174" s="602"/>
      <c r="J174" s="602"/>
      <c r="K174" s="602"/>
      <c r="L174" s="17" t="s">
        <v>4613</v>
      </c>
    </row>
    <row r="175" spans="1:13" x14ac:dyDescent="0.2">
      <c r="A175" s="128" t="s">
        <v>1014</v>
      </c>
      <c r="B175" s="506" t="s">
        <v>7908</v>
      </c>
      <c r="C175" s="699" t="s">
        <v>5311</v>
      </c>
      <c r="D175" s="699" t="s">
        <v>5335</v>
      </c>
      <c r="E175" s="602"/>
      <c r="F175" s="602"/>
      <c r="G175" s="602"/>
      <c r="H175" s="602"/>
      <c r="I175" s="602"/>
      <c r="J175" s="602"/>
      <c r="K175" s="602"/>
      <c r="L175" s="17" t="s">
        <v>4614</v>
      </c>
    </row>
    <row r="176" spans="1:13" x14ac:dyDescent="0.2">
      <c r="A176" s="128" t="s">
        <v>1013</v>
      </c>
      <c r="B176" s="506" t="s">
        <v>7909</v>
      </c>
      <c r="C176" s="699" t="s">
        <v>5312</v>
      </c>
      <c r="D176" s="699" t="s">
        <v>5336</v>
      </c>
      <c r="E176" s="602"/>
      <c r="F176" s="602"/>
      <c r="G176" s="602"/>
      <c r="H176" s="602"/>
      <c r="I176" s="602"/>
      <c r="J176" s="602"/>
      <c r="K176" s="602"/>
      <c r="L176" s="17" t="s">
        <v>4615</v>
      </c>
    </row>
    <row r="177" spans="1:15" x14ac:dyDescent="0.2">
      <c r="A177" s="128" t="s">
        <v>1012</v>
      </c>
      <c r="B177" s="506" t="s">
        <v>7910</v>
      </c>
      <c r="C177" s="699" t="s">
        <v>5313</v>
      </c>
      <c r="D177" s="699" t="s">
        <v>5337</v>
      </c>
      <c r="E177" s="602"/>
      <c r="F177" s="602"/>
      <c r="G177" s="602"/>
      <c r="H177" s="602"/>
      <c r="I177" s="602"/>
      <c r="J177" s="602"/>
      <c r="K177" s="602"/>
      <c r="L177" s="17" t="s">
        <v>4616</v>
      </c>
    </row>
    <row r="178" spans="1:15" x14ac:dyDescent="0.2">
      <c r="A178" s="128" t="s">
        <v>1011</v>
      </c>
      <c r="B178" s="506" t="s">
        <v>7911</v>
      </c>
      <c r="C178" s="699" t="s">
        <v>5314</v>
      </c>
      <c r="D178" s="699" t="s">
        <v>5338</v>
      </c>
      <c r="E178" s="602"/>
      <c r="F178" s="602"/>
      <c r="G178" s="602"/>
      <c r="H178" s="602"/>
      <c r="I178" s="602"/>
      <c r="J178" s="602"/>
      <c r="K178" s="602"/>
      <c r="L178" s="17" t="s">
        <v>4617</v>
      </c>
    </row>
    <row r="179" spans="1:15" x14ac:dyDescent="0.2">
      <c r="A179" s="128" t="s">
        <v>1010</v>
      </c>
      <c r="B179" s="506" t="s">
        <v>7912</v>
      </c>
      <c r="C179" s="699" t="s">
        <v>5315</v>
      </c>
      <c r="D179" s="699" t="s">
        <v>5339</v>
      </c>
      <c r="E179" s="602"/>
      <c r="F179" s="602"/>
      <c r="G179" s="602"/>
      <c r="H179" s="602"/>
      <c r="I179" s="602"/>
      <c r="J179" s="602"/>
      <c r="K179" s="602"/>
      <c r="L179" s="17" t="s">
        <v>4618</v>
      </c>
    </row>
    <row r="180" spans="1:15" x14ac:dyDescent="0.2">
      <c r="A180" s="128" t="s">
        <v>1009</v>
      </c>
      <c r="B180" s="506" t="s">
        <v>7913</v>
      </c>
      <c r="C180" s="699" t="s">
        <v>5316</v>
      </c>
      <c r="D180" s="699" t="s">
        <v>5340</v>
      </c>
      <c r="E180" s="602"/>
      <c r="F180" s="602"/>
      <c r="G180" s="602"/>
      <c r="H180" s="602"/>
      <c r="I180" s="602"/>
      <c r="J180" s="602"/>
      <c r="K180" s="602"/>
      <c r="L180" s="17" t="s">
        <v>4619</v>
      </c>
    </row>
    <row r="181" spans="1:15" x14ac:dyDescent="0.2">
      <c r="A181" s="128" t="s">
        <v>1008</v>
      </c>
      <c r="B181" s="506" t="s">
        <v>7833</v>
      </c>
      <c r="C181" s="699" t="s">
        <v>5317</v>
      </c>
      <c r="D181" s="699" t="s">
        <v>5341</v>
      </c>
      <c r="E181" s="602"/>
      <c r="F181" s="602"/>
      <c r="G181" s="602"/>
      <c r="H181" s="602"/>
      <c r="I181" s="602"/>
      <c r="J181" s="602"/>
      <c r="K181" s="602"/>
      <c r="L181" s="17" t="s">
        <v>4620</v>
      </c>
    </row>
    <row r="182" spans="1:15" x14ac:dyDescent="0.2">
      <c r="A182" s="128" t="s">
        <v>1007</v>
      </c>
      <c r="B182" s="506" t="s">
        <v>7914</v>
      </c>
      <c r="C182" s="699" t="s">
        <v>5318</v>
      </c>
      <c r="D182" s="699" t="s">
        <v>5342</v>
      </c>
      <c r="E182" s="602"/>
      <c r="F182" s="602"/>
      <c r="G182" s="602"/>
      <c r="H182" s="602"/>
      <c r="I182" s="602"/>
      <c r="J182" s="602"/>
      <c r="K182" s="602"/>
      <c r="L182" s="17" t="s">
        <v>4621</v>
      </c>
    </row>
    <row r="183" spans="1:15" x14ac:dyDescent="0.2">
      <c r="A183" s="128" t="s">
        <v>1006</v>
      </c>
      <c r="B183" s="506" t="s">
        <v>7915</v>
      </c>
      <c r="C183" s="699" t="s">
        <v>5319</v>
      </c>
      <c r="D183" s="699" t="s">
        <v>5343</v>
      </c>
      <c r="E183" s="602"/>
      <c r="F183" s="602"/>
      <c r="G183" s="602"/>
      <c r="H183" s="602"/>
      <c r="I183" s="602"/>
      <c r="J183" s="602"/>
      <c r="K183" s="602"/>
      <c r="L183" s="17" t="s">
        <v>4622</v>
      </c>
    </row>
    <row r="184" spans="1:15" x14ac:dyDescent="0.2">
      <c r="A184" s="128" t="s">
        <v>1005</v>
      </c>
      <c r="B184" s="506" t="s">
        <v>7916</v>
      </c>
      <c r="C184" s="699" t="s">
        <v>5320</v>
      </c>
      <c r="D184" s="699" t="s">
        <v>5344</v>
      </c>
      <c r="E184" s="602"/>
      <c r="F184" s="602"/>
      <c r="G184" s="602"/>
      <c r="H184" s="602"/>
      <c r="I184" s="602"/>
      <c r="J184" s="602"/>
      <c r="K184" s="602"/>
      <c r="L184" s="17" t="s">
        <v>4623</v>
      </c>
    </row>
    <row r="185" spans="1:15" x14ac:dyDescent="0.2">
      <c r="A185" s="128" t="s">
        <v>1004</v>
      </c>
      <c r="B185" s="506" t="s">
        <v>7917</v>
      </c>
      <c r="C185" s="699" t="s">
        <v>1158</v>
      </c>
      <c r="D185" s="699" t="s">
        <v>1157</v>
      </c>
      <c r="E185" s="602"/>
      <c r="F185" s="602"/>
      <c r="G185" s="602"/>
      <c r="H185" s="602"/>
      <c r="I185" s="602"/>
      <c r="J185" s="602"/>
      <c r="K185" s="602"/>
      <c r="L185" s="17" t="s">
        <v>4624</v>
      </c>
    </row>
    <row r="186" spans="1:15" x14ac:dyDescent="0.2">
      <c r="A186" s="128" t="s">
        <v>1156</v>
      </c>
      <c r="B186" s="506" t="s">
        <v>7918</v>
      </c>
      <c r="C186" s="699" t="s">
        <v>2198</v>
      </c>
      <c r="D186" s="699" t="s">
        <v>2199</v>
      </c>
      <c r="E186" s="602"/>
      <c r="F186" s="602"/>
      <c r="G186" s="602"/>
      <c r="H186" s="699" t="s">
        <v>1153</v>
      </c>
      <c r="I186" s="699" t="s">
        <v>1155</v>
      </c>
      <c r="J186" s="699" t="s">
        <v>1154</v>
      </c>
      <c r="K186" s="699" t="s">
        <v>2202</v>
      </c>
      <c r="L186" s="17" t="s">
        <v>4625</v>
      </c>
      <c r="M186" s="17" t="s">
        <v>4868</v>
      </c>
    </row>
    <row r="187" spans="1:15" x14ac:dyDescent="0.2">
      <c r="A187" s="128" t="s">
        <v>1152</v>
      </c>
      <c r="B187" s="506" t="s">
        <v>7919</v>
      </c>
      <c r="C187" s="699" t="s">
        <v>2200</v>
      </c>
      <c r="D187" s="699" t="s">
        <v>2201</v>
      </c>
      <c r="E187" s="602"/>
      <c r="F187" s="602"/>
      <c r="G187" s="602"/>
      <c r="H187" s="655" t="s">
        <v>2207</v>
      </c>
      <c r="I187" s="655" t="s">
        <v>2205</v>
      </c>
      <c r="J187" s="655" t="s">
        <v>2206</v>
      </c>
      <c r="K187" s="655" t="s">
        <v>2203</v>
      </c>
      <c r="M187" s="17" t="s">
        <v>4868</v>
      </c>
    </row>
    <row r="188" spans="1:15" x14ac:dyDescent="0.2">
      <c r="A188" s="89" t="s">
        <v>996</v>
      </c>
      <c r="B188" s="506" t="s">
        <v>7920</v>
      </c>
      <c r="C188" s="602"/>
      <c r="D188" s="602"/>
      <c r="E188" s="602"/>
      <c r="F188" s="602"/>
      <c r="G188" s="602"/>
      <c r="H188" s="655" t="s">
        <v>2208</v>
      </c>
      <c r="I188" s="602"/>
      <c r="J188" s="602"/>
      <c r="K188" s="655" t="s">
        <v>2204</v>
      </c>
      <c r="M188" s="17" t="s">
        <v>4865</v>
      </c>
    </row>
    <row r="189" spans="1:15" x14ac:dyDescent="0.2">
      <c r="A189" s="128" t="s">
        <v>1151</v>
      </c>
      <c r="B189" s="506" t="s">
        <v>7921</v>
      </c>
      <c r="C189" s="602"/>
      <c r="D189" s="602"/>
      <c r="E189" s="602"/>
      <c r="F189" s="602"/>
      <c r="G189" s="602"/>
      <c r="H189" s="655" t="s">
        <v>1149</v>
      </c>
      <c r="I189" s="602"/>
      <c r="J189" s="602"/>
      <c r="K189" s="655" t="s">
        <v>1150</v>
      </c>
    </row>
    <row r="190" spans="1:15" x14ac:dyDescent="0.2">
      <c r="C190" s="13" t="s">
        <v>4387</v>
      </c>
      <c r="D190" s="13"/>
      <c r="E190" s="13" t="s">
        <v>4388</v>
      </c>
      <c r="F190" s="13"/>
      <c r="G190" s="10" t="s">
        <v>7406</v>
      </c>
      <c r="H190" s="13" t="s">
        <v>4452</v>
      </c>
      <c r="I190" s="13" t="s">
        <v>4452</v>
      </c>
      <c r="J190" s="13" t="s">
        <v>4452</v>
      </c>
      <c r="K190" s="13" t="s">
        <v>4452</v>
      </c>
      <c r="L190" s="13"/>
      <c r="M190" s="13"/>
      <c r="N190" s="13"/>
      <c r="O190" s="13"/>
    </row>
    <row r="191" spans="1:15" x14ac:dyDescent="0.2">
      <c r="C191" s="13" t="s">
        <v>4856</v>
      </c>
    </row>
    <row r="192" spans="1:15" x14ac:dyDescent="0.2">
      <c r="C192" s="10" t="s">
        <v>2106</v>
      </c>
      <c r="D192" s="10" t="s">
        <v>2106</v>
      </c>
      <c r="E192" s="10" t="s">
        <v>2106</v>
      </c>
      <c r="F192" s="10" t="s">
        <v>7148</v>
      </c>
      <c r="G192" s="10"/>
      <c r="H192" s="10" t="s">
        <v>2106</v>
      </c>
      <c r="I192" s="10" t="s">
        <v>2106</v>
      </c>
      <c r="J192" s="10" t="s">
        <v>2106</v>
      </c>
      <c r="K192" s="10" t="s">
        <v>2106</v>
      </c>
      <c r="L192" s="10"/>
      <c r="M192" s="10"/>
      <c r="N192" s="10"/>
      <c r="O192" s="10"/>
    </row>
    <row r="193" spans="1:15" x14ac:dyDescent="0.2">
      <c r="C193" s="33" t="s">
        <v>6611</v>
      </c>
      <c r="D193" s="33" t="s">
        <v>6611</v>
      </c>
      <c r="E193" s="33" t="s">
        <v>6611</v>
      </c>
      <c r="F193" s="33" t="s">
        <v>6611</v>
      </c>
      <c r="G193" s="33"/>
      <c r="H193" s="33" t="s">
        <v>6611</v>
      </c>
      <c r="I193" s="33" t="s">
        <v>6611</v>
      </c>
      <c r="J193" s="33" t="s">
        <v>6611</v>
      </c>
      <c r="K193" s="33" t="s">
        <v>6611</v>
      </c>
      <c r="L193" s="33"/>
      <c r="M193" s="33"/>
      <c r="N193" s="33"/>
      <c r="O193" s="33"/>
    </row>
    <row r="194" spans="1:15" x14ac:dyDescent="0.2">
      <c r="C194" s="9" t="s">
        <v>4226</v>
      </c>
      <c r="D194" s="10" t="s">
        <v>4242</v>
      </c>
      <c r="E194" s="10" t="s">
        <v>4243</v>
      </c>
      <c r="F194" s="14"/>
      <c r="G194" s="14"/>
      <c r="H194" s="9" t="s">
        <v>4232</v>
      </c>
      <c r="I194" s="9" t="s">
        <v>4232</v>
      </c>
      <c r="J194" s="9" t="s">
        <v>4232</v>
      </c>
      <c r="K194" s="9" t="s">
        <v>4232</v>
      </c>
      <c r="L194" s="9"/>
      <c r="M194" s="9"/>
      <c r="N194" s="9"/>
      <c r="O194" s="9"/>
    </row>
    <row r="195" spans="1:15" x14ac:dyDescent="0.2">
      <c r="C195" s="10"/>
      <c r="D195" s="10"/>
      <c r="E195" s="10"/>
      <c r="F195" s="10" t="s">
        <v>4752</v>
      </c>
      <c r="G195" s="10"/>
      <c r="H195" s="10"/>
      <c r="I195" s="10"/>
      <c r="J195" s="10"/>
      <c r="K195" s="10"/>
      <c r="L195" s="10"/>
      <c r="M195" s="10"/>
      <c r="N195" s="10"/>
      <c r="O195" s="10"/>
    </row>
    <row r="196" spans="1:15" x14ac:dyDescent="0.2">
      <c r="C196" s="14"/>
      <c r="D196" s="10"/>
      <c r="E196" s="10"/>
      <c r="F196" s="10"/>
      <c r="G196" s="10"/>
      <c r="H196" s="9"/>
      <c r="I196" s="9" t="s">
        <v>4468</v>
      </c>
      <c r="J196" s="9" t="s">
        <v>4469</v>
      </c>
      <c r="K196" s="9" t="s">
        <v>4466</v>
      </c>
      <c r="L196" s="9"/>
      <c r="M196" s="9"/>
      <c r="N196" s="9"/>
      <c r="O196" s="9"/>
    </row>
    <row r="198" spans="1:15" x14ac:dyDescent="0.2">
      <c r="A198" s="18" t="s">
        <v>6987</v>
      </c>
    </row>
    <row r="199" spans="1:15" x14ac:dyDescent="0.2">
      <c r="A199" s="318" t="s">
        <v>48</v>
      </c>
    </row>
    <row r="200" spans="1:15" x14ac:dyDescent="0.2">
      <c r="A200" s="101" t="s">
        <v>4921</v>
      </c>
    </row>
    <row r="201" spans="1:15" x14ac:dyDescent="0.2">
      <c r="A201" s="11" t="s">
        <v>4360</v>
      </c>
    </row>
    <row r="202" spans="1:15" x14ac:dyDescent="0.2">
      <c r="A202" s="11" t="s">
        <v>4583</v>
      </c>
    </row>
    <row r="203" spans="1:15" x14ac:dyDescent="0.2">
      <c r="A203" s="318" t="s">
        <v>4859</v>
      </c>
    </row>
    <row r="204" spans="1:15" x14ac:dyDescent="0.2">
      <c r="A204" s="15" t="s">
        <v>6610</v>
      </c>
      <c r="B204" s="256" t="s">
        <v>7759</v>
      </c>
      <c r="C204" s="253" t="s">
        <v>7805</v>
      </c>
      <c r="D204" s="237" t="s">
        <v>7557</v>
      </c>
    </row>
    <row r="206" spans="1:15" x14ac:dyDescent="0.2">
      <c r="A206" s="18" t="s">
        <v>6988</v>
      </c>
    </row>
    <row r="207" spans="1:15" x14ac:dyDescent="0.2">
      <c r="A207" s="11" t="s">
        <v>48</v>
      </c>
    </row>
    <row r="208" spans="1:15" x14ac:dyDescent="0.2">
      <c r="A208" s="101" t="s">
        <v>4921</v>
      </c>
      <c r="E208" s="47"/>
      <c r="F208" s="47"/>
      <c r="G208" s="47"/>
      <c r="H208" s="47"/>
    </row>
    <row r="209" spans="1:13" x14ac:dyDescent="0.2">
      <c r="A209" s="11" t="s">
        <v>4360</v>
      </c>
      <c r="E209" s="47"/>
      <c r="F209" s="47"/>
      <c r="G209" s="47"/>
      <c r="H209" s="47"/>
    </row>
    <row r="210" spans="1:13" x14ac:dyDescent="0.2">
      <c r="A210" s="11" t="s">
        <v>4508</v>
      </c>
      <c r="E210" s="492"/>
      <c r="F210" s="492"/>
      <c r="G210" s="492"/>
      <c r="H210" s="492"/>
      <c r="I210" s="492"/>
      <c r="J210" s="492"/>
      <c r="K210" s="492"/>
    </row>
    <row r="211" spans="1:13" x14ac:dyDescent="0.2">
      <c r="A211" s="15" t="s">
        <v>6656</v>
      </c>
      <c r="D211" s="19"/>
      <c r="E211" s="492"/>
      <c r="F211" s="492"/>
      <c r="G211" s="492"/>
      <c r="H211" s="492"/>
      <c r="I211" s="492"/>
      <c r="J211" s="492"/>
      <c r="K211" s="492"/>
    </row>
    <row r="212" spans="1:13" x14ac:dyDescent="0.2">
      <c r="A212" s="318" t="s">
        <v>4859</v>
      </c>
      <c r="D212" s="19"/>
      <c r="E212" s="492"/>
      <c r="F212" s="492"/>
      <c r="G212" s="492"/>
      <c r="H212" s="492"/>
      <c r="I212" s="492"/>
      <c r="J212" s="492"/>
      <c r="K212" s="492"/>
    </row>
    <row r="213" spans="1:13" x14ac:dyDescent="0.2">
      <c r="A213" s="15" t="s">
        <v>6610</v>
      </c>
      <c r="B213" s="256" t="s">
        <v>7759</v>
      </c>
      <c r="C213" s="253" t="s">
        <v>7805</v>
      </c>
      <c r="D213" s="237" t="s">
        <v>7557</v>
      </c>
      <c r="E213" s="47"/>
      <c r="F213" s="47"/>
      <c r="G213" s="47"/>
      <c r="H213" s="47"/>
      <c r="I213" s="47"/>
      <c r="J213" s="47"/>
      <c r="K213" s="47"/>
      <c r="L213" s="47"/>
      <c r="M213" s="47"/>
    </row>
    <row r="214" spans="1:13" x14ac:dyDescent="0.2">
      <c r="A214" s="15"/>
      <c r="E214" s="47"/>
      <c r="F214" s="47"/>
      <c r="G214" s="47"/>
      <c r="H214" s="47"/>
      <c r="I214" s="47"/>
      <c r="J214" s="47"/>
      <c r="K214" s="47"/>
      <c r="L214" s="47"/>
      <c r="M214" s="47"/>
    </row>
    <row r="215" spans="1:13" x14ac:dyDescent="0.2">
      <c r="A215" s="18" t="s">
        <v>7005</v>
      </c>
      <c r="E215" s="47"/>
      <c r="F215" s="47"/>
      <c r="G215" s="47"/>
      <c r="H215" s="47"/>
      <c r="I215" s="47"/>
      <c r="J215" s="47"/>
      <c r="K215" s="47"/>
      <c r="L215" s="47"/>
      <c r="M215" s="47"/>
    </row>
    <row r="216" spans="1:13" x14ac:dyDescent="0.2">
      <c r="A216" s="17" t="s">
        <v>48</v>
      </c>
      <c r="E216" s="47"/>
      <c r="F216" s="47"/>
      <c r="G216" s="47"/>
      <c r="H216" s="47"/>
      <c r="I216" s="47"/>
      <c r="J216" s="47"/>
      <c r="K216" s="47"/>
      <c r="L216" s="47"/>
      <c r="M216" s="47"/>
    </row>
    <row r="217" spans="1:13" x14ac:dyDescent="0.2">
      <c r="A217" s="101" t="s">
        <v>4921</v>
      </c>
      <c r="E217" s="47"/>
      <c r="F217" s="47"/>
      <c r="G217" s="47"/>
      <c r="H217" s="47"/>
      <c r="I217" s="47"/>
      <c r="J217" s="47"/>
      <c r="K217" s="47"/>
      <c r="L217" s="47"/>
      <c r="M217" s="47"/>
    </row>
    <row r="218" spans="1:13" x14ac:dyDescent="0.2">
      <c r="A218" s="11" t="s">
        <v>4360</v>
      </c>
      <c r="E218" s="47"/>
      <c r="F218" s="47"/>
      <c r="G218" s="47"/>
      <c r="H218" s="47"/>
      <c r="I218" s="47"/>
      <c r="J218" s="47"/>
      <c r="K218" s="47"/>
      <c r="L218" s="47"/>
      <c r="M218" s="47"/>
    </row>
    <row r="219" spans="1:13" x14ac:dyDescent="0.2">
      <c r="A219" s="11" t="s">
        <v>4583</v>
      </c>
      <c r="E219" s="47"/>
      <c r="F219" s="47"/>
      <c r="G219" s="47"/>
      <c r="H219" s="47"/>
      <c r="I219" s="47"/>
      <c r="J219" s="47"/>
      <c r="K219" s="47"/>
      <c r="L219" s="47"/>
      <c r="M219" s="47"/>
    </row>
    <row r="220" spans="1:13" x14ac:dyDescent="0.2">
      <c r="A220" s="156" t="s">
        <v>4490</v>
      </c>
      <c r="E220" s="47"/>
      <c r="F220" s="47"/>
      <c r="G220" s="47"/>
      <c r="H220" s="47"/>
      <c r="I220" s="47"/>
      <c r="J220" s="47"/>
      <c r="K220" s="47"/>
      <c r="L220" s="47"/>
      <c r="M220" s="47"/>
    </row>
    <row r="221" spans="1:13" x14ac:dyDescent="0.2">
      <c r="A221" s="156" t="s">
        <v>6610</v>
      </c>
      <c r="B221" s="256" t="s">
        <v>7759</v>
      </c>
      <c r="C221" s="253" t="s">
        <v>7805</v>
      </c>
      <c r="D221" s="237" t="s">
        <v>7557</v>
      </c>
      <c r="E221" s="47"/>
      <c r="F221" s="47"/>
      <c r="G221" s="47"/>
      <c r="H221" s="47"/>
      <c r="I221" s="47"/>
      <c r="J221" s="47"/>
      <c r="K221" s="47"/>
      <c r="L221" s="47"/>
      <c r="M221" s="47"/>
    </row>
    <row r="222" spans="1:13" x14ac:dyDescent="0.2">
      <c r="A222" s="156" t="s">
        <v>7563</v>
      </c>
      <c r="B222" s="214" t="s">
        <v>6613</v>
      </c>
      <c r="C222" s="158" t="s">
        <v>7806</v>
      </c>
      <c r="D222" s="157" t="s">
        <v>7463</v>
      </c>
      <c r="E222" s="47"/>
      <c r="F222" s="47"/>
      <c r="G222" s="47"/>
      <c r="H222" s="47"/>
      <c r="I222" s="47"/>
      <c r="J222" s="47"/>
      <c r="K222" s="47"/>
      <c r="L222" s="47"/>
      <c r="M222" s="47"/>
    </row>
    <row r="223" spans="1:13" x14ac:dyDescent="0.2">
      <c r="E223" s="47"/>
      <c r="F223" s="47"/>
      <c r="G223" s="47"/>
      <c r="H223" s="47"/>
      <c r="I223" s="47"/>
      <c r="J223" s="47"/>
      <c r="K223" s="47"/>
      <c r="L223" s="47"/>
      <c r="M223" s="47"/>
    </row>
    <row r="224" spans="1:13" x14ac:dyDescent="0.2">
      <c r="A224" s="18" t="s">
        <v>7006</v>
      </c>
      <c r="E224" s="47"/>
      <c r="F224" s="47"/>
      <c r="G224" s="47"/>
      <c r="H224" s="47"/>
      <c r="I224" s="47"/>
      <c r="J224" s="47"/>
      <c r="K224" s="47"/>
      <c r="L224" s="47"/>
      <c r="M224" s="47"/>
    </row>
    <row r="225" spans="1:13" x14ac:dyDescent="0.2">
      <c r="A225" s="11" t="s">
        <v>48</v>
      </c>
      <c r="E225" s="47"/>
      <c r="F225" s="47"/>
      <c r="G225" s="47"/>
      <c r="H225" s="47"/>
      <c r="I225" s="47"/>
      <c r="J225" s="47"/>
      <c r="K225" s="47"/>
      <c r="L225" s="47"/>
      <c r="M225" s="47"/>
    </row>
    <row r="226" spans="1:13" x14ac:dyDescent="0.2">
      <c r="A226" s="101" t="s">
        <v>4921</v>
      </c>
      <c r="E226" s="47"/>
      <c r="F226" s="47"/>
      <c r="G226" s="47"/>
      <c r="H226" s="47"/>
      <c r="I226" s="47"/>
      <c r="J226" s="47"/>
      <c r="K226" s="47"/>
      <c r="L226" s="47"/>
      <c r="M226" s="47"/>
    </row>
    <row r="227" spans="1:13" x14ac:dyDescent="0.2">
      <c r="A227" s="11" t="s">
        <v>4360</v>
      </c>
      <c r="E227" s="47"/>
      <c r="F227" s="47"/>
      <c r="G227" s="47"/>
      <c r="H227" s="47"/>
      <c r="I227" s="47"/>
      <c r="J227" s="47"/>
      <c r="K227" s="47"/>
      <c r="L227" s="47"/>
      <c r="M227" s="47"/>
    </row>
    <row r="228" spans="1:13" x14ac:dyDescent="0.2">
      <c r="A228" s="11" t="s">
        <v>4508</v>
      </c>
      <c r="E228" s="47"/>
      <c r="F228" s="47"/>
      <c r="G228" s="47"/>
      <c r="H228" s="47"/>
      <c r="I228" s="47"/>
      <c r="J228" s="47"/>
      <c r="K228" s="47"/>
      <c r="L228" s="47"/>
      <c r="M228" s="47"/>
    </row>
    <row r="229" spans="1:13" x14ac:dyDescent="0.2">
      <c r="A229" s="15" t="s">
        <v>6656</v>
      </c>
      <c r="E229" s="47"/>
      <c r="F229" s="47"/>
      <c r="G229" s="47"/>
      <c r="H229" s="47"/>
      <c r="I229" s="47"/>
      <c r="J229" s="47"/>
      <c r="K229" s="47"/>
      <c r="L229" s="47"/>
      <c r="M229" s="47"/>
    </row>
    <row r="230" spans="1:13" x14ac:dyDescent="0.2">
      <c r="A230" s="156" t="s">
        <v>4490</v>
      </c>
      <c r="E230" s="47"/>
      <c r="F230" s="47"/>
      <c r="G230" s="47"/>
      <c r="H230" s="47"/>
      <c r="I230" s="47"/>
      <c r="J230" s="47"/>
      <c r="K230" s="47"/>
      <c r="L230" s="47"/>
      <c r="M230" s="47"/>
    </row>
    <row r="231" spans="1:13" x14ac:dyDescent="0.2">
      <c r="A231" s="156" t="s">
        <v>6610</v>
      </c>
      <c r="B231" s="256" t="s">
        <v>7759</v>
      </c>
      <c r="C231" s="253" t="s">
        <v>7805</v>
      </c>
      <c r="D231" s="237" t="s">
        <v>7557</v>
      </c>
      <c r="E231" s="47"/>
      <c r="F231" s="47"/>
      <c r="G231" s="47"/>
      <c r="H231" s="47"/>
      <c r="I231" s="47"/>
      <c r="J231" s="47"/>
      <c r="K231" s="47"/>
      <c r="L231" s="47"/>
      <c r="M231" s="47"/>
    </row>
    <row r="232" spans="1:13" x14ac:dyDescent="0.2">
      <c r="A232" s="156" t="s">
        <v>7563</v>
      </c>
      <c r="B232" s="214" t="s">
        <v>6613</v>
      </c>
      <c r="C232" s="158" t="s">
        <v>7806</v>
      </c>
      <c r="D232" s="157" t="s">
        <v>7463</v>
      </c>
      <c r="E232" s="47"/>
      <c r="F232" s="47"/>
      <c r="G232" s="47"/>
      <c r="H232" s="47"/>
      <c r="I232" s="47"/>
      <c r="J232" s="47"/>
      <c r="K232" s="47"/>
      <c r="L232" s="47"/>
      <c r="M232" s="47"/>
    </row>
    <row r="233" spans="1:13" x14ac:dyDescent="0.2">
      <c r="A233" s="15"/>
      <c r="E233" s="47"/>
      <c r="F233" s="47"/>
      <c r="G233" s="47"/>
      <c r="H233" s="47"/>
      <c r="I233" s="47"/>
      <c r="J233" s="47"/>
      <c r="K233" s="47"/>
      <c r="L233" s="47"/>
      <c r="M233" s="47"/>
    </row>
    <row r="234" spans="1:13" x14ac:dyDescent="0.2">
      <c r="A234" s="18" t="s">
        <v>7023</v>
      </c>
      <c r="E234" s="47"/>
      <c r="F234" s="47"/>
      <c r="G234" s="47"/>
      <c r="H234" s="47"/>
      <c r="I234" s="47"/>
      <c r="J234" s="47"/>
      <c r="K234" s="47"/>
      <c r="L234" s="47"/>
      <c r="M234" s="47"/>
    </row>
    <row r="235" spans="1:13" x14ac:dyDescent="0.2">
      <c r="A235" s="17" t="s">
        <v>48</v>
      </c>
      <c r="E235" s="47"/>
      <c r="F235" s="47"/>
      <c r="G235" s="47"/>
      <c r="H235" s="47"/>
      <c r="I235" s="47"/>
      <c r="J235" s="47"/>
      <c r="K235" s="47"/>
      <c r="L235" s="47"/>
      <c r="M235" s="47"/>
    </row>
    <row r="236" spans="1:13" x14ac:dyDescent="0.2">
      <c r="A236" s="101" t="s">
        <v>4921</v>
      </c>
      <c r="E236" s="47"/>
      <c r="F236" s="47"/>
      <c r="G236" s="47"/>
      <c r="H236" s="47"/>
      <c r="I236" s="47"/>
      <c r="J236" s="47"/>
      <c r="K236" s="47"/>
      <c r="L236" s="47"/>
      <c r="M236" s="47"/>
    </row>
    <row r="237" spans="1:13" x14ac:dyDescent="0.2">
      <c r="A237" s="11" t="s">
        <v>4360</v>
      </c>
      <c r="E237" s="47"/>
      <c r="F237" s="47"/>
      <c r="G237" s="47"/>
      <c r="H237" s="47"/>
      <c r="I237" s="47"/>
      <c r="J237" s="47"/>
      <c r="K237" s="47"/>
      <c r="L237" s="47"/>
      <c r="M237" s="47"/>
    </row>
    <row r="238" spans="1:13" x14ac:dyDescent="0.2">
      <c r="A238" s="11" t="s">
        <v>4583</v>
      </c>
      <c r="E238" s="47"/>
      <c r="F238" s="47"/>
      <c r="G238" s="47"/>
      <c r="H238" s="47"/>
      <c r="I238" s="47"/>
      <c r="J238" s="47"/>
      <c r="K238" s="47"/>
      <c r="L238" s="47"/>
      <c r="M238" s="47"/>
    </row>
    <row r="239" spans="1:13" x14ac:dyDescent="0.2">
      <c r="A239" s="156" t="s">
        <v>4491</v>
      </c>
      <c r="E239" s="47"/>
      <c r="F239" s="47"/>
      <c r="G239" s="47"/>
      <c r="H239" s="47"/>
      <c r="I239" s="47"/>
      <c r="J239" s="47"/>
      <c r="K239" s="47"/>
      <c r="L239" s="47"/>
      <c r="M239" s="47"/>
    </row>
    <row r="240" spans="1:13" x14ac:dyDescent="0.2">
      <c r="A240" s="15" t="s">
        <v>6610</v>
      </c>
      <c r="B240" s="256" t="s">
        <v>7759</v>
      </c>
      <c r="C240" s="253" t="s">
        <v>7805</v>
      </c>
      <c r="D240" s="237" t="s">
        <v>7557</v>
      </c>
      <c r="E240" s="47"/>
      <c r="F240" s="47"/>
      <c r="G240" s="47"/>
      <c r="H240" s="47"/>
      <c r="I240" s="47"/>
      <c r="J240" s="47"/>
      <c r="K240" s="47"/>
      <c r="L240" s="47"/>
      <c r="M240" s="47"/>
    </row>
    <row r="241" spans="1:13" x14ac:dyDescent="0.2">
      <c r="E241" s="47"/>
      <c r="F241" s="47"/>
      <c r="G241" s="47"/>
      <c r="H241" s="47"/>
      <c r="I241" s="47"/>
      <c r="J241" s="47"/>
      <c r="K241" s="47"/>
      <c r="L241" s="47"/>
      <c r="M241" s="47"/>
    </row>
    <row r="242" spans="1:13" x14ac:dyDescent="0.2">
      <c r="A242" s="18" t="s">
        <v>7024</v>
      </c>
      <c r="E242" s="47"/>
      <c r="F242" s="47"/>
      <c r="G242" s="47"/>
      <c r="H242" s="47"/>
      <c r="I242" s="47"/>
      <c r="J242" s="47"/>
      <c r="K242" s="47"/>
      <c r="L242" s="47"/>
      <c r="M242" s="47"/>
    </row>
    <row r="243" spans="1:13" x14ac:dyDescent="0.2">
      <c r="A243" s="11" t="s">
        <v>48</v>
      </c>
      <c r="E243" s="47"/>
      <c r="F243" s="47"/>
      <c r="G243" s="47"/>
      <c r="H243" s="47"/>
      <c r="I243" s="47"/>
      <c r="J243" s="47"/>
      <c r="K243" s="47"/>
      <c r="L243" s="47"/>
      <c r="M243" s="47"/>
    </row>
    <row r="244" spans="1:13" x14ac:dyDescent="0.2">
      <c r="A244" s="101" t="s">
        <v>4921</v>
      </c>
      <c r="E244" s="47"/>
      <c r="F244" s="47"/>
      <c r="G244" s="47"/>
      <c r="H244" s="47"/>
      <c r="I244" s="47"/>
      <c r="J244" s="47"/>
      <c r="K244" s="47"/>
      <c r="L244" s="47"/>
      <c r="M244" s="47"/>
    </row>
    <row r="245" spans="1:13" x14ac:dyDescent="0.2">
      <c r="A245" s="11" t="s">
        <v>4360</v>
      </c>
      <c r="E245" s="47"/>
      <c r="F245" s="47"/>
      <c r="G245" s="47"/>
      <c r="H245" s="47"/>
      <c r="I245" s="47"/>
      <c r="J245" s="47"/>
      <c r="K245" s="47"/>
      <c r="L245" s="47"/>
      <c r="M245" s="47"/>
    </row>
    <row r="246" spans="1:13" x14ac:dyDescent="0.2">
      <c r="A246" s="11" t="s">
        <v>4508</v>
      </c>
      <c r="E246" s="47"/>
      <c r="F246" s="47"/>
      <c r="G246" s="47"/>
      <c r="H246" s="47"/>
      <c r="I246" s="47"/>
      <c r="J246" s="47"/>
      <c r="K246" s="47"/>
      <c r="L246" s="47"/>
      <c r="M246" s="47"/>
    </row>
    <row r="247" spans="1:13" x14ac:dyDescent="0.2">
      <c r="A247" s="15" t="s">
        <v>6656</v>
      </c>
      <c r="E247" s="47"/>
      <c r="F247" s="47"/>
      <c r="G247" s="47"/>
      <c r="H247" s="47"/>
      <c r="I247" s="47"/>
      <c r="J247" s="47"/>
      <c r="K247" s="47"/>
      <c r="L247" s="47"/>
      <c r="M247" s="47"/>
    </row>
    <row r="248" spans="1:13" x14ac:dyDescent="0.2">
      <c r="A248" s="156" t="s">
        <v>4491</v>
      </c>
      <c r="E248" s="47"/>
      <c r="F248" s="47"/>
      <c r="G248" s="47"/>
      <c r="H248" s="47"/>
      <c r="I248" s="47"/>
      <c r="J248" s="47"/>
      <c r="K248" s="47"/>
      <c r="L248" s="47"/>
      <c r="M248" s="47"/>
    </row>
    <row r="249" spans="1:13" x14ac:dyDescent="0.2">
      <c r="A249" s="15" t="s">
        <v>6610</v>
      </c>
      <c r="B249" s="256" t="s">
        <v>7759</v>
      </c>
      <c r="C249" s="253" t="s">
        <v>7805</v>
      </c>
      <c r="D249" s="237" t="s">
        <v>7557</v>
      </c>
      <c r="E249" s="47"/>
      <c r="F249" s="47"/>
      <c r="G249" s="47"/>
      <c r="H249" s="47"/>
      <c r="I249" s="47"/>
      <c r="J249" s="47"/>
      <c r="K249" s="47"/>
      <c r="L249" s="47"/>
      <c r="M249" s="47"/>
    </row>
    <row r="250" spans="1:13" x14ac:dyDescent="0.2">
      <c r="A250" s="15"/>
      <c r="E250" s="47"/>
      <c r="F250" s="47"/>
      <c r="G250" s="47"/>
      <c r="H250" s="47"/>
      <c r="I250" s="47"/>
      <c r="J250" s="47"/>
      <c r="K250" s="47"/>
      <c r="L250" s="47"/>
      <c r="M250" s="47"/>
    </row>
    <row r="251" spans="1:13" x14ac:dyDescent="0.2">
      <c r="A251" s="17" t="s">
        <v>1148</v>
      </c>
      <c r="E251" s="47"/>
      <c r="F251" s="47"/>
      <c r="G251" s="47"/>
      <c r="H251" s="47"/>
      <c r="I251" s="47"/>
      <c r="J251" s="47"/>
      <c r="K251" s="47"/>
      <c r="L251" s="47"/>
      <c r="M251" s="47"/>
    </row>
    <row r="252" spans="1:13" x14ac:dyDescent="0.2">
      <c r="E252" s="47"/>
      <c r="F252" s="47"/>
      <c r="G252" s="47"/>
      <c r="H252" s="47"/>
      <c r="I252" s="47"/>
    </row>
    <row r="253" spans="1:13" ht="51" x14ac:dyDescent="0.2">
      <c r="A253" s="492"/>
      <c r="B253" s="62"/>
      <c r="C253" s="215" t="s">
        <v>841</v>
      </c>
      <c r="D253" s="215" t="s">
        <v>991</v>
      </c>
      <c r="E253" s="215" t="s">
        <v>990</v>
      </c>
      <c r="F253" s="215" t="s">
        <v>989</v>
      </c>
      <c r="G253" s="215" t="s">
        <v>702</v>
      </c>
      <c r="H253" s="215" t="s">
        <v>704</v>
      </c>
      <c r="I253" s="215" t="s">
        <v>703</v>
      </c>
      <c r="J253" s="215" t="s">
        <v>705</v>
      </c>
    </row>
    <row r="254" spans="1:13" x14ac:dyDescent="0.2">
      <c r="A254" s="492"/>
      <c r="B254" s="62"/>
      <c r="C254" s="313" t="s">
        <v>7866</v>
      </c>
      <c r="D254" s="313" t="s">
        <v>7867</v>
      </c>
      <c r="E254" s="313" t="s">
        <v>7868</v>
      </c>
      <c r="F254" s="313" t="s">
        <v>7869</v>
      </c>
      <c r="G254" s="313" t="s">
        <v>7871</v>
      </c>
      <c r="H254" s="313" t="s">
        <v>7872</v>
      </c>
      <c r="I254" s="313" t="s">
        <v>7873</v>
      </c>
      <c r="J254" s="313" t="s">
        <v>7874</v>
      </c>
    </row>
    <row r="255" spans="1:13" x14ac:dyDescent="0.2">
      <c r="A255" s="89" t="s">
        <v>1057</v>
      </c>
      <c r="B255" s="506" t="s">
        <v>7834</v>
      </c>
      <c r="C255" s="699" t="s">
        <v>1147</v>
      </c>
      <c r="D255" s="699" t="s">
        <v>387</v>
      </c>
      <c r="E255" s="699" t="s">
        <v>1146</v>
      </c>
      <c r="F255" s="699" t="s">
        <v>1344</v>
      </c>
      <c r="G255" s="698" t="s">
        <v>1143</v>
      </c>
      <c r="H255" s="699" t="s">
        <v>1145</v>
      </c>
      <c r="I255" s="699" t="s">
        <v>1144</v>
      </c>
      <c r="J255" s="699" t="s">
        <v>2210</v>
      </c>
      <c r="K255" s="17" t="s">
        <v>4595</v>
      </c>
    </row>
    <row r="256" spans="1:13" x14ac:dyDescent="0.2">
      <c r="A256" s="89" t="s">
        <v>1050</v>
      </c>
      <c r="B256" s="506" t="s">
        <v>7922</v>
      </c>
      <c r="C256" s="699" t="s">
        <v>1142</v>
      </c>
      <c r="D256" s="699" t="s">
        <v>374</v>
      </c>
      <c r="E256" s="699" t="s">
        <v>1141</v>
      </c>
      <c r="F256" s="699" t="s">
        <v>1343</v>
      </c>
      <c r="G256" s="699" t="s">
        <v>1138</v>
      </c>
      <c r="H256" s="699" t="s">
        <v>1140</v>
      </c>
      <c r="I256" s="699" t="s">
        <v>1139</v>
      </c>
      <c r="J256" s="699" t="s">
        <v>2211</v>
      </c>
      <c r="K256" s="17" t="s">
        <v>4596</v>
      </c>
    </row>
    <row r="257" spans="1:11" x14ac:dyDescent="0.2">
      <c r="A257" s="89" t="s">
        <v>1043</v>
      </c>
      <c r="B257" s="506" t="s">
        <v>7923</v>
      </c>
      <c r="C257" s="699" t="s">
        <v>1137</v>
      </c>
      <c r="D257" s="699" t="s">
        <v>1136</v>
      </c>
      <c r="E257" s="699" t="s">
        <v>1135</v>
      </c>
      <c r="F257" s="699" t="s">
        <v>2209</v>
      </c>
      <c r="G257" s="699" t="s">
        <v>1132</v>
      </c>
      <c r="H257" s="699" t="s">
        <v>1134</v>
      </c>
      <c r="I257" s="699" t="s">
        <v>1133</v>
      </c>
      <c r="J257" s="699" t="s">
        <v>2212</v>
      </c>
      <c r="K257" s="17" t="s">
        <v>4626</v>
      </c>
    </row>
    <row r="258" spans="1:11" x14ac:dyDescent="0.2">
      <c r="A258" s="89" t="s">
        <v>1036</v>
      </c>
      <c r="B258" s="506" t="s">
        <v>7924</v>
      </c>
      <c r="C258" s="699" t="s">
        <v>1357</v>
      </c>
      <c r="D258" s="699" t="s">
        <v>5388</v>
      </c>
      <c r="E258" s="699" t="s">
        <v>1351</v>
      </c>
      <c r="F258" s="699" t="s">
        <v>1342</v>
      </c>
      <c r="G258" s="698" t="s">
        <v>5436</v>
      </c>
      <c r="H258" s="699" t="s">
        <v>1336</v>
      </c>
      <c r="I258" s="699" t="s">
        <v>5435</v>
      </c>
      <c r="J258" s="699" t="s">
        <v>5434</v>
      </c>
      <c r="K258" s="17" t="s">
        <v>4627</v>
      </c>
    </row>
    <row r="259" spans="1:11" x14ac:dyDescent="0.2">
      <c r="A259" s="89" t="s">
        <v>1035</v>
      </c>
      <c r="B259" s="506" t="s">
        <v>7925</v>
      </c>
      <c r="C259" s="699" t="s">
        <v>5389</v>
      </c>
      <c r="D259" s="699" t="s">
        <v>5390</v>
      </c>
      <c r="E259" s="699" t="s">
        <v>5437</v>
      </c>
      <c r="F259" s="699" t="s">
        <v>5438</v>
      </c>
      <c r="G259" s="699" t="s">
        <v>5442</v>
      </c>
      <c r="H259" s="699" t="s">
        <v>5440</v>
      </c>
      <c r="I259" s="699" t="s">
        <v>5441</v>
      </c>
      <c r="J259" s="699" t="s">
        <v>5439</v>
      </c>
      <c r="K259" s="17" t="s">
        <v>4628</v>
      </c>
    </row>
    <row r="260" spans="1:11" x14ac:dyDescent="0.2">
      <c r="A260" s="89" t="s">
        <v>1034</v>
      </c>
      <c r="B260" s="506" t="s">
        <v>7926</v>
      </c>
      <c r="C260" s="699" t="s">
        <v>1356</v>
      </c>
      <c r="D260" s="699" t="s">
        <v>5391</v>
      </c>
      <c r="E260" s="699" t="s">
        <v>1350</v>
      </c>
      <c r="F260" s="699" t="s">
        <v>1341</v>
      </c>
      <c r="G260" s="699" t="s">
        <v>5445</v>
      </c>
      <c r="H260" s="699" t="s">
        <v>1335</v>
      </c>
      <c r="I260" s="699" t="s">
        <v>5444</v>
      </c>
      <c r="J260" s="699" t="s">
        <v>5443</v>
      </c>
      <c r="K260" s="17" t="s">
        <v>7372</v>
      </c>
    </row>
    <row r="261" spans="1:11" x14ac:dyDescent="0.2">
      <c r="A261" s="89" t="s">
        <v>1033</v>
      </c>
      <c r="B261" s="506" t="s">
        <v>7927</v>
      </c>
      <c r="C261" s="699" t="s">
        <v>1355</v>
      </c>
      <c r="D261" s="699" t="s">
        <v>5392</v>
      </c>
      <c r="E261" s="699" t="s">
        <v>1349</v>
      </c>
      <c r="F261" s="699" t="s">
        <v>1340</v>
      </c>
      <c r="G261" s="698" t="s">
        <v>5448</v>
      </c>
      <c r="H261" s="699" t="s">
        <v>1334</v>
      </c>
      <c r="I261" s="699" t="s">
        <v>5447</v>
      </c>
      <c r="J261" s="699" t="s">
        <v>5446</v>
      </c>
      <c r="K261" s="17" t="s">
        <v>4597</v>
      </c>
    </row>
    <row r="262" spans="1:11" x14ac:dyDescent="0.2">
      <c r="A262" s="89" t="s">
        <v>1032</v>
      </c>
      <c r="B262" s="506" t="s">
        <v>7928</v>
      </c>
      <c r="C262" s="699" t="s">
        <v>5393</v>
      </c>
      <c r="D262" s="699" t="s">
        <v>5394</v>
      </c>
      <c r="E262" s="699" t="s">
        <v>5449</v>
      </c>
      <c r="F262" s="699" t="s">
        <v>5450</v>
      </c>
      <c r="G262" s="699" t="s">
        <v>5454</v>
      </c>
      <c r="H262" s="699" t="s">
        <v>5452</v>
      </c>
      <c r="I262" s="699" t="s">
        <v>5453</v>
      </c>
      <c r="J262" s="699" t="s">
        <v>5451</v>
      </c>
      <c r="K262" s="17" t="s">
        <v>4629</v>
      </c>
    </row>
    <row r="263" spans="1:11" x14ac:dyDescent="0.2">
      <c r="A263" s="89" t="s">
        <v>1031</v>
      </c>
      <c r="B263" s="506" t="s">
        <v>7929</v>
      </c>
      <c r="C263" s="699" t="s">
        <v>5395</v>
      </c>
      <c r="D263" s="699" t="s">
        <v>5396</v>
      </c>
      <c r="E263" s="699" t="s">
        <v>2173</v>
      </c>
      <c r="F263" s="699" t="s">
        <v>2174</v>
      </c>
      <c r="G263" s="699" t="s">
        <v>5457</v>
      </c>
      <c r="H263" s="699" t="s">
        <v>2175</v>
      </c>
      <c r="I263" s="699" t="s">
        <v>5456</v>
      </c>
      <c r="J263" s="699" t="s">
        <v>5455</v>
      </c>
      <c r="K263" s="17" t="s">
        <v>4600</v>
      </c>
    </row>
    <row r="264" spans="1:11" x14ac:dyDescent="0.2">
      <c r="A264" s="89" t="s">
        <v>1086</v>
      </c>
      <c r="B264" s="506" t="s">
        <v>7930</v>
      </c>
      <c r="C264" s="699" t="s">
        <v>1354</v>
      </c>
      <c r="D264" s="699" t="s">
        <v>5397</v>
      </c>
      <c r="E264" s="699" t="s">
        <v>1348</v>
      </c>
      <c r="F264" s="699" t="s">
        <v>1339</v>
      </c>
      <c r="G264" s="698" t="s">
        <v>5460</v>
      </c>
      <c r="H264" s="699" t="s">
        <v>1333</v>
      </c>
      <c r="I264" s="699" t="s">
        <v>5459</v>
      </c>
      <c r="J264" s="699" t="s">
        <v>5458</v>
      </c>
      <c r="K264" s="17" t="s">
        <v>4630</v>
      </c>
    </row>
    <row r="265" spans="1:11" x14ac:dyDescent="0.2">
      <c r="A265" s="89" t="s">
        <v>1085</v>
      </c>
      <c r="B265" s="506" t="s">
        <v>7855</v>
      </c>
      <c r="C265" s="699" t="s">
        <v>5398</v>
      </c>
      <c r="D265" s="699" t="s">
        <v>5399</v>
      </c>
      <c r="E265" s="699" t="s">
        <v>5461</v>
      </c>
      <c r="F265" s="699" t="s">
        <v>5462</v>
      </c>
      <c r="G265" s="699" t="s">
        <v>5466</v>
      </c>
      <c r="H265" s="699" t="s">
        <v>5464</v>
      </c>
      <c r="I265" s="699" t="s">
        <v>5465</v>
      </c>
      <c r="J265" s="699" t="s">
        <v>5463</v>
      </c>
      <c r="K265" s="17" t="s">
        <v>4631</v>
      </c>
    </row>
    <row r="266" spans="1:11" x14ac:dyDescent="0.2">
      <c r="A266" s="89" t="s">
        <v>1084</v>
      </c>
      <c r="B266" s="506" t="s">
        <v>7931</v>
      </c>
      <c r="C266" s="699" t="s">
        <v>1353</v>
      </c>
      <c r="D266" s="699" t="s">
        <v>5400</v>
      </c>
      <c r="E266" s="699" t="s">
        <v>1347</v>
      </c>
      <c r="F266" s="699" t="s">
        <v>1338</v>
      </c>
      <c r="G266" s="699" t="s">
        <v>5469</v>
      </c>
      <c r="H266" s="699" t="s">
        <v>1332</v>
      </c>
      <c r="I266" s="699" t="s">
        <v>5468</v>
      </c>
      <c r="J266" s="699" t="s">
        <v>5467</v>
      </c>
      <c r="K266" s="17" t="s">
        <v>4632</v>
      </c>
    </row>
    <row r="267" spans="1:11" x14ac:dyDescent="0.2">
      <c r="A267" s="89" t="s">
        <v>1083</v>
      </c>
      <c r="B267" s="506" t="s">
        <v>7932</v>
      </c>
      <c r="C267" s="699" t="s">
        <v>1352</v>
      </c>
      <c r="D267" s="699" t="s">
        <v>5401</v>
      </c>
      <c r="E267" s="699" t="s">
        <v>1346</v>
      </c>
      <c r="F267" s="699" t="s">
        <v>1337</v>
      </c>
      <c r="G267" s="698" t="s">
        <v>5472</v>
      </c>
      <c r="H267" s="699" t="s">
        <v>1331</v>
      </c>
      <c r="I267" s="699" t="s">
        <v>5471</v>
      </c>
      <c r="J267" s="699" t="s">
        <v>5470</v>
      </c>
      <c r="K267" s="17" t="s">
        <v>4633</v>
      </c>
    </row>
    <row r="268" spans="1:11" x14ac:dyDescent="0.2">
      <c r="A268" s="89" t="s">
        <v>1082</v>
      </c>
      <c r="B268" s="506" t="s">
        <v>7933</v>
      </c>
      <c r="C268" s="699" t="s">
        <v>5402</v>
      </c>
      <c r="D268" s="699" t="s">
        <v>5403</v>
      </c>
      <c r="E268" s="699" t="s">
        <v>2188</v>
      </c>
      <c r="F268" s="699" t="s">
        <v>2189</v>
      </c>
      <c r="G268" s="699" t="s">
        <v>5475</v>
      </c>
      <c r="H268" s="699" t="s">
        <v>2190</v>
      </c>
      <c r="I268" s="699" t="s">
        <v>5474</v>
      </c>
      <c r="J268" s="699" t="s">
        <v>5473</v>
      </c>
      <c r="K268" s="17" t="s">
        <v>4634</v>
      </c>
    </row>
    <row r="269" spans="1:11" x14ac:dyDescent="0.2">
      <c r="A269" s="89" t="s">
        <v>1131</v>
      </c>
      <c r="B269" s="506" t="s">
        <v>7934</v>
      </c>
      <c r="C269" s="699" t="s">
        <v>5404</v>
      </c>
      <c r="D269" s="699" t="s">
        <v>5405</v>
      </c>
      <c r="E269" s="699" t="s">
        <v>5476</v>
      </c>
      <c r="F269" s="699" t="s">
        <v>5477</v>
      </c>
      <c r="G269" s="699" t="s">
        <v>5481</v>
      </c>
      <c r="H269" s="699" t="s">
        <v>5479</v>
      </c>
      <c r="I269" s="699" t="s">
        <v>5480</v>
      </c>
      <c r="J269" s="699" t="s">
        <v>5478</v>
      </c>
      <c r="K269" s="17" t="s">
        <v>7377</v>
      </c>
    </row>
    <row r="270" spans="1:11" x14ac:dyDescent="0.2">
      <c r="A270" s="89" t="s">
        <v>1130</v>
      </c>
      <c r="B270" s="506" t="s">
        <v>7935</v>
      </c>
      <c r="C270" s="699" t="s">
        <v>5406</v>
      </c>
      <c r="D270" s="699" t="s">
        <v>5407</v>
      </c>
      <c r="E270" s="699" t="s">
        <v>5482</v>
      </c>
      <c r="F270" s="699" t="s">
        <v>5483</v>
      </c>
      <c r="G270" s="698" t="s">
        <v>5487</v>
      </c>
      <c r="H270" s="699" t="s">
        <v>5485</v>
      </c>
      <c r="I270" s="699" t="s">
        <v>5486</v>
      </c>
      <c r="J270" s="699" t="s">
        <v>5484</v>
      </c>
      <c r="K270" s="17" t="s">
        <v>4635</v>
      </c>
    </row>
    <row r="271" spans="1:11" x14ac:dyDescent="0.2">
      <c r="A271" s="89" t="s">
        <v>1129</v>
      </c>
      <c r="B271" s="506" t="s">
        <v>7936</v>
      </c>
      <c r="C271" s="699" t="s">
        <v>5408</v>
      </c>
      <c r="D271" s="699" t="s">
        <v>5409</v>
      </c>
      <c r="E271" s="699" t="s">
        <v>5488</v>
      </c>
      <c r="F271" s="699" t="s">
        <v>5489</v>
      </c>
      <c r="G271" s="699" t="s">
        <v>5493</v>
      </c>
      <c r="H271" s="699" t="s">
        <v>5491</v>
      </c>
      <c r="I271" s="699" t="s">
        <v>5492</v>
      </c>
      <c r="J271" s="699" t="s">
        <v>5490</v>
      </c>
      <c r="K271" s="17" t="s">
        <v>4636</v>
      </c>
    </row>
    <row r="272" spans="1:11" x14ac:dyDescent="0.2">
      <c r="A272" s="89" t="s">
        <v>1128</v>
      </c>
      <c r="B272" s="506" t="s">
        <v>7937</v>
      </c>
      <c r="C272" s="699" t="s">
        <v>1116</v>
      </c>
      <c r="D272" s="699" t="s">
        <v>1115</v>
      </c>
      <c r="E272" s="699" t="s">
        <v>5494</v>
      </c>
      <c r="F272" s="699" t="s">
        <v>5495</v>
      </c>
      <c r="G272" s="699" t="s">
        <v>5499</v>
      </c>
      <c r="H272" s="699" t="s">
        <v>5497</v>
      </c>
      <c r="I272" s="699" t="s">
        <v>5498</v>
      </c>
      <c r="J272" s="699" t="s">
        <v>5496</v>
      </c>
      <c r="K272" s="17" t="s">
        <v>7374</v>
      </c>
    </row>
    <row r="273" spans="1:12" x14ac:dyDescent="0.2">
      <c r="A273" s="89" t="s">
        <v>1127</v>
      </c>
      <c r="B273" s="506" t="s">
        <v>7938</v>
      </c>
      <c r="C273" s="699" t="s">
        <v>5410</v>
      </c>
      <c r="D273" s="699" t="s">
        <v>5411</v>
      </c>
      <c r="E273" s="699" t="s">
        <v>5500</v>
      </c>
      <c r="F273" s="699" t="s">
        <v>5501</v>
      </c>
      <c r="G273" s="698" t="s">
        <v>5505</v>
      </c>
      <c r="H273" s="699" t="s">
        <v>5503</v>
      </c>
      <c r="I273" s="699" t="s">
        <v>5504</v>
      </c>
      <c r="J273" s="699" t="s">
        <v>5502</v>
      </c>
      <c r="K273" s="17" t="s">
        <v>7375</v>
      </c>
    </row>
    <row r="274" spans="1:12" x14ac:dyDescent="0.2">
      <c r="A274" s="89" t="s">
        <v>1126</v>
      </c>
      <c r="B274" s="506" t="s">
        <v>7939</v>
      </c>
      <c r="C274" s="699" t="s">
        <v>1125</v>
      </c>
      <c r="D274" s="699" t="s">
        <v>1124</v>
      </c>
      <c r="E274" s="699" t="s">
        <v>1123</v>
      </c>
      <c r="F274" s="699" t="s">
        <v>2213</v>
      </c>
      <c r="G274" s="699" t="s">
        <v>1120</v>
      </c>
      <c r="H274" s="699" t="s">
        <v>1122</v>
      </c>
      <c r="I274" s="699" t="s">
        <v>1121</v>
      </c>
      <c r="J274" s="699" t="s">
        <v>2215</v>
      </c>
      <c r="K274" s="17" t="s">
        <v>4609</v>
      </c>
    </row>
    <row r="275" spans="1:12" x14ac:dyDescent="0.2">
      <c r="A275" s="128" t="s">
        <v>1119</v>
      </c>
      <c r="B275" s="506" t="s">
        <v>7857</v>
      </c>
      <c r="C275" s="699" t="s">
        <v>2217</v>
      </c>
      <c r="D275" s="699" t="s">
        <v>2218</v>
      </c>
      <c r="E275" s="699" t="s">
        <v>2219</v>
      </c>
      <c r="F275" s="699" t="s">
        <v>2214</v>
      </c>
      <c r="G275" s="699" t="s">
        <v>2222</v>
      </c>
      <c r="H275" s="699" t="s">
        <v>2220</v>
      </c>
      <c r="I275" s="699" t="s">
        <v>2221</v>
      </c>
      <c r="J275" s="699" t="s">
        <v>2216</v>
      </c>
      <c r="K275" s="17" t="s">
        <v>4610</v>
      </c>
      <c r="L275" s="17" t="s">
        <v>4868</v>
      </c>
    </row>
    <row r="276" spans="1:12" x14ac:dyDescent="0.2">
      <c r="A276" s="128" t="s">
        <v>1023</v>
      </c>
      <c r="B276" s="506" t="s">
        <v>7858</v>
      </c>
      <c r="C276" s="699" t="s">
        <v>1118</v>
      </c>
      <c r="D276" s="699" t="s">
        <v>1117</v>
      </c>
      <c r="E276" s="602"/>
      <c r="F276" s="602"/>
      <c r="G276" s="602"/>
      <c r="H276" s="602"/>
      <c r="I276" s="602"/>
      <c r="J276" s="602"/>
      <c r="K276" s="17" t="s">
        <v>4611</v>
      </c>
    </row>
    <row r="277" spans="1:12" x14ac:dyDescent="0.2">
      <c r="A277" s="128" t="s">
        <v>1020</v>
      </c>
      <c r="B277" s="506" t="s">
        <v>7859</v>
      </c>
      <c r="C277" s="699" t="s">
        <v>5412</v>
      </c>
      <c r="D277" s="699" t="s">
        <v>5413</v>
      </c>
      <c r="E277" s="602"/>
      <c r="F277" s="602"/>
      <c r="G277" s="602"/>
      <c r="H277" s="602"/>
      <c r="I277" s="602"/>
      <c r="J277" s="602"/>
      <c r="K277" s="17" t="s">
        <v>4612</v>
      </c>
    </row>
    <row r="278" spans="1:12" x14ac:dyDescent="0.2">
      <c r="A278" s="128" t="s">
        <v>1017</v>
      </c>
      <c r="B278" s="506" t="s">
        <v>7860</v>
      </c>
      <c r="C278" s="699" t="s">
        <v>1114</v>
      </c>
      <c r="D278" s="699" t="s">
        <v>1113</v>
      </c>
      <c r="E278" s="602"/>
      <c r="F278" s="602"/>
      <c r="G278" s="602"/>
      <c r="H278" s="602"/>
      <c r="I278" s="602"/>
      <c r="J278" s="602"/>
      <c r="K278" s="17" t="s">
        <v>4613</v>
      </c>
    </row>
    <row r="279" spans="1:12" x14ac:dyDescent="0.2">
      <c r="A279" s="128" t="s">
        <v>1014</v>
      </c>
      <c r="B279" s="506" t="s">
        <v>7861</v>
      </c>
      <c r="C279" s="699" t="s">
        <v>5414</v>
      </c>
      <c r="D279" s="699" t="s">
        <v>5415</v>
      </c>
      <c r="E279" s="602"/>
      <c r="F279" s="602"/>
      <c r="G279" s="602"/>
      <c r="H279" s="602"/>
      <c r="I279" s="602"/>
      <c r="J279" s="602"/>
      <c r="K279" s="17" t="s">
        <v>4614</v>
      </c>
    </row>
    <row r="280" spans="1:12" x14ac:dyDescent="0.2">
      <c r="A280" s="128" t="s">
        <v>1013</v>
      </c>
      <c r="B280" s="506" t="s">
        <v>7862</v>
      </c>
      <c r="C280" s="699" t="s">
        <v>5416</v>
      </c>
      <c r="D280" s="699" t="s">
        <v>5417</v>
      </c>
      <c r="E280" s="602"/>
      <c r="F280" s="602"/>
      <c r="G280" s="602"/>
      <c r="H280" s="602"/>
      <c r="I280" s="602"/>
      <c r="J280" s="602"/>
      <c r="K280" s="17" t="s">
        <v>4615</v>
      </c>
    </row>
    <row r="281" spans="1:12" x14ac:dyDescent="0.2">
      <c r="A281" s="128" t="s">
        <v>1012</v>
      </c>
      <c r="B281" s="506" t="s">
        <v>7940</v>
      </c>
      <c r="C281" s="699" t="s">
        <v>5418</v>
      </c>
      <c r="D281" s="699" t="s">
        <v>5419</v>
      </c>
      <c r="E281" s="602"/>
      <c r="F281" s="602"/>
      <c r="G281" s="602"/>
      <c r="H281" s="602"/>
      <c r="I281" s="602"/>
      <c r="J281" s="602"/>
      <c r="K281" s="17" t="s">
        <v>4616</v>
      </c>
    </row>
    <row r="282" spans="1:12" x14ac:dyDescent="0.2">
      <c r="A282" s="128" t="s">
        <v>1011</v>
      </c>
      <c r="B282" s="506" t="s">
        <v>7941</v>
      </c>
      <c r="C282" s="699" t="s">
        <v>5420</v>
      </c>
      <c r="D282" s="699" t="s">
        <v>5421</v>
      </c>
      <c r="E282" s="602"/>
      <c r="F282" s="602"/>
      <c r="G282" s="602"/>
      <c r="H282" s="602"/>
      <c r="I282" s="602"/>
      <c r="J282" s="602"/>
      <c r="K282" s="17" t="s">
        <v>4617</v>
      </c>
    </row>
    <row r="283" spans="1:12" x14ac:dyDescent="0.2">
      <c r="A283" s="128" t="s">
        <v>1010</v>
      </c>
      <c r="B283" s="506" t="s">
        <v>7942</v>
      </c>
      <c r="C283" s="699" t="s">
        <v>5422</v>
      </c>
      <c r="D283" s="699" t="s">
        <v>5423</v>
      </c>
      <c r="E283" s="602"/>
      <c r="F283" s="602"/>
      <c r="G283" s="602"/>
      <c r="H283" s="602"/>
      <c r="I283" s="602"/>
      <c r="J283" s="602"/>
      <c r="K283" s="17" t="s">
        <v>4618</v>
      </c>
    </row>
    <row r="284" spans="1:12" x14ac:dyDescent="0.2">
      <c r="A284" s="128" t="s">
        <v>1009</v>
      </c>
      <c r="B284" s="506" t="s">
        <v>7943</v>
      </c>
      <c r="C284" s="699" t="s">
        <v>5424</v>
      </c>
      <c r="D284" s="699" t="s">
        <v>5425</v>
      </c>
      <c r="E284" s="602"/>
      <c r="F284" s="602"/>
      <c r="G284" s="602"/>
      <c r="H284" s="602"/>
      <c r="I284" s="602"/>
      <c r="J284" s="602"/>
      <c r="K284" s="17" t="s">
        <v>4619</v>
      </c>
    </row>
    <row r="285" spans="1:12" x14ac:dyDescent="0.2">
      <c r="A285" s="128" t="s">
        <v>1008</v>
      </c>
      <c r="B285" s="506" t="s">
        <v>7870</v>
      </c>
      <c r="C285" s="699" t="s">
        <v>5426</v>
      </c>
      <c r="D285" s="699" t="s">
        <v>5427</v>
      </c>
      <c r="E285" s="602"/>
      <c r="F285" s="602"/>
      <c r="G285" s="602"/>
      <c r="H285" s="602"/>
      <c r="I285" s="602"/>
      <c r="J285" s="602"/>
      <c r="K285" s="17" t="s">
        <v>4620</v>
      </c>
    </row>
    <row r="286" spans="1:12" x14ac:dyDescent="0.2">
      <c r="A286" s="128" t="s">
        <v>1007</v>
      </c>
      <c r="B286" s="506" t="s">
        <v>7944</v>
      </c>
      <c r="C286" s="699" t="s">
        <v>5428</v>
      </c>
      <c r="D286" s="699" t="s">
        <v>5429</v>
      </c>
      <c r="E286" s="602"/>
      <c r="F286" s="602"/>
      <c r="G286" s="602"/>
      <c r="H286" s="602"/>
      <c r="I286" s="602"/>
      <c r="J286" s="602"/>
      <c r="K286" s="17" t="s">
        <v>4621</v>
      </c>
    </row>
    <row r="287" spans="1:12" x14ac:dyDescent="0.2">
      <c r="A287" s="128" t="s">
        <v>1006</v>
      </c>
      <c r="B287" s="506" t="s">
        <v>7945</v>
      </c>
      <c r="C287" s="699" t="s">
        <v>5430</v>
      </c>
      <c r="D287" s="699" t="s">
        <v>5431</v>
      </c>
      <c r="E287" s="602"/>
      <c r="F287" s="602"/>
      <c r="G287" s="602"/>
      <c r="H287" s="602"/>
      <c r="I287" s="602"/>
      <c r="J287" s="602"/>
      <c r="K287" s="17" t="s">
        <v>4622</v>
      </c>
    </row>
    <row r="288" spans="1:12" x14ac:dyDescent="0.2">
      <c r="A288" s="128" t="s">
        <v>1005</v>
      </c>
      <c r="B288" s="506" t="s">
        <v>7946</v>
      </c>
      <c r="C288" s="699" t="s">
        <v>5432</v>
      </c>
      <c r="D288" s="699" t="s">
        <v>5433</v>
      </c>
      <c r="E288" s="602"/>
      <c r="F288" s="602"/>
      <c r="G288" s="602"/>
      <c r="H288" s="602"/>
      <c r="I288" s="602"/>
      <c r="J288" s="602"/>
      <c r="K288" s="17" t="s">
        <v>4623</v>
      </c>
    </row>
    <row r="289" spans="1:12" x14ac:dyDescent="0.2">
      <c r="A289" s="128" t="s">
        <v>1004</v>
      </c>
      <c r="B289" s="506" t="s">
        <v>7947</v>
      </c>
      <c r="C289" s="699" t="s">
        <v>1112</v>
      </c>
      <c r="D289" s="699" t="s">
        <v>1111</v>
      </c>
      <c r="E289" s="602"/>
      <c r="F289" s="602"/>
      <c r="G289" s="602"/>
      <c r="H289" s="602"/>
      <c r="I289" s="602"/>
      <c r="J289" s="602"/>
      <c r="K289" s="17" t="s">
        <v>4624</v>
      </c>
    </row>
    <row r="290" spans="1:12" x14ac:dyDescent="0.2">
      <c r="A290" s="128" t="s">
        <v>1110</v>
      </c>
      <c r="B290" s="506" t="s">
        <v>7948</v>
      </c>
      <c r="C290" s="699" t="s">
        <v>2223</v>
      </c>
      <c r="D290" s="699" t="s">
        <v>2225</v>
      </c>
      <c r="E290" s="602"/>
      <c r="F290" s="602"/>
      <c r="G290" s="699" t="s">
        <v>1107</v>
      </c>
      <c r="H290" s="699" t="s">
        <v>1109</v>
      </c>
      <c r="I290" s="699" t="s">
        <v>1108</v>
      </c>
      <c r="J290" s="699" t="s">
        <v>2227</v>
      </c>
      <c r="K290" s="17" t="s">
        <v>4625</v>
      </c>
      <c r="L290" s="17" t="s">
        <v>4868</v>
      </c>
    </row>
    <row r="291" spans="1:12" x14ac:dyDescent="0.2">
      <c r="A291" s="128" t="s">
        <v>1106</v>
      </c>
      <c r="B291" s="506" t="s">
        <v>7949</v>
      </c>
      <c r="C291" s="699" t="s">
        <v>2224</v>
      </c>
      <c r="D291" s="699" t="s">
        <v>2226</v>
      </c>
      <c r="E291" s="602"/>
      <c r="F291" s="602"/>
      <c r="G291" s="655" t="s">
        <v>2232</v>
      </c>
      <c r="H291" s="655" t="s">
        <v>2230</v>
      </c>
      <c r="I291" s="655" t="s">
        <v>2231</v>
      </c>
      <c r="J291" s="655" t="s">
        <v>2228</v>
      </c>
      <c r="L291" s="17" t="s">
        <v>4868</v>
      </c>
    </row>
    <row r="292" spans="1:12" x14ac:dyDescent="0.2">
      <c r="A292" s="89" t="s">
        <v>996</v>
      </c>
      <c r="B292" s="506" t="s">
        <v>7950</v>
      </c>
      <c r="C292" s="602"/>
      <c r="D292" s="602"/>
      <c r="E292" s="602"/>
      <c r="F292" s="602"/>
      <c r="G292" s="655" t="s">
        <v>2233</v>
      </c>
      <c r="H292" s="602"/>
      <c r="I292" s="602"/>
      <c r="J292" s="655" t="s">
        <v>2229</v>
      </c>
      <c r="L292" s="17" t="s">
        <v>4865</v>
      </c>
    </row>
    <row r="293" spans="1:12" x14ac:dyDescent="0.2">
      <c r="A293" s="128" t="s">
        <v>1105</v>
      </c>
      <c r="B293" s="506" t="s">
        <v>7951</v>
      </c>
      <c r="C293" s="602"/>
      <c r="D293" s="602"/>
      <c r="E293" s="602"/>
      <c r="F293" s="602"/>
      <c r="G293" s="655" t="s">
        <v>1103</v>
      </c>
      <c r="H293" s="602"/>
      <c r="I293" s="602"/>
      <c r="J293" s="655" t="s">
        <v>1104</v>
      </c>
    </row>
    <row r="294" spans="1:12" x14ac:dyDescent="0.2">
      <c r="C294" s="13" t="s">
        <v>4387</v>
      </c>
      <c r="D294" s="13"/>
      <c r="E294" s="13" t="s">
        <v>4388</v>
      </c>
      <c r="F294" s="13"/>
      <c r="G294" s="13" t="s">
        <v>4452</v>
      </c>
      <c r="H294" s="13" t="s">
        <v>4452</v>
      </c>
      <c r="I294" s="13" t="s">
        <v>4452</v>
      </c>
      <c r="J294" s="13" t="s">
        <v>4452</v>
      </c>
    </row>
    <row r="295" spans="1:12" x14ac:dyDescent="0.2">
      <c r="C295" s="13" t="s">
        <v>4856</v>
      </c>
    </row>
    <row r="296" spans="1:12" x14ac:dyDescent="0.2">
      <c r="C296" s="10" t="s">
        <v>2106</v>
      </c>
      <c r="D296" s="10" t="s">
        <v>2106</v>
      </c>
      <c r="E296" s="10" t="s">
        <v>2106</v>
      </c>
      <c r="F296" s="10" t="s">
        <v>7148</v>
      </c>
      <c r="G296" s="10" t="s">
        <v>2106</v>
      </c>
      <c r="H296" s="10" t="s">
        <v>2106</v>
      </c>
      <c r="I296" s="10" t="s">
        <v>2106</v>
      </c>
      <c r="J296" s="10" t="s">
        <v>2106</v>
      </c>
    </row>
    <row r="297" spans="1:12" x14ac:dyDescent="0.2">
      <c r="C297" s="33" t="s">
        <v>6611</v>
      </c>
      <c r="D297" s="33" t="s">
        <v>6611</v>
      </c>
      <c r="E297" s="33" t="s">
        <v>6611</v>
      </c>
      <c r="F297" s="33" t="s">
        <v>6611</v>
      </c>
      <c r="G297" s="33" t="s">
        <v>6611</v>
      </c>
      <c r="H297" s="33" t="s">
        <v>6611</v>
      </c>
      <c r="I297" s="33" t="s">
        <v>6611</v>
      </c>
      <c r="J297" s="33" t="s">
        <v>6611</v>
      </c>
    </row>
    <row r="298" spans="1:12" x14ac:dyDescent="0.2">
      <c r="C298" s="9" t="s">
        <v>4226</v>
      </c>
      <c r="D298" s="10" t="s">
        <v>4242</v>
      </c>
      <c r="E298" s="10" t="s">
        <v>4243</v>
      </c>
      <c r="F298" s="14"/>
      <c r="G298" s="9" t="s">
        <v>4232</v>
      </c>
      <c r="H298" s="9" t="s">
        <v>4232</v>
      </c>
      <c r="I298" s="9" t="s">
        <v>4232</v>
      </c>
      <c r="J298" s="9" t="s">
        <v>4232</v>
      </c>
    </row>
    <row r="299" spans="1:12" x14ac:dyDescent="0.2">
      <c r="C299" s="14"/>
      <c r="D299" s="14"/>
      <c r="E299" s="14"/>
      <c r="F299" s="10" t="s">
        <v>4752</v>
      </c>
      <c r="G299" s="9"/>
      <c r="H299" s="9" t="s">
        <v>4468</v>
      </c>
      <c r="I299" s="9" t="s">
        <v>4469</v>
      </c>
      <c r="J299" s="9" t="s">
        <v>4466</v>
      </c>
    </row>
    <row r="301" spans="1:12" x14ac:dyDescent="0.2">
      <c r="A301" s="18" t="s">
        <v>6989</v>
      </c>
    </row>
    <row r="302" spans="1:12" x14ac:dyDescent="0.2">
      <c r="A302" s="17" t="s">
        <v>48</v>
      </c>
    </row>
    <row r="303" spans="1:12" x14ac:dyDescent="0.2">
      <c r="A303" s="101" t="s">
        <v>4922</v>
      </c>
    </row>
    <row r="304" spans="1:12" x14ac:dyDescent="0.2">
      <c r="A304" s="11" t="s">
        <v>4360</v>
      </c>
    </row>
    <row r="305" spans="1:8" x14ac:dyDescent="0.2">
      <c r="A305" s="11" t="s">
        <v>4583</v>
      </c>
    </row>
    <row r="306" spans="1:8" x14ac:dyDescent="0.2">
      <c r="A306" s="318" t="s">
        <v>4859</v>
      </c>
    </row>
    <row r="307" spans="1:8" x14ac:dyDescent="0.2">
      <c r="A307" s="15" t="s">
        <v>6610</v>
      </c>
      <c r="B307" s="256" t="s">
        <v>7759</v>
      </c>
      <c r="C307" s="253" t="s">
        <v>7805</v>
      </c>
      <c r="D307" s="237" t="s">
        <v>7557</v>
      </c>
    </row>
    <row r="309" spans="1:8" x14ac:dyDescent="0.2">
      <c r="A309" s="18" t="s">
        <v>6990</v>
      </c>
    </row>
    <row r="310" spans="1:8" x14ac:dyDescent="0.2">
      <c r="A310" s="11" t="s">
        <v>48</v>
      </c>
    </row>
    <row r="311" spans="1:8" x14ac:dyDescent="0.2">
      <c r="A311" s="101" t="s">
        <v>4922</v>
      </c>
    </row>
    <row r="312" spans="1:8" x14ac:dyDescent="0.2">
      <c r="A312" s="11" t="s">
        <v>4360</v>
      </c>
    </row>
    <row r="313" spans="1:8" x14ac:dyDescent="0.2">
      <c r="A313" s="11" t="s">
        <v>4508</v>
      </c>
      <c r="B313" s="11"/>
      <c r="E313" s="10"/>
      <c r="F313" s="10"/>
      <c r="G313" s="10"/>
    </row>
    <row r="314" spans="1:8" x14ac:dyDescent="0.2">
      <c r="A314" s="15" t="s">
        <v>6656</v>
      </c>
      <c r="B314" s="18"/>
      <c r="E314" s="10"/>
      <c r="F314" s="10"/>
      <c r="G314" s="10"/>
    </row>
    <row r="315" spans="1:8" x14ac:dyDescent="0.2">
      <c r="A315" s="318" t="s">
        <v>4859</v>
      </c>
    </row>
    <row r="316" spans="1:8" x14ac:dyDescent="0.2">
      <c r="A316" s="15" t="s">
        <v>6610</v>
      </c>
      <c r="B316" s="256" t="s">
        <v>7759</v>
      </c>
      <c r="C316" s="253" t="s">
        <v>7805</v>
      </c>
      <c r="D316" s="237" t="s">
        <v>7557</v>
      </c>
      <c r="E316" s="47"/>
      <c r="F316" s="47"/>
      <c r="G316" s="47"/>
      <c r="H316" s="47"/>
    </row>
    <row r="317" spans="1:8" x14ac:dyDescent="0.2">
      <c r="A317" s="15"/>
      <c r="B317" s="11"/>
      <c r="E317" s="47"/>
      <c r="F317" s="47"/>
      <c r="G317" s="47"/>
      <c r="H317" s="47"/>
    </row>
    <row r="318" spans="1:8" x14ac:dyDescent="0.2">
      <c r="A318" s="18" t="s">
        <v>7007</v>
      </c>
      <c r="B318" s="11"/>
      <c r="E318" s="47"/>
      <c r="F318" s="47"/>
      <c r="G318" s="47"/>
      <c r="H318" s="47"/>
    </row>
    <row r="319" spans="1:8" x14ac:dyDescent="0.2">
      <c r="A319" s="17" t="s">
        <v>48</v>
      </c>
      <c r="B319" s="11"/>
      <c r="E319" s="47"/>
      <c r="F319" s="47"/>
      <c r="G319" s="47"/>
      <c r="H319" s="47"/>
    </row>
    <row r="320" spans="1:8" x14ac:dyDescent="0.2">
      <c r="A320" s="101" t="s">
        <v>4922</v>
      </c>
      <c r="B320" s="11"/>
      <c r="E320" s="47"/>
      <c r="F320" s="47"/>
      <c r="G320" s="47"/>
      <c r="H320" s="47"/>
    </row>
    <row r="321" spans="1:8" x14ac:dyDescent="0.2">
      <c r="A321" s="11" t="s">
        <v>4360</v>
      </c>
      <c r="B321" s="11"/>
      <c r="E321" s="47"/>
      <c r="F321" s="47"/>
      <c r="G321" s="47"/>
      <c r="H321" s="47"/>
    </row>
    <row r="322" spans="1:8" x14ac:dyDescent="0.2">
      <c r="A322" s="11" t="s">
        <v>4583</v>
      </c>
      <c r="B322" s="11"/>
      <c r="E322" s="47"/>
      <c r="F322" s="47"/>
      <c r="G322" s="47"/>
      <c r="H322" s="47"/>
    </row>
    <row r="323" spans="1:8" x14ac:dyDescent="0.2">
      <c r="A323" s="156" t="s">
        <v>4490</v>
      </c>
      <c r="B323" s="11"/>
      <c r="E323" s="47"/>
      <c r="F323" s="47"/>
      <c r="G323" s="47"/>
      <c r="H323" s="47"/>
    </row>
    <row r="324" spans="1:8" x14ac:dyDescent="0.2">
      <c r="A324" s="156" t="s">
        <v>6610</v>
      </c>
      <c r="B324" s="256" t="s">
        <v>7759</v>
      </c>
      <c r="C324" s="253" t="s">
        <v>7805</v>
      </c>
      <c r="D324" s="237" t="s">
        <v>7557</v>
      </c>
      <c r="E324" s="47"/>
      <c r="F324" s="47"/>
      <c r="G324" s="47"/>
      <c r="H324" s="47"/>
    </row>
    <row r="325" spans="1:8" x14ac:dyDescent="0.2">
      <c r="A325" s="156" t="s">
        <v>7563</v>
      </c>
      <c r="B325" s="214" t="s">
        <v>6613</v>
      </c>
      <c r="C325" s="158" t="s">
        <v>7806</v>
      </c>
      <c r="D325" s="157" t="s">
        <v>7463</v>
      </c>
      <c r="E325" s="47"/>
      <c r="F325" s="47"/>
      <c r="G325" s="47"/>
      <c r="H325" s="47"/>
    </row>
    <row r="326" spans="1:8" x14ac:dyDescent="0.2">
      <c r="B326" s="11"/>
      <c r="E326" s="47"/>
      <c r="F326" s="47"/>
      <c r="G326" s="47"/>
      <c r="H326" s="47"/>
    </row>
    <row r="327" spans="1:8" x14ac:dyDescent="0.2">
      <c r="A327" s="18" t="s">
        <v>7008</v>
      </c>
      <c r="B327" s="11"/>
      <c r="E327" s="47"/>
      <c r="F327" s="47"/>
      <c r="G327" s="47"/>
      <c r="H327" s="47"/>
    </row>
    <row r="328" spans="1:8" x14ac:dyDescent="0.2">
      <c r="A328" s="11" t="s">
        <v>48</v>
      </c>
      <c r="B328" s="11"/>
      <c r="E328" s="47"/>
      <c r="F328" s="47"/>
      <c r="G328" s="47"/>
      <c r="H328" s="47"/>
    </row>
    <row r="329" spans="1:8" x14ac:dyDescent="0.2">
      <c r="A329" s="101" t="s">
        <v>4922</v>
      </c>
      <c r="B329" s="11"/>
      <c r="E329" s="47"/>
      <c r="F329" s="47"/>
      <c r="G329" s="47"/>
      <c r="H329" s="47"/>
    </row>
    <row r="330" spans="1:8" x14ac:dyDescent="0.2">
      <c r="A330" s="11" t="s">
        <v>4360</v>
      </c>
      <c r="B330" s="11"/>
      <c r="E330" s="47"/>
      <c r="F330" s="47"/>
      <c r="G330" s="47"/>
      <c r="H330" s="47"/>
    </row>
    <row r="331" spans="1:8" x14ac:dyDescent="0.2">
      <c r="A331" s="11" t="s">
        <v>4508</v>
      </c>
      <c r="B331" s="11"/>
      <c r="E331" s="47"/>
      <c r="F331" s="47"/>
      <c r="G331" s="47"/>
      <c r="H331" s="47"/>
    </row>
    <row r="332" spans="1:8" x14ac:dyDescent="0.2">
      <c r="A332" s="15" t="s">
        <v>6656</v>
      </c>
      <c r="B332" s="11"/>
      <c r="E332" s="47"/>
      <c r="F332" s="47"/>
      <c r="G332" s="47"/>
      <c r="H332" s="47"/>
    </row>
    <row r="333" spans="1:8" x14ac:dyDescent="0.2">
      <c r="A333" s="156" t="s">
        <v>4490</v>
      </c>
      <c r="B333" s="11"/>
      <c r="E333" s="47"/>
      <c r="F333" s="47"/>
      <c r="G333" s="47"/>
      <c r="H333" s="47"/>
    </row>
    <row r="334" spans="1:8" x14ac:dyDescent="0.2">
      <c r="A334" s="156" t="s">
        <v>6610</v>
      </c>
      <c r="B334" s="256" t="s">
        <v>7759</v>
      </c>
      <c r="C334" s="253" t="s">
        <v>7805</v>
      </c>
      <c r="D334" s="237" t="s">
        <v>7557</v>
      </c>
      <c r="E334" s="47"/>
      <c r="F334" s="47"/>
      <c r="G334" s="47"/>
      <c r="H334" s="47"/>
    </row>
    <row r="335" spans="1:8" x14ac:dyDescent="0.2">
      <c r="A335" s="156" t="s">
        <v>7563</v>
      </c>
      <c r="B335" s="214" t="s">
        <v>6613</v>
      </c>
      <c r="C335" s="158" t="s">
        <v>7806</v>
      </c>
      <c r="D335" s="157" t="s">
        <v>7463</v>
      </c>
      <c r="E335" s="47"/>
      <c r="F335" s="47"/>
      <c r="G335" s="47"/>
      <c r="H335" s="47"/>
    </row>
    <row r="336" spans="1:8" x14ac:dyDescent="0.2">
      <c r="A336" s="15"/>
      <c r="B336" s="11"/>
      <c r="E336" s="47"/>
      <c r="F336" s="47"/>
      <c r="G336" s="47"/>
      <c r="H336" s="47"/>
    </row>
    <row r="337" spans="1:8" x14ac:dyDescent="0.2">
      <c r="A337" s="18" t="s">
        <v>7025</v>
      </c>
      <c r="B337" s="11"/>
      <c r="E337" s="47"/>
      <c r="F337" s="47"/>
      <c r="G337" s="47"/>
      <c r="H337" s="47"/>
    </row>
    <row r="338" spans="1:8" x14ac:dyDescent="0.2">
      <c r="A338" s="17" t="s">
        <v>48</v>
      </c>
      <c r="B338" s="11"/>
      <c r="E338" s="47"/>
      <c r="F338" s="47"/>
      <c r="G338" s="47"/>
      <c r="H338" s="47"/>
    </row>
    <row r="339" spans="1:8" x14ac:dyDescent="0.2">
      <c r="A339" s="101" t="s">
        <v>4922</v>
      </c>
      <c r="B339" s="11"/>
      <c r="E339" s="47"/>
      <c r="F339" s="47"/>
      <c r="G339" s="47"/>
      <c r="H339" s="47"/>
    </row>
    <row r="340" spans="1:8" x14ac:dyDescent="0.2">
      <c r="A340" s="11" t="s">
        <v>4360</v>
      </c>
      <c r="B340" s="11"/>
      <c r="E340" s="47"/>
      <c r="F340" s="47"/>
      <c r="G340" s="47"/>
      <c r="H340" s="47"/>
    </row>
    <row r="341" spans="1:8" x14ac:dyDescent="0.2">
      <c r="A341" s="11" t="s">
        <v>4583</v>
      </c>
      <c r="B341" s="11"/>
      <c r="E341" s="47"/>
      <c r="F341" s="47"/>
      <c r="G341" s="47"/>
      <c r="H341" s="47"/>
    </row>
    <row r="342" spans="1:8" x14ac:dyDescent="0.2">
      <c r="A342" s="156" t="s">
        <v>4491</v>
      </c>
      <c r="B342" s="11"/>
      <c r="E342" s="47"/>
      <c r="F342" s="47"/>
      <c r="G342" s="47"/>
      <c r="H342" s="47"/>
    </row>
    <row r="343" spans="1:8" x14ac:dyDescent="0.2">
      <c r="A343" s="15" t="s">
        <v>6610</v>
      </c>
      <c r="B343" s="256" t="s">
        <v>7759</v>
      </c>
      <c r="C343" s="253" t="s">
        <v>7805</v>
      </c>
      <c r="D343" s="237" t="s">
        <v>7557</v>
      </c>
      <c r="E343" s="47"/>
      <c r="F343" s="47"/>
      <c r="G343" s="47"/>
      <c r="H343" s="47"/>
    </row>
    <row r="344" spans="1:8" x14ac:dyDescent="0.2">
      <c r="A344" s="11"/>
      <c r="B344" s="11"/>
      <c r="E344" s="47"/>
      <c r="F344" s="47"/>
      <c r="G344" s="47"/>
      <c r="H344" s="47"/>
    </row>
    <row r="345" spans="1:8" x14ac:dyDescent="0.2">
      <c r="A345" s="18" t="s">
        <v>7026</v>
      </c>
      <c r="B345" s="11"/>
      <c r="E345" s="47"/>
      <c r="F345" s="47"/>
      <c r="G345" s="47"/>
      <c r="H345" s="47"/>
    </row>
    <row r="346" spans="1:8" x14ac:dyDescent="0.2">
      <c r="A346" s="11" t="s">
        <v>48</v>
      </c>
      <c r="B346" s="11"/>
      <c r="E346" s="47"/>
      <c r="F346" s="47"/>
      <c r="G346" s="47"/>
      <c r="H346" s="47"/>
    </row>
    <row r="347" spans="1:8" x14ac:dyDescent="0.2">
      <c r="A347" s="101" t="s">
        <v>4922</v>
      </c>
      <c r="B347" s="11"/>
      <c r="E347" s="47"/>
      <c r="F347" s="47"/>
      <c r="G347" s="47"/>
      <c r="H347" s="47"/>
    </row>
    <row r="348" spans="1:8" x14ac:dyDescent="0.2">
      <c r="A348" s="11" t="s">
        <v>4360</v>
      </c>
      <c r="B348" s="11"/>
      <c r="E348" s="47"/>
      <c r="F348" s="47"/>
      <c r="G348" s="47"/>
      <c r="H348" s="47"/>
    </row>
    <row r="349" spans="1:8" x14ac:dyDescent="0.2">
      <c r="A349" s="11" t="s">
        <v>4508</v>
      </c>
      <c r="B349" s="11"/>
      <c r="E349" s="47"/>
      <c r="F349" s="47"/>
      <c r="G349" s="47"/>
      <c r="H349" s="47"/>
    </row>
    <row r="350" spans="1:8" x14ac:dyDescent="0.2">
      <c r="A350" s="15" t="s">
        <v>6656</v>
      </c>
      <c r="B350" s="11"/>
      <c r="E350" s="47"/>
      <c r="F350" s="47"/>
      <c r="G350" s="47"/>
      <c r="H350" s="47"/>
    </row>
    <row r="351" spans="1:8" x14ac:dyDescent="0.2">
      <c r="A351" s="156" t="s">
        <v>4491</v>
      </c>
      <c r="B351" s="11"/>
      <c r="E351" s="47"/>
      <c r="F351" s="47"/>
      <c r="G351" s="47"/>
      <c r="H351" s="47"/>
    </row>
    <row r="352" spans="1:8" x14ac:dyDescent="0.2">
      <c r="A352" s="15" t="s">
        <v>6610</v>
      </c>
      <c r="B352" s="256" t="s">
        <v>7759</v>
      </c>
      <c r="C352" s="253" t="s">
        <v>7805</v>
      </c>
      <c r="D352" s="237" t="s">
        <v>7557</v>
      </c>
      <c r="E352" s="47"/>
      <c r="F352" s="47"/>
      <c r="G352" s="47"/>
      <c r="H352" s="47"/>
    </row>
    <row r="353" spans="1:13" x14ac:dyDescent="0.2">
      <c r="A353" s="15"/>
      <c r="B353" s="11"/>
      <c r="E353" s="47"/>
      <c r="F353" s="47"/>
      <c r="G353" s="47"/>
      <c r="H353" s="47"/>
    </row>
    <row r="354" spans="1:13" x14ac:dyDescent="0.2">
      <c r="A354" s="17" t="s">
        <v>1102</v>
      </c>
      <c r="B354" s="11"/>
      <c r="E354" s="47"/>
      <c r="F354" s="47"/>
      <c r="G354" s="47"/>
      <c r="H354" s="47"/>
      <c r="I354" s="47"/>
      <c r="K354" s="39"/>
      <c r="L354" s="39"/>
    </row>
    <row r="355" spans="1:13" x14ac:dyDescent="0.2">
      <c r="B355" s="11"/>
      <c r="E355" s="47"/>
      <c r="F355" s="47"/>
      <c r="G355" s="47"/>
      <c r="H355" s="47"/>
      <c r="I355" s="47"/>
      <c r="J355" s="47"/>
      <c r="K355" s="47"/>
      <c r="L355" s="47"/>
      <c r="M355" s="47"/>
    </row>
    <row r="356" spans="1:13" ht="51" x14ac:dyDescent="0.2">
      <c r="B356" s="68"/>
      <c r="C356" s="215" t="s">
        <v>841</v>
      </c>
      <c r="D356" s="215" t="s">
        <v>991</v>
      </c>
      <c r="E356" s="215" t="s">
        <v>990</v>
      </c>
      <c r="F356" s="215" t="s">
        <v>989</v>
      </c>
      <c r="G356" s="215" t="s">
        <v>7146</v>
      </c>
      <c r="H356" s="215" t="s">
        <v>702</v>
      </c>
      <c r="I356" s="215" t="s">
        <v>704</v>
      </c>
      <c r="J356" s="215" t="s">
        <v>703</v>
      </c>
      <c r="K356" s="215" t="s">
        <v>705</v>
      </c>
      <c r="L356" s="47"/>
    </row>
    <row r="357" spans="1:13" x14ac:dyDescent="0.2">
      <c r="B357" s="68"/>
      <c r="C357" s="313" t="s">
        <v>7979</v>
      </c>
      <c r="D357" s="313" t="s">
        <v>7980</v>
      </c>
      <c r="E357" s="313" t="s">
        <v>7883</v>
      </c>
      <c r="F357" s="313" t="s">
        <v>7884</v>
      </c>
      <c r="G357" s="313" t="s">
        <v>7885</v>
      </c>
      <c r="H357" s="313" t="s">
        <v>7886</v>
      </c>
      <c r="I357" s="313" t="s">
        <v>7981</v>
      </c>
      <c r="J357" s="313" t="s">
        <v>7982</v>
      </c>
      <c r="K357" s="313" t="s">
        <v>7983</v>
      </c>
      <c r="L357" s="47"/>
    </row>
    <row r="358" spans="1:13" x14ac:dyDescent="0.2">
      <c r="A358" s="89" t="s">
        <v>1057</v>
      </c>
      <c r="B358" s="506" t="s">
        <v>7877</v>
      </c>
      <c r="C358" s="699" t="s">
        <v>1101</v>
      </c>
      <c r="D358" s="699" t="s">
        <v>1100</v>
      </c>
      <c r="E358" s="699" t="s">
        <v>386</v>
      </c>
      <c r="F358" s="699" t="s">
        <v>1404</v>
      </c>
      <c r="G358" s="699" t="s">
        <v>7149</v>
      </c>
      <c r="H358" s="698" t="s">
        <v>1097</v>
      </c>
      <c r="I358" s="699" t="s">
        <v>1099</v>
      </c>
      <c r="J358" s="699" t="s">
        <v>1098</v>
      </c>
      <c r="K358" s="699" t="s">
        <v>2234</v>
      </c>
      <c r="L358" s="17" t="s">
        <v>4595</v>
      </c>
    </row>
    <row r="359" spans="1:13" x14ac:dyDescent="0.2">
      <c r="A359" s="89" t="s">
        <v>1050</v>
      </c>
      <c r="B359" s="506" t="s">
        <v>7952</v>
      </c>
      <c r="C359" s="699" t="s">
        <v>1096</v>
      </c>
      <c r="D359" s="699" t="s">
        <v>1095</v>
      </c>
      <c r="E359" s="699" t="s">
        <v>384</v>
      </c>
      <c r="F359" s="699" t="s">
        <v>1403</v>
      </c>
      <c r="G359" s="699" t="s">
        <v>7150</v>
      </c>
      <c r="H359" s="699" t="s">
        <v>1092</v>
      </c>
      <c r="I359" s="699" t="s">
        <v>1094</v>
      </c>
      <c r="J359" s="699" t="s">
        <v>1093</v>
      </c>
      <c r="K359" s="699" t="s">
        <v>2235</v>
      </c>
      <c r="L359" s="17" t="s">
        <v>4596</v>
      </c>
    </row>
    <row r="360" spans="1:13" x14ac:dyDescent="0.2">
      <c r="A360" s="89" t="s">
        <v>1043</v>
      </c>
      <c r="B360" s="506" t="s">
        <v>7953</v>
      </c>
      <c r="C360" s="699" t="s">
        <v>1091</v>
      </c>
      <c r="D360" s="699" t="s">
        <v>1090</v>
      </c>
      <c r="E360" s="699" t="s">
        <v>382</v>
      </c>
      <c r="F360" s="699" t="s">
        <v>1402</v>
      </c>
      <c r="G360" s="699" t="s">
        <v>7151</v>
      </c>
      <c r="H360" s="699" t="s">
        <v>1087</v>
      </c>
      <c r="I360" s="699" t="s">
        <v>1089</v>
      </c>
      <c r="J360" s="699" t="s">
        <v>1088</v>
      </c>
      <c r="K360" s="699" t="s">
        <v>2236</v>
      </c>
      <c r="L360" s="17" t="s">
        <v>4626</v>
      </c>
    </row>
    <row r="361" spans="1:13" x14ac:dyDescent="0.2">
      <c r="A361" s="89" t="s">
        <v>1036</v>
      </c>
      <c r="B361" s="506" t="s">
        <v>7954</v>
      </c>
      <c r="C361" s="699" t="s">
        <v>2160</v>
      </c>
      <c r="D361" s="699" t="s">
        <v>1414</v>
      </c>
      <c r="E361" s="699" t="s">
        <v>381</v>
      </c>
      <c r="F361" s="699" t="s">
        <v>1401</v>
      </c>
      <c r="G361" s="699" t="s">
        <v>7152</v>
      </c>
      <c r="H361" s="698" t="s">
        <v>5508</v>
      </c>
      <c r="I361" s="699" t="s">
        <v>5507</v>
      </c>
      <c r="J361" s="699" t="s">
        <v>3108</v>
      </c>
      <c r="K361" s="699" t="s">
        <v>5506</v>
      </c>
      <c r="L361" s="17" t="s">
        <v>7372</v>
      </c>
    </row>
    <row r="362" spans="1:13" x14ac:dyDescent="0.2">
      <c r="A362" s="89" t="s">
        <v>1035</v>
      </c>
      <c r="B362" s="506" t="s">
        <v>7955</v>
      </c>
      <c r="C362" s="699" t="s">
        <v>2161</v>
      </c>
      <c r="D362" s="699" t="s">
        <v>1413</v>
      </c>
      <c r="E362" s="699" t="s">
        <v>380</v>
      </c>
      <c r="F362" s="699" t="s">
        <v>1400</v>
      </c>
      <c r="G362" s="699" t="s">
        <v>7153</v>
      </c>
      <c r="H362" s="699" t="s">
        <v>5511</v>
      </c>
      <c r="I362" s="699" t="s">
        <v>5510</v>
      </c>
      <c r="J362" s="699" t="s">
        <v>3121</v>
      </c>
      <c r="K362" s="699" t="s">
        <v>5509</v>
      </c>
      <c r="L362" s="17" t="s">
        <v>4637</v>
      </c>
    </row>
    <row r="363" spans="1:13" x14ac:dyDescent="0.2">
      <c r="A363" s="89" t="s">
        <v>1034</v>
      </c>
      <c r="B363" s="506" t="s">
        <v>7956</v>
      </c>
      <c r="C363" s="699" t="s">
        <v>2162</v>
      </c>
      <c r="D363" s="699" t="s">
        <v>1412</v>
      </c>
      <c r="E363" s="699" t="s">
        <v>379</v>
      </c>
      <c r="F363" s="699" t="s">
        <v>1399</v>
      </c>
      <c r="G363" s="699" t="s">
        <v>7154</v>
      </c>
      <c r="H363" s="699" t="s">
        <v>5514</v>
      </c>
      <c r="I363" s="699" t="s">
        <v>5513</v>
      </c>
      <c r="J363" s="699" t="s">
        <v>3135</v>
      </c>
      <c r="K363" s="699" t="s">
        <v>5512</v>
      </c>
      <c r="L363" s="17" t="s">
        <v>4638</v>
      </c>
    </row>
    <row r="364" spans="1:13" x14ac:dyDescent="0.2">
      <c r="A364" s="89" t="s">
        <v>1033</v>
      </c>
      <c r="B364" s="506" t="s">
        <v>7957</v>
      </c>
      <c r="C364" s="699" t="s">
        <v>2164</v>
      </c>
      <c r="D364" s="699" t="s">
        <v>1411</v>
      </c>
      <c r="E364" s="699" t="s">
        <v>378</v>
      </c>
      <c r="F364" s="699" t="s">
        <v>1398</v>
      </c>
      <c r="G364" s="699" t="s">
        <v>7155</v>
      </c>
      <c r="H364" s="698" t="s">
        <v>5517</v>
      </c>
      <c r="I364" s="699" t="s">
        <v>5516</v>
      </c>
      <c r="J364" s="699" t="s">
        <v>3149</v>
      </c>
      <c r="K364" s="699" t="s">
        <v>5515</v>
      </c>
      <c r="L364" s="17" t="s">
        <v>4600</v>
      </c>
    </row>
    <row r="365" spans="1:13" x14ac:dyDescent="0.2">
      <c r="A365" s="89" t="s">
        <v>1032</v>
      </c>
      <c r="B365" s="506" t="s">
        <v>7958</v>
      </c>
      <c r="C365" s="699" t="s">
        <v>5518</v>
      </c>
      <c r="D365" s="699" t="s">
        <v>5519</v>
      </c>
      <c r="E365" s="699" t="s">
        <v>2979</v>
      </c>
      <c r="F365" s="699" t="s">
        <v>5520</v>
      </c>
      <c r="G365" s="699" t="s">
        <v>7156</v>
      </c>
      <c r="H365" s="699" t="s">
        <v>5523</v>
      </c>
      <c r="I365" s="699" t="s">
        <v>5522</v>
      </c>
      <c r="J365" s="699" t="s">
        <v>3162</v>
      </c>
      <c r="K365" s="699" t="s">
        <v>5521</v>
      </c>
      <c r="L365" s="17" t="s">
        <v>4631</v>
      </c>
    </row>
    <row r="366" spans="1:13" x14ac:dyDescent="0.2">
      <c r="A366" s="89" t="s">
        <v>1031</v>
      </c>
      <c r="B366" s="506" t="s">
        <v>7959</v>
      </c>
      <c r="C366" s="699" t="s">
        <v>2166</v>
      </c>
      <c r="D366" s="699" t="s">
        <v>2167</v>
      </c>
      <c r="E366" s="699" t="s">
        <v>377</v>
      </c>
      <c r="F366" s="699" t="s">
        <v>2168</v>
      </c>
      <c r="G366" s="699" t="s">
        <v>7157</v>
      </c>
      <c r="H366" s="699" t="s">
        <v>5526</v>
      </c>
      <c r="I366" s="699" t="s">
        <v>5525</v>
      </c>
      <c r="J366" s="699" t="s">
        <v>3176</v>
      </c>
      <c r="K366" s="699" t="s">
        <v>5524</v>
      </c>
      <c r="L366" s="17" t="s">
        <v>4632</v>
      </c>
    </row>
    <row r="367" spans="1:13" x14ac:dyDescent="0.2">
      <c r="A367" s="89" t="s">
        <v>1086</v>
      </c>
      <c r="B367" s="506" t="s">
        <v>7960</v>
      </c>
      <c r="C367" s="699" t="s">
        <v>2177</v>
      </c>
      <c r="D367" s="699" t="s">
        <v>1410</v>
      </c>
      <c r="E367" s="699" t="s">
        <v>376</v>
      </c>
      <c r="F367" s="699" t="s">
        <v>1397</v>
      </c>
      <c r="G367" s="699" t="s">
        <v>7158</v>
      </c>
      <c r="H367" s="698" t="s">
        <v>5529</v>
      </c>
      <c r="I367" s="699" t="s">
        <v>5528</v>
      </c>
      <c r="J367" s="699" t="s">
        <v>3189</v>
      </c>
      <c r="K367" s="699" t="s">
        <v>5527</v>
      </c>
      <c r="L367" s="17" t="s">
        <v>4605</v>
      </c>
    </row>
    <row r="368" spans="1:13" x14ac:dyDescent="0.2">
      <c r="A368" s="89" t="s">
        <v>1085</v>
      </c>
      <c r="B368" s="506" t="s">
        <v>7875</v>
      </c>
      <c r="C368" s="699" t="s">
        <v>2178</v>
      </c>
      <c r="D368" s="699" t="s">
        <v>1409</v>
      </c>
      <c r="E368" s="699" t="s">
        <v>375</v>
      </c>
      <c r="F368" s="699" t="s">
        <v>1396</v>
      </c>
      <c r="G368" s="699" t="s">
        <v>7159</v>
      </c>
      <c r="H368" s="699" t="s">
        <v>5532</v>
      </c>
      <c r="I368" s="699" t="s">
        <v>5531</v>
      </c>
      <c r="J368" s="699" t="s">
        <v>3201</v>
      </c>
      <c r="K368" s="699" t="s">
        <v>5530</v>
      </c>
      <c r="L368" s="17" t="s">
        <v>7377</v>
      </c>
    </row>
    <row r="369" spans="1:13" x14ac:dyDescent="0.2">
      <c r="A369" s="89" t="s">
        <v>1084</v>
      </c>
      <c r="B369" s="506" t="s">
        <v>7961</v>
      </c>
      <c r="C369" s="699" t="s">
        <v>2179</v>
      </c>
      <c r="D369" s="699" t="s">
        <v>1408</v>
      </c>
      <c r="E369" s="699" t="s">
        <v>1406</v>
      </c>
      <c r="F369" s="699" t="s">
        <v>1395</v>
      </c>
      <c r="G369" s="699" t="s">
        <v>7160</v>
      </c>
      <c r="H369" s="699" t="s">
        <v>5535</v>
      </c>
      <c r="I369" s="699" t="s">
        <v>5534</v>
      </c>
      <c r="J369" s="699" t="s">
        <v>3216</v>
      </c>
      <c r="K369" s="699" t="s">
        <v>5533</v>
      </c>
      <c r="L369" s="17" t="s">
        <v>4635</v>
      </c>
    </row>
    <row r="370" spans="1:13" x14ac:dyDescent="0.2">
      <c r="A370" s="89" t="s">
        <v>1083</v>
      </c>
      <c r="B370" s="506" t="s">
        <v>7962</v>
      </c>
      <c r="C370" s="699" t="s">
        <v>2181</v>
      </c>
      <c r="D370" s="699" t="s">
        <v>1407</v>
      </c>
      <c r="E370" s="699" t="s">
        <v>1405</v>
      </c>
      <c r="F370" s="699" t="s">
        <v>1394</v>
      </c>
      <c r="G370" s="699" t="s">
        <v>7161</v>
      </c>
      <c r="H370" s="698" t="s">
        <v>5538</v>
      </c>
      <c r="I370" s="699" t="s">
        <v>5537</v>
      </c>
      <c r="J370" s="699" t="s">
        <v>3230</v>
      </c>
      <c r="K370" s="699" t="s">
        <v>5536</v>
      </c>
      <c r="L370" s="17" t="s">
        <v>4636</v>
      </c>
    </row>
    <row r="371" spans="1:13" x14ac:dyDescent="0.2">
      <c r="A371" s="89" t="s">
        <v>1082</v>
      </c>
      <c r="B371" s="506" t="s">
        <v>7963</v>
      </c>
      <c r="C371" s="699" t="s">
        <v>1081</v>
      </c>
      <c r="D371" s="699" t="s">
        <v>1080</v>
      </c>
      <c r="E371" s="699" t="s">
        <v>1079</v>
      </c>
      <c r="F371" s="699" t="s">
        <v>2183</v>
      </c>
      <c r="G371" s="699" t="s">
        <v>7162</v>
      </c>
      <c r="H371" s="699" t="s">
        <v>1076</v>
      </c>
      <c r="I371" s="699" t="s">
        <v>1078</v>
      </c>
      <c r="J371" s="699" t="s">
        <v>1077</v>
      </c>
      <c r="K371" s="699" t="s">
        <v>2241</v>
      </c>
      <c r="L371" s="17" t="s">
        <v>4608</v>
      </c>
    </row>
    <row r="372" spans="1:13" x14ac:dyDescent="0.2">
      <c r="A372" s="128" t="s">
        <v>1075</v>
      </c>
      <c r="B372" s="506" t="s">
        <v>7964</v>
      </c>
      <c r="C372" s="699" t="s">
        <v>2238</v>
      </c>
      <c r="D372" s="699" t="s">
        <v>2239</v>
      </c>
      <c r="E372" s="699" t="s">
        <v>2240</v>
      </c>
      <c r="F372" s="699" t="s">
        <v>2237</v>
      </c>
      <c r="G372" s="602"/>
      <c r="H372" s="699" t="s">
        <v>2244</v>
      </c>
      <c r="I372" s="699" t="s">
        <v>2243</v>
      </c>
      <c r="J372" s="699" t="s">
        <v>1612</v>
      </c>
      <c r="K372" s="699" t="s">
        <v>2242</v>
      </c>
      <c r="L372" s="17" t="s">
        <v>4610</v>
      </c>
      <c r="M372" s="17" t="s">
        <v>4868</v>
      </c>
    </row>
    <row r="373" spans="1:13" x14ac:dyDescent="0.2">
      <c r="A373" s="128" t="s">
        <v>1023</v>
      </c>
      <c r="B373" s="506" t="s">
        <v>7965</v>
      </c>
      <c r="C373" s="655" t="s">
        <v>1074</v>
      </c>
      <c r="D373" s="655" t="s">
        <v>1073</v>
      </c>
      <c r="E373" s="602"/>
      <c r="F373" s="602"/>
      <c r="G373" s="602"/>
      <c r="H373" s="602"/>
      <c r="I373" s="602"/>
      <c r="J373" s="602"/>
      <c r="K373" s="602"/>
      <c r="L373" s="17" t="s">
        <v>4611</v>
      </c>
    </row>
    <row r="374" spans="1:13" x14ac:dyDescent="0.2">
      <c r="A374" s="128" t="s">
        <v>1020</v>
      </c>
      <c r="B374" s="506" t="s">
        <v>7966</v>
      </c>
      <c r="C374" s="655" t="s">
        <v>1072</v>
      </c>
      <c r="D374" s="655" t="s">
        <v>1071</v>
      </c>
      <c r="E374" s="602"/>
      <c r="F374" s="602"/>
      <c r="G374" s="602"/>
      <c r="H374" s="602"/>
      <c r="I374" s="602"/>
      <c r="J374" s="602"/>
      <c r="K374" s="602"/>
      <c r="L374" s="17" t="s">
        <v>4612</v>
      </c>
    </row>
    <row r="375" spans="1:13" x14ac:dyDescent="0.2">
      <c r="A375" s="128" t="s">
        <v>1017</v>
      </c>
      <c r="B375" s="506" t="s">
        <v>7967</v>
      </c>
      <c r="C375" s="655" t="s">
        <v>1070</v>
      </c>
      <c r="D375" s="655" t="s">
        <v>1069</v>
      </c>
      <c r="E375" s="602"/>
      <c r="F375" s="602"/>
      <c r="G375" s="602"/>
      <c r="H375" s="602"/>
      <c r="I375" s="602"/>
      <c r="J375" s="602"/>
      <c r="K375" s="602"/>
      <c r="L375" s="17" t="s">
        <v>4613</v>
      </c>
    </row>
    <row r="376" spans="1:13" x14ac:dyDescent="0.2">
      <c r="A376" s="128" t="s">
        <v>1014</v>
      </c>
      <c r="B376" s="506" t="s">
        <v>7968</v>
      </c>
      <c r="C376" s="655" t="s">
        <v>5539</v>
      </c>
      <c r="D376" s="655" t="s">
        <v>5540</v>
      </c>
      <c r="E376" s="602"/>
      <c r="F376" s="602"/>
      <c r="G376" s="602"/>
      <c r="H376" s="602"/>
      <c r="I376" s="602"/>
      <c r="J376" s="602"/>
      <c r="K376" s="602"/>
      <c r="L376" s="17" t="s">
        <v>4614</v>
      </c>
    </row>
    <row r="377" spans="1:13" x14ac:dyDescent="0.2">
      <c r="A377" s="128" t="s">
        <v>1013</v>
      </c>
      <c r="B377" s="506" t="s">
        <v>7969</v>
      </c>
      <c r="C377" s="655" t="s">
        <v>5541</v>
      </c>
      <c r="D377" s="655" t="s">
        <v>5542</v>
      </c>
      <c r="E377" s="602"/>
      <c r="F377" s="602"/>
      <c r="G377" s="602"/>
      <c r="H377" s="602"/>
      <c r="I377" s="602"/>
      <c r="J377" s="602"/>
      <c r="K377" s="602"/>
      <c r="L377" s="17" t="s">
        <v>4615</v>
      </c>
    </row>
    <row r="378" spans="1:13" x14ac:dyDescent="0.2">
      <c r="A378" s="128" t="s">
        <v>1012</v>
      </c>
      <c r="B378" s="506" t="s">
        <v>7876</v>
      </c>
      <c r="C378" s="655" t="s">
        <v>5543</v>
      </c>
      <c r="D378" s="655" t="s">
        <v>5544</v>
      </c>
      <c r="E378" s="602"/>
      <c r="F378" s="602"/>
      <c r="G378" s="602"/>
      <c r="H378" s="602"/>
      <c r="I378" s="602"/>
      <c r="J378" s="602"/>
      <c r="K378" s="602"/>
      <c r="L378" s="17" t="s">
        <v>4616</v>
      </c>
    </row>
    <row r="379" spans="1:13" x14ac:dyDescent="0.2">
      <c r="A379" s="128" t="s">
        <v>1011</v>
      </c>
      <c r="B379" s="506" t="s">
        <v>7970</v>
      </c>
      <c r="C379" s="655" t="s">
        <v>5545</v>
      </c>
      <c r="D379" s="655" t="s">
        <v>5546</v>
      </c>
      <c r="E379" s="602"/>
      <c r="F379" s="602"/>
      <c r="G379" s="602"/>
      <c r="H379" s="602"/>
      <c r="I379" s="602"/>
      <c r="J379" s="602"/>
      <c r="K379" s="602"/>
      <c r="L379" s="17" t="s">
        <v>4617</v>
      </c>
    </row>
    <row r="380" spans="1:13" x14ac:dyDescent="0.2">
      <c r="A380" s="128" t="s">
        <v>1010</v>
      </c>
      <c r="B380" s="506" t="s">
        <v>7971</v>
      </c>
      <c r="C380" s="655" t="s">
        <v>5547</v>
      </c>
      <c r="D380" s="655" t="s">
        <v>5548</v>
      </c>
      <c r="E380" s="602"/>
      <c r="F380" s="602"/>
      <c r="G380" s="602"/>
      <c r="H380" s="602"/>
      <c r="I380" s="602"/>
      <c r="J380" s="602"/>
      <c r="K380" s="602"/>
      <c r="L380" s="17" t="s">
        <v>4618</v>
      </c>
    </row>
    <row r="381" spans="1:13" x14ac:dyDescent="0.2">
      <c r="A381" s="128" t="s">
        <v>1009</v>
      </c>
      <c r="B381" s="506" t="s">
        <v>7972</v>
      </c>
      <c r="C381" s="655" t="s">
        <v>5549</v>
      </c>
      <c r="D381" s="655" t="s">
        <v>5550</v>
      </c>
      <c r="E381" s="602"/>
      <c r="F381" s="602"/>
      <c r="G381" s="602"/>
      <c r="H381" s="602"/>
      <c r="I381" s="602"/>
      <c r="J381" s="602"/>
      <c r="K381" s="602"/>
      <c r="L381" s="17" t="s">
        <v>4619</v>
      </c>
    </row>
    <row r="382" spans="1:13" x14ac:dyDescent="0.2">
      <c r="A382" s="128" t="s">
        <v>1008</v>
      </c>
      <c r="B382" s="506" t="s">
        <v>7973</v>
      </c>
      <c r="C382" s="655" t="s">
        <v>5551</v>
      </c>
      <c r="D382" s="655" t="s">
        <v>5552</v>
      </c>
      <c r="E382" s="602"/>
      <c r="F382" s="602"/>
      <c r="G382" s="602"/>
      <c r="H382" s="602"/>
      <c r="I382" s="602"/>
      <c r="J382" s="602"/>
      <c r="K382" s="602"/>
      <c r="L382" s="17" t="s">
        <v>4620</v>
      </c>
    </row>
    <row r="383" spans="1:13" x14ac:dyDescent="0.2">
      <c r="A383" s="128" t="s">
        <v>1007</v>
      </c>
      <c r="B383" s="506" t="s">
        <v>7974</v>
      </c>
      <c r="C383" s="655" t="s">
        <v>5553</v>
      </c>
      <c r="D383" s="655" t="s">
        <v>5554</v>
      </c>
      <c r="E383" s="602"/>
      <c r="F383" s="602"/>
      <c r="G383" s="602"/>
      <c r="H383" s="602"/>
      <c r="I383" s="602"/>
      <c r="J383" s="602"/>
      <c r="K383" s="602"/>
      <c r="L383" s="17" t="s">
        <v>4621</v>
      </c>
    </row>
    <row r="384" spans="1:13" x14ac:dyDescent="0.2">
      <c r="A384" s="128" t="s">
        <v>1006</v>
      </c>
      <c r="B384" s="506" t="s">
        <v>7975</v>
      </c>
      <c r="C384" s="655" t="s">
        <v>5555</v>
      </c>
      <c r="D384" s="655" t="s">
        <v>5556</v>
      </c>
      <c r="E384" s="602"/>
      <c r="F384" s="602"/>
      <c r="G384" s="602"/>
      <c r="H384" s="602"/>
      <c r="I384" s="602"/>
      <c r="J384" s="602"/>
      <c r="K384" s="602"/>
      <c r="L384" s="17" t="s">
        <v>4622</v>
      </c>
    </row>
    <row r="385" spans="1:13" x14ac:dyDescent="0.2">
      <c r="A385" s="128" t="s">
        <v>1005</v>
      </c>
      <c r="B385" s="506" t="s">
        <v>7976</v>
      </c>
      <c r="C385" s="655" t="s">
        <v>5557</v>
      </c>
      <c r="D385" s="655" t="s">
        <v>5558</v>
      </c>
      <c r="E385" s="602"/>
      <c r="F385" s="602"/>
      <c r="G385" s="602"/>
      <c r="H385" s="602"/>
      <c r="I385" s="602"/>
      <c r="J385" s="602"/>
      <c r="K385" s="602"/>
      <c r="L385" s="17" t="s">
        <v>4623</v>
      </c>
    </row>
    <row r="386" spans="1:13" x14ac:dyDescent="0.2">
      <c r="A386" s="128" t="s">
        <v>1004</v>
      </c>
      <c r="B386" s="506" t="s">
        <v>7977</v>
      </c>
      <c r="C386" s="655" t="s">
        <v>1068</v>
      </c>
      <c r="D386" s="655" t="s">
        <v>1067</v>
      </c>
      <c r="E386" s="602"/>
      <c r="F386" s="602"/>
      <c r="G386" s="602"/>
      <c r="H386" s="602"/>
      <c r="I386" s="602"/>
      <c r="J386" s="602"/>
      <c r="K386" s="602"/>
      <c r="L386" s="17" t="s">
        <v>4624</v>
      </c>
    </row>
    <row r="387" spans="1:13" x14ac:dyDescent="0.2">
      <c r="A387" s="128" t="s">
        <v>1066</v>
      </c>
      <c r="B387" s="506" t="s">
        <v>7978</v>
      </c>
      <c r="C387" s="655" t="s">
        <v>2245</v>
      </c>
      <c r="D387" s="655" t="s">
        <v>2247</v>
      </c>
      <c r="E387" s="602"/>
      <c r="F387" s="602"/>
      <c r="G387" s="602"/>
      <c r="H387" s="699" t="s">
        <v>1063</v>
      </c>
      <c r="I387" s="699" t="s">
        <v>1065</v>
      </c>
      <c r="J387" s="699" t="s">
        <v>1064</v>
      </c>
      <c r="K387" s="699" t="s">
        <v>2249</v>
      </c>
      <c r="L387" s="17" t="s">
        <v>4625</v>
      </c>
      <c r="M387" s="17" t="s">
        <v>4868</v>
      </c>
    </row>
    <row r="388" spans="1:13" x14ac:dyDescent="0.2">
      <c r="A388" s="128" t="s">
        <v>1062</v>
      </c>
      <c r="B388" s="506" t="s">
        <v>7878</v>
      </c>
      <c r="C388" s="655" t="s">
        <v>2246</v>
      </c>
      <c r="D388" s="655" t="s">
        <v>2248</v>
      </c>
      <c r="E388" s="602"/>
      <c r="F388" s="602"/>
      <c r="G388" s="602"/>
      <c r="H388" s="699" t="s">
        <v>2254</v>
      </c>
      <c r="I388" s="699" t="s">
        <v>2252</v>
      </c>
      <c r="J388" s="699" t="s">
        <v>2253</v>
      </c>
      <c r="K388" s="699" t="s">
        <v>2250</v>
      </c>
      <c r="M388" s="17" t="s">
        <v>4868</v>
      </c>
    </row>
    <row r="389" spans="1:13" x14ac:dyDescent="0.2">
      <c r="A389" s="89" t="s">
        <v>996</v>
      </c>
      <c r="B389" s="506" t="s">
        <v>7879</v>
      </c>
      <c r="C389" s="602"/>
      <c r="D389" s="602"/>
      <c r="E389" s="602"/>
      <c r="F389" s="602"/>
      <c r="G389" s="602"/>
      <c r="H389" s="699" t="s">
        <v>2255</v>
      </c>
      <c r="I389" s="602"/>
      <c r="J389" s="602"/>
      <c r="K389" s="699" t="s">
        <v>2251</v>
      </c>
      <c r="M389" s="17" t="s">
        <v>4865</v>
      </c>
    </row>
    <row r="390" spans="1:13" x14ac:dyDescent="0.2">
      <c r="A390" s="128" t="s">
        <v>1061</v>
      </c>
      <c r="B390" s="506" t="s">
        <v>7880</v>
      </c>
      <c r="C390" s="602"/>
      <c r="D390" s="602"/>
      <c r="E390" s="602"/>
      <c r="F390" s="602"/>
      <c r="G390" s="602"/>
      <c r="H390" s="699" t="s">
        <v>1059</v>
      </c>
      <c r="I390" s="602"/>
      <c r="J390" s="602"/>
      <c r="K390" s="699" t="s">
        <v>1060</v>
      </c>
    </row>
    <row r="391" spans="1:13" x14ac:dyDescent="0.2">
      <c r="C391" s="13" t="s">
        <v>4387</v>
      </c>
      <c r="D391" s="13"/>
      <c r="E391" s="13" t="s">
        <v>4388</v>
      </c>
      <c r="F391" s="13"/>
      <c r="G391" s="10" t="s">
        <v>7406</v>
      </c>
      <c r="H391" s="13" t="s">
        <v>4452</v>
      </c>
      <c r="I391" s="13" t="s">
        <v>4452</v>
      </c>
      <c r="J391" s="13" t="s">
        <v>4452</v>
      </c>
      <c r="K391" s="13" t="s">
        <v>4452</v>
      </c>
      <c r="L391" s="262"/>
      <c r="M391" s="473"/>
    </row>
    <row r="392" spans="1:13" x14ac:dyDescent="0.2">
      <c r="C392" s="13" t="s">
        <v>4856</v>
      </c>
      <c r="L392" s="262"/>
      <c r="M392" s="473"/>
    </row>
    <row r="393" spans="1:13" x14ac:dyDescent="0.2">
      <c r="C393" s="10" t="s">
        <v>2106</v>
      </c>
      <c r="D393" s="10" t="s">
        <v>2106</v>
      </c>
      <c r="E393" s="10" t="s">
        <v>2106</v>
      </c>
      <c r="F393" s="10" t="s">
        <v>7148</v>
      </c>
      <c r="G393" s="10"/>
      <c r="H393" s="10" t="s">
        <v>2106</v>
      </c>
      <c r="I393" s="10" t="s">
        <v>2106</v>
      </c>
      <c r="J393" s="10" t="s">
        <v>2106</v>
      </c>
      <c r="K393" s="10" t="s">
        <v>2106</v>
      </c>
      <c r="L393" s="262"/>
      <c r="M393" s="473"/>
    </row>
    <row r="394" spans="1:13" x14ac:dyDescent="0.2">
      <c r="C394" s="33" t="s">
        <v>6611</v>
      </c>
      <c r="D394" s="33" t="s">
        <v>6611</v>
      </c>
      <c r="E394" s="33" t="s">
        <v>6611</v>
      </c>
      <c r="F394" s="33" t="s">
        <v>6611</v>
      </c>
      <c r="G394" s="33"/>
      <c r="H394" s="33" t="s">
        <v>6611</v>
      </c>
      <c r="I394" s="33" t="s">
        <v>6611</v>
      </c>
      <c r="J394" s="33" t="s">
        <v>6611</v>
      </c>
      <c r="K394" s="33" t="s">
        <v>6611</v>
      </c>
      <c r="M394" s="473"/>
    </row>
    <row r="395" spans="1:13" x14ac:dyDescent="0.2">
      <c r="C395" s="9" t="s">
        <v>4226</v>
      </c>
      <c r="D395" s="10" t="s">
        <v>4242</v>
      </c>
      <c r="E395" s="10" t="s">
        <v>4243</v>
      </c>
      <c r="F395" s="14"/>
      <c r="G395" s="9"/>
      <c r="H395" s="9" t="s">
        <v>4232</v>
      </c>
      <c r="I395" s="9" t="s">
        <v>4232</v>
      </c>
      <c r="J395" s="9" t="s">
        <v>4232</v>
      </c>
      <c r="K395" s="9" t="s">
        <v>4232</v>
      </c>
      <c r="L395" s="9"/>
    </row>
    <row r="396" spans="1:13" x14ac:dyDescent="0.2">
      <c r="C396" s="10"/>
      <c r="D396" s="10"/>
      <c r="E396" s="10"/>
      <c r="F396" s="10" t="s">
        <v>4752</v>
      </c>
      <c r="G396" s="10"/>
      <c r="H396" s="10"/>
      <c r="I396" s="10"/>
      <c r="J396" s="10"/>
      <c r="K396" s="10"/>
      <c r="L396" s="14"/>
    </row>
    <row r="397" spans="1:13" x14ac:dyDescent="0.2">
      <c r="C397" s="14"/>
      <c r="D397" s="10"/>
      <c r="E397" s="10"/>
      <c r="F397" s="10"/>
      <c r="G397" s="9"/>
      <c r="H397" s="9"/>
      <c r="I397" s="9" t="s">
        <v>4468</v>
      </c>
      <c r="J397" s="9" t="s">
        <v>4469</v>
      </c>
      <c r="K397" s="9" t="s">
        <v>4466</v>
      </c>
      <c r="L397" s="9"/>
    </row>
    <row r="399" spans="1:13" x14ac:dyDescent="0.2">
      <c r="A399" s="18" t="s">
        <v>6991</v>
      </c>
    </row>
    <row r="400" spans="1:13" x14ac:dyDescent="0.2">
      <c r="A400" s="17" t="s">
        <v>48</v>
      </c>
    </row>
    <row r="401" spans="1:28" x14ac:dyDescent="0.2">
      <c r="A401" s="101" t="s">
        <v>4923</v>
      </c>
    </row>
    <row r="402" spans="1:28" x14ac:dyDescent="0.2">
      <c r="A402" s="11" t="s">
        <v>4360</v>
      </c>
    </row>
    <row r="403" spans="1:28" x14ac:dyDescent="0.2">
      <c r="A403" s="11" t="s">
        <v>4583</v>
      </c>
    </row>
    <row r="404" spans="1:28" x14ac:dyDescent="0.2">
      <c r="A404" s="318" t="s">
        <v>4859</v>
      </c>
    </row>
    <row r="405" spans="1:28" x14ac:dyDescent="0.2">
      <c r="A405" s="15" t="s">
        <v>6610</v>
      </c>
      <c r="B405" s="256" t="s">
        <v>7759</v>
      </c>
      <c r="C405" s="253" t="s">
        <v>7805</v>
      </c>
      <c r="D405" s="237" t="s">
        <v>7557</v>
      </c>
    </row>
    <row r="407" spans="1:28" x14ac:dyDescent="0.2">
      <c r="A407" s="18" t="s">
        <v>6992</v>
      </c>
    </row>
    <row r="408" spans="1:28" x14ac:dyDescent="0.2">
      <c r="A408" s="11" t="s">
        <v>48</v>
      </c>
    </row>
    <row r="409" spans="1:28" x14ac:dyDescent="0.2">
      <c r="A409" s="101" t="s">
        <v>4923</v>
      </c>
    </row>
    <row r="410" spans="1:28" x14ac:dyDescent="0.2">
      <c r="A410" s="11" t="s">
        <v>4360</v>
      </c>
      <c r="F410" s="47"/>
      <c r="G410" s="47"/>
      <c r="H410" s="47"/>
      <c r="I410" s="47"/>
      <c r="J410" s="47"/>
      <c r="K410" s="47"/>
      <c r="M410" s="47"/>
    </row>
    <row r="411" spans="1:28" x14ac:dyDescent="0.2">
      <c r="A411" s="11" t="s">
        <v>4508</v>
      </c>
      <c r="F411" s="47"/>
      <c r="G411" s="47"/>
      <c r="H411" s="47"/>
      <c r="AB411" s="47"/>
    </row>
    <row r="412" spans="1:28" x14ac:dyDescent="0.2">
      <c r="A412" s="15" t="s">
        <v>6656</v>
      </c>
      <c r="F412" s="47"/>
      <c r="G412" s="47"/>
      <c r="H412" s="47"/>
    </row>
    <row r="413" spans="1:28" x14ac:dyDescent="0.2">
      <c r="A413" s="318" t="s">
        <v>4859</v>
      </c>
      <c r="E413" s="47"/>
      <c r="F413" s="47"/>
      <c r="G413" s="47"/>
      <c r="H413" s="47"/>
      <c r="I413" s="47"/>
      <c r="K413" s="39"/>
      <c r="L413" s="39"/>
    </row>
    <row r="414" spans="1:28" x14ac:dyDescent="0.2">
      <c r="A414" s="15" t="s">
        <v>6610</v>
      </c>
      <c r="B414" s="256" t="s">
        <v>7759</v>
      </c>
      <c r="C414" s="253" t="s">
        <v>7805</v>
      </c>
      <c r="D414" s="237" t="s">
        <v>7557</v>
      </c>
      <c r="E414" s="47"/>
      <c r="F414" s="47"/>
      <c r="G414" s="47"/>
      <c r="H414" s="47"/>
      <c r="I414" s="47"/>
      <c r="K414" s="39"/>
      <c r="L414" s="39"/>
    </row>
    <row r="415" spans="1:28" x14ac:dyDescent="0.2">
      <c r="A415" s="15"/>
      <c r="E415" s="47"/>
      <c r="F415" s="47"/>
      <c r="G415" s="47"/>
      <c r="H415" s="47"/>
      <c r="I415" s="47"/>
      <c r="K415" s="39"/>
      <c r="L415" s="39"/>
    </row>
    <row r="416" spans="1:28" x14ac:dyDescent="0.2">
      <c r="A416" s="18" t="s">
        <v>7010</v>
      </c>
      <c r="E416" s="47"/>
      <c r="F416" s="47"/>
      <c r="G416" s="47"/>
      <c r="H416" s="47"/>
      <c r="I416" s="47"/>
      <c r="K416" s="39"/>
      <c r="L416" s="39"/>
    </row>
    <row r="417" spans="1:12" x14ac:dyDescent="0.2">
      <c r="A417" s="17" t="s">
        <v>48</v>
      </c>
      <c r="E417" s="47"/>
      <c r="F417" s="47"/>
      <c r="G417" s="47"/>
      <c r="H417" s="47"/>
      <c r="I417" s="47"/>
      <c r="K417" s="39"/>
      <c r="L417" s="39"/>
    </row>
    <row r="418" spans="1:12" x14ac:dyDescent="0.2">
      <c r="A418" s="101" t="s">
        <v>4923</v>
      </c>
      <c r="E418" s="47"/>
      <c r="F418" s="47"/>
      <c r="G418" s="47"/>
      <c r="H418" s="47"/>
      <c r="I418" s="47"/>
      <c r="K418" s="39"/>
      <c r="L418" s="39"/>
    </row>
    <row r="419" spans="1:12" x14ac:dyDescent="0.2">
      <c r="A419" s="11" t="s">
        <v>4360</v>
      </c>
      <c r="E419" s="47"/>
      <c r="F419" s="47"/>
      <c r="G419" s="47"/>
      <c r="H419" s="47"/>
      <c r="I419" s="47"/>
      <c r="K419" s="39"/>
      <c r="L419" s="39"/>
    </row>
    <row r="420" spans="1:12" x14ac:dyDescent="0.2">
      <c r="A420" s="11" t="s">
        <v>4583</v>
      </c>
      <c r="E420" s="47"/>
      <c r="F420" s="47"/>
      <c r="G420" s="47"/>
      <c r="H420" s="47"/>
      <c r="I420" s="47"/>
      <c r="K420" s="39"/>
      <c r="L420" s="39"/>
    </row>
    <row r="421" spans="1:12" x14ac:dyDescent="0.2">
      <c r="A421" s="156" t="s">
        <v>4490</v>
      </c>
      <c r="E421" s="47"/>
      <c r="F421" s="47"/>
      <c r="G421" s="47"/>
      <c r="H421" s="47"/>
      <c r="I421" s="47"/>
      <c r="K421" s="39"/>
      <c r="L421" s="39"/>
    </row>
    <row r="422" spans="1:12" x14ac:dyDescent="0.2">
      <c r="A422" s="156" t="s">
        <v>6610</v>
      </c>
      <c r="B422" s="256" t="s">
        <v>7759</v>
      </c>
      <c r="C422" s="253" t="s">
        <v>7805</v>
      </c>
      <c r="D422" s="237" t="s">
        <v>7557</v>
      </c>
      <c r="E422" s="47"/>
      <c r="F422" s="47"/>
      <c r="G422" s="47"/>
      <c r="H422" s="47"/>
      <c r="I422" s="47"/>
      <c r="K422" s="39"/>
      <c r="L422" s="39"/>
    </row>
    <row r="423" spans="1:12" x14ac:dyDescent="0.2">
      <c r="A423" s="156" t="s">
        <v>7563</v>
      </c>
      <c r="B423" s="214" t="s">
        <v>6613</v>
      </c>
      <c r="C423" s="158" t="s">
        <v>7806</v>
      </c>
      <c r="D423" s="157" t="s">
        <v>7463</v>
      </c>
      <c r="E423" s="47"/>
      <c r="F423" s="47"/>
      <c r="G423" s="47"/>
      <c r="H423" s="47"/>
      <c r="I423" s="47"/>
      <c r="K423" s="39"/>
      <c r="L423" s="39"/>
    </row>
    <row r="424" spans="1:12" x14ac:dyDescent="0.2">
      <c r="E424" s="47"/>
      <c r="F424" s="47"/>
      <c r="G424" s="47"/>
      <c r="H424" s="47"/>
      <c r="I424" s="47"/>
      <c r="K424" s="39"/>
      <c r="L424" s="39"/>
    </row>
    <row r="425" spans="1:12" x14ac:dyDescent="0.2">
      <c r="A425" s="18" t="s">
        <v>7009</v>
      </c>
      <c r="E425" s="47"/>
      <c r="F425" s="47"/>
      <c r="G425" s="47"/>
      <c r="H425" s="47"/>
      <c r="I425" s="47"/>
      <c r="K425" s="39"/>
      <c r="L425" s="39"/>
    </row>
    <row r="426" spans="1:12" x14ac:dyDescent="0.2">
      <c r="A426" s="11" t="s">
        <v>48</v>
      </c>
      <c r="E426" s="47"/>
      <c r="F426" s="47"/>
      <c r="G426" s="47"/>
      <c r="H426" s="47"/>
      <c r="I426" s="47"/>
      <c r="K426" s="39"/>
      <c r="L426" s="39"/>
    </row>
    <row r="427" spans="1:12" x14ac:dyDescent="0.2">
      <c r="A427" s="101" t="s">
        <v>4923</v>
      </c>
      <c r="E427" s="47"/>
      <c r="F427" s="47"/>
      <c r="G427" s="47"/>
      <c r="H427" s="47"/>
      <c r="I427" s="47"/>
      <c r="K427" s="39"/>
      <c r="L427" s="39"/>
    </row>
    <row r="428" spans="1:12" x14ac:dyDescent="0.2">
      <c r="A428" s="11" t="s">
        <v>4360</v>
      </c>
      <c r="E428" s="47"/>
      <c r="F428" s="47"/>
      <c r="G428" s="47"/>
      <c r="H428" s="47"/>
      <c r="I428" s="47"/>
      <c r="K428" s="39"/>
      <c r="L428" s="39"/>
    </row>
    <row r="429" spans="1:12" x14ac:dyDescent="0.2">
      <c r="A429" s="11" t="s">
        <v>4508</v>
      </c>
      <c r="E429" s="47"/>
      <c r="F429" s="47"/>
      <c r="G429" s="47"/>
      <c r="H429" s="47"/>
      <c r="I429" s="47"/>
      <c r="K429" s="39"/>
      <c r="L429" s="39"/>
    </row>
    <row r="430" spans="1:12" x14ac:dyDescent="0.2">
      <c r="A430" s="15" t="s">
        <v>6656</v>
      </c>
      <c r="E430" s="47"/>
      <c r="F430" s="47"/>
      <c r="G430" s="47"/>
      <c r="H430" s="47"/>
      <c r="I430" s="47"/>
      <c r="K430" s="39"/>
      <c r="L430" s="39"/>
    </row>
    <row r="431" spans="1:12" x14ac:dyDescent="0.2">
      <c r="A431" s="156" t="s">
        <v>4490</v>
      </c>
      <c r="E431" s="47"/>
      <c r="F431" s="47"/>
      <c r="G431" s="47"/>
      <c r="H431" s="47"/>
      <c r="I431" s="47"/>
      <c r="K431" s="39"/>
      <c r="L431" s="39"/>
    </row>
    <row r="432" spans="1:12" x14ac:dyDescent="0.2">
      <c r="A432" s="156" t="s">
        <v>6610</v>
      </c>
      <c r="B432" s="256" t="s">
        <v>7759</v>
      </c>
      <c r="C432" s="253" t="s">
        <v>7805</v>
      </c>
      <c r="D432" s="237" t="s">
        <v>7557</v>
      </c>
      <c r="E432" s="47"/>
      <c r="F432" s="47"/>
      <c r="G432" s="47"/>
      <c r="H432" s="47"/>
      <c r="I432" s="47"/>
      <c r="K432" s="39"/>
      <c r="L432" s="39"/>
    </row>
    <row r="433" spans="1:12" x14ac:dyDescent="0.2">
      <c r="A433" s="156" t="s">
        <v>7563</v>
      </c>
      <c r="B433" s="214" t="s">
        <v>6613</v>
      </c>
      <c r="C433" s="158" t="s">
        <v>7806</v>
      </c>
      <c r="D433" s="157" t="s">
        <v>7463</v>
      </c>
      <c r="E433" s="47"/>
      <c r="F433" s="47"/>
      <c r="G433" s="47"/>
      <c r="H433" s="47"/>
      <c r="I433" s="47"/>
      <c r="K433" s="39"/>
      <c r="L433" s="39"/>
    </row>
    <row r="434" spans="1:12" x14ac:dyDescent="0.2">
      <c r="A434" s="15"/>
      <c r="E434" s="47"/>
      <c r="F434" s="47"/>
      <c r="G434" s="47"/>
      <c r="H434" s="47"/>
      <c r="I434" s="47"/>
      <c r="K434" s="39"/>
      <c r="L434" s="39"/>
    </row>
    <row r="435" spans="1:12" x14ac:dyDescent="0.2">
      <c r="A435" s="18" t="s">
        <v>7028</v>
      </c>
      <c r="E435" s="47"/>
      <c r="F435" s="47"/>
      <c r="G435" s="47"/>
      <c r="H435" s="47"/>
      <c r="I435" s="47"/>
      <c r="K435" s="39"/>
      <c r="L435" s="39"/>
    </row>
    <row r="436" spans="1:12" x14ac:dyDescent="0.2">
      <c r="A436" s="17" t="s">
        <v>48</v>
      </c>
      <c r="E436" s="47"/>
      <c r="F436" s="47"/>
      <c r="G436" s="47"/>
      <c r="H436" s="47"/>
      <c r="I436" s="47"/>
      <c r="K436" s="39"/>
      <c r="L436" s="39"/>
    </row>
    <row r="437" spans="1:12" x14ac:dyDescent="0.2">
      <c r="A437" s="101" t="s">
        <v>4923</v>
      </c>
      <c r="E437" s="47"/>
      <c r="F437" s="47"/>
      <c r="G437" s="47"/>
      <c r="H437" s="47"/>
      <c r="I437" s="47"/>
      <c r="K437" s="39"/>
      <c r="L437" s="39"/>
    </row>
    <row r="438" spans="1:12" x14ac:dyDescent="0.2">
      <c r="A438" s="11" t="s">
        <v>4360</v>
      </c>
      <c r="E438" s="47"/>
      <c r="F438" s="47"/>
      <c r="G438" s="47"/>
      <c r="H438" s="47"/>
      <c r="I438" s="47"/>
      <c r="K438" s="39"/>
      <c r="L438" s="39"/>
    </row>
    <row r="439" spans="1:12" x14ac:dyDescent="0.2">
      <c r="A439" s="11" t="s">
        <v>4583</v>
      </c>
      <c r="E439" s="47"/>
      <c r="F439" s="47"/>
      <c r="G439" s="47"/>
      <c r="H439" s="47"/>
      <c r="I439" s="47"/>
      <c r="K439" s="39"/>
      <c r="L439" s="39"/>
    </row>
    <row r="440" spans="1:12" x14ac:dyDescent="0.2">
      <c r="A440" s="156" t="s">
        <v>4491</v>
      </c>
      <c r="E440" s="47"/>
      <c r="F440" s="47"/>
      <c r="G440" s="47"/>
      <c r="H440" s="47"/>
      <c r="I440" s="47"/>
      <c r="K440" s="39"/>
      <c r="L440" s="39"/>
    </row>
    <row r="441" spans="1:12" x14ac:dyDescent="0.2">
      <c r="A441" s="15" t="s">
        <v>6610</v>
      </c>
      <c r="B441" s="256" t="s">
        <v>7759</v>
      </c>
      <c r="C441" s="253" t="s">
        <v>7805</v>
      </c>
      <c r="D441" s="237" t="s">
        <v>7557</v>
      </c>
      <c r="E441" s="47"/>
      <c r="F441" s="47"/>
      <c r="G441" s="47"/>
      <c r="H441" s="47"/>
      <c r="I441" s="47"/>
      <c r="K441" s="39"/>
      <c r="L441" s="39"/>
    </row>
    <row r="442" spans="1:12" x14ac:dyDescent="0.2">
      <c r="E442" s="47"/>
      <c r="F442" s="47"/>
      <c r="G442" s="47"/>
      <c r="H442" s="47"/>
      <c r="I442" s="47"/>
      <c r="K442" s="39"/>
      <c r="L442" s="39"/>
    </row>
    <row r="443" spans="1:12" x14ac:dyDescent="0.2">
      <c r="A443" s="18" t="s">
        <v>7027</v>
      </c>
      <c r="E443" s="47"/>
      <c r="F443" s="47"/>
      <c r="G443" s="47"/>
      <c r="H443" s="47"/>
      <c r="I443" s="47"/>
      <c r="K443" s="39"/>
      <c r="L443" s="39"/>
    </row>
    <row r="444" spans="1:12" x14ac:dyDescent="0.2">
      <c r="A444" s="11" t="s">
        <v>48</v>
      </c>
      <c r="E444" s="47"/>
      <c r="F444" s="47"/>
      <c r="G444" s="47"/>
      <c r="H444" s="47"/>
      <c r="I444" s="47"/>
      <c r="K444" s="39"/>
      <c r="L444" s="39"/>
    </row>
    <row r="445" spans="1:12" x14ac:dyDescent="0.2">
      <c r="A445" s="101" t="s">
        <v>4923</v>
      </c>
      <c r="E445" s="47"/>
      <c r="F445" s="47"/>
      <c r="G445" s="47"/>
      <c r="H445" s="47"/>
      <c r="I445" s="47"/>
      <c r="K445" s="39"/>
      <c r="L445" s="39"/>
    </row>
    <row r="446" spans="1:12" x14ac:dyDescent="0.2">
      <c r="A446" s="11" t="s">
        <v>4360</v>
      </c>
      <c r="E446" s="47"/>
      <c r="F446" s="47"/>
      <c r="G446" s="47"/>
      <c r="H446" s="47"/>
      <c r="I446" s="47"/>
      <c r="K446" s="39"/>
      <c r="L446" s="39"/>
    </row>
    <row r="447" spans="1:12" x14ac:dyDescent="0.2">
      <c r="A447" s="11" t="s">
        <v>4508</v>
      </c>
      <c r="E447" s="47"/>
      <c r="F447" s="47"/>
      <c r="G447" s="47"/>
      <c r="H447" s="47"/>
      <c r="I447" s="47"/>
      <c r="K447" s="39"/>
      <c r="L447" s="39"/>
    </row>
    <row r="448" spans="1:12" x14ac:dyDescent="0.2">
      <c r="A448" s="15" t="s">
        <v>6656</v>
      </c>
      <c r="E448" s="47"/>
      <c r="F448" s="47"/>
      <c r="G448" s="47"/>
      <c r="H448" s="47"/>
      <c r="I448" s="47"/>
      <c r="K448" s="39"/>
      <c r="L448" s="39"/>
    </row>
    <row r="449" spans="1:25" x14ac:dyDescent="0.2">
      <c r="A449" s="156" t="s">
        <v>4491</v>
      </c>
      <c r="E449" s="47"/>
      <c r="F449" s="47"/>
      <c r="G449" s="47"/>
      <c r="H449" s="47"/>
      <c r="I449" s="47"/>
      <c r="K449" s="39"/>
      <c r="L449" s="39"/>
    </row>
    <row r="450" spans="1:25" x14ac:dyDescent="0.2">
      <c r="A450" s="15" t="s">
        <v>6610</v>
      </c>
      <c r="B450" s="256" t="s">
        <v>7759</v>
      </c>
      <c r="C450" s="253" t="s">
        <v>7805</v>
      </c>
      <c r="D450" s="237" t="s">
        <v>7557</v>
      </c>
      <c r="E450" s="47"/>
      <c r="F450" s="47"/>
      <c r="G450" s="47"/>
      <c r="H450" s="47"/>
      <c r="I450" s="47"/>
      <c r="K450" s="39"/>
      <c r="L450" s="39"/>
    </row>
    <row r="451" spans="1:25" x14ac:dyDescent="0.2">
      <c r="A451" s="15"/>
      <c r="E451" s="47"/>
      <c r="F451" s="47"/>
      <c r="G451" s="47"/>
      <c r="H451" s="47"/>
      <c r="I451" s="47"/>
      <c r="K451" s="39"/>
      <c r="L451" s="39"/>
    </row>
    <row r="452" spans="1:25" x14ac:dyDescent="0.2">
      <c r="A452" s="17" t="s">
        <v>1058</v>
      </c>
      <c r="F452" s="47"/>
      <c r="G452" s="47"/>
      <c r="H452" s="47"/>
    </row>
    <row r="453" spans="1:25" x14ac:dyDescent="0.2">
      <c r="F453" s="47"/>
      <c r="G453" s="47"/>
      <c r="H453" s="47"/>
    </row>
    <row r="454" spans="1:25" ht="51" x14ac:dyDescent="0.2">
      <c r="B454" s="68"/>
      <c r="C454" s="215" t="s">
        <v>841</v>
      </c>
      <c r="D454" s="215" t="s">
        <v>991</v>
      </c>
      <c r="E454" s="215" t="s">
        <v>990</v>
      </c>
      <c r="F454" s="215" t="s">
        <v>989</v>
      </c>
      <c r="G454" s="215" t="s">
        <v>7146</v>
      </c>
      <c r="H454" s="215" t="s">
        <v>702</v>
      </c>
      <c r="I454" s="215" t="s">
        <v>704</v>
      </c>
      <c r="J454" s="215" t="s">
        <v>703</v>
      </c>
      <c r="K454" s="215" t="s">
        <v>705</v>
      </c>
      <c r="L454" s="47"/>
      <c r="Y454" s="17" t="s">
        <v>106</v>
      </c>
    </row>
    <row r="455" spans="1:25" x14ac:dyDescent="0.2">
      <c r="B455" s="68"/>
      <c r="C455" s="313" t="s">
        <v>8010</v>
      </c>
      <c r="D455" s="313" t="s">
        <v>8011</v>
      </c>
      <c r="E455" s="313" t="s">
        <v>8012</v>
      </c>
      <c r="F455" s="313" t="s">
        <v>8013</v>
      </c>
      <c r="G455" s="313" t="s">
        <v>8014</v>
      </c>
      <c r="H455" s="313" t="s">
        <v>8015</v>
      </c>
      <c r="I455" s="313" t="s">
        <v>8016</v>
      </c>
      <c r="J455" s="313" t="s">
        <v>8017</v>
      </c>
      <c r="K455" s="313" t="s">
        <v>8018</v>
      </c>
      <c r="L455" s="47"/>
    </row>
    <row r="456" spans="1:25" x14ac:dyDescent="0.2">
      <c r="A456" s="89" t="s">
        <v>1057</v>
      </c>
      <c r="B456" s="506" t="s">
        <v>7887</v>
      </c>
      <c r="C456" s="699" t="s">
        <v>1056</v>
      </c>
      <c r="D456" s="699" t="s">
        <v>1055</v>
      </c>
      <c r="E456" s="699" t="s">
        <v>1054</v>
      </c>
      <c r="F456" s="699" t="s">
        <v>385</v>
      </c>
      <c r="G456" s="699" t="s">
        <v>7163</v>
      </c>
      <c r="H456" s="698" t="s">
        <v>1051</v>
      </c>
      <c r="I456" s="699" t="s">
        <v>1053</v>
      </c>
      <c r="J456" s="699" t="s">
        <v>1052</v>
      </c>
      <c r="K456" s="699" t="s">
        <v>2257</v>
      </c>
      <c r="L456" s="17" t="s">
        <v>4595</v>
      </c>
    </row>
    <row r="457" spans="1:25" x14ac:dyDescent="0.2">
      <c r="A457" s="89" t="s">
        <v>1050</v>
      </c>
      <c r="B457" s="506" t="s">
        <v>7984</v>
      </c>
      <c r="C457" s="699" t="s">
        <v>1049</v>
      </c>
      <c r="D457" s="699" t="s">
        <v>1048</v>
      </c>
      <c r="E457" s="699" t="s">
        <v>1047</v>
      </c>
      <c r="F457" s="699" t="s">
        <v>373</v>
      </c>
      <c r="G457" s="699" t="s">
        <v>7164</v>
      </c>
      <c r="H457" s="699" t="s">
        <v>1044</v>
      </c>
      <c r="I457" s="699" t="s">
        <v>1046</v>
      </c>
      <c r="J457" s="699" t="s">
        <v>1045</v>
      </c>
      <c r="K457" s="699" t="s">
        <v>2258</v>
      </c>
      <c r="L457" s="17" t="s">
        <v>4596</v>
      </c>
    </row>
    <row r="458" spans="1:25" x14ac:dyDescent="0.2">
      <c r="A458" s="89" t="s">
        <v>1043</v>
      </c>
      <c r="B458" s="506" t="s">
        <v>7985</v>
      </c>
      <c r="C458" s="699" t="s">
        <v>1042</v>
      </c>
      <c r="D458" s="699" t="s">
        <v>1041</v>
      </c>
      <c r="E458" s="699" t="s">
        <v>1040</v>
      </c>
      <c r="F458" s="699" t="s">
        <v>2256</v>
      </c>
      <c r="G458" s="699" t="s">
        <v>7165</v>
      </c>
      <c r="H458" s="699" t="s">
        <v>1037</v>
      </c>
      <c r="I458" s="699" t="s">
        <v>1039</v>
      </c>
      <c r="J458" s="699" t="s">
        <v>1038</v>
      </c>
      <c r="K458" s="699" t="s">
        <v>2259</v>
      </c>
      <c r="L458" s="17" t="s">
        <v>4597</v>
      </c>
    </row>
    <row r="459" spans="1:25" x14ac:dyDescent="0.2">
      <c r="A459" s="89" t="s">
        <v>1036</v>
      </c>
      <c r="B459" s="506" t="s">
        <v>7986</v>
      </c>
      <c r="C459" s="699" t="s">
        <v>5559</v>
      </c>
      <c r="D459" s="699" t="s">
        <v>5560</v>
      </c>
      <c r="E459" s="699" t="s">
        <v>5561</v>
      </c>
      <c r="F459" s="699" t="s">
        <v>5562</v>
      </c>
      <c r="G459" s="699" t="s">
        <v>7166</v>
      </c>
      <c r="H459" s="698" t="s">
        <v>5565</v>
      </c>
      <c r="I459" s="699" t="s">
        <v>5564</v>
      </c>
      <c r="J459" s="699" t="s">
        <v>3109</v>
      </c>
      <c r="K459" s="699" t="s">
        <v>5563</v>
      </c>
      <c r="L459" s="17" t="s">
        <v>4638</v>
      </c>
    </row>
    <row r="460" spans="1:25" x14ac:dyDescent="0.2">
      <c r="A460" s="89" t="s">
        <v>1035</v>
      </c>
      <c r="B460" s="506" t="s">
        <v>7987</v>
      </c>
      <c r="C460" s="699" t="s">
        <v>5566</v>
      </c>
      <c r="D460" s="699" t="s">
        <v>5567</v>
      </c>
      <c r="E460" s="699" t="s">
        <v>5568</v>
      </c>
      <c r="F460" s="699" t="s">
        <v>5569</v>
      </c>
      <c r="G460" s="699" t="s">
        <v>7167</v>
      </c>
      <c r="H460" s="699" t="s">
        <v>5572</v>
      </c>
      <c r="I460" s="699" t="s">
        <v>5571</v>
      </c>
      <c r="J460" s="699" t="s">
        <v>3122</v>
      </c>
      <c r="K460" s="699" t="s">
        <v>5570</v>
      </c>
      <c r="L460" s="17" t="s">
        <v>4600</v>
      </c>
    </row>
    <row r="461" spans="1:25" x14ac:dyDescent="0.2">
      <c r="A461" s="89" t="s">
        <v>1034</v>
      </c>
      <c r="B461" s="506" t="s">
        <v>7988</v>
      </c>
      <c r="C461" s="699" t="s">
        <v>5573</v>
      </c>
      <c r="D461" s="699" t="s">
        <v>5574</v>
      </c>
      <c r="E461" s="699" t="s">
        <v>5575</v>
      </c>
      <c r="F461" s="699" t="s">
        <v>5576</v>
      </c>
      <c r="G461" s="699" t="s">
        <v>7168</v>
      </c>
      <c r="H461" s="699" t="s">
        <v>5579</v>
      </c>
      <c r="I461" s="699" t="s">
        <v>5578</v>
      </c>
      <c r="J461" s="699" t="s">
        <v>3136</v>
      </c>
      <c r="K461" s="699" t="s">
        <v>5577</v>
      </c>
      <c r="L461" s="17" t="s">
        <v>4632</v>
      </c>
    </row>
    <row r="462" spans="1:25" x14ac:dyDescent="0.2">
      <c r="A462" s="89" t="s">
        <v>1033</v>
      </c>
      <c r="B462" s="506" t="s">
        <v>7989</v>
      </c>
      <c r="C462" s="699" t="s">
        <v>5580</v>
      </c>
      <c r="D462" s="699" t="s">
        <v>5581</v>
      </c>
      <c r="E462" s="699" t="s">
        <v>5582</v>
      </c>
      <c r="F462" s="699" t="s">
        <v>5583</v>
      </c>
      <c r="G462" s="699" t="s">
        <v>7169</v>
      </c>
      <c r="H462" s="698" t="s">
        <v>5586</v>
      </c>
      <c r="I462" s="699" t="s">
        <v>5585</v>
      </c>
      <c r="J462" s="699" t="s">
        <v>3150</v>
      </c>
      <c r="K462" s="699" t="s">
        <v>5584</v>
      </c>
      <c r="L462" s="17" t="s">
        <v>4602</v>
      </c>
    </row>
    <row r="463" spans="1:25" x14ac:dyDescent="0.2">
      <c r="A463" s="89" t="s">
        <v>1032</v>
      </c>
      <c r="B463" s="506" t="s">
        <v>7990</v>
      </c>
      <c r="C463" s="699" t="s">
        <v>5587</v>
      </c>
      <c r="D463" s="699" t="s">
        <v>5588</v>
      </c>
      <c r="E463" s="699" t="s">
        <v>5589</v>
      </c>
      <c r="F463" s="699" t="s">
        <v>5590</v>
      </c>
      <c r="G463" s="699" t="s">
        <v>7170</v>
      </c>
      <c r="H463" s="699" t="s">
        <v>5593</v>
      </c>
      <c r="I463" s="699" t="s">
        <v>5592</v>
      </c>
      <c r="J463" s="699" t="s">
        <v>3163</v>
      </c>
      <c r="K463" s="699" t="s">
        <v>5591</v>
      </c>
      <c r="L463" s="17" t="s">
        <v>4603</v>
      </c>
    </row>
    <row r="464" spans="1:25" x14ac:dyDescent="0.2">
      <c r="A464" s="89" t="s">
        <v>1031</v>
      </c>
      <c r="B464" s="506" t="s">
        <v>7991</v>
      </c>
      <c r="C464" s="699" t="s">
        <v>1030</v>
      </c>
      <c r="D464" s="699" t="s">
        <v>1029</v>
      </c>
      <c r="E464" s="699" t="s">
        <v>1028</v>
      </c>
      <c r="F464" s="699" t="s">
        <v>2263</v>
      </c>
      <c r="G464" s="699" t="s">
        <v>7171</v>
      </c>
      <c r="H464" s="699" t="s">
        <v>1025</v>
      </c>
      <c r="I464" s="699" t="s">
        <v>1027</v>
      </c>
      <c r="J464" s="699" t="s">
        <v>1026</v>
      </c>
      <c r="K464" s="699" t="s">
        <v>2265</v>
      </c>
      <c r="L464" s="17" t="s">
        <v>4606</v>
      </c>
    </row>
    <row r="465" spans="1:13" x14ac:dyDescent="0.2">
      <c r="A465" s="128" t="s">
        <v>1024</v>
      </c>
      <c r="B465" s="506" t="s">
        <v>7992</v>
      </c>
      <c r="C465" s="699" t="s">
        <v>2260</v>
      </c>
      <c r="D465" s="699" t="s">
        <v>2261</v>
      </c>
      <c r="E465" s="699" t="s">
        <v>2262</v>
      </c>
      <c r="F465" s="699" t="s">
        <v>2264</v>
      </c>
      <c r="G465" s="602"/>
      <c r="H465" s="699" t="s">
        <v>2268</v>
      </c>
      <c r="I465" s="699" t="s">
        <v>2267</v>
      </c>
      <c r="J465" s="699" t="s">
        <v>1642</v>
      </c>
      <c r="K465" s="699" t="s">
        <v>2266</v>
      </c>
      <c r="L465" s="17" t="s">
        <v>4610</v>
      </c>
      <c r="M465" s="17" t="s">
        <v>4868</v>
      </c>
    </row>
    <row r="466" spans="1:13" x14ac:dyDescent="0.2">
      <c r="A466" s="128" t="s">
        <v>1023</v>
      </c>
      <c r="B466" s="506" t="s">
        <v>7888</v>
      </c>
      <c r="C466" s="655" t="s">
        <v>1022</v>
      </c>
      <c r="D466" s="655" t="s">
        <v>1021</v>
      </c>
      <c r="E466" s="602"/>
      <c r="F466" s="602"/>
      <c r="G466" s="602"/>
      <c r="H466" s="602"/>
      <c r="I466" s="602"/>
      <c r="J466" s="602"/>
      <c r="K466" s="602"/>
      <c r="L466" s="17" t="s">
        <v>4611</v>
      </c>
    </row>
    <row r="467" spans="1:13" x14ac:dyDescent="0.2">
      <c r="A467" s="128" t="s">
        <v>1020</v>
      </c>
      <c r="B467" s="506" t="s">
        <v>7993</v>
      </c>
      <c r="C467" s="655" t="s">
        <v>1019</v>
      </c>
      <c r="D467" s="655" t="s">
        <v>1018</v>
      </c>
      <c r="E467" s="602"/>
      <c r="F467" s="602"/>
      <c r="G467" s="602"/>
      <c r="H467" s="602"/>
      <c r="I467" s="602"/>
      <c r="J467" s="602"/>
      <c r="K467" s="602"/>
      <c r="L467" s="17" t="s">
        <v>4612</v>
      </c>
    </row>
    <row r="468" spans="1:13" x14ac:dyDescent="0.2">
      <c r="A468" s="128" t="s">
        <v>1017</v>
      </c>
      <c r="B468" s="506" t="s">
        <v>7994</v>
      </c>
      <c r="C468" s="655" t="s">
        <v>1016</v>
      </c>
      <c r="D468" s="655" t="s">
        <v>1015</v>
      </c>
      <c r="E468" s="602"/>
      <c r="F468" s="602"/>
      <c r="G468" s="602"/>
      <c r="H468" s="602"/>
      <c r="I468" s="602"/>
      <c r="J468" s="602"/>
      <c r="K468" s="602"/>
      <c r="L468" s="17" t="s">
        <v>4613</v>
      </c>
    </row>
    <row r="469" spans="1:13" x14ac:dyDescent="0.2">
      <c r="A469" s="128" t="s">
        <v>1014</v>
      </c>
      <c r="B469" s="506" t="s">
        <v>7995</v>
      </c>
      <c r="C469" s="655" t="s">
        <v>5594</v>
      </c>
      <c r="D469" s="655" t="s">
        <v>5595</v>
      </c>
      <c r="E469" s="602"/>
      <c r="F469" s="602"/>
      <c r="G469" s="602"/>
      <c r="H469" s="602"/>
      <c r="I469" s="602"/>
      <c r="J469" s="602"/>
      <c r="K469" s="602"/>
      <c r="L469" s="17" t="s">
        <v>4614</v>
      </c>
    </row>
    <row r="470" spans="1:13" x14ac:dyDescent="0.2">
      <c r="A470" s="128" t="s">
        <v>1013</v>
      </c>
      <c r="B470" s="506" t="s">
        <v>7996</v>
      </c>
      <c r="C470" s="655" t="s">
        <v>5596</v>
      </c>
      <c r="D470" s="655" t="s">
        <v>5597</v>
      </c>
      <c r="E470" s="602"/>
      <c r="F470" s="602"/>
      <c r="G470" s="602"/>
      <c r="H470" s="602"/>
      <c r="I470" s="602"/>
      <c r="J470" s="602"/>
      <c r="K470" s="602"/>
      <c r="L470" s="17" t="s">
        <v>4615</v>
      </c>
    </row>
    <row r="471" spans="1:13" x14ac:dyDescent="0.2">
      <c r="A471" s="128" t="s">
        <v>1012</v>
      </c>
      <c r="B471" s="506" t="s">
        <v>7997</v>
      </c>
      <c r="C471" s="655" t="s">
        <v>5598</v>
      </c>
      <c r="D471" s="655" t="s">
        <v>5599</v>
      </c>
      <c r="E471" s="602"/>
      <c r="F471" s="602"/>
      <c r="G471" s="602"/>
      <c r="H471" s="602"/>
      <c r="I471" s="602"/>
      <c r="J471" s="602"/>
      <c r="K471" s="602"/>
      <c r="L471" s="17" t="s">
        <v>4616</v>
      </c>
    </row>
    <row r="472" spans="1:13" x14ac:dyDescent="0.2">
      <c r="A472" s="128" t="s">
        <v>1011</v>
      </c>
      <c r="B472" s="506" t="s">
        <v>7998</v>
      </c>
      <c r="C472" s="655" t="s">
        <v>5600</v>
      </c>
      <c r="D472" s="655" t="s">
        <v>5601</v>
      </c>
      <c r="E472" s="602"/>
      <c r="F472" s="602"/>
      <c r="G472" s="602"/>
      <c r="H472" s="602"/>
      <c r="I472" s="602"/>
      <c r="J472" s="602"/>
      <c r="K472" s="602"/>
      <c r="L472" s="17" t="s">
        <v>4617</v>
      </c>
    </row>
    <row r="473" spans="1:13" x14ac:dyDescent="0.2">
      <c r="A473" s="128" t="s">
        <v>1010</v>
      </c>
      <c r="B473" s="506" t="s">
        <v>7999</v>
      </c>
      <c r="C473" s="655" t="s">
        <v>5602</v>
      </c>
      <c r="D473" s="655" t="s">
        <v>5603</v>
      </c>
      <c r="E473" s="602"/>
      <c r="F473" s="602"/>
      <c r="G473" s="602"/>
      <c r="H473" s="602"/>
      <c r="I473" s="602"/>
      <c r="J473" s="602"/>
      <c r="K473" s="602"/>
      <c r="L473" s="17" t="s">
        <v>4618</v>
      </c>
    </row>
    <row r="474" spans="1:13" x14ac:dyDescent="0.2">
      <c r="A474" s="128" t="s">
        <v>1009</v>
      </c>
      <c r="B474" s="506" t="s">
        <v>8000</v>
      </c>
      <c r="C474" s="655" t="s">
        <v>5604</v>
      </c>
      <c r="D474" s="655" t="s">
        <v>5605</v>
      </c>
      <c r="E474" s="602"/>
      <c r="F474" s="602"/>
      <c r="G474" s="602"/>
      <c r="H474" s="602"/>
      <c r="I474" s="602"/>
      <c r="J474" s="602"/>
      <c r="K474" s="602"/>
      <c r="L474" s="17" t="s">
        <v>4619</v>
      </c>
    </row>
    <row r="475" spans="1:13" x14ac:dyDescent="0.2">
      <c r="A475" s="128" t="s">
        <v>1008</v>
      </c>
      <c r="B475" s="506" t="s">
        <v>8001</v>
      </c>
      <c r="C475" s="655" t="s">
        <v>5606</v>
      </c>
      <c r="D475" s="655" t="s">
        <v>5607</v>
      </c>
      <c r="E475" s="602"/>
      <c r="F475" s="602"/>
      <c r="G475" s="602"/>
      <c r="H475" s="602"/>
      <c r="I475" s="602"/>
      <c r="J475" s="602"/>
      <c r="K475" s="602"/>
      <c r="L475" s="17" t="s">
        <v>4620</v>
      </c>
    </row>
    <row r="476" spans="1:13" x14ac:dyDescent="0.2">
      <c r="A476" s="128" t="s">
        <v>1007</v>
      </c>
      <c r="B476" s="506" t="s">
        <v>8002</v>
      </c>
      <c r="C476" s="655" t="s">
        <v>5608</v>
      </c>
      <c r="D476" s="655" t="s">
        <v>5609</v>
      </c>
      <c r="E476" s="602"/>
      <c r="F476" s="602"/>
      <c r="G476" s="602"/>
      <c r="H476" s="602"/>
      <c r="I476" s="602"/>
      <c r="J476" s="602"/>
      <c r="K476" s="602"/>
      <c r="L476" s="17" t="s">
        <v>4621</v>
      </c>
    </row>
    <row r="477" spans="1:13" x14ac:dyDescent="0.2">
      <c r="A477" s="128" t="s">
        <v>1006</v>
      </c>
      <c r="B477" s="506" t="s">
        <v>8003</v>
      </c>
      <c r="C477" s="655" t="s">
        <v>5610</v>
      </c>
      <c r="D477" s="655" t="s">
        <v>5611</v>
      </c>
      <c r="E477" s="602"/>
      <c r="F477" s="602"/>
      <c r="G477" s="602"/>
      <c r="H477" s="602"/>
      <c r="I477" s="602"/>
      <c r="J477" s="602"/>
      <c r="K477" s="602"/>
      <c r="L477" s="17" t="s">
        <v>4622</v>
      </c>
    </row>
    <row r="478" spans="1:13" x14ac:dyDescent="0.2">
      <c r="A478" s="128" t="s">
        <v>1005</v>
      </c>
      <c r="B478" s="506" t="s">
        <v>8004</v>
      </c>
      <c r="C478" s="655" t="s">
        <v>5612</v>
      </c>
      <c r="D478" s="655" t="s">
        <v>5613</v>
      </c>
      <c r="E478" s="602"/>
      <c r="F478" s="602"/>
      <c r="G478" s="602"/>
      <c r="H478" s="602"/>
      <c r="I478" s="602"/>
      <c r="J478" s="602"/>
      <c r="K478" s="602"/>
      <c r="L478" s="17" t="s">
        <v>4623</v>
      </c>
    </row>
    <row r="479" spans="1:13" x14ac:dyDescent="0.2">
      <c r="A479" s="128" t="s">
        <v>1004</v>
      </c>
      <c r="B479" s="506" t="s">
        <v>8005</v>
      </c>
      <c r="C479" s="655" t="s">
        <v>1003</v>
      </c>
      <c r="D479" s="655" t="s">
        <v>1002</v>
      </c>
      <c r="E479" s="602"/>
      <c r="F479" s="602"/>
      <c r="G479" s="602"/>
      <c r="H479" s="602"/>
      <c r="I479" s="602"/>
      <c r="J479" s="602"/>
      <c r="K479" s="602"/>
      <c r="L479" s="17" t="s">
        <v>4624</v>
      </c>
    </row>
    <row r="480" spans="1:13" x14ac:dyDescent="0.2">
      <c r="A480" s="128" t="s">
        <v>1001</v>
      </c>
      <c r="B480" s="506" t="s">
        <v>8006</v>
      </c>
      <c r="C480" s="655" t="s">
        <v>2269</v>
      </c>
      <c r="D480" s="655" t="s">
        <v>2271</v>
      </c>
      <c r="E480" s="602"/>
      <c r="F480" s="602"/>
      <c r="G480" s="602"/>
      <c r="H480" s="699" t="s">
        <v>998</v>
      </c>
      <c r="I480" s="699" t="s">
        <v>1000</v>
      </c>
      <c r="J480" s="699" t="s">
        <v>999</v>
      </c>
      <c r="K480" s="699" t="s">
        <v>2273</v>
      </c>
      <c r="L480" s="17" t="s">
        <v>4625</v>
      </c>
      <c r="M480" s="17" t="s">
        <v>4868</v>
      </c>
    </row>
    <row r="481" spans="1:13" x14ac:dyDescent="0.2">
      <c r="A481" s="128" t="s">
        <v>997</v>
      </c>
      <c r="B481" s="506" t="s">
        <v>8007</v>
      </c>
      <c r="C481" s="655" t="s">
        <v>2270</v>
      </c>
      <c r="D481" s="655" t="s">
        <v>2272</v>
      </c>
      <c r="E481" s="602"/>
      <c r="F481" s="602"/>
      <c r="G481" s="602"/>
      <c r="H481" s="699" t="s">
        <v>2277</v>
      </c>
      <c r="I481" s="699" t="s">
        <v>2276</v>
      </c>
      <c r="J481" s="699" t="s">
        <v>1511</v>
      </c>
      <c r="K481" s="699" t="s">
        <v>2274</v>
      </c>
      <c r="M481" s="17" t="s">
        <v>4868</v>
      </c>
    </row>
    <row r="482" spans="1:13" x14ac:dyDescent="0.2">
      <c r="A482" s="89" t="s">
        <v>996</v>
      </c>
      <c r="B482" s="506" t="s">
        <v>8008</v>
      </c>
      <c r="C482" s="602"/>
      <c r="D482" s="602"/>
      <c r="E482" s="602"/>
      <c r="F482" s="602"/>
      <c r="G482" s="602"/>
      <c r="H482" s="699" t="s">
        <v>2278</v>
      </c>
      <c r="I482" s="602"/>
      <c r="J482" s="602"/>
      <c r="K482" s="699" t="s">
        <v>2275</v>
      </c>
      <c r="M482" s="17" t="s">
        <v>4865</v>
      </c>
    </row>
    <row r="483" spans="1:13" x14ac:dyDescent="0.2">
      <c r="A483" s="128" t="s">
        <v>995</v>
      </c>
      <c r="B483" s="506" t="s">
        <v>8009</v>
      </c>
      <c r="C483" s="602"/>
      <c r="D483" s="602"/>
      <c r="E483" s="602"/>
      <c r="F483" s="602"/>
      <c r="G483" s="602"/>
      <c r="H483" s="699" t="s">
        <v>993</v>
      </c>
      <c r="I483" s="602"/>
      <c r="J483" s="602"/>
      <c r="K483" s="699" t="s">
        <v>994</v>
      </c>
    </row>
    <row r="484" spans="1:13" x14ac:dyDescent="0.2">
      <c r="C484" s="13" t="s">
        <v>4387</v>
      </c>
      <c r="D484" s="13"/>
      <c r="E484" s="13" t="s">
        <v>4388</v>
      </c>
      <c r="F484" s="13"/>
      <c r="G484" s="10" t="s">
        <v>7406</v>
      </c>
      <c r="H484" s="13" t="s">
        <v>4452</v>
      </c>
      <c r="I484" s="13" t="s">
        <v>4452</v>
      </c>
      <c r="J484" s="13" t="s">
        <v>4452</v>
      </c>
      <c r="K484" s="13" t="s">
        <v>4452</v>
      </c>
      <c r="L484" s="262"/>
      <c r="M484" s="473"/>
    </row>
    <row r="485" spans="1:13" x14ac:dyDescent="0.2">
      <c r="C485" s="13" t="s">
        <v>4856</v>
      </c>
      <c r="L485" s="262"/>
      <c r="M485" s="473"/>
    </row>
    <row r="486" spans="1:13" x14ac:dyDescent="0.2">
      <c r="C486" s="10" t="s">
        <v>2106</v>
      </c>
      <c r="D486" s="10" t="s">
        <v>2106</v>
      </c>
      <c r="E486" s="10" t="s">
        <v>2106</v>
      </c>
      <c r="F486" s="10" t="s">
        <v>7148</v>
      </c>
      <c r="G486" s="10"/>
      <c r="H486" s="10" t="s">
        <v>2106</v>
      </c>
      <c r="I486" s="10" t="s">
        <v>2106</v>
      </c>
      <c r="J486" s="10" t="s">
        <v>2106</v>
      </c>
      <c r="K486" s="10" t="s">
        <v>2106</v>
      </c>
      <c r="L486" s="262"/>
      <c r="M486" s="473"/>
    </row>
    <row r="487" spans="1:13" x14ac:dyDescent="0.2">
      <c r="C487" s="33" t="s">
        <v>6611</v>
      </c>
      <c r="D487" s="33" t="s">
        <v>6611</v>
      </c>
      <c r="E487" s="33" t="s">
        <v>6611</v>
      </c>
      <c r="F487" s="33" t="s">
        <v>6611</v>
      </c>
      <c r="G487" s="33"/>
      <c r="H487" s="33" t="s">
        <v>6611</v>
      </c>
      <c r="I487" s="33" t="s">
        <v>6611</v>
      </c>
      <c r="J487" s="33" t="s">
        <v>6611</v>
      </c>
      <c r="K487" s="33" t="s">
        <v>6611</v>
      </c>
      <c r="L487" s="262"/>
      <c r="M487" s="473"/>
    </row>
    <row r="488" spans="1:13" x14ac:dyDescent="0.2">
      <c r="C488" s="9" t="s">
        <v>4226</v>
      </c>
      <c r="D488" s="10" t="s">
        <v>4242</v>
      </c>
      <c r="E488" s="10" t="s">
        <v>4243</v>
      </c>
      <c r="F488" s="14"/>
      <c r="G488" s="9"/>
      <c r="H488" s="9" t="s">
        <v>4232</v>
      </c>
      <c r="I488" s="9" t="s">
        <v>4232</v>
      </c>
      <c r="J488" s="9" t="s">
        <v>4232</v>
      </c>
      <c r="K488" s="9" t="s">
        <v>4232</v>
      </c>
      <c r="M488" s="473"/>
    </row>
    <row r="489" spans="1:13" x14ac:dyDescent="0.2">
      <c r="C489" s="10"/>
      <c r="D489" s="10"/>
      <c r="E489" s="10"/>
      <c r="F489" s="10" t="s">
        <v>4752</v>
      </c>
      <c r="G489" s="10"/>
      <c r="H489" s="10"/>
      <c r="I489" s="10"/>
      <c r="J489" s="10"/>
      <c r="K489" s="10"/>
    </row>
    <row r="490" spans="1:13" x14ac:dyDescent="0.2">
      <c r="C490" s="14"/>
      <c r="D490" s="496"/>
      <c r="E490" s="496"/>
      <c r="F490" s="496"/>
      <c r="G490" s="9"/>
      <c r="H490" s="9"/>
      <c r="I490" s="9" t="s">
        <v>4468</v>
      </c>
      <c r="J490" s="9" t="s">
        <v>4469</v>
      </c>
      <c r="K490" s="9" t="s">
        <v>4466</v>
      </c>
    </row>
    <row r="492" spans="1:13" x14ac:dyDescent="0.2">
      <c r="A492" s="18" t="s">
        <v>6993</v>
      </c>
    </row>
    <row r="493" spans="1:13" x14ac:dyDescent="0.2">
      <c r="A493" s="17" t="s">
        <v>48</v>
      </c>
    </row>
    <row r="494" spans="1:13" x14ac:dyDescent="0.2">
      <c r="A494" s="101" t="s">
        <v>4924</v>
      </c>
    </row>
    <row r="495" spans="1:13" x14ac:dyDescent="0.2">
      <c r="A495" s="11" t="s">
        <v>4360</v>
      </c>
    </row>
    <row r="496" spans="1:13" x14ac:dyDescent="0.2">
      <c r="A496" s="11" t="s">
        <v>4583</v>
      </c>
    </row>
    <row r="497" spans="1:28" x14ac:dyDescent="0.2">
      <c r="A497" s="318" t="s">
        <v>4859</v>
      </c>
    </row>
    <row r="498" spans="1:28" x14ac:dyDescent="0.2">
      <c r="A498" s="15" t="s">
        <v>6610</v>
      </c>
      <c r="B498" s="256" t="s">
        <v>7759</v>
      </c>
      <c r="C498" s="253" t="s">
        <v>7805</v>
      </c>
      <c r="D498" s="237" t="s">
        <v>7557</v>
      </c>
    </row>
    <row r="500" spans="1:28" x14ac:dyDescent="0.2">
      <c r="A500" s="18" t="s">
        <v>6994</v>
      </c>
    </row>
    <row r="501" spans="1:28" x14ac:dyDescent="0.2">
      <c r="A501" s="11" t="s">
        <v>48</v>
      </c>
    </row>
    <row r="502" spans="1:28" x14ac:dyDescent="0.2">
      <c r="A502" s="101" t="s">
        <v>4924</v>
      </c>
    </row>
    <row r="503" spans="1:28" x14ac:dyDescent="0.2">
      <c r="A503" s="11" t="s">
        <v>4360</v>
      </c>
      <c r="F503" s="47"/>
      <c r="G503" s="47"/>
      <c r="H503" s="47"/>
      <c r="I503" s="47"/>
      <c r="J503" s="47"/>
      <c r="K503" s="47"/>
      <c r="L503" s="47"/>
      <c r="N503" s="262"/>
      <c r="O503" s="473"/>
      <c r="P503" s="47"/>
    </row>
    <row r="504" spans="1:28" x14ac:dyDescent="0.2">
      <c r="A504" s="11" t="s">
        <v>4508</v>
      </c>
      <c r="F504" s="47"/>
      <c r="G504" s="47"/>
      <c r="H504" s="47"/>
      <c r="I504" s="47"/>
      <c r="J504" s="47"/>
      <c r="K504" s="47"/>
      <c r="L504" s="47"/>
      <c r="N504" s="262"/>
      <c r="O504" s="473"/>
      <c r="P504" s="47"/>
    </row>
    <row r="505" spans="1:28" x14ac:dyDescent="0.2">
      <c r="A505" s="15" t="s">
        <v>6656</v>
      </c>
      <c r="F505" s="47"/>
      <c r="G505" s="47"/>
      <c r="H505" s="47"/>
    </row>
    <row r="506" spans="1:28" x14ac:dyDescent="0.2">
      <c r="A506" s="318" t="s">
        <v>4859</v>
      </c>
      <c r="F506" s="47"/>
      <c r="G506" s="47"/>
      <c r="H506" s="47"/>
    </row>
    <row r="507" spans="1:28" x14ac:dyDescent="0.2">
      <c r="A507" s="15" t="s">
        <v>6610</v>
      </c>
      <c r="B507" s="256" t="s">
        <v>7759</v>
      </c>
      <c r="C507" s="253" t="s">
        <v>7805</v>
      </c>
      <c r="D507" s="237" t="s">
        <v>7557</v>
      </c>
      <c r="E507" s="47"/>
      <c r="F507" s="47"/>
      <c r="G507" s="47"/>
      <c r="H507" s="47"/>
      <c r="I507" s="47"/>
      <c r="J507" s="47"/>
      <c r="K507" s="47"/>
      <c r="L507" s="47"/>
      <c r="N507" s="262"/>
      <c r="O507" s="473"/>
      <c r="AB507" s="47"/>
    </row>
    <row r="508" spans="1:28" x14ac:dyDescent="0.2">
      <c r="A508" s="15"/>
      <c r="E508" s="47"/>
      <c r="F508" s="47"/>
      <c r="G508" s="47"/>
      <c r="H508" s="47"/>
      <c r="I508" s="47"/>
      <c r="J508" s="47"/>
      <c r="K508" s="47"/>
      <c r="L508" s="47"/>
      <c r="N508" s="262"/>
      <c r="O508" s="473"/>
      <c r="AB508" s="47"/>
    </row>
    <row r="509" spans="1:28" x14ac:dyDescent="0.2">
      <c r="A509" s="18" t="s">
        <v>7011</v>
      </c>
      <c r="E509" s="47"/>
      <c r="F509" s="47"/>
      <c r="G509" s="47"/>
      <c r="H509" s="47"/>
      <c r="I509" s="47"/>
      <c r="J509" s="47"/>
      <c r="K509" s="47"/>
      <c r="L509" s="47"/>
      <c r="N509" s="262"/>
      <c r="O509" s="473"/>
      <c r="AB509" s="47"/>
    </row>
    <row r="510" spans="1:28" x14ac:dyDescent="0.2">
      <c r="A510" s="17" t="s">
        <v>48</v>
      </c>
      <c r="E510" s="47"/>
      <c r="F510" s="47"/>
      <c r="G510" s="47"/>
      <c r="H510" s="47"/>
      <c r="I510" s="47"/>
      <c r="J510" s="47"/>
      <c r="K510" s="47"/>
      <c r="L510" s="47"/>
      <c r="N510" s="262"/>
      <c r="O510" s="473"/>
      <c r="AB510" s="47"/>
    </row>
    <row r="511" spans="1:28" x14ac:dyDescent="0.2">
      <c r="A511" s="101" t="s">
        <v>4924</v>
      </c>
      <c r="E511" s="47"/>
      <c r="F511" s="47"/>
      <c r="G511" s="47"/>
      <c r="H511" s="47"/>
      <c r="I511" s="47"/>
      <c r="J511" s="47"/>
      <c r="K511" s="47"/>
      <c r="L511" s="47"/>
      <c r="N511" s="262"/>
      <c r="O511" s="473"/>
      <c r="AB511" s="47"/>
    </row>
    <row r="512" spans="1:28" x14ac:dyDescent="0.2">
      <c r="A512" s="11" t="s">
        <v>4360</v>
      </c>
      <c r="E512" s="47"/>
      <c r="F512" s="47"/>
      <c r="G512" s="47"/>
      <c r="H512" s="47"/>
      <c r="I512" s="47"/>
      <c r="J512" s="47"/>
      <c r="K512" s="47"/>
      <c r="L512" s="47"/>
      <c r="N512" s="262"/>
      <c r="O512" s="473"/>
      <c r="AB512" s="47"/>
    </row>
    <row r="513" spans="1:28" x14ac:dyDescent="0.2">
      <c r="A513" s="11" t="s">
        <v>4583</v>
      </c>
      <c r="E513" s="47"/>
      <c r="F513" s="47"/>
      <c r="G513" s="47"/>
      <c r="H513" s="47"/>
      <c r="I513" s="47"/>
      <c r="J513" s="47"/>
      <c r="K513" s="47"/>
      <c r="L513" s="47"/>
      <c r="N513" s="262"/>
      <c r="O513" s="473"/>
      <c r="AB513" s="47"/>
    </row>
    <row r="514" spans="1:28" x14ac:dyDescent="0.2">
      <c r="A514" s="156" t="s">
        <v>4490</v>
      </c>
      <c r="E514" s="47"/>
      <c r="F514" s="47"/>
      <c r="G514" s="47"/>
      <c r="H514" s="47"/>
      <c r="I514" s="47"/>
      <c r="J514" s="47"/>
      <c r="K514" s="47"/>
      <c r="L514" s="47"/>
      <c r="N514" s="262"/>
      <c r="O514" s="473"/>
      <c r="AB514" s="47"/>
    </row>
    <row r="515" spans="1:28" x14ac:dyDescent="0.2">
      <c r="A515" s="156" t="s">
        <v>6610</v>
      </c>
      <c r="B515" s="256" t="s">
        <v>7759</v>
      </c>
      <c r="C515" s="253" t="s">
        <v>7805</v>
      </c>
      <c r="D515" s="237" t="s">
        <v>7557</v>
      </c>
      <c r="E515" s="47"/>
      <c r="F515" s="47"/>
      <c r="G515" s="47"/>
      <c r="H515" s="47"/>
      <c r="I515" s="47"/>
      <c r="J515" s="47"/>
      <c r="K515" s="47"/>
      <c r="L515" s="47"/>
      <c r="N515" s="262"/>
      <c r="O515" s="473"/>
      <c r="AB515" s="47"/>
    </row>
    <row r="516" spans="1:28" x14ac:dyDescent="0.2">
      <c r="A516" s="156" t="s">
        <v>7563</v>
      </c>
      <c r="B516" s="214" t="s">
        <v>6613</v>
      </c>
      <c r="C516" s="158" t="s">
        <v>7806</v>
      </c>
      <c r="D516" s="157" t="s">
        <v>7463</v>
      </c>
      <c r="E516" s="47"/>
      <c r="F516" s="47"/>
      <c r="G516" s="47"/>
      <c r="H516" s="47"/>
      <c r="I516" s="47"/>
      <c r="J516" s="47"/>
      <c r="K516" s="47"/>
      <c r="L516" s="47"/>
      <c r="N516" s="262"/>
      <c r="O516" s="473"/>
      <c r="AB516" s="47"/>
    </row>
    <row r="517" spans="1:28" x14ac:dyDescent="0.2">
      <c r="E517" s="47"/>
      <c r="F517" s="47"/>
      <c r="G517" s="47"/>
      <c r="H517" s="47"/>
      <c r="I517" s="47"/>
      <c r="J517" s="47"/>
      <c r="K517" s="47"/>
      <c r="L517" s="47"/>
      <c r="N517" s="262"/>
      <c r="O517" s="473"/>
      <c r="AB517" s="47"/>
    </row>
    <row r="518" spans="1:28" x14ac:dyDescent="0.2">
      <c r="A518" s="18" t="s">
        <v>7012</v>
      </c>
      <c r="E518" s="47"/>
      <c r="F518" s="47"/>
      <c r="G518" s="47"/>
      <c r="H518" s="47"/>
      <c r="I518" s="47"/>
      <c r="J518" s="47"/>
      <c r="K518" s="47"/>
      <c r="L518" s="47"/>
      <c r="N518" s="262"/>
      <c r="O518" s="473"/>
      <c r="AB518" s="47"/>
    </row>
    <row r="519" spans="1:28" x14ac:dyDescent="0.2">
      <c r="A519" s="11" t="s">
        <v>48</v>
      </c>
      <c r="E519" s="47"/>
      <c r="F519" s="47"/>
      <c r="G519" s="47"/>
      <c r="H519" s="47"/>
      <c r="I519" s="47"/>
      <c r="J519" s="47"/>
      <c r="K519" s="47"/>
      <c r="L519" s="47"/>
      <c r="N519" s="262"/>
      <c r="O519" s="473"/>
      <c r="AB519" s="47"/>
    </row>
    <row r="520" spans="1:28" x14ac:dyDescent="0.2">
      <c r="A520" s="101" t="s">
        <v>4924</v>
      </c>
      <c r="E520" s="47"/>
      <c r="F520" s="47"/>
      <c r="G520" s="47"/>
      <c r="H520" s="47"/>
      <c r="I520" s="47"/>
      <c r="J520" s="47"/>
      <c r="K520" s="47"/>
      <c r="L520" s="47"/>
      <c r="N520" s="262"/>
      <c r="O520" s="473"/>
      <c r="AB520" s="47"/>
    </row>
    <row r="521" spans="1:28" x14ac:dyDescent="0.2">
      <c r="A521" s="11" t="s">
        <v>4360</v>
      </c>
      <c r="E521" s="47"/>
      <c r="F521" s="47"/>
      <c r="G521" s="47"/>
      <c r="H521" s="47"/>
      <c r="I521" s="47"/>
      <c r="J521" s="47"/>
      <c r="K521" s="47"/>
      <c r="L521" s="47"/>
      <c r="N521" s="262"/>
      <c r="O521" s="473"/>
      <c r="AB521" s="47"/>
    </row>
    <row r="522" spans="1:28" x14ac:dyDescent="0.2">
      <c r="A522" s="11" t="s">
        <v>4508</v>
      </c>
      <c r="E522" s="47"/>
      <c r="F522" s="47"/>
      <c r="G522" s="47"/>
      <c r="H522" s="47"/>
      <c r="I522" s="47"/>
      <c r="J522" s="47"/>
      <c r="K522" s="47"/>
      <c r="L522" s="47"/>
      <c r="N522" s="262"/>
      <c r="O522" s="473"/>
      <c r="AB522" s="47"/>
    </row>
    <row r="523" spans="1:28" x14ac:dyDescent="0.2">
      <c r="A523" s="15" t="s">
        <v>6656</v>
      </c>
      <c r="E523" s="47"/>
      <c r="F523" s="47"/>
      <c r="G523" s="47"/>
      <c r="H523" s="47"/>
      <c r="I523" s="47"/>
      <c r="J523" s="47"/>
      <c r="K523" s="47"/>
      <c r="L523" s="47"/>
      <c r="N523" s="262"/>
      <c r="O523" s="473"/>
      <c r="AB523" s="47"/>
    </row>
    <row r="524" spans="1:28" x14ac:dyDescent="0.2">
      <c r="A524" s="156" t="s">
        <v>4490</v>
      </c>
      <c r="E524" s="47"/>
      <c r="F524" s="47"/>
      <c r="G524" s="47"/>
      <c r="H524" s="47"/>
      <c r="I524" s="47"/>
      <c r="J524" s="47"/>
      <c r="K524" s="47"/>
      <c r="L524" s="47"/>
      <c r="N524" s="262"/>
      <c r="O524" s="473"/>
      <c r="AB524" s="47"/>
    </row>
    <row r="525" spans="1:28" x14ac:dyDescent="0.2">
      <c r="A525" s="156" t="s">
        <v>6610</v>
      </c>
      <c r="B525" s="256" t="s">
        <v>7759</v>
      </c>
      <c r="C525" s="253" t="s">
        <v>7805</v>
      </c>
      <c r="D525" s="237" t="s">
        <v>7557</v>
      </c>
      <c r="E525" s="47"/>
      <c r="F525" s="47"/>
      <c r="G525" s="47"/>
      <c r="H525" s="47"/>
      <c r="I525" s="47"/>
      <c r="J525" s="47"/>
      <c r="K525" s="47"/>
      <c r="L525" s="47"/>
      <c r="N525" s="262"/>
      <c r="O525" s="473"/>
      <c r="AB525" s="47"/>
    </row>
    <row r="526" spans="1:28" x14ac:dyDescent="0.2">
      <c r="A526" s="156" t="s">
        <v>7563</v>
      </c>
      <c r="B526" s="214" t="s">
        <v>6613</v>
      </c>
      <c r="C526" s="158" t="s">
        <v>7806</v>
      </c>
      <c r="D526" s="157" t="s">
        <v>7463</v>
      </c>
      <c r="E526" s="47"/>
      <c r="F526" s="47"/>
      <c r="G526" s="47"/>
      <c r="H526" s="47"/>
      <c r="I526" s="47"/>
      <c r="J526" s="47"/>
      <c r="K526" s="47"/>
      <c r="L526" s="47"/>
      <c r="N526" s="262"/>
      <c r="O526" s="473"/>
      <c r="AB526" s="47"/>
    </row>
    <row r="527" spans="1:28" x14ac:dyDescent="0.2">
      <c r="A527" s="15"/>
      <c r="E527" s="47"/>
      <c r="F527" s="47"/>
      <c r="G527" s="47"/>
      <c r="H527" s="47"/>
      <c r="I527" s="47"/>
      <c r="J527" s="47"/>
      <c r="K527" s="47"/>
      <c r="L527" s="47"/>
      <c r="N527" s="262"/>
      <c r="O527" s="473"/>
      <c r="AB527" s="47"/>
    </row>
    <row r="528" spans="1:28" x14ac:dyDescent="0.2">
      <c r="A528" s="18" t="s">
        <v>7030</v>
      </c>
      <c r="E528" s="47"/>
      <c r="F528" s="47"/>
      <c r="G528" s="47"/>
      <c r="H528" s="47"/>
      <c r="I528" s="47"/>
      <c r="J528" s="47"/>
      <c r="K528" s="47"/>
      <c r="L528" s="47"/>
      <c r="N528" s="262"/>
      <c r="O528" s="473"/>
      <c r="AB528" s="47"/>
    </row>
    <row r="529" spans="1:28" x14ac:dyDescent="0.2">
      <c r="A529" s="17" t="s">
        <v>48</v>
      </c>
      <c r="E529" s="47"/>
      <c r="F529" s="47"/>
      <c r="G529" s="47"/>
      <c r="H529" s="47"/>
      <c r="I529" s="47"/>
      <c r="J529" s="47"/>
      <c r="K529" s="47"/>
      <c r="L529" s="47"/>
      <c r="N529" s="262"/>
      <c r="O529" s="473"/>
      <c r="AB529" s="47"/>
    </row>
    <row r="530" spans="1:28" x14ac:dyDescent="0.2">
      <c r="A530" s="101" t="s">
        <v>4924</v>
      </c>
      <c r="E530" s="47"/>
      <c r="F530" s="47"/>
      <c r="G530" s="47"/>
      <c r="H530" s="47"/>
      <c r="I530" s="47"/>
      <c r="J530" s="47"/>
      <c r="K530" s="47"/>
      <c r="L530" s="47"/>
      <c r="N530" s="262"/>
      <c r="O530" s="473"/>
      <c r="AB530" s="47"/>
    </row>
    <row r="531" spans="1:28" x14ac:dyDescent="0.2">
      <c r="A531" s="11" t="s">
        <v>4360</v>
      </c>
      <c r="E531" s="47"/>
      <c r="F531" s="47"/>
      <c r="G531" s="47"/>
      <c r="H531" s="47"/>
      <c r="I531" s="47"/>
      <c r="J531" s="47"/>
      <c r="K531" s="47"/>
      <c r="L531" s="47"/>
      <c r="N531" s="262"/>
      <c r="O531" s="473"/>
      <c r="AB531" s="47"/>
    </row>
    <row r="532" spans="1:28" x14ac:dyDescent="0.2">
      <c r="A532" s="11" t="s">
        <v>4583</v>
      </c>
      <c r="E532" s="47"/>
      <c r="F532" s="47"/>
      <c r="G532" s="47"/>
      <c r="H532" s="47"/>
      <c r="I532" s="47"/>
      <c r="J532" s="47"/>
      <c r="K532" s="47"/>
      <c r="L532" s="47"/>
      <c r="N532" s="262"/>
      <c r="O532" s="473"/>
      <c r="AB532" s="47"/>
    </row>
    <row r="533" spans="1:28" x14ac:dyDescent="0.2">
      <c r="A533" s="156" t="s">
        <v>4491</v>
      </c>
      <c r="E533" s="47"/>
      <c r="F533" s="47"/>
      <c r="G533" s="47"/>
      <c r="H533" s="47"/>
      <c r="I533" s="47"/>
      <c r="J533" s="47"/>
      <c r="K533" s="47"/>
      <c r="L533" s="47"/>
      <c r="N533" s="262"/>
      <c r="O533" s="473"/>
      <c r="AB533" s="47"/>
    </row>
    <row r="534" spans="1:28" x14ac:dyDescent="0.2">
      <c r="A534" s="15" t="s">
        <v>6610</v>
      </c>
      <c r="B534" s="256" t="s">
        <v>7759</v>
      </c>
      <c r="C534" s="253" t="s">
        <v>7805</v>
      </c>
      <c r="D534" s="237" t="s">
        <v>7557</v>
      </c>
      <c r="E534" s="47"/>
      <c r="F534" s="47"/>
      <c r="G534" s="47"/>
      <c r="H534" s="47"/>
      <c r="I534" s="47"/>
      <c r="J534" s="47"/>
      <c r="K534" s="47"/>
      <c r="L534" s="47"/>
      <c r="N534" s="262"/>
      <c r="O534" s="473"/>
      <c r="AB534" s="47"/>
    </row>
    <row r="535" spans="1:28" x14ac:dyDescent="0.2">
      <c r="A535" s="11"/>
      <c r="E535" s="47"/>
      <c r="F535" s="47"/>
      <c r="G535" s="47"/>
      <c r="H535" s="47"/>
      <c r="I535" s="47"/>
      <c r="J535" s="47"/>
      <c r="K535" s="47"/>
      <c r="L535" s="47"/>
      <c r="N535" s="262"/>
      <c r="O535" s="473"/>
      <c r="AB535" s="47"/>
    </row>
    <row r="536" spans="1:28" x14ac:dyDescent="0.2">
      <c r="A536" s="18" t="s">
        <v>7029</v>
      </c>
      <c r="E536" s="47"/>
      <c r="F536" s="47"/>
      <c r="G536" s="47"/>
      <c r="H536" s="47"/>
      <c r="I536" s="47"/>
      <c r="J536" s="47"/>
      <c r="K536" s="47"/>
      <c r="L536" s="47"/>
      <c r="N536" s="262"/>
      <c r="O536" s="473"/>
      <c r="AB536" s="47"/>
    </row>
    <row r="537" spans="1:28" x14ac:dyDescent="0.2">
      <c r="A537" s="11" t="s">
        <v>48</v>
      </c>
      <c r="E537" s="47"/>
      <c r="F537" s="47"/>
      <c r="G537" s="47"/>
      <c r="H537" s="47"/>
      <c r="I537" s="47"/>
      <c r="J537" s="47"/>
      <c r="K537" s="47"/>
      <c r="L537" s="47"/>
      <c r="N537" s="262"/>
      <c r="O537" s="473"/>
      <c r="AB537" s="47"/>
    </row>
    <row r="538" spans="1:28" x14ac:dyDescent="0.2">
      <c r="A538" s="101" t="s">
        <v>4924</v>
      </c>
      <c r="E538" s="47"/>
      <c r="F538" s="47"/>
      <c r="G538" s="47"/>
      <c r="H538" s="47"/>
      <c r="I538" s="47"/>
      <c r="J538" s="47"/>
      <c r="K538" s="47"/>
      <c r="L538" s="47"/>
      <c r="N538" s="262"/>
      <c r="O538" s="473"/>
      <c r="AB538" s="47"/>
    </row>
    <row r="539" spans="1:28" x14ac:dyDescent="0.2">
      <c r="A539" s="11" t="s">
        <v>4360</v>
      </c>
      <c r="E539" s="47"/>
      <c r="F539" s="47"/>
      <c r="G539" s="47"/>
      <c r="H539" s="47"/>
      <c r="I539" s="47"/>
      <c r="J539" s="47"/>
      <c r="K539" s="47"/>
      <c r="L539" s="47"/>
      <c r="N539" s="262"/>
      <c r="O539" s="473"/>
      <c r="AB539" s="47"/>
    </row>
    <row r="540" spans="1:28" x14ac:dyDescent="0.2">
      <c r="A540" s="11" t="s">
        <v>4508</v>
      </c>
      <c r="E540" s="47"/>
      <c r="F540" s="47"/>
      <c r="G540" s="47"/>
      <c r="H540" s="47"/>
      <c r="I540" s="47"/>
      <c r="J540" s="47"/>
      <c r="K540" s="47"/>
      <c r="L540" s="47"/>
      <c r="N540" s="262"/>
      <c r="O540" s="473"/>
      <c r="AB540" s="47"/>
    </row>
    <row r="541" spans="1:28" x14ac:dyDescent="0.2">
      <c r="A541" s="15" t="s">
        <v>6656</v>
      </c>
      <c r="E541" s="47"/>
      <c r="F541" s="47"/>
      <c r="G541" s="47"/>
      <c r="H541" s="47"/>
      <c r="I541" s="47"/>
      <c r="J541" s="47"/>
      <c r="K541" s="47"/>
      <c r="L541" s="47"/>
      <c r="N541" s="262"/>
      <c r="O541" s="473"/>
      <c r="AB541" s="47"/>
    </row>
    <row r="542" spans="1:28" x14ac:dyDescent="0.2">
      <c r="A542" s="156" t="s">
        <v>4491</v>
      </c>
      <c r="E542" s="47"/>
      <c r="F542" s="47"/>
      <c r="G542" s="47"/>
      <c r="H542" s="47"/>
      <c r="I542" s="47"/>
      <c r="J542" s="47"/>
      <c r="K542" s="47"/>
      <c r="L542" s="47"/>
      <c r="N542" s="262"/>
      <c r="O542" s="473"/>
      <c r="AB542" s="47"/>
    </row>
    <row r="543" spans="1:28" x14ac:dyDescent="0.2">
      <c r="A543" s="15" t="s">
        <v>6610</v>
      </c>
      <c r="B543" s="256" t="s">
        <v>7759</v>
      </c>
      <c r="C543" s="253" t="s">
        <v>7805</v>
      </c>
      <c r="D543" s="237" t="s">
        <v>7557</v>
      </c>
      <c r="E543" s="47"/>
      <c r="F543" s="47"/>
      <c r="G543" s="47"/>
      <c r="H543" s="47"/>
      <c r="I543" s="47"/>
      <c r="J543" s="47"/>
      <c r="K543" s="47"/>
      <c r="L543" s="47"/>
      <c r="N543" s="262"/>
      <c r="O543" s="473"/>
      <c r="AB543" s="47"/>
    </row>
    <row r="544" spans="1:28" x14ac:dyDescent="0.2">
      <c r="A544" s="11"/>
      <c r="E544" s="47"/>
      <c r="F544" s="47"/>
      <c r="G544" s="47"/>
      <c r="H544" s="47"/>
      <c r="I544" s="47"/>
      <c r="J544" s="47"/>
      <c r="K544" s="47"/>
      <c r="L544" s="47"/>
      <c r="M544" s="47"/>
      <c r="N544" s="262"/>
      <c r="O544" s="473"/>
    </row>
    <row r="545" spans="1:15" x14ac:dyDescent="0.2">
      <c r="A545" s="17" t="s">
        <v>992</v>
      </c>
      <c r="E545" s="47"/>
      <c r="F545" s="47"/>
      <c r="G545" s="47"/>
      <c r="H545" s="47"/>
      <c r="I545" s="47"/>
      <c r="J545" s="47"/>
      <c r="K545" s="47"/>
      <c r="L545" s="47"/>
      <c r="M545" s="47"/>
      <c r="N545" s="262"/>
      <c r="O545" s="473"/>
    </row>
    <row r="546" spans="1:15" x14ac:dyDescent="0.2">
      <c r="E546" s="47"/>
      <c r="F546" s="47"/>
      <c r="G546" s="47"/>
      <c r="H546" s="47"/>
      <c r="I546" s="47"/>
      <c r="J546" s="47"/>
      <c r="K546" s="47"/>
      <c r="L546" s="47"/>
      <c r="M546" s="47"/>
      <c r="N546" s="262"/>
      <c r="O546" s="473"/>
    </row>
    <row r="547" spans="1:15" ht="51" x14ac:dyDescent="0.2">
      <c r="B547" s="68"/>
      <c r="C547" s="215" t="s">
        <v>841</v>
      </c>
      <c r="D547" s="215" t="s">
        <v>991</v>
      </c>
      <c r="E547" s="215" t="s">
        <v>990</v>
      </c>
      <c r="F547" s="215" t="s">
        <v>989</v>
      </c>
      <c r="G547" s="215" t="s">
        <v>702</v>
      </c>
      <c r="H547" s="215" t="s">
        <v>704</v>
      </c>
      <c r="I547" s="215" t="s">
        <v>703</v>
      </c>
      <c r="J547" s="215" t="s">
        <v>705</v>
      </c>
    </row>
    <row r="548" spans="1:15" x14ac:dyDescent="0.2">
      <c r="B548" s="68"/>
      <c r="C548" s="313" t="s">
        <v>8022</v>
      </c>
      <c r="D548" s="313" t="s">
        <v>8023</v>
      </c>
      <c r="E548" s="313" t="s">
        <v>8024</v>
      </c>
      <c r="F548" s="313" t="s">
        <v>8025</v>
      </c>
      <c r="G548" s="313" t="s">
        <v>8026</v>
      </c>
      <c r="H548" s="313" t="s">
        <v>8027</v>
      </c>
      <c r="I548" s="313" t="s">
        <v>8028</v>
      </c>
      <c r="J548" s="313" t="s">
        <v>8029</v>
      </c>
    </row>
    <row r="549" spans="1:15" x14ac:dyDescent="0.2">
      <c r="A549" s="128" t="s">
        <v>988</v>
      </c>
      <c r="B549" s="506" t="s">
        <v>8019</v>
      </c>
      <c r="C549" s="699" t="s">
        <v>987</v>
      </c>
      <c r="D549" s="699" t="s">
        <v>986</v>
      </c>
      <c r="E549" s="699" t="s">
        <v>985</v>
      </c>
      <c r="F549" s="699" t="s">
        <v>2279</v>
      </c>
      <c r="G549" s="699" t="s">
        <v>2282</v>
      </c>
      <c r="H549" s="699" t="s">
        <v>984</v>
      </c>
      <c r="I549" s="699" t="s">
        <v>983</v>
      </c>
      <c r="J549" s="699" t="s">
        <v>2280</v>
      </c>
      <c r="K549" s="17" t="s">
        <v>4868</v>
      </c>
    </row>
    <row r="550" spans="1:15" x14ac:dyDescent="0.2">
      <c r="A550" s="89" t="s">
        <v>982</v>
      </c>
      <c r="B550" s="506" t="s">
        <v>8020</v>
      </c>
      <c r="C550" s="602"/>
      <c r="D550" s="602"/>
      <c r="E550" s="602"/>
      <c r="F550" s="602"/>
      <c r="G550" s="699" t="s">
        <v>2283</v>
      </c>
      <c r="H550" s="602"/>
      <c r="I550" s="602"/>
      <c r="J550" s="699" t="s">
        <v>2281</v>
      </c>
      <c r="K550" s="17" t="s">
        <v>4865</v>
      </c>
    </row>
    <row r="551" spans="1:15" x14ac:dyDescent="0.2">
      <c r="A551" s="128" t="s">
        <v>981</v>
      </c>
      <c r="B551" s="506" t="s">
        <v>8021</v>
      </c>
      <c r="C551" s="602"/>
      <c r="D551" s="602"/>
      <c r="E551" s="602"/>
      <c r="F551" s="602"/>
      <c r="G551" s="699" t="s">
        <v>979</v>
      </c>
      <c r="H551" s="602"/>
      <c r="I551" s="602"/>
      <c r="J551" s="655" t="s">
        <v>980</v>
      </c>
      <c r="K551" s="262"/>
    </row>
    <row r="552" spans="1:15" x14ac:dyDescent="0.2">
      <c r="C552" s="13" t="s">
        <v>4387</v>
      </c>
      <c r="D552" s="13"/>
      <c r="E552" s="13" t="s">
        <v>4388</v>
      </c>
      <c r="F552" s="13"/>
      <c r="G552" s="13" t="s">
        <v>4452</v>
      </c>
      <c r="H552" s="13" t="s">
        <v>4452</v>
      </c>
      <c r="I552" s="13" t="s">
        <v>4452</v>
      </c>
      <c r="J552" s="13" t="s">
        <v>4452</v>
      </c>
      <c r="K552" s="126"/>
    </row>
    <row r="553" spans="1:15" x14ac:dyDescent="0.2">
      <c r="C553" s="13" t="s">
        <v>4856</v>
      </c>
      <c r="K553" s="10"/>
    </row>
    <row r="554" spans="1:15" x14ac:dyDescent="0.2">
      <c r="C554" s="10" t="s">
        <v>2106</v>
      </c>
      <c r="D554" s="10" t="s">
        <v>2106</v>
      </c>
      <c r="E554" s="10" t="s">
        <v>2106</v>
      </c>
      <c r="F554" s="10" t="s">
        <v>7148</v>
      </c>
      <c r="G554" s="10" t="s">
        <v>2106</v>
      </c>
      <c r="H554" s="10" t="s">
        <v>2106</v>
      </c>
      <c r="I554" s="10" t="s">
        <v>2106</v>
      </c>
      <c r="J554" s="10" t="s">
        <v>2106</v>
      </c>
      <c r="K554" s="459"/>
    </row>
    <row r="555" spans="1:15" x14ac:dyDescent="0.2">
      <c r="C555" s="33" t="s">
        <v>6611</v>
      </c>
      <c r="D555" s="33" t="s">
        <v>6611</v>
      </c>
      <c r="E555" s="33" t="s">
        <v>6611</v>
      </c>
      <c r="F555" s="33" t="s">
        <v>6611</v>
      </c>
      <c r="G555" s="33" t="s">
        <v>6611</v>
      </c>
      <c r="H555" s="33" t="s">
        <v>6611</v>
      </c>
      <c r="I555" s="33" t="s">
        <v>6611</v>
      </c>
      <c r="J555" s="33" t="s">
        <v>6611</v>
      </c>
      <c r="K555" s="13"/>
    </row>
    <row r="556" spans="1:15" x14ac:dyDescent="0.2">
      <c r="C556" s="9" t="s">
        <v>4226</v>
      </c>
      <c r="D556" s="10" t="s">
        <v>4242</v>
      </c>
      <c r="E556" s="10" t="s">
        <v>4243</v>
      </c>
      <c r="F556" s="14"/>
      <c r="G556" s="9" t="s">
        <v>4232</v>
      </c>
      <c r="H556" s="9" t="s">
        <v>4232</v>
      </c>
      <c r="I556" s="9" t="s">
        <v>4232</v>
      </c>
      <c r="J556" s="10" t="s">
        <v>4232</v>
      </c>
    </row>
    <row r="557" spans="1:15" x14ac:dyDescent="0.2">
      <c r="C557" s="10"/>
      <c r="D557" s="10"/>
      <c r="E557" s="10"/>
      <c r="F557" s="10" t="s">
        <v>4752</v>
      </c>
      <c r="G557" s="9"/>
      <c r="H557" s="9" t="s">
        <v>4468</v>
      </c>
      <c r="I557" s="9" t="s">
        <v>4469</v>
      </c>
      <c r="J557" s="10" t="s">
        <v>4466</v>
      </c>
    </row>
    <row r="558" spans="1:15" x14ac:dyDescent="0.2">
      <c r="E558" s="47"/>
      <c r="F558" s="47"/>
      <c r="G558" s="47"/>
      <c r="H558" s="47"/>
    </row>
    <row r="559" spans="1:15" x14ac:dyDescent="0.2">
      <c r="A559" s="18" t="s">
        <v>6996</v>
      </c>
      <c r="E559" s="47"/>
      <c r="F559" s="47"/>
      <c r="G559" s="47"/>
      <c r="H559" s="47"/>
    </row>
    <row r="560" spans="1:15" x14ac:dyDescent="0.2">
      <c r="A560" s="17" t="s">
        <v>48</v>
      </c>
      <c r="E560" s="47"/>
      <c r="F560" s="47"/>
      <c r="G560" s="47"/>
      <c r="H560" s="47"/>
    </row>
    <row r="561" spans="1:15" x14ac:dyDescent="0.2">
      <c r="A561" s="11" t="s">
        <v>4360</v>
      </c>
      <c r="E561" s="47"/>
      <c r="F561" s="47"/>
      <c r="G561" s="47"/>
      <c r="H561" s="47"/>
    </row>
    <row r="562" spans="1:15" x14ac:dyDescent="0.2">
      <c r="A562" s="11" t="s">
        <v>4583</v>
      </c>
      <c r="E562" s="47"/>
      <c r="F562" s="47"/>
      <c r="G562" s="47"/>
      <c r="H562" s="47"/>
    </row>
    <row r="563" spans="1:15" x14ac:dyDescent="0.2">
      <c r="A563" s="318" t="s">
        <v>4859</v>
      </c>
      <c r="E563" s="47"/>
      <c r="F563" s="47"/>
      <c r="G563" s="47"/>
      <c r="H563" s="47"/>
    </row>
    <row r="564" spans="1:15" x14ac:dyDescent="0.2">
      <c r="A564" s="15" t="s">
        <v>6610</v>
      </c>
      <c r="B564" s="256" t="s">
        <v>7759</v>
      </c>
      <c r="C564" s="253" t="s">
        <v>7805</v>
      </c>
      <c r="D564" s="237" t="s">
        <v>7557</v>
      </c>
      <c r="E564" s="47"/>
      <c r="F564" s="47"/>
      <c r="G564" s="47"/>
      <c r="H564" s="47"/>
    </row>
    <row r="565" spans="1:15" x14ac:dyDescent="0.2">
      <c r="E565" s="47"/>
      <c r="F565" s="47"/>
      <c r="G565" s="47"/>
      <c r="H565" s="47"/>
    </row>
    <row r="566" spans="1:15" x14ac:dyDescent="0.2">
      <c r="A566" s="18" t="s">
        <v>6995</v>
      </c>
      <c r="E566" s="47"/>
      <c r="F566" s="47"/>
      <c r="G566" s="47"/>
      <c r="H566" s="47"/>
    </row>
    <row r="567" spans="1:15" x14ac:dyDescent="0.2">
      <c r="A567" s="11" t="s">
        <v>48</v>
      </c>
    </row>
    <row r="568" spans="1:15" x14ac:dyDescent="0.2">
      <c r="A568" s="11" t="s">
        <v>4360</v>
      </c>
      <c r="E568" s="47"/>
      <c r="F568" s="47"/>
      <c r="G568" s="47"/>
      <c r="H568" s="47"/>
    </row>
    <row r="569" spans="1:15" x14ac:dyDescent="0.2">
      <c r="A569" s="11" t="s">
        <v>4508</v>
      </c>
      <c r="E569" s="47"/>
      <c r="F569" s="47"/>
      <c r="G569" s="47"/>
      <c r="H569" s="47"/>
      <c r="I569" s="47"/>
      <c r="J569" s="47"/>
      <c r="K569" s="47"/>
    </row>
    <row r="570" spans="1:15" x14ac:dyDescent="0.2">
      <c r="A570" s="15" t="s">
        <v>6656</v>
      </c>
      <c r="E570" s="47"/>
      <c r="F570" s="47"/>
      <c r="G570" s="47"/>
      <c r="H570" s="47"/>
      <c r="I570" s="47"/>
      <c r="J570" s="47"/>
      <c r="K570" s="47"/>
    </row>
    <row r="571" spans="1:15" x14ac:dyDescent="0.2">
      <c r="A571" s="318" t="s">
        <v>4859</v>
      </c>
      <c r="E571" s="47"/>
      <c r="F571" s="47"/>
      <c r="G571" s="47"/>
      <c r="H571" s="47"/>
      <c r="I571" s="47"/>
      <c r="J571" s="47"/>
      <c r="K571" s="47"/>
      <c r="L571" s="47"/>
      <c r="M571" s="47"/>
      <c r="N571" s="262"/>
      <c r="O571" s="473"/>
    </row>
    <row r="572" spans="1:15" x14ac:dyDescent="0.2">
      <c r="A572" s="15" t="s">
        <v>6610</v>
      </c>
      <c r="B572" s="256" t="s">
        <v>7759</v>
      </c>
      <c r="C572" s="253" t="s">
        <v>7805</v>
      </c>
      <c r="D572" s="237" t="s">
        <v>7557</v>
      </c>
      <c r="E572" s="47"/>
      <c r="F572" s="47"/>
      <c r="G572" s="47"/>
      <c r="H572" s="47"/>
      <c r="I572" s="47"/>
      <c r="J572" s="47"/>
      <c r="K572" s="47"/>
      <c r="L572" s="47"/>
      <c r="M572" s="47"/>
      <c r="N572" s="262"/>
      <c r="O572" s="473"/>
    </row>
    <row r="573" spans="1:15" x14ac:dyDescent="0.2">
      <c r="A573" s="15"/>
      <c r="E573" s="47"/>
      <c r="F573" s="47"/>
      <c r="G573" s="47"/>
      <c r="H573" s="47"/>
      <c r="I573" s="47"/>
      <c r="J573" s="47"/>
      <c r="K573" s="47"/>
      <c r="L573" s="47"/>
      <c r="M573" s="47"/>
      <c r="N573" s="262"/>
      <c r="O573" s="473"/>
    </row>
    <row r="574" spans="1:15" x14ac:dyDescent="0.2">
      <c r="A574" s="18" t="s">
        <v>7014</v>
      </c>
      <c r="E574" s="47"/>
      <c r="F574" s="47"/>
      <c r="G574" s="47"/>
      <c r="H574" s="47"/>
      <c r="I574" s="47"/>
      <c r="J574" s="47"/>
      <c r="K574" s="47"/>
      <c r="L574" s="47"/>
      <c r="M574" s="47"/>
      <c r="N574" s="262"/>
      <c r="O574" s="473"/>
    </row>
    <row r="575" spans="1:15" x14ac:dyDescent="0.2">
      <c r="A575" s="17" t="s">
        <v>48</v>
      </c>
      <c r="E575" s="47"/>
      <c r="F575" s="47"/>
      <c r="G575" s="47"/>
      <c r="H575" s="47"/>
      <c r="I575" s="47"/>
      <c r="J575" s="47"/>
      <c r="K575" s="47"/>
      <c r="L575" s="47"/>
      <c r="M575" s="47"/>
      <c r="N575" s="262"/>
      <c r="O575" s="473"/>
    </row>
    <row r="576" spans="1:15" x14ac:dyDescent="0.2">
      <c r="A576" s="11" t="s">
        <v>4360</v>
      </c>
      <c r="E576" s="47"/>
      <c r="F576" s="47"/>
      <c r="G576" s="47"/>
      <c r="H576" s="47"/>
      <c r="I576" s="47"/>
      <c r="J576" s="47"/>
      <c r="K576" s="47"/>
      <c r="L576" s="47"/>
      <c r="M576" s="47"/>
      <c r="N576" s="262"/>
      <c r="O576" s="473"/>
    </row>
    <row r="577" spans="1:15" x14ac:dyDescent="0.2">
      <c r="A577" s="11" t="s">
        <v>4583</v>
      </c>
      <c r="E577" s="47"/>
      <c r="F577" s="47"/>
      <c r="G577" s="47"/>
      <c r="H577" s="47"/>
      <c r="I577" s="47"/>
      <c r="J577" s="47"/>
      <c r="K577" s="47"/>
      <c r="L577" s="47"/>
      <c r="M577" s="47"/>
      <c r="N577" s="262"/>
      <c r="O577" s="473"/>
    </row>
    <row r="578" spans="1:15" x14ac:dyDescent="0.2">
      <c r="A578" s="156" t="s">
        <v>4490</v>
      </c>
      <c r="E578" s="47"/>
      <c r="F578" s="47"/>
      <c r="G578" s="47"/>
      <c r="H578" s="47"/>
      <c r="I578" s="47"/>
      <c r="J578" s="47"/>
      <c r="K578" s="47"/>
      <c r="L578" s="47"/>
      <c r="M578" s="47"/>
      <c r="N578" s="262"/>
      <c r="O578" s="473"/>
    </row>
    <row r="579" spans="1:15" x14ac:dyDescent="0.2">
      <c r="A579" s="156" t="s">
        <v>6610</v>
      </c>
      <c r="B579" s="256" t="s">
        <v>7759</v>
      </c>
      <c r="C579" s="253" t="s">
        <v>7805</v>
      </c>
      <c r="D579" s="237" t="s">
        <v>7557</v>
      </c>
      <c r="E579" s="47"/>
      <c r="F579" s="47"/>
      <c r="G579" s="47"/>
      <c r="H579" s="47"/>
      <c r="I579" s="47"/>
      <c r="J579" s="47"/>
      <c r="K579" s="47"/>
      <c r="L579" s="47"/>
      <c r="M579" s="47"/>
      <c r="N579" s="262"/>
      <c r="O579" s="473"/>
    </row>
    <row r="580" spans="1:15" x14ac:dyDescent="0.2">
      <c r="A580" s="156" t="s">
        <v>7563</v>
      </c>
      <c r="B580" s="214" t="s">
        <v>6613</v>
      </c>
      <c r="C580" s="158" t="s">
        <v>7806</v>
      </c>
      <c r="D580" s="157" t="s">
        <v>7463</v>
      </c>
      <c r="E580" s="47"/>
      <c r="F580" s="47"/>
      <c r="G580" s="47"/>
      <c r="H580" s="47"/>
      <c r="I580" s="47"/>
      <c r="J580" s="47"/>
      <c r="K580" s="47"/>
      <c r="L580" s="47"/>
      <c r="M580" s="47"/>
      <c r="N580" s="262"/>
      <c r="O580" s="473"/>
    </row>
    <row r="581" spans="1:15" x14ac:dyDescent="0.2">
      <c r="E581" s="47"/>
      <c r="F581" s="47"/>
      <c r="G581" s="47"/>
      <c r="H581" s="47"/>
      <c r="I581" s="47"/>
      <c r="J581" s="47"/>
      <c r="K581" s="47"/>
      <c r="L581" s="47"/>
      <c r="M581" s="47"/>
      <c r="N581" s="262"/>
      <c r="O581" s="473"/>
    </row>
    <row r="582" spans="1:15" x14ac:dyDescent="0.2">
      <c r="A582" s="18" t="s">
        <v>7013</v>
      </c>
      <c r="E582" s="47"/>
      <c r="F582" s="47"/>
      <c r="G582" s="47"/>
      <c r="H582" s="47"/>
      <c r="I582" s="47"/>
      <c r="J582" s="47"/>
      <c r="K582" s="47"/>
      <c r="L582" s="47"/>
      <c r="M582" s="47"/>
      <c r="N582" s="262"/>
      <c r="O582" s="473"/>
    </row>
    <row r="583" spans="1:15" x14ac:dyDescent="0.2">
      <c r="A583" s="11" t="s">
        <v>48</v>
      </c>
      <c r="E583" s="47"/>
      <c r="F583" s="47"/>
      <c r="G583" s="47"/>
      <c r="H583" s="47"/>
      <c r="I583" s="47"/>
      <c r="J583" s="47"/>
      <c r="K583" s="47"/>
      <c r="L583" s="47"/>
      <c r="M583" s="47"/>
      <c r="N583" s="262"/>
      <c r="O583" s="473"/>
    </row>
    <row r="584" spans="1:15" x14ac:dyDescent="0.2">
      <c r="A584" s="11" t="s">
        <v>4360</v>
      </c>
      <c r="E584" s="47"/>
      <c r="F584" s="47"/>
      <c r="G584" s="47"/>
      <c r="H584" s="47"/>
      <c r="I584" s="47"/>
      <c r="J584" s="47"/>
      <c r="K584" s="47"/>
      <c r="L584" s="47"/>
      <c r="M584" s="47"/>
      <c r="N584" s="262"/>
      <c r="O584" s="473"/>
    </row>
    <row r="585" spans="1:15" x14ac:dyDescent="0.2">
      <c r="A585" s="11" t="s">
        <v>4508</v>
      </c>
      <c r="E585" s="47"/>
      <c r="F585" s="47"/>
      <c r="G585" s="47"/>
      <c r="H585" s="47"/>
      <c r="I585" s="47"/>
      <c r="J585" s="47"/>
      <c r="K585" s="47"/>
      <c r="L585" s="47"/>
      <c r="M585" s="47"/>
      <c r="N585" s="262"/>
      <c r="O585" s="473"/>
    </row>
    <row r="586" spans="1:15" x14ac:dyDescent="0.2">
      <c r="A586" s="15" t="s">
        <v>6656</v>
      </c>
      <c r="E586" s="47"/>
      <c r="F586" s="47"/>
      <c r="G586" s="47"/>
      <c r="H586" s="47"/>
      <c r="I586" s="47"/>
      <c r="J586" s="47"/>
      <c r="K586" s="47"/>
      <c r="L586" s="47"/>
      <c r="M586" s="47"/>
      <c r="N586" s="262"/>
      <c r="O586" s="473"/>
    </row>
    <row r="587" spans="1:15" x14ac:dyDescent="0.2">
      <c r="A587" s="156" t="s">
        <v>4490</v>
      </c>
      <c r="E587" s="47"/>
      <c r="F587" s="47"/>
      <c r="G587" s="47"/>
      <c r="H587" s="47"/>
      <c r="I587" s="47"/>
      <c r="J587" s="47"/>
      <c r="K587" s="47"/>
      <c r="L587" s="47"/>
      <c r="M587" s="47"/>
      <c r="N587" s="262"/>
      <c r="O587" s="473"/>
    </row>
    <row r="588" spans="1:15" x14ac:dyDescent="0.2">
      <c r="A588" s="156" t="s">
        <v>6610</v>
      </c>
      <c r="B588" s="256" t="s">
        <v>7759</v>
      </c>
      <c r="C588" s="253" t="s">
        <v>7805</v>
      </c>
      <c r="D588" s="237" t="s">
        <v>7557</v>
      </c>
      <c r="E588" s="47"/>
      <c r="F588" s="47"/>
      <c r="G588" s="47"/>
      <c r="H588" s="47"/>
      <c r="I588" s="47"/>
      <c r="J588" s="47"/>
      <c r="K588" s="47"/>
      <c r="L588" s="47"/>
      <c r="M588" s="47"/>
      <c r="N588" s="262"/>
      <c r="O588" s="473"/>
    </row>
    <row r="589" spans="1:15" x14ac:dyDescent="0.2">
      <c r="A589" s="156" t="s">
        <v>7563</v>
      </c>
      <c r="B589" s="214" t="s">
        <v>6613</v>
      </c>
      <c r="C589" s="158" t="s">
        <v>7806</v>
      </c>
      <c r="D589" s="157" t="s">
        <v>7463</v>
      </c>
      <c r="E589" s="47"/>
      <c r="F589" s="47"/>
      <c r="G589" s="47"/>
      <c r="H589" s="47"/>
      <c r="I589" s="47"/>
      <c r="J589" s="47"/>
      <c r="K589" s="47"/>
      <c r="L589" s="47"/>
      <c r="M589" s="47"/>
      <c r="N589" s="262"/>
      <c r="O589" s="473"/>
    </row>
    <row r="590" spans="1:15" x14ac:dyDescent="0.2">
      <c r="A590" s="15"/>
      <c r="E590" s="47"/>
      <c r="F590" s="47"/>
      <c r="G590" s="47"/>
      <c r="H590" s="47"/>
      <c r="I590" s="47"/>
      <c r="J590" s="47"/>
      <c r="K590" s="47"/>
      <c r="L590" s="47"/>
      <c r="M590" s="47"/>
      <c r="N590" s="262"/>
      <c r="O590" s="473"/>
    </row>
    <row r="591" spans="1:15" x14ac:dyDescent="0.2">
      <c r="A591" s="18" t="s">
        <v>7032</v>
      </c>
      <c r="E591" s="47"/>
      <c r="F591" s="47"/>
      <c r="G591" s="47"/>
      <c r="H591" s="47"/>
      <c r="I591" s="47"/>
      <c r="J591" s="47"/>
      <c r="K591" s="47"/>
      <c r="L591" s="47"/>
      <c r="M591" s="47"/>
      <c r="N591" s="262"/>
      <c r="O591" s="473"/>
    </row>
    <row r="592" spans="1:15" x14ac:dyDescent="0.2">
      <c r="A592" s="17" t="s">
        <v>48</v>
      </c>
      <c r="E592" s="47"/>
      <c r="F592" s="47"/>
      <c r="G592" s="47"/>
      <c r="H592" s="47"/>
      <c r="I592" s="47"/>
      <c r="J592" s="47"/>
      <c r="K592" s="47"/>
      <c r="L592" s="47"/>
      <c r="M592" s="47"/>
      <c r="N592" s="262"/>
      <c r="O592" s="473"/>
    </row>
    <row r="593" spans="1:15" x14ac:dyDescent="0.2">
      <c r="A593" s="11" t="s">
        <v>4360</v>
      </c>
      <c r="E593" s="47"/>
      <c r="F593" s="47"/>
      <c r="G593" s="47"/>
      <c r="H593" s="47"/>
      <c r="I593" s="47"/>
      <c r="J593" s="47"/>
      <c r="K593" s="47"/>
      <c r="L593" s="47"/>
      <c r="M593" s="47"/>
      <c r="N593" s="262"/>
      <c r="O593" s="473"/>
    </row>
    <row r="594" spans="1:15" x14ac:dyDescent="0.2">
      <c r="A594" s="11" t="s">
        <v>4583</v>
      </c>
      <c r="E594" s="47"/>
      <c r="F594" s="47"/>
      <c r="G594" s="47"/>
      <c r="H594" s="47"/>
      <c r="I594" s="47"/>
      <c r="J594" s="47"/>
      <c r="K594" s="47"/>
      <c r="L594" s="47"/>
      <c r="M594" s="47"/>
      <c r="N594" s="262"/>
      <c r="O594" s="473"/>
    </row>
    <row r="595" spans="1:15" x14ac:dyDescent="0.2">
      <c r="A595" s="156" t="s">
        <v>4491</v>
      </c>
      <c r="E595" s="47"/>
      <c r="F595" s="47"/>
      <c r="G595" s="47"/>
      <c r="H595" s="47"/>
      <c r="I595" s="47"/>
      <c r="J595" s="47"/>
      <c r="K595" s="47"/>
      <c r="L595" s="47"/>
      <c r="M595" s="47"/>
      <c r="N595" s="262"/>
      <c r="O595" s="473"/>
    </row>
    <row r="596" spans="1:15" x14ac:dyDescent="0.2">
      <c r="A596" s="15" t="s">
        <v>6610</v>
      </c>
      <c r="B596" s="256" t="s">
        <v>7759</v>
      </c>
      <c r="C596" s="253" t="s">
        <v>7805</v>
      </c>
      <c r="D596" s="237" t="s">
        <v>7557</v>
      </c>
      <c r="E596" s="47"/>
      <c r="F596" s="47"/>
      <c r="G596" s="47"/>
      <c r="H596" s="47"/>
      <c r="I596" s="47"/>
      <c r="J596" s="47"/>
      <c r="K596" s="47"/>
      <c r="L596" s="47"/>
      <c r="M596" s="47"/>
      <c r="N596" s="262"/>
      <c r="O596" s="473"/>
    </row>
    <row r="597" spans="1:15" x14ac:dyDescent="0.2">
      <c r="A597" s="11"/>
      <c r="E597" s="47"/>
      <c r="F597" s="47"/>
      <c r="G597" s="47"/>
      <c r="H597" s="47"/>
      <c r="I597" s="47"/>
      <c r="J597" s="47"/>
      <c r="K597" s="47"/>
      <c r="L597" s="47"/>
      <c r="M597" s="47"/>
      <c r="N597" s="262"/>
      <c r="O597" s="473"/>
    </row>
    <row r="598" spans="1:15" x14ac:dyDescent="0.2">
      <c r="A598" s="18" t="s">
        <v>7031</v>
      </c>
      <c r="E598" s="47"/>
      <c r="F598" s="47"/>
      <c r="G598" s="47"/>
      <c r="H598" s="47"/>
      <c r="I598" s="47"/>
      <c r="J598" s="47"/>
      <c r="K598" s="47"/>
      <c r="L598" s="47"/>
      <c r="M598" s="47"/>
      <c r="N598" s="262"/>
      <c r="O598" s="473"/>
    </row>
    <row r="599" spans="1:15" x14ac:dyDescent="0.2">
      <c r="A599" s="11" t="s">
        <v>48</v>
      </c>
      <c r="E599" s="47"/>
      <c r="F599" s="47"/>
      <c r="G599" s="47"/>
      <c r="H599" s="47"/>
      <c r="I599" s="47"/>
      <c r="J599" s="47"/>
      <c r="K599" s="47"/>
      <c r="L599" s="47"/>
      <c r="M599" s="47"/>
      <c r="N599" s="262"/>
      <c r="O599" s="473"/>
    </row>
    <row r="600" spans="1:15" x14ac:dyDescent="0.2">
      <c r="A600" s="11" t="s">
        <v>4360</v>
      </c>
      <c r="E600" s="47"/>
      <c r="F600" s="47"/>
      <c r="G600" s="47"/>
      <c r="H600" s="47"/>
      <c r="I600" s="47"/>
      <c r="J600" s="47"/>
      <c r="K600" s="47"/>
      <c r="L600" s="47"/>
      <c r="M600" s="47"/>
      <c r="N600" s="262"/>
      <c r="O600" s="473"/>
    </row>
    <row r="601" spans="1:15" x14ac:dyDescent="0.2">
      <c r="A601" s="11" t="s">
        <v>4508</v>
      </c>
      <c r="E601" s="47"/>
      <c r="F601" s="47"/>
      <c r="G601" s="47"/>
      <c r="H601" s="47"/>
      <c r="I601" s="47"/>
      <c r="J601" s="47"/>
      <c r="K601" s="47"/>
      <c r="L601" s="47"/>
      <c r="M601" s="47"/>
      <c r="N601" s="262"/>
      <c r="O601" s="473"/>
    </row>
    <row r="602" spans="1:15" x14ac:dyDescent="0.2">
      <c r="A602" s="15" t="s">
        <v>6656</v>
      </c>
      <c r="E602" s="47"/>
      <c r="F602" s="47"/>
      <c r="G602" s="47"/>
      <c r="H602" s="47"/>
      <c r="I602" s="47"/>
      <c r="J602" s="47"/>
      <c r="K602" s="47"/>
      <c r="L602" s="47"/>
      <c r="M602" s="47"/>
      <c r="N602" s="262"/>
      <c r="O602" s="473"/>
    </row>
    <row r="603" spans="1:15" x14ac:dyDescent="0.2">
      <c r="A603" s="156" t="s">
        <v>4491</v>
      </c>
      <c r="E603" s="47"/>
      <c r="F603" s="47"/>
      <c r="G603" s="47"/>
      <c r="H603" s="47"/>
      <c r="I603" s="47"/>
      <c r="J603" s="47"/>
      <c r="K603" s="47"/>
      <c r="L603" s="47"/>
      <c r="M603" s="47"/>
      <c r="N603" s="262"/>
      <c r="O603" s="473"/>
    </row>
    <row r="604" spans="1:15" x14ac:dyDescent="0.2">
      <c r="A604" s="15" t="s">
        <v>6610</v>
      </c>
      <c r="B604" s="256" t="s">
        <v>7759</v>
      </c>
      <c r="C604" s="253" t="s">
        <v>7805</v>
      </c>
      <c r="D604" s="237" t="s">
        <v>7557</v>
      </c>
      <c r="E604" s="47"/>
      <c r="F604" s="47"/>
      <c r="G604" s="47"/>
      <c r="H604" s="47"/>
      <c r="I604" s="47"/>
      <c r="J604" s="47"/>
      <c r="K604" s="47"/>
      <c r="L604" s="47"/>
      <c r="M604" s="47"/>
      <c r="N604" s="262"/>
      <c r="O604" s="473"/>
    </row>
    <row r="605" spans="1:15" x14ac:dyDescent="0.2">
      <c r="A605" s="11"/>
      <c r="E605" s="47"/>
      <c r="F605" s="47"/>
      <c r="G605" s="47"/>
      <c r="H605" s="47"/>
      <c r="I605" s="47"/>
      <c r="J605" s="47"/>
      <c r="K605" s="47"/>
      <c r="L605" s="47"/>
      <c r="M605" s="47"/>
      <c r="N605" s="262"/>
      <c r="O605" s="473"/>
    </row>
    <row r="606" spans="1:15" x14ac:dyDescent="0.2">
      <c r="A606" s="11" t="s">
        <v>978</v>
      </c>
      <c r="E606" s="47"/>
      <c r="F606" s="47"/>
      <c r="G606" s="47"/>
      <c r="H606" s="47"/>
      <c r="I606" s="47"/>
      <c r="J606" s="47"/>
      <c r="K606" s="47"/>
      <c r="L606" s="47"/>
      <c r="M606" s="47"/>
      <c r="N606" s="262"/>
      <c r="O606" s="473"/>
    </row>
    <row r="607" spans="1:15" x14ac:dyDescent="0.2">
      <c r="B607" s="11"/>
      <c r="E607" s="47"/>
      <c r="F607" s="47"/>
      <c r="G607" s="47"/>
      <c r="H607" s="47"/>
      <c r="I607" s="47"/>
      <c r="J607" s="47"/>
      <c r="K607" s="47"/>
    </row>
    <row r="608" spans="1:15" ht="38.25" x14ac:dyDescent="0.2">
      <c r="B608" s="68"/>
      <c r="C608" s="215" t="s">
        <v>977</v>
      </c>
      <c r="D608" s="215" t="s">
        <v>702</v>
      </c>
      <c r="E608" s="215" t="s">
        <v>704</v>
      </c>
      <c r="F608" s="215" t="s">
        <v>703</v>
      </c>
      <c r="G608" s="215" t="s">
        <v>705</v>
      </c>
      <c r="H608" s="47"/>
      <c r="I608" s="47"/>
    </row>
    <row r="609" spans="1:10" x14ac:dyDescent="0.2">
      <c r="B609" s="68"/>
      <c r="C609" s="313" t="s">
        <v>8031</v>
      </c>
      <c r="D609" s="313" t="s">
        <v>8032</v>
      </c>
      <c r="E609" s="313" t="s">
        <v>8033</v>
      </c>
      <c r="F609" s="313" t="s">
        <v>8034</v>
      </c>
      <c r="G609" s="313" t="s">
        <v>8035</v>
      </c>
      <c r="H609" s="47"/>
      <c r="I609" s="47"/>
    </row>
    <row r="610" spans="1:10" x14ac:dyDescent="0.2">
      <c r="A610" s="89" t="s">
        <v>1217</v>
      </c>
      <c r="B610" s="506" t="s">
        <v>8030</v>
      </c>
      <c r="C610" s="699" t="s">
        <v>976</v>
      </c>
      <c r="D610" s="699" t="s">
        <v>973</v>
      </c>
      <c r="E610" s="699" t="s">
        <v>975</v>
      </c>
      <c r="F610" s="699" t="s">
        <v>974</v>
      </c>
      <c r="G610" s="699" t="s">
        <v>2284</v>
      </c>
      <c r="H610" s="106" t="s">
        <v>4925</v>
      </c>
      <c r="I610" s="47"/>
    </row>
    <row r="611" spans="1:10" x14ac:dyDescent="0.2">
      <c r="C611" s="13" t="s">
        <v>4387</v>
      </c>
      <c r="D611" s="13" t="s">
        <v>4452</v>
      </c>
      <c r="E611" s="13" t="s">
        <v>4452</v>
      </c>
      <c r="F611" s="13" t="s">
        <v>4452</v>
      </c>
      <c r="G611" s="13" t="s">
        <v>4452</v>
      </c>
      <c r="H611" s="126"/>
      <c r="I611" s="126"/>
      <c r="J611" s="64"/>
    </row>
    <row r="612" spans="1:10" x14ac:dyDescent="0.2">
      <c r="C612" s="13" t="s">
        <v>4856</v>
      </c>
      <c r="H612" s="10"/>
      <c r="I612" s="10"/>
      <c r="J612" s="126"/>
    </row>
    <row r="613" spans="1:10" x14ac:dyDescent="0.2">
      <c r="C613" s="10" t="s">
        <v>2106</v>
      </c>
      <c r="D613" s="10" t="s">
        <v>2106</v>
      </c>
      <c r="E613" s="10" t="s">
        <v>2106</v>
      </c>
      <c r="F613" s="10" t="s">
        <v>2106</v>
      </c>
      <c r="G613" s="10" t="s">
        <v>2106</v>
      </c>
      <c r="H613" s="459"/>
      <c r="I613" s="459"/>
      <c r="J613" s="10"/>
    </row>
    <row r="614" spans="1:10" x14ac:dyDescent="0.2">
      <c r="C614" s="33" t="s">
        <v>6611</v>
      </c>
      <c r="D614" s="33" t="s">
        <v>6611</v>
      </c>
      <c r="E614" s="33" t="s">
        <v>6611</v>
      </c>
      <c r="F614" s="33" t="s">
        <v>6611</v>
      </c>
      <c r="G614" s="33" t="s">
        <v>6611</v>
      </c>
      <c r="H614" s="47"/>
      <c r="I614" s="13"/>
      <c r="J614" s="459"/>
    </row>
    <row r="615" spans="1:10" x14ac:dyDescent="0.2">
      <c r="C615" s="9" t="s">
        <v>4226</v>
      </c>
      <c r="D615" s="10" t="s">
        <v>4232</v>
      </c>
      <c r="E615" s="10" t="s">
        <v>4232</v>
      </c>
      <c r="F615" s="10" t="s">
        <v>4232</v>
      </c>
      <c r="G615" s="10" t="s">
        <v>4232</v>
      </c>
      <c r="H615" s="47"/>
      <c r="I615" s="47"/>
      <c r="J615" s="459"/>
    </row>
    <row r="616" spans="1:10" x14ac:dyDescent="0.2">
      <c r="C616" s="10"/>
      <c r="D616" s="10"/>
      <c r="E616" s="10" t="s">
        <v>4468</v>
      </c>
      <c r="F616" s="10" t="s">
        <v>4469</v>
      </c>
      <c r="G616" s="10" t="s">
        <v>4466</v>
      </c>
      <c r="H616" s="47"/>
      <c r="I616" s="47"/>
      <c r="J616" s="13"/>
    </row>
    <row r="617" spans="1:10" x14ac:dyDescent="0.2">
      <c r="C617" s="10"/>
      <c r="D617" s="10"/>
      <c r="E617" s="10"/>
      <c r="F617" s="10"/>
      <c r="G617" s="10"/>
      <c r="H617" s="47"/>
      <c r="I617" s="47"/>
      <c r="J617" s="13"/>
    </row>
    <row r="618" spans="1:10" x14ac:dyDescent="0.2">
      <c r="A618" s="18" t="s">
        <v>6997</v>
      </c>
      <c r="I618" s="47"/>
    </row>
    <row r="619" spans="1:10" x14ac:dyDescent="0.2">
      <c r="A619" s="17" t="s">
        <v>48</v>
      </c>
      <c r="I619" s="47"/>
    </row>
    <row r="620" spans="1:10" x14ac:dyDescent="0.2">
      <c r="A620" s="11" t="s">
        <v>4360</v>
      </c>
      <c r="I620" s="47"/>
    </row>
    <row r="621" spans="1:10" x14ac:dyDescent="0.2">
      <c r="A621" s="11" t="s">
        <v>4583</v>
      </c>
      <c r="I621" s="47"/>
    </row>
    <row r="622" spans="1:10" x14ac:dyDescent="0.2">
      <c r="A622" s="318" t="s">
        <v>4859</v>
      </c>
      <c r="I622" s="47"/>
    </row>
    <row r="623" spans="1:10" x14ac:dyDescent="0.2">
      <c r="A623" s="15" t="s">
        <v>6610</v>
      </c>
      <c r="B623" s="256" t="s">
        <v>7759</v>
      </c>
      <c r="C623" s="253" t="s">
        <v>7805</v>
      </c>
      <c r="D623" s="237" t="s">
        <v>7557</v>
      </c>
      <c r="I623" s="47"/>
    </row>
    <row r="624" spans="1:10" x14ac:dyDescent="0.2">
      <c r="I624" s="47"/>
    </row>
    <row r="625" spans="1:11" x14ac:dyDescent="0.2">
      <c r="A625" s="18" t="s">
        <v>6998</v>
      </c>
      <c r="I625" s="47"/>
    </row>
    <row r="626" spans="1:11" x14ac:dyDescent="0.2">
      <c r="A626" s="11" t="s">
        <v>48</v>
      </c>
      <c r="I626" s="47"/>
    </row>
    <row r="627" spans="1:11" x14ac:dyDescent="0.2">
      <c r="A627" s="11" t="s">
        <v>4360</v>
      </c>
    </row>
    <row r="628" spans="1:11" x14ac:dyDescent="0.2">
      <c r="A628" s="11" t="s">
        <v>4508</v>
      </c>
      <c r="C628" s="47"/>
      <c r="D628" s="47"/>
      <c r="E628" s="47"/>
      <c r="F628" s="47"/>
      <c r="G628" s="47"/>
      <c r="H628" s="47"/>
    </row>
    <row r="629" spans="1:11" x14ac:dyDescent="0.2">
      <c r="A629" s="15" t="s">
        <v>6656</v>
      </c>
      <c r="C629" s="47"/>
      <c r="D629" s="47"/>
      <c r="E629" s="47"/>
      <c r="F629" s="47"/>
      <c r="G629" s="47"/>
      <c r="H629" s="47"/>
      <c r="I629" s="47"/>
    </row>
    <row r="630" spans="1:11" x14ac:dyDescent="0.2">
      <c r="A630" s="318" t="s">
        <v>4859</v>
      </c>
      <c r="E630" s="47"/>
      <c r="F630" s="47"/>
      <c r="G630" s="47"/>
      <c r="H630" s="47"/>
      <c r="I630" s="47"/>
      <c r="J630" s="47"/>
      <c r="K630" s="47"/>
    </row>
    <row r="631" spans="1:11" x14ac:dyDescent="0.2">
      <c r="A631" s="15" t="s">
        <v>6610</v>
      </c>
      <c r="B631" s="256" t="s">
        <v>7759</v>
      </c>
      <c r="C631" s="253" t="s">
        <v>7805</v>
      </c>
      <c r="D631" s="237" t="s">
        <v>7557</v>
      </c>
      <c r="E631" s="47"/>
      <c r="F631" s="47"/>
      <c r="G631" s="47"/>
      <c r="H631" s="47"/>
      <c r="I631" s="47"/>
      <c r="J631" s="47"/>
      <c r="K631" s="47"/>
    </row>
    <row r="632" spans="1:11" x14ac:dyDescent="0.2">
      <c r="A632" s="15"/>
      <c r="E632" s="47"/>
      <c r="F632" s="47"/>
      <c r="G632" s="47"/>
      <c r="H632" s="47"/>
      <c r="I632" s="47"/>
      <c r="J632" s="47"/>
      <c r="K632" s="47"/>
    </row>
    <row r="633" spans="1:11" x14ac:dyDescent="0.2">
      <c r="A633" s="18" t="s">
        <v>7015</v>
      </c>
      <c r="E633" s="47"/>
      <c r="F633" s="47"/>
      <c r="G633" s="47"/>
      <c r="H633" s="47"/>
      <c r="I633" s="47"/>
      <c r="J633" s="47"/>
      <c r="K633" s="47"/>
    </row>
    <row r="634" spans="1:11" x14ac:dyDescent="0.2">
      <c r="A634" s="17" t="s">
        <v>48</v>
      </c>
      <c r="E634" s="47"/>
      <c r="F634" s="47"/>
      <c r="G634" s="47"/>
      <c r="H634" s="47"/>
      <c r="I634" s="47"/>
      <c r="J634" s="47"/>
      <c r="K634" s="47"/>
    </row>
    <row r="635" spans="1:11" x14ac:dyDescent="0.2">
      <c r="A635" s="11" t="s">
        <v>4360</v>
      </c>
      <c r="E635" s="47"/>
      <c r="F635" s="47"/>
      <c r="G635" s="47"/>
      <c r="H635" s="47"/>
      <c r="I635" s="47"/>
      <c r="J635" s="47"/>
      <c r="K635" s="47"/>
    </row>
    <row r="636" spans="1:11" x14ac:dyDescent="0.2">
      <c r="A636" s="11" t="s">
        <v>4583</v>
      </c>
      <c r="E636" s="47"/>
      <c r="F636" s="47"/>
      <c r="G636" s="47"/>
      <c r="H636" s="47"/>
      <c r="I636" s="47"/>
      <c r="J636" s="47"/>
      <c r="K636" s="47"/>
    </row>
    <row r="637" spans="1:11" x14ac:dyDescent="0.2">
      <c r="A637" s="156" t="s">
        <v>4490</v>
      </c>
      <c r="E637" s="47"/>
      <c r="F637" s="47"/>
      <c r="G637" s="47"/>
      <c r="H637" s="47"/>
      <c r="I637" s="47"/>
      <c r="J637" s="47"/>
      <c r="K637" s="47"/>
    </row>
    <row r="638" spans="1:11" x14ac:dyDescent="0.2">
      <c r="A638" s="156" t="s">
        <v>6610</v>
      </c>
      <c r="B638" s="256" t="s">
        <v>7759</v>
      </c>
      <c r="C638" s="253" t="s">
        <v>7805</v>
      </c>
      <c r="D638" s="237" t="s">
        <v>7557</v>
      </c>
      <c r="E638" s="47"/>
      <c r="F638" s="47"/>
      <c r="G638" s="47"/>
      <c r="H638" s="47"/>
      <c r="I638" s="47"/>
      <c r="J638" s="47"/>
      <c r="K638" s="47"/>
    </row>
    <row r="639" spans="1:11" x14ac:dyDescent="0.2">
      <c r="A639" s="156" t="s">
        <v>7563</v>
      </c>
      <c r="B639" s="214" t="s">
        <v>6613</v>
      </c>
      <c r="C639" s="158" t="s">
        <v>7806</v>
      </c>
      <c r="D639" s="157" t="s">
        <v>7463</v>
      </c>
      <c r="E639" s="47"/>
      <c r="F639" s="47"/>
      <c r="G639" s="47"/>
      <c r="H639" s="47"/>
      <c r="I639" s="47"/>
      <c r="J639" s="47"/>
      <c r="K639" s="47"/>
    </row>
    <row r="640" spans="1:11" x14ac:dyDescent="0.2">
      <c r="E640" s="47"/>
      <c r="F640" s="47"/>
      <c r="G640" s="47"/>
      <c r="H640" s="47"/>
      <c r="I640" s="47"/>
      <c r="J640" s="47"/>
      <c r="K640" s="47"/>
    </row>
    <row r="641" spans="1:11" x14ac:dyDescent="0.2">
      <c r="A641" s="18" t="s">
        <v>7016</v>
      </c>
      <c r="E641" s="47"/>
      <c r="F641" s="47"/>
      <c r="G641" s="47"/>
      <c r="H641" s="47"/>
      <c r="I641" s="47"/>
      <c r="J641" s="47"/>
      <c r="K641" s="47"/>
    </row>
    <row r="642" spans="1:11" x14ac:dyDescent="0.2">
      <c r="A642" s="11" t="s">
        <v>48</v>
      </c>
      <c r="E642" s="47"/>
      <c r="F642" s="47"/>
      <c r="G642" s="47"/>
      <c r="H642" s="47"/>
      <c r="I642" s="47"/>
      <c r="J642" s="47"/>
      <c r="K642" s="47"/>
    </row>
    <row r="643" spans="1:11" x14ac:dyDescent="0.2">
      <c r="A643" s="11" t="s">
        <v>4360</v>
      </c>
      <c r="E643" s="47"/>
      <c r="F643" s="47"/>
      <c r="G643" s="47"/>
      <c r="H643" s="47"/>
      <c r="I643" s="47"/>
      <c r="J643" s="47"/>
      <c r="K643" s="47"/>
    </row>
    <row r="644" spans="1:11" x14ac:dyDescent="0.2">
      <c r="A644" s="11" t="s">
        <v>4508</v>
      </c>
      <c r="E644" s="47"/>
      <c r="F644" s="47"/>
      <c r="G644" s="47"/>
      <c r="H644" s="47"/>
      <c r="I644" s="47"/>
      <c r="J644" s="47"/>
      <c r="K644" s="47"/>
    </row>
    <row r="645" spans="1:11" x14ac:dyDescent="0.2">
      <c r="A645" s="15" t="s">
        <v>6656</v>
      </c>
      <c r="E645" s="47"/>
      <c r="F645" s="47"/>
      <c r="G645" s="47"/>
      <c r="H645" s="47"/>
      <c r="I645" s="47"/>
      <c r="J645" s="47"/>
      <c r="K645" s="47"/>
    </row>
    <row r="646" spans="1:11" x14ac:dyDescent="0.2">
      <c r="A646" s="156" t="s">
        <v>4490</v>
      </c>
      <c r="E646" s="47"/>
      <c r="F646" s="47"/>
      <c r="G646" s="47"/>
      <c r="H646" s="47"/>
      <c r="I646" s="47"/>
      <c r="J646" s="47"/>
      <c r="K646" s="47"/>
    </row>
    <row r="647" spans="1:11" x14ac:dyDescent="0.2">
      <c r="A647" s="156" t="s">
        <v>6610</v>
      </c>
      <c r="B647" s="256" t="s">
        <v>7759</v>
      </c>
      <c r="C647" s="253" t="s">
        <v>7805</v>
      </c>
      <c r="D647" s="237" t="s">
        <v>7557</v>
      </c>
      <c r="E647" s="47"/>
      <c r="F647" s="47"/>
      <c r="G647" s="47"/>
      <c r="H647" s="47"/>
      <c r="I647" s="47"/>
      <c r="J647" s="47"/>
      <c r="K647" s="47"/>
    </row>
    <row r="648" spans="1:11" x14ac:dyDescent="0.2">
      <c r="A648" s="156" t="s">
        <v>7563</v>
      </c>
      <c r="B648" s="214" t="s">
        <v>6613</v>
      </c>
      <c r="C648" s="158" t="s">
        <v>7806</v>
      </c>
      <c r="D648" s="157" t="s">
        <v>7463</v>
      </c>
      <c r="E648" s="47"/>
      <c r="F648" s="47"/>
      <c r="G648" s="47"/>
      <c r="H648" s="47"/>
      <c r="I648" s="47"/>
      <c r="J648" s="47"/>
      <c r="K648" s="47"/>
    </row>
    <row r="649" spans="1:11" x14ac:dyDescent="0.2">
      <c r="A649" s="15"/>
      <c r="E649" s="47"/>
      <c r="F649" s="47"/>
      <c r="G649" s="47"/>
      <c r="H649" s="47"/>
      <c r="I649" s="47"/>
      <c r="J649" s="47"/>
      <c r="K649" s="47"/>
    </row>
    <row r="650" spans="1:11" x14ac:dyDescent="0.2">
      <c r="A650" s="18" t="s">
        <v>7033</v>
      </c>
      <c r="E650" s="47"/>
      <c r="F650" s="47"/>
      <c r="G650" s="47"/>
      <c r="H650" s="47"/>
      <c r="I650" s="47"/>
      <c r="J650" s="47"/>
      <c r="K650" s="47"/>
    </row>
    <row r="651" spans="1:11" x14ac:dyDescent="0.2">
      <c r="A651" s="17" t="s">
        <v>48</v>
      </c>
      <c r="E651" s="47"/>
      <c r="F651" s="47"/>
      <c r="G651" s="47"/>
      <c r="H651" s="47"/>
      <c r="I651" s="47"/>
      <c r="J651" s="47"/>
      <c r="K651" s="47"/>
    </row>
    <row r="652" spans="1:11" x14ac:dyDescent="0.2">
      <c r="A652" s="11" t="s">
        <v>4360</v>
      </c>
      <c r="E652" s="47"/>
      <c r="F652" s="47"/>
      <c r="G652" s="47"/>
      <c r="H652" s="47"/>
      <c r="I652" s="47"/>
      <c r="J652" s="47"/>
      <c r="K652" s="47"/>
    </row>
    <row r="653" spans="1:11" x14ac:dyDescent="0.2">
      <c r="A653" s="11" t="s">
        <v>4583</v>
      </c>
      <c r="E653" s="47"/>
      <c r="F653" s="47"/>
      <c r="G653" s="47"/>
      <c r="H653" s="47"/>
      <c r="I653" s="47"/>
      <c r="J653" s="47"/>
      <c r="K653" s="47"/>
    </row>
    <row r="654" spans="1:11" x14ac:dyDescent="0.2">
      <c r="A654" s="156" t="s">
        <v>4491</v>
      </c>
      <c r="E654" s="47"/>
      <c r="F654" s="47"/>
      <c r="G654" s="47"/>
      <c r="H654" s="47"/>
      <c r="I654" s="47"/>
      <c r="J654" s="47"/>
      <c r="K654" s="47"/>
    </row>
    <row r="655" spans="1:11" x14ac:dyDescent="0.2">
      <c r="A655" s="15" t="s">
        <v>6610</v>
      </c>
      <c r="B655" s="256" t="s">
        <v>7759</v>
      </c>
      <c r="C655" s="253" t="s">
        <v>7805</v>
      </c>
      <c r="D655" s="237" t="s">
        <v>7557</v>
      </c>
      <c r="E655" s="47"/>
      <c r="F655" s="47"/>
      <c r="G655" s="47"/>
      <c r="H655" s="47"/>
      <c r="I655" s="47"/>
      <c r="J655" s="47"/>
      <c r="K655" s="47"/>
    </row>
    <row r="656" spans="1:11" x14ac:dyDescent="0.2">
      <c r="E656" s="47"/>
      <c r="F656" s="47"/>
      <c r="G656" s="47"/>
      <c r="H656" s="47"/>
      <c r="I656" s="47"/>
      <c r="J656" s="47"/>
      <c r="K656" s="47"/>
    </row>
    <row r="657" spans="1:11" x14ac:dyDescent="0.2">
      <c r="A657" s="18" t="s">
        <v>7034</v>
      </c>
      <c r="E657" s="47"/>
      <c r="F657" s="47"/>
      <c r="G657" s="47"/>
      <c r="H657" s="47"/>
      <c r="I657" s="47"/>
      <c r="J657" s="47"/>
      <c r="K657" s="47"/>
    </row>
    <row r="658" spans="1:11" x14ac:dyDescent="0.2">
      <c r="A658" s="11" t="s">
        <v>48</v>
      </c>
      <c r="E658" s="47"/>
      <c r="F658" s="47"/>
      <c r="G658" s="47"/>
      <c r="H658" s="47"/>
      <c r="I658" s="47"/>
      <c r="J658" s="47"/>
      <c r="K658" s="47"/>
    </row>
    <row r="659" spans="1:11" x14ac:dyDescent="0.2">
      <c r="A659" s="11" t="s">
        <v>4360</v>
      </c>
      <c r="E659" s="47"/>
      <c r="F659" s="47"/>
      <c r="G659" s="47"/>
      <c r="H659" s="47"/>
      <c r="I659" s="47"/>
      <c r="J659" s="47"/>
      <c r="K659" s="47"/>
    </row>
    <row r="660" spans="1:11" x14ac:dyDescent="0.2">
      <c r="A660" s="11" t="s">
        <v>4508</v>
      </c>
      <c r="E660" s="47"/>
      <c r="F660" s="47"/>
      <c r="G660" s="47"/>
      <c r="H660" s="47"/>
      <c r="I660" s="47"/>
      <c r="J660" s="47"/>
      <c r="K660" s="47"/>
    </row>
    <row r="661" spans="1:11" x14ac:dyDescent="0.2">
      <c r="A661" s="15" t="s">
        <v>6656</v>
      </c>
      <c r="E661" s="47"/>
      <c r="F661" s="47"/>
      <c r="G661" s="47"/>
      <c r="H661" s="47"/>
      <c r="I661" s="47"/>
      <c r="J661" s="47"/>
      <c r="K661" s="47"/>
    </row>
    <row r="662" spans="1:11" x14ac:dyDescent="0.2">
      <c r="A662" s="156" t="s">
        <v>4491</v>
      </c>
      <c r="E662" s="47"/>
      <c r="F662" s="47"/>
      <c r="G662" s="47"/>
      <c r="H662" s="47"/>
      <c r="I662" s="47"/>
      <c r="J662" s="47"/>
      <c r="K662" s="47"/>
    </row>
    <row r="663" spans="1:11" x14ac:dyDescent="0.2">
      <c r="A663" s="15" t="s">
        <v>6610</v>
      </c>
      <c r="B663" s="256" t="s">
        <v>7759</v>
      </c>
      <c r="C663" s="253" t="s">
        <v>7805</v>
      </c>
      <c r="D663" s="237" t="s">
        <v>7557</v>
      </c>
      <c r="E663" s="47"/>
      <c r="F663" s="47"/>
      <c r="G663" s="47"/>
      <c r="H663" s="47"/>
      <c r="I663" s="47"/>
      <c r="J663" s="47"/>
      <c r="K663" s="47"/>
    </row>
    <row r="664" spans="1:11" x14ac:dyDescent="0.2">
      <c r="A664" s="15"/>
      <c r="E664" s="47"/>
      <c r="F664" s="47"/>
      <c r="G664" s="47"/>
      <c r="H664" s="47"/>
      <c r="I664" s="47"/>
      <c r="J664" s="47"/>
      <c r="K664" s="47"/>
    </row>
    <row r="665" spans="1:11" x14ac:dyDescent="0.2">
      <c r="A665" s="17" t="s">
        <v>972</v>
      </c>
      <c r="E665" s="47"/>
      <c r="F665" s="47"/>
      <c r="G665" s="47"/>
      <c r="H665" s="47"/>
      <c r="I665" s="47"/>
      <c r="J665" s="47"/>
      <c r="K665" s="47"/>
    </row>
    <row r="666" spans="1:11" x14ac:dyDescent="0.2">
      <c r="E666" s="47"/>
      <c r="F666" s="47"/>
      <c r="G666" s="47"/>
      <c r="H666" s="47"/>
      <c r="I666" s="47"/>
      <c r="J666" s="47"/>
      <c r="K666" s="47"/>
    </row>
    <row r="667" spans="1:11" ht="51" x14ac:dyDescent="0.2">
      <c r="A667" s="259"/>
      <c r="B667" s="68"/>
      <c r="C667" s="215" t="s">
        <v>971</v>
      </c>
      <c r="D667" s="215" t="s">
        <v>970</v>
      </c>
      <c r="E667" s="215" t="s">
        <v>968</v>
      </c>
      <c r="F667" s="215" t="s">
        <v>704</v>
      </c>
      <c r="G667" s="215" t="s">
        <v>703</v>
      </c>
      <c r="H667" s="215" t="s">
        <v>969</v>
      </c>
      <c r="I667" s="47"/>
    </row>
    <row r="668" spans="1:11" x14ac:dyDescent="0.2">
      <c r="A668" s="259"/>
      <c r="B668" s="68"/>
      <c r="C668" s="313" t="s">
        <v>8037</v>
      </c>
      <c r="D668" s="313" t="s">
        <v>8038</v>
      </c>
      <c r="E668" s="313" t="s">
        <v>8039</v>
      </c>
      <c r="F668" s="313" t="s">
        <v>8040</v>
      </c>
      <c r="G668" s="313" t="s">
        <v>8041</v>
      </c>
      <c r="H668" s="313" t="s">
        <v>8042</v>
      </c>
      <c r="I668" s="47"/>
    </row>
    <row r="669" spans="1:11" x14ac:dyDescent="0.2">
      <c r="A669" s="89" t="s">
        <v>228</v>
      </c>
      <c r="B669" s="506" t="s">
        <v>8036</v>
      </c>
      <c r="C669" s="596" t="s">
        <v>967</v>
      </c>
      <c r="D669" s="596" t="s">
        <v>966</v>
      </c>
      <c r="E669" s="596" t="s">
        <v>963</v>
      </c>
      <c r="F669" s="596" t="s">
        <v>965</v>
      </c>
      <c r="G669" s="596" t="s">
        <v>964</v>
      </c>
      <c r="H669" s="596" t="s">
        <v>2285</v>
      </c>
      <c r="I669" s="106" t="s">
        <v>4927</v>
      </c>
    </row>
    <row r="670" spans="1:11" x14ac:dyDescent="0.2">
      <c r="E670" s="13" t="s">
        <v>4452</v>
      </c>
      <c r="F670" s="13" t="s">
        <v>4452</v>
      </c>
      <c r="G670" s="13" t="s">
        <v>4452</v>
      </c>
      <c r="H670" s="13" t="s">
        <v>4452</v>
      </c>
      <c r="I670" s="47"/>
    </row>
    <row r="671" spans="1:11" x14ac:dyDescent="0.2">
      <c r="C671" s="10" t="s">
        <v>2109</v>
      </c>
      <c r="D671" s="10" t="s">
        <v>2109</v>
      </c>
      <c r="E671" s="10" t="s">
        <v>2106</v>
      </c>
      <c r="F671" s="10" t="s">
        <v>2106</v>
      </c>
      <c r="G671" s="10" t="s">
        <v>2106</v>
      </c>
      <c r="H671" s="10" t="s">
        <v>2106</v>
      </c>
      <c r="I671" s="47"/>
    </row>
    <row r="672" spans="1:11" x14ac:dyDescent="0.2">
      <c r="C672" s="33" t="s">
        <v>6611</v>
      </c>
      <c r="D672" s="33" t="s">
        <v>6611</v>
      </c>
      <c r="E672" s="33" t="s">
        <v>6611</v>
      </c>
      <c r="F672" s="33" t="s">
        <v>6611</v>
      </c>
      <c r="G672" s="33" t="s">
        <v>6611</v>
      </c>
      <c r="H672" s="33" t="s">
        <v>6611</v>
      </c>
      <c r="I672" s="47"/>
    </row>
    <row r="673" spans="1:11" x14ac:dyDescent="0.2">
      <c r="C673" s="9" t="s">
        <v>4689</v>
      </c>
      <c r="D673" s="10" t="s">
        <v>4690</v>
      </c>
      <c r="E673" s="10" t="s">
        <v>4232</v>
      </c>
      <c r="F673" s="10" t="s">
        <v>4232</v>
      </c>
      <c r="G673" s="10" t="s">
        <v>4232</v>
      </c>
      <c r="H673" s="10" t="s">
        <v>4232</v>
      </c>
      <c r="I673" s="47"/>
    </row>
    <row r="674" spans="1:11" x14ac:dyDescent="0.2">
      <c r="C674" s="10"/>
      <c r="D674" s="10"/>
      <c r="E674" s="10"/>
      <c r="F674" s="10" t="s">
        <v>4468</v>
      </c>
      <c r="G674" s="10" t="s">
        <v>4469</v>
      </c>
      <c r="H674" s="10" t="s">
        <v>4466</v>
      </c>
      <c r="I674" s="47"/>
    </row>
    <row r="675" spans="1:11" x14ac:dyDescent="0.2">
      <c r="K675" s="47"/>
    </row>
    <row r="676" spans="1:11" x14ac:dyDescent="0.2">
      <c r="A676" s="18" t="s">
        <v>6999</v>
      </c>
      <c r="K676" s="47"/>
    </row>
    <row r="677" spans="1:11" x14ac:dyDescent="0.2">
      <c r="A677" s="17" t="s">
        <v>48</v>
      </c>
      <c r="K677" s="47"/>
    </row>
    <row r="678" spans="1:11" x14ac:dyDescent="0.2">
      <c r="A678" s="11" t="s">
        <v>4360</v>
      </c>
      <c r="K678" s="47"/>
    </row>
    <row r="679" spans="1:11" x14ac:dyDescent="0.2">
      <c r="A679" s="11" t="s">
        <v>4583</v>
      </c>
      <c r="K679" s="47"/>
    </row>
    <row r="680" spans="1:11" x14ac:dyDescent="0.2">
      <c r="A680" s="318" t="s">
        <v>4859</v>
      </c>
      <c r="K680" s="47"/>
    </row>
    <row r="681" spans="1:11" x14ac:dyDescent="0.2">
      <c r="A681" s="15" t="s">
        <v>6610</v>
      </c>
      <c r="B681" s="256" t="s">
        <v>7759</v>
      </c>
      <c r="C681" s="253" t="s">
        <v>7805</v>
      </c>
      <c r="D681" s="237" t="s">
        <v>7557</v>
      </c>
      <c r="K681" s="47"/>
    </row>
    <row r="682" spans="1:11" x14ac:dyDescent="0.2">
      <c r="K682" s="47"/>
    </row>
    <row r="683" spans="1:11" x14ac:dyDescent="0.2">
      <c r="A683" s="18" t="s">
        <v>7000</v>
      </c>
      <c r="K683" s="47"/>
    </row>
    <row r="684" spans="1:11" x14ac:dyDescent="0.2">
      <c r="A684" s="11" t="s">
        <v>48</v>
      </c>
      <c r="K684" s="47"/>
    </row>
    <row r="685" spans="1:11" x14ac:dyDescent="0.2">
      <c r="A685" s="11" t="s">
        <v>4360</v>
      </c>
      <c r="K685" s="47"/>
    </row>
    <row r="686" spans="1:11" x14ac:dyDescent="0.2">
      <c r="A686" s="11" t="s">
        <v>4508</v>
      </c>
    </row>
    <row r="687" spans="1:11" x14ac:dyDescent="0.2">
      <c r="A687" s="15" t="s">
        <v>6656</v>
      </c>
    </row>
    <row r="688" spans="1:11" x14ac:dyDescent="0.2">
      <c r="A688" s="318" t="s">
        <v>4859</v>
      </c>
    </row>
    <row r="689" spans="1:11" x14ac:dyDescent="0.2">
      <c r="A689" s="15" t="s">
        <v>6610</v>
      </c>
      <c r="B689" s="256" t="s">
        <v>7759</v>
      </c>
      <c r="C689" s="253" t="s">
        <v>7805</v>
      </c>
      <c r="D689" s="237" t="s">
        <v>7557</v>
      </c>
    </row>
    <row r="690" spans="1:11" x14ac:dyDescent="0.2">
      <c r="A690" s="15"/>
      <c r="E690" s="47"/>
      <c r="F690" s="47"/>
      <c r="G690" s="47"/>
      <c r="H690" s="47"/>
      <c r="I690" s="47"/>
      <c r="J690" s="47"/>
      <c r="K690" s="47"/>
    </row>
    <row r="691" spans="1:11" x14ac:dyDescent="0.2">
      <c r="A691" s="18" t="s">
        <v>7017</v>
      </c>
      <c r="E691" s="47"/>
      <c r="F691" s="47"/>
      <c r="G691" s="47"/>
      <c r="H691" s="47"/>
      <c r="I691" s="47"/>
      <c r="J691" s="47"/>
      <c r="K691" s="47"/>
    </row>
    <row r="692" spans="1:11" x14ac:dyDescent="0.2">
      <c r="A692" s="17" t="s">
        <v>48</v>
      </c>
      <c r="E692" s="47"/>
      <c r="F692" s="47"/>
      <c r="G692" s="47"/>
      <c r="H692" s="47"/>
      <c r="I692" s="47"/>
      <c r="J692" s="47"/>
      <c r="K692" s="47"/>
    </row>
    <row r="693" spans="1:11" x14ac:dyDescent="0.2">
      <c r="A693" s="11" t="s">
        <v>4360</v>
      </c>
      <c r="E693" s="47"/>
      <c r="F693" s="47"/>
      <c r="G693" s="47"/>
      <c r="H693" s="47"/>
      <c r="I693" s="47"/>
      <c r="J693" s="47"/>
      <c r="K693" s="47"/>
    </row>
    <row r="694" spans="1:11" x14ac:dyDescent="0.2">
      <c r="A694" s="11" t="s">
        <v>4583</v>
      </c>
      <c r="E694" s="47"/>
      <c r="F694" s="47"/>
      <c r="G694" s="47"/>
      <c r="H694" s="47"/>
      <c r="I694" s="47"/>
      <c r="J694" s="47"/>
      <c r="K694" s="47"/>
    </row>
    <row r="695" spans="1:11" x14ac:dyDescent="0.2">
      <c r="A695" s="156" t="s">
        <v>4490</v>
      </c>
      <c r="E695" s="47"/>
      <c r="F695" s="47"/>
      <c r="G695" s="47"/>
      <c r="H695" s="47"/>
      <c r="I695" s="47"/>
      <c r="J695" s="47"/>
      <c r="K695" s="47"/>
    </row>
    <row r="696" spans="1:11" x14ac:dyDescent="0.2">
      <c r="A696" s="156" t="s">
        <v>6610</v>
      </c>
      <c r="B696" s="256" t="s">
        <v>7759</v>
      </c>
      <c r="C696" s="253" t="s">
        <v>7805</v>
      </c>
      <c r="D696" s="237" t="s">
        <v>7557</v>
      </c>
      <c r="E696" s="47"/>
      <c r="F696" s="47"/>
      <c r="G696" s="47"/>
      <c r="H696" s="47"/>
      <c r="I696" s="47"/>
      <c r="J696" s="47"/>
      <c r="K696" s="47"/>
    </row>
    <row r="697" spans="1:11" x14ac:dyDescent="0.2">
      <c r="A697" s="156" t="s">
        <v>7563</v>
      </c>
      <c r="B697" s="214" t="s">
        <v>6613</v>
      </c>
      <c r="C697" s="158" t="s">
        <v>7806</v>
      </c>
      <c r="D697" s="157" t="s">
        <v>7463</v>
      </c>
      <c r="E697" s="47"/>
      <c r="F697" s="47"/>
      <c r="G697" s="47"/>
      <c r="H697" s="47"/>
      <c r="I697" s="47"/>
      <c r="J697" s="47"/>
      <c r="K697" s="47"/>
    </row>
    <row r="698" spans="1:11" x14ac:dyDescent="0.2">
      <c r="E698" s="47"/>
      <c r="F698" s="47"/>
      <c r="G698" s="47"/>
      <c r="H698" s="47"/>
      <c r="I698" s="47"/>
      <c r="J698" s="47"/>
      <c r="K698" s="47"/>
    </row>
    <row r="699" spans="1:11" x14ac:dyDescent="0.2">
      <c r="A699" s="18" t="s">
        <v>7018</v>
      </c>
      <c r="E699" s="47"/>
      <c r="F699" s="47"/>
      <c r="G699" s="47"/>
      <c r="H699" s="47"/>
      <c r="I699" s="47"/>
      <c r="J699" s="47"/>
      <c r="K699" s="47"/>
    </row>
    <row r="700" spans="1:11" x14ac:dyDescent="0.2">
      <c r="A700" s="11" t="s">
        <v>48</v>
      </c>
      <c r="E700" s="47"/>
      <c r="F700" s="47"/>
      <c r="G700" s="47"/>
      <c r="H700" s="47"/>
      <c r="I700" s="47"/>
      <c r="J700" s="47"/>
      <c r="K700" s="47"/>
    </row>
    <row r="701" spans="1:11" x14ac:dyDescent="0.2">
      <c r="A701" s="11" t="s">
        <v>4360</v>
      </c>
      <c r="E701" s="47"/>
      <c r="F701" s="47"/>
      <c r="G701" s="47"/>
      <c r="H701" s="47"/>
      <c r="I701" s="47"/>
      <c r="J701" s="47"/>
      <c r="K701" s="47"/>
    </row>
    <row r="702" spans="1:11" x14ac:dyDescent="0.2">
      <c r="A702" s="11" t="s">
        <v>4508</v>
      </c>
      <c r="E702" s="47"/>
      <c r="F702" s="47"/>
      <c r="G702" s="47"/>
      <c r="H702" s="47"/>
      <c r="I702" s="47"/>
      <c r="J702" s="47"/>
      <c r="K702" s="47"/>
    </row>
    <row r="703" spans="1:11" x14ac:dyDescent="0.2">
      <c r="A703" s="15" t="s">
        <v>6656</v>
      </c>
      <c r="E703" s="47"/>
      <c r="F703" s="47"/>
      <c r="G703" s="47"/>
      <c r="H703" s="47"/>
      <c r="I703" s="47"/>
      <c r="J703" s="47"/>
      <c r="K703" s="47"/>
    </row>
    <row r="704" spans="1:11" x14ac:dyDescent="0.2">
      <c r="A704" s="156" t="s">
        <v>4490</v>
      </c>
      <c r="E704" s="47"/>
      <c r="F704" s="47"/>
      <c r="G704" s="47"/>
      <c r="H704" s="47"/>
      <c r="I704" s="47"/>
      <c r="J704" s="47"/>
      <c r="K704" s="47"/>
    </row>
    <row r="705" spans="1:11" x14ac:dyDescent="0.2">
      <c r="A705" s="156" t="s">
        <v>6610</v>
      </c>
      <c r="B705" s="256" t="s">
        <v>7759</v>
      </c>
      <c r="C705" s="253" t="s">
        <v>7805</v>
      </c>
      <c r="D705" s="237" t="s">
        <v>7557</v>
      </c>
      <c r="E705" s="47"/>
      <c r="F705" s="47"/>
      <c r="G705" s="47"/>
      <c r="H705" s="47"/>
      <c r="I705" s="47"/>
      <c r="J705" s="47"/>
      <c r="K705" s="47"/>
    </row>
    <row r="706" spans="1:11" x14ac:dyDescent="0.2">
      <c r="A706" s="156" t="s">
        <v>7563</v>
      </c>
      <c r="B706" s="214" t="s">
        <v>6613</v>
      </c>
      <c r="C706" s="158" t="s">
        <v>7806</v>
      </c>
      <c r="D706" s="157" t="s">
        <v>7463</v>
      </c>
      <c r="E706" s="47"/>
      <c r="F706" s="47"/>
      <c r="G706" s="47"/>
      <c r="H706" s="47"/>
      <c r="I706" s="47"/>
      <c r="J706" s="47"/>
      <c r="K706" s="47"/>
    </row>
    <row r="707" spans="1:11" x14ac:dyDescent="0.2">
      <c r="A707" s="15"/>
      <c r="E707" s="47"/>
      <c r="F707" s="47"/>
      <c r="G707" s="47"/>
      <c r="H707" s="47"/>
      <c r="I707" s="47"/>
      <c r="J707" s="47"/>
      <c r="K707" s="47"/>
    </row>
    <row r="708" spans="1:11" x14ac:dyDescent="0.2">
      <c r="A708" s="18" t="s">
        <v>7035</v>
      </c>
      <c r="E708" s="47"/>
      <c r="F708" s="47"/>
      <c r="G708" s="47"/>
      <c r="H708" s="47"/>
      <c r="I708" s="47"/>
      <c r="J708" s="47"/>
      <c r="K708" s="47"/>
    </row>
    <row r="709" spans="1:11" x14ac:dyDescent="0.2">
      <c r="A709" s="17" t="s">
        <v>48</v>
      </c>
      <c r="E709" s="47"/>
      <c r="F709" s="47"/>
      <c r="G709" s="47"/>
      <c r="H709" s="47"/>
      <c r="I709" s="47"/>
      <c r="J709" s="47"/>
      <c r="K709" s="47"/>
    </row>
    <row r="710" spans="1:11" x14ac:dyDescent="0.2">
      <c r="A710" s="11" t="s">
        <v>4360</v>
      </c>
      <c r="E710" s="47"/>
      <c r="F710" s="47"/>
      <c r="G710" s="47"/>
      <c r="H710" s="47"/>
      <c r="I710" s="47"/>
      <c r="J710" s="47"/>
      <c r="K710" s="47"/>
    </row>
    <row r="711" spans="1:11" x14ac:dyDescent="0.2">
      <c r="A711" s="11" t="s">
        <v>4583</v>
      </c>
      <c r="E711" s="47"/>
      <c r="F711" s="47"/>
      <c r="G711" s="47"/>
      <c r="H711" s="47"/>
      <c r="I711" s="47"/>
      <c r="J711" s="47"/>
      <c r="K711" s="47"/>
    </row>
    <row r="712" spans="1:11" x14ac:dyDescent="0.2">
      <c r="A712" s="156" t="s">
        <v>4491</v>
      </c>
      <c r="E712" s="47"/>
      <c r="F712" s="47"/>
      <c r="G712" s="47"/>
      <c r="H712" s="47"/>
      <c r="I712" s="47"/>
      <c r="J712" s="47"/>
      <c r="K712" s="47"/>
    </row>
    <row r="713" spans="1:11" x14ac:dyDescent="0.2">
      <c r="A713" s="15" t="s">
        <v>6610</v>
      </c>
      <c r="B713" s="256" t="s">
        <v>7759</v>
      </c>
      <c r="C713" s="253" t="s">
        <v>7805</v>
      </c>
      <c r="D713" s="237" t="s">
        <v>7557</v>
      </c>
      <c r="E713" s="47"/>
      <c r="F713" s="47"/>
      <c r="G713" s="47"/>
      <c r="H713" s="47"/>
      <c r="I713" s="47"/>
      <c r="J713" s="47"/>
      <c r="K713" s="47"/>
    </row>
    <row r="714" spans="1:11" x14ac:dyDescent="0.2">
      <c r="E714" s="47"/>
      <c r="F714" s="47"/>
      <c r="G714" s="47"/>
      <c r="H714" s="47"/>
      <c r="I714" s="47"/>
      <c r="J714" s="47"/>
      <c r="K714" s="47"/>
    </row>
    <row r="715" spans="1:11" x14ac:dyDescent="0.2">
      <c r="A715" s="18" t="s">
        <v>7036</v>
      </c>
      <c r="E715" s="47"/>
      <c r="F715" s="47"/>
      <c r="G715" s="47"/>
      <c r="H715" s="47"/>
      <c r="I715" s="47"/>
      <c r="J715" s="47"/>
      <c r="K715" s="47"/>
    </row>
    <row r="716" spans="1:11" x14ac:dyDescent="0.2">
      <c r="A716" s="11" t="s">
        <v>48</v>
      </c>
      <c r="E716" s="47"/>
      <c r="F716" s="47"/>
      <c r="G716" s="47"/>
      <c r="H716" s="47"/>
      <c r="I716" s="47"/>
      <c r="J716" s="47"/>
      <c r="K716" s="47"/>
    </row>
    <row r="717" spans="1:11" x14ac:dyDescent="0.2">
      <c r="A717" s="11" t="s">
        <v>4360</v>
      </c>
      <c r="E717" s="47"/>
      <c r="F717" s="47"/>
      <c r="G717" s="47"/>
      <c r="H717" s="47"/>
      <c r="I717" s="47"/>
      <c r="J717" s="47"/>
      <c r="K717" s="47"/>
    </row>
    <row r="718" spans="1:11" x14ac:dyDescent="0.2">
      <c r="A718" s="11" t="s">
        <v>4508</v>
      </c>
      <c r="E718" s="47"/>
      <c r="F718" s="47"/>
      <c r="G718" s="47"/>
      <c r="H718" s="47"/>
      <c r="I718" s="47"/>
      <c r="J718" s="47"/>
      <c r="K718" s="47"/>
    </row>
    <row r="719" spans="1:11" x14ac:dyDescent="0.2">
      <c r="A719" s="15" t="s">
        <v>6656</v>
      </c>
      <c r="E719" s="47"/>
      <c r="F719" s="47"/>
      <c r="G719" s="47"/>
      <c r="H719" s="47"/>
      <c r="I719" s="47"/>
      <c r="J719" s="47"/>
      <c r="K719" s="47"/>
    </row>
    <row r="720" spans="1:11" x14ac:dyDescent="0.2">
      <c r="A720" s="156" t="s">
        <v>4491</v>
      </c>
      <c r="E720" s="47"/>
      <c r="F720" s="47"/>
      <c r="G720" s="47"/>
      <c r="H720" s="47"/>
      <c r="I720" s="47"/>
      <c r="J720" s="47"/>
      <c r="K720" s="47"/>
    </row>
    <row r="721" spans="1:11" x14ac:dyDescent="0.2">
      <c r="A721" s="15" t="s">
        <v>6610</v>
      </c>
      <c r="B721" s="256" t="s">
        <v>7759</v>
      </c>
      <c r="C721" s="253" t="s">
        <v>7805</v>
      </c>
      <c r="D721" s="237" t="s">
        <v>7557</v>
      </c>
      <c r="E721" s="47"/>
      <c r="F721" s="47"/>
      <c r="G721" s="47"/>
      <c r="H721" s="47"/>
      <c r="I721" s="47"/>
      <c r="J721" s="47"/>
      <c r="K721" s="47"/>
    </row>
    <row r="722" spans="1:11" x14ac:dyDescent="0.2">
      <c r="A722" s="15"/>
      <c r="E722" s="47"/>
      <c r="F722" s="47"/>
      <c r="G722" s="47"/>
      <c r="H722" s="47"/>
      <c r="I722" s="47"/>
      <c r="J722" s="47"/>
      <c r="K722" s="47"/>
    </row>
    <row r="723" spans="1:11" x14ac:dyDescent="0.2">
      <c r="A723" s="17" t="s">
        <v>962</v>
      </c>
      <c r="E723" s="47"/>
      <c r="F723" s="47"/>
      <c r="G723" s="47"/>
      <c r="H723" s="47"/>
      <c r="I723" s="47"/>
      <c r="J723" s="47"/>
      <c r="K723" s="47"/>
    </row>
    <row r="725" spans="1:11" ht="76.5" x14ac:dyDescent="0.2">
      <c r="A725" s="20" t="s">
        <v>5044</v>
      </c>
      <c r="B725" s="215" t="s">
        <v>961</v>
      </c>
      <c r="C725" s="215" t="s">
        <v>960</v>
      </c>
      <c r="D725" s="215" t="s">
        <v>959</v>
      </c>
      <c r="E725" s="215" t="s">
        <v>957</v>
      </c>
      <c r="F725" s="215" t="s">
        <v>704</v>
      </c>
      <c r="G725" s="215" t="s">
        <v>703</v>
      </c>
      <c r="H725" s="215" t="s">
        <v>958</v>
      </c>
    </row>
    <row r="726" spans="1:11" x14ac:dyDescent="0.2">
      <c r="A726" s="506" t="s">
        <v>8050</v>
      </c>
      <c r="B726" s="313" t="s">
        <v>8043</v>
      </c>
      <c r="C726" s="506" t="s">
        <v>8044</v>
      </c>
      <c r="D726" s="313" t="s">
        <v>8045</v>
      </c>
      <c r="E726" s="506" t="s">
        <v>8046</v>
      </c>
      <c r="F726" s="313" t="s">
        <v>8047</v>
      </c>
      <c r="G726" s="506" t="s">
        <v>8048</v>
      </c>
      <c r="H726" s="313" t="s">
        <v>8049</v>
      </c>
    </row>
    <row r="727" spans="1:11" x14ac:dyDescent="0.2">
      <c r="A727" s="655" t="s">
        <v>956</v>
      </c>
      <c r="B727" s="655" t="s">
        <v>955</v>
      </c>
      <c r="C727" s="655" t="s">
        <v>954</v>
      </c>
      <c r="D727" s="655" t="s">
        <v>953</v>
      </c>
      <c r="E727" s="655" t="s">
        <v>2287</v>
      </c>
      <c r="F727" s="655" t="s">
        <v>952</v>
      </c>
      <c r="G727" s="655" t="s">
        <v>951</v>
      </c>
      <c r="H727" s="655" t="s">
        <v>2286</v>
      </c>
    </row>
    <row r="728" spans="1:11" x14ac:dyDescent="0.2">
      <c r="A728" s="47" t="s">
        <v>7116</v>
      </c>
      <c r="B728" s="10" t="s">
        <v>2106</v>
      </c>
      <c r="C728" s="10" t="s">
        <v>2106</v>
      </c>
      <c r="D728" s="10" t="s">
        <v>2106</v>
      </c>
      <c r="E728" s="133" t="s">
        <v>2106</v>
      </c>
      <c r="F728" s="10" t="s">
        <v>2106</v>
      </c>
      <c r="G728" s="10" t="s">
        <v>2106</v>
      </c>
      <c r="H728" s="10" t="s">
        <v>2106</v>
      </c>
    </row>
    <row r="729" spans="1:11" x14ac:dyDescent="0.2">
      <c r="A729" s="47" t="s">
        <v>7616</v>
      </c>
      <c r="B729" s="33" t="s">
        <v>6611</v>
      </c>
      <c r="C729" s="33" t="s">
        <v>6611</v>
      </c>
      <c r="D729" s="33" t="s">
        <v>6611</v>
      </c>
      <c r="E729" s="33" t="s">
        <v>6611</v>
      </c>
      <c r="F729" s="33" t="s">
        <v>6611</v>
      </c>
      <c r="G729" s="33" t="s">
        <v>6611</v>
      </c>
      <c r="H729" s="33" t="s">
        <v>6611</v>
      </c>
    </row>
    <row r="730" spans="1:11" x14ac:dyDescent="0.2">
      <c r="B730" s="10" t="s">
        <v>4232</v>
      </c>
      <c r="C730" s="10" t="s">
        <v>4232</v>
      </c>
      <c r="D730" s="10" t="s">
        <v>4232</v>
      </c>
      <c r="E730" s="10" t="s">
        <v>4232</v>
      </c>
      <c r="F730" s="10" t="s">
        <v>4232</v>
      </c>
      <c r="G730" s="10" t="s">
        <v>4232</v>
      </c>
      <c r="H730" s="10" t="s">
        <v>4232</v>
      </c>
    </row>
    <row r="731" spans="1:11" x14ac:dyDescent="0.2">
      <c r="B731" s="10" t="s">
        <v>4934</v>
      </c>
      <c r="C731" s="10" t="s">
        <v>4935</v>
      </c>
      <c r="D731" s="10" t="s">
        <v>4936</v>
      </c>
      <c r="E731" s="10" t="s">
        <v>4937</v>
      </c>
      <c r="F731" s="10" t="s">
        <v>4937</v>
      </c>
      <c r="G731" s="10" t="s">
        <v>4937</v>
      </c>
      <c r="H731" s="10" t="s">
        <v>4937</v>
      </c>
    </row>
    <row r="732" spans="1:11" x14ac:dyDescent="0.2">
      <c r="B732" s="10"/>
      <c r="C732" s="10"/>
      <c r="D732" s="10"/>
      <c r="E732" s="10"/>
      <c r="F732" s="10" t="s">
        <v>4468</v>
      </c>
      <c r="G732" s="10" t="s">
        <v>4469</v>
      </c>
      <c r="H732" s="10" t="s">
        <v>4466</v>
      </c>
    </row>
    <row r="733" spans="1:11" x14ac:dyDescent="0.2">
      <c r="A733" s="47"/>
      <c r="B733" s="10" t="s">
        <v>4452</v>
      </c>
      <c r="C733" s="10" t="s">
        <v>4452</v>
      </c>
      <c r="D733" s="10" t="s">
        <v>4452</v>
      </c>
      <c r="E733" s="10" t="s">
        <v>4452</v>
      </c>
      <c r="F733" s="10" t="s">
        <v>4452</v>
      </c>
      <c r="G733" s="10" t="s">
        <v>4452</v>
      </c>
      <c r="H733" s="10" t="s">
        <v>4452</v>
      </c>
    </row>
    <row r="734" spans="1:11" x14ac:dyDescent="0.2">
      <c r="C734" s="47"/>
      <c r="K734" s="47"/>
    </row>
    <row r="735" spans="1:11" x14ac:dyDescent="0.2">
      <c r="A735" s="18" t="s">
        <v>5212</v>
      </c>
      <c r="C735" s="47"/>
      <c r="K735" s="47"/>
    </row>
    <row r="736" spans="1:11" x14ac:dyDescent="0.2">
      <c r="A736" s="17" t="s">
        <v>48</v>
      </c>
      <c r="C736" s="47"/>
      <c r="K736" s="47"/>
    </row>
    <row r="737" spans="1:11" x14ac:dyDescent="0.2">
      <c r="A737" s="11" t="s">
        <v>4360</v>
      </c>
      <c r="C737" s="47"/>
      <c r="K737" s="47"/>
    </row>
    <row r="738" spans="1:11" x14ac:dyDescent="0.2">
      <c r="A738" s="11" t="s">
        <v>4583</v>
      </c>
      <c r="C738" s="47"/>
      <c r="K738" s="47"/>
    </row>
    <row r="739" spans="1:11" x14ac:dyDescent="0.2">
      <c r="A739" s="318" t="s">
        <v>4859</v>
      </c>
      <c r="C739" s="47"/>
      <c r="K739" s="47"/>
    </row>
    <row r="740" spans="1:11" x14ac:dyDescent="0.2">
      <c r="A740" s="15" t="s">
        <v>6610</v>
      </c>
      <c r="B740" s="256" t="s">
        <v>7759</v>
      </c>
      <c r="C740" s="253" t="s">
        <v>7805</v>
      </c>
      <c r="D740" s="237" t="s">
        <v>7557</v>
      </c>
      <c r="K740" s="47"/>
    </row>
    <row r="741" spans="1:11" x14ac:dyDescent="0.2">
      <c r="C741" s="47"/>
      <c r="K741" s="47"/>
    </row>
    <row r="742" spans="1:11" x14ac:dyDescent="0.2">
      <c r="A742" s="18" t="s">
        <v>5226</v>
      </c>
      <c r="C742" s="47"/>
      <c r="K742" s="47"/>
    </row>
    <row r="743" spans="1:11" x14ac:dyDescent="0.2">
      <c r="A743" s="11" t="s">
        <v>48</v>
      </c>
      <c r="D743" s="10"/>
      <c r="E743" s="10"/>
      <c r="F743" s="10"/>
      <c r="G743" s="10"/>
      <c r="H743" s="10"/>
      <c r="I743" s="10"/>
      <c r="J743" s="10"/>
      <c r="K743" s="47"/>
    </row>
    <row r="744" spans="1:11" x14ac:dyDescent="0.2">
      <c r="A744" s="11" t="s">
        <v>4360</v>
      </c>
      <c r="C744" s="47"/>
      <c r="K744" s="47"/>
    </row>
    <row r="745" spans="1:11" x14ac:dyDescent="0.2">
      <c r="A745" s="11" t="s">
        <v>4508</v>
      </c>
      <c r="D745" s="10"/>
      <c r="E745" s="10"/>
      <c r="F745" s="10"/>
      <c r="G745" s="10"/>
      <c r="H745" s="10"/>
      <c r="I745" s="10"/>
      <c r="J745" s="10"/>
    </row>
    <row r="746" spans="1:11" x14ac:dyDescent="0.2">
      <c r="A746" s="15" t="s">
        <v>6656</v>
      </c>
    </row>
    <row r="747" spans="1:11" x14ac:dyDescent="0.2">
      <c r="A747" s="318" t="s">
        <v>4859</v>
      </c>
      <c r="C747" s="47"/>
      <c r="D747" s="47"/>
      <c r="E747" s="47"/>
      <c r="F747" s="47"/>
      <c r="G747" s="47"/>
      <c r="H747" s="47"/>
      <c r="I747" s="47"/>
      <c r="K747" s="47"/>
    </row>
    <row r="748" spans="1:11" x14ac:dyDescent="0.2">
      <c r="A748" s="15" t="s">
        <v>6610</v>
      </c>
      <c r="B748" s="256" t="s">
        <v>7759</v>
      </c>
      <c r="C748" s="253" t="s">
        <v>7805</v>
      </c>
      <c r="D748" s="237" t="s">
        <v>7557</v>
      </c>
      <c r="E748" s="47"/>
      <c r="F748" s="47"/>
      <c r="G748" s="47"/>
      <c r="H748" s="47"/>
      <c r="I748" s="47"/>
      <c r="K748" s="47"/>
    </row>
    <row r="749" spans="1:11" x14ac:dyDescent="0.2">
      <c r="A749" s="15"/>
      <c r="C749" s="47"/>
      <c r="D749" s="47"/>
      <c r="E749" s="47"/>
      <c r="F749" s="47"/>
      <c r="G749" s="47"/>
      <c r="H749" s="47"/>
      <c r="I749" s="47"/>
      <c r="K749" s="47"/>
    </row>
    <row r="750" spans="1:11" x14ac:dyDescent="0.2">
      <c r="A750" s="18" t="s">
        <v>6577</v>
      </c>
      <c r="C750" s="47"/>
      <c r="D750" s="47"/>
      <c r="E750" s="47"/>
      <c r="F750" s="47"/>
      <c r="G750" s="47"/>
      <c r="H750" s="47"/>
      <c r="I750" s="47"/>
      <c r="K750" s="47"/>
    </row>
    <row r="751" spans="1:11" x14ac:dyDescent="0.2">
      <c r="A751" s="17" t="s">
        <v>48</v>
      </c>
      <c r="C751" s="47"/>
      <c r="D751" s="47"/>
      <c r="E751" s="47"/>
      <c r="F751" s="47"/>
      <c r="G751" s="47"/>
      <c r="H751" s="47"/>
      <c r="I751" s="47"/>
      <c r="K751" s="47"/>
    </row>
    <row r="752" spans="1:11" x14ac:dyDescent="0.2">
      <c r="A752" s="11" t="s">
        <v>4360</v>
      </c>
      <c r="C752" s="47"/>
      <c r="D752" s="47"/>
      <c r="E752" s="47"/>
      <c r="F752" s="47"/>
      <c r="G752" s="47"/>
      <c r="H752" s="47"/>
      <c r="I752" s="47"/>
      <c r="K752" s="47"/>
    </row>
    <row r="753" spans="1:11" x14ac:dyDescent="0.2">
      <c r="A753" s="11" t="s">
        <v>4583</v>
      </c>
      <c r="C753" s="47"/>
      <c r="D753" s="47"/>
      <c r="E753" s="47"/>
      <c r="F753" s="47"/>
      <c r="G753" s="47"/>
      <c r="H753" s="47"/>
      <c r="I753" s="47"/>
      <c r="K753" s="47"/>
    </row>
    <row r="754" spans="1:11" x14ac:dyDescent="0.2">
      <c r="A754" s="156" t="s">
        <v>4490</v>
      </c>
      <c r="C754" s="47"/>
      <c r="D754" s="47"/>
      <c r="E754" s="47"/>
      <c r="F754" s="47"/>
      <c r="G754" s="47"/>
      <c r="H754" s="47"/>
      <c r="I754" s="47"/>
      <c r="K754" s="47"/>
    </row>
    <row r="755" spans="1:11" x14ac:dyDescent="0.2">
      <c r="A755" s="156" t="s">
        <v>6610</v>
      </c>
      <c r="B755" s="256" t="s">
        <v>7759</v>
      </c>
      <c r="C755" s="253" t="s">
        <v>7805</v>
      </c>
      <c r="D755" s="237" t="s">
        <v>7557</v>
      </c>
      <c r="E755" s="47"/>
      <c r="F755" s="47"/>
      <c r="G755" s="47"/>
      <c r="H755" s="47"/>
      <c r="I755" s="47"/>
      <c r="K755" s="47"/>
    </row>
    <row r="756" spans="1:11" x14ac:dyDescent="0.2">
      <c r="A756" s="156" t="s">
        <v>7563</v>
      </c>
      <c r="B756" s="214" t="s">
        <v>6613</v>
      </c>
      <c r="C756" s="158" t="s">
        <v>7806</v>
      </c>
      <c r="D756" s="157" t="s">
        <v>7463</v>
      </c>
      <c r="E756" s="47"/>
      <c r="F756" s="47"/>
      <c r="G756" s="47"/>
      <c r="H756" s="47"/>
      <c r="I756" s="47"/>
      <c r="K756" s="47"/>
    </row>
    <row r="757" spans="1:11" x14ac:dyDescent="0.2">
      <c r="C757" s="47"/>
      <c r="D757" s="47"/>
      <c r="E757" s="47"/>
      <c r="F757" s="47"/>
      <c r="G757" s="47"/>
      <c r="H757" s="47"/>
      <c r="I757" s="47"/>
      <c r="K757" s="47"/>
    </row>
    <row r="758" spans="1:11" x14ac:dyDescent="0.2">
      <c r="A758" s="18" t="s">
        <v>6578</v>
      </c>
      <c r="C758" s="47"/>
      <c r="D758" s="47"/>
      <c r="E758" s="47"/>
      <c r="F758" s="47"/>
      <c r="G758" s="47"/>
      <c r="H758" s="47"/>
      <c r="I758" s="47"/>
      <c r="K758" s="47"/>
    </row>
    <row r="759" spans="1:11" x14ac:dyDescent="0.2">
      <c r="A759" s="11" t="s">
        <v>48</v>
      </c>
      <c r="C759" s="47"/>
      <c r="D759" s="47"/>
      <c r="E759" s="47"/>
      <c r="F759" s="47"/>
      <c r="G759" s="47"/>
      <c r="H759" s="47"/>
      <c r="I759" s="47"/>
      <c r="K759" s="47"/>
    </row>
    <row r="760" spans="1:11" x14ac:dyDescent="0.2">
      <c r="A760" s="11" t="s">
        <v>4360</v>
      </c>
      <c r="C760" s="47"/>
      <c r="D760" s="47"/>
      <c r="E760" s="47"/>
      <c r="F760" s="47"/>
      <c r="G760" s="47"/>
      <c r="H760" s="47"/>
      <c r="I760" s="47"/>
      <c r="K760" s="47"/>
    </row>
    <row r="761" spans="1:11" x14ac:dyDescent="0.2">
      <c r="A761" s="11" t="s">
        <v>4508</v>
      </c>
      <c r="C761" s="47"/>
      <c r="D761" s="47"/>
      <c r="E761" s="47"/>
      <c r="F761" s="47"/>
      <c r="G761" s="47"/>
      <c r="H761" s="47"/>
      <c r="I761" s="47"/>
      <c r="K761" s="47"/>
    </row>
    <row r="762" spans="1:11" x14ac:dyDescent="0.2">
      <c r="A762" s="15" t="s">
        <v>6656</v>
      </c>
      <c r="C762" s="47"/>
      <c r="D762" s="47"/>
      <c r="E762" s="47"/>
      <c r="F762" s="47"/>
      <c r="G762" s="47"/>
      <c r="H762" s="47"/>
      <c r="I762" s="47"/>
      <c r="K762" s="47"/>
    </row>
    <row r="763" spans="1:11" x14ac:dyDescent="0.2">
      <c r="A763" s="156" t="s">
        <v>4490</v>
      </c>
      <c r="C763" s="47"/>
      <c r="D763" s="47"/>
      <c r="E763" s="47"/>
      <c r="F763" s="47"/>
      <c r="G763" s="47"/>
      <c r="H763" s="47"/>
      <c r="I763" s="47"/>
      <c r="K763" s="47"/>
    </row>
    <row r="764" spans="1:11" x14ac:dyDescent="0.2">
      <c r="A764" s="156" t="s">
        <v>6610</v>
      </c>
      <c r="B764" s="256" t="s">
        <v>7759</v>
      </c>
      <c r="C764" s="253" t="s">
        <v>7805</v>
      </c>
      <c r="D764" s="237" t="s">
        <v>7557</v>
      </c>
      <c r="E764" s="47"/>
      <c r="F764" s="47"/>
      <c r="G764" s="47"/>
      <c r="H764" s="47"/>
      <c r="I764" s="47"/>
      <c r="K764" s="47"/>
    </row>
    <row r="765" spans="1:11" x14ac:dyDescent="0.2">
      <c r="A765" s="156" t="s">
        <v>7563</v>
      </c>
      <c r="B765" s="214" t="s">
        <v>6613</v>
      </c>
      <c r="C765" s="158" t="s">
        <v>7806</v>
      </c>
      <c r="D765" s="157" t="s">
        <v>7463</v>
      </c>
      <c r="E765" s="47"/>
      <c r="F765" s="47"/>
      <c r="G765" s="47"/>
      <c r="H765" s="47"/>
      <c r="I765" s="47"/>
      <c r="K765" s="47"/>
    </row>
    <row r="766" spans="1:11" x14ac:dyDescent="0.2">
      <c r="A766" s="15"/>
      <c r="C766" s="47"/>
      <c r="D766" s="47"/>
      <c r="E766" s="47"/>
      <c r="F766" s="47"/>
      <c r="G766" s="47"/>
      <c r="H766" s="47"/>
      <c r="I766" s="47"/>
      <c r="K766" s="47"/>
    </row>
    <row r="767" spans="1:11" x14ac:dyDescent="0.2">
      <c r="A767" s="18" t="s">
        <v>6653</v>
      </c>
      <c r="C767" s="47"/>
      <c r="D767" s="47"/>
      <c r="E767" s="47"/>
      <c r="F767" s="47"/>
      <c r="G767" s="47"/>
      <c r="H767" s="47"/>
      <c r="I767" s="47"/>
      <c r="K767" s="47"/>
    </row>
    <row r="768" spans="1:11" x14ac:dyDescent="0.2">
      <c r="A768" s="17" t="s">
        <v>48</v>
      </c>
      <c r="C768" s="47"/>
      <c r="D768" s="47"/>
      <c r="E768" s="47"/>
      <c r="F768" s="47"/>
      <c r="G768" s="47"/>
      <c r="H768" s="47"/>
      <c r="I768" s="47"/>
      <c r="K768" s="47"/>
    </row>
    <row r="769" spans="1:11" x14ac:dyDescent="0.2">
      <c r="A769" s="11" t="s">
        <v>4360</v>
      </c>
      <c r="C769" s="47"/>
      <c r="D769" s="47"/>
      <c r="E769" s="47"/>
      <c r="F769" s="47"/>
      <c r="G769" s="47"/>
      <c r="H769" s="47"/>
      <c r="I769" s="47"/>
      <c r="K769" s="47"/>
    </row>
    <row r="770" spans="1:11" x14ac:dyDescent="0.2">
      <c r="A770" s="11" t="s">
        <v>4583</v>
      </c>
      <c r="C770" s="47"/>
      <c r="D770" s="47"/>
      <c r="E770" s="47"/>
      <c r="F770" s="47"/>
      <c r="G770" s="47"/>
      <c r="H770" s="47"/>
      <c r="I770" s="47"/>
      <c r="K770" s="47"/>
    </row>
    <row r="771" spans="1:11" x14ac:dyDescent="0.2">
      <c r="A771" s="156" t="s">
        <v>4491</v>
      </c>
      <c r="C771" s="47"/>
      <c r="D771" s="47"/>
      <c r="E771" s="47"/>
      <c r="F771" s="47"/>
      <c r="G771" s="47"/>
      <c r="H771" s="47"/>
      <c r="I771" s="47"/>
      <c r="K771" s="47"/>
    </row>
    <row r="772" spans="1:11" x14ac:dyDescent="0.2">
      <c r="A772" s="15" t="s">
        <v>6610</v>
      </c>
      <c r="B772" s="256" t="s">
        <v>7759</v>
      </c>
      <c r="C772" s="253" t="s">
        <v>7805</v>
      </c>
      <c r="D772" s="237" t="s">
        <v>7557</v>
      </c>
      <c r="E772" s="47"/>
      <c r="F772" s="47"/>
      <c r="G772" s="47"/>
      <c r="H772" s="47"/>
      <c r="I772" s="47"/>
      <c r="K772" s="47"/>
    </row>
    <row r="773" spans="1:11" x14ac:dyDescent="0.2">
      <c r="C773" s="47"/>
      <c r="D773" s="47"/>
      <c r="E773" s="47"/>
      <c r="F773" s="47"/>
      <c r="G773" s="47"/>
      <c r="H773" s="47"/>
      <c r="I773" s="47"/>
      <c r="K773" s="47"/>
    </row>
    <row r="774" spans="1:11" x14ac:dyDescent="0.2">
      <c r="A774" s="18" t="s">
        <v>6652</v>
      </c>
      <c r="C774" s="47"/>
      <c r="D774" s="47"/>
      <c r="E774" s="47"/>
      <c r="F774" s="47"/>
      <c r="G774" s="47"/>
      <c r="H774" s="47"/>
      <c r="I774" s="47"/>
      <c r="K774" s="47"/>
    </row>
    <row r="775" spans="1:11" x14ac:dyDescent="0.2">
      <c r="A775" s="11" t="s">
        <v>48</v>
      </c>
      <c r="C775" s="47"/>
      <c r="D775" s="47"/>
      <c r="E775" s="47"/>
      <c r="F775" s="47"/>
      <c r="G775" s="47"/>
      <c r="H775" s="47"/>
      <c r="I775" s="47"/>
      <c r="K775" s="47"/>
    </row>
    <row r="776" spans="1:11" x14ac:dyDescent="0.2">
      <c r="A776" s="11" t="s">
        <v>4360</v>
      </c>
      <c r="C776" s="47"/>
      <c r="D776" s="47"/>
      <c r="E776" s="47"/>
      <c r="F776" s="47"/>
      <c r="G776" s="47"/>
      <c r="H776" s="47"/>
      <c r="I776" s="47"/>
      <c r="K776" s="47"/>
    </row>
    <row r="777" spans="1:11" x14ac:dyDescent="0.2">
      <c r="A777" s="11" t="s">
        <v>4508</v>
      </c>
      <c r="C777" s="47"/>
      <c r="D777" s="47"/>
      <c r="E777" s="47"/>
      <c r="F777" s="47"/>
      <c r="G777" s="47"/>
      <c r="H777" s="47"/>
      <c r="I777" s="47"/>
      <c r="K777" s="47"/>
    </row>
    <row r="778" spans="1:11" x14ac:dyDescent="0.2">
      <c r="A778" s="15" t="s">
        <v>6656</v>
      </c>
      <c r="C778" s="47"/>
      <c r="D778" s="47"/>
      <c r="E778" s="47"/>
      <c r="F778" s="47"/>
      <c r="G778" s="47"/>
      <c r="H778" s="47"/>
      <c r="I778" s="47"/>
      <c r="K778" s="47"/>
    </row>
    <row r="779" spans="1:11" x14ac:dyDescent="0.2">
      <c r="A779" s="156" t="s">
        <v>4491</v>
      </c>
      <c r="C779" s="47"/>
      <c r="D779" s="47"/>
      <c r="E779" s="47"/>
      <c r="F779" s="47"/>
      <c r="G779" s="47"/>
      <c r="H779" s="47"/>
      <c r="I779" s="47"/>
      <c r="K779" s="47"/>
    </row>
    <row r="780" spans="1:11" x14ac:dyDescent="0.2">
      <c r="A780" s="15" t="s">
        <v>6610</v>
      </c>
      <c r="B780" s="256" t="s">
        <v>7759</v>
      </c>
      <c r="C780" s="253" t="s">
        <v>7805</v>
      </c>
      <c r="D780" s="237" t="s">
        <v>7557</v>
      </c>
      <c r="E780" s="47"/>
      <c r="F780" s="47"/>
      <c r="G780" s="47"/>
      <c r="H780" s="47"/>
      <c r="I780" s="47"/>
      <c r="K780" s="47"/>
    </row>
    <row r="781" spans="1:11" x14ac:dyDescent="0.2">
      <c r="C781" s="47"/>
      <c r="D781" s="47"/>
      <c r="E781" s="47"/>
      <c r="F781" s="47"/>
      <c r="G781" s="47"/>
      <c r="H781" s="47"/>
      <c r="I781" s="47"/>
      <c r="K781" s="47"/>
    </row>
    <row r="782" spans="1:11" x14ac:dyDescent="0.2">
      <c r="A782" s="17" t="s">
        <v>950</v>
      </c>
      <c r="B782" s="11"/>
      <c r="C782" s="47"/>
      <c r="D782" s="47"/>
      <c r="E782" s="47"/>
      <c r="F782" s="47"/>
      <c r="G782" s="47"/>
      <c r="H782" s="47"/>
      <c r="I782" s="47"/>
      <c r="K782" s="47"/>
    </row>
    <row r="783" spans="1:11" x14ac:dyDescent="0.2">
      <c r="B783" s="11"/>
      <c r="C783" s="47"/>
      <c r="D783" s="47"/>
      <c r="E783" s="47"/>
      <c r="F783" s="47"/>
      <c r="G783" s="47"/>
      <c r="H783" s="47"/>
      <c r="I783" s="47"/>
      <c r="K783" s="47"/>
    </row>
    <row r="784" spans="1:11" ht="63.75" x14ac:dyDescent="0.2">
      <c r="A784" s="20" t="s">
        <v>5043</v>
      </c>
      <c r="B784" s="215" t="s">
        <v>949</v>
      </c>
      <c r="C784" s="215" t="s">
        <v>948</v>
      </c>
      <c r="D784" s="215" t="s">
        <v>947</v>
      </c>
      <c r="E784" s="215" t="s">
        <v>946</v>
      </c>
      <c r="F784" s="215" t="s">
        <v>2404</v>
      </c>
      <c r="G784" s="215" t="s">
        <v>944</v>
      </c>
      <c r="H784" s="215" t="s">
        <v>704</v>
      </c>
      <c r="I784" s="215" t="s">
        <v>703</v>
      </c>
      <c r="J784" s="215" t="s">
        <v>945</v>
      </c>
    </row>
    <row r="785" spans="1:11" x14ac:dyDescent="0.2">
      <c r="A785" s="316" t="s">
        <v>8060</v>
      </c>
      <c r="B785" s="313" t="s">
        <v>8051</v>
      </c>
      <c r="C785" s="316" t="s">
        <v>8052</v>
      </c>
      <c r="D785" s="313" t="s">
        <v>8053</v>
      </c>
      <c r="E785" s="316" t="s">
        <v>8054</v>
      </c>
      <c r="F785" s="313" t="s">
        <v>8055</v>
      </c>
      <c r="G785" s="316" t="s">
        <v>8056</v>
      </c>
      <c r="H785" s="313" t="s">
        <v>8057</v>
      </c>
      <c r="I785" s="316" t="s">
        <v>8058</v>
      </c>
      <c r="J785" s="313" t="s">
        <v>8059</v>
      </c>
    </row>
    <row r="786" spans="1:11" x14ac:dyDescent="0.2">
      <c r="A786" s="700" t="s">
        <v>943</v>
      </c>
      <c r="B786" s="655" t="s">
        <v>942</v>
      </c>
      <c r="C786" s="655" t="s">
        <v>941</v>
      </c>
      <c r="D786" s="655" t="s">
        <v>940</v>
      </c>
      <c r="E786" s="655" t="s">
        <v>939</v>
      </c>
      <c r="F786" s="655" t="s">
        <v>938</v>
      </c>
      <c r="G786" s="655" t="s">
        <v>2289</v>
      </c>
      <c r="H786" s="655" t="s">
        <v>937</v>
      </c>
      <c r="I786" s="655" t="s">
        <v>936</v>
      </c>
      <c r="J786" s="655" t="s">
        <v>2288</v>
      </c>
    </row>
    <row r="787" spans="1:11" x14ac:dyDescent="0.2">
      <c r="A787" s="47" t="s">
        <v>7116</v>
      </c>
      <c r="B787" s="10" t="s">
        <v>2106</v>
      </c>
      <c r="C787" s="10" t="s">
        <v>2106</v>
      </c>
      <c r="D787" s="10" t="s">
        <v>2106</v>
      </c>
      <c r="E787" s="10" t="s">
        <v>2106</v>
      </c>
      <c r="F787" s="10" t="s">
        <v>2106</v>
      </c>
      <c r="G787" s="133" t="s">
        <v>2106</v>
      </c>
      <c r="H787" s="133" t="s">
        <v>2106</v>
      </c>
      <c r="I787" s="10" t="s">
        <v>2106</v>
      </c>
      <c r="J787" s="10" t="s">
        <v>2106</v>
      </c>
      <c r="K787" s="47"/>
    </row>
    <row r="788" spans="1:11" x14ac:dyDescent="0.2">
      <c r="A788" s="47" t="s">
        <v>7614</v>
      </c>
      <c r="B788" s="14" t="s">
        <v>6611</v>
      </c>
      <c r="C788" s="14" t="s">
        <v>6611</v>
      </c>
      <c r="D788" s="14" t="s">
        <v>6611</v>
      </c>
      <c r="E788" s="14" t="s">
        <v>6611</v>
      </c>
      <c r="F788" s="14" t="s">
        <v>6611</v>
      </c>
      <c r="G788" s="14" t="s">
        <v>6611</v>
      </c>
      <c r="H788" s="14" t="s">
        <v>6611</v>
      </c>
      <c r="I788" s="14" t="s">
        <v>6611</v>
      </c>
      <c r="J788" s="14" t="s">
        <v>6611</v>
      </c>
      <c r="K788" s="47"/>
    </row>
    <row r="789" spans="1:11" x14ac:dyDescent="0.2">
      <c r="B789" s="10" t="s">
        <v>4232</v>
      </c>
      <c r="C789" s="10" t="s">
        <v>4232</v>
      </c>
      <c r="D789" s="10" t="s">
        <v>4232</v>
      </c>
      <c r="E789" s="10" t="s">
        <v>4232</v>
      </c>
      <c r="F789" s="10" t="s">
        <v>4232</v>
      </c>
      <c r="G789" s="10" t="s">
        <v>4232</v>
      </c>
      <c r="H789" s="10" t="s">
        <v>4232</v>
      </c>
      <c r="I789" s="10" t="s">
        <v>4232</v>
      </c>
      <c r="J789" s="10" t="s">
        <v>4232</v>
      </c>
      <c r="K789" s="47"/>
    </row>
    <row r="790" spans="1:11" x14ac:dyDescent="0.2">
      <c r="B790" s="10" t="s">
        <v>4938</v>
      </c>
      <c r="C790" s="10" t="s">
        <v>4939</v>
      </c>
      <c r="D790" s="10" t="s">
        <v>4940</v>
      </c>
      <c r="E790" s="10" t="s">
        <v>4941</v>
      </c>
      <c r="F790" s="10" t="s">
        <v>4942</v>
      </c>
      <c r="G790" s="10" t="s">
        <v>4943</v>
      </c>
      <c r="H790" s="10" t="s">
        <v>4943</v>
      </c>
      <c r="I790" s="10" t="s">
        <v>4943</v>
      </c>
      <c r="J790" s="10" t="s">
        <v>4943</v>
      </c>
      <c r="K790" s="47"/>
    </row>
    <row r="791" spans="1:11" x14ac:dyDescent="0.2">
      <c r="B791" s="10"/>
      <c r="C791" s="10"/>
      <c r="D791" s="10"/>
      <c r="E791" s="10"/>
      <c r="F791" s="10"/>
      <c r="G791" s="10"/>
      <c r="H791" s="10" t="s">
        <v>4468</v>
      </c>
      <c r="I791" s="10" t="s">
        <v>4469</v>
      </c>
      <c r="J791" s="10" t="s">
        <v>4466</v>
      </c>
      <c r="K791" s="47"/>
    </row>
    <row r="792" spans="1:11" x14ac:dyDescent="0.2">
      <c r="B792" s="10" t="s">
        <v>4452</v>
      </c>
      <c r="C792" s="10" t="s">
        <v>4452</v>
      </c>
      <c r="D792" s="10" t="s">
        <v>4452</v>
      </c>
      <c r="E792" s="10" t="s">
        <v>4452</v>
      </c>
      <c r="F792" s="10" t="s">
        <v>4452</v>
      </c>
      <c r="G792" s="10" t="s">
        <v>4452</v>
      </c>
      <c r="H792" s="10" t="s">
        <v>4452</v>
      </c>
      <c r="I792" s="10" t="s">
        <v>4452</v>
      </c>
      <c r="J792" s="10" t="s">
        <v>4452</v>
      </c>
      <c r="K792" s="47"/>
    </row>
    <row r="793" spans="1:11" x14ac:dyDescent="0.2">
      <c r="K793" s="47"/>
    </row>
    <row r="794" spans="1:11" x14ac:dyDescent="0.2">
      <c r="B794" s="10"/>
      <c r="C794" s="10"/>
      <c r="D794" s="10"/>
      <c r="E794" s="10"/>
      <c r="F794" s="10"/>
      <c r="G794" s="10"/>
      <c r="H794" s="10"/>
      <c r="I794" s="10"/>
      <c r="J794" s="10"/>
      <c r="K794" s="47"/>
    </row>
    <row r="795" spans="1:11" x14ac:dyDescent="0.2">
      <c r="A795" s="18" t="s">
        <v>5213</v>
      </c>
      <c r="B795" s="10"/>
      <c r="C795" s="10"/>
      <c r="D795" s="10"/>
      <c r="E795" s="10"/>
      <c r="F795" s="10"/>
      <c r="G795" s="10"/>
      <c r="H795" s="10"/>
      <c r="I795" s="10"/>
      <c r="J795" s="10"/>
      <c r="K795" s="47"/>
    </row>
    <row r="796" spans="1:11" x14ac:dyDescent="0.2">
      <c r="A796" s="17" t="s">
        <v>48</v>
      </c>
      <c r="B796" s="10"/>
      <c r="C796" s="10"/>
      <c r="D796" s="10"/>
      <c r="E796" s="10"/>
      <c r="F796" s="10"/>
      <c r="G796" s="10"/>
      <c r="H796" s="10"/>
      <c r="I796" s="10"/>
      <c r="J796" s="10"/>
      <c r="K796" s="47"/>
    </row>
    <row r="797" spans="1:11" x14ac:dyDescent="0.2">
      <c r="A797" s="11" t="s">
        <v>4360</v>
      </c>
      <c r="B797" s="10"/>
      <c r="C797" s="10"/>
      <c r="D797" s="10"/>
      <c r="E797" s="10"/>
      <c r="F797" s="10"/>
      <c r="G797" s="10"/>
      <c r="H797" s="10"/>
      <c r="I797" s="10"/>
      <c r="J797" s="10"/>
      <c r="K797" s="47"/>
    </row>
    <row r="798" spans="1:11" x14ac:dyDescent="0.2">
      <c r="A798" s="11" t="s">
        <v>4583</v>
      </c>
      <c r="B798" s="10"/>
      <c r="C798" s="10"/>
      <c r="D798" s="10"/>
      <c r="E798" s="10"/>
      <c r="F798" s="10"/>
      <c r="G798" s="10"/>
      <c r="H798" s="10"/>
      <c r="I798" s="10"/>
      <c r="J798" s="10"/>
      <c r="K798" s="47"/>
    </row>
    <row r="799" spans="1:11" x14ac:dyDescent="0.2">
      <c r="A799" s="318" t="s">
        <v>4859</v>
      </c>
      <c r="B799" s="10"/>
      <c r="C799" s="10"/>
      <c r="D799" s="10"/>
      <c r="E799" s="10"/>
      <c r="F799" s="10"/>
      <c r="G799" s="10"/>
      <c r="H799" s="10"/>
      <c r="I799" s="10"/>
      <c r="J799" s="10"/>
      <c r="K799" s="47"/>
    </row>
    <row r="800" spans="1:11" x14ac:dyDescent="0.2">
      <c r="A800" s="15" t="s">
        <v>6610</v>
      </c>
      <c r="B800" s="256" t="s">
        <v>7759</v>
      </c>
      <c r="C800" s="253" t="s">
        <v>7805</v>
      </c>
      <c r="D800" s="237" t="s">
        <v>7557</v>
      </c>
      <c r="E800" s="10"/>
      <c r="F800" s="10"/>
      <c r="G800" s="10"/>
      <c r="H800" s="10"/>
      <c r="I800" s="10"/>
      <c r="J800" s="10"/>
      <c r="K800" s="47"/>
    </row>
    <row r="801" spans="1:13" x14ac:dyDescent="0.2">
      <c r="B801" s="10"/>
      <c r="C801" s="10"/>
      <c r="D801" s="10"/>
      <c r="E801" s="10"/>
      <c r="F801" s="10"/>
      <c r="G801" s="10"/>
      <c r="H801" s="10"/>
      <c r="I801" s="10"/>
      <c r="J801" s="10"/>
      <c r="K801" s="47"/>
    </row>
    <row r="802" spans="1:13" x14ac:dyDescent="0.2">
      <c r="A802" s="18" t="s">
        <v>5227</v>
      </c>
      <c r="M802" s="47"/>
    </row>
    <row r="803" spans="1:13" x14ac:dyDescent="0.2">
      <c r="A803" s="11" t="s">
        <v>48</v>
      </c>
      <c r="M803" s="47"/>
    </row>
    <row r="804" spans="1:13" x14ac:dyDescent="0.2">
      <c r="A804" s="11" t="s">
        <v>4360</v>
      </c>
      <c r="D804" s="13"/>
      <c r="E804" s="13"/>
      <c r="F804" s="13"/>
      <c r="G804" s="13"/>
      <c r="H804" s="13"/>
      <c r="I804" s="13"/>
      <c r="J804" s="13"/>
      <c r="K804" s="13"/>
      <c r="L804" s="13"/>
      <c r="M804" s="47"/>
    </row>
    <row r="805" spans="1:13" x14ac:dyDescent="0.2">
      <c r="A805" s="15" t="s">
        <v>6656</v>
      </c>
      <c r="C805" s="47"/>
      <c r="D805" s="13"/>
      <c r="E805" s="13"/>
      <c r="F805" s="13"/>
      <c r="G805" s="13"/>
      <c r="H805" s="13"/>
      <c r="I805" s="13"/>
      <c r="J805" s="13"/>
      <c r="K805" s="13"/>
      <c r="L805" s="13"/>
    </row>
    <row r="806" spans="1:13" x14ac:dyDescent="0.2">
      <c r="A806" s="11" t="s">
        <v>4508</v>
      </c>
      <c r="C806" s="47"/>
    </row>
    <row r="807" spans="1:13" x14ac:dyDescent="0.2">
      <c r="A807" s="318" t="s">
        <v>4859</v>
      </c>
      <c r="M807" s="47"/>
    </row>
    <row r="808" spans="1:13" x14ac:dyDescent="0.2">
      <c r="A808" s="15" t="s">
        <v>6610</v>
      </c>
      <c r="B808" s="256" t="s">
        <v>7759</v>
      </c>
      <c r="C808" s="253" t="s">
        <v>7805</v>
      </c>
      <c r="D808" s="237" t="s">
        <v>7557</v>
      </c>
      <c r="M808" s="47"/>
    </row>
    <row r="809" spans="1:13" x14ac:dyDescent="0.2">
      <c r="A809" s="15"/>
      <c r="M809" s="47"/>
    </row>
    <row r="810" spans="1:13" x14ac:dyDescent="0.2">
      <c r="A810" s="18" t="s">
        <v>6579</v>
      </c>
      <c r="M810" s="47"/>
    </row>
    <row r="811" spans="1:13" x14ac:dyDescent="0.2">
      <c r="A811" s="17" t="s">
        <v>48</v>
      </c>
      <c r="M811" s="47"/>
    </row>
    <row r="812" spans="1:13" x14ac:dyDescent="0.2">
      <c r="A812" s="11" t="s">
        <v>4360</v>
      </c>
      <c r="M812" s="47"/>
    </row>
    <row r="813" spans="1:13" x14ac:dyDescent="0.2">
      <c r="A813" s="11" t="s">
        <v>4583</v>
      </c>
      <c r="M813" s="47"/>
    </row>
    <row r="814" spans="1:13" x14ac:dyDescent="0.2">
      <c r="A814" s="156" t="s">
        <v>4490</v>
      </c>
      <c r="M814" s="47"/>
    </row>
    <row r="815" spans="1:13" x14ac:dyDescent="0.2">
      <c r="A815" s="156" t="s">
        <v>6610</v>
      </c>
      <c r="B815" s="256" t="s">
        <v>7759</v>
      </c>
      <c r="C815" s="253" t="s">
        <v>7805</v>
      </c>
      <c r="D815" s="237" t="s">
        <v>7557</v>
      </c>
      <c r="M815" s="47"/>
    </row>
    <row r="816" spans="1:13" x14ac:dyDescent="0.2">
      <c r="A816" s="156" t="s">
        <v>7563</v>
      </c>
      <c r="B816" s="214" t="s">
        <v>6613</v>
      </c>
      <c r="C816" s="158" t="s">
        <v>7806</v>
      </c>
      <c r="D816" s="157" t="s">
        <v>7463</v>
      </c>
      <c r="M816" s="47"/>
    </row>
    <row r="817" spans="1:13" x14ac:dyDescent="0.2">
      <c r="M817" s="47"/>
    </row>
    <row r="818" spans="1:13" x14ac:dyDescent="0.2">
      <c r="A818" s="18" t="s">
        <v>6580</v>
      </c>
      <c r="M818" s="47"/>
    </row>
    <row r="819" spans="1:13" x14ac:dyDescent="0.2">
      <c r="A819" s="11" t="s">
        <v>48</v>
      </c>
      <c r="M819" s="47"/>
    </row>
    <row r="820" spans="1:13" x14ac:dyDescent="0.2">
      <c r="A820" s="11" t="s">
        <v>4360</v>
      </c>
      <c r="M820" s="47"/>
    </row>
    <row r="821" spans="1:13" x14ac:dyDescent="0.2">
      <c r="A821" s="15" t="s">
        <v>6656</v>
      </c>
      <c r="M821" s="47"/>
    </row>
    <row r="822" spans="1:13" x14ac:dyDescent="0.2">
      <c r="A822" s="11" t="s">
        <v>4508</v>
      </c>
      <c r="M822" s="47"/>
    </row>
    <row r="823" spans="1:13" x14ac:dyDescent="0.2">
      <c r="A823" s="156" t="s">
        <v>4490</v>
      </c>
      <c r="M823" s="47"/>
    </row>
    <row r="824" spans="1:13" x14ac:dyDescent="0.2">
      <c r="A824" s="156" t="s">
        <v>6610</v>
      </c>
      <c r="B824" s="256" t="s">
        <v>7759</v>
      </c>
      <c r="C824" s="253" t="s">
        <v>7805</v>
      </c>
      <c r="D824" s="237" t="s">
        <v>7557</v>
      </c>
      <c r="M824" s="47"/>
    </row>
    <row r="825" spans="1:13" x14ac:dyDescent="0.2">
      <c r="A825" s="156" t="s">
        <v>7563</v>
      </c>
      <c r="B825" s="214" t="s">
        <v>6613</v>
      </c>
      <c r="C825" s="158" t="s">
        <v>7806</v>
      </c>
      <c r="D825" s="157" t="s">
        <v>7463</v>
      </c>
      <c r="M825" s="47"/>
    </row>
    <row r="826" spans="1:13" x14ac:dyDescent="0.2">
      <c r="A826" s="15"/>
      <c r="M826" s="47"/>
    </row>
    <row r="827" spans="1:13" x14ac:dyDescent="0.2">
      <c r="A827" s="18" t="s">
        <v>6651</v>
      </c>
      <c r="M827" s="47"/>
    </row>
    <row r="828" spans="1:13" x14ac:dyDescent="0.2">
      <c r="A828" s="17" t="s">
        <v>48</v>
      </c>
      <c r="M828" s="47"/>
    </row>
    <row r="829" spans="1:13" x14ac:dyDescent="0.2">
      <c r="A829" s="11" t="s">
        <v>4360</v>
      </c>
      <c r="M829" s="47"/>
    </row>
    <row r="830" spans="1:13" x14ac:dyDescent="0.2">
      <c r="A830" s="11" t="s">
        <v>4583</v>
      </c>
      <c r="M830" s="47"/>
    </row>
    <row r="831" spans="1:13" x14ac:dyDescent="0.2">
      <c r="A831" s="156" t="s">
        <v>4491</v>
      </c>
      <c r="M831" s="47"/>
    </row>
    <row r="832" spans="1:13" x14ac:dyDescent="0.2">
      <c r="A832" s="15" t="s">
        <v>6610</v>
      </c>
      <c r="B832" s="256" t="s">
        <v>7759</v>
      </c>
      <c r="C832" s="253" t="s">
        <v>7805</v>
      </c>
      <c r="D832" s="237" t="s">
        <v>7557</v>
      </c>
      <c r="M832" s="47"/>
    </row>
    <row r="833" spans="1:13" x14ac:dyDescent="0.2">
      <c r="M833" s="47"/>
    </row>
    <row r="834" spans="1:13" x14ac:dyDescent="0.2">
      <c r="A834" s="18" t="s">
        <v>6650</v>
      </c>
      <c r="M834" s="47"/>
    </row>
    <row r="835" spans="1:13" x14ac:dyDescent="0.2">
      <c r="A835" s="11" t="s">
        <v>48</v>
      </c>
      <c r="M835" s="47"/>
    </row>
    <row r="836" spans="1:13" x14ac:dyDescent="0.2">
      <c r="A836" s="11" t="s">
        <v>4360</v>
      </c>
      <c r="M836" s="47"/>
    </row>
    <row r="837" spans="1:13" x14ac:dyDescent="0.2">
      <c r="A837" s="15" t="s">
        <v>6656</v>
      </c>
      <c r="M837" s="47"/>
    </row>
    <row r="838" spans="1:13" x14ac:dyDescent="0.2">
      <c r="A838" s="11" t="s">
        <v>4508</v>
      </c>
      <c r="M838" s="47"/>
    </row>
    <row r="839" spans="1:13" x14ac:dyDescent="0.2">
      <c r="A839" s="156" t="s">
        <v>4491</v>
      </c>
      <c r="M839" s="47"/>
    </row>
    <row r="840" spans="1:13" x14ac:dyDescent="0.2">
      <c r="A840" s="15" t="s">
        <v>6610</v>
      </c>
      <c r="B840" s="256" t="s">
        <v>7759</v>
      </c>
      <c r="C840" s="253" t="s">
        <v>7805</v>
      </c>
      <c r="D840" s="237" t="s">
        <v>7557</v>
      </c>
      <c r="M840" s="47"/>
    </row>
    <row r="841" spans="1:13" x14ac:dyDescent="0.2">
      <c r="M841" s="47"/>
    </row>
    <row r="842" spans="1:13" x14ac:dyDescent="0.2">
      <c r="A842" s="17" t="s">
        <v>935</v>
      </c>
      <c r="M842" s="47"/>
    </row>
    <row r="843" spans="1:13" x14ac:dyDescent="0.2">
      <c r="M843" s="47"/>
    </row>
    <row r="844" spans="1:13" ht="25.5" x14ac:dyDescent="0.2">
      <c r="A844" s="13"/>
      <c r="B844" s="68"/>
      <c r="C844" s="215" t="s">
        <v>933</v>
      </c>
      <c r="D844" s="215" t="s">
        <v>839</v>
      </c>
      <c r="E844" s="215" t="s">
        <v>934</v>
      </c>
      <c r="L844" s="47"/>
    </row>
    <row r="845" spans="1:13" x14ac:dyDescent="0.2">
      <c r="A845" s="13"/>
      <c r="B845" s="68"/>
      <c r="C845" s="313" t="s">
        <v>8064</v>
      </c>
      <c r="D845" s="313" t="s">
        <v>8065</v>
      </c>
      <c r="E845" s="313" t="s">
        <v>8066</v>
      </c>
      <c r="L845" s="47"/>
    </row>
    <row r="846" spans="1:13" x14ac:dyDescent="0.2">
      <c r="A846" s="91" t="s">
        <v>822</v>
      </c>
      <c r="B846" s="313" t="s">
        <v>8061</v>
      </c>
      <c r="C846" s="596" t="s">
        <v>2295</v>
      </c>
      <c r="D846" s="596" t="s">
        <v>2292</v>
      </c>
      <c r="E846" s="596" t="s">
        <v>2290</v>
      </c>
      <c r="F846" s="17" t="s">
        <v>4868</v>
      </c>
      <c r="L846" s="47"/>
    </row>
    <row r="847" spans="1:13" x14ac:dyDescent="0.2">
      <c r="A847" s="91" t="s">
        <v>845</v>
      </c>
      <c r="B847" s="313" t="s">
        <v>8062</v>
      </c>
      <c r="C847" s="596" t="s">
        <v>2296</v>
      </c>
      <c r="D847" s="596" t="s">
        <v>2293</v>
      </c>
      <c r="E847" s="596" t="s">
        <v>2291</v>
      </c>
      <c r="F847" s="17" t="s">
        <v>4865</v>
      </c>
      <c r="L847" s="47"/>
    </row>
    <row r="848" spans="1:13" x14ac:dyDescent="0.2">
      <c r="A848" s="91" t="s">
        <v>818</v>
      </c>
      <c r="B848" s="313" t="s">
        <v>8063</v>
      </c>
      <c r="C848" s="596" t="s">
        <v>931</v>
      </c>
      <c r="D848" s="596" t="s">
        <v>2294</v>
      </c>
      <c r="E848" s="596" t="s">
        <v>932</v>
      </c>
      <c r="L848" s="47"/>
    </row>
    <row r="849" spans="1:12" x14ac:dyDescent="0.2">
      <c r="C849" s="17" t="s">
        <v>4928</v>
      </c>
      <c r="D849" s="17" t="s">
        <v>4928</v>
      </c>
      <c r="E849" s="17" t="s">
        <v>4928</v>
      </c>
      <c r="L849" s="47"/>
    </row>
    <row r="850" spans="1:12" x14ac:dyDescent="0.2">
      <c r="C850" s="17" t="s">
        <v>4452</v>
      </c>
      <c r="D850" s="17" t="s">
        <v>4452</v>
      </c>
      <c r="E850" s="17" t="s">
        <v>4452</v>
      </c>
      <c r="F850" s="47"/>
      <c r="G850" s="47"/>
      <c r="I850" s="47"/>
      <c r="J850" s="47"/>
    </row>
    <row r="851" spans="1:12" x14ac:dyDescent="0.2">
      <c r="C851" s="133" t="s">
        <v>2106</v>
      </c>
      <c r="D851" s="133" t="s">
        <v>2106</v>
      </c>
      <c r="E851" s="133" t="s">
        <v>2106</v>
      </c>
      <c r="F851" s="47"/>
      <c r="G851" s="47"/>
      <c r="H851" s="47"/>
      <c r="I851" s="47"/>
      <c r="J851" s="47"/>
    </row>
    <row r="852" spans="1:12" x14ac:dyDescent="0.2">
      <c r="C852" s="14" t="s">
        <v>6611</v>
      </c>
      <c r="D852" s="14" t="s">
        <v>6611</v>
      </c>
      <c r="E852" s="14" t="s">
        <v>6611</v>
      </c>
      <c r="F852" s="47"/>
      <c r="G852" s="47"/>
      <c r="H852" s="47"/>
      <c r="I852" s="47"/>
      <c r="J852" s="47"/>
    </row>
    <row r="853" spans="1:12" x14ac:dyDescent="0.2">
      <c r="C853" s="329" t="s">
        <v>4232</v>
      </c>
      <c r="D853" s="329" t="s">
        <v>4232</v>
      </c>
      <c r="E853" s="329" t="s">
        <v>4232</v>
      </c>
      <c r="F853" s="47"/>
      <c r="G853" s="47"/>
      <c r="H853" s="47"/>
      <c r="I853" s="47"/>
      <c r="J853" s="47"/>
    </row>
    <row r="854" spans="1:12" x14ac:dyDescent="0.2">
      <c r="C854" s="329"/>
      <c r="D854" s="329" t="s">
        <v>4467</v>
      </c>
      <c r="E854" s="329" t="s">
        <v>4466</v>
      </c>
      <c r="F854" s="47"/>
      <c r="G854" s="47"/>
      <c r="H854" s="47"/>
      <c r="I854" s="47"/>
      <c r="J854" s="47"/>
    </row>
    <row r="855" spans="1:12" x14ac:dyDescent="0.2">
      <c r="G855" s="47"/>
      <c r="H855" s="47"/>
      <c r="I855" s="47"/>
      <c r="J855" s="47"/>
      <c r="K855" s="47"/>
    </row>
    <row r="856" spans="1:12" x14ac:dyDescent="0.2">
      <c r="A856" s="18" t="s">
        <v>5214</v>
      </c>
      <c r="G856" s="47"/>
      <c r="H856" s="47"/>
      <c r="I856" s="47"/>
      <c r="J856" s="47"/>
      <c r="K856" s="47"/>
    </row>
    <row r="857" spans="1:12" x14ac:dyDescent="0.2">
      <c r="A857" s="17" t="s">
        <v>48</v>
      </c>
      <c r="G857" s="47"/>
      <c r="H857" s="47"/>
      <c r="I857" s="47"/>
      <c r="J857" s="47"/>
      <c r="K857" s="47"/>
    </row>
    <row r="858" spans="1:12" x14ac:dyDescent="0.2">
      <c r="A858" s="11" t="s">
        <v>4360</v>
      </c>
      <c r="G858" s="47"/>
      <c r="H858" s="47"/>
      <c r="I858" s="47"/>
      <c r="J858" s="47"/>
      <c r="K858" s="47"/>
    </row>
    <row r="859" spans="1:12" x14ac:dyDescent="0.2">
      <c r="A859" s="11" t="s">
        <v>4583</v>
      </c>
      <c r="G859" s="47"/>
      <c r="H859" s="47"/>
      <c r="I859" s="47"/>
      <c r="J859" s="47"/>
      <c r="K859" s="47"/>
    </row>
    <row r="860" spans="1:12" x14ac:dyDescent="0.2">
      <c r="A860" s="318" t="s">
        <v>4859</v>
      </c>
      <c r="G860" s="47"/>
      <c r="H860" s="47"/>
      <c r="I860" s="47"/>
      <c r="J860" s="47"/>
      <c r="K860" s="47"/>
    </row>
    <row r="861" spans="1:12" x14ac:dyDescent="0.2">
      <c r="A861" s="15" t="s">
        <v>6610</v>
      </c>
      <c r="B861" s="256" t="s">
        <v>7759</v>
      </c>
      <c r="C861" s="253" t="s">
        <v>7805</v>
      </c>
      <c r="D861" s="237" t="s">
        <v>7557</v>
      </c>
      <c r="G861" s="47"/>
      <c r="H861" s="47"/>
      <c r="I861" s="47"/>
      <c r="J861" s="47"/>
      <c r="K861" s="47"/>
    </row>
    <row r="862" spans="1:12" x14ac:dyDescent="0.2">
      <c r="G862" s="47"/>
      <c r="H862" s="47"/>
      <c r="I862" s="47"/>
      <c r="J862" s="47"/>
      <c r="K862" s="47"/>
    </row>
    <row r="863" spans="1:12" x14ac:dyDescent="0.2">
      <c r="A863" s="18" t="s">
        <v>5228</v>
      </c>
      <c r="G863" s="47"/>
      <c r="H863" s="47"/>
      <c r="I863" s="47"/>
      <c r="J863" s="47"/>
      <c r="K863" s="47"/>
    </row>
    <row r="864" spans="1:12" x14ac:dyDescent="0.2">
      <c r="A864" s="11" t="s">
        <v>48</v>
      </c>
      <c r="G864" s="47"/>
      <c r="H864" s="47"/>
      <c r="I864" s="47"/>
      <c r="J864" s="47"/>
      <c r="K864" s="47"/>
    </row>
    <row r="865" spans="1:11" x14ac:dyDescent="0.2">
      <c r="A865" s="11" t="s">
        <v>4360</v>
      </c>
      <c r="G865" s="47"/>
      <c r="H865" s="47"/>
      <c r="I865" s="47"/>
      <c r="J865" s="47"/>
      <c r="K865" s="47"/>
    </row>
    <row r="866" spans="1:11" x14ac:dyDescent="0.2">
      <c r="A866" s="11" t="s">
        <v>4508</v>
      </c>
      <c r="G866" s="47"/>
      <c r="H866" s="47"/>
      <c r="I866" s="47"/>
      <c r="J866" s="47"/>
      <c r="K866" s="47"/>
    </row>
    <row r="867" spans="1:11" x14ac:dyDescent="0.2">
      <c r="A867" s="15" t="s">
        <v>6656</v>
      </c>
      <c r="G867" s="47"/>
      <c r="H867" s="47"/>
      <c r="I867" s="47"/>
      <c r="J867" s="47"/>
      <c r="K867" s="47"/>
    </row>
    <row r="868" spans="1:11" x14ac:dyDescent="0.2">
      <c r="A868" s="318" t="s">
        <v>4859</v>
      </c>
      <c r="G868" s="47"/>
      <c r="H868" s="47"/>
      <c r="I868" s="47"/>
      <c r="J868" s="47"/>
      <c r="K868" s="47"/>
    </row>
    <row r="869" spans="1:11" x14ac:dyDescent="0.2">
      <c r="A869" s="15" t="s">
        <v>6610</v>
      </c>
      <c r="B869" s="256" t="s">
        <v>7759</v>
      </c>
      <c r="C869" s="253" t="s">
        <v>7805</v>
      </c>
      <c r="D869" s="237" t="s">
        <v>7557</v>
      </c>
      <c r="E869" s="47"/>
      <c r="F869" s="47"/>
      <c r="G869" s="47"/>
      <c r="H869" s="47"/>
      <c r="I869" s="47"/>
      <c r="J869" s="47"/>
      <c r="K869" s="47"/>
    </row>
    <row r="870" spans="1:11" x14ac:dyDescent="0.2">
      <c r="A870" s="15"/>
      <c r="E870" s="47"/>
      <c r="F870" s="47"/>
      <c r="G870" s="47"/>
      <c r="H870" s="47"/>
      <c r="I870" s="47"/>
      <c r="J870" s="47"/>
      <c r="K870" s="47"/>
    </row>
    <row r="871" spans="1:11" x14ac:dyDescent="0.2">
      <c r="A871" s="18" t="s">
        <v>6581</v>
      </c>
      <c r="E871" s="47"/>
      <c r="F871" s="47"/>
      <c r="G871" s="47"/>
      <c r="H871" s="47"/>
      <c r="I871" s="47"/>
      <c r="J871" s="47"/>
      <c r="K871" s="47"/>
    </row>
    <row r="872" spans="1:11" x14ac:dyDescent="0.2">
      <c r="A872" s="17" t="s">
        <v>48</v>
      </c>
      <c r="E872" s="47"/>
      <c r="F872" s="47"/>
      <c r="G872" s="47"/>
      <c r="H872" s="47"/>
      <c r="I872" s="47"/>
      <c r="J872" s="47"/>
      <c r="K872" s="47"/>
    </row>
    <row r="873" spans="1:11" x14ac:dyDescent="0.2">
      <c r="A873" s="11" t="s">
        <v>4360</v>
      </c>
      <c r="E873" s="47"/>
      <c r="F873" s="47"/>
      <c r="G873" s="47"/>
      <c r="H873" s="47"/>
      <c r="I873" s="47"/>
      <c r="J873" s="47"/>
      <c r="K873" s="47"/>
    </row>
    <row r="874" spans="1:11" x14ac:dyDescent="0.2">
      <c r="A874" s="11" t="s">
        <v>4583</v>
      </c>
      <c r="E874" s="47"/>
      <c r="F874" s="47"/>
      <c r="G874" s="47"/>
      <c r="H874" s="47"/>
      <c r="I874" s="47"/>
      <c r="J874" s="47"/>
      <c r="K874" s="47"/>
    </row>
    <row r="875" spans="1:11" x14ac:dyDescent="0.2">
      <c r="A875" s="156" t="s">
        <v>4490</v>
      </c>
      <c r="E875" s="47"/>
      <c r="F875" s="47"/>
      <c r="G875" s="47"/>
      <c r="H875" s="47"/>
      <c r="I875" s="47"/>
      <c r="J875" s="47"/>
      <c r="K875" s="47"/>
    </row>
    <row r="876" spans="1:11" x14ac:dyDescent="0.2">
      <c r="A876" s="156" t="s">
        <v>6610</v>
      </c>
      <c r="B876" s="256" t="s">
        <v>7759</v>
      </c>
      <c r="C876" s="253" t="s">
        <v>7805</v>
      </c>
      <c r="D876" s="237" t="s">
        <v>7557</v>
      </c>
      <c r="E876" s="47"/>
      <c r="F876" s="47"/>
      <c r="G876" s="47"/>
      <c r="H876" s="47"/>
      <c r="I876" s="47"/>
      <c r="J876" s="47"/>
      <c r="K876" s="47"/>
    </row>
    <row r="877" spans="1:11" x14ac:dyDescent="0.2">
      <c r="A877" s="156" t="s">
        <v>7563</v>
      </c>
      <c r="B877" s="214" t="s">
        <v>6613</v>
      </c>
      <c r="C877" s="158" t="s">
        <v>7806</v>
      </c>
      <c r="D877" s="157" t="s">
        <v>7463</v>
      </c>
      <c r="E877" s="47"/>
      <c r="F877" s="47"/>
      <c r="G877" s="47"/>
      <c r="H877" s="47"/>
      <c r="I877" s="47"/>
      <c r="J877" s="47"/>
      <c r="K877" s="47"/>
    </row>
    <row r="878" spans="1:11" x14ac:dyDescent="0.2">
      <c r="E878" s="47"/>
      <c r="F878" s="47"/>
      <c r="G878" s="47"/>
      <c r="H878" s="47"/>
      <c r="I878" s="47"/>
      <c r="J878" s="47"/>
      <c r="K878" s="47"/>
    </row>
    <row r="879" spans="1:11" x14ac:dyDescent="0.2">
      <c r="A879" s="18" t="s">
        <v>6582</v>
      </c>
      <c r="E879" s="47"/>
      <c r="F879" s="47"/>
      <c r="G879" s="47"/>
      <c r="H879" s="47"/>
      <c r="I879" s="47"/>
      <c r="J879" s="47"/>
      <c r="K879" s="47"/>
    </row>
    <row r="880" spans="1:11" x14ac:dyDescent="0.2">
      <c r="A880" s="11" t="s">
        <v>48</v>
      </c>
      <c r="E880" s="47"/>
      <c r="F880" s="47"/>
      <c r="G880" s="47"/>
      <c r="H880" s="47"/>
      <c r="I880" s="47"/>
      <c r="J880" s="47"/>
      <c r="K880" s="47"/>
    </row>
    <row r="881" spans="1:11" x14ac:dyDescent="0.2">
      <c r="A881" s="11" t="s">
        <v>4360</v>
      </c>
      <c r="E881" s="47"/>
      <c r="F881" s="47"/>
      <c r="G881" s="47"/>
      <c r="H881" s="47"/>
      <c r="I881" s="47"/>
      <c r="J881" s="47"/>
      <c r="K881" s="47"/>
    </row>
    <row r="882" spans="1:11" x14ac:dyDescent="0.2">
      <c r="A882" s="11" t="s">
        <v>4508</v>
      </c>
      <c r="E882" s="47"/>
      <c r="F882" s="47"/>
      <c r="G882" s="47"/>
      <c r="H882" s="47"/>
      <c r="I882" s="47"/>
      <c r="J882" s="47"/>
      <c r="K882" s="47"/>
    </row>
    <row r="883" spans="1:11" x14ac:dyDescent="0.2">
      <c r="A883" s="15" t="s">
        <v>6656</v>
      </c>
      <c r="E883" s="47"/>
      <c r="F883" s="47"/>
      <c r="G883" s="47"/>
      <c r="H883" s="47"/>
      <c r="I883" s="47"/>
      <c r="J883" s="47"/>
      <c r="K883" s="47"/>
    </row>
    <row r="884" spans="1:11" x14ac:dyDescent="0.2">
      <c r="A884" s="156" t="s">
        <v>4490</v>
      </c>
      <c r="E884" s="47"/>
      <c r="F884" s="47"/>
      <c r="G884" s="47"/>
      <c r="H884" s="47"/>
      <c r="I884" s="47"/>
      <c r="J884" s="47"/>
      <c r="K884" s="47"/>
    </row>
    <row r="885" spans="1:11" x14ac:dyDescent="0.2">
      <c r="A885" s="156" t="s">
        <v>6610</v>
      </c>
      <c r="B885" s="256" t="s">
        <v>7759</v>
      </c>
      <c r="C885" s="253" t="s">
        <v>7805</v>
      </c>
      <c r="D885" s="237" t="s">
        <v>7557</v>
      </c>
      <c r="E885" s="47"/>
      <c r="F885" s="47"/>
      <c r="G885" s="47"/>
      <c r="H885" s="47"/>
      <c r="I885" s="47"/>
      <c r="J885" s="47"/>
      <c r="K885" s="47"/>
    </row>
    <row r="886" spans="1:11" x14ac:dyDescent="0.2">
      <c r="A886" s="156" t="s">
        <v>7563</v>
      </c>
      <c r="B886" s="214" t="s">
        <v>6613</v>
      </c>
      <c r="C886" s="158" t="s">
        <v>7806</v>
      </c>
      <c r="D886" s="157" t="s">
        <v>7463</v>
      </c>
      <c r="E886" s="47"/>
      <c r="F886" s="47"/>
      <c r="G886" s="47"/>
      <c r="H886" s="47"/>
      <c r="I886" s="47"/>
      <c r="J886" s="47"/>
      <c r="K886" s="47"/>
    </row>
    <row r="887" spans="1:11" x14ac:dyDescent="0.2">
      <c r="A887" s="15"/>
      <c r="E887" s="47"/>
      <c r="F887" s="47"/>
      <c r="G887" s="47"/>
      <c r="H887" s="47"/>
      <c r="I887" s="47"/>
      <c r="J887" s="47"/>
      <c r="K887" s="47"/>
    </row>
    <row r="888" spans="1:11" x14ac:dyDescent="0.2">
      <c r="A888" s="18" t="s">
        <v>6649</v>
      </c>
      <c r="E888" s="47"/>
      <c r="F888" s="47"/>
      <c r="G888" s="47"/>
      <c r="H888" s="47"/>
      <c r="I888" s="47"/>
      <c r="J888" s="47"/>
      <c r="K888" s="47"/>
    </row>
    <row r="889" spans="1:11" x14ac:dyDescent="0.2">
      <c r="A889" s="17" t="s">
        <v>48</v>
      </c>
      <c r="E889" s="47"/>
      <c r="F889" s="47"/>
      <c r="G889" s="47"/>
      <c r="H889" s="47"/>
      <c r="I889" s="47"/>
      <c r="J889" s="47"/>
      <c r="K889" s="47"/>
    </row>
    <row r="890" spans="1:11" x14ac:dyDescent="0.2">
      <c r="A890" s="11" t="s">
        <v>4360</v>
      </c>
      <c r="E890" s="47"/>
      <c r="F890" s="47"/>
      <c r="G890" s="47"/>
      <c r="H890" s="47"/>
      <c r="I890" s="47"/>
      <c r="J890" s="47"/>
      <c r="K890" s="47"/>
    </row>
    <row r="891" spans="1:11" x14ac:dyDescent="0.2">
      <c r="A891" s="11" t="s">
        <v>4583</v>
      </c>
      <c r="E891" s="47"/>
      <c r="F891" s="47"/>
      <c r="G891" s="47"/>
      <c r="H891" s="47"/>
      <c r="I891" s="47"/>
      <c r="J891" s="47"/>
      <c r="K891" s="47"/>
    </row>
    <row r="892" spans="1:11" x14ac:dyDescent="0.2">
      <c r="A892" s="156" t="s">
        <v>4491</v>
      </c>
      <c r="E892" s="47"/>
      <c r="F892" s="47"/>
      <c r="G892" s="47"/>
      <c r="H892" s="47"/>
      <c r="I892" s="47"/>
      <c r="J892" s="47"/>
      <c r="K892" s="47"/>
    </row>
    <row r="893" spans="1:11" x14ac:dyDescent="0.2">
      <c r="A893" s="15" t="s">
        <v>6610</v>
      </c>
      <c r="B893" s="256" t="s">
        <v>7759</v>
      </c>
      <c r="C893" s="253" t="s">
        <v>7805</v>
      </c>
      <c r="D893" s="237" t="s">
        <v>7557</v>
      </c>
      <c r="E893" s="47"/>
      <c r="F893" s="47"/>
      <c r="G893" s="47"/>
      <c r="H893" s="47"/>
      <c r="I893" s="47"/>
      <c r="J893" s="47"/>
      <c r="K893" s="47"/>
    </row>
    <row r="894" spans="1:11" x14ac:dyDescent="0.2">
      <c r="E894" s="47"/>
      <c r="F894" s="47"/>
      <c r="G894" s="47"/>
      <c r="H894" s="47"/>
      <c r="I894" s="47"/>
      <c r="J894" s="47"/>
      <c r="K894" s="47"/>
    </row>
    <row r="895" spans="1:11" x14ac:dyDescent="0.2">
      <c r="A895" s="18" t="s">
        <v>6648</v>
      </c>
      <c r="E895" s="47"/>
      <c r="F895" s="47"/>
      <c r="G895" s="47"/>
      <c r="H895" s="47"/>
      <c r="I895" s="47"/>
      <c r="J895" s="47"/>
      <c r="K895" s="47"/>
    </row>
    <row r="896" spans="1:11" x14ac:dyDescent="0.2">
      <c r="A896" s="11" t="s">
        <v>48</v>
      </c>
      <c r="E896" s="47"/>
      <c r="F896" s="47"/>
      <c r="G896" s="47"/>
      <c r="H896" s="47"/>
      <c r="I896" s="47"/>
      <c r="J896" s="47"/>
      <c r="K896" s="47"/>
    </row>
    <row r="897" spans="1:13" x14ac:dyDescent="0.2">
      <c r="A897" s="11" t="s">
        <v>4360</v>
      </c>
      <c r="E897" s="47"/>
      <c r="F897" s="47"/>
      <c r="G897" s="47"/>
      <c r="H897" s="47"/>
      <c r="I897" s="47"/>
      <c r="J897" s="47"/>
      <c r="K897" s="47"/>
    </row>
    <row r="898" spans="1:13" x14ac:dyDescent="0.2">
      <c r="A898" s="11" t="s">
        <v>4508</v>
      </c>
      <c r="E898" s="47"/>
      <c r="F898" s="47"/>
      <c r="G898" s="47"/>
      <c r="H898" s="47"/>
      <c r="I898" s="47"/>
      <c r="J898" s="47"/>
      <c r="K898" s="47"/>
    </row>
    <row r="899" spans="1:13" x14ac:dyDescent="0.2">
      <c r="A899" s="15" t="s">
        <v>6656</v>
      </c>
      <c r="E899" s="47"/>
      <c r="F899" s="47"/>
      <c r="G899" s="47"/>
      <c r="H899" s="47"/>
      <c r="I899" s="47"/>
      <c r="J899" s="47"/>
      <c r="K899" s="47"/>
    </row>
    <row r="900" spans="1:13" x14ac:dyDescent="0.2">
      <c r="A900" s="156" t="s">
        <v>4491</v>
      </c>
      <c r="E900" s="47"/>
      <c r="F900" s="47"/>
      <c r="G900" s="47"/>
      <c r="H900" s="47"/>
      <c r="I900" s="47"/>
      <c r="J900" s="47"/>
      <c r="K900" s="47"/>
    </row>
    <row r="901" spans="1:13" x14ac:dyDescent="0.2">
      <c r="A901" s="15" t="s">
        <v>6610</v>
      </c>
      <c r="B901" s="256" t="s">
        <v>7759</v>
      </c>
      <c r="C901" s="253" t="s">
        <v>7805</v>
      </c>
      <c r="D901" s="237" t="s">
        <v>7557</v>
      </c>
      <c r="E901" s="47"/>
      <c r="F901" s="47"/>
      <c r="G901" s="47"/>
      <c r="H901" s="47"/>
      <c r="I901" s="47"/>
      <c r="J901" s="47"/>
      <c r="K901" s="47"/>
    </row>
    <row r="902" spans="1:13" x14ac:dyDescent="0.2">
      <c r="E902" s="47"/>
      <c r="F902" s="47"/>
      <c r="G902" s="47"/>
      <c r="H902" s="47"/>
      <c r="I902" s="47"/>
      <c r="J902" s="47"/>
      <c r="K902" s="47"/>
    </row>
    <row r="903" spans="1:13" x14ac:dyDescent="0.2">
      <c r="A903" s="17" t="s">
        <v>930</v>
      </c>
      <c r="E903" s="47"/>
      <c r="F903" s="47"/>
      <c r="G903" s="47"/>
      <c r="H903" s="47"/>
      <c r="I903" s="47"/>
      <c r="J903" s="47"/>
      <c r="K903" s="47"/>
    </row>
    <row r="904" spans="1:13" x14ac:dyDescent="0.2">
      <c r="E904" s="47"/>
      <c r="F904" s="47"/>
      <c r="G904" s="47"/>
      <c r="H904" s="47"/>
      <c r="I904" s="47"/>
      <c r="J904" s="47"/>
      <c r="K904" s="47"/>
    </row>
    <row r="905" spans="1:13" ht="38.25" x14ac:dyDescent="0.2">
      <c r="B905" s="68"/>
      <c r="C905" s="215" t="s">
        <v>929</v>
      </c>
      <c r="D905" s="215" t="s">
        <v>928</v>
      </c>
      <c r="E905" s="215" t="s">
        <v>926</v>
      </c>
      <c r="F905" s="215" t="s">
        <v>704</v>
      </c>
      <c r="G905" s="215" t="s">
        <v>703</v>
      </c>
      <c r="H905" s="215" t="s">
        <v>927</v>
      </c>
      <c r="M905" s="47"/>
    </row>
    <row r="906" spans="1:13" x14ac:dyDescent="0.2">
      <c r="B906" s="68"/>
      <c r="C906" s="313" t="s">
        <v>8067</v>
      </c>
      <c r="D906" s="313" t="s">
        <v>8068</v>
      </c>
      <c r="E906" s="313" t="s">
        <v>8069</v>
      </c>
      <c r="F906" s="313" t="s">
        <v>8070</v>
      </c>
      <c r="G906" s="313" t="s">
        <v>8071</v>
      </c>
      <c r="H906" s="313" t="s">
        <v>8072</v>
      </c>
      <c r="M906" s="47"/>
    </row>
    <row r="907" spans="1:13" x14ac:dyDescent="0.2">
      <c r="A907" s="495" t="s">
        <v>926</v>
      </c>
      <c r="B907" s="506" t="s">
        <v>8073</v>
      </c>
      <c r="C907" s="596" t="s">
        <v>925</v>
      </c>
      <c r="D907" s="596" t="s">
        <v>924</v>
      </c>
      <c r="E907" s="596" t="s">
        <v>2298</v>
      </c>
      <c r="F907" s="596" t="s">
        <v>923</v>
      </c>
      <c r="G907" s="596" t="s">
        <v>922</v>
      </c>
      <c r="H907" s="596" t="s">
        <v>2297</v>
      </c>
      <c r="M907" s="47"/>
    </row>
    <row r="908" spans="1:13" x14ac:dyDescent="0.2">
      <c r="C908" s="13" t="s">
        <v>4452</v>
      </c>
      <c r="D908" s="13" t="s">
        <v>4452</v>
      </c>
      <c r="E908" s="13" t="s">
        <v>4452</v>
      </c>
      <c r="F908" s="13" t="s">
        <v>4452</v>
      </c>
      <c r="G908" s="13" t="s">
        <v>4452</v>
      </c>
      <c r="H908" s="13" t="s">
        <v>4452</v>
      </c>
      <c r="J908" s="47"/>
      <c r="K908" s="47"/>
    </row>
    <row r="909" spans="1:13" x14ac:dyDescent="0.2">
      <c r="C909" s="13" t="s">
        <v>4944</v>
      </c>
      <c r="D909" s="13" t="s">
        <v>4945</v>
      </c>
      <c r="E909" s="13" t="s">
        <v>4929</v>
      </c>
      <c r="F909" s="13" t="s">
        <v>4929</v>
      </c>
      <c r="G909" s="13" t="s">
        <v>4929</v>
      </c>
      <c r="H909" s="13" t="s">
        <v>4929</v>
      </c>
      <c r="J909" s="47"/>
      <c r="K909" s="47"/>
    </row>
    <row r="910" spans="1:13" x14ac:dyDescent="0.2">
      <c r="C910" s="10" t="s">
        <v>2106</v>
      </c>
      <c r="D910" s="10" t="s">
        <v>2106</v>
      </c>
      <c r="E910" s="10" t="s">
        <v>2106</v>
      </c>
      <c r="F910" s="10" t="s">
        <v>2106</v>
      </c>
      <c r="G910" s="10" t="s">
        <v>2106</v>
      </c>
      <c r="H910" s="10" t="s">
        <v>2106</v>
      </c>
      <c r="J910" s="47"/>
      <c r="K910" s="47"/>
    </row>
    <row r="911" spans="1:13" x14ac:dyDescent="0.2">
      <c r="C911" s="14" t="s">
        <v>6611</v>
      </c>
      <c r="D911" s="14" t="s">
        <v>6611</v>
      </c>
      <c r="E911" s="14" t="s">
        <v>6611</v>
      </c>
      <c r="F911" s="14" t="s">
        <v>6611</v>
      </c>
      <c r="G911" s="14" t="s">
        <v>6611</v>
      </c>
      <c r="H911" s="14" t="s">
        <v>6611</v>
      </c>
      <c r="J911" s="47"/>
      <c r="K911" s="47"/>
    </row>
    <row r="912" spans="1:13" x14ac:dyDescent="0.2">
      <c r="C912" s="10" t="s">
        <v>4232</v>
      </c>
      <c r="D912" s="10" t="s">
        <v>4232</v>
      </c>
      <c r="E912" s="10" t="s">
        <v>4232</v>
      </c>
      <c r="F912" s="10" t="s">
        <v>4232</v>
      </c>
      <c r="G912" s="10" t="s">
        <v>4232</v>
      </c>
      <c r="H912" s="10" t="s">
        <v>4232</v>
      </c>
    </row>
    <row r="913" spans="1:9" x14ac:dyDescent="0.2">
      <c r="C913" s="9"/>
      <c r="D913" s="10"/>
      <c r="E913" s="10"/>
      <c r="F913" s="10" t="s">
        <v>4468</v>
      </c>
      <c r="G913" s="10" t="s">
        <v>4469</v>
      </c>
      <c r="H913" s="10" t="s">
        <v>4466</v>
      </c>
      <c r="I913" s="47"/>
    </row>
    <row r="915" spans="1:9" x14ac:dyDescent="0.2">
      <c r="A915" s="18" t="s">
        <v>5215</v>
      </c>
    </row>
    <row r="916" spans="1:9" x14ac:dyDescent="0.2">
      <c r="A916" s="17" t="s">
        <v>48</v>
      </c>
    </row>
    <row r="917" spans="1:9" x14ac:dyDescent="0.2">
      <c r="A917" s="11" t="s">
        <v>4360</v>
      </c>
    </row>
    <row r="918" spans="1:9" x14ac:dyDescent="0.2">
      <c r="A918" s="17" t="s">
        <v>4452</v>
      </c>
    </row>
    <row r="919" spans="1:9" x14ac:dyDescent="0.2">
      <c r="A919" s="11" t="s">
        <v>4583</v>
      </c>
    </row>
    <row r="920" spans="1:9" x14ac:dyDescent="0.2">
      <c r="A920" s="318" t="s">
        <v>4859</v>
      </c>
    </row>
    <row r="921" spans="1:9" x14ac:dyDescent="0.2">
      <c r="A921" s="15" t="s">
        <v>6610</v>
      </c>
      <c r="B921" s="256" t="s">
        <v>7759</v>
      </c>
      <c r="C921" s="253" t="s">
        <v>7805</v>
      </c>
      <c r="D921" s="237" t="s">
        <v>7557</v>
      </c>
    </row>
    <row r="923" spans="1:9" x14ac:dyDescent="0.2">
      <c r="A923" s="18" t="s">
        <v>5229</v>
      </c>
    </row>
    <row r="924" spans="1:9" x14ac:dyDescent="0.2">
      <c r="A924" s="11" t="s">
        <v>48</v>
      </c>
    </row>
    <row r="925" spans="1:9" x14ac:dyDescent="0.2">
      <c r="A925" s="11" t="s">
        <v>4360</v>
      </c>
    </row>
    <row r="926" spans="1:9" x14ac:dyDescent="0.2">
      <c r="A926" s="17" t="s">
        <v>4452</v>
      </c>
    </row>
    <row r="927" spans="1:9" x14ac:dyDescent="0.2">
      <c r="A927" s="11" t="s">
        <v>4508</v>
      </c>
      <c r="I927" s="47"/>
    </row>
    <row r="928" spans="1:9" x14ac:dyDescent="0.2">
      <c r="A928" s="15" t="s">
        <v>6656</v>
      </c>
      <c r="I928" s="47"/>
    </row>
    <row r="929" spans="1:11" x14ac:dyDescent="0.2">
      <c r="A929" s="318" t="s">
        <v>4859</v>
      </c>
      <c r="C929" s="13"/>
      <c r="D929" s="13"/>
      <c r="E929" s="13"/>
      <c r="F929" s="13"/>
      <c r="G929" s="13"/>
      <c r="H929" s="13"/>
    </row>
    <row r="930" spans="1:11" x14ac:dyDescent="0.2">
      <c r="A930" s="15" t="s">
        <v>6610</v>
      </c>
      <c r="B930" s="256" t="s">
        <v>7759</v>
      </c>
      <c r="C930" s="253" t="s">
        <v>7805</v>
      </c>
      <c r="D930" s="237" t="s">
        <v>7557</v>
      </c>
      <c r="E930" s="47"/>
      <c r="F930" s="47"/>
      <c r="G930" s="47"/>
      <c r="I930" s="47"/>
      <c r="J930" s="47"/>
      <c r="K930" s="47"/>
    </row>
    <row r="931" spans="1:11" x14ac:dyDescent="0.2">
      <c r="A931" s="15"/>
      <c r="E931" s="47"/>
      <c r="F931" s="47"/>
      <c r="G931" s="47"/>
      <c r="I931" s="47"/>
      <c r="J931" s="47"/>
      <c r="K931" s="47"/>
    </row>
    <row r="932" spans="1:11" x14ac:dyDescent="0.2">
      <c r="A932" s="18" t="s">
        <v>6583</v>
      </c>
      <c r="E932" s="47"/>
      <c r="F932" s="47"/>
      <c r="G932" s="47"/>
      <c r="I932" s="47"/>
      <c r="J932" s="47"/>
      <c r="K932" s="47"/>
    </row>
    <row r="933" spans="1:11" x14ac:dyDescent="0.2">
      <c r="A933" s="17" t="s">
        <v>48</v>
      </c>
      <c r="E933" s="47"/>
      <c r="F933" s="47"/>
      <c r="G933" s="47"/>
      <c r="I933" s="47"/>
      <c r="J933" s="47"/>
      <c r="K933" s="47"/>
    </row>
    <row r="934" spans="1:11" x14ac:dyDescent="0.2">
      <c r="A934" s="11" t="s">
        <v>4360</v>
      </c>
      <c r="E934" s="47"/>
      <c r="F934" s="47"/>
      <c r="G934" s="47"/>
      <c r="I934" s="47"/>
      <c r="J934" s="47"/>
      <c r="K934" s="47"/>
    </row>
    <row r="935" spans="1:11" x14ac:dyDescent="0.2">
      <c r="A935" s="17" t="s">
        <v>4452</v>
      </c>
      <c r="E935" s="47"/>
      <c r="F935" s="47"/>
      <c r="G935" s="47"/>
      <c r="I935" s="47"/>
      <c r="J935" s="47"/>
      <c r="K935" s="47"/>
    </row>
    <row r="936" spans="1:11" x14ac:dyDescent="0.2">
      <c r="A936" s="11" t="s">
        <v>4583</v>
      </c>
      <c r="E936" s="47"/>
      <c r="F936" s="47"/>
      <c r="G936" s="47"/>
      <c r="I936" s="47"/>
      <c r="J936" s="47"/>
      <c r="K936" s="47"/>
    </row>
    <row r="937" spans="1:11" x14ac:dyDescent="0.2">
      <c r="A937" s="156" t="s">
        <v>4490</v>
      </c>
      <c r="E937" s="47"/>
      <c r="F937" s="47"/>
      <c r="G937" s="47"/>
      <c r="I937" s="47"/>
      <c r="J937" s="47"/>
      <c r="K937" s="47"/>
    </row>
    <row r="938" spans="1:11" x14ac:dyDescent="0.2">
      <c r="A938" s="156" t="s">
        <v>6610</v>
      </c>
      <c r="B938" s="256" t="s">
        <v>7759</v>
      </c>
      <c r="C938" s="253" t="s">
        <v>7805</v>
      </c>
      <c r="D938" s="237" t="s">
        <v>7557</v>
      </c>
      <c r="E938" s="47"/>
      <c r="F938" s="47"/>
      <c r="G938" s="47"/>
      <c r="I938" s="47"/>
      <c r="J938" s="47"/>
      <c r="K938" s="47"/>
    </row>
    <row r="939" spans="1:11" x14ac:dyDescent="0.2">
      <c r="A939" s="156" t="s">
        <v>7563</v>
      </c>
      <c r="B939" s="214" t="s">
        <v>6613</v>
      </c>
      <c r="C939" s="158" t="s">
        <v>7806</v>
      </c>
      <c r="D939" s="157" t="s">
        <v>7463</v>
      </c>
      <c r="E939" s="47"/>
      <c r="F939" s="47"/>
      <c r="G939" s="47"/>
      <c r="I939" s="47"/>
      <c r="J939" s="47"/>
      <c r="K939" s="47"/>
    </row>
    <row r="940" spans="1:11" x14ac:dyDescent="0.2">
      <c r="E940" s="47"/>
      <c r="F940" s="47"/>
      <c r="G940" s="47"/>
      <c r="I940" s="47"/>
      <c r="J940" s="47"/>
      <c r="K940" s="47"/>
    </row>
    <row r="941" spans="1:11" x14ac:dyDescent="0.2">
      <c r="A941" s="18" t="s">
        <v>6584</v>
      </c>
      <c r="E941" s="47"/>
      <c r="F941" s="47"/>
      <c r="G941" s="47"/>
      <c r="I941" s="47"/>
      <c r="J941" s="47"/>
      <c r="K941" s="47"/>
    </row>
    <row r="942" spans="1:11" x14ac:dyDescent="0.2">
      <c r="A942" s="11" t="s">
        <v>48</v>
      </c>
      <c r="E942" s="47"/>
      <c r="F942" s="47"/>
      <c r="G942" s="47"/>
      <c r="I942" s="47"/>
      <c r="J942" s="47"/>
      <c r="K942" s="47"/>
    </row>
    <row r="943" spans="1:11" x14ac:dyDescent="0.2">
      <c r="A943" s="11" t="s">
        <v>4360</v>
      </c>
      <c r="E943" s="47"/>
      <c r="F943" s="47"/>
      <c r="G943" s="47"/>
      <c r="I943" s="47"/>
      <c r="J943" s="47"/>
      <c r="K943" s="47"/>
    </row>
    <row r="944" spans="1:11" x14ac:dyDescent="0.2">
      <c r="A944" s="17" t="s">
        <v>4452</v>
      </c>
      <c r="E944" s="47"/>
      <c r="F944" s="47"/>
      <c r="G944" s="47"/>
      <c r="I944" s="47"/>
      <c r="J944" s="47"/>
      <c r="K944" s="47"/>
    </row>
    <row r="945" spans="1:11" x14ac:dyDescent="0.2">
      <c r="A945" s="11" t="s">
        <v>4508</v>
      </c>
      <c r="E945" s="47"/>
      <c r="F945" s="47"/>
      <c r="G945" s="47"/>
      <c r="I945" s="47"/>
      <c r="J945" s="47"/>
      <c r="K945" s="47"/>
    </row>
    <row r="946" spans="1:11" x14ac:dyDescent="0.2">
      <c r="A946" s="15" t="s">
        <v>6656</v>
      </c>
      <c r="E946" s="47"/>
      <c r="F946" s="47"/>
      <c r="G946" s="47"/>
      <c r="I946" s="47"/>
      <c r="J946" s="47"/>
      <c r="K946" s="47"/>
    </row>
    <row r="947" spans="1:11" x14ac:dyDescent="0.2">
      <c r="A947" s="156" t="s">
        <v>4490</v>
      </c>
      <c r="E947" s="47"/>
      <c r="F947" s="47"/>
      <c r="G947" s="47"/>
      <c r="I947" s="47"/>
      <c r="J947" s="47"/>
      <c r="K947" s="47"/>
    </row>
    <row r="948" spans="1:11" x14ac:dyDescent="0.2">
      <c r="A948" s="156" t="s">
        <v>6610</v>
      </c>
      <c r="B948" s="256" t="s">
        <v>7759</v>
      </c>
      <c r="C948" s="253" t="s">
        <v>7805</v>
      </c>
      <c r="D948" s="237" t="s">
        <v>7557</v>
      </c>
      <c r="E948" s="47"/>
      <c r="F948" s="47"/>
      <c r="G948" s="47"/>
      <c r="I948" s="47"/>
      <c r="J948" s="47"/>
      <c r="K948" s="47"/>
    </row>
    <row r="949" spans="1:11" x14ac:dyDescent="0.2">
      <c r="A949" s="156" t="s">
        <v>7563</v>
      </c>
      <c r="B949" s="214" t="s">
        <v>6613</v>
      </c>
      <c r="C949" s="158" t="s">
        <v>7806</v>
      </c>
      <c r="D949" s="157" t="s">
        <v>7463</v>
      </c>
      <c r="E949" s="47"/>
      <c r="F949" s="47"/>
      <c r="G949" s="47"/>
      <c r="I949" s="47"/>
      <c r="J949" s="47"/>
      <c r="K949" s="47"/>
    </row>
    <row r="950" spans="1:11" x14ac:dyDescent="0.2">
      <c r="A950" s="15"/>
      <c r="E950" s="47"/>
      <c r="F950" s="47"/>
      <c r="G950" s="47"/>
      <c r="I950" s="47"/>
      <c r="J950" s="47"/>
      <c r="K950" s="47"/>
    </row>
    <row r="951" spans="1:11" x14ac:dyDescent="0.2">
      <c r="A951" s="18" t="s">
        <v>6647</v>
      </c>
      <c r="E951" s="47"/>
      <c r="F951" s="47"/>
      <c r="G951" s="47"/>
      <c r="I951" s="47"/>
      <c r="J951" s="47"/>
      <c r="K951" s="47"/>
    </row>
    <row r="952" spans="1:11" x14ac:dyDescent="0.2">
      <c r="A952" s="17" t="s">
        <v>48</v>
      </c>
      <c r="E952" s="47"/>
      <c r="F952" s="47"/>
      <c r="G952" s="47"/>
      <c r="I952" s="47"/>
      <c r="J952" s="47"/>
      <c r="K952" s="47"/>
    </row>
    <row r="953" spans="1:11" x14ac:dyDescent="0.2">
      <c r="A953" s="11" t="s">
        <v>4360</v>
      </c>
      <c r="E953" s="47"/>
      <c r="F953" s="47"/>
      <c r="G953" s="47"/>
      <c r="I953" s="47"/>
      <c r="J953" s="47"/>
      <c r="K953" s="47"/>
    </row>
    <row r="954" spans="1:11" x14ac:dyDescent="0.2">
      <c r="A954" s="17" t="s">
        <v>4452</v>
      </c>
      <c r="E954" s="47"/>
      <c r="F954" s="47"/>
      <c r="G954" s="47"/>
      <c r="I954" s="47"/>
      <c r="J954" s="47"/>
      <c r="K954" s="47"/>
    </row>
    <row r="955" spans="1:11" x14ac:dyDescent="0.2">
      <c r="A955" s="11" t="s">
        <v>4583</v>
      </c>
      <c r="E955" s="47"/>
      <c r="F955" s="47"/>
      <c r="G955" s="47"/>
      <c r="I955" s="47"/>
      <c r="J955" s="47"/>
      <c r="K955" s="47"/>
    </row>
    <row r="956" spans="1:11" x14ac:dyDescent="0.2">
      <c r="A956" s="156" t="s">
        <v>4491</v>
      </c>
      <c r="E956" s="47"/>
      <c r="F956" s="47"/>
      <c r="G956" s="47"/>
      <c r="I956" s="47"/>
      <c r="J956" s="47"/>
      <c r="K956" s="47"/>
    </row>
    <row r="957" spans="1:11" x14ac:dyDescent="0.2">
      <c r="A957" s="15" t="s">
        <v>6610</v>
      </c>
      <c r="B957" s="256" t="s">
        <v>7759</v>
      </c>
      <c r="C957" s="253" t="s">
        <v>7805</v>
      </c>
      <c r="D957" s="237" t="s">
        <v>7557</v>
      </c>
      <c r="E957" s="47"/>
      <c r="F957" s="47"/>
      <c r="G957" s="47"/>
      <c r="I957" s="47"/>
      <c r="J957" s="47"/>
      <c r="K957" s="47"/>
    </row>
    <row r="958" spans="1:11" x14ac:dyDescent="0.2">
      <c r="A958" s="11"/>
      <c r="E958" s="47"/>
      <c r="F958" s="47"/>
      <c r="G958" s="47"/>
      <c r="I958" s="47"/>
      <c r="J958" s="47"/>
      <c r="K958" s="47"/>
    </row>
    <row r="959" spans="1:11" x14ac:dyDescent="0.2">
      <c r="A959" s="18" t="s">
        <v>6646</v>
      </c>
      <c r="E959" s="47"/>
      <c r="F959" s="47"/>
      <c r="G959" s="47"/>
      <c r="I959" s="47"/>
      <c r="J959" s="47"/>
      <c r="K959" s="47"/>
    </row>
    <row r="960" spans="1:11" x14ac:dyDescent="0.2">
      <c r="A960" s="11" t="s">
        <v>48</v>
      </c>
      <c r="E960" s="47"/>
      <c r="F960" s="47"/>
      <c r="G960" s="47"/>
      <c r="I960" s="47"/>
      <c r="J960" s="47"/>
      <c r="K960" s="47"/>
    </row>
    <row r="961" spans="1:11" x14ac:dyDescent="0.2">
      <c r="A961" s="11" t="s">
        <v>4360</v>
      </c>
      <c r="E961" s="47"/>
      <c r="F961" s="47"/>
      <c r="G961" s="47"/>
      <c r="I961" s="47"/>
      <c r="J961" s="47"/>
      <c r="K961" s="47"/>
    </row>
    <row r="962" spans="1:11" x14ac:dyDescent="0.2">
      <c r="A962" s="17" t="s">
        <v>4452</v>
      </c>
      <c r="E962" s="47"/>
      <c r="F962" s="47"/>
      <c r="G962" s="47"/>
      <c r="I962" s="47"/>
      <c r="J962" s="47"/>
      <c r="K962" s="47"/>
    </row>
    <row r="963" spans="1:11" x14ac:dyDescent="0.2">
      <c r="A963" s="11" t="s">
        <v>4508</v>
      </c>
      <c r="E963" s="47"/>
      <c r="F963" s="47"/>
      <c r="G963" s="47"/>
      <c r="I963" s="47"/>
      <c r="J963" s="47"/>
      <c r="K963" s="47"/>
    </row>
    <row r="964" spans="1:11" x14ac:dyDescent="0.2">
      <c r="A964" s="15" t="s">
        <v>6656</v>
      </c>
      <c r="E964" s="47"/>
      <c r="F964" s="47"/>
      <c r="G964" s="47"/>
      <c r="I964" s="47"/>
      <c r="J964" s="47"/>
      <c r="K964" s="47"/>
    </row>
    <row r="965" spans="1:11" x14ac:dyDescent="0.2">
      <c r="A965" s="156" t="s">
        <v>4491</v>
      </c>
      <c r="E965" s="47"/>
      <c r="F965" s="47"/>
      <c r="G965" s="47"/>
      <c r="I965" s="47"/>
      <c r="J965" s="47"/>
      <c r="K965" s="47"/>
    </row>
    <row r="966" spans="1:11" x14ac:dyDescent="0.2">
      <c r="A966" s="15" t="s">
        <v>6610</v>
      </c>
      <c r="B966" s="256" t="s">
        <v>7759</v>
      </c>
      <c r="C966" s="253" t="s">
        <v>7805</v>
      </c>
      <c r="D966" s="237" t="s">
        <v>7557</v>
      </c>
      <c r="E966" s="47"/>
      <c r="F966" s="47"/>
      <c r="G966" s="47"/>
      <c r="I966" s="47"/>
      <c r="J966" s="47"/>
      <c r="K966" s="47"/>
    </row>
    <row r="967" spans="1:11" x14ac:dyDescent="0.2">
      <c r="E967" s="47"/>
      <c r="F967" s="47"/>
      <c r="G967" s="47"/>
      <c r="H967" s="47"/>
      <c r="I967" s="47"/>
      <c r="J967" s="47"/>
      <c r="K967" s="47"/>
    </row>
    <row r="968" spans="1:11" x14ac:dyDescent="0.2">
      <c r="A968" s="17" t="s">
        <v>921</v>
      </c>
      <c r="E968" s="47"/>
      <c r="F968" s="47"/>
      <c r="G968" s="47"/>
      <c r="H968" s="47"/>
      <c r="I968" s="47"/>
    </row>
    <row r="969" spans="1:11" x14ac:dyDescent="0.2">
      <c r="E969" s="47"/>
      <c r="F969" s="47"/>
      <c r="G969" s="47"/>
      <c r="H969" s="47"/>
      <c r="I969" s="47"/>
      <c r="J969" s="47"/>
      <c r="K969" s="47"/>
    </row>
    <row r="970" spans="1:11" ht="38.25" x14ac:dyDescent="0.2">
      <c r="C970" s="215" t="s">
        <v>919</v>
      </c>
      <c r="D970" s="215" t="s">
        <v>704</v>
      </c>
      <c r="E970" s="215" t="s">
        <v>703</v>
      </c>
      <c r="F970" s="215" t="s">
        <v>920</v>
      </c>
      <c r="G970" s="47"/>
      <c r="H970" s="47"/>
      <c r="I970" s="47"/>
      <c r="J970" s="47"/>
      <c r="K970" s="47"/>
    </row>
    <row r="971" spans="1:11" x14ac:dyDescent="0.2">
      <c r="C971" s="313" t="s">
        <v>8075</v>
      </c>
      <c r="D971" s="313" t="s">
        <v>8076</v>
      </c>
      <c r="E971" s="313" t="s">
        <v>8077</v>
      </c>
      <c r="F971" s="313" t="s">
        <v>8078</v>
      </c>
      <c r="G971" s="47"/>
      <c r="H971" s="47"/>
      <c r="I971" s="47"/>
      <c r="J971" s="47"/>
      <c r="K971" s="47"/>
    </row>
    <row r="972" spans="1:11" x14ac:dyDescent="0.2">
      <c r="A972" s="89" t="s">
        <v>228</v>
      </c>
      <c r="B972" s="508" t="s">
        <v>8074</v>
      </c>
      <c r="C972" s="595" t="s">
        <v>916</v>
      </c>
      <c r="D972" s="595" t="s">
        <v>918</v>
      </c>
      <c r="E972" s="595" t="s">
        <v>917</v>
      </c>
      <c r="F972" s="595" t="s">
        <v>1372</v>
      </c>
      <c r="G972" s="101" t="s">
        <v>4930</v>
      </c>
      <c r="I972" s="47"/>
      <c r="J972" s="47"/>
    </row>
    <row r="973" spans="1:11" x14ac:dyDescent="0.2">
      <c r="C973" s="133" t="s">
        <v>2106</v>
      </c>
      <c r="D973" s="133" t="s">
        <v>2106</v>
      </c>
      <c r="E973" s="133" t="s">
        <v>2106</v>
      </c>
      <c r="F973" s="133" t="s">
        <v>2106</v>
      </c>
      <c r="G973" s="47"/>
      <c r="I973" s="47"/>
      <c r="J973" s="47"/>
    </row>
    <row r="974" spans="1:11" x14ac:dyDescent="0.2">
      <c r="C974" s="14" t="s">
        <v>6611</v>
      </c>
      <c r="D974" s="14" t="s">
        <v>6611</v>
      </c>
      <c r="E974" s="14" t="s">
        <v>6611</v>
      </c>
      <c r="F974" s="14" t="s">
        <v>6611</v>
      </c>
      <c r="G974" s="47"/>
      <c r="I974" s="47"/>
      <c r="J974" s="47"/>
    </row>
    <row r="975" spans="1:11" x14ac:dyDescent="0.2">
      <c r="C975" s="329" t="s">
        <v>4232</v>
      </c>
      <c r="D975" s="329" t="s">
        <v>4232</v>
      </c>
      <c r="E975" s="329" t="s">
        <v>4232</v>
      </c>
      <c r="F975" s="329" t="s">
        <v>4232</v>
      </c>
      <c r="G975" s="47"/>
      <c r="I975" s="47"/>
      <c r="J975" s="47"/>
    </row>
    <row r="976" spans="1:11" x14ac:dyDescent="0.2">
      <c r="C976" s="329"/>
      <c r="D976" s="329" t="s">
        <v>4468</v>
      </c>
      <c r="E976" s="329" t="s">
        <v>4469</v>
      </c>
      <c r="F976" s="329" t="s">
        <v>4466</v>
      </c>
      <c r="G976" s="47"/>
      <c r="I976" s="47"/>
      <c r="J976" s="47"/>
    </row>
    <row r="977" spans="1:11" x14ac:dyDescent="0.2">
      <c r="H977" s="47"/>
      <c r="I977" s="47"/>
      <c r="J977" s="47"/>
      <c r="K977" s="47"/>
    </row>
    <row r="978" spans="1:11" x14ac:dyDescent="0.2">
      <c r="A978" s="18" t="s">
        <v>5216</v>
      </c>
      <c r="H978" s="47"/>
      <c r="I978" s="47"/>
      <c r="J978" s="47"/>
      <c r="K978" s="47"/>
    </row>
    <row r="979" spans="1:11" x14ac:dyDescent="0.2">
      <c r="A979" s="17" t="s">
        <v>48</v>
      </c>
      <c r="H979" s="47"/>
      <c r="I979" s="47"/>
      <c r="J979" s="47"/>
      <c r="K979" s="47"/>
    </row>
    <row r="980" spans="1:11" x14ac:dyDescent="0.2">
      <c r="A980" s="11" t="s">
        <v>4360</v>
      </c>
      <c r="H980" s="47"/>
      <c r="I980" s="47"/>
      <c r="J980" s="47"/>
      <c r="K980" s="47"/>
    </row>
    <row r="981" spans="1:11" x14ac:dyDescent="0.2">
      <c r="A981" s="11" t="s">
        <v>4583</v>
      </c>
      <c r="H981" s="47"/>
      <c r="I981" s="47"/>
      <c r="J981" s="47"/>
      <c r="K981" s="47"/>
    </row>
    <row r="982" spans="1:11" x14ac:dyDescent="0.2">
      <c r="A982" s="318" t="s">
        <v>4859</v>
      </c>
      <c r="H982" s="47"/>
      <c r="I982" s="47"/>
      <c r="J982" s="47"/>
      <c r="K982" s="47"/>
    </row>
    <row r="983" spans="1:11" x14ac:dyDescent="0.2">
      <c r="A983" s="15" t="s">
        <v>6610</v>
      </c>
      <c r="B983" s="256" t="s">
        <v>7759</v>
      </c>
      <c r="C983" s="253" t="s">
        <v>7805</v>
      </c>
      <c r="D983" s="237" t="s">
        <v>7557</v>
      </c>
      <c r="H983" s="47"/>
      <c r="I983" s="47"/>
      <c r="J983" s="47"/>
      <c r="K983" s="47"/>
    </row>
    <row r="984" spans="1:11" x14ac:dyDescent="0.2">
      <c r="H984" s="47"/>
      <c r="I984" s="47"/>
      <c r="J984" s="47"/>
      <c r="K984" s="47"/>
    </row>
    <row r="985" spans="1:11" x14ac:dyDescent="0.2">
      <c r="A985" s="18" t="s">
        <v>5230</v>
      </c>
      <c r="H985" s="47"/>
      <c r="I985" s="47"/>
      <c r="J985" s="47"/>
      <c r="K985" s="47"/>
    </row>
    <row r="986" spans="1:11" x14ac:dyDescent="0.2">
      <c r="A986" s="11" t="s">
        <v>48</v>
      </c>
      <c r="H986" s="47"/>
      <c r="I986" s="47"/>
      <c r="J986" s="47"/>
      <c r="K986" s="47"/>
    </row>
    <row r="987" spans="1:11" x14ac:dyDescent="0.2">
      <c r="A987" s="11" t="s">
        <v>4360</v>
      </c>
      <c r="H987" s="47"/>
      <c r="I987" s="47"/>
      <c r="J987" s="47"/>
      <c r="K987" s="47"/>
    </row>
    <row r="988" spans="1:11" x14ac:dyDescent="0.2">
      <c r="A988" s="11" t="s">
        <v>4508</v>
      </c>
      <c r="H988" s="47"/>
      <c r="I988" s="47"/>
      <c r="J988" s="47"/>
      <c r="K988" s="47"/>
    </row>
    <row r="989" spans="1:11" x14ac:dyDescent="0.2">
      <c r="A989" s="15" t="s">
        <v>6656</v>
      </c>
      <c r="H989" s="47"/>
      <c r="I989" s="47"/>
      <c r="J989" s="47"/>
      <c r="K989" s="47"/>
    </row>
    <row r="990" spans="1:11" x14ac:dyDescent="0.2">
      <c r="A990" s="318" t="s">
        <v>4859</v>
      </c>
      <c r="G990" s="47"/>
      <c r="H990" s="47"/>
      <c r="I990" s="47"/>
      <c r="J990" s="47"/>
      <c r="K990" s="47"/>
    </row>
    <row r="991" spans="1:11" x14ac:dyDescent="0.2">
      <c r="A991" s="15" t="s">
        <v>6610</v>
      </c>
      <c r="B991" s="256" t="s">
        <v>7759</v>
      </c>
      <c r="C991" s="253" t="s">
        <v>7805</v>
      </c>
      <c r="D991" s="237" t="s">
        <v>7557</v>
      </c>
      <c r="G991" s="47"/>
      <c r="H991" s="47"/>
      <c r="I991" s="47"/>
      <c r="J991" s="47"/>
      <c r="K991" s="47"/>
    </row>
    <row r="992" spans="1:11" x14ac:dyDescent="0.2">
      <c r="A992" s="15"/>
      <c r="G992" s="47"/>
      <c r="H992" s="47"/>
      <c r="I992" s="47"/>
      <c r="J992" s="47"/>
      <c r="K992" s="47"/>
    </row>
    <row r="993" spans="1:11" x14ac:dyDescent="0.2">
      <c r="A993" s="18" t="s">
        <v>6585</v>
      </c>
      <c r="G993" s="47"/>
      <c r="H993" s="47"/>
      <c r="I993" s="47"/>
      <c r="J993" s="47"/>
      <c r="K993" s="47"/>
    </row>
    <row r="994" spans="1:11" x14ac:dyDescent="0.2">
      <c r="A994" s="17" t="s">
        <v>48</v>
      </c>
      <c r="G994" s="47"/>
      <c r="H994" s="47"/>
      <c r="I994" s="47"/>
      <c r="J994" s="47"/>
      <c r="K994" s="47"/>
    </row>
    <row r="995" spans="1:11" x14ac:dyDescent="0.2">
      <c r="A995" s="11" t="s">
        <v>4360</v>
      </c>
      <c r="G995" s="47"/>
      <c r="H995" s="47"/>
      <c r="I995" s="47"/>
      <c r="J995" s="47"/>
      <c r="K995" s="47"/>
    </row>
    <row r="996" spans="1:11" x14ac:dyDescent="0.2">
      <c r="A996" s="11" t="s">
        <v>4583</v>
      </c>
      <c r="G996" s="47"/>
      <c r="H996" s="47"/>
      <c r="I996" s="47"/>
      <c r="J996" s="47"/>
      <c r="K996" s="47"/>
    </row>
    <row r="997" spans="1:11" x14ac:dyDescent="0.2">
      <c r="A997" s="156" t="s">
        <v>4490</v>
      </c>
      <c r="G997" s="47"/>
      <c r="H997" s="47"/>
      <c r="I997" s="47"/>
      <c r="J997" s="47"/>
      <c r="K997" s="47"/>
    </row>
    <row r="998" spans="1:11" x14ac:dyDescent="0.2">
      <c r="A998" s="156" t="s">
        <v>6610</v>
      </c>
      <c r="B998" s="256" t="s">
        <v>7759</v>
      </c>
      <c r="C998" s="253" t="s">
        <v>7805</v>
      </c>
      <c r="D998" s="237" t="s">
        <v>7557</v>
      </c>
      <c r="G998" s="47"/>
      <c r="H998" s="47"/>
      <c r="I998" s="47"/>
      <c r="J998" s="47"/>
      <c r="K998" s="47"/>
    </row>
    <row r="999" spans="1:11" x14ac:dyDescent="0.2">
      <c r="A999" s="156" t="s">
        <v>7563</v>
      </c>
      <c r="B999" s="214" t="s">
        <v>6613</v>
      </c>
      <c r="C999" s="158" t="s">
        <v>7806</v>
      </c>
      <c r="D999" s="157" t="s">
        <v>7463</v>
      </c>
      <c r="G999" s="47"/>
      <c r="H999" s="47"/>
      <c r="I999" s="47"/>
      <c r="J999" s="47"/>
      <c r="K999" s="47"/>
    </row>
    <row r="1000" spans="1:11" x14ac:dyDescent="0.2">
      <c r="G1000" s="47"/>
      <c r="H1000" s="47"/>
      <c r="I1000" s="47"/>
      <c r="J1000" s="47"/>
      <c r="K1000" s="47"/>
    </row>
    <row r="1001" spans="1:11" x14ac:dyDescent="0.2">
      <c r="A1001" s="18" t="s">
        <v>6586</v>
      </c>
      <c r="G1001" s="47"/>
      <c r="H1001" s="47"/>
      <c r="I1001" s="47"/>
      <c r="J1001" s="47"/>
      <c r="K1001" s="47"/>
    </row>
    <row r="1002" spans="1:11" x14ac:dyDescent="0.2">
      <c r="A1002" s="11" t="s">
        <v>48</v>
      </c>
      <c r="G1002" s="47"/>
      <c r="H1002" s="47"/>
      <c r="I1002" s="47"/>
      <c r="J1002" s="47"/>
      <c r="K1002" s="47"/>
    </row>
    <row r="1003" spans="1:11" x14ac:dyDescent="0.2">
      <c r="A1003" s="11" t="s">
        <v>4360</v>
      </c>
      <c r="G1003" s="47"/>
      <c r="H1003" s="47"/>
      <c r="I1003" s="47"/>
      <c r="J1003" s="47"/>
      <c r="K1003" s="47"/>
    </row>
    <row r="1004" spans="1:11" x14ac:dyDescent="0.2">
      <c r="A1004" s="11" t="s">
        <v>4508</v>
      </c>
      <c r="G1004" s="47"/>
      <c r="H1004" s="47"/>
      <c r="I1004" s="47"/>
      <c r="J1004" s="47"/>
      <c r="K1004" s="47"/>
    </row>
    <row r="1005" spans="1:11" x14ac:dyDescent="0.2">
      <c r="A1005" s="15" t="s">
        <v>6656</v>
      </c>
      <c r="G1005" s="47"/>
      <c r="H1005" s="47"/>
      <c r="I1005" s="47"/>
      <c r="J1005" s="47"/>
      <c r="K1005" s="47"/>
    </row>
    <row r="1006" spans="1:11" x14ac:dyDescent="0.2">
      <c r="A1006" s="156" t="s">
        <v>4490</v>
      </c>
      <c r="G1006" s="47"/>
      <c r="H1006" s="47"/>
      <c r="I1006" s="47"/>
      <c r="J1006" s="47"/>
      <c r="K1006" s="47"/>
    </row>
    <row r="1007" spans="1:11" x14ac:dyDescent="0.2">
      <c r="A1007" s="156" t="s">
        <v>6610</v>
      </c>
      <c r="B1007" s="256" t="s">
        <v>7759</v>
      </c>
      <c r="C1007" s="253" t="s">
        <v>7805</v>
      </c>
      <c r="D1007" s="237" t="s">
        <v>7557</v>
      </c>
      <c r="G1007" s="47"/>
      <c r="H1007" s="47"/>
      <c r="I1007" s="47"/>
      <c r="J1007" s="47"/>
      <c r="K1007" s="47"/>
    </row>
    <row r="1008" spans="1:11" x14ac:dyDescent="0.2">
      <c r="A1008" s="156" t="s">
        <v>7563</v>
      </c>
      <c r="B1008" s="214" t="s">
        <v>6613</v>
      </c>
      <c r="C1008" s="158" t="s">
        <v>7806</v>
      </c>
      <c r="D1008" s="157" t="s">
        <v>7463</v>
      </c>
      <c r="G1008" s="47"/>
      <c r="H1008" s="47"/>
      <c r="I1008" s="47"/>
      <c r="J1008" s="47"/>
      <c r="K1008" s="47"/>
    </row>
    <row r="1009" spans="1:11" x14ac:dyDescent="0.2">
      <c r="A1009" s="15"/>
      <c r="G1009" s="47"/>
      <c r="H1009" s="47"/>
      <c r="I1009" s="47"/>
      <c r="J1009" s="47"/>
      <c r="K1009" s="47"/>
    </row>
    <row r="1010" spans="1:11" x14ac:dyDescent="0.2">
      <c r="A1010" s="18" t="s">
        <v>6645</v>
      </c>
      <c r="G1010" s="47"/>
      <c r="H1010" s="47"/>
      <c r="I1010" s="47"/>
      <c r="J1010" s="47"/>
      <c r="K1010" s="47"/>
    </row>
    <row r="1011" spans="1:11" x14ac:dyDescent="0.2">
      <c r="A1011" s="17" t="s">
        <v>48</v>
      </c>
      <c r="G1011" s="47"/>
      <c r="H1011" s="47"/>
      <c r="I1011" s="47"/>
      <c r="J1011" s="47"/>
      <c r="K1011" s="47"/>
    </row>
    <row r="1012" spans="1:11" x14ac:dyDescent="0.2">
      <c r="A1012" s="11" t="s">
        <v>4360</v>
      </c>
      <c r="G1012" s="47"/>
      <c r="H1012" s="47"/>
      <c r="I1012" s="47"/>
      <c r="J1012" s="47"/>
      <c r="K1012" s="47"/>
    </row>
    <row r="1013" spans="1:11" x14ac:dyDescent="0.2">
      <c r="A1013" s="11" t="s">
        <v>4583</v>
      </c>
      <c r="G1013" s="47"/>
      <c r="H1013" s="47"/>
      <c r="I1013" s="47"/>
      <c r="J1013" s="47"/>
      <c r="K1013" s="47"/>
    </row>
    <row r="1014" spans="1:11" x14ac:dyDescent="0.2">
      <c r="A1014" s="156" t="s">
        <v>4491</v>
      </c>
      <c r="G1014" s="47"/>
      <c r="H1014" s="47"/>
      <c r="I1014" s="47"/>
      <c r="J1014" s="47"/>
      <c r="K1014" s="47"/>
    </row>
    <row r="1015" spans="1:11" x14ac:dyDescent="0.2">
      <c r="A1015" s="15" t="s">
        <v>6610</v>
      </c>
      <c r="B1015" s="256" t="s">
        <v>7759</v>
      </c>
      <c r="C1015" s="253" t="s">
        <v>7805</v>
      </c>
      <c r="D1015" s="237" t="s">
        <v>7557</v>
      </c>
      <c r="G1015" s="47"/>
      <c r="H1015" s="47"/>
      <c r="I1015" s="47"/>
      <c r="J1015" s="47"/>
      <c r="K1015" s="47"/>
    </row>
    <row r="1016" spans="1:11" x14ac:dyDescent="0.2">
      <c r="A1016" s="11"/>
      <c r="G1016" s="47"/>
      <c r="H1016" s="47"/>
      <c r="I1016" s="47"/>
      <c r="J1016" s="47"/>
      <c r="K1016" s="47"/>
    </row>
    <row r="1017" spans="1:11" x14ac:dyDescent="0.2">
      <c r="A1017" s="18" t="s">
        <v>6644</v>
      </c>
      <c r="G1017" s="47"/>
      <c r="H1017" s="47"/>
      <c r="I1017" s="47"/>
      <c r="J1017" s="47"/>
      <c r="K1017" s="47"/>
    </row>
    <row r="1018" spans="1:11" x14ac:dyDescent="0.2">
      <c r="A1018" s="11" t="s">
        <v>48</v>
      </c>
      <c r="G1018" s="47"/>
      <c r="H1018" s="47"/>
      <c r="I1018" s="47"/>
      <c r="J1018" s="47"/>
      <c r="K1018" s="47"/>
    </row>
    <row r="1019" spans="1:11" x14ac:dyDescent="0.2">
      <c r="A1019" s="11" t="s">
        <v>4360</v>
      </c>
      <c r="G1019" s="47"/>
      <c r="H1019" s="47"/>
      <c r="I1019" s="47"/>
      <c r="J1019" s="47"/>
      <c r="K1019" s="47"/>
    </row>
    <row r="1020" spans="1:11" x14ac:dyDescent="0.2">
      <c r="A1020" s="11" t="s">
        <v>4508</v>
      </c>
      <c r="G1020" s="47"/>
      <c r="H1020" s="47"/>
      <c r="I1020" s="47"/>
      <c r="J1020" s="47"/>
      <c r="K1020" s="47"/>
    </row>
    <row r="1021" spans="1:11" x14ac:dyDescent="0.2">
      <c r="A1021" s="15" t="s">
        <v>6656</v>
      </c>
      <c r="G1021" s="47"/>
      <c r="H1021" s="47"/>
      <c r="I1021" s="47"/>
      <c r="J1021" s="47"/>
      <c r="K1021" s="47"/>
    </row>
    <row r="1022" spans="1:11" x14ac:dyDescent="0.2">
      <c r="A1022" s="156" t="s">
        <v>4491</v>
      </c>
      <c r="G1022" s="47"/>
      <c r="H1022" s="47"/>
      <c r="I1022" s="47"/>
      <c r="J1022" s="47"/>
      <c r="K1022" s="47"/>
    </row>
    <row r="1023" spans="1:11" x14ac:dyDescent="0.2">
      <c r="A1023" s="15" t="s">
        <v>6610</v>
      </c>
      <c r="B1023" s="256" t="s">
        <v>7759</v>
      </c>
      <c r="C1023" s="253" t="s">
        <v>7805</v>
      </c>
      <c r="D1023" s="237" t="s">
        <v>7557</v>
      </c>
      <c r="G1023" s="47"/>
      <c r="H1023" s="47"/>
      <c r="I1023" s="47"/>
      <c r="J1023" s="47"/>
      <c r="K1023" s="47"/>
    </row>
    <row r="1024" spans="1:11" x14ac:dyDescent="0.2">
      <c r="G1024" s="47"/>
      <c r="H1024" s="47"/>
      <c r="I1024" s="47"/>
      <c r="J1024" s="47"/>
      <c r="K1024" s="47"/>
    </row>
    <row r="1025" spans="1:11" x14ac:dyDescent="0.2">
      <c r="A1025" s="17" t="s">
        <v>877</v>
      </c>
      <c r="C1025" s="47"/>
      <c r="E1025" s="47"/>
      <c r="G1025" s="47"/>
      <c r="H1025" s="47"/>
      <c r="I1025" s="47"/>
      <c r="J1025" s="47"/>
      <c r="K1025" s="47"/>
    </row>
    <row r="1026" spans="1:11" x14ac:dyDescent="0.2">
      <c r="F1026" s="47"/>
      <c r="G1026" s="47"/>
      <c r="H1026" s="47"/>
      <c r="I1026" s="47"/>
      <c r="J1026" s="47"/>
    </row>
    <row r="1027" spans="1:11" ht="38.25" x14ac:dyDescent="0.2">
      <c r="B1027" s="68"/>
      <c r="C1027" s="490" t="s">
        <v>855</v>
      </c>
      <c r="D1027" s="490" t="s">
        <v>915</v>
      </c>
      <c r="E1027" s="490" t="s">
        <v>914</v>
      </c>
      <c r="F1027" s="490" t="s">
        <v>913</v>
      </c>
      <c r="G1027" s="490" t="s">
        <v>704</v>
      </c>
      <c r="H1027" s="490" t="s">
        <v>703</v>
      </c>
      <c r="I1027" s="215" t="s">
        <v>876</v>
      </c>
    </row>
    <row r="1028" spans="1:11" x14ac:dyDescent="0.2">
      <c r="B1028" s="68"/>
      <c r="C1028" s="322" t="s">
        <v>8079</v>
      </c>
      <c r="D1028" s="322" t="s">
        <v>8080</v>
      </c>
      <c r="E1028" s="322" t="s">
        <v>8081</v>
      </c>
      <c r="F1028" s="322" t="s">
        <v>8082</v>
      </c>
      <c r="G1028" s="322" t="s">
        <v>8083</v>
      </c>
      <c r="H1028" s="322" t="s">
        <v>8084</v>
      </c>
      <c r="I1028" s="322" t="s">
        <v>8085</v>
      </c>
    </row>
    <row r="1029" spans="1:11" x14ac:dyDescent="0.2">
      <c r="A1029" s="498" t="s">
        <v>912</v>
      </c>
      <c r="B1029" s="506" t="s">
        <v>8086</v>
      </c>
      <c r="C1029" s="596" t="s">
        <v>911</v>
      </c>
      <c r="D1029" s="596" t="s">
        <v>910</v>
      </c>
      <c r="E1029" s="596" t="s">
        <v>909</v>
      </c>
      <c r="F1029" s="596" t="s">
        <v>906</v>
      </c>
      <c r="G1029" s="596" t="s">
        <v>908</v>
      </c>
      <c r="H1029" s="596" t="s">
        <v>907</v>
      </c>
      <c r="I1029" s="596" t="s">
        <v>2300</v>
      </c>
      <c r="J1029" s="106" t="s">
        <v>4946</v>
      </c>
    </row>
    <row r="1030" spans="1:11" x14ac:dyDescent="0.2">
      <c r="A1030" s="498" t="s">
        <v>905</v>
      </c>
      <c r="B1030" s="506" t="s">
        <v>8087</v>
      </c>
      <c r="C1030" s="596" t="s">
        <v>904</v>
      </c>
      <c r="D1030" s="596" t="s">
        <v>903</v>
      </c>
      <c r="E1030" s="596" t="s">
        <v>902</v>
      </c>
      <c r="F1030" s="596" t="s">
        <v>899</v>
      </c>
      <c r="G1030" s="596" t="s">
        <v>901</v>
      </c>
      <c r="H1030" s="596" t="s">
        <v>900</v>
      </c>
      <c r="I1030" s="596" t="s">
        <v>2301</v>
      </c>
      <c r="J1030" s="106" t="s">
        <v>4947</v>
      </c>
    </row>
    <row r="1031" spans="1:11" x14ac:dyDescent="0.2">
      <c r="A1031" s="498" t="s">
        <v>898</v>
      </c>
      <c r="B1031" s="506" t="s">
        <v>8088</v>
      </c>
      <c r="C1031" s="596" t="s">
        <v>897</v>
      </c>
      <c r="D1031" s="596" t="s">
        <v>896</v>
      </c>
      <c r="E1031" s="596" t="s">
        <v>895</v>
      </c>
      <c r="F1031" s="596" t="s">
        <v>892</v>
      </c>
      <c r="G1031" s="596" t="s">
        <v>894</v>
      </c>
      <c r="H1031" s="596" t="s">
        <v>893</v>
      </c>
      <c r="I1031" s="596" t="s">
        <v>2302</v>
      </c>
      <c r="J1031" s="106" t="s">
        <v>4948</v>
      </c>
    </row>
    <row r="1032" spans="1:11" x14ac:dyDescent="0.2">
      <c r="A1032" s="498" t="s">
        <v>891</v>
      </c>
      <c r="B1032" s="506" t="s">
        <v>8089</v>
      </c>
      <c r="C1032" s="596" t="s">
        <v>890</v>
      </c>
      <c r="D1032" s="596" t="s">
        <v>889</v>
      </c>
      <c r="E1032" s="596" t="s">
        <v>888</v>
      </c>
      <c r="F1032" s="596" t="s">
        <v>885</v>
      </c>
      <c r="G1032" s="596" t="s">
        <v>887</v>
      </c>
      <c r="H1032" s="596" t="s">
        <v>886</v>
      </c>
      <c r="I1032" s="596" t="s">
        <v>2303</v>
      </c>
      <c r="J1032" s="106" t="s">
        <v>4949</v>
      </c>
    </row>
    <row r="1033" spans="1:11" x14ac:dyDescent="0.2">
      <c r="A1033" s="498" t="s">
        <v>884</v>
      </c>
      <c r="B1033" s="506" t="s">
        <v>8090</v>
      </c>
      <c r="C1033" s="596" t="s">
        <v>883</v>
      </c>
      <c r="D1033" s="596" t="s">
        <v>882</v>
      </c>
      <c r="E1033" s="596" t="s">
        <v>881</v>
      </c>
      <c r="F1033" s="596" t="s">
        <v>878</v>
      </c>
      <c r="G1033" s="596" t="s">
        <v>880</v>
      </c>
      <c r="H1033" s="596" t="s">
        <v>879</v>
      </c>
      <c r="I1033" s="596" t="s">
        <v>2304</v>
      </c>
      <c r="J1033" s="106" t="s">
        <v>4950</v>
      </c>
    </row>
    <row r="1034" spans="1:11" x14ac:dyDescent="0.2">
      <c r="A1034" s="498" t="s">
        <v>228</v>
      </c>
      <c r="B1034" s="506" t="s">
        <v>8091</v>
      </c>
      <c r="C1034" s="596" t="s">
        <v>2299</v>
      </c>
      <c r="D1034" s="602"/>
      <c r="E1034" s="602"/>
      <c r="F1034" s="596" t="s">
        <v>2308</v>
      </c>
      <c r="G1034" s="596" t="s">
        <v>2306</v>
      </c>
      <c r="H1034" s="596" t="s">
        <v>2307</v>
      </c>
      <c r="I1034" s="596" t="s">
        <v>2305</v>
      </c>
      <c r="J1034" s="106" t="s">
        <v>4931</v>
      </c>
      <c r="K1034" s="17" t="s">
        <v>4868</v>
      </c>
    </row>
    <row r="1035" spans="1:11" x14ac:dyDescent="0.2">
      <c r="B1035" s="47"/>
      <c r="C1035" s="84" t="s">
        <v>4784</v>
      </c>
      <c r="F1035" s="84" t="s">
        <v>4452</v>
      </c>
      <c r="G1035" s="84" t="s">
        <v>4452</v>
      </c>
      <c r="H1035" s="84" t="s">
        <v>4452</v>
      </c>
      <c r="I1035" s="84" t="s">
        <v>4452</v>
      </c>
      <c r="J1035" s="47"/>
    </row>
    <row r="1036" spans="1:11" x14ac:dyDescent="0.2">
      <c r="C1036" s="84" t="s">
        <v>4854</v>
      </c>
    </row>
    <row r="1037" spans="1:11" x14ac:dyDescent="0.2">
      <c r="C1037" s="33" t="s">
        <v>2106</v>
      </c>
      <c r="D1037" s="33" t="s">
        <v>2106</v>
      </c>
      <c r="E1037" s="33" t="s">
        <v>2109</v>
      </c>
      <c r="F1037" s="33" t="s">
        <v>2106</v>
      </c>
      <c r="G1037" s="33" t="s">
        <v>2106</v>
      </c>
      <c r="H1037" s="33" t="s">
        <v>2106</v>
      </c>
      <c r="I1037" s="33" t="s">
        <v>2106</v>
      </c>
    </row>
    <row r="1038" spans="1:11" x14ac:dyDescent="0.2">
      <c r="C1038" s="14" t="s">
        <v>6611</v>
      </c>
      <c r="D1038" s="14" t="s">
        <v>6611</v>
      </c>
      <c r="E1038" s="14" t="s">
        <v>6611</v>
      </c>
      <c r="F1038" s="14" t="s">
        <v>6611</v>
      </c>
      <c r="G1038" s="14" t="s">
        <v>6611</v>
      </c>
      <c r="H1038" s="14" t="s">
        <v>6611</v>
      </c>
      <c r="I1038" s="14" t="s">
        <v>6611</v>
      </c>
    </row>
    <row r="1039" spans="1:11" x14ac:dyDescent="0.2">
      <c r="C1039" s="33" t="s">
        <v>4226</v>
      </c>
      <c r="D1039" s="33" t="s">
        <v>4244</v>
      </c>
      <c r="E1039" s="33" t="s">
        <v>4691</v>
      </c>
      <c r="F1039" s="291" t="s">
        <v>4232</v>
      </c>
      <c r="G1039" s="291" t="s">
        <v>4232</v>
      </c>
      <c r="H1039" s="291" t="s">
        <v>4232</v>
      </c>
      <c r="I1039" s="291" t="s">
        <v>4232</v>
      </c>
    </row>
    <row r="1040" spans="1:11" x14ac:dyDescent="0.2">
      <c r="C1040" s="33"/>
      <c r="D1040" s="33"/>
      <c r="E1040" s="33"/>
      <c r="F1040" s="291"/>
      <c r="G1040" s="291" t="s">
        <v>4468</v>
      </c>
      <c r="H1040" s="291" t="s">
        <v>4469</v>
      </c>
      <c r="I1040" s="291" t="s">
        <v>4466</v>
      </c>
    </row>
    <row r="1041" spans="1:11" x14ac:dyDescent="0.2">
      <c r="C1041" s="33"/>
      <c r="D1041" s="33"/>
      <c r="E1041" s="33"/>
      <c r="F1041" s="291"/>
      <c r="G1041" s="291"/>
      <c r="H1041" s="291"/>
      <c r="I1041" s="291"/>
    </row>
    <row r="1042" spans="1:11" x14ac:dyDescent="0.2">
      <c r="A1042" s="18" t="s">
        <v>5217</v>
      </c>
      <c r="C1042" s="33"/>
      <c r="D1042" s="33"/>
      <c r="E1042" s="33"/>
      <c r="F1042" s="291"/>
      <c r="G1042" s="291"/>
      <c r="H1042" s="291"/>
      <c r="I1042" s="291"/>
    </row>
    <row r="1043" spans="1:11" x14ac:dyDescent="0.2">
      <c r="A1043" s="17" t="s">
        <v>48</v>
      </c>
      <c r="K1043" s="47"/>
    </row>
    <row r="1044" spans="1:11" x14ac:dyDescent="0.2">
      <c r="A1044" s="11" t="s">
        <v>4360</v>
      </c>
      <c r="K1044" s="47"/>
    </row>
    <row r="1045" spans="1:11" x14ac:dyDescent="0.2">
      <c r="A1045" s="17" t="s">
        <v>4931</v>
      </c>
      <c r="K1045" s="47"/>
    </row>
    <row r="1046" spans="1:11" x14ac:dyDescent="0.2">
      <c r="A1046" s="17" t="s">
        <v>4452</v>
      </c>
      <c r="K1046" s="47"/>
    </row>
    <row r="1047" spans="1:11" x14ac:dyDescent="0.2">
      <c r="A1047" s="11" t="s">
        <v>4583</v>
      </c>
      <c r="K1047" s="47"/>
    </row>
    <row r="1048" spans="1:11" x14ac:dyDescent="0.2">
      <c r="A1048" s="318" t="s">
        <v>4859</v>
      </c>
      <c r="K1048" s="47"/>
    </row>
    <row r="1049" spans="1:11" x14ac:dyDescent="0.2">
      <c r="A1049" s="15" t="s">
        <v>6610</v>
      </c>
      <c r="B1049" s="256" t="s">
        <v>7759</v>
      </c>
      <c r="C1049" s="253" t="s">
        <v>7805</v>
      </c>
      <c r="D1049" s="237" t="s">
        <v>7557</v>
      </c>
      <c r="K1049" s="47"/>
    </row>
    <row r="1050" spans="1:11" x14ac:dyDescent="0.2">
      <c r="K1050" s="47"/>
    </row>
    <row r="1051" spans="1:11" x14ac:dyDescent="0.2">
      <c r="A1051" s="18" t="s">
        <v>5231</v>
      </c>
      <c r="K1051" s="47"/>
    </row>
    <row r="1052" spans="1:11" x14ac:dyDescent="0.2">
      <c r="A1052" s="11" t="s">
        <v>48</v>
      </c>
      <c r="F1052" s="47"/>
      <c r="H1052" s="47"/>
      <c r="I1052" s="47"/>
      <c r="J1052" s="47"/>
      <c r="K1052" s="47"/>
    </row>
    <row r="1053" spans="1:11" x14ac:dyDescent="0.2">
      <c r="A1053" s="11" t="s">
        <v>4360</v>
      </c>
      <c r="F1053" s="47"/>
      <c r="H1053" s="47"/>
      <c r="I1053" s="47"/>
      <c r="J1053" s="47"/>
      <c r="K1053" s="47"/>
    </row>
    <row r="1054" spans="1:11" x14ac:dyDescent="0.2">
      <c r="A1054" s="17" t="s">
        <v>4931</v>
      </c>
      <c r="F1054" s="47"/>
      <c r="G1054" s="47"/>
      <c r="H1054" s="47"/>
      <c r="I1054" s="47"/>
      <c r="K1054" s="47"/>
    </row>
    <row r="1055" spans="1:11" x14ac:dyDescent="0.2">
      <c r="A1055" s="17" t="s">
        <v>4452</v>
      </c>
      <c r="K1055" s="47"/>
    </row>
    <row r="1056" spans="1:11" x14ac:dyDescent="0.2">
      <c r="A1056" s="11" t="s">
        <v>4508</v>
      </c>
      <c r="E1056" s="106"/>
      <c r="F1056" s="106"/>
      <c r="G1056" s="106"/>
      <c r="H1056" s="106"/>
      <c r="I1056" s="106"/>
      <c r="J1056" s="106"/>
      <c r="K1056" s="47"/>
    </row>
    <row r="1057" spans="1:11" x14ac:dyDescent="0.2">
      <c r="A1057" s="15" t="s">
        <v>6656</v>
      </c>
      <c r="E1057" s="106"/>
      <c r="F1057" s="106"/>
      <c r="G1057" s="106"/>
      <c r="H1057" s="106"/>
      <c r="I1057" s="106"/>
      <c r="J1057" s="106"/>
      <c r="K1057" s="47"/>
    </row>
    <row r="1058" spans="1:11" x14ac:dyDescent="0.2">
      <c r="A1058" s="318" t="s">
        <v>4859</v>
      </c>
      <c r="E1058" s="47"/>
      <c r="F1058" s="47"/>
      <c r="G1058" s="47"/>
      <c r="H1058" s="47"/>
      <c r="I1058" s="47"/>
      <c r="J1058" s="47"/>
      <c r="K1058" s="47"/>
    </row>
    <row r="1059" spans="1:11" x14ac:dyDescent="0.2">
      <c r="A1059" s="15" t="s">
        <v>6610</v>
      </c>
      <c r="B1059" s="256" t="s">
        <v>7759</v>
      </c>
      <c r="C1059" s="253" t="s">
        <v>7805</v>
      </c>
      <c r="D1059" s="237" t="s">
        <v>7557</v>
      </c>
      <c r="E1059" s="47"/>
      <c r="F1059" s="47"/>
      <c r="G1059" s="47"/>
      <c r="H1059" s="47"/>
      <c r="I1059" s="47"/>
      <c r="J1059" s="47"/>
      <c r="K1059" s="47"/>
    </row>
    <row r="1060" spans="1:11" x14ac:dyDescent="0.2">
      <c r="A1060" s="15"/>
      <c r="E1060" s="47"/>
      <c r="F1060" s="47"/>
      <c r="G1060" s="47"/>
      <c r="H1060" s="47"/>
      <c r="I1060" s="47"/>
      <c r="J1060" s="47"/>
      <c r="K1060" s="47"/>
    </row>
    <row r="1061" spans="1:11" x14ac:dyDescent="0.2">
      <c r="A1061" s="18" t="s">
        <v>6587</v>
      </c>
      <c r="E1061" s="47"/>
      <c r="F1061" s="47"/>
      <c r="G1061" s="47"/>
      <c r="H1061" s="47"/>
      <c r="I1061" s="47"/>
      <c r="J1061" s="47"/>
      <c r="K1061" s="47"/>
    </row>
    <row r="1062" spans="1:11" x14ac:dyDescent="0.2">
      <c r="A1062" s="17" t="s">
        <v>48</v>
      </c>
      <c r="E1062" s="47"/>
      <c r="F1062" s="47"/>
      <c r="G1062" s="47"/>
      <c r="H1062" s="47"/>
      <c r="I1062" s="47"/>
      <c r="J1062" s="47"/>
      <c r="K1062" s="47"/>
    </row>
    <row r="1063" spans="1:11" x14ac:dyDescent="0.2">
      <c r="A1063" s="11" t="s">
        <v>4360</v>
      </c>
      <c r="E1063" s="47"/>
      <c r="F1063" s="47"/>
      <c r="G1063" s="47"/>
      <c r="H1063" s="47"/>
      <c r="I1063" s="47"/>
      <c r="J1063" s="47"/>
      <c r="K1063" s="47"/>
    </row>
    <row r="1064" spans="1:11" x14ac:dyDescent="0.2">
      <c r="A1064" s="17" t="s">
        <v>4931</v>
      </c>
      <c r="E1064" s="47"/>
      <c r="F1064" s="47"/>
      <c r="G1064" s="47"/>
      <c r="H1064" s="47"/>
      <c r="I1064" s="47"/>
      <c r="J1064" s="47"/>
      <c r="K1064" s="47"/>
    </row>
    <row r="1065" spans="1:11" x14ac:dyDescent="0.2">
      <c r="A1065" s="17" t="s">
        <v>4452</v>
      </c>
      <c r="E1065" s="47"/>
      <c r="F1065" s="47"/>
      <c r="G1065" s="47"/>
      <c r="H1065" s="47"/>
      <c r="I1065" s="47"/>
      <c r="J1065" s="47"/>
      <c r="K1065" s="47"/>
    </row>
    <row r="1066" spans="1:11" x14ac:dyDescent="0.2">
      <c r="A1066" s="11" t="s">
        <v>4583</v>
      </c>
      <c r="E1066" s="47"/>
      <c r="F1066" s="47"/>
      <c r="G1066" s="47"/>
      <c r="H1066" s="47"/>
      <c r="I1066" s="47"/>
      <c r="J1066" s="47"/>
      <c r="K1066" s="47"/>
    </row>
    <row r="1067" spans="1:11" x14ac:dyDescent="0.2">
      <c r="A1067" s="156" t="s">
        <v>4490</v>
      </c>
      <c r="E1067" s="47"/>
      <c r="F1067" s="47"/>
      <c r="G1067" s="47"/>
      <c r="H1067" s="47"/>
      <c r="I1067" s="47"/>
      <c r="J1067" s="47"/>
      <c r="K1067" s="47"/>
    </row>
    <row r="1068" spans="1:11" x14ac:dyDescent="0.2">
      <c r="A1068" s="156" t="s">
        <v>6610</v>
      </c>
      <c r="B1068" s="256" t="s">
        <v>7759</v>
      </c>
      <c r="C1068" s="253" t="s">
        <v>7805</v>
      </c>
      <c r="D1068" s="237" t="s">
        <v>7557</v>
      </c>
      <c r="E1068" s="47"/>
      <c r="F1068" s="47"/>
      <c r="G1068" s="47"/>
      <c r="H1068" s="47"/>
      <c r="I1068" s="47"/>
      <c r="J1068" s="47"/>
      <c r="K1068" s="47"/>
    </row>
    <row r="1069" spans="1:11" x14ac:dyDescent="0.2">
      <c r="A1069" s="156" t="s">
        <v>7563</v>
      </c>
      <c r="B1069" s="214" t="s">
        <v>6613</v>
      </c>
      <c r="C1069" s="158" t="s">
        <v>7806</v>
      </c>
      <c r="D1069" s="157" t="s">
        <v>7463</v>
      </c>
      <c r="E1069" s="47"/>
      <c r="F1069" s="47"/>
      <c r="G1069" s="47"/>
      <c r="H1069" s="47"/>
      <c r="I1069" s="47"/>
      <c r="J1069" s="47"/>
      <c r="K1069" s="47"/>
    </row>
    <row r="1070" spans="1:11" x14ac:dyDescent="0.2">
      <c r="E1070" s="47"/>
      <c r="F1070" s="47"/>
      <c r="G1070" s="47"/>
      <c r="H1070" s="47"/>
      <c r="I1070" s="47"/>
      <c r="J1070" s="47"/>
      <c r="K1070" s="47"/>
    </row>
    <row r="1071" spans="1:11" x14ac:dyDescent="0.2">
      <c r="A1071" s="18" t="s">
        <v>6588</v>
      </c>
      <c r="E1071" s="47"/>
      <c r="F1071" s="47"/>
      <c r="G1071" s="47"/>
      <c r="H1071" s="47"/>
      <c r="I1071" s="47"/>
      <c r="J1071" s="47"/>
      <c r="K1071" s="47"/>
    </row>
    <row r="1072" spans="1:11" x14ac:dyDescent="0.2">
      <c r="A1072" s="11" t="s">
        <v>48</v>
      </c>
      <c r="E1072" s="47"/>
      <c r="F1072" s="47"/>
      <c r="G1072" s="47"/>
      <c r="H1072" s="47"/>
      <c r="I1072" s="47"/>
      <c r="J1072" s="47"/>
      <c r="K1072" s="47"/>
    </row>
    <row r="1073" spans="1:11" x14ac:dyDescent="0.2">
      <c r="A1073" s="11" t="s">
        <v>4360</v>
      </c>
      <c r="E1073" s="47"/>
      <c r="F1073" s="47"/>
      <c r="G1073" s="47"/>
      <c r="H1073" s="47"/>
      <c r="I1073" s="47"/>
      <c r="J1073" s="47"/>
      <c r="K1073" s="47"/>
    </row>
    <row r="1074" spans="1:11" x14ac:dyDescent="0.2">
      <c r="A1074" s="17" t="s">
        <v>4931</v>
      </c>
      <c r="E1074" s="47"/>
      <c r="F1074" s="47"/>
      <c r="G1074" s="47"/>
      <c r="H1074" s="47"/>
      <c r="I1074" s="47"/>
      <c r="J1074" s="47"/>
      <c r="K1074" s="47"/>
    </row>
    <row r="1075" spans="1:11" x14ac:dyDescent="0.2">
      <c r="A1075" s="17" t="s">
        <v>4452</v>
      </c>
      <c r="E1075" s="47"/>
      <c r="F1075" s="47"/>
      <c r="G1075" s="47"/>
      <c r="H1075" s="47"/>
      <c r="I1075" s="47"/>
      <c r="J1075" s="47"/>
      <c r="K1075" s="47"/>
    </row>
    <row r="1076" spans="1:11" x14ac:dyDescent="0.2">
      <c r="A1076" s="11" t="s">
        <v>4508</v>
      </c>
      <c r="E1076" s="47"/>
      <c r="F1076" s="47"/>
      <c r="G1076" s="47"/>
      <c r="H1076" s="47"/>
      <c r="I1076" s="47"/>
      <c r="J1076" s="47"/>
      <c r="K1076" s="47"/>
    </row>
    <row r="1077" spans="1:11" x14ac:dyDescent="0.2">
      <c r="A1077" s="15" t="s">
        <v>6656</v>
      </c>
      <c r="E1077" s="47"/>
      <c r="F1077" s="47"/>
      <c r="G1077" s="47"/>
      <c r="H1077" s="47"/>
      <c r="I1077" s="47"/>
      <c r="J1077" s="47"/>
      <c r="K1077" s="47"/>
    </row>
    <row r="1078" spans="1:11" x14ac:dyDescent="0.2">
      <c r="A1078" s="156" t="s">
        <v>4490</v>
      </c>
      <c r="E1078" s="47"/>
      <c r="F1078" s="47"/>
      <c r="G1078" s="47"/>
      <c r="H1078" s="47"/>
      <c r="I1078" s="47"/>
      <c r="J1078" s="47"/>
      <c r="K1078" s="47"/>
    </row>
    <row r="1079" spans="1:11" x14ac:dyDescent="0.2">
      <c r="A1079" s="156" t="s">
        <v>6610</v>
      </c>
      <c r="B1079" s="256" t="s">
        <v>7759</v>
      </c>
      <c r="C1079" s="253" t="s">
        <v>7805</v>
      </c>
      <c r="D1079" s="237" t="s">
        <v>7557</v>
      </c>
      <c r="E1079" s="47"/>
      <c r="F1079" s="47"/>
      <c r="G1079" s="47"/>
      <c r="H1079" s="47"/>
      <c r="I1079" s="47"/>
      <c r="J1079" s="47"/>
      <c r="K1079" s="47"/>
    </row>
    <row r="1080" spans="1:11" x14ac:dyDescent="0.2">
      <c r="A1080" s="156" t="s">
        <v>7563</v>
      </c>
      <c r="B1080" s="214" t="s">
        <v>6613</v>
      </c>
      <c r="C1080" s="158" t="s">
        <v>7806</v>
      </c>
      <c r="D1080" s="157" t="s">
        <v>7463</v>
      </c>
      <c r="E1080" s="47"/>
      <c r="F1080" s="47"/>
      <c r="G1080" s="47"/>
      <c r="H1080" s="47"/>
      <c r="I1080" s="47"/>
      <c r="J1080" s="47"/>
      <c r="K1080" s="47"/>
    </row>
    <row r="1081" spans="1:11" x14ac:dyDescent="0.2">
      <c r="A1081" s="15"/>
      <c r="E1081" s="47"/>
      <c r="F1081" s="47"/>
      <c r="G1081" s="47"/>
      <c r="H1081" s="47"/>
      <c r="I1081" s="47"/>
      <c r="J1081" s="47"/>
      <c r="K1081" s="47"/>
    </row>
    <row r="1082" spans="1:11" x14ac:dyDescent="0.2">
      <c r="A1082" s="18" t="s">
        <v>6643</v>
      </c>
      <c r="E1082" s="47"/>
      <c r="F1082" s="47"/>
      <c r="G1082" s="47"/>
      <c r="H1082" s="47"/>
      <c r="I1082" s="47"/>
      <c r="J1082" s="47"/>
      <c r="K1082" s="47"/>
    </row>
    <row r="1083" spans="1:11" x14ac:dyDescent="0.2">
      <c r="A1083" s="17" t="s">
        <v>48</v>
      </c>
      <c r="E1083" s="47"/>
      <c r="F1083" s="47"/>
      <c r="G1083" s="47"/>
      <c r="H1083" s="47"/>
      <c r="I1083" s="47"/>
      <c r="J1083" s="47"/>
      <c r="K1083" s="47"/>
    </row>
    <row r="1084" spans="1:11" x14ac:dyDescent="0.2">
      <c r="A1084" s="11" t="s">
        <v>4360</v>
      </c>
      <c r="E1084" s="47"/>
      <c r="F1084" s="47"/>
      <c r="G1084" s="47"/>
      <c r="H1084" s="47"/>
      <c r="I1084" s="47"/>
      <c r="J1084" s="47"/>
      <c r="K1084" s="47"/>
    </row>
    <row r="1085" spans="1:11" x14ac:dyDescent="0.2">
      <c r="A1085" s="17" t="s">
        <v>4931</v>
      </c>
      <c r="E1085" s="47"/>
      <c r="F1085" s="47"/>
      <c r="G1085" s="47"/>
      <c r="H1085" s="47"/>
      <c r="I1085" s="47"/>
      <c r="J1085" s="47"/>
      <c r="K1085" s="47"/>
    </row>
    <row r="1086" spans="1:11" x14ac:dyDescent="0.2">
      <c r="A1086" s="17" t="s">
        <v>4452</v>
      </c>
      <c r="E1086" s="47"/>
      <c r="F1086" s="47"/>
      <c r="G1086" s="47"/>
      <c r="H1086" s="47"/>
      <c r="I1086" s="47"/>
      <c r="J1086" s="47"/>
      <c r="K1086" s="47"/>
    </row>
    <row r="1087" spans="1:11" x14ac:dyDescent="0.2">
      <c r="A1087" s="11" t="s">
        <v>4583</v>
      </c>
      <c r="E1087" s="47"/>
      <c r="F1087" s="47"/>
      <c r="G1087" s="47"/>
      <c r="H1087" s="47"/>
      <c r="I1087" s="47"/>
      <c r="J1087" s="47"/>
      <c r="K1087" s="47"/>
    </row>
    <row r="1088" spans="1:11" x14ac:dyDescent="0.2">
      <c r="A1088" s="156" t="s">
        <v>4491</v>
      </c>
      <c r="E1088" s="47"/>
      <c r="F1088" s="47"/>
      <c r="G1088" s="47"/>
      <c r="H1088" s="47"/>
      <c r="I1088" s="47"/>
      <c r="J1088" s="47"/>
      <c r="K1088" s="47"/>
    </row>
    <row r="1089" spans="1:11" x14ac:dyDescent="0.2">
      <c r="A1089" s="15" t="s">
        <v>6610</v>
      </c>
      <c r="B1089" s="256" t="s">
        <v>7759</v>
      </c>
      <c r="C1089" s="253" t="s">
        <v>7805</v>
      </c>
      <c r="D1089" s="237" t="s">
        <v>7557</v>
      </c>
      <c r="E1089" s="47"/>
      <c r="F1089" s="47"/>
      <c r="G1089" s="47"/>
      <c r="H1089" s="47"/>
      <c r="I1089" s="47"/>
      <c r="J1089" s="47"/>
      <c r="K1089" s="47"/>
    </row>
    <row r="1090" spans="1:11" x14ac:dyDescent="0.2">
      <c r="A1090" s="11"/>
      <c r="E1090" s="47"/>
      <c r="F1090" s="47"/>
      <c r="G1090" s="47"/>
      <c r="H1090" s="47"/>
      <c r="I1090" s="47"/>
      <c r="J1090" s="47"/>
      <c r="K1090" s="47"/>
    </row>
    <row r="1091" spans="1:11" x14ac:dyDescent="0.2">
      <c r="A1091" s="18" t="s">
        <v>6642</v>
      </c>
      <c r="E1091" s="47"/>
      <c r="F1091" s="47"/>
      <c r="G1091" s="47"/>
      <c r="H1091" s="47"/>
      <c r="I1091" s="47"/>
      <c r="J1091" s="47"/>
      <c r="K1091" s="47"/>
    </row>
    <row r="1092" spans="1:11" x14ac:dyDescent="0.2">
      <c r="A1092" s="11" t="s">
        <v>48</v>
      </c>
      <c r="E1092" s="47"/>
      <c r="F1092" s="47"/>
      <c r="G1092" s="47"/>
      <c r="H1092" s="47"/>
      <c r="I1092" s="47"/>
      <c r="J1092" s="47"/>
      <c r="K1092" s="47"/>
    </row>
    <row r="1093" spans="1:11" x14ac:dyDescent="0.2">
      <c r="A1093" s="11" t="s">
        <v>4360</v>
      </c>
      <c r="E1093" s="47"/>
      <c r="F1093" s="47"/>
      <c r="G1093" s="47"/>
      <c r="H1093" s="47"/>
      <c r="I1093" s="47"/>
      <c r="J1093" s="47"/>
      <c r="K1093" s="47"/>
    </row>
    <row r="1094" spans="1:11" x14ac:dyDescent="0.2">
      <c r="A1094" s="17" t="s">
        <v>4931</v>
      </c>
      <c r="E1094" s="47"/>
      <c r="F1094" s="47"/>
      <c r="G1094" s="47"/>
      <c r="H1094" s="47"/>
      <c r="I1094" s="47"/>
      <c r="J1094" s="47"/>
      <c r="K1094" s="47"/>
    </row>
    <row r="1095" spans="1:11" x14ac:dyDescent="0.2">
      <c r="A1095" s="17" t="s">
        <v>4452</v>
      </c>
      <c r="E1095" s="47"/>
      <c r="F1095" s="47"/>
      <c r="G1095" s="47"/>
      <c r="H1095" s="47"/>
      <c r="I1095" s="47"/>
      <c r="J1095" s="47"/>
      <c r="K1095" s="47"/>
    </row>
    <row r="1096" spans="1:11" x14ac:dyDescent="0.2">
      <c r="A1096" s="11" t="s">
        <v>4508</v>
      </c>
      <c r="E1096" s="47"/>
      <c r="F1096" s="47"/>
      <c r="G1096" s="47"/>
      <c r="H1096" s="47"/>
      <c r="I1096" s="47"/>
      <c r="J1096" s="47"/>
      <c r="K1096" s="47"/>
    </row>
    <row r="1097" spans="1:11" x14ac:dyDescent="0.2">
      <c r="A1097" s="15" t="s">
        <v>6656</v>
      </c>
      <c r="E1097" s="47"/>
      <c r="F1097" s="47"/>
      <c r="G1097" s="47"/>
      <c r="H1097" s="47"/>
      <c r="I1097" s="47"/>
      <c r="J1097" s="47"/>
      <c r="K1097" s="47"/>
    </row>
    <row r="1098" spans="1:11" x14ac:dyDescent="0.2">
      <c r="A1098" s="156" t="s">
        <v>4491</v>
      </c>
      <c r="E1098" s="47"/>
      <c r="F1098" s="47"/>
      <c r="G1098" s="47"/>
      <c r="H1098" s="47"/>
      <c r="I1098" s="47"/>
      <c r="J1098" s="47"/>
      <c r="K1098" s="47"/>
    </row>
    <row r="1099" spans="1:11" x14ac:dyDescent="0.2">
      <c r="A1099" s="15" t="s">
        <v>6610</v>
      </c>
      <c r="B1099" s="256" t="s">
        <v>7759</v>
      </c>
      <c r="C1099" s="253" t="s">
        <v>7805</v>
      </c>
      <c r="D1099" s="237" t="s">
        <v>7557</v>
      </c>
      <c r="E1099" s="47"/>
      <c r="F1099" s="47"/>
      <c r="G1099" s="47"/>
      <c r="H1099" s="47"/>
      <c r="I1099" s="47"/>
      <c r="J1099" s="47"/>
      <c r="K1099" s="47"/>
    </row>
    <row r="1100" spans="1:11" x14ac:dyDescent="0.2">
      <c r="E1100" s="47"/>
      <c r="F1100" s="47"/>
      <c r="G1100" s="47"/>
      <c r="H1100" s="47"/>
      <c r="I1100" s="47"/>
      <c r="J1100" s="47"/>
      <c r="K1100" s="47"/>
    </row>
    <row r="1101" spans="1:11" x14ac:dyDescent="0.2">
      <c r="A1101" s="17" t="s">
        <v>877</v>
      </c>
      <c r="E1101" s="47"/>
      <c r="F1101" s="47"/>
      <c r="G1101" s="47"/>
      <c r="H1101" s="47"/>
      <c r="I1101" s="47"/>
      <c r="J1101" s="47"/>
      <c r="K1101" s="47"/>
    </row>
    <row r="1102" spans="1:11" x14ac:dyDescent="0.2">
      <c r="E1102" s="47"/>
      <c r="F1102" s="47"/>
      <c r="G1102" s="47"/>
      <c r="H1102" s="47"/>
      <c r="I1102" s="47"/>
      <c r="J1102" s="47"/>
      <c r="K1102" s="47"/>
    </row>
    <row r="1103" spans="1:11" ht="25.5" x14ac:dyDescent="0.2">
      <c r="B1103" s="68"/>
      <c r="C1103" s="215" t="s">
        <v>875</v>
      </c>
      <c r="D1103" s="215" t="s">
        <v>839</v>
      </c>
      <c r="E1103" s="215" t="s">
        <v>876</v>
      </c>
      <c r="F1103" s="47"/>
      <c r="G1103" s="47"/>
      <c r="J1103" s="47"/>
    </row>
    <row r="1104" spans="1:11" x14ac:dyDescent="0.2">
      <c r="B1104" s="68"/>
      <c r="C1104" s="313" t="s">
        <v>8095</v>
      </c>
      <c r="D1104" s="313" t="s">
        <v>8096</v>
      </c>
      <c r="E1104" s="313" t="s">
        <v>8097</v>
      </c>
      <c r="F1104" s="47"/>
      <c r="G1104" s="47"/>
      <c r="J1104" s="47"/>
    </row>
    <row r="1105" spans="1:11" x14ac:dyDescent="0.2">
      <c r="A1105" s="91" t="s">
        <v>822</v>
      </c>
      <c r="B1105" s="506" t="s">
        <v>8092</v>
      </c>
      <c r="C1105" s="596" t="s">
        <v>2314</v>
      </c>
      <c r="D1105" s="596" t="s">
        <v>2311</v>
      </c>
      <c r="E1105" s="596" t="s">
        <v>2309</v>
      </c>
      <c r="F1105" s="17" t="s">
        <v>4868</v>
      </c>
      <c r="G1105" s="47"/>
      <c r="J1105" s="47"/>
    </row>
    <row r="1106" spans="1:11" x14ac:dyDescent="0.2">
      <c r="A1106" s="91" t="s">
        <v>874</v>
      </c>
      <c r="B1106" s="506" t="s">
        <v>8093</v>
      </c>
      <c r="C1106" s="596" t="s">
        <v>2315</v>
      </c>
      <c r="D1106" s="596" t="s">
        <v>2312</v>
      </c>
      <c r="E1106" s="596" t="s">
        <v>2310</v>
      </c>
      <c r="F1106" s="17" t="s">
        <v>4865</v>
      </c>
    </row>
    <row r="1107" spans="1:11" x14ac:dyDescent="0.2">
      <c r="A1107" s="91" t="s">
        <v>818</v>
      </c>
      <c r="B1107" s="506" t="s">
        <v>8094</v>
      </c>
      <c r="C1107" s="596" t="s">
        <v>872</v>
      </c>
      <c r="D1107" s="596" t="s">
        <v>2313</v>
      </c>
      <c r="E1107" s="596" t="s">
        <v>873</v>
      </c>
    </row>
    <row r="1108" spans="1:11" x14ac:dyDescent="0.2">
      <c r="C1108" s="133" t="s">
        <v>2106</v>
      </c>
      <c r="D1108" s="133" t="s">
        <v>2106</v>
      </c>
      <c r="E1108" s="133" t="s">
        <v>2106</v>
      </c>
    </row>
    <row r="1109" spans="1:11" x14ac:dyDescent="0.2">
      <c r="C1109" s="14" t="s">
        <v>6611</v>
      </c>
      <c r="D1109" s="14" t="s">
        <v>6611</v>
      </c>
      <c r="E1109" s="14" t="s">
        <v>6611</v>
      </c>
      <c r="K1109" s="47"/>
    </row>
    <row r="1110" spans="1:11" x14ac:dyDescent="0.2">
      <c r="C1110" s="329" t="s">
        <v>4232</v>
      </c>
      <c r="D1110" s="329" t="s">
        <v>4232</v>
      </c>
      <c r="E1110" s="329" t="s">
        <v>4232</v>
      </c>
    </row>
    <row r="1111" spans="1:11" x14ac:dyDescent="0.2">
      <c r="C1111" s="329"/>
      <c r="D1111" s="329" t="s">
        <v>4467</v>
      </c>
      <c r="E1111" s="329" t="s">
        <v>4466</v>
      </c>
    </row>
    <row r="1112" spans="1:11" x14ac:dyDescent="0.2">
      <c r="C1112" s="329"/>
      <c r="D1112" s="329"/>
      <c r="E1112" s="329"/>
    </row>
    <row r="1113" spans="1:11" x14ac:dyDescent="0.2">
      <c r="A1113" s="18" t="s">
        <v>5218</v>
      </c>
      <c r="C1113" s="329"/>
      <c r="D1113" s="329"/>
      <c r="E1113" s="329"/>
    </row>
    <row r="1114" spans="1:11" x14ac:dyDescent="0.2">
      <c r="A1114" s="17" t="s">
        <v>48</v>
      </c>
      <c r="C1114" s="329"/>
      <c r="D1114" s="329"/>
      <c r="E1114" s="329"/>
    </row>
    <row r="1115" spans="1:11" x14ac:dyDescent="0.2">
      <c r="A1115" s="11" t="s">
        <v>4360</v>
      </c>
      <c r="C1115" s="329"/>
      <c r="D1115" s="329"/>
      <c r="E1115" s="329"/>
    </row>
    <row r="1116" spans="1:11" x14ac:dyDescent="0.2">
      <c r="A1116" s="11" t="s">
        <v>4583</v>
      </c>
      <c r="C1116" s="329"/>
      <c r="D1116" s="329"/>
      <c r="E1116" s="329"/>
    </row>
    <row r="1117" spans="1:11" x14ac:dyDescent="0.2">
      <c r="A1117" s="318" t="s">
        <v>4859</v>
      </c>
      <c r="C1117" s="329"/>
      <c r="D1117" s="329"/>
      <c r="E1117" s="329"/>
    </row>
    <row r="1118" spans="1:11" x14ac:dyDescent="0.2">
      <c r="A1118" s="15" t="s">
        <v>6610</v>
      </c>
      <c r="B1118" s="256" t="s">
        <v>7759</v>
      </c>
      <c r="C1118" s="253" t="s">
        <v>7805</v>
      </c>
      <c r="D1118" s="237" t="s">
        <v>7557</v>
      </c>
      <c r="E1118" s="329"/>
    </row>
    <row r="1119" spans="1:11" x14ac:dyDescent="0.2">
      <c r="C1119" s="329"/>
      <c r="D1119" s="329"/>
      <c r="E1119" s="329"/>
    </row>
    <row r="1120" spans="1:11" x14ac:dyDescent="0.2">
      <c r="A1120" s="18" t="s">
        <v>5232</v>
      </c>
      <c r="C1120" s="329"/>
      <c r="D1120" s="329"/>
      <c r="E1120" s="329"/>
    </row>
    <row r="1121" spans="1:5" x14ac:dyDescent="0.2">
      <c r="A1121" s="11" t="s">
        <v>48</v>
      </c>
      <c r="C1121" s="329"/>
      <c r="D1121" s="329"/>
      <c r="E1121" s="329"/>
    </row>
    <row r="1122" spans="1:5" x14ac:dyDescent="0.2">
      <c r="A1122" s="11" t="s">
        <v>4360</v>
      </c>
      <c r="C1122" s="329"/>
      <c r="D1122" s="329"/>
      <c r="E1122" s="329"/>
    </row>
    <row r="1123" spans="1:5" x14ac:dyDescent="0.2">
      <c r="A1123" s="11" t="s">
        <v>4508</v>
      </c>
      <c r="C1123" s="329"/>
      <c r="D1123" s="329"/>
      <c r="E1123" s="329"/>
    </row>
    <row r="1124" spans="1:5" x14ac:dyDescent="0.2">
      <c r="A1124" s="15" t="s">
        <v>6656</v>
      </c>
      <c r="C1124" s="329"/>
      <c r="D1124" s="329"/>
      <c r="E1124" s="329"/>
    </row>
    <row r="1125" spans="1:5" x14ac:dyDescent="0.2">
      <c r="A1125" s="318" t="s">
        <v>4859</v>
      </c>
    </row>
    <row r="1126" spans="1:5" x14ac:dyDescent="0.2">
      <c r="A1126" s="15" t="s">
        <v>6610</v>
      </c>
      <c r="B1126" s="256" t="s">
        <v>7759</v>
      </c>
      <c r="C1126" s="253" t="s">
        <v>7805</v>
      </c>
      <c r="D1126" s="237" t="s">
        <v>7557</v>
      </c>
    </row>
    <row r="1127" spans="1:5" x14ac:dyDescent="0.2">
      <c r="A1127" s="15"/>
    </row>
    <row r="1128" spans="1:5" x14ac:dyDescent="0.2">
      <c r="A1128" s="18" t="s">
        <v>6589</v>
      </c>
    </row>
    <row r="1129" spans="1:5" x14ac:dyDescent="0.2">
      <c r="A1129" s="17" t="s">
        <v>48</v>
      </c>
    </row>
    <row r="1130" spans="1:5" x14ac:dyDescent="0.2">
      <c r="A1130" s="11" t="s">
        <v>4360</v>
      </c>
    </row>
    <row r="1131" spans="1:5" x14ac:dyDescent="0.2">
      <c r="A1131" s="11" t="s">
        <v>4583</v>
      </c>
    </row>
    <row r="1132" spans="1:5" x14ac:dyDescent="0.2">
      <c r="A1132" s="156" t="s">
        <v>4490</v>
      </c>
    </row>
    <row r="1133" spans="1:5" x14ac:dyDescent="0.2">
      <c r="A1133" s="156" t="s">
        <v>6610</v>
      </c>
      <c r="B1133" s="256" t="s">
        <v>7759</v>
      </c>
      <c r="C1133" s="253" t="s">
        <v>7805</v>
      </c>
      <c r="D1133" s="237" t="s">
        <v>7557</v>
      </c>
    </row>
    <row r="1134" spans="1:5" x14ac:dyDescent="0.2">
      <c r="A1134" s="156" t="s">
        <v>7563</v>
      </c>
      <c r="B1134" s="214" t="s">
        <v>6613</v>
      </c>
      <c r="C1134" s="158" t="s">
        <v>7806</v>
      </c>
      <c r="D1134" s="157" t="s">
        <v>7463</v>
      </c>
    </row>
    <row r="1136" spans="1:5" x14ac:dyDescent="0.2">
      <c r="A1136" s="18" t="s">
        <v>6590</v>
      </c>
    </row>
    <row r="1137" spans="1:4" x14ac:dyDescent="0.2">
      <c r="A1137" s="11" t="s">
        <v>48</v>
      </c>
    </row>
    <row r="1138" spans="1:4" x14ac:dyDescent="0.2">
      <c r="A1138" s="11" t="s">
        <v>4360</v>
      </c>
    </row>
    <row r="1139" spans="1:4" x14ac:dyDescent="0.2">
      <c r="A1139" s="11" t="s">
        <v>4508</v>
      </c>
    </row>
    <row r="1140" spans="1:4" x14ac:dyDescent="0.2">
      <c r="A1140" s="15" t="s">
        <v>6656</v>
      </c>
    </row>
    <row r="1141" spans="1:4" x14ac:dyDescent="0.2">
      <c r="A1141" s="156" t="s">
        <v>4490</v>
      </c>
    </row>
    <row r="1142" spans="1:4" x14ac:dyDescent="0.2">
      <c r="A1142" s="156" t="s">
        <v>6610</v>
      </c>
      <c r="B1142" s="256" t="s">
        <v>7759</v>
      </c>
      <c r="C1142" s="253" t="s">
        <v>7805</v>
      </c>
      <c r="D1142" s="237" t="s">
        <v>7557</v>
      </c>
    </row>
    <row r="1143" spans="1:4" x14ac:dyDescent="0.2">
      <c r="A1143" s="156" t="s">
        <v>7563</v>
      </c>
      <c r="B1143" s="214" t="s">
        <v>6613</v>
      </c>
      <c r="C1143" s="158" t="s">
        <v>7806</v>
      </c>
      <c r="D1143" s="157" t="s">
        <v>7463</v>
      </c>
    </row>
    <row r="1144" spans="1:4" x14ac:dyDescent="0.2">
      <c r="A1144" s="15"/>
    </row>
    <row r="1145" spans="1:4" x14ac:dyDescent="0.2">
      <c r="A1145" s="18" t="s">
        <v>6641</v>
      </c>
    </row>
    <row r="1146" spans="1:4" x14ac:dyDescent="0.2">
      <c r="A1146" s="17" t="s">
        <v>48</v>
      </c>
    </row>
    <row r="1147" spans="1:4" x14ac:dyDescent="0.2">
      <c r="A1147" s="11" t="s">
        <v>4360</v>
      </c>
    </row>
    <row r="1148" spans="1:4" x14ac:dyDescent="0.2">
      <c r="A1148" s="11" t="s">
        <v>4583</v>
      </c>
    </row>
    <row r="1149" spans="1:4" x14ac:dyDescent="0.2">
      <c r="A1149" s="156" t="s">
        <v>4491</v>
      </c>
    </row>
    <row r="1150" spans="1:4" x14ac:dyDescent="0.2">
      <c r="A1150" s="15" t="s">
        <v>6610</v>
      </c>
      <c r="B1150" s="256" t="s">
        <v>7759</v>
      </c>
      <c r="C1150" s="253" t="s">
        <v>7805</v>
      </c>
      <c r="D1150" s="237" t="s">
        <v>7557</v>
      </c>
    </row>
    <row r="1151" spans="1:4" x14ac:dyDescent="0.2">
      <c r="A1151" s="11"/>
    </row>
    <row r="1152" spans="1:4" x14ac:dyDescent="0.2">
      <c r="A1152" s="18" t="s">
        <v>6640</v>
      </c>
    </row>
    <row r="1153" spans="1:10" x14ac:dyDescent="0.2">
      <c r="A1153" s="11" t="s">
        <v>48</v>
      </c>
    </row>
    <row r="1154" spans="1:10" x14ac:dyDescent="0.2">
      <c r="A1154" s="11" t="s">
        <v>4360</v>
      </c>
    </row>
    <row r="1155" spans="1:10" x14ac:dyDescent="0.2">
      <c r="A1155" s="11" t="s">
        <v>4508</v>
      </c>
    </row>
    <row r="1156" spans="1:10" x14ac:dyDescent="0.2">
      <c r="A1156" s="15" t="s">
        <v>6656</v>
      </c>
    </row>
    <row r="1157" spans="1:10" x14ac:dyDescent="0.2">
      <c r="A1157" s="156" t="s">
        <v>4491</v>
      </c>
    </row>
    <row r="1158" spans="1:10" x14ac:dyDescent="0.2">
      <c r="A1158" s="15" t="s">
        <v>6610</v>
      </c>
      <c r="B1158" s="256" t="s">
        <v>7759</v>
      </c>
      <c r="C1158" s="253" t="s">
        <v>7805</v>
      </c>
      <c r="D1158" s="237" t="s">
        <v>7557</v>
      </c>
    </row>
    <row r="1160" spans="1:10" x14ac:dyDescent="0.2">
      <c r="A1160" s="17" t="s">
        <v>871</v>
      </c>
    </row>
    <row r="1161" spans="1:10" x14ac:dyDescent="0.2">
      <c r="E1161" s="47"/>
      <c r="F1161" s="47"/>
      <c r="G1161" s="47"/>
      <c r="H1161" s="47"/>
      <c r="I1161" s="47"/>
      <c r="J1161" s="47"/>
    </row>
    <row r="1162" spans="1:10" ht="51" x14ac:dyDescent="0.2">
      <c r="B1162" s="68"/>
      <c r="C1162" s="215" t="s">
        <v>870</v>
      </c>
      <c r="D1162" s="215" t="s">
        <v>869</v>
      </c>
      <c r="E1162" s="215" t="s">
        <v>867</v>
      </c>
      <c r="F1162" s="215" t="s">
        <v>704</v>
      </c>
      <c r="G1162" s="215" t="s">
        <v>703</v>
      </c>
      <c r="H1162" s="215" t="s">
        <v>868</v>
      </c>
    </row>
    <row r="1163" spans="1:10" x14ac:dyDescent="0.2">
      <c r="B1163" s="68"/>
      <c r="C1163" s="313" t="s">
        <v>8098</v>
      </c>
      <c r="D1163" s="313" t="s">
        <v>8099</v>
      </c>
      <c r="E1163" s="313" t="s">
        <v>8100</v>
      </c>
      <c r="F1163" s="313" t="s">
        <v>8101</v>
      </c>
      <c r="G1163" s="313" t="s">
        <v>8102</v>
      </c>
      <c r="H1163" s="313" t="s">
        <v>8103</v>
      </c>
    </row>
    <row r="1164" spans="1:10" x14ac:dyDescent="0.2">
      <c r="A1164" s="498" t="s">
        <v>866</v>
      </c>
      <c r="B1164" s="506" t="s">
        <v>8104</v>
      </c>
      <c r="C1164" s="596" t="s">
        <v>865</v>
      </c>
      <c r="D1164" s="596" t="s">
        <v>864</v>
      </c>
      <c r="E1164" s="596" t="s">
        <v>2323</v>
      </c>
      <c r="F1164" s="596" t="s">
        <v>863</v>
      </c>
      <c r="G1164" s="596" t="s">
        <v>862</v>
      </c>
      <c r="H1164" s="596" t="s">
        <v>2318</v>
      </c>
      <c r="I1164" s="17" t="s">
        <v>4951</v>
      </c>
    </row>
    <row r="1165" spans="1:10" x14ac:dyDescent="0.2">
      <c r="A1165" s="498" t="s">
        <v>861</v>
      </c>
      <c r="B1165" s="506" t="s">
        <v>8105</v>
      </c>
      <c r="C1165" s="596" t="s">
        <v>860</v>
      </c>
      <c r="D1165" s="596" t="s">
        <v>859</v>
      </c>
      <c r="E1165" s="596" t="s">
        <v>2324</v>
      </c>
      <c r="F1165" s="596" t="s">
        <v>858</v>
      </c>
      <c r="G1165" s="596" t="s">
        <v>857</v>
      </c>
      <c r="H1165" s="596" t="s">
        <v>2319</v>
      </c>
      <c r="I1165" s="17" t="s">
        <v>4952</v>
      </c>
    </row>
    <row r="1166" spans="1:10" x14ac:dyDescent="0.2">
      <c r="A1166" s="504" t="s">
        <v>228</v>
      </c>
      <c r="B1166" s="506" t="s">
        <v>8106</v>
      </c>
      <c r="C1166" s="596" t="s">
        <v>2316</v>
      </c>
      <c r="D1166" s="596" t="s">
        <v>2317</v>
      </c>
      <c r="E1166" s="596" t="s">
        <v>2325</v>
      </c>
      <c r="F1166" s="596" t="s">
        <v>2321</v>
      </c>
      <c r="G1166" s="596" t="s">
        <v>2322</v>
      </c>
      <c r="H1166" s="596" t="s">
        <v>2320</v>
      </c>
      <c r="I1166" s="17" t="s">
        <v>7128</v>
      </c>
    </row>
    <row r="1167" spans="1:10" x14ac:dyDescent="0.2">
      <c r="B1167" s="47"/>
      <c r="E1167" s="84" t="s">
        <v>4452</v>
      </c>
      <c r="F1167" s="84" t="s">
        <v>4452</v>
      </c>
      <c r="G1167" s="84" t="s">
        <v>4452</v>
      </c>
      <c r="H1167" s="84" t="s">
        <v>4452</v>
      </c>
      <c r="I1167" s="47"/>
    </row>
    <row r="1168" spans="1:10" x14ac:dyDescent="0.2">
      <c r="B1168" s="47"/>
      <c r="C1168" s="33" t="s">
        <v>2106</v>
      </c>
      <c r="D1168" s="33" t="s">
        <v>7148</v>
      </c>
      <c r="E1168" s="33" t="s">
        <v>2106</v>
      </c>
      <c r="F1168" s="33" t="s">
        <v>2106</v>
      </c>
      <c r="G1168" s="33" t="s">
        <v>2106</v>
      </c>
      <c r="H1168" s="33" t="s">
        <v>2106</v>
      </c>
      <c r="I1168" s="47"/>
    </row>
    <row r="1169" spans="1:10" x14ac:dyDescent="0.2">
      <c r="B1169" s="47"/>
      <c r="C1169" s="14" t="s">
        <v>6611</v>
      </c>
      <c r="D1169" s="14" t="s">
        <v>6611</v>
      </c>
      <c r="E1169" s="14" t="s">
        <v>6611</v>
      </c>
      <c r="F1169" s="14" t="s">
        <v>6611</v>
      </c>
      <c r="G1169" s="14" t="s">
        <v>6611</v>
      </c>
      <c r="H1169" s="14" t="s">
        <v>6611</v>
      </c>
      <c r="I1169" s="47"/>
    </row>
    <row r="1170" spans="1:10" x14ac:dyDescent="0.2">
      <c r="C1170" s="33" t="s">
        <v>4242</v>
      </c>
      <c r="D1170" s="14"/>
      <c r="E1170" s="291" t="s">
        <v>4232</v>
      </c>
      <c r="F1170" s="291" t="s">
        <v>4232</v>
      </c>
      <c r="G1170" s="291" t="s">
        <v>4232</v>
      </c>
      <c r="H1170" s="291" t="s">
        <v>4232</v>
      </c>
    </row>
    <row r="1171" spans="1:10" x14ac:dyDescent="0.2">
      <c r="C1171" s="33"/>
      <c r="D1171" s="33" t="s">
        <v>4753</v>
      </c>
      <c r="E1171" s="291"/>
      <c r="F1171" s="291" t="s">
        <v>4468</v>
      </c>
      <c r="G1171" s="291" t="s">
        <v>4469</v>
      </c>
      <c r="H1171" s="291" t="s">
        <v>4466</v>
      </c>
      <c r="I1171" s="47"/>
    </row>
    <row r="1172" spans="1:10" x14ac:dyDescent="0.2">
      <c r="A1172" s="259"/>
    </row>
    <row r="1173" spans="1:10" x14ac:dyDescent="0.2">
      <c r="A1173" s="18" t="s">
        <v>5219</v>
      </c>
    </row>
    <row r="1174" spans="1:10" x14ac:dyDescent="0.2">
      <c r="A1174" s="17" t="s">
        <v>48</v>
      </c>
    </row>
    <row r="1175" spans="1:10" x14ac:dyDescent="0.2">
      <c r="A1175" s="11" t="s">
        <v>4360</v>
      </c>
    </row>
    <row r="1176" spans="1:10" x14ac:dyDescent="0.2">
      <c r="A1176" s="17" t="s">
        <v>4953</v>
      </c>
    </row>
    <row r="1177" spans="1:10" x14ac:dyDescent="0.2">
      <c r="A1177" s="11" t="s">
        <v>4583</v>
      </c>
    </row>
    <row r="1178" spans="1:10" x14ac:dyDescent="0.2">
      <c r="A1178" s="318" t="s">
        <v>4859</v>
      </c>
    </row>
    <row r="1179" spans="1:10" x14ac:dyDescent="0.2">
      <c r="A1179" s="15" t="s">
        <v>6610</v>
      </c>
      <c r="B1179" s="256" t="s">
        <v>7759</v>
      </c>
      <c r="C1179" s="253" t="s">
        <v>7805</v>
      </c>
      <c r="D1179" s="237" t="s">
        <v>7557</v>
      </c>
    </row>
    <row r="1181" spans="1:10" x14ac:dyDescent="0.2">
      <c r="A1181" s="18" t="s">
        <v>5233</v>
      </c>
      <c r="J1181" s="47"/>
    </row>
    <row r="1182" spans="1:10" x14ac:dyDescent="0.2">
      <c r="A1182" s="11" t="s">
        <v>48</v>
      </c>
      <c r="J1182" s="47"/>
    </row>
    <row r="1183" spans="1:10" x14ac:dyDescent="0.2">
      <c r="A1183" s="11" t="s">
        <v>4360</v>
      </c>
      <c r="E1183" s="47"/>
      <c r="F1183" s="47"/>
      <c r="G1183" s="47"/>
      <c r="H1183" s="47"/>
      <c r="J1183" s="47"/>
    </row>
    <row r="1184" spans="1:10" x14ac:dyDescent="0.2">
      <c r="A1184" s="17" t="s">
        <v>4953</v>
      </c>
      <c r="E1184" s="47"/>
      <c r="F1184" s="47"/>
      <c r="G1184" s="47"/>
      <c r="H1184" s="47"/>
      <c r="J1184" s="47"/>
    </row>
    <row r="1185" spans="1:10" x14ac:dyDescent="0.2">
      <c r="A1185" s="11" t="s">
        <v>4508</v>
      </c>
      <c r="J1185" s="47"/>
    </row>
    <row r="1186" spans="1:10" x14ac:dyDescent="0.2">
      <c r="A1186" s="15" t="s">
        <v>6656</v>
      </c>
      <c r="E1186" s="47"/>
      <c r="F1186" s="47"/>
      <c r="G1186" s="47"/>
      <c r="H1186" s="47"/>
      <c r="I1186" s="47"/>
      <c r="J1186" s="47"/>
    </row>
    <row r="1187" spans="1:10" x14ac:dyDescent="0.2">
      <c r="A1187" s="318" t="s">
        <v>4859</v>
      </c>
      <c r="E1187" s="47"/>
      <c r="F1187" s="47"/>
      <c r="G1187" s="47"/>
      <c r="H1187" s="47"/>
      <c r="I1187" s="47"/>
      <c r="J1187" s="47"/>
    </row>
    <row r="1188" spans="1:10" x14ac:dyDescent="0.2">
      <c r="A1188" s="15" t="s">
        <v>6610</v>
      </c>
      <c r="B1188" s="256" t="s">
        <v>7759</v>
      </c>
      <c r="C1188" s="253" t="s">
        <v>7805</v>
      </c>
      <c r="D1188" s="237" t="s">
        <v>7557</v>
      </c>
      <c r="E1188" s="47"/>
      <c r="F1188" s="47"/>
      <c r="G1188" s="47"/>
      <c r="H1188" s="47"/>
      <c r="I1188" s="47"/>
      <c r="J1188" s="47"/>
    </row>
    <row r="1189" spans="1:10" x14ac:dyDescent="0.2">
      <c r="A1189" s="15"/>
      <c r="E1189" s="47"/>
      <c r="F1189" s="47"/>
      <c r="G1189" s="47"/>
      <c r="H1189" s="47"/>
      <c r="I1189" s="47"/>
      <c r="J1189" s="47"/>
    </row>
    <row r="1190" spans="1:10" x14ac:dyDescent="0.2">
      <c r="A1190" s="18" t="s">
        <v>6591</v>
      </c>
      <c r="E1190" s="47"/>
      <c r="F1190" s="47"/>
      <c r="G1190" s="47"/>
      <c r="H1190" s="47"/>
      <c r="I1190" s="47"/>
      <c r="J1190" s="47"/>
    </row>
    <row r="1191" spans="1:10" x14ac:dyDescent="0.2">
      <c r="A1191" s="17" t="s">
        <v>48</v>
      </c>
      <c r="E1191" s="47"/>
      <c r="F1191" s="47"/>
      <c r="G1191" s="47"/>
      <c r="H1191" s="47"/>
      <c r="I1191" s="47"/>
      <c r="J1191" s="47"/>
    </row>
    <row r="1192" spans="1:10" x14ac:dyDescent="0.2">
      <c r="A1192" s="11" t="s">
        <v>4360</v>
      </c>
      <c r="E1192" s="47"/>
      <c r="F1192" s="47"/>
      <c r="G1192" s="47"/>
      <c r="H1192" s="47"/>
      <c r="I1192" s="47"/>
      <c r="J1192" s="47"/>
    </row>
    <row r="1193" spans="1:10" x14ac:dyDescent="0.2">
      <c r="A1193" s="17" t="s">
        <v>4953</v>
      </c>
      <c r="E1193" s="47"/>
      <c r="F1193" s="47"/>
      <c r="G1193" s="47"/>
      <c r="H1193" s="47"/>
      <c r="I1193" s="47"/>
      <c r="J1193" s="47"/>
    </row>
    <row r="1194" spans="1:10" x14ac:dyDescent="0.2">
      <c r="A1194" s="11" t="s">
        <v>4583</v>
      </c>
      <c r="E1194" s="47"/>
      <c r="F1194" s="47"/>
      <c r="G1194" s="47"/>
      <c r="H1194" s="47"/>
      <c r="I1194" s="47"/>
      <c r="J1194" s="47"/>
    </row>
    <row r="1195" spans="1:10" x14ac:dyDescent="0.2">
      <c r="A1195" s="156" t="s">
        <v>4490</v>
      </c>
      <c r="E1195" s="47"/>
      <c r="F1195" s="47"/>
      <c r="G1195" s="47"/>
      <c r="H1195" s="47"/>
      <c r="I1195" s="47"/>
      <c r="J1195" s="47"/>
    </row>
    <row r="1196" spans="1:10" x14ac:dyDescent="0.2">
      <c r="A1196" s="156" t="s">
        <v>6610</v>
      </c>
      <c r="B1196" s="256" t="s">
        <v>7759</v>
      </c>
      <c r="C1196" s="253" t="s">
        <v>7805</v>
      </c>
      <c r="D1196" s="237" t="s">
        <v>7557</v>
      </c>
      <c r="E1196" s="47"/>
      <c r="F1196" s="47"/>
      <c r="G1196" s="47"/>
      <c r="H1196" s="47"/>
      <c r="I1196" s="47"/>
      <c r="J1196" s="47"/>
    </row>
    <row r="1197" spans="1:10" x14ac:dyDescent="0.2">
      <c r="A1197" s="156" t="s">
        <v>7563</v>
      </c>
      <c r="B1197" s="214" t="s">
        <v>6613</v>
      </c>
      <c r="C1197" s="158" t="s">
        <v>7806</v>
      </c>
      <c r="D1197" s="157" t="s">
        <v>7463</v>
      </c>
      <c r="E1197" s="47"/>
      <c r="F1197" s="47"/>
      <c r="G1197" s="47"/>
      <c r="H1197" s="47"/>
      <c r="I1197" s="47"/>
      <c r="J1197" s="47"/>
    </row>
    <row r="1198" spans="1:10" x14ac:dyDescent="0.2">
      <c r="E1198" s="47"/>
      <c r="F1198" s="47"/>
      <c r="G1198" s="47"/>
      <c r="H1198" s="47"/>
      <c r="I1198" s="47"/>
      <c r="J1198" s="47"/>
    </row>
    <row r="1199" spans="1:10" x14ac:dyDescent="0.2">
      <c r="A1199" s="18" t="s">
        <v>6592</v>
      </c>
      <c r="E1199" s="47"/>
      <c r="F1199" s="47"/>
      <c r="G1199" s="47"/>
      <c r="H1199" s="47"/>
      <c r="I1199" s="47"/>
      <c r="J1199" s="47"/>
    </row>
    <row r="1200" spans="1:10" x14ac:dyDescent="0.2">
      <c r="A1200" s="11" t="s">
        <v>48</v>
      </c>
      <c r="E1200" s="47"/>
      <c r="F1200" s="47"/>
      <c r="G1200" s="47"/>
      <c r="H1200" s="47"/>
      <c r="I1200" s="47"/>
      <c r="J1200" s="47"/>
    </row>
    <row r="1201" spans="1:10" x14ac:dyDescent="0.2">
      <c r="A1201" s="11" t="s">
        <v>4360</v>
      </c>
      <c r="E1201" s="47"/>
      <c r="F1201" s="47"/>
      <c r="G1201" s="47"/>
      <c r="H1201" s="47"/>
      <c r="I1201" s="47"/>
      <c r="J1201" s="47"/>
    </row>
    <row r="1202" spans="1:10" x14ac:dyDescent="0.2">
      <c r="A1202" s="17" t="s">
        <v>4953</v>
      </c>
      <c r="E1202" s="47"/>
      <c r="F1202" s="47"/>
      <c r="G1202" s="47"/>
      <c r="H1202" s="47"/>
      <c r="I1202" s="47"/>
      <c r="J1202" s="47"/>
    </row>
    <row r="1203" spans="1:10" x14ac:dyDescent="0.2">
      <c r="A1203" s="11" t="s">
        <v>4508</v>
      </c>
      <c r="E1203" s="47"/>
      <c r="F1203" s="47"/>
      <c r="G1203" s="47"/>
      <c r="H1203" s="47"/>
      <c r="I1203" s="47"/>
      <c r="J1203" s="47"/>
    </row>
    <row r="1204" spans="1:10" x14ac:dyDescent="0.2">
      <c r="A1204" s="15" t="s">
        <v>6656</v>
      </c>
      <c r="E1204" s="47"/>
      <c r="F1204" s="47"/>
      <c r="G1204" s="47"/>
      <c r="H1204" s="47"/>
      <c r="I1204" s="47"/>
      <c r="J1204" s="47"/>
    </row>
    <row r="1205" spans="1:10" x14ac:dyDescent="0.2">
      <c r="A1205" s="156" t="s">
        <v>4490</v>
      </c>
      <c r="E1205" s="47"/>
      <c r="F1205" s="47"/>
      <c r="G1205" s="47"/>
      <c r="H1205" s="47"/>
      <c r="I1205" s="47"/>
      <c r="J1205" s="47"/>
    </row>
    <row r="1206" spans="1:10" x14ac:dyDescent="0.2">
      <c r="A1206" s="156" t="s">
        <v>6610</v>
      </c>
      <c r="B1206" s="256" t="s">
        <v>7759</v>
      </c>
      <c r="C1206" s="253" t="s">
        <v>7805</v>
      </c>
      <c r="D1206" s="237" t="s">
        <v>7557</v>
      </c>
      <c r="E1206" s="47"/>
      <c r="F1206" s="47"/>
      <c r="G1206" s="47"/>
      <c r="H1206" s="47"/>
      <c r="I1206" s="47"/>
      <c r="J1206" s="47"/>
    </row>
    <row r="1207" spans="1:10" x14ac:dyDescent="0.2">
      <c r="A1207" s="156" t="s">
        <v>7563</v>
      </c>
      <c r="B1207" s="214" t="s">
        <v>6613</v>
      </c>
      <c r="C1207" s="158" t="s">
        <v>7806</v>
      </c>
      <c r="D1207" s="157" t="s">
        <v>7463</v>
      </c>
      <c r="E1207" s="47"/>
      <c r="F1207" s="47"/>
      <c r="G1207" s="47"/>
      <c r="H1207" s="47"/>
      <c r="I1207" s="47"/>
      <c r="J1207" s="47"/>
    </row>
    <row r="1208" spans="1:10" x14ac:dyDescent="0.2">
      <c r="A1208" s="15"/>
      <c r="E1208" s="47"/>
      <c r="F1208" s="47"/>
      <c r="G1208" s="47"/>
      <c r="H1208" s="47"/>
      <c r="I1208" s="47"/>
      <c r="J1208" s="47"/>
    </row>
    <row r="1209" spans="1:10" x14ac:dyDescent="0.2">
      <c r="A1209" s="18" t="s">
        <v>6639</v>
      </c>
      <c r="E1209" s="47"/>
      <c r="F1209" s="47"/>
      <c r="G1209" s="47"/>
      <c r="H1209" s="47"/>
      <c r="I1209" s="47"/>
      <c r="J1209" s="47"/>
    </row>
    <row r="1210" spans="1:10" x14ac:dyDescent="0.2">
      <c r="A1210" s="17" t="s">
        <v>48</v>
      </c>
      <c r="E1210" s="47"/>
      <c r="F1210" s="47"/>
      <c r="G1210" s="47"/>
      <c r="H1210" s="47"/>
      <c r="I1210" s="47"/>
      <c r="J1210" s="47"/>
    </row>
    <row r="1211" spans="1:10" x14ac:dyDescent="0.2">
      <c r="A1211" s="11" t="s">
        <v>4360</v>
      </c>
      <c r="E1211" s="47"/>
      <c r="F1211" s="47"/>
      <c r="G1211" s="47"/>
      <c r="H1211" s="47"/>
      <c r="I1211" s="47"/>
      <c r="J1211" s="47"/>
    </row>
    <row r="1212" spans="1:10" x14ac:dyDescent="0.2">
      <c r="A1212" s="17" t="s">
        <v>4953</v>
      </c>
      <c r="E1212" s="47"/>
      <c r="F1212" s="47"/>
      <c r="G1212" s="47"/>
      <c r="H1212" s="47"/>
      <c r="I1212" s="47"/>
      <c r="J1212" s="47"/>
    </row>
    <row r="1213" spans="1:10" x14ac:dyDescent="0.2">
      <c r="A1213" s="11" t="s">
        <v>4583</v>
      </c>
      <c r="E1213" s="47"/>
      <c r="F1213" s="47"/>
      <c r="G1213" s="47"/>
      <c r="H1213" s="47"/>
      <c r="I1213" s="47"/>
      <c r="J1213" s="47"/>
    </row>
    <row r="1214" spans="1:10" x14ac:dyDescent="0.2">
      <c r="A1214" s="156" t="s">
        <v>4491</v>
      </c>
      <c r="E1214" s="47"/>
      <c r="F1214" s="47"/>
      <c r="G1214" s="47"/>
      <c r="H1214" s="47"/>
      <c r="I1214" s="47"/>
      <c r="J1214" s="47"/>
    </row>
    <row r="1215" spans="1:10" x14ac:dyDescent="0.2">
      <c r="A1215" s="15" t="s">
        <v>6610</v>
      </c>
      <c r="B1215" s="256" t="s">
        <v>7759</v>
      </c>
      <c r="C1215" s="253" t="s">
        <v>7805</v>
      </c>
      <c r="D1215" s="237" t="s">
        <v>7557</v>
      </c>
      <c r="E1215" s="47"/>
      <c r="F1215" s="47"/>
      <c r="G1215" s="47"/>
      <c r="H1215" s="47"/>
      <c r="I1215" s="47"/>
      <c r="J1215" s="47"/>
    </row>
    <row r="1216" spans="1:10" x14ac:dyDescent="0.2">
      <c r="A1216" s="11"/>
      <c r="E1216" s="47"/>
      <c r="F1216" s="47"/>
      <c r="G1216" s="47"/>
      <c r="H1216" s="47"/>
      <c r="I1216" s="47"/>
      <c r="J1216" s="47"/>
    </row>
    <row r="1217" spans="1:10" x14ac:dyDescent="0.2">
      <c r="A1217" s="18" t="s">
        <v>6638</v>
      </c>
      <c r="E1217" s="47"/>
      <c r="F1217" s="47"/>
      <c r="G1217" s="47"/>
      <c r="H1217" s="47"/>
      <c r="I1217" s="47"/>
      <c r="J1217" s="47"/>
    </row>
    <row r="1218" spans="1:10" x14ac:dyDescent="0.2">
      <c r="A1218" s="11" t="s">
        <v>48</v>
      </c>
      <c r="E1218" s="47"/>
      <c r="F1218" s="47"/>
      <c r="G1218" s="47"/>
      <c r="H1218" s="47"/>
      <c r="I1218" s="47"/>
      <c r="J1218" s="47"/>
    </row>
    <row r="1219" spans="1:10" x14ac:dyDescent="0.2">
      <c r="A1219" s="11" t="s">
        <v>4360</v>
      </c>
      <c r="E1219" s="47"/>
      <c r="F1219" s="47"/>
      <c r="G1219" s="47"/>
      <c r="H1219" s="47"/>
      <c r="I1219" s="47"/>
      <c r="J1219" s="47"/>
    </row>
    <row r="1220" spans="1:10" x14ac:dyDescent="0.2">
      <c r="A1220" s="17" t="s">
        <v>4953</v>
      </c>
      <c r="E1220" s="47"/>
      <c r="F1220" s="47"/>
      <c r="G1220" s="47"/>
      <c r="H1220" s="47"/>
      <c r="I1220" s="47"/>
      <c r="J1220" s="47"/>
    </row>
    <row r="1221" spans="1:10" x14ac:dyDescent="0.2">
      <c r="A1221" s="11" t="s">
        <v>4508</v>
      </c>
      <c r="E1221" s="47"/>
      <c r="F1221" s="47"/>
      <c r="G1221" s="47"/>
      <c r="H1221" s="47"/>
      <c r="I1221" s="47"/>
      <c r="J1221" s="47"/>
    </row>
    <row r="1222" spans="1:10" x14ac:dyDescent="0.2">
      <c r="A1222" s="15" t="s">
        <v>6656</v>
      </c>
      <c r="E1222" s="47"/>
      <c r="F1222" s="47"/>
      <c r="G1222" s="47"/>
      <c r="H1222" s="47"/>
      <c r="I1222" s="47"/>
      <c r="J1222" s="47"/>
    </row>
    <row r="1223" spans="1:10" x14ac:dyDescent="0.2">
      <c r="A1223" s="156" t="s">
        <v>4491</v>
      </c>
      <c r="E1223" s="47"/>
      <c r="F1223" s="47"/>
      <c r="G1223" s="47"/>
      <c r="H1223" s="47"/>
      <c r="I1223" s="47"/>
      <c r="J1223" s="47"/>
    </row>
    <row r="1224" spans="1:10" x14ac:dyDescent="0.2">
      <c r="A1224" s="15" t="s">
        <v>6610</v>
      </c>
      <c r="B1224" s="256" t="s">
        <v>7759</v>
      </c>
      <c r="C1224" s="253" t="s">
        <v>7805</v>
      </c>
      <c r="D1224" s="237" t="s">
        <v>7557</v>
      </c>
      <c r="E1224" s="47"/>
      <c r="F1224" s="47"/>
      <c r="G1224" s="47"/>
      <c r="H1224" s="47"/>
      <c r="I1224" s="47"/>
      <c r="J1224" s="47"/>
    </row>
    <row r="1225" spans="1:10" x14ac:dyDescent="0.2">
      <c r="E1225" s="47"/>
      <c r="F1225" s="47"/>
      <c r="G1225" s="47"/>
      <c r="H1225" s="47"/>
      <c r="I1225" s="47"/>
      <c r="J1225" s="47"/>
    </row>
    <row r="1226" spans="1:10" x14ac:dyDescent="0.2">
      <c r="A1226" s="17" t="s">
        <v>856</v>
      </c>
      <c r="E1226" s="47"/>
      <c r="F1226" s="47"/>
      <c r="G1226" s="47"/>
      <c r="H1226" s="47"/>
      <c r="I1226" s="47"/>
      <c r="J1226" s="47"/>
    </row>
    <row r="1227" spans="1:10" x14ac:dyDescent="0.2">
      <c r="A1227" s="11"/>
      <c r="D1227" s="47"/>
      <c r="E1227" s="47"/>
      <c r="F1227" s="47"/>
      <c r="G1227" s="47"/>
      <c r="H1227" s="47"/>
      <c r="I1227" s="47"/>
    </row>
    <row r="1228" spans="1:10" ht="51" x14ac:dyDescent="0.2">
      <c r="B1228" s="68"/>
      <c r="C1228" s="568" t="s">
        <v>855</v>
      </c>
      <c r="D1228" s="568" t="s">
        <v>853</v>
      </c>
      <c r="E1228" s="568" t="s">
        <v>704</v>
      </c>
      <c r="F1228" s="568" t="s">
        <v>703</v>
      </c>
      <c r="G1228" s="568" t="s">
        <v>854</v>
      </c>
      <c r="H1228" s="47"/>
    </row>
    <row r="1229" spans="1:10" x14ac:dyDescent="0.2">
      <c r="B1229" s="68"/>
      <c r="C1229" s="219" t="s">
        <v>8107</v>
      </c>
      <c r="D1229" s="219" t="s">
        <v>8108</v>
      </c>
      <c r="E1229" s="219" t="s">
        <v>8109</v>
      </c>
      <c r="F1229" s="219" t="s">
        <v>8110</v>
      </c>
      <c r="G1229" s="219" t="s">
        <v>8111</v>
      </c>
      <c r="H1229" s="47"/>
    </row>
    <row r="1230" spans="1:10" x14ac:dyDescent="0.2">
      <c r="A1230" s="498" t="s">
        <v>228</v>
      </c>
      <c r="B1230" s="506" t="s">
        <v>8112</v>
      </c>
      <c r="C1230" s="701" t="s">
        <v>852</v>
      </c>
      <c r="D1230" s="701" t="s">
        <v>849</v>
      </c>
      <c r="E1230" s="649" t="s">
        <v>851</v>
      </c>
      <c r="F1230" s="649" t="s">
        <v>850</v>
      </c>
      <c r="G1230" s="649" t="s">
        <v>2326</v>
      </c>
    </row>
    <row r="1231" spans="1:10" x14ac:dyDescent="0.2">
      <c r="B1231" s="47"/>
      <c r="C1231" s="13" t="s">
        <v>4784</v>
      </c>
      <c r="D1231" s="13" t="s">
        <v>4452</v>
      </c>
      <c r="E1231" s="13" t="s">
        <v>4452</v>
      </c>
      <c r="F1231" s="13" t="s">
        <v>4452</v>
      </c>
      <c r="G1231" s="13" t="s">
        <v>4452</v>
      </c>
      <c r="H1231" s="47"/>
    </row>
    <row r="1232" spans="1:10" x14ac:dyDescent="0.2">
      <c r="B1232" s="47"/>
      <c r="C1232" s="13" t="s">
        <v>4854</v>
      </c>
      <c r="H1232" s="47"/>
    </row>
    <row r="1233" spans="1:10" x14ac:dyDescent="0.2">
      <c r="B1233" s="47"/>
      <c r="C1233" s="133" t="s">
        <v>2106</v>
      </c>
      <c r="D1233" s="133" t="s">
        <v>2106</v>
      </c>
      <c r="E1233" s="133" t="s">
        <v>2106</v>
      </c>
      <c r="F1233" s="133" t="s">
        <v>2106</v>
      </c>
      <c r="G1233" s="133" t="s">
        <v>2106</v>
      </c>
      <c r="H1233" s="47"/>
    </row>
    <row r="1234" spans="1:10" x14ac:dyDescent="0.2">
      <c r="B1234" s="47"/>
      <c r="C1234" s="14" t="s">
        <v>6611</v>
      </c>
      <c r="D1234" s="14" t="s">
        <v>6611</v>
      </c>
      <c r="E1234" s="14" t="s">
        <v>6611</v>
      </c>
      <c r="F1234" s="14" t="s">
        <v>6611</v>
      </c>
      <c r="G1234" s="14" t="s">
        <v>6611</v>
      </c>
      <c r="H1234" s="47"/>
      <c r="I1234" s="47"/>
    </row>
    <row r="1235" spans="1:10" x14ac:dyDescent="0.2">
      <c r="C1235" s="10" t="s">
        <v>4226</v>
      </c>
      <c r="D1235" s="9" t="s">
        <v>4232</v>
      </c>
      <c r="E1235" s="9" t="s">
        <v>4232</v>
      </c>
      <c r="F1235" s="9" t="s">
        <v>4232</v>
      </c>
      <c r="G1235" s="9" t="s">
        <v>4232</v>
      </c>
      <c r="H1235" s="47"/>
    </row>
    <row r="1236" spans="1:10" x14ac:dyDescent="0.2">
      <c r="C1236" s="10"/>
      <c r="D1236" s="9"/>
      <c r="E1236" s="9" t="s">
        <v>4468</v>
      </c>
      <c r="F1236" s="9" t="s">
        <v>4469</v>
      </c>
      <c r="G1236" s="9" t="s">
        <v>4466</v>
      </c>
      <c r="H1236" s="47"/>
    </row>
    <row r="1238" spans="1:10" x14ac:dyDescent="0.2">
      <c r="A1238" s="18" t="s">
        <v>5220</v>
      </c>
      <c r="I1238" s="47"/>
      <c r="J1238" s="47"/>
    </row>
    <row r="1239" spans="1:10" x14ac:dyDescent="0.2">
      <c r="A1239" s="17" t="s">
        <v>48</v>
      </c>
      <c r="E1239" s="47"/>
      <c r="F1239" s="47"/>
      <c r="G1239" s="47"/>
      <c r="H1239" s="47"/>
      <c r="I1239" s="47"/>
      <c r="J1239" s="47"/>
    </row>
    <row r="1240" spans="1:10" x14ac:dyDescent="0.2">
      <c r="A1240" s="11" t="s">
        <v>4360</v>
      </c>
      <c r="F1240" s="47"/>
      <c r="G1240" s="47"/>
      <c r="H1240" s="47"/>
      <c r="I1240" s="47"/>
      <c r="J1240" s="47"/>
    </row>
    <row r="1241" spans="1:10" x14ac:dyDescent="0.2">
      <c r="A1241" s="17" t="s">
        <v>4932</v>
      </c>
      <c r="F1241" s="47"/>
      <c r="G1241" s="47"/>
      <c r="H1241" s="47"/>
      <c r="I1241" s="47"/>
      <c r="J1241" s="47"/>
    </row>
    <row r="1242" spans="1:10" x14ac:dyDescent="0.2">
      <c r="A1242" s="17" t="s">
        <v>4452</v>
      </c>
      <c r="D1242" s="10"/>
      <c r="E1242" s="9"/>
      <c r="F1242" s="9"/>
      <c r="G1242" s="9"/>
      <c r="H1242" s="9"/>
      <c r="I1242" s="47"/>
      <c r="J1242" s="47"/>
    </row>
    <row r="1243" spans="1:10" x14ac:dyDescent="0.2">
      <c r="A1243" s="11" t="s">
        <v>4583</v>
      </c>
      <c r="D1243" s="10"/>
      <c r="E1243" s="9"/>
      <c r="F1243" s="9"/>
      <c r="G1243" s="9"/>
      <c r="H1243" s="9"/>
      <c r="I1243" s="47"/>
      <c r="J1243" s="47"/>
    </row>
    <row r="1244" spans="1:10" x14ac:dyDescent="0.2">
      <c r="A1244" s="318" t="s">
        <v>4859</v>
      </c>
      <c r="D1244" s="10"/>
      <c r="E1244" s="9"/>
      <c r="F1244" s="9"/>
      <c r="G1244" s="9"/>
      <c r="H1244" s="9"/>
      <c r="I1244" s="47"/>
      <c r="J1244" s="47"/>
    </row>
    <row r="1245" spans="1:10" x14ac:dyDescent="0.2">
      <c r="A1245" s="15" t="s">
        <v>6610</v>
      </c>
      <c r="B1245" s="256" t="s">
        <v>7759</v>
      </c>
      <c r="C1245" s="253" t="s">
        <v>7805</v>
      </c>
      <c r="D1245" s="237" t="s">
        <v>7557</v>
      </c>
      <c r="E1245" s="9"/>
      <c r="F1245" s="9"/>
      <c r="G1245" s="9"/>
      <c r="H1245" s="9"/>
      <c r="I1245" s="47"/>
      <c r="J1245" s="47"/>
    </row>
    <row r="1246" spans="1:10" x14ac:dyDescent="0.2">
      <c r="D1246" s="10"/>
      <c r="E1246" s="9"/>
      <c r="F1246" s="9"/>
      <c r="G1246" s="9"/>
      <c r="H1246" s="9"/>
      <c r="I1246" s="47"/>
      <c r="J1246" s="47"/>
    </row>
    <row r="1247" spans="1:10" x14ac:dyDescent="0.2">
      <c r="A1247" s="18" t="s">
        <v>5234</v>
      </c>
      <c r="E1247" s="47"/>
      <c r="F1247" s="47"/>
      <c r="G1247" s="47"/>
      <c r="H1247" s="47"/>
      <c r="I1247" s="47"/>
      <c r="J1247" s="47"/>
    </row>
    <row r="1248" spans="1:10" x14ac:dyDescent="0.2">
      <c r="A1248" s="11" t="s">
        <v>48</v>
      </c>
      <c r="E1248" s="47"/>
      <c r="F1248" s="47"/>
      <c r="G1248" s="47"/>
      <c r="H1248" s="47"/>
      <c r="I1248" s="47"/>
      <c r="J1248" s="47"/>
    </row>
    <row r="1249" spans="1:10" x14ac:dyDescent="0.2">
      <c r="A1249" s="11" t="s">
        <v>4360</v>
      </c>
      <c r="E1249" s="47"/>
      <c r="F1249" s="47"/>
      <c r="G1249" s="47"/>
      <c r="H1249" s="47"/>
      <c r="I1249" s="47"/>
      <c r="J1249" s="47"/>
    </row>
    <row r="1250" spans="1:10" x14ac:dyDescent="0.2">
      <c r="A1250" s="17" t="s">
        <v>4932</v>
      </c>
      <c r="E1250" s="47"/>
      <c r="F1250" s="47"/>
      <c r="G1250" s="47"/>
      <c r="H1250" s="47"/>
      <c r="I1250" s="47"/>
      <c r="J1250" s="47"/>
    </row>
    <row r="1251" spans="1:10" x14ac:dyDescent="0.2">
      <c r="A1251" s="17" t="s">
        <v>4452</v>
      </c>
      <c r="E1251" s="47"/>
      <c r="F1251" s="47"/>
      <c r="G1251" s="47"/>
      <c r="H1251" s="47"/>
      <c r="I1251" s="47"/>
      <c r="J1251" s="47"/>
    </row>
    <row r="1252" spans="1:10" x14ac:dyDescent="0.2">
      <c r="A1252" s="11" t="s">
        <v>4508</v>
      </c>
      <c r="E1252" s="47"/>
      <c r="F1252" s="47"/>
      <c r="G1252" s="47"/>
      <c r="H1252" s="47"/>
      <c r="I1252" s="47"/>
      <c r="J1252" s="47"/>
    </row>
    <row r="1253" spans="1:10" x14ac:dyDescent="0.2">
      <c r="A1253" s="15" t="s">
        <v>6656</v>
      </c>
      <c r="E1253" s="47"/>
      <c r="F1253" s="47"/>
      <c r="G1253" s="47"/>
      <c r="H1253" s="47"/>
      <c r="I1253" s="47"/>
      <c r="J1253" s="47"/>
    </row>
    <row r="1254" spans="1:10" x14ac:dyDescent="0.2">
      <c r="A1254" s="318" t="s">
        <v>4859</v>
      </c>
      <c r="E1254" s="47"/>
      <c r="F1254" s="47"/>
      <c r="G1254" s="47"/>
      <c r="H1254" s="47"/>
      <c r="I1254" s="47"/>
      <c r="J1254" s="47"/>
    </row>
    <row r="1255" spans="1:10" x14ac:dyDescent="0.2">
      <c r="A1255" s="15" t="s">
        <v>6610</v>
      </c>
      <c r="B1255" s="256" t="s">
        <v>7759</v>
      </c>
      <c r="C1255" s="253" t="s">
        <v>7805</v>
      </c>
      <c r="D1255" s="237" t="s">
        <v>7557</v>
      </c>
      <c r="E1255" s="47"/>
      <c r="F1255" s="47"/>
      <c r="G1255" s="47"/>
      <c r="H1255" s="47"/>
      <c r="I1255" s="47"/>
      <c r="J1255" s="47"/>
    </row>
    <row r="1256" spans="1:10" x14ac:dyDescent="0.2">
      <c r="A1256" s="15"/>
      <c r="E1256" s="47"/>
      <c r="F1256" s="47"/>
      <c r="G1256" s="47"/>
      <c r="H1256" s="47"/>
      <c r="I1256" s="47"/>
      <c r="J1256" s="47"/>
    </row>
    <row r="1257" spans="1:10" x14ac:dyDescent="0.2">
      <c r="A1257" s="18" t="s">
        <v>6593</v>
      </c>
      <c r="E1257" s="47"/>
      <c r="F1257" s="47"/>
      <c r="G1257" s="47"/>
      <c r="H1257" s="47"/>
      <c r="I1257" s="47"/>
      <c r="J1257" s="47"/>
    </row>
    <row r="1258" spans="1:10" x14ac:dyDescent="0.2">
      <c r="A1258" s="17" t="s">
        <v>48</v>
      </c>
      <c r="E1258" s="47"/>
      <c r="F1258" s="47"/>
      <c r="G1258" s="47"/>
      <c r="H1258" s="47"/>
      <c r="I1258" s="47"/>
      <c r="J1258" s="47"/>
    </row>
    <row r="1259" spans="1:10" x14ac:dyDescent="0.2">
      <c r="A1259" s="11" t="s">
        <v>4360</v>
      </c>
      <c r="E1259" s="47"/>
      <c r="F1259" s="47"/>
      <c r="G1259" s="47"/>
      <c r="H1259" s="47"/>
      <c r="I1259" s="47"/>
      <c r="J1259" s="47"/>
    </row>
    <row r="1260" spans="1:10" x14ac:dyDescent="0.2">
      <c r="A1260" s="17" t="s">
        <v>4932</v>
      </c>
      <c r="E1260" s="47"/>
      <c r="F1260" s="47"/>
      <c r="G1260" s="47"/>
      <c r="H1260" s="47"/>
      <c r="I1260" s="47"/>
      <c r="J1260" s="47"/>
    </row>
    <row r="1261" spans="1:10" x14ac:dyDescent="0.2">
      <c r="A1261" s="17" t="s">
        <v>4452</v>
      </c>
      <c r="E1261" s="47"/>
      <c r="F1261" s="47"/>
      <c r="G1261" s="47"/>
      <c r="H1261" s="47"/>
      <c r="I1261" s="47"/>
      <c r="J1261" s="47"/>
    </row>
    <row r="1262" spans="1:10" x14ac:dyDescent="0.2">
      <c r="A1262" s="11" t="s">
        <v>4583</v>
      </c>
      <c r="E1262" s="47"/>
      <c r="F1262" s="47"/>
      <c r="G1262" s="47"/>
      <c r="H1262" s="47"/>
      <c r="I1262" s="47"/>
      <c r="J1262" s="47"/>
    </row>
    <row r="1263" spans="1:10" x14ac:dyDescent="0.2">
      <c r="A1263" s="156" t="s">
        <v>4490</v>
      </c>
      <c r="E1263" s="47"/>
      <c r="F1263" s="47"/>
      <c r="G1263" s="47"/>
      <c r="H1263" s="47"/>
      <c r="I1263" s="47"/>
      <c r="J1263" s="47"/>
    </row>
    <row r="1264" spans="1:10" x14ac:dyDescent="0.2">
      <c r="A1264" s="156" t="s">
        <v>6610</v>
      </c>
      <c r="B1264" s="256" t="s">
        <v>7759</v>
      </c>
      <c r="C1264" s="253" t="s">
        <v>7805</v>
      </c>
      <c r="D1264" s="237" t="s">
        <v>7557</v>
      </c>
      <c r="E1264" s="47"/>
      <c r="F1264" s="47"/>
      <c r="G1264" s="47"/>
      <c r="H1264" s="47"/>
      <c r="I1264" s="47"/>
      <c r="J1264" s="47"/>
    </row>
    <row r="1265" spans="1:10" x14ac:dyDescent="0.2">
      <c r="A1265" s="156" t="s">
        <v>7563</v>
      </c>
      <c r="B1265" s="214" t="s">
        <v>6613</v>
      </c>
      <c r="C1265" s="158" t="s">
        <v>7806</v>
      </c>
      <c r="D1265" s="157" t="s">
        <v>7463</v>
      </c>
      <c r="E1265" s="47"/>
      <c r="F1265" s="47"/>
      <c r="G1265" s="47"/>
      <c r="H1265" s="47"/>
      <c r="I1265" s="47"/>
      <c r="J1265" s="47"/>
    </row>
    <row r="1266" spans="1:10" x14ac:dyDescent="0.2">
      <c r="E1266" s="47"/>
      <c r="F1266" s="47"/>
      <c r="G1266" s="47"/>
      <c r="H1266" s="47"/>
      <c r="I1266" s="47"/>
      <c r="J1266" s="47"/>
    </row>
    <row r="1267" spans="1:10" x14ac:dyDescent="0.2">
      <c r="A1267" s="18" t="s">
        <v>6594</v>
      </c>
      <c r="E1267" s="47"/>
      <c r="F1267" s="47"/>
      <c r="G1267" s="47"/>
      <c r="H1267" s="47"/>
      <c r="I1267" s="47"/>
      <c r="J1267" s="47"/>
    </row>
    <row r="1268" spans="1:10" x14ac:dyDescent="0.2">
      <c r="A1268" s="11" t="s">
        <v>48</v>
      </c>
      <c r="E1268" s="47"/>
      <c r="F1268" s="47"/>
      <c r="G1268" s="47"/>
      <c r="H1268" s="47"/>
      <c r="I1268" s="47"/>
      <c r="J1268" s="47"/>
    </row>
    <row r="1269" spans="1:10" x14ac:dyDescent="0.2">
      <c r="A1269" s="11" t="s">
        <v>4360</v>
      </c>
      <c r="E1269" s="47"/>
      <c r="F1269" s="47"/>
      <c r="G1269" s="47"/>
      <c r="H1269" s="47"/>
      <c r="I1269" s="47"/>
      <c r="J1269" s="47"/>
    </row>
    <row r="1270" spans="1:10" x14ac:dyDescent="0.2">
      <c r="A1270" s="17" t="s">
        <v>4932</v>
      </c>
      <c r="E1270" s="47"/>
      <c r="F1270" s="47"/>
      <c r="G1270" s="47"/>
      <c r="H1270" s="47"/>
      <c r="I1270" s="47"/>
      <c r="J1270" s="47"/>
    </row>
    <row r="1271" spans="1:10" x14ac:dyDescent="0.2">
      <c r="A1271" s="17" t="s">
        <v>4452</v>
      </c>
      <c r="E1271" s="47"/>
      <c r="F1271" s="47"/>
      <c r="G1271" s="47"/>
      <c r="H1271" s="47"/>
      <c r="I1271" s="47"/>
      <c r="J1271" s="47"/>
    </row>
    <row r="1272" spans="1:10" x14ac:dyDescent="0.2">
      <c r="A1272" s="11" t="s">
        <v>4508</v>
      </c>
      <c r="E1272" s="47"/>
      <c r="F1272" s="47"/>
      <c r="G1272" s="47"/>
      <c r="H1272" s="47"/>
      <c r="I1272" s="47"/>
      <c r="J1272" s="47"/>
    </row>
    <row r="1273" spans="1:10" x14ac:dyDescent="0.2">
      <c r="A1273" s="15" t="s">
        <v>6656</v>
      </c>
      <c r="E1273" s="47"/>
      <c r="F1273" s="47"/>
      <c r="G1273" s="47"/>
      <c r="H1273" s="47"/>
      <c r="I1273" s="47"/>
      <c r="J1273" s="47"/>
    </row>
    <row r="1274" spans="1:10" x14ac:dyDescent="0.2">
      <c r="A1274" s="156" t="s">
        <v>4490</v>
      </c>
      <c r="E1274" s="47"/>
      <c r="F1274" s="47"/>
      <c r="G1274" s="47"/>
      <c r="H1274" s="47"/>
      <c r="I1274" s="47"/>
      <c r="J1274" s="47"/>
    </row>
    <row r="1275" spans="1:10" x14ac:dyDescent="0.2">
      <c r="A1275" s="156" t="s">
        <v>6610</v>
      </c>
      <c r="B1275" s="256" t="s">
        <v>7759</v>
      </c>
      <c r="C1275" s="253" t="s">
        <v>7805</v>
      </c>
      <c r="D1275" s="237" t="s">
        <v>7557</v>
      </c>
      <c r="E1275" s="47"/>
      <c r="F1275" s="47"/>
      <c r="G1275" s="47"/>
      <c r="H1275" s="47"/>
      <c r="I1275" s="47"/>
      <c r="J1275" s="47"/>
    </row>
    <row r="1276" spans="1:10" x14ac:dyDescent="0.2">
      <c r="A1276" s="156" t="s">
        <v>7563</v>
      </c>
      <c r="B1276" s="214" t="s">
        <v>6613</v>
      </c>
      <c r="C1276" s="158" t="s">
        <v>7806</v>
      </c>
      <c r="D1276" s="157" t="s">
        <v>7463</v>
      </c>
      <c r="E1276" s="47"/>
      <c r="F1276" s="47"/>
      <c r="G1276" s="47"/>
      <c r="H1276" s="47"/>
      <c r="I1276" s="47"/>
      <c r="J1276" s="47"/>
    </row>
    <row r="1277" spans="1:10" x14ac:dyDescent="0.2">
      <c r="A1277" s="15"/>
      <c r="E1277" s="47"/>
      <c r="F1277" s="47"/>
      <c r="G1277" s="47"/>
      <c r="H1277" s="47"/>
      <c r="I1277" s="47"/>
      <c r="J1277" s="47"/>
    </row>
    <row r="1278" spans="1:10" x14ac:dyDescent="0.2">
      <c r="A1278" s="18" t="s">
        <v>6637</v>
      </c>
      <c r="E1278" s="47"/>
      <c r="F1278" s="47"/>
      <c r="G1278" s="47"/>
      <c r="H1278" s="47"/>
      <c r="I1278" s="47"/>
      <c r="J1278" s="47"/>
    </row>
    <row r="1279" spans="1:10" x14ac:dyDescent="0.2">
      <c r="A1279" s="17" t="s">
        <v>48</v>
      </c>
      <c r="E1279" s="47"/>
      <c r="F1279" s="47"/>
      <c r="G1279" s="47"/>
      <c r="H1279" s="47"/>
      <c r="I1279" s="47"/>
      <c r="J1279" s="47"/>
    </row>
    <row r="1280" spans="1:10" x14ac:dyDescent="0.2">
      <c r="A1280" s="11" t="s">
        <v>4360</v>
      </c>
      <c r="E1280" s="47"/>
      <c r="F1280" s="47"/>
      <c r="G1280" s="47"/>
      <c r="H1280" s="47"/>
      <c r="I1280" s="47"/>
      <c r="J1280" s="47"/>
    </row>
    <row r="1281" spans="1:10" x14ac:dyDescent="0.2">
      <c r="A1281" s="17" t="s">
        <v>4932</v>
      </c>
      <c r="E1281" s="47"/>
      <c r="F1281" s="47"/>
      <c r="G1281" s="47"/>
      <c r="H1281" s="47"/>
      <c r="I1281" s="47"/>
      <c r="J1281" s="47"/>
    </row>
    <row r="1282" spans="1:10" x14ac:dyDescent="0.2">
      <c r="A1282" s="17" t="s">
        <v>4452</v>
      </c>
      <c r="E1282" s="47"/>
      <c r="F1282" s="47"/>
      <c r="G1282" s="47"/>
      <c r="H1282" s="47"/>
      <c r="I1282" s="47"/>
      <c r="J1282" s="47"/>
    </row>
    <row r="1283" spans="1:10" x14ac:dyDescent="0.2">
      <c r="A1283" s="11" t="s">
        <v>4583</v>
      </c>
      <c r="E1283" s="47"/>
      <c r="F1283" s="47"/>
      <c r="G1283" s="47"/>
      <c r="H1283" s="47"/>
      <c r="I1283" s="47"/>
      <c r="J1283" s="47"/>
    </row>
    <row r="1284" spans="1:10" x14ac:dyDescent="0.2">
      <c r="A1284" s="156" t="s">
        <v>4491</v>
      </c>
      <c r="E1284" s="47"/>
      <c r="F1284" s="47"/>
      <c r="G1284" s="47"/>
      <c r="H1284" s="47"/>
      <c r="I1284" s="47"/>
      <c r="J1284" s="47"/>
    </row>
    <row r="1285" spans="1:10" x14ac:dyDescent="0.2">
      <c r="A1285" s="15" t="s">
        <v>6610</v>
      </c>
      <c r="B1285" s="256" t="s">
        <v>7759</v>
      </c>
      <c r="C1285" s="253" t="s">
        <v>7805</v>
      </c>
      <c r="D1285" s="237" t="s">
        <v>7557</v>
      </c>
      <c r="E1285" s="47"/>
      <c r="F1285" s="47"/>
      <c r="G1285" s="47"/>
      <c r="H1285" s="47"/>
      <c r="I1285" s="47"/>
      <c r="J1285" s="47"/>
    </row>
    <row r="1286" spans="1:10" x14ac:dyDescent="0.2">
      <c r="A1286" s="11"/>
      <c r="E1286" s="47"/>
      <c r="F1286" s="47"/>
      <c r="G1286" s="47"/>
      <c r="H1286" s="47"/>
      <c r="I1286" s="47"/>
      <c r="J1286" s="47"/>
    </row>
    <row r="1287" spans="1:10" x14ac:dyDescent="0.2">
      <c r="A1287" s="18" t="s">
        <v>6636</v>
      </c>
      <c r="E1287" s="47"/>
      <c r="F1287" s="47"/>
      <c r="G1287" s="47"/>
      <c r="H1287" s="47"/>
      <c r="I1287" s="47"/>
      <c r="J1287" s="47"/>
    </row>
    <row r="1288" spans="1:10" x14ac:dyDescent="0.2">
      <c r="A1288" s="11" t="s">
        <v>48</v>
      </c>
      <c r="E1288" s="47"/>
      <c r="F1288" s="47"/>
      <c r="G1288" s="47"/>
      <c r="H1288" s="47"/>
      <c r="I1288" s="47"/>
      <c r="J1288" s="47"/>
    </row>
    <row r="1289" spans="1:10" x14ac:dyDescent="0.2">
      <c r="A1289" s="11" t="s">
        <v>4360</v>
      </c>
      <c r="E1289" s="47"/>
      <c r="F1289" s="47"/>
      <c r="G1289" s="47"/>
      <c r="H1289" s="47"/>
      <c r="I1289" s="47"/>
      <c r="J1289" s="47"/>
    </row>
    <row r="1290" spans="1:10" x14ac:dyDescent="0.2">
      <c r="A1290" s="17" t="s">
        <v>4932</v>
      </c>
      <c r="E1290" s="47"/>
      <c r="F1290" s="47"/>
      <c r="G1290" s="47"/>
      <c r="H1290" s="47"/>
      <c r="I1290" s="47"/>
      <c r="J1290" s="47"/>
    </row>
    <row r="1291" spans="1:10" x14ac:dyDescent="0.2">
      <c r="A1291" s="17" t="s">
        <v>4452</v>
      </c>
      <c r="E1291" s="47"/>
      <c r="F1291" s="47"/>
      <c r="G1291" s="47"/>
      <c r="H1291" s="47"/>
      <c r="I1291" s="47"/>
      <c r="J1291" s="47"/>
    </row>
    <row r="1292" spans="1:10" x14ac:dyDescent="0.2">
      <c r="A1292" s="11" t="s">
        <v>4508</v>
      </c>
      <c r="E1292" s="47"/>
      <c r="F1292" s="47"/>
      <c r="G1292" s="47"/>
      <c r="H1292" s="47"/>
      <c r="I1292" s="47"/>
      <c r="J1292" s="47"/>
    </row>
    <row r="1293" spans="1:10" x14ac:dyDescent="0.2">
      <c r="A1293" s="15" t="s">
        <v>6656</v>
      </c>
      <c r="E1293" s="47"/>
      <c r="F1293" s="47"/>
      <c r="G1293" s="47"/>
      <c r="H1293" s="47"/>
      <c r="I1293" s="47"/>
      <c r="J1293" s="47"/>
    </row>
    <row r="1294" spans="1:10" x14ac:dyDescent="0.2">
      <c r="A1294" s="156" t="s">
        <v>4491</v>
      </c>
      <c r="E1294" s="47"/>
      <c r="F1294" s="47"/>
      <c r="G1294" s="47"/>
      <c r="H1294" s="47"/>
      <c r="I1294" s="47"/>
      <c r="J1294" s="47"/>
    </row>
    <row r="1295" spans="1:10" x14ac:dyDescent="0.2">
      <c r="A1295" s="15" t="s">
        <v>6610</v>
      </c>
      <c r="B1295" s="256" t="s">
        <v>7759</v>
      </c>
      <c r="C1295" s="253" t="s">
        <v>7805</v>
      </c>
      <c r="D1295" s="237" t="s">
        <v>7557</v>
      </c>
      <c r="E1295" s="47"/>
      <c r="F1295" s="47"/>
      <c r="G1295" s="47"/>
      <c r="H1295" s="47"/>
      <c r="I1295" s="47"/>
      <c r="J1295" s="47"/>
    </row>
    <row r="1296" spans="1:10" x14ac:dyDescent="0.2">
      <c r="A1296" s="156"/>
      <c r="E1296" s="47"/>
      <c r="F1296" s="47"/>
      <c r="G1296" s="47"/>
      <c r="H1296" s="47"/>
      <c r="I1296" s="47"/>
      <c r="J1296" s="47"/>
    </row>
    <row r="1297" spans="1:10" x14ac:dyDescent="0.2">
      <c r="A1297" s="11" t="s">
        <v>848</v>
      </c>
      <c r="E1297" s="47"/>
      <c r="F1297" s="47"/>
      <c r="G1297" s="47"/>
      <c r="H1297" s="47"/>
      <c r="I1297" s="47"/>
      <c r="J1297" s="47"/>
    </row>
    <row r="1298" spans="1:10" x14ac:dyDescent="0.2">
      <c r="E1298" s="47"/>
      <c r="F1298" s="47"/>
      <c r="G1298" s="47"/>
      <c r="H1298" s="47"/>
      <c r="I1298" s="47"/>
      <c r="J1298" s="47"/>
    </row>
    <row r="1299" spans="1:10" ht="38.25" x14ac:dyDescent="0.2">
      <c r="B1299" s="68"/>
      <c r="C1299" s="215" t="s">
        <v>846</v>
      </c>
      <c r="D1299" s="215" t="s">
        <v>839</v>
      </c>
      <c r="E1299" s="215" t="s">
        <v>847</v>
      </c>
    </row>
    <row r="1300" spans="1:10" x14ac:dyDescent="0.2">
      <c r="B1300" s="68"/>
      <c r="C1300" s="313" t="s">
        <v>8113</v>
      </c>
      <c r="D1300" s="313" t="s">
        <v>8114</v>
      </c>
      <c r="E1300" s="313" t="s">
        <v>8115</v>
      </c>
    </row>
    <row r="1301" spans="1:10" x14ac:dyDescent="0.2">
      <c r="A1301" s="498" t="s">
        <v>822</v>
      </c>
      <c r="B1301" s="506" t="s">
        <v>8116</v>
      </c>
      <c r="C1301" s="596" t="s">
        <v>2332</v>
      </c>
      <c r="D1301" s="596" t="s">
        <v>2329</v>
      </c>
      <c r="E1301" s="596" t="s">
        <v>2327</v>
      </c>
      <c r="F1301" s="17" t="s">
        <v>4868</v>
      </c>
      <c r="G1301" s="18"/>
    </row>
    <row r="1302" spans="1:10" x14ac:dyDescent="0.2">
      <c r="A1302" s="498" t="s">
        <v>845</v>
      </c>
      <c r="B1302" s="506" t="s">
        <v>8117</v>
      </c>
      <c r="C1302" s="596" t="s">
        <v>2333</v>
      </c>
      <c r="D1302" s="596" t="s">
        <v>2330</v>
      </c>
      <c r="E1302" s="596" t="s">
        <v>2328</v>
      </c>
      <c r="F1302" s="17" t="s">
        <v>4865</v>
      </c>
      <c r="G1302" s="18"/>
    </row>
    <row r="1303" spans="1:10" x14ac:dyDescent="0.2">
      <c r="A1303" s="498" t="s">
        <v>818</v>
      </c>
      <c r="B1303" s="506" t="s">
        <v>8118</v>
      </c>
      <c r="C1303" s="596" t="s">
        <v>843</v>
      </c>
      <c r="D1303" s="596" t="s">
        <v>2331</v>
      </c>
      <c r="E1303" s="596" t="s">
        <v>844</v>
      </c>
      <c r="G1303" s="18"/>
    </row>
    <row r="1304" spans="1:10" x14ac:dyDescent="0.2">
      <c r="B1304" s="47"/>
      <c r="C1304" s="133" t="s">
        <v>2106</v>
      </c>
      <c r="D1304" s="133" t="s">
        <v>2106</v>
      </c>
      <c r="E1304" s="133" t="s">
        <v>2106</v>
      </c>
    </row>
    <row r="1305" spans="1:10" x14ac:dyDescent="0.2">
      <c r="B1305" s="47"/>
      <c r="C1305" s="14" t="s">
        <v>6611</v>
      </c>
      <c r="D1305" s="14" t="s">
        <v>6611</v>
      </c>
      <c r="E1305" s="14" t="s">
        <v>6611</v>
      </c>
    </row>
    <row r="1306" spans="1:10" x14ac:dyDescent="0.2">
      <c r="B1306" s="47"/>
      <c r="C1306" s="329" t="s">
        <v>4232</v>
      </c>
      <c r="D1306" s="329" t="s">
        <v>4232</v>
      </c>
      <c r="E1306" s="329" t="s">
        <v>4232</v>
      </c>
    </row>
    <row r="1307" spans="1:10" x14ac:dyDescent="0.2">
      <c r="B1307" s="47"/>
      <c r="C1307" s="329"/>
      <c r="D1307" s="329" t="s">
        <v>4467</v>
      </c>
      <c r="E1307" s="329" t="s">
        <v>4466</v>
      </c>
    </row>
    <row r="1308" spans="1:10" x14ac:dyDescent="0.2">
      <c r="I1308" s="47"/>
      <c r="J1308" s="47"/>
    </row>
    <row r="1309" spans="1:10" x14ac:dyDescent="0.2">
      <c r="A1309" s="18" t="s">
        <v>5221</v>
      </c>
      <c r="I1309" s="47"/>
      <c r="J1309" s="47"/>
    </row>
    <row r="1310" spans="1:10" x14ac:dyDescent="0.2">
      <c r="A1310" s="17" t="s">
        <v>48</v>
      </c>
      <c r="I1310" s="47"/>
      <c r="J1310" s="47"/>
    </row>
    <row r="1311" spans="1:10" x14ac:dyDescent="0.2">
      <c r="A1311" s="11" t="s">
        <v>4360</v>
      </c>
      <c r="I1311" s="47"/>
      <c r="J1311" s="47"/>
    </row>
    <row r="1312" spans="1:10" x14ac:dyDescent="0.2">
      <c r="A1312" s="11" t="s">
        <v>4583</v>
      </c>
      <c r="I1312" s="47"/>
      <c r="J1312" s="47"/>
    </row>
    <row r="1313" spans="1:10" x14ac:dyDescent="0.2">
      <c r="A1313" s="318" t="s">
        <v>4859</v>
      </c>
      <c r="I1313" s="47"/>
      <c r="J1313" s="47"/>
    </row>
    <row r="1314" spans="1:10" x14ac:dyDescent="0.2">
      <c r="A1314" s="15" t="s">
        <v>6610</v>
      </c>
      <c r="B1314" s="256" t="s">
        <v>7759</v>
      </c>
      <c r="C1314" s="253" t="s">
        <v>7805</v>
      </c>
      <c r="D1314" s="237" t="s">
        <v>7557</v>
      </c>
      <c r="I1314" s="47"/>
      <c r="J1314" s="47"/>
    </row>
    <row r="1315" spans="1:10" x14ac:dyDescent="0.2">
      <c r="I1315" s="47"/>
      <c r="J1315" s="47"/>
    </row>
    <row r="1316" spans="1:10" x14ac:dyDescent="0.2">
      <c r="A1316" s="18" t="s">
        <v>5235</v>
      </c>
      <c r="I1316" s="47"/>
      <c r="J1316" s="47"/>
    </row>
    <row r="1317" spans="1:10" x14ac:dyDescent="0.2">
      <c r="A1317" s="11" t="s">
        <v>48</v>
      </c>
      <c r="I1317" s="47"/>
      <c r="J1317" s="47"/>
    </row>
    <row r="1318" spans="1:10" x14ac:dyDescent="0.2">
      <c r="A1318" s="11" t="s">
        <v>4360</v>
      </c>
      <c r="I1318" s="47"/>
      <c r="J1318" s="47"/>
    </row>
    <row r="1319" spans="1:10" x14ac:dyDescent="0.2">
      <c r="A1319" s="11" t="s">
        <v>4508</v>
      </c>
      <c r="I1319" s="47"/>
      <c r="J1319" s="47"/>
    </row>
    <row r="1320" spans="1:10" x14ac:dyDescent="0.2">
      <c r="A1320" s="15" t="s">
        <v>6656</v>
      </c>
      <c r="I1320" s="47"/>
      <c r="J1320" s="47"/>
    </row>
    <row r="1321" spans="1:10" x14ac:dyDescent="0.2">
      <c r="A1321" s="318" t="s">
        <v>4859</v>
      </c>
      <c r="D1321" s="47"/>
      <c r="E1321" s="47"/>
      <c r="I1321" s="47"/>
      <c r="J1321" s="47"/>
    </row>
    <row r="1322" spans="1:10" x14ac:dyDescent="0.2">
      <c r="A1322" s="15" t="s">
        <v>6610</v>
      </c>
      <c r="B1322" s="256" t="s">
        <v>7759</v>
      </c>
      <c r="C1322" s="253" t="s">
        <v>7805</v>
      </c>
      <c r="D1322" s="237" t="s">
        <v>7557</v>
      </c>
      <c r="E1322" s="47"/>
      <c r="G1322" s="47"/>
      <c r="H1322" s="47"/>
      <c r="I1322" s="47"/>
      <c r="J1322" s="47"/>
    </row>
    <row r="1323" spans="1:10" x14ac:dyDescent="0.2">
      <c r="A1323" s="15"/>
      <c r="D1323" s="47"/>
      <c r="E1323" s="47"/>
      <c r="G1323" s="47"/>
      <c r="H1323" s="47"/>
      <c r="I1323" s="47"/>
      <c r="J1323" s="47"/>
    </row>
    <row r="1324" spans="1:10" x14ac:dyDescent="0.2">
      <c r="A1324" s="18" t="s">
        <v>6595</v>
      </c>
      <c r="D1324" s="47"/>
      <c r="E1324" s="47"/>
      <c r="G1324" s="47"/>
      <c r="H1324" s="47"/>
      <c r="I1324" s="47"/>
      <c r="J1324" s="47"/>
    </row>
    <row r="1325" spans="1:10" x14ac:dyDescent="0.2">
      <c r="A1325" s="17" t="s">
        <v>48</v>
      </c>
      <c r="D1325" s="47"/>
      <c r="E1325" s="47"/>
      <c r="G1325" s="47"/>
      <c r="H1325" s="47"/>
      <c r="I1325" s="47"/>
      <c r="J1325" s="47"/>
    </row>
    <row r="1326" spans="1:10" x14ac:dyDescent="0.2">
      <c r="A1326" s="11" t="s">
        <v>4360</v>
      </c>
      <c r="D1326" s="47"/>
      <c r="E1326" s="47"/>
      <c r="G1326" s="47"/>
      <c r="H1326" s="47"/>
      <c r="I1326" s="47"/>
      <c r="J1326" s="47"/>
    </row>
    <row r="1327" spans="1:10" x14ac:dyDescent="0.2">
      <c r="A1327" s="11" t="s">
        <v>4583</v>
      </c>
      <c r="D1327" s="47"/>
      <c r="E1327" s="47"/>
      <c r="G1327" s="47"/>
      <c r="H1327" s="47"/>
      <c r="I1327" s="47"/>
      <c r="J1327" s="47"/>
    </row>
    <row r="1328" spans="1:10" x14ac:dyDescent="0.2">
      <c r="A1328" s="156" t="s">
        <v>4490</v>
      </c>
      <c r="D1328" s="47"/>
      <c r="E1328" s="47"/>
      <c r="G1328" s="47"/>
      <c r="H1328" s="47"/>
      <c r="I1328" s="47"/>
      <c r="J1328" s="47"/>
    </row>
    <row r="1329" spans="1:10" x14ac:dyDescent="0.2">
      <c r="A1329" s="156" t="s">
        <v>6610</v>
      </c>
      <c r="B1329" s="256" t="s">
        <v>7759</v>
      </c>
      <c r="C1329" s="253" t="s">
        <v>7805</v>
      </c>
      <c r="D1329" s="237" t="s">
        <v>7557</v>
      </c>
      <c r="E1329" s="47"/>
      <c r="G1329" s="47"/>
      <c r="H1329" s="47"/>
      <c r="I1329" s="47"/>
      <c r="J1329" s="47"/>
    </row>
    <row r="1330" spans="1:10" x14ac:dyDescent="0.2">
      <c r="A1330" s="156" t="s">
        <v>7563</v>
      </c>
      <c r="B1330" s="214" t="s">
        <v>6613</v>
      </c>
      <c r="C1330" s="158" t="s">
        <v>7806</v>
      </c>
      <c r="D1330" s="157" t="s">
        <v>7463</v>
      </c>
      <c r="E1330" s="47"/>
      <c r="G1330" s="47"/>
      <c r="H1330" s="47"/>
      <c r="I1330" s="47"/>
      <c r="J1330" s="47"/>
    </row>
    <row r="1331" spans="1:10" x14ac:dyDescent="0.2">
      <c r="D1331" s="47"/>
      <c r="E1331" s="47"/>
      <c r="G1331" s="47"/>
      <c r="H1331" s="47"/>
      <c r="I1331" s="47"/>
      <c r="J1331" s="47"/>
    </row>
    <row r="1332" spans="1:10" x14ac:dyDescent="0.2">
      <c r="A1332" s="18" t="s">
        <v>6596</v>
      </c>
      <c r="D1332" s="47"/>
      <c r="E1332" s="47"/>
      <c r="G1332" s="47"/>
      <c r="H1332" s="47"/>
      <c r="I1332" s="47"/>
      <c r="J1332" s="47"/>
    </row>
    <row r="1333" spans="1:10" x14ac:dyDescent="0.2">
      <c r="A1333" s="11" t="s">
        <v>48</v>
      </c>
      <c r="D1333" s="47"/>
      <c r="E1333" s="47"/>
      <c r="G1333" s="47"/>
      <c r="H1333" s="47"/>
      <c r="I1333" s="47"/>
      <c r="J1333" s="47"/>
    </row>
    <row r="1334" spans="1:10" x14ac:dyDescent="0.2">
      <c r="A1334" s="11" t="s">
        <v>4360</v>
      </c>
      <c r="D1334" s="47"/>
      <c r="E1334" s="47"/>
      <c r="G1334" s="47"/>
      <c r="H1334" s="47"/>
      <c r="I1334" s="47"/>
      <c r="J1334" s="47"/>
    </row>
    <row r="1335" spans="1:10" x14ac:dyDescent="0.2">
      <c r="A1335" s="11" t="s">
        <v>4508</v>
      </c>
      <c r="D1335" s="47"/>
      <c r="E1335" s="47"/>
      <c r="G1335" s="47"/>
      <c r="H1335" s="47"/>
      <c r="I1335" s="47"/>
      <c r="J1335" s="47"/>
    </row>
    <row r="1336" spans="1:10" x14ac:dyDescent="0.2">
      <c r="A1336" s="15" t="s">
        <v>6656</v>
      </c>
      <c r="D1336" s="47"/>
      <c r="E1336" s="47"/>
      <c r="G1336" s="47"/>
      <c r="H1336" s="47"/>
      <c r="I1336" s="47"/>
      <c r="J1336" s="47"/>
    </row>
    <row r="1337" spans="1:10" x14ac:dyDescent="0.2">
      <c r="A1337" s="156" t="s">
        <v>4490</v>
      </c>
      <c r="D1337" s="47"/>
      <c r="E1337" s="47"/>
      <c r="G1337" s="47"/>
      <c r="H1337" s="47"/>
      <c r="I1337" s="47"/>
      <c r="J1337" s="47"/>
    </row>
    <row r="1338" spans="1:10" x14ac:dyDescent="0.2">
      <c r="A1338" s="156" t="s">
        <v>6610</v>
      </c>
      <c r="B1338" s="256" t="s">
        <v>7759</v>
      </c>
      <c r="C1338" s="253" t="s">
        <v>7805</v>
      </c>
      <c r="D1338" s="237" t="s">
        <v>7557</v>
      </c>
      <c r="E1338" s="47"/>
      <c r="G1338" s="47"/>
      <c r="H1338" s="47"/>
      <c r="I1338" s="47"/>
      <c r="J1338" s="47"/>
    </row>
    <row r="1339" spans="1:10" x14ac:dyDescent="0.2">
      <c r="A1339" s="156" t="s">
        <v>7563</v>
      </c>
      <c r="B1339" s="214" t="s">
        <v>6613</v>
      </c>
      <c r="C1339" s="158" t="s">
        <v>7806</v>
      </c>
      <c r="D1339" s="157" t="s">
        <v>7463</v>
      </c>
      <c r="E1339" s="47"/>
      <c r="G1339" s="47"/>
      <c r="H1339" s="47"/>
      <c r="I1339" s="47"/>
      <c r="J1339" s="47"/>
    </row>
    <row r="1340" spans="1:10" x14ac:dyDescent="0.2">
      <c r="A1340" s="15"/>
      <c r="D1340" s="47"/>
      <c r="E1340" s="47"/>
      <c r="G1340" s="47"/>
      <c r="H1340" s="47"/>
      <c r="I1340" s="47"/>
      <c r="J1340" s="47"/>
    </row>
    <row r="1341" spans="1:10" x14ac:dyDescent="0.2">
      <c r="A1341" s="18" t="s">
        <v>6635</v>
      </c>
      <c r="D1341" s="47"/>
      <c r="E1341" s="47"/>
      <c r="G1341" s="47"/>
      <c r="H1341" s="47"/>
      <c r="I1341" s="47"/>
      <c r="J1341" s="47"/>
    </row>
    <row r="1342" spans="1:10" x14ac:dyDescent="0.2">
      <c r="A1342" s="17" t="s">
        <v>48</v>
      </c>
      <c r="D1342" s="47"/>
      <c r="E1342" s="47"/>
      <c r="G1342" s="47"/>
      <c r="H1342" s="47"/>
      <c r="I1342" s="47"/>
      <c r="J1342" s="47"/>
    </row>
    <row r="1343" spans="1:10" x14ac:dyDescent="0.2">
      <c r="A1343" s="11" t="s">
        <v>4360</v>
      </c>
      <c r="D1343" s="47"/>
      <c r="E1343" s="47"/>
      <c r="G1343" s="47"/>
      <c r="H1343" s="47"/>
      <c r="I1343" s="47"/>
      <c r="J1343" s="47"/>
    </row>
    <row r="1344" spans="1:10" x14ac:dyDescent="0.2">
      <c r="A1344" s="11" t="s">
        <v>4583</v>
      </c>
      <c r="D1344" s="47"/>
      <c r="E1344" s="47"/>
      <c r="G1344" s="47"/>
      <c r="H1344" s="47"/>
      <c r="I1344" s="47"/>
      <c r="J1344" s="47"/>
    </row>
    <row r="1345" spans="1:10" x14ac:dyDescent="0.2">
      <c r="A1345" s="156" t="s">
        <v>4491</v>
      </c>
      <c r="D1345" s="47"/>
      <c r="E1345" s="47"/>
      <c r="G1345" s="47"/>
      <c r="H1345" s="47"/>
      <c r="I1345" s="47"/>
      <c r="J1345" s="47"/>
    </row>
    <row r="1346" spans="1:10" x14ac:dyDescent="0.2">
      <c r="A1346" s="15" t="s">
        <v>6610</v>
      </c>
      <c r="B1346" s="256" t="s">
        <v>7759</v>
      </c>
      <c r="C1346" s="253" t="s">
        <v>7805</v>
      </c>
      <c r="D1346" s="237" t="s">
        <v>7557</v>
      </c>
      <c r="E1346" s="47"/>
      <c r="G1346" s="47"/>
      <c r="H1346" s="47"/>
      <c r="I1346" s="47"/>
      <c r="J1346" s="47"/>
    </row>
    <row r="1347" spans="1:10" x14ac:dyDescent="0.2">
      <c r="A1347" s="11"/>
      <c r="D1347" s="47"/>
      <c r="E1347" s="47"/>
      <c r="G1347" s="47"/>
      <c r="H1347" s="47"/>
      <c r="I1347" s="47"/>
      <c r="J1347" s="47"/>
    </row>
    <row r="1348" spans="1:10" x14ac:dyDescent="0.2">
      <c r="A1348" s="18" t="s">
        <v>6634</v>
      </c>
      <c r="D1348" s="47"/>
      <c r="E1348" s="47"/>
      <c r="G1348" s="47"/>
      <c r="H1348" s="47"/>
      <c r="I1348" s="47"/>
      <c r="J1348" s="47"/>
    </row>
    <row r="1349" spans="1:10" x14ac:dyDescent="0.2">
      <c r="A1349" s="11" t="s">
        <v>48</v>
      </c>
      <c r="D1349" s="47"/>
      <c r="E1349" s="47"/>
      <c r="G1349" s="47"/>
      <c r="H1349" s="47"/>
      <c r="I1349" s="47"/>
      <c r="J1349" s="47"/>
    </row>
    <row r="1350" spans="1:10" x14ac:dyDescent="0.2">
      <c r="A1350" s="11" t="s">
        <v>4360</v>
      </c>
      <c r="D1350" s="47"/>
      <c r="E1350" s="47"/>
      <c r="G1350" s="47"/>
      <c r="H1350" s="47"/>
      <c r="I1350" s="47"/>
      <c r="J1350" s="47"/>
    </row>
    <row r="1351" spans="1:10" x14ac:dyDescent="0.2">
      <c r="A1351" s="11" t="s">
        <v>4508</v>
      </c>
      <c r="D1351" s="47"/>
      <c r="E1351" s="47"/>
      <c r="G1351" s="47"/>
      <c r="H1351" s="47"/>
      <c r="I1351" s="47"/>
      <c r="J1351" s="47"/>
    </row>
    <row r="1352" spans="1:10" x14ac:dyDescent="0.2">
      <c r="A1352" s="15" t="s">
        <v>6656</v>
      </c>
      <c r="D1352" s="47"/>
      <c r="E1352" s="47"/>
      <c r="G1352" s="47"/>
      <c r="H1352" s="47"/>
      <c r="I1352" s="47"/>
      <c r="J1352" s="47"/>
    </row>
    <row r="1353" spans="1:10" x14ac:dyDescent="0.2">
      <c r="A1353" s="156" t="s">
        <v>4491</v>
      </c>
      <c r="D1353" s="47"/>
      <c r="E1353" s="47"/>
      <c r="G1353" s="47"/>
      <c r="H1353" s="47"/>
      <c r="I1353" s="47"/>
      <c r="J1353" s="47"/>
    </row>
    <row r="1354" spans="1:10" x14ac:dyDescent="0.2">
      <c r="A1354" s="15" t="s">
        <v>6610</v>
      </c>
      <c r="B1354" s="256" t="s">
        <v>7759</v>
      </c>
      <c r="C1354" s="253" t="s">
        <v>7805</v>
      </c>
      <c r="D1354" s="237" t="s">
        <v>7557</v>
      </c>
      <c r="E1354" s="47"/>
      <c r="G1354" s="47"/>
      <c r="H1354" s="47"/>
      <c r="I1354" s="47"/>
      <c r="J1354" s="47"/>
    </row>
    <row r="1355" spans="1:10" x14ac:dyDescent="0.2">
      <c r="D1355" s="47"/>
      <c r="E1355" s="47"/>
      <c r="G1355" s="47"/>
      <c r="H1355" s="47"/>
      <c r="I1355" s="47"/>
      <c r="J1355" s="47"/>
    </row>
    <row r="1356" spans="1:10" x14ac:dyDescent="0.2">
      <c r="A1356" s="17" t="s">
        <v>842</v>
      </c>
      <c r="I1356" s="47"/>
      <c r="J1356" s="47"/>
    </row>
    <row r="1357" spans="1:10" x14ac:dyDescent="0.2">
      <c r="I1357" s="47"/>
      <c r="J1357" s="47"/>
    </row>
    <row r="1358" spans="1:10" ht="51" x14ac:dyDescent="0.2">
      <c r="A1358" s="68"/>
      <c r="B1358" s="68"/>
      <c r="C1358" s="215" t="s">
        <v>841</v>
      </c>
      <c r="D1358" s="215" t="s">
        <v>838</v>
      </c>
      <c r="E1358" s="215" t="s">
        <v>839</v>
      </c>
      <c r="F1358" s="215" t="s">
        <v>840</v>
      </c>
      <c r="I1358" s="47"/>
      <c r="J1358" s="47"/>
    </row>
    <row r="1359" spans="1:10" x14ac:dyDescent="0.2">
      <c r="A1359" s="68"/>
      <c r="B1359" s="68"/>
      <c r="C1359" s="313" t="s">
        <v>8119</v>
      </c>
      <c r="D1359" s="313" t="s">
        <v>8120</v>
      </c>
      <c r="E1359" s="313" t="s">
        <v>8121</v>
      </c>
      <c r="F1359" s="313" t="s">
        <v>8122</v>
      </c>
      <c r="I1359" s="47"/>
      <c r="J1359" s="47"/>
    </row>
    <row r="1360" spans="1:10" x14ac:dyDescent="0.2">
      <c r="A1360" s="497" t="s">
        <v>837</v>
      </c>
      <c r="B1360" s="506" t="s">
        <v>8123</v>
      </c>
      <c r="C1360" s="699" t="s">
        <v>836</v>
      </c>
      <c r="D1360" s="699" t="s">
        <v>835</v>
      </c>
      <c r="E1360" s="602"/>
      <c r="F1360" s="602"/>
      <c r="G1360" s="106" t="s">
        <v>4954</v>
      </c>
      <c r="H1360" s="47"/>
      <c r="I1360" s="47"/>
      <c r="J1360" s="47"/>
    </row>
    <row r="1361" spans="1:12" ht="25.5" x14ac:dyDescent="0.2">
      <c r="A1361" s="497" t="s">
        <v>834</v>
      </c>
      <c r="B1361" s="506" t="s">
        <v>8124</v>
      </c>
      <c r="C1361" s="699" t="s">
        <v>833</v>
      </c>
      <c r="D1361" s="699" t="s">
        <v>832</v>
      </c>
      <c r="E1361" s="602"/>
      <c r="F1361" s="602"/>
      <c r="G1361" s="106" t="s">
        <v>4955</v>
      </c>
      <c r="H1361" s="47"/>
      <c r="I1361" s="47"/>
      <c r="J1361" s="47"/>
    </row>
    <row r="1362" spans="1:12" x14ac:dyDescent="0.2">
      <c r="A1362" s="497" t="s">
        <v>831</v>
      </c>
      <c r="B1362" s="506" t="s">
        <v>8125</v>
      </c>
      <c r="C1362" s="699" t="s">
        <v>830</v>
      </c>
      <c r="D1362" s="699" t="s">
        <v>829</v>
      </c>
      <c r="E1362" s="602"/>
      <c r="F1362" s="602"/>
      <c r="G1362" s="106" t="s">
        <v>4956</v>
      </c>
      <c r="H1362" s="47"/>
      <c r="I1362" s="47"/>
      <c r="J1362" s="47"/>
    </row>
    <row r="1363" spans="1:12" ht="25.5" x14ac:dyDescent="0.2">
      <c r="A1363" s="497" t="s">
        <v>828</v>
      </c>
      <c r="B1363" s="506" t="s">
        <v>8126</v>
      </c>
      <c r="C1363" s="699" t="s">
        <v>827</v>
      </c>
      <c r="D1363" s="699" t="s">
        <v>826</v>
      </c>
      <c r="E1363" s="602"/>
      <c r="F1363" s="602"/>
      <c r="G1363" s="106" t="s">
        <v>4957</v>
      </c>
      <c r="H1363" s="47"/>
      <c r="I1363" s="47"/>
      <c r="J1363" s="47"/>
    </row>
    <row r="1364" spans="1:12" ht="12" customHeight="1" x14ac:dyDescent="0.2">
      <c r="A1364" s="497" t="s">
        <v>825</v>
      </c>
      <c r="B1364" s="506" t="s">
        <v>8127</v>
      </c>
      <c r="C1364" s="699" t="s">
        <v>824</v>
      </c>
      <c r="D1364" s="699" t="s">
        <v>823</v>
      </c>
      <c r="E1364" s="602"/>
      <c r="F1364" s="602"/>
      <c r="G1364" s="106" t="s">
        <v>4958</v>
      </c>
      <c r="H1364" s="47"/>
      <c r="I1364" s="47"/>
      <c r="J1364" s="47"/>
    </row>
    <row r="1365" spans="1:12" x14ac:dyDescent="0.2">
      <c r="A1365" s="497" t="s">
        <v>822</v>
      </c>
      <c r="B1365" s="506" t="s">
        <v>8128</v>
      </c>
      <c r="C1365" s="602"/>
      <c r="D1365" s="596" t="s">
        <v>2334</v>
      </c>
      <c r="E1365" s="596" t="s">
        <v>820</v>
      </c>
      <c r="F1365" s="596" t="s">
        <v>821</v>
      </c>
      <c r="G1365" s="17" t="s">
        <v>4933</v>
      </c>
      <c r="H1365" s="106" t="s">
        <v>4868</v>
      </c>
      <c r="I1365" s="47"/>
      <c r="J1365" s="47"/>
    </row>
    <row r="1366" spans="1:12" ht="12" customHeight="1" x14ac:dyDescent="0.2">
      <c r="A1366" s="497" t="s">
        <v>819</v>
      </c>
      <c r="B1366" s="506" t="s">
        <v>8129</v>
      </c>
      <c r="C1366" s="602"/>
      <c r="D1366" s="596" t="s">
        <v>2335</v>
      </c>
      <c r="E1366" s="596" t="s">
        <v>2337</v>
      </c>
      <c r="F1366" s="596" t="s">
        <v>2336</v>
      </c>
      <c r="G1366" s="17" t="s">
        <v>4933</v>
      </c>
      <c r="H1366" s="106" t="s">
        <v>4865</v>
      </c>
      <c r="I1366" s="47"/>
    </row>
    <row r="1367" spans="1:12" x14ac:dyDescent="0.2">
      <c r="A1367" s="497" t="s">
        <v>818</v>
      </c>
      <c r="B1367" s="506" t="s">
        <v>8130</v>
      </c>
      <c r="C1367" s="602"/>
      <c r="D1367" s="596" t="s">
        <v>816</v>
      </c>
      <c r="E1367" s="596" t="s">
        <v>2338</v>
      </c>
      <c r="F1367" s="596" t="s">
        <v>817</v>
      </c>
      <c r="G1367" s="17" t="s">
        <v>4933</v>
      </c>
      <c r="H1367" s="106"/>
      <c r="I1367" s="47"/>
      <c r="L1367" s="47"/>
    </row>
    <row r="1368" spans="1:12" x14ac:dyDescent="0.2">
      <c r="A1368" s="11"/>
      <c r="C1368" s="13" t="s">
        <v>4856</v>
      </c>
      <c r="D1368" s="13" t="s">
        <v>4452</v>
      </c>
      <c r="E1368" s="13" t="s">
        <v>4452</v>
      </c>
      <c r="F1368" s="13" t="s">
        <v>4452</v>
      </c>
      <c r="I1368" s="47"/>
      <c r="L1368" s="47"/>
    </row>
    <row r="1369" spans="1:12" x14ac:dyDescent="0.2">
      <c r="A1369" s="11"/>
      <c r="C1369" s="133" t="s">
        <v>2106</v>
      </c>
      <c r="D1369" s="133" t="s">
        <v>2106</v>
      </c>
      <c r="E1369" s="133" t="s">
        <v>2106</v>
      </c>
      <c r="F1369" s="133" t="s">
        <v>2106</v>
      </c>
      <c r="I1369" s="47"/>
      <c r="L1369" s="47"/>
    </row>
    <row r="1370" spans="1:12" x14ac:dyDescent="0.2">
      <c r="C1370" s="14" t="s">
        <v>6611</v>
      </c>
      <c r="D1370" s="14" t="s">
        <v>6611</v>
      </c>
      <c r="E1370" s="14" t="s">
        <v>6611</v>
      </c>
      <c r="F1370" s="14" t="s">
        <v>6611</v>
      </c>
      <c r="I1370" s="47"/>
      <c r="L1370" s="47"/>
    </row>
    <row r="1371" spans="1:12" x14ac:dyDescent="0.2">
      <c r="C1371" s="10" t="s">
        <v>4226</v>
      </c>
      <c r="D1371" s="9" t="s">
        <v>4232</v>
      </c>
      <c r="E1371" s="9" t="s">
        <v>4232</v>
      </c>
      <c r="F1371" s="9" t="s">
        <v>4232</v>
      </c>
      <c r="I1371" s="47"/>
      <c r="L1371" s="47"/>
    </row>
    <row r="1372" spans="1:12" x14ac:dyDescent="0.2">
      <c r="C1372" s="14"/>
      <c r="D1372" s="9"/>
      <c r="E1372" s="9" t="s">
        <v>4467</v>
      </c>
      <c r="F1372" s="9" t="s">
        <v>4466</v>
      </c>
      <c r="I1372" s="47"/>
      <c r="L1372" s="47"/>
    </row>
    <row r="1373" spans="1:12" x14ac:dyDescent="0.2">
      <c r="L1373" s="47"/>
    </row>
    <row r="1374" spans="1:12" x14ac:dyDescent="0.2">
      <c r="A1374" s="18" t="s">
        <v>5222</v>
      </c>
      <c r="L1374" s="47"/>
    </row>
    <row r="1375" spans="1:12" x14ac:dyDescent="0.2">
      <c r="A1375" s="17" t="s">
        <v>48</v>
      </c>
      <c r="L1375" s="47"/>
    </row>
    <row r="1376" spans="1:12" x14ac:dyDescent="0.2">
      <c r="A1376" s="11" t="s">
        <v>4360</v>
      </c>
      <c r="L1376" s="47"/>
    </row>
    <row r="1377" spans="1:12" x14ac:dyDescent="0.2">
      <c r="A1377" s="11" t="s">
        <v>4583</v>
      </c>
      <c r="L1377" s="47"/>
    </row>
    <row r="1378" spans="1:12" x14ac:dyDescent="0.2">
      <c r="A1378" s="318" t="s">
        <v>4859</v>
      </c>
      <c r="L1378" s="47"/>
    </row>
    <row r="1379" spans="1:12" x14ac:dyDescent="0.2">
      <c r="A1379" s="15" t="s">
        <v>6610</v>
      </c>
      <c r="B1379" s="256" t="s">
        <v>7759</v>
      </c>
      <c r="C1379" s="253" t="s">
        <v>7805</v>
      </c>
      <c r="D1379" s="237" t="s">
        <v>7557</v>
      </c>
      <c r="L1379" s="47"/>
    </row>
    <row r="1380" spans="1:12" x14ac:dyDescent="0.2">
      <c r="L1380" s="47"/>
    </row>
    <row r="1381" spans="1:12" x14ac:dyDescent="0.2">
      <c r="A1381" s="18" t="s">
        <v>5236</v>
      </c>
      <c r="L1381" s="47"/>
    </row>
    <row r="1382" spans="1:12" x14ac:dyDescent="0.2">
      <c r="A1382" s="11" t="s">
        <v>48</v>
      </c>
      <c r="L1382" s="47"/>
    </row>
    <row r="1383" spans="1:12" x14ac:dyDescent="0.2">
      <c r="A1383" s="11" t="s">
        <v>4360</v>
      </c>
      <c r="L1383" s="47"/>
    </row>
    <row r="1384" spans="1:12" x14ac:dyDescent="0.2">
      <c r="A1384" s="11" t="s">
        <v>4508</v>
      </c>
      <c r="L1384" s="47"/>
    </row>
    <row r="1385" spans="1:12" x14ac:dyDescent="0.2">
      <c r="A1385" s="15" t="s">
        <v>6656</v>
      </c>
      <c r="L1385" s="47"/>
    </row>
    <row r="1386" spans="1:12" x14ac:dyDescent="0.2">
      <c r="A1386" s="318" t="s">
        <v>4859</v>
      </c>
      <c r="L1386" s="47"/>
    </row>
    <row r="1387" spans="1:12" x14ac:dyDescent="0.2">
      <c r="A1387" s="15" t="s">
        <v>6610</v>
      </c>
      <c r="B1387" s="256" t="s">
        <v>7759</v>
      </c>
      <c r="C1387" s="253" t="s">
        <v>7805</v>
      </c>
      <c r="D1387" s="237" t="s">
        <v>7557</v>
      </c>
      <c r="L1387" s="47"/>
    </row>
    <row r="1388" spans="1:12" x14ac:dyDescent="0.2">
      <c r="A1388" s="15"/>
      <c r="L1388" s="47"/>
    </row>
    <row r="1389" spans="1:12" x14ac:dyDescent="0.2">
      <c r="A1389" s="18" t="s">
        <v>6597</v>
      </c>
      <c r="L1389" s="47"/>
    </row>
    <row r="1390" spans="1:12" x14ac:dyDescent="0.2">
      <c r="A1390" s="17" t="s">
        <v>48</v>
      </c>
      <c r="L1390" s="47"/>
    </row>
    <row r="1391" spans="1:12" x14ac:dyDescent="0.2">
      <c r="A1391" s="11" t="s">
        <v>4360</v>
      </c>
      <c r="L1391" s="47"/>
    </row>
    <row r="1392" spans="1:12" x14ac:dyDescent="0.2">
      <c r="A1392" s="11" t="s">
        <v>4583</v>
      </c>
      <c r="L1392" s="47"/>
    </row>
    <row r="1393" spans="1:12" x14ac:dyDescent="0.2">
      <c r="A1393" s="156" t="s">
        <v>4490</v>
      </c>
      <c r="L1393" s="47"/>
    </row>
    <row r="1394" spans="1:12" x14ac:dyDescent="0.2">
      <c r="A1394" s="156" t="s">
        <v>6610</v>
      </c>
      <c r="B1394" s="256" t="s">
        <v>7759</v>
      </c>
      <c r="C1394" s="253" t="s">
        <v>7805</v>
      </c>
      <c r="D1394" s="237" t="s">
        <v>7557</v>
      </c>
      <c r="L1394" s="47"/>
    </row>
    <row r="1395" spans="1:12" x14ac:dyDescent="0.2">
      <c r="A1395" s="156" t="s">
        <v>7563</v>
      </c>
      <c r="B1395" s="214" t="s">
        <v>6613</v>
      </c>
      <c r="C1395" s="158" t="s">
        <v>7806</v>
      </c>
      <c r="D1395" s="157" t="s">
        <v>7463</v>
      </c>
      <c r="L1395" s="47"/>
    </row>
    <row r="1396" spans="1:12" x14ac:dyDescent="0.2">
      <c r="L1396" s="47"/>
    </row>
    <row r="1397" spans="1:12" x14ac:dyDescent="0.2">
      <c r="A1397" s="18" t="s">
        <v>6598</v>
      </c>
      <c r="L1397" s="47"/>
    </row>
    <row r="1398" spans="1:12" x14ac:dyDescent="0.2">
      <c r="A1398" s="11" t="s">
        <v>48</v>
      </c>
      <c r="L1398" s="47"/>
    </row>
    <row r="1399" spans="1:12" x14ac:dyDescent="0.2">
      <c r="A1399" s="11" t="s">
        <v>4360</v>
      </c>
      <c r="L1399" s="47"/>
    </row>
    <row r="1400" spans="1:12" x14ac:dyDescent="0.2">
      <c r="A1400" s="11" t="s">
        <v>4508</v>
      </c>
      <c r="L1400" s="47"/>
    </row>
    <row r="1401" spans="1:12" x14ac:dyDescent="0.2">
      <c r="A1401" s="15" t="s">
        <v>6656</v>
      </c>
      <c r="L1401" s="47"/>
    </row>
    <row r="1402" spans="1:12" x14ac:dyDescent="0.2">
      <c r="A1402" s="156" t="s">
        <v>4490</v>
      </c>
      <c r="L1402" s="47"/>
    </row>
    <row r="1403" spans="1:12" x14ac:dyDescent="0.2">
      <c r="A1403" s="156" t="s">
        <v>6610</v>
      </c>
      <c r="B1403" s="256" t="s">
        <v>7759</v>
      </c>
      <c r="C1403" s="253" t="s">
        <v>7805</v>
      </c>
      <c r="D1403" s="237" t="s">
        <v>7557</v>
      </c>
      <c r="L1403" s="47"/>
    </row>
    <row r="1404" spans="1:12" x14ac:dyDescent="0.2">
      <c r="A1404" s="156" t="s">
        <v>7563</v>
      </c>
      <c r="B1404" s="214" t="s">
        <v>6613</v>
      </c>
      <c r="C1404" s="158" t="s">
        <v>7806</v>
      </c>
      <c r="D1404" s="157" t="s">
        <v>7463</v>
      </c>
      <c r="L1404" s="47"/>
    </row>
    <row r="1405" spans="1:12" x14ac:dyDescent="0.2">
      <c r="A1405" s="15"/>
      <c r="L1405" s="47"/>
    </row>
    <row r="1406" spans="1:12" x14ac:dyDescent="0.2">
      <c r="A1406" s="18" t="s">
        <v>6633</v>
      </c>
      <c r="L1406" s="47"/>
    </row>
    <row r="1407" spans="1:12" x14ac:dyDescent="0.2">
      <c r="A1407" s="17" t="s">
        <v>48</v>
      </c>
      <c r="L1407" s="47"/>
    </row>
    <row r="1408" spans="1:12" x14ac:dyDescent="0.2">
      <c r="A1408" s="11" t="s">
        <v>4360</v>
      </c>
      <c r="L1408" s="47"/>
    </row>
    <row r="1409" spans="1:16" x14ac:dyDescent="0.2">
      <c r="A1409" s="11" t="s">
        <v>4583</v>
      </c>
      <c r="L1409" s="47"/>
    </row>
    <row r="1410" spans="1:16" x14ac:dyDescent="0.2">
      <c r="A1410" s="156" t="s">
        <v>4491</v>
      </c>
      <c r="L1410" s="47"/>
    </row>
    <row r="1411" spans="1:16" x14ac:dyDescent="0.2">
      <c r="A1411" s="15" t="s">
        <v>6610</v>
      </c>
      <c r="B1411" s="256" t="s">
        <v>7759</v>
      </c>
      <c r="C1411" s="253" t="s">
        <v>7805</v>
      </c>
      <c r="D1411" s="237" t="s">
        <v>7557</v>
      </c>
      <c r="L1411" s="47"/>
    </row>
    <row r="1412" spans="1:16" x14ac:dyDescent="0.2">
      <c r="A1412" s="11"/>
      <c r="L1412" s="47"/>
    </row>
    <row r="1413" spans="1:16" x14ac:dyDescent="0.2">
      <c r="A1413" s="18" t="s">
        <v>6632</v>
      </c>
      <c r="L1413" s="47"/>
    </row>
    <row r="1414" spans="1:16" x14ac:dyDescent="0.2">
      <c r="A1414" s="11" t="s">
        <v>48</v>
      </c>
      <c r="L1414" s="47"/>
    </row>
    <row r="1415" spans="1:16" x14ac:dyDescent="0.2">
      <c r="A1415" s="11" t="s">
        <v>4360</v>
      </c>
      <c r="L1415" s="47"/>
    </row>
    <row r="1416" spans="1:16" x14ac:dyDescent="0.2">
      <c r="A1416" s="11" t="s">
        <v>4508</v>
      </c>
      <c r="L1416" s="47"/>
    </row>
    <row r="1417" spans="1:16" x14ac:dyDescent="0.2">
      <c r="A1417" s="15" t="s">
        <v>6656</v>
      </c>
      <c r="L1417" s="47"/>
    </row>
    <row r="1418" spans="1:16" x14ac:dyDescent="0.2">
      <c r="A1418" s="156" t="s">
        <v>4491</v>
      </c>
      <c r="L1418" s="47"/>
    </row>
    <row r="1419" spans="1:16" x14ac:dyDescent="0.2">
      <c r="A1419" s="15" t="s">
        <v>6610</v>
      </c>
      <c r="B1419" s="256" t="s">
        <v>7759</v>
      </c>
      <c r="C1419" s="253" t="s">
        <v>7805</v>
      </c>
      <c r="D1419" s="237" t="s">
        <v>7557</v>
      </c>
      <c r="L1419" s="47"/>
    </row>
    <row r="1420" spans="1:16" x14ac:dyDescent="0.2">
      <c r="L1420" s="47"/>
    </row>
    <row r="1421" spans="1:16" x14ac:dyDescent="0.2">
      <c r="A1421" s="17" t="s">
        <v>815</v>
      </c>
      <c r="K1421" s="47"/>
      <c r="L1421" s="47"/>
    </row>
    <row r="1422" spans="1:16" x14ac:dyDescent="0.2">
      <c r="I1422" s="47"/>
      <c r="J1422" s="47"/>
    </row>
    <row r="1423" spans="1:16" x14ac:dyDescent="0.2">
      <c r="A1423" s="68"/>
      <c r="B1423" s="68"/>
      <c r="C1423" s="858" t="s">
        <v>753</v>
      </c>
      <c r="D1423" s="865"/>
      <c r="E1423" s="858" t="s">
        <v>752</v>
      </c>
      <c r="F1423" s="865"/>
      <c r="G1423" s="858" t="s">
        <v>751</v>
      </c>
      <c r="H1423" s="865"/>
      <c r="I1423" s="858" t="s">
        <v>750</v>
      </c>
      <c r="J1423" s="865"/>
      <c r="K1423" s="858" t="s">
        <v>749</v>
      </c>
      <c r="L1423" s="865"/>
      <c r="M1423" s="899" t="s">
        <v>702</v>
      </c>
      <c r="N1423" s="899" t="s">
        <v>704</v>
      </c>
      <c r="O1423" s="899" t="s">
        <v>703</v>
      </c>
      <c r="P1423" s="899" t="s">
        <v>705</v>
      </c>
    </row>
    <row r="1424" spans="1:16" ht="25.5" x14ac:dyDescent="0.2">
      <c r="A1424" s="68"/>
      <c r="B1424" s="68"/>
      <c r="C1424" s="20" t="s">
        <v>814</v>
      </c>
      <c r="D1424" s="215" t="s">
        <v>813</v>
      </c>
      <c r="E1424" s="20" t="s">
        <v>814</v>
      </c>
      <c r="F1424" s="215" t="s">
        <v>813</v>
      </c>
      <c r="G1424" s="20" t="s">
        <v>814</v>
      </c>
      <c r="H1424" s="215" t="s">
        <v>813</v>
      </c>
      <c r="I1424" s="20" t="s">
        <v>814</v>
      </c>
      <c r="J1424" s="215" t="s">
        <v>813</v>
      </c>
      <c r="K1424" s="20" t="s">
        <v>814</v>
      </c>
      <c r="L1424" s="215" t="s">
        <v>813</v>
      </c>
      <c r="M1424" s="899"/>
      <c r="N1424" s="899"/>
      <c r="O1424" s="899"/>
      <c r="P1424" s="899"/>
    </row>
    <row r="1425" spans="1:17" x14ac:dyDescent="0.2">
      <c r="A1425" s="68"/>
      <c r="B1425" s="68"/>
      <c r="C1425" s="506" t="s">
        <v>8131</v>
      </c>
      <c r="D1425" s="313" t="s">
        <v>8132</v>
      </c>
      <c r="E1425" s="506" t="s">
        <v>8133</v>
      </c>
      <c r="F1425" s="313" t="s">
        <v>8134</v>
      </c>
      <c r="G1425" s="506" t="s">
        <v>8135</v>
      </c>
      <c r="H1425" s="313" t="s">
        <v>8136</v>
      </c>
      <c r="I1425" s="506" t="s">
        <v>8137</v>
      </c>
      <c r="J1425" s="313" t="s">
        <v>8138</v>
      </c>
      <c r="K1425" s="506" t="s">
        <v>8139</v>
      </c>
      <c r="L1425" s="313" t="s">
        <v>8140</v>
      </c>
      <c r="M1425" s="506" t="s">
        <v>8141</v>
      </c>
      <c r="N1425" s="313" t="s">
        <v>8142</v>
      </c>
      <c r="O1425" s="506" t="s">
        <v>8143</v>
      </c>
      <c r="P1425" s="313" t="s">
        <v>8144</v>
      </c>
    </row>
    <row r="1426" spans="1:17" x14ac:dyDescent="0.2">
      <c r="A1426" s="390" t="s">
        <v>262</v>
      </c>
      <c r="B1426" s="506" t="s">
        <v>8145</v>
      </c>
      <c r="C1426" s="699" t="s">
        <v>812</v>
      </c>
      <c r="D1426" s="699" t="s">
        <v>811</v>
      </c>
      <c r="E1426" s="699" t="s">
        <v>810</v>
      </c>
      <c r="F1426" s="699" t="s">
        <v>809</v>
      </c>
      <c r="G1426" s="699" t="s">
        <v>808</v>
      </c>
      <c r="H1426" s="699" t="s">
        <v>807</v>
      </c>
      <c r="I1426" s="699" t="s">
        <v>806</v>
      </c>
      <c r="J1426" s="699" t="s">
        <v>805</v>
      </c>
      <c r="K1426" s="699" t="s">
        <v>804</v>
      </c>
      <c r="L1426" s="699" t="s">
        <v>803</v>
      </c>
      <c r="M1426" s="698" t="s">
        <v>800</v>
      </c>
      <c r="N1426" s="699" t="s">
        <v>802</v>
      </c>
      <c r="O1426" s="699" t="s">
        <v>801</v>
      </c>
      <c r="P1426" s="699" t="s">
        <v>2339</v>
      </c>
      <c r="Q1426" s="17" t="s">
        <v>4595</v>
      </c>
    </row>
    <row r="1427" spans="1:17" x14ac:dyDescent="0.2">
      <c r="A1427" s="390" t="s">
        <v>261</v>
      </c>
      <c r="B1427" s="506" t="s">
        <v>8146</v>
      </c>
      <c r="C1427" s="699" t="s">
        <v>799</v>
      </c>
      <c r="D1427" s="699" t="s">
        <v>798</v>
      </c>
      <c r="E1427" s="699" t="s">
        <v>797</v>
      </c>
      <c r="F1427" s="699" t="s">
        <v>796</v>
      </c>
      <c r="G1427" s="699" t="s">
        <v>795</v>
      </c>
      <c r="H1427" s="699" t="s">
        <v>794</v>
      </c>
      <c r="I1427" s="699" t="s">
        <v>793</v>
      </c>
      <c r="J1427" s="699" t="s">
        <v>792</v>
      </c>
      <c r="K1427" s="699" t="s">
        <v>791</v>
      </c>
      <c r="L1427" s="699" t="s">
        <v>790</v>
      </c>
      <c r="M1427" s="698" t="s">
        <v>787</v>
      </c>
      <c r="N1427" s="699" t="s">
        <v>789</v>
      </c>
      <c r="O1427" s="699" t="s">
        <v>788</v>
      </c>
      <c r="P1427" s="699" t="s">
        <v>2340</v>
      </c>
      <c r="Q1427" s="17" t="s">
        <v>4596</v>
      </c>
    </row>
    <row r="1428" spans="1:17" x14ac:dyDescent="0.2">
      <c r="A1428" s="390" t="s">
        <v>260</v>
      </c>
      <c r="B1428" s="506" t="s">
        <v>8147</v>
      </c>
      <c r="C1428" s="699" t="s">
        <v>786</v>
      </c>
      <c r="D1428" s="699" t="s">
        <v>785</v>
      </c>
      <c r="E1428" s="699" t="s">
        <v>784</v>
      </c>
      <c r="F1428" s="699" t="s">
        <v>783</v>
      </c>
      <c r="G1428" s="699" t="s">
        <v>782</v>
      </c>
      <c r="H1428" s="699" t="s">
        <v>781</v>
      </c>
      <c r="I1428" s="699" t="s">
        <v>780</v>
      </c>
      <c r="J1428" s="699" t="s">
        <v>779</v>
      </c>
      <c r="K1428" s="699" t="s">
        <v>778</v>
      </c>
      <c r="L1428" s="699" t="s">
        <v>777</v>
      </c>
      <c r="M1428" s="698" t="s">
        <v>774</v>
      </c>
      <c r="N1428" s="699" t="s">
        <v>776</v>
      </c>
      <c r="O1428" s="699" t="s">
        <v>775</v>
      </c>
      <c r="P1428" s="699" t="s">
        <v>2341</v>
      </c>
      <c r="Q1428" s="17" t="s">
        <v>4626</v>
      </c>
    </row>
    <row r="1429" spans="1:17" x14ac:dyDescent="0.2">
      <c r="A1429" s="390" t="s">
        <v>259</v>
      </c>
      <c r="B1429" s="506" t="s">
        <v>8148</v>
      </c>
      <c r="C1429" s="699" t="s">
        <v>5614</v>
      </c>
      <c r="D1429" s="699" t="s">
        <v>5615</v>
      </c>
      <c r="E1429" s="699" t="s">
        <v>5616</v>
      </c>
      <c r="F1429" s="699" t="s">
        <v>5617</v>
      </c>
      <c r="G1429" s="699" t="s">
        <v>5618</v>
      </c>
      <c r="H1429" s="699" t="s">
        <v>5619</v>
      </c>
      <c r="I1429" s="699" t="s">
        <v>5620</v>
      </c>
      <c r="J1429" s="699" t="s">
        <v>5621</v>
      </c>
      <c r="K1429" s="699" t="s">
        <v>5622</v>
      </c>
      <c r="L1429" s="699" t="s">
        <v>5623</v>
      </c>
      <c r="M1429" s="698" t="s">
        <v>5627</v>
      </c>
      <c r="N1429" s="699" t="s">
        <v>5625</v>
      </c>
      <c r="O1429" s="699" t="s">
        <v>5626</v>
      </c>
      <c r="P1429" s="699" t="s">
        <v>5624</v>
      </c>
      <c r="Q1429" s="17" t="s">
        <v>4627</v>
      </c>
    </row>
    <row r="1430" spans="1:17" x14ac:dyDescent="0.2">
      <c r="A1430" s="390" t="s">
        <v>258</v>
      </c>
      <c r="B1430" s="506" t="s">
        <v>8149</v>
      </c>
      <c r="C1430" s="699" t="s">
        <v>5628</v>
      </c>
      <c r="D1430" s="699" t="s">
        <v>5629</v>
      </c>
      <c r="E1430" s="699" t="s">
        <v>5630</v>
      </c>
      <c r="F1430" s="699" t="s">
        <v>5631</v>
      </c>
      <c r="G1430" s="699" t="s">
        <v>5632</v>
      </c>
      <c r="H1430" s="699" t="s">
        <v>5633</v>
      </c>
      <c r="I1430" s="699" t="s">
        <v>5634</v>
      </c>
      <c r="J1430" s="699" t="s">
        <v>5635</v>
      </c>
      <c r="K1430" s="699" t="s">
        <v>5636</v>
      </c>
      <c r="L1430" s="699" t="s">
        <v>5637</v>
      </c>
      <c r="M1430" s="698" t="s">
        <v>5641</v>
      </c>
      <c r="N1430" s="699" t="s">
        <v>5639</v>
      </c>
      <c r="O1430" s="699" t="s">
        <v>5640</v>
      </c>
      <c r="P1430" s="699" t="s">
        <v>5638</v>
      </c>
      <c r="Q1430" s="17" t="s">
        <v>4628</v>
      </c>
    </row>
    <row r="1431" spans="1:17" x14ac:dyDescent="0.2">
      <c r="A1431" s="390" t="s">
        <v>668</v>
      </c>
      <c r="B1431" s="506" t="s">
        <v>8150</v>
      </c>
      <c r="C1431" s="699" t="s">
        <v>5642</v>
      </c>
      <c r="D1431" s="699" t="s">
        <v>5643</v>
      </c>
      <c r="E1431" s="699" t="s">
        <v>5644</v>
      </c>
      <c r="F1431" s="699" t="s">
        <v>5645</v>
      </c>
      <c r="G1431" s="699" t="s">
        <v>5646</v>
      </c>
      <c r="H1431" s="699" t="s">
        <v>5647</v>
      </c>
      <c r="I1431" s="699" t="s">
        <v>5648</v>
      </c>
      <c r="J1431" s="699" t="s">
        <v>5649</v>
      </c>
      <c r="K1431" s="699" t="s">
        <v>5650</v>
      </c>
      <c r="L1431" s="699" t="s">
        <v>5651</v>
      </c>
      <c r="M1431" s="698" t="s">
        <v>5655</v>
      </c>
      <c r="N1431" s="699" t="s">
        <v>5653</v>
      </c>
      <c r="O1431" s="699" t="s">
        <v>5654</v>
      </c>
      <c r="P1431" s="699" t="s">
        <v>5652</v>
      </c>
      <c r="Q1431" s="17" t="s">
        <v>7372</v>
      </c>
    </row>
    <row r="1432" spans="1:17" x14ac:dyDescent="0.2">
      <c r="A1432" s="390" t="s">
        <v>667</v>
      </c>
      <c r="B1432" s="506" t="s">
        <v>8151</v>
      </c>
      <c r="C1432" s="699" t="s">
        <v>5656</v>
      </c>
      <c r="D1432" s="699" t="s">
        <v>5657</v>
      </c>
      <c r="E1432" s="699" t="s">
        <v>5658</v>
      </c>
      <c r="F1432" s="699" t="s">
        <v>5659</v>
      </c>
      <c r="G1432" s="699" t="s">
        <v>5660</v>
      </c>
      <c r="H1432" s="699" t="s">
        <v>5661</v>
      </c>
      <c r="I1432" s="699" t="s">
        <v>5662</v>
      </c>
      <c r="J1432" s="699" t="s">
        <v>5663</v>
      </c>
      <c r="K1432" s="699" t="s">
        <v>5664</v>
      </c>
      <c r="L1432" s="699" t="s">
        <v>5665</v>
      </c>
      <c r="M1432" s="698" t="s">
        <v>5669</v>
      </c>
      <c r="N1432" s="699" t="s">
        <v>5667</v>
      </c>
      <c r="O1432" s="699" t="s">
        <v>5668</v>
      </c>
      <c r="P1432" s="699" t="s">
        <v>5666</v>
      </c>
      <c r="Q1432" s="17" t="s">
        <v>4598</v>
      </c>
    </row>
    <row r="1433" spans="1:17" x14ac:dyDescent="0.2">
      <c r="A1433" s="390" t="s">
        <v>666</v>
      </c>
      <c r="B1433" s="506" t="s">
        <v>8152</v>
      </c>
      <c r="C1433" s="699" t="s">
        <v>5670</v>
      </c>
      <c r="D1433" s="699" t="s">
        <v>5671</v>
      </c>
      <c r="E1433" s="699" t="s">
        <v>5672</v>
      </c>
      <c r="F1433" s="699" t="s">
        <v>5673</v>
      </c>
      <c r="G1433" s="699" t="s">
        <v>5674</v>
      </c>
      <c r="H1433" s="699" t="s">
        <v>5675</v>
      </c>
      <c r="I1433" s="699" t="s">
        <v>5676</v>
      </c>
      <c r="J1433" s="699" t="s">
        <v>5677</v>
      </c>
      <c r="K1433" s="699" t="s">
        <v>5678</v>
      </c>
      <c r="L1433" s="699" t="s">
        <v>5679</v>
      </c>
      <c r="M1433" s="698" t="s">
        <v>5683</v>
      </c>
      <c r="N1433" s="699" t="s">
        <v>5681</v>
      </c>
      <c r="O1433" s="699" t="s">
        <v>5682</v>
      </c>
      <c r="P1433" s="699" t="s">
        <v>5680</v>
      </c>
      <c r="Q1433" s="17" t="s">
        <v>4639</v>
      </c>
    </row>
    <row r="1434" spans="1:17" x14ac:dyDescent="0.2">
      <c r="A1434" s="390" t="s">
        <v>665</v>
      </c>
      <c r="B1434" s="506" t="s">
        <v>8153</v>
      </c>
      <c r="C1434" s="699" t="s">
        <v>5684</v>
      </c>
      <c r="D1434" s="699" t="s">
        <v>5685</v>
      </c>
      <c r="E1434" s="699" t="s">
        <v>5686</v>
      </c>
      <c r="F1434" s="699" t="s">
        <v>5687</v>
      </c>
      <c r="G1434" s="699" t="s">
        <v>5688</v>
      </c>
      <c r="H1434" s="699" t="s">
        <v>5689</v>
      </c>
      <c r="I1434" s="699" t="s">
        <v>5690</v>
      </c>
      <c r="J1434" s="699" t="s">
        <v>5691</v>
      </c>
      <c r="K1434" s="699" t="s">
        <v>5692</v>
      </c>
      <c r="L1434" s="699" t="s">
        <v>5693</v>
      </c>
      <c r="M1434" s="698" t="s">
        <v>5697</v>
      </c>
      <c r="N1434" s="699" t="s">
        <v>5695</v>
      </c>
      <c r="O1434" s="699" t="s">
        <v>5696</v>
      </c>
      <c r="P1434" s="699" t="s">
        <v>5694</v>
      </c>
      <c r="Q1434" s="17" t="s">
        <v>4640</v>
      </c>
    </row>
    <row r="1435" spans="1:17" x14ac:dyDescent="0.2">
      <c r="A1435" s="390" t="s">
        <v>664</v>
      </c>
      <c r="B1435" s="506" t="s">
        <v>8154</v>
      </c>
      <c r="C1435" s="699" t="s">
        <v>5698</v>
      </c>
      <c r="D1435" s="699" t="s">
        <v>5699</v>
      </c>
      <c r="E1435" s="699" t="s">
        <v>5700</v>
      </c>
      <c r="F1435" s="699" t="s">
        <v>5701</v>
      </c>
      <c r="G1435" s="699" t="s">
        <v>5702</v>
      </c>
      <c r="H1435" s="699" t="s">
        <v>5703</v>
      </c>
      <c r="I1435" s="699" t="s">
        <v>5704</v>
      </c>
      <c r="J1435" s="699" t="s">
        <v>5705</v>
      </c>
      <c r="K1435" s="699" t="s">
        <v>5706</v>
      </c>
      <c r="L1435" s="699" t="s">
        <v>5707</v>
      </c>
      <c r="M1435" s="698" t="s">
        <v>5711</v>
      </c>
      <c r="N1435" s="699" t="s">
        <v>5709</v>
      </c>
      <c r="O1435" s="699" t="s">
        <v>5710</v>
      </c>
      <c r="P1435" s="699" t="s">
        <v>5708</v>
      </c>
      <c r="Q1435" s="17" t="s">
        <v>4641</v>
      </c>
    </row>
    <row r="1436" spans="1:17" x14ac:dyDescent="0.2">
      <c r="A1436" s="390" t="s">
        <v>663</v>
      </c>
      <c r="B1436" s="506" t="s">
        <v>8155</v>
      </c>
      <c r="C1436" s="699" t="s">
        <v>5712</v>
      </c>
      <c r="D1436" s="699" t="s">
        <v>5713</v>
      </c>
      <c r="E1436" s="699" t="s">
        <v>5714</v>
      </c>
      <c r="F1436" s="699" t="s">
        <v>5715</v>
      </c>
      <c r="G1436" s="699" t="s">
        <v>5716</v>
      </c>
      <c r="H1436" s="699" t="s">
        <v>5717</v>
      </c>
      <c r="I1436" s="699" t="s">
        <v>5718</v>
      </c>
      <c r="J1436" s="699" t="s">
        <v>5719</v>
      </c>
      <c r="K1436" s="699" t="s">
        <v>5720</v>
      </c>
      <c r="L1436" s="699" t="s">
        <v>5721</v>
      </c>
      <c r="M1436" s="698" t="s">
        <v>5725</v>
      </c>
      <c r="N1436" s="699" t="s">
        <v>5723</v>
      </c>
      <c r="O1436" s="699" t="s">
        <v>5724</v>
      </c>
      <c r="P1436" s="699" t="s">
        <v>5722</v>
      </c>
      <c r="Q1436" s="17" t="s">
        <v>4630</v>
      </c>
    </row>
    <row r="1437" spans="1:17" x14ac:dyDescent="0.2">
      <c r="A1437" s="390" t="s">
        <v>662</v>
      </c>
      <c r="B1437" s="506" t="s">
        <v>8156</v>
      </c>
      <c r="C1437" s="699" t="s">
        <v>5726</v>
      </c>
      <c r="D1437" s="699" t="s">
        <v>5727</v>
      </c>
      <c r="E1437" s="699" t="s">
        <v>5728</v>
      </c>
      <c r="F1437" s="699" t="s">
        <v>5729</v>
      </c>
      <c r="G1437" s="699" t="s">
        <v>5730</v>
      </c>
      <c r="H1437" s="699" t="s">
        <v>5731</v>
      </c>
      <c r="I1437" s="699" t="s">
        <v>5732</v>
      </c>
      <c r="J1437" s="699" t="s">
        <v>5733</v>
      </c>
      <c r="K1437" s="699" t="s">
        <v>5734</v>
      </c>
      <c r="L1437" s="699" t="s">
        <v>5735</v>
      </c>
      <c r="M1437" s="698" t="s">
        <v>5739</v>
      </c>
      <c r="N1437" s="699" t="s">
        <v>5737</v>
      </c>
      <c r="O1437" s="699" t="s">
        <v>5738</v>
      </c>
      <c r="P1437" s="699" t="s">
        <v>5736</v>
      </c>
      <c r="Q1437" s="17" t="s">
        <v>4600</v>
      </c>
    </row>
    <row r="1438" spans="1:17" x14ac:dyDescent="0.2">
      <c r="A1438" s="390" t="s">
        <v>661</v>
      </c>
      <c r="B1438" s="506" t="s">
        <v>8157</v>
      </c>
      <c r="C1438" s="699" t="s">
        <v>5740</v>
      </c>
      <c r="D1438" s="699" t="s">
        <v>5741</v>
      </c>
      <c r="E1438" s="699" t="s">
        <v>5742</v>
      </c>
      <c r="F1438" s="699" t="s">
        <v>5743</v>
      </c>
      <c r="G1438" s="699" t="s">
        <v>5744</v>
      </c>
      <c r="H1438" s="699" t="s">
        <v>5745</v>
      </c>
      <c r="I1438" s="699" t="s">
        <v>5746</v>
      </c>
      <c r="J1438" s="699" t="s">
        <v>5747</v>
      </c>
      <c r="K1438" s="699" t="s">
        <v>5748</v>
      </c>
      <c r="L1438" s="699" t="s">
        <v>5749</v>
      </c>
      <c r="M1438" s="698" t="s">
        <v>5753</v>
      </c>
      <c r="N1438" s="699" t="s">
        <v>5751</v>
      </c>
      <c r="O1438" s="699" t="s">
        <v>5752</v>
      </c>
      <c r="P1438" s="699" t="s">
        <v>5750</v>
      </c>
      <c r="Q1438" s="17" t="s">
        <v>4631</v>
      </c>
    </row>
    <row r="1439" spans="1:17" x14ac:dyDescent="0.2">
      <c r="A1439" s="390" t="s">
        <v>660</v>
      </c>
      <c r="B1439" s="506" t="s">
        <v>8158</v>
      </c>
      <c r="C1439" s="699" t="s">
        <v>5754</v>
      </c>
      <c r="D1439" s="699" t="s">
        <v>5755</v>
      </c>
      <c r="E1439" s="699" t="s">
        <v>5756</v>
      </c>
      <c r="F1439" s="699" t="s">
        <v>5757</v>
      </c>
      <c r="G1439" s="699" t="s">
        <v>5758</v>
      </c>
      <c r="H1439" s="699" t="s">
        <v>5759</v>
      </c>
      <c r="I1439" s="699" t="s">
        <v>5760</v>
      </c>
      <c r="J1439" s="699" t="s">
        <v>5761</v>
      </c>
      <c r="K1439" s="699" t="s">
        <v>5762</v>
      </c>
      <c r="L1439" s="699" t="s">
        <v>5763</v>
      </c>
      <c r="M1439" s="698" t="s">
        <v>5767</v>
      </c>
      <c r="N1439" s="699" t="s">
        <v>5765</v>
      </c>
      <c r="O1439" s="699" t="s">
        <v>5766</v>
      </c>
      <c r="P1439" s="699" t="s">
        <v>5764</v>
      </c>
      <c r="Q1439" s="17" t="s">
        <v>4601</v>
      </c>
    </row>
    <row r="1440" spans="1:17" x14ac:dyDescent="0.2">
      <c r="A1440" s="390" t="s">
        <v>659</v>
      </c>
      <c r="B1440" s="506" t="s">
        <v>8159</v>
      </c>
      <c r="C1440" s="699" t="s">
        <v>5768</v>
      </c>
      <c r="D1440" s="699" t="s">
        <v>5769</v>
      </c>
      <c r="E1440" s="699" t="s">
        <v>5770</v>
      </c>
      <c r="F1440" s="699" t="s">
        <v>5771</v>
      </c>
      <c r="G1440" s="699" t="s">
        <v>5772</v>
      </c>
      <c r="H1440" s="699" t="s">
        <v>5773</v>
      </c>
      <c r="I1440" s="699" t="s">
        <v>5774</v>
      </c>
      <c r="J1440" s="699" t="s">
        <v>5775</v>
      </c>
      <c r="K1440" s="699" t="s">
        <v>5776</v>
      </c>
      <c r="L1440" s="699" t="s">
        <v>5777</v>
      </c>
      <c r="M1440" s="698" t="s">
        <v>5781</v>
      </c>
      <c r="N1440" s="699" t="s">
        <v>5779</v>
      </c>
      <c r="O1440" s="699" t="s">
        <v>5780</v>
      </c>
      <c r="P1440" s="699" t="s">
        <v>5778</v>
      </c>
      <c r="Q1440" s="17" t="s">
        <v>7373</v>
      </c>
    </row>
    <row r="1441" spans="1:17" x14ac:dyDescent="0.2">
      <c r="A1441" s="390" t="s">
        <v>658</v>
      </c>
      <c r="B1441" s="506" t="s">
        <v>8160</v>
      </c>
      <c r="C1441" s="699" t="s">
        <v>5782</v>
      </c>
      <c r="D1441" s="699" t="s">
        <v>5783</v>
      </c>
      <c r="E1441" s="699" t="s">
        <v>5784</v>
      </c>
      <c r="F1441" s="699" t="s">
        <v>5785</v>
      </c>
      <c r="G1441" s="699" t="s">
        <v>5786</v>
      </c>
      <c r="H1441" s="699" t="s">
        <v>5787</v>
      </c>
      <c r="I1441" s="699" t="s">
        <v>5788</v>
      </c>
      <c r="J1441" s="699" t="s">
        <v>5789</v>
      </c>
      <c r="K1441" s="699" t="s">
        <v>5790</v>
      </c>
      <c r="L1441" s="699" t="s">
        <v>5791</v>
      </c>
      <c r="M1441" s="698" t="s">
        <v>5795</v>
      </c>
      <c r="N1441" s="699" t="s">
        <v>5793</v>
      </c>
      <c r="O1441" s="699" t="s">
        <v>5794</v>
      </c>
      <c r="P1441" s="699" t="s">
        <v>5792</v>
      </c>
      <c r="Q1441" s="17" t="s">
        <v>4642</v>
      </c>
    </row>
    <row r="1442" spans="1:17" x14ac:dyDescent="0.2">
      <c r="A1442" s="390" t="s">
        <v>657</v>
      </c>
      <c r="B1442" s="506" t="s">
        <v>8161</v>
      </c>
      <c r="C1442" s="699" t="s">
        <v>5796</v>
      </c>
      <c r="D1442" s="699" t="s">
        <v>5797</v>
      </c>
      <c r="E1442" s="699" t="s">
        <v>5798</v>
      </c>
      <c r="F1442" s="699" t="s">
        <v>5799</v>
      </c>
      <c r="G1442" s="699" t="s">
        <v>5800</v>
      </c>
      <c r="H1442" s="699" t="s">
        <v>5801</v>
      </c>
      <c r="I1442" s="699" t="s">
        <v>5802</v>
      </c>
      <c r="J1442" s="699" t="s">
        <v>5803</v>
      </c>
      <c r="K1442" s="699" t="s">
        <v>5804</v>
      </c>
      <c r="L1442" s="699" t="s">
        <v>5805</v>
      </c>
      <c r="M1442" s="698" t="s">
        <v>5809</v>
      </c>
      <c r="N1442" s="699" t="s">
        <v>5807</v>
      </c>
      <c r="O1442" s="699" t="s">
        <v>5808</v>
      </c>
      <c r="P1442" s="699" t="s">
        <v>5806</v>
      </c>
      <c r="Q1442" s="17" t="s">
        <v>4643</v>
      </c>
    </row>
    <row r="1443" spans="1:17" x14ac:dyDescent="0.2">
      <c r="A1443" s="390" t="s">
        <v>656</v>
      </c>
      <c r="B1443" s="506" t="s">
        <v>8162</v>
      </c>
      <c r="C1443" s="699" t="s">
        <v>5810</v>
      </c>
      <c r="D1443" s="699" t="s">
        <v>5811</v>
      </c>
      <c r="E1443" s="699" t="s">
        <v>5812</v>
      </c>
      <c r="F1443" s="699" t="s">
        <v>5813</v>
      </c>
      <c r="G1443" s="699" t="s">
        <v>5814</v>
      </c>
      <c r="H1443" s="699" t="s">
        <v>5815</v>
      </c>
      <c r="I1443" s="699" t="s">
        <v>5816</v>
      </c>
      <c r="J1443" s="699" t="s">
        <v>5817</v>
      </c>
      <c r="K1443" s="699" t="s">
        <v>5818</v>
      </c>
      <c r="L1443" s="699" t="s">
        <v>5819</v>
      </c>
      <c r="M1443" s="698" t="s">
        <v>5823</v>
      </c>
      <c r="N1443" s="699" t="s">
        <v>5821</v>
      </c>
      <c r="O1443" s="699" t="s">
        <v>5822</v>
      </c>
      <c r="P1443" s="699" t="s">
        <v>5820</v>
      </c>
      <c r="Q1443" s="17" t="s">
        <v>4644</v>
      </c>
    </row>
    <row r="1444" spans="1:17" x14ac:dyDescent="0.2">
      <c r="A1444" s="390" t="s">
        <v>655</v>
      </c>
      <c r="B1444" s="506" t="s">
        <v>8163</v>
      </c>
      <c r="C1444" s="699" t="s">
        <v>5824</v>
      </c>
      <c r="D1444" s="699" t="s">
        <v>5825</v>
      </c>
      <c r="E1444" s="699" t="s">
        <v>5826</v>
      </c>
      <c r="F1444" s="699" t="s">
        <v>5827</v>
      </c>
      <c r="G1444" s="699" t="s">
        <v>5828</v>
      </c>
      <c r="H1444" s="699" t="s">
        <v>5829</v>
      </c>
      <c r="I1444" s="699" t="s">
        <v>5830</v>
      </c>
      <c r="J1444" s="699" t="s">
        <v>5831</v>
      </c>
      <c r="K1444" s="699" t="s">
        <v>5832</v>
      </c>
      <c r="L1444" s="699" t="s">
        <v>5833</v>
      </c>
      <c r="M1444" s="698" t="s">
        <v>5837</v>
      </c>
      <c r="N1444" s="699" t="s">
        <v>5835</v>
      </c>
      <c r="O1444" s="699" t="s">
        <v>5836</v>
      </c>
      <c r="P1444" s="699" t="s">
        <v>5834</v>
      </c>
      <c r="Q1444" s="17" t="s">
        <v>4602</v>
      </c>
    </row>
    <row r="1445" spans="1:17" x14ac:dyDescent="0.2">
      <c r="A1445" s="390" t="s">
        <v>654</v>
      </c>
      <c r="B1445" s="506" t="s">
        <v>8164</v>
      </c>
      <c r="C1445" s="699" t="s">
        <v>5838</v>
      </c>
      <c r="D1445" s="699" t="s">
        <v>5839</v>
      </c>
      <c r="E1445" s="699" t="s">
        <v>5840</v>
      </c>
      <c r="F1445" s="699" t="s">
        <v>5841</v>
      </c>
      <c r="G1445" s="699" t="s">
        <v>5842</v>
      </c>
      <c r="H1445" s="699" t="s">
        <v>5843</v>
      </c>
      <c r="I1445" s="699" t="s">
        <v>5844</v>
      </c>
      <c r="J1445" s="699" t="s">
        <v>5845</v>
      </c>
      <c r="K1445" s="699" t="s">
        <v>5846</v>
      </c>
      <c r="L1445" s="699" t="s">
        <v>5847</v>
      </c>
      <c r="M1445" s="698" t="s">
        <v>5851</v>
      </c>
      <c r="N1445" s="699" t="s">
        <v>5849</v>
      </c>
      <c r="O1445" s="699" t="s">
        <v>5850</v>
      </c>
      <c r="P1445" s="699" t="s">
        <v>5848</v>
      </c>
      <c r="Q1445" s="17" t="s">
        <v>4633</v>
      </c>
    </row>
    <row r="1446" spans="1:17" x14ac:dyDescent="0.2">
      <c r="A1446" s="390" t="s">
        <v>653</v>
      </c>
      <c r="B1446" s="506" t="s">
        <v>8165</v>
      </c>
      <c r="C1446" s="699" t="s">
        <v>5852</v>
      </c>
      <c r="D1446" s="699" t="s">
        <v>5853</v>
      </c>
      <c r="E1446" s="699" t="s">
        <v>5854</v>
      </c>
      <c r="F1446" s="699" t="s">
        <v>5855</v>
      </c>
      <c r="G1446" s="699" t="s">
        <v>5856</v>
      </c>
      <c r="H1446" s="699" t="s">
        <v>5857</v>
      </c>
      <c r="I1446" s="699" t="s">
        <v>5858</v>
      </c>
      <c r="J1446" s="699" t="s">
        <v>5859</v>
      </c>
      <c r="K1446" s="699" t="s">
        <v>5860</v>
      </c>
      <c r="L1446" s="699" t="s">
        <v>5861</v>
      </c>
      <c r="M1446" s="698" t="s">
        <v>5865</v>
      </c>
      <c r="N1446" s="699" t="s">
        <v>5863</v>
      </c>
      <c r="O1446" s="699" t="s">
        <v>5864</v>
      </c>
      <c r="P1446" s="699" t="s">
        <v>5862</v>
      </c>
      <c r="Q1446" s="17" t="s">
        <v>4603</v>
      </c>
    </row>
    <row r="1447" spans="1:17" x14ac:dyDescent="0.2">
      <c r="A1447" s="390" t="s">
        <v>652</v>
      </c>
      <c r="B1447" s="506" t="s">
        <v>8166</v>
      </c>
      <c r="C1447" s="699" t="s">
        <v>5866</v>
      </c>
      <c r="D1447" s="699" t="s">
        <v>5867</v>
      </c>
      <c r="E1447" s="699" t="s">
        <v>5868</v>
      </c>
      <c r="F1447" s="699" t="s">
        <v>5869</v>
      </c>
      <c r="G1447" s="699" t="s">
        <v>5870</v>
      </c>
      <c r="H1447" s="699" t="s">
        <v>5871</v>
      </c>
      <c r="I1447" s="699" t="s">
        <v>5872</v>
      </c>
      <c r="J1447" s="699" t="s">
        <v>5873</v>
      </c>
      <c r="K1447" s="699" t="s">
        <v>5874</v>
      </c>
      <c r="L1447" s="699" t="s">
        <v>5875</v>
      </c>
      <c r="M1447" s="698" t="s">
        <v>5879</v>
      </c>
      <c r="N1447" s="699" t="s">
        <v>5877</v>
      </c>
      <c r="O1447" s="699" t="s">
        <v>5878</v>
      </c>
      <c r="P1447" s="699" t="s">
        <v>5876</v>
      </c>
      <c r="Q1447" s="17" t="s">
        <v>4604</v>
      </c>
    </row>
    <row r="1448" spans="1:17" x14ac:dyDescent="0.2">
      <c r="A1448" s="390" t="s">
        <v>651</v>
      </c>
      <c r="B1448" s="506" t="s">
        <v>8167</v>
      </c>
      <c r="C1448" s="699" t="s">
        <v>5880</v>
      </c>
      <c r="D1448" s="699" t="s">
        <v>5881</v>
      </c>
      <c r="E1448" s="699" t="s">
        <v>5882</v>
      </c>
      <c r="F1448" s="699" t="s">
        <v>5883</v>
      </c>
      <c r="G1448" s="699" t="s">
        <v>5884</v>
      </c>
      <c r="H1448" s="699" t="s">
        <v>5885</v>
      </c>
      <c r="I1448" s="699" t="s">
        <v>5886</v>
      </c>
      <c r="J1448" s="699" t="s">
        <v>5887</v>
      </c>
      <c r="K1448" s="699" t="s">
        <v>5888</v>
      </c>
      <c r="L1448" s="699" t="s">
        <v>5889</v>
      </c>
      <c r="M1448" s="698" t="s">
        <v>5893</v>
      </c>
      <c r="N1448" s="699" t="s">
        <v>5891</v>
      </c>
      <c r="O1448" s="699" t="s">
        <v>5892</v>
      </c>
      <c r="P1448" s="699" t="s">
        <v>5890</v>
      </c>
      <c r="Q1448" s="17" t="s">
        <v>4605</v>
      </c>
    </row>
    <row r="1449" spans="1:17" x14ac:dyDescent="0.2">
      <c r="A1449" s="390" t="s">
        <v>650</v>
      </c>
      <c r="B1449" s="506" t="s">
        <v>8168</v>
      </c>
      <c r="C1449" s="699" t="s">
        <v>5894</v>
      </c>
      <c r="D1449" s="699" t="s">
        <v>5895</v>
      </c>
      <c r="E1449" s="699" t="s">
        <v>5896</v>
      </c>
      <c r="F1449" s="699" t="s">
        <v>5897</v>
      </c>
      <c r="G1449" s="699" t="s">
        <v>5898</v>
      </c>
      <c r="H1449" s="699" t="s">
        <v>5899</v>
      </c>
      <c r="I1449" s="699" t="s">
        <v>5900</v>
      </c>
      <c r="J1449" s="699" t="s">
        <v>5901</v>
      </c>
      <c r="K1449" s="699" t="s">
        <v>5902</v>
      </c>
      <c r="L1449" s="699" t="s">
        <v>5903</v>
      </c>
      <c r="M1449" s="698" t="s">
        <v>5907</v>
      </c>
      <c r="N1449" s="699" t="s">
        <v>5905</v>
      </c>
      <c r="O1449" s="699" t="s">
        <v>5906</v>
      </c>
      <c r="P1449" s="699" t="s">
        <v>5904</v>
      </c>
      <c r="Q1449" s="17" t="s">
        <v>4634</v>
      </c>
    </row>
    <row r="1450" spans="1:17" x14ac:dyDescent="0.2">
      <c r="A1450" s="390" t="s">
        <v>649</v>
      </c>
      <c r="B1450" s="506" t="s">
        <v>8169</v>
      </c>
      <c r="C1450" s="699" t="s">
        <v>5908</v>
      </c>
      <c r="D1450" s="699" t="s">
        <v>5909</v>
      </c>
      <c r="E1450" s="699" t="s">
        <v>5910</v>
      </c>
      <c r="F1450" s="699" t="s">
        <v>5911</v>
      </c>
      <c r="G1450" s="699" t="s">
        <v>5912</v>
      </c>
      <c r="H1450" s="699" t="s">
        <v>5913</v>
      </c>
      <c r="I1450" s="699" t="s">
        <v>5914</v>
      </c>
      <c r="J1450" s="699" t="s">
        <v>5915</v>
      </c>
      <c r="K1450" s="699" t="s">
        <v>5916</v>
      </c>
      <c r="L1450" s="699" t="s">
        <v>5917</v>
      </c>
      <c r="M1450" s="698" t="s">
        <v>5921</v>
      </c>
      <c r="N1450" s="699" t="s">
        <v>5919</v>
      </c>
      <c r="O1450" s="699" t="s">
        <v>5920</v>
      </c>
      <c r="P1450" s="699" t="s">
        <v>5918</v>
      </c>
      <c r="Q1450" s="17" t="s">
        <v>7377</v>
      </c>
    </row>
    <row r="1451" spans="1:17" x14ac:dyDescent="0.2">
      <c r="A1451" s="390" t="s">
        <v>648</v>
      </c>
      <c r="B1451" s="506" t="s">
        <v>8170</v>
      </c>
      <c r="C1451" s="699" t="s">
        <v>5922</v>
      </c>
      <c r="D1451" s="699" t="s">
        <v>5923</v>
      </c>
      <c r="E1451" s="699" t="s">
        <v>5924</v>
      </c>
      <c r="F1451" s="699" t="s">
        <v>5925</v>
      </c>
      <c r="G1451" s="699" t="s">
        <v>5926</v>
      </c>
      <c r="H1451" s="699" t="s">
        <v>5927</v>
      </c>
      <c r="I1451" s="699" t="s">
        <v>5928</v>
      </c>
      <c r="J1451" s="699" t="s">
        <v>5929</v>
      </c>
      <c r="K1451" s="699" t="s">
        <v>5930</v>
      </c>
      <c r="L1451" s="699" t="s">
        <v>5931</v>
      </c>
      <c r="M1451" s="698" t="s">
        <v>5935</v>
      </c>
      <c r="N1451" s="699" t="s">
        <v>5933</v>
      </c>
      <c r="O1451" s="699" t="s">
        <v>5934</v>
      </c>
      <c r="P1451" s="699" t="s">
        <v>5932</v>
      </c>
      <c r="Q1451" s="17" t="s">
        <v>4635</v>
      </c>
    </row>
    <row r="1452" spans="1:17" x14ac:dyDescent="0.2">
      <c r="A1452" s="390" t="s">
        <v>647</v>
      </c>
      <c r="B1452" s="506" t="s">
        <v>8171</v>
      </c>
      <c r="C1452" s="699" t="s">
        <v>5936</v>
      </c>
      <c r="D1452" s="699" t="s">
        <v>5937</v>
      </c>
      <c r="E1452" s="699" t="s">
        <v>5938</v>
      </c>
      <c r="F1452" s="699" t="s">
        <v>5939</v>
      </c>
      <c r="G1452" s="699" t="s">
        <v>5940</v>
      </c>
      <c r="H1452" s="699" t="s">
        <v>5941</v>
      </c>
      <c r="I1452" s="699" t="s">
        <v>5942</v>
      </c>
      <c r="J1452" s="699" t="s">
        <v>5943</v>
      </c>
      <c r="K1452" s="699" t="s">
        <v>5944</v>
      </c>
      <c r="L1452" s="699" t="s">
        <v>5945</v>
      </c>
      <c r="M1452" s="698" t="s">
        <v>5949</v>
      </c>
      <c r="N1452" s="699" t="s">
        <v>5947</v>
      </c>
      <c r="O1452" s="699" t="s">
        <v>5948</v>
      </c>
      <c r="P1452" s="699" t="s">
        <v>5946</v>
      </c>
      <c r="Q1452" s="17" t="s">
        <v>4636</v>
      </c>
    </row>
    <row r="1453" spans="1:17" x14ac:dyDescent="0.2">
      <c r="A1453" s="390" t="s">
        <v>646</v>
      </c>
      <c r="B1453" s="506" t="s">
        <v>8172</v>
      </c>
      <c r="C1453" s="699" t="s">
        <v>5950</v>
      </c>
      <c r="D1453" s="699" t="s">
        <v>5951</v>
      </c>
      <c r="E1453" s="699" t="s">
        <v>5952</v>
      </c>
      <c r="F1453" s="699" t="s">
        <v>5953</v>
      </c>
      <c r="G1453" s="699" t="s">
        <v>5954</v>
      </c>
      <c r="H1453" s="699" t="s">
        <v>5955</v>
      </c>
      <c r="I1453" s="699" t="s">
        <v>5956</v>
      </c>
      <c r="J1453" s="699" t="s">
        <v>5957</v>
      </c>
      <c r="K1453" s="699" t="s">
        <v>5958</v>
      </c>
      <c r="L1453" s="699" t="s">
        <v>5959</v>
      </c>
      <c r="M1453" s="698" t="s">
        <v>5963</v>
      </c>
      <c r="N1453" s="699" t="s">
        <v>5961</v>
      </c>
      <c r="O1453" s="699" t="s">
        <v>5962</v>
      </c>
      <c r="P1453" s="699" t="s">
        <v>5960</v>
      </c>
      <c r="Q1453" s="17" t="s">
        <v>4645</v>
      </c>
    </row>
    <row r="1454" spans="1:17" x14ac:dyDescent="0.2">
      <c r="A1454" s="390" t="s">
        <v>645</v>
      </c>
      <c r="B1454" s="506" t="s">
        <v>8173</v>
      </c>
      <c r="C1454" s="699" t="s">
        <v>5964</v>
      </c>
      <c r="D1454" s="699" t="s">
        <v>5965</v>
      </c>
      <c r="E1454" s="699" t="s">
        <v>5966</v>
      </c>
      <c r="F1454" s="699" t="s">
        <v>5967</v>
      </c>
      <c r="G1454" s="699" t="s">
        <v>5968</v>
      </c>
      <c r="H1454" s="699" t="s">
        <v>5969</v>
      </c>
      <c r="I1454" s="699" t="s">
        <v>5970</v>
      </c>
      <c r="J1454" s="699" t="s">
        <v>5971</v>
      </c>
      <c r="K1454" s="699" t="s">
        <v>5972</v>
      </c>
      <c r="L1454" s="699" t="s">
        <v>5973</v>
      </c>
      <c r="M1454" s="698" t="s">
        <v>5977</v>
      </c>
      <c r="N1454" s="699" t="s">
        <v>5975</v>
      </c>
      <c r="O1454" s="699" t="s">
        <v>5976</v>
      </c>
      <c r="P1454" s="699" t="s">
        <v>5974</v>
      </c>
      <c r="Q1454" s="17" t="s">
        <v>4607</v>
      </c>
    </row>
    <row r="1455" spans="1:17" x14ac:dyDescent="0.2">
      <c r="A1455" s="390" t="s">
        <v>644</v>
      </c>
      <c r="B1455" s="506" t="s">
        <v>8174</v>
      </c>
      <c r="C1455" s="699" t="s">
        <v>5978</v>
      </c>
      <c r="D1455" s="699" t="s">
        <v>5979</v>
      </c>
      <c r="E1455" s="699" t="s">
        <v>5980</v>
      </c>
      <c r="F1455" s="699" t="s">
        <v>5981</v>
      </c>
      <c r="G1455" s="699" t="s">
        <v>5982</v>
      </c>
      <c r="H1455" s="699" t="s">
        <v>5983</v>
      </c>
      <c r="I1455" s="699" t="s">
        <v>5984</v>
      </c>
      <c r="J1455" s="699" t="s">
        <v>5985</v>
      </c>
      <c r="K1455" s="699" t="s">
        <v>5986</v>
      </c>
      <c r="L1455" s="699" t="s">
        <v>5987</v>
      </c>
      <c r="M1455" s="698" t="s">
        <v>5991</v>
      </c>
      <c r="N1455" s="699" t="s">
        <v>5989</v>
      </c>
      <c r="O1455" s="699" t="s">
        <v>5990</v>
      </c>
      <c r="P1455" s="699" t="s">
        <v>5988</v>
      </c>
      <c r="Q1455" s="17" t="s">
        <v>4646</v>
      </c>
    </row>
    <row r="1456" spans="1:17" x14ac:dyDescent="0.2">
      <c r="A1456" s="390" t="s">
        <v>643</v>
      </c>
      <c r="B1456" s="506" t="s">
        <v>8175</v>
      </c>
      <c r="C1456" s="699" t="s">
        <v>773</v>
      </c>
      <c r="D1456" s="699" t="s">
        <v>772</v>
      </c>
      <c r="E1456" s="699" t="s">
        <v>771</v>
      </c>
      <c r="F1456" s="699" t="s">
        <v>770</v>
      </c>
      <c r="G1456" s="699" t="s">
        <v>769</v>
      </c>
      <c r="H1456" s="699" t="s">
        <v>768</v>
      </c>
      <c r="I1456" s="699" t="s">
        <v>767</v>
      </c>
      <c r="J1456" s="699" t="s">
        <v>766</v>
      </c>
      <c r="K1456" s="699" t="s">
        <v>765</v>
      </c>
      <c r="L1456" s="699" t="s">
        <v>764</v>
      </c>
      <c r="M1456" s="698" t="s">
        <v>761</v>
      </c>
      <c r="N1456" s="699" t="s">
        <v>763</v>
      </c>
      <c r="O1456" s="699" t="s">
        <v>762</v>
      </c>
      <c r="P1456" s="699" t="s">
        <v>2342</v>
      </c>
      <c r="Q1456" s="17" t="s">
        <v>4608</v>
      </c>
    </row>
    <row r="1457" spans="1:18" x14ac:dyDescent="0.2">
      <c r="A1457" s="390" t="s">
        <v>760</v>
      </c>
      <c r="B1457" s="506" t="s">
        <v>8176</v>
      </c>
      <c r="C1457" s="602"/>
      <c r="D1457" s="602"/>
      <c r="E1457" s="602"/>
      <c r="F1457" s="602"/>
      <c r="G1457" s="602"/>
      <c r="H1457" s="602"/>
      <c r="I1457" s="602"/>
      <c r="J1457" s="602"/>
      <c r="K1457" s="602"/>
      <c r="L1457" s="602"/>
      <c r="M1457" s="596" t="s">
        <v>2347</v>
      </c>
      <c r="N1457" s="596" t="s">
        <v>2345</v>
      </c>
      <c r="O1457" s="596" t="s">
        <v>2346</v>
      </c>
      <c r="P1457" s="596" t="s">
        <v>2343</v>
      </c>
      <c r="Q1457" s="106" t="s">
        <v>4868</v>
      </c>
      <c r="R1457" s="106"/>
    </row>
    <row r="1458" spans="1:18" x14ac:dyDescent="0.2">
      <c r="A1458" s="390" t="s">
        <v>711</v>
      </c>
      <c r="B1458" s="506" t="s">
        <v>8177</v>
      </c>
      <c r="C1458" s="602"/>
      <c r="D1458" s="602"/>
      <c r="E1458" s="602"/>
      <c r="F1458" s="602"/>
      <c r="G1458" s="602"/>
      <c r="H1458" s="602"/>
      <c r="I1458" s="602"/>
      <c r="J1458" s="602"/>
      <c r="K1458" s="602"/>
      <c r="L1458" s="602"/>
      <c r="M1458" s="596" t="s">
        <v>2348</v>
      </c>
      <c r="N1458" s="602"/>
      <c r="O1458" s="602"/>
      <c r="P1458" s="596" t="s">
        <v>2344</v>
      </c>
      <c r="Q1458" s="106" t="s">
        <v>4865</v>
      </c>
      <c r="R1458" s="106"/>
    </row>
    <row r="1459" spans="1:18" x14ac:dyDescent="0.2">
      <c r="A1459" s="390" t="s">
        <v>759</v>
      </c>
      <c r="B1459" s="506" t="s">
        <v>8178</v>
      </c>
      <c r="C1459" s="602"/>
      <c r="D1459" s="602"/>
      <c r="E1459" s="602"/>
      <c r="F1459" s="602"/>
      <c r="G1459" s="602"/>
      <c r="H1459" s="602"/>
      <c r="I1459" s="602"/>
      <c r="J1459" s="602"/>
      <c r="K1459" s="602"/>
      <c r="L1459" s="602"/>
      <c r="M1459" s="596" t="s">
        <v>757</v>
      </c>
      <c r="N1459" s="602"/>
      <c r="O1459" s="602"/>
      <c r="P1459" s="596" t="s">
        <v>758</v>
      </c>
      <c r="R1459" s="106"/>
    </row>
    <row r="1460" spans="1:18" x14ac:dyDescent="0.2">
      <c r="M1460" s="13" t="s">
        <v>4452</v>
      </c>
      <c r="N1460" s="13" t="s">
        <v>4452</v>
      </c>
      <c r="O1460" s="13" t="s">
        <v>4452</v>
      </c>
      <c r="P1460" s="13" t="s">
        <v>4452</v>
      </c>
    </row>
    <row r="1461" spans="1:18" x14ac:dyDescent="0.2">
      <c r="C1461" s="13" t="s">
        <v>4959</v>
      </c>
      <c r="D1461" s="13" t="s">
        <v>4959</v>
      </c>
      <c r="E1461" s="13" t="s">
        <v>4960</v>
      </c>
      <c r="F1461" s="13" t="s">
        <v>4960</v>
      </c>
      <c r="G1461" s="13" t="s">
        <v>4961</v>
      </c>
      <c r="H1461" s="13" t="s">
        <v>4961</v>
      </c>
      <c r="I1461" s="13" t="s">
        <v>4962</v>
      </c>
      <c r="J1461" s="13" t="s">
        <v>4962</v>
      </c>
      <c r="K1461" s="13" t="s">
        <v>4963</v>
      </c>
      <c r="L1461" s="13" t="s">
        <v>4963</v>
      </c>
      <c r="M1461" s="13" t="s">
        <v>4912</v>
      </c>
      <c r="N1461" s="13" t="s">
        <v>4912</v>
      </c>
      <c r="O1461" s="13" t="s">
        <v>4912</v>
      </c>
      <c r="P1461" s="13" t="s">
        <v>4912</v>
      </c>
    </row>
    <row r="1462" spans="1:18" x14ac:dyDescent="0.2">
      <c r="C1462" s="10" t="s">
        <v>2109</v>
      </c>
      <c r="D1462" s="10" t="s">
        <v>2106</v>
      </c>
      <c r="E1462" s="10" t="s">
        <v>2109</v>
      </c>
      <c r="F1462" s="10" t="s">
        <v>2106</v>
      </c>
      <c r="G1462" s="10" t="s">
        <v>2109</v>
      </c>
      <c r="H1462" s="10" t="s">
        <v>2106</v>
      </c>
      <c r="I1462" s="10" t="s">
        <v>2109</v>
      </c>
      <c r="J1462" s="10" t="s">
        <v>2106</v>
      </c>
      <c r="K1462" s="10" t="s">
        <v>2109</v>
      </c>
      <c r="L1462" s="10" t="s">
        <v>2106</v>
      </c>
      <c r="M1462" s="10" t="s">
        <v>2106</v>
      </c>
      <c r="N1462" s="10" t="s">
        <v>2106</v>
      </c>
      <c r="O1462" s="10" t="s">
        <v>2106</v>
      </c>
      <c r="P1462" s="10" t="s">
        <v>2106</v>
      </c>
    </row>
    <row r="1463" spans="1:18" x14ac:dyDescent="0.2">
      <c r="C1463" s="14" t="s">
        <v>6611</v>
      </c>
      <c r="D1463" s="14" t="s">
        <v>6611</v>
      </c>
      <c r="E1463" s="14" t="s">
        <v>6611</v>
      </c>
      <c r="F1463" s="14" t="s">
        <v>6611</v>
      </c>
      <c r="G1463" s="14" t="s">
        <v>6611</v>
      </c>
      <c r="H1463" s="14" t="s">
        <v>6611</v>
      </c>
      <c r="I1463" s="14" t="s">
        <v>6611</v>
      </c>
      <c r="J1463" s="14" t="s">
        <v>6611</v>
      </c>
      <c r="K1463" s="14" t="s">
        <v>6611</v>
      </c>
      <c r="L1463" s="14" t="s">
        <v>6611</v>
      </c>
      <c r="M1463" s="14" t="s">
        <v>6611</v>
      </c>
      <c r="N1463" s="14" t="s">
        <v>6611</v>
      </c>
      <c r="O1463" s="14" t="s">
        <v>6611</v>
      </c>
      <c r="P1463" s="14" t="s">
        <v>6611</v>
      </c>
    </row>
    <row r="1464" spans="1:18" x14ac:dyDescent="0.2">
      <c r="C1464" s="10" t="s">
        <v>4692</v>
      </c>
      <c r="D1464" s="10" t="s">
        <v>4242</v>
      </c>
      <c r="E1464" s="10" t="s">
        <v>4692</v>
      </c>
      <c r="F1464" s="10" t="s">
        <v>4242</v>
      </c>
      <c r="G1464" s="10" t="s">
        <v>4692</v>
      </c>
      <c r="H1464" s="10" t="s">
        <v>4242</v>
      </c>
      <c r="I1464" s="10" t="s">
        <v>4692</v>
      </c>
      <c r="J1464" s="10" t="s">
        <v>4242</v>
      </c>
      <c r="K1464" s="10" t="s">
        <v>4692</v>
      </c>
      <c r="L1464" s="10" t="s">
        <v>4242</v>
      </c>
      <c r="M1464" s="9" t="s">
        <v>4232</v>
      </c>
      <c r="N1464" s="9" t="s">
        <v>4232</v>
      </c>
      <c r="O1464" s="9" t="s">
        <v>4232</v>
      </c>
      <c r="P1464" s="9" t="s">
        <v>4232</v>
      </c>
    </row>
    <row r="1465" spans="1:18" x14ac:dyDescent="0.2">
      <c r="C1465" s="10"/>
      <c r="D1465" s="10"/>
      <c r="E1465" s="10"/>
      <c r="F1465" s="10"/>
      <c r="G1465" s="10"/>
      <c r="H1465" s="10"/>
      <c r="I1465" s="10"/>
      <c r="J1465" s="10"/>
      <c r="K1465" s="10"/>
      <c r="L1465" s="10"/>
      <c r="M1465" s="9"/>
      <c r="N1465" s="9" t="s">
        <v>4468</v>
      </c>
      <c r="O1465" s="9" t="s">
        <v>4469</v>
      </c>
      <c r="P1465" s="9" t="s">
        <v>4466</v>
      </c>
    </row>
    <row r="1467" spans="1:18" x14ac:dyDescent="0.2">
      <c r="A1467" s="18" t="s">
        <v>5223</v>
      </c>
    </row>
    <row r="1468" spans="1:18" x14ac:dyDescent="0.2">
      <c r="A1468" s="17" t="s">
        <v>48</v>
      </c>
    </row>
    <row r="1469" spans="1:18" x14ac:dyDescent="0.2">
      <c r="A1469" s="11" t="s">
        <v>4360</v>
      </c>
    </row>
    <row r="1470" spans="1:18" x14ac:dyDescent="0.2">
      <c r="A1470" s="11" t="s">
        <v>4583</v>
      </c>
    </row>
    <row r="1471" spans="1:18" x14ac:dyDescent="0.2">
      <c r="A1471" s="318" t="s">
        <v>4859</v>
      </c>
    </row>
    <row r="1472" spans="1:18" x14ac:dyDescent="0.2">
      <c r="A1472" s="15" t="s">
        <v>6610</v>
      </c>
      <c r="B1472" s="256" t="s">
        <v>7759</v>
      </c>
      <c r="C1472" s="253" t="s">
        <v>7805</v>
      </c>
      <c r="D1472" s="237" t="s">
        <v>7557</v>
      </c>
    </row>
    <row r="1474" spans="1:4" x14ac:dyDescent="0.2">
      <c r="A1474" s="18" t="s">
        <v>5237</v>
      </c>
    </row>
    <row r="1475" spans="1:4" x14ac:dyDescent="0.2">
      <c r="A1475" s="11" t="s">
        <v>48</v>
      </c>
    </row>
    <row r="1476" spans="1:4" x14ac:dyDescent="0.2">
      <c r="A1476" s="11" t="s">
        <v>4360</v>
      </c>
    </row>
    <row r="1477" spans="1:4" x14ac:dyDescent="0.2">
      <c r="A1477" s="11" t="s">
        <v>4508</v>
      </c>
    </row>
    <row r="1478" spans="1:4" x14ac:dyDescent="0.2">
      <c r="A1478" s="15" t="s">
        <v>6656</v>
      </c>
    </row>
    <row r="1479" spans="1:4" x14ac:dyDescent="0.2">
      <c r="A1479" s="318" t="s">
        <v>4859</v>
      </c>
    </row>
    <row r="1480" spans="1:4" x14ac:dyDescent="0.2">
      <c r="A1480" s="15" t="s">
        <v>6610</v>
      </c>
      <c r="B1480" s="256" t="s">
        <v>7759</v>
      </c>
      <c r="C1480" s="253" t="s">
        <v>7805</v>
      </c>
      <c r="D1480" s="237" t="s">
        <v>7557</v>
      </c>
    </row>
    <row r="1481" spans="1:4" x14ac:dyDescent="0.2">
      <c r="A1481" s="15"/>
    </row>
    <row r="1482" spans="1:4" x14ac:dyDescent="0.2">
      <c r="A1482" s="18" t="s">
        <v>6599</v>
      </c>
    </row>
    <row r="1483" spans="1:4" x14ac:dyDescent="0.2">
      <c r="A1483" s="17" t="s">
        <v>48</v>
      </c>
    </row>
    <row r="1484" spans="1:4" x14ac:dyDescent="0.2">
      <c r="A1484" s="11" t="s">
        <v>4360</v>
      </c>
    </row>
    <row r="1485" spans="1:4" x14ac:dyDescent="0.2">
      <c r="A1485" s="11" t="s">
        <v>4583</v>
      </c>
    </row>
    <row r="1486" spans="1:4" x14ac:dyDescent="0.2">
      <c r="A1486" s="156" t="s">
        <v>4490</v>
      </c>
    </row>
    <row r="1487" spans="1:4" x14ac:dyDescent="0.2">
      <c r="A1487" s="156" t="s">
        <v>6610</v>
      </c>
      <c r="B1487" s="256" t="s">
        <v>7759</v>
      </c>
      <c r="C1487" s="253" t="s">
        <v>7805</v>
      </c>
      <c r="D1487" s="237" t="s">
        <v>7557</v>
      </c>
    </row>
    <row r="1488" spans="1:4" x14ac:dyDescent="0.2">
      <c r="A1488" s="156" t="s">
        <v>7563</v>
      </c>
      <c r="B1488" s="214" t="s">
        <v>6613</v>
      </c>
      <c r="C1488" s="158" t="s">
        <v>7806</v>
      </c>
      <c r="D1488" s="157" t="s">
        <v>7463</v>
      </c>
    </row>
    <row r="1490" spans="1:4" x14ac:dyDescent="0.2">
      <c r="A1490" s="18" t="s">
        <v>6600</v>
      </c>
    </row>
    <row r="1491" spans="1:4" x14ac:dyDescent="0.2">
      <c r="A1491" s="11" t="s">
        <v>48</v>
      </c>
    </row>
    <row r="1492" spans="1:4" x14ac:dyDescent="0.2">
      <c r="A1492" s="11" t="s">
        <v>4360</v>
      </c>
    </row>
    <row r="1493" spans="1:4" x14ac:dyDescent="0.2">
      <c r="A1493" s="11" t="s">
        <v>4508</v>
      </c>
    </row>
    <row r="1494" spans="1:4" x14ac:dyDescent="0.2">
      <c r="A1494" s="15" t="s">
        <v>6656</v>
      </c>
    </row>
    <row r="1495" spans="1:4" x14ac:dyDescent="0.2">
      <c r="A1495" s="156" t="s">
        <v>4490</v>
      </c>
    </row>
    <row r="1496" spans="1:4" x14ac:dyDescent="0.2">
      <c r="A1496" s="156" t="s">
        <v>6610</v>
      </c>
      <c r="B1496" s="256" t="s">
        <v>7759</v>
      </c>
      <c r="C1496" s="253" t="s">
        <v>7805</v>
      </c>
      <c r="D1496" s="237" t="s">
        <v>7557</v>
      </c>
    </row>
    <row r="1497" spans="1:4" x14ac:dyDescent="0.2">
      <c r="A1497" s="156" t="s">
        <v>7563</v>
      </c>
      <c r="B1497" s="214" t="s">
        <v>6613</v>
      </c>
      <c r="C1497" s="158" t="s">
        <v>7806</v>
      </c>
      <c r="D1497" s="157" t="s">
        <v>7463</v>
      </c>
    </row>
    <row r="1498" spans="1:4" x14ac:dyDescent="0.2">
      <c r="A1498" s="15"/>
    </row>
    <row r="1499" spans="1:4" x14ac:dyDescent="0.2">
      <c r="A1499" s="18" t="s">
        <v>6631</v>
      </c>
    </row>
    <row r="1500" spans="1:4" x14ac:dyDescent="0.2">
      <c r="A1500" s="17" t="s">
        <v>48</v>
      </c>
    </row>
    <row r="1501" spans="1:4" x14ac:dyDescent="0.2">
      <c r="A1501" s="11" t="s">
        <v>4360</v>
      </c>
    </row>
    <row r="1502" spans="1:4" x14ac:dyDescent="0.2">
      <c r="A1502" s="11" t="s">
        <v>4583</v>
      </c>
    </row>
    <row r="1503" spans="1:4" x14ac:dyDescent="0.2">
      <c r="A1503" s="156" t="s">
        <v>4491</v>
      </c>
    </row>
    <row r="1504" spans="1:4" x14ac:dyDescent="0.2">
      <c r="A1504" s="15" t="s">
        <v>6610</v>
      </c>
      <c r="B1504" s="256" t="s">
        <v>7759</v>
      </c>
      <c r="C1504" s="253" t="s">
        <v>7805</v>
      </c>
      <c r="D1504" s="237" t="s">
        <v>7557</v>
      </c>
    </row>
    <row r="1505" spans="1:16" x14ac:dyDescent="0.2">
      <c r="A1505" s="11"/>
    </row>
    <row r="1506" spans="1:16" x14ac:dyDescent="0.2">
      <c r="A1506" s="18" t="s">
        <v>6630</v>
      </c>
    </row>
    <row r="1507" spans="1:16" x14ac:dyDescent="0.2">
      <c r="A1507" s="11" t="s">
        <v>48</v>
      </c>
    </row>
    <row r="1508" spans="1:16" x14ac:dyDescent="0.2">
      <c r="A1508" s="11" t="s">
        <v>4360</v>
      </c>
    </row>
    <row r="1509" spans="1:16" x14ac:dyDescent="0.2">
      <c r="A1509" s="11" t="s">
        <v>4508</v>
      </c>
    </row>
    <row r="1510" spans="1:16" x14ac:dyDescent="0.2">
      <c r="A1510" s="15" t="s">
        <v>6656</v>
      </c>
    </row>
    <row r="1511" spans="1:16" x14ac:dyDescent="0.2">
      <c r="A1511" s="156" t="s">
        <v>4491</v>
      </c>
    </row>
    <row r="1512" spans="1:16" x14ac:dyDescent="0.2">
      <c r="A1512" s="15" t="s">
        <v>6610</v>
      </c>
      <c r="B1512" s="256" t="s">
        <v>7759</v>
      </c>
      <c r="C1512" s="253" t="s">
        <v>7805</v>
      </c>
      <c r="D1512" s="237" t="s">
        <v>7557</v>
      </c>
    </row>
    <row r="1513" spans="1:16" x14ac:dyDescent="0.2">
      <c r="E1513" s="47"/>
      <c r="F1513" s="47"/>
      <c r="G1513" s="47"/>
      <c r="H1513" s="47"/>
      <c r="I1513" s="47"/>
      <c r="J1513" s="47"/>
      <c r="K1513" s="47"/>
      <c r="L1513" s="47"/>
    </row>
    <row r="1514" spans="1:16" x14ac:dyDescent="0.2">
      <c r="A1514" s="17" t="s">
        <v>756</v>
      </c>
      <c r="E1514" s="47"/>
      <c r="F1514" s="47"/>
      <c r="G1514" s="47"/>
      <c r="H1514" s="47"/>
      <c r="I1514" s="47"/>
      <c r="J1514" s="47"/>
      <c r="K1514" s="47"/>
      <c r="L1514" s="47"/>
    </row>
    <row r="1515" spans="1:16" x14ac:dyDescent="0.2">
      <c r="C1515" s="47"/>
      <c r="D1515" s="47"/>
      <c r="E1515" s="47"/>
      <c r="F1515" s="47"/>
      <c r="G1515" s="47"/>
      <c r="H1515" s="47"/>
      <c r="I1515" s="47"/>
      <c r="L1515" s="47"/>
      <c r="M1515" s="47"/>
      <c r="N1515" s="47"/>
      <c r="O1515" s="47"/>
      <c r="P1515" s="47"/>
    </row>
    <row r="1516" spans="1:16" x14ac:dyDescent="0.2">
      <c r="A1516" s="68"/>
      <c r="B1516" s="68"/>
      <c r="C1516" s="862" t="s">
        <v>755</v>
      </c>
      <c r="D1516" s="899" t="s">
        <v>754</v>
      </c>
      <c r="E1516" s="899"/>
      <c r="F1516" s="899"/>
      <c r="G1516" s="899"/>
      <c r="H1516" s="899"/>
      <c r="I1516" s="899" t="s">
        <v>702</v>
      </c>
      <c r="J1516" s="899" t="s">
        <v>704</v>
      </c>
      <c r="K1516" s="899" t="s">
        <v>703</v>
      </c>
      <c r="L1516" s="899" t="s">
        <v>705</v>
      </c>
    </row>
    <row r="1517" spans="1:16" ht="25.5" x14ac:dyDescent="0.2">
      <c r="A1517" s="68"/>
      <c r="B1517" s="68"/>
      <c r="C1517" s="863"/>
      <c r="D1517" s="215" t="s">
        <v>753</v>
      </c>
      <c r="E1517" s="215" t="s">
        <v>752</v>
      </c>
      <c r="F1517" s="215" t="s">
        <v>751</v>
      </c>
      <c r="G1517" s="215" t="s">
        <v>750</v>
      </c>
      <c r="H1517" s="215" t="s">
        <v>749</v>
      </c>
      <c r="I1517" s="899"/>
      <c r="J1517" s="899"/>
      <c r="K1517" s="899"/>
      <c r="L1517" s="899"/>
    </row>
    <row r="1518" spans="1:16" x14ac:dyDescent="0.2">
      <c r="A1518" s="68"/>
      <c r="B1518" s="68"/>
      <c r="C1518" s="507" t="s">
        <v>8179</v>
      </c>
      <c r="D1518" s="313" t="s">
        <v>8180</v>
      </c>
      <c r="E1518" s="507" t="s">
        <v>8181</v>
      </c>
      <c r="F1518" s="313" t="s">
        <v>8182</v>
      </c>
      <c r="G1518" s="507" t="s">
        <v>8183</v>
      </c>
      <c r="H1518" s="313" t="s">
        <v>8184</v>
      </c>
      <c r="I1518" s="507" t="s">
        <v>8185</v>
      </c>
      <c r="J1518" s="313" t="s">
        <v>8186</v>
      </c>
      <c r="K1518" s="507" t="s">
        <v>8187</v>
      </c>
      <c r="L1518" s="313" t="s">
        <v>8188</v>
      </c>
    </row>
    <row r="1519" spans="1:16" x14ac:dyDescent="0.2">
      <c r="A1519" s="505" t="s">
        <v>262</v>
      </c>
      <c r="B1519" s="506" t="s">
        <v>8189</v>
      </c>
      <c r="C1519" s="699" t="s">
        <v>748</v>
      </c>
      <c r="D1519" s="699" t="s">
        <v>747</v>
      </c>
      <c r="E1519" s="699" t="s">
        <v>746</v>
      </c>
      <c r="F1519" s="699" t="s">
        <v>745</v>
      </c>
      <c r="G1519" s="699" t="s">
        <v>744</v>
      </c>
      <c r="H1519" s="699" t="s">
        <v>743</v>
      </c>
      <c r="I1519" s="698" t="s">
        <v>740</v>
      </c>
      <c r="J1519" s="699" t="s">
        <v>742</v>
      </c>
      <c r="K1519" s="699" t="s">
        <v>741</v>
      </c>
      <c r="L1519" s="699" t="s">
        <v>2349</v>
      </c>
      <c r="M1519" s="17" t="s">
        <v>4595</v>
      </c>
    </row>
    <row r="1520" spans="1:16" x14ac:dyDescent="0.2">
      <c r="A1520" s="505" t="s">
        <v>261</v>
      </c>
      <c r="B1520" s="506" t="s">
        <v>8190</v>
      </c>
      <c r="C1520" s="699" t="s">
        <v>739</v>
      </c>
      <c r="D1520" s="699" t="s">
        <v>738</v>
      </c>
      <c r="E1520" s="699" t="s">
        <v>737</v>
      </c>
      <c r="F1520" s="699" t="s">
        <v>736</v>
      </c>
      <c r="G1520" s="699" t="s">
        <v>735</v>
      </c>
      <c r="H1520" s="699" t="s">
        <v>734</v>
      </c>
      <c r="I1520" s="698" t="s">
        <v>731</v>
      </c>
      <c r="J1520" s="699" t="s">
        <v>733</v>
      </c>
      <c r="K1520" s="699" t="s">
        <v>732</v>
      </c>
      <c r="L1520" s="699" t="s">
        <v>2350</v>
      </c>
      <c r="M1520" s="17" t="s">
        <v>4596</v>
      </c>
    </row>
    <row r="1521" spans="1:13" x14ac:dyDescent="0.2">
      <c r="A1521" s="505" t="s">
        <v>260</v>
      </c>
      <c r="B1521" s="506" t="s">
        <v>8191</v>
      </c>
      <c r="C1521" s="699" t="s">
        <v>730</v>
      </c>
      <c r="D1521" s="699" t="s">
        <v>729</v>
      </c>
      <c r="E1521" s="699" t="s">
        <v>728</v>
      </c>
      <c r="F1521" s="699" t="s">
        <v>727</v>
      </c>
      <c r="G1521" s="699" t="s">
        <v>726</v>
      </c>
      <c r="H1521" s="699" t="s">
        <v>725</v>
      </c>
      <c r="I1521" s="698" t="s">
        <v>722</v>
      </c>
      <c r="J1521" s="699" t="s">
        <v>724</v>
      </c>
      <c r="K1521" s="699" t="s">
        <v>723</v>
      </c>
      <c r="L1521" s="699" t="s">
        <v>2351</v>
      </c>
      <c r="M1521" s="17" t="s">
        <v>4626</v>
      </c>
    </row>
    <row r="1522" spans="1:13" x14ac:dyDescent="0.2">
      <c r="A1522" s="505" t="s">
        <v>259</v>
      </c>
      <c r="B1522" s="506" t="s">
        <v>8192</v>
      </c>
      <c r="C1522" s="699" t="s">
        <v>5992</v>
      </c>
      <c r="D1522" s="699" t="s">
        <v>5993</v>
      </c>
      <c r="E1522" s="699" t="s">
        <v>5994</v>
      </c>
      <c r="F1522" s="699" t="s">
        <v>5995</v>
      </c>
      <c r="G1522" s="699" t="s">
        <v>5996</v>
      </c>
      <c r="H1522" s="699" t="s">
        <v>5997</v>
      </c>
      <c r="I1522" s="698" t="s">
        <v>6001</v>
      </c>
      <c r="J1522" s="699" t="s">
        <v>5999</v>
      </c>
      <c r="K1522" s="699" t="s">
        <v>6000</v>
      </c>
      <c r="L1522" s="699" t="s">
        <v>5998</v>
      </c>
      <c r="M1522" s="17" t="s">
        <v>4627</v>
      </c>
    </row>
    <row r="1523" spans="1:13" x14ac:dyDescent="0.2">
      <c r="A1523" s="505" t="s">
        <v>258</v>
      </c>
      <c r="B1523" s="506" t="s">
        <v>8193</v>
      </c>
      <c r="C1523" s="699" t="s">
        <v>6002</v>
      </c>
      <c r="D1523" s="699" t="s">
        <v>6003</v>
      </c>
      <c r="E1523" s="699" t="s">
        <v>6004</v>
      </c>
      <c r="F1523" s="699" t="s">
        <v>6005</v>
      </c>
      <c r="G1523" s="699" t="s">
        <v>6006</v>
      </c>
      <c r="H1523" s="699" t="s">
        <v>6007</v>
      </c>
      <c r="I1523" s="698" t="s">
        <v>6011</v>
      </c>
      <c r="J1523" s="699" t="s">
        <v>6009</v>
      </c>
      <c r="K1523" s="699" t="s">
        <v>6010</v>
      </c>
      <c r="L1523" s="699" t="s">
        <v>6008</v>
      </c>
      <c r="M1523" s="17" t="s">
        <v>4628</v>
      </c>
    </row>
    <row r="1524" spans="1:13" x14ac:dyDescent="0.2">
      <c r="A1524" s="505" t="s">
        <v>668</v>
      </c>
      <c r="B1524" s="506" t="s">
        <v>8194</v>
      </c>
      <c r="C1524" s="699" t="s">
        <v>6012</v>
      </c>
      <c r="D1524" s="699" t="s">
        <v>6013</v>
      </c>
      <c r="E1524" s="699" t="s">
        <v>6014</v>
      </c>
      <c r="F1524" s="699" t="s">
        <v>6015</v>
      </c>
      <c r="G1524" s="699" t="s">
        <v>6016</v>
      </c>
      <c r="H1524" s="699" t="s">
        <v>6017</v>
      </c>
      <c r="I1524" s="698" t="s">
        <v>6021</v>
      </c>
      <c r="J1524" s="699" t="s">
        <v>6019</v>
      </c>
      <c r="K1524" s="699" t="s">
        <v>6020</v>
      </c>
      <c r="L1524" s="699" t="s">
        <v>6018</v>
      </c>
      <c r="M1524" s="17" t="s">
        <v>7372</v>
      </c>
    </row>
    <row r="1525" spans="1:13" x14ac:dyDescent="0.2">
      <c r="A1525" s="505" t="s">
        <v>667</v>
      </c>
      <c r="B1525" s="506" t="s">
        <v>8195</v>
      </c>
      <c r="C1525" s="699" t="s">
        <v>6022</v>
      </c>
      <c r="D1525" s="699" t="s">
        <v>6023</v>
      </c>
      <c r="E1525" s="699" t="s">
        <v>6024</v>
      </c>
      <c r="F1525" s="699" t="s">
        <v>6025</v>
      </c>
      <c r="G1525" s="699" t="s">
        <v>6026</v>
      </c>
      <c r="H1525" s="699" t="s">
        <v>6027</v>
      </c>
      <c r="I1525" s="698" t="s">
        <v>6031</v>
      </c>
      <c r="J1525" s="699" t="s">
        <v>6029</v>
      </c>
      <c r="K1525" s="699" t="s">
        <v>6030</v>
      </c>
      <c r="L1525" s="699" t="s">
        <v>6028</v>
      </c>
      <c r="M1525" s="17" t="s">
        <v>4598</v>
      </c>
    </row>
    <row r="1526" spans="1:13" x14ac:dyDescent="0.2">
      <c r="A1526" s="505" t="s">
        <v>666</v>
      </c>
      <c r="B1526" s="506" t="s">
        <v>8196</v>
      </c>
      <c r="C1526" s="699" t="s">
        <v>6032</v>
      </c>
      <c r="D1526" s="699" t="s">
        <v>6033</v>
      </c>
      <c r="E1526" s="699" t="s">
        <v>6034</v>
      </c>
      <c r="F1526" s="699" t="s">
        <v>6035</v>
      </c>
      <c r="G1526" s="699" t="s">
        <v>6036</v>
      </c>
      <c r="H1526" s="699" t="s">
        <v>6037</v>
      </c>
      <c r="I1526" s="698" t="s">
        <v>6041</v>
      </c>
      <c r="J1526" s="699" t="s">
        <v>6039</v>
      </c>
      <c r="K1526" s="699" t="s">
        <v>6040</v>
      </c>
      <c r="L1526" s="699" t="s">
        <v>6038</v>
      </c>
      <c r="M1526" s="17" t="s">
        <v>4639</v>
      </c>
    </row>
    <row r="1527" spans="1:13" x14ac:dyDescent="0.2">
      <c r="A1527" s="505" t="s">
        <v>665</v>
      </c>
      <c r="B1527" s="506" t="s">
        <v>8197</v>
      </c>
      <c r="C1527" s="699" t="s">
        <v>6042</v>
      </c>
      <c r="D1527" s="699" t="s">
        <v>6043</v>
      </c>
      <c r="E1527" s="699" t="s">
        <v>6044</v>
      </c>
      <c r="F1527" s="699" t="s">
        <v>6045</v>
      </c>
      <c r="G1527" s="699" t="s">
        <v>6046</v>
      </c>
      <c r="H1527" s="699" t="s">
        <v>6047</v>
      </c>
      <c r="I1527" s="698" t="s">
        <v>6051</v>
      </c>
      <c r="J1527" s="699" t="s">
        <v>6049</v>
      </c>
      <c r="K1527" s="699" t="s">
        <v>6050</v>
      </c>
      <c r="L1527" s="699" t="s">
        <v>6048</v>
      </c>
      <c r="M1527" s="17" t="s">
        <v>4640</v>
      </c>
    </row>
    <row r="1528" spans="1:13" x14ac:dyDescent="0.2">
      <c r="A1528" s="505" t="s">
        <v>664</v>
      </c>
      <c r="B1528" s="506" t="s">
        <v>8198</v>
      </c>
      <c r="C1528" s="699" t="s">
        <v>6052</v>
      </c>
      <c r="D1528" s="699" t="s">
        <v>6053</v>
      </c>
      <c r="E1528" s="699" t="s">
        <v>6054</v>
      </c>
      <c r="F1528" s="699" t="s">
        <v>6055</v>
      </c>
      <c r="G1528" s="699" t="s">
        <v>6056</v>
      </c>
      <c r="H1528" s="699" t="s">
        <v>6057</v>
      </c>
      <c r="I1528" s="698" t="s">
        <v>6061</v>
      </c>
      <c r="J1528" s="699" t="s">
        <v>6059</v>
      </c>
      <c r="K1528" s="699" t="s">
        <v>6060</v>
      </c>
      <c r="L1528" s="699" t="s">
        <v>6058</v>
      </c>
      <c r="M1528" s="17" t="s">
        <v>4641</v>
      </c>
    </row>
    <row r="1529" spans="1:13" x14ac:dyDescent="0.2">
      <c r="A1529" s="505" t="s">
        <v>663</v>
      </c>
      <c r="B1529" s="506" t="s">
        <v>8199</v>
      </c>
      <c r="C1529" s="699" t="s">
        <v>6062</v>
      </c>
      <c r="D1529" s="699" t="s">
        <v>6063</v>
      </c>
      <c r="E1529" s="699" t="s">
        <v>6064</v>
      </c>
      <c r="F1529" s="699" t="s">
        <v>6065</v>
      </c>
      <c r="G1529" s="699" t="s">
        <v>6066</v>
      </c>
      <c r="H1529" s="699" t="s">
        <v>6067</v>
      </c>
      <c r="I1529" s="698" t="s">
        <v>6071</v>
      </c>
      <c r="J1529" s="699" t="s">
        <v>6069</v>
      </c>
      <c r="K1529" s="699" t="s">
        <v>6070</v>
      </c>
      <c r="L1529" s="699" t="s">
        <v>6068</v>
      </c>
      <c r="M1529" s="17" t="s">
        <v>4630</v>
      </c>
    </row>
    <row r="1530" spans="1:13" x14ac:dyDescent="0.2">
      <c r="A1530" s="505" t="s">
        <v>662</v>
      </c>
      <c r="B1530" s="506" t="s">
        <v>8200</v>
      </c>
      <c r="C1530" s="699" t="s">
        <v>6072</v>
      </c>
      <c r="D1530" s="699" t="s">
        <v>6073</v>
      </c>
      <c r="E1530" s="699" t="s">
        <v>6074</v>
      </c>
      <c r="F1530" s="699" t="s">
        <v>6075</v>
      </c>
      <c r="G1530" s="699" t="s">
        <v>6076</v>
      </c>
      <c r="H1530" s="699" t="s">
        <v>6077</v>
      </c>
      <c r="I1530" s="698" t="s">
        <v>6081</v>
      </c>
      <c r="J1530" s="699" t="s">
        <v>6079</v>
      </c>
      <c r="K1530" s="699" t="s">
        <v>6080</v>
      </c>
      <c r="L1530" s="699" t="s">
        <v>6078</v>
      </c>
      <c r="M1530" s="17" t="s">
        <v>4600</v>
      </c>
    </row>
    <row r="1531" spans="1:13" x14ac:dyDescent="0.2">
      <c r="A1531" s="505" t="s">
        <v>661</v>
      </c>
      <c r="B1531" s="506" t="s">
        <v>8201</v>
      </c>
      <c r="C1531" s="699" t="s">
        <v>6082</v>
      </c>
      <c r="D1531" s="699" t="s">
        <v>6083</v>
      </c>
      <c r="E1531" s="699" t="s">
        <v>6084</v>
      </c>
      <c r="F1531" s="699" t="s">
        <v>6085</v>
      </c>
      <c r="G1531" s="699" t="s">
        <v>6086</v>
      </c>
      <c r="H1531" s="699" t="s">
        <v>6087</v>
      </c>
      <c r="I1531" s="698" t="s">
        <v>6091</v>
      </c>
      <c r="J1531" s="699" t="s">
        <v>6089</v>
      </c>
      <c r="K1531" s="699" t="s">
        <v>6090</v>
      </c>
      <c r="L1531" s="699" t="s">
        <v>6088</v>
      </c>
      <c r="M1531" s="17" t="s">
        <v>4631</v>
      </c>
    </row>
    <row r="1532" spans="1:13" x14ac:dyDescent="0.2">
      <c r="A1532" s="505" t="s">
        <v>660</v>
      </c>
      <c r="B1532" s="506" t="s">
        <v>8202</v>
      </c>
      <c r="C1532" s="699" t="s">
        <v>6092</v>
      </c>
      <c r="D1532" s="699" t="s">
        <v>6093</v>
      </c>
      <c r="E1532" s="699" t="s">
        <v>6094</v>
      </c>
      <c r="F1532" s="699" t="s">
        <v>6095</v>
      </c>
      <c r="G1532" s="699" t="s">
        <v>6096</v>
      </c>
      <c r="H1532" s="699" t="s">
        <v>6097</v>
      </c>
      <c r="I1532" s="698" t="s">
        <v>6101</v>
      </c>
      <c r="J1532" s="699" t="s">
        <v>6099</v>
      </c>
      <c r="K1532" s="699" t="s">
        <v>6100</v>
      </c>
      <c r="L1532" s="699" t="s">
        <v>6098</v>
      </c>
      <c r="M1532" s="17" t="s">
        <v>4601</v>
      </c>
    </row>
    <row r="1533" spans="1:13" x14ac:dyDescent="0.2">
      <c r="A1533" s="505" t="s">
        <v>659</v>
      </c>
      <c r="B1533" s="506" t="s">
        <v>8203</v>
      </c>
      <c r="C1533" s="699" t="s">
        <v>6102</v>
      </c>
      <c r="D1533" s="699" t="s">
        <v>6103</v>
      </c>
      <c r="E1533" s="699" t="s">
        <v>6104</v>
      </c>
      <c r="F1533" s="699" t="s">
        <v>6105</v>
      </c>
      <c r="G1533" s="699" t="s">
        <v>6106</v>
      </c>
      <c r="H1533" s="699" t="s">
        <v>6107</v>
      </c>
      <c r="I1533" s="698" t="s">
        <v>6111</v>
      </c>
      <c r="J1533" s="699" t="s">
        <v>6109</v>
      </c>
      <c r="K1533" s="699" t="s">
        <v>6110</v>
      </c>
      <c r="L1533" s="699" t="s">
        <v>6108</v>
      </c>
      <c r="M1533" s="17" t="s">
        <v>7373</v>
      </c>
    </row>
    <row r="1534" spans="1:13" x14ac:dyDescent="0.2">
      <c r="A1534" s="505" t="s">
        <v>658</v>
      </c>
      <c r="B1534" s="506" t="s">
        <v>8204</v>
      </c>
      <c r="C1534" s="699" t="s">
        <v>6112</v>
      </c>
      <c r="D1534" s="699" t="s">
        <v>6113</v>
      </c>
      <c r="E1534" s="699" t="s">
        <v>6114</v>
      </c>
      <c r="F1534" s="699" t="s">
        <v>6115</v>
      </c>
      <c r="G1534" s="699" t="s">
        <v>6116</v>
      </c>
      <c r="H1534" s="699" t="s">
        <v>6117</v>
      </c>
      <c r="I1534" s="698" t="s">
        <v>6121</v>
      </c>
      <c r="J1534" s="699" t="s">
        <v>6119</v>
      </c>
      <c r="K1534" s="699" t="s">
        <v>6120</v>
      </c>
      <c r="L1534" s="699" t="s">
        <v>6118</v>
      </c>
      <c r="M1534" s="17" t="s">
        <v>4642</v>
      </c>
    </row>
    <row r="1535" spans="1:13" x14ac:dyDescent="0.2">
      <c r="A1535" s="505" t="s">
        <v>657</v>
      </c>
      <c r="B1535" s="506" t="s">
        <v>8205</v>
      </c>
      <c r="C1535" s="699" t="s">
        <v>6122</v>
      </c>
      <c r="D1535" s="699" t="s">
        <v>6123</v>
      </c>
      <c r="E1535" s="699" t="s">
        <v>6124</v>
      </c>
      <c r="F1535" s="699" t="s">
        <v>6125</v>
      </c>
      <c r="G1535" s="699" t="s">
        <v>6126</v>
      </c>
      <c r="H1535" s="699" t="s">
        <v>6127</v>
      </c>
      <c r="I1535" s="698" t="s">
        <v>6131</v>
      </c>
      <c r="J1535" s="699" t="s">
        <v>6129</v>
      </c>
      <c r="K1535" s="699" t="s">
        <v>6130</v>
      </c>
      <c r="L1535" s="699" t="s">
        <v>6128</v>
      </c>
      <c r="M1535" s="17" t="s">
        <v>4643</v>
      </c>
    </row>
    <row r="1536" spans="1:13" x14ac:dyDescent="0.2">
      <c r="A1536" s="505" t="s">
        <v>656</v>
      </c>
      <c r="B1536" s="506" t="s">
        <v>8206</v>
      </c>
      <c r="C1536" s="699" t="s">
        <v>6132</v>
      </c>
      <c r="D1536" s="699" t="s">
        <v>6133</v>
      </c>
      <c r="E1536" s="699" t="s">
        <v>6134</v>
      </c>
      <c r="F1536" s="699" t="s">
        <v>6135</v>
      </c>
      <c r="G1536" s="699" t="s">
        <v>6136</v>
      </c>
      <c r="H1536" s="699" t="s">
        <v>6137</v>
      </c>
      <c r="I1536" s="698" t="s">
        <v>708</v>
      </c>
      <c r="J1536" s="699" t="s">
        <v>6138</v>
      </c>
      <c r="K1536" s="699" t="s">
        <v>6139</v>
      </c>
      <c r="L1536" s="699" t="s">
        <v>709</v>
      </c>
      <c r="M1536" s="17" t="s">
        <v>4644</v>
      </c>
    </row>
    <row r="1537" spans="1:14" x14ac:dyDescent="0.2">
      <c r="A1537" s="505" t="s">
        <v>655</v>
      </c>
      <c r="B1537" s="506" t="s">
        <v>8207</v>
      </c>
      <c r="C1537" s="699" t="s">
        <v>6140</v>
      </c>
      <c r="D1537" s="699" t="s">
        <v>6141</v>
      </c>
      <c r="E1537" s="699" t="s">
        <v>6142</v>
      </c>
      <c r="F1537" s="699" t="s">
        <v>6143</v>
      </c>
      <c r="G1537" s="699" t="s">
        <v>6144</v>
      </c>
      <c r="H1537" s="699" t="s">
        <v>6145</v>
      </c>
      <c r="I1537" s="698" t="s">
        <v>6149</v>
      </c>
      <c r="J1537" s="699" t="s">
        <v>6147</v>
      </c>
      <c r="K1537" s="699" t="s">
        <v>6148</v>
      </c>
      <c r="L1537" s="699" t="s">
        <v>6146</v>
      </c>
      <c r="M1537" s="17" t="s">
        <v>4602</v>
      </c>
    </row>
    <row r="1538" spans="1:14" x14ac:dyDescent="0.2">
      <c r="A1538" s="505" t="s">
        <v>654</v>
      </c>
      <c r="B1538" s="506" t="s">
        <v>8208</v>
      </c>
      <c r="C1538" s="699" t="s">
        <v>721</v>
      </c>
      <c r="D1538" s="699" t="s">
        <v>720</v>
      </c>
      <c r="E1538" s="699" t="s">
        <v>719</v>
      </c>
      <c r="F1538" s="699" t="s">
        <v>718</v>
      </c>
      <c r="G1538" s="699" t="s">
        <v>717</v>
      </c>
      <c r="H1538" s="699" t="s">
        <v>716</v>
      </c>
      <c r="I1538" s="698" t="s">
        <v>713</v>
      </c>
      <c r="J1538" s="699" t="s">
        <v>715</v>
      </c>
      <c r="K1538" s="699" t="s">
        <v>714</v>
      </c>
      <c r="L1538" s="699" t="s">
        <v>2352</v>
      </c>
      <c r="M1538" s="17" t="s">
        <v>4633</v>
      </c>
    </row>
    <row r="1539" spans="1:14" x14ac:dyDescent="0.2">
      <c r="A1539" s="505" t="s">
        <v>653</v>
      </c>
      <c r="B1539" s="506" t="s">
        <v>8209</v>
      </c>
      <c r="C1539" s="699" t="s">
        <v>6150</v>
      </c>
      <c r="D1539" s="699" t="s">
        <v>6151</v>
      </c>
      <c r="E1539" s="699" t="s">
        <v>6152</v>
      </c>
      <c r="F1539" s="699" t="s">
        <v>6153</v>
      </c>
      <c r="G1539" s="699" t="s">
        <v>6154</v>
      </c>
      <c r="H1539" s="699" t="s">
        <v>6155</v>
      </c>
      <c r="I1539" s="698" t="s">
        <v>2357</v>
      </c>
      <c r="J1539" s="699" t="s">
        <v>2355</v>
      </c>
      <c r="K1539" s="699" t="s">
        <v>2356</v>
      </c>
      <c r="L1539" s="699" t="s">
        <v>2353</v>
      </c>
      <c r="M1539" s="17" t="s">
        <v>4603</v>
      </c>
    </row>
    <row r="1540" spans="1:14" x14ac:dyDescent="0.2">
      <c r="A1540" s="505" t="s">
        <v>652</v>
      </c>
      <c r="B1540" s="506" t="s">
        <v>8210</v>
      </c>
      <c r="C1540" s="699" t="s">
        <v>6156</v>
      </c>
      <c r="D1540" s="699" t="s">
        <v>6157</v>
      </c>
      <c r="E1540" s="699" t="s">
        <v>6158</v>
      </c>
      <c r="F1540" s="699" t="s">
        <v>6159</v>
      </c>
      <c r="G1540" s="699" t="s">
        <v>6160</v>
      </c>
      <c r="H1540" s="699" t="s">
        <v>6161</v>
      </c>
      <c r="I1540" s="698" t="s">
        <v>2358</v>
      </c>
      <c r="J1540" s="699" t="s">
        <v>6162</v>
      </c>
      <c r="K1540" s="699" t="s">
        <v>6163</v>
      </c>
      <c r="L1540" s="699" t="s">
        <v>2354</v>
      </c>
      <c r="M1540" s="17" t="s">
        <v>4604</v>
      </c>
    </row>
    <row r="1541" spans="1:14" x14ac:dyDescent="0.2">
      <c r="A1541" s="505" t="s">
        <v>651</v>
      </c>
      <c r="B1541" s="506" t="s">
        <v>8211</v>
      </c>
      <c r="C1541" s="699" t="s">
        <v>6164</v>
      </c>
      <c r="D1541" s="699" t="s">
        <v>6165</v>
      </c>
      <c r="E1541" s="699" t="s">
        <v>6166</v>
      </c>
      <c r="F1541" s="699" t="s">
        <v>6167</v>
      </c>
      <c r="G1541" s="699" t="s">
        <v>6168</v>
      </c>
      <c r="H1541" s="699" t="s">
        <v>6169</v>
      </c>
      <c r="I1541" s="698" t="s">
        <v>6173</v>
      </c>
      <c r="J1541" s="699" t="s">
        <v>6171</v>
      </c>
      <c r="K1541" s="699" t="s">
        <v>6172</v>
      </c>
      <c r="L1541" s="699" t="s">
        <v>6170</v>
      </c>
      <c r="M1541" s="17" t="s">
        <v>4605</v>
      </c>
    </row>
    <row r="1542" spans="1:14" x14ac:dyDescent="0.2">
      <c r="A1542" s="505" t="s">
        <v>650</v>
      </c>
      <c r="B1542" s="506" t="s">
        <v>8212</v>
      </c>
      <c r="C1542" s="699" t="s">
        <v>6174</v>
      </c>
      <c r="D1542" s="699" t="s">
        <v>6175</v>
      </c>
      <c r="E1542" s="699" t="s">
        <v>6176</v>
      </c>
      <c r="F1542" s="699" t="s">
        <v>6177</v>
      </c>
      <c r="G1542" s="699" t="s">
        <v>6178</v>
      </c>
      <c r="H1542" s="699" t="s">
        <v>6179</v>
      </c>
      <c r="I1542" s="698" t="s">
        <v>6183</v>
      </c>
      <c r="J1542" s="699" t="s">
        <v>6181</v>
      </c>
      <c r="K1542" s="699" t="s">
        <v>6182</v>
      </c>
      <c r="L1542" s="699" t="s">
        <v>6180</v>
      </c>
      <c r="M1542" s="17" t="s">
        <v>4634</v>
      </c>
    </row>
    <row r="1543" spans="1:14" x14ac:dyDescent="0.2">
      <c r="A1543" s="505" t="s">
        <v>649</v>
      </c>
      <c r="B1543" s="506" t="s">
        <v>8213</v>
      </c>
      <c r="C1543" s="699" t="s">
        <v>6184</v>
      </c>
      <c r="D1543" s="699" t="s">
        <v>6185</v>
      </c>
      <c r="E1543" s="699" t="s">
        <v>6186</v>
      </c>
      <c r="F1543" s="699" t="s">
        <v>6187</v>
      </c>
      <c r="G1543" s="699" t="s">
        <v>6188</v>
      </c>
      <c r="H1543" s="699" t="s">
        <v>6189</v>
      </c>
      <c r="I1543" s="698" t="s">
        <v>6193</v>
      </c>
      <c r="J1543" s="699" t="s">
        <v>6191</v>
      </c>
      <c r="K1543" s="699" t="s">
        <v>6192</v>
      </c>
      <c r="L1543" s="699" t="s">
        <v>6190</v>
      </c>
      <c r="M1543" s="17" t="s">
        <v>7377</v>
      </c>
    </row>
    <row r="1544" spans="1:14" x14ac:dyDescent="0.2">
      <c r="A1544" s="505" t="s">
        <v>648</v>
      </c>
      <c r="B1544" s="506" t="s">
        <v>8214</v>
      </c>
      <c r="C1544" s="699" t="s">
        <v>6194</v>
      </c>
      <c r="D1544" s="699" t="s">
        <v>6195</v>
      </c>
      <c r="E1544" s="699" t="s">
        <v>6196</v>
      </c>
      <c r="F1544" s="699" t="s">
        <v>6197</v>
      </c>
      <c r="G1544" s="699" t="s">
        <v>6198</v>
      </c>
      <c r="H1544" s="699" t="s">
        <v>6199</v>
      </c>
      <c r="I1544" s="698" t="s">
        <v>6203</v>
      </c>
      <c r="J1544" s="699" t="s">
        <v>6201</v>
      </c>
      <c r="K1544" s="699" t="s">
        <v>6202</v>
      </c>
      <c r="L1544" s="699" t="s">
        <v>6200</v>
      </c>
      <c r="M1544" s="17" t="s">
        <v>4635</v>
      </c>
    </row>
    <row r="1545" spans="1:14" x14ac:dyDescent="0.2">
      <c r="A1545" s="505" t="s">
        <v>647</v>
      </c>
      <c r="B1545" s="506" t="s">
        <v>8215</v>
      </c>
      <c r="C1545" s="699" t="s">
        <v>6204</v>
      </c>
      <c r="D1545" s="699" t="s">
        <v>6205</v>
      </c>
      <c r="E1545" s="699" t="s">
        <v>6206</v>
      </c>
      <c r="F1545" s="699" t="s">
        <v>6207</v>
      </c>
      <c r="G1545" s="699" t="s">
        <v>6208</v>
      </c>
      <c r="H1545" s="699" t="s">
        <v>6209</v>
      </c>
      <c r="I1545" s="698" t="s">
        <v>6213</v>
      </c>
      <c r="J1545" s="699" t="s">
        <v>6211</v>
      </c>
      <c r="K1545" s="699" t="s">
        <v>6212</v>
      </c>
      <c r="L1545" s="699" t="s">
        <v>6210</v>
      </c>
      <c r="M1545" s="17" t="s">
        <v>4636</v>
      </c>
    </row>
    <row r="1546" spans="1:14" x14ac:dyDescent="0.2">
      <c r="A1546" s="505" t="s">
        <v>646</v>
      </c>
      <c r="B1546" s="506" t="s">
        <v>8216</v>
      </c>
      <c r="C1546" s="699" t="s">
        <v>6214</v>
      </c>
      <c r="D1546" s="699" t="s">
        <v>6215</v>
      </c>
      <c r="E1546" s="699" t="s">
        <v>6216</v>
      </c>
      <c r="F1546" s="699" t="s">
        <v>6217</v>
      </c>
      <c r="G1546" s="699" t="s">
        <v>6218</v>
      </c>
      <c r="H1546" s="699" t="s">
        <v>6219</v>
      </c>
      <c r="I1546" s="698" t="s">
        <v>6223</v>
      </c>
      <c r="J1546" s="699" t="s">
        <v>6221</v>
      </c>
      <c r="K1546" s="699" t="s">
        <v>6222</v>
      </c>
      <c r="L1546" s="699" t="s">
        <v>6220</v>
      </c>
      <c r="M1546" s="17" t="s">
        <v>4645</v>
      </c>
    </row>
    <row r="1547" spans="1:14" x14ac:dyDescent="0.2">
      <c r="A1547" s="505" t="s">
        <v>645</v>
      </c>
      <c r="B1547" s="506" t="s">
        <v>8217</v>
      </c>
      <c r="C1547" s="699" t="s">
        <v>6224</v>
      </c>
      <c r="D1547" s="699" t="s">
        <v>6225</v>
      </c>
      <c r="E1547" s="699" t="s">
        <v>6226</v>
      </c>
      <c r="F1547" s="699" t="s">
        <v>6227</v>
      </c>
      <c r="G1547" s="699" t="s">
        <v>6228</v>
      </c>
      <c r="H1547" s="699" t="s">
        <v>6229</v>
      </c>
      <c r="I1547" s="698" t="s">
        <v>6233</v>
      </c>
      <c r="J1547" s="699" t="s">
        <v>6231</v>
      </c>
      <c r="K1547" s="699" t="s">
        <v>6232</v>
      </c>
      <c r="L1547" s="699" t="s">
        <v>6230</v>
      </c>
      <c r="M1547" s="17" t="s">
        <v>4607</v>
      </c>
    </row>
    <row r="1548" spans="1:14" x14ac:dyDescent="0.2">
      <c r="A1548" s="505" t="s">
        <v>644</v>
      </c>
      <c r="B1548" s="506" t="s">
        <v>8218</v>
      </c>
      <c r="C1548" s="699" t="s">
        <v>6234</v>
      </c>
      <c r="D1548" s="699" t="s">
        <v>6235</v>
      </c>
      <c r="E1548" s="699" t="s">
        <v>6236</v>
      </c>
      <c r="F1548" s="699" t="s">
        <v>6237</v>
      </c>
      <c r="G1548" s="699" t="s">
        <v>6238</v>
      </c>
      <c r="H1548" s="699" t="s">
        <v>6239</v>
      </c>
      <c r="I1548" s="698" t="s">
        <v>6243</v>
      </c>
      <c r="J1548" s="699" t="s">
        <v>6241</v>
      </c>
      <c r="K1548" s="699" t="s">
        <v>6242</v>
      </c>
      <c r="L1548" s="699" t="s">
        <v>6240</v>
      </c>
      <c r="M1548" s="17" t="s">
        <v>4646</v>
      </c>
    </row>
    <row r="1549" spans="1:14" x14ac:dyDescent="0.2">
      <c r="A1549" s="505" t="s">
        <v>643</v>
      </c>
      <c r="B1549" s="506" t="s">
        <v>8219</v>
      </c>
      <c r="C1549" s="699" t="s">
        <v>6244</v>
      </c>
      <c r="D1549" s="699" t="s">
        <v>6245</v>
      </c>
      <c r="E1549" s="699" t="s">
        <v>6246</v>
      </c>
      <c r="F1549" s="699" t="s">
        <v>6247</v>
      </c>
      <c r="G1549" s="699" t="s">
        <v>6248</v>
      </c>
      <c r="H1549" s="699" t="s">
        <v>6249</v>
      </c>
      <c r="I1549" s="698" t="s">
        <v>6253</v>
      </c>
      <c r="J1549" s="699" t="s">
        <v>6251</v>
      </c>
      <c r="K1549" s="699" t="s">
        <v>6252</v>
      </c>
      <c r="L1549" s="699" t="s">
        <v>6250</v>
      </c>
      <c r="M1549" s="17" t="s">
        <v>4608</v>
      </c>
    </row>
    <row r="1550" spans="1:14" x14ac:dyDescent="0.2">
      <c r="A1550" s="505" t="s">
        <v>712</v>
      </c>
      <c r="B1550" s="506" t="s">
        <v>8220</v>
      </c>
      <c r="C1550" s="602"/>
      <c r="D1550" s="602"/>
      <c r="E1550" s="602"/>
      <c r="F1550" s="602"/>
      <c r="G1550" s="602"/>
      <c r="H1550" s="602"/>
      <c r="I1550" s="698" t="s">
        <v>6257</v>
      </c>
      <c r="J1550" s="699" t="s">
        <v>6260</v>
      </c>
      <c r="K1550" s="699" t="s">
        <v>6261</v>
      </c>
      <c r="L1550" s="699" t="s">
        <v>6254</v>
      </c>
      <c r="M1550" s="106" t="s">
        <v>4868</v>
      </c>
      <c r="N1550" s="106"/>
    </row>
    <row r="1551" spans="1:14" x14ac:dyDescent="0.2">
      <c r="A1551" s="505" t="s">
        <v>711</v>
      </c>
      <c r="B1551" s="506" t="s">
        <v>8221</v>
      </c>
      <c r="C1551" s="602"/>
      <c r="D1551" s="602"/>
      <c r="E1551" s="602"/>
      <c r="F1551" s="602"/>
      <c r="G1551" s="602"/>
      <c r="H1551" s="602"/>
      <c r="I1551" s="698" t="s">
        <v>6258</v>
      </c>
      <c r="J1551" s="602"/>
      <c r="K1551" s="602"/>
      <c r="L1551" s="699" t="s">
        <v>6255</v>
      </c>
      <c r="M1551" s="106" t="s">
        <v>4865</v>
      </c>
      <c r="N1551" s="106"/>
    </row>
    <row r="1552" spans="1:14" x14ac:dyDescent="0.2">
      <c r="A1552" s="505" t="s">
        <v>710</v>
      </c>
      <c r="B1552" s="506" t="s">
        <v>8222</v>
      </c>
      <c r="C1552" s="602"/>
      <c r="D1552" s="602"/>
      <c r="E1552" s="602"/>
      <c r="F1552" s="602"/>
      <c r="G1552" s="602"/>
      <c r="H1552" s="602"/>
      <c r="I1552" s="698" t="s">
        <v>6259</v>
      </c>
      <c r="J1552" s="602"/>
      <c r="K1552" s="602"/>
      <c r="L1552" s="699" t="s">
        <v>6256</v>
      </c>
      <c r="N1552" s="106"/>
    </row>
    <row r="1553" spans="1:12" x14ac:dyDescent="0.2">
      <c r="I1553" s="84" t="s">
        <v>4452</v>
      </c>
      <c r="J1553" s="84" t="s">
        <v>4452</v>
      </c>
      <c r="K1553" s="84" t="s">
        <v>4452</v>
      </c>
      <c r="L1553" s="84" t="s">
        <v>4452</v>
      </c>
    </row>
    <row r="1554" spans="1:12" x14ac:dyDescent="0.2">
      <c r="C1554" s="13" t="s">
        <v>4913</v>
      </c>
      <c r="D1554" s="13" t="s">
        <v>4964</v>
      </c>
      <c r="E1554" s="13" t="s">
        <v>4965</v>
      </c>
      <c r="F1554" s="13" t="s">
        <v>4966</v>
      </c>
      <c r="G1554" s="13" t="s">
        <v>4967</v>
      </c>
      <c r="H1554" s="13" t="s">
        <v>4968</v>
      </c>
      <c r="I1554" s="13" t="s">
        <v>4913</v>
      </c>
      <c r="J1554" s="13" t="s">
        <v>4913</v>
      </c>
      <c r="K1554" s="13" t="s">
        <v>4913</v>
      </c>
      <c r="L1554" s="13" t="s">
        <v>4913</v>
      </c>
    </row>
    <row r="1555" spans="1:12" x14ac:dyDescent="0.2">
      <c r="C1555" s="133" t="s">
        <v>2106</v>
      </c>
      <c r="D1555" s="133" t="s">
        <v>2106</v>
      </c>
      <c r="E1555" s="133" t="s">
        <v>2106</v>
      </c>
      <c r="F1555" s="133" t="s">
        <v>2106</v>
      </c>
      <c r="G1555" s="133" t="s">
        <v>2106</v>
      </c>
      <c r="H1555" s="133" t="s">
        <v>2106</v>
      </c>
      <c r="I1555" s="133" t="s">
        <v>2106</v>
      </c>
      <c r="J1555" s="133" t="s">
        <v>2106</v>
      </c>
      <c r="K1555" s="133" t="s">
        <v>2106</v>
      </c>
      <c r="L1555" s="133" t="s">
        <v>2106</v>
      </c>
    </row>
    <row r="1556" spans="1:12" x14ac:dyDescent="0.2">
      <c r="C1556" s="14" t="s">
        <v>6611</v>
      </c>
      <c r="D1556" s="14" t="s">
        <v>6611</v>
      </c>
      <c r="E1556" s="14" t="s">
        <v>6611</v>
      </c>
      <c r="F1556" s="14" t="s">
        <v>6611</v>
      </c>
      <c r="G1556" s="14" t="s">
        <v>6611</v>
      </c>
      <c r="H1556" s="14" t="s">
        <v>6611</v>
      </c>
      <c r="I1556" s="14" t="s">
        <v>6611</v>
      </c>
      <c r="J1556" s="14" t="s">
        <v>6611</v>
      </c>
      <c r="K1556" s="14" t="s">
        <v>6611</v>
      </c>
      <c r="L1556" s="14" t="s">
        <v>6611</v>
      </c>
    </row>
    <row r="1557" spans="1:12" x14ac:dyDescent="0.2">
      <c r="C1557" s="10" t="s">
        <v>4245</v>
      </c>
      <c r="D1557" s="33" t="s">
        <v>4242</v>
      </c>
      <c r="E1557" s="33" t="s">
        <v>4242</v>
      </c>
      <c r="F1557" s="33" t="s">
        <v>4242</v>
      </c>
      <c r="G1557" s="33" t="s">
        <v>4242</v>
      </c>
      <c r="H1557" s="33" t="s">
        <v>4242</v>
      </c>
      <c r="I1557" s="9" t="s">
        <v>4232</v>
      </c>
      <c r="J1557" s="9" t="s">
        <v>4232</v>
      </c>
      <c r="K1557" s="9" t="s">
        <v>4232</v>
      </c>
      <c r="L1557" s="9" t="s">
        <v>4232</v>
      </c>
    </row>
    <row r="1558" spans="1:12" x14ac:dyDescent="0.2">
      <c r="C1558" s="496"/>
      <c r="D1558" s="496"/>
      <c r="E1558" s="496"/>
      <c r="F1558" s="496"/>
      <c r="G1558" s="496"/>
      <c r="H1558" s="496"/>
      <c r="I1558" s="9"/>
      <c r="J1558" s="9" t="s">
        <v>4468</v>
      </c>
      <c r="K1558" s="9" t="s">
        <v>4469</v>
      </c>
      <c r="L1558" s="9" t="s">
        <v>4466</v>
      </c>
    </row>
    <row r="1559" spans="1:12" x14ac:dyDescent="0.2">
      <c r="C1559" s="496"/>
      <c r="D1559" s="496"/>
      <c r="E1559" s="496"/>
      <c r="F1559" s="496"/>
      <c r="G1559" s="496"/>
      <c r="H1559" s="496"/>
      <c r="I1559" s="9"/>
      <c r="J1559" s="9"/>
      <c r="K1559" s="9"/>
      <c r="L1559" s="9"/>
    </row>
    <row r="1560" spans="1:12" x14ac:dyDescent="0.2">
      <c r="A1560" s="18" t="s">
        <v>5224</v>
      </c>
    </row>
    <row r="1561" spans="1:12" x14ac:dyDescent="0.2">
      <c r="A1561" s="17" t="s">
        <v>48</v>
      </c>
    </row>
    <row r="1562" spans="1:12" x14ac:dyDescent="0.2">
      <c r="A1562" s="11" t="s">
        <v>4360</v>
      </c>
    </row>
    <row r="1563" spans="1:12" x14ac:dyDescent="0.2">
      <c r="A1563" s="11" t="s">
        <v>4583</v>
      </c>
    </row>
    <row r="1564" spans="1:12" x14ac:dyDescent="0.2">
      <c r="A1564" s="318" t="s">
        <v>4859</v>
      </c>
    </row>
    <row r="1565" spans="1:12" x14ac:dyDescent="0.2">
      <c r="A1565" s="15" t="s">
        <v>6610</v>
      </c>
      <c r="B1565" s="256" t="s">
        <v>7759</v>
      </c>
      <c r="C1565" s="253" t="s">
        <v>7805</v>
      </c>
      <c r="D1565" s="237" t="s">
        <v>7557</v>
      </c>
    </row>
    <row r="1567" spans="1:12" x14ac:dyDescent="0.2">
      <c r="A1567" s="18" t="s">
        <v>5238</v>
      </c>
    </row>
    <row r="1568" spans="1:12" x14ac:dyDescent="0.2">
      <c r="A1568" s="11" t="s">
        <v>48</v>
      </c>
    </row>
    <row r="1569" spans="1:18" x14ac:dyDescent="0.2">
      <c r="A1569" s="11" t="s">
        <v>4360</v>
      </c>
    </row>
    <row r="1570" spans="1:18" x14ac:dyDescent="0.2">
      <c r="A1570" s="11" t="s">
        <v>4508</v>
      </c>
    </row>
    <row r="1571" spans="1:18" x14ac:dyDescent="0.2">
      <c r="A1571" s="15" t="s">
        <v>6656</v>
      </c>
      <c r="E1571" s="47"/>
      <c r="F1571" s="47"/>
      <c r="G1571" s="47"/>
      <c r="H1571" s="47"/>
      <c r="I1571" s="47"/>
      <c r="J1571" s="47"/>
    </row>
    <row r="1572" spans="1:18" x14ac:dyDescent="0.2">
      <c r="A1572" s="318" t="s">
        <v>4859</v>
      </c>
      <c r="E1572" s="47"/>
      <c r="F1572" s="47"/>
      <c r="G1572" s="47"/>
      <c r="H1572" s="47"/>
      <c r="I1572" s="47"/>
      <c r="J1572" s="47"/>
      <c r="K1572" s="47"/>
      <c r="N1572" s="47"/>
    </row>
    <row r="1573" spans="1:18" x14ac:dyDescent="0.2">
      <c r="A1573" s="15" t="s">
        <v>6610</v>
      </c>
      <c r="B1573" s="256" t="s">
        <v>7759</v>
      </c>
      <c r="C1573" s="253" t="s">
        <v>7805</v>
      </c>
      <c r="D1573" s="237" t="s">
        <v>7557</v>
      </c>
      <c r="E1573" s="47"/>
      <c r="F1573" s="47"/>
      <c r="G1573" s="47"/>
      <c r="H1573" s="47"/>
      <c r="I1573" s="47"/>
      <c r="J1573" s="47"/>
      <c r="K1573" s="47"/>
      <c r="N1573" s="47"/>
      <c r="O1573" s="47"/>
      <c r="P1573" s="47"/>
      <c r="Q1573" s="47"/>
      <c r="R1573" s="47"/>
    </row>
    <row r="1574" spans="1:18" x14ac:dyDescent="0.2">
      <c r="A1574" s="15"/>
      <c r="E1574" s="47"/>
      <c r="F1574" s="47"/>
      <c r="G1574" s="47"/>
      <c r="H1574" s="47"/>
      <c r="I1574" s="47"/>
      <c r="J1574" s="47"/>
      <c r="K1574" s="47"/>
      <c r="N1574" s="47"/>
      <c r="O1574" s="47"/>
      <c r="P1574" s="47"/>
      <c r="Q1574" s="47"/>
      <c r="R1574" s="47"/>
    </row>
    <row r="1575" spans="1:18" x14ac:dyDescent="0.2">
      <c r="A1575" s="18" t="s">
        <v>6601</v>
      </c>
      <c r="E1575" s="47"/>
      <c r="F1575" s="47"/>
      <c r="G1575" s="47"/>
      <c r="H1575" s="47"/>
      <c r="I1575" s="47"/>
      <c r="J1575" s="47"/>
      <c r="K1575" s="47"/>
      <c r="N1575" s="47"/>
      <c r="O1575" s="47"/>
      <c r="P1575" s="47"/>
      <c r="Q1575" s="47"/>
      <c r="R1575" s="47"/>
    </row>
    <row r="1576" spans="1:18" x14ac:dyDescent="0.2">
      <c r="A1576" s="17" t="s">
        <v>48</v>
      </c>
      <c r="E1576" s="47"/>
      <c r="F1576" s="47"/>
      <c r="G1576" s="47"/>
      <c r="H1576" s="47"/>
      <c r="I1576" s="47"/>
      <c r="J1576" s="47"/>
      <c r="K1576" s="47"/>
      <c r="N1576" s="47"/>
      <c r="O1576" s="47"/>
      <c r="P1576" s="47"/>
      <c r="Q1576" s="47"/>
      <c r="R1576" s="47"/>
    </row>
    <row r="1577" spans="1:18" x14ac:dyDescent="0.2">
      <c r="A1577" s="11" t="s">
        <v>4360</v>
      </c>
      <c r="E1577" s="47"/>
      <c r="F1577" s="47"/>
      <c r="G1577" s="47"/>
      <c r="H1577" s="47"/>
      <c r="I1577" s="47"/>
      <c r="J1577" s="47"/>
      <c r="K1577" s="47"/>
      <c r="N1577" s="47"/>
      <c r="O1577" s="47"/>
      <c r="P1577" s="47"/>
      <c r="Q1577" s="47"/>
      <c r="R1577" s="47"/>
    </row>
    <row r="1578" spans="1:18" x14ac:dyDescent="0.2">
      <c r="A1578" s="11" t="s">
        <v>4583</v>
      </c>
      <c r="E1578" s="47"/>
      <c r="F1578" s="47"/>
      <c r="G1578" s="47"/>
      <c r="H1578" s="47"/>
      <c r="I1578" s="47"/>
      <c r="J1578" s="47"/>
      <c r="K1578" s="47"/>
      <c r="N1578" s="47"/>
      <c r="O1578" s="47"/>
      <c r="P1578" s="47"/>
      <c r="Q1578" s="47"/>
      <c r="R1578" s="47"/>
    </row>
    <row r="1579" spans="1:18" x14ac:dyDescent="0.2">
      <c r="A1579" s="156" t="s">
        <v>4490</v>
      </c>
      <c r="E1579" s="47"/>
      <c r="F1579" s="47"/>
      <c r="G1579" s="47"/>
      <c r="H1579" s="47"/>
      <c r="I1579" s="47"/>
      <c r="J1579" s="47"/>
      <c r="K1579" s="47"/>
      <c r="N1579" s="47"/>
      <c r="O1579" s="47"/>
      <c r="P1579" s="47"/>
      <c r="Q1579" s="47"/>
      <c r="R1579" s="47"/>
    </row>
    <row r="1580" spans="1:18" x14ac:dyDescent="0.2">
      <c r="A1580" s="156" t="s">
        <v>6610</v>
      </c>
      <c r="B1580" s="256" t="s">
        <v>7759</v>
      </c>
      <c r="C1580" s="253" t="s">
        <v>7805</v>
      </c>
      <c r="D1580" s="237" t="s">
        <v>7557</v>
      </c>
      <c r="E1580" s="47"/>
      <c r="F1580" s="47"/>
      <c r="G1580" s="47"/>
      <c r="H1580" s="47"/>
      <c r="I1580" s="47"/>
      <c r="J1580" s="47"/>
      <c r="K1580" s="47"/>
      <c r="N1580" s="47"/>
      <c r="O1580" s="47"/>
      <c r="P1580" s="47"/>
      <c r="Q1580" s="47"/>
      <c r="R1580" s="47"/>
    </row>
    <row r="1581" spans="1:18" x14ac:dyDescent="0.2">
      <c r="A1581" s="156" t="s">
        <v>7563</v>
      </c>
      <c r="B1581" s="214" t="s">
        <v>6613</v>
      </c>
      <c r="C1581" s="158" t="s">
        <v>7806</v>
      </c>
      <c r="D1581" s="157" t="s">
        <v>7463</v>
      </c>
      <c r="E1581" s="47"/>
      <c r="F1581" s="47"/>
      <c r="G1581" s="47"/>
      <c r="H1581" s="47"/>
      <c r="I1581" s="47"/>
      <c r="J1581" s="47"/>
      <c r="K1581" s="47"/>
      <c r="N1581" s="47"/>
      <c r="O1581" s="47"/>
      <c r="P1581" s="47"/>
      <c r="Q1581" s="47"/>
      <c r="R1581" s="47"/>
    </row>
    <row r="1582" spans="1:18" x14ac:dyDescent="0.2">
      <c r="E1582" s="47"/>
      <c r="F1582" s="47"/>
      <c r="G1582" s="47"/>
      <c r="H1582" s="47"/>
      <c r="I1582" s="47"/>
      <c r="J1582" s="47"/>
      <c r="K1582" s="47"/>
      <c r="N1582" s="47"/>
      <c r="O1582" s="47"/>
      <c r="P1582" s="47"/>
      <c r="Q1582" s="47"/>
      <c r="R1582" s="47"/>
    </row>
    <row r="1583" spans="1:18" x14ac:dyDescent="0.2">
      <c r="A1583" s="18" t="s">
        <v>6602</v>
      </c>
      <c r="E1583" s="47"/>
      <c r="F1583" s="47"/>
      <c r="G1583" s="47"/>
      <c r="H1583" s="47"/>
      <c r="I1583" s="47"/>
      <c r="J1583" s="47"/>
      <c r="K1583" s="47"/>
      <c r="N1583" s="47"/>
      <c r="O1583" s="47"/>
      <c r="P1583" s="47"/>
      <c r="Q1583" s="47"/>
      <c r="R1583" s="47"/>
    </row>
    <row r="1584" spans="1:18" x14ac:dyDescent="0.2">
      <c r="A1584" s="11" t="s">
        <v>48</v>
      </c>
      <c r="E1584" s="47"/>
      <c r="F1584" s="47"/>
      <c r="G1584" s="47"/>
      <c r="H1584" s="47"/>
      <c r="I1584" s="47"/>
      <c r="J1584" s="47"/>
      <c r="K1584" s="47"/>
      <c r="N1584" s="47"/>
      <c r="O1584" s="47"/>
      <c r="P1584" s="47"/>
      <c r="Q1584" s="47"/>
      <c r="R1584" s="47"/>
    </row>
    <row r="1585" spans="1:18" x14ac:dyDescent="0.2">
      <c r="A1585" s="11" t="s">
        <v>4360</v>
      </c>
      <c r="E1585" s="47"/>
      <c r="F1585" s="47"/>
      <c r="G1585" s="47"/>
      <c r="H1585" s="47"/>
      <c r="I1585" s="47"/>
      <c r="J1585" s="47"/>
      <c r="K1585" s="47"/>
      <c r="N1585" s="47"/>
      <c r="O1585" s="47"/>
      <c r="P1585" s="47"/>
      <c r="Q1585" s="47"/>
      <c r="R1585" s="47"/>
    </row>
    <row r="1586" spans="1:18" x14ac:dyDescent="0.2">
      <c r="A1586" s="11" t="s">
        <v>4508</v>
      </c>
      <c r="E1586" s="47"/>
      <c r="F1586" s="47"/>
      <c r="G1586" s="47"/>
      <c r="H1586" s="47"/>
      <c r="I1586" s="47"/>
      <c r="J1586" s="47"/>
      <c r="K1586" s="47"/>
      <c r="N1586" s="47"/>
      <c r="O1586" s="47"/>
      <c r="P1586" s="47"/>
      <c r="Q1586" s="47"/>
      <c r="R1586" s="47"/>
    </row>
    <row r="1587" spans="1:18" x14ac:dyDescent="0.2">
      <c r="A1587" s="15" t="s">
        <v>6656</v>
      </c>
      <c r="E1587" s="47"/>
      <c r="F1587" s="47"/>
      <c r="G1587" s="47"/>
      <c r="H1587" s="47"/>
      <c r="I1587" s="47"/>
      <c r="J1587" s="47"/>
      <c r="K1587" s="47"/>
      <c r="N1587" s="47"/>
      <c r="O1587" s="47"/>
      <c r="P1587" s="47"/>
      <c r="Q1587" s="47"/>
      <c r="R1587" s="47"/>
    </row>
    <row r="1588" spans="1:18" x14ac:dyDescent="0.2">
      <c r="A1588" s="156" t="s">
        <v>4490</v>
      </c>
      <c r="E1588" s="47"/>
      <c r="F1588" s="47"/>
      <c r="G1588" s="47"/>
      <c r="H1588" s="47"/>
      <c r="I1588" s="47"/>
      <c r="J1588" s="47"/>
      <c r="K1588" s="47"/>
      <c r="N1588" s="47"/>
      <c r="O1588" s="47"/>
      <c r="P1588" s="47"/>
      <c r="Q1588" s="47"/>
      <c r="R1588" s="47"/>
    </row>
    <row r="1589" spans="1:18" x14ac:dyDescent="0.2">
      <c r="A1589" s="156" t="s">
        <v>6610</v>
      </c>
      <c r="B1589" s="256" t="s">
        <v>7759</v>
      </c>
      <c r="C1589" s="253" t="s">
        <v>7805</v>
      </c>
      <c r="D1589" s="237" t="s">
        <v>7557</v>
      </c>
      <c r="E1589" s="47"/>
      <c r="F1589" s="47"/>
      <c r="G1589" s="47"/>
      <c r="H1589" s="47"/>
      <c r="I1589" s="47"/>
      <c r="J1589" s="47"/>
      <c r="K1589" s="47"/>
      <c r="N1589" s="47"/>
      <c r="O1589" s="47"/>
      <c r="P1589" s="47"/>
      <c r="Q1589" s="47"/>
      <c r="R1589" s="47"/>
    </row>
    <row r="1590" spans="1:18" x14ac:dyDescent="0.2">
      <c r="A1590" s="156" t="s">
        <v>7563</v>
      </c>
      <c r="B1590" s="214" t="s">
        <v>6613</v>
      </c>
      <c r="C1590" s="158" t="s">
        <v>7806</v>
      </c>
      <c r="D1590" s="157" t="s">
        <v>7463</v>
      </c>
      <c r="E1590" s="47"/>
      <c r="F1590" s="47"/>
      <c r="G1590" s="47"/>
      <c r="H1590" s="47"/>
      <c r="I1590" s="47"/>
      <c r="J1590" s="47"/>
      <c r="K1590" s="47"/>
      <c r="N1590" s="47"/>
      <c r="O1590" s="47"/>
      <c r="P1590" s="47"/>
      <c r="Q1590" s="47"/>
      <c r="R1590" s="47"/>
    </row>
    <row r="1591" spans="1:18" x14ac:dyDescent="0.2">
      <c r="A1591" s="15"/>
      <c r="E1591" s="47"/>
      <c r="F1591" s="47"/>
      <c r="G1591" s="47"/>
      <c r="H1591" s="47"/>
      <c r="I1591" s="47"/>
      <c r="J1591" s="47"/>
      <c r="K1591" s="47"/>
      <c r="N1591" s="47"/>
      <c r="O1591" s="47"/>
      <c r="P1591" s="47"/>
      <c r="Q1591" s="47"/>
      <c r="R1591" s="47"/>
    </row>
    <row r="1592" spans="1:18" x14ac:dyDescent="0.2">
      <c r="A1592" s="18" t="s">
        <v>6629</v>
      </c>
      <c r="E1592" s="47"/>
      <c r="F1592" s="47"/>
      <c r="G1592" s="47"/>
      <c r="H1592" s="47"/>
      <c r="I1592" s="47"/>
      <c r="J1592" s="47"/>
      <c r="K1592" s="47"/>
      <c r="N1592" s="47"/>
      <c r="O1592" s="47"/>
      <c r="P1592" s="47"/>
      <c r="Q1592" s="47"/>
      <c r="R1592" s="47"/>
    </row>
    <row r="1593" spans="1:18" x14ac:dyDescent="0.2">
      <c r="A1593" s="17" t="s">
        <v>48</v>
      </c>
      <c r="E1593" s="47"/>
      <c r="F1593" s="47"/>
      <c r="G1593" s="47"/>
      <c r="H1593" s="47"/>
      <c r="I1593" s="47"/>
      <c r="J1593" s="47"/>
      <c r="K1593" s="47"/>
      <c r="N1593" s="47"/>
      <c r="O1593" s="47"/>
      <c r="P1593" s="47"/>
      <c r="Q1593" s="47"/>
      <c r="R1593" s="47"/>
    </row>
    <row r="1594" spans="1:18" x14ac:dyDescent="0.2">
      <c r="A1594" s="11" t="s">
        <v>4360</v>
      </c>
      <c r="E1594" s="47"/>
      <c r="F1594" s="47"/>
      <c r="G1594" s="47"/>
      <c r="H1594" s="47"/>
      <c r="I1594" s="47"/>
      <c r="J1594" s="47"/>
      <c r="K1594" s="47"/>
      <c r="N1594" s="47"/>
      <c r="O1594" s="47"/>
      <c r="P1594" s="47"/>
      <c r="Q1594" s="47"/>
      <c r="R1594" s="47"/>
    </row>
    <row r="1595" spans="1:18" x14ac:dyDescent="0.2">
      <c r="A1595" s="11" t="s">
        <v>4583</v>
      </c>
      <c r="E1595" s="47"/>
      <c r="F1595" s="47"/>
      <c r="G1595" s="47"/>
      <c r="H1595" s="47"/>
      <c r="I1595" s="47"/>
      <c r="J1595" s="47"/>
      <c r="K1595" s="47"/>
      <c r="N1595" s="47"/>
      <c r="O1595" s="47"/>
      <c r="P1595" s="47"/>
      <c r="Q1595" s="47"/>
      <c r="R1595" s="47"/>
    </row>
    <row r="1596" spans="1:18" x14ac:dyDescent="0.2">
      <c r="A1596" s="156" t="s">
        <v>4491</v>
      </c>
      <c r="E1596" s="47"/>
      <c r="F1596" s="47"/>
      <c r="G1596" s="47"/>
      <c r="H1596" s="47"/>
      <c r="I1596" s="47"/>
      <c r="J1596" s="47"/>
      <c r="K1596" s="47"/>
      <c r="N1596" s="47"/>
      <c r="O1596" s="47"/>
      <c r="P1596" s="47"/>
      <c r="Q1596" s="47"/>
      <c r="R1596" s="47"/>
    </row>
    <row r="1597" spans="1:18" x14ac:dyDescent="0.2">
      <c r="A1597" s="15" t="s">
        <v>6610</v>
      </c>
      <c r="B1597" s="256" t="s">
        <v>7759</v>
      </c>
      <c r="C1597" s="253" t="s">
        <v>7805</v>
      </c>
      <c r="D1597" s="237" t="s">
        <v>7557</v>
      </c>
      <c r="E1597" s="47"/>
      <c r="F1597" s="47"/>
      <c r="G1597" s="47"/>
      <c r="H1597" s="47"/>
      <c r="I1597" s="47"/>
      <c r="J1597" s="47"/>
      <c r="K1597" s="47"/>
      <c r="N1597" s="47"/>
      <c r="O1597" s="47"/>
      <c r="P1597" s="47"/>
      <c r="Q1597" s="47"/>
      <c r="R1597" s="47"/>
    </row>
    <row r="1598" spans="1:18" x14ac:dyDescent="0.2">
      <c r="A1598" s="11"/>
      <c r="E1598" s="47"/>
      <c r="F1598" s="47"/>
      <c r="G1598" s="47"/>
      <c r="H1598" s="47"/>
      <c r="I1598" s="47"/>
      <c r="J1598" s="47"/>
      <c r="K1598" s="47"/>
      <c r="N1598" s="47"/>
      <c r="O1598" s="47"/>
      <c r="P1598" s="47"/>
      <c r="Q1598" s="47"/>
      <c r="R1598" s="47"/>
    </row>
    <row r="1599" spans="1:18" x14ac:dyDescent="0.2">
      <c r="A1599" s="18" t="s">
        <v>6628</v>
      </c>
      <c r="E1599" s="47"/>
      <c r="F1599" s="47"/>
      <c r="G1599" s="47"/>
      <c r="H1599" s="47"/>
      <c r="I1599" s="47"/>
      <c r="J1599" s="47"/>
      <c r="K1599" s="47"/>
      <c r="N1599" s="47"/>
      <c r="O1599" s="47"/>
      <c r="P1599" s="47"/>
      <c r="Q1599" s="47"/>
      <c r="R1599" s="47"/>
    </row>
    <row r="1600" spans="1:18" x14ac:dyDescent="0.2">
      <c r="A1600" s="11" t="s">
        <v>48</v>
      </c>
      <c r="E1600" s="47"/>
      <c r="F1600" s="47"/>
      <c r="G1600" s="47"/>
      <c r="H1600" s="47"/>
      <c r="I1600" s="47"/>
      <c r="J1600" s="47"/>
      <c r="K1600" s="47"/>
      <c r="N1600" s="47"/>
      <c r="O1600" s="47"/>
      <c r="P1600" s="47"/>
      <c r="Q1600" s="47"/>
      <c r="R1600" s="47"/>
    </row>
    <row r="1601" spans="1:18" x14ac:dyDescent="0.2">
      <c r="A1601" s="11" t="s">
        <v>4360</v>
      </c>
      <c r="E1601" s="47"/>
      <c r="F1601" s="47"/>
      <c r="G1601" s="47"/>
      <c r="H1601" s="47"/>
      <c r="I1601" s="47"/>
      <c r="J1601" s="47"/>
      <c r="K1601" s="47"/>
      <c r="N1601" s="47"/>
      <c r="O1601" s="47"/>
      <c r="P1601" s="47"/>
      <c r="Q1601" s="47"/>
      <c r="R1601" s="47"/>
    </row>
    <row r="1602" spans="1:18" x14ac:dyDescent="0.2">
      <c r="A1602" s="11" t="s">
        <v>4508</v>
      </c>
      <c r="E1602" s="47"/>
      <c r="F1602" s="47"/>
      <c r="G1602" s="47"/>
      <c r="H1602" s="47"/>
      <c r="I1602" s="47"/>
      <c r="J1602" s="47"/>
      <c r="K1602" s="47"/>
      <c r="N1602" s="47"/>
      <c r="O1602" s="47"/>
      <c r="P1602" s="47"/>
      <c r="Q1602" s="47"/>
      <c r="R1602" s="47"/>
    </row>
    <row r="1603" spans="1:18" x14ac:dyDescent="0.2">
      <c r="A1603" s="15" t="s">
        <v>6656</v>
      </c>
      <c r="E1603" s="47"/>
      <c r="F1603" s="47"/>
      <c r="G1603" s="47"/>
      <c r="H1603" s="47"/>
      <c r="I1603" s="47"/>
      <c r="J1603" s="47"/>
      <c r="K1603" s="47"/>
      <c r="N1603" s="47"/>
      <c r="O1603" s="47"/>
      <c r="P1603" s="47"/>
      <c r="Q1603" s="47"/>
      <c r="R1603" s="47"/>
    </row>
    <row r="1604" spans="1:18" x14ac:dyDescent="0.2">
      <c r="A1604" s="156" t="s">
        <v>4491</v>
      </c>
      <c r="E1604" s="47"/>
      <c r="F1604" s="47"/>
      <c r="G1604" s="47"/>
      <c r="H1604" s="47"/>
      <c r="I1604" s="47"/>
      <c r="J1604" s="47"/>
      <c r="K1604" s="47"/>
      <c r="N1604" s="47"/>
      <c r="O1604" s="47"/>
      <c r="P1604" s="47"/>
      <c r="Q1604" s="47"/>
      <c r="R1604" s="47"/>
    </row>
    <row r="1605" spans="1:18" x14ac:dyDescent="0.2">
      <c r="A1605" s="15" t="s">
        <v>6610</v>
      </c>
      <c r="B1605" s="256" t="s">
        <v>7759</v>
      </c>
      <c r="C1605" s="253" t="s">
        <v>7805</v>
      </c>
      <c r="D1605" s="237" t="s">
        <v>7557</v>
      </c>
      <c r="E1605" s="47"/>
      <c r="F1605" s="47"/>
      <c r="G1605" s="47"/>
      <c r="H1605" s="47"/>
      <c r="I1605" s="47"/>
      <c r="J1605" s="47"/>
      <c r="K1605" s="47"/>
      <c r="N1605" s="47"/>
      <c r="O1605" s="47"/>
      <c r="P1605" s="47"/>
      <c r="Q1605" s="47"/>
      <c r="R1605" s="47"/>
    </row>
    <row r="1606" spans="1:18" x14ac:dyDescent="0.2">
      <c r="E1606" s="47"/>
      <c r="F1606" s="47"/>
      <c r="G1606" s="47"/>
      <c r="H1606" s="47"/>
      <c r="I1606" s="47"/>
      <c r="J1606" s="47"/>
      <c r="K1606" s="47"/>
      <c r="N1606" s="47"/>
      <c r="O1606" s="47"/>
      <c r="P1606" s="47"/>
      <c r="Q1606" s="47"/>
      <c r="R1606" s="47"/>
    </row>
    <row r="1607" spans="1:18" x14ac:dyDescent="0.2">
      <c r="A1607" s="17" t="s">
        <v>701</v>
      </c>
      <c r="E1607" s="47"/>
      <c r="F1607" s="47"/>
      <c r="G1607" s="47"/>
      <c r="H1607" s="47"/>
      <c r="I1607" s="47"/>
      <c r="J1607" s="47"/>
      <c r="K1607" s="47"/>
    </row>
    <row r="1608" spans="1:18" x14ac:dyDescent="0.2">
      <c r="C1608" s="47"/>
      <c r="D1608" s="47"/>
      <c r="E1608" s="47"/>
      <c r="F1608" s="47"/>
      <c r="G1608" s="47"/>
      <c r="H1608" s="47"/>
      <c r="I1608" s="47"/>
    </row>
    <row r="1609" spans="1:18" x14ac:dyDescent="0.2">
      <c r="A1609" s="68"/>
      <c r="B1609" s="68"/>
      <c r="C1609" s="858" t="s">
        <v>707</v>
      </c>
      <c r="D1609" s="865"/>
      <c r="E1609" s="858" t="s">
        <v>706</v>
      </c>
      <c r="F1609" s="861"/>
      <c r="G1609" s="861"/>
      <c r="H1609" s="861"/>
      <c r="I1609" s="861"/>
      <c r="J1609" s="861"/>
      <c r="K1609" s="865"/>
      <c r="L1609" s="899" t="s">
        <v>7127</v>
      </c>
      <c r="M1609" s="899" t="s">
        <v>6607</v>
      </c>
      <c r="N1609" s="900" t="s">
        <v>702</v>
      </c>
      <c r="O1609" s="900" t="s">
        <v>704</v>
      </c>
      <c r="P1609" s="900" t="s">
        <v>703</v>
      </c>
      <c r="Q1609" s="900" t="s">
        <v>705</v>
      </c>
    </row>
    <row r="1610" spans="1:18" ht="51" x14ac:dyDescent="0.2">
      <c r="A1610" s="68"/>
      <c r="B1610" s="68"/>
      <c r="C1610" s="215" t="s">
        <v>699</v>
      </c>
      <c r="D1610" s="215" t="s">
        <v>700</v>
      </c>
      <c r="E1610" s="215" t="s">
        <v>699</v>
      </c>
      <c r="F1610" s="215" t="s">
        <v>698</v>
      </c>
      <c r="G1610" s="215" t="s">
        <v>697</v>
      </c>
      <c r="H1610" s="215" t="s">
        <v>696</v>
      </c>
      <c r="I1610" s="215" t="s">
        <v>695</v>
      </c>
      <c r="J1610" s="215" t="s">
        <v>694</v>
      </c>
      <c r="K1610" s="215" t="s">
        <v>693</v>
      </c>
      <c r="L1610" s="899"/>
      <c r="M1610" s="899"/>
      <c r="N1610" s="863"/>
      <c r="O1610" s="863"/>
      <c r="P1610" s="863"/>
      <c r="Q1610" s="863"/>
    </row>
    <row r="1611" spans="1:18" x14ac:dyDescent="0.2">
      <c r="A1611" s="68"/>
      <c r="B1611" s="68"/>
      <c r="C1611" s="313" t="s">
        <v>8256</v>
      </c>
      <c r="D1611" s="313" t="s">
        <v>8257</v>
      </c>
      <c r="E1611" s="313" t="s">
        <v>8258</v>
      </c>
      <c r="F1611" s="313" t="s">
        <v>8259</v>
      </c>
      <c r="G1611" s="313" t="s">
        <v>8260</v>
      </c>
      <c r="H1611" s="313" t="s">
        <v>8261</v>
      </c>
      <c r="I1611" s="313" t="s">
        <v>8262</v>
      </c>
      <c r="J1611" s="313" t="s">
        <v>8263</v>
      </c>
      <c r="K1611" s="313" t="s">
        <v>8264</v>
      </c>
      <c r="L1611" s="313" t="s">
        <v>8389</v>
      </c>
      <c r="M1611" s="313" t="s">
        <v>8390</v>
      </c>
      <c r="N1611" s="313" t="s">
        <v>8265</v>
      </c>
      <c r="O1611" s="313" t="s">
        <v>8266</v>
      </c>
      <c r="P1611" s="313" t="s">
        <v>8267</v>
      </c>
      <c r="Q1611" s="313" t="s">
        <v>8380</v>
      </c>
    </row>
    <row r="1612" spans="1:18" x14ac:dyDescent="0.2">
      <c r="A1612" s="390" t="s">
        <v>262</v>
      </c>
      <c r="B1612" s="506" t="s">
        <v>8223</v>
      </c>
      <c r="C1612" s="602"/>
      <c r="D1612" s="602"/>
      <c r="E1612" s="699" t="s">
        <v>692</v>
      </c>
      <c r="F1612" s="699" t="s">
        <v>691</v>
      </c>
      <c r="G1612" s="699" t="s">
        <v>690</v>
      </c>
      <c r="H1612" s="699" t="s">
        <v>689</v>
      </c>
      <c r="I1612" s="699" t="s">
        <v>688</v>
      </c>
      <c r="J1612" s="699" t="s">
        <v>687</v>
      </c>
      <c r="K1612" s="699" t="s">
        <v>686</v>
      </c>
      <c r="L1612" s="699" t="s">
        <v>685</v>
      </c>
      <c r="M1612" s="602"/>
      <c r="N1612" s="602"/>
      <c r="O1612" s="602"/>
      <c r="P1612" s="602"/>
      <c r="Q1612" s="602"/>
      <c r="R1612" s="17" t="s">
        <v>4595</v>
      </c>
    </row>
    <row r="1613" spans="1:18" x14ac:dyDescent="0.2">
      <c r="A1613" s="390" t="s">
        <v>261</v>
      </c>
      <c r="B1613" s="506" t="s">
        <v>8224</v>
      </c>
      <c r="C1613" s="602"/>
      <c r="D1613" s="602"/>
      <c r="E1613" s="699" t="s">
        <v>684</v>
      </c>
      <c r="F1613" s="699" t="s">
        <v>683</v>
      </c>
      <c r="G1613" s="699" t="s">
        <v>682</v>
      </c>
      <c r="H1613" s="699" t="s">
        <v>681</v>
      </c>
      <c r="I1613" s="699" t="s">
        <v>680</v>
      </c>
      <c r="J1613" s="699" t="s">
        <v>679</v>
      </c>
      <c r="K1613" s="699" t="s">
        <v>678</v>
      </c>
      <c r="L1613" s="699" t="s">
        <v>677</v>
      </c>
      <c r="M1613" s="602"/>
      <c r="N1613" s="602"/>
      <c r="O1613" s="602"/>
      <c r="P1613" s="602"/>
      <c r="Q1613" s="602"/>
      <c r="R1613" s="17" t="s">
        <v>4596</v>
      </c>
    </row>
    <row r="1614" spans="1:18" x14ac:dyDescent="0.2">
      <c r="A1614" s="390" t="s">
        <v>260</v>
      </c>
      <c r="B1614" s="506" t="s">
        <v>8225</v>
      </c>
      <c r="C1614" s="602"/>
      <c r="D1614" s="602"/>
      <c r="E1614" s="699" t="s">
        <v>676</v>
      </c>
      <c r="F1614" s="699" t="s">
        <v>675</v>
      </c>
      <c r="G1614" s="699" t="s">
        <v>674</v>
      </c>
      <c r="H1614" s="699" t="s">
        <v>673</v>
      </c>
      <c r="I1614" s="699" t="s">
        <v>672</v>
      </c>
      <c r="J1614" s="699" t="s">
        <v>671</v>
      </c>
      <c r="K1614" s="699" t="s">
        <v>670</v>
      </c>
      <c r="L1614" s="699" t="s">
        <v>669</v>
      </c>
      <c r="M1614" s="602"/>
      <c r="N1614" s="602"/>
      <c r="O1614" s="602"/>
      <c r="P1614" s="602"/>
      <c r="Q1614" s="602"/>
      <c r="R1614" s="17" t="s">
        <v>4626</v>
      </c>
    </row>
    <row r="1615" spans="1:18" x14ac:dyDescent="0.2">
      <c r="A1615" s="390" t="s">
        <v>259</v>
      </c>
      <c r="B1615" s="506" t="s">
        <v>8226</v>
      </c>
      <c r="C1615" s="602"/>
      <c r="D1615" s="602"/>
      <c r="E1615" s="699" t="s">
        <v>6265</v>
      </c>
      <c r="F1615" s="699" t="s">
        <v>6266</v>
      </c>
      <c r="G1615" s="699" t="s">
        <v>6267</v>
      </c>
      <c r="H1615" s="699" t="s">
        <v>6268</v>
      </c>
      <c r="I1615" s="699" t="s">
        <v>6269</v>
      </c>
      <c r="J1615" s="699" t="s">
        <v>6270</v>
      </c>
      <c r="K1615" s="699" t="s">
        <v>6271</v>
      </c>
      <c r="L1615" s="699" t="s">
        <v>6454</v>
      </c>
      <c r="M1615" s="602"/>
      <c r="N1615" s="602"/>
      <c r="O1615" s="602"/>
      <c r="P1615" s="602"/>
      <c r="Q1615" s="602"/>
      <c r="R1615" s="17" t="s">
        <v>4627</v>
      </c>
    </row>
    <row r="1616" spans="1:18" x14ac:dyDescent="0.2">
      <c r="A1616" s="390" t="s">
        <v>258</v>
      </c>
      <c r="B1616" s="506" t="s">
        <v>8227</v>
      </c>
      <c r="C1616" s="602"/>
      <c r="D1616" s="602"/>
      <c r="E1616" s="699" t="s">
        <v>6272</v>
      </c>
      <c r="F1616" s="699" t="s">
        <v>6273</v>
      </c>
      <c r="G1616" s="699" t="s">
        <v>6274</v>
      </c>
      <c r="H1616" s="699" t="s">
        <v>6275</v>
      </c>
      <c r="I1616" s="699" t="s">
        <v>6276</v>
      </c>
      <c r="J1616" s="699" t="s">
        <v>6277</v>
      </c>
      <c r="K1616" s="699" t="s">
        <v>6278</v>
      </c>
      <c r="L1616" s="699" t="s">
        <v>6455</v>
      </c>
      <c r="M1616" s="602"/>
      <c r="N1616" s="602"/>
      <c r="O1616" s="602"/>
      <c r="P1616" s="602"/>
      <c r="Q1616" s="602"/>
      <c r="R1616" s="17" t="s">
        <v>4628</v>
      </c>
    </row>
    <row r="1617" spans="1:18" x14ac:dyDescent="0.2">
      <c r="A1617" s="390" t="s">
        <v>668</v>
      </c>
      <c r="B1617" s="506" t="s">
        <v>8228</v>
      </c>
      <c r="C1617" s="602"/>
      <c r="D1617" s="602"/>
      <c r="E1617" s="699" t="s">
        <v>6279</v>
      </c>
      <c r="F1617" s="699" t="s">
        <v>6280</v>
      </c>
      <c r="G1617" s="699" t="s">
        <v>6281</v>
      </c>
      <c r="H1617" s="699" t="s">
        <v>6282</v>
      </c>
      <c r="I1617" s="699" t="s">
        <v>6283</v>
      </c>
      <c r="J1617" s="699" t="s">
        <v>6284</v>
      </c>
      <c r="K1617" s="699" t="s">
        <v>6285</v>
      </c>
      <c r="L1617" s="699" t="s">
        <v>6456</v>
      </c>
      <c r="M1617" s="602"/>
      <c r="N1617" s="602"/>
      <c r="O1617" s="602"/>
      <c r="P1617" s="602"/>
      <c r="Q1617" s="602"/>
      <c r="R1617" s="17" t="s">
        <v>7372</v>
      </c>
    </row>
    <row r="1618" spans="1:18" x14ac:dyDescent="0.2">
      <c r="A1618" s="390" t="s">
        <v>667</v>
      </c>
      <c r="B1618" s="506" t="s">
        <v>8229</v>
      </c>
      <c r="C1618" s="602"/>
      <c r="D1618" s="602"/>
      <c r="E1618" s="699" t="s">
        <v>6286</v>
      </c>
      <c r="F1618" s="699" t="s">
        <v>6287</v>
      </c>
      <c r="G1618" s="699" t="s">
        <v>6288</v>
      </c>
      <c r="H1618" s="699" t="s">
        <v>6289</v>
      </c>
      <c r="I1618" s="699" t="s">
        <v>6290</v>
      </c>
      <c r="J1618" s="699" t="s">
        <v>6291</v>
      </c>
      <c r="K1618" s="699" t="s">
        <v>6292</v>
      </c>
      <c r="L1618" s="699" t="s">
        <v>6457</v>
      </c>
      <c r="M1618" s="602"/>
      <c r="N1618" s="602"/>
      <c r="O1618" s="602"/>
      <c r="P1618" s="602"/>
      <c r="Q1618" s="602"/>
      <c r="R1618" s="17" t="s">
        <v>4598</v>
      </c>
    </row>
    <row r="1619" spans="1:18" x14ac:dyDescent="0.2">
      <c r="A1619" s="390" t="s">
        <v>666</v>
      </c>
      <c r="B1619" s="506" t="s">
        <v>8230</v>
      </c>
      <c r="C1619" s="602"/>
      <c r="D1619" s="602"/>
      <c r="E1619" s="699" t="s">
        <v>6293</v>
      </c>
      <c r="F1619" s="699" t="s">
        <v>6294</v>
      </c>
      <c r="G1619" s="699" t="s">
        <v>6295</v>
      </c>
      <c r="H1619" s="699" t="s">
        <v>6296</v>
      </c>
      <c r="I1619" s="699" t="s">
        <v>6297</v>
      </c>
      <c r="J1619" s="699" t="s">
        <v>6298</v>
      </c>
      <c r="K1619" s="699" t="s">
        <v>6299</v>
      </c>
      <c r="L1619" s="699" t="s">
        <v>6458</v>
      </c>
      <c r="M1619" s="602"/>
      <c r="N1619" s="602"/>
      <c r="O1619" s="602"/>
      <c r="P1619" s="602"/>
      <c r="Q1619" s="602"/>
      <c r="R1619" s="17" t="s">
        <v>4639</v>
      </c>
    </row>
    <row r="1620" spans="1:18" x14ac:dyDescent="0.2">
      <c r="A1620" s="390" t="s">
        <v>665</v>
      </c>
      <c r="B1620" s="506" t="s">
        <v>8231</v>
      </c>
      <c r="C1620" s="602"/>
      <c r="D1620" s="602"/>
      <c r="E1620" s="699" t="s">
        <v>6300</v>
      </c>
      <c r="F1620" s="699" t="s">
        <v>6301</v>
      </c>
      <c r="G1620" s="699" t="s">
        <v>6302</v>
      </c>
      <c r="H1620" s="699" t="s">
        <v>6303</v>
      </c>
      <c r="I1620" s="699" t="s">
        <v>6304</v>
      </c>
      <c r="J1620" s="699" t="s">
        <v>6305</v>
      </c>
      <c r="K1620" s="699" t="s">
        <v>6306</v>
      </c>
      <c r="L1620" s="699" t="s">
        <v>6459</v>
      </c>
      <c r="M1620" s="602"/>
      <c r="N1620" s="602"/>
      <c r="O1620" s="602"/>
      <c r="P1620" s="602"/>
      <c r="Q1620" s="602"/>
      <c r="R1620" s="17" t="s">
        <v>4640</v>
      </c>
    </row>
    <row r="1621" spans="1:18" x14ac:dyDescent="0.2">
      <c r="A1621" s="390" t="s">
        <v>664</v>
      </c>
      <c r="B1621" s="506" t="s">
        <v>8232</v>
      </c>
      <c r="C1621" s="602"/>
      <c r="D1621" s="602"/>
      <c r="E1621" s="699" t="s">
        <v>6307</v>
      </c>
      <c r="F1621" s="699" t="s">
        <v>6308</v>
      </c>
      <c r="G1621" s="699" t="s">
        <v>6309</v>
      </c>
      <c r="H1621" s="699" t="s">
        <v>6310</v>
      </c>
      <c r="I1621" s="699" t="s">
        <v>6311</v>
      </c>
      <c r="J1621" s="699" t="s">
        <v>6312</v>
      </c>
      <c r="K1621" s="699" t="s">
        <v>6313</v>
      </c>
      <c r="L1621" s="699" t="s">
        <v>6460</v>
      </c>
      <c r="M1621" s="602"/>
      <c r="N1621" s="602"/>
      <c r="O1621" s="602"/>
      <c r="P1621" s="602"/>
      <c r="Q1621" s="602"/>
      <c r="R1621" s="17" t="s">
        <v>4641</v>
      </c>
    </row>
    <row r="1622" spans="1:18" x14ac:dyDescent="0.2">
      <c r="A1622" s="390" t="s">
        <v>663</v>
      </c>
      <c r="B1622" s="506" t="s">
        <v>8233</v>
      </c>
      <c r="C1622" s="602"/>
      <c r="D1622" s="602"/>
      <c r="E1622" s="699" t="s">
        <v>6314</v>
      </c>
      <c r="F1622" s="699" t="s">
        <v>6315</v>
      </c>
      <c r="G1622" s="699" t="s">
        <v>6316</v>
      </c>
      <c r="H1622" s="699" t="s">
        <v>6317</v>
      </c>
      <c r="I1622" s="699" t="s">
        <v>6318</v>
      </c>
      <c r="J1622" s="699" t="s">
        <v>6319</v>
      </c>
      <c r="K1622" s="699" t="s">
        <v>6320</v>
      </c>
      <c r="L1622" s="699" t="s">
        <v>6461</v>
      </c>
      <c r="M1622" s="602"/>
      <c r="N1622" s="602"/>
      <c r="O1622" s="602"/>
      <c r="P1622" s="602"/>
      <c r="Q1622" s="602"/>
      <c r="R1622" s="17" t="s">
        <v>4630</v>
      </c>
    </row>
    <row r="1623" spans="1:18" x14ac:dyDescent="0.2">
      <c r="A1623" s="390" t="s">
        <v>662</v>
      </c>
      <c r="B1623" s="506" t="s">
        <v>8234</v>
      </c>
      <c r="C1623" s="602"/>
      <c r="D1623" s="602"/>
      <c r="E1623" s="699" t="s">
        <v>6321</v>
      </c>
      <c r="F1623" s="699" t="s">
        <v>6322</v>
      </c>
      <c r="G1623" s="699" t="s">
        <v>6323</v>
      </c>
      <c r="H1623" s="699" t="s">
        <v>6324</v>
      </c>
      <c r="I1623" s="699" t="s">
        <v>6325</v>
      </c>
      <c r="J1623" s="699" t="s">
        <v>6326</v>
      </c>
      <c r="K1623" s="699" t="s">
        <v>6327</v>
      </c>
      <c r="L1623" s="699" t="s">
        <v>6462</v>
      </c>
      <c r="M1623" s="602"/>
      <c r="N1623" s="602"/>
      <c r="O1623" s="602"/>
      <c r="P1623" s="602"/>
      <c r="Q1623" s="602"/>
      <c r="R1623" s="17" t="s">
        <v>4600</v>
      </c>
    </row>
    <row r="1624" spans="1:18" x14ac:dyDescent="0.2">
      <c r="A1624" s="390" t="s">
        <v>661</v>
      </c>
      <c r="B1624" s="506" t="s">
        <v>8235</v>
      </c>
      <c r="C1624" s="602"/>
      <c r="D1624" s="602"/>
      <c r="E1624" s="699" t="s">
        <v>6328</v>
      </c>
      <c r="F1624" s="699" t="s">
        <v>6329</v>
      </c>
      <c r="G1624" s="699" t="s">
        <v>6330</v>
      </c>
      <c r="H1624" s="699" t="s">
        <v>6331</v>
      </c>
      <c r="I1624" s="699" t="s">
        <v>6332</v>
      </c>
      <c r="J1624" s="699" t="s">
        <v>6333</v>
      </c>
      <c r="K1624" s="699" t="s">
        <v>6334</v>
      </c>
      <c r="L1624" s="699" t="s">
        <v>6463</v>
      </c>
      <c r="M1624" s="602"/>
      <c r="N1624" s="602"/>
      <c r="O1624" s="602"/>
      <c r="P1624" s="602"/>
      <c r="Q1624" s="602"/>
      <c r="R1624" s="17" t="s">
        <v>4631</v>
      </c>
    </row>
    <row r="1625" spans="1:18" x14ac:dyDescent="0.2">
      <c r="A1625" s="390" t="s">
        <v>660</v>
      </c>
      <c r="B1625" s="506" t="s">
        <v>8236</v>
      </c>
      <c r="C1625" s="602"/>
      <c r="D1625" s="602"/>
      <c r="E1625" s="699" t="s">
        <v>6335</v>
      </c>
      <c r="F1625" s="699" t="s">
        <v>6336</v>
      </c>
      <c r="G1625" s="699" t="s">
        <v>6337</v>
      </c>
      <c r="H1625" s="699" t="s">
        <v>6338</v>
      </c>
      <c r="I1625" s="699" t="s">
        <v>6339</v>
      </c>
      <c r="J1625" s="699" t="s">
        <v>6340</v>
      </c>
      <c r="K1625" s="699" t="s">
        <v>6341</v>
      </c>
      <c r="L1625" s="699" t="s">
        <v>6464</v>
      </c>
      <c r="M1625" s="602"/>
      <c r="N1625" s="602"/>
      <c r="O1625" s="602"/>
      <c r="P1625" s="602"/>
      <c r="Q1625" s="602"/>
      <c r="R1625" s="17" t="s">
        <v>4601</v>
      </c>
    </row>
    <row r="1626" spans="1:18" x14ac:dyDescent="0.2">
      <c r="A1626" s="390" t="s">
        <v>659</v>
      </c>
      <c r="B1626" s="506" t="s">
        <v>8237</v>
      </c>
      <c r="C1626" s="602"/>
      <c r="D1626" s="602"/>
      <c r="E1626" s="699" t="s">
        <v>6342</v>
      </c>
      <c r="F1626" s="699" t="s">
        <v>6343</v>
      </c>
      <c r="G1626" s="699" t="s">
        <v>6344</v>
      </c>
      <c r="H1626" s="699" t="s">
        <v>6345</v>
      </c>
      <c r="I1626" s="699" t="s">
        <v>6346</v>
      </c>
      <c r="J1626" s="699" t="s">
        <v>6347</v>
      </c>
      <c r="K1626" s="699" t="s">
        <v>6348</v>
      </c>
      <c r="L1626" s="699" t="s">
        <v>6465</v>
      </c>
      <c r="M1626" s="602"/>
      <c r="N1626" s="602"/>
      <c r="O1626" s="602"/>
      <c r="P1626" s="602"/>
      <c r="Q1626" s="602"/>
      <c r="R1626" s="17" t="s">
        <v>7373</v>
      </c>
    </row>
    <row r="1627" spans="1:18" x14ac:dyDescent="0.2">
      <c r="A1627" s="390" t="s">
        <v>658</v>
      </c>
      <c r="B1627" s="506" t="s">
        <v>8238</v>
      </c>
      <c r="C1627" s="602"/>
      <c r="D1627" s="602"/>
      <c r="E1627" s="699" t="s">
        <v>6349</v>
      </c>
      <c r="F1627" s="699" t="s">
        <v>6350</v>
      </c>
      <c r="G1627" s="699" t="s">
        <v>6351</v>
      </c>
      <c r="H1627" s="699" t="s">
        <v>6352</v>
      </c>
      <c r="I1627" s="699" t="s">
        <v>6353</v>
      </c>
      <c r="J1627" s="699" t="s">
        <v>6354</v>
      </c>
      <c r="K1627" s="699" t="s">
        <v>6355</v>
      </c>
      <c r="L1627" s="699" t="s">
        <v>6466</v>
      </c>
      <c r="M1627" s="602"/>
      <c r="N1627" s="602"/>
      <c r="O1627" s="602"/>
      <c r="P1627" s="602"/>
      <c r="Q1627" s="602"/>
      <c r="R1627" s="17" t="s">
        <v>4642</v>
      </c>
    </row>
    <row r="1628" spans="1:18" x14ac:dyDescent="0.2">
      <c r="A1628" s="390" t="s">
        <v>657</v>
      </c>
      <c r="B1628" s="506" t="s">
        <v>8239</v>
      </c>
      <c r="C1628" s="602"/>
      <c r="D1628" s="602"/>
      <c r="E1628" s="699" t="s">
        <v>6356</v>
      </c>
      <c r="F1628" s="699" t="s">
        <v>6357</v>
      </c>
      <c r="G1628" s="699" t="s">
        <v>6358</v>
      </c>
      <c r="H1628" s="699" t="s">
        <v>6359</v>
      </c>
      <c r="I1628" s="699" t="s">
        <v>6360</v>
      </c>
      <c r="J1628" s="699" t="s">
        <v>6361</v>
      </c>
      <c r="K1628" s="699" t="s">
        <v>6362</v>
      </c>
      <c r="L1628" s="699" t="s">
        <v>6467</v>
      </c>
      <c r="M1628" s="602"/>
      <c r="N1628" s="602"/>
      <c r="O1628" s="602"/>
      <c r="P1628" s="602"/>
      <c r="Q1628" s="602"/>
      <c r="R1628" s="17" t="s">
        <v>4643</v>
      </c>
    </row>
    <row r="1629" spans="1:18" x14ac:dyDescent="0.2">
      <c r="A1629" s="390" t="s">
        <v>656</v>
      </c>
      <c r="B1629" s="506" t="s">
        <v>8240</v>
      </c>
      <c r="C1629" s="602"/>
      <c r="D1629" s="602"/>
      <c r="E1629" s="699" t="s">
        <v>6363</v>
      </c>
      <c r="F1629" s="699" t="s">
        <v>6364</v>
      </c>
      <c r="G1629" s="699" t="s">
        <v>6365</v>
      </c>
      <c r="H1629" s="699" t="s">
        <v>6366</v>
      </c>
      <c r="I1629" s="699" t="s">
        <v>6367</v>
      </c>
      <c r="J1629" s="699" t="s">
        <v>6368</v>
      </c>
      <c r="K1629" s="699" t="s">
        <v>6369</v>
      </c>
      <c r="L1629" s="699" t="s">
        <v>6468</v>
      </c>
      <c r="M1629" s="602"/>
      <c r="N1629" s="602"/>
      <c r="O1629" s="602"/>
      <c r="P1629" s="602"/>
      <c r="Q1629" s="602"/>
      <c r="R1629" s="17" t="s">
        <v>4644</v>
      </c>
    </row>
    <row r="1630" spans="1:18" x14ac:dyDescent="0.2">
      <c r="A1630" s="390" t="s">
        <v>655</v>
      </c>
      <c r="B1630" s="506" t="s">
        <v>8241</v>
      </c>
      <c r="C1630" s="602"/>
      <c r="D1630" s="602"/>
      <c r="E1630" s="699" t="s">
        <v>6370</v>
      </c>
      <c r="F1630" s="699" t="s">
        <v>6371</v>
      </c>
      <c r="G1630" s="699" t="s">
        <v>6372</v>
      </c>
      <c r="H1630" s="699" t="s">
        <v>6373</v>
      </c>
      <c r="I1630" s="699" t="s">
        <v>6374</v>
      </c>
      <c r="J1630" s="699" t="s">
        <v>6375</v>
      </c>
      <c r="K1630" s="699" t="s">
        <v>6376</v>
      </c>
      <c r="L1630" s="699" t="s">
        <v>6469</v>
      </c>
      <c r="M1630" s="602"/>
      <c r="N1630" s="602"/>
      <c r="O1630" s="602"/>
      <c r="P1630" s="602"/>
      <c r="Q1630" s="602"/>
      <c r="R1630" s="17" t="s">
        <v>4602</v>
      </c>
    </row>
    <row r="1631" spans="1:18" x14ac:dyDescent="0.2">
      <c r="A1631" s="390" t="s">
        <v>654</v>
      </c>
      <c r="B1631" s="506" t="s">
        <v>8242</v>
      </c>
      <c r="C1631" s="602"/>
      <c r="D1631" s="602"/>
      <c r="E1631" s="699" t="s">
        <v>642</v>
      </c>
      <c r="F1631" s="699" t="s">
        <v>641</v>
      </c>
      <c r="G1631" s="699" t="s">
        <v>640</v>
      </c>
      <c r="H1631" s="699" t="s">
        <v>639</v>
      </c>
      <c r="I1631" s="699" t="s">
        <v>638</v>
      </c>
      <c r="J1631" s="699" t="s">
        <v>637</v>
      </c>
      <c r="K1631" s="699" t="s">
        <v>636</v>
      </c>
      <c r="L1631" s="699" t="s">
        <v>635</v>
      </c>
      <c r="M1631" s="602"/>
      <c r="N1631" s="602"/>
      <c r="O1631" s="602"/>
      <c r="P1631" s="602"/>
      <c r="Q1631" s="602"/>
      <c r="R1631" s="17" t="s">
        <v>4633</v>
      </c>
    </row>
    <row r="1632" spans="1:18" x14ac:dyDescent="0.2">
      <c r="A1632" s="390" t="s">
        <v>653</v>
      </c>
      <c r="B1632" s="506" t="s">
        <v>8243</v>
      </c>
      <c r="C1632" s="602"/>
      <c r="D1632" s="602"/>
      <c r="E1632" s="699" t="s">
        <v>6377</v>
      </c>
      <c r="F1632" s="699" t="s">
        <v>6378</v>
      </c>
      <c r="G1632" s="699" t="s">
        <v>6379</v>
      </c>
      <c r="H1632" s="699" t="s">
        <v>6380</v>
      </c>
      <c r="I1632" s="699" t="s">
        <v>6381</v>
      </c>
      <c r="J1632" s="699" t="s">
        <v>6382</v>
      </c>
      <c r="K1632" s="699" t="s">
        <v>6383</v>
      </c>
      <c r="L1632" s="699" t="s">
        <v>2359</v>
      </c>
      <c r="M1632" s="602"/>
      <c r="N1632" s="602"/>
      <c r="O1632" s="602"/>
      <c r="P1632" s="602"/>
      <c r="Q1632" s="602"/>
      <c r="R1632" s="17" t="s">
        <v>4603</v>
      </c>
    </row>
    <row r="1633" spans="1:19" x14ac:dyDescent="0.2">
      <c r="A1633" s="390" t="s">
        <v>652</v>
      </c>
      <c r="B1633" s="506" t="s">
        <v>8244</v>
      </c>
      <c r="C1633" s="602"/>
      <c r="D1633" s="602"/>
      <c r="E1633" s="699" t="s">
        <v>6384</v>
      </c>
      <c r="F1633" s="699" t="s">
        <v>6385</v>
      </c>
      <c r="G1633" s="699" t="s">
        <v>6386</v>
      </c>
      <c r="H1633" s="699" t="s">
        <v>6387</v>
      </c>
      <c r="I1633" s="699" t="s">
        <v>6388</v>
      </c>
      <c r="J1633" s="699" t="s">
        <v>6389</v>
      </c>
      <c r="K1633" s="699" t="s">
        <v>6390</v>
      </c>
      <c r="L1633" s="699" t="s">
        <v>6470</v>
      </c>
      <c r="M1633" s="602"/>
      <c r="N1633" s="602"/>
      <c r="O1633" s="602"/>
      <c r="P1633" s="602"/>
      <c r="Q1633" s="602"/>
      <c r="R1633" s="17" t="s">
        <v>4604</v>
      </c>
    </row>
    <row r="1634" spans="1:19" x14ac:dyDescent="0.2">
      <c r="A1634" s="390" t="s">
        <v>651</v>
      </c>
      <c r="B1634" s="506" t="s">
        <v>8245</v>
      </c>
      <c r="C1634" s="602"/>
      <c r="D1634" s="602"/>
      <c r="E1634" s="699" t="s">
        <v>6391</v>
      </c>
      <c r="F1634" s="699" t="s">
        <v>6392</v>
      </c>
      <c r="G1634" s="699" t="s">
        <v>6393</v>
      </c>
      <c r="H1634" s="699" t="s">
        <v>6394</v>
      </c>
      <c r="I1634" s="699" t="s">
        <v>6395</v>
      </c>
      <c r="J1634" s="699" t="s">
        <v>6396</v>
      </c>
      <c r="K1634" s="699" t="s">
        <v>6397</v>
      </c>
      <c r="L1634" s="699" t="s">
        <v>6471</v>
      </c>
      <c r="M1634" s="602"/>
      <c r="N1634" s="602"/>
      <c r="O1634" s="602"/>
      <c r="P1634" s="602"/>
      <c r="Q1634" s="602"/>
      <c r="R1634" s="17" t="s">
        <v>4605</v>
      </c>
    </row>
    <row r="1635" spans="1:19" x14ac:dyDescent="0.2">
      <c r="A1635" s="390" t="s">
        <v>650</v>
      </c>
      <c r="B1635" s="506" t="s">
        <v>8246</v>
      </c>
      <c r="C1635" s="602"/>
      <c r="D1635" s="602"/>
      <c r="E1635" s="699" t="s">
        <v>6398</v>
      </c>
      <c r="F1635" s="699" t="s">
        <v>6399</v>
      </c>
      <c r="G1635" s="699" t="s">
        <v>6400</v>
      </c>
      <c r="H1635" s="699" t="s">
        <v>6401</v>
      </c>
      <c r="I1635" s="699" t="s">
        <v>6402</v>
      </c>
      <c r="J1635" s="699" t="s">
        <v>6403</v>
      </c>
      <c r="K1635" s="699" t="s">
        <v>6404</v>
      </c>
      <c r="L1635" s="699" t="s">
        <v>6472</v>
      </c>
      <c r="M1635" s="602"/>
      <c r="N1635" s="602"/>
      <c r="O1635" s="602"/>
      <c r="P1635" s="602"/>
      <c r="Q1635" s="602"/>
      <c r="R1635" s="17" t="s">
        <v>4634</v>
      </c>
    </row>
    <row r="1636" spans="1:19" x14ac:dyDescent="0.2">
      <c r="A1636" s="390" t="s">
        <v>649</v>
      </c>
      <c r="B1636" s="506" t="s">
        <v>8247</v>
      </c>
      <c r="C1636" s="602"/>
      <c r="D1636" s="602"/>
      <c r="E1636" s="699" t="s">
        <v>6405</v>
      </c>
      <c r="F1636" s="699" t="s">
        <v>6406</v>
      </c>
      <c r="G1636" s="699" t="s">
        <v>6407</v>
      </c>
      <c r="H1636" s="699" t="s">
        <v>6408</v>
      </c>
      <c r="I1636" s="699" t="s">
        <v>6409</v>
      </c>
      <c r="J1636" s="699" t="s">
        <v>6410</v>
      </c>
      <c r="K1636" s="699" t="s">
        <v>6411</v>
      </c>
      <c r="L1636" s="699" t="s">
        <v>6473</v>
      </c>
      <c r="M1636" s="602"/>
      <c r="N1636" s="602"/>
      <c r="O1636" s="602"/>
      <c r="P1636" s="602"/>
      <c r="Q1636" s="602"/>
      <c r="R1636" s="17" t="s">
        <v>7377</v>
      </c>
    </row>
    <row r="1637" spans="1:19" x14ac:dyDescent="0.2">
      <c r="A1637" s="390" t="s">
        <v>648</v>
      </c>
      <c r="B1637" s="506" t="s">
        <v>8248</v>
      </c>
      <c r="C1637" s="602"/>
      <c r="D1637" s="602"/>
      <c r="E1637" s="699" t="s">
        <v>6412</v>
      </c>
      <c r="F1637" s="699" t="s">
        <v>6413</v>
      </c>
      <c r="G1637" s="699" t="s">
        <v>6414</v>
      </c>
      <c r="H1637" s="699" t="s">
        <v>6415</v>
      </c>
      <c r="I1637" s="699" t="s">
        <v>6416</v>
      </c>
      <c r="J1637" s="699" t="s">
        <v>6417</v>
      </c>
      <c r="K1637" s="699" t="s">
        <v>6418</v>
      </c>
      <c r="L1637" s="699" t="s">
        <v>6474</v>
      </c>
      <c r="M1637" s="602"/>
      <c r="N1637" s="602"/>
      <c r="O1637" s="602"/>
      <c r="P1637" s="602"/>
      <c r="Q1637" s="602"/>
      <c r="R1637" s="17" t="s">
        <v>4635</v>
      </c>
    </row>
    <row r="1638" spans="1:19" x14ac:dyDescent="0.2">
      <c r="A1638" s="390" t="s">
        <v>647</v>
      </c>
      <c r="B1638" s="506" t="s">
        <v>8249</v>
      </c>
      <c r="C1638" s="602"/>
      <c r="D1638" s="602"/>
      <c r="E1638" s="699" t="s">
        <v>6419</v>
      </c>
      <c r="F1638" s="699" t="s">
        <v>6420</v>
      </c>
      <c r="G1638" s="699" t="s">
        <v>6421</v>
      </c>
      <c r="H1638" s="699" t="s">
        <v>6422</v>
      </c>
      <c r="I1638" s="699" t="s">
        <v>6423</v>
      </c>
      <c r="J1638" s="699" t="s">
        <v>6424</v>
      </c>
      <c r="K1638" s="699" t="s">
        <v>6425</v>
      </c>
      <c r="L1638" s="699" t="s">
        <v>6475</v>
      </c>
      <c r="M1638" s="602"/>
      <c r="N1638" s="602"/>
      <c r="O1638" s="602"/>
      <c r="P1638" s="602"/>
      <c r="Q1638" s="602"/>
      <c r="R1638" s="17" t="s">
        <v>4636</v>
      </c>
    </row>
    <row r="1639" spans="1:19" x14ac:dyDescent="0.2">
      <c r="A1639" s="390" t="s">
        <v>646</v>
      </c>
      <c r="B1639" s="506" t="s">
        <v>8250</v>
      </c>
      <c r="C1639" s="602"/>
      <c r="D1639" s="602"/>
      <c r="E1639" s="699" t="s">
        <v>6426</v>
      </c>
      <c r="F1639" s="699" t="s">
        <v>6427</v>
      </c>
      <c r="G1639" s="699" t="s">
        <v>6428</v>
      </c>
      <c r="H1639" s="699" t="s">
        <v>6429</v>
      </c>
      <c r="I1639" s="699" t="s">
        <v>6430</v>
      </c>
      <c r="J1639" s="699" t="s">
        <v>6431</v>
      </c>
      <c r="K1639" s="699" t="s">
        <v>6432</v>
      </c>
      <c r="L1639" s="699" t="s">
        <v>6476</v>
      </c>
      <c r="M1639" s="602"/>
      <c r="N1639" s="602"/>
      <c r="O1639" s="602"/>
      <c r="P1639" s="602"/>
      <c r="Q1639" s="602"/>
      <c r="R1639" s="17" t="s">
        <v>4645</v>
      </c>
    </row>
    <row r="1640" spans="1:19" x14ac:dyDescent="0.2">
      <c r="A1640" s="390" t="s">
        <v>645</v>
      </c>
      <c r="B1640" s="506" t="s">
        <v>8251</v>
      </c>
      <c r="C1640" s="602"/>
      <c r="D1640" s="602"/>
      <c r="E1640" s="699" t="s">
        <v>6433</v>
      </c>
      <c r="F1640" s="699" t="s">
        <v>6434</v>
      </c>
      <c r="G1640" s="699" t="s">
        <v>6435</v>
      </c>
      <c r="H1640" s="699" t="s">
        <v>6436</v>
      </c>
      <c r="I1640" s="699" t="s">
        <v>6437</v>
      </c>
      <c r="J1640" s="699" t="s">
        <v>6438</v>
      </c>
      <c r="K1640" s="699" t="s">
        <v>6439</v>
      </c>
      <c r="L1640" s="699" t="s">
        <v>6477</v>
      </c>
      <c r="M1640" s="602"/>
      <c r="N1640" s="602"/>
      <c r="O1640" s="602"/>
      <c r="P1640" s="602"/>
      <c r="Q1640" s="602"/>
      <c r="R1640" s="17" t="s">
        <v>4607</v>
      </c>
    </row>
    <row r="1641" spans="1:19" x14ac:dyDescent="0.2">
      <c r="A1641" s="390" t="s">
        <v>644</v>
      </c>
      <c r="B1641" s="506" t="s">
        <v>8252</v>
      </c>
      <c r="C1641" s="602"/>
      <c r="D1641" s="602"/>
      <c r="E1641" s="699" t="s">
        <v>6440</v>
      </c>
      <c r="F1641" s="699" t="s">
        <v>6441</v>
      </c>
      <c r="G1641" s="699" t="s">
        <v>6442</v>
      </c>
      <c r="H1641" s="699" t="s">
        <v>6443</v>
      </c>
      <c r="I1641" s="699" t="s">
        <v>6444</v>
      </c>
      <c r="J1641" s="699" t="s">
        <v>6445</v>
      </c>
      <c r="K1641" s="699" t="s">
        <v>6446</v>
      </c>
      <c r="L1641" s="699" t="s">
        <v>6478</v>
      </c>
      <c r="M1641" s="602"/>
      <c r="N1641" s="602"/>
      <c r="O1641" s="602"/>
      <c r="P1641" s="602"/>
      <c r="Q1641" s="602"/>
      <c r="R1641" s="17" t="s">
        <v>4646</v>
      </c>
    </row>
    <row r="1642" spans="1:19" x14ac:dyDescent="0.2">
      <c r="A1642" s="390" t="s">
        <v>643</v>
      </c>
      <c r="B1642" s="506" t="s">
        <v>8253</v>
      </c>
      <c r="C1642" s="602"/>
      <c r="D1642" s="602"/>
      <c r="E1642" s="699" t="s">
        <v>6447</v>
      </c>
      <c r="F1642" s="699" t="s">
        <v>6448</v>
      </c>
      <c r="G1642" s="699" t="s">
        <v>6449</v>
      </c>
      <c r="H1642" s="699" t="s">
        <v>6450</v>
      </c>
      <c r="I1642" s="699" t="s">
        <v>6451</v>
      </c>
      <c r="J1642" s="699" t="s">
        <v>6452</v>
      </c>
      <c r="K1642" s="699" t="s">
        <v>6453</v>
      </c>
      <c r="L1642" s="699" t="s">
        <v>6479</v>
      </c>
      <c r="M1642" s="602"/>
      <c r="N1642" s="602"/>
      <c r="O1642" s="602"/>
      <c r="P1642" s="602"/>
      <c r="Q1642" s="602"/>
      <c r="R1642" s="17" t="s">
        <v>4608</v>
      </c>
    </row>
    <row r="1643" spans="1:19" x14ac:dyDescent="0.2">
      <c r="A1643" s="390" t="s">
        <v>634</v>
      </c>
      <c r="B1643" s="506" t="s">
        <v>8254</v>
      </c>
      <c r="C1643" s="699" t="s">
        <v>6605</v>
      </c>
      <c r="D1643" s="699" t="s">
        <v>6606</v>
      </c>
      <c r="E1643" s="602"/>
      <c r="F1643" s="602"/>
      <c r="G1643" s="602"/>
      <c r="H1643" s="602"/>
      <c r="I1643" s="602"/>
      <c r="J1643" s="602"/>
      <c r="K1643" s="602"/>
      <c r="L1643" s="602"/>
      <c r="M1643" s="699" t="s">
        <v>17998</v>
      </c>
      <c r="N1643" s="699" t="s">
        <v>6480</v>
      </c>
      <c r="O1643" s="596" t="s">
        <v>6263</v>
      </c>
      <c r="P1643" s="596" t="s">
        <v>6264</v>
      </c>
      <c r="Q1643" s="596" t="s">
        <v>6262</v>
      </c>
      <c r="S1643" s="106"/>
    </row>
    <row r="1644" spans="1:19" x14ac:dyDescent="0.2">
      <c r="F1644" s="13" t="s">
        <v>4362</v>
      </c>
      <c r="G1644" s="13" t="s">
        <v>4387</v>
      </c>
      <c r="H1644" s="13" t="s">
        <v>4362</v>
      </c>
      <c r="I1644" s="13" t="s">
        <v>4387</v>
      </c>
      <c r="J1644" s="13" t="s">
        <v>4362</v>
      </c>
      <c r="K1644" s="13" t="s">
        <v>4387</v>
      </c>
      <c r="L1644" s="13" t="s">
        <v>4452</v>
      </c>
      <c r="M1644" s="13" t="s">
        <v>4452</v>
      </c>
      <c r="N1644" s="13" t="s">
        <v>4452</v>
      </c>
      <c r="O1644" s="13" t="s">
        <v>4452</v>
      </c>
      <c r="P1644" s="13" t="s">
        <v>4452</v>
      </c>
      <c r="Q1644" s="13" t="s">
        <v>4452</v>
      </c>
      <c r="R1644" s="262"/>
      <c r="S1644" s="502"/>
    </row>
    <row r="1645" spans="1:19" x14ac:dyDescent="0.2">
      <c r="C1645" s="13" t="s">
        <v>4969</v>
      </c>
      <c r="D1645" s="13" t="s">
        <v>4969</v>
      </c>
      <c r="E1645" s="13" t="s">
        <v>4970</v>
      </c>
      <c r="F1645" s="13" t="s">
        <v>4971</v>
      </c>
      <c r="G1645" s="13" t="s">
        <v>4971</v>
      </c>
      <c r="H1645" s="13" t="s">
        <v>4972</v>
      </c>
      <c r="I1645" s="13" t="s">
        <v>4972</v>
      </c>
      <c r="J1645" s="13" t="s">
        <v>4973</v>
      </c>
      <c r="K1645" s="13" t="s">
        <v>4973</v>
      </c>
      <c r="L1645" s="13" t="s">
        <v>4970</v>
      </c>
      <c r="M1645" s="13" t="s">
        <v>4969</v>
      </c>
      <c r="N1645" s="13" t="s">
        <v>4914</v>
      </c>
      <c r="O1645" s="13" t="s">
        <v>4914</v>
      </c>
      <c r="P1645" s="13" t="s">
        <v>4914</v>
      </c>
      <c r="Q1645" s="13" t="s">
        <v>4914</v>
      </c>
      <c r="R1645" s="262"/>
      <c r="S1645" s="502"/>
    </row>
    <row r="1646" spans="1:19" x14ac:dyDescent="0.2">
      <c r="C1646" s="10" t="s">
        <v>2109</v>
      </c>
      <c r="D1646" s="10" t="s">
        <v>2106</v>
      </c>
      <c r="E1646" s="10" t="s">
        <v>2109</v>
      </c>
      <c r="F1646" s="10" t="s">
        <v>2106</v>
      </c>
      <c r="G1646" s="10" t="s">
        <v>2109</v>
      </c>
      <c r="H1646" s="10" t="s">
        <v>2106</v>
      </c>
      <c r="I1646" s="10" t="s">
        <v>2109</v>
      </c>
      <c r="J1646" s="10" t="s">
        <v>2106</v>
      </c>
      <c r="K1646" s="10" t="s">
        <v>2109</v>
      </c>
      <c r="L1646" s="10" t="s">
        <v>2106</v>
      </c>
      <c r="M1646" s="10" t="s">
        <v>2106</v>
      </c>
      <c r="N1646" s="10" t="s">
        <v>2106</v>
      </c>
      <c r="O1646" s="10" t="s">
        <v>2106</v>
      </c>
      <c r="P1646" s="10" t="s">
        <v>2106</v>
      </c>
      <c r="Q1646" s="10" t="s">
        <v>2106</v>
      </c>
    </row>
    <row r="1647" spans="1:19" x14ac:dyDescent="0.2">
      <c r="C1647" s="14" t="s">
        <v>6611</v>
      </c>
      <c r="D1647" s="14" t="s">
        <v>6611</v>
      </c>
      <c r="E1647" s="14" t="s">
        <v>6611</v>
      </c>
      <c r="F1647" s="14" t="s">
        <v>6611</v>
      </c>
      <c r="G1647" s="14" t="s">
        <v>6611</v>
      </c>
      <c r="H1647" s="14" t="s">
        <v>6611</v>
      </c>
      <c r="I1647" s="14" t="s">
        <v>6611</v>
      </c>
      <c r="J1647" s="14" t="s">
        <v>6611</v>
      </c>
      <c r="K1647" s="14" t="s">
        <v>6611</v>
      </c>
      <c r="L1647" s="14" t="s">
        <v>6611</v>
      </c>
      <c r="M1647" s="14" t="s">
        <v>6611</v>
      </c>
      <c r="N1647" s="14" t="s">
        <v>6611</v>
      </c>
      <c r="O1647" s="14" t="s">
        <v>6611</v>
      </c>
      <c r="P1647" s="14" t="s">
        <v>6611</v>
      </c>
      <c r="Q1647" s="14" t="s">
        <v>6611</v>
      </c>
    </row>
    <row r="1648" spans="1:19" x14ac:dyDescent="0.2">
      <c r="C1648" s="10" t="s">
        <v>5045</v>
      </c>
      <c r="D1648" s="10" t="s">
        <v>4242</v>
      </c>
      <c r="E1648" s="10" t="s">
        <v>5045</v>
      </c>
      <c r="F1648" s="10" t="s">
        <v>4246</v>
      </c>
      <c r="G1648" s="10" t="s">
        <v>5045</v>
      </c>
      <c r="H1648" s="10" t="s">
        <v>4246</v>
      </c>
      <c r="I1648" s="10" t="s">
        <v>5045</v>
      </c>
      <c r="J1648" s="10" t="s">
        <v>4246</v>
      </c>
      <c r="K1648" s="10" t="s">
        <v>4692</v>
      </c>
      <c r="L1648" s="9" t="s">
        <v>4232</v>
      </c>
      <c r="M1648" s="9" t="s">
        <v>4232</v>
      </c>
      <c r="N1648" s="9" t="s">
        <v>4232</v>
      </c>
      <c r="O1648" s="9" t="s">
        <v>4232</v>
      </c>
      <c r="P1648" s="9" t="s">
        <v>4232</v>
      </c>
      <c r="Q1648" s="9" t="s">
        <v>4232</v>
      </c>
    </row>
    <row r="1649" spans="3:17" x14ac:dyDescent="0.2">
      <c r="C1649" s="10"/>
      <c r="D1649" s="10"/>
      <c r="E1649" s="10"/>
      <c r="F1649" s="10"/>
      <c r="G1649" s="10"/>
      <c r="H1649" s="10"/>
      <c r="I1649" s="10"/>
      <c r="J1649" s="10"/>
      <c r="K1649" s="10"/>
      <c r="M1649" s="9"/>
      <c r="N1649" s="9"/>
      <c r="O1649" s="9" t="s">
        <v>4468</v>
      </c>
      <c r="P1649" s="9" t="s">
        <v>4469</v>
      </c>
      <c r="Q1649" s="9" t="s">
        <v>4466</v>
      </c>
    </row>
    <row r="1650" spans="3:17" x14ac:dyDescent="0.2">
      <c r="C1650" s="47"/>
      <c r="D1650" s="47"/>
      <c r="E1650" s="47"/>
      <c r="F1650" s="47"/>
      <c r="G1650" s="47"/>
      <c r="H1650" s="47"/>
      <c r="I1650" s="47"/>
    </row>
    <row r="1652" spans="3:17" x14ac:dyDescent="0.2">
      <c r="E1652" s="47"/>
      <c r="F1652" s="47"/>
      <c r="G1652" s="47"/>
      <c r="H1652" s="47"/>
      <c r="I1652" s="47"/>
      <c r="J1652" s="47"/>
      <c r="K1652" s="47"/>
    </row>
    <row r="1653" spans="3:17" x14ac:dyDescent="0.2">
      <c r="E1653" s="14"/>
      <c r="F1653" s="47"/>
      <c r="G1653" s="47"/>
      <c r="H1653" s="47"/>
      <c r="I1653" s="47"/>
      <c r="J1653" s="47"/>
      <c r="K1653" s="47"/>
    </row>
    <row r="1654" spans="3:17" x14ac:dyDescent="0.2">
      <c r="E1654" s="47"/>
      <c r="F1654" s="47"/>
      <c r="G1654" s="47"/>
      <c r="H1654" s="47"/>
      <c r="I1654" s="47"/>
      <c r="J1654" s="47"/>
      <c r="K1654" s="47"/>
    </row>
    <row r="1655" spans="3:17" x14ac:dyDescent="0.2">
      <c r="E1655" s="47"/>
      <c r="F1655" s="47"/>
      <c r="G1655" s="47"/>
      <c r="H1655" s="47"/>
      <c r="I1655" s="47"/>
      <c r="J1655" s="47"/>
      <c r="K1655" s="47"/>
    </row>
  </sheetData>
  <mergeCells count="23">
    <mergeCell ref="C1423:D1423"/>
    <mergeCell ref="E1423:F1423"/>
    <mergeCell ref="G1423:H1423"/>
    <mergeCell ref="I1423:J1423"/>
    <mergeCell ref="Q1609:Q1610"/>
    <mergeCell ref="L1609:L1610"/>
    <mergeCell ref="P1423:P1424"/>
    <mergeCell ref="N1423:N1424"/>
    <mergeCell ref="O1423:O1424"/>
    <mergeCell ref="M1423:M1424"/>
    <mergeCell ref="K1423:L1423"/>
    <mergeCell ref="P1609:P1610"/>
    <mergeCell ref="N1609:N1610"/>
    <mergeCell ref="M1609:M1610"/>
    <mergeCell ref="O1609:O1610"/>
    <mergeCell ref="L1516:L1517"/>
    <mergeCell ref="I1516:I1517"/>
    <mergeCell ref="C1609:D1609"/>
    <mergeCell ref="E1609:K1609"/>
    <mergeCell ref="C1516:C1517"/>
    <mergeCell ref="D1516:H1516"/>
    <mergeCell ref="J1516:J1517"/>
    <mergeCell ref="K1516:K1517"/>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1"/>
  <dimension ref="A1:M84"/>
  <sheetViews>
    <sheetView zoomScale="85" zoomScaleNormal="85" workbookViewId="0">
      <selection activeCell="A20" sqref="A20"/>
    </sheetView>
  </sheetViews>
  <sheetFormatPr defaultColWidth="9.140625" defaultRowHeight="12.75" x14ac:dyDescent="0.2"/>
  <cols>
    <col min="1" max="1" width="64" style="11" bestFit="1" customWidth="1"/>
    <col min="2" max="2" width="9.140625" style="11"/>
    <col min="3" max="4" width="17.42578125" style="11" customWidth="1"/>
    <col min="5" max="5" width="18.85546875" style="11" customWidth="1"/>
    <col min="6" max="8" width="17.42578125" style="11" customWidth="1"/>
    <col min="9" max="248" width="9.140625" style="11"/>
    <col min="249" max="249" width="54.7109375" style="11" customWidth="1"/>
    <col min="250" max="250" width="28.28515625" style="11" customWidth="1"/>
    <col min="251" max="251" width="9.140625" style="11"/>
    <col min="252" max="252" width="18.5703125" style="11" customWidth="1"/>
    <col min="253" max="253" width="21.5703125" style="11" customWidth="1"/>
    <col min="254" max="504" width="9.140625" style="11"/>
    <col min="505" max="505" width="54.7109375" style="11" customWidth="1"/>
    <col min="506" max="506" width="28.28515625" style="11" customWidth="1"/>
    <col min="507" max="507" width="9.140625" style="11"/>
    <col min="508" max="508" width="18.5703125" style="11" customWidth="1"/>
    <col min="509" max="509" width="21.5703125" style="11" customWidth="1"/>
    <col min="510" max="760" width="9.140625" style="11"/>
    <col min="761" max="761" width="54.7109375" style="11" customWidth="1"/>
    <col min="762" max="762" width="28.28515625" style="11" customWidth="1"/>
    <col min="763" max="763" width="9.140625" style="11"/>
    <col min="764" max="764" width="18.5703125" style="11" customWidth="1"/>
    <col min="765" max="765" width="21.5703125" style="11" customWidth="1"/>
    <col min="766" max="1016" width="9.140625" style="11"/>
    <col min="1017" max="1017" width="54.7109375" style="11" customWidth="1"/>
    <col min="1018" max="1018" width="28.28515625" style="11" customWidth="1"/>
    <col min="1019" max="1019" width="9.140625" style="11"/>
    <col min="1020" max="1020" width="18.5703125" style="11" customWidth="1"/>
    <col min="1021" max="1021" width="21.5703125" style="11" customWidth="1"/>
    <col min="1022" max="1272" width="9.140625" style="11"/>
    <col min="1273" max="1273" width="54.7109375" style="11" customWidth="1"/>
    <col min="1274" max="1274" width="28.28515625" style="11" customWidth="1"/>
    <col min="1275" max="1275" width="9.140625" style="11"/>
    <col min="1276" max="1276" width="18.5703125" style="11" customWidth="1"/>
    <col min="1277" max="1277" width="21.5703125" style="11" customWidth="1"/>
    <col min="1278" max="1528" width="9.140625" style="11"/>
    <col min="1529" max="1529" width="54.7109375" style="11" customWidth="1"/>
    <col min="1530" max="1530" width="28.28515625" style="11" customWidth="1"/>
    <col min="1531" max="1531" width="9.140625" style="11"/>
    <col min="1532" max="1532" width="18.5703125" style="11" customWidth="1"/>
    <col min="1533" max="1533" width="21.5703125" style="11" customWidth="1"/>
    <col min="1534" max="1784" width="9.140625" style="11"/>
    <col min="1785" max="1785" width="54.7109375" style="11" customWidth="1"/>
    <col min="1786" max="1786" width="28.28515625" style="11" customWidth="1"/>
    <col min="1787" max="1787" width="9.140625" style="11"/>
    <col min="1788" max="1788" width="18.5703125" style="11" customWidth="1"/>
    <col min="1789" max="1789" width="21.5703125" style="11" customWidth="1"/>
    <col min="1790" max="2040" width="9.140625" style="11"/>
    <col min="2041" max="2041" width="54.7109375" style="11" customWidth="1"/>
    <col min="2042" max="2042" width="28.28515625" style="11" customWidth="1"/>
    <col min="2043" max="2043" width="9.140625" style="11"/>
    <col min="2044" max="2044" width="18.5703125" style="11" customWidth="1"/>
    <col min="2045" max="2045" width="21.5703125" style="11" customWidth="1"/>
    <col min="2046" max="2296" width="9.140625" style="11"/>
    <col min="2297" max="2297" width="54.7109375" style="11" customWidth="1"/>
    <col min="2298" max="2298" width="28.28515625" style="11" customWidth="1"/>
    <col min="2299" max="2299" width="9.140625" style="11"/>
    <col min="2300" max="2300" width="18.5703125" style="11" customWidth="1"/>
    <col min="2301" max="2301" width="21.5703125" style="11" customWidth="1"/>
    <col min="2302" max="2552" width="9.140625" style="11"/>
    <col min="2553" max="2553" width="54.7109375" style="11" customWidth="1"/>
    <col min="2554" max="2554" width="28.28515625" style="11" customWidth="1"/>
    <col min="2555" max="2555" width="9.140625" style="11"/>
    <col min="2556" max="2556" width="18.5703125" style="11" customWidth="1"/>
    <col min="2557" max="2557" width="21.5703125" style="11" customWidth="1"/>
    <col min="2558" max="2808" width="9.140625" style="11"/>
    <col min="2809" max="2809" width="54.7109375" style="11" customWidth="1"/>
    <col min="2810" max="2810" width="28.28515625" style="11" customWidth="1"/>
    <col min="2811" max="2811" width="9.140625" style="11"/>
    <col min="2812" max="2812" width="18.5703125" style="11" customWidth="1"/>
    <col min="2813" max="2813" width="21.5703125" style="11" customWidth="1"/>
    <col min="2814" max="3064" width="9.140625" style="11"/>
    <col min="3065" max="3065" width="54.7109375" style="11" customWidth="1"/>
    <col min="3066" max="3066" width="28.28515625" style="11" customWidth="1"/>
    <col min="3067" max="3067" width="9.140625" style="11"/>
    <col min="3068" max="3068" width="18.5703125" style="11" customWidth="1"/>
    <col min="3069" max="3069" width="21.5703125" style="11" customWidth="1"/>
    <col min="3070" max="3320" width="9.140625" style="11"/>
    <col min="3321" max="3321" width="54.7109375" style="11" customWidth="1"/>
    <col min="3322" max="3322" width="28.28515625" style="11" customWidth="1"/>
    <col min="3323" max="3323" width="9.140625" style="11"/>
    <col min="3324" max="3324" width="18.5703125" style="11" customWidth="1"/>
    <col min="3325" max="3325" width="21.5703125" style="11" customWidth="1"/>
    <col min="3326" max="3576" width="9.140625" style="11"/>
    <col min="3577" max="3577" width="54.7109375" style="11" customWidth="1"/>
    <col min="3578" max="3578" width="28.28515625" style="11" customWidth="1"/>
    <col min="3579" max="3579" width="9.140625" style="11"/>
    <col min="3580" max="3580" width="18.5703125" style="11" customWidth="1"/>
    <col min="3581" max="3581" width="21.5703125" style="11" customWidth="1"/>
    <col min="3582" max="3832" width="9.140625" style="11"/>
    <col min="3833" max="3833" width="54.7109375" style="11" customWidth="1"/>
    <col min="3834" max="3834" width="28.28515625" style="11" customWidth="1"/>
    <col min="3835" max="3835" width="9.140625" style="11"/>
    <col min="3836" max="3836" width="18.5703125" style="11" customWidth="1"/>
    <col min="3837" max="3837" width="21.5703125" style="11" customWidth="1"/>
    <col min="3838" max="4088" width="9.140625" style="11"/>
    <col min="4089" max="4089" width="54.7109375" style="11" customWidth="1"/>
    <col min="4090" max="4090" width="28.28515625" style="11" customWidth="1"/>
    <col min="4091" max="4091" width="9.140625" style="11"/>
    <col min="4092" max="4092" width="18.5703125" style="11" customWidth="1"/>
    <col min="4093" max="4093" width="21.5703125" style="11" customWidth="1"/>
    <col min="4094" max="4344" width="9.140625" style="11"/>
    <col min="4345" max="4345" width="54.7109375" style="11" customWidth="1"/>
    <col min="4346" max="4346" width="28.28515625" style="11" customWidth="1"/>
    <col min="4347" max="4347" width="9.140625" style="11"/>
    <col min="4348" max="4348" width="18.5703125" style="11" customWidth="1"/>
    <col min="4349" max="4349" width="21.5703125" style="11" customWidth="1"/>
    <col min="4350" max="4600" width="9.140625" style="11"/>
    <col min="4601" max="4601" width="54.7109375" style="11" customWidth="1"/>
    <col min="4602" max="4602" width="28.28515625" style="11" customWidth="1"/>
    <col min="4603" max="4603" width="9.140625" style="11"/>
    <col min="4604" max="4604" width="18.5703125" style="11" customWidth="1"/>
    <col min="4605" max="4605" width="21.5703125" style="11" customWidth="1"/>
    <col min="4606" max="4856" width="9.140625" style="11"/>
    <col min="4857" max="4857" width="54.7109375" style="11" customWidth="1"/>
    <col min="4858" max="4858" width="28.28515625" style="11" customWidth="1"/>
    <col min="4859" max="4859" width="9.140625" style="11"/>
    <col min="4860" max="4860" width="18.5703125" style="11" customWidth="1"/>
    <col min="4861" max="4861" width="21.5703125" style="11" customWidth="1"/>
    <col min="4862" max="5112" width="9.140625" style="11"/>
    <col min="5113" max="5113" width="54.7109375" style="11" customWidth="1"/>
    <col min="5114" max="5114" width="28.28515625" style="11" customWidth="1"/>
    <col min="5115" max="5115" width="9.140625" style="11"/>
    <col min="5116" max="5116" width="18.5703125" style="11" customWidth="1"/>
    <col min="5117" max="5117" width="21.5703125" style="11" customWidth="1"/>
    <col min="5118" max="5368" width="9.140625" style="11"/>
    <col min="5369" max="5369" width="54.7109375" style="11" customWidth="1"/>
    <col min="5370" max="5370" width="28.28515625" style="11" customWidth="1"/>
    <col min="5371" max="5371" width="9.140625" style="11"/>
    <col min="5372" max="5372" width="18.5703125" style="11" customWidth="1"/>
    <col min="5373" max="5373" width="21.5703125" style="11" customWidth="1"/>
    <col min="5374" max="5624" width="9.140625" style="11"/>
    <col min="5625" max="5625" width="54.7109375" style="11" customWidth="1"/>
    <col min="5626" max="5626" width="28.28515625" style="11" customWidth="1"/>
    <col min="5627" max="5627" width="9.140625" style="11"/>
    <col min="5628" max="5628" width="18.5703125" style="11" customWidth="1"/>
    <col min="5629" max="5629" width="21.5703125" style="11" customWidth="1"/>
    <col min="5630" max="5880" width="9.140625" style="11"/>
    <col min="5881" max="5881" width="54.7109375" style="11" customWidth="1"/>
    <col min="5882" max="5882" width="28.28515625" style="11" customWidth="1"/>
    <col min="5883" max="5883" width="9.140625" style="11"/>
    <col min="5884" max="5884" width="18.5703125" style="11" customWidth="1"/>
    <col min="5885" max="5885" width="21.5703125" style="11" customWidth="1"/>
    <col min="5886" max="6136" width="9.140625" style="11"/>
    <col min="6137" max="6137" width="54.7109375" style="11" customWidth="1"/>
    <col min="6138" max="6138" width="28.28515625" style="11" customWidth="1"/>
    <col min="6139" max="6139" width="9.140625" style="11"/>
    <col min="6140" max="6140" width="18.5703125" style="11" customWidth="1"/>
    <col min="6141" max="6141" width="21.5703125" style="11" customWidth="1"/>
    <col min="6142" max="6392" width="9.140625" style="11"/>
    <col min="6393" max="6393" width="54.7109375" style="11" customWidth="1"/>
    <col min="6394" max="6394" width="28.28515625" style="11" customWidth="1"/>
    <col min="6395" max="6395" width="9.140625" style="11"/>
    <col min="6396" max="6396" width="18.5703125" style="11" customWidth="1"/>
    <col min="6397" max="6397" width="21.5703125" style="11" customWidth="1"/>
    <col min="6398" max="6648" width="9.140625" style="11"/>
    <col min="6649" max="6649" width="54.7109375" style="11" customWidth="1"/>
    <col min="6650" max="6650" width="28.28515625" style="11" customWidth="1"/>
    <col min="6651" max="6651" width="9.140625" style="11"/>
    <col min="6652" max="6652" width="18.5703125" style="11" customWidth="1"/>
    <col min="6653" max="6653" width="21.5703125" style="11" customWidth="1"/>
    <col min="6654" max="6904" width="9.140625" style="11"/>
    <col min="6905" max="6905" width="54.7109375" style="11" customWidth="1"/>
    <col min="6906" max="6906" width="28.28515625" style="11" customWidth="1"/>
    <col min="6907" max="6907" width="9.140625" style="11"/>
    <col min="6908" max="6908" width="18.5703125" style="11" customWidth="1"/>
    <col min="6909" max="6909" width="21.5703125" style="11" customWidth="1"/>
    <col min="6910" max="7160" width="9.140625" style="11"/>
    <col min="7161" max="7161" width="54.7109375" style="11" customWidth="1"/>
    <col min="7162" max="7162" width="28.28515625" style="11" customWidth="1"/>
    <col min="7163" max="7163" width="9.140625" style="11"/>
    <col min="7164" max="7164" width="18.5703125" style="11" customWidth="1"/>
    <col min="7165" max="7165" width="21.5703125" style="11" customWidth="1"/>
    <col min="7166" max="7416" width="9.140625" style="11"/>
    <col min="7417" max="7417" width="54.7109375" style="11" customWidth="1"/>
    <col min="7418" max="7418" width="28.28515625" style="11" customWidth="1"/>
    <col min="7419" max="7419" width="9.140625" style="11"/>
    <col min="7420" max="7420" width="18.5703125" style="11" customWidth="1"/>
    <col min="7421" max="7421" width="21.5703125" style="11" customWidth="1"/>
    <col min="7422" max="7672" width="9.140625" style="11"/>
    <col min="7673" max="7673" width="54.7109375" style="11" customWidth="1"/>
    <col min="7674" max="7674" width="28.28515625" style="11" customWidth="1"/>
    <col min="7675" max="7675" width="9.140625" style="11"/>
    <col min="7676" max="7676" width="18.5703125" style="11" customWidth="1"/>
    <col min="7677" max="7677" width="21.5703125" style="11" customWidth="1"/>
    <col min="7678" max="7928" width="9.140625" style="11"/>
    <col min="7929" max="7929" width="54.7109375" style="11" customWidth="1"/>
    <col min="7930" max="7930" width="28.28515625" style="11" customWidth="1"/>
    <col min="7931" max="7931" width="9.140625" style="11"/>
    <col min="7932" max="7932" width="18.5703125" style="11" customWidth="1"/>
    <col min="7933" max="7933" width="21.5703125" style="11" customWidth="1"/>
    <col min="7934" max="8184" width="9.140625" style="11"/>
    <col min="8185" max="8185" width="54.7109375" style="11" customWidth="1"/>
    <col min="8186" max="8186" width="28.28515625" style="11" customWidth="1"/>
    <col min="8187" max="8187" width="9.140625" style="11"/>
    <col min="8188" max="8188" width="18.5703125" style="11" customWidth="1"/>
    <col min="8189" max="8189" width="21.5703125" style="11" customWidth="1"/>
    <col min="8190" max="8440" width="9.140625" style="11"/>
    <col min="8441" max="8441" width="54.7109375" style="11" customWidth="1"/>
    <col min="8442" max="8442" width="28.28515625" style="11" customWidth="1"/>
    <col min="8443" max="8443" width="9.140625" style="11"/>
    <col min="8444" max="8444" width="18.5703125" style="11" customWidth="1"/>
    <col min="8445" max="8445" width="21.5703125" style="11" customWidth="1"/>
    <col min="8446" max="8696" width="9.140625" style="11"/>
    <col min="8697" max="8697" width="54.7109375" style="11" customWidth="1"/>
    <col min="8698" max="8698" width="28.28515625" style="11" customWidth="1"/>
    <col min="8699" max="8699" width="9.140625" style="11"/>
    <col min="8700" max="8700" width="18.5703125" style="11" customWidth="1"/>
    <col min="8701" max="8701" width="21.5703125" style="11" customWidth="1"/>
    <col min="8702" max="8952" width="9.140625" style="11"/>
    <col min="8953" max="8953" width="54.7109375" style="11" customWidth="1"/>
    <col min="8954" max="8954" width="28.28515625" style="11" customWidth="1"/>
    <col min="8955" max="8955" width="9.140625" style="11"/>
    <col min="8956" max="8956" width="18.5703125" style="11" customWidth="1"/>
    <col min="8957" max="8957" width="21.5703125" style="11" customWidth="1"/>
    <col min="8958" max="9208" width="9.140625" style="11"/>
    <col min="9209" max="9209" width="54.7109375" style="11" customWidth="1"/>
    <col min="9210" max="9210" width="28.28515625" style="11" customWidth="1"/>
    <col min="9211" max="9211" width="9.140625" style="11"/>
    <col min="9212" max="9212" width="18.5703125" style="11" customWidth="1"/>
    <col min="9213" max="9213" width="21.5703125" style="11" customWidth="1"/>
    <col min="9214" max="9464" width="9.140625" style="11"/>
    <col min="9465" max="9465" width="54.7109375" style="11" customWidth="1"/>
    <col min="9466" max="9466" width="28.28515625" style="11" customWidth="1"/>
    <col min="9467" max="9467" width="9.140625" style="11"/>
    <col min="9468" max="9468" width="18.5703125" style="11" customWidth="1"/>
    <col min="9469" max="9469" width="21.5703125" style="11" customWidth="1"/>
    <col min="9470" max="9720" width="9.140625" style="11"/>
    <col min="9721" max="9721" width="54.7109375" style="11" customWidth="1"/>
    <col min="9722" max="9722" width="28.28515625" style="11" customWidth="1"/>
    <col min="9723" max="9723" width="9.140625" style="11"/>
    <col min="9724" max="9724" width="18.5703125" style="11" customWidth="1"/>
    <col min="9725" max="9725" width="21.5703125" style="11" customWidth="1"/>
    <col min="9726" max="9976" width="9.140625" style="11"/>
    <col min="9977" max="9977" width="54.7109375" style="11" customWidth="1"/>
    <col min="9978" max="9978" width="28.28515625" style="11" customWidth="1"/>
    <col min="9979" max="9979" width="9.140625" style="11"/>
    <col min="9980" max="9980" width="18.5703125" style="11" customWidth="1"/>
    <col min="9981" max="9981" width="21.5703125" style="11" customWidth="1"/>
    <col min="9982" max="10232" width="9.140625" style="11"/>
    <col min="10233" max="10233" width="54.7109375" style="11" customWidth="1"/>
    <col min="10234" max="10234" width="28.28515625" style="11" customWidth="1"/>
    <col min="10235" max="10235" width="9.140625" style="11"/>
    <col min="10236" max="10236" width="18.5703125" style="11" customWidth="1"/>
    <col min="10237" max="10237" width="21.5703125" style="11" customWidth="1"/>
    <col min="10238" max="10488" width="9.140625" style="11"/>
    <col min="10489" max="10489" width="54.7109375" style="11" customWidth="1"/>
    <col min="10490" max="10490" width="28.28515625" style="11" customWidth="1"/>
    <col min="10491" max="10491" width="9.140625" style="11"/>
    <col min="10492" max="10492" width="18.5703125" style="11" customWidth="1"/>
    <col min="10493" max="10493" width="21.5703125" style="11" customWidth="1"/>
    <col min="10494" max="10744" width="9.140625" style="11"/>
    <col min="10745" max="10745" width="54.7109375" style="11" customWidth="1"/>
    <col min="10746" max="10746" width="28.28515625" style="11" customWidth="1"/>
    <col min="10747" max="10747" width="9.140625" style="11"/>
    <col min="10748" max="10748" width="18.5703125" style="11" customWidth="1"/>
    <col min="10749" max="10749" width="21.5703125" style="11" customWidth="1"/>
    <col min="10750" max="11000" width="9.140625" style="11"/>
    <col min="11001" max="11001" width="54.7109375" style="11" customWidth="1"/>
    <col min="11002" max="11002" width="28.28515625" style="11" customWidth="1"/>
    <col min="11003" max="11003" width="9.140625" style="11"/>
    <col min="11004" max="11004" width="18.5703125" style="11" customWidth="1"/>
    <col min="11005" max="11005" width="21.5703125" style="11" customWidth="1"/>
    <col min="11006" max="11256" width="9.140625" style="11"/>
    <col min="11257" max="11257" width="54.7109375" style="11" customWidth="1"/>
    <col min="11258" max="11258" width="28.28515625" style="11" customWidth="1"/>
    <col min="11259" max="11259" width="9.140625" style="11"/>
    <col min="11260" max="11260" width="18.5703125" style="11" customWidth="1"/>
    <col min="11261" max="11261" width="21.5703125" style="11" customWidth="1"/>
    <col min="11262" max="11512" width="9.140625" style="11"/>
    <col min="11513" max="11513" width="54.7109375" style="11" customWidth="1"/>
    <col min="11514" max="11514" width="28.28515625" style="11" customWidth="1"/>
    <col min="11515" max="11515" width="9.140625" style="11"/>
    <col min="11516" max="11516" width="18.5703125" style="11" customWidth="1"/>
    <col min="11517" max="11517" width="21.5703125" style="11" customWidth="1"/>
    <col min="11518" max="11768" width="9.140625" style="11"/>
    <col min="11769" max="11769" width="54.7109375" style="11" customWidth="1"/>
    <col min="11770" max="11770" width="28.28515625" style="11" customWidth="1"/>
    <col min="11771" max="11771" width="9.140625" style="11"/>
    <col min="11772" max="11772" width="18.5703125" style="11" customWidth="1"/>
    <col min="11773" max="11773" width="21.5703125" style="11" customWidth="1"/>
    <col min="11774" max="12024" width="9.140625" style="11"/>
    <col min="12025" max="12025" width="54.7109375" style="11" customWidth="1"/>
    <col min="12026" max="12026" width="28.28515625" style="11" customWidth="1"/>
    <col min="12027" max="12027" width="9.140625" style="11"/>
    <col min="12028" max="12028" width="18.5703125" style="11" customWidth="1"/>
    <col min="12029" max="12029" width="21.5703125" style="11" customWidth="1"/>
    <col min="12030" max="12280" width="9.140625" style="11"/>
    <col min="12281" max="12281" width="54.7109375" style="11" customWidth="1"/>
    <col min="12282" max="12282" width="28.28515625" style="11" customWidth="1"/>
    <col min="12283" max="12283" width="9.140625" style="11"/>
    <col min="12284" max="12284" width="18.5703125" style="11" customWidth="1"/>
    <col min="12285" max="12285" width="21.5703125" style="11" customWidth="1"/>
    <col min="12286" max="12536" width="9.140625" style="11"/>
    <col min="12537" max="12537" width="54.7109375" style="11" customWidth="1"/>
    <col min="12538" max="12538" width="28.28515625" style="11" customWidth="1"/>
    <col min="12539" max="12539" width="9.140625" style="11"/>
    <col min="12540" max="12540" width="18.5703125" style="11" customWidth="1"/>
    <col min="12541" max="12541" width="21.5703125" style="11" customWidth="1"/>
    <col min="12542" max="12792" width="9.140625" style="11"/>
    <col min="12793" max="12793" width="54.7109375" style="11" customWidth="1"/>
    <col min="12794" max="12794" width="28.28515625" style="11" customWidth="1"/>
    <col min="12795" max="12795" width="9.140625" style="11"/>
    <col min="12796" max="12796" width="18.5703125" style="11" customWidth="1"/>
    <col min="12797" max="12797" width="21.5703125" style="11" customWidth="1"/>
    <col min="12798" max="13048" width="9.140625" style="11"/>
    <col min="13049" max="13049" width="54.7109375" style="11" customWidth="1"/>
    <col min="13050" max="13050" width="28.28515625" style="11" customWidth="1"/>
    <col min="13051" max="13051" width="9.140625" style="11"/>
    <col min="13052" max="13052" width="18.5703125" style="11" customWidth="1"/>
    <col min="13053" max="13053" width="21.5703125" style="11" customWidth="1"/>
    <col min="13054" max="13304" width="9.140625" style="11"/>
    <col min="13305" max="13305" width="54.7109375" style="11" customWidth="1"/>
    <col min="13306" max="13306" width="28.28515625" style="11" customWidth="1"/>
    <col min="13307" max="13307" width="9.140625" style="11"/>
    <col min="13308" max="13308" width="18.5703125" style="11" customWidth="1"/>
    <col min="13309" max="13309" width="21.5703125" style="11" customWidth="1"/>
    <col min="13310" max="13560" width="9.140625" style="11"/>
    <col min="13561" max="13561" width="54.7109375" style="11" customWidth="1"/>
    <col min="13562" max="13562" width="28.28515625" style="11" customWidth="1"/>
    <col min="13563" max="13563" width="9.140625" style="11"/>
    <col min="13564" max="13564" width="18.5703125" style="11" customWidth="1"/>
    <col min="13565" max="13565" width="21.5703125" style="11" customWidth="1"/>
    <col min="13566" max="13816" width="9.140625" style="11"/>
    <col min="13817" max="13817" width="54.7109375" style="11" customWidth="1"/>
    <col min="13818" max="13818" width="28.28515625" style="11" customWidth="1"/>
    <col min="13819" max="13819" width="9.140625" style="11"/>
    <col min="13820" max="13820" width="18.5703125" style="11" customWidth="1"/>
    <col min="13821" max="13821" width="21.5703125" style="11" customWidth="1"/>
    <col min="13822" max="14072" width="9.140625" style="11"/>
    <col min="14073" max="14073" width="54.7109375" style="11" customWidth="1"/>
    <col min="14074" max="14074" width="28.28515625" style="11" customWidth="1"/>
    <col min="14075" max="14075" width="9.140625" style="11"/>
    <col min="14076" max="14076" width="18.5703125" style="11" customWidth="1"/>
    <col min="14077" max="14077" width="21.5703125" style="11" customWidth="1"/>
    <col min="14078" max="14328" width="9.140625" style="11"/>
    <col min="14329" max="14329" width="54.7109375" style="11" customWidth="1"/>
    <col min="14330" max="14330" width="28.28515625" style="11" customWidth="1"/>
    <col min="14331" max="14331" width="9.140625" style="11"/>
    <col min="14332" max="14332" width="18.5703125" style="11" customWidth="1"/>
    <col min="14333" max="14333" width="21.5703125" style="11" customWidth="1"/>
    <col min="14334" max="14584" width="9.140625" style="11"/>
    <col min="14585" max="14585" width="54.7109375" style="11" customWidth="1"/>
    <col min="14586" max="14586" width="28.28515625" style="11" customWidth="1"/>
    <col min="14587" max="14587" width="9.140625" style="11"/>
    <col min="14588" max="14588" width="18.5703125" style="11" customWidth="1"/>
    <col min="14589" max="14589" width="21.5703125" style="11" customWidth="1"/>
    <col min="14590" max="14840" width="9.140625" style="11"/>
    <col min="14841" max="14841" width="54.7109375" style="11" customWidth="1"/>
    <col min="14842" max="14842" width="28.28515625" style="11" customWidth="1"/>
    <col min="14843" max="14843" width="9.140625" style="11"/>
    <col min="14844" max="14844" width="18.5703125" style="11" customWidth="1"/>
    <col min="14845" max="14845" width="21.5703125" style="11" customWidth="1"/>
    <col min="14846" max="15096" width="9.140625" style="11"/>
    <col min="15097" max="15097" width="54.7109375" style="11" customWidth="1"/>
    <col min="15098" max="15098" width="28.28515625" style="11" customWidth="1"/>
    <col min="15099" max="15099" width="9.140625" style="11"/>
    <col min="15100" max="15100" width="18.5703125" style="11" customWidth="1"/>
    <col min="15101" max="15101" width="21.5703125" style="11" customWidth="1"/>
    <col min="15102" max="15352" width="9.140625" style="11"/>
    <col min="15353" max="15353" width="54.7109375" style="11" customWidth="1"/>
    <col min="15354" max="15354" width="28.28515625" style="11" customWidth="1"/>
    <col min="15355" max="15355" width="9.140625" style="11"/>
    <col min="15356" max="15356" width="18.5703125" style="11" customWidth="1"/>
    <col min="15357" max="15357" width="21.5703125" style="11" customWidth="1"/>
    <col min="15358" max="15608" width="9.140625" style="11"/>
    <col min="15609" max="15609" width="54.7109375" style="11" customWidth="1"/>
    <col min="15610" max="15610" width="28.28515625" style="11" customWidth="1"/>
    <col min="15611" max="15611" width="9.140625" style="11"/>
    <col min="15612" max="15612" width="18.5703125" style="11" customWidth="1"/>
    <col min="15613" max="15613" width="21.5703125" style="11" customWidth="1"/>
    <col min="15614" max="15864" width="9.140625" style="11"/>
    <col min="15865" max="15865" width="54.7109375" style="11" customWidth="1"/>
    <col min="15866" max="15866" width="28.28515625" style="11" customWidth="1"/>
    <col min="15867" max="15867" width="9.140625" style="11"/>
    <col min="15868" max="15868" width="18.5703125" style="11" customWidth="1"/>
    <col min="15869" max="15869" width="21.5703125" style="11" customWidth="1"/>
    <col min="15870" max="16120" width="9.140625" style="11"/>
    <col min="16121" max="16121" width="54.7109375" style="11" customWidth="1"/>
    <col min="16122" max="16122" width="28.28515625" style="11" customWidth="1"/>
    <col min="16123" max="16123" width="9.140625" style="11"/>
    <col min="16124" max="16124" width="18.5703125" style="11" customWidth="1"/>
    <col min="16125" max="16125" width="21.5703125" style="11" customWidth="1"/>
    <col min="16126" max="16384" width="9.140625" style="11"/>
  </cols>
  <sheetData>
    <row r="1" spans="1:13" x14ac:dyDescent="0.2">
      <c r="A1" s="18" t="s">
        <v>5240</v>
      </c>
      <c r="B1" s="740" t="str">
        <f>HYPERLINK("#List!$A$1", "Preparatory")</f>
        <v>Preparatory</v>
      </c>
    </row>
    <row r="2" spans="1:13" x14ac:dyDescent="0.2">
      <c r="A2" s="18"/>
    </row>
    <row r="3" spans="1:13" x14ac:dyDescent="0.2">
      <c r="A3" s="17" t="s">
        <v>1254</v>
      </c>
      <c r="C3" s="17"/>
      <c r="D3" s="17"/>
      <c r="E3" s="17"/>
      <c r="F3" s="17"/>
      <c r="G3" s="17"/>
      <c r="H3" s="17"/>
    </row>
    <row r="4" spans="1:13" x14ac:dyDescent="0.2">
      <c r="A4" s="17" t="s">
        <v>2364</v>
      </c>
      <c r="C4" s="17"/>
      <c r="D4" s="100"/>
      <c r="E4" s="4"/>
      <c r="F4" s="4"/>
      <c r="G4" s="4"/>
      <c r="H4" s="4"/>
    </row>
    <row r="6" spans="1:13" x14ac:dyDescent="0.2">
      <c r="A6" s="18" t="s">
        <v>7037</v>
      </c>
    </row>
    <row r="8" spans="1:13" x14ac:dyDescent="0.2">
      <c r="A8" s="19" t="s">
        <v>1253</v>
      </c>
      <c r="C8" s="17"/>
      <c r="F8" s="92"/>
      <c r="K8" s="14"/>
      <c r="L8" s="14"/>
      <c r="M8" s="14"/>
    </row>
    <row r="9" spans="1:13" ht="14.25" x14ac:dyDescent="0.25">
      <c r="A9" s="17"/>
      <c r="B9" s="17"/>
      <c r="C9" s="12" t="s">
        <v>7568</v>
      </c>
      <c r="D9" s="17"/>
      <c r="E9" s="17"/>
      <c r="F9" s="17"/>
    </row>
    <row r="10" spans="1:13" x14ac:dyDescent="0.2">
      <c r="A10" s="17"/>
      <c r="B10" s="68"/>
      <c r="C10" s="506" t="s">
        <v>7811</v>
      </c>
      <c r="D10" s="17"/>
      <c r="E10" s="17"/>
      <c r="F10" s="17"/>
      <c r="G10" s="17"/>
    </row>
    <row r="11" spans="1:13" x14ac:dyDescent="0.2">
      <c r="A11" s="17" t="s">
        <v>1251</v>
      </c>
      <c r="B11" s="506" t="s">
        <v>7807</v>
      </c>
      <c r="C11" s="215" t="s">
        <v>23</v>
      </c>
      <c r="D11" s="17" t="s">
        <v>4583</v>
      </c>
      <c r="E11" s="17" t="s">
        <v>4360</v>
      </c>
      <c r="F11" s="17" t="s">
        <v>4524</v>
      </c>
      <c r="G11" s="17" t="s">
        <v>4392</v>
      </c>
      <c r="H11" s="14" t="s">
        <v>2106</v>
      </c>
      <c r="I11" s="14" t="s">
        <v>4233</v>
      </c>
    </row>
    <row r="12" spans="1:13" x14ac:dyDescent="0.2">
      <c r="C12" s="17"/>
      <c r="E12" s="17"/>
      <c r="F12" s="17"/>
      <c r="G12" s="17"/>
      <c r="H12" s="17"/>
    </row>
    <row r="13" spans="1:13" x14ac:dyDescent="0.2">
      <c r="A13" s="18" t="s">
        <v>7038</v>
      </c>
      <c r="C13" s="17"/>
      <c r="E13" s="17"/>
      <c r="F13" s="17"/>
      <c r="G13" s="17"/>
      <c r="H13" s="17"/>
    </row>
    <row r="14" spans="1:13" x14ac:dyDescent="0.2">
      <c r="A14" s="318" t="s">
        <v>48</v>
      </c>
      <c r="C14" s="17"/>
      <c r="E14" s="17"/>
      <c r="F14" s="17"/>
      <c r="G14" s="17"/>
      <c r="H14" s="17"/>
    </row>
    <row r="15" spans="1:13" x14ac:dyDescent="0.2">
      <c r="A15" s="318" t="s">
        <v>4583</v>
      </c>
      <c r="C15" s="17"/>
      <c r="E15" s="17"/>
      <c r="F15" s="17"/>
      <c r="G15" s="17"/>
      <c r="H15" s="17"/>
    </row>
    <row r="16" spans="1:13" x14ac:dyDescent="0.2">
      <c r="A16" s="318" t="s">
        <v>4360</v>
      </c>
      <c r="C16" s="17"/>
      <c r="E16" s="17"/>
      <c r="F16" s="17"/>
      <c r="G16" s="17"/>
      <c r="H16" s="17"/>
    </row>
    <row r="17" spans="1:10" x14ac:dyDescent="0.2">
      <c r="A17" s="318"/>
      <c r="C17" s="17"/>
      <c r="E17" s="17"/>
      <c r="F17" s="17"/>
      <c r="G17" s="17"/>
      <c r="H17" s="17"/>
    </row>
    <row r="18" spans="1:10" x14ac:dyDescent="0.2">
      <c r="A18" s="92" t="s">
        <v>1252</v>
      </c>
      <c r="B18" s="92"/>
      <c r="C18" s="17"/>
      <c r="D18" s="51"/>
      <c r="E18" s="17"/>
      <c r="F18" s="17"/>
      <c r="G18" s="17"/>
      <c r="H18" s="17"/>
    </row>
    <row r="19" spans="1:10" x14ac:dyDescent="0.2">
      <c r="C19" s="17"/>
      <c r="D19" s="51"/>
      <c r="E19" s="17"/>
      <c r="H19" s="17"/>
    </row>
    <row r="20" spans="1:10" ht="63.75" x14ac:dyDescent="0.2">
      <c r="A20" s="51"/>
      <c r="B20" s="82"/>
      <c r="C20" s="215" t="s">
        <v>7459</v>
      </c>
      <c r="D20" s="215" t="s">
        <v>1250</v>
      </c>
      <c r="E20" s="51"/>
    </row>
    <row r="21" spans="1:10" x14ac:dyDescent="0.2">
      <c r="A21" s="51"/>
      <c r="B21" s="82"/>
      <c r="C21" s="313" t="s">
        <v>7835</v>
      </c>
      <c r="D21" s="313" t="s">
        <v>7836</v>
      </c>
      <c r="E21" s="51"/>
    </row>
    <row r="22" spans="1:10" x14ac:dyDescent="0.2">
      <c r="A22" s="89" t="s">
        <v>1249</v>
      </c>
      <c r="B22" s="512" t="s">
        <v>7808</v>
      </c>
      <c r="C22" s="596" t="s">
        <v>274</v>
      </c>
      <c r="D22" s="596" t="s">
        <v>239</v>
      </c>
      <c r="E22" s="13" t="s">
        <v>4525</v>
      </c>
      <c r="I22" s="13"/>
      <c r="J22" s="17"/>
    </row>
    <row r="23" spans="1:10" x14ac:dyDescent="0.2">
      <c r="A23" s="89" t="s">
        <v>1248</v>
      </c>
      <c r="B23" s="512" t="s">
        <v>7809</v>
      </c>
      <c r="C23" s="596" t="s">
        <v>424</v>
      </c>
      <c r="D23" s="596" t="s">
        <v>238</v>
      </c>
      <c r="E23" s="13" t="s">
        <v>4526</v>
      </c>
      <c r="I23" s="13"/>
      <c r="J23" s="17"/>
    </row>
    <row r="24" spans="1:10" x14ac:dyDescent="0.2">
      <c r="A24" s="89" t="s">
        <v>1247</v>
      </c>
      <c r="B24" s="512" t="s">
        <v>7810</v>
      </c>
      <c r="C24" s="596" t="s">
        <v>553</v>
      </c>
      <c r="D24" s="596" t="s">
        <v>237</v>
      </c>
      <c r="E24" s="13" t="s">
        <v>4527</v>
      </c>
      <c r="I24" s="13"/>
      <c r="J24" s="17"/>
    </row>
    <row r="25" spans="1:10" x14ac:dyDescent="0.2">
      <c r="A25" s="504" t="s">
        <v>1246</v>
      </c>
      <c r="B25" s="512" t="s">
        <v>7852</v>
      </c>
      <c r="C25" s="596" t="s">
        <v>434</v>
      </c>
      <c r="D25" s="596" t="s">
        <v>395</v>
      </c>
      <c r="E25" s="13" t="s">
        <v>4530</v>
      </c>
      <c r="I25" s="13"/>
      <c r="J25" s="17"/>
    </row>
    <row r="26" spans="1:10" x14ac:dyDescent="0.2">
      <c r="A26" s="504" t="s">
        <v>1245</v>
      </c>
      <c r="B26" s="512" t="s">
        <v>7853</v>
      </c>
      <c r="C26" s="596" t="s">
        <v>420</v>
      </c>
      <c r="D26" s="596" t="s">
        <v>394</v>
      </c>
      <c r="E26" s="13" t="s">
        <v>4531</v>
      </c>
      <c r="I26" s="13"/>
      <c r="J26" s="17"/>
    </row>
    <row r="27" spans="1:10" x14ac:dyDescent="0.2">
      <c r="A27" s="504" t="s">
        <v>1244</v>
      </c>
      <c r="B27" s="512" t="s">
        <v>7854</v>
      </c>
      <c r="C27" s="596" t="s">
        <v>492</v>
      </c>
      <c r="D27" s="596" t="s">
        <v>393</v>
      </c>
      <c r="E27" s="13" t="s">
        <v>4532</v>
      </c>
      <c r="I27" s="13"/>
      <c r="J27" s="17"/>
    </row>
    <row r="28" spans="1:10" x14ac:dyDescent="0.2">
      <c r="A28" s="504" t="s">
        <v>1243</v>
      </c>
      <c r="B28" s="512" t="s">
        <v>7890</v>
      </c>
      <c r="C28" s="596" t="s">
        <v>418</v>
      </c>
      <c r="D28" s="596" t="s">
        <v>392</v>
      </c>
      <c r="E28" s="13" t="s">
        <v>4533</v>
      </c>
      <c r="I28" s="13"/>
      <c r="J28" s="17"/>
    </row>
    <row r="29" spans="1:10" x14ac:dyDescent="0.2">
      <c r="A29" s="504" t="s">
        <v>1242</v>
      </c>
      <c r="B29" s="512" t="s">
        <v>7891</v>
      </c>
      <c r="C29" s="596" t="s">
        <v>416</v>
      </c>
      <c r="D29" s="596" t="s">
        <v>391</v>
      </c>
      <c r="E29" s="13" t="s">
        <v>4534</v>
      </c>
      <c r="I29" s="13"/>
      <c r="J29" s="17"/>
    </row>
    <row r="30" spans="1:10" x14ac:dyDescent="0.2">
      <c r="A30" s="504" t="s">
        <v>1241</v>
      </c>
      <c r="B30" s="512" t="s">
        <v>7812</v>
      </c>
      <c r="C30" s="596" t="s">
        <v>488</v>
      </c>
      <c r="D30" s="596" t="s">
        <v>390</v>
      </c>
      <c r="E30" s="13" t="s">
        <v>4535</v>
      </c>
      <c r="I30" s="13"/>
      <c r="J30" s="17"/>
    </row>
    <row r="31" spans="1:10" x14ac:dyDescent="0.2">
      <c r="A31" s="504" t="s">
        <v>1240</v>
      </c>
      <c r="B31" s="512" t="s">
        <v>7813</v>
      </c>
      <c r="C31" s="596" t="s">
        <v>443</v>
      </c>
      <c r="D31" s="596" t="s">
        <v>541</v>
      </c>
      <c r="E31" s="13" t="s">
        <v>4536</v>
      </c>
      <c r="I31" s="13"/>
      <c r="J31" s="17"/>
    </row>
    <row r="32" spans="1:10" x14ac:dyDescent="0.2">
      <c r="A32" s="504" t="s">
        <v>1239</v>
      </c>
      <c r="B32" s="512" t="s">
        <v>7814</v>
      </c>
      <c r="C32" s="596" t="s">
        <v>484</v>
      </c>
      <c r="D32" s="596" t="s">
        <v>584</v>
      </c>
      <c r="E32" s="13" t="s">
        <v>4537</v>
      </c>
      <c r="I32" s="13"/>
      <c r="J32" s="17"/>
    </row>
    <row r="33" spans="1:10" x14ac:dyDescent="0.2">
      <c r="A33" s="504" t="s">
        <v>1238</v>
      </c>
      <c r="B33" s="512" t="s">
        <v>7842</v>
      </c>
      <c r="C33" s="596" t="s">
        <v>272</v>
      </c>
      <c r="D33" s="596" t="s">
        <v>342</v>
      </c>
      <c r="E33" s="13" t="s">
        <v>4538</v>
      </c>
      <c r="I33" s="13"/>
      <c r="J33" s="17"/>
    </row>
    <row r="34" spans="1:10" x14ac:dyDescent="0.2">
      <c r="A34" s="504" t="s">
        <v>1237</v>
      </c>
      <c r="B34" s="512" t="s">
        <v>7843</v>
      </c>
      <c r="C34" s="596" t="s">
        <v>212</v>
      </c>
      <c r="D34" s="596" t="s">
        <v>340</v>
      </c>
      <c r="E34" s="13" t="s">
        <v>4540</v>
      </c>
      <c r="I34" s="13"/>
      <c r="J34" s="17"/>
    </row>
    <row r="35" spans="1:10" x14ac:dyDescent="0.2">
      <c r="A35" s="504" t="s">
        <v>1236</v>
      </c>
      <c r="B35" s="512" t="s">
        <v>7844</v>
      </c>
      <c r="C35" s="596" t="s">
        <v>271</v>
      </c>
      <c r="D35" s="596" t="s">
        <v>338</v>
      </c>
      <c r="E35" s="13" t="s">
        <v>4541</v>
      </c>
      <c r="I35" s="13"/>
      <c r="J35" s="17"/>
    </row>
    <row r="36" spans="1:10" x14ac:dyDescent="0.2">
      <c r="A36" s="504" t="s">
        <v>1217</v>
      </c>
      <c r="B36" s="512" t="s">
        <v>7845</v>
      </c>
      <c r="C36" s="596" t="s">
        <v>270</v>
      </c>
      <c r="D36" s="596" t="s">
        <v>1235</v>
      </c>
      <c r="E36" s="13" t="s">
        <v>4539</v>
      </c>
      <c r="I36" s="13"/>
      <c r="J36" s="17"/>
    </row>
    <row r="37" spans="1:10" x14ac:dyDescent="0.2">
      <c r="A37" s="504" t="s">
        <v>576</v>
      </c>
      <c r="B37" s="512" t="s">
        <v>7846</v>
      </c>
      <c r="C37" s="596" t="s">
        <v>210</v>
      </c>
      <c r="D37" s="596" t="s">
        <v>1200</v>
      </c>
      <c r="E37" s="13" t="s">
        <v>4528</v>
      </c>
      <c r="I37" s="13"/>
      <c r="J37" s="17"/>
    </row>
    <row r="38" spans="1:10" x14ac:dyDescent="0.2">
      <c r="A38" s="17"/>
      <c r="B38" s="17"/>
      <c r="C38" s="13"/>
      <c r="D38" s="13" t="s">
        <v>7137</v>
      </c>
      <c r="E38" s="17"/>
    </row>
    <row r="39" spans="1:10" x14ac:dyDescent="0.2">
      <c r="A39" s="47"/>
      <c r="B39" s="17"/>
      <c r="C39" s="17"/>
      <c r="D39" s="13" t="s">
        <v>4784</v>
      </c>
      <c r="E39" s="17"/>
    </row>
    <row r="40" spans="1:10" x14ac:dyDescent="0.2">
      <c r="A40" s="47"/>
      <c r="B40" s="17"/>
      <c r="C40" s="13" t="s">
        <v>4459</v>
      </c>
      <c r="D40" s="15" t="s">
        <v>4853</v>
      </c>
      <c r="E40" s="17"/>
    </row>
    <row r="41" spans="1:10" x14ac:dyDescent="0.2">
      <c r="A41" s="47"/>
      <c r="B41" s="17"/>
      <c r="C41" s="509" t="s">
        <v>2106</v>
      </c>
      <c r="D41" s="509" t="s">
        <v>2106</v>
      </c>
      <c r="E41" s="17"/>
    </row>
    <row r="42" spans="1:10" x14ac:dyDescent="0.2">
      <c r="A42" s="47"/>
      <c r="B42" s="17"/>
      <c r="C42" s="10" t="s">
        <v>4219</v>
      </c>
      <c r="D42" s="10" t="s">
        <v>4226</v>
      </c>
      <c r="E42" s="17"/>
    </row>
    <row r="43" spans="1:10" x14ac:dyDescent="0.2">
      <c r="A43" s="47"/>
      <c r="B43" s="17"/>
      <c r="C43" s="10" t="s">
        <v>4285</v>
      </c>
      <c r="D43" s="10" t="s">
        <v>4471</v>
      </c>
      <c r="E43" s="17"/>
    </row>
    <row r="44" spans="1:10" x14ac:dyDescent="0.2">
      <c r="A44" s="47"/>
      <c r="B44" s="17"/>
      <c r="C44" s="10" t="s">
        <v>4465</v>
      </c>
      <c r="D44" s="10"/>
      <c r="E44" s="17"/>
    </row>
    <row r="45" spans="1:10" x14ac:dyDescent="0.2">
      <c r="C45" s="17"/>
      <c r="D45" s="47"/>
      <c r="E45" s="17"/>
      <c r="F45" s="302"/>
      <c r="H45" s="17"/>
    </row>
    <row r="46" spans="1:10" x14ac:dyDescent="0.2">
      <c r="A46" s="18" t="s">
        <v>7039</v>
      </c>
      <c r="C46" s="17"/>
      <c r="D46" s="47"/>
      <c r="E46" s="17"/>
    </row>
    <row r="47" spans="1:10" x14ac:dyDescent="0.2">
      <c r="C47" s="17"/>
      <c r="D47" s="47"/>
      <c r="E47" s="17"/>
      <c r="H47" s="17"/>
    </row>
    <row r="48" spans="1:10" ht="14.25" x14ac:dyDescent="0.25">
      <c r="A48" s="17"/>
      <c r="C48" s="12" t="s">
        <v>7569</v>
      </c>
      <c r="D48" s="47"/>
      <c r="E48" s="17"/>
      <c r="G48" s="17"/>
      <c r="H48" s="17"/>
    </row>
    <row r="49" spans="1:11" x14ac:dyDescent="0.2">
      <c r="B49" s="38"/>
      <c r="C49" s="313" t="s">
        <v>7837</v>
      </c>
      <c r="D49" s="47"/>
      <c r="E49" s="17"/>
      <c r="F49" s="17"/>
      <c r="G49" s="17"/>
      <c r="H49" s="17"/>
    </row>
    <row r="50" spans="1:11" x14ac:dyDescent="0.2">
      <c r="A50" s="89" t="s">
        <v>1234</v>
      </c>
      <c r="B50" s="513" t="s">
        <v>7815</v>
      </c>
      <c r="C50" s="597" t="s">
        <v>39</v>
      </c>
      <c r="D50" s="17" t="s">
        <v>4392</v>
      </c>
      <c r="E50" s="17" t="s">
        <v>4360</v>
      </c>
      <c r="F50" s="17" t="s">
        <v>4583</v>
      </c>
      <c r="G50" s="17" t="s">
        <v>4523</v>
      </c>
      <c r="H50" s="14" t="s">
        <v>2106</v>
      </c>
      <c r="I50" s="14" t="s">
        <v>4233</v>
      </c>
    </row>
    <row r="51" spans="1:11" x14ac:dyDescent="0.2">
      <c r="K51" s="14"/>
    </row>
    <row r="52" spans="1:11" x14ac:dyDescent="0.2">
      <c r="A52" s="18" t="s">
        <v>7040</v>
      </c>
      <c r="K52" s="14"/>
    </row>
    <row r="53" spans="1:11" x14ac:dyDescent="0.2">
      <c r="A53" s="11" t="s">
        <v>48</v>
      </c>
      <c r="K53" s="14"/>
    </row>
    <row r="54" spans="1:11" x14ac:dyDescent="0.2">
      <c r="A54" s="11" t="s">
        <v>4583</v>
      </c>
      <c r="K54" s="14"/>
    </row>
    <row r="55" spans="1:11" x14ac:dyDescent="0.2">
      <c r="A55" s="11" t="s">
        <v>4360</v>
      </c>
      <c r="K55" s="14"/>
    </row>
    <row r="56" spans="1:11" x14ac:dyDescent="0.2">
      <c r="K56" s="14"/>
    </row>
    <row r="57" spans="1:11" ht="63.75" x14ac:dyDescent="0.2">
      <c r="A57" s="492"/>
      <c r="B57" s="68"/>
      <c r="C57" s="215" t="s">
        <v>7459</v>
      </c>
      <c r="D57" s="215" t="s">
        <v>2403</v>
      </c>
      <c r="E57" s="17"/>
    </row>
    <row r="58" spans="1:11" x14ac:dyDescent="0.2">
      <c r="A58" s="492"/>
      <c r="B58" s="68"/>
      <c r="C58" s="313" t="s">
        <v>7838</v>
      </c>
      <c r="D58" s="313" t="s">
        <v>7839</v>
      </c>
      <c r="E58" s="17"/>
    </row>
    <row r="59" spans="1:11" x14ac:dyDescent="0.2">
      <c r="A59" s="89" t="s">
        <v>1232</v>
      </c>
      <c r="B59" s="512" t="s">
        <v>7816</v>
      </c>
      <c r="C59" s="596" t="s">
        <v>214</v>
      </c>
      <c r="D59" s="602"/>
      <c r="E59" s="17" t="s">
        <v>4545</v>
      </c>
      <c r="F59" s="17"/>
    </row>
    <row r="60" spans="1:11" x14ac:dyDescent="0.2">
      <c r="A60" s="89" t="s">
        <v>1231</v>
      </c>
      <c r="B60" s="512" t="s">
        <v>7817</v>
      </c>
      <c r="C60" s="596" t="s">
        <v>1230</v>
      </c>
      <c r="D60" s="602"/>
      <c r="E60" s="17" t="s">
        <v>4546</v>
      </c>
      <c r="F60" s="17"/>
    </row>
    <row r="61" spans="1:11" x14ac:dyDescent="0.2">
      <c r="A61" s="89" t="s">
        <v>2365</v>
      </c>
      <c r="B61" s="512" t="s">
        <v>7818</v>
      </c>
      <c r="C61" s="596" t="s">
        <v>459</v>
      </c>
      <c r="D61" s="602"/>
      <c r="E61" s="17" t="s">
        <v>4544</v>
      </c>
      <c r="F61" s="17"/>
    </row>
    <row r="62" spans="1:11" x14ac:dyDescent="0.2">
      <c r="A62" s="89" t="s">
        <v>2366</v>
      </c>
      <c r="B62" s="512" t="s">
        <v>7819</v>
      </c>
      <c r="C62" s="596" t="s">
        <v>1229</v>
      </c>
      <c r="D62" s="602"/>
      <c r="E62" s="17" t="s">
        <v>4547</v>
      </c>
      <c r="F62" s="17"/>
    </row>
    <row r="63" spans="1:11" x14ac:dyDescent="0.2">
      <c r="A63" s="89" t="s">
        <v>1228</v>
      </c>
      <c r="B63" s="512" t="s">
        <v>7820</v>
      </c>
      <c r="C63" s="602"/>
      <c r="D63" s="596" t="s">
        <v>453</v>
      </c>
      <c r="E63" s="17"/>
      <c r="F63" s="17"/>
    </row>
    <row r="64" spans="1:11" x14ac:dyDescent="0.2">
      <c r="A64" s="47"/>
      <c r="B64" s="17"/>
      <c r="C64" s="13" t="s">
        <v>4459</v>
      </c>
      <c r="D64" s="17"/>
      <c r="E64" s="17"/>
    </row>
    <row r="65" spans="1:9" x14ac:dyDescent="0.2">
      <c r="A65" s="17"/>
      <c r="B65" s="17"/>
      <c r="C65" s="14" t="s">
        <v>2106</v>
      </c>
      <c r="D65" s="14" t="s">
        <v>2106</v>
      </c>
      <c r="E65" s="17"/>
    </row>
    <row r="66" spans="1:9" x14ac:dyDescent="0.2">
      <c r="C66" s="10" t="s">
        <v>4219</v>
      </c>
      <c r="D66" s="10" t="s">
        <v>4242</v>
      </c>
      <c r="E66" s="17"/>
    </row>
    <row r="67" spans="1:9" x14ac:dyDescent="0.2">
      <c r="C67" s="10" t="s">
        <v>4285</v>
      </c>
      <c r="D67" s="10"/>
      <c r="E67" s="383"/>
    </row>
    <row r="68" spans="1:9" x14ac:dyDescent="0.2">
      <c r="C68" s="10" t="s">
        <v>4465</v>
      </c>
      <c r="D68" s="10" t="s">
        <v>4465</v>
      </c>
      <c r="E68" s="17"/>
    </row>
    <row r="69" spans="1:9" x14ac:dyDescent="0.2">
      <c r="C69" s="17"/>
    </row>
    <row r="70" spans="1:9" x14ac:dyDescent="0.2">
      <c r="A70" s="18" t="s">
        <v>7041</v>
      </c>
    </row>
    <row r="71" spans="1:9" x14ac:dyDescent="0.2">
      <c r="A71" s="11" t="s">
        <v>48</v>
      </c>
    </row>
    <row r="72" spans="1:9" x14ac:dyDescent="0.2">
      <c r="A72" s="11" t="s">
        <v>4583</v>
      </c>
    </row>
    <row r="73" spans="1:9" x14ac:dyDescent="0.2">
      <c r="A73" s="11" t="s">
        <v>4360</v>
      </c>
      <c r="H73" s="17"/>
    </row>
    <row r="74" spans="1:9" x14ac:dyDescent="0.2">
      <c r="H74" s="17"/>
    </row>
    <row r="75" spans="1:9" x14ac:dyDescent="0.2">
      <c r="A75" s="101" t="s">
        <v>1227</v>
      </c>
    </row>
    <row r="76" spans="1:9" x14ac:dyDescent="0.2">
      <c r="F76" s="17"/>
      <c r="G76" s="17"/>
      <c r="H76" s="17"/>
    </row>
    <row r="77" spans="1:9" x14ac:dyDescent="0.2">
      <c r="B77" s="86"/>
      <c r="C77" s="511" t="s">
        <v>7840</v>
      </c>
      <c r="D77" s="17"/>
      <c r="E77" s="17"/>
      <c r="F77" s="17"/>
    </row>
    <row r="78" spans="1:9" x14ac:dyDescent="0.2">
      <c r="A78" s="504" t="s">
        <v>1226</v>
      </c>
      <c r="B78" s="512" t="s">
        <v>7824</v>
      </c>
      <c r="C78" s="702" t="s">
        <v>43</v>
      </c>
      <c r="D78" s="13" t="s">
        <v>4392</v>
      </c>
      <c r="E78" s="14" t="s">
        <v>2106</v>
      </c>
      <c r="F78" s="10" t="s">
        <v>4233</v>
      </c>
      <c r="G78" s="14"/>
      <c r="I78" s="14"/>
    </row>
    <row r="79" spans="1:9" x14ac:dyDescent="0.2">
      <c r="A79" s="504" t="s">
        <v>299</v>
      </c>
      <c r="B79" s="512" t="s">
        <v>7849</v>
      </c>
      <c r="C79" s="596" t="s">
        <v>44</v>
      </c>
      <c r="D79" s="13"/>
      <c r="E79" s="14" t="s">
        <v>2106</v>
      </c>
      <c r="F79" s="9" t="s">
        <v>4232</v>
      </c>
      <c r="G79" s="14"/>
      <c r="I79" s="14"/>
    </row>
    <row r="80" spans="1:9" x14ac:dyDescent="0.2">
      <c r="A80" s="504" t="s">
        <v>1225</v>
      </c>
      <c r="B80" s="512" t="s">
        <v>7850</v>
      </c>
      <c r="C80" s="596" t="s">
        <v>91</v>
      </c>
      <c r="D80" s="15" t="s">
        <v>4393</v>
      </c>
      <c r="E80" s="14" t="s">
        <v>2106</v>
      </c>
      <c r="F80" s="10" t="s">
        <v>4233</v>
      </c>
      <c r="G80" s="14"/>
      <c r="I80" s="14"/>
    </row>
    <row r="81" spans="1:9" x14ac:dyDescent="0.2">
      <c r="A81" s="504" t="s">
        <v>1224</v>
      </c>
      <c r="B81" s="512" t="s">
        <v>7851</v>
      </c>
      <c r="C81" s="596" t="s">
        <v>57</v>
      </c>
      <c r="D81" s="15" t="s">
        <v>4375</v>
      </c>
      <c r="E81" s="14" t="s">
        <v>2106</v>
      </c>
      <c r="F81" s="10" t="s">
        <v>4233</v>
      </c>
      <c r="G81" s="14"/>
      <c r="I81" s="14"/>
    </row>
    <row r="82" spans="1:9" x14ac:dyDescent="0.2">
      <c r="A82" s="504" t="s">
        <v>1223</v>
      </c>
      <c r="B82" s="512" t="s">
        <v>7889</v>
      </c>
      <c r="C82" s="597" t="s">
        <v>45</v>
      </c>
      <c r="D82" s="15" t="s">
        <v>4394</v>
      </c>
      <c r="E82" s="14" t="s">
        <v>2106</v>
      </c>
      <c r="F82" s="10" t="s">
        <v>4233</v>
      </c>
      <c r="G82" s="14"/>
      <c r="I82" s="14"/>
    </row>
    <row r="83" spans="1:9" x14ac:dyDescent="0.2">
      <c r="A83" s="504" t="s">
        <v>1222</v>
      </c>
      <c r="B83" s="512" t="s">
        <v>8268</v>
      </c>
      <c r="C83" s="596" t="s">
        <v>109</v>
      </c>
      <c r="D83" s="15" t="s">
        <v>4395</v>
      </c>
      <c r="E83" s="14" t="s">
        <v>2106</v>
      </c>
      <c r="F83" s="10" t="s">
        <v>4233</v>
      </c>
      <c r="G83" s="14"/>
      <c r="I83" s="14"/>
    </row>
    <row r="84" spans="1:9" x14ac:dyDescent="0.2">
      <c r="A84" s="89" t="s">
        <v>1221</v>
      </c>
      <c r="B84" s="512" t="s">
        <v>7825</v>
      </c>
      <c r="C84" s="702" t="s">
        <v>46</v>
      </c>
      <c r="D84" s="17"/>
      <c r="E84" s="14" t="s">
        <v>2106</v>
      </c>
      <c r="F84" s="10" t="s">
        <v>4233</v>
      </c>
      <c r="G84" s="14"/>
      <c r="I84" s="14"/>
    </row>
  </sheetData>
  <pageMargins left="0.78740157499999996" right="0.78740157499999996" top="0.984251969" bottom="0.984251969"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2"/>
  <dimension ref="A1:P108"/>
  <sheetViews>
    <sheetView topLeftCell="A82" zoomScale="70" zoomScaleNormal="70" workbookViewId="0">
      <selection activeCell="D110" sqref="A110:D113"/>
    </sheetView>
  </sheetViews>
  <sheetFormatPr defaultColWidth="9.140625" defaultRowHeight="12.75" x14ac:dyDescent="0.2"/>
  <cols>
    <col min="1" max="1" width="62.28515625" style="11" customWidth="1"/>
    <col min="2" max="2" width="9.140625" style="11"/>
    <col min="3" max="6" width="25" style="11" customWidth="1"/>
    <col min="7" max="7" width="11.28515625" style="11" customWidth="1"/>
    <col min="8" max="8" width="17.85546875" style="11" customWidth="1"/>
    <col min="9" max="9" width="19.85546875" style="11" customWidth="1"/>
    <col min="10" max="10" width="18.42578125" style="11" customWidth="1"/>
    <col min="11" max="11" width="16" style="11" customWidth="1"/>
    <col min="12" max="244" width="9.140625" style="11"/>
    <col min="245" max="245" width="49" style="11" customWidth="1"/>
    <col min="246" max="246" width="25.85546875" style="11" customWidth="1"/>
    <col min="247" max="247" width="20" style="11" customWidth="1"/>
    <col min="248" max="248" width="21" style="11" customWidth="1"/>
    <col min="249" max="249" width="9.140625" style="11"/>
    <col min="250" max="250" width="16.42578125" style="11" customWidth="1"/>
    <col min="251" max="251" width="14" style="11" customWidth="1"/>
    <col min="252" max="252" width="9.140625" style="11"/>
    <col min="253" max="253" width="14.42578125" style="11" customWidth="1"/>
    <col min="254" max="254" width="16" style="11" customWidth="1"/>
    <col min="255" max="500" width="9.140625" style="11"/>
    <col min="501" max="501" width="49" style="11" customWidth="1"/>
    <col min="502" max="502" width="25.85546875" style="11" customWidth="1"/>
    <col min="503" max="503" width="20" style="11" customWidth="1"/>
    <col min="504" max="504" width="21" style="11" customWidth="1"/>
    <col min="505" max="505" width="9.140625" style="11"/>
    <col min="506" max="506" width="16.42578125" style="11" customWidth="1"/>
    <col min="507" max="507" width="14" style="11" customWidth="1"/>
    <col min="508" max="508" width="9.140625" style="11"/>
    <col min="509" max="509" width="14.42578125" style="11" customWidth="1"/>
    <col min="510" max="510" width="16" style="11" customWidth="1"/>
    <col min="511" max="756" width="9.140625" style="11"/>
    <col min="757" max="757" width="49" style="11" customWidth="1"/>
    <col min="758" max="758" width="25.85546875" style="11" customWidth="1"/>
    <col min="759" max="759" width="20" style="11" customWidth="1"/>
    <col min="760" max="760" width="21" style="11" customWidth="1"/>
    <col min="761" max="761" width="9.140625" style="11"/>
    <col min="762" max="762" width="16.42578125" style="11" customWidth="1"/>
    <col min="763" max="763" width="14" style="11" customWidth="1"/>
    <col min="764" max="764" width="9.140625" style="11"/>
    <col min="765" max="765" width="14.42578125" style="11" customWidth="1"/>
    <col min="766" max="766" width="16" style="11" customWidth="1"/>
    <col min="767" max="1012" width="9.140625" style="11"/>
    <col min="1013" max="1013" width="49" style="11" customWidth="1"/>
    <col min="1014" max="1014" width="25.85546875" style="11" customWidth="1"/>
    <col min="1015" max="1015" width="20" style="11" customWidth="1"/>
    <col min="1016" max="1016" width="21" style="11" customWidth="1"/>
    <col min="1017" max="1017" width="9.140625" style="11"/>
    <col min="1018" max="1018" width="16.42578125" style="11" customWidth="1"/>
    <col min="1019" max="1019" width="14" style="11" customWidth="1"/>
    <col min="1020" max="1020" width="9.140625" style="11"/>
    <col min="1021" max="1021" width="14.42578125" style="11" customWidth="1"/>
    <col min="1022" max="1022" width="16" style="11" customWidth="1"/>
    <col min="1023" max="1268" width="9.140625" style="11"/>
    <col min="1269" max="1269" width="49" style="11" customWidth="1"/>
    <col min="1270" max="1270" width="25.85546875" style="11" customWidth="1"/>
    <col min="1271" max="1271" width="20" style="11" customWidth="1"/>
    <col min="1272" max="1272" width="21" style="11" customWidth="1"/>
    <col min="1273" max="1273" width="9.140625" style="11"/>
    <col min="1274" max="1274" width="16.42578125" style="11" customWidth="1"/>
    <col min="1275" max="1275" width="14" style="11" customWidth="1"/>
    <col min="1276" max="1276" width="9.140625" style="11"/>
    <col min="1277" max="1277" width="14.42578125" style="11" customWidth="1"/>
    <col min="1278" max="1278" width="16" style="11" customWidth="1"/>
    <col min="1279" max="1524" width="9.140625" style="11"/>
    <col min="1525" max="1525" width="49" style="11" customWidth="1"/>
    <col min="1526" max="1526" width="25.85546875" style="11" customWidth="1"/>
    <col min="1527" max="1527" width="20" style="11" customWidth="1"/>
    <col min="1528" max="1528" width="21" style="11" customWidth="1"/>
    <col min="1529" max="1529" width="9.140625" style="11"/>
    <col min="1530" max="1530" width="16.42578125" style="11" customWidth="1"/>
    <col min="1531" max="1531" width="14" style="11" customWidth="1"/>
    <col min="1532" max="1532" width="9.140625" style="11"/>
    <col min="1533" max="1533" width="14.42578125" style="11" customWidth="1"/>
    <col min="1534" max="1534" width="16" style="11" customWidth="1"/>
    <col min="1535" max="1780" width="9.140625" style="11"/>
    <col min="1781" max="1781" width="49" style="11" customWidth="1"/>
    <col min="1782" max="1782" width="25.85546875" style="11" customWidth="1"/>
    <col min="1783" max="1783" width="20" style="11" customWidth="1"/>
    <col min="1784" max="1784" width="21" style="11" customWidth="1"/>
    <col min="1785" max="1785" width="9.140625" style="11"/>
    <col min="1786" max="1786" width="16.42578125" style="11" customWidth="1"/>
    <col min="1787" max="1787" width="14" style="11" customWidth="1"/>
    <col min="1788" max="1788" width="9.140625" style="11"/>
    <col min="1789" max="1789" width="14.42578125" style="11" customWidth="1"/>
    <col min="1790" max="1790" width="16" style="11" customWidth="1"/>
    <col min="1791" max="2036" width="9.140625" style="11"/>
    <col min="2037" max="2037" width="49" style="11" customWidth="1"/>
    <col min="2038" max="2038" width="25.85546875" style="11" customWidth="1"/>
    <col min="2039" max="2039" width="20" style="11" customWidth="1"/>
    <col min="2040" max="2040" width="21" style="11" customWidth="1"/>
    <col min="2041" max="2041" width="9.140625" style="11"/>
    <col min="2042" max="2042" width="16.42578125" style="11" customWidth="1"/>
    <col min="2043" max="2043" width="14" style="11" customWidth="1"/>
    <col min="2044" max="2044" width="9.140625" style="11"/>
    <col min="2045" max="2045" width="14.42578125" style="11" customWidth="1"/>
    <col min="2046" max="2046" width="16" style="11" customWidth="1"/>
    <col min="2047" max="2292" width="9.140625" style="11"/>
    <col min="2293" max="2293" width="49" style="11" customWidth="1"/>
    <col min="2294" max="2294" width="25.85546875" style="11" customWidth="1"/>
    <col min="2295" max="2295" width="20" style="11" customWidth="1"/>
    <col min="2296" max="2296" width="21" style="11" customWidth="1"/>
    <col min="2297" max="2297" width="9.140625" style="11"/>
    <col min="2298" max="2298" width="16.42578125" style="11" customWidth="1"/>
    <col min="2299" max="2299" width="14" style="11" customWidth="1"/>
    <col min="2300" max="2300" width="9.140625" style="11"/>
    <col min="2301" max="2301" width="14.42578125" style="11" customWidth="1"/>
    <col min="2302" max="2302" width="16" style="11" customWidth="1"/>
    <col min="2303" max="2548" width="9.140625" style="11"/>
    <col min="2549" max="2549" width="49" style="11" customWidth="1"/>
    <col min="2550" max="2550" width="25.85546875" style="11" customWidth="1"/>
    <col min="2551" max="2551" width="20" style="11" customWidth="1"/>
    <col min="2552" max="2552" width="21" style="11" customWidth="1"/>
    <col min="2553" max="2553" width="9.140625" style="11"/>
    <col min="2554" max="2554" width="16.42578125" style="11" customWidth="1"/>
    <col min="2555" max="2555" width="14" style="11" customWidth="1"/>
    <col min="2556" max="2556" width="9.140625" style="11"/>
    <col min="2557" max="2557" width="14.42578125" style="11" customWidth="1"/>
    <col min="2558" max="2558" width="16" style="11" customWidth="1"/>
    <col min="2559" max="2804" width="9.140625" style="11"/>
    <col min="2805" max="2805" width="49" style="11" customWidth="1"/>
    <col min="2806" max="2806" width="25.85546875" style="11" customWidth="1"/>
    <col min="2807" max="2807" width="20" style="11" customWidth="1"/>
    <col min="2808" max="2808" width="21" style="11" customWidth="1"/>
    <col min="2809" max="2809" width="9.140625" style="11"/>
    <col min="2810" max="2810" width="16.42578125" style="11" customWidth="1"/>
    <col min="2811" max="2811" width="14" style="11" customWidth="1"/>
    <col min="2812" max="2812" width="9.140625" style="11"/>
    <col min="2813" max="2813" width="14.42578125" style="11" customWidth="1"/>
    <col min="2814" max="2814" width="16" style="11" customWidth="1"/>
    <col min="2815" max="3060" width="9.140625" style="11"/>
    <col min="3061" max="3061" width="49" style="11" customWidth="1"/>
    <col min="3062" max="3062" width="25.85546875" style="11" customWidth="1"/>
    <col min="3063" max="3063" width="20" style="11" customWidth="1"/>
    <col min="3064" max="3064" width="21" style="11" customWidth="1"/>
    <col min="3065" max="3065" width="9.140625" style="11"/>
    <col min="3066" max="3066" width="16.42578125" style="11" customWidth="1"/>
    <col min="3067" max="3067" width="14" style="11" customWidth="1"/>
    <col min="3068" max="3068" width="9.140625" style="11"/>
    <col min="3069" max="3069" width="14.42578125" style="11" customWidth="1"/>
    <col min="3070" max="3070" width="16" style="11" customWidth="1"/>
    <col min="3071" max="3316" width="9.140625" style="11"/>
    <col min="3317" max="3317" width="49" style="11" customWidth="1"/>
    <col min="3318" max="3318" width="25.85546875" style="11" customWidth="1"/>
    <col min="3319" max="3319" width="20" style="11" customWidth="1"/>
    <col min="3320" max="3320" width="21" style="11" customWidth="1"/>
    <col min="3321" max="3321" width="9.140625" style="11"/>
    <col min="3322" max="3322" width="16.42578125" style="11" customWidth="1"/>
    <col min="3323" max="3323" width="14" style="11" customWidth="1"/>
    <col min="3324" max="3324" width="9.140625" style="11"/>
    <col min="3325" max="3325" width="14.42578125" style="11" customWidth="1"/>
    <col min="3326" max="3326" width="16" style="11" customWidth="1"/>
    <col min="3327" max="3572" width="9.140625" style="11"/>
    <col min="3573" max="3573" width="49" style="11" customWidth="1"/>
    <col min="3574" max="3574" width="25.85546875" style="11" customWidth="1"/>
    <col min="3575" max="3575" width="20" style="11" customWidth="1"/>
    <col min="3576" max="3576" width="21" style="11" customWidth="1"/>
    <col min="3577" max="3577" width="9.140625" style="11"/>
    <col min="3578" max="3578" width="16.42578125" style="11" customWidth="1"/>
    <col min="3579" max="3579" width="14" style="11" customWidth="1"/>
    <col min="3580" max="3580" width="9.140625" style="11"/>
    <col min="3581" max="3581" width="14.42578125" style="11" customWidth="1"/>
    <col min="3582" max="3582" width="16" style="11" customWidth="1"/>
    <col min="3583" max="3828" width="9.140625" style="11"/>
    <col min="3829" max="3829" width="49" style="11" customWidth="1"/>
    <col min="3830" max="3830" width="25.85546875" style="11" customWidth="1"/>
    <col min="3831" max="3831" width="20" style="11" customWidth="1"/>
    <col min="3832" max="3832" width="21" style="11" customWidth="1"/>
    <col min="3833" max="3833" width="9.140625" style="11"/>
    <col min="3834" max="3834" width="16.42578125" style="11" customWidth="1"/>
    <col min="3835" max="3835" width="14" style="11" customWidth="1"/>
    <col min="3836" max="3836" width="9.140625" style="11"/>
    <col min="3837" max="3837" width="14.42578125" style="11" customWidth="1"/>
    <col min="3838" max="3838" width="16" style="11" customWidth="1"/>
    <col min="3839" max="4084" width="9.140625" style="11"/>
    <col min="4085" max="4085" width="49" style="11" customWidth="1"/>
    <col min="4086" max="4086" width="25.85546875" style="11" customWidth="1"/>
    <col min="4087" max="4087" width="20" style="11" customWidth="1"/>
    <col min="4088" max="4088" width="21" style="11" customWidth="1"/>
    <col min="4089" max="4089" width="9.140625" style="11"/>
    <col min="4090" max="4090" width="16.42578125" style="11" customWidth="1"/>
    <col min="4091" max="4091" width="14" style="11" customWidth="1"/>
    <col min="4092" max="4092" width="9.140625" style="11"/>
    <col min="4093" max="4093" width="14.42578125" style="11" customWidth="1"/>
    <col min="4094" max="4094" width="16" style="11" customWidth="1"/>
    <col min="4095" max="4340" width="9.140625" style="11"/>
    <col min="4341" max="4341" width="49" style="11" customWidth="1"/>
    <col min="4342" max="4342" width="25.85546875" style="11" customWidth="1"/>
    <col min="4343" max="4343" width="20" style="11" customWidth="1"/>
    <col min="4344" max="4344" width="21" style="11" customWidth="1"/>
    <col min="4345" max="4345" width="9.140625" style="11"/>
    <col min="4346" max="4346" width="16.42578125" style="11" customWidth="1"/>
    <col min="4347" max="4347" width="14" style="11" customWidth="1"/>
    <col min="4348" max="4348" width="9.140625" style="11"/>
    <col min="4349" max="4349" width="14.42578125" style="11" customWidth="1"/>
    <col min="4350" max="4350" width="16" style="11" customWidth="1"/>
    <col min="4351" max="4596" width="9.140625" style="11"/>
    <col min="4597" max="4597" width="49" style="11" customWidth="1"/>
    <col min="4598" max="4598" width="25.85546875" style="11" customWidth="1"/>
    <col min="4599" max="4599" width="20" style="11" customWidth="1"/>
    <col min="4600" max="4600" width="21" style="11" customWidth="1"/>
    <col min="4601" max="4601" width="9.140625" style="11"/>
    <col min="4602" max="4602" width="16.42578125" style="11" customWidth="1"/>
    <col min="4603" max="4603" width="14" style="11" customWidth="1"/>
    <col min="4604" max="4604" width="9.140625" style="11"/>
    <col min="4605" max="4605" width="14.42578125" style="11" customWidth="1"/>
    <col min="4606" max="4606" width="16" style="11" customWidth="1"/>
    <col min="4607" max="4852" width="9.140625" style="11"/>
    <col min="4853" max="4853" width="49" style="11" customWidth="1"/>
    <col min="4854" max="4854" width="25.85546875" style="11" customWidth="1"/>
    <col min="4855" max="4855" width="20" style="11" customWidth="1"/>
    <col min="4856" max="4856" width="21" style="11" customWidth="1"/>
    <col min="4857" max="4857" width="9.140625" style="11"/>
    <col min="4858" max="4858" width="16.42578125" style="11" customWidth="1"/>
    <col min="4859" max="4859" width="14" style="11" customWidth="1"/>
    <col min="4860" max="4860" width="9.140625" style="11"/>
    <col min="4861" max="4861" width="14.42578125" style="11" customWidth="1"/>
    <col min="4862" max="4862" width="16" style="11" customWidth="1"/>
    <col min="4863" max="5108" width="9.140625" style="11"/>
    <col min="5109" max="5109" width="49" style="11" customWidth="1"/>
    <col min="5110" max="5110" width="25.85546875" style="11" customWidth="1"/>
    <col min="5111" max="5111" width="20" style="11" customWidth="1"/>
    <col min="5112" max="5112" width="21" style="11" customWidth="1"/>
    <col min="5113" max="5113" width="9.140625" style="11"/>
    <col min="5114" max="5114" width="16.42578125" style="11" customWidth="1"/>
    <col min="5115" max="5115" width="14" style="11" customWidth="1"/>
    <col min="5116" max="5116" width="9.140625" style="11"/>
    <col min="5117" max="5117" width="14.42578125" style="11" customWidth="1"/>
    <col min="5118" max="5118" width="16" style="11" customWidth="1"/>
    <col min="5119" max="5364" width="9.140625" style="11"/>
    <col min="5365" max="5365" width="49" style="11" customWidth="1"/>
    <col min="5366" max="5366" width="25.85546875" style="11" customWidth="1"/>
    <col min="5367" max="5367" width="20" style="11" customWidth="1"/>
    <col min="5368" max="5368" width="21" style="11" customWidth="1"/>
    <col min="5369" max="5369" width="9.140625" style="11"/>
    <col min="5370" max="5370" width="16.42578125" style="11" customWidth="1"/>
    <col min="5371" max="5371" width="14" style="11" customWidth="1"/>
    <col min="5372" max="5372" width="9.140625" style="11"/>
    <col min="5373" max="5373" width="14.42578125" style="11" customWidth="1"/>
    <col min="5374" max="5374" width="16" style="11" customWidth="1"/>
    <col min="5375" max="5620" width="9.140625" style="11"/>
    <col min="5621" max="5621" width="49" style="11" customWidth="1"/>
    <col min="5622" max="5622" width="25.85546875" style="11" customWidth="1"/>
    <col min="5623" max="5623" width="20" style="11" customWidth="1"/>
    <col min="5624" max="5624" width="21" style="11" customWidth="1"/>
    <col min="5625" max="5625" width="9.140625" style="11"/>
    <col min="5626" max="5626" width="16.42578125" style="11" customWidth="1"/>
    <col min="5627" max="5627" width="14" style="11" customWidth="1"/>
    <col min="5628" max="5628" width="9.140625" style="11"/>
    <col min="5629" max="5629" width="14.42578125" style="11" customWidth="1"/>
    <col min="5630" max="5630" width="16" style="11" customWidth="1"/>
    <col min="5631" max="5876" width="9.140625" style="11"/>
    <col min="5877" max="5877" width="49" style="11" customWidth="1"/>
    <col min="5878" max="5878" width="25.85546875" style="11" customWidth="1"/>
    <col min="5879" max="5879" width="20" style="11" customWidth="1"/>
    <col min="5880" max="5880" width="21" style="11" customWidth="1"/>
    <col min="5881" max="5881" width="9.140625" style="11"/>
    <col min="5882" max="5882" width="16.42578125" style="11" customWidth="1"/>
    <col min="5883" max="5883" width="14" style="11" customWidth="1"/>
    <col min="5884" max="5884" width="9.140625" style="11"/>
    <col min="5885" max="5885" width="14.42578125" style="11" customWidth="1"/>
    <col min="5886" max="5886" width="16" style="11" customWidth="1"/>
    <col min="5887" max="6132" width="9.140625" style="11"/>
    <col min="6133" max="6133" width="49" style="11" customWidth="1"/>
    <col min="6134" max="6134" width="25.85546875" style="11" customWidth="1"/>
    <col min="6135" max="6135" width="20" style="11" customWidth="1"/>
    <col min="6136" max="6136" width="21" style="11" customWidth="1"/>
    <col min="6137" max="6137" width="9.140625" style="11"/>
    <col min="6138" max="6138" width="16.42578125" style="11" customWidth="1"/>
    <col min="6139" max="6139" width="14" style="11" customWidth="1"/>
    <col min="6140" max="6140" width="9.140625" style="11"/>
    <col min="6141" max="6141" width="14.42578125" style="11" customWidth="1"/>
    <col min="6142" max="6142" width="16" style="11" customWidth="1"/>
    <col min="6143" max="6388" width="9.140625" style="11"/>
    <col min="6389" max="6389" width="49" style="11" customWidth="1"/>
    <col min="6390" max="6390" width="25.85546875" style="11" customWidth="1"/>
    <col min="6391" max="6391" width="20" style="11" customWidth="1"/>
    <col min="6392" max="6392" width="21" style="11" customWidth="1"/>
    <col min="6393" max="6393" width="9.140625" style="11"/>
    <col min="6394" max="6394" width="16.42578125" style="11" customWidth="1"/>
    <col min="6395" max="6395" width="14" style="11" customWidth="1"/>
    <col min="6396" max="6396" width="9.140625" style="11"/>
    <col min="6397" max="6397" width="14.42578125" style="11" customWidth="1"/>
    <col min="6398" max="6398" width="16" style="11" customWidth="1"/>
    <col min="6399" max="6644" width="9.140625" style="11"/>
    <col min="6645" max="6645" width="49" style="11" customWidth="1"/>
    <col min="6646" max="6646" width="25.85546875" style="11" customWidth="1"/>
    <col min="6647" max="6647" width="20" style="11" customWidth="1"/>
    <col min="6648" max="6648" width="21" style="11" customWidth="1"/>
    <col min="6649" max="6649" width="9.140625" style="11"/>
    <col min="6650" max="6650" width="16.42578125" style="11" customWidth="1"/>
    <col min="6651" max="6651" width="14" style="11" customWidth="1"/>
    <col min="6652" max="6652" width="9.140625" style="11"/>
    <col min="6653" max="6653" width="14.42578125" style="11" customWidth="1"/>
    <col min="6654" max="6654" width="16" style="11" customWidth="1"/>
    <col min="6655" max="6900" width="9.140625" style="11"/>
    <col min="6901" max="6901" width="49" style="11" customWidth="1"/>
    <col min="6902" max="6902" width="25.85546875" style="11" customWidth="1"/>
    <col min="6903" max="6903" width="20" style="11" customWidth="1"/>
    <col min="6904" max="6904" width="21" style="11" customWidth="1"/>
    <col min="6905" max="6905" width="9.140625" style="11"/>
    <col min="6906" max="6906" width="16.42578125" style="11" customWidth="1"/>
    <col min="6907" max="6907" width="14" style="11" customWidth="1"/>
    <col min="6908" max="6908" width="9.140625" style="11"/>
    <col min="6909" max="6909" width="14.42578125" style="11" customWidth="1"/>
    <col min="6910" max="6910" width="16" style="11" customWidth="1"/>
    <col min="6911" max="7156" width="9.140625" style="11"/>
    <col min="7157" max="7157" width="49" style="11" customWidth="1"/>
    <col min="7158" max="7158" width="25.85546875" style="11" customWidth="1"/>
    <col min="7159" max="7159" width="20" style="11" customWidth="1"/>
    <col min="7160" max="7160" width="21" style="11" customWidth="1"/>
    <col min="7161" max="7161" width="9.140625" style="11"/>
    <col min="7162" max="7162" width="16.42578125" style="11" customWidth="1"/>
    <col min="7163" max="7163" width="14" style="11" customWidth="1"/>
    <col min="7164" max="7164" width="9.140625" style="11"/>
    <col min="7165" max="7165" width="14.42578125" style="11" customWidth="1"/>
    <col min="7166" max="7166" width="16" style="11" customWidth="1"/>
    <col min="7167" max="7412" width="9.140625" style="11"/>
    <col min="7413" max="7413" width="49" style="11" customWidth="1"/>
    <col min="7414" max="7414" width="25.85546875" style="11" customWidth="1"/>
    <col min="7415" max="7415" width="20" style="11" customWidth="1"/>
    <col min="7416" max="7416" width="21" style="11" customWidth="1"/>
    <col min="7417" max="7417" width="9.140625" style="11"/>
    <col min="7418" max="7418" width="16.42578125" style="11" customWidth="1"/>
    <col min="7419" max="7419" width="14" style="11" customWidth="1"/>
    <col min="7420" max="7420" width="9.140625" style="11"/>
    <col min="7421" max="7421" width="14.42578125" style="11" customWidth="1"/>
    <col min="7422" max="7422" width="16" style="11" customWidth="1"/>
    <col min="7423" max="7668" width="9.140625" style="11"/>
    <col min="7669" max="7669" width="49" style="11" customWidth="1"/>
    <col min="7670" max="7670" width="25.85546875" style="11" customWidth="1"/>
    <col min="7671" max="7671" width="20" style="11" customWidth="1"/>
    <col min="7672" max="7672" width="21" style="11" customWidth="1"/>
    <col min="7673" max="7673" width="9.140625" style="11"/>
    <col min="7674" max="7674" width="16.42578125" style="11" customWidth="1"/>
    <col min="7675" max="7675" width="14" style="11" customWidth="1"/>
    <col min="7676" max="7676" width="9.140625" style="11"/>
    <col min="7677" max="7677" width="14.42578125" style="11" customWidth="1"/>
    <col min="7678" max="7678" width="16" style="11" customWidth="1"/>
    <col min="7679" max="7924" width="9.140625" style="11"/>
    <col min="7925" max="7925" width="49" style="11" customWidth="1"/>
    <col min="7926" max="7926" width="25.85546875" style="11" customWidth="1"/>
    <col min="7927" max="7927" width="20" style="11" customWidth="1"/>
    <col min="7928" max="7928" width="21" style="11" customWidth="1"/>
    <col min="7929" max="7929" width="9.140625" style="11"/>
    <col min="7930" max="7930" width="16.42578125" style="11" customWidth="1"/>
    <col min="7931" max="7931" width="14" style="11" customWidth="1"/>
    <col min="7932" max="7932" width="9.140625" style="11"/>
    <col min="7933" max="7933" width="14.42578125" style="11" customWidth="1"/>
    <col min="7934" max="7934" width="16" style="11" customWidth="1"/>
    <col min="7935" max="8180" width="9.140625" style="11"/>
    <col min="8181" max="8181" width="49" style="11" customWidth="1"/>
    <col min="8182" max="8182" width="25.85546875" style="11" customWidth="1"/>
    <col min="8183" max="8183" width="20" style="11" customWidth="1"/>
    <col min="8184" max="8184" width="21" style="11" customWidth="1"/>
    <col min="8185" max="8185" width="9.140625" style="11"/>
    <col min="8186" max="8186" width="16.42578125" style="11" customWidth="1"/>
    <col min="8187" max="8187" width="14" style="11" customWidth="1"/>
    <col min="8188" max="8188" width="9.140625" style="11"/>
    <col min="8189" max="8189" width="14.42578125" style="11" customWidth="1"/>
    <col min="8190" max="8190" width="16" style="11" customWidth="1"/>
    <col min="8191" max="8436" width="9.140625" style="11"/>
    <col min="8437" max="8437" width="49" style="11" customWidth="1"/>
    <col min="8438" max="8438" width="25.85546875" style="11" customWidth="1"/>
    <col min="8439" max="8439" width="20" style="11" customWidth="1"/>
    <col min="8440" max="8440" width="21" style="11" customWidth="1"/>
    <col min="8441" max="8441" width="9.140625" style="11"/>
    <col min="8442" max="8442" width="16.42578125" style="11" customWidth="1"/>
    <col min="8443" max="8443" width="14" style="11" customWidth="1"/>
    <col min="8444" max="8444" width="9.140625" style="11"/>
    <col min="8445" max="8445" width="14.42578125" style="11" customWidth="1"/>
    <col min="8446" max="8446" width="16" style="11" customWidth="1"/>
    <col min="8447" max="8692" width="9.140625" style="11"/>
    <col min="8693" max="8693" width="49" style="11" customWidth="1"/>
    <col min="8694" max="8694" width="25.85546875" style="11" customWidth="1"/>
    <col min="8695" max="8695" width="20" style="11" customWidth="1"/>
    <col min="8696" max="8696" width="21" style="11" customWidth="1"/>
    <col min="8697" max="8697" width="9.140625" style="11"/>
    <col min="8698" max="8698" width="16.42578125" style="11" customWidth="1"/>
    <col min="8699" max="8699" width="14" style="11" customWidth="1"/>
    <col min="8700" max="8700" width="9.140625" style="11"/>
    <col min="8701" max="8701" width="14.42578125" style="11" customWidth="1"/>
    <col min="8702" max="8702" width="16" style="11" customWidth="1"/>
    <col min="8703" max="8948" width="9.140625" style="11"/>
    <col min="8949" max="8949" width="49" style="11" customWidth="1"/>
    <col min="8950" max="8950" width="25.85546875" style="11" customWidth="1"/>
    <col min="8951" max="8951" width="20" style="11" customWidth="1"/>
    <col min="8952" max="8952" width="21" style="11" customWidth="1"/>
    <col min="8953" max="8953" width="9.140625" style="11"/>
    <col min="8954" max="8954" width="16.42578125" style="11" customWidth="1"/>
    <col min="8955" max="8955" width="14" style="11" customWidth="1"/>
    <col min="8956" max="8956" width="9.140625" style="11"/>
    <col min="8957" max="8957" width="14.42578125" style="11" customWidth="1"/>
    <col min="8958" max="8958" width="16" style="11" customWidth="1"/>
    <col min="8959" max="9204" width="9.140625" style="11"/>
    <col min="9205" max="9205" width="49" style="11" customWidth="1"/>
    <col min="9206" max="9206" width="25.85546875" style="11" customWidth="1"/>
    <col min="9207" max="9207" width="20" style="11" customWidth="1"/>
    <col min="9208" max="9208" width="21" style="11" customWidth="1"/>
    <col min="9209" max="9209" width="9.140625" style="11"/>
    <col min="9210" max="9210" width="16.42578125" style="11" customWidth="1"/>
    <col min="9211" max="9211" width="14" style="11" customWidth="1"/>
    <col min="9212" max="9212" width="9.140625" style="11"/>
    <col min="9213" max="9213" width="14.42578125" style="11" customWidth="1"/>
    <col min="9214" max="9214" width="16" style="11" customWidth="1"/>
    <col min="9215" max="9460" width="9.140625" style="11"/>
    <col min="9461" max="9461" width="49" style="11" customWidth="1"/>
    <col min="9462" max="9462" width="25.85546875" style="11" customWidth="1"/>
    <col min="9463" max="9463" width="20" style="11" customWidth="1"/>
    <col min="9464" max="9464" width="21" style="11" customWidth="1"/>
    <col min="9465" max="9465" width="9.140625" style="11"/>
    <col min="9466" max="9466" width="16.42578125" style="11" customWidth="1"/>
    <col min="9467" max="9467" width="14" style="11" customWidth="1"/>
    <col min="9468" max="9468" width="9.140625" style="11"/>
    <col min="9469" max="9469" width="14.42578125" style="11" customWidth="1"/>
    <col min="9470" max="9470" width="16" style="11" customWidth="1"/>
    <col min="9471" max="9716" width="9.140625" style="11"/>
    <col min="9717" max="9717" width="49" style="11" customWidth="1"/>
    <col min="9718" max="9718" width="25.85546875" style="11" customWidth="1"/>
    <col min="9719" max="9719" width="20" style="11" customWidth="1"/>
    <col min="9720" max="9720" width="21" style="11" customWidth="1"/>
    <col min="9721" max="9721" width="9.140625" style="11"/>
    <col min="9722" max="9722" width="16.42578125" style="11" customWidth="1"/>
    <col min="9723" max="9723" width="14" style="11" customWidth="1"/>
    <col min="9724" max="9724" width="9.140625" style="11"/>
    <col min="9725" max="9725" width="14.42578125" style="11" customWidth="1"/>
    <col min="9726" max="9726" width="16" style="11" customWidth="1"/>
    <col min="9727" max="9972" width="9.140625" style="11"/>
    <col min="9973" max="9973" width="49" style="11" customWidth="1"/>
    <col min="9974" max="9974" width="25.85546875" style="11" customWidth="1"/>
    <col min="9975" max="9975" width="20" style="11" customWidth="1"/>
    <col min="9976" max="9976" width="21" style="11" customWidth="1"/>
    <col min="9977" max="9977" width="9.140625" style="11"/>
    <col min="9978" max="9978" width="16.42578125" style="11" customWidth="1"/>
    <col min="9979" max="9979" width="14" style="11" customWidth="1"/>
    <col min="9980" max="9980" width="9.140625" style="11"/>
    <col min="9981" max="9981" width="14.42578125" style="11" customWidth="1"/>
    <col min="9982" max="9982" width="16" style="11" customWidth="1"/>
    <col min="9983" max="10228" width="9.140625" style="11"/>
    <col min="10229" max="10229" width="49" style="11" customWidth="1"/>
    <col min="10230" max="10230" width="25.85546875" style="11" customWidth="1"/>
    <col min="10231" max="10231" width="20" style="11" customWidth="1"/>
    <col min="10232" max="10232" width="21" style="11" customWidth="1"/>
    <col min="10233" max="10233" width="9.140625" style="11"/>
    <col min="10234" max="10234" width="16.42578125" style="11" customWidth="1"/>
    <col min="10235" max="10235" width="14" style="11" customWidth="1"/>
    <col min="10236" max="10236" width="9.140625" style="11"/>
    <col min="10237" max="10237" width="14.42578125" style="11" customWidth="1"/>
    <col min="10238" max="10238" width="16" style="11" customWidth="1"/>
    <col min="10239" max="10484" width="9.140625" style="11"/>
    <col min="10485" max="10485" width="49" style="11" customWidth="1"/>
    <col min="10486" max="10486" width="25.85546875" style="11" customWidth="1"/>
    <col min="10487" max="10487" width="20" style="11" customWidth="1"/>
    <col min="10488" max="10488" width="21" style="11" customWidth="1"/>
    <col min="10489" max="10489" width="9.140625" style="11"/>
    <col min="10490" max="10490" width="16.42578125" style="11" customWidth="1"/>
    <col min="10491" max="10491" width="14" style="11" customWidth="1"/>
    <col min="10492" max="10492" width="9.140625" style="11"/>
    <col min="10493" max="10493" width="14.42578125" style="11" customWidth="1"/>
    <col min="10494" max="10494" width="16" style="11" customWidth="1"/>
    <col min="10495" max="10740" width="9.140625" style="11"/>
    <col min="10741" max="10741" width="49" style="11" customWidth="1"/>
    <col min="10742" max="10742" width="25.85546875" style="11" customWidth="1"/>
    <col min="10743" max="10743" width="20" style="11" customWidth="1"/>
    <col min="10744" max="10744" width="21" style="11" customWidth="1"/>
    <col min="10745" max="10745" width="9.140625" style="11"/>
    <col min="10746" max="10746" width="16.42578125" style="11" customWidth="1"/>
    <col min="10747" max="10747" width="14" style="11" customWidth="1"/>
    <col min="10748" max="10748" width="9.140625" style="11"/>
    <col min="10749" max="10749" width="14.42578125" style="11" customWidth="1"/>
    <col min="10750" max="10750" width="16" style="11" customWidth="1"/>
    <col min="10751" max="10996" width="9.140625" style="11"/>
    <col min="10997" max="10997" width="49" style="11" customWidth="1"/>
    <col min="10998" max="10998" width="25.85546875" style="11" customWidth="1"/>
    <col min="10999" max="10999" width="20" style="11" customWidth="1"/>
    <col min="11000" max="11000" width="21" style="11" customWidth="1"/>
    <col min="11001" max="11001" width="9.140625" style="11"/>
    <col min="11002" max="11002" width="16.42578125" style="11" customWidth="1"/>
    <col min="11003" max="11003" width="14" style="11" customWidth="1"/>
    <col min="11004" max="11004" width="9.140625" style="11"/>
    <col min="11005" max="11005" width="14.42578125" style="11" customWidth="1"/>
    <col min="11006" max="11006" width="16" style="11" customWidth="1"/>
    <col min="11007" max="11252" width="9.140625" style="11"/>
    <col min="11253" max="11253" width="49" style="11" customWidth="1"/>
    <col min="11254" max="11254" width="25.85546875" style="11" customWidth="1"/>
    <col min="11255" max="11255" width="20" style="11" customWidth="1"/>
    <col min="11256" max="11256" width="21" style="11" customWidth="1"/>
    <col min="11257" max="11257" width="9.140625" style="11"/>
    <col min="11258" max="11258" width="16.42578125" style="11" customWidth="1"/>
    <col min="11259" max="11259" width="14" style="11" customWidth="1"/>
    <col min="11260" max="11260" width="9.140625" style="11"/>
    <col min="11261" max="11261" width="14.42578125" style="11" customWidth="1"/>
    <col min="11262" max="11262" width="16" style="11" customWidth="1"/>
    <col min="11263" max="11508" width="9.140625" style="11"/>
    <col min="11509" max="11509" width="49" style="11" customWidth="1"/>
    <col min="11510" max="11510" width="25.85546875" style="11" customWidth="1"/>
    <col min="11511" max="11511" width="20" style="11" customWidth="1"/>
    <col min="11512" max="11512" width="21" style="11" customWidth="1"/>
    <col min="11513" max="11513" width="9.140625" style="11"/>
    <col min="11514" max="11514" width="16.42578125" style="11" customWidth="1"/>
    <col min="11515" max="11515" width="14" style="11" customWidth="1"/>
    <col min="11516" max="11516" width="9.140625" style="11"/>
    <col min="11517" max="11517" width="14.42578125" style="11" customWidth="1"/>
    <col min="11518" max="11518" width="16" style="11" customWidth="1"/>
    <col min="11519" max="11764" width="9.140625" style="11"/>
    <col min="11765" max="11765" width="49" style="11" customWidth="1"/>
    <col min="11766" max="11766" width="25.85546875" style="11" customWidth="1"/>
    <col min="11767" max="11767" width="20" style="11" customWidth="1"/>
    <col min="11768" max="11768" width="21" style="11" customWidth="1"/>
    <col min="11769" max="11769" width="9.140625" style="11"/>
    <col min="11770" max="11770" width="16.42578125" style="11" customWidth="1"/>
    <col min="11771" max="11771" width="14" style="11" customWidth="1"/>
    <col min="11772" max="11772" width="9.140625" style="11"/>
    <col min="11773" max="11773" width="14.42578125" style="11" customWidth="1"/>
    <col min="11774" max="11774" width="16" style="11" customWidth="1"/>
    <col min="11775" max="12020" width="9.140625" style="11"/>
    <col min="12021" max="12021" width="49" style="11" customWidth="1"/>
    <col min="12022" max="12022" width="25.85546875" style="11" customWidth="1"/>
    <col min="12023" max="12023" width="20" style="11" customWidth="1"/>
    <col min="12024" max="12024" width="21" style="11" customWidth="1"/>
    <col min="12025" max="12025" width="9.140625" style="11"/>
    <col min="12026" max="12026" width="16.42578125" style="11" customWidth="1"/>
    <col min="12027" max="12027" width="14" style="11" customWidth="1"/>
    <col min="12028" max="12028" width="9.140625" style="11"/>
    <col min="12029" max="12029" width="14.42578125" style="11" customWidth="1"/>
    <col min="12030" max="12030" width="16" style="11" customWidth="1"/>
    <col min="12031" max="12276" width="9.140625" style="11"/>
    <col min="12277" max="12277" width="49" style="11" customWidth="1"/>
    <col min="12278" max="12278" width="25.85546875" style="11" customWidth="1"/>
    <col min="12279" max="12279" width="20" style="11" customWidth="1"/>
    <col min="12280" max="12280" width="21" style="11" customWidth="1"/>
    <col min="12281" max="12281" width="9.140625" style="11"/>
    <col min="12282" max="12282" width="16.42578125" style="11" customWidth="1"/>
    <col min="12283" max="12283" width="14" style="11" customWidth="1"/>
    <col min="12284" max="12284" width="9.140625" style="11"/>
    <col min="12285" max="12285" width="14.42578125" style="11" customWidth="1"/>
    <col min="12286" max="12286" width="16" style="11" customWidth="1"/>
    <col min="12287" max="12532" width="9.140625" style="11"/>
    <col min="12533" max="12533" width="49" style="11" customWidth="1"/>
    <col min="12534" max="12534" width="25.85546875" style="11" customWidth="1"/>
    <col min="12535" max="12535" width="20" style="11" customWidth="1"/>
    <col min="12536" max="12536" width="21" style="11" customWidth="1"/>
    <col min="12537" max="12537" width="9.140625" style="11"/>
    <col min="12538" max="12538" width="16.42578125" style="11" customWidth="1"/>
    <col min="12539" max="12539" width="14" style="11" customWidth="1"/>
    <col min="12540" max="12540" width="9.140625" style="11"/>
    <col min="12541" max="12541" width="14.42578125" style="11" customWidth="1"/>
    <col min="12542" max="12542" width="16" style="11" customWidth="1"/>
    <col min="12543" max="12788" width="9.140625" style="11"/>
    <col min="12789" max="12789" width="49" style="11" customWidth="1"/>
    <col min="12790" max="12790" width="25.85546875" style="11" customWidth="1"/>
    <col min="12791" max="12791" width="20" style="11" customWidth="1"/>
    <col min="12792" max="12792" width="21" style="11" customWidth="1"/>
    <col min="12793" max="12793" width="9.140625" style="11"/>
    <col min="12794" max="12794" width="16.42578125" style="11" customWidth="1"/>
    <col min="12795" max="12795" width="14" style="11" customWidth="1"/>
    <col min="12796" max="12796" width="9.140625" style="11"/>
    <col min="12797" max="12797" width="14.42578125" style="11" customWidth="1"/>
    <col min="12798" max="12798" width="16" style="11" customWidth="1"/>
    <col min="12799" max="13044" width="9.140625" style="11"/>
    <col min="13045" max="13045" width="49" style="11" customWidth="1"/>
    <col min="13046" max="13046" width="25.85546875" style="11" customWidth="1"/>
    <col min="13047" max="13047" width="20" style="11" customWidth="1"/>
    <col min="13048" max="13048" width="21" style="11" customWidth="1"/>
    <col min="13049" max="13049" width="9.140625" style="11"/>
    <col min="13050" max="13050" width="16.42578125" style="11" customWidth="1"/>
    <col min="13051" max="13051" width="14" style="11" customWidth="1"/>
    <col min="13052" max="13052" width="9.140625" style="11"/>
    <col min="13053" max="13053" width="14.42578125" style="11" customWidth="1"/>
    <col min="13054" max="13054" width="16" style="11" customWidth="1"/>
    <col min="13055" max="13300" width="9.140625" style="11"/>
    <col min="13301" max="13301" width="49" style="11" customWidth="1"/>
    <col min="13302" max="13302" width="25.85546875" style="11" customWidth="1"/>
    <col min="13303" max="13303" width="20" style="11" customWidth="1"/>
    <col min="13304" max="13304" width="21" style="11" customWidth="1"/>
    <col min="13305" max="13305" width="9.140625" style="11"/>
    <col min="13306" max="13306" width="16.42578125" style="11" customWidth="1"/>
    <col min="13307" max="13307" width="14" style="11" customWidth="1"/>
    <col min="13308" max="13308" width="9.140625" style="11"/>
    <col min="13309" max="13309" width="14.42578125" style="11" customWidth="1"/>
    <col min="13310" max="13310" width="16" style="11" customWidth="1"/>
    <col min="13311" max="13556" width="9.140625" style="11"/>
    <col min="13557" max="13557" width="49" style="11" customWidth="1"/>
    <col min="13558" max="13558" width="25.85546875" style="11" customWidth="1"/>
    <col min="13559" max="13559" width="20" style="11" customWidth="1"/>
    <col min="13560" max="13560" width="21" style="11" customWidth="1"/>
    <col min="13561" max="13561" width="9.140625" style="11"/>
    <col min="13562" max="13562" width="16.42578125" style="11" customWidth="1"/>
    <col min="13563" max="13563" width="14" style="11" customWidth="1"/>
    <col min="13564" max="13564" width="9.140625" style="11"/>
    <col min="13565" max="13565" width="14.42578125" style="11" customWidth="1"/>
    <col min="13566" max="13566" width="16" style="11" customWidth="1"/>
    <col min="13567" max="13812" width="9.140625" style="11"/>
    <col min="13813" max="13813" width="49" style="11" customWidth="1"/>
    <col min="13814" max="13814" width="25.85546875" style="11" customWidth="1"/>
    <col min="13815" max="13815" width="20" style="11" customWidth="1"/>
    <col min="13816" max="13816" width="21" style="11" customWidth="1"/>
    <col min="13817" max="13817" width="9.140625" style="11"/>
    <col min="13818" max="13818" width="16.42578125" style="11" customWidth="1"/>
    <col min="13819" max="13819" width="14" style="11" customWidth="1"/>
    <col min="13820" max="13820" width="9.140625" style="11"/>
    <col min="13821" max="13821" width="14.42578125" style="11" customWidth="1"/>
    <col min="13822" max="13822" width="16" style="11" customWidth="1"/>
    <col min="13823" max="14068" width="9.140625" style="11"/>
    <col min="14069" max="14069" width="49" style="11" customWidth="1"/>
    <col min="14070" max="14070" width="25.85546875" style="11" customWidth="1"/>
    <col min="14071" max="14071" width="20" style="11" customWidth="1"/>
    <col min="14072" max="14072" width="21" style="11" customWidth="1"/>
    <col min="14073" max="14073" width="9.140625" style="11"/>
    <col min="14074" max="14074" width="16.42578125" style="11" customWidth="1"/>
    <col min="14075" max="14075" width="14" style="11" customWidth="1"/>
    <col min="14076" max="14076" width="9.140625" style="11"/>
    <col min="14077" max="14077" width="14.42578125" style="11" customWidth="1"/>
    <col min="14078" max="14078" width="16" style="11" customWidth="1"/>
    <col min="14079" max="14324" width="9.140625" style="11"/>
    <col min="14325" max="14325" width="49" style="11" customWidth="1"/>
    <col min="14326" max="14326" width="25.85546875" style="11" customWidth="1"/>
    <col min="14327" max="14327" width="20" style="11" customWidth="1"/>
    <col min="14328" max="14328" width="21" style="11" customWidth="1"/>
    <col min="14329" max="14329" width="9.140625" style="11"/>
    <col min="14330" max="14330" width="16.42578125" style="11" customWidth="1"/>
    <col min="14331" max="14331" width="14" style="11" customWidth="1"/>
    <col min="14332" max="14332" width="9.140625" style="11"/>
    <col min="14333" max="14333" width="14.42578125" style="11" customWidth="1"/>
    <col min="14334" max="14334" width="16" style="11" customWidth="1"/>
    <col min="14335" max="14580" width="9.140625" style="11"/>
    <col min="14581" max="14581" width="49" style="11" customWidth="1"/>
    <col min="14582" max="14582" width="25.85546875" style="11" customWidth="1"/>
    <col min="14583" max="14583" width="20" style="11" customWidth="1"/>
    <col min="14584" max="14584" width="21" style="11" customWidth="1"/>
    <col min="14585" max="14585" width="9.140625" style="11"/>
    <col min="14586" max="14586" width="16.42578125" style="11" customWidth="1"/>
    <col min="14587" max="14587" width="14" style="11" customWidth="1"/>
    <col min="14588" max="14588" width="9.140625" style="11"/>
    <col min="14589" max="14589" width="14.42578125" style="11" customWidth="1"/>
    <col min="14590" max="14590" width="16" style="11" customWidth="1"/>
    <col min="14591" max="14836" width="9.140625" style="11"/>
    <col min="14837" max="14837" width="49" style="11" customWidth="1"/>
    <col min="14838" max="14838" width="25.85546875" style="11" customWidth="1"/>
    <col min="14839" max="14839" width="20" style="11" customWidth="1"/>
    <col min="14840" max="14840" width="21" style="11" customWidth="1"/>
    <col min="14841" max="14841" width="9.140625" style="11"/>
    <col min="14842" max="14842" width="16.42578125" style="11" customWidth="1"/>
    <col min="14843" max="14843" width="14" style="11" customWidth="1"/>
    <col min="14844" max="14844" width="9.140625" style="11"/>
    <col min="14845" max="14845" width="14.42578125" style="11" customWidth="1"/>
    <col min="14846" max="14846" width="16" style="11" customWidth="1"/>
    <col min="14847" max="15092" width="9.140625" style="11"/>
    <col min="15093" max="15093" width="49" style="11" customWidth="1"/>
    <col min="15094" max="15094" width="25.85546875" style="11" customWidth="1"/>
    <col min="15095" max="15095" width="20" style="11" customWidth="1"/>
    <col min="15096" max="15096" width="21" style="11" customWidth="1"/>
    <col min="15097" max="15097" width="9.140625" style="11"/>
    <col min="15098" max="15098" width="16.42578125" style="11" customWidth="1"/>
    <col min="15099" max="15099" width="14" style="11" customWidth="1"/>
    <col min="15100" max="15100" width="9.140625" style="11"/>
    <col min="15101" max="15101" width="14.42578125" style="11" customWidth="1"/>
    <col min="15102" max="15102" width="16" style="11" customWidth="1"/>
    <col min="15103" max="15348" width="9.140625" style="11"/>
    <col min="15349" max="15349" width="49" style="11" customWidth="1"/>
    <col min="15350" max="15350" width="25.85546875" style="11" customWidth="1"/>
    <col min="15351" max="15351" width="20" style="11" customWidth="1"/>
    <col min="15352" max="15352" width="21" style="11" customWidth="1"/>
    <col min="15353" max="15353" width="9.140625" style="11"/>
    <col min="15354" max="15354" width="16.42578125" style="11" customWidth="1"/>
    <col min="15355" max="15355" width="14" style="11" customWidth="1"/>
    <col min="15356" max="15356" width="9.140625" style="11"/>
    <col min="15357" max="15357" width="14.42578125" style="11" customWidth="1"/>
    <col min="15358" max="15358" width="16" style="11" customWidth="1"/>
    <col min="15359" max="15604" width="9.140625" style="11"/>
    <col min="15605" max="15605" width="49" style="11" customWidth="1"/>
    <col min="15606" max="15606" width="25.85546875" style="11" customWidth="1"/>
    <col min="15607" max="15607" width="20" style="11" customWidth="1"/>
    <col min="15608" max="15608" width="21" style="11" customWidth="1"/>
    <col min="15609" max="15609" width="9.140625" style="11"/>
    <col min="15610" max="15610" width="16.42578125" style="11" customWidth="1"/>
    <col min="15611" max="15611" width="14" style="11" customWidth="1"/>
    <col min="15612" max="15612" width="9.140625" style="11"/>
    <col min="15613" max="15613" width="14.42578125" style="11" customWidth="1"/>
    <col min="15614" max="15614" width="16" style="11" customWidth="1"/>
    <col min="15615" max="15860" width="9.140625" style="11"/>
    <col min="15861" max="15861" width="49" style="11" customWidth="1"/>
    <col min="15862" max="15862" width="25.85546875" style="11" customWidth="1"/>
    <col min="15863" max="15863" width="20" style="11" customWidth="1"/>
    <col min="15864" max="15864" width="21" style="11" customWidth="1"/>
    <col min="15865" max="15865" width="9.140625" style="11"/>
    <col min="15866" max="15866" width="16.42578125" style="11" customWidth="1"/>
    <col min="15867" max="15867" width="14" style="11" customWidth="1"/>
    <col min="15868" max="15868" width="9.140625" style="11"/>
    <col min="15869" max="15869" width="14.42578125" style="11" customWidth="1"/>
    <col min="15870" max="15870" width="16" style="11" customWidth="1"/>
    <col min="15871" max="16116" width="9.140625" style="11"/>
    <col min="16117" max="16117" width="49" style="11" customWidth="1"/>
    <col min="16118" max="16118" width="25.85546875" style="11" customWidth="1"/>
    <col min="16119" max="16119" width="20" style="11" customWidth="1"/>
    <col min="16120" max="16120" width="21" style="11" customWidth="1"/>
    <col min="16121" max="16121" width="9.140625" style="11"/>
    <col min="16122" max="16122" width="16.42578125" style="11" customWidth="1"/>
    <col min="16123" max="16123" width="14" style="11" customWidth="1"/>
    <col min="16124" max="16124" width="9.140625" style="11"/>
    <col min="16125" max="16125" width="14.42578125" style="11" customWidth="1"/>
    <col min="16126" max="16126" width="16" style="11" customWidth="1"/>
    <col min="16127" max="16384" width="9.140625" style="11"/>
  </cols>
  <sheetData>
    <row r="1" spans="1:14" x14ac:dyDescent="0.2">
      <c r="A1" s="18" t="s">
        <v>5241</v>
      </c>
      <c r="B1" s="740" t="str">
        <f>HYPERLINK("#List!$A$1", "Preparatory")</f>
        <v>Preparatory</v>
      </c>
    </row>
    <row r="2" spans="1:14" x14ac:dyDescent="0.2">
      <c r="A2" s="18"/>
    </row>
    <row r="3" spans="1:14" x14ac:dyDescent="0.2">
      <c r="A3" s="17" t="s">
        <v>1317</v>
      </c>
      <c r="C3" s="17"/>
      <c r="D3" s="17"/>
      <c r="E3" s="17"/>
      <c r="F3" s="17"/>
      <c r="G3" s="17"/>
      <c r="H3" s="17"/>
    </row>
    <row r="4" spans="1:14" x14ac:dyDescent="0.2">
      <c r="A4" s="17" t="s">
        <v>1316</v>
      </c>
      <c r="C4" s="17"/>
      <c r="D4" s="17"/>
      <c r="E4" s="4"/>
      <c r="F4" s="4"/>
      <c r="G4" s="4"/>
      <c r="H4" s="4"/>
    </row>
    <row r="5" spans="1:14" x14ac:dyDescent="0.2">
      <c r="A5" s="17"/>
      <c r="C5" s="17"/>
      <c r="D5" s="17"/>
      <c r="E5" s="4"/>
      <c r="F5" s="4"/>
      <c r="G5" s="4"/>
      <c r="H5" s="4"/>
    </row>
    <row r="6" spans="1:14" x14ac:dyDescent="0.2">
      <c r="A6" s="18" t="s">
        <v>7042</v>
      </c>
      <c r="C6" s="17"/>
      <c r="D6" s="17"/>
      <c r="E6" s="4"/>
      <c r="F6" s="4"/>
      <c r="G6" s="4"/>
      <c r="H6" s="4"/>
    </row>
    <row r="7" spans="1:14" x14ac:dyDescent="0.2">
      <c r="A7" s="17"/>
      <c r="C7" s="17"/>
      <c r="D7" s="17"/>
      <c r="E7" s="4"/>
      <c r="F7" s="4"/>
      <c r="G7" s="4"/>
      <c r="H7" s="4"/>
    </row>
    <row r="8" spans="1:14" x14ac:dyDescent="0.2">
      <c r="A8" s="92" t="s">
        <v>1253</v>
      </c>
      <c r="B8" s="92"/>
    </row>
    <row r="10" spans="1:14" x14ac:dyDescent="0.2">
      <c r="A10" s="17"/>
      <c r="B10" s="68"/>
      <c r="C10" s="20" t="s">
        <v>1264</v>
      </c>
      <c r="D10" s="20" t="s">
        <v>1263</v>
      </c>
      <c r="E10" s="17"/>
    </row>
    <row r="11" spans="1:14" ht="14.25" x14ac:dyDescent="0.2">
      <c r="A11" s="17"/>
      <c r="B11" s="68"/>
      <c r="C11" s="20" t="s">
        <v>7570</v>
      </c>
      <c r="D11" s="20" t="s">
        <v>7571</v>
      </c>
      <c r="E11" s="17"/>
      <c r="L11" s="17"/>
    </row>
    <row r="12" spans="1:14" x14ac:dyDescent="0.2">
      <c r="A12" s="17"/>
      <c r="B12" s="68"/>
      <c r="C12" s="512" t="s">
        <v>7811</v>
      </c>
      <c r="D12" s="512" t="s">
        <v>7835</v>
      </c>
      <c r="E12" s="17"/>
      <c r="F12" s="17"/>
      <c r="G12" s="17"/>
      <c r="H12" s="17"/>
      <c r="I12" s="17"/>
      <c r="L12" s="14"/>
      <c r="N12" s="252"/>
    </row>
    <row r="13" spans="1:14" x14ac:dyDescent="0.2">
      <c r="A13" s="89" t="s">
        <v>1315</v>
      </c>
      <c r="B13" s="506" t="s">
        <v>7807</v>
      </c>
      <c r="C13" s="596" t="s">
        <v>227</v>
      </c>
      <c r="D13" s="596" t="s">
        <v>208</v>
      </c>
      <c r="E13" s="17" t="s">
        <v>4392</v>
      </c>
      <c r="F13" s="17" t="s">
        <v>4524</v>
      </c>
      <c r="G13" s="17" t="s">
        <v>4360</v>
      </c>
      <c r="H13" s="14" t="s">
        <v>2106</v>
      </c>
      <c r="I13" s="14" t="s">
        <v>4233</v>
      </c>
      <c r="L13" s="17"/>
    </row>
    <row r="14" spans="1:14" x14ac:dyDescent="0.2">
      <c r="A14" s="17"/>
      <c r="B14" s="17"/>
      <c r="C14" s="13" t="s">
        <v>4588</v>
      </c>
      <c r="D14" s="13" t="s">
        <v>4589</v>
      </c>
      <c r="E14" s="17"/>
      <c r="F14" s="17"/>
      <c r="G14" s="17"/>
      <c r="H14" s="17"/>
      <c r="I14" s="17"/>
      <c r="J14" s="17"/>
      <c r="K14" s="17"/>
      <c r="L14" s="17"/>
    </row>
    <row r="15" spans="1:14" x14ac:dyDescent="0.2">
      <c r="A15" s="17"/>
      <c r="B15" s="17"/>
      <c r="C15" s="13"/>
      <c r="D15" s="13"/>
      <c r="E15" s="17"/>
      <c r="F15" s="17"/>
      <c r="G15" s="17"/>
      <c r="H15" s="17"/>
      <c r="I15" s="17"/>
      <c r="J15" s="17"/>
      <c r="K15" s="17"/>
      <c r="L15" s="17"/>
    </row>
    <row r="16" spans="1:14" x14ac:dyDescent="0.2">
      <c r="A16" s="18" t="s">
        <v>7043</v>
      </c>
      <c r="B16" s="17"/>
      <c r="C16" s="13"/>
      <c r="D16" s="13"/>
      <c r="E16" s="17"/>
      <c r="F16" s="17"/>
      <c r="G16" s="17"/>
      <c r="H16" s="17"/>
      <c r="I16" s="17"/>
      <c r="J16" s="17"/>
      <c r="K16" s="17"/>
      <c r="L16" s="17"/>
    </row>
    <row r="17" spans="1:12" x14ac:dyDescent="0.2">
      <c r="A17" s="16" t="s">
        <v>48</v>
      </c>
      <c r="B17" s="17"/>
      <c r="C17" s="13"/>
      <c r="D17" s="13"/>
      <c r="E17" s="17"/>
      <c r="F17" s="17"/>
      <c r="G17" s="17"/>
      <c r="H17" s="17"/>
      <c r="I17" s="17"/>
      <c r="J17" s="17"/>
      <c r="K17" s="17"/>
      <c r="L17" s="17"/>
    </row>
    <row r="18" spans="1:12" x14ac:dyDescent="0.2">
      <c r="A18" s="16" t="s">
        <v>4360</v>
      </c>
      <c r="B18" s="17"/>
      <c r="C18" s="13"/>
      <c r="D18" s="13"/>
      <c r="E18" s="17"/>
      <c r="F18" s="17"/>
      <c r="G18" s="17"/>
      <c r="H18" s="17"/>
      <c r="I18" s="17"/>
      <c r="J18" s="17"/>
      <c r="K18" s="17"/>
      <c r="L18" s="17"/>
    </row>
    <row r="19" spans="1:12" x14ac:dyDescent="0.2">
      <c r="A19" s="17"/>
      <c r="B19" s="17"/>
      <c r="C19" s="13"/>
      <c r="D19" s="13"/>
      <c r="E19" s="17"/>
      <c r="F19" s="17"/>
      <c r="G19" s="17"/>
      <c r="H19" s="17"/>
      <c r="I19" s="17"/>
      <c r="J19" s="17"/>
      <c r="K19" s="17"/>
      <c r="L19" s="17"/>
    </row>
    <row r="20" spans="1:12" x14ac:dyDescent="0.2">
      <c r="A20" s="11" t="s">
        <v>1252</v>
      </c>
      <c r="C20" s="17"/>
      <c r="D20" s="17"/>
      <c r="E20" s="51"/>
      <c r="F20" s="51"/>
      <c r="G20" s="17"/>
      <c r="L20" s="17"/>
    </row>
    <row r="21" spans="1:12" x14ac:dyDescent="0.2">
      <c r="C21" s="17"/>
      <c r="D21" s="17"/>
      <c r="E21" s="51"/>
      <c r="F21" s="51"/>
      <c r="G21" s="17"/>
      <c r="L21" s="92"/>
    </row>
    <row r="22" spans="1:12" x14ac:dyDescent="0.2">
      <c r="A22" s="51"/>
      <c r="B22" s="68"/>
      <c r="C22" s="901" t="s">
        <v>1264</v>
      </c>
      <c r="D22" s="901"/>
      <c r="E22" s="901" t="s">
        <v>1263</v>
      </c>
      <c r="F22" s="901"/>
    </row>
    <row r="23" spans="1:12" ht="38.25" x14ac:dyDescent="0.2">
      <c r="B23" s="82"/>
      <c r="C23" s="215" t="s">
        <v>7459</v>
      </c>
      <c r="D23" s="215" t="s">
        <v>1250</v>
      </c>
      <c r="E23" s="215" t="s">
        <v>7459</v>
      </c>
      <c r="F23" s="215" t="s">
        <v>1250</v>
      </c>
    </row>
    <row r="24" spans="1:12" x14ac:dyDescent="0.2">
      <c r="A24" s="51"/>
      <c r="B24" s="82"/>
      <c r="C24" s="313" t="s">
        <v>7836</v>
      </c>
      <c r="D24" s="313" t="s">
        <v>7837</v>
      </c>
      <c r="E24" s="313" t="s">
        <v>7838</v>
      </c>
      <c r="F24" s="313" t="s">
        <v>7839</v>
      </c>
    </row>
    <row r="25" spans="1:12" x14ac:dyDescent="0.2">
      <c r="A25" s="89" t="s">
        <v>1314</v>
      </c>
      <c r="B25" s="512" t="s">
        <v>7808</v>
      </c>
      <c r="C25" s="596" t="s">
        <v>389</v>
      </c>
      <c r="D25" s="596" t="s">
        <v>236</v>
      </c>
      <c r="E25" s="596" t="s">
        <v>1313</v>
      </c>
      <c r="F25" s="596" t="s">
        <v>1312</v>
      </c>
      <c r="G25" s="13" t="s">
        <v>4525</v>
      </c>
      <c r="H25" s="13"/>
      <c r="I25" s="17"/>
      <c r="J25" s="17"/>
    </row>
    <row r="26" spans="1:12" x14ac:dyDescent="0.2">
      <c r="A26" s="89" t="s">
        <v>581</v>
      </c>
      <c r="B26" s="512" t="s">
        <v>7809</v>
      </c>
      <c r="C26" s="596" t="s">
        <v>116</v>
      </c>
      <c r="D26" s="596" t="s">
        <v>235</v>
      </c>
      <c r="E26" s="596" t="s">
        <v>1311</v>
      </c>
      <c r="F26" s="596" t="s">
        <v>1310</v>
      </c>
      <c r="G26" s="13" t="s">
        <v>4526</v>
      </c>
      <c r="H26" s="13"/>
      <c r="I26" s="17"/>
      <c r="J26" s="17"/>
    </row>
    <row r="27" spans="1:12" x14ac:dyDescent="0.2">
      <c r="A27" s="89" t="s">
        <v>1309</v>
      </c>
      <c r="B27" s="512" t="s">
        <v>7810</v>
      </c>
      <c r="C27" s="596" t="s">
        <v>117</v>
      </c>
      <c r="D27" s="596" t="s">
        <v>234</v>
      </c>
      <c r="E27" s="596" t="s">
        <v>1308</v>
      </c>
      <c r="F27" s="596" t="s">
        <v>1307</v>
      </c>
      <c r="G27" s="13" t="s">
        <v>4527</v>
      </c>
      <c r="H27" s="13"/>
      <c r="I27" s="17"/>
      <c r="J27" s="17"/>
    </row>
    <row r="28" spans="1:12" x14ac:dyDescent="0.2">
      <c r="A28" s="504" t="s">
        <v>1246</v>
      </c>
      <c r="B28" s="512" t="s">
        <v>7852</v>
      </c>
      <c r="C28" s="596" t="s">
        <v>118</v>
      </c>
      <c r="D28" s="596" t="s">
        <v>624</v>
      </c>
      <c r="E28" s="596" t="s">
        <v>1306</v>
      </c>
      <c r="F28" s="596" t="s">
        <v>1305</v>
      </c>
      <c r="G28" s="13" t="s">
        <v>4530</v>
      </c>
      <c r="H28" s="13"/>
      <c r="I28" s="17"/>
      <c r="J28" s="17"/>
    </row>
    <row r="29" spans="1:12" x14ac:dyDescent="0.2">
      <c r="A29" s="504" t="s">
        <v>1245</v>
      </c>
      <c r="B29" s="512" t="s">
        <v>7853</v>
      </c>
      <c r="C29" s="596" t="s">
        <v>622</v>
      </c>
      <c r="D29" s="596" t="s">
        <v>621</v>
      </c>
      <c r="E29" s="596" t="s">
        <v>1304</v>
      </c>
      <c r="F29" s="596" t="s">
        <v>1303</v>
      </c>
      <c r="G29" s="13" t="s">
        <v>4531</v>
      </c>
      <c r="H29" s="13"/>
      <c r="I29" s="17"/>
      <c r="J29" s="17"/>
    </row>
    <row r="30" spans="1:12" x14ac:dyDescent="0.2">
      <c r="A30" s="504" t="s">
        <v>1244</v>
      </c>
      <c r="B30" s="512" t="s">
        <v>7854</v>
      </c>
      <c r="C30" s="596" t="s">
        <v>619</v>
      </c>
      <c r="D30" s="596" t="s">
        <v>618</v>
      </c>
      <c r="E30" s="596" t="s">
        <v>1302</v>
      </c>
      <c r="F30" s="596" t="s">
        <v>1301</v>
      </c>
      <c r="G30" s="13" t="s">
        <v>4532</v>
      </c>
      <c r="H30" s="13"/>
      <c r="I30" s="17"/>
      <c r="J30" s="17"/>
    </row>
    <row r="31" spans="1:12" x14ac:dyDescent="0.2">
      <c r="A31" s="504" t="s">
        <v>1243</v>
      </c>
      <c r="B31" s="512" t="s">
        <v>7890</v>
      </c>
      <c r="C31" s="596" t="s">
        <v>616</v>
      </c>
      <c r="D31" s="596" t="s">
        <v>615</v>
      </c>
      <c r="E31" s="596" t="s">
        <v>1300</v>
      </c>
      <c r="F31" s="596" t="s">
        <v>1299</v>
      </c>
      <c r="G31" s="13" t="s">
        <v>4533</v>
      </c>
      <c r="H31" s="13"/>
      <c r="I31" s="17"/>
      <c r="J31" s="17"/>
    </row>
    <row r="32" spans="1:12" x14ac:dyDescent="0.2">
      <c r="A32" s="504" t="s">
        <v>1242</v>
      </c>
      <c r="B32" s="512" t="s">
        <v>7891</v>
      </c>
      <c r="C32" s="596" t="s">
        <v>613</v>
      </c>
      <c r="D32" s="596" t="s">
        <v>612</v>
      </c>
      <c r="E32" s="596" t="s">
        <v>1298</v>
      </c>
      <c r="F32" s="596" t="s">
        <v>1297</v>
      </c>
      <c r="G32" s="13" t="s">
        <v>4534</v>
      </c>
      <c r="H32" s="13"/>
      <c r="I32" s="17"/>
      <c r="J32" s="17"/>
    </row>
    <row r="33" spans="1:10" x14ac:dyDescent="0.2">
      <c r="A33" s="504" t="s">
        <v>1241</v>
      </c>
      <c r="B33" s="512" t="s">
        <v>7812</v>
      </c>
      <c r="C33" s="596" t="s">
        <v>592</v>
      </c>
      <c r="D33" s="596" t="s">
        <v>610</v>
      </c>
      <c r="E33" s="596" t="s">
        <v>1296</v>
      </c>
      <c r="F33" s="596" t="s">
        <v>1295</v>
      </c>
      <c r="G33" s="13" t="s">
        <v>4535</v>
      </c>
      <c r="H33" s="13"/>
      <c r="I33" s="17"/>
      <c r="J33" s="17"/>
    </row>
    <row r="34" spans="1:10" x14ac:dyDescent="0.2">
      <c r="A34" s="504" t="s">
        <v>1240</v>
      </c>
      <c r="B34" s="512" t="s">
        <v>7813</v>
      </c>
      <c r="C34" s="596" t="s">
        <v>540</v>
      </c>
      <c r="D34" s="596" t="s">
        <v>608</v>
      </c>
      <c r="E34" s="596" t="s">
        <v>1294</v>
      </c>
      <c r="F34" s="596" t="s">
        <v>1293</v>
      </c>
      <c r="G34" s="13" t="s">
        <v>4536</v>
      </c>
      <c r="H34" s="13"/>
      <c r="I34" s="17"/>
      <c r="J34" s="17"/>
    </row>
    <row r="35" spans="1:10" x14ac:dyDescent="0.2">
      <c r="A35" s="504" t="s">
        <v>1239</v>
      </c>
      <c r="B35" s="512" t="s">
        <v>7814</v>
      </c>
      <c r="C35" s="596" t="s">
        <v>583</v>
      </c>
      <c r="D35" s="596" t="s">
        <v>582</v>
      </c>
      <c r="E35" s="596" t="s">
        <v>1292</v>
      </c>
      <c r="F35" s="596" t="s">
        <v>1291</v>
      </c>
      <c r="G35" s="13" t="s">
        <v>4537</v>
      </c>
      <c r="H35" s="13"/>
      <c r="I35" s="17"/>
      <c r="J35" s="17"/>
    </row>
    <row r="36" spans="1:10" x14ac:dyDescent="0.2">
      <c r="A36" s="504" t="s">
        <v>1238</v>
      </c>
      <c r="B36" s="512" t="s">
        <v>7842</v>
      </c>
      <c r="C36" s="596" t="s">
        <v>341</v>
      </c>
      <c r="D36" s="596" t="s">
        <v>579</v>
      </c>
      <c r="E36" s="596" t="s">
        <v>1290</v>
      </c>
      <c r="F36" s="596" t="s">
        <v>1289</v>
      </c>
      <c r="G36" s="13" t="s">
        <v>4538</v>
      </c>
      <c r="H36" s="13"/>
      <c r="I36" s="17"/>
      <c r="J36" s="17"/>
    </row>
    <row r="37" spans="1:10" x14ac:dyDescent="0.2">
      <c r="A37" s="504" t="s">
        <v>1237</v>
      </c>
      <c r="B37" s="512" t="s">
        <v>7843</v>
      </c>
      <c r="C37" s="596" t="s">
        <v>339</v>
      </c>
      <c r="D37" s="596" t="s">
        <v>577</v>
      </c>
      <c r="E37" s="596" t="s">
        <v>1288</v>
      </c>
      <c r="F37" s="596" t="s">
        <v>1287</v>
      </c>
      <c r="G37" s="13" t="s">
        <v>4540</v>
      </c>
      <c r="H37" s="13"/>
      <c r="I37" s="17"/>
      <c r="J37" s="17"/>
    </row>
    <row r="38" spans="1:10" x14ac:dyDescent="0.2">
      <c r="A38" s="504" t="s">
        <v>1217</v>
      </c>
      <c r="B38" s="512" t="s">
        <v>7844</v>
      </c>
      <c r="C38" s="596" t="s">
        <v>337</v>
      </c>
      <c r="D38" s="596" t="s">
        <v>575</v>
      </c>
      <c r="E38" s="596" t="s">
        <v>1286</v>
      </c>
      <c r="F38" s="596" t="s">
        <v>1285</v>
      </c>
      <c r="G38" s="13" t="s">
        <v>4539</v>
      </c>
      <c r="H38" s="13"/>
      <c r="I38" s="17"/>
      <c r="J38" s="17"/>
    </row>
    <row r="39" spans="1:10" x14ac:dyDescent="0.2">
      <c r="A39" s="504" t="s">
        <v>1236</v>
      </c>
      <c r="B39" s="512" t="s">
        <v>7845</v>
      </c>
      <c r="C39" s="596" t="s">
        <v>1284</v>
      </c>
      <c r="D39" s="596" t="s">
        <v>1283</v>
      </c>
      <c r="E39" s="596" t="s">
        <v>1282</v>
      </c>
      <c r="F39" s="596" t="s">
        <v>1281</v>
      </c>
      <c r="G39" s="13" t="s">
        <v>4541</v>
      </c>
      <c r="H39" s="13"/>
      <c r="I39" s="17"/>
      <c r="J39" s="17"/>
    </row>
    <row r="40" spans="1:10" x14ac:dyDescent="0.2">
      <c r="A40" s="504" t="s">
        <v>576</v>
      </c>
      <c r="B40" s="512" t="s">
        <v>7846</v>
      </c>
      <c r="C40" s="596" t="s">
        <v>1280</v>
      </c>
      <c r="D40" s="596" t="s">
        <v>1279</v>
      </c>
      <c r="E40" s="596" t="s">
        <v>1278</v>
      </c>
      <c r="F40" s="596" t="s">
        <v>1277</v>
      </c>
      <c r="G40" s="13" t="s">
        <v>4528</v>
      </c>
      <c r="H40" s="13"/>
      <c r="I40" s="17"/>
      <c r="J40" s="17"/>
    </row>
    <row r="41" spans="1:10" x14ac:dyDescent="0.2">
      <c r="A41" s="17"/>
      <c r="B41" s="17"/>
      <c r="C41" s="13" t="s">
        <v>4588</v>
      </c>
      <c r="D41" s="13" t="s">
        <v>4588</v>
      </c>
      <c r="E41" s="13" t="s">
        <v>4589</v>
      </c>
      <c r="F41" s="13" t="s">
        <v>4589</v>
      </c>
    </row>
    <row r="42" spans="1:10" x14ac:dyDescent="0.2">
      <c r="C42" s="13" t="s">
        <v>4459</v>
      </c>
      <c r="D42" s="13" t="s">
        <v>4853</v>
      </c>
      <c r="E42" s="13" t="s">
        <v>4459</v>
      </c>
      <c r="F42" s="13" t="s">
        <v>4853</v>
      </c>
    </row>
    <row r="43" spans="1:10" x14ac:dyDescent="0.2">
      <c r="C43" s="13"/>
      <c r="D43" s="13" t="s">
        <v>7137</v>
      </c>
      <c r="E43" s="13"/>
      <c r="F43" s="13" t="s">
        <v>7137</v>
      </c>
    </row>
    <row r="44" spans="1:10" x14ac:dyDescent="0.2">
      <c r="C44" s="17"/>
      <c r="D44" s="13" t="s">
        <v>4784</v>
      </c>
      <c r="E44" s="17"/>
      <c r="F44" s="13" t="s">
        <v>4784</v>
      </c>
    </row>
    <row r="45" spans="1:10" x14ac:dyDescent="0.2">
      <c r="C45" s="10" t="s">
        <v>2106</v>
      </c>
      <c r="D45" s="10" t="s">
        <v>2106</v>
      </c>
      <c r="E45" s="10" t="s">
        <v>2106</v>
      </c>
      <c r="F45" s="10" t="s">
        <v>2106</v>
      </c>
    </row>
    <row r="46" spans="1:10" x14ac:dyDescent="0.2">
      <c r="C46" s="10" t="s">
        <v>4219</v>
      </c>
      <c r="D46" s="9" t="s">
        <v>4226</v>
      </c>
      <c r="E46" s="10" t="s">
        <v>4219</v>
      </c>
      <c r="F46" s="9" t="s">
        <v>4226</v>
      </c>
    </row>
    <row r="47" spans="1:10" x14ac:dyDescent="0.2">
      <c r="C47" s="10" t="s">
        <v>4285</v>
      </c>
      <c r="D47" s="14"/>
      <c r="E47" s="10" t="s">
        <v>4285</v>
      </c>
      <c r="F47" s="14"/>
    </row>
    <row r="48" spans="1:10" x14ac:dyDescent="0.2">
      <c r="A48" s="17"/>
      <c r="B48" s="17"/>
      <c r="C48" s="10" t="s">
        <v>4471</v>
      </c>
      <c r="D48" s="10" t="s">
        <v>4471</v>
      </c>
      <c r="E48" s="10" t="s">
        <v>4471</v>
      </c>
      <c r="F48" s="10" t="s">
        <v>4471</v>
      </c>
    </row>
    <row r="49" spans="1:16" x14ac:dyDescent="0.2">
      <c r="A49" s="17"/>
      <c r="B49" s="17"/>
      <c r="C49" s="10" t="s">
        <v>4465</v>
      </c>
      <c r="D49" s="14"/>
      <c r="E49" s="10" t="s">
        <v>4465</v>
      </c>
      <c r="F49" s="14"/>
      <c r="G49" s="17"/>
    </row>
    <row r="50" spans="1:16" x14ac:dyDescent="0.2">
      <c r="C50" s="17"/>
      <c r="D50" s="17"/>
      <c r="E50" s="17"/>
      <c r="F50" s="17"/>
      <c r="G50" s="17"/>
      <c r="L50" s="17"/>
    </row>
    <row r="51" spans="1:16" x14ac:dyDescent="0.2">
      <c r="A51" s="18" t="s">
        <v>7045</v>
      </c>
      <c r="C51" s="17"/>
      <c r="D51" s="17"/>
      <c r="E51" s="17"/>
      <c r="F51" s="17"/>
      <c r="G51" s="17"/>
      <c r="L51" s="17"/>
    </row>
    <row r="52" spans="1:16" x14ac:dyDescent="0.2">
      <c r="B52" s="86"/>
      <c r="C52" s="68"/>
      <c r="D52" s="68"/>
      <c r="E52" s="17"/>
      <c r="F52" s="17"/>
      <c r="G52" s="17"/>
      <c r="L52" s="17"/>
    </row>
    <row r="53" spans="1:16" x14ac:dyDescent="0.2">
      <c r="A53" s="17"/>
      <c r="B53" s="68"/>
      <c r="C53" s="20" t="s">
        <v>1264</v>
      </c>
      <c r="D53" s="20" t="s">
        <v>1263</v>
      </c>
      <c r="E53" s="17"/>
      <c r="L53" s="17"/>
    </row>
    <row r="54" spans="1:16" ht="14.25" x14ac:dyDescent="0.2">
      <c r="A54" s="17"/>
      <c r="B54" s="68"/>
      <c r="C54" s="20" t="s">
        <v>7572</v>
      </c>
      <c r="D54" s="20" t="s">
        <v>7573</v>
      </c>
      <c r="E54" s="17"/>
      <c r="F54" s="17"/>
      <c r="G54" s="17"/>
      <c r="H54" s="17"/>
      <c r="I54" s="17"/>
      <c r="L54" s="17"/>
    </row>
    <row r="55" spans="1:16" x14ac:dyDescent="0.2">
      <c r="A55" s="17"/>
      <c r="B55" s="68"/>
      <c r="C55" s="506" t="s">
        <v>7840</v>
      </c>
      <c r="D55" s="506" t="s">
        <v>7841</v>
      </c>
      <c r="E55" s="17"/>
      <c r="F55" s="17"/>
      <c r="G55" s="17"/>
      <c r="H55" s="17"/>
      <c r="I55" s="17"/>
      <c r="L55" s="17"/>
    </row>
    <row r="56" spans="1:16" x14ac:dyDescent="0.2">
      <c r="A56" s="89" t="s">
        <v>1276</v>
      </c>
      <c r="B56" s="506" t="s">
        <v>7815</v>
      </c>
      <c r="C56" s="597" t="s">
        <v>470</v>
      </c>
      <c r="D56" s="597" t="s">
        <v>1275</v>
      </c>
      <c r="E56" s="17" t="s">
        <v>4360</v>
      </c>
      <c r="F56" s="17" t="s">
        <v>4523</v>
      </c>
      <c r="G56" s="17" t="s">
        <v>4392</v>
      </c>
      <c r="H56" s="14" t="s">
        <v>2106</v>
      </c>
      <c r="I56" s="14" t="s">
        <v>4233</v>
      </c>
    </row>
    <row r="57" spans="1:16" x14ac:dyDescent="0.2">
      <c r="A57" s="17"/>
      <c r="B57" s="17"/>
      <c r="C57" s="13" t="s">
        <v>4588</v>
      </c>
      <c r="D57" s="13" t="s">
        <v>4589</v>
      </c>
      <c r="E57" s="17"/>
      <c r="F57" s="17"/>
      <c r="G57" s="17"/>
      <c r="H57" s="17"/>
      <c r="I57" s="17"/>
    </row>
    <row r="58" spans="1:16" x14ac:dyDescent="0.2">
      <c r="A58" s="18" t="s">
        <v>7044</v>
      </c>
      <c r="L58" s="17"/>
    </row>
    <row r="59" spans="1:16" x14ac:dyDescent="0.2">
      <c r="A59" s="11" t="s">
        <v>48</v>
      </c>
      <c r="L59" s="14"/>
      <c r="M59" s="14"/>
      <c r="P59" s="514"/>
    </row>
    <row r="60" spans="1:16" x14ac:dyDescent="0.2">
      <c r="A60" s="11" t="s">
        <v>4360</v>
      </c>
    </row>
    <row r="61" spans="1:16" x14ac:dyDescent="0.2">
      <c r="C61" s="17"/>
      <c r="D61" s="17"/>
      <c r="E61" s="17"/>
      <c r="F61" s="8"/>
      <c r="G61" s="17"/>
      <c r="H61" s="17"/>
      <c r="I61" s="17"/>
      <c r="J61" s="17"/>
      <c r="K61" s="17"/>
    </row>
    <row r="62" spans="1:16" x14ac:dyDescent="0.2">
      <c r="A62" s="8"/>
      <c r="B62" s="68"/>
      <c r="C62" s="901" t="s">
        <v>1264</v>
      </c>
      <c r="D62" s="901"/>
      <c r="E62" s="901" t="s">
        <v>1263</v>
      </c>
      <c r="F62" s="901"/>
    </row>
    <row r="63" spans="1:16" ht="38.25" x14ac:dyDescent="0.2">
      <c r="A63" s="8"/>
      <c r="B63" s="4"/>
      <c r="C63" s="489" t="s">
        <v>7459</v>
      </c>
      <c r="D63" s="489" t="s">
        <v>1274</v>
      </c>
      <c r="E63" s="489" t="s">
        <v>7459</v>
      </c>
      <c r="F63" s="489" t="s">
        <v>1274</v>
      </c>
    </row>
    <row r="64" spans="1:16" x14ac:dyDescent="0.2">
      <c r="A64" s="8"/>
      <c r="B64" s="4"/>
      <c r="C64" s="703" t="s">
        <v>7856</v>
      </c>
      <c r="D64" s="703" t="s">
        <v>7863</v>
      </c>
      <c r="E64" s="703" t="s">
        <v>7864</v>
      </c>
      <c r="F64" s="703" t="s">
        <v>7865</v>
      </c>
    </row>
    <row r="65" spans="1:12" x14ac:dyDescent="0.2">
      <c r="A65" s="89" t="s">
        <v>1232</v>
      </c>
      <c r="B65" s="512" t="s">
        <v>7816</v>
      </c>
      <c r="C65" s="596" t="s">
        <v>466</v>
      </c>
      <c r="D65" s="602"/>
      <c r="E65" s="596" t="s">
        <v>1273</v>
      </c>
      <c r="F65" s="602"/>
      <c r="G65" s="17" t="s">
        <v>4545</v>
      </c>
      <c r="H65" s="17"/>
    </row>
    <row r="66" spans="1:12" x14ac:dyDescent="0.2">
      <c r="A66" s="89" t="s">
        <v>1231</v>
      </c>
      <c r="B66" s="512" t="s">
        <v>7817</v>
      </c>
      <c r="C66" s="596" t="s">
        <v>462</v>
      </c>
      <c r="D66" s="602"/>
      <c r="E66" s="596" t="s">
        <v>1272</v>
      </c>
      <c r="F66" s="602"/>
      <c r="G66" s="17" t="s">
        <v>4546</v>
      </c>
      <c r="H66" s="17"/>
    </row>
    <row r="67" spans="1:12" x14ac:dyDescent="0.2">
      <c r="A67" s="89" t="s">
        <v>1271</v>
      </c>
      <c r="B67" s="512" t="s">
        <v>7818</v>
      </c>
      <c r="C67" s="596" t="s">
        <v>1270</v>
      </c>
      <c r="D67" s="602"/>
      <c r="E67" s="596" t="s">
        <v>1269</v>
      </c>
      <c r="F67" s="602"/>
      <c r="G67" s="17" t="s">
        <v>4544</v>
      </c>
      <c r="H67" s="17"/>
    </row>
    <row r="68" spans="1:12" x14ac:dyDescent="0.2">
      <c r="A68" s="89" t="s">
        <v>1268</v>
      </c>
      <c r="B68" s="512" t="s">
        <v>7819</v>
      </c>
      <c r="C68" s="596" t="s">
        <v>455</v>
      </c>
      <c r="D68" s="602"/>
      <c r="E68" s="596" t="s">
        <v>1267</v>
      </c>
      <c r="F68" s="602"/>
      <c r="G68" s="17" t="s">
        <v>4547</v>
      </c>
      <c r="H68" s="17"/>
    </row>
    <row r="69" spans="1:12" x14ac:dyDescent="0.2">
      <c r="A69" s="89" t="s">
        <v>1228</v>
      </c>
      <c r="B69" s="512" t="s">
        <v>7820</v>
      </c>
      <c r="C69" s="602"/>
      <c r="D69" s="596" t="s">
        <v>1266</v>
      </c>
      <c r="E69" s="602"/>
      <c r="F69" s="596" t="s">
        <v>1265</v>
      </c>
      <c r="G69" s="17"/>
      <c r="H69" s="17"/>
    </row>
    <row r="70" spans="1:12" x14ac:dyDescent="0.2">
      <c r="C70" s="13" t="s">
        <v>4588</v>
      </c>
      <c r="D70" s="13" t="s">
        <v>4588</v>
      </c>
      <c r="E70" s="13" t="s">
        <v>4589</v>
      </c>
      <c r="F70" s="13" t="s">
        <v>4589</v>
      </c>
    </row>
    <row r="71" spans="1:12" x14ac:dyDescent="0.2">
      <c r="C71" s="13" t="s">
        <v>4459</v>
      </c>
      <c r="D71" s="17"/>
      <c r="E71" s="13" t="s">
        <v>4459</v>
      </c>
      <c r="F71" s="17"/>
    </row>
    <row r="72" spans="1:12" x14ac:dyDescent="0.2">
      <c r="C72" s="14" t="s">
        <v>2106</v>
      </c>
      <c r="D72" s="14" t="s">
        <v>2106</v>
      </c>
      <c r="E72" s="14" t="s">
        <v>2106</v>
      </c>
      <c r="F72" s="14" t="s">
        <v>2106</v>
      </c>
    </row>
    <row r="73" spans="1:12" x14ac:dyDescent="0.2">
      <c r="C73" s="10" t="s">
        <v>4219</v>
      </c>
      <c r="D73" s="10" t="s">
        <v>4242</v>
      </c>
      <c r="E73" s="10" t="s">
        <v>4219</v>
      </c>
      <c r="F73" s="10" t="s">
        <v>4242</v>
      </c>
      <c r="G73" s="473"/>
    </row>
    <row r="74" spans="1:12" x14ac:dyDescent="0.2">
      <c r="C74" s="10" t="s">
        <v>4285</v>
      </c>
      <c r="D74" s="10"/>
      <c r="E74" s="10" t="s">
        <v>4285</v>
      </c>
      <c r="F74" s="10"/>
    </row>
    <row r="75" spans="1:12" x14ac:dyDescent="0.2">
      <c r="C75" s="14" t="s">
        <v>4465</v>
      </c>
      <c r="D75" s="14" t="s">
        <v>4465</v>
      </c>
      <c r="E75" s="14" t="s">
        <v>4465</v>
      </c>
      <c r="F75" s="14" t="s">
        <v>4465</v>
      </c>
    </row>
    <row r="77" spans="1:12" x14ac:dyDescent="0.2">
      <c r="A77" s="18" t="s">
        <v>7046</v>
      </c>
      <c r="C77" s="17"/>
      <c r="D77" s="17"/>
      <c r="E77" s="17"/>
      <c r="F77" s="17"/>
      <c r="G77" s="17"/>
    </row>
    <row r="78" spans="1:12" x14ac:dyDescent="0.2">
      <c r="A78" s="11" t="s">
        <v>48</v>
      </c>
      <c r="C78" s="17"/>
      <c r="D78" s="17"/>
      <c r="E78" s="17"/>
      <c r="F78" s="17"/>
      <c r="G78" s="17"/>
    </row>
    <row r="79" spans="1:12" x14ac:dyDescent="0.2">
      <c r="A79" s="11" t="s">
        <v>4583</v>
      </c>
      <c r="C79" s="17"/>
      <c r="D79" s="17"/>
      <c r="E79" s="17"/>
      <c r="F79" s="17"/>
      <c r="G79" s="17"/>
      <c r="H79" s="17"/>
      <c r="I79" s="17"/>
      <c r="J79" s="17"/>
      <c r="K79" s="17"/>
    </row>
    <row r="80" spans="1:12" x14ac:dyDescent="0.2">
      <c r="A80" s="11" t="s">
        <v>4360</v>
      </c>
      <c r="C80" s="17"/>
      <c r="D80" s="17"/>
      <c r="E80" s="17"/>
      <c r="F80" s="17"/>
      <c r="G80" s="17"/>
      <c r="H80" s="17"/>
      <c r="I80" s="17"/>
      <c r="J80" s="17"/>
      <c r="K80" s="17"/>
      <c r="L80" s="17"/>
    </row>
    <row r="81" spans="1:12" x14ac:dyDescent="0.2">
      <c r="C81" s="17"/>
      <c r="D81" s="17"/>
      <c r="E81" s="17"/>
      <c r="F81" s="17"/>
      <c r="G81" s="17"/>
      <c r="H81" s="17"/>
      <c r="I81" s="17"/>
      <c r="J81" s="17"/>
      <c r="K81" s="17"/>
      <c r="L81" s="17"/>
    </row>
    <row r="82" spans="1:12" x14ac:dyDescent="0.2">
      <c r="A82" s="101" t="s">
        <v>1227</v>
      </c>
      <c r="C82" s="17"/>
      <c r="D82" s="17"/>
      <c r="E82" s="17"/>
      <c r="F82" s="17"/>
      <c r="G82" s="17"/>
      <c r="H82" s="17"/>
      <c r="I82" s="17"/>
      <c r="J82" s="17"/>
      <c r="K82" s="17"/>
      <c r="L82" s="17"/>
    </row>
    <row r="83" spans="1:12" x14ac:dyDescent="0.2">
      <c r="I83" s="17"/>
      <c r="J83" s="17"/>
      <c r="K83" s="17"/>
      <c r="L83" s="17"/>
    </row>
    <row r="84" spans="1:12" x14ac:dyDescent="0.2">
      <c r="B84" s="86"/>
      <c r="C84" s="511" t="s">
        <v>7866</v>
      </c>
      <c r="D84" s="510"/>
      <c r="E84" s="17"/>
      <c r="F84" s="17"/>
      <c r="G84" s="17"/>
      <c r="I84" s="17"/>
      <c r="J84" s="17"/>
      <c r="L84" s="17"/>
    </row>
    <row r="85" spans="1:12" x14ac:dyDescent="0.2">
      <c r="A85" s="504" t="s">
        <v>1226</v>
      </c>
      <c r="B85" s="512" t="s">
        <v>7824</v>
      </c>
      <c r="C85" s="597" t="s">
        <v>43</v>
      </c>
      <c r="D85" s="13" t="s">
        <v>4392</v>
      </c>
      <c r="E85" s="329" t="s">
        <v>2106</v>
      </c>
      <c r="F85" s="10" t="s">
        <v>4233</v>
      </c>
      <c r="G85" s="14"/>
      <c r="I85" s="17"/>
      <c r="J85" s="17"/>
      <c r="L85" s="17"/>
    </row>
    <row r="86" spans="1:12" x14ac:dyDescent="0.2">
      <c r="A86" s="504" t="s">
        <v>299</v>
      </c>
      <c r="B86" s="512" t="s">
        <v>7849</v>
      </c>
      <c r="C86" s="596" t="s">
        <v>44</v>
      </c>
      <c r="D86" s="13"/>
      <c r="E86" s="329" t="s">
        <v>2106</v>
      </c>
      <c r="F86" s="9" t="s">
        <v>4232</v>
      </c>
      <c r="G86" s="14"/>
      <c r="I86" s="17"/>
      <c r="J86" s="17"/>
      <c r="L86" s="17"/>
    </row>
    <row r="87" spans="1:12" x14ac:dyDescent="0.2">
      <c r="A87" s="504" t="s">
        <v>1225</v>
      </c>
      <c r="B87" s="512" t="s">
        <v>7850</v>
      </c>
      <c r="C87" s="596" t="s">
        <v>91</v>
      </c>
      <c r="D87" s="15" t="s">
        <v>4393</v>
      </c>
      <c r="E87" s="329" t="s">
        <v>2106</v>
      </c>
      <c r="F87" s="10" t="s">
        <v>4233</v>
      </c>
      <c r="G87" s="14"/>
      <c r="I87" s="17"/>
      <c r="J87" s="17"/>
      <c r="L87" s="17"/>
    </row>
    <row r="88" spans="1:12" x14ac:dyDescent="0.2">
      <c r="A88" s="504" t="s">
        <v>1224</v>
      </c>
      <c r="B88" s="512" t="s">
        <v>7851</v>
      </c>
      <c r="C88" s="596" t="s">
        <v>57</v>
      </c>
      <c r="D88" s="15" t="s">
        <v>4375</v>
      </c>
      <c r="E88" s="329" t="s">
        <v>2106</v>
      </c>
      <c r="F88" s="10" t="s">
        <v>4233</v>
      </c>
      <c r="G88" s="14"/>
      <c r="I88" s="17"/>
      <c r="J88" s="17"/>
      <c r="L88" s="17"/>
    </row>
    <row r="89" spans="1:12" x14ac:dyDescent="0.2">
      <c r="A89" s="504" t="s">
        <v>1223</v>
      </c>
      <c r="B89" s="512" t="s">
        <v>7889</v>
      </c>
      <c r="C89" s="597" t="s">
        <v>45</v>
      </c>
      <c r="D89" s="15" t="s">
        <v>4394</v>
      </c>
      <c r="E89" s="329" t="s">
        <v>2106</v>
      </c>
      <c r="F89" s="10" t="s">
        <v>4233</v>
      </c>
      <c r="G89" s="14"/>
      <c r="I89" s="17"/>
      <c r="J89" s="17"/>
      <c r="L89" s="17"/>
    </row>
    <row r="90" spans="1:12" x14ac:dyDescent="0.2">
      <c r="A90" s="504" t="s">
        <v>1222</v>
      </c>
      <c r="B90" s="512" t="s">
        <v>8268</v>
      </c>
      <c r="C90" s="596" t="s">
        <v>109</v>
      </c>
      <c r="D90" s="15" t="s">
        <v>4395</v>
      </c>
      <c r="E90" s="329" t="s">
        <v>2106</v>
      </c>
      <c r="F90" s="10" t="s">
        <v>4233</v>
      </c>
      <c r="G90" s="14"/>
      <c r="I90" s="17"/>
      <c r="J90" s="17"/>
      <c r="L90" s="17"/>
    </row>
    <row r="91" spans="1:12" x14ac:dyDescent="0.2">
      <c r="A91" s="89" t="s">
        <v>297</v>
      </c>
      <c r="B91" s="512" t="s">
        <v>7825</v>
      </c>
      <c r="C91" s="702" t="s">
        <v>46</v>
      </c>
      <c r="D91" s="17"/>
      <c r="E91" s="329" t="s">
        <v>2106</v>
      </c>
      <c r="F91" s="10" t="s">
        <v>4233</v>
      </c>
      <c r="G91" s="14"/>
      <c r="H91" s="17"/>
      <c r="I91" s="17"/>
      <c r="J91" s="17"/>
      <c r="K91" s="17"/>
      <c r="L91" s="17"/>
    </row>
    <row r="92" spans="1:12" x14ac:dyDescent="0.2">
      <c r="C92" s="17"/>
      <c r="D92" s="492"/>
      <c r="E92" s="492"/>
      <c r="F92" s="17"/>
      <c r="G92" s="17"/>
      <c r="H92" s="17"/>
      <c r="I92" s="17"/>
      <c r="J92" s="17"/>
      <c r="K92" s="17"/>
      <c r="L92" s="17"/>
    </row>
    <row r="93" spans="1:12" x14ac:dyDescent="0.2">
      <c r="A93" s="18" t="s">
        <v>7047</v>
      </c>
      <c r="C93" s="17"/>
      <c r="D93" s="492"/>
      <c r="E93" s="492"/>
      <c r="F93" s="17"/>
      <c r="G93" s="17"/>
      <c r="H93" s="17"/>
      <c r="I93" s="17"/>
      <c r="J93" s="17"/>
      <c r="K93" s="17"/>
      <c r="L93" s="17"/>
    </row>
    <row r="94" spans="1:12" x14ac:dyDescent="0.2">
      <c r="A94" s="11" t="s">
        <v>48</v>
      </c>
      <c r="C94" s="17"/>
      <c r="D94" s="492"/>
      <c r="E94" s="492"/>
      <c r="F94" s="17"/>
      <c r="G94" s="17"/>
      <c r="H94" s="17"/>
      <c r="I94" s="17"/>
      <c r="J94" s="17"/>
      <c r="K94" s="17"/>
      <c r="L94" s="17"/>
    </row>
    <row r="95" spans="1:12" x14ac:dyDescent="0.2">
      <c r="A95" s="11" t="s">
        <v>4360</v>
      </c>
      <c r="C95" s="17"/>
      <c r="D95" s="492"/>
      <c r="E95" s="492"/>
      <c r="F95" s="17"/>
      <c r="G95" s="17"/>
      <c r="H95" s="17"/>
      <c r="I95" s="17"/>
      <c r="J95" s="17"/>
      <c r="K95" s="17"/>
      <c r="L95" s="17"/>
    </row>
    <row r="96" spans="1:12" x14ac:dyDescent="0.2">
      <c r="C96" s="17"/>
      <c r="D96" s="492"/>
      <c r="E96" s="492"/>
      <c r="F96" s="17"/>
      <c r="G96" s="17"/>
      <c r="H96" s="17"/>
      <c r="I96" s="17"/>
      <c r="J96" s="17"/>
      <c r="K96" s="17"/>
      <c r="L96" s="515"/>
    </row>
    <row r="97" spans="1:12" x14ac:dyDescent="0.2">
      <c r="A97" s="101" t="s">
        <v>5029</v>
      </c>
      <c r="C97" s="17"/>
      <c r="D97" s="492"/>
      <c r="E97" s="492"/>
      <c r="F97" s="17"/>
      <c r="G97" s="17"/>
      <c r="H97" s="17"/>
      <c r="I97" s="17"/>
      <c r="J97" s="17"/>
      <c r="K97" s="17"/>
      <c r="L97" s="515"/>
    </row>
    <row r="98" spans="1:12" x14ac:dyDescent="0.2">
      <c r="C98" s="17"/>
      <c r="D98" s="492"/>
      <c r="E98" s="492"/>
      <c r="F98" s="17"/>
      <c r="G98" s="17"/>
      <c r="H98" s="17"/>
      <c r="I98" s="17"/>
      <c r="J98" s="17"/>
      <c r="K98" s="17"/>
      <c r="L98" s="515"/>
    </row>
    <row r="99" spans="1:12" x14ac:dyDescent="0.2">
      <c r="B99" s="68"/>
      <c r="C99" s="20" t="s">
        <v>1264</v>
      </c>
      <c r="D99" s="20" t="s">
        <v>1263</v>
      </c>
      <c r="J99" s="17"/>
      <c r="K99" s="515"/>
    </row>
    <row r="100" spans="1:12" x14ac:dyDescent="0.2">
      <c r="B100" s="62"/>
      <c r="C100" s="512" t="s">
        <v>7867</v>
      </c>
      <c r="D100" s="512" t="s">
        <v>7868</v>
      </c>
      <c r="E100" s="17"/>
      <c r="F100" s="17"/>
      <c r="G100" s="17"/>
      <c r="J100" s="515"/>
    </row>
    <row r="101" spans="1:12" x14ac:dyDescent="0.2">
      <c r="A101" s="504" t="s">
        <v>5030</v>
      </c>
      <c r="B101" s="506" t="s">
        <v>7831</v>
      </c>
      <c r="C101" s="784" t="s">
        <v>1262</v>
      </c>
      <c r="D101" s="784" t="s">
        <v>1261</v>
      </c>
      <c r="E101" s="17" t="s">
        <v>4392</v>
      </c>
      <c r="F101" s="329" t="s">
        <v>2106</v>
      </c>
      <c r="G101" s="329" t="s">
        <v>4233</v>
      </c>
    </row>
    <row r="102" spans="1:12" x14ac:dyDescent="0.2">
      <c r="A102" s="516" t="s">
        <v>5031</v>
      </c>
      <c r="B102" s="512" t="s">
        <v>7896</v>
      </c>
      <c r="C102" s="784" t="s">
        <v>1260</v>
      </c>
      <c r="D102" s="784" t="s">
        <v>326</v>
      </c>
      <c r="F102" s="329" t="s">
        <v>2106</v>
      </c>
      <c r="G102" s="329" t="s">
        <v>4232</v>
      </c>
    </row>
    <row r="103" spans="1:12" x14ac:dyDescent="0.2">
      <c r="A103" s="516" t="s">
        <v>5032</v>
      </c>
      <c r="B103" s="506" t="s">
        <v>7897</v>
      </c>
      <c r="C103" s="784" t="s">
        <v>1259</v>
      </c>
      <c r="D103" s="784" t="s">
        <v>324</v>
      </c>
      <c r="E103" s="11" t="s">
        <v>4393</v>
      </c>
      <c r="F103" s="329" t="s">
        <v>2106</v>
      </c>
      <c r="G103" s="329" t="s">
        <v>4233</v>
      </c>
    </row>
    <row r="104" spans="1:12" x14ac:dyDescent="0.2">
      <c r="A104" s="516" t="s">
        <v>5033</v>
      </c>
      <c r="B104" s="512" t="s">
        <v>7898</v>
      </c>
      <c r="C104" s="784" t="s">
        <v>1258</v>
      </c>
      <c r="D104" s="784" t="s">
        <v>322</v>
      </c>
      <c r="E104" s="11" t="s">
        <v>4375</v>
      </c>
      <c r="F104" s="329" t="s">
        <v>2106</v>
      </c>
      <c r="G104" s="329" t="s">
        <v>4233</v>
      </c>
    </row>
    <row r="105" spans="1:12" x14ac:dyDescent="0.2">
      <c r="A105" s="516" t="s">
        <v>5034</v>
      </c>
      <c r="B105" s="506" t="s">
        <v>7899</v>
      </c>
      <c r="C105" s="784" t="s">
        <v>1257</v>
      </c>
      <c r="D105" s="784" t="s">
        <v>319</v>
      </c>
      <c r="E105" s="11" t="s">
        <v>4394</v>
      </c>
      <c r="F105" s="329" t="s">
        <v>2106</v>
      </c>
      <c r="G105" s="329" t="s">
        <v>4233</v>
      </c>
    </row>
    <row r="106" spans="1:12" x14ac:dyDescent="0.2">
      <c r="A106" s="516" t="s">
        <v>5035</v>
      </c>
      <c r="B106" s="512" t="s">
        <v>7900</v>
      </c>
      <c r="C106" s="784" t="s">
        <v>1256</v>
      </c>
      <c r="D106" s="784" t="s">
        <v>316</v>
      </c>
      <c r="E106" s="11" t="s">
        <v>4395</v>
      </c>
      <c r="F106" s="329" t="s">
        <v>2106</v>
      </c>
      <c r="G106" s="329" t="s">
        <v>4233</v>
      </c>
    </row>
    <row r="107" spans="1:12" x14ac:dyDescent="0.2">
      <c r="A107" s="516" t="s">
        <v>5036</v>
      </c>
      <c r="B107" s="506" t="s">
        <v>7901</v>
      </c>
      <c r="C107" s="784" t="s">
        <v>1255</v>
      </c>
      <c r="D107" s="784" t="s">
        <v>314</v>
      </c>
      <c r="F107" s="329" t="s">
        <v>2106</v>
      </c>
      <c r="G107" s="329" t="s">
        <v>4233</v>
      </c>
    </row>
    <row r="108" spans="1:12" x14ac:dyDescent="0.2">
      <c r="C108" s="11" t="s">
        <v>4588</v>
      </c>
      <c r="D108" s="11" t="s">
        <v>4589</v>
      </c>
    </row>
  </sheetData>
  <mergeCells count="4">
    <mergeCell ref="C22:D22"/>
    <mergeCell ref="E22:F22"/>
    <mergeCell ref="C62:D62"/>
    <mergeCell ref="E62:F62"/>
  </mergeCells>
  <pageMargins left="0.78740157499999996" right="0.78740157499999996" top="0.984251969" bottom="0.984251969"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L97"/>
  <sheetViews>
    <sheetView topLeftCell="A58" zoomScale="40" zoomScaleNormal="40" workbookViewId="0">
      <selection activeCell="D95" sqref="D95"/>
    </sheetView>
  </sheetViews>
  <sheetFormatPr defaultColWidth="9.140625" defaultRowHeight="12.75" x14ac:dyDescent="0.2"/>
  <cols>
    <col min="1" max="1" width="62.42578125" style="11" bestFit="1" customWidth="1"/>
    <col min="2" max="2" width="9.140625" style="11"/>
    <col min="3" max="6" width="22" style="11" customWidth="1"/>
    <col min="7" max="7" width="9.140625" style="11"/>
    <col min="8" max="8" width="15.85546875" style="11" customWidth="1"/>
    <col min="9" max="9" width="19.85546875" style="11" customWidth="1"/>
    <col min="10" max="10" width="18.42578125" style="11" customWidth="1"/>
    <col min="11" max="11" width="16" style="11" customWidth="1"/>
    <col min="12" max="244" width="9.140625" style="11"/>
    <col min="245" max="245" width="49" style="11" customWidth="1"/>
    <col min="246" max="246" width="25.85546875" style="11" customWidth="1"/>
    <col min="247" max="247" width="20" style="11" customWidth="1"/>
    <col min="248" max="248" width="21" style="11" customWidth="1"/>
    <col min="249" max="249" width="9.140625" style="11"/>
    <col min="250" max="250" width="16.42578125" style="11" customWidth="1"/>
    <col min="251" max="251" width="14" style="11" customWidth="1"/>
    <col min="252" max="252" width="9.140625" style="11"/>
    <col min="253" max="253" width="14.42578125" style="11" customWidth="1"/>
    <col min="254" max="254" width="16" style="11" customWidth="1"/>
    <col min="255" max="500" width="9.140625" style="11"/>
    <col min="501" max="501" width="49" style="11" customWidth="1"/>
    <col min="502" max="502" width="25.85546875" style="11" customWidth="1"/>
    <col min="503" max="503" width="20" style="11" customWidth="1"/>
    <col min="504" max="504" width="21" style="11" customWidth="1"/>
    <col min="505" max="505" width="9.140625" style="11"/>
    <col min="506" max="506" width="16.42578125" style="11" customWidth="1"/>
    <col min="507" max="507" width="14" style="11" customWidth="1"/>
    <col min="508" max="508" width="9.140625" style="11"/>
    <col min="509" max="509" width="14.42578125" style="11" customWidth="1"/>
    <col min="510" max="510" width="16" style="11" customWidth="1"/>
    <col min="511" max="756" width="9.140625" style="11"/>
    <col min="757" max="757" width="49" style="11" customWidth="1"/>
    <col min="758" max="758" width="25.85546875" style="11" customWidth="1"/>
    <col min="759" max="759" width="20" style="11" customWidth="1"/>
    <col min="760" max="760" width="21" style="11" customWidth="1"/>
    <col min="761" max="761" width="9.140625" style="11"/>
    <col min="762" max="762" width="16.42578125" style="11" customWidth="1"/>
    <col min="763" max="763" width="14" style="11" customWidth="1"/>
    <col min="764" max="764" width="9.140625" style="11"/>
    <col min="765" max="765" width="14.42578125" style="11" customWidth="1"/>
    <col min="766" max="766" width="16" style="11" customWidth="1"/>
    <col min="767" max="1012" width="9.140625" style="11"/>
    <col min="1013" max="1013" width="49" style="11" customWidth="1"/>
    <col min="1014" max="1014" width="25.85546875" style="11" customWidth="1"/>
    <col min="1015" max="1015" width="20" style="11" customWidth="1"/>
    <col min="1016" max="1016" width="21" style="11" customWidth="1"/>
    <col min="1017" max="1017" width="9.140625" style="11"/>
    <col min="1018" max="1018" width="16.42578125" style="11" customWidth="1"/>
    <col min="1019" max="1019" width="14" style="11" customWidth="1"/>
    <col min="1020" max="1020" width="9.140625" style="11"/>
    <col min="1021" max="1021" width="14.42578125" style="11" customWidth="1"/>
    <col min="1022" max="1022" width="16" style="11" customWidth="1"/>
    <col min="1023" max="1268" width="9.140625" style="11"/>
    <col min="1269" max="1269" width="49" style="11" customWidth="1"/>
    <col min="1270" max="1270" width="25.85546875" style="11" customWidth="1"/>
    <col min="1271" max="1271" width="20" style="11" customWidth="1"/>
    <col min="1272" max="1272" width="21" style="11" customWidth="1"/>
    <col min="1273" max="1273" width="9.140625" style="11"/>
    <col min="1274" max="1274" width="16.42578125" style="11" customWidth="1"/>
    <col min="1275" max="1275" width="14" style="11" customWidth="1"/>
    <col min="1276" max="1276" width="9.140625" style="11"/>
    <col min="1277" max="1277" width="14.42578125" style="11" customWidth="1"/>
    <col min="1278" max="1278" width="16" style="11" customWidth="1"/>
    <col min="1279" max="1524" width="9.140625" style="11"/>
    <col min="1525" max="1525" width="49" style="11" customWidth="1"/>
    <col min="1526" max="1526" width="25.85546875" style="11" customWidth="1"/>
    <col min="1527" max="1527" width="20" style="11" customWidth="1"/>
    <col min="1528" max="1528" width="21" style="11" customWidth="1"/>
    <col min="1529" max="1529" width="9.140625" style="11"/>
    <col min="1530" max="1530" width="16.42578125" style="11" customWidth="1"/>
    <col min="1531" max="1531" width="14" style="11" customWidth="1"/>
    <col min="1532" max="1532" width="9.140625" style="11"/>
    <col min="1533" max="1533" width="14.42578125" style="11" customWidth="1"/>
    <col min="1534" max="1534" width="16" style="11" customWidth="1"/>
    <col min="1535" max="1780" width="9.140625" style="11"/>
    <col min="1781" max="1781" width="49" style="11" customWidth="1"/>
    <col min="1782" max="1782" width="25.85546875" style="11" customWidth="1"/>
    <col min="1783" max="1783" width="20" style="11" customWidth="1"/>
    <col min="1784" max="1784" width="21" style="11" customWidth="1"/>
    <col min="1785" max="1785" width="9.140625" style="11"/>
    <col min="1786" max="1786" width="16.42578125" style="11" customWidth="1"/>
    <col min="1787" max="1787" width="14" style="11" customWidth="1"/>
    <col min="1788" max="1788" width="9.140625" style="11"/>
    <col min="1789" max="1789" width="14.42578125" style="11" customWidth="1"/>
    <col min="1790" max="1790" width="16" style="11" customWidth="1"/>
    <col min="1791" max="2036" width="9.140625" style="11"/>
    <col min="2037" max="2037" width="49" style="11" customWidth="1"/>
    <col min="2038" max="2038" width="25.85546875" style="11" customWidth="1"/>
    <col min="2039" max="2039" width="20" style="11" customWidth="1"/>
    <col min="2040" max="2040" width="21" style="11" customWidth="1"/>
    <col min="2041" max="2041" width="9.140625" style="11"/>
    <col min="2042" max="2042" width="16.42578125" style="11" customWidth="1"/>
    <col min="2043" max="2043" width="14" style="11" customWidth="1"/>
    <col min="2044" max="2044" width="9.140625" style="11"/>
    <col min="2045" max="2045" width="14.42578125" style="11" customWidth="1"/>
    <col min="2046" max="2046" width="16" style="11" customWidth="1"/>
    <col min="2047" max="2292" width="9.140625" style="11"/>
    <col min="2293" max="2293" width="49" style="11" customWidth="1"/>
    <col min="2294" max="2294" width="25.85546875" style="11" customWidth="1"/>
    <col min="2295" max="2295" width="20" style="11" customWidth="1"/>
    <col min="2296" max="2296" width="21" style="11" customWidth="1"/>
    <col min="2297" max="2297" width="9.140625" style="11"/>
    <col min="2298" max="2298" width="16.42578125" style="11" customWidth="1"/>
    <col min="2299" max="2299" width="14" style="11" customWidth="1"/>
    <col min="2300" max="2300" width="9.140625" style="11"/>
    <col min="2301" max="2301" width="14.42578125" style="11" customWidth="1"/>
    <col min="2302" max="2302" width="16" style="11" customWidth="1"/>
    <col min="2303" max="2548" width="9.140625" style="11"/>
    <col min="2549" max="2549" width="49" style="11" customWidth="1"/>
    <col min="2550" max="2550" width="25.85546875" style="11" customWidth="1"/>
    <col min="2551" max="2551" width="20" style="11" customWidth="1"/>
    <col min="2552" max="2552" width="21" style="11" customWidth="1"/>
    <col min="2553" max="2553" width="9.140625" style="11"/>
    <col min="2554" max="2554" width="16.42578125" style="11" customWidth="1"/>
    <col min="2555" max="2555" width="14" style="11" customWidth="1"/>
    <col min="2556" max="2556" width="9.140625" style="11"/>
    <col min="2557" max="2557" width="14.42578125" style="11" customWidth="1"/>
    <col min="2558" max="2558" width="16" style="11" customWidth="1"/>
    <col min="2559" max="2804" width="9.140625" style="11"/>
    <col min="2805" max="2805" width="49" style="11" customWidth="1"/>
    <col min="2806" max="2806" width="25.85546875" style="11" customWidth="1"/>
    <col min="2807" max="2807" width="20" style="11" customWidth="1"/>
    <col min="2808" max="2808" width="21" style="11" customWidth="1"/>
    <col min="2809" max="2809" width="9.140625" style="11"/>
    <col min="2810" max="2810" width="16.42578125" style="11" customWidth="1"/>
    <col min="2811" max="2811" width="14" style="11" customWidth="1"/>
    <col min="2812" max="2812" width="9.140625" style="11"/>
    <col min="2813" max="2813" width="14.42578125" style="11" customWidth="1"/>
    <col min="2814" max="2814" width="16" style="11" customWidth="1"/>
    <col min="2815" max="3060" width="9.140625" style="11"/>
    <col min="3061" max="3061" width="49" style="11" customWidth="1"/>
    <col min="3062" max="3062" width="25.85546875" style="11" customWidth="1"/>
    <col min="3063" max="3063" width="20" style="11" customWidth="1"/>
    <col min="3064" max="3064" width="21" style="11" customWidth="1"/>
    <col min="3065" max="3065" width="9.140625" style="11"/>
    <col min="3066" max="3066" width="16.42578125" style="11" customWidth="1"/>
    <col min="3067" max="3067" width="14" style="11" customWidth="1"/>
    <col min="3068" max="3068" width="9.140625" style="11"/>
    <col min="3069" max="3069" width="14.42578125" style="11" customWidth="1"/>
    <col min="3070" max="3070" width="16" style="11" customWidth="1"/>
    <col min="3071" max="3316" width="9.140625" style="11"/>
    <col min="3317" max="3317" width="49" style="11" customWidth="1"/>
    <col min="3318" max="3318" width="25.85546875" style="11" customWidth="1"/>
    <col min="3319" max="3319" width="20" style="11" customWidth="1"/>
    <col min="3320" max="3320" width="21" style="11" customWidth="1"/>
    <col min="3321" max="3321" width="9.140625" style="11"/>
    <col min="3322" max="3322" width="16.42578125" style="11" customWidth="1"/>
    <col min="3323" max="3323" width="14" style="11" customWidth="1"/>
    <col min="3324" max="3324" width="9.140625" style="11"/>
    <col min="3325" max="3325" width="14.42578125" style="11" customWidth="1"/>
    <col min="3326" max="3326" width="16" style="11" customWidth="1"/>
    <col min="3327" max="3572" width="9.140625" style="11"/>
    <col min="3573" max="3573" width="49" style="11" customWidth="1"/>
    <col min="3574" max="3574" width="25.85546875" style="11" customWidth="1"/>
    <col min="3575" max="3575" width="20" style="11" customWidth="1"/>
    <col min="3576" max="3576" width="21" style="11" customWidth="1"/>
    <col min="3577" max="3577" width="9.140625" style="11"/>
    <col min="3578" max="3578" width="16.42578125" style="11" customWidth="1"/>
    <col min="3579" max="3579" width="14" style="11" customWidth="1"/>
    <col min="3580" max="3580" width="9.140625" style="11"/>
    <col min="3581" max="3581" width="14.42578125" style="11" customWidth="1"/>
    <col min="3582" max="3582" width="16" style="11" customWidth="1"/>
    <col min="3583" max="3828" width="9.140625" style="11"/>
    <col min="3829" max="3829" width="49" style="11" customWidth="1"/>
    <col min="3830" max="3830" width="25.85546875" style="11" customWidth="1"/>
    <col min="3831" max="3831" width="20" style="11" customWidth="1"/>
    <col min="3832" max="3832" width="21" style="11" customWidth="1"/>
    <col min="3833" max="3833" width="9.140625" style="11"/>
    <col min="3834" max="3834" width="16.42578125" style="11" customWidth="1"/>
    <col min="3835" max="3835" width="14" style="11" customWidth="1"/>
    <col min="3836" max="3836" width="9.140625" style="11"/>
    <col min="3837" max="3837" width="14.42578125" style="11" customWidth="1"/>
    <col min="3838" max="3838" width="16" style="11" customWidth="1"/>
    <col min="3839" max="4084" width="9.140625" style="11"/>
    <col min="4085" max="4085" width="49" style="11" customWidth="1"/>
    <col min="4086" max="4086" width="25.85546875" style="11" customWidth="1"/>
    <col min="4087" max="4087" width="20" style="11" customWidth="1"/>
    <col min="4088" max="4088" width="21" style="11" customWidth="1"/>
    <col min="4089" max="4089" width="9.140625" style="11"/>
    <col min="4090" max="4090" width="16.42578125" style="11" customWidth="1"/>
    <col min="4091" max="4091" width="14" style="11" customWidth="1"/>
    <col min="4092" max="4092" width="9.140625" style="11"/>
    <col min="4093" max="4093" width="14.42578125" style="11" customWidth="1"/>
    <col min="4094" max="4094" width="16" style="11" customWidth="1"/>
    <col min="4095" max="4340" width="9.140625" style="11"/>
    <col min="4341" max="4341" width="49" style="11" customWidth="1"/>
    <col min="4342" max="4342" width="25.85546875" style="11" customWidth="1"/>
    <col min="4343" max="4343" width="20" style="11" customWidth="1"/>
    <col min="4344" max="4344" width="21" style="11" customWidth="1"/>
    <col min="4345" max="4345" width="9.140625" style="11"/>
    <col min="4346" max="4346" width="16.42578125" style="11" customWidth="1"/>
    <col min="4347" max="4347" width="14" style="11" customWidth="1"/>
    <col min="4348" max="4348" width="9.140625" style="11"/>
    <col min="4349" max="4349" width="14.42578125" style="11" customWidth="1"/>
    <col min="4350" max="4350" width="16" style="11" customWidth="1"/>
    <col min="4351" max="4596" width="9.140625" style="11"/>
    <col min="4597" max="4597" width="49" style="11" customWidth="1"/>
    <col min="4598" max="4598" width="25.85546875" style="11" customWidth="1"/>
    <col min="4599" max="4599" width="20" style="11" customWidth="1"/>
    <col min="4600" max="4600" width="21" style="11" customWidth="1"/>
    <col min="4601" max="4601" width="9.140625" style="11"/>
    <col min="4602" max="4602" width="16.42578125" style="11" customWidth="1"/>
    <col min="4603" max="4603" width="14" style="11" customWidth="1"/>
    <col min="4604" max="4604" width="9.140625" style="11"/>
    <col min="4605" max="4605" width="14.42578125" style="11" customWidth="1"/>
    <col min="4606" max="4606" width="16" style="11" customWidth="1"/>
    <col min="4607" max="4852" width="9.140625" style="11"/>
    <col min="4853" max="4853" width="49" style="11" customWidth="1"/>
    <col min="4854" max="4854" width="25.85546875" style="11" customWidth="1"/>
    <col min="4855" max="4855" width="20" style="11" customWidth="1"/>
    <col min="4856" max="4856" width="21" style="11" customWidth="1"/>
    <col min="4857" max="4857" width="9.140625" style="11"/>
    <col min="4858" max="4858" width="16.42578125" style="11" customWidth="1"/>
    <col min="4859" max="4859" width="14" style="11" customWidth="1"/>
    <col min="4860" max="4860" width="9.140625" style="11"/>
    <col min="4861" max="4861" width="14.42578125" style="11" customWidth="1"/>
    <col min="4862" max="4862" width="16" style="11" customWidth="1"/>
    <col min="4863" max="5108" width="9.140625" style="11"/>
    <col min="5109" max="5109" width="49" style="11" customWidth="1"/>
    <col min="5110" max="5110" width="25.85546875" style="11" customWidth="1"/>
    <col min="5111" max="5111" width="20" style="11" customWidth="1"/>
    <col min="5112" max="5112" width="21" style="11" customWidth="1"/>
    <col min="5113" max="5113" width="9.140625" style="11"/>
    <col min="5114" max="5114" width="16.42578125" style="11" customWidth="1"/>
    <col min="5115" max="5115" width="14" style="11" customWidth="1"/>
    <col min="5116" max="5116" width="9.140625" style="11"/>
    <col min="5117" max="5117" width="14.42578125" style="11" customWidth="1"/>
    <col min="5118" max="5118" width="16" style="11" customWidth="1"/>
    <col min="5119" max="5364" width="9.140625" style="11"/>
    <col min="5365" max="5365" width="49" style="11" customWidth="1"/>
    <col min="5366" max="5366" width="25.85546875" style="11" customWidth="1"/>
    <col min="5367" max="5367" width="20" style="11" customWidth="1"/>
    <col min="5368" max="5368" width="21" style="11" customWidth="1"/>
    <col min="5369" max="5369" width="9.140625" style="11"/>
    <col min="5370" max="5370" width="16.42578125" style="11" customWidth="1"/>
    <col min="5371" max="5371" width="14" style="11" customWidth="1"/>
    <col min="5372" max="5372" width="9.140625" style="11"/>
    <col min="5373" max="5373" width="14.42578125" style="11" customWidth="1"/>
    <col min="5374" max="5374" width="16" style="11" customWidth="1"/>
    <col min="5375" max="5620" width="9.140625" style="11"/>
    <col min="5621" max="5621" width="49" style="11" customWidth="1"/>
    <col min="5622" max="5622" width="25.85546875" style="11" customWidth="1"/>
    <col min="5623" max="5623" width="20" style="11" customWidth="1"/>
    <col min="5624" max="5624" width="21" style="11" customWidth="1"/>
    <col min="5625" max="5625" width="9.140625" style="11"/>
    <col min="5626" max="5626" width="16.42578125" style="11" customWidth="1"/>
    <col min="5627" max="5627" width="14" style="11" customWidth="1"/>
    <col min="5628" max="5628" width="9.140625" style="11"/>
    <col min="5629" max="5629" width="14.42578125" style="11" customWidth="1"/>
    <col min="5630" max="5630" width="16" style="11" customWidth="1"/>
    <col min="5631" max="5876" width="9.140625" style="11"/>
    <col min="5877" max="5877" width="49" style="11" customWidth="1"/>
    <col min="5878" max="5878" width="25.85546875" style="11" customWidth="1"/>
    <col min="5879" max="5879" width="20" style="11" customWidth="1"/>
    <col min="5880" max="5880" width="21" style="11" customWidth="1"/>
    <col min="5881" max="5881" width="9.140625" style="11"/>
    <col min="5882" max="5882" width="16.42578125" style="11" customWidth="1"/>
    <col min="5883" max="5883" width="14" style="11" customWidth="1"/>
    <col min="5884" max="5884" width="9.140625" style="11"/>
    <col min="5885" max="5885" width="14.42578125" style="11" customWidth="1"/>
    <col min="5886" max="5886" width="16" style="11" customWidth="1"/>
    <col min="5887" max="6132" width="9.140625" style="11"/>
    <col min="6133" max="6133" width="49" style="11" customWidth="1"/>
    <col min="6134" max="6134" width="25.85546875" style="11" customWidth="1"/>
    <col min="6135" max="6135" width="20" style="11" customWidth="1"/>
    <col min="6136" max="6136" width="21" style="11" customWidth="1"/>
    <col min="6137" max="6137" width="9.140625" style="11"/>
    <col min="6138" max="6138" width="16.42578125" style="11" customWidth="1"/>
    <col min="6139" max="6139" width="14" style="11" customWidth="1"/>
    <col min="6140" max="6140" width="9.140625" style="11"/>
    <col min="6141" max="6141" width="14.42578125" style="11" customWidth="1"/>
    <col min="6142" max="6142" width="16" style="11" customWidth="1"/>
    <col min="6143" max="6388" width="9.140625" style="11"/>
    <col min="6389" max="6389" width="49" style="11" customWidth="1"/>
    <col min="6390" max="6390" width="25.85546875" style="11" customWidth="1"/>
    <col min="6391" max="6391" width="20" style="11" customWidth="1"/>
    <col min="6392" max="6392" width="21" style="11" customWidth="1"/>
    <col min="6393" max="6393" width="9.140625" style="11"/>
    <col min="6394" max="6394" width="16.42578125" style="11" customWidth="1"/>
    <col min="6395" max="6395" width="14" style="11" customWidth="1"/>
    <col min="6396" max="6396" width="9.140625" style="11"/>
    <col min="6397" max="6397" width="14.42578125" style="11" customWidth="1"/>
    <col min="6398" max="6398" width="16" style="11" customWidth="1"/>
    <col min="6399" max="6644" width="9.140625" style="11"/>
    <col min="6645" max="6645" width="49" style="11" customWidth="1"/>
    <col min="6646" max="6646" width="25.85546875" style="11" customWidth="1"/>
    <col min="6647" max="6647" width="20" style="11" customWidth="1"/>
    <col min="6648" max="6648" width="21" style="11" customWidth="1"/>
    <col min="6649" max="6649" width="9.140625" style="11"/>
    <col min="6650" max="6650" width="16.42578125" style="11" customWidth="1"/>
    <col min="6651" max="6651" width="14" style="11" customWidth="1"/>
    <col min="6652" max="6652" width="9.140625" style="11"/>
    <col min="6653" max="6653" width="14.42578125" style="11" customWidth="1"/>
    <col min="6654" max="6654" width="16" style="11" customWidth="1"/>
    <col min="6655" max="6900" width="9.140625" style="11"/>
    <col min="6901" max="6901" width="49" style="11" customWidth="1"/>
    <col min="6902" max="6902" width="25.85546875" style="11" customWidth="1"/>
    <col min="6903" max="6903" width="20" style="11" customWidth="1"/>
    <col min="6904" max="6904" width="21" style="11" customWidth="1"/>
    <col min="6905" max="6905" width="9.140625" style="11"/>
    <col min="6906" max="6906" width="16.42578125" style="11" customWidth="1"/>
    <col min="6907" max="6907" width="14" style="11" customWidth="1"/>
    <col min="6908" max="6908" width="9.140625" style="11"/>
    <col min="6909" max="6909" width="14.42578125" style="11" customWidth="1"/>
    <col min="6910" max="6910" width="16" style="11" customWidth="1"/>
    <col min="6911" max="7156" width="9.140625" style="11"/>
    <col min="7157" max="7157" width="49" style="11" customWidth="1"/>
    <col min="7158" max="7158" width="25.85546875" style="11" customWidth="1"/>
    <col min="7159" max="7159" width="20" style="11" customWidth="1"/>
    <col min="7160" max="7160" width="21" style="11" customWidth="1"/>
    <col min="7161" max="7161" width="9.140625" style="11"/>
    <col min="7162" max="7162" width="16.42578125" style="11" customWidth="1"/>
    <col min="7163" max="7163" width="14" style="11" customWidth="1"/>
    <col min="7164" max="7164" width="9.140625" style="11"/>
    <col min="7165" max="7165" width="14.42578125" style="11" customWidth="1"/>
    <col min="7166" max="7166" width="16" style="11" customWidth="1"/>
    <col min="7167" max="7412" width="9.140625" style="11"/>
    <col min="7413" max="7413" width="49" style="11" customWidth="1"/>
    <col min="7414" max="7414" width="25.85546875" style="11" customWidth="1"/>
    <col min="7415" max="7415" width="20" style="11" customWidth="1"/>
    <col min="7416" max="7416" width="21" style="11" customWidth="1"/>
    <col min="7417" max="7417" width="9.140625" style="11"/>
    <col min="7418" max="7418" width="16.42578125" style="11" customWidth="1"/>
    <col min="7419" max="7419" width="14" style="11" customWidth="1"/>
    <col min="7420" max="7420" width="9.140625" style="11"/>
    <col min="7421" max="7421" width="14.42578125" style="11" customWidth="1"/>
    <col min="7422" max="7422" width="16" style="11" customWidth="1"/>
    <col min="7423" max="7668" width="9.140625" style="11"/>
    <col min="7669" max="7669" width="49" style="11" customWidth="1"/>
    <col min="7670" max="7670" width="25.85546875" style="11" customWidth="1"/>
    <col min="7671" max="7671" width="20" style="11" customWidth="1"/>
    <col min="7672" max="7672" width="21" style="11" customWidth="1"/>
    <col min="7673" max="7673" width="9.140625" style="11"/>
    <col min="7674" max="7674" width="16.42578125" style="11" customWidth="1"/>
    <col min="7675" max="7675" width="14" style="11" customWidth="1"/>
    <col min="7676" max="7676" width="9.140625" style="11"/>
    <col min="7677" max="7677" width="14.42578125" style="11" customWidth="1"/>
    <col min="7678" max="7678" width="16" style="11" customWidth="1"/>
    <col min="7679" max="7924" width="9.140625" style="11"/>
    <col min="7925" max="7925" width="49" style="11" customWidth="1"/>
    <col min="7926" max="7926" width="25.85546875" style="11" customWidth="1"/>
    <col min="7927" max="7927" width="20" style="11" customWidth="1"/>
    <col min="7928" max="7928" width="21" style="11" customWidth="1"/>
    <col min="7929" max="7929" width="9.140625" style="11"/>
    <col min="7930" max="7930" width="16.42578125" style="11" customWidth="1"/>
    <col min="7931" max="7931" width="14" style="11" customWidth="1"/>
    <col min="7932" max="7932" width="9.140625" style="11"/>
    <col min="7933" max="7933" width="14.42578125" style="11" customWidth="1"/>
    <col min="7934" max="7934" width="16" style="11" customWidth="1"/>
    <col min="7935" max="8180" width="9.140625" style="11"/>
    <col min="8181" max="8181" width="49" style="11" customWidth="1"/>
    <col min="8182" max="8182" width="25.85546875" style="11" customWidth="1"/>
    <col min="8183" max="8183" width="20" style="11" customWidth="1"/>
    <col min="8184" max="8184" width="21" style="11" customWidth="1"/>
    <col min="8185" max="8185" width="9.140625" style="11"/>
    <col min="8186" max="8186" width="16.42578125" style="11" customWidth="1"/>
    <col min="8187" max="8187" width="14" style="11" customWidth="1"/>
    <col min="8188" max="8188" width="9.140625" style="11"/>
    <col min="8189" max="8189" width="14.42578125" style="11" customWidth="1"/>
    <col min="8190" max="8190" width="16" style="11" customWidth="1"/>
    <col min="8191" max="8436" width="9.140625" style="11"/>
    <col min="8437" max="8437" width="49" style="11" customWidth="1"/>
    <col min="8438" max="8438" width="25.85546875" style="11" customWidth="1"/>
    <col min="8439" max="8439" width="20" style="11" customWidth="1"/>
    <col min="8440" max="8440" width="21" style="11" customWidth="1"/>
    <col min="8441" max="8441" width="9.140625" style="11"/>
    <col min="8442" max="8442" width="16.42578125" style="11" customWidth="1"/>
    <col min="8443" max="8443" width="14" style="11" customWidth="1"/>
    <col min="8444" max="8444" width="9.140625" style="11"/>
    <col min="8445" max="8445" width="14.42578125" style="11" customWidth="1"/>
    <col min="8446" max="8446" width="16" style="11" customWidth="1"/>
    <col min="8447" max="8692" width="9.140625" style="11"/>
    <col min="8693" max="8693" width="49" style="11" customWidth="1"/>
    <col min="8694" max="8694" width="25.85546875" style="11" customWidth="1"/>
    <col min="8695" max="8695" width="20" style="11" customWidth="1"/>
    <col min="8696" max="8696" width="21" style="11" customWidth="1"/>
    <col min="8697" max="8697" width="9.140625" style="11"/>
    <col min="8698" max="8698" width="16.42578125" style="11" customWidth="1"/>
    <col min="8699" max="8699" width="14" style="11" customWidth="1"/>
    <col min="8700" max="8700" width="9.140625" style="11"/>
    <col min="8701" max="8701" width="14.42578125" style="11" customWidth="1"/>
    <col min="8702" max="8702" width="16" style="11" customWidth="1"/>
    <col min="8703" max="8948" width="9.140625" style="11"/>
    <col min="8949" max="8949" width="49" style="11" customWidth="1"/>
    <col min="8950" max="8950" width="25.85546875" style="11" customWidth="1"/>
    <col min="8951" max="8951" width="20" style="11" customWidth="1"/>
    <col min="8952" max="8952" width="21" style="11" customWidth="1"/>
    <col min="8953" max="8953" width="9.140625" style="11"/>
    <col min="8954" max="8954" width="16.42578125" style="11" customWidth="1"/>
    <col min="8955" max="8955" width="14" style="11" customWidth="1"/>
    <col min="8956" max="8956" width="9.140625" style="11"/>
    <col min="8957" max="8957" width="14.42578125" style="11" customWidth="1"/>
    <col min="8958" max="8958" width="16" style="11" customWidth="1"/>
    <col min="8959" max="9204" width="9.140625" style="11"/>
    <col min="9205" max="9205" width="49" style="11" customWidth="1"/>
    <col min="9206" max="9206" width="25.85546875" style="11" customWidth="1"/>
    <col min="9207" max="9207" width="20" style="11" customWidth="1"/>
    <col min="9208" max="9208" width="21" style="11" customWidth="1"/>
    <col min="9209" max="9209" width="9.140625" style="11"/>
    <col min="9210" max="9210" width="16.42578125" style="11" customWidth="1"/>
    <col min="9211" max="9211" width="14" style="11" customWidth="1"/>
    <col min="9212" max="9212" width="9.140625" style="11"/>
    <col min="9213" max="9213" width="14.42578125" style="11" customWidth="1"/>
    <col min="9214" max="9214" width="16" style="11" customWidth="1"/>
    <col min="9215" max="9460" width="9.140625" style="11"/>
    <col min="9461" max="9461" width="49" style="11" customWidth="1"/>
    <col min="9462" max="9462" width="25.85546875" style="11" customWidth="1"/>
    <col min="9463" max="9463" width="20" style="11" customWidth="1"/>
    <col min="9464" max="9464" width="21" style="11" customWidth="1"/>
    <col min="9465" max="9465" width="9.140625" style="11"/>
    <col min="9466" max="9466" width="16.42578125" style="11" customWidth="1"/>
    <col min="9467" max="9467" width="14" style="11" customWidth="1"/>
    <col min="9468" max="9468" width="9.140625" style="11"/>
    <col min="9469" max="9469" width="14.42578125" style="11" customWidth="1"/>
    <col min="9470" max="9470" width="16" style="11" customWidth="1"/>
    <col min="9471" max="9716" width="9.140625" style="11"/>
    <col min="9717" max="9717" width="49" style="11" customWidth="1"/>
    <col min="9718" max="9718" width="25.85546875" style="11" customWidth="1"/>
    <col min="9719" max="9719" width="20" style="11" customWidth="1"/>
    <col min="9720" max="9720" width="21" style="11" customWidth="1"/>
    <col min="9721" max="9721" width="9.140625" style="11"/>
    <col min="9722" max="9722" width="16.42578125" style="11" customWidth="1"/>
    <col min="9723" max="9723" width="14" style="11" customWidth="1"/>
    <col min="9724" max="9724" width="9.140625" style="11"/>
    <col min="9725" max="9725" width="14.42578125" style="11" customWidth="1"/>
    <col min="9726" max="9726" width="16" style="11" customWidth="1"/>
    <col min="9727" max="9972" width="9.140625" style="11"/>
    <col min="9973" max="9973" width="49" style="11" customWidth="1"/>
    <col min="9974" max="9974" width="25.85546875" style="11" customWidth="1"/>
    <col min="9975" max="9975" width="20" style="11" customWidth="1"/>
    <col min="9976" max="9976" width="21" style="11" customWidth="1"/>
    <col min="9977" max="9977" width="9.140625" style="11"/>
    <col min="9978" max="9978" width="16.42578125" style="11" customWidth="1"/>
    <col min="9979" max="9979" width="14" style="11" customWidth="1"/>
    <col min="9980" max="9980" width="9.140625" style="11"/>
    <col min="9981" max="9981" width="14.42578125" style="11" customWidth="1"/>
    <col min="9982" max="9982" width="16" style="11" customWidth="1"/>
    <col min="9983" max="10228" width="9.140625" style="11"/>
    <col min="10229" max="10229" width="49" style="11" customWidth="1"/>
    <col min="10230" max="10230" width="25.85546875" style="11" customWidth="1"/>
    <col min="10231" max="10231" width="20" style="11" customWidth="1"/>
    <col min="10232" max="10232" width="21" style="11" customWidth="1"/>
    <col min="10233" max="10233" width="9.140625" style="11"/>
    <col min="10234" max="10234" width="16.42578125" style="11" customWidth="1"/>
    <col min="10235" max="10235" width="14" style="11" customWidth="1"/>
    <col min="10236" max="10236" width="9.140625" style="11"/>
    <col min="10237" max="10237" width="14.42578125" style="11" customWidth="1"/>
    <col min="10238" max="10238" width="16" style="11" customWidth="1"/>
    <col min="10239" max="10484" width="9.140625" style="11"/>
    <col min="10485" max="10485" width="49" style="11" customWidth="1"/>
    <col min="10486" max="10486" width="25.85546875" style="11" customWidth="1"/>
    <col min="10487" max="10487" width="20" style="11" customWidth="1"/>
    <col min="10488" max="10488" width="21" style="11" customWidth="1"/>
    <col min="10489" max="10489" width="9.140625" style="11"/>
    <col min="10490" max="10490" width="16.42578125" style="11" customWidth="1"/>
    <col min="10491" max="10491" width="14" style="11" customWidth="1"/>
    <col min="10492" max="10492" width="9.140625" style="11"/>
    <col min="10493" max="10493" width="14.42578125" style="11" customWidth="1"/>
    <col min="10494" max="10494" width="16" style="11" customWidth="1"/>
    <col min="10495" max="10740" width="9.140625" style="11"/>
    <col min="10741" max="10741" width="49" style="11" customWidth="1"/>
    <col min="10742" max="10742" width="25.85546875" style="11" customWidth="1"/>
    <col min="10743" max="10743" width="20" style="11" customWidth="1"/>
    <col min="10744" max="10744" width="21" style="11" customWidth="1"/>
    <col min="10745" max="10745" width="9.140625" style="11"/>
    <col min="10746" max="10746" width="16.42578125" style="11" customWidth="1"/>
    <col min="10747" max="10747" width="14" style="11" customWidth="1"/>
    <col min="10748" max="10748" width="9.140625" style="11"/>
    <col min="10749" max="10749" width="14.42578125" style="11" customWidth="1"/>
    <col min="10750" max="10750" width="16" style="11" customWidth="1"/>
    <col min="10751" max="10996" width="9.140625" style="11"/>
    <col min="10997" max="10997" width="49" style="11" customWidth="1"/>
    <col min="10998" max="10998" width="25.85546875" style="11" customWidth="1"/>
    <col min="10999" max="10999" width="20" style="11" customWidth="1"/>
    <col min="11000" max="11000" width="21" style="11" customWidth="1"/>
    <col min="11001" max="11001" width="9.140625" style="11"/>
    <col min="11002" max="11002" width="16.42578125" style="11" customWidth="1"/>
    <col min="11003" max="11003" width="14" style="11" customWidth="1"/>
    <col min="11004" max="11004" width="9.140625" style="11"/>
    <col min="11005" max="11005" width="14.42578125" style="11" customWidth="1"/>
    <col min="11006" max="11006" width="16" style="11" customWidth="1"/>
    <col min="11007" max="11252" width="9.140625" style="11"/>
    <col min="11253" max="11253" width="49" style="11" customWidth="1"/>
    <col min="11254" max="11254" width="25.85546875" style="11" customWidth="1"/>
    <col min="11255" max="11255" width="20" style="11" customWidth="1"/>
    <col min="11256" max="11256" width="21" style="11" customWidth="1"/>
    <col min="11257" max="11257" width="9.140625" style="11"/>
    <col min="11258" max="11258" width="16.42578125" style="11" customWidth="1"/>
    <col min="11259" max="11259" width="14" style="11" customWidth="1"/>
    <col min="11260" max="11260" width="9.140625" style="11"/>
    <col min="11261" max="11261" width="14.42578125" style="11" customWidth="1"/>
    <col min="11262" max="11262" width="16" style="11" customWidth="1"/>
    <col min="11263" max="11508" width="9.140625" style="11"/>
    <col min="11509" max="11509" width="49" style="11" customWidth="1"/>
    <col min="11510" max="11510" width="25.85546875" style="11" customWidth="1"/>
    <col min="11511" max="11511" width="20" style="11" customWidth="1"/>
    <col min="11512" max="11512" width="21" style="11" customWidth="1"/>
    <col min="11513" max="11513" width="9.140625" style="11"/>
    <col min="11514" max="11514" width="16.42578125" style="11" customWidth="1"/>
    <col min="11515" max="11515" width="14" style="11" customWidth="1"/>
    <col min="11516" max="11516" width="9.140625" style="11"/>
    <col min="11517" max="11517" width="14.42578125" style="11" customWidth="1"/>
    <col min="11518" max="11518" width="16" style="11" customWidth="1"/>
    <col min="11519" max="11764" width="9.140625" style="11"/>
    <col min="11765" max="11765" width="49" style="11" customWidth="1"/>
    <col min="11766" max="11766" width="25.85546875" style="11" customWidth="1"/>
    <col min="11767" max="11767" width="20" style="11" customWidth="1"/>
    <col min="11768" max="11768" width="21" style="11" customWidth="1"/>
    <col min="11769" max="11769" width="9.140625" style="11"/>
    <col min="11770" max="11770" width="16.42578125" style="11" customWidth="1"/>
    <col min="11771" max="11771" width="14" style="11" customWidth="1"/>
    <col min="11772" max="11772" width="9.140625" style="11"/>
    <col min="11773" max="11773" width="14.42578125" style="11" customWidth="1"/>
    <col min="11774" max="11774" width="16" style="11" customWidth="1"/>
    <col min="11775" max="12020" width="9.140625" style="11"/>
    <col min="12021" max="12021" width="49" style="11" customWidth="1"/>
    <col min="12022" max="12022" width="25.85546875" style="11" customWidth="1"/>
    <col min="12023" max="12023" width="20" style="11" customWidth="1"/>
    <col min="12024" max="12024" width="21" style="11" customWidth="1"/>
    <col min="12025" max="12025" width="9.140625" style="11"/>
    <col min="12026" max="12026" width="16.42578125" style="11" customWidth="1"/>
    <col min="12027" max="12027" width="14" style="11" customWidth="1"/>
    <col min="12028" max="12028" width="9.140625" style="11"/>
    <col min="12029" max="12029" width="14.42578125" style="11" customWidth="1"/>
    <col min="12030" max="12030" width="16" style="11" customWidth="1"/>
    <col min="12031" max="12276" width="9.140625" style="11"/>
    <col min="12277" max="12277" width="49" style="11" customWidth="1"/>
    <col min="12278" max="12278" width="25.85546875" style="11" customWidth="1"/>
    <col min="12279" max="12279" width="20" style="11" customWidth="1"/>
    <col min="12280" max="12280" width="21" style="11" customWidth="1"/>
    <col min="12281" max="12281" width="9.140625" style="11"/>
    <col min="12282" max="12282" width="16.42578125" style="11" customWidth="1"/>
    <col min="12283" max="12283" width="14" style="11" customWidth="1"/>
    <col min="12284" max="12284" width="9.140625" style="11"/>
    <col min="12285" max="12285" width="14.42578125" style="11" customWidth="1"/>
    <col min="12286" max="12286" width="16" style="11" customWidth="1"/>
    <col min="12287" max="12532" width="9.140625" style="11"/>
    <col min="12533" max="12533" width="49" style="11" customWidth="1"/>
    <col min="12534" max="12534" width="25.85546875" style="11" customWidth="1"/>
    <col min="12535" max="12535" width="20" style="11" customWidth="1"/>
    <col min="12536" max="12536" width="21" style="11" customWidth="1"/>
    <col min="12537" max="12537" width="9.140625" style="11"/>
    <col min="12538" max="12538" width="16.42578125" style="11" customWidth="1"/>
    <col min="12539" max="12539" width="14" style="11" customWidth="1"/>
    <col min="12540" max="12540" width="9.140625" style="11"/>
    <col min="12541" max="12541" width="14.42578125" style="11" customWidth="1"/>
    <col min="12542" max="12542" width="16" style="11" customWidth="1"/>
    <col min="12543" max="12788" width="9.140625" style="11"/>
    <col min="12789" max="12789" width="49" style="11" customWidth="1"/>
    <col min="12790" max="12790" width="25.85546875" style="11" customWidth="1"/>
    <col min="12791" max="12791" width="20" style="11" customWidth="1"/>
    <col min="12792" max="12792" width="21" style="11" customWidth="1"/>
    <col min="12793" max="12793" width="9.140625" style="11"/>
    <col min="12794" max="12794" width="16.42578125" style="11" customWidth="1"/>
    <col min="12795" max="12795" width="14" style="11" customWidth="1"/>
    <col min="12796" max="12796" width="9.140625" style="11"/>
    <col min="12797" max="12797" width="14.42578125" style="11" customWidth="1"/>
    <col min="12798" max="12798" width="16" style="11" customWidth="1"/>
    <col min="12799" max="13044" width="9.140625" style="11"/>
    <col min="13045" max="13045" width="49" style="11" customWidth="1"/>
    <col min="13046" max="13046" width="25.85546875" style="11" customWidth="1"/>
    <col min="13047" max="13047" width="20" style="11" customWidth="1"/>
    <col min="13048" max="13048" width="21" style="11" customWidth="1"/>
    <col min="13049" max="13049" width="9.140625" style="11"/>
    <col min="13050" max="13050" width="16.42578125" style="11" customWidth="1"/>
    <col min="13051" max="13051" width="14" style="11" customWidth="1"/>
    <col min="13052" max="13052" width="9.140625" style="11"/>
    <col min="13053" max="13053" width="14.42578125" style="11" customWidth="1"/>
    <col min="13054" max="13054" width="16" style="11" customWidth="1"/>
    <col min="13055" max="13300" width="9.140625" style="11"/>
    <col min="13301" max="13301" width="49" style="11" customWidth="1"/>
    <col min="13302" max="13302" width="25.85546875" style="11" customWidth="1"/>
    <col min="13303" max="13303" width="20" style="11" customWidth="1"/>
    <col min="13304" max="13304" width="21" style="11" customWidth="1"/>
    <col min="13305" max="13305" width="9.140625" style="11"/>
    <col min="13306" max="13306" width="16.42578125" style="11" customWidth="1"/>
    <col min="13307" max="13307" width="14" style="11" customWidth="1"/>
    <col min="13308" max="13308" width="9.140625" style="11"/>
    <col min="13309" max="13309" width="14.42578125" style="11" customWidth="1"/>
    <col min="13310" max="13310" width="16" style="11" customWidth="1"/>
    <col min="13311" max="13556" width="9.140625" style="11"/>
    <col min="13557" max="13557" width="49" style="11" customWidth="1"/>
    <col min="13558" max="13558" width="25.85546875" style="11" customWidth="1"/>
    <col min="13559" max="13559" width="20" style="11" customWidth="1"/>
    <col min="13560" max="13560" width="21" style="11" customWidth="1"/>
    <col min="13561" max="13561" width="9.140625" style="11"/>
    <col min="13562" max="13562" width="16.42578125" style="11" customWidth="1"/>
    <col min="13563" max="13563" width="14" style="11" customWidth="1"/>
    <col min="13564" max="13564" width="9.140625" style="11"/>
    <col min="13565" max="13565" width="14.42578125" style="11" customWidth="1"/>
    <col min="13566" max="13566" width="16" style="11" customWidth="1"/>
    <col min="13567" max="13812" width="9.140625" style="11"/>
    <col min="13813" max="13813" width="49" style="11" customWidth="1"/>
    <col min="13814" max="13814" width="25.85546875" style="11" customWidth="1"/>
    <col min="13815" max="13815" width="20" style="11" customWidth="1"/>
    <col min="13816" max="13816" width="21" style="11" customWidth="1"/>
    <col min="13817" max="13817" width="9.140625" style="11"/>
    <col min="13818" max="13818" width="16.42578125" style="11" customWidth="1"/>
    <col min="13819" max="13819" width="14" style="11" customWidth="1"/>
    <col min="13820" max="13820" width="9.140625" style="11"/>
    <col min="13821" max="13821" width="14.42578125" style="11" customWidth="1"/>
    <col min="13822" max="13822" width="16" style="11" customWidth="1"/>
    <col min="13823" max="14068" width="9.140625" style="11"/>
    <col min="14069" max="14069" width="49" style="11" customWidth="1"/>
    <col min="14070" max="14070" width="25.85546875" style="11" customWidth="1"/>
    <col min="14071" max="14071" width="20" style="11" customWidth="1"/>
    <col min="14072" max="14072" width="21" style="11" customWidth="1"/>
    <col min="14073" max="14073" width="9.140625" style="11"/>
    <col min="14074" max="14074" width="16.42578125" style="11" customWidth="1"/>
    <col min="14075" max="14075" width="14" style="11" customWidth="1"/>
    <col min="14076" max="14076" width="9.140625" style="11"/>
    <col min="14077" max="14077" width="14.42578125" style="11" customWidth="1"/>
    <col min="14078" max="14078" width="16" style="11" customWidth="1"/>
    <col min="14079" max="14324" width="9.140625" style="11"/>
    <col min="14325" max="14325" width="49" style="11" customWidth="1"/>
    <col min="14326" max="14326" width="25.85546875" style="11" customWidth="1"/>
    <col min="14327" max="14327" width="20" style="11" customWidth="1"/>
    <col min="14328" max="14328" width="21" style="11" customWidth="1"/>
    <col min="14329" max="14329" width="9.140625" style="11"/>
    <col min="14330" max="14330" width="16.42578125" style="11" customWidth="1"/>
    <col min="14331" max="14331" width="14" style="11" customWidth="1"/>
    <col min="14332" max="14332" width="9.140625" style="11"/>
    <col min="14333" max="14333" width="14.42578125" style="11" customWidth="1"/>
    <col min="14334" max="14334" width="16" style="11" customWidth="1"/>
    <col min="14335" max="14580" width="9.140625" style="11"/>
    <col min="14581" max="14581" width="49" style="11" customWidth="1"/>
    <col min="14582" max="14582" width="25.85546875" style="11" customWidth="1"/>
    <col min="14583" max="14583" width="20" style="11" customWidth="1"/>
    <col min="14584" max="14584" width="21" style="11" customWidth="1"/>
    <col min="14585" max="14585" width="9.140625" style="11"/>
    <col min="14586" max="14586" width="16.42578125" style="11" customWidth="1"/>
    <col min="14587" max="14587" width="14" style="11" customWidth="1"/>
    <col min="14588" max="14588" width="9.140625" style="11"/>
    <col min="14589" max="14589" width="14.42578125" style="11" customWidth="1"/>
    <col min="14590" max="14590" width="16" style="11" customWidth="1"/>
    <col min="14591" max="14836" width="9.140625" style="11"/>
    <col min="14837" max="14837" width="49" style="11" customWidth="1"/>
    <col min="14838" max="14838" width="25.85546875" style="11" customWidth="1"/>
    <col min="14839" max="14839" width="20" style="11" customWidth="1"/>
    <col min="14840" max="14840" width="21" style="11" customWidth="1"/>
    <col min="14841" max="14841" width="9.140625" style="11"/>
    <col min="14842" max="14842" width="16.42578125" style="11" customWidth="1"/>
    <col min="14843" max="14843" width="14" style="11" customWidth="1"/>
    <col min="14844" max="14844" width="9.140625" style="11"/>
    <col min="14845" max="14845" width="14.42578125" style="11" customWidth="1"/>
    <col min="14846" max="14846" width="16" style="11" customWidth="1"/>
    <col min="14847" max="15092" width="9.140625" style="11"/>
    <col min="15093" max="15093" width="49" style="11" customWidth="1"/>
    <col min="15094" max="15094" width="25.85546875" style="11" customWidth="1"/>
    <col min="15095" max="15095" width="20" style="11" customWidth="1"/>
    <col min="15096" max="15096" width="21" style="11" customWidth="1"/>
    <col min="15097" max="15097" width="9.140625" style="11"/>
    <col min="15098" max="15098" width="16.42578125" style="11" customWidth="1"/>
    <col min="15099" max="15099" width="14" style="11" customWidth="1"/>
    <col min="15100" max="15100" width="9.140625" style="11"/>
    <col min="15101" max="15101" width="14.42578125" style="11" customWidth="1"/>
    <col min="15102" max="15102" width="16" style="11" customWidth="1"/>
    <col min="15103" max="15348" width="9.140625" style="11"/>
    <col min="15349" max="15349" width="49" style="11" customWidth="1"/>
    <col min="15350" max="15350" width="25.85546875" style="11" customWidth="1"/>
    <col min="15351" max="15351" width="20" style="11" customWidth="1"/>
    <col min="15352" max="15352" width="21" style="11" customWidth="1"/>
    <col min="15353" max="15353" width="9.140625" style="11"/>
    <col min="15354" max="15354" width="16.42578125" style="11" customWidth="1"/>
    <col min="15355" max="15355" width="14" style="11" customWidth="1"/>
    <col min="15356" max="15356" width="9.140625" style="11"/>
    <col min="15357" max="15357" width="14.42578125" style="11" customWidth="1"/>
    <col min="15358" max="15358" width="16" style="11" customWidth="1"/>
    <col min="15359" max="15604" width="9.140625" style="11"/>
    <col min="15605" max="15605" width="49" style="11" customWidth="1"/>
    <col min="15606" max="15606" width="25.85546875" style="11" customWidth="1"/>
    <col min="15607" max="15607" width="20" style="11" customWidth="1"/>
    <col min="15608" max="15608" width="21" style="11" customWidth="1"/>
    <col min="15609" max="15609" width="9.140625" style="11"/>
    <col min="15610" max="15610" width="16.42578125" style="11" customWidth="1"/>
    <col min="15611" max="15611" width="14" style="11" customWidth="1"/>
    <col min="15612" max="15612" width="9.140625" style="11"/>
    <col min="15613" max="15613" width="14.42578125" style="11" customWidth="1"/>
    <col min="15614" max="15614" width="16" style="11" customWidth="1"/>
    <col min="15615" max="15860" width="9.140625" style="11"/>
    <col min="15861" max="15861" width="49" style="11" customWidth="1"/>
    <col min="15862" max="15862" width="25.85546875" style="11" customWidth="1"/>
    <col min="15863" max="15863" width="20" style="11" customWidth="1"/>
    <col min="15864" max="15864" width="21" style="11" customWidth="1"/>
    <col min="15865" max="15865" width="9.140625" style="11"/>
    <col min="15866" max="15866" width="16.42578125" style="11" customWidth="1"/>
    <col min="15867" max="15867" width="14" style="11" customWidth="1"/>
    <col min="15868" max="15868" width="9.140625" style="11"/>
    <col min="15869" max="15869" width="14.42578125" style="11" customWidth="1"/>
    <col min="15870" max="15870" width="16" style="11" customWidth="1"/>
    <col min="15871" max="16116" width="9.140625" style="11"/>
    <col min="16117" max="16117" width="49" style="11" customWidth="1"/>
    <col min="16118" max="16118" width="25.85546875" style="11" customWidth="1"/>
    <col min="16119" max="16119" width="20" style="11" customWidth="1"/>
    <col min="16120" max="16120" width="21" style="11" customWidth="1"/>
    <col min="16121" max="16121" width="9.140625" style="11"/>
    <col min="16122" max="16122" width="16.42578125" style="11" customWidth="1"/>
    <col min="16123" max="16123" width="14" style="11" customWidth="1"/>
    <col min="16124" max="16124" width="9.140625" style="11"/>
    <col min="16125" max="16125" width="14.42578125" style="11" customWidth="1"/>
    <col min="16126" max="16126" width="16" style="11" customWidth="1"/>
    <col min="16127" max="16384" width="9.140625" style="11"/>
  </cols>
  <sheetData>
    <row r="1" spans="1:9" x14ac:dyDescent="0.2">
      <c r="A1" s="18" t="s">
        <v>5242</v>
      </c>
      <c r="B1" s="740" t="str">
        <f>HYPERLINK("#List!$A$1", "Full")</f>
        <v>Full</v>
      </c>
    </row>
    <row r="2" spans="1:9" x14ac:dyDescent="0.2">
      <c r="A2" s="18"/>
    </row>
    <row r="3" spans="1:9" x14ac:dyDescent="0.2">
      <c r="A3" s="17" t="s">
        <v>1317</v>
      </c>
      <c r="C3" s="17"/>
      <c r="D3" s="17"/>
      <c r="E3" s="17"/>
      <c r="F3" s="17"/>
      <c r="G3" s="17"/>
      <c r="H3" s="17"/>
    </row>
    <row r="4" spans="1:9" x14ac:dyDescent="0.2">
      <c r="A4" s="17" t="s">
        <v>1316</v>
      </c>
      <c r="C4" s="17"/>
      <c r="D4" s="17"/>
      <c r="E4" s="4"/>
      <c r="F4" s="4"/>
      <c r="G4" s="4"/>
      <c r="H4" s="4"/>
    </row>
    <row r="5" spans="1:9" x14ac:dyDescent="0.2">
      <c r="A5" s="17"/>
      <c r="C5" s="17"/>
      <c r="D5" s="17"/>
      <c r="E5" s="4"/>
      <c r="F5" s="4"/>
      <c r="G5" s="4"/>
      <c r="H5" s="4"/>
    </row>
    <row r="6" spans="1:9" x14ac:dyDescent="0.2">
      <c r="A6" s="18" t="s">
        <v>7048</v>
      </c>
      <c r="C6" s="17"/>
      <c r="D6" s="17"/>
      <c r="E6" s="4"/>
      <c r="F6" s="4"/>
      <c r="G6" s="4"/>
      <c r="H6" s="4"/>
    </row>
    <row r="7" spans="1:9" x14ac:dyDescent="0.2">
      <c r="A7" s="17"/>
      <c r="C7" s="17"/>
      <c r="D7" s="17"/>
      <c r="E7" s="4"/>
      <c r="F7" s="4"/>
      <c r="G7" s="4"/>
      <c r="H7" s="4"/>
    </row>
    <row r="8" spans="1:9" x14ac:dyDescent="0.2">
      <c r="A8" s="92" t="s">
        <v>1253</v>
      </c>
      <c r="B8" s="92"/>
    </row>
    <row r="10" spans="1:9" x14ac:dyDescent="0.2">
      <c r="A10" s="17"/>
      <c r="B10" s="68"/>
      <c r="C10" s="20" t="s">
        <v>1264</v>
      </c>
      <c r="D10" s="20" t="s">
        <v>1263</v>
      </c>
      <c r="E10" s="17"/>
    </row>
    <row r="11" spans="1:9" ht="14.25" x14ac:dyDescent="0.2">
      <c r="A11" s="17"/>
      <c r="B11" s="68"/>
      <c r="C11" s="20" t="s">
        <v>7570</v>
      </c>
      <c r="D11" s="20" t="s">
        <v>7571</v>
      </c>
      <c r="E11" s="17"/>
    </row>
    <row r="12" spans="1:9" x14ac:dyDescent="0.2">
      <c r="A12" s="17"/>
      <c r="B12" s="68"/>
      <c r="C12" s="512" t="s">
        <v>7811</v>
      </c>
      <c r="D12" s="512" t="s">
        <v>7835</v>
      </c>
      <c r="E12" s="17"/>
      <c r="F12" s="17"/>
      <c r="G12" s="17"/>
      <c r="H12" s="17"/>
      <c r="I12" s="17"/>
    </row>
    <row r="13" spans="1:9" x14ac:dyDescent="0.2">
      <c r="A13" s="89" t="s">
        <v>1315</v>
      </c>
      <c r="B13" s="506" t="s">
        <v>7807</v>
      </c>
      <c r="C13" s="596" t="s">
        <v>227</v>
      </c>
      <c r="D13" s="596" t="s">
        <v>208</v>
      </c>
      <c r="E13" s="17" t="s">
        <v>4392</v>
      </c>
      <c r="F13" s="17" t="s">
        <v>4524</v>
      </c>
      <c r="G13" s="17" t="s">
        <v>4360</v>
      </c>
      <c r="H13" s="14" t="s">
        <v>2106</v>
      </c>
      <c r="I13" s="14" t="s">
        <v>4233</v>
      </c>
    </row>
    <row r="14" spans="1:9" x14ac:dyDescent="0.2">
      <c r="A14" s="17"/>
      <c r="B14" s="17"/>
      <c r="C14" s="13" t="s">
        <v>4588</v>
      </c>
      <c r="D14" s="13" t="s">
        <v>4589</v>
      </c>
      <c r="E14" s="17"/>
      <c r="F14" s="17"/>
      <c r="G14" s="17"/>
      <c r="H14" s="17"/>
      <c r="I14" s="17"/>
    </row>
    <row r="15" spans="1:9" x14ac:dyDescent="0.2">
      <c r="A15" s="17"/>
      <c r="B15" s="17"/>
      <c r="C15" s="13"/>
      <c r="D15" s="13"/>
      <c r="E15" s="17"/>
      <c r="F15" s="17"/>
      <c r="G15" s="17"/>
      <c r="H15" s="17"/>
      <c r="I15" s="17"/>
    </row>
    <row r="16" spans="1:9" x14ac:dyDescent="0.2">
      <c r="A16" s="18" t="s">
        <v>7049</v>
      </c>
      <c r="B16" s="17"/>
      <c r="C16" s="13"/>
      <c r="D16" s="13"/>
      <c r="E16" s="17"/>
      <c r="F16" s="17"/>
      <c r="G16" s="17"/>
      <c r="H16" s="17"/>
      <c r="I16" s="17"/>
    </row>
    <row r="17" spans="1:9" x14ac:dyDescent="0.2">
      <c r="A17" s="16" t="s">
        <v>48</v>
      </c>
      <c r="B17" s="17"/>
      <c r="C17" s="13"/>
      <c r="D17" s="13"/>
      <c r="E17" s="17"/>
      <c r="F17" s="17"/>
      <c r="G17" s="17"/>
      <c r="H17" s="17"/>
      <c r="I17" s="17"/>
    </row>
    <row r="18" spans="1:9" x14ac:dyDescent="0.2">
      <c r="A18" s="16" t="s">
        <v>4360</v>
      </c>
      <c r="B18" s="17"/>
      <c r="C18" s="13"/>
      <c r="D18" s="13"/>
      <c r="E18" s="17"/>
      <c r="F18" s="17"/>
      <c r="G18" s="17"/>
      <c r="H18" s="17"/>
      <c r="I18" s="17"/>
    </row>
    <row r="19" spans="1:9" x14ac:dyDescent="0.2">
      <c r="A19" s="17"/>
      <c r="B19" s="17"/>
      <c r="C19" s="13"/>
      <c r="D19" s="13"/>
      <c r="E19" s="17"/>
      <c r="F19" s="17"/>
      <c r="G19" s="17"/>
      <c r="H19" s="17"/>
      <c r="I19" s="17"/>
    </row>
    <row r="20" spans="1:9" x14ac:dyDescent="0.2">
      <c r="A20" s="11" t="s">
        <v>1252</v>
      </c>
      <c r="C20" s="17"/>
      <c r="D20" s="17"/>
      <c r="E20" s="51"/>
      <c r="F20" s="51"/>
      <c r="G20" s="17"/>
    </row>
    <row r="21" spans="1:9" x14ac:dyDescent="0.2">
      <c r="C21" s="17"/>
      <c r="D21" s="17"/>
      <c r="E21" s="51"/>
      <c r="F21" s="51"/>
      <c r="G21" s="17"/>
    </row>
    <row r="22" spans="1:9" x14ac:dyDescent="0.2">
      <c r="A22" s="51"/>
      <c r="B22" s="68"/>
      <c r="C22" s="901" t="s">
        <v>1264</v>
      </c>
      <c r="D22" s="901"/>
      <c r="E22" s="901" t="s">
        <v>1263</v>
      </c>
      <c r="F22" s="901"/>
    </row>
    <row r="23" spans="1:9" ht="38.25" x14ac:dyDescent="0.2">
      <c r="B23" s="82"/>
      <c r="C23" s="215" t="s">
        <v>1233</v>
      </c>
      <c r="D23" s="215" t="s">
        <v>1250</v>
      </c>
      <c r="E23" s="215" t="s">
        <v>1233</v>
      </c>
      <c r="F23" s="215" t="s">
        <v>1250</v>
      </c>
    </row>
    <row r="24" spans="1:9" x14ac:dyDescent="0.2">
      <c r="A24" s="51"/>
      <c r="B24" s="82"/>
      <c r="C24" s="313" t="s">
        <v>7836</v>
      </c>
      <c r="D24" s="313" t="s">
        <v>7837</v>
      </c>
      <c r="E24" s="313" t="s">
        <v>7838</v>
      </c>
      <c r="F24" s="313" t="s">
        <v>7839</v>
      </c>
    </row>
    <row r="25" spans="1:9" x14ac:dyDescent="0.2">
      <c r="A25" s="89" t="s">
        <v>1314</v>
      </c>
      <c r="B25" s="512" t="s">
        <v>7808</v>
      </c>
      <c r="C25" s="596" t="s">
        <v>389</v>
      </c>
      <c r="D25" s="596" t="s">
        <v>236</v>
      </c>
      <c r="E25" s="596" t="s">
        <v>1313</v>
      </c>
      <c r="F25" s="596" t="s">
        <v>1312</v>
      </c>
      <c r="G25" s="13" t="s">
        <v>4525</v>
      </c>
      <c r="H25" s="13"/>
      <c r="I25" s="17"/>
    </row>
    <row r="26" spans="1:9" x14ac:dyDescent="0.2">
      <c r="A26" s="89" t="s">
        <v>581</v>
      </c>
      <c r="B26" s="512" t="s">
        <v>7809</v>
      </c>
      <c r="C26" s="596" t="s">
        <v>116</v>
      </c>
      <c r="D26" s="596" t="s">
        <v>235</v>
      </c>
      <c r="E26" s="596" t="s">
        <v>1311</v>
      </c>
      <c r="F26" s="596" t="s">
        <v>1310</v>
      </c>
      <c r="G26" s="13" t="s">
        <v>4526</v>
      </c>
      <c r="H26" s="13"/>
      <c r="I26" s="17"/>
    </row>
    <row r="27" spans="1:9" x14ac:dyDescent="0.2">
      <c r="A27" s="89" t="s">
        <v>1309</v>
      </c>
      <c r="B27" s="512" t="s">
        <v>7810</v>
      </c>
      <c r="C27" s="596" t="s">
        <v>117</v>
      </c>
      <c r="D27" s="596" t="s">
        <v>234</v>
      </c>
      <c r="E27" s="596" t="s">
        <v>1308</v>
      </c>
      <c r="F27" s="596" t="s">
        <v>1307</v>
      </c>
      <c r="G27" s="13" t="s">
        <v>4527</v>
      </c>
      <c r="H27" s="13"/>
      <c r="I27" s="17"/>
    </row>
    <row r="28" spans="1:9" x14ac:dyDescent="0.2">
      <c r="A28" s="504" t="s">
        <v>1246</v>
      </c>
      <c r="B28" s="512" t="s">
        <v>7852</v>
      </c>
      <c r="C28" s="596" t="s">
        <v>118</v>
      </c>
      <c r="D28" s="596" t="s">
        <v>624</v>
      </c>
      <c r="E28" s="596" t="s">
        <v>1306</v>
      </c>
      <c r="F28" s="596" t="s">
        <v>1305</v>
      </c>
      <c r="G28" s="13" t="s">
        <v>4530</v>
      </c>
      <c r="H28" s="13"/>
      <c r="I28" s="17"/>
    </row>
    <row r="29" spans="1:9" x14ac:dyDescent="0.2">
      <c r="A29" s="504" t="s">
        <v>1245</v>
      </c>
      <c r="B29" s="512" t="s">
        <v>7853</v>
      </c>
      <c r="C29" s="596" t="s">
        <v>622</v>
      </c>
      <c r="D29" s="596" t="s">
        <v>621</v>
      </c>
      <c r="E29" s="596" t="s">
        <v>1304</v>
      </c>
      <c r="F29" s="596" t="s">
        <v>1303</v>
      </c>
      <c r="G29" s="13" t="s">
        <v>4531</v>
      </c>
      <c r="H29" s="13"/>
      <c r="I29" s="17"/>
    </row>
    <row r="30" spans="1:9" x14ac:dyDescent="0.2">
      <c r="A30" s="504" t="s">
        <v>1244</v>
      </c>
      <c r="B30" s="512" t="s">
        <v>7854</v>
      </c>
      <c r="C30" s="596" t="s">
        <v>619</v>
      </c>
      <c r="D30" s="596" t="s">
        <v>618</v>
      </c>
      <c r="E30" s="596" t="s">
        <v>1302</v>
      </c>
      <c r="F30" s="596" t="s">
        <v>1301</v>
      </c>
      <c r="G30" s="13" t="s">
        <v>4532</v>
      </c>
      <c r="H30" s="13"/>
      <c r="I30" s="17"/>
    </row>
    <row r="31" spans="1:9" x14ac:dyDescent="0.2">
      <c r="A31" s="504" t="s">
        <v>1243</v>
      </c>
      <c r="B31" s="512" t="s">
        <v>7890</v>
      </c>
      <c r="C31" s="596" t="s">
        <v>616</v>
      </c>
      <c r="D31" s="596" t="s">
        <v>615</v>
      </c>
      <c r="E31" s="596" t="s">
        <v>1300</v>
      </c>
      <c r="F31" s="596" t="s">
        <v>1299</v>
      </c>
      <c r="G31" s="13" t="s">
        <v>4533</v>
      </c>
      <c r="H31" s="13"/>
      <c r="I31" s="17"/>
    </row>
    <row r="32" spans="1:9" x14ac:dyDescent="0.2">
      <c r="A32" s="504" t="s">
        <v>1242</v>
      </c>
      <c r="B32" s="512" t="s">
        <v>7891</v>
      </c>
      <c r="C32" s="596" t="s">
        <v>613</v>
      </c>
      <c r="D32" s="596" t="s">
        <v>612</v>
      </c>
      <c r="E32" s="596" t="s">
        <v>1298</v>
      </c>
      <c r="F32" s="596" t="s">
        <v>1297</v>
      </c>
      <c r="G32" s="13" t="s">
        <v>4534</v>
      </c>
      <c r="H32" s="13"/>
      <c r="I32" s="17"/>
    </row>
    <row r="33" spans="1:9" x14ac:dyDescent="0.2">
      <c r="A33" s="504" t="s">
        <v>1241</v>
      </c>
      <c r="B33" s="512" t="s">
        <v>7812</v>
      </c>
      <c r="C33" s="596" t="s">
        <v>592</v>
      </c>
      <c r="D33" s="596" t="s">
        <v>610</v>
      </c>
      <c r="E33" s="596" t="s">
        <v>1296</v>
      </c>
      <c r="F33" s="596" t="s">
        <v>1295</v>
      </c>
      <c r="G33" s="13" t="s">
        <v>4535</v>
      </c>
      <c r="H33" s="13"/>
      <c r="I33" s="17"/>
    </row>
    <row r="34" spans="1:9" x14ac:dyDescent="0.2">
      <c r="A34" s="504" t="s">
        <v>1240</v>
      </c>
      <c r="B34" s="512" t="s">
        <v>7813</v>
      </c>
      <c r="C34" s="596" t="s">
        <v>540</v>
      </c>
      <c r="D34" s="596" t="s">
        <v>608</v>
      </c>
      <c r="E34" s="596" t="s">
        <v>1294</v>
      </c>
      <c r="F34" s="596" t="s">
        <v>1293</v>
      </c>
      <c r="G34" s="13" t="s">
        <v>4536</v>
      </c>
      <c r="H34" s="13"/>
      <c r="I34" s="17"/>
    </row>
    <row r="35" spans="1:9" x14ac:dyDescent="0.2">
      <c r="A35" s="504" t="s">
        <v>1239</v>
      </c>
      <c r="B35" s="512" t="s">
        <v>7814</v>
      </c>
      <c r="C35" s="596" t="s">
        <v>583</v>
      </c>
      <c r="D35" s="596" t="s">
        <v>582</v>
      </c>
      <c r="E35" s="596" t="s">
        <v>1292</v>
      </c>
      <c r="F35" s="596" t="s">
        <v>1291</v>
      </c>
      <c r="G35" s="13" t="s">
        <v>4537</v>
      </c>
      <c r="H35" s="13"/>
      <c r="I35" s="17"/>
    </row>
    <row r="36" spans="1:9" x14ac:dyDescent="0.2">
      <c r="A36" s="504" t="s">
        <v>1238</v>
      </c>
      <c r="B36" s="512" t="s">
        <v>7842</v>
      </c>
      <c r="C36" s="596" t="s">
        <v>341</v>
      </c>
      <c r="D36" s="596" t="s">
        <v>579</v>
      </c>
      <c r="E36" s="596" t="s">
        <v>1290</v>
      </c>
      <c r="F36" s="596" t="s">
        <v>1289</v>
      </c>
      <c r="G36" s="13" t="s">
        <v>4538</v>
      </c>
      <c r="H36" s="13"/>
      <c r="I36" s="17"/>
    </row>
    <row r="37" spans="1:9" x14ac:dyDescent="0.2">
      <c r="A37" s="504" t="s">
        <v>1237</v>
      </c>
      <c r="B37" s="512" t="s">
        <v>7843</v>
      </c>
      <c r="C37" s="596" t="s">
        <v>339</v>
      </c>
      <c r="D37" s="596" t="s">
        <v>577</v>
      </c>
      <c r="E37" s="596" t="s">
        <v>1288</v>
      </c>
      <c r="F37" s="596" t="s">
        <v>1287</v>
      </c>
      <c r="G37" s="13" t="s">
        <v>4540</v>
      </c>
      <c r="H37" s="13"/>
      <c r="I37" s="17"/>
    </row>
    <row r="38" spans="1:9" x14ac:dyDescent="0.2">
      <c r="A38" s="504" t="s">
        <v>1217</v>
      </c>
      <c r="B38" s="512" t="s">
        <v>7844</v>
      </c>
      <c r="C38" s="596" t="s">
        <v>337</v>
      </c>
      <c r="D38" s="596" t="s">
        <v>575</v>
      </c>
      <c r="E38" s="596" t="s">
        <v>1286</v>
      </c>
      <c r="F38" s="596" t="s">
        <v>1285</v>
      </c>
      <c r="G38" s="13" t="s">
        <v>4539</v>
      </c>
      <c r="H38" s="13"/>
      <c r="I38" s="17"/>
    </row>
    <row r="39" spans="1:9" x14ac:dyDescent="0.2">
      <c r="A39" s="504" t="s">
        <v>1236</v>
      </c>
      <c r="B39" s="512" t="s">
        <v>7845</v>
      </c>
      <c r="C39" s="596" t="s">
        <v>1284</v>
      </c>
      <c r="D39" s="596" t="s">
        <v>1283</v>
      </c>
      <c r="E39" s="596" t="s">
        <v>1282</v>
      </c>
      <c r="F39" s="596" t="s">
        <v>1281</v>
      </c>
      <c r="G39" s="13" t="s">
        <v>4541</v>
      </c>
      <c r="H39" s="13"/>
      <c r="I39" s="17"/>
    </row>
    <row r="40" spans="1:9" x14ac:dyDescent="0.2">
      <c r="A40" s="504" t="s">
        <v>576</v>
      </c>
      <c r="B40" s="512" t="s">
        <v>7846</v>
      </c>
      <c r="C40" s="596" t="s">
        <v>1280</v>
      </c>
      <c r="D40" s="596" t="s">
        <v>1279</v>
      </c>
      <c r="E40" s="596" t="s">
        <v>1278</v>
      </c>
      <c r="F40" s="596" t="s">
        <v>1277</v>
      </c>
      <c r="G40" s="13" t="s">
        <v>4528</v>
      </c>
      <c r="H40" s="13"/>
      <c r="I40" s="17"/>
    </row>
    <row r="41" spans="1:9" x14ac:dyDescent="0.2">
      <c r="A41" s="17"/>
      <c r="B41" s="17"/>
      <c r="C41" s="13" t="s">
        <v>4588</v>
      </c>
      <c r="D41" s="13" t="s">
        <v>4588</v>
      </c>
      <c r="E41" s="13" t="s">
        <v>4589</v>
      </c>
      <c r="F41" s="13" t="s">
        <v>4589</v>
      </c>
    </row>
    <row r="42" spans="1:9" x14ac:dyDescent="0.2">
      <c r="C42" s="13" t="s">
        <v>4459</v>
      </c>
      <c r="D42" s="13" t="s">
        <v>4853</v>
      </c>
      <c r="E42" s="13" t="s">
        <v>4459</v>
      </c>
      <c r="F42" s="13" t="s">
        <v>4853</v>
      </c>
    </row>
    <row r="43" spans="1:9" x14ac:dyDescent="0.2">
      <c r="C43" s="13"/>
      <c r="D43" s="13" t="s">
        <v>7137</v>
      </c>
      <c r="E43" s="13"/>
      <c r="F43" s="13" t="s">
        <v>7137</v>
      </c>
    </row>
    <row r="44" spans="1:9" x14ac:dyDescent="0.2">
      <c r="C44" s="17"/>
      <c r="D44" s="13" t="s">
        <v>4784</v>
      </c>
      <c r="E44" s="17"/>
      <c r="F44" s="13" t="s">
        <v>4784</v>
      </c>
    </row>
    <row r="45" spans="1:9" x14ac:dyDescent="0.2">
      <c r="C45" s="10" t="s">
        <v>2106</v>
      </c>
      <c r="D45" s="10" t="s">
        <v>2106</v>
      </c>
      <c r="E45" s="10" t="s">
        <v>2106</v>
      </c>
      <c r="F45" s="10" t="s">
        <v>2106</v>
      </c>
    </row>
    <row r="46" spans="1:9" x14ac:dyDescent="0.2">
      <c r="C46" s="10" t="s">
        <v>4219</v>
      </c>
      <c r="D46" s="9" t="s">
        <v>4226</v>
      </c>
      <c r="E46" s="10" t="s">
        <v>4219</v>
      </c>
      <c r="F46" s="9" t="s">
        <v>4226</v>
      </c>
    </row>
    <row r="47" spans="1:9" x14ac:dyDescent="0.2">
      <c r="C47" s="10" t="s">
        <v>4285</v>
      </c>
      <c r="D47" s="14"/>
      <c r="E47" s="10" t="s">
        <v>4285</v>
      </c>
      <c r="F47" s="14"/>
    </row>
    <row r="48" spans="1:9" x14ac:dyDescent="0.2">
      <c r="A48" s="17"/>
      <c r="B48" s="17"/>
      <c r="C48" s="10" t="s">
        <v>4471</v>
      </c>
      <c r="D48" s="10" t="s">
        <v>4471</v>
      </c>
      <c r="E48" s="10" t="s">
        <v>4471</v>
      </c>
      <c r="F48" s="10" t="s">
        <v>4471</v>
      </c>
    </row>
    <row r="49" spans="1:9" x14ac:dyDescent="0.2">
      <c r="A49" s="17"/>
      <c r="B49" s="17"/>
      <c r="C49" s="10" t="s">
        <v>4465</v>
      </c>
      <c r="D49" s="14"/>
      <c r="E49" s="10" t="s">
        <v>4465</v>
      </c>
      <c r="F49" s="14"/>
      <c r="G49" s="17"/>
    </row>
    <row r="50" spans="1:9" x14ac:dyDescent="0.2">
      <c r="A50" s="17"/>
      <c r="B50" s="17"/>
      <c r="C50" s="13"/>
      <c r="D50" s="13"/>
      <c r="E50" s="17"/>
      <c r="F50" s="17"/>
      <c r="G50" s="17"/>
      <c r="H50" s="17"/>
      <c r="I50" s="17"/>
    </row>
    <row r="51" spans="1:9" x14ac:dyDescent="0.2">
      <c r="A51" s="18" t="s">
        <v>7050</v>
      </c>
      <c r="C51" s="17"/>
      <c r="D51" s="17"/>
      <c r="E51" s="51"/>
      <c r="F51" s="51"/>
      <c r="G51" s="17"/>
    </row>
    <row r="52" spans="1:9" x14ac:dyDescent="0.2">
      <c r="B52" s="86"/>
      <c r="C52" s="68"/>
      <c r="D52" s="68"/>
      <c r="E52" s="17"/>
      <c r="F52" s="17"/>
      <c r="G52" s="17"/>
    </row>
    <row r="53" spans="1:9" x14ac:dyDescent="0.2">
      <c r="A53" s="17"/>
      <c r="B53" s="68"/>
      <c r="C53" s="20" t="s">
        <v>1264</v>
      </c>
      <c r="D53" s="20" t="s">
        <v>1263</v>
      </c>
      <c r="E53" s="17"/>
    </row>
    <row r="54" spans="1:9" ht="14.25" x14ac:dyDescent="0.2">
      <c r="A54" s="17"/>
      <c r="B54" s="68"/>
      <c r="C54" s="20" t="s">
        <v>7572</v>
      </c>
      <c r="D54" s="20" t="s">
        <v>7573</v>
      </c>
      <c r="E54" s="17"/>
      <c r="F54" s="17"/>
      <c r="G54" s="17"/>
      <c r="H54" s="17"/>
      <c r="I54" s="17"/>
    </row>
    <row r="55" spans="1:9" x14ac:dyDescent="0.2">
      <c r="A55" s="17"/>
      <c r="B55" s="68"/>
      <c r="C55" s="506" t="s">
        <v>7840</v>
      </c>
      <c r="D55" s="506" t="s">
        <v>7841</v>
      </c>
      <c r="E55" s="17"/>
      <c r="F55" s="17"/>
      <c r="G55" s="17"/>
      <c r="H55" s="17"/>
      <c r="I55" s="17"/>
    </row>
    <row r="56" spans="1:9" x14ac:dyDescent="0.2">
      <c r="A56" s="89" t="s">
        <v>1276</v>
      </c>
      <c r="B56" s="506" t="s">
        <v>7815</v>
      </c>
      <c r="C56" s="597" t="s">
        <v>470</v>
      </c>
      <c r="D56" s="597" t="s">
        <v>1275</v>
      </c>
      <c r="E56" s="17" t="s">
        <v>4360</v>
      </c>
      <c r="F56" s="17" t="s">
        <v>4523</v>
      </c>
      <c r="G56" s="17" t="s">
        <v>4392</v>
      </c>
      <c r="H56" s="14" t="s">
        <v>2106</v>
      </c>
      <c r="I56" s="14" t="s">
        <v>4233</v>
      </c>
    </row>
    <row r="57" spans="1:9" x14ac:dyDescent="0.2">
      <c r="A57" s="17"/>
      <c r="B57" s="17"/>
      <c r="C57" s="13" t="s">
        <v>4588</v>
      </c>
      <c r="D57" s="13" t="s">
        <v>4589</v>
      </c>
      <c r="E57" s="17"/>
      <c r="F57" s="17"/>
      <c r="G57" s="17"/>
      <c r="H57" s="17"/>
      <c r="I57" s="17"/>
    </row>
    <row r="58" spans="1:9" x14ac:dyDescent="0.2">
      <c r="C58" s="17"/>
      <c r="D58" s="17"/>
      <c r="E58" s="51"/>
      <c r="F58" s="51"/>
      <c r="G58" s="17"/>
    </row>
    <row r="59" spans="1:9" x14ac:dyDescent="0.2">
      <c r="A59" s="18" t="s">
        <v>7051</v>
      </c>
      <c r="C59" s="17"/>
      <c r="D59" s="17"/>
      <c r="E59" s="51"/>
      <c r="F59" s="51"/>
      <c r="G59" s="17"/>
    </row>
    <row r="60" spans="1:9" x14ac:dyDescent="0.2">
      <c r="A60" s="11" t="s">
        <v>48</v>
      </c>
    </row>
    <row r="61" spans="1:9" x14ac:dyDescent="0.2">
      <c r="A61" s="11" t="s">
        <v>4360</v>
      </c>
    </row>
    <row r="62" spans="1:9" x14ac:dyDescent="0.2">
      <c r="C62" s="17"/>
      <c r="D62" s="17"/>
      <c r="E62" s="17"/>
      <c r="F62" s="8"/>
      <c r="G62" s="17"/>
      <c r="H62" s="17"/>
    </row>
    <row r="63" spans="1:9" x14ac:dyDescent="0.2">
      <c r="A63" s="8"/>
      <c r="B63" s="68"/>
      <c r="C63" s="901" t="s">
        <v>1264</v>
      </c>
      <c r="D63" s="901"/>
      <c r="E63" s="901" t="s">
        <v>1263</v>
      </c>
      <c r="F63" s="901"/>
    </row>
    <row r="64" spans="1:9" ht="51" x14ac:dyDescent="0.2">
      <c r="A64" s="8"/>
      <c r="B64" s="4"/>
      <c r="C64" s="489" t="s">
        <v>7459</v>
      </c>
      <c r="D64" s="489" t="s">
        <v>1274</v>
      </c>
      <c r="E64" s="489" t="s">
        <v>7459</v>
      </c>
      <c r="F64" s="489" t="s">
        <v>1274</v>
      </c>
    </row>
    <row r="65" spans="1:8" x14ac:dyDescent="0.2">
      <c r="A65" s="8"/>
      <c r="B65" s="4"/>
      <c r="C65" s="94" t="s">
        <v>7856</v>
      </c>
      <c r="D65" s="94" t="s">
        <v>7863</v>
      </c>
      <c r="E65" s="94" t="s">
        <v>7864</v>
      </c>
      <c r="F65" s="94" t="s">
        <v>7865</v>
      </c>
    </row>
    <row r="66" spans="1:8" x14ac:dyDescent="0.2">
      <c r="A66" s="89" t="s">
        <v>1232</v>
      </c>
      <c r="B66" s="512" t="s">
        <v>7816</v>
      </c>
      <c r="C66" s="596" t="s">
        <v>466</v>
      </c>
      <c r="D66" s="602"/>
      <c r="E66" s="596" t="s">
        <v>1273</v>
      </c>
      <c r="F66" s="602"/>
      <c r="G66" s="17" t="s">
        <v>4545</v>
      </c>
      <c r="H66" s="17"/>
    </row>
    <row r="67" spans="1:8" x14ac:dyDescent="0.2">
      <c r="A67" s="89" t="s">
        <v>1231</v>
      </c>
      <c r="B67" s="512" t="s">
        <v>7817</v>
      </c>
      <c r="C67" s="596" t="s">
        <v>462</v>
      </c>
      <c r="D67" s="602"/>
      <c r="E67" s="596" t="s">
        <v>1272</v>
      </c>
      <c r="F67" s="602"/>
      <c r="G67" s="17" t="s">
        <v>4546</v>
      </c>
      <c r="H67" s="17"/>
    </row>
    <row r="68" spans="1:8" x14ac:dyDescent="0.2">
      <c r="A68" s="89" t="s">
        <v>1271</v>
      </c>
      <c r="B68" s="512" t="s">
        <v>7818</v>
      </c>
      <c r="C68" s="596" t="s">
        <v>1270</v>
      </c>
      <c r="D68" s="602"/>
      <c r="E68" s="596" t="s">
        <v>1269</v>
      </c>
      <c r="F68" s="602"/>
      <c r="G68" s="17" t="s">
        <v>4544</v>
      </c>
      <c r="H68" s="17"/>
    </row>
    <row r="69" spans="1:8" x14ac:dyDescent="0.2">
      <c r="A69" s="89" t="s">
        <v>1268</v>
      </c>
      <c r="B69" s="512" t="s">
        <v>7819</v>
      </c>
      <c r="C69" s="596" t="s">
        <v>455</v>
      </c>
      <c r="D69" s="602"/>
      <c r="E69" s="596" t="s">
        <v>1267</v>
      </c>
      <c r="F69" s="602"/>
      <c r="G69" s="17" t="s">
        <v>4547</v>
      </c>
      <c r="H69" s="17"/>
    </row>
    <row r="70" spans="1:8" x14ac:dyDescent="0.2">
      <c r="A70" s="89" t="s">
        <v>1228</v>
      </c>
      <c r="B70" s="512" t="s">
        <v>7820</v>
      </c>
      <c r="C70" s="602"/>
      <c r="D70" s="596" t="s">
        <v>1266</v>
      </c>
      <c r="E70" s="602"/>
      <c r="F70" s="596" t="s">
        <v>1265</v>
      </c>
      <c r="G70" s="17"/>
      <c r="H70" s="17"/>
    </row>
    <row r="71" spans="1:8" x14ac:dyDescent="0.2">
      <c r="C71" s="13" t="s">
        <v>4588</v>
      </c>
      <c r="D71" s="13" t="s">
        <v>4588</v>
      </c>
      <c r="E71" s="13" t="s">
        <v>4589</v>
      </c>
      <c r="F71" s="13" t="s">
        <v>4589</v>
      </c>
    </row>
    <row r="72" spans="1:8" x14ac:dyDescent="0.2">
      <c r="C72" s="13" t="s">
        <v>4459</v>
      </c>
      <c r="D72" s="17"/>
      <c r="E72" s="13" t="s">
        <v>4459</v>
      </c>
      <c r="F72" s="17"/>
    </row>
    <row r="73" spans="1:8" x14ac:dyDescent="0.2">
      <c r="C73" s="14" t="s">
        <v>2106</v>
      </c>
      <c r="D73" s="14" t="s">
        <v>2106</v>
      </c>
      <c r="E73" s="14" t="s">
        <v>2106</v>
      </c>
      <c r="F73" s="14" t="s">
        <v>2106</v>
      </c>
    </row>
    <row r="74" spans="1:8" x14ac:dyDescent="0.2">
      <c r="C74" s="10" t="s">
        <v>4219</v>
      </c>
      <c r="D74" s="10" t="s">
        <v>4242</v>
      </c>
      <c r="E74" s="10" t="s">
        <v>4219</v>
      </c>
      <c r="F74" s="10" t="s">
        <v>4242</v>
      </c>
      <c r="G74" s="473"/>
    </row>
    <row r="75" spans="1:8" x14ac:dyDescent="0.2">
      <c r="C75" s="10" t="s">
        <v>4285</v>
      </c>
      <c r="D75" s="10"/>
      <c r="E75" s="10" t="s">
        <v>4285</v>
      </c>
      <c r="F75" s="10"/>
    </row>
    <row r="76" spans="1:8" x14ac:dyDescent="0.2">
      <c r="C76" s="14" t="s">
        <v>4465</v>
      </c>
      <c r="D76" s="14" t="s">
        <v>4465</v>
      </c>
      <c r="E76" s="14" t="s">
        <v>4465</v>
      </c>
      <c r="F76" s="14" t="s">
        <v>4465</v>
      </c>
    </row>
    <row r="77" spans="1:8" x14ac:dyDescent="0.2">
      <c r="C77" s="14"/>
      <c r="D77" s="14"/>
      <c r="E77" s="14"/>
      <c r="F77" s="14"/>
    </row>
    <row r="78" spans="1:8" x14ac:dyDescent="0.2">
      <c r="A78" s="18" t="s">
        <v>7052</v>
      </c>
      <c r="C78" s="17"/>
      <c r="D78" s="17"/>
      <c r="E78" s="51"/>
      <c r="F78" s="51"/>
      <c r="G78" s="17"/>
    </row>
    <row r="79" spans="1:8" x14ac:dyDescent="0.2">
      <c r="A79" s="11" t="s">
        <v>48</v>
      </c>
      <c r="C79" s="17"/>
      <c r="D79" s="17"/>
      <c r="E79" s="17"/>
      <c r="F79" s="17"/>
      <c r="G79" s="17"/>
    </row>
    <row r="80" spans="1:8" x14ac:dyDescent="0.2">
      <c r="A80" s="11" t="s">
        <v>4583</v>
      </c>
      <c r="C80" s="17"/>
      <c r="D80" s="17"/>
      <c r="E80" s="17"/>
      <c r="F80" s="17"/>
      <c r="G80" s="17"/>
    </row>
    <row r="81" spans="1:12" x14ac:dyDescent="0.2">
      <c r="A81" s="11" t="s">
        <v>4360</v>
      </c>
      <c r="C81" s="17"/>
      <c r="D81" s="17"/>
      <c r="E81" s="17"/>
      <c r="F81" s="17"/>
      <c r="G81" s="17"/>
    </row>
    <row r="82" spans="1:12" x14ac:dyDescent="0.2">
      <c r="C82" s="17"/>
      <c r="D82" s="17"/>
      <c r="E82" s="17"/>
      <c r="F82" s="17"/>
      <c r="G82" s="17"/>
    </row>
    <row r="83" spans="1:12" x14ac:dyDescent="0.2">
      <c r="A83" s="101" t="s">
        <v>1227</v>
      </c>
      <c r="C83" s="17"/>
      <c r="D83" s="17"/>
      <c r="E83" s="17"/>
      <c r="F83" s="17"/>
      <c r="G83" s="17"/>
    </row>
    <row r="84" spans="1:12" x14ac:dyDescent="0.2">
      <c r="G84" s="17"/>
    </row>
    <row r="85" spans="1:12" x14ac:dyDescent="0.2">
      <c r="B85" s="86"/>
      <c r="C85" s="511" t="s">
        <v>7866</v>
      </c>
      <c r="D85" s="510"/>
      <c r="E85" s="17"/>
      <c r="F85" s="17"/>
      <c r="G85" s="17"/>
    </row>
    <row r="86" spans="1:12" x14ac:dyDescent="0.2">
      <c r="A86" s="504" t="s">
        <v>1226</v>
      </c>
      <c r="B86" s="512" t="s">
        <v>7824</v>
      </c>
      <c r="C86" s="597" t="s">
        <v>43</v>
      </c>
      <c r="D86" s="13" t="s">
        <v>4392</v>
      </c>
      <c r="E86" s="329" t="s">
        <v>2106</v>
      </c>
      <c r="F86" s="10" t="s">
        <v>4233</v>
      </c>
      <c r="G86" s="17"/>
    </row>
    <row r="87" spans="1:12" x14ac:dyDescent="0.2">
      <c r="A87" s="504" t="s">
        <v>2367</v>
      </c>
      <c r="B87" s="512" t="s">
        <v>7849</v>
      </c>
      <c r="C87" s="596" t="s">
        <v>44</v>
      </c>
      <c r="D87" s="13"/>
      <c r="E87" s="329" t="s">
        <v>2106</v>
      </c>
      <c r="F87" s="9" t="s">
        <v>4232</v>
      </c>
      <c r="G87" s="17"/>
    </row>
    <row r="88" spans="1:12" x14ac:dyDescent="0.2">
      <c r="A88" s="504" t="s">
        <v>1225</v>
      </c>
      <c r="B88" s="512" t="s">
        <v>7850</v>
      </c>
      <c r="C88" s="596" t="s">
        <v>91</v>
      </c>
      <c r="D88" s="15" t="s">
        <v>4393</v>
      </c>
      <c r="E88" s="329" t="s">
        <v>2106</v>
      </c>
      <c r="F88" s="10" t="s">
        <v>4233</v>
      </c>
    </row>
    <row r="89" spans="1:12" x14ac:dyDescent="0.2">
      <c r="A89" s="504" t="s">
        <v>1224</v>
      </c>
      <c r="B89" s="512" t="s">
        <v>7851</v>
      </c>
      <c r="C89" s="596" t="s">
        <v>57</v>
      </c>
      <c r="D89" s="15" t="s">
        <v>4375</v>
      </c>
      <c r="E89" s="329" t="s">
        <v>2106</v>
      </c>
      <c r="F89" s="10" t="s">
        <v>4233</v>
      </c>
      <c r="G89" s="17"/>
    </row>
    <row r="90" spans="1:12" x14ac:dyDescent="0.2">
      <c r="A90" s="504" t="s">
        <v>1223</v>
      </c>
      <c r="B90" s="512" t="s">
        <v>7889</v>
      </c>
      <c r="C90" s="597" t="s">
        <v>45</v>
      </c>
      <c r="D90" s="15" t="s">
        <v>4394</v>
      </c>
      <c r="E90" s="329" t="s">
        <v>2106</v>
      </c>
      <c r="F90" s="10" t="s">
        <v>4233</v>
      </c>
      <c r="G90" s="17"/>
    </row>
    <row r="91" spans="1:12" x14ac:dyDescent="0.2">
      <c r="A91" s="504" t="s">
        <v>1222</v>
      </c>
      <c r="B91" s="512" t="s">
        <v>8268</v>
      </c>
      <c r="C91" s="596" t="s">
        <v>109</v>
      </c>
      <c r="D91" s="15" t="s">
        <v>4395</v>
      </c>
      <c r="E91" s="329" t="s">
        <v>2106</v>
      </c>
      <c r="F91" s="10" t="s">
        <v>4233</v>
      </c>
      <c r="G91" s="17"/>
      <c r="H91" s="17"/>
      <c r="I91" s="17"/>
      <c r="J91" s="17"/>
      <c r="K91" s="17"/>
    </row>
    <row r="92" spans="1:12" x14ac:dyDescent="0.2">
      <c r="A92" s="89" t="s">
        <v>297</v>
      </c>
      <c r="B92" s="512" t="s">
        <v>7825</v>
      </c>
      <c r="C92" s="702" t="s">
        <v>46</v>
      </c>
      <c r="D92" s="17"/>
      <c r="E92" s="329" t="s">
        <v>2106</v>
      </c>
      <c r="F92" s="10" t="s">
        <v>4233</v>
      </c>
      <c r="G92" s="17"/>
      <c r="H92" s="17"/>
      <c r="I92" s="17"/>
      <c r="J92" s="17"/>
      <c r="K92" s="17"/>
      <c r="L92" s="17"/>
    </row>
    <row r="93" spans="1:12" x14ac:dyDescent="0.2">
      <c r="C93" s="17"/>
      <c r="D93" s="17"/>
      <c r="E93" s="17"/>
      <c r="F93" s="17"/>
      <c r="G93" s="17"/>
      <c r="H93" s="17"/>
      <c r="I93" s="17"/>
      <c r="J93" s="17"/>
      <c r="K93" s="17"/>
      <c r="L93" s="17"/>
    </row>
    <row r="94" spans="1:12" x14ac:dyDescent="0.2">
      <c r="C94" s="17"/>
      <c r="D94" s="492"/>
      <c r="E94" s="492"/>
      <c r="F94" s="17"/>
      <c r="G94" s="17"/>
      <c r="H94" s="17"/>
      <c r="I94" s="17"/>
      <c r="J94" s="17"/>
      <c r="K94" s="17"/>
      <c r="L94" s="515"/>
    </row>
    <row r="95" spans="1:12" x14ac:dyDescent="0.2">
      <c r="C95" s="17"/>
      <c r="D95" s="492"/>
      <c r="E95" s="492"/>
      <c r="F95" s="17"/>
      <c r="G95" s="17"/>
      <c r="H95" s="17"/>
      <c r="I95" s="17"/>
      <c r="J95" s="17"/>
      <c r="K95" s="17"/>
      <c r="L95" s="515"/>
    </row>
    <row r="96" spans="1:12" x14ac:dyDescent="0.2">
      <c r="C96" s="17"/>
      <c r="D96" s="492"/>
      <c r="E96" s="492"/>
      <c r="F96" s="17"/>
      <c r="G96" s="17"/>
      <c r="H96" s="17"/>
      <c r="I96" s="17"/>
      <c r="J96" s="17"/>
      <c r="K96" s="17"/>
      <c r="L96" s="515"/>
    </row>
    <row r="97" spans="3:12" x14ac:dyDescent="0.2">
      <c r="C97" s="17"/>
      <c r="D97" s="492"/>
      <c r="E97" s="492"/>
      <c r="F97" s="17"/>
      <c r="G97" s="17"/>
      <c r="H97" s="17"/>
      <c r="I97" s="17"/>
      <c r="J97" s="17"/>
      <c r="K97" s="17"/>
      <c r="L97" s="515"/>
    </row>
  </sheetData>
  <mergeCells count="4">
    <mergeCell ref="C22:D22"/>
    <mergeCell ref="E22:F22"/>
    <mergeCell ref="C63:D63"/>
    <mergeCell ref="E63:F63"/>
  </mergeCells>
  <pageMargins left="0.78740157499999996" right="0.78740157499999996" top="0.984251969" bottom="0.984251969"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7">
    <pageSetUpPr fitToPage="1"/>
  </sheetPr>
  <dimension ref="A1:K65"/>
  <sheetViews>
    <sheetView topLeftCell="A15" zoomScale="85" zoomScaleNormal="85" workbookViewId="0">
      <selection activeCell="E61" sqref="E61"/>
    </sheetView>
  </sheetViews>
  <sheetFormatPr defaultColWidth="11.42578125" defaultRowHeight="12.75" x14ac:dyDescent="0.2"/>
  <cols>
    <col min="1" max="1" width="64" style="11" customWidth="1"/>
    <col min="2" max="2" width="7.42578125" style="11" customWidth="1"/>
    <col min="3" max="5" width="22.7109375" style="11" customWidth="1"/>
    <col min="6" max="6" width="15" style="11" customWidth="1"/>
    <col min="7" max="8" width="11.42578125" style="11"/>
    <col min="9" max="9" width="18.85546875" style="11" customWidth="1"/>
    <col min="10" max="16384" width="11.42578125" style="11"/>
  </cols>
  <sheetData>
    <row r="1" spans="1:10" x14ac:dyDescent="0.2">
      <c r="A1" s="18" t="s">
        <v>5191</v>
      </c>
      <c r="B1" s="740" t="str">
        <f>HYPERLINK("#List!$A$1", "Full")</f>
        <v>Full</v>
      </c>
    </row>
    <row r="2" spans="1:10" x14ac:dyDescent="0.2">
      <c r="A2" s="18"/>
    </row>
    <row r="3" spans="1:10" x14ac:dyDescent="0.2">
      <c r="A3" s="13" t="s">
        <v>2881</v>
      </c>
    </row>
    <row r="4" spans="1:10" x14ac:dyDescent="0.2">
      <c r="A4" s="13" t="s">
        <v>2882</v>
      </c>
      <c r="B4" s="17"/>
      <c r="C4" s="4"/>
      <c r="D4" s="4"/>
      <c r="E4" s="4"/>
      <c r="F4" s="4"/>
    </row>
    <row r="6" spans="1:10" x14ac:dyDescent="0.2">
      <c r="A6" s="18" t="s">
        <v>7055</v>
      </c>
    </row>
    <row r="7" spans="1:10" x14ac:dyDescent="0.2">
      <c r="A7" s="11" t="s">
        <v>48</v>
      </c>
    </row>
    <row r="8" spans="1:10" x14ac:dyDescent="0.2">
      <c r="A8" s="17" t="s">
        <v>4583</v>
      </c>
    </row>
    <row r="9" spans="1:10" x14ac:dyDescent="0.2">
      <c r="A9" s="13" t="s">
        <v>4360</v>
      </c>
    </row>
    <row r="11" spans="1:10" x14ac:dyDescent="0.2">
      <c r="A11" s="39" t="s">
        <v>5133</v>
      </c>
      <c r="B11" s="39"/>
      <c r="C11" s="17"/>
    </row>
    <row r="12" spans="1:10" x14ac:dyDescent="0.2">
      <c r="A12" s="106"/>
      <c r="B12" s="68"/>
      <c r="C12" s="20" t="s">
        <v>2884</v>
      </c>
      <c r="D12" s="20" t="s">
        <v>2885</v>
      </c>
      <c r="E12" s="525" t="s">
        <v>2886</v>
      </c>
    </row>
    <row r="13" spans="1:10" x14ac:dyDescent="0.2">
      <c r="A13" s="106"/>
      <c r="B13" s="68"/>
      <c r="C13" s="506" t="s">
        <v>7811</v>
      </c>
      <c r="D13" s="506" t="s">
        <v>7835</v>
      </c>
      <c r="E13" s="506" t="s">
        <v>7836</v>
      </c>
    </row>
    <row r="14" spans="1:10" x14ac:dyDescent="0.2">
      <c r="A14" s="519" t="s">
        <v>2883</v>
      </c>
      <c r="B14" s="474"/>
      <c r="C14" s="653"/>
      <c r="D14" s="653"/>
      <c r="E14" s="653"/>
    </row>
    <row r="15" spans="1:10" x14ac:dyDescent="0.2">
      <c r="A15" s="520" t="s">
        <v>335</v>
      </c>
      <c r="B15" s="474" t="s">
        <v>7807</v>
      </c>
      <c r="C15" s="596" t="s">
        <v>364</v>
      </c>
      <c r="D15" s="596" t="s">
        <v>243</v>
      </c>
      <c r="E15" s="679" t="s">
        <v>2887</v>
      </c>
      <c r="F15" s="10" t="s">
        <v>2106</v>
      </c>
      <c r="G15" s="10" t="s">
        <v>4231</v>
      </c>
      <c r="H15" s="9" t="s">
        <v>4305</v>
      </c>
      <c r="I15" s="10" t="s">
        <v>4559</v>
      </c>
      <c r="J15" s="14"/>
    </row>
    <row r="16" spans="1:10" ht="25.5" x14ac:dyDescent="0.2">
      <c r="A16" s="520" t="s">
        <v>2888</v>
      </c>
      <c r="B16" s="474" t="s">
        <v>7808</v>
      </c>
      <c r="C16" s="596" t="s">
        <v>363</v>
      </c>
      <c r="D16" s="596" t="s">
        <v>362</v>
      </c>
      <c r="E16" s="679" t="s">
        <v>2889</v>
      </c>
      <c r="F16" s="10" t="s">
        <v>2106</v>
      </c>
      <c r="G16" s="10" t="s">
        <v>4231</v>
      </c>
      <c r="H16" s="9" t="s">
        <v>4306</v>
      </c>
      <c r="I16" s="10" t="s">
        <v>4559</v>
      </c>
      <c r="J16" s="14"/>
    </row>
    <row r="17" spans="1:10" ht="25.5" x14ac:dyDescent="0.2">
      <c r="A17" s="520" t="s">
        <v>2412</v>
      </c>
      <c r="B17" s="474" t="s">
        <v>7809</v>
      </c>
      <c r="C17" s="596" t="s">
        <v>361</v>
      </c>
      <c r="D17" s="596" t="s">
        <v>360</v>
      </c>
      <c r="E17" s="679" t="s">
        <v>2890</v>
      </c>
      <c r="F17" s="10" t="s">
        <v>2106</v>
      </c>
      <c r="G17" s="10" t="s">
        <v>4231</v>
      </c>
      <c r="H17" s="9" t="s">
        <v>4307</v>
      </c>
      <c r="I17" s="10" t="s">
        <v>4559</v>
      </c>
      <c r="J17" s="14"/>
    </row>
    <row r="18" spans="1:10" x14ac:dyDescent="0.2">
      <c r="A18" s="520" t="s">
        <v>333</v>
      </c>
      <c r="B18" s="474" t="s">
        <v>7810</v>
      </c>
      <c r="C18" s="596" t="s">
        <v>359</v>
      </c>
      <c r="D18" s="596" t="s">
        <v>358</v>
      </c>
      <c r="E18" s="679" t="s">
        <v>2891</v>
      </c>
      <c r="F18" s="10" t="s">
        <v>2106</v>
      </c>
      <c r="G18" s="10" t="s">
        <v>4231</v>
      </c>
      <c r="H18" s="9" t="s">
        <v>4308</v>
      </c>
      <c r="I18" s="10" t="s">
        <v>4559</v>
      </c>
      <c r="J18" s="14"/>
    </row>
    <row r="19" spans="1:10" x14ac:dyDescent="0.2">
      <c r="A19" s="520" t="s">
        <v>284</v>
      </c>
      <c r="B19" s="474" t="s">
        <v>7852</v>
      </c>
      <c r="C19" s="596" t="s">
        <v>357</v>
      </c>
      <c r="D19" s="596" t="s">
        <v>356</v>
      </c>
      <c r="E19" s="679" t="s">
        <v>2892</v>
      </c>
      <c r="F19" s="10" t="s">
        <v>2106</v>
      </c>
      <c r="G19" s="10" t="s">
        <v>4231</v>
      </c>
      <c r="H19" s="9" t="s">
        <v>4309</v>
      </c>
      <c r="I19" s="10" t="s">
        <v>4559</v>
      </c>
      <c r="J19" s="14"/>
    </row>
    <row r="20" spans="1:10" x14ac:dyDescent="0.2">
      <c r="A20" s="520" t="s">
        <v>283</v>
      </c>
      <c r="B20" s="474" t="s">
        <v>7853</v>
      </c>
      <c r="C20" s="596" t="s">
        <v>355</v>
      </c>
      <c r="D20" s="596" t="s">
        <v>354</v>
      </c>
      <c r="E20" s="679" t="s">
        <v>2893</v>
      </c>
      <c r="F20" s="10" t="s">
        <v>2106</v>
      </c>
      <c r="G20" s="10" t="s">
        <v>4231</v>
      </c>
      <c r="H20" s="9" t="s">
        <v>4335</v>
      </c>
      <c r="I20" s="10" t="s">
        <v>4559</v>
      </c>
      <c r="J20" s="14"/>
    </row>
    <row r="21" spans="1:10" x14ac:dyDescent="0.2">
      <c r="A21" s="520" t="s">
        <v>293</v>
      </c>
      <c r="B21" s="474" t="s">
        <v>7854</v>
      </c>
      <c r="C21" s="596" t="s">
        <v>353</v>
      </c>
      <c r="D21" s="596" t="s">
        <v>352</v>
      </c>
      <c r="E21" s="679" t="s">
        <v>2894</v>
      </c>
      <c r="F21" s="10" t="s">
        <v>2106</v>
      </c>
      <c r="G21" s="10" t="s">
        <v>4231</v>
      </c>
      <c r="H21" s="9" t="s">
        <v>4312</v>
      </c>
      <c r="I21" s="10" t="s">
        <v>4559</v>
      </c>
      <c r="J21" s="14"/>
    </row>
    <row r="22" spans="1:10" x14ac:dyDescent="0.2">
      <c r="A22" s="520" t="s">
        <v>2895</v>
      </c>
      <c r="B22" s="474" t="s">
        <v>7890</v>
      </c>
      <c r="C22" s="596" t="s">
        <v>351</v>
      </c>
      <c r="D22" s="596" t="s">
        <v>350</v>
      </c>
      <c r="E22" s="679" t="s">
        <v>2896</v>
      </c>
      <c r="F22" s="10" t="s">
        <v>2106</v>
      </c>
      <c r="G22" s="10" t="s">
        <v>4231</v>
      </c>
      <c r="H22" s="9" t="s">
        <v>4313</v>
      </c>
      <c r="I22" s="10" t="s">
        <v>4559</v>
      </c>
      <c r="J22" s="14"/>
    </row>
    <row r="23" spans="1:10" x14ac:dyDescent="0.2">
      <c r="A23" s="520" t="s">
        <v>282</v>
      </c>
      <c r="B23" s="474" t="s">
        <v>7891</v>
      </c>
      <c r="C23" s="596" t="s">
        <v>349</v>
      </c>
      <c r="D23" s="596" t="s">
        <v>348</v>
      </c>
      <c r="E23" s="679" t="s">
        <v>2897</v>
      </c>
      <c r="F23" s="10" t="s">
        <v>2106</v>
      </c>
      <c r="G23" s="10" t="s">
        <v>4231</v>
      </c>
      <c r="H23" s="9" t="s">
        <v>4314</v>
      </c>
      <c r="I23" s="10" t="s">
        <v>4559</v>
      </c>
      <c r="J23" s="14"/>
    </row>
    <row r="24" spans="1:10" ht="25.5" x14ac:dyDescent="0.2">
      <c r="A24" s="520" t="s">
        <v>2898</v>
      </c>
      <c r="B24" s="474" t="s">
        <v>7812</v>
      </c>
      <c r="C24" s="596" t="s">
        <v>347</v>
      </c>
      <c r="D24" s="596" t="s">
        <v>346</v>
      </c>
      <c r="E24" s="596" t="s">
        <v>2899</v>
      </c>
      <c r="F24" s="10" t="s">
        <v>2106</v>
      </c>
      <c r="G24" s="10" t="s">
        <v>4231</v>
      </c>
      <c r="H24" s="9" t="s">
        <v>4322</v>
      </c>
      <c r="I24" s="10" t="s">
        <v>4559</v>
      </c>
      <c r="J24" s="14"/>
    </row>
    <row r="25" spans="1:10" x14ac:dyDescent="0.2">
      <c r="A25" s="520" t="s">
        <v>2900</v>
      </c>
      <c r="B25" s="474" t="s">
        <v>7813</v>
      </c>
      <c r="C25" s="704" t="s">
        <v>2901</v>
      </c>
      <c r="D25" s="704" t="s">
        <v>2901</v>
      </c>
      <c r="E25" s="705" t="s">
        <v>2902</v>
      </c>
      <c r="F25" s="10" t="s">
        <v>2106</v>
      </c>
      <c r="G25" s="10" t="s">
        <v>4231</v>
      </c>
      <c r="H25" s="9" t="s">
        <v>4328</v>
      </c>
      <c r="I25" s="10" t="s">
        <v>4559</v>
      </c>
      <c r="J25" s="14"/>
    </row>
    <row r="26" spans="1:10" x14ac:dyDescent="0.2">
      <c r="C26" s="359" t="s">
        <v>4782</v>
      </c>
      <c r="D26" s="359" t="s">
        <v>4783</v>
      </c>
      <c r="E26" s="359" t="s">
        <v>7136</v>
      </c>
    </row>
    <row r="28" spans="1:10" x14ac:dyDescent="0.2">
      <c r="A28" s="18" t="s">
        <v>7054</v>
      </c>
      <c r="C28" s="315"/>
      <c r="D28" s="315"/>
      <c r="E28" s="521"/>
    </row>
    <row r="29" spans="1:10" x14ac:dyDescent="0.2">
      <c r="A29" s="11" t="s">
        <v>48</v>
      </c>
      <c r="C29" s="315"/>
      <c r="D29" s="315"/>
      <c r="E29" s="521"/>
    </row>
    <row r="30" spans="1:10" x14ac:dyDescent="0.2">
      <c r="A30" s="11" t="s">
        <v>4583</v>
      </c>
      <c r="C30" s="315"/>
      <c r="D30" s="315"/>
      <c r="E30" s="521"/>
    </row>
    <row r="31" spans="1:10" x14ac:dyDescent="0.2">
      <c r="A31" s="11" t="s">
        <v>4360</v>
      </c>
      <c r="C31" s="315"/>
      <c r="D31" s="315"/>
      <c r="E31" s="521"/>
    </row>
    <row r="32" spans="1:10" x14ac:dyDescent="0.2">
      <c r="C32" s="315"/>
      <c r="D32" s="315"/>
      <c r="E32" s="521"/>
    </row>
    <row r="33" spans="1:11" x14ac:dyDescent="0.2">
      <c r="A33" s="345" t="s">
        <v>2903</v>
      </c>
      <c r="C33" s="315"/>
      <c r="D33" s="315"/>
      <c r="E33" s="521"/>
    </row>
    <row r="34" spans="1:11" x14ac:dyDescent="0.2">
      <c r="C34" s="315"/>
      <c r="D34" s="315"/>
      <c r="E34" s="521"/>
    </row>
    <row r="35" spans="1:11" x14ac:dyDescent="0.2">
      <c r="B35" s="4"/>
      <c r="C35" s="192" t="s">
        <v>2392</v>
      </c>
    </row>
    <row r="36" spans="1:11" x14ac:dyDescent="0.2">
      <c r="B36" s="4"/>
      <c r="C36" s="512" t="s">
        <v>8337</v>
      </c>
    </row>
    <row r="37" spans="1:11" x14ac:dyDescent="0.2">
      <c r="A37" s="522" t="s">
        <v>119</v>
      </c>
      <c r="B37" s="506" t="s">
        <v>7814</v>
      </c>
      <c r="C37" s="655" t="s">
        <v>2904</v>
      </c>
      <c r="D37" s="33" t="s">
        <v>2106</v>
      </c>
      <c r="E37" s="291" t="s">
        <v>4225</v>
      </c>
      <c r="F37" s="33"/>
    </row>
    <row r="38" spans="1:11" x14ac:dyDescent="0.2">
      <c r="A38" s="522" t="s">
        <v>292</v>
      </c>
      <c r="B38" s="512" t="s">
        <v>7842</v>
      </c>
      <c r="C38" s="655" t="s">
        <v>2905</v>
      </c>
      <c r="D38" s="33" t="s">
        <v>2106</v>
      </c>
      <c r="E38" s="291" t="s">
        <v>4218</v>
      </c>
      <c r="F38" s="33" t="s">
        <v>4323</v>
      </c>
      <c r="G38" s="33" t="s">
        <v>4480</v>
      </c>
      <c r="H38" s="14"/>
    </row>
    <row r="39" spans="1:11" x14ac:dyDescent="0.2">
      <c r="A39" s="522" t="s">
        <v>5109</v>
      </c>
      <c r="B39" s="506" t="s">
        <v>7843</v>
      </c>
      <c r="C39" s="655" t="s">
        <v>2906</v>
      </c>
      <c r="D39" s="33" t="s">
        <v>2106</v>
      </c>
      <c r="E39" s="291" t="s">
        <v>5110</v>
      </c>
      <c r="F39" s="291"/>
      <c r="G39" s="14"/>
      <c r="H39" s="291"/>
    </row>
    <row r="40" spans="1:11" x14ac:dyDescent="0.2">
      <c r="A40" s="518" t="s">
        <v>2907</v>
      </c>
      <c r="B40" s="512" t="s">
        <v>7844</v>
      </c>
      <c r="C40" s="655" t="s">
        <v>2908</v>
      </c>
      <c r="D40" s="33" t="s">
        <v>2106</v>
      </c>
      <c r="E40" s="291" t="s">
        <v>4231</v>
      </c>
      <c r="F40" s="33" t="s">
        <v>4559</v>
      </c>
      <c r="G40" s="291" t="s">
        <v>4324</v>
      </c>
      <c r="H40" s="33" t="s">
        <v>4482</v>
      </c>
      <c r="I40" s="291"/>
      <c r="J40" s="33"/>
      <c r="K40" s="196"/>
    </row>
    <row r="41" spans="1:11" x14ac:dyDescent="0.2">
      <c r="A41" s="522" t="s">
        <v>2705</v>
      </c>
      <c r="B41" s="506" t="s">
        <v>7845</v>
      </c>
      <c r="C41" s="655" t="s">
        <v>2909</v>
      </c>
      <c r="D41" s="33" t="s">
        <v>2106</v>
      </c>
      <c r="E41" s="291" t="s">
        <v>4236</v>
      </c>
      <c r="F41" s="291"/>
      <c r="G41" s="14"/>
      <c r="H41" s="291"/>
    </row>
    <row r="42" spans="1:11" x14ac:dyDescent="0.2">
      <c r="A42" s="522" t="s">
        <v>2910</v>
      </c>
      <c r="B42" s="512" t="s">
        <v>7846</v>
      </c>
      <c r="C42" s="655" t="s">
        <v>2894</v>
      </c>
      <c r="D42" s="33" t="s">
        <v>2106</v>
      </c>
      <c r="E42" s="291" t="s">
        <v>4231</v>
      </c>
      <c r="F42" s="291" t="s">
        <v>4312</v>
      </c>
      <c r="G42" s="33" t="s">
        <v>4559</v>
      </c>
      <c r="H42" s="14"/>
    </row>
    <row r="43" spans="1:11" x14ac:dyDescent="0.2">
      <c r="C43" s="11" t="s">
        <v>7136</v>
      </c>
    </row>
    <row r="44" spans="1:11" x14ac:dyDescent="0.2">
      <c r="A44" s="315"/>
      <c r="C44" s="11" t="s">
        <v>4561</v>
      </c>
      <c r="K44" s="196"/>
    </row>
    <row r="45" spans="1:11" x14ac:dyDescent="0.2">
      <c r="A45" s="315"/>
      <c r="K45" s="196"/>
    </row>
    <row r="46" spans="1:11" x14ac:dyDescent="0.2">
      <c r="A46" s="18" t="s">
        <v>7053</v>
      </c>
    </row>
    <row r="47" spans="1:11" x14ac:dyDescent="0.2">
      <c r="A47" s="11" t="s">
        <v>48</v>
      </c>
    </row>
    <row r="48" spans="1:11" x14ac:dyDescent="0.2">
      <c r="A48" s="11" t="s">
        <v>4583</v>
      </c>
    </row>
    <row r="50" spans="1:11" x14ac:dyDescent="0.2">
      <c r="A50" s="106" t="s">
        <v>2911</v>
      </c>
    </row>
    <row r="52" spans="1:11" x14ac:dyDescent="0.2">
      <c r="B52" s="86"/>
      <c r="C52" s="220" t="s">
        <v>2392</v>
      </c>
    </row>
    <row r="53" spans="1:11" x14ac:dyDescent="0.2">
      <c r="A53" s="17"/>
      <c r="B53" s="86"/>
      <c r="C53" s="512" t="s">
        <v>8337</v>
      </c>
    </row>
    <row r="54" spans="1:11" x14ac:dyDescent="0.2">
      <c r="A54" s="518" t="s">
        <v>2912</v>
      </c>
      <c r="B54" s="474" t="s">
        <v>7847</v>
      </c>
      <c r="C54" s="655" t="s">
        <v>2913</v>
      </c>
      <c r="D54" s="523" t="s">
        <v>5134</v>
      </c>
      <c r="E54" s="33" t="s">
        <v>2106</v>
      </c>
      <c r="F54" s="10" t="s">
        <v>4225</v>
      </c>
      <c r="G54" s="9" t="s">
        <v>4437</v>
      </c>
      <c r="H54" s="14"/>
    </row>
    <row r="55" spans="1:11" x14ac:dyDescent="0.2">
      <c r="A55" s="518" t="s">
        <v>2914</v>
      </c>
      <c r="B55" s="474" t="s">
        <v>7848</v>
      </c>
      <c r="C55" s="655" t="s">
        <v>2915</v>
      </c>
      <c r="D55" s="523" t="s">
        <v>5135</v>
      </c>
      <c r="E55" s="33" t="s">
        <v>2106</v>
      </c>
      <c r="F55" s="10" t="s">
        <v>4225</v>
      </c>
      <c r="G55" s="10" t="s">
        <v>4438</v>
      </c>
      <c r="H55" s="14"/>
    </row>
    <row r="56" spans="1:11" ht="25.5" x14ac:dyDescent="0.2">
      <c r="A56" s="524" t="s">
        <v>5137</v>
      </c>
      <c r="B56" s="474" t="s">
        <v>7815</v>
      </c>
      <c r="C56" s="596" t="s">
        <v>2916</v>
      </c>
      <c r="D56" s="523" t="s">
        <v>5136</v>
      </c>
      <c r="E56" s="33" t="s">
        <v>2106</v>
      </c>
      <c r="F56" s="10" t="s">
        <v>4225</v>
      </c>
      <c r="G56" s="10" t="s">
        <v>4439</v>
      </c>
      <c r="H56" s="140"/>
    </row>
    <row r="57" spans="1:11" x14ac:dyDescent="0.2">
      <c r="A57" s="524" t="s">
        <v>5125</v>
      </c>
      <c r="B57" s="474" t="s">
        <v>7816</v>
      </c>
      <c r="C57" s="596" t="s">
        <v>2917</v>
      </c>
      <c r="D57" s="523" t="s">
        <v>5138</v>
      </c>
      <c r="E57" s="33" t="s">
        <v>2106</v>
      </c>
      <c r="F57" s="10" t="s">
        <v>4225</v>
      </c>
      <c r="G57" s="10" t="s">
        <v>5105</v>
      </c>
      <c r="H57" s="14"/>
    </row>
    <row r="58" spans="1:11" x14ac:dyDescent="0.2">
      <c r="A58" s="524" t="s">
        <v>2918</v>
      </c>
      <c r="B58" s="474" t="s">
        <v>7817</v>
      </c>
      <c r="C58" s="596" t="s">
        <v>2919</v>
      </c>
      <c r="D58" s="102"/>
      <c r="E58" s="33" t="s">
        <v>2106</v>
      </c>
      <c r="F58" s="10" t="s">
        <v>4225</v>
      </c>
      <c r="G58" s="10" t="s">
        <v>5106</v>
      </c>
      <c r="H58" s="14"/>
    </row>
    <row r="59" spans="1:11" x14ac:dyDescent="0.2">
      <c r="A59" s="524" t="s">
        <v>2920</v>
      </c>
      <c r="B59" s="474" t="s">
        <v>7818</v>
      </c>
      <c r="C59" s="596" t="s">
        <v>2921</v>
      </c>
      <c r="D59" s="102"/>
      <c r="E59" s="33" t="s">
        <v>2106</v>
      </c>
      <c r="F59" s="10" t="s">
        <v>4225</v>
      </c>
      <c r="G59" s="10" t="s">
        <v>4440</v>
      </c>
      <c r="H59" s="14"/>
      <c r="J59" s="14"/>
      <c r="K59" s="18"/>
    </row>
    <row r="60" spans="1:11" x14ac:dyDescent="0.2">
      <c r="A60" s="518" t="s">
        <v>2922</v>
      </c>
      <c r="B60" s="474" t="s">
        <v>7819</v>
      </c>
      <c r="C60" s="655" t="s">
        <v>2923</v>
      </c>
      <c r="D60" s="102"/>
      <c r="E60" s="33" t="s">
        <v>2106</v>
      </c>
      <c r="F60" s="10" t="s">
        <v>4225</v>
      </c>
      <c r="G60" s="10" t="s">
        <v>4441</v>
      </c>
      <c r="H60" s="14"/>
      <c r="J60" s="14"/>
    </row>
    <row r="61" spans="1:11" x14ac:dyDescent="0.2">
      <c r="C61" s="11" t="s">
        <v>7136</v>
      </c>
      <c r="J61" s="14"/>
    </row>
    <row r="62" spans="1:11" x14ac:dyDescent="0.2">
      <c r="C62" s="11" t="s">
        <v>4561</v>
      </c>
      <c r="J62" s="14"/>
    </row>
    <row r="63" spans="1:11" x14ac:dyDescent="0.2">
      <c r="A63" s="270"/>
      <c r="J63" s="14"/>
    </row>
    <row r="64" spans="1:11" x14ac:dyDescent="0.2">
      <c r="A64" s="270"/>
      <c r="J64" s="14"/>
    </row>
    <row r="65" spans="1:10" x14ac:dyDescent="0.2">
      <c r="A65" s="270"/>
      <c r="J65" s="14"/>
    </row>
  </sheetData>
  <pageMargins left="0.70866141732283472" right="0.70866141732283472" top="0.74803149606299213" bottom="0.74803149606299213" header="0.31496062992125984" footer="0.31496062992125984"/>
  <pageSetup paperSize="9" scale="41"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8">
    <pageSetUpPr fitToPage="1"/>
  </sheetPr>
  <dimension ref="A1:R57"/>
  <sheetViews>
    <sheetView zoomScale="85" zoomScaleNormal="85" workbookViewId="0">
      <selection activeCell="A24" sqref="A24"/>
    </sheetView>
  </sheetViews>
  <sheetFormatPr defaultColWidth="11.42578125" defaultRowHeight="12.75" x14ac:dyDescent="0.2"/>
  <cols>
    <col min="1" max="1" width="87.42578125" style="11" customWidth="1"/>
    <col min="2" max="2" width="7.28515625" style="11" customWidth="1"/>
    <col min="3" max="5" width="14.7109375" style="11" customWidth="1"/>
    <col min="6" max="6" width="10.5703125" style="11" customWidth="1"/>
    <col min="7" max="7" width="11.28515625" style="11" customWidth="1"/>
    <col min="8" max="16384" width="11.42578125" style="11"/>
  </cols>
  <sheetData>
    <row r="1" spans="1:16" x14ac:dyDescent="0.2">
      <c r="A1" s="18" t="s">
        <v>5192</v>
      </c>
      <c r="B1" s="740" t="str">
        <f>HYPERLINK("#List!$A$1", "Full")</f>
        <v>Full</v>
      </c>
    </row>
    <row r="2" spans="1:16" x14ac:dyDescent="0.2">
      <c r="A2" s="18"/>
      <c r="B2" s="740"/>
    </row>
    <row r="3" spans="1:16" x14ac:dyDescent="0.2">
      <c r="A3" s="270" t="s">
        <v>2924</v>
      </c>
      <c r="B3" s="270"/>
    </row>
    <row r="4" spans="1:16" x14ac:dyDescent="0.2">
      <c r="A4" s="334" t="s">
        <v>2925</v>
      </c>
      <c r="B4" s="270"/>
      <c r="C4" s="4"/>
      <c r="D4" s="4"/>
      <c r="E4" s="4"/>
      <c r="F4" s="4"/>
    </row>
    <row r="5" spans="1:16" x14ac:dyDescent="0.2">
      <c r="A5" s="17"/>
    </row>
    <row r="6" spans="1:16" x14ac:dyDescent="0.2">
      <c r="A6" s="18" t="s">
        <v>7056</v>
      </c>
    </row>
    <row r="7" spans="1:16" x14ac:dyDescent="0.2">
      <c r="A7" s="11" t="s">
        <v>48</v>
      </c>
    </row>
    <row r="8" spans="1:16" x14ac:dyDescent="0.2">
      <c r="A8" s="17" t="s">
        <v>4583</v>
      </c>
    </row>
    <row r="9" spans="1:16" x14ac:dyDescent="0.2">
      <c r="A9" s="19" t="s">
        <v>4360</v>
      </c>
    </row>
    <row r="10" spans="1:16" x14ac:dyDescent="0.2">
      <c r="A10" s="17"/>
    </row>
    <row r="11" spans="1:16" x14ac:dyDescent="0.2">
      <c r="A11" s="17" t="s">
        <v>2926</v>
      </c>
    </row>
    <row r="12" spans="1:16" x14ac:dyDescent="0.2">
      <c r="A12" s="39" t="s">
        <v>5139</v>
      </c>
      <c r="B12" s="460"/>
    </row>
    <row r="14" spans="1:16" x14ac:dyDescent="0.2">
      <c r="B14" s="86"/>
      <c r="C14" s="20" t="s">
        <v>2884</v>
      </c>
      <c r="D14" s="20" t="s">
        <v>2885</v>
      </c>
      <c r="E14" s="525" t="s">
        <v>2886</v>
      </c>
    </row>
    <row r="15" spans="1:16" x14ac:dyDescent="0.2">
      <c r="B15" s="86"/>
      <c r="C15" s="833" t="s">
        <v>17935</v>
      </c>
      <c r="D15" s="833" t="s">
        <v>17936</v>
      </c>
      <c r="E15" s="833" t="s">
        <v>17937</v>
      </c>
    </row>
    <row r="16" spans="1:16" x14ac:dyDescent="0.2">
      <c r="A16" s="89" t="s">
        <v>80</v>
      </c>
      <c r="B16" s="838"/>
      <c r="C16" s="602"/>
      <c r="D16" s="653"/>
      <c r="E16" s="653"/>
      <c r="M16" s="14"/>
      <c r="P16" s="10"/>
    </row>
    <row r="17" spans="1:17" x14ac:dyDescent="0.2">
      <c r="A17" s="97" t="s">
        <v>198</v>
      </c>
      <c r="B17" s="838" t="s">
        <v>17948</v>
      </c>
      <c r="C17" s="649" t="s">
        <v>242</v>
      </c>
      <c r="D17" s="649" t="s">
        <v>372</v>
      </c>
      <c r="E17" s="649" t="s">
        <v>2887</v>
      </c>
      <c r="F17" s="13" t="s">
        <v>4520</v>
      </c>
      <c r="G17" s="14" t="s">
        <v>2106</v>
      </c>
      <c r="H17" s="9" t="s">
        <v>4218</v>
      </c>
      <c r="I17" s="10" t="s">
        <v>5048</v>
      </c>
      <c r="J17" s="10" t="s">
        <v>4475</v>
      </c>
      <c r="M17" s="14"/>
      <c r="N17" s="16"/>
      <c r="P17" s="35"/>
      <c r="Q17" s="35"/>
    </row>
    <row r="18" spans="1:17" s="35" customFormat="1" x14ac:dyDescent="0.2">
      <c r="A18" s="97" t="s">
        <v>180</v>
      </c>
      <c r="B18" s="838" t="s">
        <v>17954</v>
      </c>
      <c r="C18" s="649" t="s">
        <v>371</v>
      </c>
      <c r="D18" s="649" t="s">
        <v>370</v>
      </c>
      <c r="E18" s="649" t="s">
        <v>2889</v>
      </c>
      <c r="F18" s="17"/>
      <c r="G18" s="14" t="s">
        <v>2106</v>
      </c>
      <c r="H18" s="9" t="s">
        <v>4218</v>
      </c>
      <c r="I18" s="10" t="s">
        <v>4283</v>
      </c>
      <c r="J18" s="10" t="s">
        <v>4480</v>
      </c>
      <c r="M18" s="9"/>
      <c r="N18" s="356"/>
      <c r="O18" s="356"/>
    </row>
    <row r="19" spans="1:17" s="35" customFormat="1" x14ac:dyDescent="0.2">
      <c r="A19" s="451" t="s">
        <v>55</v>
      </c>
      <c r="B19" s="838"/>
      <c r="C19" s="602"/>
      <c r="D19" s="602"/>
      <c r="E19" s="653"/>
      <c r="F19" s="19"/>
      <c r="G19" s="14"/>
      <c r="H19" s="9"/>
      <c r="I19" s="9"/>
      <c r="J19" s="9"/>
      <c r="M19" s="10"/>
      <c r="N19" s="16"/>
      <c r="O19" s="16"/>
    </row>
    <row r="20" spans="1:17" s="35" customFormat="1" x14ac:dyDescent="0.2">
      <c r="A20" s="97" t="s">
        <v>53</v>
      </c>
      <c r="B20" s="838" t="s">
        <v>17947</v>
      </c>
      <c r="C20" s="649" t="s">
        <v>369</v>
      </c>
      <c r="D20" s="649" t="s">
        <v>368</v>
      </c>
      <c r="E20" s="649" t="s">
        <v>2890</v>
      </c>
      <c r="F20" s="19"/>
      <c r="G20" s="14" t="s">
        <v>2106</v>
      </c>
      <c r="H20" s="10" t="s">
        <v>4219</v>
      </c>
      <c r="I20" s="10" t="s">
        <v>4274</v>
      </c>
      <c r="J20" s="10"/>
      <c r="M20" s="10"/>
      <c r="O20" s="16"/>
      <c r="P20" s="11"/>
      <c r="Q20" s="11"/>
    </row>
    <row r="21" spans="1:17" x14ac:dyDescent="0.2">
      <c r="A21" s="97" t="s">
        <v>135</v>
      </c>
      <c r="B21" s="838" t="s">
        <v>17946</v>
      </c>
      <c r="C21" s="649" t="s">
        <v>367</v>
      </c>
      <c r="D21" s="649" t="s">
        <v>276</v>
      </c>
      <c r="E21" s="649" t="s">
        <v>2891</v>
      </c>
      <c r="F21" s="19"/>
      <c r="G21" s="14" t="s">
        <v>2106</v>
      </c>
      <c r="H21" s="10" t="s">
        <v>4219</v>
      </c>
      <c r="I21" s="10" t="s">
        <v>4292</v>
      </c>
      <c r="J21" s="10" t="s">
        <v>4506</v>
      </c>
      <c r="M21" s="10"/>
      <c r="N21" s="13"/>
      <c r="O21" s="13"/>
    </row>
    <row r="22" spans="1:17" x14ac:dyDescent="0.2">
      <c r="A22" s="97" t="s">
        <v>2927</v>
      </c>
      <c r="B22" s="838" t="s">
        <v>17951</v>
      </c>
      <c r="C22" s="649" t="s">
        <v>366</v>
      </c>
      <c r="D22" s="649" t="s">
        <v>275</v>
      </c>
      <c r="E22" s="649" t="s">
        <v>2892</v>
      </c>
      <c r="F22" s="17"/>
      <c r="G22" s="14" t="s">
        <v>2106</v>
      </c>
      <c r="H22" s="10" t="s">
        <v>4219</v>
      </c>
      <c r="I22" s="10" t="s">
        <v>4296</v>
      </c>
      <c r="J22" s="10"/>
    </row>
    <row r="23" spans="1:17" x14ac:dyDescent="0.2">
      <c r="A23" s="17"/>
      <c r="C23" s="359" t="s">
        <v>4782</v>
      </c>
      <c r="D23" s="359" t="s">
        <v>4783</v>
      </c>
      <c r="E23" s="368" t="s">
        <v>7136</v>
      </c>
    </row>
    <row r="24" spans="1:17" x14ac:dyDescent="0.2">
      <c r="B24" s="17"/>
      <c r="D24" s="19"/>
      <c r="E24" s="35"/>
      <c r="F24" s="359"/>
    </row>
    <row r="25" spans="1:17" x14ac:dyDescent="0.2">
      <c r="A25" s="18" t="s">
        <v>7057</v>
      </c>
      <c r="B25" s="17"/>
      <c r="D25" s="19"/>
      <c r="E25" s="35"/>
      <c r="F25" s="359"/>
    </row>
    <row r="26" spans="1:17" x14ac:dyDescent="0.2">
      <c r="A26" s="11" t="s">
        <v>48</v>
      </c>
      <c r="B26" s="17"/>
      <c r="D26" s="19"/>
      <c r="E26" s="35"/>
      <c r="F26" s="359"/>
    </row>
    <row r="27" spans="1:17" x14ac:dyDescent="0.2">
      <c r="A27" s="17" t="s">
        <v>4583</v>
      </c>
      <c r="B27" s="17"/>
      <c r="D27" s="19"/>
      <c r="E27" s="35"/>
      <c r="F27" s="35"/>
    </row>
    <row r="28" spans="1:17" x14ac:dyDescent="0.2">
      <c r="A28" s="19" t="s">
        <v>4360</v>
      </c>
    </row>
    <row r="30" spans="1:17" x14ac:dyDescent="0.2">
      <c r="A30" s="39" t="s">
        <v>2928</v>
      </c>
      <c r="B30" s="17"/>
      <c r="C30" s="19"/>
      <c r="D30" s="35"/>
      <c r="E30" s="35"/>
    </row>
    <row r="31" spans="1:17" x14ac:dyDescent="0.2">
      <c r="A31" s="39"/>
      <c r="B31" s="17"/>
      <c r="C31" s="19"/>
      <c r="D31" s="35"/>
      <c r="E31" s="35"/>
    </row>
    <row r="32" spans="1:17" x14ac:dyDescent="0.2">
      <c r="A32" s="39"/>
      <c r="B32" s="68"/>
      <c r="C32" s="192" t="s">
        <v>2392</v>
      </c>
      <c r="D32" s="35"/>
      <c r="E32" s="35"/>
    </row>
    <row r="33" spans="1:18" x14ac:dyDescent="0.2">
      <c r="A33" s="460"/>
      <c r="B33" s="68"/>
      <c r="C33" s="531" t="s">
        <v>7811</v>
      </c>
      <c r="D33" s="35"/>
      <c r="E33" s="35"/>
    </row>
    <row r="34" spans="1:18" s="35" customFormat="1" x14ac:dyDescent="0.2">
      <c r="A34" s="529" t="s">
        <v>2929</v>
      </c>
      <c r="B34" s="512"/>
      <c r="C34" s="602"/>
    </row>
    <row r="35" spans="1:18" x14ac:dyDescent="0.2">
      <c r="A35" s="526" t="s">
        <v>2930</v>
      </c>
      <c r="B35" s="512" t="s">
        <v>7807</v>
      </c>
      <c r="C35" s="649" t="s">
        <v>358</v>
      </c>
      <c r="D35" s="33" t="s">
        <v>2106</v>
      </c>
      <c r="E35" s="9" t="s">
        <v>4237</v>
      </c>
      <c r="F35" s="14"/>
    </row>
    <row r="36" spans="1:18" x14ac:dyDescent="0.2">
      <c r="A36" s="526" t="s">
        <v>2931</v>
      </c>
      <c r="B36" s="512" t="s">
        <v>7808</v>
      </c>
      <c r="C36" s="649" t="s">
        <v>2932</v>
      </c>
      <c r="D36" s="33" t="s">
        <v>2106</v>
      </c>
      <c r="E36" s="9" t="s">
        <v>4238</v>
      </c>
      <c r="F36" s="14"/>
    </row>
    <row r="37" spans="1:18" x14ac:dyDescent="0.2">
      <c r="A37" s="526" t="s">
        <v>2933</v>
      </c>
      <c r="B37" s="512" t="s">
        <v>7809</v>
      </c>
      <c r="C37" s="649" t="s">
        <v>2934</v>
      </c>
      <c r="D37" s="33" t="s">
        <v>2106</v>
      </c>
      <c r="E37" s="10" t="s">
        <v>4239</v>
      </c>
      <c r="F37" s="14"/>
    </row>
    <row r="38" spans="1:18" x14ac:dyDescent="0.2">
      <c r="A38" s="529" t="s">
        <v>2935</v>
      </c>
      <c r="B38" s="512"/>
      <c r="C38" s="602"/>
    </row>
    <row r="39" spans="1:18" x14ac:dyDescent="0.2">
      <c r="A39" s="526" t="s">
        <v>2936</v>
      </c>
      <c r="B39" s="512" t="s">
        <v>7810</v>
      </c>
      <c r="C39" s="732" t="s">
        <v>388</v>
      </c>
      <c r="D39" s="291" t="s">
        <v>2106</v>
      </c>
      <c r="E39" s="10" t="s">
        <v>4222</v>
      </c>
      <c r="F39" s="291" t="s">
        <v>4779</v>
      </c>
    </row>
    <row r="40" spans="1:18" x14ac:dyDescent="0.2">
      <c r="A40" s="97" t="s">
        <v>2937</v>
      </c>
      <c r="B40" s="506" t="s">
        <v>7852</v>
      </c>
      <c r="C40" s="731" t="s">
        <v>365</v>
      </c>
      <c r="D40" s="291" t="s">
        <v>2106</v>
      </c>
      <c r="E40" s="10" t="s">
        <v>4228</v>
      </c>
      <c r="F40" s="291" t="s">
        <v>4779</v>
      </c>
    </row>
    <row r="41" spans="1:18" x14ac:dyDescent="0.2">
      <c r="A41" s="500" t="s">
        <v>2938</v>
      </c>
      <c r="B41" s="512" t="s">
        <v>7853</v>
      </c>
      <c r="C41" s="639" t="s">
        <v>2939</v>
      </c>
      <c r="D41" s="10" t="s">
        <v>2106</v>
      </c>
      <c r="E41" s="10" t="s">
        <v>4225</v>
      </c>
      <c r="F41" s="9" t="s">
        <v>4437</v>
      </c>
      <c r="G41" s="15" t="s">
        <v>4561</v>
      </c>
    </row>
    <row r="42" spans="1:18" x14ac:dyDescent="0.2">
      <c r="C42" s="35" t="s">
        <v>7136</v>
      </c>
    </row>
    <row r="43" spans="1:18" x14ac:dyDescent="0.2">
      <c r="A43" s="18" t="s">
        <v>7058</v>
      </c>
      <c r="B43" s="35"/>
      <c r="C43" s="35"/>
      <c r="D43" s="35"/>
    </row>
    <row r="44" spans="1:18" x14ac:dyDescent="0.2">
      <c r="A44" s="11" t="s">
        <v>48</v>
      </c>
      <c r="C44" s="35"/>
      <c r="D44" s="35"/>
    </row>
    <row r="45" spans="1:18" x14ac:dyDescent="0.2">
      <c r="A45" s="17" t="s">
        <v>4583</v>
      </c>
      <c r="B45" s="35"/>
      <c r="D45" s="35"/>
    </row>
    <row r="46" spans="1:18" s="35" customFormat="1" x14ac:dyDescent="0.2">
      <c r="A46" s="19" t="s">
        <v>4360</v>
      </c>
    </row>
    <row r="47" spans="1:18" s="18" customFormat="1" x14ac:dyDescent="0.2">
      <c r="B47" s="35"/>
      <c r="C47" s="35"/>
      <c r="D47" s="35"/>
      <c r="E47" s="35"/>
      <c r="F47" s="35"/>
      <c r="G47" s="35"/>
      <c r="H47" s="35"/>
      <c r="I47" s="35"/>
      <c r="J47" s="35"/>
      <c r="K47" s="35"/>
      <c r="L47" s="35"/>
      <c r="M47" s="35"/>
      <c r="N47" s="35"/>
      <c r="O47" s="35"/>
      <c r="P47" s="35"/>
      <c r="Q47" s="35"/>
      <c r="R47" s="35"/>
    </row>
    <row r="48" spans="1:18" x14ac:dyDescent="0.2">
      <c r="A48" s="35" t="s">
        <v>2940</v>
      </c>
    </row>
    <row r="49" spans="1:8" x14ac:dyDescent="0.2">
      <c r="A49" s="35"/>
    </row>
    <row r="50" spans="1:8" x14ac:dyDescent="0.2">
      <c r="B50" s="86"/>
      <c r="C50" s="192" t="s">
        <v>2392</v>
      </c>
    </row>
    <row r="51" spans="1:8" x14ac:dyDescent="0.2">
      <c r="B51" s="86"/>
      <c r="C51" s="512" t="s">
        <v>7811</v>
      </c>
    </row>
    <row r="52" spans="1:8" x14ac:dyDescent="0.2">
      <c r="A52" s="451" t="s">
        <v>2544</v>
      </c>
      <c r="B52" s="512" t="s">
        <v>7854</v>
      </c>
      <c r="C52" s="705" t="s">
        <v>23</v>
      </c>
      <c r="D52" s="14" t="s">
        <v>2106</v>
      </c>
      <c r="E52" s="14" t="s">
        <v>4222</v>
      </c>
      <c r="F52" s="14" t="s">
        <v>4770</v>
      </c>
      <c r="G52" s="14"/>
      <c r="H52" s="14"/>
    </row>
    <row r="53" spans="1:8" x14ac:dyDescent="0.2">
      <c r="A53" s="517" t="s">
        <v>2941</v>
      </c>
      <c r="B53" s="512" t="s">
        <v>7890</v>
      </c>
      <c r="C53" s="705" t="s">
        <v>24</v>
      </c>
      <c r="D53" s="14" t="s">
        <v>2106</v>
      </c>
      <c r="E53" s="14" t="s">
        <v>4222</v>
      </c>
      <c r="F53" s="14" t="s">
        <v>4771</v>
      </c>
      <c r="G53" s="14"/>
      <c r="H53" s="14"/>
    </row>
    <row r="54" spans="1:8" x14ac:dyDescent="0.2">
      <c r="A54" s="451" t="s">
        <v>2942</v>
      </c>
      <c r="B54" s="512" t="s">
        <v>7891</v>
      </c>
      <c r="C54" s="705" t="s">
        <v>25</v>
      </c>
      <c r="D54" s="14" t="s">
        <v>2106</v>
      </c>
      <c r="E54" s="14" t="s">
        <v>4222</v>
      </c>
      <c r="F54" s="14" t="s">
        <v>4772</v>
      </c>
      <c r="G54" s="14"/>
      <c r="H54" s="14"/>
    </row>
    <row r="55" spans="1:8" x14ac:dyDescent="0.2">
      <c r="A55" s="89" t="s">
        <v>225</v>
      </c>
      <c r="B55" s="512" t="s">
        <v>7812</v>
      </c>
      <c r="C55" s="596" t="s">
        <v>26</v>
      </c>
      <c r="D55" s="14" t="s">
        <v>2106</v>
      </c>
      <c r="E55" s="14" t="s">
        <v>4222</v>
      </c>
      <c r="F55" s="14" t="s">
        <v>4780</v>
      </c>
      <c r="G55" s="14"/>
      <c r="H55" s="14"/>
    </row>
    <row r="56" spans="1:8" x14ac:dyDescent="0.2">
      <c r="A56" s="517" t="s">
        <v>2943</v>
      </c>
      <c r="B56" s="512" t="s">
        <v>7813</v>
      </c>
      <c r="C56" s="596" t="s">
        <v>27</v>
      </c>
      <c r="D56" s="14" t="s">
        <v>2106</v>
      </c>
      <c r="E56" s="14" t="s">
        <v>4222</v>
      </c>
      <c r="F56" s="14" t="s">
        <v>4779</v>
      </c>
      <c r="G56" s="14"/>
      <c r="H56" s="14"/>
    </row>
    <row r="57" spans="1:8" x14ac:dyDescent="0.2">
      <c r="C57" s="11" t="s">
        <v>7136</v>
      </c>
    </row>
  </sheetData>
  <pageMargins left="0.70866141732283472" right="0.70866141732283472" top="0.74803149606299213" bottom="0.74803149606299213" header="0.31496062992125984" footer="0.31496062992125984"/>
  <pageSetup paperSize="9" scale="47"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9">
    <pageSetUpPr fitToPage="1"/>
  </sheetPr>
  <dimension ref="A1:Q191"/>
  <sheetViews>
    <sheetView zoomScale="85" zoomScaleNormal="85" workbookViewId="0">
      <selection activeCell="G30" sqref="G30"/>
    </sheetView>
  </sheetViews>
  <sheetFormatPr defaultColWidth="11.42578125" defaultRowHeight="12.75" x14ac:dyDescent="0.2"/>
  <cols>
    <col min="1" max="1" width="49.85546875" style="11" customWidth="1"/>
    <col min="2" max="6" width="13.85546875" style="11" customWidth="1"/>
    <col min="7" max="7" width="16.7109375" style="11" customWidth="1"/>
    <col min="8" max="8" width="14.5703125" style="11" customWidth="1"/>
    <col min="9" max="9" width="11.7109375" style="11" customWidth="1"/>
    <col min="10" max="10" width="12.28515625" style="11" customWidth="1"/>
    <col min="11" max="16384" width="11.42578125" style="11"/>
  </cols>
  <sheetData>
    <row r="1" spans="1:14" x14ac:dyDescent="0.2">
      <c r="A1" s="18" t="s">
        <v>5193</v>
      </c>
      <c r="B1" s="740" t="str">
        <f>HYPERLINK("#List!$A$1", "Full")</f>
        <v>Full</v>
      </c>
    </row>
    <row r="3" spans="1:14" x14ac:dyDescent="0.2">
      <c r="A3" s="13" t="s">
        <v>2944</v>
      </c>
      <c r="D3" s="17"/>
    </row>
    <row r="4" spans="1:14" x14ac:dyDescent="0.2">
      <c r="A4" s="13" t="s">
        <v>2945</v>
      </c>
      <c r="D4" s="17"/>
      <c r="E4" s="4"/>
      <c r="F4" s="4"/>
      <c r="G4" s="4"/>
      <c r="H4" s="4"/>
    </row>
    <row r="5" spans="1:14" x14ac:dyDescent="0.2">
      <c r="A5" s="17"/>
      <c r="D5" s="17"/>
    </row>
    <row r="6" spans="1:14" x14ac:dyDescent="0.2">
      <c r="A6" s="18" t="s">
        <v>7059</v>
      </c>
      <c r="D6" s="17"/>
    </row>
    <row r="7" spans="1:14" x14ac:dyDescent="0.2">
      <c r="A7" s="11" t="s">
        <v>48</v>
      </c>
      <c r="D7" s="17"/>
    </row>
    <row r="8" spans="1:14" x14ac:dyDescent="0.2">
      <c r="A8" s="17" t="s">
        <v>4583</v>
      </c>
      <c r="D8" s="17"/>
    </row>
    <row r="9" spans="1:14" x14ac:dyDescent="0.2">
      <c r="A9" s="11" t="s">
        <v>4360</v>
      </c>
      <c r="D9" s="17"/>
    </row>
    <row r="10" spans="1:14" x14ac:dyDescent="0.2">
      <c r="D10" s="17"/>
    </row>
    <row r="11" spans="1:14" x14ac:dyDescent="0.2">
      <c r="A11" s="17" t="s">
        <v>2926</v>
      </c>
      <c r="D11" s="17"/>
    </row>
    <row r="12" spans="1:14" x14ac:dyDescent="0.2">
      <c r="A12" s="39" t="s">
        <v>5139</v>
      </c>
    </row>
    <row r="13" spans="1:14" x14ac:dyDescent="0.2">
      <c r="B13" s="86"/>
      <c r="C13" s="20" t="s">
        <v>2884</v>
      </c>
      <c r="D13" s="20" t="s">
        <v>2885</v>
      </c>
      <c r="E13" s="525" t="s">
        <v>2886</v>
      </c>
    </row>
    <row r="14" spans="1:14" x14ac:dyDescent="0.2">
      <c r="B14" s="86"/>
      <c r="C14" s="833" t="s">
        <v>17935</v>
      </c>
      <c r="D14" s="833" t="s">
        <v>17936</v>
      </c>
      <c r="E14" s="833" t="s">
        <v>17937</v>
      </c>
    </row>
    <row r="15" spans="1:14" x14ac:dyDescent="0.2">
      <c r="A15" s="451" t="s">
        <v>55</v>
      </c>
      <c r="B15" s="837"/>
      <c r="C15" s="602"/>
      <c r="D15" s="602"/>
      <c r="E15" s="602"/>
    </row>
    <row r="16" spans="1:14" x14ac:dyDescent="0.2">
      <c r="A16" s="97" t="s">
        <v>2946</v>
      </c>
      <c r="B16" s="837" t="s">
        <v>17948</v>
      </c>
      <c r="C16" s="731" t="s">
        <v>364</v>
      </c>
      <c r="D16" s="731" t="s">
        <v>243</v>
      </c>
      <c r="E16" s="731" t="s">
        <v>2887</v>
      </c>
      <c r="F16" s="13" t="s">
        <v>4523</v>
      </c>
      <c r="G16" s="13" t="s">
        <v>4427</v>
      </c>
      <c r="H16" s="14" t="s">
        <v>2106</v>
      </c>
      <c r="I16" s="10" t="s">
        <v>4219</v>
      </c>
      <c r="J16" s="10" t="s">
        <v>4285</v>
      </c>
      <c r="K16" s="10"/>
      <c r="L16" s="14"/>
      <c r="M16" s="14"/>
      <c r="N16" s="14"/>
    </row>
    <row r="17" spans="1:15" x14ac:dyDescent="0.2">
      <c r="A17" s="97" t="s">
        <v>2947</v>
      </c>
      <c r="B17" s="837" t="s">
        <v>17947</v>
      </c>
      <c r="C17" s="731" t="s">
        <v>363</v>
      </c>
      <c r="D17" s="731" t="s">
        <v>362</v>
      </c>
      <c r="E17" s="731" t="s">
        <v>2889</v>
      </c>
      <c r="F17" s="13" t="s">
        <v>4523</v>
      </c>
      <c r="G17" s="13" t="s">
        <v>4428</v>
      </c>
      <c r="H17" s="14" t="s">
        <v>2106</v>
      </c>
      <c r="I17" s="10" t="s">
        <v>4219</v>
      </c>
      <c r="J17" s="10" t="s">
        <v>4285</v>
      </c>
      <c r="K17" s="10"/>
      <c r="L17" s="14"/>
      <c r="M17" s="14"/>
      <c r="N17" s="14"/>
    </row>
    <row r="18" spans="1:15" x14ac:dyDescent="0.2">
      <c r="A18" s="97" t="s">
        <v>2948</v>
      </c>
      <c r="B18" s="837" t="s">
        <v>17946</v>
      </c>
      <c r="C18" s="731" t="s">
        <v>361</v>
      </c>
      <c r="D18" s="731" t="s">
        <v>360</v>
      </c>
      <c r="E18" s="731" t="s">
        <v>2890</v>
      </c>
      <c r="F18" s="13" t="s">
        <v>4523</v>
      </c>
      <c r="G18" s="13" t="s">
        <v>4429</v>
      </c>
      <c r="H18" s="14" t="s">
        <v>2106</v>
      </c>
      <c r="I18" s="10" t="s">
        <v>4219</v>
      </c>
      <c r="J18" s="10" t="s">
        <v>4285</v>
      </c>
      <c r="K18" s="10"/>
      <c r="L18" s="14"/>
      <c r="M18" s="14"/>
      <c r="N18" s="14"/>
    </row>
    <row r="19" spans="1:15" x14ac:dyDescent="0.2">
      <c r="A19" s="97" t="s">
        <v>2949</v>
      </c>
      <c r="B19" s="837" t="s">
        <v>17943</v>
      </c>
      <c r="C19" s="731" t="s">
        <v>359</v>
      </c>
      <c r="D19" s="731" t="s">
        <v>358</v>
      </c>
      <c r="E19" s="731" t="s">
        <v>2891</v>
      </c>
      <c r="F19" s="13" t="s">
        <v>4524</v>
      </c>
      <c r="G19" s="13" t="s">
        <v>4427</v>
      </c>
      <c r="H19" s="14" t="s">
        <v>2106</v>
      </c>
      <c r="I19" s="10" t="s">
        <v>4219</v>
      </c>
      <c r="J19" s="10" t="s">
        <v>4285</v>
      </c>
      <c r="K19" s="10"/>
      <c r="L19" s="14"/>
      <c r="M19" s="14"/>
      <c r="N19" s="14"/>
    </row>
    <row r="20" spans="1:15" x14ac:dyDescent="0.2">
      <c r="A20" s="97" t="s">
        <v>2950</v>
      </c>
      <c r="B20" s="837" t="s">
        <v>17942</v>
      </c>
      <c r="C20" s="731" t="s">
        <v>357</v>
      </c>
      <c r="D20" s="731" t="s">
        <v>356</v>
      </c>
      <c r="E20" s="731" t="s">
        <v>2892</v>
      </c>
      <c r="F20" s="13" t="s">
        <v>4524</v>
      </c>
      <c r="G20" s="13" t="s">
        <v>4428</v>
      </c>
      <c r="H20" s="14" t="s">
        <v>2106</v>
      </c>
      <c r="I20" s="10" t="s">
        <v>4219</v>
      </c>
      <c r="J20" s="10" t="s">
        <v>4285</v>
      </c>
      <c r="K20" s="10"/>
      <c r="L20" s="14"/>
      <c r="M20" s="14"/>
      <c r="N20" s="14"/>
    </row>
    <row r="21" spans="1:15" x14ac:dyDescent="0.2">
      <c r="A21" s="97" t="s">
        <v>2951</v>
      </c>
      <c r="B21" s="837" t="s">
        <v>17941</v>
      </c>
      <c r="C21" s="731" t="s">
        <v>355</v>
      </c>
      <c r="D21" s="731" t="s">
        <v>354</v>
      </c>
      <c r="E21" s="731" t="s">
        <v>2893</v>
      </c>
      <c r="F21" s="13" t="s">
        <v>4524</v>
      </c>
      <c r="G21" s="13" t="s">
        <v>4429</v>
      </c>
      <c r="H21" s="14" t="s">
        <v>2106</v>
      </c>
      <c r="I21" s="10" t="s">
        <v>4219</v>
      </c>
      <c r="J21" s="10" t="s">
        <v>4285</v>
      </c>
      <c r="K21" s="10"/>
      <c r="L21" s="14"/>
      <c r="M21" s="14"/>
      <c r="N21" s="14"/>
    </row>
    <row r="22" spans="1:15" x14ac:dyDescent="0.2">
      <c r="A22" s="500" t="s">
        <v>80</v>
      </c>
      <c r="B22" s="837"/>
      <c r="C22" s="602"/>
      <c r="D22" s="602"/>
      <c r="E22" s="602"/>
      <c r="F22" s="17"/>
      <c r="G22" s="13"/>
      <c r="H22" s="14"/>
      <c r="I22" s="10"/>
      <c r="J22" s="10"/>
      <c r="K22" s="10"/>
      <c r="L22" s="14"/>
      <c r="M22" s="10"/>
      <c r="N22" s="14"/>
    </row>
    <row r="23" spans="1:15" x14ac:dyDescent="0.2">
      <c r="A23" s="97" t="s">
        <v>195</v>
      </c>
      <c r="B23" s="837" t="s">
        <v>17940</v>
      </c>
      <c r="C23" s="649" t="s">
        <v>353</v>
      </c>
      <c r="D23" s="731" t="s">
        <v>352</v>
      </c>
      <c r="E23" s="731" t="s">
        <v>2894</v>
      </c>
      <c r="F23" s="17"/>
      <c r="G23" s="13" t="s">
        <v>4544</v>
      </c>
      <c r="H23" s="14" t="s">
        <v>2106</v>
      </c>
      <c r="I23" s="9" t="s">
        <v>4218</v>
      </c>
      <c r="J23" s="10" t="s">
        <v>5048</v>
      </c>
      <c r="K23" s="10" t="s">
        <v>4475</v>
      </c>
      <c r="L23" s="14"/>
      <c r="M23" s="14"/>
      <c r="N23" s="14"/>
    </row>
    <row r="24" spans="1:15" x14ac:dyDescent="0.2">
      <c r="A24" s="532" t="s">
        <v>2952</v>
      </c>
      <c r="B24" s="837" t="s">
        <v>17951</v>
      </c>
      <c r="C24" s="731" t="s">
        <v>351</v>
      </c>
      <c r="D24" s="731" t="s">
        <v>350</v>
      </c>
      <c r="E24" s="731" t="s">
        <v>2896</v>
      </c>
      <c r="F24" s="17"/>
      <c r="G24" s="13" t="s">
        <v>4523</v>
      </c>
      <c r="H24" s="14" t="s">
        <v>2106</v>
      </c>
      <c r="I24" s="9" t="s">
        <v>4218</v>
      </c>
      <c r="J24" s="10" t="s">
        <v>4279</v>
      </c>
      <c r="K24" s="10" t="s">
        <v>4478</v>
      </c>
      <c r="L24" s="9" t="s">
        <v>4470</v>
      </c>
      <c r="M24" s="14"/>
      <c r="N24" s="14"/>
      <c r="O24" s="10"/>
    </row>
    <row r="25" spans="1:15" x14ac:dyDescent="0.2">
      <c r="A25" s="532" t="s">
        <v>2953</v>
      </c>
      <c r="B25" s="837" t="s">
        <v>17956</v>
      </c>
      <c r="C25" s="731" t="s">
        <v>349</v>
      </c>
      <c r="D25" s="731" t="s">
        <v>348</v>
      </c>
      <c r="E25" s="731" t="s">
        <v>2897</v>
      </c>
      <c r="F25" s="17"/>
      <c r="G25" s="13" t="s">
        <v>4524</v>
      </c>
      <c r="H25" s="14" t="s">
        <v>2106</v>
      </c>
      <c r="I25" s="9" t="s">
        <v>4218</v>
      </c>
      <c r="J25" s="10" t="s">
        <v>4279</v>
      </c>
      <c r="K25" s="10" t="s">
        <v>4478</v>
      </c>
      <c r="L25" s="9" t="s">
        <v>4470</v>
      </c>
      <c r="M25" s="14"/>
      <c r="N25" s="14"/>
      <c r="O25" s="10"/>
    </row>
    <row r="26" spans="1:15" x14ac:dyDescent="0.2">
      <c r="B26" s="68"/>
      <c r="C26" s="82" t="s">
        <v>4782</v>
      </c>
      <c r="D26" s="82" t="s">
        <v>4783</v>
      </c>
      <c r="E26" s="68" t="s">
        <v>7136</v>
      </c>
    </row>
    <row r="27" spans="1:15" x14ac:dyDescent="0.2">
      <c r="B27" s="17"/>
      <c r="C27" s="35"/>
      <c r="D27" s="35"/>
    </row>
    <row r="28" spans="1:15" x14ac:dyDescent="0.2">
      <c r="A28" s="18" t="s">
        <v>7060</v>
      </c>
      <c r="B28" s="17"/>
      <c r="D28" s="19"/>
      <c r="E28" s="35"/>
      <c r="F28" s="35"/>
    </row>
    <row r="29" spans="1:15" x14ac:dyDescent="0.2">
      <c r="A29" s="11" t="s">
        <v>48</v>
      </c>
      <c r="B29" s="17"/>
      <c r="D29" s="19"/>
      <c r="E29" s="35"/>
      <c r="F29" s="35"/>
    </row>
    <row r="30" spans="1:15" x14ac:dyDescent="0.2">
      <c r="A30" s="17" t="s">
        <v>4583</v>
      </c>
      <c r="B30" s="17"/>
      <c r="D30" s="19"/>
      <c r="E30" s="35"/>
      <c r="F30" s="35"/>
    </row>
    <row r="31" spans="1:15" x14ac:dyDescent="0.2">
      <c r="A31" s="11" t="s">
        <v>4360</v>
      </c>
      <c r="B31" s="17"/>
      <c r="D31" s="19"/>
      <c r="E31" s="35"/>
      <c r="F31" s="35"/>
    </row>
    <row r="32" spans="1:15" x14ac:dyDescent="0.2">
      <c r="A32" s="11" t="s">
        <v>4428</v>
      </c>
      <c r="B32" s="18"/>
      <c r="D32" s="19"/>
      <c r="E32" s="35"/>
      <c r="F32" s="35"/>
    </row>
    <row r="33" spans="1:11" x14ac:dyDescent="0.2">
      <c r="A33" s="11" t="s">
        <v>4380</v>
      </c>
      <c r="D33" s="19"/>
      <c r="E33" s="35"/>
      <c r="F33" s="35"/>
    </row>
    <row r="34" spans="1:11" x14ac:dyDescent="0.2">
      <c r="B34" s="39"/>
      <c r="D34" s="19"/>
      <c r="E34" s="35"/>
      <c r="F34" s="35"/>
    </row>
    <row r="35" spans="1:11" x14ac:dyDescent="0.2">
      <c r="A35" s="39" t="s">
        <v>2928</v>
      </c>
      <c r="B35" s="39"/>
      <c r="D35" s="19"/>
      <c r="E35" s="35"/>
      <c r="F35" s="35"/>
    </row>
    <row r="36" spans="1:11" x14ac:dyDescent="0.2">
      <c r="A36" s="39" t="s">
        <v>2954</v>
      </c>
      <c r="B36" s="17"/>
      <c r="D36" s="19"/>
      <c r="E36" s="35"/>
      <c r="F36" s="35"/>
    </row>
    <row r="37" spans="1:11" x14ac:dyDescent="0.2">
      <c r="A37" s="39"/>
      <c r="B37" s="17"/>
      <c r="D37" s="19"/>
      <c r="E37" s="35"/>
      <c r="F37" s="35"/>
    </row>
    <row r="38" spans="1:11" x14ac:dyDescent="0.2">
      <c r="A38" s="39"/>
      <c r="B38" s="68"/>
      <c r="C38" s="858" t="s">
        <v>2626</v>
      </c>
      <c r="D38" s="865"/>
      <c r="E38" s="858" t="s">
        <v>7575</v>
      </c>
      <c r="F38" s="865"/>
    </row>
    <row r="39" spans="1:11" ht="38.25" x14ac:dyDescent="0.2">
      <c r="B39" s="68"/>
      <c r="C39" s="215" t="s">
        <v>2955</v>
      </c>
      <c r="D39" s="215" t="s">
        <v>2956</v>
      </c>
      <c r="E39" s="215" t="s">
        <v>2955</v>
      </c>
      <c r="F39" s="215" t="s">
        <v>2956</v>
      </c>
    </row>
    <row r="40" spans="1:11" x14ac:dyDescent="0.2">
      <c r="B40" s="68"/>
      <c r="C40" s="313" t="s">
        <v>7811</v>
      </c>
      <c r="D40" s="834" t="s">
        <v>8336</v>
      </c>
      <c r="E40" s="313" t="s">
        <v>7835</v>
      </c>
      <c r="F40" s="834" t="s">
        <v>8337</v>
      </c>
    </row>
    <row r="41" spans="1:11" x14ac:dyDescent="0.2">
      <c r="A41" s="497" t="s">
        <v>2957</v>
      </c>
      <c r="B41" s="506" t="s">
        <v>7807</v>
      </c>
      <c r="C41" s="655" t="s">
        <v>23</v>
      </c>
      <c r="D41" s="707" t="s">
        <v>227</v>
      </c>
      <c r="E41" s="655" t="s">
        <v>208</v>
      </c>
      <c r="F41" s="707" t="s">
        <v>0</v>
      </c>
      <c r="G41" s="17" t="s">
        <v>4463</v>
      </c>
      <c r="H41" s="17"/>
      <c r="I41" s="17"/>
      <c r="J41" s="17"/>
      <c r="K41" s="17"/>
    </row>
    <row r="42" spans="1:11" x14ac:dyDescent="0.2">
      <c r="A42" s="497" t="s">
        <v>2958</v>
      </c>
      <c r="B42" s="506" t="s">
        <v>7808</v>
      </c>
      <c r="C42" s="655" t="s">
        <v>24</v>
      </c>
      <c r="D42" s="706"/>
      <c r="E42" s="655" t="s">
        <v>239</v>
      </c>
      <c r="F42" s="706"/>
      <c r="G42" s="13" t="s">
        <v>4442</v>
      </c>
      <c r="H42" s="13"/>
      <c r="I42" s="84" t="s">
        <v>7136</v>
      </c>
      <c r="J42" s="13"/>
      <c r="K42" s="17"/>
    </row>
    <row r="43" spans="1:11" x14ac:dyDescent="0.2">
      <c r="A43" s="497" t="s">
        <v>2959</v>
      </c>
      <c r="B43" s="506" t="s">
        <v>7809</v>
      </c>
      <c r="C43" s="655" t="s">
        <v>25</v>
      </c>
      <c r="D43" s="706"/>
      <c r="E43" s="655" t="s">
        <v>238</v>
      </c>
      <c r="F43" s="706"/>
      <c r="G43" s="13" t="s">
        <v>4443</v>
      </c>
      <c r="H43" s="13"/>
      <c r="I43" s="84" t="s">
        <v>7136</v>
      </c>
      <c r="J43" s="13"/>
      <c r="K43" s="17"/>
    </row>
    <row r="44" spans="1:11" x14ac:dyDescent="0.2">
      <c r="A44" s="497" t="s">
        <v>2960</v>
      </c>
      <c r="B44" s="506" t="s">
        <v>7810</v>
      </c>
      <c r="C44" s="655" t="s">
        <v>26</v>
      </c>
      <c r="D44" s="706"/>
      <c r="E44" s="655" t="s">
        <v>237</v>
      </c>
      <c r="F44" s="706"/>
      <c r="G44" s="13" t="s">
        <v>4444</v>
      </c>
      <c r="H44" s="13"/>
      <c r="I44" s="84" t="s">
        <v>7136</v>
      </c>
      <c r="J44" s="13"/>
      <c r="K44" s="17"/>
    </row>
    <row r="45" spans="1:11" x14ac:dyDescent="0.2">
      <c r="A45" s="497" t="s">
        <v>2961</v>
      </c>
      <c r="B45" s="506" t="s">
        <v>7852</v>
      </c>
      <c r="C45" s="655" t="s">
        <v>27</v>
      </c>
      <c r="D45" s="706"/>
      <c r="E45" s="655" t="s">
        <v>395</v>
      </c>
      <c r="F45" s="706"/>
      <c r="G45" s="13"/>
      <c r="H45" s="13" t="s">
        <v>4853</v>
      </c>
      <c r="I45" s="84" t="s">
        <v>7136</v>
      </c>
      <c r="J45" s="13"/>
      <c r="K45" s="17"/>
    </row>
    <row r="46" spans="1:11" ht="25.5" x14ac:dyDescent="0.2">
      <c r="A46" s="497" t="s">
        <v>2962</v>
      </c>
      <c r="B46" s="506" t="s">
        <v>7853</v>
      </c>
      <c r="C46" s="655" t="s">
        <v>28</v>
      </c>
      <c r="D46" s="706"/>
      <c r="E46" s="655" t="s">
        <v>394</v>
      </c>
      <c r="F46" s="706"/>
      <c r="G46" s="13" t="s">
        <v>4445</v>
      </c>
      <c r="H46" s="13" t="s">
        <v>4855</v>
      </c>
      <c r="I46" s="84" t="s">
        <v>7136</v>
      </c>
      <c r="J46" s="13"/>
      <c r="K46" s="17"/>
    </row>
    <row r="47" spans="1:11" ht="25.5" x14ac:dyDescent="0.2">
      <c r="A47" s="497" t="s">
        <v>2963</v>
      </c>
      <c r="B47" s="506" t="s">
        <v>7854</v>
      </c>
      <c r="C47" s="655" t="s">
        <v>29</v>
      </c>
      <c r="D47" s="706"/>
      <c r="E47" s="655" t="s">
        <v>393</v>
      </c>
      <c r="F47" s="706"/>
      <c r="G47" s="13" t="s">
        <v>4446</v>
      </c>
      <c r="H47" s="13" t="s">
        <v>4855</v>
      </c>
      <c r="I47" s="84" t="s">
        <v>7136</v>
      </c>
      <c r="J47" s="13"/>
      <c r="K47" s="17"/>
    </row>
    <row r="48" spans="1:11" ht="25.5" x14ac:dyDescent="0.2">
      <c r="A48" s="497" t="s">
        <v>2964</v>
      </c>
      <c r="B48" s="506" t="s">
        <v>7890</v>
      </c>
      <c r="C48" s="655" t="s">
        <v>30</v>
      </c>
      <c r="D48" s="706"/>
      <c r="E48" s="655" t="s">
        <v>392</v>
      </c>
      <c r="F48" s="706"/>
      <c r="G48" s="13" t="s">
        <v>4447</v>
      </c>
      <c r="H48" s="13" t="s">
        <v>4855</v>
      </c>
      <c r="I48" s="84" t="s">
        <v>7136</v>
      </c>
      <c r="J48" s="13"/>
      <c r="K48" s="17"/>
    </row>
    <row r="49" spans="1:11" ht="25.5" x14ac:dyDescent="0.2">
      <c r="A49" s="497" t="s">
        <v>2965</v>
      </c>
      <c r="B49" s="506" t="s">
        <v>7891</v>
      </c>
      <c r="C49" s="655" t="s">
        <v>31</v>
      </c>
      <c r="D49" s="706"/>
      <c r="E49" s="655" t="s">
        <v>391</v>
      </c>
      <c r="F49" s="706"/>
      <c r="G49" s="13" t="s">
        <v>4448</v>
      </c>
      <c r="H49" s="13" t="s">
        <v>4855</v>
      </c>
      <c r="I49" s="84" t="s">
        <v>7136</v>
      </c>
      <c r="J49" s="13"/>
      <c r="K49" s="17"/>
    </row>
    <row r="50" spans="1:11" ht="25.5" x14ac:dyDescent="0.2">
      <c r="A50" s="497" t="s">
        <v>2966</v>
      </c>
      <c r="B50" s="506" t="s">
        <v>7812</v>
      </c>
      <c r="C50" s="655" t="s">
        <v>32</v>
      </c>
      <c r="D50" s="706"/>
      <c r="E50" s="655" t="s">
        <v>390</v>
      </c>
      <c r="F50" s="706"/>
      <c r="G50" s="13" t="s">
        <v>4449</v>
      </c>
      <c r="H50" s="13" t="s">
        <v>4855</v>
      </c>
      <c r="I50" s="84" t="s">
        <v>7136</v>
      </c>
      <c r="J50" s="13"/>
      <c r="K50" s="17"/>
    </row>
    <row r="51" spans="1:11" x14ac:dyDescent="0.2">
      <c r="A51" s="497" t="s">
        <v>2967</v>
      </c>
      <c r="B51" s="506" t="s">
        <v>7814</v>
      </c>
      <c r="C51" s="708" t="s">
        <v>33</v>
      </c>
      <c r="D51" s="655" t="s">
        <v>274</v>
      </c>
      <c r="E51" s="708" t="s">
        <v>541</v>
      </c>
      <c r="F51" s="655" t="s">
        <v>389</v>
      </c>
      <c r="G51" s="17"/>
      <c r="H51" s="17"/>
      <c r="I51" s="17"/>
      <c r="J51" s="17"/>
      <c r="K51" s="17"/>
    </row>
    <row r="52" spans="1:11" x14ac:dyDescent="0.2">
      <c r="A52" s="39"/>
      <c r="B52" s="17"/>
      <c r="C52" s="19" t="s">
        <v>4523</v>
      </c>
      <c r="D52" s="19" t="s">
        <v>4523</v>
      </c>
      <c r="E52" s="17" t="s">
        <v>4524</v>
      </c>
      <c r="F52" s="17" t="s">
        <v>4524</v>
      </c>
    </row>
    <row r="53" spans="1:11" x14ac:dyDescent="0.2">
      <c r="A53" s="39"/>
      <c r="B53" s="17"/>
      <c r="C53" s="14" t="s">
        <v>2106</v>
      </c>
      <c r="D53" s="14" t="s">
        <v>2106</v>
      </c>
      <c r="E53" s="14" t="s">
        <v>2106</v>
      </c>
      <c r="F53" s="14" t="s">
        <v>2106</v>
      </c>
    </row>
    <row r="54" spans="1:11" x14ac:dyDescent="0.2">
      <c r="A54" s="39"/>
      <c r="B54" s="17"/>
      <c r="C54" s="52" t="s">
        <v>4219</v>
      </c>
      <c r="D54" s="52" t="s">
        <v>4218</v>
      </c>
      <c r="E54" s="52" t="s">
        <v>4219</v>
      </c>
      <c r="F54" s="52" t="s">
        <v>4218</v>
      </c>
    </row>
    <row r="55" spans="1:11" x14ac:dyDescent="0.2">
      <c r="A55" s="39"/>
      <c r="B55" s="17"/>
      <c r="C55" s="52" t="s">
        <v>4285</v>
      </c>
      <c r="D55" s="52" t="s">
        <v>4279</v>
      </c>
      <c r="E55" s="52" t="s">
        <v>4285</v>
      </c>
      <c r="F55" s="52" t="s">
        <v>4279</v>
      </c>
    </row>
    <row r="56" spans="1:11" x14ac:dyDescent="0.2">
      <c r="A56" s="39"/>
      <c r="B56" s="17"/>
      <c r="C56" s="14"/>
      <c r="D56" s="52" t="s">
        <v>4478</v>
      </c>
      <c r="E56" s="14"/>
      <c r="F56" s="52" t="s">
        <v>4478</v>
      </c>
    </row>
    <row r="57" spans="1:11" x14ac:dyDescent="0.2">
      <c r="A57" s="39"/>
      <c r="B57" s="17"/>
      <c r="C57" s="14"/>
      <c r="D57" s="52" t="s">
        <v>4513</v>
      </c>
      <c r="E57" s="14"/>
      <c r="F57" s="52" t="s">
        <v>4513</v>
      </c>
    </row>
    <row r="58" spans="1:11" x14ac:dyDescent="0.2">
      <c r="A58" s="39"/>
      <c r="B58" s="17"/>
      <c r="C58" s="14" t="s">
        <v>4464</v>
      </c>
      <c r="D58" s="52" t="s">
        <v>4470</v>
      </c>
      <c r="E58" s="14" t="s">
        <v>4464</v>
      </c>
      <c r="F58" s="52" t="s">
        <v>4470</v>
      </c>
    </row>
    <row r="60" spans="1:11" x14ac:dyDescent="0.2">
      <c r="A60" s="18" t="s">
        <v>7061</v>
      </c>
    </row>
    <row r="61" spans="1:11" x14ac:dyDescent="0.2">
      <c r="A61" s="11" t="s">
        <v>48</v>
      </c>
    </row>
    <row r="62" spans="1:11" x14ac:dyDescent="0.2">
      <c r="A62" s="17" t="s">
        <v>4583</v>
      </c>
    </row>
    <row r="63" spans="1:11" x14ac:dyDescent="0.2">
      <c r="A63" s="11" t="s">
        <v>4360</v>
      </c>
    </row>
    <row r="64" spans="1:11" x14ac:dyDescent="0.2">
      <c r="A64" s="11" t="s">
        <v>4428</v>
      </c>
    </row>
    <row r="65" spans="1:10" x14ac:dyDescent="0.2">
      <c r="A65" s="11" t="s">
        <v>4381</v>
      </c>
      <c r="B65" s="17"/>
      <c r="D65" s="19"/>
      <c r="F65" s="35"/>
    </row>
    <row r="66" spans="1:10" x14ac:dyDescent="0.2">
      <c r="B66" s="17"/>
      <c r="D66" s="19"/>
      <c r="F66" s="35"/>
    </row>
    <row r="67" spans="1:10" x14ac:dyDescent="0.2">
      <c r="A67" s="39" t="s">
        <v>2928</v>
      </c>
      <c r="B67" s="17"/>
      <c r="D67" s="19"/>
      <c r="F67" s="35"/>
    </row>
    <row r="68" spans="1:10" x14ac:dyDescent="0.2">
      <c r="A68" s="39" t="s">
        <v>2968</v>
      </c>
      <c r="B68" s="17"/>
      <c r="D68" s="19"/>
    </row>
    <row r="69" spans="1:10" x14ac:dyDescent="0.2">
      <c r="B69" s="17"/>
      <c r="D69" s="19"/>
      <c r="E69" s="35"/>
      <c r="F69" s="35"/>
    </row>
    <row r="70" spans="1:10" x14ac:dyDescent="0.2">
      <c r="A70" s="39"/>
      <c r="B70" s="68"/>
      <c r="C70" s="902" t="s">
        <v>2626</v>
      </c>
      <c r="D70" s="902"/>
      <c r="E70" s="896" t="s">
        <v>7575</v>
      </c>
      <c r="F70" s="898"/>
    </row>
    <row r="71" spans="1:10" ht="38.25" x14ac:dyDescent="0.2">
      <c r="B71" s="68"/>
      <c r="C71" s="215" t="s">
        <v>2955</v>
      </c>
      <c r="D71" s="215" t="s">
        <v>2956</v>
      </c>
      <c r="E71" s="215" t="s">
        <v>2955</v>
      </c>
      <c r="F71" s="215" t="s">
        <v>2969</v>
      </c>
    </row>
    <row r="72" spans="1:10" x14ac:dyDescent="0.2">
      <c r="B72" s="68"/>
      <c r="C72" s="313" t="s">
        <v>7838</v>
      </c>
      <c r="D72" s="834" t="s">
        <v>8339</v>
      </c>
      <c r="E72" s="313" t="s">
        <v>7839</v>
      </c>
      <c r="F72" s="834" t="s">
        <v>8340</v>
      </c>
    </row>
    <row r="73" spans="1:10" x14ac:dyDescent="0.2">
      <c r="A73" s="497" t="s">
        <v>2957</v>
      </c>
      <c r="B73" s="506" t="s">
        <v>7844</v>
      </c>
      <c r="C73" s="596" t="s">
        <v>388</v>
      </c>
      <c r="D73" s="707" t="s">
        <v>387</v>
      </c>
      <c r="E73" s="596" t="s">
        <v>386</v>
      </c>
      <c r="F73" s="707" t="s">
        <v>385</v>
      </c>
      <c r="G73" s="17" t="s">
        <v>4463</v>
      </c>
      <c r="H73" s="17"/>
      <c r="I73" s="17"/>
      <c r="J73" s="17"/>
    </row>
    <row r="74" spans="1:10" x14ac:dyDescent="0.2">
      <c r="A74" s="497" t="s">
        <v>2958</v>
      </c>
      <c r="B74" s="506" t="s">
        <v>7845</v>
      </c>
      <c r="C74" s="596" t="s">
        <v>365</v>
      </c>
      <c r="D74" s="706"/>
      <c r="E74" s="596" t="s">
        <v>384</v>
      </c>
      <c r="F74" s="706"/>
      <c r="G74" s="84" t="s">
        <v>4442</v>
      </c>
      <c r="H74" s="84"/>
      <c r="I74" s="84" t="s">
        <v>7136</v>
      </c>
      <c r="J74" s="17"/>
    </row>
    <row r="75" spans="1:10" x14ac:dyDescent="0.2">
      <c r="A75" s="497" t="s">
        <v>2959</v>
      </c>
      <c r="B75" s="506" t="s">
        <v>7846</v>
      </c>
      <c r="C75" s="596" t="s">
        <v>383</v>
      </c>
      <c r="D75" s="706"/>
      <c r="E75" s="596" t="s">
        <v>382</v>
      </c>
      <c r="F75" s="706"/>
      <c r="G75" s="84" t="s">
        <v>4443</v>
      </c>
      <c r="H75" s="84"/>
      <c r="I75" s="84" t="s">
        <v>7136</v>
      </c>
      <c r="J75" s="17"/>
    </row>
    <row r="76" spans="1:10" x14ac:dyDescent="0.2">
      <c r="A76" s="497" t="s">
        <v>2960</v>
      </c>
      <c r="B76" s="506" t="s">
        <v>7847</v>
      </c>
      <c r="C76" s="596" t="s">
        <v>2970</v>
      </c>
      <c r="D76" s="706"/>
      <c r="E76" s="596" t="s">
        <v>381</v>
      </c>
      <c r="F76" s="706"/>
      <c r="G76" s="84" t="s">
        <v>4444</v>
      </c>
      <c r="H76" s="84"/>
      <c r="I76" s="84" t="s">
        <v>7136</v>
      </c>
      <c r="J76" s="17"/>
    </row>
    <row r="77" spans="1:10" x14ac:dyDescent="0.2">
      <c r="A77" s="497" t="s">
        <v>2971</v>
      </c>
      <c r="B77" s="506" t="s">
        <v>7848</v>
      </c>
      <c r="C77" s="596" t="s">
        <v>2972</v>
      </c>
      <c r="D77" s="706"/>
      <c r="E77" s="596" t="s">
        <v>380</v>
      </c>
      <c r="F77" s="706"/>
      <c r="G77" s="84" t="s">
        <v>4450</v>
      </c>
      <c r="H77" s="84" t="s">
        <v>4856</v>
      </c>
      <c r="I77" s="84" t="s">
        <v>7136</v>
      </c>
      <c r="J77" s="17"/>
    </row>
    <row r="78" spans="1:10" x14ac:dyDescent="0.2">
      <c r="A78" s="497" t="s">
        <v>2973</v>
      </c>
      <c r="B78" s="506" t="s">
        <v>7815</v>
      </c>
      <c r="C78" s="596" t="s">
        <v>2974</v>
      </c>
      <c r="D78" s="706"/>
      <c r="E78" s="596" t="s">
        <v>379</v>
      </c>
      <c r="F78" s="706"/>
      <c r="G78" s="84" t="s">
        <v>4450</v>
      </c>
      <c r="H78" s="84" t="s">
        <v>4854</v>
      </c>
      <c r="I78" s="84" t="s">
        <v>7136</v>
      </c>
      <c r="J78" s="17"/>
    </row>
    <row r="79" spans="1:10" ht="25.5" x14ac:dyDescent="0.2">
      <c r="A79" s="497" t="s">
        <v>2975</v>
      </c>
      <c r="B79" s="506" t="s">
        <v>7816</v>
      </c>
      <c r="C79" s="596" t="s">
        <v>2976</v>
      </c>
      <c r="D79" s="706"/>
      <c r="E79" s="596" t="s">
        <v>378</v>
      </c>
      <c r="F79" s="706"/>
      <c r="G79" s="84" t="s">
        <v>4445</v>
      </c>
      <c r="H79" s="84" t="s">
        <v>4857</v>
      </c>
      <c r="I79" s="84" t="s">
        <v>7136</v>
      </c>
      <c r="J79" s="17"/>
    </row>
    <row r="80" spans="1:10" ht="25.5" x14ac:dyDescent="0.2">
      <c r="A80" s="497" t="s">
        <v>2977</v>
      </c>
      <c r="B80" s="506" t="s">
        <v>7817</v>
      </c>
      <c r="C80" s="596" t="s">
        <v>2978</v>
      </c>
      <c r="D80" s="706"/>
      <c r="E80" s="596" t="s">
        <v>2979</v>
      </c>
      <c r="F80" s="706"/>
      <c r="G80" s="84" t="s">
        <v>4446</v>
      </c>
      <c r="H80" s="84" t="s">
        <v>4857</v>
      </c>
      <c r="I80" s="84" t="s">
        <v>7136</v>
      </c>
      <c r="J80" s="17"/>
    </row>
    <row r="81" spans="1:10" ht="25.5" x14ac:dyDescent="0.2">
      <c r="A81" s="497" t="s">
        <v>2980</v>
      </c>
      <c r="B81" s="506" t="s">
        <v>7818</v>
      </c>
      <c r="C81" s="596" t="s">
        <v>2981</v>
      </c>
      <c r="D81" s="706"/>
      <c r="E81" s="596" t="s">
        <v>377</v>
      </c>
      <c r="F81" s="706"/>
      <c r="G81" s="84" t="s">
        <v>4447</v>
      </c>
      <c r="H81" s="84" t="s">
        <v>4857</v>
      </c>
      <c r="I81" s="84" t="s">
        <v>7136</v>
      </c>
      <c r="J81" s="17"/>
    </row>
    <row r="82" spans="1:10" ht="25.5" x14ac:dyDescent="0.2">
      <c r="A82" s="497" t="s">
        <v>2982</v>
      </c>
      <c r="B82" s="506" t="s">
        <v>7819</v>
      </c>
      <c r="C82" s="596" t="s">
        <v>2983</v>
      </c>
      <c r="D82" s="706"/>
      <c r="E82" s="596" t="s">
        <v>376</v>
      </c>
      <c r="F82" s="706"/>
      <c r="G82" s="84" t="s">
        <v>4448</v>
      </c>
      <c r="H82" s="84" t="s">
        <v>4857</v>
      </c>
      <c r="I82" s="84" t="s">
        <v>7136</v>
      </c>
      <c r="J82" s="17"/>
    </row>
    <row r="83" spans="1:10" ht="25.5" x14ac:dyDescent="0.2">
      <c r="A83" s="497" t="s">
        <v>2984</v>
      </c>
      <c r="B83" s="506" t="s">
        <v>7820</v>
      </c>
      <c r="C83" s="596" t="s">
        <v>2985</v>
      </c>
      <c r="D83" s="706"/>
      <c r="E83" s="596" t="s">
        <v>375</v>
      </c>
      <c r="F83" s="706"/>
      <c r="G83" s="84" t="s">
        <v>4449</v>
      </c>
      <c r="H83" s="84" t="s">
        <v>4857</v>
      </c>
      <c r="I83" s="84" t="s">
        <v>7136</v>
      </c>
      <c r="J83" s="17"/>
    </row>
    <row r="84" spans="1:10" x14ac:dyDescent="0.2">
      <c r="A84" s="497" t="s">
        <v>2967</v>
      </c>
      <c r="B84" s="506" t="s">
        <v>7822</v>
      </c>
      <c r="C84" s="705" t="s">
        <v>2986</v>
      </c>
      <c r="D84" s="705" t="s">
        <v>374</v>
      </c>
      <c r="E84" s="705" t="s">
        <v>1406</v>
      </c>
      <c r="F84" s="705" t="s">
        <v>373</v>
      </c>
      <c r="G84" s="17"/>
      <c r="H84" s="17"/>
      <c r="I84" s="17"/>
      <c r="J84" s="17"/>
    </row>
    <row r="85" spans="1:10" x14ac:dyDescent="0.2">
      <c r="A85" s="39"/>
      <c r="B85" s="17"/>
      <c r="C85" s="19" t="s">
        <v>4523</v>
      </c>
      <c r="D85" s="19" t="s">
        <v>4523</v>
      </c>
      <c r="E85" s="17" t="s">
        <v>4524</v>
      </c>
      <c r="F85" s="17" t="s">
        <v>4524</v>
      </c>
    </row>
    <row r="86" spans="1:10" x14ac:dyDescent="0.2">
      <c r="A86" s="39"/>
      <c r="B86" s="17"/>
      <c r="C86" s="14" t="s">
        <v>2106</v>
      </c>
      <c r="D86" s="14" t="s">
        <v>2106</v>
      </c>
      <c r="E86" s="14" t="s">
        <v>2106</v>
      </c>
      <c r="F86" s="14" t="s">
        <v>2106</v>
      </c>
    </row>
    <row r="87" spans="1:10" x14ac:dyDescent="0.2">
      <c r="A87" s="39"/>
      <c r="B87" s="17"/>
      <c r="C87" s="52" t="s">
        <v>4219</v>
      </c>
      <c r="D87" s="52" t="s">
        <v>4218</v>
      </c>
      <c r="E87" s="52" t="s">
        <v>4219</v>
      </c>
      <c r="F87" s="52" t="s">
        <v>4218</v>
      </c>
    </row>
    <row r="88" spans="1:10" x14ac:dyDescent="0.2">
      <c r="A88" s="39"/>
      <c r="B88" s="17"/>
      <c r="C88" s="52" t="s">
        <v>4285</v>
      </c>
      <c r="D88" s="52" t="s">
        <v>4279</v>
      </c>
      <c r="E88" s="52" t="s">
        <v>4285</v>
      </c>
      <c r="F88" s="52" t="s">
        <v>4279</v>
      </c>
    </row>
    <row r="89" spans="1:10" x14ac:dyDescent="0.2">
      <c r="A89" s="39"/>
      <c r="B89" s="17"/>
      <c r="C89" s="14"/>
      <c r="D89" s="52" t="s">
        <v>4478</v>
      </c>
      <c r="E89" s="14"/>
      <c r="F89" s="52" t="s">
        <v>4478</v>
      </c>
    </row>
    <row r="90" spans="1:10" x14ac:dyDescent="0.2">
      <c r="A90" s="39"/>
      <c r="B90" s="17"/>
      <c r="C90" s="14"/>
      <c r="D90" s="52" t="s">
        <v>4513</v>
      </c>
      <c r="E90" s="14"/>
      <c r="F90" s="52" t="s">
        <v>4513</v>
      </c>
    </row>
    <row r="91" spans="1:10" x14ac:dyDescent="0.2">
      <c r="A91" s="39"/>
      <c r="B91" s="17"/>
      <c r="C91" s="14" t="s">
        <v>4464</v>
      </c>
      <c r="D91" s="52" t="s">
        <v>4470</v>
      </c>
      <c r="E91" s="14" t="s">
        <v>4464</v>
      </c>
      <c r="F91" s="52" t="s">
        <v>4470</v>
      </c>
    </row>
    <row r="93" spans="1:10" x14ac:dyDescent="0.2">
      <c r="A93" s="18" t="s">
        <v>7062</v>
      </c>
    </row>
    <row r="94" spans="1:10" x14ac:dyDescent="0.2">
      <c r="A94" s="18"/>
    </row>
    <row r="95" spans="1:10" x14ac:dyDescent="0.2">
      <c r="A95" s="39" t="s">
        <v>2928</v>
      </c>
    </row>
    <row r="96" spans="1:10" x14ac:dyDescent="0.2">
      <c r="A96" s="39" t="s">
        <v>2987</v>
      </c>
    </row>
    <row r="98" spans="1:11" x14ac:dyDescent="0.2">
      <c r="A98" s="17"/>
      <c r="B98" s="62"/>
      <c r="C98" s="20" t="s">
        <v>2626</v>
      </c>
      <c r="D98" s="19"/>
      <c r="E98" s="17"/>
      <c r="F98" s="17"/>
      <c r="G98" s="17"/>
      <c r="H98" s="17"/>
      <c r="I98" s="17"/>
      <c r="J98" s="17"/>
    </row>
    <row r="99" spans="1:11" x14ac:dyDescent="0.2">
      <c r="A99" s="17"/>
      <c r="B99" s="62"/>
      <c r="C99" s="506" t="s">
        <v>7856</v>
      </c>
      <c r="D99" s="19"/>
      <c r="E99" s="17"/>
      <c r="F99" s="17"/>
      <c r="G99" s="17"/>
      <c r="H99" s="17"/>
      <c r="I99" s="17"/>
      <c r="J99" s="17"/>
    </row>
    <row r="100" spans="1:11" x14ac:dyDescent="0.2">
      <c r="A100" s="451" t="s">
        <v>2988</v>
      </c>
      <c r="B100" s="506" t="s">
        <v>7824</v>
      </c>
      <c r="C100" s="679" t="s">
        <v>2989</v>
      </c>
      <c r="D100" s="17" t="s">
        <v>4360</v>
      </c>
      <c r="E100" s="13" t="s">
        <v>4544</v>
      </c>
      <c r="F100" s="17" t="s">
        <v>4583</v>
      </c>
      <c r="G100" s="17" t="s">
        <v>7136</v>
      </c>
      <c r="H100" s="14" t="s">
        <v>2106</v>
      </c>
      <c r="I100" s="52" t="s">
        <v>4218</v>
      </c>
      <c r="J100" s="10" t="s">
        <v>5048</v>
      </c>
      <c r="K100" s="10" t="s">
        <v>4475</v>
      </c>
    </row>
    <row r="102" spans="1:11" x14ac:dyDescent="0.2">
      <c r="A102" s="18" t="s">
        <v>7063</v>
      </c>
    </row>
    <row r="103" spans="1:11" x14ac:dyDescent="0.2">
      <c r="A103" s="11" t="s">
        <v>48</v>
      </c>
    </row>
    <row r="104" spans="1:11" x14ac:dyDescent="0.2">
      <c r="A104" s="17" t="s">
        <v>4583</v>
      </c>
    </row>
    <row r="105" spans="1:11" x14ac:dyDescent="0.2">
      <c r="A105" s="17" t="s">
        <v>7136</v>
      </c>
    </row>
    <row r="106" spans="1:11" x14ac:dyDescent="0.2">
      <c r="A106" s="11" t="s">
        <v>4360</v>
      </c>
      <c r="B106" s="17"/>
      <c r="D106" s="19"/>
      <c r="F106" s="35"/>
      <c r="H106" s="35"/>
    </row>
    <row r="107" spans="1:11" x14ac:dyDescent="0.2">
      <c r="B107" s="17"/>
      <c r="D107" s="19"/>
      <c r="F107" s="35"/>
      <c r="H107" s="35"/>
    </row>
    <row r="108" spans="1:11" s="17" customFormat="1" x14ac:dyDescent="0.2">
      <c r="A108" s="39" t="s">
        <v>2990</v>
      </c>
      <c r="D108" s="19"/>
      <c r="E108" s="19"/>
      <c r="F108" s="19"/>
    </row>
    <row r="109" spans="1:11" s="17" customFormat="1" x14ac:dyDescent="0.2">
      <c r="A109" s="39"/>
    </row>
    <row r="110" spans="1:11" x14ac:dyDescent="0.2">
      <c r="A110" s="90"/>
      <c r="B110" s="137"/>
      <c r="C110" s="525" t="s">
        <v>2626</v>
      </c>
      <c r="D110" s="525" t="s">
        <v>7575</v>
      </c>
    </row>
    <row r="111" spans="1:11" x14ac:dyDescent="0.2">
      <c r="A111" s="90"/>
      <c r="B111" s="137"/>
      <c r="C111" s="530" t="s">
        <v>7863</v>
      </c>
      <c r="D111" s="530" t="s">
        <v>7864</v>
      </c>
    </row>
    <row r="112" spans="1:11" x14ac:dyDescent="0.2">
      <c r="A112" s="500" t="s">
        <v>2991</v>
      </c>
      <c r="B112" s="506" t="s">
        <v>7849</v>
      </c>
      <c r="C112" s="679" t="s">
        <v>2992</v>
      </c>
      <c r="D112" s="679" t="s">
        <v>2993</v>
      </c>
      <c r="E112" s="13" t="s">
        <v>4853</v>
      </c>
      <c r="F112" s="33" t="s">
        <v>2106</v>
      </c>
      <c r="G112" s="10" t="s">
        <v>4226</v>
      </c>
      <c r="H112" s="14"/>
      <c r="I112" s="10"/>
    </row>
    <row r="113" spans="1:17" x14ac:dyDescent="0.2">
      <c r="A113" s="500" t="s">
        <v>2994</v>
      </c>
      <c r="B113" s="506" t="s">
        <v>7850</v>
      </c>
      <c r="C113" s="679" t="s">
        <v>2995</v>
      </c>
      <c r="D113" s="679" t="s">
        <v>2996</v>
      </c>
      <c r="E113" s="17"/>
      <c r="F113" s="33" t="s">
        <v>2106</v>
      </c>
      <c r="G113" s="10" t="s">
        <v>4229</v>
      </c>
      <c r="H113" s="10" t="s">
        <v>4980</v>
      </c>
      <c r="I113" s="10"/>
    </row>
    <row r="114" spans="1:17" x14ac:dyDescent="0.2">
      <c r="A114" s="500" t="s">
        <v>2997</v>
      </c>
      <c r="B114" s="506" t="s">
        <v>7851</v>
      </c>
      <c r="C114" s="679" t="s">
        <v>2998</v>
      </c>
      <c r="D114" s="679" t="s">
        <v>2999</v>
      </c>
      <c r="E114" s="17"/>
      <c r="F114" s="33" t="s">
        <v>2106</v>
      </c>
      <c r="G114" s="10" t="s">
        <v>4228</v>
      </c>
      <c r="H114" s="10" t="s">
        <v>4781</v>
      </c>
      <c r="I114" s="10"/>
    </row>
    <row r="115" spans="1:17" x14ac:dyDescent="0.2">
      <c r="A115" s="11" t="s">
        <v>7576</v>
      </c>
      <c r="B115" s="506" t="s">
        <v>7889</v>
      </c>
      <c r="C115" s="627" t="s">
        <v>3000</v>
      </c>
      <c r="D115" s="627" t="s">
        <v>3001</v>
      </c>
      <c r="E115" s="17"/>
      <c r="F115" s="33" t="s">
        <v>2106</v>
      </c>
      <c r="G115" s="10" t="s">
        <v>4240</v>
      </c>
      <c r="H115" s="10"/>
      <c r="I115" s="10"/>
    </row>
    <row r="116" spans="1:17" x14ac:dyDescent="0.2">
      <c r="A116" s="500" t="s">
        <v>3002</v>
      </c>
      <c r="B116" s="506" t="s">
        <v>8268</v>
      </c>
      <c r="C116" s="679" t="s">
        <v>3003</v>
      </c>
      <c r="D116" s="679" t="s">
        <v>3004</v>
      </c>
      <c r="E116" s="17"/>
      <c r="F116" s="33" t="s">
        <v>2106</v>
      </c>
      <c r="G116" s="10" t="s">
        <v>4240</v>
      </c>
      <c r="H116" s="9" t="s">
        <v>4470</v>
      </c>
      <c r="I116" s="10"/>
    </row>
    <row r="117" spans="1:17" x14ac:dyDescent="0.2">
      <c r="A117" s="464"/>
      <c r="B117" s="464"/>
      <c r="C117" s="17" t="s">
        <v>4523</v>
      </c>
      <c r="D117" s="17" t="s">
        <v>4524</v>
      </c>
      <c r="G117" s="315"/>
    </row>
    <row r="118" spans="1:17" x14ac:dyDescent="0.2">
      <c r="B118" s="18"/>
      <c r="C118" s="18"/>
    </row>
    <row r="119" spans="1:17" x14ac:dyDescent="0.2">
      <c r="A119" s="18" t="s">
        <v>7064</v>
      </c>
      <c r="B119" s="17"/>
    </row>
    <row r="120" spans="1:17" x14ac:dyDescent="0.2">
      <c r="A120" s="16" t="s">
        <v>48</v>
      </c>
      <c r="B120" s="17"/>
    </row>
    <row r="121" spans="1:17" x14ac:dyDescent="0.2">
      <c r="A121" s="13" t="s">
        <v>4583</v>
      </c>
      <c r="B121" s="17"/>
    </row>
    <row r="122" spans="1:17" x14ac:dyDescent="0.2">
      <c r="A122" s="356" t="s">
        <v>7136</v>
      </c>
      <c r="B122" s="17"/>
      <c r="C122" s="39"/>
    </row>
    <row r="123" spans="1:17" x14ac:dyDescent="0.2">
      <c r="A123" s="15" t="s">
        <v>4561</v>
      </c>
      <c r="B123" s="17"/>
    </row>
    <row r="124" spans="1:17" x14ac:dyDescent="0.2">
      <c r="A124" s="39"/>
    </row>
    <row r="125" spans="1:17" x14ac:dyDescent="0.2">
      <c r="A125" s="196" t="s">
        <v>3005</v>
      </c>
      <c r="D125" s="464"/>
      <c r="E125" s="315"/>
      <c r="J125" s="315"/>
    </row>
    <row r="126" spans="1:17" x14ac:dyDescent="0.2">
      <c r="A126" s="39"/>
      <c r="D126" s="464"/>
      <c r="E126" s="315"/>
      <c r="M126" s="315"/>
    </row>
    <row r="127" spans="1:17" s="18" customFormat="1" x14ac:dyDescent="0.2">
      <c r="A127" s="90"/>
      <c r="B127" s="137"/>
      <c r="C127" s="525" t="s">
        <v>2626</v>
      </c>
      <c r="D127" s="525" t="s">
        <v>7575</v>
      </c>
      <c r="L127" s="11"/>
      <c r="M127" s="315"/>
      <c r="N127" s="11"/>
      <c r="O127" s="11"/>
      <c r="P127" s="11"/>
      <c r="Q127" s="11"/>
    </row>
    <row r="128" spans="1:17" s="18" customFormat="1" x14ac:dyDescent="0.2">
      <c r="A128" s="90"/>
      <c r="B128" s="137"/>
      <c r="C128" s="506" t="s">
        <v>7865</v>
      </c>
      <c r="D128" s="506" t="s">
        <v>7866</v>
      </c>
      <c r="L128" s="11"/>
      <c r="M128" s="315"/>
      <c r="N128" s="11"/>
      <c r="O128" s="11"/>
      <c r="P128" s="11"/>
      <c r="Q128" s="11"/>
    </row>
    <row r="129" spans="1:17" s="18" customFormat="1" x14ac:dyDescent="0.2">
      <c r="A129" s="528" t="s">
        <v>3006</v>
      </c>
      <c r="B129" s="512" t="s">
        <v>8270</v>
      </c>
      <c r="C129" s="655" t="s">
        <v>3007</v>
      </c>
      <c r="D129" s="655" t="s">
        <v>3008</v>
      </c>
      <c r="E129" s="10" t="s">
        <v>2106</v>
      </c>
      <c r="F129" s="10" t="s">
        <v>4225</v>
      </c>
      <c r="G129" s="10" t="s">
        <v>4285</v>
      </c>
      <c r="H129" s="10"/>
      <c r="I129" s="10"/>
      <c r="J129" s="10" t="s">
        <v>4438</v>
      </c>
      <c r="K129" s="14"/>
      <c r="L129" s="11"/>
      <c r="M129" s="315"/>
      <c r="N129" s="11"/>
      <c r="O129" s="11"/>
      <c r="P129" s="11"/>
      <c r="Q129" s="11"/>
    </row>
    <row r="130" spans="1:17" x14ac:dyDescent="0.2">
      <c r="A130" s="527" t="s">
        <v>224</v>
      </c>
      <c r="B130" s="512" t="s">
        <v>8271</v>
      </c>
      <c r="C130" s="655" t="s">
        <v>3009</v>
      </c>
      <c r="D130" s="655" t="s">
        <v>3010</v>
      </c>
      <c r="E130" s="10" t="s">
        <v>2106</v>
      </c>
      <c r="F130" s="10" t="s">
        <v>4225</v>
      </c>
      <c r="G130" s="10" t="s">
        <v>4279</v>
      </c>
      <c r="H130" s="10" t="s">
        <v>4478</v>
      </c>
      <c r="I130" s="9" t="s">
        <v>4470</v>
      </c>
      <c r="J130" s="10" t="s">
        <v>4438</v>
      </c>
      <c r="K130" s="14"/>
      <c r="M130" s="315"/>
    </row>
    <row r="131" spans="1:17" x14ac:dyDescent="0.2">
      <c r="B131" s="19"/>
      <c r="C131" s="17" t="s">
        <v>4523</v>
      </c>
      <c r="D131" s="17" t="s">
        <v>4524</v>
      </c>
      <c r="H131" s="18"/>
      <c r="M131" s="315"/>
    </row>
    <row r="132" spans="1:17" x14ac:dyDescent="0.2">
      <c r="B132" s="18"/>
      <c r="C132" s="90"/>
      <c r="D132" s="90"/>
      <c r="E132" s="18"/>
      <c r="F132" s="18"/>
      <c r="G132" s="18"/>
      <c r="H132" s="18"/>
      <c r="I132" s="18"/>
      <c r="J132" s="18"/>
      <c r="K132" s="18"/>
      <c r="L132" s="18"/>
      <c r="M132" s="18"/>
      <c r="N132" s="18"/>
      <c r="O132" s="18"/>
      <c r="P132" s="18"/>
      <c r="Q132" s="18"/>
    </row>
    <row r="133" spans="1:17" x14ac:dyDescent="0.2">
      <c r="A133" s="18" t="s">
        <v>7065</v>
      </c>
      <c r="B133" s="90"/>
      <c r="N133" s="18"/>
      <c r="O133" s="18"/>
      <c r="P133" s="18"/>
      <c r="Q133" s="18"/>
    </row>
    <row r="134" spans="1:17" x14ac:dyDescent="0.2">
      <c r="A134" s="11" t="s">
        <v>48</v>
      </c>
      <c r="B134" s="17"/>
    </row>
    <row r="135" spans="1:17" x14ac:dyDescent="0.2">
      <c r="A135" s="17" t="s">
        <v>4583</v>
      </c>
      <c r="B135" s="17"/>
    </row>
    <row r="136" spans="1:17" x14ac:dyDescent="0.2">
      <c r="A136" s="35" t="s">
        <v>7136</v>
      </c>
      <c r="B136" s="17"/>
    </row>
    <row r="137" spans="1:17" x14ac:dyDescent="0.2">
      <c r="A137" s="11" t="s">
        <v>4360</v>
      </c>
      <c r="B137" s="17"/>
      <c r="D137" s="19"/>
      <c r="E137" s="35"/>
      <c r="F137" s="35"/>
    </row>
    <row r="138" spans="1:17" x14ac:dyDescent="0.2">
      <c r="A138" s="11" t="s">
        <v>4380</v>
      </c>
      <c r="B138" s="17"/>
      <c r="D138" s="19"/>
      <c r="E138" s="35"/>
      <c r="F138" s="35"/>
    </row>
    <row r="139" spans="1:17" x14ac:dyDescent="0.2">
      <c r="A139" s="11" t="s">
        <v>7577</v>
      </c>
      <c r="B139" s="497" t="s">
        <v>3012</v>
      </c>
      <c r="C139" s="835" t="s">
        <v>17938</v>
      </c>
      <c r="D139" s="12" t="s">
        <v>7542</v>
      </c>
      <c r="E139" s="20" t="s">
        <v>3013</v>
      </c>
      <c r="F139" s="35"/>
    </row>
    <row r="140" spans="1:17" x14ac:dyDescent="0.2">
      <c r="A140" s="39"/>
      <c r="B140" s="17"/>
      <c r="D140" s="19"/>
      <c r="E140" s="35"/>
      <c r="F140" s="35"/>
    </row>
    <row r="141" spans="1:17" x14ac:dyDescent="0.2">
      <c r="A141" s="39" t="s">
        <v>3011</v>
      </c>
      <c r="B141" s="17"/>
      <c r="D141" s="19"/>
      <c r="E141" s="35"/>
      <c r="F141" s="35"/>
    </row>
    <row r="142" spans="1:17" x14ac:dyDescent="0.2">
      <c r="A142" s="39"/>
      <c r="B142" s="17"/>
      <c r="D142" s="19"/>
      <c r="E142" s="35"/>
      <c r="F142" s="35"/>
    </row>
    <row r="143" spans="1:17" ht="25.5" x14ac:dyDescent="0.2">
      <c r="A143" s="62"/>
      <c r="B143" s="82"/>
      <c r="C143" s="215" t="s">
        <v>3014</v>
      </c>
      <c r="D143" s="215" t="s">
        <v>3015</v>
      </c>
      <c r="F143" s="533"/>
    </row>
    <row r="144" spans="1:17" x14ac:dyDescent="0.2">
      <c r="A144" s="62"/>
      <c r="B144" s="82"/>
      <c r="C144" s="836" t="s">
        <v>17935</v>
      </c>
      <c r="D144" s="836" t="s">
        <v>17936</v>
      </c>
      <c r="F144" s="533"/>
    </row>
    <row r="145" spans="1:15" x14ac:dyDescent="0.2">
      <c r="A145" s="518" t="s">
        <v>3016</v>
      </c>
      <c r="B145" s="837" t="s">
        <v>17948</v>
      </c>
      <c r="C145" s="596" t="s">
        <v>3017</v>
      </c>
      <c r="D145" s="596" t="s">
        <v>3018</v>
      </c>
      <c r="E145" s="17"/>
      <c r="F145" s="17"/>
      <c r="G145" s="14" t="s">
        <v>2106</v>
      </c>
      <c r="H145" s="10" t="s">
        <v>4226</v>
      </c>
      <c r="J145" s="10"/>
      <c r="K145" s="10"/>
    </row>
    <row r="146" spans="1:15" ht="25.5" x14ac:dyDescent="0.2">
      <c r="A146" s="518" t="s">
        <v>3019</v>
      </c>
      <c r="B146" s="837" t="s">
        <v>17947</v>
      </c>
      <c r="C146" s="596" t="s">
        <v>3020</v>
      </c>
      <c r="D146" s="596" t="s">
        <v>3021</v>
      </c>
      <c r="E146" s="17"/>
      <c r="F146" s="17"/>
      <c r="G146" s="14" t="s">
        <v>2106</v>
      </c>
      <c r="H146" s="10" t="s">
        <v>4229</v>
      </c>
      <c r="I146" s="10" t="s">
        <v>4980</v>
      </c>
      <c r="K146" s="10"/>
    </row>
    <row r="147" spans="1:15" x14ac:dyDescent="0.2">
      <c r="A147" s="518" t="s">
        <v>3022</v>
      </c>
      <c r="B147" s="837" t="s">
        <v>17946</v>
      </c>
      <c r="C147" s="596" t="s">
        <v>3023</v>
      </c>
      <c r="D147" s="596" t="s">
        <v>3024</v>
      </c>
      <c r="E147" s="17"/>
      <c r="F147" s="17"/>
      <c r="G147" s="14" t="s">
        <v>2106</v>
      </c>
      <c r="H147" s="10" t="s">
        <v>4228</v>
      </c>
      <c r="I147" s="10" t="s">
        <v>4781</v>
      </c>
      <c r="K147" s="10"/>
    </row>
    <row r="148" spans="1:15" x14ac:dyDescent="0.2">
      <c r="A148" s="518" t="s">
        <v>2961</v>
      </c>
      <c r="B148" s="837" t="s">
        <v>17945</v>
      </c>
      <c r="C148" s="596" t="s">
        <v>3025</v>
      </c>
      <c r="D148" s="706"/>
      <c r="E148" s="13" t="s">
        <v>4428</v>
      </c>
      <c r="F148" s="17"/>
      <c r="G148" s="14" t="s">
        <v>2106</v>
      </c>
      <c r="H148" s="9" t="s">
        <v>4219</v>
      </c>
      <c r="I148" s="9" t="s">
        <v>4285</v>
      </c>
      <c r="K148" s="10"/>
    </row>
    <row r="149" spans="1:15" ht="25.5" x14ac:dyDescent="0.2">
      <c r="A149" s="518" t="s">
        <v>3026</v>
      </c>
      <c r="B149" s="837" t="s">
        <v>17943</v>
      </c>
      <c r="C149" s="706"/>
      <c r="D149" s="596" t="s">
        <v>3027</v>
      </c>
      <c r="E149" s="13" t="s">
        <v>4428</v>
      </c>
      <c r="F149" s="13" t="s">
        <v>4447</v>
      </c>
      <c r="G149" s="14" t="s">
        <v>2106</v>
      </c>
      <c r="H149" s="9" t="s">
        <v>4219</v>
      </c>
      <c r="I149" s="9" t="s">
        <v>4285</v>
      </c>
      <c r="K149" s="14"/>
    </row>
    <row r="150" spans="1:15" x14ac:dyDescent="0.2">
      <c r="A150" s="518" t="s">
        <v>3028</v>
      </c>
      <c r="B150" s="837" t="s">
        <v>17944</v>
      </c>
      <c r="C150" s="596" t="s">
        <v>3029</v>
      </c>
      <c r="D150" s="706"/>
      <c r="E150" s="13" t="s">
        <v>4427</v>
      </c>
      <c r="F150" s="13"/>
      <c r="G150" s="14" t="s">
        <v>2106</v>
      </c>
      <c r="H150" s="10" t="s">
        <v>4219</v>
      </c>
      <c r="I150" s="10" t="s">
        <v>4285</v>
      </c>
      <c r="K150" s="14"/>
    </row>
    <row r="151" spans="1:15" x14ac:dyDescent="0.2">
      <c r="A151" s="518" t="s">
        <v>3030</v>
      </c>
      <c r="B151" s="837" t="s">
        <v>17942</v>
      </c>
      <c r="C151" s="706"/>
      <c r="D151" s="596" t="s">
        <v>3031</v>
      </c>
      <c r="E151" s="13" t="s">
        <v>4427</v>
      </c>
      <c r="F151" s="13" t="s">
        <v>4450</v>
      </c>
      <c r="G151" s="14" t="s">
        <v>2106</v>
      </c>
      <c r="H151" s="10" t="s">
        <v>4219</v>
      </c>
      <c r="I151" s="10" t="s">
        <v>4285</v>
      </c>
      <c r="K151" s="14"/>
    </row>
    <row r="152" spans="1:15" x14ac:dyDescent="0.2">
      <c r="A152" s="503" t="s">
        <v>3032</v>
      </c>
      <c r="B152" s="837" t="s">
        <v>17941</v>
      </c>
      <c r="C152" s="596" t="s">
        <v>3033</v>
      </c>
      <c r="D152" s="596" t="s">
        <v>3034</v>
      </c>
      <c r="E152" s="17"/>
      <c r="F152" s="13" t="s">
        <v>4382</v>
      </c>
      <c r="G152" s="14" t="s">
        <v>2106</v>
      </c>
      <c r="H152" s="9" t="s">
        <v>4218</v>
      </c>
      <c r="I152" s="10" t="s">
        <v>4263</v>
      </c>
      <c r="J152" s="10" t="s">
        <v>4475</v>
      </c>
      <c r="N152" s="10"/>
      <c r="O152" s="10"/>
    </row>
    <row r="153" spans="1:15" x14ac:dyDescent="0.2">
      <c r="A153" s="503" t="s">
        <v>228</v>
      </c>
      <c r="B153" s="837" t="s">
        <v>17940</v>
      </c>
      <c r="C153" s="655" t="s">
        <v>3035</v>
      </c>
      <c r="D153" s="655" t="s">
        <v>3036</v>
      </c>
      <c r="E153" s="17"/>
      <c r="F153" s="17"/>
      <c r="G153" s="14" t="s">
        <v>2106</v>
      </c>
      <c r="H153" s="10" t="s">
        <v>4241</v>
      </c>
      <c r="I153" s="10"/>
      <c r="K153" s="10"/>
      <c r="N153" s="10"/>
      <c r="O153" s="10"/>
    </row>
    <row r="154" spans="1:15" x14ac:dyDescent="0.2">
      <c r="C154" s="17" t="s">
        <v>4853</v>
      </c>
      <c r="D154" s="17" t="s">
        <v>4855</v>
      </c>
      <c r="H154" s="163"/>
      <c r="N154" s="10"/>
      <c r="O154" s="10"/>
    </row>
    <row r="155" spans="1:15" x14ac:dyDescent="0.2">
      <c r="B155" s="17"/>
      <c r="N155" s="14"/>
      <c r="O155" s="10"/>
    </row>
    <row r="156" spans="1:15" x14ac:dyDescent="0.2">
      <c r="A156" s="18" t="s">
        <v>7066</v>
      </c>
      <c r="B156" s="17"/>
      <c r="N156" s="14"/>
      <c r="O156" s="10"/>
    </row>
    <row r="157" spans="1:15" x14ac:dyDescent="0.2">
      <c r="A157" s="16" t="s">
        <v>48</v>
      </c>
      <c r="B157" s="17"/>
      <c r="N157" s="14"/>
      <c r="O157" s="10"/>
    </row>
    <row r="158" spans="1:15" x14ac:dyDescent="0.2">
      <c r="A158" s="13" t="s">
        <v>4583</v>
      </c>
      <c r="B158" s="17"/>
      <c r="N158" s="14"/>
      <c r="O158" s="10"/>
    </row>
    <row r="159" spans="1:15" x14ac:dyDescent="0.2">
      <c r="A159" s="356" t="s">
        <v>7136</v>
      </c>
      <c r="B159" s="17"/>
      <c r="N159" s="10"/>
      <c r="O159" s="14"/>
    </row>
    <row r="160" spans="1:15" x14ac:dyDescent="0.2">
      <c r="A160" s="16" t="s">
        <v>4360</v>
      </c>
      <c r="B160" s="17"/>
      <c r="N160" s="10"/>
      <c r="O160" s="10"/>
    </row>
    <row r="161" spans="1:16" x14ac:dyDescent="0.2">
      <c r="A161" s="16" t="s">
        <v>4381</v>
      </c>
    </row>
    <row r="162" spans="1:16" x14ac:dyDescent="0.2">
      <c r="A162" s="16" t="s">
        <v>7577</v>
      </c>
      <c r="B162" s="497" t="s">
        <v>3012</v>
      </c>
      <c r="C162" s="835" t="s">
        <v>17938</v>
      </c>
      <c r="D162" s="12" t="s">
        <v>7542</v>
      </c>
      <c r="E162" s="20" t="s">
        <v>3013</v>
      </c>
    </row>
    <row r="164" spans="1:16" x14ac:dyDescent="0.2">
      <c r="A164" s="39" t="s">
        <v>3037</v>
      </c>
    </row>
    <row r="166" spans="1:16" ht="38.25" x14ac:dyDescent="0.2">
      <c r="A166" s="534"/>
      <c r="B166" s="62"/>
      <c r="C166" s="489" t="s">
        <v>3038</v>
      </c>
      <c r="D166" s="489" t="s">
        <v>3039</v>
      </c>
      <c r="E166" s="489" t="s">
        <v>3040</v>
      </c>
      <c r="F166" s="533"/>
    </row>
    <row r="167" spans="1:16" x14ac:dyDescent="0.2">
      <c r="A167" s="534"/>
      <c r="B167" s="62"/>
      <c r="C167" s="834" t="s">
        <v>17937</v>
      </c>
      <c r="D167" s="834" t="s">
        <v>17949</v>
      </c>
      <c r="E167" s="834" t="s">
        <v>17950</v>
      </c>
      <c r="F167" s="533"/>
    </row>
    <row r="168" spans="1:16" x14ac:dyDescent="0.2">
      <c r="A168" s="518" t="s">
        <v>2613</v>
      </c>
      <c r="B168" s="838" t="s">
        <v>17951</v>
      </c>
      <c r="C168" s="706"/>
      <c r="D168" s="596" t="s">
        <v>3041</v>
      </c>
      <c r="E168" s="706"/>
      <c r="F168" s="17"/>
      <c r="G168" s="17"/>
      <c r="H168" s="10" t="s">
        <v>2106</v>
      </c>
      <c r="I168" s="9" t="s">
        <v>4226</v>
      </c>
      <c r="J168" s="10"/>
      <c r="K168" s="14"/>
    </row>
    <row r="169" spans="1:16" x14ac:dyDescent="0.2">
      <c r="A169" s="518" t="s">
        <v>3042</v>
      </c>
      <c r="B169" s="838" t="s">
        <v>17958</v>
      </c>
      <c r="C169" s="596" t="s">
        <v>3043</v>
      </c>
      <c r="D169" s="706"/>
      <c r="E169" s="596"/>
      <c r="F169" s="17"/>
      <c r="G169" s="17"/>
      <c r="H169" s="10" t="s">
        <v>2106</v>
      </c>
      <c r="I169" s="9" t="s">
        <v>4226</v>
      </c>
      <c r="J169" s="10"/>
      <c r="K169" s="14"/>
    </row>
    <row r="170" spans="1:16" ht="25.5" x14ac:dyDescent="0.2">
      <c r="A170" s="518" t="s">
        <v>3019</v>
      </c>
      <c r="B170" s="838" t="s">
        <v>17956</v>
      </c>
      <c r="C170" s="706"/>
      <c r="D170" s="596" t="s">
        <v>3044</v>
      </c>
      <c r="E170" s="596" t="s">
        <v>3045</v>
      </c>
      <c r="F170" s="17"/>
      <c r="G170" s="17"/>
      <c r="H170" s="10" t="s">
        <v>2106</v>
      </c>
      <c r="I170" s="10" t="s">
        <v>4229</v>
      </c>
      <c r="J170" s="10" t="s">
        <v>4980</v>
      </c>
      <c r="K170" s="14"/>
    </row>
    <row r="171" spans="1:16" x14ac:dyDescent="0.2">
      <c r="A171" s="518" t="s">
        <v>3022</v>
      </c>
      <c r="B171" s="838" t="s">
        <v>17957</v>
      </c>
      <c r="C171" s="596" t="s">
        <v>3046</v>
      </c>
      <c r="D171" s="596" t="s">
        <v>3047</v>
      </c>
      <c r="E171" s="596" t="s">
        <v>3048</v>
      </c>
      <c r="F171" s="17"/>
      <c r="G171" s="17"/>
      <c r="H171" s="10" t="s">
        <v>2106</v>
      </c>
      <c r="I171" s="10" t="s">
        <v>4228</v>
      </c>
      <c r="J171" s="10" t="s">
        <v>4781</v>
      </c>
      <c r="K171" s="14"/>
    </row>
    <row r="172" spans="1:16" x14ac:dyDescent="0.2">
      <c r="A172" s="518" t="s">
        <v>3049</v>
      </c>
      <c r="B172" s="838" t="s">
        <v>17952</v>
      </c>
      <c r="C172" s="596" t="s">
        <v>3050</v>
      </c>
      <c r="D172" s="596" t="s">
        <v>3051</v>
      </c>
      <c r="E172" s="706"/>
      <c r="F172" s="13" t="s">
        <v>4450</v>
      </c>
      <c r="G172" s="13" t="s">
        <v>4428</v>
      </c>
      <c r="H172" s="10" t="s">
        <v>2106</v>
      </c>
      <c r="I172" s="9" t="s">
        <v>4219</v>
      </c>
      <c r="J172" s="9" t="s">
        <v>4285</v>
      </c>
      <c r="K172" s="14"/>
    </row>
    <row r="173" spans="1:16" ht="25.5" x14ac:dyDescent="0.2">
      <c r="A173" s="518" t="s">
        <v>3052</v>
      </c>
      <c r="B173" s="838" t="s">
        <v>17959</v>
      </c>
      <c r="C173" s="706"/>
      <c r="D173" s="706"/>
      <c r="E173" s="596" t="s">
        <v>3053</v>
      </c>
      <c r="F173" s="13" t="s">
        <v>4447</v>
      </c>
      <c r="G173" s="13" t="s">
        <v>4428</v>
      </c>
      <c r="H173" s="10" t="s">
        <v>2106</v>
      </c>
      <c r="I173" s="9" t="s">
        <v>4219</v>
      </c>
      <c r="J173" s="9" t="s">
        <v>4285</v>
      </c>
      <c r="K173" s="14"/>
    </row>
    <row r="174" spans="1:16" x14ac:dyDescent="0.2">
      <c r="A174" s="518" t="s">
        <v>3054</v>
      </c>
      <c r="B174" s="838" t="s">
        <v>17953</v>
      </c>
      <c r="C174" s="706"/>
      <c r="D174" s="596" t="s">
        <v>3055</v>
      </c>
      <c r="E174" s="596" t="s">
        <v>3056</v>
      </c>
      <c r="F174" s="13"/>
      <c r="G174" s="13" t="s">
        <v>4427</v>
      </c>
      <c r="H174" s="10" t="s">
        <v>2106</v>
      </c>
      <c r="I174" s="9" t="s">
        <v>4219</v>
      </c>
      <c r="J174" s="9" t="s">
        <v>4285</v>
      </c>
      <c r="K174" s="14"/>
    </row>
    <row r="175" spans="1:16" x14ac:dyDescent="0.2">
      <c r="A175" s="503" t="s">
        <v>3032</v>
      </c>
      <c r="B175" s="838" t="s">
        <v>17954</v>
      </c>
      <c r="C175" s="596" t="s">
        <v>3057</v>
      </c>
      <c r="D175" s="596" t="s">
        <v>3058</v>
      </c>
      <c r="E175" s="596" t="s">
        <v>3059</v>
      </c>
      <c r="F175" s="383"/>
      <c r="G175" s="13" t="s">
        <v>4382</v>
      </c>
      <c r="H175" s="10" t="s">
        <v>2106</v>
      </c>
      <c r="I175" s="9" t="s">
        <v>4218</v>
      </c>
      <c r="J175" s="10" t="s">
        <v>4263</v>
      </c>
      <c r="K175" s="10" t="s">
        <v>4475</v>
      </c>
      <c r="N175" s="9"/>
      <c r="O175" s="9"/>
      <c r="P175" s="10"/>
    </row>
    <row r="176" spans="1:16" x14ac:dyDescent="0.2">
      <c r="A176" s="518" t="s">
        <v>7574</v>
      </c>
      <c r="B176" s="838" t="s">
        <v>17955</v>
      </c>
      <c r="C176" s="655" t="s">
        <v>3060</v>
      </c>
      <c r="D176" s="655" t="s">
        <v>3061</v>
      </c>
      <c r="E176" s="655" t="s">
        <v>3062</v>
      </c>
      <c r="F176" s="17"/>
      <c r="G176" s="17"/>
      <c r="H176" s="10" t="s">
        <v>2106</v>
      </c>
      <c r="I176" s="10" t="s">
        <v>4241</v>
      </c>
      <c r="J176" s="10"/>
      <c r="K176" s="14"/>
      <c r="N176" s="9"/>
      <c r="O176" s="10"/>
      <c r="P176" s="10"/>
    </row>
    <row r="177" spans="1:16" x14ac:dyDescent="0.2">
      <c r="B177" s="296"/>
      <c r="C177" s="17" t="s">
        <v>4856</v>
      </c>
      <c r="D177" s="17" t="s">
        <v>4854</v>
      </c>
      <c r="E177" s="17" t="s">
        <v>4857</v>
      </c>
      <c r="N177" s="10"/>
      <c r="O177" s="10"/>
      <c r="P177" s="10"/>
    </row>
    <row r="178" spans="1:16" x14ac:dyDescent="0.2">
      <c r="B178" s="17"/>
      <c r="N178" s="10"/>
      <c r="O178" s="10"/>
      <c r="P178" s="10"/>
    </row>
    <row r="179" spans="1:16" x14ac:dyDescent="0.2">
      <c r="N179" s="14"/>
      <c r="O179" s="14"/>
      <c r="P179" s="10"/>
    </row>
    <row r="180" spans="1:16" x14ac:dyDescent="0.2">
      <c r="N180" s="14"/>
      <c r="O180" s="14"/>
      <c r="P180" s="10"/>
    </row>
    <row r="181" spans="1:16" x14ac:dyDescent="0.2">
      <c r="N181" s="14"/>
      <c r="O181" s="14"/>
      <c r="P181" s="10"/>
    </row>
    <row r="182" spans="1:16" s="535" customFormat="1" x14ac:dyDescent="0.2">
      <c r="A182" s="11"/>
      <c r="B182" s="17"/>
      <c r="N182" s="536"/>
      <c r="O182" s="10"/>
      <c r="P182" s="536"/>
    </row>
    <row r="183" spans="1:16" x14ac:dyDescent="0.2">
      <c r="B183" s="17"/>
      <c r="N183" s="10"/>
      <c r="O183" s="10"/>
      <c r="P183" s="10"/>
    </row>
    <row r="185" spans="1:16" x14ac:dyDescent="0.2">
      <c r="G185" s="16"/>
      <c r="I185" s="16"/>
    </row>
    <row r="186" spans="1:16" x14ac:dyDescent="0.2">
      <c r="A186" s="535"/>
      <c r="D186" s="535"/>
      <c r="E186" s="535"/>
      <c r="F186" s="535"/>
      <c r="G186" s="13"/>
      <c r="H186" s="535"/>
      <c r="I186" s="13"/>
      <c r="J186" s="535"/>
      <c r="K186" s="535"/>
      <c r="L186" s="535"/>
      <c r="M186" s="535"/>
      <c r="N186" s="535"/>
      <c r="O186" s="535"/>
      <c r="P186" s="535"/>
    </row>
    <row r="187" spans="1:16" x14ac:dyDescent="0.2">
      <c r="G187" s="356"/>
      <c r="I187" s="356"/>
    </row>
    <row r="188" spans="1:16" x14ac:dyDescent="0.2">
      <c r="G188" s="16"/>
      <c r="I188" s="16"/>
    </row>
    <row r="189" spans="1:16" x14ac:dyDescent="0.2">
      <c r="G189" s="16"/>
      <c r="I189" s="16"/>
    </row>
    <row r="190" spans="1:16" x14ac:dyDescent="0.2">
      <c r="G190" s="16"/>
      <c r="I190" s="16"/>
    </row>
    <row r="191" spans="1:16" x14ac:dyDescent="0.2">
      <c r="G191" s="18"/>
      <c r="I191" s="18"/>
    </row>
  </sheetData>
  <mergeCells count="4">
    <mergeCell ref="C38:D38"/>
    <mergeCell ref="E38:F38"/>
    <mergeCell ref="C70:D70"/>
    <mergeCell ref="E70:F70"/>
  </mergeCells>
  <pageMargins left="0.70866141732283472" right="0.70866141732283472" top="0.74803149606299213" bottom="0.74803149606299213" header="0.31496062992125984" footer="0.31496062992125984"/>
  <pageSetup paperSize="9" scale="28" fitToHeight="2"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6">
    <pageSetUpPr fitToPage="1"/>
  </sheetPr>
  <dimension ref="A1:V66"/>
  <sheetViews>
    <sheetView topLeftCell="A16" zoomScale="85" zoomScaleNormal="85" workbookViewId="0">
      <selection activeCell="E23" sqref="E23"/>
    </sheetView>
  </sheetViews>
  <sheetFormatPr defaultColWidth="9.140625" defaultRowHeight="12.75" x14ac:dyDescent="0.2"/>
  <cols>
    <col min="1" max="5" width="14.7109375" style="38" customWidth="1"/>
    <col min="6" max="17" width="14.7109375" style="11" customWidth="1"/>
    <col min="18" max="18" width="11.140625" style="11" customWidth="1"/>
    <col min="19" max="16384" width="9.140625" style="11"/>
  </cols>
  <sheetData>
    <row r="1" spans="1:21" x14ac:dyDescent="0.2">
      <c r="A1" s="176" t="s">
        <v>5276</v>
      </c>
      <c r="B1" s="740" t="str">
        <f>HYPERLINK("#List!$A$1", "Full")</f>
        <v>Full</v>
      </c>
    </row>
    <row r="2" spans="1:21" x14ac:dyDescent="0.2">
      <c r="A2" s="176"/>
    </row>
    <row r="3" spans="1:21" x14ac:dyDescent="0.2">
      <c r="A3" s="106" t="s">
        <v>7578</v>
      </c>
    </row>
    <row r="4" spans="1:21" x14ac:dyDescent="0.2">
      <c r="A4" s="17" t="s">
        <v>7579</v>
      </c>
      <c r="F4" s="38"/>
      <c r="G4" s="38"/>
      <c r="H4" s="38"/>
      <c r="I4" s="38"/>
      <c r="J4" s="538"/>
      <c r="K4" s="538"/>
    </row>
    <row r="5" spans="1:21" x14ac:dyDescent="0.2">
      <c r="A5" s="11"/>
      <c r="F5" s="38"/>
      <c r="G5" s="38"/>
      <c r="H5" s="4"/>
      <c r="I5" s="4"/>
      <c r="J5" s="4"/>
      <c r="K5" s="4"/>
    </row>
    <row r="6" spans="1:21" x14ac:dyDescent="0.2">
      <c r="A6" s="539" t="s">
        <v>7067</v>
      </c>
      <c r="B6" s="538"/>
      <c r="C6" s="538"/>
      <c r="D6" s="538"/>
    </row>
    <row r="7" spans="1:21" x14ac:dyDescent="0.2">
      <c r="A7" s="356" t="s">
        <v>48</v>
      </c>
      <c r="B7" s="538"/>
      <c r="C7" s="538"/>
      <c r="D7" s="538"/>
    </row>
    <row r="8" spans="1:21" x14ac:dyDescent="0.2">
      <c r="A8" s="196" t="s">
        <v>4583</v>
      </c>
      <c r="B8" s="538"/>
      <c r="C8" s="538"/>
      <c r="D8" s="538"/>
    </row>
    <row r="9" spans="1:21" x14ac:dyDescent="0.2">
      <c r="A9" s="356" t="s">
        <v>7219</v>
      </c>
      <c r="B9" s="538"/>
      <c r="C9" s="538"/>
      <c r="D9" s="538"/>
    </row>
    <row r="10" spans="1:21" x14ac:dyDescent="0.2">
      <c r="A10" s="11" t="s">
        <v>7577</v>
      </c>
      <c r="B10" s="497" t="s">
        <v>3012</v>
      </c>
      <c r="C10" s="513" t="s">
        <v>7811</v>
      </c>
      <c r="D10" s="12" t="s">
        <v>7542</v>
      </c>
    </row>
    <row r="11" spans="1:21" x14ac:dyDescent="0.2">
      <c r="A11" s="11"/>
      <c r="B11" s="538"/>
      <c r="C11" s="538"/>
      <c r="D11" s="538"/>
    </row>
    <row r="12" spans="1:21" x14ac:dyDescent="0.2">
      <c r="A12" s="17" t="s">
        <v>4082</v>
      </c>
      <c r="B12" s="538"/>
      <c r="C12" s="538"/>
      <c r="E12" s="11"/>
    </row>
    <row r="13" spans="1:21" x14ac:dyDescent="0.2">
      <c r="A13" s="17"/>
      <c r="B13" s="538"/>
      <c r="C13" s="538"/>
      <c r="E13" s="11"/>
    </row>
    <row r="14" spans="1:21" ht="89.25" x14ac:dyDescent="0.2">
      <c r="A14" s="215" t="s">
        <v>4083</v>
      </c>
      <c r="B14" s="215" t="s">
        <v>4060</v>
      </c>
      <c r="C14" s="215" t="s">
        <v>4084</v>
      </c>
      <c r="D14" s="215" t="s">
        <v>7223</v>
      </c>
      <c r="E14" s="215" t="s">
        <v>7224</v>
      </c>
      <c r="F14" s="215" t="s">
        <v>7225</v>
      </c>
      <c r="G14" s="215" t="s">
        <v>4064</v>
      </c>
      <c r="H14" s="215" t="s">
        <v>4065</v>
      </c>
      <c r="I14" s="215" t="s">
        <v>4066</v>
      </c>
      <c r="J14" s="215" t="s">
        <v>4067</v>
      </c>
      <c r="K14" s="215" t="s">
        <v>4061</v>
      </c>
      <c r="L14" s="215" t="s">
        <v>4068</v>
      </c>
      <c r="M14" s="215" t="s">
        <v>4062</v>
      </c>
      <c r="N14" s="215" t="s">
        <v>4070</v>
      </c>
      <c r="O14" s="215" t="s">
        <v>7222</v>
      </c>
      <c r="P14" s="215" t="s">
        <v>7226</v>
      </c>
      <c r="Q14" s="215" t="s">
        <v>4085</v>
      </c>
      <c r="R14" s="537"/>
      <c r="S14" s="537"/>
      <c r="T14" s="537"/>
      <c r="U14" s="537"/>
    </row>
    <row r="15" spans="1:21" x14ac:dyDescent="0.2">
      <c r="A15" s="313" t="s">
        <v>7835</v>
      </c>
      <c r="B15" s="313" t="s">
        <v>7836</v>
      </c>
      <c r="C15" s="313" t="s">
        <v>7837</v>
      </c>
      <c r="D15" s="313" t="s">
        <v>7838</v>
      </c>
      <c r="E15" s="313" t="s">
        <v>7839</v>
      </c>
      <c r="F15" s="313" t="s">
        <v>7840</v>
      </c>
      <c r="G15" s="313" t="s">
        <v>7841</v>
      </c>
      <c r="H15" s="313" t="s">
        <v>7856</v>
      </c>
      <c r="I15" s="313" t="s">
        <v>7863</v>
      </c>
      <c r="J15" s="313" t="s">
        <v>7864</v>
      </c>
      <c r="K15" s="313" t="s">
        <v>7865</v>
      </c>
      <c r="L15" s="313" t="s">
        <v>7866</v>
      </c>
      <c r="M15" s="313" t="s">
        <v>7867</v>
      </c>
      <c r="N15" s="313" t="s">
        <v>7868</v>
      </c>
      <c r="O15" s="313" t="s">
        <v>7869</v>
      </c>
      <c r="P15" s="313" t="s">
        <v>7871</v>
      </c>
      <c r="Q15" s="313" t="s">
        <v>7872</v>
      </c>
      <c r="R15" s="537"/>
      <c r="S15" s="537"/>
      <c r="T15" s="537"/>
      <c r="U15" s="537"/>
    </row>
    <row r="16" spans="1:21" s="17" customFormat="1" x14ac:dyDescent="0.2">
      <c r="A16" s="655" t="s">
        <v>23</v>
      </c>
      <c r="B16" s="655" t="s">
        <v>227</v>
      </c>
      <c r="C16" s="655" t="s">
        <v>208</v>
      </c>
      <c r="D16" s="672" t="s">
        <v>0</v>
      </c>
      <c r="E16" s="672" t="s">
        <v>226</v>
      </c>
      <c r="F16" s="655" t="s">
        <v>266</v>
      </c>
      <c r="G16" s="672" t="s">
        <v>265</v>
      </c>
      <c r="H16" s="672" t="s">
        <v>233</v>
      </c>
      <c r="I16" s="672" t="s">
        <v>257</v>
      </c>
      <c r="J16" s="672" t="s">
        <v>246</v>
      </c>
      <c r="K16" s="655" t="s">
        <v>241</v>
      </c>
      <c r="L16" s="655" t="s">
        <v>245</v>
      </c>
      <c r="M16" s="655" t="s">
        <v>244</v>
      </c>
      <c r="N16" s="655" t="s">
        <v>364</v>
      </c>
      <c r="O16" s="655" t="s">
        <v>243</v>
      </c>
      <c r="P16" s="655" t="s">
        <v>242</v>
      </c>
      <c r="Q16" s="655" t="s">
        <v>372</v>
      </c>
      <c r="R16" s="537"/>
      <c r="S16" s="537"/>
      <c r="T16" s="537"/>
      <c r="U16" s="537"/>
    </row>
    <row r="17" spans="1:22" s="17" customFormat="1" ht="63.75" x14ac:dyDescent="0.2">
      <c r="A17" s="82" t="s">
        <v>7116</v>
      </c>
      <c r="B17" s="82" t="s">
        <v>7116</v>
      </c>
      <c r="C17" s="82" t="s">
        <v>7116</v>
      </c>
      <c r="D17" s="80" t="s">
        <v>7446</v>
      </c>
      <c r="E17" s="80" t="s">
        <v>7435</v>
      </c>
      <c r="F17" s="80" t="s">
        <v>2107</v>
      </c>
      <c r="G17" s="80" t="s">
        <v>2107</v>
      </c>
      <c r="H17" s="80" t="s">
        <v>2107</v>
      </c>
      <c r="I17" s="80" t="s">
        <v>2108</v>
      </c>
      <c r="J17" s="80" t="s">
        <v>2108</v>
      </c>
      <c r="K17" s="80" t="s">
        <v>7433</v>
      </c>
      <c r="L17" s="80" t="s">
        <v>2106</v>
      </c>
      <c r="M17" s="80" t="s">
        <v>7432</v>
      </c>
      <c r="N17" s="80" t="s">
        <v>2106</v>
      </c>
      <c r="O17" s="80" t="s">
        <v>2106</v>
      </c>
      <c r="P17" s="80" t="s">
        <v>2106</v>
      </c>
      <c r="Q17" s="80" t="s">
        <v>2106</v>
      </c>
      <c r="R17" s="537"/>
      <c r="S17" s="537"/>
      <c r="T17" s="537"/>
      <c r="U17" s="537"/>
    </row>
    <row r="18" spans="1:22" ht="63.75" x14ac:dyDescent="0.2">
      <c r="A18" s="82" t="s">
        <v>7599</v>
      </c>
      <c r="B18" s="82" t="s">
        <v>7600</v>
      </c>
      <c r="C18" s="82" t="s">
        <v>7601</v>
      </c>
      <c r="D18" s="73"/>
      <c r="E18" s="73"/>
      <c r="F18" s="80" t="s">
        <v>4665</v>
      </c>
      <c r="G18" s="80" t="s">
        <v>4666</v>
      </c>
      <c r="H18" s="80" t="s">
        <v>4667</v>
      </c>
      <c r="I18" s="80" t="s">
        <v>4209</v>
      </c>
      <c r="J18" s="80" t="s">
        <v>4210</v>
      </c>
      <c r="K18" s="73"/>
      <c r="L18" s="80" t="s">
        <v>4360</v>
      </c>
      <c r="M18" s="73"/>
      <c r="N18" s="80" t="s">
        <v>4373</v>
      </c>
      <c r="O18" s="80" t="s">
        <v>4373</v>
      </c>
      <c r="P18" s="73"/>
      <c r="Q18" s="73"/>
      <c r="R18" s="537"/>
      <c r="S18" s="537"/>
      <c r="T18" s="537"/>
      <c r="U18" s="537"/>
    </row>
    <row r="19" spans="1:22" s="537" customFormat="1" x14ac:dyDescent="0.2">
      <c r="A19" s="73"/>
      <c r="B19" s="73"/>
      <c r="C19" s="73"/>
      <c r="D19" s="73"/>
      <c r="E19" s="73"/>
      <c r="F19" s="75"/>
      <c r="G19" s="75"/>
      <c r="H19" s="75"/>
      <c r="I19" s="80"/>
      <c r="J19" s="80"/>
      <c r="K19" s="73"/>
      <c r="L19" s="80" t="s">
        <v>4252</v>
      </c>
      <c r="M19" s="73"/>
      <c r="N19" s="80" t="s">
        <v>4360</v>
      </c>
      <c r="O19" s="80" t="s">
        <v>4360</v>
      </c>
      <c r="P19" s="80" t="s">
        <v>4360</v>
      </c>
      <c r="Q19" s="80" t="s">
        <v>4360</v>
      </c>
    </row>
    <row r="20" spans="1:22" s="537" customFormat="1" ht="25.5" x14ac:dyDescent="0.2">
      <c r="A20" s="73"/>
      <c r="B20" s="73"/>
      <c r="C20" s="73"/>
      <c r="D20" s="73"/>
      <c r="E20" s="73"/>
      <c r="F20" s="75"/>
      <c r="G20" s="75"/>
      <c r="H20" s="75"/>
      <c r="I20" s="75"/>
      <c r="J20" s="75"/>
      <c r="K20" s="73"/>
      <c r="L20" s="75"/>
      <c r="M20" s="73"/>
      <c r="N20" s="80" t="s">
        <v>4243</v>
      </c>
      <c r="O20" s="80" t="s">
        <v>7221</v>
      </c>
      <c r="P20" s="75" t="s">
        <v>4226</v>
      </c>
      <c r="Q20" s="75" t="s">
        <v>4222</v>
      </c>
    </row>
    <row r="21" spans="1:22" s="537" customFormat="1" x14ac:dyDescent="0.2">
      <c r="A21" s="73"/>
      <c r="B21" s="73"/>
      <c r="C21" s="73"/>
      <c r="D21" s="73"/>
      <c r="E21" s="73"/>
      <c r="F21" s="541"/>
      <c r="G21" s="541"/>
      <c r="H21" s="541"/>
      <c r="I21" s="541"/>
      <c r="J21" s="541"/>
      <c r="K21" s="73"/>
      <c r="L21" s="75"/>
      <c r="M21" s="73"/>
      <c r="N21" s="75"/>
      <c r="O21" s="80" t="s">
        <v>4472</v>
      </c>
      <c r="P21" s="80" t="s">
        <v>4472</v>
      </c>
      <c r="Q21" s="80" t="s">
        <v>4472</v>
      </c>
    </row>
    <row r="22" spans="1:22" s="537" customFormat="1" x14ac:dyDescent="0.2">
      <c r="A22" s="73"/>
      <c r="B22" s="73"/>
      <c r="C22" s="73"/>
      <c r="D22" s="73"/>
      <c r="E22" s="73"/>
      <c r="F22" s="73"/>
      <c r="G22" s="73"/>
      <c r="H22" s="73"/>
      <c r="I22" s="73"/>
      <c r="J22" s="73"/>
      <c r="K22" s="73"/>
      <c r="L22" s="73"/>
      <c r="M22" s="73"/>
      <c r="N22" s="73"/>
      <c r="O22" s="73"/>
      <c r="P22" s="73"/>
      <c r="Q22" s="75" t="s">
        <v>5104</v>
      </c>
    </row>
    <row r="23" spans="1:22" s="537" customFormat="1" x14ac:dyDescent="0.2">
      <c r="Q23" s="291"/>
    </row>
    <row r="24" spans="1:22" s="537" customFormat="1" x14ac:dyDescent="0.2">
      <c r="A24" s="539" t="s">
        <v>7068</v>
      </c>
    </row>
    <row r="25" spans="1:22" s="537" customFormat="1" x14ac:dyDescent="0.2">
      <c r="A25" s="537" t="s">
        <v>48</v>
      </c>
      <c r="B25" s="40"/>
      <c r="C25" s="40"/>
      <c r="D25" s="40"/>
      <c r="E25" s="40"/>
      <c r="F25" s="40"/>
      <c r="G25" s="40"/>
      <c r="H25" s="40"/>
      <c r="S25" s="40"/>
      <c r="T25" s="40"/>
      <c r="U25" s="40"/>
      <c r="V25" s="40"/>
    </row>
    <row r="26" spans="1:22" s="537" customFormat="1" x14ac:dyDescent="0.2">
      <c r="A26" s="19" t="s">
        <v>4583</v>
      </c>
      <c r="B26" s="40"/>
      <c r="C26" s="40"/>
      <c r="D26" s="40"/>
      <c r="E26" s="40"/>
      <c r="F26" s="40"/>
      <c r="G26" s="40"/>
      <c r="H26" s="40"/>
      <c r="S26" s="40"/>
      <c r="T26" s="40"/>
      <c r="U26" s="40"/>
      <c r="V26" s="40"/>
    </row>
    <row r="27" spans="1:22" x14ac:dyDescent="0.2">
      <c r="A27" s="537" t="s">
        <v>7219</v>
      </c>
      <c r="D27" s="17"/>
      <c r="E27" s="17"/>
    </row>
    <row r="28" spans="1:22" x14ac:dyDescent="0.2">
      <c r="A28" s="11" t="s">
        <v>7577</v>
      </c>
      <c r="B28" s="497" t="s">
        <v>3012</v>
      </c>
      <c r="C28" s="513" t="s">
        <v>7873</v>
      </c>
      <c r="D28" s="12" t="s">
        <v>7542</v>
      </c>
      <c r="E28" s="11"/>
    </row>
    <row r="29" spans="1:22" x14ac:dyDescent="0.2">
      <c r="A29" s="537"/>
      <c r="D29" s="11"/>
      <c r="E29" s="11"/>
    </row>
    <row r="30" spans="1:22" x14ac:dyDescent="0.2">
      <c r="A30" s="17" t="s">
        <v>4086</v>
      </c>
    </row>
    <row r="31" spans="1:22" x14ac:dyDescent="0.2">
      <c r="D31" s="11"/>
      <c r="E31" s="11"/>
    </row>
    <row r="32" spans="1:22" s="17" customFormat="1" ht="89.25" x14ac:dyDescent="0.2">
      <c r="A32" s="542" t="s">
        <v>4083</v>
      </c>
      <c r="B32" s="215" t="s">
        <v>4060</v>
      </c>
      <c r="C32" s="215" t="s">
        <v>4084</v>
      </c>
      <c r="D32" s="215" t="s">
        <v>7223</v>
      </c>
      <c r="E32" s="215" t="s">
        <v>7224</v>
      </c>
      <c r="F32" s="150" t="s">
        <v>7225</v>
      </c>
      <c r="G32" s="215" t="s">
        <v>4065</v>
      </c>
      <c r="H32" s="490" t="s">
        <v>4066</v>
      </c>
      <c r="I32" s="215" t="s">
        <v>4067</v>
      </c>
      <c r="J32" s="215" t="s">
        <v>4061</v>
      </c>
      <c r="K32" s="215" t="s">
        <v>7227</v>
      </c>
      <c r="L32" s="215" t="s">
        <v>2403</v>
      </c>
      <c r="M32" s="215" t="s">
        <v>7222</v>
      </c>
      <c r="N32" s="215" t="s">
        <v>7226</v>
      </c>
      <c r="O32" s="215" t="s">
        <v>4085</v>
      </c>
      <c r="P32" s="38"/>
    </row>
    <row r="33" spans="1:17" s="17" customFormat="1" x14ac:dyDescent="0.2">
      <c r="A33" s="181" t="s">
        <v>7874</v>
      </c>
      <c r="B33" s="181" t="s">
        <v>7979</v>
      </c>
      <c r="C33" s="181" t="s">
        <v>7980</v>
      </c>
      <c r="D33" s="181" t="s">
        <v>7883</v>
      </c>
      <c r="E33" s="181" t="s">
        <v>7884</v>
      </c>
      <c r="F33" s="181" t="s">
        <v>7885</v>
      </c>
      <c r="G33" s="181" t="s">
        <v>7886</v>
      </c>
      <c r="H33" s="181" t="s">
        <v>7981</v>
      </c>
      <c r="I33" s="181" t="s">
        <v>7982</v>
      </c>
      <c r="J33" s="181" t="s">
        <v>7983</v>
      </c>
      <c r="K33" s="181" t="s">
        <v>8010</v>
      </c>
      <c r="L33" s="181" t="s">
        <v>8011</v>
      </c>
      <c r="M33" s="181" t="s">
        <v>8012</v>
      </c>
      <c r="N33" s="181" t="s">
        <v>8013</v>
      </c>
      <c r="O33" s="181" t="s">
        <v>8014</v>
      </c>
      <c r="P33" s="38"/>
    </row>
    <row r="34" spans="1:17" s="17" customFormat="1" x14ac:dyDescent="0.2">
      <c r="A34" s="709" t="s">
        <v>33</v>
      </c>
      <c r="B34" s="672" t="s">
        <v>443</v>
      </c>
      <c r="C34" s="672" t="s">
        <v>541</v>
      </c>
      <c r="D34" s="672" t="s">
        <v>540</v>
      </c>
      <c r="E34" s="672" t="s">
        <v>608</v>
      </c>
      <c r="F34" s="672" t="s">
        <v>1294</v>
      </c>
      <c r="G34" s="672" t="s">
        <v>1293</v>
      </c>
      <c r="H34" s="672" t="s">
        <v>1924</v>
      </c>
      <c r="I34" s="672" t="s">
        <v>247</v>
      </c>
      <c r="J34" s="655" t="s">
        <v>1641</v>
      </c>
      <c r="K34" s="672" t="s">
        <v>1640</v>
      </c>
      <c r="L34" s="672" t="s">
        <v>152</v>
      </c>
      <c r="M34" s="672" t="s">
        <v>1639</v>
      </c>
      <c r="N34" s="655" t="s">
        <v>1638</v>
      </c>
      <c r="O34" s="655" t="s">
        <v>1637</v>
      </c>
      <c r="P34" s="38"/>
    </row>
    <row r="35" spans="1:17" ht="51" x14ac:dyDescent="0.2">
      <c r="A35" s="82" t="s">
        <v>7116</v>
      </c>
      <c r="B35" s="82" t="s">
        <v>7116</v>
      </c>
      <c r="C35" s="82" t="s">
        <v>7116</v>
      </c>
      <c r="D35" s="80" t="s">
        <v>7446</v>
      </c>
      <c r="E35" s="80" t="s">
        <v>7435</v>
      </c>
      <c r="F35" s="80" t="s">
        <v>2107</v>
      </c>
      <c r="G35" s="80" t="s">
        <v>2107</v>
      </c>
      <c r="H35" s="80" t="s">
        <v>2108</v>
      </c>
      <c r="I35" s="80" t="s">
        <v>2108</v>
      </c>
      <c r="J35" s="80" t="s">
        <v>7433</v>
      </c>
      <c r="K35" s="80" t="s">
        <v>2106</v>
      </c>
      <c r="L35" s="80" t="s">
        <v>2106</v>
      </c>
      <c r="M35" s="80" t="s">
        <v>2106</v>
      </c>
      <c r="N35" s="80" t="s">
        <v>2106</v>
      </c>
      <c r="O35" s="80" t="s">
        <v>2106</v>
      </c>
      <c r="P35" s="38"/>
    </row>
    <row r="36" spans="1:17" ht="63.75" x14ac:dyDescent="0.2">
      <c r="A36" s="82" t="s">
        <v>7599</v>
      </c>
      <c r="B36" s="82" t="s">
        <v>7600</v>
      </c>
      <c r="C36" s="82" t="s">
        <v>7601</v>
      </c>
      <c r="D36" s="83"/>
      <c r="E36" s="83"/>
      <c r="F36" s="80" t="s">
        <v>4665</v>
      </c>
      <c r="G36" s="80" t="s">
        <v>4667</v>
      </c>
      <c r="H36" s="80" t="s">
        <v>4209</v>
      </c>
      <c r="I36" s="80" t="s">
        <v>4210</v>
      </c>
      <c r="J36" s="83"/>
      <c r="K36" s="80" t="s">
        <v>4360</v>
      </c>
      <c r="L36" s="80" t="s">
        <v>4360</v>
      </c>
      <c r="M36" s="80" t="s">
        <v>4373</v>
      </c>
      <c r="N36" s="83"/>
      <c r="O36" s="83"/>
      <c r="P36" s="38"/>
    </row>
    <row r="37" spans="1:17" x14ac:dyDescent="0.2">
      <c r="A37" s="83"/>
      <c r="B37" s="83"/>
      <c r="C37" s="83"/>
      <c r="D37" s="83"/>
      <c r="E37" s="83"/>
      <c r="F37" s="80"/>
      <c r="G37" s="80"/>
      <c r="H37" s="80"/>
      <c r="I37" s="80"/>
      <c r="J37" s="83"/>
      <c r="K37" s="80" t="s">
        <v>4252</v>
      </c>
      <c r="L37" s="80" t="s">
        <v>4252</v>
      </c>
      <c r="M37" s="80" t="s">
        <v>4360</v>
      </c>
      <c r="N37" s="80" t="s">
        <v>4360</v>
      </c>
      <c r="O37" s="80" t="s">
        <v>4360</v>
      </c>
      <c r="P37" s="38"/>
    </row>
    <row r="38" spans="1:17" ht="102" x14ac:dyDescent="0.2">
      <c r="A38" s="83"/>
      <c r="B38" s="83"/>
      <c r="C38" s="83"/>
      <c r="D38" s="83"/>
      <c r="E38" s="83"/>
      <c r="F38" s="80"/>
      <c r="G38" s="80"/>
      <c r="H38" s="80"/>
      <c r="I38" s="80"/>
      <c r="J38" s="83"/>
      <c r="K38" s="80"/>
      <c r="L38" s="80" t="s">
        <v>4347</v>
      </c>
      <c r="M38" s="80" t="s">
        <v>7221</v>
      </c>
      <c r="N38" s="75" t="s">
        <v>4226</v>
      </c>
      <c r="O38" s="75" t="s">
        <v>4222</v>
      </c>
      <c r="P38" s="38"/>
    </row>
    <row r="39" spans="1:17" x14ac:dyDescent="0.2">
      <c r="A39" s="83"/>
      <c r="B39" s="83"/>
      <c r="C39" s="83"/>
      <c r="D39" s="83"/>
      <c r="E39" s="83"/>
      <c r="F39" s="543"/>
      <c r="G39" s="543"/>
      <c r="H39" s="543"/>
      <c r="I39" s="543"/>
      <c r="J39" s="83"/>
      <c r="K39" s="80"/>
      <c r="L39" s="75" t="s">
        <v>4472</v>
      </c>
      <c r="M39" s="80" t="s">
        <v>4472</v>
      </c>
      <c r="N39" s="80" t="s">
        <v>4472</v>
      </c>
      <c r="O39" s="80" t="s">
        <v>4472</v>
      </c>
      <c r="P39" s="38"/>
    </row>
    <row r="40" spans="1:17" x14ac:dyDescent="0.2">
      <c r="A40" s="83"/>
      <c r="B40" s="83"/>
      <c r="C40" s="83"/>
      <c r="D40" s="83"/>
      <c r="E40" s="83"/>
      <c r="F40" s="83"/>
      <c r="G40" s="83"/>
      <c r="H40" s="83"/>
      <c r="I40" s="83"/>
      <c r="J40" s="83"/>
      <c r="K40" s="83"/>
      <c r="L40" s="83"/>
      <c r="M40" s="83"/>
      <c r="N40" s="83"/>
      <c r="O40" s="75" t="s">
        <v>5104</v>
      </c>
      <c r="P40" s="38"/>
    </row>
    <row r="41" spans="1:17" x14ac:dyDescent="0.2">
      <c r="D41" s="11"/>
      <c r="E41" s="11"/>
      <c r="P41" s="38"/>
    </row>
    <row r="42" spans="1:17" x14ac:dyDescent="0.2">
      <c r="A42" s="11"/>
      <c r="Q42" s="38"/>
    </row>
    <row r="43" spans="1:17" x14ac:dyDescent="0.2">
      <c r="A43" s="11"/>
      <c r="F43" s="38"/>
      <c r="G43" s="38"/>
      <c r="Q43" s="38"/>
    </row>
    <row r="44" spans="1:17" x14ac:dyDescent="0.2">
      <c r="A44" s="11"/>
      <c r="F44" s="38"/>
      <c r="G44" s="38"/>
      <c r="H44" s="38"/>
      <c r="I44" s="38"/>
      <c r="J44" s="38"/>
      <c r="K44" s="38"/>
      <c r="L44" s="38"/>
      <c r="M44" s="38"/>
      <c r="N44" s="38"/>
      <c r="O44" s="38"/>
      <c r="P44" s="38"/>
      <c r="Q44" s="38"/>
    </row>
    <row r="45" spans="1:17" x14ac:dyDescent="0.2">
      <c r="A45" s="11"/>
      <c r="F45" s="38"/>
      <c r="G45" s="38"/>
      <c r="H45" s="38"/>
      <c r="I45" s="38"/>
      <c r="J45" s="38"/>
      <c r="K45" s="38"/>
      <c r="L45" s="38"/>
      <c r="M45" s="38"/>
      <c r="N45" s="38"/>
      <c r="O45" s="38"/>
      <c r="P45" s="38"/>
      <c r="Q45" s="38"/>
    </row>
    <row r="46" spans="1:17" x14ac:dyDescent="0.2">
      <c r="A46" s="11"/>
      <c r="B46" s="11"/>
      <c r="C46" s="11"/>
      <c r="D46" s="11"/>
      <c r="E46" s="11"/>
    </row>
    <row r="47" spans="1:17" x14ac:dyDescent="0.2">
      <c r="A47" s="11"/>
      <c r="B47" s="11"/>
      <c r="C47" s="11"/>
      <c r="D47" s="11"/>
      <c r="E47" s="11"/>
    </row>
    <row r="48" spans="1:17" x14ac:dyDescent="0.2">
      <c r="B48" s="11"/>
      <c r="C48" s="11"/>
      <c r="D48" s="11"/>
      <c r="E48" s="11"/>
    </row>
    <row r="49" spans="1:6" x14ac:dyDescent="0.2">
      <c r="E49" s="11"/>
    </row>
    <row r="50" spans="1:6" x14ac:dyDescent="0.2">
      <c r="E50" s="11"/>
    </row>
    <row r="51" spans="1:6" x14ac:dyDescent="0.2">
      <c r="E51" s="11"/>
    </row>
    <row r="52" spans="1:6" x14ac:dyDescent="0.2">
      <c r="F52" s="38"/>
    </row>
    <row r="53" spans="1:6" s="35" customFormat="1" x14ac:dyDescent="0.2">
      <c r="A53" s="40"/>
      <c r="B53" s="40"/>
      <c r="C53" s="40"/>
      <c r="D53" s="40"/>
    </row>
    <row r="54" spans="1:6" s="35" customFormat="1" x14ac:dyDescent="0.2">
      <c r="A54" s="40"/>
      <c r="B54" s="40"/>
      <c r="C54" s="40"/>
      <c r="D54" s="40"/>
    </row>
    <row r="55" spans="1:6" s="35" customFormat="1" x14ac:dyDescent="0.2">
      <c r="A55" s="40"/>
      <c r="B55" s="40"/>
      <c r="C55" s="40"/>
      <c r="D55" s="40"/>
    </row>
    <row r="56" spans="1:6" s="35" customFormat="1" x14ac:dyDescent="0.2">
      <c r="A56" s="40"/>
      <c r="B56" s="40"/>
      <c r="C56" s="40"/>
      <c r="D56" s="40"/>
    </row>
    <row r="57" spans="1:6" s="537" customFormat="1" x14ac:dyDescent="0.2"/>
    <row r="58" spans="1:6" s="537" customFormat="1" x14ac:dyDescent="0.2"/>
    <row r="59" spans="1:6" s="537" customFormat="1" x14ac:dyDescent="0.2"/>
    <row r="60" spans="1:6" s="537" customFormat="1" x14ac:dyDescent="0.2"/>
    <row r="61" spans="1:6" s="537" customFormat="1" x14ac:dyDescent="0.2"/>
    <row r="62" spans="1:6" s="537" customFormat="1" x14ac:dyDescent="0.2"/>
    <row r="63" spans="1:6" s="537" customFormat="1" x14ac:dyDescent="0.2"/>
    <row r="64" spans="1:6" x14ac:dyDescent="0.2">
      <c r="A64" s="11"/>
      <c r="B64" s="11"/>
      <c r="C64" s="11"/>
      <c r="D64" s="11"/>
      <c r="E64" s="11"/>
    </row>
    <row r="65" spans="1:5" x14ac:dyDescent="0.2">
      <c r="A65" s="11"/>
      <c r="B65" s="11"/>
      <c r="C65" s="11"/>
      <c r="D65" s="11"/>
      <c r="E65" s="11"/>
    </row>
    <row r="66" spans="1:5" x14ac:dyDescent="0.2">
      <c r="D66" s="11"/>
      <c r="E66" s="11"/>
    </row>
  </sheetData>
  <pageMargins left="0.70866141732283472" right="0.70866141732283472" top="0.74803149606299213" bottom="0.74803149606299213" header="0.31496062992125984" footer="0.31496062992125984"/>
  <pageSetup paperSize="8" scale="41" orientation="landscape" cellComments="asDisplayed"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68"/>
  <sheetViews>
    <sheetView topLeftCell="A40" zoomScale="85" zoomScaleNormal="85" workbookViewId="0">
      <selection activeCell="E4" sqref="E4"/>
    </sheetView>
  </sheetViews>
  <sheetFormatPr defaultColWidth="9.140625" defaultRowHeight="12.75" x14ac:dyDescent="0.2"/>
  <cols>
    <col min="1" max="4" width="21.140625" style="38" customWidth="1"/>
    <col min="5" max="10" width="21.140625" style="11" customWidth="1"/>
    <col min="11" max="11" width="50" style="11" customWidth="1"/>
    <col min="12" max="12" width="14.7109375" style="11" customWidth="1"/>
    <col min="13" max="16384" width="9.140625" style="11"/>
  </cols>
  <sheetData>
    <row r="1" spans="1:23" x14ac:dyDescent="0.2">
      <c r="A1" s="176" t="s">
        <v>5277</v>
      </c>
      <c r="B1" s="740" t="str">
        <f>HYPERLINK("#List!$A$1", "Full")</f>
        <v>Full</v>
      </c>
    </row>
    <row r="2" spans="1:23" x14ac:dyDescent="0.2">
      <c r="A2" s="176"/>
    </row>
    <row r="3" spans="1:23" x14ac:dyDescent="0.2">
      <c r="A3" s="17" t="s">
        <v>7580</v>
      </c>
    </row>
    <row r="4" spans="1:23" x14ac:dyDescent="0.2">
      <c r="A4" s="17" t="s">
        <v>7579</v>
      </c>
    </row>
    <row r="5" spans="1:23" x14ac:dyDescent="0.2">
      <c r="A5" s="17"/>
    </row>
    <row r="6" spans="1:23" x14ac:dyDescent="0.2">
      <c r="A6" s="90" t="s">
        <v>7069</v>
      </c>
    </row>
    <row r="7" spans="1:23" x14ac:dyDescent="0.2">
      <c r="A7" s="537" t="s">
        <v>48</v>
      </c>
    </row>
    <row r="8" spans="1:23" x14ac:dyDescent="0.2">
      <c r="A8" s="19" t="s">
        <v>4583</v>
      </c>
    </row>
    <row r="9" spans="1:23" x14ac:dyDescent="0.2">
      <c r="A9" s="537" t="s">
        <v>7219</v>
      </c>
    </row>
    <row r="10" spans="1:23" x14ac:dyDescent="0.2">
      <c r="A10" s="11" t="s">
        <v>7577</v>
      </c>
      <c r="B10" s="497" t="s">
        <v>3012</v>
      </c>
      <c r="C10" s="513" t="s">
        <v>8275</v>
      </c>
      <c r="D10" s="12" t="s">
        <v>7542</v>
      </c>
      <c r="E10" s="38"/>
      <c r="F10" s="38"/>
      <c r="G10" s="38"/>
      <c r="H10" s="38"/>
      <c r="I10" s="38"/>
      <c r="J10" s="544"/>
      <c r="K10" s="538"/>
      <c r="L10" s="544"/>
    </row>
    <row r="11" spans="1:23" x14ac:dyDescent="0.2">
      <c r="A11" s="537"/>
      <c r="C11" s="176"/>
      <c r="E11" s="38"/>
      <c r="F11" s="38"/>
      <c r="G11" s="38"/>
      <c r="H11" s="38"/>
      <c r="I11" s="38"/>
      <c r="J11" s="544"/>
      <c r="K11" s="538"/>
      <c r="L11" s="544"/>
    </row>
    <row r="12" spans="1:23" x14ac:dyDescent="0.2">
      <c r="A12" s="17" t="s">
        <v>4082</v>
      </c>
      <c r="E12" s="38"/>
      <c r="F12" s="38"/>
      <c r="G12" s="38"/>
      <c r="H12" s="38"/>
      <c r="I12" s="38"/>
      <c r="J12" s="544"/>
      <c r="K12" s="538"/>
      <c r="L12" s="544"/>
    </row>
    <row r="13" spans="1:23" x14ac:dyDescent="0.2">
      <c r="A13" s="544"/>
      <c r="B13" s="538"/>
      <c r="C13" s="544"/>
    </row>
    <row r="14" spans="1:23" x14ac:dyDescent="0.2">
      <c r="A14" s="47"/>
      <c r="B14" s="47"/>
      <c r="C14" s="47"/>
      <c r="D14" s="47"/>
      <c r="E14" s="47"/>
    </row>
    <row r="15" spans="1:23" s="17" customFormat="1" ht="38.25" x14ac:dyDescent="0.2">
      <c r="A15" s="489" t="s">
        <v>4083</v>
      </c>
      <c r="B15" s="60" t="s">
        <v>4060</v>
      </c>
      <c r="C15" s="60" t="s">
        <v>4084</v>
      </c>
      <c r="D15" s="568" t="s">
        <v>4087</v>
      </c>
      <c r="E15" s="710" t="s">
        <v>4088</v>
      </c>
      <c r="F15" s="548" t="s">
        <v>4089</v>
      </c>
      <c r="G15" s="60" t="s">
        <v>4090</v>
      </c>
      <c r="H15" s="491" t="s">
        <v>4061</v>
      </c>
      <c r="I15" s="491" t="s">
        <v>7231</v>
      </c>
      <c r="J15" s="60" t="s">
        <v>4091</v>
      </c>
      <c r="K15" s="60" t="s">
        <v>4092</v>
      </c>
      <c r="L15" s="38"/>
      <c r="M15" s="11"/>
      <c r="N15" s="11"/>
      <c r="O15" s="11"/>
      <c r="P15" s="11"/>
      <c r="Q15" s="11"/>
      <c r="R15" s="11"/>
      <c r="S15" s="11"/>
      <c r="T15" s="11"/>
      <c r="U15" s="11"/>
      <c r="V15" s="11"/>
      <c r="W15" s="11"/>
    </row>
    <row r="16" spans="1:23" s="51" customFormat="1" x14ac:dyDescent="0.2">
      <c r="A16" s="26" t="s">
        <v>7835</v>
      </c>
      <c r="B16" s="181" t="s">
        <v>7836</v>
      </c>
      <c r="C16" s="181" t="s">
        <v>7837</v>
      </c>
      <c r="D16" s="219" t="s">
        <v>7838</v>
      </c>
      <c r="E16" s="219" t="s">
        <v>7839</v>
      </c>
      <c r="F16" s="181" t="s">
        <v>7840</v>
      </c>
      <c r="G16" s="181" t="s">
        <v>7841</v>
      </c>
      <c r="H16" s="181" t="s">
        <v>7856</v>
      </c>
      <c r="I16" s="181" t="s">
        <v>7863</v>
      </c>
      <c r="J16" s="181" t="s">
        <v>7864</v>
      </c>
      <c r="K16" s="181" t="s">
        <v>7865</v>
      </c>
      <c r="L16" s="38"/>
      <c r="M16" s="11"/>
      <c r="N16" s="11"/>
      <c r="O16" s="11"/>
      <c r="P16" s="11"/>
      <c r="Q16" s="11"/>
      <c r="R16" s="11"/>
      <c r="S16" s="11"/>
      <c r="T16" s="11"/>
      <c r="U16" s="11"/>
      <c r="V16" s="11"/>
      <c r="W16" s="11"/>
    </row>
    <row r="17" spans="1:26" s="51" customFormat="1" x14ac:dyDescent="0.2">
      <c r="A17" s="444" t="s">
        <v>23</v>
      </c>
      <c r="B17" s="711" t="s">
        <v>227</v>
      </c>
      <c r="C17" s="711" t="s">
        <v>208</v>
      </c>
      <c r="D17" s="639" t="s">
        <v>0</v>
      </c>
      <c r="E17" s="639" t="s">
        <v>241</v>
      </c>
      <c r="F17" s="711" t="s">
        <v>244</v>
      </c>
      <c r="G17" s="711" t="s">
        <v>364</v>
      </c>
      <c r="H17" s="655" t="s">
        <v>243</v>
      </c>
      <c r="I17" s="711" t="s">
        <v>242</v>
      </c>
      <c r="J17" s="711" t="s">
        <v>372</v>
      </c>
      <c r="K17" s="711" t="s">
        <v>1680</v>
      </c>
      <c r="L17" s="38"/>
      <c r="M17" s="11"/>
      <c r="N17" s="11"/>
      <c r="O17" s="11"/>
      <c r="P17" s="11"/>
      <c r="Q17" s="11"/>
      <c r="R17" s="11"/>
      <c r="S17" s="11"/>
      <c r="T17" s="11"/>
      <c r="U17" s="11"/>
      <c r="V17" s="11"/>
      <c r="W17" s="11"/>
    </row>
    <row r="18" spans="1:26" ht="38.25" x14ac:dyDescent="0.2">
      <c r="A18" s="82" t="s">
        <v>7116</v>
      </c>
      <c r="B18" s="82" t="s">
        <v>7116</v>
      </c>
      <c r="C18" s="82" t="s">
        <v>7116</v>
      </c>
      <c r="D18" s="73"/>
      <c r="E18" s="73"/>
      <c r="F18" s="75" t="s">
        <v>7419</v>
      </c>
      <c r="G18" s="75" t="s">
        <v>7148</v>
      </c>
      <c r="H18" s="80" t="s">
        <v>7433</v>
      </c>
      <c r="I18" s="80" t="s">
        <v>2106</v>
      </c>
      <c r="J18" s="80" t="s">
        <v>2106</v>
      </c>
      <c r="K18" s="75" t="s">
        <v>2107</v>
      </c>
      <c r="L18" s="38"/>
    </row>
    <row r="19" spans="1:26" ht="63.75" x14ac:dyDescent="0.2">
      <c r="A19" s="4" t="s">
        <v>7599</v>
      </c>
      <c r="B19" s="4" t="s">
        <v>7600</v>
      </c>
      <c r="C19" s="4" t="s">
        <v>7601</v>
      </c>
      <c r="D19" s="4" t="s">
        <v>7593</v>
      </c>
      <c r="E19" s="4" t="s">
        <v>7594</v>
      </c>
      <c r="F19" s="73"/>
      <c r="G19" s="75" t="s">
        <v>4757</v>
      </c>
      <c r="H19" s="73"/>
      <c r="I19" s="80" t="s">
        <v>4373</v>
      </c>
      <c r="J19" s="80" t="s">
        <v>4360</v>
      </c>
      <c r="K19" s="75" t="s">
        <v>4668</v>
      </c>
      <c r="L19" s="38"/>
    </row>
    <row r="20" spans="1:26" x14ac:dyDescent="0.2">
      <c r="A20" s="75"/>
      <c r="B20" s="75"/>
      <c r="C20" s="75"/>
      <c r="D20" s="75"/>
      <c r="E20" s="75"/>
      <c r="F20" s="73"/>
      <c r="G20" s="75"/>
      <c r="H20" s="83"/>
      <c r="I20" s="80" t="s">
        <v>4360</v>
      </c>
      <c r="J20" s="75" t="s">
        <v>4226</v>
      </c>
      <c r="K20" s="75"/>
      <c r="L20" s="38"/>
    </row>
    <row r="21" spans="1:26" x14ac:dyDescent="0.2">
      <c r="A21" s="73"/>
      <c r="B21" s="73"/>
      <c r="C21" s="73"/>
      <c r="D21" s="73"/>
      <c r="E21" s="73"/>
      <c r="F21" s="73"/>
      <c r="G21" s="80"/>
      <c r="H21" s="83"/>
      <c r="I21" s="80" t="s">
        <v>7221</v>
      </c>
      <c r="J21" s="80" t="s">
        <v>4472</v>
      </c>
      <c r="K21" s="75"/>
      <c r="L21" s="38"/>
    </row>
    <row r="22" spans="1:26" x14ac:dyDescent="0.2">
      <c r="A22" s="73"/>
      <c r="B22" s="73"/>
      <c r="C22" s="73"/>
      <c r="D22" s="73"/>
      <c r="E22" s="73"/>
      <c r="F22" s="73"/>
      <c r="G22" s="73"/>
      <c r="H22" s="80"/>
      <c r="I22" s="80" t="s">
        <v>4472</v>
      </c>
      <c r="J22" s="80"/>
      <c r="K22" s="80"/>
      <c r="L22" s="38"/>
    </row>
    <row r="23" spans="1:26" x14ac:dyDescent="0.2">
      <c r="A23" s="11"/>
      <c r="B23" s="537"/>
      <c r="C23" s="353"/>
      <c r="D23" s="353"/>
      <c r="E23" s="353"/>
      <c r="F23" s="353"/>
      <c r="G23" s="353"/>
      <c r="H23" s="496"/>
      <c r="J23" s="10"/>
      <c r="K23" s="496"/>
      <c r="L23" s="496"/>
      <c r="M23" s="38"/>
    </row>
    <row r="24" spans="1:26" x14ac:dyDescent="0.2">
      <c r="A24" s="90" t="s">
        <v>7070</v>
      </c>
      <c r="B24" s="537"/>
      <c r="C24" s="353"/>
      <c r="D24" s="353"/>
      <c r="E24" s="353"/>
      <c r="F24" s="353"/>
      <c r="G24" s="353"/>
      <c r="H24" s="496"/>
      <c r="J24" s="10"/>
      <c r="K24" s="496"/>
      <c r="L24" s="496"/>
      <c r="M24" s="38"/>
    </row>
    <row r="25" spans="1:26" x14ac:dyDescent="0.2">
      <c r="A25" s="537" t="s">
        <v>48</v>
      </c>
      <c r="B25" s="537"/>
      <c r="C25" s="353"/>
      <c r="D25" s="353"/>
      <c r="E25" s="353"/>
      <c r="F25" s="353"/>
      <c r="G25" s="353"/>
      <c r="H25" s="496"/>
      <c r="J25" s="10"/>
      <c r="K25" s="496"/>
      <c r="L25" s="496"/>
      <c r="M25" s="38"/>
    </row>
    <row r="26" spans="1:26" x14ac:dyDescent="0.2">
      <c r="A26" s="19" t="s">
        <v>4583</v>
      </c>
      <c r="B26" s="537"/>
      <c r="C26" s="353"/>
      <c r="D26" s="353"/>
      <c r="E26" s="353"/>
      <c r="F26" s="353"/>
      <c r="G26" s="353"/>
      <c r="H26" s="496"/>
      <c r="J26" s="10"/>
      <c r="K26" s="496"/>
      <c r="L26" s="496"/>
      <c r="M26" s="38"/>
    </row>
    <row r="27" spans="1:26" x14ac:dyDescent="0.2">
      <c r="A27" s="537" t="s">
        <v>7219</v>
      </c>
      <c r="B27" s="537"/>
      <c r="C27" s="353"/>
      <c r="D27" s="353"/>
      <c r="E27" s="353"/>
      <c r="F27" s="353"/>
      <c r="G27" s="353"/>
      <c r="H27" s="496"/>
      <c r="J27" s="10"/>
      <c r="K27" s="496"/>
      <c r="L27" s="496"/>
      <c r="M27" s="38"/>
    </row>
    <row r="28" spans="1:26" x14ac:dyDescent="0.2">
      <c r="A28" s="11" t="s">
        <v>7577</v>
      </c>
      <c r="B28" s="497" t="s">
        <v>3012</v>
      </c>
      <c r="C28" s="513" t="s">
        <v>8275</v>
      </c>
      <c r="D28" s="12" t="s">
        <v>7542</v>
      </c>
      <c r="E28" s="40"/>
      <c r="F28" s="40"/>
      <c r="G28" s="40"/>
      <c r="H28" s="339"/>
      <c r="L28" s="545"/>
      <c r="M28" s="38"/>
    </row>
    <row r="29" spans="1:26" x14ac:dyDescent="0.2">
      <c r="A29" s="11"/>
      <c r="L29" s="38"/>
      <c r="M29" s="38"/>
    </row>
    <row r="30" spans="1:26" x14ac:dyDescent="0.2">
      <c r="A30" s="17" t="s">
        <v>4086</v>
      </c>
      <c r="B30" s="546"/>
    </row>
    <row r="31" spans="1:26" x14ac:dyDescent="0.2">
      <c r="A31" s="546"/>
      <c r="B31" s="546"/>
    </row>
    <row r="32" spans="1:26" s="17" customFormat="1" ht="38.25" x14ac:dyDescent="0.2">
      <c r="A32" s="489" t="s">
        <v>4083</v>
      </c>
      <c r="B32" s="60" t="s">
        <v>4060</v>
      </c>
      <c r="C32" s="60" t="s">
        <v>4084</v>
      </c>
      <c r="D32" s="60" t="s">
        <v>4087</v>
      </c>
      <c r="E32" s="547" t="s">
        <v>4088</v>
      </c>
      <c r="F32" s="548" t="s">
        <v>4089</v>
      </c>
      <c r="G32" s="60" t="s">
        <v>4090</v>
      </c>
      <c r="H32" s="491" t="s">
        <v>4061</v>
      </c>
      <c r="I32" s="491" t="s">
        <v>7231</v>
      </c>
      <c r="J32" s="60" t="s">
        <v>4091</v>
      </c>
      <c r="K32" s="60" t="s">
        <v>4092</v>
      </c>
      <c r="L32" s="38"/>
      <c r="M32" s="38"/>
      <c r="N32" s="38"/>
      <c r="O32" s="38"/>
      <c r="P32" s="38"/>
      <c r="Q32" s="38"/>
      <c r="R32" s="38"/>
      <c r="S32" s="11"/>
      <c r="T32" s="38"/>
      <c r="U32" s="38"/>
      <c r="V32" s="38"/>
      <c r="W32" s="38"/>
      <c r="X32" s="38"/>
      <c r="Y32" s="38"/>
      <c r="Z32" s="38"/>
    </row>
    <row r="33" spans="1:27" s="51" customFormat="1" x14ac:dyDescent="0.2">
      <c r="A33" s="26" t="s">
        <v>7867</v>
      </c>
      <c r="B33" s="181" t="s">
        <v>7868</v>
      </c>
      <c r="C33" s="181" t="s">
        <v>7869</v>
      </c>
      <c r="D33" s="181" t="s">
        <v>7871</v>
      </c>
      <c r="E33" s="181" t="s">
        <v>7872</v>
      </c>
      <c r="F33" s="181" t="s">
        <v>7873</v>
      </c>
      <c r="G33" s="181" t="s">
        <v>7874</v>
      </c>
      <c r="H33" s="181" t="s">
        <v>7979</v>
      </c>
      <c r="I33" s="181" t="s">
        <v>7980</v>
      </c>
      <c r="J33" s="181" t="s">
        <v>7883</v>
      </c>
      <c r="K33" s="181" t="s">
        <v>7884</v>
      </c>
      <c r="L33" s="38"/>
      <c r="M33" s="38"/>
      <c r="N33" s="38"/>
      <c r="O33" s="38"/>
      <c r="P33" s="38"/>
      <c r="Q33" s="38"/>
      <c r="R33" s="38"/>
      <c r="S33" s="11"/>
      <c r="T33" s="38"/>
      <c r="U33" s="38"/>
      <c r="V33" s="38"/>
      <c r="W33" s="38"/>
      <c r="X33" s="38"/>
      <c r="Y33" s="38"/>
      <c r="Z33" s="38"/>
    </row>
    <row r="34" spans="1:27" s="51" customFormat="1" x14ac:dyDescent="0.2">
      <c r="A34" s="444" t="s">
        <v>33</v>
      </c>
      <c r="B34" s="711" t="s">
        <v>443</v>
      </c>
      <c r="C34" s="711" t="s">
        <v>541</v>
      </c>
      <c r="D34" s="711" t="s">
        <v>540</v>
      </c>
      <c r="E34" s="711" t="s">
        <v>1640</v>
      </c>
      <c r="F34" s="711" t="s">
        <v>1639</v>
      </c>
      <c r="G34" s="711" t="s">
        <v>1638</v>
      </c>
      <c r="H34" s="655" t="s">
        <v>1637</v>
      </c>
      <c r="I34" s="711" t="s">
        <v>1636</v>
      </c>
      <c r="J34" s="711" t="s">
        <v>1635</v>
      </c>
      <c r="K34" s="711" t="s">
        <v>1634</v>
      </c>
      <c r="L34" s="38"/>
      <c r="M34" s="38"/>
      <c r="N34" s="38"/>
      <c r="O34" s="38"/>
      <c r="P34" s="38"/>
      <c r="Q34" s="38"/>
      <c r="R34" s="38"/>
      <c r="S34" s="11"/>
      <c r="T34" s="38"/>
      <c r="U34" s="38"/>
      <c r="V34" s="38"/>
      <c r="W34" s="38"/>
      <c r="X34" s="38"/>
      <c r="Y34" s="38"/>
      <c r="Z34" s="38"/>
    </row>
    <row r="35" spans="1:27" ht="38.25" x14ac:dyDescent="0.2">
      <c r="A35" s="82" t="s">
        <v>7116</v>
      </c>
      <c r="B35" s="82" t="s">
        <v>7116</v>
      </c>
      <c r="C35" s="82" t="s">
        <v>7116</v>
      </c>
      <c r="D35" s="75"/>
      <c r="E35" s="75"/>
      <c r="F35" s="75" t="s">
        <v>7419</v>
      </c>
      <c r="G35" s="75" t="s">
        <v>7148</v>
      </c>
      <c r="H35" s="80" t="s">
        <v>7433</v>
      </c>
      <c r="I35" s="80" t="s">
        <v>2106</v>
      </c>
      <c r="J35" s="80" t="s">
        <v>2106</v>
      </c>
      <c r="K35" s="75" t="s">
        <v>2107</v>
      </c>
      <c r="L35" s="38"/>
      <c r="M35" s="38"/>
      <c r="N35" s="38"/>
      <c r="O35" s="38"/>
      <c r="P35" s="38"/>
      <c r="Q35" s="38"/>
      <c r="R35" s="38"/>
      <c r="T35" s="38"/>
      <c r="U35" s="38"/>
      <c r="V35" s="38"/>
      <c r="W35" s="38"/>
      <c r="X35" s="38"/>
      <c r="Y35" s="38"/>
      <c r="Z35" s="38"/>
    </row>
    <row r="36" spans="1:27" ht="63.75" x14ac:dyDescent="0.2">
      <c r="A36" s="4" t="s">
        <v>7599</v>
      </c>
      <c r="B36" s="4" t="s">
        <v>7600</v>
      </c>
      <c r="C36" s="4" t="s">
        <v>7601</v>
      </c>
      <c r="D36" s="4" t="s">
        <v>7593</v>
      </c>
      <c r="E36" s="4" t="s">
        <v>7594</v>
      </c>
      <c r="F36" s="73"/>
      <c r="G36" s="75" t="s">
        <v>4757</v>
      </c>
      <c r="H36" s="73"/>
      <c r="I36" s="80" t="s">
        <v>4373</v>
      </c>
      <c r="J36" s="80" t="s">
        <v>4360</v>
      </c>
      <c r="K36" s="75" t="s">
        <v>4668</v>
      </c>
      <c r="L36" s="38"/>
      <c r="M36" s="38"/>
      <c r="N36" s="38"/>
      <c r="O36" s="38"/>
      <c r="P36" s="38"/>
      <c r="Q36" s="38"/>
      <c r="R36" s="38"/>
      <c r="T36" s="38"/>
      <c r="U36" s="38"/>
      <c r="V36" s="38"/>
      <c r="W36" s="38"/>
      <c r="X36" s="38"/>
      <c r="Y36" s="38"/>
      <c r="Z36" s="38"/>
    </row>
    <row r="37" spans="1:27" x14ac:dyDescent="0.2">
      <c r="A37" s="83"/>
      <c r="B37" s="83"/>
      <c r="C37" s="83"/>
      <c r="D37" s="83"/>
      <c r="E37" s="83"/>
      <c r="F37" s="73"/>
      <c r="G37" s="75"/>
      <c r="H37" s="83"/>
      <c r="I37" s="80" t="s">
        <v>4360</v>
      </c>
      <c r="J37" s="75" t="s">
        <v>4226</v>
      </c>
      <c r="K37" s="75"/>
      <c r="L37" s="38"/>
      <c r="M37" s="38"/>
      <c r="N37" s="38"/>
      <c r="O37" s="38"/>
      <c r="P37" s="38"/>
      <c r="Q37" s="38"/>
      <c r="R37" s="38"/>
      <c r="T37" s="38"/>
      <c r="U37" s="38"/>
      <c r="V37" s="38"/>
      <c r="W37" s="38"/>
      <c r="X37" s="38"/>
      <c r="Y37" s="38"/>
      <c r="Z37" s="38"/>
    </row>
    <row r="38" spans="1:27" x14ac:dyDescent="0.2">
      <c r="A38" s="73"/>
      <c r="B38" s="73"/>
      <c r="C38" s="73"/>
      <c r="D38" s="73"/>
      <c r="E38" s="73"/>
      <c r="F38" s="73"/>
      <c r="G38" s="80"/>
      <c r="H38" s="83"/>
      <c r="I38" s="80" t="s">
        <v>7221</v>
      </c>
      <c r="J38" s="80" t="s">
        <v>4472</v>
      </c>
      <c r="K38" s="75"/>
      <c r="L38" s="38"/>
      <c r="M38" s="38"/>
      <c r="N38" s="38"/>
      <c r="O38" s="38"/>
      <c r="P38" s="38"/>
      <c r="Q38" s="38"/>
      <c r="R38" s="38"/>
      <c r="T38" s="38"/>
      <c r="U38" s="38"/>
      <c r="V38" s="38"/>
      <c r="W38" s="38"/>
      <c r="X38" s="38"/>
      <c r="Y38" s="38"/>
      <c r="Z38" s="38"/>
    </row>
    <row r="39" spans="1:27" x14ac:dyDescent="0.2">
      <c r="A39" s="73"/>
      <c r="B39" s="73"/>
      <c r="C39" s="73"/>
      <c r="D39" s="73"/>
      <c r="E39" s="73"/>
      <c r="F39" s="73"/>
      <c r="G39" s="80"/>
      <c r="H39" s="83"/>
      <c r="I39" s="80" t="s">
        <v>4472</v>
      </c>
      <c r="J39" s="80"/>
      <c r="K39" s="80"/>
      <c r="L39" s="38"/>
      <c r="M39" s="38"/>
      <c r="N39" s="38"/>
      <c r="O39" s="38"/>
      <c r="P39" s="38"/>
      <c r="Q39" s="38"/>
      <c r="R39" s="38"/>
      <c r="T39" s="38"/>
      <c r="U39" s="38"/>
      <c r="V39" s="38"/>
      <c r="W39" s="38"/>
      <c r="X39" s="38"/>
      <c r="Y39" s="38"/>
      <c r="Z39" s="38"/>
    </row>
    <row r="40" spans="1:27" x14ac:dyDescent="0.2">
      <c r="A40" s="537"/>
      <c r="B40" s="537"/>
      <c r="C40" s="537"/>
      <c r="D40" s="537"/>
      <c r="E40" s="537"/>
      <c r="F40" s="537"/>
      <c r="G40" s="496"/>
      <c r="I40" s="10"/>
      <c r="J40" s="496"/>
      <c r="K40" s="496"/>
      <c r="L40" s="38"/>
      <c r="M40" s="38"/>
      <c r="N40" s="38"/>
      <c r="O40" s="38"/>
      <c r="P40" s="38"/>
      <c r="Q40" s="38"/>
      <c r="R40" s="38"/>
      <c r="T40" s="38"/>
      <c r="U40" s="38"/>
      <c r="V40" s="38"/>
      <c r="W40" s="38"/>
      <c r="X40" s="38"/>
      <c r="Y40" s="38"/>
      <c r="Z40" s="38"/>
    </row>
    <row r="41" spans="1:27" x14ac:dyDescent="0.2">
      <c r="A41" s="90" t="s">
        <v>7071</v>
      </c>
      <c r="B41" s="537"/>
      <c r="C41" s="537"/>
      <c r="D41" s="537"/>
      <c r="E41" s="537"/>
      <c r="F41" s="537"/>
      <c r="G41" s="496"/>
      <c r="I41" s="10"/>
      <c r="J41" s="496"/>
      <c r="K41" s="496"/>
      <c r="L41" s="38"/>
      <c r="M41" s="38"/>
      <c r="N41" s="38"/>
      <c r="O41" s="38"/>
      <c r="P41" s="38"/>
      <c r="Q41" s="38"/>
      <c r="R41" s="38"/>
      <c r="T41" s="38"/>
      <c r="U41" s="38"/>
      <c r="V41" s="38"/>
      <c r="W41" s="38"/>
      <c r="X41" s="38"/>
      <c r="Y41" s="38"/>
      <c r="Z41" s="38"/>
    </row>
    <row r="42" spans="1:27" x14ac:dyDescent="0.2">
      <c r="A42" s="537" t="s">
        <v>48</v>
      </c>
      <c r="B42" s="537"/>
      <c r="C42" s="537"/>
      <c r="D42" s="537"/>
      <c r="E42" s="537"/>
      <c r="F42" s="537"/>
      <c r="G42" s="496"/>
      <c r="I42" s="10"/>
      <c r="J42" s="496"/>
      <c r="K42" s="496"/>
      <c r="L42" s="38"/>
      <c r="M42" s="38"/>
      <c r="N42" s="38"/>
      <c r="O42" s="38"/>
      <c r="P42" s="38"/>
      <c r="Q42" s="38"/>
      <c r="R42" s="38"/>
      <c r="T42" s="38"/>
      <c r="U42" s="38"/>
      <c r="V42" s="38"/>
      <c r="W42" s="38"/>
      <c r="X42" s="38"/>
      <c r="Y42" s="38"/>
      <c r="Z42" s="38"/>
    </row>
    <row r="43" spans="1:27" x14ac:dyDescent="0.2">
      <c r="A43" s="19" t="s">
        <v>4583</v>
      </c>
      <c r="B43" s="537"/>
      <c r="C43" s="537"/>
      <c r="D43" s="537"/>
      <c r="E43" s="537"/>
      <c r="F43" s="537"/>
      <c r="G43" s="496"/>
      <c r="I43" s="10"/>
      <c r="J43" s="496"/>
      <c r="K43" s="496"/>
      <c r="L43" s="38"/>
      <c r="M43" s="38"/>
      <c r="N43" s="38"/>
      <c r="O43" s="38"/>
      <c r="P43" s="38"/>
      <c r="Q43" s="38"/>
      <c r="R43" s="38"/>
      <c r="T43" s="38"/>
      <c r="U43" s="38"/>
      <c r="V43" s="38"/>
      <c r="W43" s="38"/>
      <c r="X43" s="38"/>
      <c r="Y43" s="38"/>
      <c r="Z43" s="38"/>
    </row>
    <row r="44" spans="1:27" x14ac:dyDescent="0.2">
      <c r="A44" s="537" t="s">
        <v>7219</v>
      </c>
      <c r="B44" s="537"/>
      <c r="C44" s="537"/>
      <c r="D44" s="537"/>
      <c r="E44" s="537"/>
      <c r="F44" s="537"/>
      <c r="G44" s="496"/>
      <c r="I44" s="10"/>
      <c r="J44" s="496"/>
      <c r="K44" s="496"/>
      <c r="L44" s="38"/>
      <c r="M44" s="38"/>
      <c r="N44" s="38"/>
      <c r="O44" s="38"/>
      <c r="P44" s="38"/>
      <c r="Q44" s="38"/>
      <c r="R44" s="38"/>
      <c r="T44" s="38"/>
      <c r="U44" s="38"/>
      <c r="V44" s="38"/>
      <c r="W44" s="38"/>
      <c r="X44" s="38"/>
      <c r="Y44" s="38"/>
      <c r="Z44" s="38"/>
    </row>
    <row r="45" spans="1:27" x14ac:dyDescent="0.2">
      <c r="A45" s="11"/>
      <c r="B45" s="40"/>
      <c r="C45" s="40"/>
      <c r="D45" s="40"/>
      <c r="E45" s="40"/>
      <c r="F45" s="40"/>
      <c r="G45" s="40"/>
      <c r="M45" s="38"/>
      <c r="N45" s="38"/>
      <c r="O45" s="38"/>
      <c r="P45" s="38"/>
      <c r="Q45" s="38"/>
      <c r="R45" s="38"/>
      <c r="S45" s="38"/>
      <c r="U45" s="38"/>
      <c r="V45" s="38"/>
      <c r="W45" s="38"/>
      <c r="X45" s="38"/>
      <c r="Y45" s="38"/>
      <c r="Z45" s="38"/>
      <c r="AA45" s="38"/>
    </row>
    <row r="46" spans="1:27" x14ac:dyDescent="0.2">
      <c r="A46" s="60" t="s">
        <v>4087</v>
      </c>
      <c r="B46" s="60" t="s">
        <v>4096</v>
      </c>
      <c r="C46" s="60" t="s">
        <v>4094</v>
      </c>
      <c r="D46" s="60" t="s">
        <v>4095</v>
      </c>
      <c r="E46" s="60" t="s">
        <v>4093</v>
      </c>
      <c r="F46" s="60" t="s">
        <v>14</v>
      </c>
      <c r="G46" s="60" t="s">
        <v>4097</v>
      </c>
      <c r="H46" s="60" t="s">
        <v>7241</v>
      </c>
      <c r="I46" s="38"/>
      <c r="J46" s="38"/>
      <c r="K46" s="38"/>
      <c r="L46" s="38"/>
      <c r="M46" s="38"/>
      <c r="N46" s="38"/>
      <c r="O46" s="38"/>
      <c r="P46" s="38"/>
      <c r="Q46" s="38"/>
      <c r="R46" s="38"/>
      <c r="S46" s="38"/>
      <c r="U46" s="38"/>
      <c r="V46" s="38"/>
      <c r="W46" s="38"/>
      <c r="X46" s="38"/>
      <c r="Y46" s="38"/>
    </row>
    <row r="47" spans="1:27" x14ac:dyDescent="0.2">
      <c r="A47" s="181" t="s">
        <v>7885</v>
      </c>
      <c r="B47" s="181" t="s">
        <v>7981</v>
      </c>
      <c r="C47" s="181" t="s">
        <v>7982</v>
      </c>
      <c r="D47" s="181" t="s">
        <v>7983</v>
      </c>
      <c r="E47" s="181" t="s">
        <v>8010</v>
      </c>
      <c r="F47" s="181" t="s">
        <v>8011</v>
      </c>
      <c r="G47" s="181" t="s">
        <v>8012</v>
      </c>
      <c r="H47" s="181" t="s">
        <v>8013</v>
      </c>
      <c r="I47" s="38"/>
      <c r="J47" s="38"/>
      <c r="K47" s="38"/>
      <c r="L47" s="38"/>
      <c r="M47" s="38"/>
      <c r="N47" s="38"/>
      <c r="O47" s="38"/>
      <c r="P47" s="38"/>
      <c r="Q47" s="38"/>
      <c r="R47" s="38"/>
      <c r="S47" s="38"/>
      <c r="U47" s="38"/>
      <c r="V47" s="38"/>
      <c r="W47" s="38"/>
      <c r="X47" s="38"/>
      <c r="Y47" s="38"/>
    </row>
    <row r="48" spans="1:27" x14ac:dyDescent="0.2">
      <c r="A48" s="711" t="s">
        <v>0</v>
      </c>
      <c r="B48" s="711" t="s">
        <v>226</v>
      </c>
      <c r="C48" s="711" t="s">
        <v>266</v>
      </c>
      <c r="D48" s="656" t="s">
        <v>265</v>
      </c>
      <c r="E48" s="711" t="s">
        <v>233</v>
      </c>
      <c r="F48" s="711" t="s">
        <v>257</v>
      </c>
      <c r="G48" s="711" t="s">
        <v>246</v>
      </c>
      <c r="H48" s="711"/>
      <c r="I48" s="38"/>
      <c r="J48" s="38"/>
      <c r="K48" s="38"/>
      <c r="L48" s="38"/>
      <c r="M48" s="38"/>
      <c r="N48" s="38"/>
      <c r="O48" s="38"/>
      <c r="P48" s="38"/>
      <c r="Q48" s="38"/>
      <c r="R48" s="38"/>
      <c r="S48" s="38"/>
      <c r="U48" s="38"/>
      <c r="V48" s="38"/>
      <c r="W48" s="38"/>
      <c r="X48" s="38"/>
      <c r="Y48" s="38"/>
    </row>
    <row r="49" spans="1:27" ht="38.25" x14ac:dyDescent="0.2">
      <c r="A49" s="82" t="s">
        <v>7116</v>
      </c>
      <c r="B49" s="75" t="s">
        <v>2107</v>
      </c>
      <c r="C49" s="75" t="s">
        <v>7439</v>
      </c>
      <c r="D49" s="75" t="s">
        <v>7403</v>
      </c>
      <c r="E49" s="75" t="s">
        <v>2107</v>
      </c>
      <c r="F49" s="75" t="s">
        <v>2107</v>
      </c>
      <c r="G49" s="75" t="s">
        <v>2108</v>
      </c>
      <c r="H49" s="75" t="s">
        <v>7445</v>
      </c>
      <c r="I49" s="38"/>
      <c r="J49" s="38"/>
      <c r="K49" s="38"/>
      <c r="L49" s="38"/>
      <c r="M49" s="38"/>
      <c r="N49" s="38"/>
      <c r="O49" s="38"/>
      <c r="P49" s="38"/>
      <c r="Q49" s="38"/>
      <c r="R49" s="38"/>
      <c r="S49" s="38"/>
      <c r="U49" s="38"/>
      <c r="V49" s="38"/>
      <c r="W49" s="38"/>
      <c r="X49" s="38"/>
      <c r="Y49" s="38"/>
    </row>
    <row r="50" spans="1:27" x14ac:dyDescent="0.2">
      <c r="A50" s="73" t="s">
        <v>7593</v>
      </c>
      <c r="B50" s="75" t="s">
        <v>4669</v>
      </c>
      <c r="C50" s="73"/>
      <c r="D50" s="73"/>
      <c r="E50" s="75" t="s">
        <v>7176</v>
      </c>
      <c r="F50" s="75" t="s">
        <v>7177</v>
      </c>
      <c r="G50" s="75" t="s">
        <v>4214</v>
      </c>
      <c r="H50" s="75" t="s">
        <v>106</v>
      </c>
      <c r="I50" s="38"/>
      <c r="J50" s="38"/>
      <c r="K50" s="38"/>
      <c r="L50" s="38"/>
      <c r="M50" s="38"/>
      <c r="N50" s="38"/>
      <c r="O50" s="38"/>
      <c r="P50" s="38"/>
      <c r="Q50" s="38"/>
      <c r="R50" s="38"/>
      <c r="S50" s="38"/>
      <c r="U50" s="38"/>
      <c r="V50" s="38"/>
      <c r="W50" s="38"/>
      <c r="X50" s="38"/>
      <c r="Y50" s="38"/>
    </row>
    <row r="51" spans="1:27" x14ac:dyDescent="0.2">
      <c r="A51" s="11"/>
      <c r="B51" s="11"/>
      <c r="C51" s="11"/>
      <c r="D51" s="11"/>
      <c r="I51" s="38"/>
      <c r="J51" s="38"/>
      <c r="K51" s="38"/>
      <c r="L51" s="38"/>
      <c r="M51" s="38"/>
      <c r="N51" s="38"/>
      <c r="O51" s="38"/>
      <c r="P51" s="38"/>
      <c r="Q51" s="38"/>
      <c r="R51" s="38"/>
      <c r="S51" s="38"/>
      <c r="U51" s="38"/>
      <c r="V51" s="38"/>
      <c r="W51" s="38"/>
      <c r="X51" s="38"/>
      <c r="Y51" s="38"/>
    </row>
    <row r="52" spans="1:27" x14ac:dyDescent="0.2">
      <c r="A52" s="90" t="s">
        <v>7072</v>
      </c>
      <c r="B52" s="329"/>
      <c r="C52" s="537"/>
      <c r="D52" s="537"/>
      <c r="E52" s="329"/>
      <c r="F52" s="329"/>
      <c r="G52" s="329"/>
      <c r="H52" s="329"/>
      <c r="I52" s="38"/>
      <c r="J52" s="38"/>
      <c r="K52" s="38"/>
      <c r="L52" s="38"/>
      <c r="M52" s="38"/>
      <c r="N52" s="38"/>
      <c r="O52" s="38"/>
      <c r="P52" s="38"/>
      <c r="Q52" s="38"/>
      <c r="R52" s="38"/>
      <c r="S52" s="38"/>
      <c r="U52" s="38"/>
      <c r="V52" s="38"/>
      <c r="W52" s="38"/>
      <c r="X52" s="38"/>
      <c r="Y52" s="38"/>
    </row>
    <row r="53" spans="1:27" x14ac:dyDescent="0.2">
      <c r="A53" s="537" t="s">
        <v>48</v>
      </c>
      <c r="B53" s="329"/>
      <c r="C53" s="537"/>
      <c r="D53" s="537"/>
      <c r="E53" s="329"/>
      <c r="F53" s="329"/>
      <c r="G53" s="329"/>
      <c r="H53" s="329"/>
      <c r="I53" s="38"/>
      <c r="J53" s="38"/>
      <c r="K53" s="38"/>
      <c r="L53" s="38"/>
      <c r="M53" s="38"/>
      <c r="N53" s="38"/>
      <c r="O53" s="38"/>
      <c r="P53" s="38"/>
      <c r="Q53" s="38"/>
      <c r="R53" s="38"/>
      <c r="S53" s="38"/>
      <c r="U53" s="38"/>
      <c r="V53" s="38"/>
      <c r="W53" s="38"/>
      <c r="X53" s="38"/>
      <c r="Y53" s="38"/>
    </row>
    <row r="54" spans="1:27" x14ac:dyDescent="0.2">
      <c r="A54" s="19" t="s">
        <v>4583</v>
      </c>
      <c r="B54" s="329"/>
      <c r="C54" s="537"/>
      <c r="D54" s="537"/>
      <c r="E54" s="329"/>
      <c r="F54" s="329"/>
      <c r="G54" s="329"/>
      <c r="H54" s="329"/>
      <c r="I54" s="38"/>
      <c r="J54" s="38"/>
      <c r="K54" s="38"/>
      <c r="L54" s="38"/>
      <c r="M54" s="38"/>
      <c r="N54" s="38"/>
      <c r="O54" s="38"/>
      <c r="P54" s="38"/>
      <c r="Q54" s="38"/>
      <c r="R54" s="38"/>
      <c r="S54" s="38"/>
      <c r="U54" s="38"/>
      <c r="V54" s="38"/>
      <c r="W54" s="38"/>
      <c r="X54" s="38"/>
      <c r="Y54" s="38"/>
    </row>
    <row r="55" spans="1:27" x14ac:dyDescent="0.2">
      <c r="A55" s="537" t="s">
        <v>7219</v>
      </c>
      <c r="B55" s="329"/>
      <c r="C55" s="537"/>
      <c r="D55" s="537"/>
      <c r="E55" s="329"/>
      <c r="F55" s="329"/>
      <c r="G55" s="329"/>
      <c r="H55" s="329"/>
      <c r="I55" s="38"/>
      <c r="J55" s="38"/>
      <c r="K55" s="38"/>
      <c r="L55" s="38"/>
      <c r="M55" s="38"/>
      <c r="N55" s="38"/>
      <c r="O55" s="38"/>
      <c r="P55" s="38"/>
      <c r="Q55" s="38"/>
      <c r="R55" s="38"/>
      <c r="S55" s="38"/>
      <c r="U55" s="38"/>
      <c r="V55" s="38"/>
      <c r="W55" s="38"/>
      <c r="X55" s="38"/>
      <c r="Y55" s="38"/>
    </row>
    <row r="56" spans="1:27" x14ac:dyDescent="0.2">
      <c r="A56" s="537"/>
      <c r="B56" s="329"/>
      <c r="C56" s="537"/>
      <c r="D56" s="537"/>
      <c r="E56" s="329"/>
      <c r="F56" s="329"/>
      <c r="G56" s="329"/>
      <c r="H56" s="329"/>
      <c r="I56" s="38"/>
      <c r="J56" s="38"/>
      <c r="K56" s="38"/>
      <c r="L56" s="38"/>
      <c r="M56" s="38"/>
      <c r="N56" s="38"/>
      <c r="O56" s="38"/>
      <c r="P56" s="38"/>
      <c r="Q56" s="38"/>
      <c r="R56" s="38"/>
      <c r="S56" s="38"/>
      <c r="U56" s="38"/>
      <c r="V56" s="38"/>
      <c r="W56" s="38"/>
      <c r="X56" s="38"/>
      <c r="Y56" s="38"/>
    </row>
    <row r="57" spans="1:27" x14ac:dyDescent="0.2">
      <c r="A57" s="549" t="s">
        <v>4088</v>
      </c>
      <c r="B57" s="549" t="s">
        <v>4098</v>
      </c>
      <c r="C57" s="537"/>
      <c r="D57" s="537"/>
      <c r="E57" s="329"/>
      <c r="F57" s="329"/>
      <c r="G57" s="329"/>
      <c r="H57" s="329"/>
      <c r="I57" s="38"/>
      <c r="J57" s="38"/>
      <c r="K57" s="38"/>
      <c r="L57" s="38"/>
      <c r="M57" s="38"/>
      <c r="N57" s="38"/>
      <c r="O57" s="38"/>
      <c r="P57" s="38"/>
      <c r="Q57" s="38"/>
      <c r="R57" s="38"/>
      <c r="S57" s="38"/>
      <c r="U57" s="38"/>
      <c r="V57" s="38"/>
      <c r="W57" s="38"/>
      <c r="X57" s="38"/>
      <c r="Y57" s="38"/>
    </row>
    <row r="58" spans="1:27" x14ac:dyDescent="0.2">
      <c r="A58" s="74" t="s">
        <v>8015</v>
      </c>
      <c r="B58" s="74" t="s">
        <v>8017</v>
      </c>
      <c r="C58" s="537"/>
      <c r="D58" s="537"/>
      <c r="E58" s="329"/>
      <c r="F58" s="329"/>
      <c r="G58" s="329"/>
      <c r="H58" s="329"/>
      <c r="I58" s="38"/>
      <c r="J58" s="38"/>
      <c r="K58" s="38"/>
      <c r="L58" s="38"/>
      <c r="M58" s="38"/>
      <c r="N58" s="38"/>
      <c r="O58" s="38"/>
      <c r="P58" s="38"/>
      <c r="Q58" s="38"/>
      <c r="R58" s="38"/>
      <c r="S58" s="38"/>
      <c r="U58" s="38"/>
      <c r="V58" s="38"/>
      <c r="W58" s="38"/>
      <c r="X58" s="38"/>
      <c r="Y58" s="38"/>
    </row>
    <row r="59" spans="1:27" x14ac:dyDescent="0.2">
      <c r="A59" s="601" t="s">
        <v>241</v>
      </c>
      <c r="B59" s="601" t="s">
        <v>245</v>
      </c>
      <c r="E59" s="537"/>
      <c r="F59" s="537"/>
      <c r="G59" s="537"/>
      <c r="H59" s="537"/>
      <c r="I59" s="537"/>
      <c r="J59" s="537"/>
      <c r="K59" s="38"/>
      <c r="L59" s="38"/>
      <c r="M59" s="38"/>
      <c r="N59" s="38"/>
      <c r="O59" s="38"/>
      <c r="P59" s="38"/>
      <c r="Q59" s="38"/>
      <c r="R59" s="38"/>
      <c r="S59" s="38"/>
      <c r="T59" s="38"/>
      <c r="U59" s="38"/>
      <c r="W59" s="38"/>
      <c r="X59" s="38"/>
      <c r="Y59" s="38"/>
      <c r="Z59" s="38"/>
      <c r="AA59" s="38"/>
    </row>
    <row r="60" spans="1:27" x14ac:dyDescent="0.2">
      <c r="A60" s="68" t="s">
        <v>7116</v>
      </c>
      <c r="B60" s="540" t="s">
        <v>2107</v>
      </c>
      <c r="J60" s="537"/>
      <c r="K60" s="38"/>
      <c r="L60" s="38"/>
      <c r="M60" s="38"/>
      <c r="N60" s="38"/>
      <c r="O60" s="38"/>
      <c r="P60" s="38"/>
      <c r="Q60" s="38"/>
      <c r="R60" s="38"/>
      <c r="S60" s="38"/>
      <c r="T60" s="38"/>
      <c r="U60" s="38"/>
      <c r="W60" s="38"/>
      <c r="X60" s="38"/>
      <c r="Y60" s="38"/>
      <c r="Z60" s="38"/>
      <c r="AA60" s="38"/>
    </row>
    <row r="61" spans="1:27" x14ac:dyDescent="0.2">
      <c r="A61" s="289" t="s">
        <v>7594</v>
      </c>
      <c r="B61" s="540" t="s">
        <v>4670</v>
      </c>
      <c r="C61" s="11"/>
      <c r="D61" s="11"/>
      <c r="E61" s="537"/>
      <c r="F61" s="537"/>
      <c r="G61" s="537"/>
      <c r="H61" s="537"/>
      <c r="I61" s="537"/>
      <c r="J61" s="537"/>
      <c r="K61" s="38"/>
      <c r="L61" s="38"/>
      <c r="M61" s="38"/>
      <c r="N61" s="38"/>
      <c r="O61" s="38"/>
      <c r="P61" s="38"/>
      <c r="Q61" s="38"/>
      <c r="R61" s="38"/>
      <c r="S61" s="38"/>
      <c r="T61" s="38"/>
      <c r="U61" s="38"/>
      <c r="W61" s="38"/>
      <c r="X61" s="38"/>
      <c r="Y61" s="38"/>
      <c r="Z61" s="38"/>
      <c r="AA61" s="38"/>
    </row>
    <row r="62" spans="1:27" x14ac:dyDescent="0.2">
      <c r="A62" s="11"/>
      <c r="B62" s="11"/>
      <c r="C62" s="11"/>
      <c r="D62" s="11"/>
      <c r="E62" s="537"/>
      <c r="F62" s="537"/>
      <c r="G62" s="537"/>
      <c r="H62" s="537"/>
      <c r="I62" s="537"/>
      <c r="J62" s="537"/>
      <c r="K62" s="38"/>
      <c r="L62" s="38"/>
      <c r="M62" s="38"/>
      <c r="N62" s="38"/>
      <c r="O62" s="38"/>
      <c r="P62" s="38"/>
      <c r="Q62" s="38"/>
      <c r="R62" s="38"/>
      <c r="S62" s="38"/>
      <c r="T62" s="38"/>
      <c r="U62" s="38"/>
      <c r="W62" s="38"/>
      <c r="X62" s="38"/>
      <c r="Y62" s="38"/>
      <c r="Z62" s="38"/>
      <c r="AA62" s="38"/>
    </row>
    <row r="63" spans="1:27" x14ac:dyDescent="0.2">
      <c r="A63" s="11"/>
      <c r="B63" s="11"/>
      <c r="C63" s="11"/>
      <c r="D63" s="11"/>
      <c r="E63" s="537"/>
      <c r="F63" s="537"/>
      <c r="G63" s="537"/>
      <c r="H63" s="537"/>
      <c r="I63" s="537"/>
      <c r="J63" s="537"/>
      <c r="K63" s="38"/>
      <c r="L63" s="38"/>
      <c r="M63" s="38"/>
      <c r="N63" s="38"/>
      <c r="O63" s="38"/>
      <c r="P63" s="38"/>
      <c r="Q63" s="38"/>
      <c r="R63" s="38"/>
      <c r="S63" s="38"/>
      <c r="T63" s="38"/>
      <c r="U63" s="38"/>
      <c r="W63" s="38"/>
      <c r="X63" s="38"/>
      <c r="Y63" s="38"/>
      <c r="Z63" s="38"/>
      <c r="AA63" s="38"/>
    </row>
    <row r="64" spans="1:27" x14ac:dyDescent="0.2">
      <c r="A64" s="11"/>
      <c r="B64" s="11"/>
      <c r="C64" s="11"/>
      <c r="D64" s="11"/>
      <c r="E64" s="537"/>
      <c r="F64" s="537"/>
      <c r="G64" s="537"/>
      <c r="H64" s="537"/>
      <c r="I64" s="38"/>
      <c r="J64" s="38"/>
      <c r="K64" s="38"/>
      <c r="L64" s="38"/>
      <c r="M64" s="38"/>
      <c r="N64" s="38"/>
      <c r="O64" s="38"/>
      <c r="P64" s="38"/>
      <c r="Q64" s="38"/>
      <c r="R64" s="38"/>
      <c r="S64" s="38"/>
      <c r="U64" s="38"/>
      <c r="V64" s="38"/>
      <c r="W64" s="38"/>
      <c r="X64" s="38"/>
      <c r="Y64" s="38"/>
      <c r="Z64" s="38"/>
      <c r="AA64" s="38"/>
    </row>
    <row r="65" spans="1:27" x14ac:dyDescent="0.2">
      <c r="A65" s="11"/>
      <c r="B65" s="11"/>
      <c r="C65" s="11"/>
      <c r="D65" s="11"/>
      <c r="E65" s="38"/>
      <c r="F65" s="38"/>
      <c r="G65" s="38"/>
      <c r="H65" s="38"/>
      <c r="I65" s="38"/>
      <c r="J65" s="38"/>
      <c r="K65" s="38"/>
      <c r="L65" s="38"/>
      <c r="M65" s="38"/>
      <c r="N65" s="38"/>
      <c r="O65" s="38"/>
      <c r="P65" s="38"/>
      <c r="Q65" s="38"/>
      <c r="R65" s="38"/>
      <c r="S65" s="38"/>
      <c r="U65" s="38"/>
      <c r="V65" s="38"/>
      <c r="W65" s="38"/>
      <c r="X65" s="38"/>
      <c r="Y65" s="38"/>
      <c r="Z65" s="38"/>
      <c r="AA65" s="38"/>
    </row>
    <row r="66" spans="1:27" x14ac:dyDescent="0.2">
      <c r="A66" s="11"/>
      <c r="B66" s="537"/>
      <c r="C66" s="11"/>
      <c r="D66" s="11"/>
      <c r="E66" s="38"/>
      <c r="F66" s="38"/>
      <c r="G66" s="38"/>
      <c r="H66" s="38"/>
      <c r="I66" s="38"/>
      <c r="J66" s="38"/>
      <c r="K66" s="38"/>
      <c r="L66" s="38"/>
      <c r="M66" s="38"/>
      <c r="N66" s="38"/>
      <c r="O66" s="38"/>
      <c r="P66" s="38"/>
      <c r="Q66" s="38"/>
      <c r="R66" s="38"/>
      <c r="S66" s="38"/>
      <c r="U66" s="38"/>
      <c r="V66" s="38"/>
      <c r="W66" s="38"/>
      <c r="X66" s="38"/>
      <c r="Y66" s="38"/>
      <c r="Z66" s="38"/>
      <c r="AA66" s="38"/>
    </row>
    <row r="67" spans="1:27" x14ac:dyDescent="0.2">
      <c r="A67" s="11"/>
      <c r="E67" s="38"/>
      <c r="F67" s="38"/>
    </row>
    <row r="68" spans="1:27" x14ac:dyDescent="0.2">
      <c r="A68" s="11"/>
      <c r="E68" s="38"/>
      <c r="F68" s="38"/>
    </row>
  </sheetData>
  <pageMargins left="0.70866141732283472" right="0.70866141732283472" top="0.74803149606299213" bottom="0.74803149606299213" header="0.31496062992125984" footer="0.31496062992125984"/>
  <pageSetup paperSize="8" scale="35" orientation="landscape" cellComments="asDisplayed"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3"/>
  <sheetViews>
    <sheetView topLeftCell="A10" zoomScale="85" zoomScaleNormal="85" workbookViewId="0">
      <selection activeCell="F22" sqref="F22"/>
    </sheetView>
  </sheetViews>
  <sheetFormatPr defaultColWidth="9.140625" defaultRowHeight="12.75" x14ac:dyDescent="0.2"/>
  <cols>
    <col min="1" max="1" width="11.85546875" style="11" customWidth="1"/>
    <col min="2" max="38" width="11.85546875" style="38" customWidth="1"/>
    <col min="39" max="42" width="15.7109375" style="38" customWidth="1"/>
    <col min="43" max="43" width="15.7109375" style="11" customWidth="1"/>
    <col min="44" max="16384" width="9.140625" style="11"/>
  </cols>
  <sheetData>
    <row r="1" spans="1:3" x14ac:dyDescent="0.2">
      <c r="A1" s="275" t="s">
        <v>5278</v>
      </c>
      <c r="B1" s="740" t="str">
        <f>HYPERLINK("#List!$A$1", "Full")</f>
        <v>Full</v>
      </c>
    </row>
    <row r="2" spans="1:3" x14ac:dyDescent="0.2">
      <c r="A2" s="275" t="s">
        <v>5279</v>
      </c>
      <c r="B2" s="740" t="str">
        <f>HYPERLINK("#List!$A$1", "Full")</f>
        <v>Full</v>
      </c>
    </row>
    <row r="3" spans="1:3" x14ac:dyDescent="0.2">
      <c r="A3" s="275"/>
    </row>
    <row r="4" spans="1:3" x14ac:dyDescent="0.2">
      <c r="A4" s="84" t="s">
        <v>7581</v>
      </c>
      <c r="C4" s="176"/>
    </row>
    <row r="5" spans="1:3" x14ac:dyDescent="0.2">
      <c r="A5" s="84" t="s">
        <v>7579</v>
      </c>
    </row>
    <row r="6" spans="1:3" x14ac:dyDescent="0.2">
      <c r="A6" s="84"/>
    </row>
    <row r="7" spans="1:3" x14ac:dyDescent="0.2">
      <c r="A7" s="275" t="s">
        <v>7073</v>
      </c>
    </row>
    <row r="8" spans="1:3" x14ac:dyDescent="0.2">
      <c r="A8" s="356" t="s">
        <v>48</v>
      </c>
    </row>
    <row r="9" spans="1:3" x14ac:dyDescent="0.2">
      <c r="A9" s="196" t="s">
        <v>4583</v>
      </c>
    </row>
    <row r="10" spans="1:3" x14ac:dyDescent="0.2">
      <c r="A10" s="356" t="s">
        <v>7220</v>
      </c>
    </row>
    <row r="11" spans="1:3" x14ac:dyDescent="0.2">
      <c r="A11" s="85"/>
    </row>
    <row r="12" spans="1:3" x14ac:dyDescent="0.2">
      <c r="A12" s="275" t="s">
        <v>7074</v>
      </c>
    </row>
    <row r="13" spans="1:3" x14ac:dyDescent="0.2">
      <c r="A13" s="356" t="s">
        <v>48</v>
      </c>
    </row>
    <row r="14" spans="1:3" x14ac:dyDescent="0.2">
      <c r="A14" s="196" t="s">
        <v>4585</v>
      </c>
    </row>
    <row r="15" spans="1:3" x14ac:dyDescent="0.2">
      <c r="A15" s="356" t="s">
        <v>7220</v>
      </c>
    </row>
    <row r="16" spans="1:3" x14ac:dyDescent="0.2">
      <c r="A16" s="85"/>
    </row>
    <row r="17" spans="1:48" x14ac:dyDescent="0.2">
      <c r="A17" s="84" t="s">
        <v>4099</v>
      </c>
    </row>
    <row r="18" spans="1:48" x14ac:dyDescent="0.2">
      <c r="AL18" s="11"/>
      <c r="AM18" s="11"/>
      <c r="AN18" s="11"/>
      <c r="AO18" s="11"/>
      <c r="AP18" s="11"/>
    </row>
    <row r="19" spans="1:48" ht="102" x14ac:dyDescent="0.2">
      <c r="A19" s="548" t="s">
        <v>4083</v>
      </c>
      <c r="B19" s="488" t="s">
        <v>4103</v>
      </c>
      <c r="C19" s="548" t="s">
        <v>4104</v>
      </c>
      <c r="D19" s="548" t="s">
        <v>4102</v>
      </c>
      <c r="E19" s="548" t="s">
        <v>3012</v>
      </c>
      <c r="F19" s="488" t="s">
        <v>4117</v>
      </c>
      <c r="G19" s="488" t="s">
        <v>7223</v>
      </c>
      <c r="H19" s="489" t="s">
        <v>4065</v>
      </c>
      <c r="I19" s="548" t="s">
        <v>4105</v>
      </c>
      <c r="J19" s="548" t="s">
        <v>7235</v>
      </c>
      <c r="K19" s="548" t="s">
        <v>4066</v>
      </c>
      <c r="L19" s="548" t="s">
        <v>4067</v>
      </c>
      <c r="M19" s="488" t="s">
        <v>4061</v>
      </c>
      <c r="N19" s="488" t="s">
        <v>4106</v>
      </c>
      <c r="O19" s="548" t="s">
        <v>4107</v>
      </c>
      <c r="P19" s="548" t="s">
        <v>4108</v>
      </c>
      <c r="Q19" s="489" t="s">
        <v>4109</v>
      </c>
      <c r="R19" s="489" t="s">
        <v>4110</v>
      </c>
      <c r="S19" s="489" t="s">
        <v>4111</v>
      </c>
      <c r="T19" s="489" t="s">
        <v>4112</v>
      </c>
      <c r="U19" s="489" t="s">
        <v>4113</v>
      </c>
      <c r="V19" s="489" t="s">
        <v>4114</v>
      </c>
      <c r="W19" s="489" t="s">
        <v>4100</v>
      </c>
      <c r="X19" s="489" t="s">
        <v>4101</v>
      </c>
      <c r="Y19" s="489" t="s">
        <v>7236</v>
      </c>
      <c r="Z19" s="489" t="s">
        <v>7237</v>
      </c>
      <c r="AA19" s="489" t="s">
        <v>7251</v>
      </c>
      <c r="AB19" s="489" t="s">
        <v>7252</v>
      </c>
      <c r="AC19" s="489" t="s">
        <v>7253</v>
      </c>
      <c r="AD19" s="489" t="s">
        <v>7256</v>
      </c>
      <c r="AE19" s="489" t="s">
        <v>7257</v>
      </c>
      <c r="AF19" s="489" t="s">
        <v>7258</v>
      </c>
      <c r="AG19" s="489" t="s">
        <v>7262</v>
      </c>
      <c r="AH19" s="489" t="s">
        <v>7263</v>
      </c>
      <c r="AI19" s="489" t="s">
        <v>7264</v>
      </c>
      <c r="AJ19" s="489" t="s">
        <v>4115</v>
      </c>
      <c r="AK19" s="489" t="s">
        <v>4116</v>
      </c>
      <c r="AL19" s="489" t="s">
        <v>7238</v>
      </c>
      <c r="AM19" s="11"/>
      <c r="AN19" s="11"/>
      <c r="AO19" s="11"/>
      <c r="AP19" s="11"/>
    </row>
    <row r="20" spans="1:48" s="17" customFormat="1" x14ac:dyDescent="0.2">
      <c r="A20" s="26" t="s">
        <v>7811</v>
      </c>
      <c r="B20" s="26" t="s">
        <v>7835</v>
      </c>
      <c r="C20" s="26" t="s">
        <v>7836</v>
      </c>
      <c r="D20" s="26" t="s">
        <v>7837</v>
      </c>
      <c r="E20" s="26" t="s">
        <v>7840</v>
      </c>
      <c r="F20" s="26" t="s">
        <v>7838</v>
      </c>
      <c r="G20" s="26" t="s">
        <v>7839</v>
      </c>
      <c r="H20" s="26" t="s">
        <v>7841</v>
      </c>
      <c r="I20" s="26" t="s">
        <v>7856</v>
      </c>
      <c r="J20" s="26" t="s">
        <v>7863</v>
      </c>
      <c r="K20" s="26" t="s">
        <v>7864</v>
      </c>
      <c r="L20" s="26" t="s">
        <v>7865</v>
      </c>
      <c r="M20" s="26" t="s">
        <v>7866</v>
      </c>
      <c r="N20" s="26" t="s">
        <v>7867</v>
      </c>
      <c r="O20" s="26" t="s">
        <v>7868</v>
      </c>
      <c r="P20" s="26" t="s">
        <v>7869</v>
      </c>
      <c r="Q20" s="26" t="s">
        <v>7871</v>
      </c>
      <c r="R20" s="26" t="s">
        <v>7872</v>
      </c>
      <c r="S20" s="26" t="s">
        <v>7873</v>
      </c>
      <c r="T20" s="26" t="s">
        <v>7874</v>
      </c>
      <c r="U20" s="26" t="s">
        <v>7979</v>
      </c>
      <c r="V20" s="26" t="s">
        <v>7980</v>
      </c>
      <c r="W20" s="26" t="s">
        <v>7883</v>
      </c>
      <c r="X20" s="26" t="s">
        <v>7884</v>
      </c>
      <c r="Y20" s="26" t="s">
        <v>7885</v>
      </c>
      <c r="Z20" s="26" t="s">
        <v>7886</v>
      </c>
      <c r="AA20" s="26" t="s">
        <v>7981</v>
      </c>
      <c r="AB20" s="26" t="s">
        <v>7982</v>
      </c>
      <c r="AC20" s="26" t="s">
        <v>7983</v>
      </c>
      <c r="AD20" s="26" t="s">
        <v>8010</v>
      </c>
      <c r="AE20" s="26" t="s">
        <v>8011</v>
      </c>
      <c r="AF20" s="26" t="s">
        <v>8012</v>
      </c>
      <c r="AG20" s="26" t="s">
        <v>8013</v>
      </c>
      <c r="AH20" s="26" t="s">
        <v>8014</v>
      </c>
      <c r="AI20" s="26" t="s">
        <v>8015</v>
      </c>
      <c r="AJ20" s="26" t="s">
        <v>8016</v>
      </c>
      <c r="AK20" s="26" t="s">
        <v>8017</v>
      </c>
      <c r="AL20" s="26" t="s">
        <v>8018</v>
      </c>
    </row>
    <row r="21" spans="1:48" x14ac:dyDescent="0.2">
      <c r="A21" s="444" t="s">
        <v>23</v>
      </c>
      <c r="B21" s="712" t="s">
        <v>227</v>
      </c>
      <c r="C21" s="712" t="s">
        <v>208</v>
      </c>
      <c r="D21" s="712" t="s">
        <v>0</v>
      </c>
      <c r="E21" s="712" t="s">
        <v>265</v>
      </c>
      <c r="F21" s="712" t="s">
        <v>226</v>
      </c>
      <c r="G21" s="712" t="s">
        <v>266</v>
      </c>
      <c r="H21" s="712" t="s">
        <v>233</v>
      </c>
      <c r="I21" s="712" t="s">
        <v>257</v>
      </c>
      <c r="J21" s="712" t="s">
        <v>246</v>
      </c>
      <c r="K21" s="712" t="s">
        <v>241</v>
      </c>
      <c r="L21" s="712" t="s">
        <v>245</v>
      </c>
      <c r="M21" s="712" t="s">
        <v>244</v>
      </c>
      <c r="N21" s="712" t="s">
        <v>364</v>
      </c>
      <c r="O21" s="712" t="s">
        <v>243</v>
      </c>
      <c r="P21" s="712" t="s">
        <v>242</v>
      </c>
      <c r="Q21" s="712" t="s">
        <v>372</v>
      </c>
      <c r="R21" s="712" t="s">
        <v>1680</v>
      </c>
      <c r="S21" s="712" t="s">
        <v>2639</v>
      </c>
      <c r="T21" s="712" t="s">
        <v>3073</v>
      </c>
      <c r="U21" s="712" t="s">
        <v>1679</v>
      </c>
      <c r="V21" s="712" t="s">
        <v>2887</v>
      </c>
      <c r="W21" s="712" t="s">
        <v>3638</v>
      </c>
      <c r="X21" s="712" t="s">
        <v>3075</v>
      </c>
      <c r="Y21" s="712" t="s">
        <v>3076</v>
      </c>
      <c r="Z21" s="712"/>
      <c r="AA21" s="712" t="s">
        <v>2642</v>
      </c>
      <c r="AB21" s="712"/>
      <c r="AC21" s="712"/>
      <c r="AD21" s="712" t="s">
        <v>388</v>
      </c>
      <c r="AE21" s="712"/>
      <c r="AF21" s="712"/>
      <c r="AG21" s="712" t="s">
        <v>1186</v>
      </c>
      <c r="AH21" s="712"/>
      <c r="AI21" s="712"/>
      <c r="AJ21" s="712" t="s">
        <v>1185</v>
      </c>
      <c r="AK21" s="712" t="s">
        <v>1972</v>
      </c>
      <c r="AL21" s="712" t="s">
        <v>3640</v>
      </c>
      <c r="AM21" s="11"/>
      <c r="AN21" s="11"/>
      <c r="AO21" s="11"/>
      <c r="AP21" s="11"/>
    </row>
    <row r="22" spans="1:48" ht="76.5" x14ac:dyDescent="0.2">
      <c r="A22" s="82" t="s">
        <v>7116</v>
      </c>
      <c r="B22" s="82" t="s">
        <v>7116</v>
      </c>
      <c r="C22" s="82" t="s">
        <v>7116</v>
      </c>
      <c r="D22" s="82" t="s">
        <v>7116</v>
      </c>
      <c r="E22" s="82" t="s">
        <v>7116</v>
      </c>
      <c r="F22" s="80" t="s">
        <v>2109</v>
      </c>
      <c r="G22" s="80" t="s">
        <v>7446</v>
      </c>
      <c r="H22" s="80" t="s">
        <v>2107</v>
      </c>
      <c r="I22" s="80" t="s">
        <v>7431</v>
      </c>
      <c r="J22" s="80" t="s">
        <v>2107</v>
      </c>
      <c r="K22" s="80" t="s">
        <v>2108</v>
      </c>
      <c r="L22" s="80" t="s">
        <v>2108</v>
      </c>
      <c r="M22" s="80" t="s">
        <v>7433</v>
      </c>
      <c r="N22" s="80" t="s">
        <v>7432</v>
      </c>
      <c r="O22" s="80" t="s">
        <v>2106</v>
      </c>
      <c r="P22" s="80" t="s">
        <v>2106</v>
      </c>
      <c r="Q22" s="80" t="s">
        <v>2106</v>
      </c>
      <c r="R22" s="80" t="s">
        <v>7148</v>
      </c>
      <c r="S22" s="80" t="s">
        <v>2106</v>
      </c>
      <c r="T22" s="80" t="s">
        <v>7148</v>
      </c>
      <c r="U22" s="80" t="s">
        <v>2106</v>
      </c>
      <c r="V22" s="80" t="s">
        <v>7148</v>
      </c>
      <c r="W22" s="80" t="s">
        <v>2106</v>
      </c>
      <c r="X22" s="80" t="s">
        <v>2106</v>
      </c>
      <c r="Y22" s="80" t="s">
        <v>2109</v>
      </c>
      <c r="Z22" s="80" t="s">
        <v>2107</v>
      </c>
      <c r="AA22" s="80" t="s">
        <v>7148</v>
      </c>
      <c r="AB22" s="80" t="s">
        <v>7148</v>
      </c>
      <c r="AC22" s="80" t="s">
        <v>7148</v>
      </c>
      <c r="AD22" s="80" t="s">
        <v>7148</v>
      </c>
      <c r="AE22" s="80" t="s">
        <v>7148</v>
      </c>
      <c r="AF22" s="80" t="s">
        <v>7148</v>
      </c>
      <c r="AG22" s="80" t="s">
        <v>7148</v>
      </c>
      <c r="AH22" s="80" t="s">
        <v>7148</v>
      </c>
      <c r="AI22" s="80" t="s">
        <v>7148</v>
      </c>
      <c r="AJ22" s="80" t="s">
        <v>7148</v>
      </c>
      <c r="AK22" s="80" t="s">
        <v>7148</v>
      </c>
      <c r="AL22" s="80" t="s">
        <v>7434</v>
      </c>
      <c r="AM22" s="11"/>
      <c r="AN22" s="11"/>
      <c r="AO22" s="11"/>
      <c r="AP22" s="11"/>
    </row>
    <row r="23" spans="1:48" ht="63.75" x14ac:dyDescent="0.2">
      <c r="A23" s="83" t="s">
        <v>7599</v>
      </c>
      <c r="B23" s="83" t="s">
        <v>7598</v>
      </c>
      <c r="C23" s="83" t="s">
        <v>7597</v>
      </c>
      <c r="D23" s="83" t="s">
        <v>7596</v>
      </c>
      <c r="E23" s="730" t="s">
        <v>7803</v>
      </c>
      <c r="F23" s="80" t="s">
        <v>4697</v>
      </c>
      <c r="G23" s="83" t="s">
        <v>106</v>
      </c>
      <c r="H23" s="80" t="s">
        <v>4667</v>
      </c>
      <c r="I23" s="83"/>
      <c r="J23" s="80" t="s">
        <v>4671</v>
      </c>
      <c r="K23" s="80" t="s">
        <v>4209</v>
      </c>
      <c r="L23" s="80" t="s">
        <v>4210</v>
      </c>
      <c r="M23" s="83"/>
      <c r="N23" s="83"/>
      <c r="O23" s="80" t="s">
        <v>4418</v>
      </c>
      <c r="P23" s="80" t="s">
        <v>4419</v>
      </c>
      <c r="Q23" s="80" t="s">
        <v>4420</v>
      </c>
      <c r="R23" s="80" t="s">
        <v>4420</v>
      </c>
      <c r="S23" s="80" t="s">
        <v>4421</v>
      </c>
      <c r="T23" s="80" t="s">
        <v>4421</v>
      </c>
      <c r="U23" s="80" t="s">
        <v>4422</v>
      </c>
      <c r="V23" s="80" t="s">
        <v>4422</v>
      </c>
      <c r="W23" s="80" t="s">
        <v>4416</v>
      </c>
      <c r="X23" s="80" t="s">
        <v>4417</v>
      </c>
      <c r="Y23" s="80" t="s">
        <v>7239</v>
      </c>
      <c r="Z23" s="80" t="s">
        <v>7240</v>
      </c>
      <c r="AA23" s="80" t="s">
        <v>7255</v>
      </c>
      <c r="AB23" s="80" t="s">
        <v>7250</v>
      </c>
      <c r="AC23" s="80" t="s">
        <v>7254</v>
      </c>
      <c r="AD23" s="80" t="s">
        <v>7259</v>
      </c>
      <c r="AE23" s="80" t="s">
        <v>7260</v>
      </c>
      <c r="AF23" s="80" t="s">
        <v>7261</v>
      </c>
      <c r="AG23" s="80" t="s">
        <v>7265</v>
      </c>
      <c r="AH23" s="80" t="s">
        <v>7266</v>
      </c>
      <c r="AI23" s="80" t="s">
        <v>7267</v>
      </c>
      <c r="AJ23" s="80" t="s">
        <v>4758</v>
      </c>
      <c r="AK23" s="80" t="s">
        <v>4759</v>
      </c>
      <c r="AL23" s="83"/>
      <c r="AQ23" s="38"/>
      <c r="AR23" s="38"/>
      <c r="AS23" s="38"/>
      <c r="AT23" s="38"/>
      <c r="AU23" s="38"/>
      <c r="AV23" s="38"/>
    </row>
    <row r="24" spans="1:48" ht="63.75" x14ac:dyDescent="0.2">
      <c r="A24" s="83"/>
      <c r="B24" s="83"/>
      <c r="C24" s="83"/>
      <c r="D24" s="83"/>
      <c r="E24" s="83" t="s">
        <v>7542</v>
      </c>
      <c r="F24" s="83"/>
      <c r="G24" s="83"/>
      <c r="H24" s="83"/>
      <c r="I24" s="83"/>
      <c r="J24" s="83"/>
      <c r="K24" s="83"/>
      <c r="L24" s="80"/>
      <c r="M24" s="80"/>
      <c r="N24" s="80"/>
      <c r="O24" s="80" t="s">
        <v>4360</v>
      </c>
      <c r="P24" s="80" t="s">
        <v>4360</v>
      </c>
      <c r="Q24" s="80" t="s">
        <v>4254</v>
      </c>
      <c r="R24" s="80" t="s">
        <v>4254</v>
      </c>
      <c r="S24" s="80" t="s">
        <v>4254</v>
      </c>
      <c r="T24" s="80" t="s">
        <v>4254</v>
      </c>
      <c r="U24" s="80" t="s">
        <v>4254</v>
      </c>
      <c r="V24" s="80" t="s">
        <v>4254</v>
      </c>
      <c r="W24" s="80" t="s">
        <v>4254</v>
      </c>
      <c r="X24" s="80" t="s">
        <v>4254</v>
      </c>
      <c r="Y24" s="80" t="s">
        <v>106</v>
      </c>
      <c r="Z24" s="80"/>
      <c r="AA24" s="80"/>
      <c r="AB24" s="80"/>
      <c r="AC24" s="80"/>
      <c r="AD24" s="80"/>
      <c r="AE24" s="80"/>
      <c r="AF24" s="80"/>
      <c r="AG24" s="73"/>
      <c r="AH24" s="83"/>
      <c r="AI24" s="83"/>
      <c r="AJ24" s="83"/>
      <c r="AK24" s="83"/>
      <c r="AL24" s="83"/>
      <c r="AQ24" s="38"/>
      <c r="AR24" s="38"/>
      <c r="AS24" s="38"/>
      <c r="AT24" s="38"/>
      <c r="AU24" s="38"/>
      <c r="AV24" s="38"/>
    </row>
    <row r="25" spans="1:48" ht="25.5" x14ac:dyDescent="0.2">
      <c r="A25" s="83"/>
      <c r="B25" s="83"/>
      <c r="C25" s="83"/>
      <c r="D25" s="83"/>
      <c r="E25" s="83"/>
      <c r="F25" s="83"/>
      <c r="G25" s="83"/>
      <c r="H25" s="83"/>
      <c r="I25" s="83"/>
      <c r="J25" s="83"/>
      <c r="K25" s="83"/>
      <c r="L25" s="550"/>
      <c r="M25" s="550"/>
      <c r="N25" s="550"/>
      <c r="O25" s="80" t="s">
        <v>4255</v>
      </c>
      <c r="P25" s="80" t="s">
        <v>4255</v>
      </c>
      <c r="Q25" s="80"/>
      <c r="R25" s="80"/>
      <c r="S25" s="80"/>
      <c r="T25" s="80"/>
      <c r="U25" s="80"/>
      <c r="V25" s="80"/>
      <c r="W25" s="80"/>
      <c r="X25" s="80"/>
      <c r="Y25" s="80"/>
      <c r="Z25" s="80"/>
      <c r="AA25" s="80"/>
      <c r="AB25" s="550"/>
      <c r="AC25" s="550"/>
      <c r="AD25" s="550"/>
      <c r="AE25" s="550"/>
      <c r="AF25" s="550"/>
      <c r="AG25" s="83"/>
      <c r="AH25" s="83"/>
      <c r="AI25" s="83"/>
      <c r="AJ25" s="83"/>
      <c r="AK25" s="83"/>
      <c r="AL25" s="83"/>
      <c r="AQ25" s="38"/>
    </row>
    <row r="26" spans="1:48" x14ac:dyDescent="0.2">
      <c r="A26" s="83"/>
      <c r="B26" s="83"/>
      <c r="C26" s="83"/>
      <c r="D26" s="83"/>
      <c r="E26" s="83"/>
      <c r="F26" s="83"/>
      <c r="G26" s="83"/>
      <c r="H26" s="83"/>
      <c r="I26" s="83"/>
      <c r="J26" s="83"/>
      <c r="K26" s="83"/>
      <c r="L26" s="83"/>
      <c r="M26" s="83"/>
      <c r="N26" s="83"/>
      <c r="O26" s="80" t="s">
        <v>4470</v>
      </c>
      <c r="P26" s="80" t="s">
        <v>4470</v>
      </c>
      <c r="Q26" s="80"/>
      <c r="R26" s="80"/>
      <c r="S26" s="80"/>
      <c r="T26" s="80"/>
      <c r="U26" s="80"/>
      <c r="V26" s="80"/>
      <c r="W26" s="80"/>
      <c r="X26" s="80"/>
      <c r="Y26" s="83"/>
      <c r="Z26" s="83"/>
      <c r="AA26" s="83"/>
      <c r="AB26" s="83"/>
      <c r="AC26" s="83"/>
      <c r="AD26" s="83"/>
      <c r="AE26" s="83"/>
      <c r="AF26" s="83"/>
      <c r="AG26" s="83"/>
      <c r="AH26" s="83"/>
      <c r="AI26" s="83"/>
      <c r="AJ26" s="83"/>
      <c r="AK26" s="83"/>
      <c r="AL26" s="83"/>
      <c r="AQ26" s="38"/>
    </row>
    <row r="27" spans="1:48" x14ac:dyDescent="0.2">
      <c r="A27" s="83"/>
      <c r="B27" s="83"/>
      <c r="C27" s="83"/>
      <c r="D27" s="83"/>
      <c r="E27" s="83"/>
      <c r="F27" s="83"/>
      <c r="G27" s="83"/>
      <c r="H27" s="83"/>
      <c r="I27" s="83"/>
      <c r="J27" s="83"/>
      <c r="K27" s="83"/>
      <c r="L27" s="83"/>
      <c r="M27" s="83"/>
      <c r="N27" s="83"/>
      <c r="O27" s="83"/>
      <c r="P27" s="80"/>
      <c r="Q27" s="80"/>
      <c r="R27" s="80"/>
      <c r="S27" s="80"/>
      <c r="T27" s="80"/>
      <c r="U27" s="80"/>
      <c r="V27" s="80"/>
      <c r="W27" s="80"/>
      <c r="X27" s="80"/>
      <c r="Y27" s="80"/>
      <c r="Z27" s="80"/>
      <c r="AA27" s="83"/>
      <c r="AB27" s="83"/>
      <c r="AC27" s="83"/>
      <c r="AD27" s="83"/>
      <c r="AE27" s="83"/>
      <c r="AF27" s="83"/>
      <c r="AG27" s="83"/>
      <c r="AH27" s="83"/>
      <c r="AI27" s="83"/>
      <c r="AJ27" s="83"/>
      <c r="AK27" s="83"/>
      <c r="AL27" s="83"/>
      <c r="AQ27" s="38"/>
    </row>
    <row r="28" spans="1:48" x14ac:dyDescent="0.2">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P28" s="11"/>
    </row>
    <row r="29" spans="1:48" x14ac:dyDescent="0.2">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O29" s="11"/>
      <c r="AP29" s="11"/>
    </row>
    <row r="30" spans="1:48" x14ac:dyDescent="0.2">
      <c r="A30" s="38"/>
      <c r="M30" s="116"/>
      <c r="N30" s="116"/>
      <c r="O30" s="33"/>
      <c r="P30" s="33"/>
      <c r="Q30" s="496"/>
      <c r="R30" s="496"/>
      <c r="S30" s="496"/>
      <c r="T30" s="496"/>
      <c r="U30" s="496"/>
      <c r="V30" s="496"/>
      <c r="W30" s="496"/>
      <c r="X30" s="496"/>
      <c r="AN30" s="11"/>
      <c r="AO30" s="11"/>
      <c r="AP30" s="11"/>
    </row>
    <row r="31" spans="1:48" x14ac:dyDescent="0.2">
      <c r="A31" s="38"/>
      <c r="M31" s="116"/>
      <c r="N31" s="116"/>
      <c r="O31" s="33"/>
      <c r="P31" s="33"/>
      <c r="Q31" s="496"/>
      <c r="R31" s="496"/>
      <c r="S31" s="496"/>
      <c r="T31" s="496"/>
      <c r="U31" s="496"/>
      <c r="V31" s="496"/>
      <c r="W31" s="496"/>
      <c r="X31" s="496"/>
      <c r="AN31" s="11"/>
      <c r="AO31" s="11"/>
      <c r="AP31" s="11"/>
    </row>
    <row r="32" spans="1:48" x14ac:dyDescent="0.2">
      <c r="A32" s="38"/>
      <c r="M32" s="116"/>
      <c r="N32" s="116"/>
      <c r="O32" s="33"/>
      <c r="P32" s="33"/>
      <c r="Q32" s="496"/>
      <c r="R32" s="496"/>
      <c r="S32" s="496"/>
      <c r="T32" s="496"/>
      <c r="U32" s="496"/>
      <c r="V32" s="496"/>
      <c r="W32" s="496"/>
      <c r="X32" s="496"/>
      <c r="AN32" s="11"/>
      <c r="AO32" s="11"/>
      <c r="AP32" s="11"/>
    </row>
    <row r="33" spans="1:42" x14ac:dyDescent="0.2">
      <c r="A33" s="38"/>
      <c r="M33" s="116"/>
      <c r="N33" s="116"/>
      <c r="O33" s="33"/>
      <c r="P33" s="33"/>
      <c r="Q33" s="496"/>
      <c r="R33" s="496"/>
      <c r="S33" s="496"/>
      <c r="T33" s="496"/>
      <c r="U33" s="496"/>
      <c r="V33" s="496"/>
      <c r="W33" s="496"/>
      <c r="X33" s="496"/>
      <c r="AN33" s="11"/>
      <c r="AO33" s="11"/>
      <c r="AP33" s="11"/>
    </row>
  </sheetData>
  <pageMargins left="0.70866141732283472" right="0.70866141732283472" top="0.74803149606299213" bottom="0.74803149606299213" header="0.31496062992125984" footer="0.31496062992125984"/>
  <pageSetup paperSize="8" scale="38" orientation="landscape" cellComments="asDisplayed"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3"/>
  <sheetViews>
    <sheetView zoomScale="85" zoomScaleNormal="85" workbookViewId="0">
      <selection activeCell="C26" sqref="C26"/>
    </sheetView>
  </sheetViews>
  <sheetFormatPr defaultColWidth="9.140625" defaultRowHeight="12.75" x14ac:dyDescent="0.2"/>
  <cols>
    <col min="1" max="1" width="26.140625" style="11" customWidth="1"/>
    <col min="2" max="7" width="26.140625" style="38" customWidth="1"/>
    <col min="8" max="43" width="15.7109375" style="38" customWidth="1"/>
    <col min="44" max="44" width="15.7109375" style="11" customWidth="1"/>
    <col min="45" max="16384" width="9.140625" style="11"/>
  </cols>
  <sheetData>
    <row r="1" spans="1:3" x14ac:dyDescent="0.2">
      <c r="A1" s="18" t="s">
        <v>5280</v>
      </c>
      <c r="B1" s="740" t="str">
        <f>HYPERLINK("#List!$A$1", "Full")</f>
        <v>Full</v>
      </c>
    </row>
    <row r="2" spans="1:3" x14ac:dyDescent="0.2">
      <c r="A2" s="18" t="s">
        <v>5281</v>
      </c>
      <c r="B2" s="740" t="str">
        <f>HYPERLINK("#List!$A$1", "Full")</f>
        <v>Full</v>
      </c>
    </row>
    <row r="4" spans="1:3" x14ac:dyDescent="0.2">
      <c r="A4" s="17" t="s">
        <v>7581</v>
      </c>
    </row>
    <row r="5" spans="1:3" x14ac:dyDescent="0.2">
      <c r="A5" s="17" t="s">
        <v>7579</v>
      </c>
    </row>
    <row r="7" spans="1:3" x14ac:dyDescent="0.2">
      <c r="A7" s="18" t="s">
        <v>7075</v>
      </c>
    </row>
    <row r="8" spans="1:3" x14ac:dyDescent="0.2">
      <c r="A8" s="537" t="s">
        <v>48</v>
      </c>
    </row>
    <row r="9" spans="1:3" x14ac:dyDescent="0.2">
      <c r="A9" s="19" t="s">
        <v>4583</v>
      </c>
    </row>
    <row r="10" spans="1:3" x14ac:dyDescent="0.2">
      <c r="A10" s="537" t="s">
        <v>7220</v>
      </c>
    </row>
    <row r="12" spans="1:3" x14ac:dyDescent="0.2">
      <c r="A12" s="18" t="s">
        <v>7076</v>
      </c>
    </row>
    <row r="13" spans="1:3" x14ac:dyDescent="0.2">
      <c r="A13" s="537" t="s">
        <v>48</v>
      </c>
    </row>
    <row r="14" spans="1:3" x14ac:dyDescent="0.2">
      <c r="A14" s="19" t="s">
        <v>4585</v>
      </c>
    </row>
    <row r="15" spans="1:3" x14ac:dyDescent="0.2">
      <c r="A15" s="537" t="s">
        <v>7220</v>
      </c>
      <c r="C15" s="176"/>
    </row>
    <row r="16" spans="1:3" x14ac:dyDescent="0.2">
      <c r="A16" s="17"/>
    </row>
    <row r="17" spans="1:43" x14ac:dyDescent="0.2">
      <c r="A17" s="17" t="s">
        <v>4099</v>
      </c>
    </row>
    <row r="18" spans="1:43" x14ac:dyDescent="0.2">
      <c r="AM18" s="11"/>
      <c r="AN18" s="11"/>
      <c r="AO18" s="11"/>
      <c r="AP18" s="11"/>
      <c r="AQ18" s="11"/>
    </row>
    <row r="19" spans="1:43" ht="25.5" x14ac:dyDescent="0.2">
      <c r="A19" s="548" t="s">
        <v>4083</v>
      </c>
      <c r="B19" s="488" t="s">
        <v>4103</v>
      </c>
      <c r="C19" s="548" t="s">
        <v>4104</v>
      </c>
      <c r="D19" s="548" t="s">
        <v>4102</v>
      </c>
      <c r="E19" s="548" t="s">
        <v>3012</v>
      </c>
      <c r="F19" s="489" t="s">
        <v>4100</v>
      </c>
      <c r="G19" s="489" t="s">
        <v>4101</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row>
    <row r="20" spans="1:43" x14ac:dyDescent="0.2">
      <c r="A20" s="26" t="s">
        <v>7811</v>
      </c>
      <c r="B20" s="26" t="s">
        <v>7835</v>
      </c>
      <c r="C20" s="26" t="s">
        <v>7836</v>
      </c>
      <c r="D20" s="26" t="s">
        <v>7837</v>
      </c>
      <c r="E20" s="26" t="s">
        <v>7840</v>
      </c>
      <c r="F20" s="26" t="s">
        <v>7883</v>
      </c>
      <c r="G20" s="26" t="s">
        <v>7884</v>
      </c>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row>
    <row r="21" spans="1:43" x14ac:dyDescent="0.2">
      <c r="A21" s="444" t="s">
        <v>23</v>
      </c>
      <c r="B21" s="712" t="s">
        <v>227</v>
      </c>
      <c r="C21" s="712" t="s">
        <v>208</v>
      </c>
      <c r="D21" s="712" t="s">
        <v>0</v>
      </c>
      <c r="E21" s="712" t="s">
        <v>265</v>
      </c>
      <c r="F21" s="712" t="s">
        <v>3638</v>
      </c>
      <c r="G21" s="712" t="s">
        <v>3075</v>
      </c>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row>
    <row r="22" spans="1:43" x14ac:dyDescent="0.2">
      <c r="A22" s="82" t="s">
        <v>7116</v>
      </c>
      <c r="B22" s="82" t="s">
        <v>7116</v>
      </c>
      <c r="C22" s="82" t="s">
        <v>7116</v>
      </c>
      <c r="D22" s="82" t="s">
        <v>7116</v>
      </c>
      <c r="E22" s="82" t="s">
        <v>7116</v>
      </c>
      <c r="F22" s="80" t="s">
        <v>2106</v>
      </c>
      <c r="G22" s="80" t="s">
        <v>2106</v>
      </c>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row>
    <row r="23" spans="1:43" ht="25.5" x14ac:dyDescent="0.2">
      <c r="A23" s="83" t="s">
        <v>7599</v>
      </c>
      <c r="B23" s="83" t="s">
        <v>7598</v>
      </c>
      <c r="C23" s="83" t="s">
        <v>7597</v>
      </c>
      <c r="D23" s="83" t="s">
        <v>7596</v>
      </c>
      <c r="E23" s="730" t="s">
        <v>7803</v>
      </c>
      <c r="F23" s="80" t="s">
        <v>4416</v>
      </c>
      <c r="G23" s="80" t="s">
        <v>4417</v>
      </c>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row>
    <row r="24" spans="1:43" ht="38.25" x14ac:dyDescent="0.2">
      <c r="A24" s="83"/>
      <c r="B24" s="83"/>
      <c r="C24" s="83"/>
      <c r="D24" s="83"/>
      <c r="E24" s="83" t="s">
        <v>7542</v>
      </c>
      <c r="F24" s="80" t="s">
        <v>4254</v>
      </c>
      <c r="G24" s="80" t="s">
        <v>4254</v>
      </c>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row>
    <row r="25" spans="1:43" x14ac:dyDescent="0.2">
      <c r="A25" s="38"/>
      <c r="F25" s="11"/>
      <c r="G25" s="11"/>
      <c r="H25" s="537"/>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row>
    <row r="26" spans="1:43" x14ac:dyDescent="0.2">
      <c r="A26" s="38"/>
      <c r="F26" s="496"/>
      <c r="G26" s="496"/>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row>
    <row r="27" spans="1:43" x14ac:dyDescent="0.2">
      <c r="A27" s="38"/>
      <c r="F27" s="496"/>
      <c r="G27" s="496"/>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row>
    <row r="28" spans="1:43" x14ac:dyDescent="0.2">
      <c r="A28" s="38"/>
      <c r="F28" s="496"/>
      <c r="G28" s="496"/>
      <c r="H28" s="496"/>
      <c r="X28" s="11"/>
      <c r="Y28" s="11"/>
      <c r="Z28" s="11"/>
      <c r="AA28" s="11"/>
      <c r="AB28" s="11"/>
      <c r="AC28" s="11"/>
      <c r="AD28" s="11"/>
      <c r="AE28" s="11"/>
      <c r="AF28" s="11"/>
      <c r="AG28" s="11"/>
      <c r="AH28" s="11"/>
      <c r="AI28" s="11"/>
      <c r="AJ28" s="11"/>
      <c r="AK28" s="11"/>
      <c r="AL28" s="11"/>
      <c r="AM28" s="11"/>
      <c r="AN28" s="11"/>
      <c r="AO28" s="11"/>
      <c r="AP28" s="11"/>
      <c r="AQ28" s="11"/>
    </row>
    <row r="29" spans="1:43" x14ac:dyDescent="0.2">
      <c r="A29" s="38"/>
      <c r="X29" s="11"/>
      <c r="Y29" s="11"/>
      <c r="Z29" s="11"/>
      <c r="AA29" s="11"/>
      <c r="AB29" s="11"/>
      <c r="AC29" s="11"/>
      <c r="AD29" s="11"/>
      <c r="AE29" s="11"/>
      <c r="AF29" s="11"/>
      <c r="AG29" s="11"/>
      <c r="AH29" s="11"/>
      <c r="AI29" s="11"/>
      <c r="AJ29" s="11"/>
      <c r="AK29" s="11"/>
      <c r="AL29" s="11"/>
      <c r="AM29" s="11"/>
      <c r="AN29" s="11"/>
      <c r="AO29" s="11"/>
      <c r="AP29" s="11"/>
      <c r="AQ29" s="11"/>
    </row>
    <row r="30" spans="1:43" x14ac:dyDescent="0.2">
      <c r="A30" s="38"/>
      <c r="O30" s="116"/>
      <c r="P30" s="116"/>
      <c r="Q30" s="33"/>
      <c r="R30" s="33"/>
      <c r="S30" s="496"/>
      <c r="T30" s="496"/>
      <c r="U30" s="496"/>
      <c r="V30" s="496"/>
      <c r="W30" s="496"/>
      <c r="X30" s="496"/>
      <c r="Y30" s="496"/>
      <c r="Z30" s="496"/>
      <c r="AP30" s="11"/>
      <c r="AQ30" s="11"/>
    </row>
    <row r="31" spans="1:43" x14ac:dyDescent="0.2">
      <c r="A31" s="38"/>
      <c r="O31" s="116"/>
      <c r="P31" s="116"/>
      <c r="Q31" s="33"/>
      <c r="R31" s="33"/>
      <c r="S31" s="496"/>
      <c r="T31" s="496"/>
      <c r="U31" s="496"/>
      <c r="V31" s="496"/>
      <c r="W31" s="496"/>
      <c r="X31" s="496"/>
      <c r="Y31" s="496"/>
      <c r="Z31" s="496"/>
      <c r="AP31" s="11"/>
      <c r="AQ31" s="11"/>
    </row>
    <row r="32" spans="1:43" x14ac:dyDescent="0.2">
      <c r="O32" s="116"/>
      <c r="P32" s="116"/>
      <c r="Q32" s="33"/>
      <c r="R32" s="33"/>
      <c r="S32" s="496"/>
      <c r="T32" s="496"/>
      <c r="U32" s="496"/>
      <c r="V32" s="496"/>
      <c r="W32" s="496"/>
      <c r="X32" s="496"/>
      <c r="Y32" s="496"/>
      <c r="Z32" s="496"/>
      <c r="AP32" s="11"/>
      <c r="AQ32" s="11"/>
    </row>
    <row r="33" spans="15:43" x14ac:dyDescent="0.2">
      <c r="O33" s="116"/>
      <c r="P33" s="116"/>
      <c r="Q33" s="33"/>
      <c r="R33" s="33"/>
      <c r="S33" s="496"/>
      <c r="T33" s="496"/>
      <c r="U33" s="496"/>
      <c r="V33" s="496"/>
      <c r="W33" s="496"/>
      <c r="X33" s="496"/>
      <c r="Y33" s="496"/>
      <c r="Z33" s="496"/>
      <c r="AP33" s="11"/>
      <c r="AQ33" s="11"/>
    </row>
  </sheetData>
  <pageMargins left="0.70866141732283472" right="0.70866141732283472" top="0.74803149606299213" bottom="0.74803149606299213" header="0.31496062992125984" footer="0.31496062992125984"/>
  <pageSetup paperSize="8" scale="38" orientation="landscape" cellComments="asDisplayed"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80"/>
  <sheetViews>
    <sheetView topLeftCell="A63" zoomScale="85" zoomScaleNormal="85" workbookViewId="0">
      <selection activeCell="B50" sqref="B50"/>
    </sheetView>
  </sheetViews>
  <sheetFormatPr defaultColWidth="9.140625" defaultRowHeight="12.75" x14ac:dyDescent="0.2"/>
  <cols>
    <col min="1" max="1" width="20.42578125" style="11" customWidth="1"/>
    <col min="2" max="14" width="20.42578125" style="38" customWidth="1"/>
    <col min="15" max="16" width="15.7109375" style="38" customWidth="1"/>
    <col min="17" max="18" width="25.7109375" style="38" customWidth="1"/>
    <col min="19" max="19" width="27" style="38" customWidth="1"/>
    <col min="20" max="20" width="15.7109375" style="38" customWidth="1"/>
    <col min="21" max="21" width="24.7109375" style="38" customWidth="1"/>
    <col min="22" max="44" width="15.7109375" style="38" customWidth="1"/>
    <col min="45" max="45" width="15.7109375" style="11" customWidth="1"/>
    <col min="46" max="16384" width="9.140625" style="11"/>
  </cols>
  <sheetData>
    <row r="1" spans="1:44" x14ac:dyDescent="0.2">
      <c r="A1" s="18" t="s">
        <v>5282</v>
      </c>
      <c r="B1" s="740" t="str">
        <f>HYPERLINK("#List!$A$1", "Full")</f>
        <v>Full</v>
      </c>
    </row>
    <row r="2" spans="1:44" x14ac:dyDescent="0.2">
      <c r="A2" s="18" t="s">
        <v>5283</v>
      </c>
      <c r="B2" s="740" t="str">
        <f>HYPERLINK("#List!$A$1", "Full")</f>
        <v>Full</v>
      </c>
    </row>
    <row r="4" spans="1:44" x14ac:dyDescent="0.2">
      <c r="A4" s="17" t="s">
        <v>7582</v>
      </c>
    </row>
    <row r="5" spans="1:44" x14ac:dyDescent="0.2">
      <c r="A5" s="17" t="s">
        <v>7579</v>
      </c>
      <c r="J5" s="546"/>
    </row>
    <row r="6" spans="1:44" x14ac:dyDescent="0.2">
      <c r="AR6" s="11"/>
    </row>
    <row r="7" spans="1:44" x14ac:dyDescent="0.2">
      <c r="A7" s="18" t="s">
        <v>7077</v>
      </c>
      <c r="AR7" s="11"/>
    </row>
    <row r="8" spans="1:44" x14ac:dyDescent="0.2">
      <c r="A8" s="537" t="s">
        <v>48</v>
      </c>
      <c r="AR8" s="11"/>
    </row>
    <row r="9" spans="1:44" x14ac:dyDescent="0.2">
      <c r="A9" s="19" t="s">
        <v>4583</v>
      </c>
      <c r="AR9" s="11"/>
    </row>
    <row r="10" spans="1:44" x14ac:dyDescent="0.2">
      <c r="A10" s="537" t="s">
        <v>7220</v>
      </c>
      <c r="AR10" s="11"/>
    </row>
    <row r="11" spans="1:44" x14ac:dyDescent="0.2">
      <c r="AR11" s="11"/>
    </row>
    <row r="12" spans="1:44" x14ac:dyDescent="0.2">
      <c r="A12" s="18" t="s">
        <v>7078</v>
      </c>
      <c r="AR12" s="11"/>
    </row>
    <row r="13" spans="1:44" x14ac:dyDescent="0.2">
      <c r="A13" s="537" t="s">
        <v>48</v>
      </c>
      <c r="AR13" s="11"/>
    </row>
    <row r="14" spans="1:44" x14ac:dyDescent="0.2">
      <c r="A14" s="19" t="s">
        <v>4585</v>
      </c>
      <c r="AR14" s="11"/>
    </row>
    <row r="15" spans="1:44" x14ac:dyDescent="0.2">
      <c r="A15" s="537" t="s">
        <v>7220</v>
      </c>
      <c r="AR15" s="11"/>
    </row>
    <row r="16" spans="1:44" x14ac:dyDescent="0.2">
      <c r="AR16" s="11"/>
    </row>
    <row r="17" spans="1:44" x14ac:dyDescent="0.2">
      <c r="A17" s="17" t="s">
        <v>7585</v>
      </c>
      <c r="AR17" s="11"/>
    </row>
    <row r="18" spans="1:44" x14ac:dyDescent="0.2">
      <c r="A18" s="11" t="s">
        <v>4118</v>
      </c>
      <c r="AR18" s="11"/>
    </row>
    <row r="19" spans="1:44" x14ac:dyDescent="0.2">
      <c r="AR19" s="11"/>
    </row>
    <row r="20" spans="1:44" ht="38.25" x14ac:dyDescent="0.2">
      <c r="A20" s="548" t="s">
        <v>4083</v>
      </c>
      <c r="B20" s="488" t="s">
        <v>4103</v>
      </c>
      <c r="C20" s="548" t="s">
        <v>4104</v>
      </c>
      <c r="D20" s="548" t="s">
        <v>4102</v>
      </c>
      <c r="E20" s="60" t="s">
        <v>4087</v>
      </c>
      <c r="F20" s="547" t="s">
        <v>4088</v>
      </c>
      <c r="G20" s="60" t="s">
        <v>7245</v>
      </c>
      <c r="H20" s="548" t="s">
        <v>4089</v>
      </c>
      <c r="I20" s="60" t="s">
        <v>4090</v>
      </c>
      <c r="J20" s="60" t="s">
        <v>4119</v>
      </c>
      <c r="K20" s="60" t="s">
        <v>7243</v>
      </c>
      <c r="L20" s="60" t="s">
        <v>7244</v>
      </c>
      <c r="M20" s="60" t="s">
        <v>4120</v>
      </c>
      <c r="N20" s="60" t="s">
        <v>4092</v>
      </c>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row>
    <row r="21" spans="1:44" x14ac:dyDescent="0.2">
      <c r="A21" s="26" t="s">
        <v>7811</v>
      </c>
      <c r="B21" s="26" t="s">
        <v>7835</v>
      </c>
      <c r="C21" s="26" t="s">
        <v>7836</v>
      </c>
      <c r="D21" s="26" t="s">
        <v>7837</v>
      </c>
      <c r="E21" s="181" t="s">
        <v>7838</v>
      </c>
      <c r="F21" s="181" t="s">
        <v>7839</v>
      </c>
      <c r="G21" s="26" t="s">
        <v>7865</v>
      </c>
      <c r="H21" s="181" t="s">
        <v>7840</v>
      </c>
      <c r="I21" s="181" t="s">
        <v>7841</v>
      </c>
      <c r="J21" s="181" t="s">
        <v>7856</v>
      </c>
      <c r="K21" s="26" t="s">
        <v>7863</v>
      </c>
      <c r="L21" s="26" t="s">
        <v>7864</v>
      </c>
      <c r="M21" s="181" t="s">
        <v>7867</v>
      </c>
      <c r="N21" s="181" t="s">
        <v>7868</v>
      </c>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row>
    <row r="22" spans="1:44" x14ac:dyDescent="0.2">
      <c r="A22" s="444" t="s">
        <v>23</v>
      </c>
      <c r="B22" s="712" t="s">
        <v>227</v>
      </c>
      <c r="C22" s="712" t="s">
        <v>208</v>
      </c>
      <c r="D22" s="712" t="s">
        <v>0</v>
      </c>
      <c r="E22" s="711" t="s">
        <v>226</v>
      </c>
      <c r="F22" s="711" t="s">
        <v>245</v>
      </c>
      <c r="G22" s="444"/>
      <c r="H22" s="711" t="s">
        <v>364</v>
      </c>
      <c r="I22" s="711" t="s">
        <v>242</v>
      </c>
      <c r="J22" s="711" t="s">
        <v>372</v>
      </c>
      <c r="K22" s="711"/>
      <c r="L22" s="711"/>
      <c r="M22" s="711" t="s">
        <v>1680</v>
      </c>
      <c r="N22" s="711" t="s">
        <v>2639</v>
      </c>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row>
    <row r="23" spans="1:44" ht="38.25" x14ac:dyDescent="0.2">
      <c r="A23" s="82" t="s">
        <v>7116</v>
      </c>
      <c r="B23" s="82" t="s">
        <v>7116</v>
      </c>
      <c r="C23" s="82" t="s">
        <v>7116</v>
      </c>
      <c r="D23" s="82" t="s">
        <v>7116</v>
      </c>
      <c r="E23" s="82" t="s">
        <v>7116</v>
      </c>
      <c r="F23" s="4"/>
      <c r="G23" s="4"/>
      <c r="H23" s="75" t="s">
        <v>7419</v>
      </c>
      <c r="I23" s="75" t="s">
        <v>7148</v>
      </c>
      <c r="J23" s="80" t="s">
        <v>2106</v>
      </c>
      <c r="K23" s="75" t="s">
        <v>7442</v>
      </c>
      <c r="L23" s="75" t="s">
        <v>7148</v>
      </c>
      <c r="M23" s="80" t="s">
        <v>2106</v>
      </c>
      <c r="N23" s="75" t="s">
        <v>2107</v>
      </c>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row>
    <row r="24" spans="1:44" ht="165.75" x14ac:dyDescent="0.2">
      <c r="A24" s="82" t="s">
        <v>7599</v>
      </c>
      <c r="B24" s="82" t="s">
        <v>7598</v>
      </c>
      <c r="C24" s="82" t="s">
        <v>7597</v>
      </c>
      <c r="D24" s="82" t="s">
        <v>7596</v>
      </c>
      <c r="E24" s="4" t="s">
        <v>7593</v>
      </c>
      <c r="F24" s="4" t="s">
        <v>7594</v>
      </c>
      <c r="G24" s="4" t="s">
        <v>7595</v>
      </c>
      <c r="H24" s="83"/>
      <c r="I24" s="75" t="s">
        <v>4757</v>
      </c>
      <c r="J24" s="80" t="s">
        <v>4416</v>
      </c>
      <c r="K24" s="143"/>
      <c r="L24" s="75" t="s">
        <v>7246</v>
      </c>
      <c r="M24" s="80" t="s">
        <v>4419</v>
      </c>
      <c r="N24" s="75" t="s">
        <v>4668</v>
      </c>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ht="38.25" x14ac:dyDescent="0.2">
      <c r="A25" s="83"/>
      <c r="B25" s="83"/>
      <c r="C25" s="83"/>
      <c r="D25" s="83"/>
      <c r="E25" s="83"/>
      <c r="F25" s="83"/>
      <c r="G25" s="83"/>
      <c r="H25" s="83"/>
      <c r="I25" s="80"/>
      <c r="J25" s="80" t="s">
        <v>4254</v>
      </c>
      <c r="K25" s="143"/>
      <c r="L25" s="144"/>
      <c r="M25" s="80" t="s">
        <v>4360</v>
      </c>
      <c r="N25" s="75"/>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x14ac:dyDescent="0.2">
      <c r="A26" s="83"/>
      <c r="B26" s="83"/>
      <c r="C26" s="83"/>
      <c r="D26" s="83"/>
      <c r="E26" s="73"/>
      <c r="F26" s="83"/>
      <c r="G26" s="144"/>
      <c r="H26" s="83"/>
      <c r="I26" s="550"/>
      <c r="J26" s="80"/>
      <c r="K26" s="143"/>
      <c r="L26" s="143"/>
      <c r="M26" s="80" t="s">
        <v>4255</v>
      </c>
      <c r="N26" s="80"/>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x14ac:dyDescent="0.2">
      <c r="A27" s="83"/>
      <c r="B27" s="83"/>
      <c r="C27" s="83"/>
      <c r="D27" s="83"/>
      <c r="E27" s="73"/>
      <c r="F27" s="83"/>
      <c r="G27" s="143"/>
      <c r="H27" s="83"/>
      <c r="I27" s="550"/>
      <c r="J27" s="80"/>
      <c r="K27" s="143"/>
      <c r="L27" s="143"/>
      <c r="M27" s="80" t="s">
        <v>4470</v>
      </c>
      <c r="N27" s="80"/>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x14ac:dyDescent="0.2">
      <c r="A28" s="38"/>
      <c r="E28" s="353"/>
      <c r="G28" s="171"/>
      <c r="I28" s="302"/>
      <c r="J28" s="496"/>
      <c r="K28" s="171"/>
      <c r="L28" s="171"/>
      <c r="M28" s="10"/>
      <c r="N28" s="10"/>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x14ac:dyDescent="0.2">
      <c r="A29" s="18" t="s">
        <v>7079</v>
      </c>
      <c r="E29" s="353"/>
      <c r="G29" s="171"/>
      <c r="I29" s="302"/>
      <c r="J29" s="496"/>
      <c r="K29" s="171"/>
      <c r="L29" s="171"/>
      <c r="M29" s="10"/>
      <c r="N29" s="10"/>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x14ac:dyDescent="0.2">
      <c r="A30" s="537" t="s">
        <v>48</v>
      </c>
      <c r="E30" s="353"/>
      <c r="G30" s="171"/>
      <c r="I30" s="302"/>
      <c r="J30" s="496"/>
      <c r="K30" s="171"/>
      <c r="L30" s="171"/>
      <c r="M30" s="10"/>
      <c r="N30" s="10"/>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x14ac:dyDescent="0.2">
      <c r="A31" s="19" t="s">
        <v>4583</v>
      </c>
      <c r="E31" s="353"/>
      <c r="G31" s="171"/>
      <c r="I31" s="302"/>
      <c r="J31" s="496"/>
      <c r="K31" s="171"/>
      <c r="L31" s="171"/>
      <c r="M31" s="10"/>
      <c r="N31" s="10"/>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x14ac:dyDescent="0.2">
      <c r="A32" s="537" t="s">
        <v>7220</v>
      </c>
      <c r="E32" s="353"/>
      <c r="G32" s="171"/>
      <c r="I32" s="302"/>
      <c r="J32" s="496"/>
      <c r="K32" s="171"/>
      <c r="L32" s="171"/>
      <c r="M32" s="10"/>
      <c r="N32" s="10"/>
      <c r="V32" s="11"/>
      <c r="W32" s="11"/>
      <c r="X32" s="11"/>
      <c r="Y32" s="11"/>
      <c r="Z32" s="11"/>
      <c r="AA32" s="11"/>
      <c r="AB32" s="11"/>
      <c r="AC32" s="11"/>
      <c r="AD32" s="11"/>
      <c r="AE32" s="11"/>
      <c r="AF32" s="11"/>
      <c r="AG32" s="11"/>
      <c r="AH32" s="11"/>
      <c r="AI32" s="11"/>
      <c r="AJ32" s="11"/>
      <c r="AK32" s="11"/>
      <c r="AL32" s="11"/>
      <c r="AM32" s="11"/>
      <c r="AN32" s="11"/>
      <c r="AO32" s="11"/>
      <c r="AP32" s="11"/>
      <c r="AQ32" s="11"/>
      <c r="AR32" s="11"/>
    </row>
    <row r="33" spans="1:44" x14ac:dyDescent="0.2">
      <c r="G33" s="171"/>
      <c r="J33" s="496"/>
      <c r="K33" s="171"/>
      <c r="L33" s="171"/>
      <c r="M33" s="11"/>
      <c r="N33" s="496"/>
      <c r="O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x14ac:dyDescent="0.2">
      <c r="A34" s="18" t="s">
        <v>7080</v>
      </c>
      <c r="G34" s="171"/>
      <c r="K34" s="171"/>
      <c r="L34" s="17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x14ac:dyDescent="0.2">
      <c r="A35" s="537" t="s">
        <v>48</v>
      </c>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x14ac:dyDescent="0.2">
      <c r="A36" s="19" t="s">
        <v>4585</v>
      </c>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x14ac:dyDescent="0.2">
      <c r="A37" s="537" t="s">
        <v>7220</v>
      </c>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x14ac:dyDescent="0.2">
      <c r="A38" s="537"/>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x14ac:dyDescent="0.2">
      <c r="A39" s="17" t="s">
        <v>7586</v>
      </c>
      <c r="AR39" s="11"/>
    </row>
    <row r="40" spans="1:44" x14ac:dyDescent="0.2">
      <c r="AL40" s="11"/>
      <c r="AM40" s="11"/>
      <c r="AN40" s="11"/>
      <c r="AO40" s="11"/>
      <c r="AP40" s="11"/>
      <c r="AQ40" s="11"/>
      <c r="AR40" s="11"/>
    </row>
    <row r="41" spans="1:44" x14ac:dyDescent="0.2">
      <c r="A41" s="60" t="s">
        <v>4087</v>
      </c>
      <c r="B41" s="60" t="s">
        <v>4096</v>
      </c>
      <c r="C41" s="60" t="s">
        <v>4094</v>
      </c>
      <c r="D41" s="60" t="s">
        <v>4095</v>
      </c>
      <c r="E41" s="60" t="s">
        <v>4093</v>
      </c>
      <c r="F41" s="60" t="s">
        <v>14</v>
      </c>
      <c r="G41" s="60" t="s">
        <v>4097</v>
      </c>
      <c r="H41" s="60" t="s">
        <v>7241</v>
      </c>
      <c r="I41" s="40"/>
      <c r="J41" s="40"/>
      <c r="V41" s="11"/>
      <c r="AB41" s="11"/>
      <c r="AC41" s="11"/>
      <c r="AD41" s="11"/>
      <c r="AE41" s="11"/>
      <c r="AF41" s="11"/>
      <c r="AG41" s="11"/>
      <c r="AH41" s="11"/>
      <c r="AI41" s="11"/>
      <c r="AJ41" s="11"/>
      <c r="AK41" s="11"/>
      <c r="AL41" s="11"/>
      <c r="AM41" s="11"/>
      <c r="AN41" s="11"/>
      <c r="AO41" s="11"/>
      <c r="AP41" s="11"/>
      <c r="AQ41" s="11"/>
      <c r="AR41" s="11"/>
    </row>
    <row r="42" spans="1:44" x14ac:dyDescent="0.2">
      <c r="A42" s="181" t="s">
        <v>7869</v>
      </c>
      <c r="B42" s="181" t="s">
        <v>7872</v>
      </c>
      <c r="C42" s="181" t="s">
        <v>8388</v>
      </c>
      <c r="D42" s="181" t="s">
        <v>7874</v>
      </c>
      <c r="E42" s="181" t="s">
        <v>7979</v>
      </c>
      <c r="F42" s="181" t="s">
        <v>7980</v>
      </c>
      <c r="G42" s="181" t="s">
        <v>7883</v>
      </c>
      <c r="H42" s="181" t="s">
        <v>7884</v>
      </c>
      <c r="I42" s="11"/>
      <c r="J42" s="11"/>
      <c r="V42" s="11"/>
      <c r="AB42" s="11"/>
      <c r="AC42" s="11"/>
      <c r="AD42" s="11"/>
      <c r="AE42" s="11"/>
      <c r="AF42" s="11"/>
      <c r="AG42" s="11"/>
      <c r="AH42" s="11"/>
      <c r="AI42" s="11"/>
      <c r="AJ42" s="11"/>
      <c r="AK42" s="11"/>
      <c r="AL42" s="11"/>
      <c r="AM42" s="11"/>
      <c r="AN42" s="11"/>
      <c r="AO42" s="11"/>
      <c r="AP42" s="11"/>
      <c r="AQ42" s="11"/>
      <c r="AR42" s="11"/>
    </row>
    <row r="43" spans="1:44" x14ac:dyDescent="0.2">
      <c r="A43" s="711" t="s">
        <v>226</v>
      </c>
      <c r="B43" s="711" t="s">
        <v>266</v>
      </c>
      <c r="C43" s="711" t="s">
        <v>265</v>
      </c>
      <c r="D43" s="711" t="s">
        <v>233</v>
      </c>
      <c r="E43" s="711" t="s">
        <v>257</v>
      </c>
      <c r="F43" s="711" t="s">
        <v>246</v>
      </c>
      <c r="G43" s="711" t="s">
        <v>241</v>
      </c>
      <c r="H43" s="711"/>
      <c r="I43" s="11"/>
      <c r="J43" s="11"/>
      <c r="V43" s="11"/>
      <c r="AB43" s="11"/>
      <c r="AC43" s="11"/>
      <c r="AD43" s="11"/>
      <c r="AE43" s="11"/>
      <c r="AF43" s="11"/>
      <c r="AG43" s="11"/>
      <c r="AH43" s="11"/>
      <c r="AI43" s="11"/>
      <c r="AJ43" s="11"/>
      <c r="AK43" s="11"/>
      <c r="AL43" s="11"/>
      <c r="AM43" s="11"/>
      <c r="AN43" s="11"/>
      <c r="AO43" s="11"/>
      <c r="AP43" s="11"/>
      <c r="AQ43" s="11"/>
      <c r="AR43" s="11"/>
    </row>
    <row r="44" spans="1:44" ht="38.25" x14ac:dyDescent="0.2">
      <c r="A44" s="82" t="s">
        <v>7116</v>
      </c>
      <c r="B44" s="75" t="s">
        <v>2107</v>
      </c>
      <c r="C44" s="75" t="s">
        <v>7439</v>
      </c>
      <c r="D44" s="75" t="s">
        <v>7403</v>
      </c>
      <c r="E44" s="75" t="s">
        <v>2107</v>
      </c>
      <c r="F44" s="75" t="s">
        <v>2107</v>
      </c>
      <c r="G44" s="75" t="s">
        <v>2108</v>
      </c>
      <c r="H44" s="75" t="s">
        <v>7445</v>
      </c>
      <c r="I44" s="11"/>
      <c r="J44" s="11"/>
      <c r="V44" s="11"/>
      <c r="AB44" s="11"/>
      <c r="AC44" s="11"/>
      <c r="AD44" s="11"/>
      <c r="AE44" s="11"/>
      <c r="AF44" s="11"/>
      <c r="AG44" s="11"/>
      <c r="AH44" s="11"/>
      <c r="AI44" s="11"/>
      <c r="AJ44" s="11"/>
      <c r="AK44" s="11"/>
      <c r="AL44" s="11"/>
      <c r="AM44" s="11"/>
      <c r="AN44" s="11"/>
      <c r="AO44" s="11"/>
      <c r="AP44" s="11"/>
      <c r="AQ44" s="11"/>
      <c r="AR44" s="11"/>
    </row>
    <row r="45" spans="1:44" x14ac:dyDescent="0.2">
      <c r="A45" s="73" t="s">
        <v>7593</v>
      </c>
      <c r="B45" s="75" t="s">
        <v>4669</v>
      </c>
      <c r="C45" s="73"/>
      <c r="D45" s="73"/>
      <c r="E45" s="75" t="s">
        <v>7176</v>
      </c>
      <c r="F45" s="75" t="s">
        <v>7177</v>
      </c>
      <c r="G45" s="75" t="s">
        <v>4214</v>
      </c>
      <c r="H45" s="75" t="s">
        <v>106</v>
      </c>
      <c r="I45" s="11"/>
      <c r="J45" s="11"/>
      <c r="V45" s="11"/>
      <c r="AB45" s="11"/>
      <c r="AC45" s="11"/>
      <c r="AD45" s="11"/>
      <c r="AE45" s="11"/>
      <c r="AF45" s="11"/>
      <c r="AG45" s="11"/>
      <c r="AH45" s="11"/>
      <c r="AI45" s="11"/>
      <c r="AJ45" s="11"/>
      <c r="AK45" s="11"/>
      <c r="AL45" s="11"/>
      <c r="AM45" s="11"/>
      <c r="AN45" s="11"/>
      <c r="AO45" s="11"/>
      <c r="AP45" s="11"/>
      <c r="AQ45" s="11"/>
      <c r="AR45" s="11"/>
    </row>
    <row r="46" spans="1:44" x14ac:dyDescent="0.2">
      <c r="B46" s="11"/>
      <c r="C46" s="11"/>
      <c r="D46" s="11"/>
      <c r="E46" s="11"/>
      <c r="F46" s="11"/>
      <c r="G46" s="11"/>
      <c r="H46" s="11"/>
      <c r="I46" s="11"/>
      <c r="J46" s="11"/>
      <c r="V46" s="11"/>
      <c r="AB46" s="11"/>
      <c r="AC46" s="11"/>
      <c r="AD46" s="11"/>
      <c r="AE46" s="11"/>
      <c r="AF46" s="11"/>
      <c r="AG46" s="11"/>
      <c r="AH46" s="11"/>
      <c r="AI46" s="11"/>
      <c r="AJ46" s="11"/>
      <c r="AK46" s="11"/>
      <c r="AL46" s="11"/>
      <c r="AM46" s="11"/>
      <c r="AN46" s="11"/>
      <c r="AO46" s="11"/>
      <c r="AP46" s="11"/>
      <c r="AQ46" s="11"/>
      <c r="AR46" s="11"/>
    </row>
    <row r="47" spans="1:44" x14ac:dyDescent="0.2">
      <c r="A47" s="18" t="s">
        <v>7082</v>
      </c>
      <c r="D47" s="537"/>
      <c r="E47" s="537"/>
      <c r="F47" s="537"/>
      <c r="H47" s="537"/>
      <c r="I47" s="537"/>
      <c r="J47" s="537"/>
      <c r="V47" s="11"/>
      <c r="AB47" s="11"/>
      <c r="AC47" s="11"/>
      <c r="AD47" s="11"/>
      <c r="AE47" s="11"/>
      <c r="AF47" s="11"/>
      <c r="AG47" s="11"/>
      <c r="AH47" s="11"/>
      <c r="AI47" s="11"/>
      <c r="AJ47" s="11"/>
      <c r="AK47" s="11"/>
      <c r="AL47" s="11"/>
      <c r="AM47" s="11"/>
      <c r="AN47" s="11"/>
      <c r="AO47" s="11"/>
      <c r="AP47" s="11"/>
      <c r="AQ47" s="11"/>
      <c r="AR47" s="11"/>
    </row>
    <row r="48" spans="1:44" x14ac:dyDescent="0.2">
      <c r="A48" s="537" t="s">
        <v>48</v>
      </c>
      <c r="D48" s="11"/>
      <c r="E48" s="11"/>
      <c r="F48" s="11"/>
      <c r="H48" s="11"/>
      <c r="I48" s="11"/>
      <c r="J48" s="537"/>
      <c r="V48" s="11"/>
      <c r="AB48" s="11"/>
      <c r="AC48" s="11"/>
      <c r="AD48" s="11"/>
      <c r="AE48" s="11"/>
      <c r="AF48" s="11"/>
      <c r="AG48" s="11"/>
      <c r="AH48" s="11"/>
      <c r="AI48" s="11"/>
      <c r="AJ48" s="11"/>
      <c r="AK48" s="11"/>
      <c r="AL48" s="11"/>
      <c r="AM48" s="11"/>
      <c r="AN48" s="11"/>
      <c r="AO48" s="11"/>
      <c r="AP48" s="11"/>
      <c r="AQ48" s="11"/>
      <c r="AR48" s="11"/>
    </row>
    <row r="49" spans="1:44" x14ac:dyDescent="0.2">
      <c r="A49" s="19" t="s">
        <v>4583</v>
      </c>
      <c r="B49" s="11"/>
      <c r="C49" s="11"/>
      <c r="D49" s="11"/>
      <c r="E49" s="11"/>
      <c r="F49" s="537"/>
      <c r="G49" s="537"/>
      <c r="H49" s="537"/>
      <c r="I49" s="537"/>
      <c r="J49" s="537"/>
      <c r="V49" s="11"/>
      <c r="AB49" s="11"/>
      <c r="AC49" s="11"/>
      <c r="AD49" s="11"/>
      <c r="AE49" s="11"/>
      <c r="AF49" s="11"/>
      <c r="AG49" s="11"/>
      <c r="AH49" s="11"/>
      <c r="AI49" s="11"/>
      <c r="AJ49" s="11"/>
      <c r="AK49" s="11"/>
      <c r="AL49" s="11"/>
      <c r="AM49" s="11"/>
      <c r="AN49" s="11"/>
      <c r="AO49" s="11"/>
      <c r="AP49" s="11"/>
      <c r="AQ49" s="11"/>
      <c r="AR49" s="11"/>
    </row>
    <row r="50" spans="1:44" x14ac:dyDescent="0.2">
      <c r="A50" s="537" t="s">
        <v>7220</v>
      </c>
      <c r="B50" s="11"/>
      <c r="C50" s="11"/>
      <c r="D50" s="11"/>
      <c r="E50" s="11"/>
      <c r="F50" s="537"/>
      <c r="G50" s="537"/>
      <c r="H50" s="537"/>
      <c r="I50" s="537"/>
      <c r="J50" s="537"/>
      <c r="V50" s="11"/>
      <c r="AB50" s="11"/>
      <c r="AC50" s="11"/>
      <c r="AD50" s="11"/>
      <c r="AE50" s="11"/>
      <c r="AF50" s="11"/>
      <c r="AG50" s="11"/>
      <c r="AH50" s="11"/>
      <c r="AI50" s="11"/>
      <c r="AJ50" s="11"/>
      <c r="AK50" s="11"/>
      <c r="AL50" s="11"/>
      <c r="AM50" s="11"/>
      <c r="AN50" s="11"/>
      <c r="AO50" s="11"/>
      <c r="AP50" s="11"/>
      <c r="AQ50" s="11"/>
      <c r="AR50" s="11"/>
    </row>
    <row r="51" spans="1:44" x14ac:dyDescent="0.2">
      <c r="B51" s="11"/>
      <c r="C51" s="11"/>
      <c r="D51" s="11"/>
      <c r="E51" s="11"/>
      <c r="F51" s="537"/>
      <c r="G51" s="537"/>
      <c r="H51" s="537"/>
      <c r="T51" s="11"/>
      <c r="AB51" s="11"/>
      <c r="AC51" s="11"/>
      <c r="AD51" s="11"/>
      <c r="AE51" s="11"/>
      <c r="AF51" s="11"/>
      <c r="AG51" s="11"/>
      <c r="AH51" s="11"/>
      <c r="AI51" s="11"/>
      <c r="AJ51" s="11"/>
      <c r="AK51" s="11"/>
      <c r="AL51" s="11"/>
      <c r="AM51" s="11"/>
      <c r="AN51" s="11"/>
      <c r="AO51" s="11"/>
      <c r="AP51" s="11"/>
      <c r="AQ51" s="11"/>
      <c r="AR51" s="11"/>
    </row>
    <row r="52" spans="1:44" x14ac:dyDescent="0.2">
      <c r="A52" s="18" t="s">
        <v>7081</v>
      </c>
      <c r="B52" s="11"/>
      <c r="C52" s="11"/>
      <c r="D52" s="11"/>
      <c r="E52" s="11"/>
      <c r="T52" s="11"/>
      <c r="AB52" s="11"/>
      <c r="AC52" s="11"/>
      <c r="AD52" s="11"/>
      <c r="AE52" s="11"/>
      <c r="AF52" s="11"/>
      <c r="AG52" s="11"/>
      <c r="AH52" s="11"/>
      <c r="AI52" s="11"/>
      <c r="AJ52" s="11"/>
      <c r="AK52" s="11"/>
      <c r="AL52" s="11"/>
      <c r="AM52" s="11"/>
      <c r="AN52" s="11"/>
      <c r="AO52" s="11"/>
      <c r="AP52" s="11"/>
      <c r="AQ52" s="11"/>
      <c r="AR52" s="11"/>
    </row>
    <row r="53" spans="1:44" x14ac:dyDescent="0.2">
      <c r="A53" s="537" t="s">
        <v>48</v>
      </c>
      <c r="B53" s="537"/>
      <c r="C53" s="11"/>
      <c r="D53" s="11"/>
      <c r="E53" s="11"/>
      <c r="T53" s="11"/>
      <c r="AB53" s="11"/>
      <c r="AC53" s="11"/>
      <c r="AD53" s="11"/>
      <c r="AE53" s="11"/>
      <c r="AF53" s="11"/>
      <c r="AG53" s="11"/>
      <c r="AH53" s="11"/>
      <c r="AI53" s="11"/>
      <c r="AJ53" s="11"/>
      <c r="AK53" s="11"/>
      <c r="AL53" s="11"/>
      <c r="AM53" s="11"/>
      <c r="AN53" s="11"/>
      <c r="AO53" s="11"/>
      <c r="AP53" s="11"/>
      <c r="AQ53" s="11"/>
      <c r="AR53" s="11"/>
    </row>
    <row r="54" spans="1:44" x14ac:dyDescent="0.2">
      <c r="A54" s="19" t="s">
        <v>4585</v>
      </c>
      <c r="C54" s="11"/>
      <c r="D54" s="11"/>
      <c r="E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row>
    <row r="55" spans="1:44" x14ac:dyDescent="0.2">
      <c r="A55" s="537" t="s">
        <v>7220</v>
      </c>
      <c r="C55" s="11"/>
      <c r="D55" s="11"/>
      <c r="E55" s="537"/>
    </row>
    <row r="56" spans="1:44" x14ac:dyDescent="0.2">
      <c r="C56" s="11"/>
      <c r="D56" s="11"/>
      <c r="E56" s="537"/>
    </row>
    <row r="57" spans="1:44" x14ac:dyDescent="0.2">
      <c r="A57" s="547" t="s">
        <v>4088</v>
      </c>
      <c r="B57" s="547" t="s">
        <v>4098</v>
      </c>
      <c r="C57" s="11"/>
      <c r="D57" s="11"/>
      <c r="E57" s="537"/>
    </row>
    <row r="58" spans="1:44" x14ac:dyDescent="0.2">
      <c r="A58" s="181" t="s">
        <v>7886</v>
      </c>
      <c r="B58" s="181" t="s">
        <v>7982</v>
      </c>
      <c r="C58" s="11"/>
      <c r="D58" s="11"/>
      <c r="E58" s="537"/>
    </row>
    <row r="59" spans="1:44" x14ac:dyDescent="0.2">
      <c r="A59" s="711" t="s">
        <v>245</v>
      </c>
      <c r="B59" s="711" t="s">
        <v>244</v>
      </c>
      <c r="C59" s="11"/>
      <c r="D59" s="11"/>
    </row>
    <row r="60" spans="1:44" x14ac:dyDescent="0.2">
      <c r="A60" s="82" t="s">
        <v>7116</v>
      </c>
      <c r="B60" s="75" t="s">
        <v>2107</v>
      </c>
      <c r="C60" s="11"/>
      <c r="D60" s="11"/>
    </row>
    <row r="61" spans="1:44" x14ac:dyDescent="0.2">
      <c r="A61" s="73" t="s">
        <v>7594</v>
      </c>
      <c r="B61" s="75" t="s">
        <v>4670</v>
      </c>
    </row>
    <row r="62" spans="1:44" x14ac:dyDescent="0.2">
      <c r="B62" s="11"/>
    </row>
    <row r="63" spans="1:44" x14ac:dyDescent="0.2">
      <c r="A63" s="18" t="s">
        <v>7248</v>
      </c>
    </row>
    <row r="64" spans="1:44" x14ac:dyDescent="0.2">
      <c r="A64" s="537" t="s">
        <v>48</v>
      </c>
    </row>
    <row r="65" spans="1:44" x14ac:dyDescent="0.2">
      <c r="A65" s="19" t="s">
        <v>4583</v>
      </c>
    </row>
    <row r="66" spans="1:44" x14ac:dyDescent="0.2">
      <c r="A66" s="537" t="s">
        <v>7220</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row>
    <row r="68" spans="1:44" x14ac:dyDescent="0.2">
      <c r="A68" s="18" t="s">
        <v>7249</v>
      </c>
      <c r="C68" s="11"/>
      <c r="D68" s="11"/>
    </row>
    <row r="69" spans="1:44" x14ac:dyDescent="0.2">
      <c r="A69" s="537" t="s">
        <v>48</v>
      </c>
      <c r="C69" s="11"/>
      <c r="D69" s="11"/>
    </row>
    <row r="70" spans="1:44" x14ac:dyDescent="0.2">
      <c r="A70" s="19" t="s">
        <v>4585</v>
      </c>
      <c r="C70" s="11"/>
      <c r="D70" s="11"/>
    </row>
    <row r="71" spans="1:44" x14ac:dyDescent="0.2">
      <c r="A71" s="537" t="s">
        <v>7220</v>
      </c>
      <c r="C71" s="11"/>
      <c r="D71" s="11"/>
    </row>
    <row r="72" spans="1:44" x14ac:dyDescent="0.2">
      <c r="C72" s="11"/>
      <c r="D72" s="11"/>
    </row>
    <row r="73" spans="1:44" ht="25.5" x14ac:dyDescent="0.2">
      <c r="A73" s="547" t="s">
        <v>7245</v>
      </c>
      <c r="B73" s="547" t="s">
        <v>7247</v>
      </c>
      <c r="C73" s="11"/>
      <c r="D73" s="11"/>
    </row>
    <row r="74" spans="1:44" x14ac:dyDescent="0.2">
      <c r="A74" s="181" t="s">
        <v>7983</v>
      </c>
      <c r="B74" s="181" t="s">
        <v>8011</v>
      </c>
    </row>
    <row r="75" spans="1:44" x14ac:dyDescent="0.2">
      <c r="A75" s="656"/>
      <c r="B75" s="711"/>
    </row>
    <row r="76" spans="1:44" x14ac:dyDescent="0.2">
      <c r="A76" s="82" t="s">
        <v>7116</v>
      </c>
      <c r="B76" s="75" t="s">
        <v>2107</v>
      </c>
    </row>
    <row r="77" spans="1:44" ht="25.5" x14ac:dyDescent="0.2">
      <c r="A77" s="73" t="s">
        <v>7595</v>
      </c>
      <c r="B77" s="75" t="s">
        <v>4670</v>
      </c>
    </row>
    <row r="78" spans="1:44" x14ac:dyDescent="0.2">
      <c r="B78" s="11"/>
    </row>
    <row r="80" spans="1:44" x14ac:dyDescent="0.2">
      <c r="B80" s="11"/>
      <c r="C80" s="11"/>
      <c r="D80" s="11"/>
    </row>
  </sheetData>
  <pageMargins left="0.70866141732283472" right="0.70866141732283472" top="0.74803149606299213" bottom="0.74803149606299213" header="0.31496062992125984" footer="0.31496062992125984"/>
  <pageSetup paperSize="8" scale="17" orientation="landscape" cellComments="asDisplayed"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49"/>
  <sheetViews>
    <sheetView topLeftCell="A16" zoomScale="85" zoomScaleNormal="85" workbookViewId="0">
      <selection activeCell="B40" sqref="B40"/>
    </sheetView>
  </sheetViews>
  <sheetFormatPr defaultColWidth="9.140625" defaultRowHeight="12.75" x14ac:dyDescent="0.2"/>
  <cols>
    <col min="1" max="1" width="28.42578125" style="11" customWidth="1"/>
    <col min="2" max="5" width="28.42578125" style="38" customWidth="1"/>
    <col min="6" max="8" width="15.7109375" style="38" customWidth="1"/>
    <col min="9" max="9" width="18.5703125" style="38" customWidth="1"/>
    <col min="10" max="16" width="15.7109375" style="38" customWidth="1"/>
    <col min="17" max="18" width="25.7109375" style="38" customWidth="1"/>
    <col min="19" max="19" width="27" style="38" customWidth="1"/>
    <col min="20" max="20" width="15.7109375" style="38" customWidth="1"/>
    <col min="21" max="21" width="24.7109375" style="38" customWidth="1"/>
    <col min="22" max="44" width="15.7109375" style="38" customWidth="1"/>
    <col min="45" max="45" width="15.7109375" style="11" customWidth="1"/>
    <col min="46" max="16384" width="9.140625" style="11"/>
  </cols>
  <sheetData>
    <row r="1" spans="1:2" x14ac:dyDescent="0.2">
      <c r="A1" s="18" t="s">
        <v>7213</v>
      </c>
      <c r="B1" s="740" t="str">
        <f>HYPERLINK("#List!$A$1", "Full")</f>
        <v>Full</v>
      </c>
    </row>
    <row r="2" spans="1:2" x14ac:dyDescent="0.2">
      <c r="A2" s="18" t="s">
        <v>7214</v>
      </c>
      <c r="B2" s="740" t="str">
        <f>HYPERLINK("#List!$A$1", "Full")</f>
        <v>Full</v>
      </c>
    </row>
    <row r="4" spans="1:2" x14ac:dyDescent="0.2">
      <c r="A4" s="17" t="s">
        <v>7582</v>
      </c>
    </row>
    <row r="5" spans="1:2" x14ac:dyDescent="0.2">
      <c r="A5" s="17" t="s">
        <v>7579</v>
      </c>
    </row>
    <row r="6" spans="1:2" x14ac:dyDescent="0.2">
      <c r="A6" s="17"/>
    </row>
    <row r="7" spans="1:2" x14ac:dyDescent="0.2">
      <c r="A7" s="18" t="s">
        <v>7215</v>
      </c>
    </row>
    <row r="8" spans="1:2" x14ac:dyDescent="0.2">
      <c r="A8" s="537" t="s">
        <v>48</v>
      </c>
    </row>
    <row r="9" spans="1:2" x14ac:dyDescent="0.2">
      <c r="A9" s="19" t="s">
        <v>4583</v>
      </c>
    </row>
    <row r="10" spans="1:2" x14ac:dyDescent="0.2">
      <c r="A10" s="537" t="s">
        <v>7220</v>
      </c>
    </row>
    <row r="12" spans="1:2" x14ac:dyDescent="0.2">
      <c r="A12" s="18" t="s">
        <v>7216</v>
      </c>
    </row>
    <row r="13" spans="1:2" x14ac:dyDescent="0.2">
      <c r="A13" s="537" t="s">
        <v>48</v>
      </c>
    </row>
    <row r="14" spans="1:2" x14ac:dyDescent="0.2">
      <c r="A14" s="19" t="s">
        <v>4585</v>
      </c>
    </row>
    <row r="15" spans="1:2" x14ac:dyDescent="0.2">
      <c r="A15" s="537" t="s">
        <v>7220</v>
      </c>
    </row>
    <row r="16" spans="1:2" x14ac:dyDescent="0.2">
      <c r="A16" s="17"/>
    </row>
    <row r="17" spans="1:44" x14ac:dyDescent="0.2">
      <c r="A17" s="17" t="s">
        <v>7585</v>
      </c>
      <c r="J17" s="546"/>
    </row>
    <row r="18" spans="1:44" x14ac:dyDescent="0.2">
      <c r="A18" s="11" t="s">
        <v>4118</v>
      </c>
      <c r="AR18" s="11"/>
    </row>
    <row r="19" spans="1:44" x14ac:dyDescent="0.2">
      <c r="AR19" s="11"/>
    </row>
    <row r="20" spans="1:44" ht="25.5" x14ac:dyDescent="0.2">
      <c r="A20" s="548" t="s">
        <v>4083</v>
      </c>
      <c r="B20" s="488" t="s">
        <v>4103</v>
      </c>
      <c r="C20" s="548" t="s">
        <v>4104</v>
      </c>
      <c r="D20" s="60" t="s">
        <v>4087</v>
      </c>
      <c r="E20" s="60" t="s">
        <v>4090</v>
      </c>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row>
    <row r="21" spans="1:44" x14ac:dyDescent="0.2">
      <c r="A21" s="26" t="s">
        <v>7811</v>
      </c>
      <c r="B21" s="26" t="s">
        <v>7835</v>
      </c>
      <c r="C21" s="26" t="s">
        <v>7836</v>
      </c>
      <c r="D21" s="181" t="s">
        <v>7838</v>
      </c>
      <c r="E21" s="181" t="s">
        <v>7841</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row>
    <row r="22" spans="1:44" x14ac:dyDescent="0.2">
      <c r="A22" s="444" t="s">
        <v>23</v>
      </c>
      <c r="B22" s="712" t="s">
        <v>227</v>
      </c>
      <c r="C22" s="712" t="s">
        <v>208</v>
      </c>
      <c r="D22" s="711" t="s">
        <v>226</v>
      </c>
      <c r="E22" s="711" t="s">
        <v>242</v>
      </c>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row>
    <row r="23" spans="1:44" x14ac:dyDescent="0.2">
      <c r="A23" s="82" t="s">
        <v>7116</v>
      </c>
      <c r="B23" s="82" t="s">
        <v>7116</v>
      </c>
      <c r="C23" s="82" t="s">
        <v>7116</v>
      </c>
      <c r="D23" s="75"/>
      <c r="E23" s="75" t="s">
        <v>7148</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row>
    <row r="24" spans="1:44" x14ac:dyDescent="0.2">
      <c r="A24" s="82" t="s">
        <v>7599</v>
      </c>
      <c r="B24" s="82" t="s">
        <v>7598</v>
      </c>
      <c r="C24" s="82" t="s">
        <v>7597</v>
      </c>
      <c r="D24" s="4" t="s">
        <v>7593</v>
      </c>
      <c r="E24" s="75" t="s">
        <v>4757</v>
      </c>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x14ac:dyDescent="0.2">
      <c r="B25" s="11"/>
      <c r="C25" s="11"/>
      <c r="D25" s="11"/>
      <c r="E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x14ac:dyDescent="0.2">
      <c r="A26" s="18" t="s">
        <v>7217</v>
      </c>
      <c r="E26" s="353"/>
      <c r="F26" s="10"/>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x14ac:dyDescent="0.2">
      <c r="A27" s="537" t="s">
        <v>48</v>
      </c>
      <c r="E27" s="353"/>
      <c r="G27" s="302"/>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x14ac:dyDescent="0.2">
      <c r="A28" s="19" t="s">
        <v>4583</v>
      </c>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x14ac:dyDescent="0.2">
      <c r="A29" s="537" t="s">
        <v>7220</v>
      </c>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x14ac:dyDescent="0.2">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x14ac:dyDescent="0.2">
      <c r="A31" s="18" t="s">
        <v>7218</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x14ac:dyDescent="0.2">
      <c r="A32" s="537" t="s">
        <v>48</v>
      </c>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row>
    <row r="33" spans="1:44" x14ac:dyDescent="0.2">
      <c r="A33" s="19" t="s">
        <v>4585</v>
      </c>
      <c r="AL33" s="11"/>
      <c r="AM33" s="11"/>
      <c r="AN33" s="11"/>
      <c r="AO33" s="11"/>
      <c r="AP33" s="11"/>
      <c r="AQ33" s="11"/>
      <c r="AR33" s="11"/>
    </row>
    <row r="34" spans="1:44" x14ac:dyDescent="0.2">
      <c r="A34" s="537" t="s">
        <v>7220</v>
      </c>
      <c r="AL34" s="11"/>
      <c r="AM34" s="11"/>
      <c r="AN34" s="11"/>
      <c r="AO34" s="11"/>
      <c r="AP34" s="11"/>
      <c r="AQ34" s="11"/>
      <c r="AR34" s="11"/>
    </row>
    <row r="35" spans="1:44" x14ac:dyDescent="0.2">
      <c r="A35" s="537"/>
      <c r="AL35" s="11"/>
      <c r="AM35" s="11"/>
      <c r="AN35" s="11"/>
      <c r="AO35" s="11"/>
      <c r="AP35" s="11"/>
      <c r="AQ35" s="11"/>
      <c r="AR35" s="11"/>
    </row>
    <row r="36" spans="1:44" x14ac:dyDescent="0.2">
      <c r="A36" s="17" t="s">
        <v>7586</v>
      </c>
      <c r="AL36" s="11"/>
      <c r="AM36" s="11"/>
      <c r="AN36" s="11"/>
      <c r="AO36" s="11"/>
      <c r="AP36" s="11"/>
      <c r="AQ36" s="11"/>
      <c r="AR36" s="11"/>
    </row>
    <row r="37" spans="1:44" x14ac:dyDescent="0.2">
      <c r="A37" s="38"/>
      <c r="B37" s="11"/>
      <c r="C37" s="11"/>
      <c r="D37" s="11"/>
      <c r="E37" s="40"/>
      <c r="Q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x14ac:dyDescent="0.2">
      <c r="A38" s="60" t="s">
        <v>4087</v>
      </c>
      <c r="B38" s="60" t="s">
        <v>4096</v>
      </c>
      <c r="C38" s="11"/>
      <c r="D38" s="11"/>
      <c r="E38" s="40"/>
      <c r="Q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x14ac:dyDescent="0.2">
      <c r="A39" s="181" t="s">
        <v>7869</v>
      </c>
      <c r="B39" s="181" t="s">
        <v>7872</v>
      </c>
      <c r="C39" s="11"/>
      <c r="D39" s="11"/>
      <c r="E39" s="40"/>
      <c r="Q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x14ac:dyDescent="0.2">
      <c r="A40" s="711" t="s">
        <v>226</v>
      </c>
      <c r="B40" s="711" t="s">
        <v>266</v>
      </c>
      <c r="C40" s="11"/>
      <c r="D40" s="11"/>
      <c r="E40" s="40"/>
      <c r="Q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x14ac:dyDescent="0.2">
      <c r="A41" s="82" t="s">
        <v>7116</v>
      </c>
      <c r="B41" s="75" t="s">
        <v>2107</v>
      </c>
      <c r="C41" s="11"/>
      <c r="D41" s="11"/>
      <c r="E41" s="537"/>
      <c r="Q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x14ac:dyDescent="0.2">
      <c r="A42" s="73" t="s">
        <v>7593</v>
      </c>
      <c r="B42" s="75" t="s">
        <v>4669</v>
      </c>
      <c r="C42" s="11"/>
      <c r="D42" s="11"/>
      <c r="E42" s="537"/>
      <c r="Q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x14ac:dyDescent="0.2">
      <c r="B43" s="11"/>
      <c r="D43" s="537"/>
      <c r="E43" s="537"/>
      <c r="Q43" s="11"/>
      <c r="W43" s="11"/>
      <c r="X43" s="11"/>
      <c r="Y43" s="11"/>
      <c r="Z43" s="11"/>
      <c r="AA43" s="11"/>
      <c r="AB43" s="11"/>
      <c r="AC43" s="11"/>
      <c r="AD43" s="11"/>
      <c r="AE43" s="11"/>
      <c r="AF43" s="11"/>
      <c r="AG43" s="11"/>
      <c r="AH43" s="11"/>
      <c r="AI43" s="11"/>
      <c r="AJ43" s="11"/>
      <c r="AK43" s="11"/>
      <c r="AL43" s="11"/>
      <c r="AM43" s="11"/>
      <c r="AN43" s="11"/>
      <c r="AO43" s="11"/>
      <c r="AP43" s="11"/>
      <c r="AQ43" s="11"/>
      <c r="AR43" s="11"/>
    </row>
    <row r="47" spans="1:44" x14ac:dyDescent="0.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x14ac:dyDescent="0.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row>
    <row r="49" spans="2:44" x14ac:dyDescent="0.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sheetData>
  <pageMargins left="0.70866141732283472" right="0.70866141732283472" top="0.74803149606299213" bottom="0.74803149606299213" header="0.31496062992125984" footer="0.31496062992125984"/>
  <pageSetup paperSize="8" scale="17" orientation="landscape" cellComments="asDisplayed"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39"/>
  <sheetViews>
    <sheetView topLeftCell="A31" zoomScale="85" zoomScaleNormal="85" workbookViewId="0">
      <selection activeCell="A38" sqref="A38"/>
    </sheetView>
  </sheetViews>
  <sheetFormatPr defaultColWidth="9.140625" defaultRowHeight="12.75" x14ac:dyDescent="0.2"/>
  <cols>
    <col min="1" max="1" width="32" style="11" customWidth="1"/>
    <col min="2" max="4" width="32" style="38" customWidth="1"/>
    <col min="5" max="21" width="15.7109375" style="38" customWidth="1"/>
    <col min="22" max="256" width="9.140625" style="11"/>
    <col min="257" max="257" width="18.140625" style="11" customWidth="1"/>
    <col min="258" max="277" width="15.7109375" style="11" customWidth="1"/>
    <col min="278" max="512" width="9.140625" style="11"/>
    <col min="513" max="513" width="18.140625" style="11" customWidth="1"/>
    <col min="514" max="533" width="15.7109375" style="11" customWidth="1"/>
    <col min="534" max="768" width="9.140625" style="11"/>
    <col min="769" max="769" width="18.140625" style="11" customWidth="1"/>
    <col min="770" max="789" width="15.7109375" style="11" customWidth="1"/>
    <col min="790" max="1024" width="9.140625" style="11"/>
    <col min="1025" max="1025" width="18.140625" style="11" customWidth="1"/>
    <col min="1026" max="1045" width="15.7109375" style="11" customWidth="1"/>
    <col min="1046" max="1280" width="9.140625" style="11"/>
    <col min="1281" max="1281" width="18.140625" style="11" customWidth="1"/>
    <col min="1282" max="1301" width="15.7109375" style="11" customWidth="1"/>
    <col min="1302" max="1536" width="9.140625" style="11"/>
    <col min="1537" max="1537" width="18.140625" style="11" customWidth="1"/>
    <col min="1538" max="1557" width="15.7109375" style="11" customWidth="1"/>
    <col min="1558" max="1792" width="9.140625" style="11"/>
    <col min="1793" max="1793" width="18.140625" style="11" customWidth="1"/>
    <col min="1794" max="1813" width="15.7109375" style="11" customWidth="1"/>
    <col min="1814" max="2048" width="9.140625" style="11"/>
    <col min="2049" max="2049" width="18.140625" style="11" customWidth="1"/>
    <col min="2050" max="2069" width="15.7109375" style="11" customWidth="1"/>
    <col min="2070" max="2304" width="9.140625" style="11"/>
    <col min="2305" max="2305" width="18.140625" style="11" customWidth="1"/>
    <col min="2306" max="2325" width="15.7109375" style="11" customWidth="1"/>
    <col min="2326" max="2560" width="9.140625" style="11"/>
    <col min="2561" max="2561" width="18.140625" style="11" customWidth="1"/>
    <col min="2562" max="2581" width="15.7109375" style="11" customWidth="1"/>
    <col min="2582" max="2816" width="9.140625" style="11"/>
    <col min="2817" max="2817" width="18.140625" style="11" customWidth="1"/>
    <col min="2818" max="2837" width="15.7109375" style="11" customWidth="1"/>
    <col min="2838" max="3072" width="9.140625" style="11"/>
    <col min="3073" max="3073" width="18.140625" style="11" customWidth="1"/>
    <col min="3074" max="3093" width="15.7109375" style="11" customWidth="1"/>
    <col min="3094" max="3328" width="9.140625" style="11"/>
    <col min="3329" max="3329" width="18.140625" style="11" customWidth="1"/>
    <col min="3330" max="3349" width="15.7109375" style="11" customWidth="1"/>
    <col min="3350" max="3584" width="9.140625" style="11"/>
    <col min="3585" max="3585" width="18.140625" style="11" customWidth="1"/>
    <col min="3586" max="3605" width="15.7109375" style="11" customWidth="1"/>
    <col min="3606" max="3840" width="9.140625" style="11"/>
    <col min="3841" max="3841" width="18.140625" style="11" customWidth="1"/>
    <col min="3842" max="3861" width="15.7109375" style="11" customWidth="1"/>
    <col min="3862" max="4096" width="9.140625" style="11"/>
    <col min="4097" max="4097" width="18.140625" style="11" customWidth="1"/>
    <col min="4098" max="4117" width="15.7109375" style="11" customWidth="1"/>
    <col min="4118" max="4352" width="9.140625" style="11"/>
    <col min="4353" max="4353" width="18.140625" style="11" customWidth="1"/>
    <col min="4354" max="4373" width="15.7109375" style="11" customWidth="1"/>
    <col min="4374" max="4608" width="9.140625" style="11"/>
    <col min="4609" max="4609" width="18.140625" style="11" customWidth="1"/>
    <col min="4610" max="4629" width="15.7109375" style="11" customWidth="1"/>
    <col min="4630" max="4864" width="9.140625" style="11"/>
    <col min="4865" max="4865" width="18.140625" style="11" customWidth="1"/>
    <col min="4866" max="4885" width="15.7109375" style="11" customWidth="1"/>
    <col min="4886" max="5120" width="9.140625" style="11"/>
    <col min="5121" max="5121" width="18.140625" style="11" customWidth="1"/>
    <col min="5122" max="5141" width="15.7109375" style="11" customWidth="1"/>
    <col min="5142" max="5376" width="9.140625" style="11"/>
    <col min="5377" max="5377" width="18.140625" style="11" customWidth="1"/>
    <col min="5378" max="5397" width="15.7109375" style="11" customWidth="1"/>
    <col min="5398" max="5632" width="9.140625" style="11"/>
    <col min="5633" max="5633" width="18.140625" style="11" customWidth="1"/>
    <col min="5634" max="5653" width="15.7109375" style="11" customWidth="1"/>
    <col min="5654" max="5888" width="9.140625" style="11"/>
    <col min="5889" max="5889" width="18.140625" style="11" customWidth="1"/>
    <col min="5890" max="5909" width="15.7109375" style="11" customWidth="1"/>
    <col min="5910" max="6144" width="9.140625" style="11"/>
    <col min="6145" max="6145" width="18.140625" style="11" customWidth="1"/>
    <col min="6146" max="6165" width="15.7109375" style="11" customWidth="1"/>
    <col min="6166" max="6400" width="9.140625" style="11"/>
    <col min="6401" max="6401" width="18.140625" style="11" customWidth="1"/>
    <col min="6402" max="6421" width="15.7109375" style="11" customWidth="1"/>
    <col min="6422" max="6656" width="9.140625" style="11"/>
    <col min="6657" max="6657" width="18.140625" style="11" customWidth="1"/>
    <col min="6658" max="6677" width="15.7109375" style="11" customWidth="1"/>
    <col min="6678" max="6912" width="9.140625" style="11"/>
    <col min="6913" max="6913" width="18.140625" style="11" customWidth="1"/>
    <col min="6914" max="6933" width="15.7109375" style="11" customWidth="1"/>
    <col min="6934" max="7168" width="9.140625" style="11"/>
    <col min="7169" max="7169" width="18.140625" style="11" customWidth="1"/>
    <col min="7170" max="7189" width="15.7109375" style="11" customWidth="1"/>
    <col min="7190" max="7424" width="9.140625" style="11"/>
    <col min="7425" max="7425" width="18.140625" style="11" customWidth="1"/>
    <col min="7426" max="7445" width="15.7109375" style="11" customWidth="1"/>
    <col min="7446" max="7680" width="9.140625" style="11"/>
    <col min="7681" max="7681" width="18.140625" style="11" customWidth="1"/>
    <col min="7682" max="7701" width="15.7109375" style="11" customWidth="1"/>
    <col min="7702" max="7936" width="9.140625" style="11"/>
    <col min="7937" max="7937" width="18.140625" style="11" customWidth="1"/>
    <col min="7938" max="7957" width="15.7109375" style="11" customWidth="1"/>
    <col min="7958" max="8192" width="9.140625" style="11"/>
    <col min="8193" max="8193" width="18.140625" style="11" customWidth="1"/>
    <col min="8194" max="8213" width="15.7109375" style="11" customWidth="1"/>
    <col min="8214" max="8448" width="9.140625" style="11"/>
    <col min="8449" max="8449" width="18.140625" style="11" customWidth="1"/>
    <col min="8450" max="8469" width="15.7109375" style="11" customWidth="1"/>
    <col min="8470" max="8704" width="9.140625" style="11"/>
    <col min="8705" max="8705" width="18.140625" style="11" customWidth="1"/>
    <col min="8706" max="8725" width="15.7109375" style="11" customWidth="1"/>
    <col min="8726" max="8960" width="9.140625" style="11"/>
    <col min="8961" max="8961" width="18.140625" style="11" customWidth="1"/>
    <col min="8962" max="8981" width="15.7109375" style="11" customWidth="1"/>
    <col min="8982" max="9216" width="9.140625" style="11"/>
    <col min="9217" max="9217" width="18.140625" style="11" customWidth="1"/>
    <col min="9218" max="9237" width="15.7109375" style="11" customWidth="1"/>
    <col min="9238" max="9472" width="9.140625" style="11"/>
    <col min="9473" max="9473" width="18.140625" style="11" customWidth="1"/>
    <col min="9474" max="9493" width="15.7109375" style="11" customWidth="1"/>
    <col min="9494" max="9728" width="9.140625" style="11"/>
    <col min="9729" max="9729" width="18.140625" style="11" customWidth="1"/>
    <col min="9730" max="9749" width="15.7109375" style="11" customWidth="1"/>
    <col min="9750" max="9984" width="9.140625" style="11"/>
    <col min="9985" max="9985" width="18.140625" style="11" customWidth="1"/>
    <col min="9986" max="10005" width="15.7109375" style="11" customWidth="1"/>
    <col min="10006" max="10240" width="9.140625" style="11"/>
    <col min="10241" max="10241" width="18.140625" style="11" customWidth="1"/>
    <col min="10242" max="10261" width="15.7109375" style="11" customWidth="1"/>
    <col min="10262" max="10496" width="9.140625" style="11"/>
    <col min="10497" max="10497" width="18.140625" style="11" customWidth="1"/>
    <col min="10498" max="10517" width="15.7109375" style="11" customWidth="1"/>
    <col min="10518" max="10752" width="9.140625" style="11"/>
    <col min="10753" max="10753" width="18.140625" style="11" customWidth="1"/>
    <col min="10754" max="10773" width="15.7109375" style="11" customWidth="1"/>
    <col min="10774" max="11008" width="9.140625" style="11"/>
    <col min="11009" max="11009" width="18.140625" style="11" customWidth="1"/>
    <col min="11010" max="11029" width="15.7109375" style="11" customWidth="1"/>
    <col min="11030" max="11264" width="9.140625" style="11"/>
    <col min="11265" max="11265" width="18.140625" style="11" customWidth="1"/>
    <col min="11266" max="11285" width="15.7109375" style="11" customWidth="1"/>
    <col min="11286" max="11520" width="9.140625" style="11"/>
    <col min="11521" max="11521" width="18.140625" style="11" customWidth="1"/>
    <col min="11522" max="11541" width="15.7109375" style="11" customWidth="1"/>
    <col min="11542" max="11776" width="9.140625" style="11"/>
    <col min="11777" max="11777" width="18.140625" style="11" customWidth="1"/>
    <col min="11778" max="11797" width="15.7109375" style="11" customWidth="1"/>
    <col min="11798" max="12032" width="9.140625" style="11"/>
    <col min="12033" max="12033" width="18.140625" style="11" customWidth="1"/>
    <col min="12034" max="12053" width="15.7109375" style="11" customWidth="1"/>
    <col min="12054" max="12288" width="9.140625" style="11"/>
    <col min="12289" max="12289" width="18.140625" style="11" customWidth="1"/>
    <col min="12290" max="12309" width="15.7109375" style="11" customWidth="1"/>
    <col min="12310" max="12544" width="9.140625" style="11"/>
    <col min="12545" max="12545" width="18.140625" style="11" customWidth="1"/>
    <col min="12546" max="12565" width="15.7109375" style="11" customWidth="1"/>
    <col min="12566" max="12800" width="9.140625" style="11"/>
    <col min="12801" max="12801" width="18.140625" style="11" customWidth="1"/>
    <col min="12802" max="12821" width="15.7109375" style="11" customWidth="1"/>
    <col min="12822" max="13056" width="9.140625" style="11"/>
    <col min="13057" max="13057" width="18.140625" style="11" customWidth="1"/>
    <col min="13058" max="13077" width="15.7109375" style="11" customWidth="1"/>
    <col min="13078" max="13312" width="9.140625" style="11"/>
    <col min="13313" max="13313" width="18.140625" style="11" customWidth="1"/>
    <col min="13314" max="13333" width="15.7109375" style="11" customWidth="1"/>
    <col min="13334" max="13568" width="9.140625" style="11"/>
    <col min="13569" max="13569" width="18.140625" style="11" customWidth="1"/>
    <col min="13570" max="13589" width="15.7109375" style="11" customWidth="1"/>
    <col min="13590" max="13824" width="9.140625" style="11"/>
    <col min="13825" max="13825" width="18.140625" style="11" customWidth="1"/>
    <col min="13826" max="13845" width="15.7109375" style="11" customWidth="1"/>
    <col min="13846" max="14080" width="9.140625" style="11"/>
    <col min="14081" max="14081" width="18.140625" style="11" customWidth="1"/>
    <col min="14082" max="14101" width="15.7109375" style="11" customWidth="1"/>
    <col min="14102" max="14336" width="9.140625" style="11"/>
    <col min="14337" max="14337" width="18.140625" style="11" customWidth="1"/>
    <col min="14338" max="14357" width="15.7109375" style="11" customWidth="1"/>
    <col min="14358" max="14592" width="9.140625" style="11"/>
    <col min="14593" max="14593" width="18.140625" style="11" customWidth="1"/>
    <col min="14594" max="14613" width="15.7109375" style="11" customWidth="1"/>
    <col min="14614" max="14848" width="9.140625" style="11"/>
    <col min="14849" max="14849" width="18.140625" style="11" customWidth="1"/>
    <col min="14850" max="14869" width="15.7109375" style="11" customWidth="1"/>
    <col min="14870" max="15104" width="9.140625" style="11"/>
    <col min="15105" max="15105" width="18.140625" style="11" customWidth="1"/>
    <col min="15106" max="15125" width="15.7109375" style="11" customWidth="1"/>
    <col min="15126" max="15360" width="9.140625" style="11"/>
    <col min="15361" max="15361" width="18.140625" style="11" customWidth="1"/>
    <col min="15362" max="15381" width="15.7109375" style="11" customWidth="1"/>
    <col min="15382" max="15616" width="9.140625" style="11"/>
    <col min="15617" max="15617" width="18.140625" style="11" customWidth="1"/>
    <col min="15618" max="15637" width="15.7109375" style="11" customWidth="1"/>
    <col min="15638" max="15872" width="9.140625" style="11"/>
    <col min="15873" max="15873" width="18.140625" style="11" customWidth="1"/>
    <col min="15874" max="15893" width="15.7109375" style="11" customWidth="1"/>
    <col min="15894" max="16128" width="9.140625" style="11"/>
    <col min="16129" max="16129" width="18.140625" style="11" customWidth="1"/>
    <col min="16130" max="16149" width="15.7109375" style="11" customWidth="1"/>
    <col min="16150" max="16384" width="9.140625" style="11"/>
  </cols>
  <sheetData>
    <row r="1" spans="1:21" x14ac:dyDescent="0.2">
      <c r="A1" s="18" t="s">
        <v>7205</v>
      </c>
      <c r="B1" s="740" t="str">
        <f>HYPERLINK("#List!$A$1", "Full")</f>
        <v>Full</v>
      </c>
    </row>
    <row r="2" spans="1:21" x14ac:dyDescent="0.2">
      <c r="A2" s="17"/>
    </row>
    <row r="3" spans="1:21" x14ac:dyDescent="0.2">
      <c r="A3" s="17" t="s">
        <v>1675</v>
      </c>
    </row>
    <row r="4" spans="1:21" x14ac:dyDescent="0.2">
      <c r="A4" s="17" t="s">
        <v>7579</v>
      </c>
    </row>
    <row r="5" spans="1:21" x14ac:dyDescent="0.2">
      <c r="A5" s="17"/>
    </row>
    <row r="6" spans="1:21" x14ac:dyDescent="0.2">
      <c r="A6" s="18" t="s">
        <v>7207</v>
      </c>
    </row>
    <row r="7" spans="1:21" x14ac:dyDescent="0.2">
      <c r="A7" s="11" t="s">
        <v>48</v>
      </c>
    </row>
    <row r="8" spans="1:21" x14ac:dyDescent="0.2">
      <c r="A8" s="11" t="s">
        <v>4583</v>
      </c>
    </row>
    <row r="9" spans="1:21" x14ac:dyDescent="0.2">
      <c r="A9" s="11" t="s">
        <v>4360</v>
      </c>
    </row>
    <row r="11" spans="1:21" x14ac:dyDescent="0.2">
      <c r="A11" s="17" t="s">
        <v>7583</v>
      </c>
      <c r="C11" s="4"/>
      <c r="D11" s="4"/>
      <c r="E11" s="4"/>
      <c r="F11" s="4"/>
      <c r="U11" s="11"/>
    </row>
    <row r="12" spans="1:21" x14ac:dyDescent="0.2">
      <c r="B12" s="11"/>
      <c r="C12" s="11"/>
      <c r="D12" s="11"/>
      <c r="E12" s="11"/>
      <c r="F12" s="11"/>
      <c r="G12" s="11"/>
      <c r="H12" s="11"/>
      <c r="I12" s="11"/>
      <c r="J12" s="11"/>
      <c r="K12" s="11"/>
      <c r="L12" s="11"/>
      <c r="M12" s="11"/>
      <c r="N12" s="11"/>
      <c r="O12" s="11"/>
      <c r="P12" s="11"/>
      <c r="Q12" s="11"/>
      <c r="R12" s="11"/>
      <c r="S12" s="11"/>
      <c r="T12" s="11"/>
      <c r="U12" s="11"/>
    </row>
    <row r="13" spans="1:21" ht="25.5" x14ac:dyDescent="0.2">
      <c r="A13" s="60" t="s">
        <v>4087</v>
      </c>
      <c r="B13" s="60" t="s">
        <v>4121</v>
      </c>
      <c r="C13" s="60" t="s">
        <v>4122</v>
      </c>
      <c r="D13" s="60" t="s">
        <v>4123</v>
      </c>
      <c r="H13" s="11"/>
      <c r="I13" s="11"/>
      <c r="J13" s="11"/>
      <c r="K13" s="11"/>
      <c r="L13" s="11"/>
      <c r="M13" s="11"/>
      <c r="N13" s="11"/>
      <c r="O13" s="11"/>
      <c r="P13" s="11"/>
      <c r="Q13" s="11"/>
      <c r="R13" s="11"/>
      <c r="S13" s="11"/>
      <c r="T13" s="11"/>
      <c r="U13" s="11"/>
    </row>
    <row r="14" spans="1:21" x14ac:dyDescent="0.2">
      <c r="A14" s="181" t="s">
        <v>7837</v>
      </c>
      <c r="B14" s="181" t="s">
        <v>7856</v>
      </c>
      <c r="C14" s="181" t="s">
        <v>7863</v>
      </c>
      <c r="D14" s="181" t="s">
        <v>7867</v>
      </c>
      <c r="H14" s="11"/>
      <c r="I14" s="11"/>
      <c r="J14" s="11"/>
      <c r="K14" s="11"/>
      <c r="L14" s="11"/>
      <c r="M14" s="11"/>
      <c r="N14" s="11"/>
      <c r="O14" s="11"/>
      <c r="P14" s="11"/>
      <c r="Q14" s="11"/>
      <c r="R14" s="11"/>
      <c r="S14" s="11"/>
      <c r="T14" s="11"/>
      <c r="U14" s="11"/>
    </row>
    <row r="15" spans="1:21" x14ac:dyDescent="0.2">
      <c r="A15" s="709" t="s">
        <v>227</v>
      </c>
      <c r="B15" s="709" t="s">
        <v>243</v>
      </c>
      <c r="C15" s="709" t="s">
        <v>242</v>
      </c>
      <c r="D15" s="709" t="s">
        <v>3073</v>
      </c>
      <c r="H15" s="11"/>
      <c r="I15" s="11"/>
      <c r="J15" s="11"/>
      <c r="K15" s="11"/>
      <c r="L15" s="11"/>
      <c r="M15" s="11"/>
      <c r="N15" s="11"/>
      <c r="O15" s="11"/>
      <c r="P15" s="11"/>
      <c r="Q15" s="11"/>
      <c r="R15" s="11"/>
      <c r="S15" s="11"/>
      <c r="T15" s="11"/>
      <c r="U15" s="11"/>
    </row>
    <row r="16" spans="1:21" x14ac:dyDescent="0.2">
      <c r="A16" s="82" t="s">
        <v>7116</v>
      </c>
      <c r="B16" s="80" t="s">
        <v>2106</v>
      </c>
      <c r="C16" s="80" t="s">
        <v>2106</v>
      </c>
      <c r="D16" s="80" t="s">
        <v>2106</v>
      </c>
      <c r="H16" s="11"/>
      <c r="I16" s="11"/>
      <c r="J16" s="11"/>
      <c r="K16" s="11"/>
      <c r="L16" s="11"/>
      <c r="M16" s="11"/>
      <c r="N16" s="11"/>
      <c r="O16" s="11"/>
      <c r="P16" s="11"/>
      <c r="Q16" s="11"/>
      <c r="R16" s="11"/>
      <c r="S16" s="11"/>
      <c r="T16" s="11"/>
      <c r="U16" s="11"/>
    </row>
    <row r="17" spans="1:21" ht="25.5" x14ac:dyDescent="0.2">
      <c r="A17" s="83" t="s">
        <v>7593</v>
      </c>
      <c r="B17" s="80" t="s">
        <v>4218</v>
      </c>
      <c r="C17" s="80" t="s">
        <v>4225</v>
      </c>
      <c r="D17" s="80" t="s">
        <v>4256</v>
      </c>
      <c r="H17" s="11"/>
      <c r="I17" s="11"/>
      <c r="J17" s="11"/>
      <c r="K17" s="11"/>
      <c r="L17" s="11"/>
      <c r="M17" s="11"/>
      <c r="N17" s="11"/>
      <c r="O17" s="11"/>
      <c r="P17" s="11"/>
      <c r="Q17" s="11"/>
      <c r="R17" s="11"/>
      <c r="S17" s="11"/>
      <c r="T17" s="11"/>
      <c r="U17" s="11"/>
    </row>
    <row r="18" spans="1:21" ht="25.5" x14ac:dyDescent="0.2">
      <c r="A18" s="83"/>
      <c r="B18" s="80"/>
      <c r="C18" s="80" t="s">
        <v>4281</v>
      </c>
      <c r="D18" s="80"/>
      <c r="J18" s="11"/>
      <c r="K18" s="11"/>
      <c r="L18" s="11"/>
      <c r="M18" s="11"/>
      <c r="N18" s="11"/>
      <c r="O18" s="11"/>
      <c r="P18" s="11"/>
      <c r="Q18" s="11"/>
      <c r="R18" s="11"/>
      <c r="S18" s="11"/>
      <c r="T18" s="11"/>
      <c r="U18" s="11"/>
    </row>
    <row r="19" spans="1:21" ht="38.25" x14ac:dyDescent="0.2">
      <c r="A19" s="83"/>
      <c r="B19" s="80" t="s">
        <v>4279</v>
      </c>
      <c r="C19" s="80" t="s">
        <v>4478</v>
      </c>
      <c r="D19" s="80"/>
      <c r="J19" s="11"/>
      <c r="K19" s="11"/>
      <c r="L19" s="11"/>
      <c r="M19" s="11"/>
      <c r="N19" s="11"/>
      <c r="O19" s="11"/>
      <c r="P19" s="11"/>
      <c r="Q19" s="11"/>
      <c r="R19" s="11"/>
      <c r="S19" s="11"/>
      <c r="T19" s="11"/>
      <c r="U19" s="11"/>
    </row>
    <row r="20" spans="1:21" ht="38.25" x14ac:dyDescent="0.2">
      <c r="A20" s="83"/>
      <c r="B20" s="80" t="s">
        <v>4478</v>
      </c>
      <c r="C20" s="80" t="s">
        <v>4470</v>
      </c>
      <c r="D20" s="80" t="s">
        <v>4470</v>
      </c>
      <c r="N20" s="11"/>
      <c r="O20" s="11"/>
      <c r="P20" s="11"/>
      <c r="Q20" s="11"/>
      <c r="R20" s="11"/>
      <c r="S20" s="11"/>
      <c r="T20" s="11"/>
      <c r="U20" s="11"/>
    </row>
    <row r="21" spans="1:21" x14ac:dyDescent="0.2">
      <c r="A21" s="83"/>
      <c r="B21" s="80" t="s">
        <v>4470</v>
      </c>
      <c r="C21" s="83"/>
      <c r="D21" s="83"/>
      <c r="N21" s="11"/>
      <c r="O21" s="11"/>
      <c r="P21" s="11"/>
      <c r="Q21" s="11"/>
      <c r="R21" s="11"/>
      <c r="S21" s="11"/>
      <c r="T21" s="11"/>
      <c r="U21" s="11"/>
    </row>
    <row r="22" spans="1:21" x14ac:dyDescent="0.2">
      <c r="A22" s="83"/>
      <c r="C22" s="83"/>
      <c r="D22" s="83"/>
      <c r="F22" s="116"/>
      <c r="R22" s="11"/>
      <c r="S22" s="11"/>
      <c r="T22" s="11"/>
      <c r="U22" s="11"/>
    </row>
    <row r="23" spans="1:21" x14ac:dyDescent="0.2">
      <c r="A23" s="38"/>
      <c r="B23" s="726" t="s">
        <v>7334</v>
      </c>
      <c r="N23" s="11"/>
      <c r="O23" s="11"/>
      <c r="P23" s="11"/>
      <c r="Q23" s="11"/>
      <c r="R23" s="11"/>
      <c r="S23" s="11"/>
      <c r="T23" s="11"/>
      <c r="U23" s="11"/>
    </row>
    <row r="24" spans="1:21" x14ac:dyDescent="0.2">
      <c r="A24" s="18" t="s">
        <v>7273</v>
      </c>
      <c r="N24" s="11"/>
      <c r="O24" s="11"/>
      <c r="P24" s="11"/>
      <c r="Q24" s="11"/>
      <c r="R24" s="11"/>
      <c r="S24" s="11"/>
      <c r="T24" s="11"/>
      <c r="U24" s="11"/>
    </row>
    <row r="25" spans="1:21" x14ac:dyDescent="0.2">
      <c r="A25" s="537" t="s">
        <v>48</v>
      </c>
      <c r="N25" s="11"/>
      <c r="O25" s="11"/>
      <c r="P25" s="11"/>
      <c r="Q25" s="11"/>
      <c r="R25" s="11"/>
      <c r="S25" s="11"/>
      <c r="T25" s="11"/>
      <c r="U25" s="11"/>
    </row>
    <row r="26" spans="1:21" x14ac:dyDescent="0.2">
      <c r="A26" s="19" t="s">
        <v>4583</v>
      </c>
      <c r="N26" s="11"/>
      <c r="O26" s="11"/>
      <c r="P26" s="11"/>
      <c r="Q26" s="11"/>
      <c r="R26" s="11"/>
      <c r="S26" s="11"/>
      <c r="T26" s="11"/>
      <c r="U26" s="11"/>
    </row>
    <row r="27" spans="1:21" x14ac:dyDescent="0.2">
      <c r="A27" s="537" t="s">
        <v>7220</v>
      </c>
      <c r="N27" s="11"/>
      <c r="O27" s="11"/>
      <c r="P27" s="11"/>
      <c r="Q27" s="11"/>
      <c r="R27" s="11"/>
      <c r="S27" s="11"/>
      <c r="T27" s="11"/>
      <c r="U27" s="11"/>
    </row>
    <row r="28" spans="1:21" x14ac:dyDescent="0.2">
      <c r="A28" s="537"/>
      <c r="N28" s="11"/>
      <c r="O28" s="11"/>
      <c r="P28" s="11"/>
      <c r="Q28" s="11"/>
      <c r="R28" s="11"/>
      <c r="S28" s="11"/>
      <c r="T28" s="11"/>
      <c r="U28" s="11"/>
    </row>
    <row r="29" spans="1:21" x14ac:dyDescent="0.2">
      <c r="A29" s="17" t="s">
        <v>7584</v>
      </c>
      <c r="N29" s="11"/>
      <c r="O29" s="11"/>
      <c r="P29" s="11"/>
      <c r="Q29" s="11"/>
      <c r="R29" s="11"/>
      <c r="S29" s="11"/>
      <c r="T29" s="11"/>
      <c r="U29" s="11"/>
    </row>
    <row r="30" spans="1:21" x14ac:dyDescent="0.2">
      <c r="A30" s="38"/>
      <c r="M30" s="11"/>
      <c r="N30" s="11"/>
      <c r="O30" s="11"/>
      <c r="P30" s="11"/>
      <c r="Q30" s="11"/>
      <c r="R30" s="11"/>
      <c r="S30" s="11"/>
      <c r="T30" s="11"/>
      <c r="U30" s="11"/>
    </row>
    <row r="31" spans="1:21" x14ac:dyDescent="0.2">
      <c r="A31" s="61" t="s">
        <v>4087</v>
      </c>
      <c r="B31" s="61" t="s">
        <v>4096</v>
      </c>
      <c r="N31" s="11"/>
      <c r="T31" s="11"/>
      <c r="U31" s="11"/>
    </row>
    <row r="32" spans="1:21" x14ac:dyDescent="0.2">
      <c r="A32" s="74" t="s">
        <v>7868</v>
      </c>
      <c r="B32" s="74" t="s">
        <v>7871</v>
      </c>
      <c r="N32" s="11"/>
      <c r="T32" s="11"/>
      <c r="U32" s="11"/>
    </row>
    <row r="33" spans="1:21" x14ac:dyDescent="0.2">
      <c r="A33" s="601" t="s">
        <v>227</v>
      </c>
      <c r="B33" s="601" t="s">
        <v>208</v>
      </c>
      <c r="N33" s="11"/>
      <c r="T33" s="11"/>
      <c r="U33" s="11"/>
    </row>
    <row r="34" spans="1:21" x14ac:dyDescent="0.2">
      <c r="A34" s="68" t="s">
        <v>7116</v>
      </c>
      <c r="B34" s="540" t="s">
        <v>2107</v>
      </c>
      <c r="N34" s="11"/>
      <c r="T34" s="11"/>
      <c r="U34" s="11"/>
    </row>
    <row r="35" spans="1:21" x14ac:dyDescent="0.2">
      <c r="A35" s="289" t="s">
        <v>7593</v>
      </c>
      <c r="B35" s="540" t="s">
        <v>4669</v>
      </c>
      <c r="N35" s="11"/>
      <c r="T35" s="11"/>
      <c r="U35" s="11"/>
    </row>
    <row r="36" spans="1:21" x14ac:dyDescent="0.2">
      <c r="B36" s="11"/>
      <c r="N36" s="11"/>
      <c r="T36" s="11"/>
      <c r="U36" s="11"/>
    </row>
    <row r="37" spans="1:21" x14ac:dyDescent="0.2">
      <c r="C37" s="537"/>
      <c r="O37" s="11"/>
      <c r="U37" s="11"/>
    </row>
    <row r="38" spans="1:21" x14ac:dyDescent="0.2">
      <c r="B38" s="11"/>
      <c r="D38" s="11"/>
      <c r="P38" s="11"/>
    </row>
    <row r="39" spans="1:21" x14ac:dyDescent="0.2">
      <c r="B39" s="11"/>
    </row>
  </sheetData>
  <pageMargins left="0.52" right="0.38" top="0.74803149606299213" bottom="0.74803149606299213" header="0.31496062992125984" footer="0.31496062992125984"/>
  <pageSetup paperSize="9" scale="40"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44"/>
  <sheetViews>
    <sheetView topLeftCell="A19" zoomScale="85" zoomScaleNormal="85" workbookViewId="0">
      <selection activeCell="A41" sqref="A41"/>
    </sheetView>
  </sheetViews>
  <sheetFormatPr defaultColWidth="9.140625" defaultRowHeight="12.75" x14ac:dyDescent="0.2"/>
  <cols>
    <col min="1" max="1" width="27.42578125" style="11" customWidth="1"/>
    <col min="2" max="5" width="27.42578125" style="38" customWidth="1"/>
    <col min="6" max="21" width="15.7109375" style="38" customWidth="1"/>
    <col min="22" max="256" width="9.140625" style="11"/>
    <col min="257" max="257" width="18.140625" style="11" customWidth="1"/>
    <col min="258" max="277" width="15.7109375" style="11" customWidth="1"/>
    <col min="278" max="512" width="9.140625" style="11"/>
    <col min="513" max="513" width="18.140625" style="11" customWidth="1"/>
    <col min="514" max="533" width="15.7109375" style="11" customWidth="1"/>
    <col min="534" max="768" width="9.140625" style="11"/>
    <col min="769" max="769" width="18.140625" style="11" customWidth="1"/>
    <col min="770" max="789" width="15.7109375" style="11" customWidth="1"/>
    <col min="790" max="1024" width="9.140625" style="11"/>
    <col min="1025" max="1025" width="18.140625" style="11" customWidth="1"/>
    <col min="1026" max="1045" width="15.7109375" style="11" customWidth="1"/>
    <col min="1046" max="1280" width="9.140625" style="11"/>
    <col min="1281" max="1281" width="18.140625" style="11" customWidth="1"/>
    <col min="1282" max="1301" width="15.7109375" style="11" customWidth="1"/>
    <col min="1302" max="1536" width="9.140625" style="11"/>
    <col min="1537" max="1537" width="18.140625" style="11" customWidth="1"/>
    <col min="1538" max="1557" width="15.7109375" style="11" customWidth="1"/>
    <col min="1558" max="1792" width="9.140625" style="11"/>
    <col min="1793" max="1793" width="18.140625" style="11" customWidth="1"/>
    <col min="1794" max="1813" width="15.7109375" style="11" customWidth="1"/>
    <col min="1814" max="2048" width="9.140625" style="11"/>
    <col min="2049" max="2049" width="18.140625" style="11" customWidth="1"/>
    <col min="2050" max="2069" width="15.7109375" style="11" customWidth="1"/>
    <col min="2070" max="2304" width="9.140625" style="11"/>
    <col min="2305" max="2305" width="18.140625" style="11" customWidth="1"/>
    <col min="2306" max="2325" width="15.7109375" style="11" customWidth="1"/>
    <col min="2326" max="2560" width="9.140625" style="11"/>
    <col min="2561" max="2561" width="18.140625" style="11" customWidth="1"/>
    <col min="2562" max="2581" width="15.7109375" style="11" customWidth="1"/>
    <col min="2582" max="2816" width="9.140625" style="11"/>
    <col min="2817" max="2817" width="18.140625" style="11" customWidth="1"/>
    <col min="2818" max="2837" width="15.7109375" style="11" customWidth="1"/>
    <col min="2838" max="3072" width="9.140625" style="11"/>
    <col min="3073" max="3073" width="18.140625" style="11" customWidth="1"/>
    <col min="3074" max="3093" width="15.7109375" style="11" customWidth="1"/>
    <col min="3094" max="3328" width="9.140625" style="11"/>
    <col min="3329" max="3329" width="18.140625" style="11" customWidth="1"/>
    <col min="3330" max="3349" width="15.7109375" style="11" customWidth="1"/>
    <col min="3350" max="3584" width="9.140625" style="11"/>
    <col min="3585" max="3585" width="18.140625" style="11" customWidth="1"/>
    <col min="3586" max="3605" width="15.7109375" style="11" customWidth="1"/>
    <col min="3606" max="3840" width="9.140625" style="11"/>
    <col min="3841" max="3841" width="18.140625" style="11" customWidth="1"/>
    <col min="3842" max="3861" width="15.7109375" style="11" customWidth="1"/>
    <col min="3862" max="4096" width="9.140625" style="11"/>
    <col min="4097" max="4097" width="18.140625" style="11" customWidth="1"/>
    <col min="4098" max="4117" width="15.7109375" style="11" customWidth="1"/>
    <col min="4118" max="4352" width="9.140625" style="11"/>
    <col min="4353" max="4353" width="18.140625" style="11" customWidth="1"/>
    <col min="4354" max="4373" width="15.7109375" style="11" customWidth="1"/>
    <col min="4374" max="4608" width="9.140625" style="11"/>
    <col min="4609" max="4609" width="18.140625" style="11" customWidth="1"/>
    <col min="4610" max="4629" width="15.7109375" style="11" customWidth="1"/>
    <col min="4630" max="4864" width="9.140625" style="11"/>
    <col min="4865" max="4865" width="18.140625" style="11" customWidth="1"/>
    <col min="4866" max="4885" width="15.7109375" style="11" customWidth="1"/>
    <col min="4886" max="5120" width="9.140625" style="11"/>
    <col min="5121" max="5121" width="18.140625" style="11" customWidth="1"/>
    <col min="5122" max="5141" width="15.7109375" style="11" customWidth="1"/>
    <col min="5142" max="5376" width="9.140625" style="11"/>
    <col min="5377" max="5377" width="18.140625" style="11" customWidth="1"/>
    <col min="5378" max="5397" width="15.7109375" style="11" customWidth="1"/>
    <col min="5398" max="5632" width="9.140625" style="11"/>
    <col min="5633" max="5633" width="18.140625" style="11" customWidth="1"/>
    <col min="5634" max="5653" width="15.7109375" style="11" customWidth="1"/>
    <col min="5654" max="5888" width="9.140625" style="11"/>
    <col min="5889" max="5889" width="18.140625" style="11" customWidth="1"/>
    <col min="5890" max="5909" width="15.7109375" style="11" customWidth="1"/>
    <col min="5910" max="6144" width="9.140625" style="11"/>
    <col min="6145" max="6145" width="18.140625" style="11" customWidth="1"/>
    <col min="6146" max="6165" width="15.7109375" style="11" customWidth="1"/>
    <col min="6166" max="6400" width="9.140625" style="11"/>
    <col min="6401" max="6401" width="18.140625" style="11" customWidth="1"/>
    <col min="6402" max="6421" width="15.7109375" style="11" customWidth="1"/>
    <col min="6422" max="6656" width="9.140625" style="11"/>
    <col min="6657" max="6657" width="18.140625" style="11" customWidth="1"/>
    <col min="6658" max="6677" width="15.7109375" style="11" customWidth="1"/>
    <col min="6678" max="6912" width="9.140625" style="11"/>
    <col min="6913" max="6913" width="18.140625" style="11" customWidth="1"/>
    <col min="6914" max="6933" width="15.7109375" style="11" customWidth="1"/>
    <col min="6934" max="7168" width="9.140625" style="11"/>
    <col min="7169" max="7169" width="18.140625" style="11" customWidth="1"/>
    <col min="7170" max="7189" width="15.7109375" style="11" customWidth="1"/>
    <col min="7190" max="7424" width="9.140625" style="11"/>
    <col min="7425" max="7425" width="18.140625" style="11" customWidth="1"/>
    <col min="7426" max="7445" width="15.7109375" style="11" customWidth="1"/>
    <col min="7446" max="7680" width="9.140625" style="11"/>
    <col min="7681" max="7681" width="18.140625" style="11" customWidth="1"/>
    <col min="7682" max="7701" width="15.7109375" style="11" customWidth="1"/>
    <col min="7702" max="7936" width="9.140625" style="11"/>
    <col min="7937" max="7937" width="18.140625" style="11" customWidth="1"/>
    <col min="7938" max="7957" width="15.7109375" style="11" customWidth="1"/>
    <col min="7958" max="8192" width="9.140625" style="11"/>
    <col min="8193" max="8193" width="18.140625" style="11" customWidth="1"/>
    <col min="8194" max="8213" width="15.7109375" style="11" customWidth="1"/>
    <col min="8214" max="8448" width="9.140625" style="11"/>
    <col min="8449" max="8449" width="18.140625" style="11" customWidth="1"/>
    <col min="8450" max="8469" width="15.7109375" style="11" customWidth="1"/>
    <col min="8470" max="8704" width="9.140625" style="11"/>
    <col min="8705" max="8705" width="18.140625" style="11" customWidth="1"/>
    <col min="8706" max="8725" width="15.7109375" style="11" customWidth="1"/>
    <col min="8726" max="8960" width="9.140625" style="11"/>
    <col min="8961" max="8961" width="18.140625" style="11" customWidth="1"/>
    <col min="8962" max="8981" width="15.7109375" style="11" customWidth="1"/>
    <col min="8982" max="9216" width="9.140625" style="11"/>
    <col min="9217" max="9217" width="18.140625" style="11" customWidth="1"/>
    <col min="9218" max="9237" width="15.7109375" style="11" customWidth="1"/>
    <col min="9238" max="9472" width="9.140625" style="11"/>
    <col min="9473" max="9473" width="18.140625" style="11" customWidth="1"/>
    <col min="9474" max="9493" width="15.7109375" style="11" customWidth="1"/>
    <col min="9494" max="9728" width="9.140625" style="11"/>
    <col min="9729" max="9729" width="18.140625" style="11" customWidth="1"/>
    <col min="9730" max="9749" width="15.7109375" style="11" customWidth="1"/>
    <col min="9750" max="9984" width="9.140625" style="11"/>
    <col min="9985" max="9985" width="18.140625" style="11" customWidth="1"/>
    <col min="9986" max="10005" width="15.7109375" style="11" customWidth="1"/>
    <col min="10006" max="10240" width="9.140625" style="11"/>
    <col min="10241" max="10241" width="18.140625" style="11" customWidth="1"/>
    <col min="10242" max="10261" width="15.7109375" style="11" customWidth="1"/>
    <col min="10262" max="10496" width="9.140625" style="11"/>
    <col min="10497" max="10497" width="18.140625" style="11" customWidth="1"/>
    <col min="10498" max="10517" width="15.7109375" style="11" customWidth="1"/>
    <col min="10518" max="10752" width="9.140625" style="11"/>
    <col min="10753" max="10753" width="18.140625" style="11" customWidth="1"/>
    <col min="10754" max="10773" width="15.7109375" style="11" customWidth="1"/>
    <col min="10774" max="11008" width="9.140625" style="11"/>
    <col min="11009" max="11009" width="18.140625" style="11" customWidth="1"/>
    <col min="11010" max="11029" width="15.7109375" style="11" customWidth="1"/>
    <col min="11030" max="11264" width="9.140625" style="11"/>
    <col min="11265" max="11265" width="18.140625" style="11" customWidth="1"/>
    <col min="11266" max="11285" width="15.7109375" style="11" customWidth="1"/>
    <col min="11286" max="11520" width="9.140625" style="11"/>
    <col min="11521" max="11521" width="18.140625" style="11" customWidth="1"/>
    <col min="11522" max="11541" width="15.7109375" style="11" customWidth="1"/>
    <col min="11542" max="11776" width="9.140625" style="11"/>
    <col min="11777" max="11777" width="18.140625" style="11" customWidth="1"/>
    <col min="11778" max="11797" width="15.7109375" style="11" customWidth="1"/>
    <col min="11798" max="12032" width="9.140625" style="11"/>
    <col min="12033" max="12033" width="18.140625" style="11" customWidth="1"/>
    <col min="12034" max="12053" width="15.7109375" style="11" customWidth="1"/>
    <col min="12054" max="12288" width="9.140625" style="11"/>
    <col min="12289" max="12289" width="18.140625" style="11" customWidth="1"/>
    <col min="12290" max="12309" width="15.7109375" style="11" customWidth="1"/>
    <col min="12310" max="12544" width="9.140625" style="11"/>
    <col min="12545" max="12545" width="18.140625" style="11" customWidth="1"/>
    <col min="12546" max="12565" width="15.7109375" style="11" customWidth="1"/>
    <col min="12566" max="12800" width="9.140625" style="11"/>
    <col min="12801" max="12801" width="18.140625" style="11" customWidth="1"/>
    <col min="12802" max="12821" width="15.7109375" style="11" customWidth="1"/>
    <col min="12822" max="13056" width="9.140625" style="11"/>
    <col min="13057" max="13057" width="18.140625" style="11" customWidth="1"/>
    <col min="13058" max="13077" width="15.7109375" style="11" customWidth="1"/>
    <col min="13078" max="13312" width="9.140625" style="11"/>
    <col min="13313" max="13313" width="18.140625" style="11" customWidth="1"/>
    <col min="13314" max="13333" width="15.7109375" style="11" customWidth="1"/>
    <col min="13334" max="13568" width="9.140625" style="11"/>
    <col min="13569" max="13569" width="18.140625" style="11" customWidth="1"/>
    <col min="13570" max="13589" width="15.7109375" style="11" customWidth="1"/>
    <col min="13590" max="13824" width="9.140625" style="11"/>
    <col min="13825" max="13825" width="18.140625" style="11" customWidth="1"/>
    <col min="13826" max="13845" width="15.7109375" style="11" customWidth="1"/>
    <col min="13846" max="14080" width="9.140625" style="11"/>
    <col min="14081" max="14081" width="18.140625" style="11" customWidth="1"/>
    <col min="14082" max="14101" width="15.7109375" style="11" customWidth="1"/>
    <col min="14102" max="14336" width="9.140625" style="11"/>
    <col min="14337" max="14337" width="18.140625" style="11" customWidth="1"/>
    <col min="14338" max="14357" width="15.7109375" style="11" customWidth="1"/>
    <col min="14358" max="14592" width="9.140625" style="11"/>
    <col min="14593" max="14593" width="18.140625" style="11" customWidth="1"/>
    <col min="14594" max="14613" width="15.7109375" style="11" customWidth="1"/>
    <col min="14614" max="14848" width="9.140625" style="11"/>
    <col min="14849" max="14849" width="18.140625" style="11" customWidth="1"/>
    <col min="14850" max="14869" width="15.7109375" style="11" customWidth="1"/>
    <col min="14870" max="15104" width="9.140625" style="11"/>
    <col min="15105" max="15105" width="18.140625" style="11" customWidth="1"/>
    <col min="15106" max="15125" width="15.7109375" style="11" customWidth="1"/>
    <col min="15126" max="15360" width="9.140625" style="11"/>
    <col min="15361" max="15361" width="18.140625" style="11" customWidth="1"/>
    <col min="15362" max="15381" width="15.7109375" style="11" customWidth="1"/>
    <col min="15382" max="15616" width="9.140625" style="11"/>
    <col min="15617" max="15617" width="18.140625" style="11" customWidth="1"/>
    <col min="15618" max="15637" width="15.7109375" style="11" customWidth="1"/>
    <col min="15638" max="15872" width="9.140625" style="11"/>
    <col min="15873" max="15873" width="18.140625" style="11" customWidth="1"/>
    <col min="15874" max="15893" width="15.7109375" style="11" customWidth="1"/>
    <col min="15894" max="16128" width="9.140625" style="11"/>
    <col min="16129" max="16129" width="18.140625" style="11" customWidth="1"/>
    <col min="16130" max="16149" width="15.7109375" style="11" customWidth="1"/>
    <col min="16150" max="16384" width="9.140625" style="11"/>
  </cols>
  <sheetData>
    <row r="1" spans="1:21" x14ac:dyDescent="0.2">
      <c r="A1" s="18" t="s">
        <v>7206</v>
      </c>
      <c r="B1" s="740" t="str">
        <f>HYPERLINK("#List!$A$1", "Full")</f>
        <v>Full</v>
      </c>
    </row>
    <row r="2" spans="1:21" x14ac:dyDescent="0.2">
      <c r="A2" s="18"/>
    </row>
    <row r="3" spans="1:21" x14ac:dyDescent="0.2">
      <c r="A3" s="17" t="s">
        <v>1675</v>
      </c>
    </row>
    <row r="4" spans="1:21" x14ac:dyDescent="0.2">
      <c r="A4" s="17" t="s">
        <v>7579</v>
      </c>
    </row>
    <row r="5" spans="1:21" x14ac:dyDescent="0.2">
      <c r="C5" s="4"/>
      <c r="D5" s="4"/>
      <c r="E5" s="4"/>
      <c r="F5" s="4"/>
      <c r="U5" s="11"/>
    </row>
    <row r="6" spans="1:21" x14ac:dyDescent="0.2">
      <c r="B6" s="11"/>
      <c r="C6" s="11"/>
      <c r="D6" s="11"/>
      <c r="E6" s="11"/>
      <c r="F6" s="11"/>
      <c r="G6" s="11"/>
      <c r="H6" s="11"/>
      <c r="I6" s="11"/>
      <c r="J6" s="11"/>
      <c r="K6" s="11"/>
      <c r="L6" s="11"/>
      <c r="M6" s="11"/>
      <c r="N6" s="11"/>
      <c r="O6" s="11"/>
      <c r="P6" s="11"/>
      <c r="Q6" s="11"/>
      <c r="R6" s="11"/>
      <c r="S6" s="11"/>
      <c r="T6" s="11"/>
      <c r="U6" s="11"/>
    </row>
    <row r="7" spans="1:21" x14ac:dyDescent="0.2">
      <c r="A7" s="18" t="s">
        <v>7208</v>
      </c>
      <c r="B7" s="11"/>
      <c r="C7" s="11"/>
      <c r="D7" s="11"/>
      <c r="E7" s="11"/>
      <c r="F7" s="11"/>
      <c r="G7" s="11"/>
      <c r="H7" s="11"/>
      <c r="I7" s="11"/>
      <c r="J7" s="11"/>
      <c r="K7" s="11"/>
      <c r="L7" s="11"/>
      <c r="M7" s="11"/>
      <c r="N7" s="11"/>
      <c r="O7" s="11"/>
      <c r="P7" s="11"/>
      <c r="Q7" s="11"/>
      <c r="R7" s="11"/>
      <c r="S7" s="11"/>
      <c r="T7" s="11"/>
      <c r="U7" s="11"/>
    </row>
    <row r="8" spans="1:21" x14ac:dyDescent="0.2">
      <c r="A8" s="11" t="s">
        <v>48</v>
      </c>
      <c r="B8" s="11"/>
      <c r="C8" s="11"/>
      <c r="D8" s="11"/>
      <c r="E8" s="11"/>
      <c r="F8" s="11"/>
      <c r="G8" s="11"/>
      <c r="H8" s="11"/>
      <c r="I8" s="11"/>
      <c r="J8" s="11"/>
      <c r="K8" s="11"/>
      <c r="L8" s="11"/>
      <c r="M8" s="11"/>
      <c r="N8" s="11"/>
      <c r="O8" s="11"/>
      <c r="P8" s="11"/>
      <c r="Q8" s="11"/>
      <c r="R8" s="11"/>
      <c r="S8" s="11"/>
      <c r="T8" s="11"/>
      <c r="U8" s="11"/>
    </row>
    <row r="9" spans="1:21" x14ac:dyDescent="0.2">
      <c r="A9" s="11" t="s">
        <v>4585</v>
      </c>
      <c r="B9" s="11"/>
      <c r="C9" s="11"/>
      <c r="D9" s="11"/>
      <c r="E9" s="11"/>
      <c r="F9" s="11"/>
      <c r="G9" s="11"/>
      <c r="H9" s="11"/>
      <c r="I9" s="11"/>
      <c r="J9" s="11"/>
      <c r="K9" s="11"/>
      <c r="L9" s="11"/>
      <c r="M9" s="11"/>
      <c r="N9" s="11"/>
      <c r="O9" s="11"/>
      <c r="P9" s="11"/>
      <c r="Q9" s="11"/>
      <c r="R9" s="11"/>
      <c r="S9" s="11"/>
      <c r="T9" s="11"/>
      <c r="U9" s="11"/>
    </row>
    <row r="10" spans="1:21" x14ac:dyDescent="0.2">
      <c r="A10" s="11" t="s">
        <v>4360</v>
      </c>
      <c r="B10" s="11"/>
      <c r="C10" s="11"/>
      <c r="D10" s="11"/>
      <c r="E10" s="11"/>
      <c r="F10" s="11"/>
      <c r="G10" s="11"/>
      <c r="H10" s="11"/>
      <c r="I10" s="11"/>
      <c r="J10" s="11"/>
      <c r="K10" s="11"/>
      <c r="L10" s="11"/>
      <c r="M10" s="11"/>
      <c r="N10" s="11"/>
      <c r="O10" s="11"/>
      <c r="P10" s="11"/>
      <c r="Q10" s="11"/>
      <c r="R10" s="11"/>
      <c r="S10" s="11"/>
      <c r="T10" s="11"/>
      <c r="U10" s="11"/>
    </row>
    <row r="11" spans="1:21" x14ac:dyDescent="0.2">
      <c r="B11" s="11"/>
      <c r="C11" s="11"/>
      <c r="D11" s="11"/>
      <c r="E11" s="11"/>
      <c r="F11" s="11"/>
      <c r="G11" s="11"/>
      <c r="H11" s="11"/>
      <c r="I11" s="11"/>
      <c r="J11" s="11"/>
      <c r="K11" s="11"/>
      <c r="L11" s="11"/>
      <c r="M11" s="11"/>
      <c r="N11" s="11"/>
      <c r="O11" s="11"/>
      <c r="P11" s="11"/>
      <c r="Q11" s="11"/>
      <c r="R11" s="11"/>
      <c r="S11" s="11"/>
      <c r="T11" s="11"/>
      <c r="U11" s="11"/>
    </row>
    <row r="12" spans="1:21" x14ac:dyDescent="0.2">
      <c r="A12" s="17" t="s">
        <v>7583</v>
      </c>
      <c r="B12" s="11"/>
      <c r="C12" s="11"/>
      <c r="D12" s="11"/>
      <c r="E12" s="11"/>
      <c r="F12" s="11"/>
      <c r="G12" s="11"/>
      <c r="H12" s="11"/>
      <c r="I12" s="11"/>
      <c r="J12" s="11"/>
      <c r="K12" s="11"/>
      <c r="L12" s="11"/>
      <c r="M12" s="11"/>
      <c r="N12" s="11"/>
      <c r="O12" s="11"/>
      <c r="P12" s="11"/>
      <c r="Q12" s="11"/>
      <c r="R12" s="11"/>
      <c r="S12" s="11"/>
      <c r="T12" s="11"/>
      <c r="U12" s="11"/>
    </row>
    <row r="13" spans="1:21" x14ac:dyDescent="0.2">
      <c r="B13" s="11"/>
      <c r="C13" s="11"/>
      <c r="D13" s="11"/>
      <c r="E13" s="11"/>
      <c r="F13" s="11"/>
      <c r="G13" s="11"/>
      <c r="H13" s="11"/>
      <c r="I13" s="11"/>
      <c r="J13" s="11"/>
      <c r="K13" s="11"/>
      <c r="L13" s="11"/>
      <c r="M13" s="11"/>
      <c r="N13" s="11"/>
      <c r="O13" s="11"/>
      <c r="P13" s="11"/>
      <c r="Q13" s="11"/>
      <c r="R13" s="11"/>
      <c r="S13" s="11"/>
      <c r="T13" s="11"/>
      <c r="U13" s="11"/>
    </row>
    <row r="14" spans="1:21" ht="25.5" x14ac:dyDescent="0.2">
      <c r="A14" s="60" t="s">
        <v>4178</v>
      </c>
      <c r="B14" s="60" t="s">
        <v>4087</v>
      </c>
      <c r="C14" s="60" t="s">
        <v>4121</v>
      </c>
      <c r="D14" s="60" t="s">
        <v>4122</v>
      </c>
      <c r="E14" s="60" t="s">
        <v>4123</v>
      </c>
      <c r="F14" s="11"/>
      <c r="J14" s="11"/>
      <c r="K14" s="11"/>
      <c r="L14" s="11"/>
      <c r="M14" s="11"/>
      <c r="N14" s="11"/>
      <c r="O14" s="11"/>
      <c r="P14" s="11"/>
      <c r="Q14" s="11"/>
      <c r="R14" s="11"/>
      <c r="S14" s="11"/>
      <c r="T14" s="11"/>
      <c r="U14" s="11"/>
    </row>
    <row r="15" spans="1:21" x14ac:dyDescent="0.2">
      <c r="A15" s="181" t="s">
        <v>7811</v>
      </c>
      <c r="B15" s="181" t="s">
        <v>7837</v>
      </c>
      <c r="C15" s="181" t="s">
        <v>7856</v>
      </c>
      <c r="D15" s="181" t="s">
        <v>7863</v>
      </c>
      <c r="E15" s="181" t="s">
        <v>7867</v>
      </c>
      <c r="F15" s="11"/>
      <c r="J15" s="11"/>
      <c r="K15" s="11"/>
      <c r="L15" s="11"/>
      <c r="M15" s="11"/>
      <c r="N15" s="11"/>
      <c r="O15" s="11"/>
      <c r="P15" s="11"/>
      <c r="Q15" s="11"/>
      <c r="R15" s="11"/>
      <c r="S15" s="11"/>
      <c r="T15" s="11"/>
      <c r="U15" s="11"/>
    </row>
    <row r="16" spans="1:21" x14ac:dyDescent="0.2">
      <c r="A16" s="711" t="s">
        <v>23</v>
      </c>
      <c r="B16" s="709" t="s">
        <v>227</v>
      </c>
      <c r="C16" s="709" t="s">
        <v>243</v>
      </c>
      <c r="D16" s="709" t="s">
        <v>242</v>
      </c>
      <c r="E16" s="709" t="s">
        <v>3073</v>
      </c>
      <c r="F16" s="11"/>
      <c r="J16" s="11"/>
      <c r="K16" s="11"/>
      <c r="L16" s="11"/>
      <c r="M16" s="11"/>
      <c r="N16" s="11"/>
      <c r="O16" s="11"/>
      <c r="P16" s="11"/>
      <c r="Q16" s="11"/>
      <c r="R16" s="11"/>
      <c r="S16" s="11"/>
      <c r="T16" s="11"/>
      <c r="U16" s="11"/>
    </row>
    <row r="17" spans="1:21" x14ac:dyDescent="0.2">
      <c r="A17" s="82" t="s">
        <v>7116</v>
      </c>
      <c r="B17" s="82" t="s">
        <v>7116</v>
      </c>
      <c r="C17" s="80" t="s">
        <v>2106</v>
      </c>
      <c r="D17" s="80" t="s">
        <v>2106</v>
      </c>
      <c r="E17" s="80" t="s">
        <v>2106</v>
      </c>
      <c r="F17" s="11"/>
      <c r="J17" s="11"/>
      <c r="K17" s="11"/>
      <c r="L17" s="11"/>
      <c r="M17" s="11"/>
      <c r="N17" s="11"/>
      <c r="O17" s="11"/>
      <c r="P17" s="11"/>
      <c r="Q17" s="11"/>
      <c r="R17" s="11"/>
      <c r="S17" s="11"/>
      <c r="T17" s="11"/>
      <c r="U17" s="11"/>
    </row>
    <row r="18" spans="1:21" ht="25.5" x14ac:dyDescent="0.2">
      <c r="A18" s="83" t="s">
        <v>7612</v>
      </c>
      <c r="B18" s="82" t="s">
        <v>7593</v>
      </c>
      <c r="C18" s="80" t="s">
        <v>4218</v>
      </c>
      <c r="D18" s="80" t="s">
        <v>4225</v>
      </c>
      <c r="E18" s="80" t="s">
        <v>4256</v>
      </c>
      <c r="F18" s="11"/>
      <c r="J18" s="11"/>
      <c r="K18" s="11"/>
      <c r="L18" s="11"/>
      <c r="M18" s="11"/>
      <c r="N18" s="11"/>
      <c r="O18" s="11"/>
      <c r="P18" s="11"/>
      <c r="Q18" s="11"/>
      <c r="R18" s="11"/>
      <c r="S18" s="11"/>
      <c r="T18" s="11"/>
      <c r="U18" s="11"/>
    </row>
    <row r="19" spans="1:21" ht="25.5" x14ac:dyDescent="0.2">
      <c r="A19" s="83"/>
      <c r="B19" s="83"/>
      <c r="C19" s="80"/>
      <c r="D19" s="80" t="s">
        <v>4281</v>
      </c>
      <c r="E19" s="80"/>
      <c r="F19" s="11"/>
      <c r="L19" s="11"/>
      <c r="M19" s="11"/>
      <c r="N19" s="11"/>
      <c r="O19" s="11"/>
      <c r="P19" s="11"/>
      <c r="Q19" s="11"/>
      <c r="R19" s="11"/>
      <c r="S19" s="11"/>
      <c r="T19" s="11"/>
      <c r="U19" s="11"/>
    </row>
    <row r="20" spans="1:21" ht="38.25" x14ac:dyDescent="0.2">
      <c r="A20" s="83"/>
      <c r="B20" s="83"/>
      <c r="C20" s="80" t="s">
        <v>4279</v>
      </c>
      <c r="D20" s="80" t="s">
        <v>4478</v>
      </c>
      <c r="E20" s="80"/>
      <c r="F20" s="11"/>
      <c r="L20" s="11"/>
      <c r="M20" s="11"/>
      <c r="N20" s="11"/>
      <c r="O20" s="11"/>
      <c r="P20" s="11"/>
      <c r="Q20" s="11"/>
      <c r="R20" s="11"/>
      <c r="S20" s="11"/>
      <c r="T20" s="11"/>
      <c r="U20" s="11"/>
    </row>
    <row r="21" spans="1:21" ht="38.25" x14ac:dyDescent="0.2">
      <c r="A21" s="83"/>
      <c r="B21" s="83"/>
      <c r="C21" s="80" t="s">
        <v>4478</v>
      </c>
      <c r="D21" s="80" t="s">
        <v>4470</v>
      </c>
      <c r="E21" s="80" t="s">
        <v>4470</v>
      </c>
      <c r="F21" s="11"/>
      <c r="P21" s="11"/>
      <c r="Q21" s="11"/>
      <c r="R21" s="11"/>
      <c r="S21" s="11"/>
      <c r="T21" s="11"/>
      <c r="U21" s="11"/>
    </row>
    <row r="22" spans="1:21" x14ac:dyDescent="0.2">
      <c r="A22" s="83"/>
      <c r="B22" s="83"/>
      <c r="C22" s="80" t="s">
        <v>4470</v>
      </c>
      <c r="D22" s="83"/>
      <c r="E22" s="83"/>
      <c r="F22" s="11"/>
      <c r="P22" s="11"/>
      <c r="Q22" s="11"/>
      <c r="R22" s="11"/>
      <c r="S22" s="11"/>
      <c r="T22" s="11"/>
      <c r="U22" s="11"/>
    </row>
    <row r="23" spans="1:21" x14ac:dyDescent="0.2">
      <c r="A23" s="83"/>
      <c r="B23" s="83"/>
      <c r="D23" s="83"/>
      <c r="E23" s="83"/>
      <c r="F23" s="11"/>
      <c r="H23" s="116"/>
      <c r="T23" s="11"/>
      <c r="U23" s="11"/>
    </row>
    <row r="24" spans="1:21" x14ac:dyDescent="0.2">
      <c r="C24" s="726" t="s">
        <v>7334</v>
      </c>
      <c r="D24" s="11"/>
      <c r="E24" s="11"/>
      <c r="F24" s="11"/>
      <c r="G24" s="11"/>
      <c r="H24" s="11"/>
      <c r="I24" s="11"/>
      <c r="T24" s="11"/>
      <c r="U24" s="11"/>
    </row>
    <row r="25" spans="1:21" x14ac:dyDescent="0.2">
      <c r="A25" s="18" t="s">
        <v>7274</v>
      </c>
      <c r="C25" s="35"/>
      <c r="F25" s="11"/>
      <c r="G25" s="11"/>
      <c r="H25" s="11"/>
      <c r="I25" s="11"/>
      <c r="J25" s="11"/>
      <c r="U25" s="11"/>
    </row>
    <row r="26" spans="1:21" x14ac:dyDescent="0.2">
      <c r="A26" s="537" t="s">
        <v>48</v>
      </c>
      <c r="E26" s="11"/>
      <c r="F26" s="11"/>
      <c r="G26" s="11"/>
      <c r="H26" s="11"/>
      <c r="I26" s="11"/>
      <c r="T26" s="11"/>
      <c r="U26" s="11"/>
    </row>
    <row r="27" spans="1:21" x14ac:dyDescent="0.2">
      <c r="A27" s="19" t="s">
        <v>4585</v>
      </c>
      <c r="E27" s="11"/>
      <c r="F27" s="11"/>
      <c r="G27" s="11"/>
      <c r="H27" s="11"/>
      <c r="I27" s="11"/>
      <c r="J27" s="11"/>
      <c r="K27" s="11"/>
    </row>
    <row r="28" spans="1:21" x14ac:dyDescent="0.2">
      <c r="A28" s="537" t="s">
        <v>7220</v>
      </c>
      <c r="O28" s="11"/>
      <c r="P28" s="11"/>
      <c r="Q28" s="11"/>
      <c r="R28" s="11"/>
      <c r="S28" s="11"/>
      <c r="T28" s="11"/>
      <c r="U28" s="11"/>
    </row>
    <row r="29" spans="1:21" x14ac:dyDescent="0.2">
      <c r="A29" s="537"/>
      <c r="O29" s="11"/>
      <c r="P29" s="11"/>
      <c r="Q29" s="11"/>
      <c r="R29" s="11"/>
      <c r="S29" s="11"/>
      <c r="T29" s="11"/>
      <c r="U29" s="11"/>
    </row>
    <row r="30" spans="1:21" x14ac:dyDescent="0.2">
      <c r="A30" s="17" t="s">
        <v>7584</v>
      </c>
      <c r="O30" s="11"/>
      <c r="P30" s="11"/>
      <c r="Q30" s="11"/>
      <c r="R30" s="11"/>
      <c r="S30" s="11"/>
      <c r="T30" s="11"/>
      <c r="U30" s="11"/>
    </row>
    <row r="31" spans="1:21" x14ac:dyDescent="0.2">
      <c r="A31" s="38"/>
      <c r="B31" s="11"/>
      <c r="C31" s="11"/>
      <c r="D31" s="11"/>
      <c r="P31" s="11"/>
    </row>
    <row r="32" spans="1:21" x14ac:dyDescent="0.2">
      <c r="A32" s="61" t="s">
        <v>4087</v>
      </c>
      <c r="B32" s="61" t="s">
        <v>4096</v>
      </c>
      <c r="C32" s="11"/>
      <c r="D32" s="11"/>
      <c r="P32" s="11"/>
    </row>
    <row r="33" spans="1:27" x14ac:dyDescent="0.2">
      <c r="A33" s="74" t="s">
        <v>7868</v>
      </c>
      <c r="B33" s="74" t="s">
        <v>7871</v>
      </c>
      <c r="C33" s="11"/>
      <c r="D33" s="11"/>
      <c r="P33" s="11"/>
    </row>
    <row r="34" spans="1:27" x14ac:dyDescent="0.2">
      <c r="A34" s="601" t="s">
        <v>227</v>
      </c>
      <c r="B34" s="601" t="s">
        <v>208</v>
      </c>
      <c r="C34" s="11"/>
      <c r="D34" s="11"/>
      <c r="P34" s="11"/>
    </row>
    <row r="35" spans="1:27" x14ac:dyDescent="0.2">
      <c r="A35" s="68" t="s">
        <v>7116</v>
      </c>
      <c r="B35" s="540" t="s">
        <v>2107</v>
      </c>
      <c r="C35" s="11"/>
      <c r="D35" s="11"/>
      <c r="P35" s="11"/>
    </row>
    <row r="36" spans="1:27" x14ac:dyDescent="0.2">
      <c r="A36" s="289" t="s">
        <v>7593</v>
      </c>
      <c r="B36" s="540" t="s">
        <v>4669</v>
      </c>
      <c r="C36" s="11"/>
      <c r="D36" s="11"/>
      <c r="P36" s="11"/>
    </row>
    <row r="37" spans="1:27" x14ac:dyDescent="0.2">
      <c r="B37" s="11"/>
      <c r="D37" s="537"/>
      <c r="P37" s="11"/>
    </row>
    <row r="38" spans="1:27" x14ac:dyDescent="0.2">
      <c r="B38" s="11"/>
      <c r="D38" s="11"/>
      <c r="P38" s="11"/>
    </row>
    <row r="39" spans="1:27" x14ac:dyDescent="0.2">
      <c r="B39" s="11"/>
      <c r="C39" s="11"/>
      <c r="D39" s="11"/>
      <c r="P39" s="11"/>
    </row>
    <row r="40" spans="1:27" x14ac:dyDescent="0.2">
      <c r="C40" s="11"/>
      <c r="D40" s="11"/>
      <c r="E40" s="11"/>
      <c r="F40" s="537"/>
      <c r="G40" s="537"/>
      <c r="H40" s="537"/>
      <c r="I40" s="537"/>
      <c r="J40" s="537"/>
      <c r="W40" s="38"/>
      <c r="X40" s="38"/>
      <c r="Y40" s="38"/>
      <c r="Z40" s="38"/>
      <c r="AA40" s="38"/>
    </row>
    <row r="41" spans="1:27" x14ac:dyDescent="0.2">
      <c r="C41" s="11"/>
      <c r="D41" s="11"/>
      <c r="E41" s="11"/>
      <c r="F41" s="537"/>
      <c r="G41" s="537"/>
      <c r="H41" s="537"/>
      <c r="T41" s="11"/>
      <c r="V41" s="38"/>
      <c r="W41" s="38"/>
      <c r="X41" s="38"/>
      <c r="Y41" s="38"/>
      <c r="Z41" s="38"/>
      <c r="AA41" s="38"/>
    </row>
    <row r="42" spans="1:27" x14ac:dyDescent="0.2">
      <c r="C42" s="11"/>
      <c r="D42" s="11"/>
      <c r="E42" s="11"/>
      <c r="T42" s="11"/>
      <c r="V42" s="38"/>
      <c r="W42" s="38"/>
      <c r="X42" s="38"/>
      <c r="Y42" s="38"/>
      <c r="Z42" s="38"/>
      <c r="AA42" s="38"/>
    </row>
    <row r="43" spans="1:27" x14ac:dyDescent="0.2">
      <c r="C43" s="11"/>
      <c r="D43" s="11"/>
      <c r="E43" s="11"/>
      <c r="T43" s="11"/>
      <c r="V43" s="38"/>
      <c r="W43" s="38"/>
      <c r="X43" s="38"/>
      <c r="Y43" s="38"/>
      <c r="Z43" s="38"/>
      <c r="AA43" s="38"/>
    </row>
    <row r="44" spans="1:27" x14ac:dyDescent="0.2">
      <c r="B44" s="11"/>
    </row>
  </sheetData>
  <pageMargins left="0.52" right="0.38" top="0.74803149606299213" bottom="0.74803149606299213" header="0.31496062992125984" footer="0.31496062992125984"/>
  <pageSetup paperSize="9" scale="40" orientation="landscape"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45"/>
  <sheetViews>
    <sheetView topLeftCell="D10" zoomScale="85" zoomScaleNormal="85" workbookViewId="0">
      <selection activeCell="K18" sqref="K18"/>
    </sheetView>
  </sheetViews>
  <sheetFormatPr defaultColWidth="9.140625" defaultRowHeight="12.75" x14ac:dyDescent="0.2"/>
  <cols>
    <col min="1" max="1" width="20.28515625" style="11" customWidth="1"/>
    <col min="2" max="11" width="20.28515625" style="38" customWidth="1"/>
    <col min="12" max="21" width="15.7109375" style="38" customWidth="1"/>
    <col min="22" max="256" width="9.140625" style="11"/>
    <col min="257" max="257" width="18.140625" style="11" customWidth="1"/>
    <col min="258" max="277" width="15.7109375" style="11" customWidth="1"/>
    <col min="278" max="512" width="9.140625" style="11"/>
    <col min="513" max="513" width="18.140625" style="11" customWidth="1"/>
    <col min="514" max="533" width="15.7109375" style="11" customWidth="1"/>
    <col min="534" max="768" width="9.140625" style="11"/>
    <col min="769" max="769" width="18.140625" style="11" customWidth="1"/>
    <col min="770" max="789" width="15.7109375" style="11" customWidth="1"/>
    <col min="790" max="1024" width="9.140625" style="11"/>
    <col min="1025" max="1025" width="18.140625" style="11" customWidth="1"/>
    <col min="1026" max="1045" width="15.7109375" style="11" customWidth="1"/>
    <col min="1046" max="1280" width="9.140625" style="11"/>
    <col min="1281" max="1281" width="18.140625" style="11" customWidth="1"/>
    <col min="1282" max="1301" width="15.7109375" style="11" customWidth="1"/>
    <col min="1302" max="1536" width="9.140625" style="11"/>
    <col min="1537" max="1537" width="18.140625" style="11" customWidth="1"/>
    <col min="1538" max="1557" width="15.7109375" style="11" customWidth="1"/>
    <col min="1558" max="1792" width="9.140625" style="11"/>
    <col min="1793" max="1793" width="18.140625" style="11" customWidth="1"/>
    <col min="1794" max="1813" width="15.7109375" style="11" customWidth="1"/>
    <col min="1814" max="2048" width="9.140625" style="11"/>
    <col min="2049" max="2049" width="18.140625" style="11" customWidth="1"/>
    <col min="2050" max="2069" width="15.7109375" style="11" customWidth="1"/>
    <col min="2070" max="2304" width="9.140625" style="11"/>
    <col min="2305" max="2305" width="18.140625" style="11" customWidth="1"/>
    <col min="2306" max="2325" width="15.7109375" style="11" customWidth="1"/>
    <col min="2326" max="2560" width="9.140625" style="11"/>
    <col min="2561" max="2561" width="18.140625" style="11" customWidth="1"/>
    <col min="2562" max="2581" width="15.7109375" style="11" customWidth="1"/>
    <col min="2582" max="2816" width="9.140625" style="11"/>
    <col min="2817" max="2817" width="18.140625" style="11" customWidth="1"/>
    <col min="2818" max="2837" width="15.7109375" style="11" customWidth="1"/>
    <col min="2838" max="3072" width="9.140625" style="11"/>
    <col min="3073" max="3073" width="18.140625" style="11" customWidth="1"/>
    <col min="3074" max="3093" width="15.7109375" style="11" customWidth="1"/>
    <col min="3094" max="3328" width="9.140625" style="11"/>
    <col min="3329" max="3329" width="18.140625" style="11" customWidth="1"/>
    <col min="3330" max="3349" width="15.7109375" style="11" customWidth="1"/>
    <col min="3350" max="3584" width="9.140625" style="11"/>
    <col min="3585" max="3585" width="18.140625" style="11" customWidth="1"/>
    <col min="3586" max="3605" width="15.7109375" style="11" customWidth="1"/>
    <col min="3606" max="3840" width="9.140625" style="11"/>
    <col min="3841" max="3841" width="18.140625" style="11" customWidth="1"/>
    <col min="3842" max="3861" width="15.7109375" style="11" customWidth="1"/>
    <col min="3862" max="4096" width="9.140625" style="11"/>
    <col min="4097" max="4097" width="18.140625" style="11" customWidth="1"/>
    <col min="4098" max="4117" width="15.7109375" style="11" customWidth="1"/>
    <col min="4118" max="4352" width="9.140625" style="11"/>
    <col min="4353" max="4353" width="18.140625" style="11" customWidth="1"/>
    <col min="4354" max="4373" width="15.7109375" style="11" customWidth="1"/>
    <col min="4374" max="4608" width="9.140625" style="11"/>
    <col min="4609" max="4609" width="18.140625" style="11" customWidth="1"/>
    <col min="4610" max="4629" width="15.7109375" style="11" customWidth="1"/>
    <col min="4630" max="4864" width="9.140625" style="11"/>
    <col min="4865" max="4865" width="18.140625" style="11" customWidth="1"/>
    <col min="4866" max="4885" width="15.7109375" style="11" customWidth="1"/>
    <col min="4886" max="5120" width="9.140625" style="11"/>
    <col min="5121" max="5121" width="18.140625" style="11" customWidth="1"/>
    <col min="5122" max="5141" width="15.7109375" style="11" customWidth="1"/>
    <col min="5142" max="5376" width="9.140625" style="11"/>
    <col min="5377" max="5377" width="18.140625" style="11" customWidth="1"/>
    <col min="5378" max="5397" width="15.7109375" style="11" customWidth="1"/>
    <col min="5398" max="5632" width="9.140625" style="11"/>
    <col min="5633" max="5633" width="18.140625" style="11" customWidth="1"/>
    <col min="5634" max="5653" width="15.7109375" style="11" customWidth="1"/>
    <col min="5654" max="5888" width="9.140625" style="11"/>
    <col min="5889" max="5889" width="18.140625" style="11" customWidth="1"/>
    <col min="5890" max="5909" width="15.7109375" style="11" customWidth="1"/>
    <col min="5910" max="6144" width="9.140625" style="11"/>
    <col min="6145" max="6145" width="18.140625" style="11" customWidth="1"/>
    <col min="6146" max="6165" width="15.7109375" style="11" customWidth="1"/>
    <col min="6166" max="6400" width="9.140625" style="11"/>
    <col min="6401" max="6401" width="18.140625" style="11" customWidth="1"/>
    <col min="6402" max="6421" width="15.7109375" style="11" customWidth="1"/>
    <col min="6422" max="6656" width="9.140625" style="11"/>
    <col min="6657" max="6657" width="18.140625" style="11" customWidth="1"/>
    <col min="6658" max="6677" width="15.7109375" style="11" customWidth="1"/>
    <col min="6678" max="6912" width="9.140625" style="11"/>
    <col min="6913" max="6913" width="18.140625" style="11" customWidth="1"/>
    <col min="6914" max="6933" width="15.7109375" style="11" customWidth="1"/>
    <col min="6934" max="7168" width="9.140625" style="11"/>
    <col min="7169" max="7169" width="18.140625" style="11" customWidth="1"/>
    <col min="7170" max="7189" width="15.7109375" style="11" customWidth="1"/>
    <col min="7190" max="7424" width="9.140625" style="11"/>
    <col min="7425" max="7425" width="18.140625" style="11" customWidth="1"/>
    <col min="7426" max="7445" width="15.7109375" style="11" customWidth="1"/>
    <col min="7446" max="7680" width="9.140625" style="11"/>
    <col min="7681" max="7681" width="18.140625" style="11" customWidth="1"/>
    <col min="7682" max="7701" width="15.7109375" style="11" customWidth="1"/>
    <col min="7702" max="7936" width="9.140625" style="11"/>
    <col min="7937" max="7937" width="18.140625" style="11" customWidth="1"/>
    <col min="7938" max="7957" width="15.7109375" style="11" customWidth="1"/>
    <col min="7958" max="8192" width="9.140625" style="11"/>
    <col min="8193" max="8193" width="18.140625" style="11" customWidth="1"/>
    <col min="8194" max="8213" width="15.7109375" style="11" customWidth="1"/>
    <col min="8214" max="8448" width="9.140625" style="11"/>
    <col min="8449" max="8449" width="18.140625" style="11" customWidth="1"/>
    <col min="8450" max="8469" width="15.7109375" style="11" customWidth="1"/>
    <col min="8470" max="8704" width="9.140625" style="11"/>
    <col min="8705" max="8705" width="18.140625" style="11" customWidth="1"/>
    <col min="8706" max="8725" width="15.7109375" style="11" customWidth="1"/>
    <col min="8726" max="8960" width="9.140625" style="11"/>
    <col min="8961" max="8961" width="18.140625" style="11" customWidth="1"/>
    <col min="8962" max="8981" width="15.7109375" style="11" customWidth="1"/>
    <col min="8982" max="9216" width="9.140625" style="11"/>
    <col min="9217" max="9217" width="18.140625" style="11" customWidth="1"/>
    <col min="9218" max="9237" width="15.7109375" style="11" customWidth="1"/>
    <col min="9238" max="9472" width="9.140625" style="11"/>
    <col min="9473" max="9473" width="18.140625" style="11" customWidth="1"/>
    <col min="9474" max="9493" width="15.7109375" style="11" customWidth="1"/>
    <col min="9494" max="9728" width="9.140625" style="11"/>
    <col min="9729" max="9729" width="18.140625" style="11" customWidth="1"/>
    <col min="9730" max="9749" width="15.7109375" style="11" customWidth="1"/>
    <col min="9750" max="9984" width="9.140625" style="11"/>
    <col min="9985" max="9985" width="18.140625" style="11" customWidth="1"/>
    <col min="9986" max="10005" width="15.7109375" style="11" customWidth="1"/>
    <col min="10006" max="10240" width="9.140625" style="11"/>
    <col min="10241" max="10241" width="18.140625" style="11" customWidth="1"/>
    <col min="10242" max="10261" width="15.7109375" style="11" customWidth="1"/>
    <col min="10262" max="10496" width="9.140625" style="11"/>
    <col min="10497" max="10497" width="18.140625" style="11" customWidth="1"/>
    <col min="10498" max="10517" width="15.7109375" style="11" customWidth="1"/>
    <col min="10518" max="10752" width="9.140625" style="11"/>
    <col min="10753" max="10753" width="18.140625" style="11" customWidth="1"/>
    <col min="10754" max="10773" width="15.7109375" style="11" customWidth="1"/>
    <col min="10774" max="11008" width="9.140625" style="11"/>
    <col min="11009" max="11009" width="18.140625" style="11" customWidth="1"/>
    <col min="11010" max="11029" width="15.7109375" style="11" customWidth="1"/>
    <col min="11030" max="11264" width="9.140625" style="11"/>
    <col min="11265" max="11265" width="18.140625" style="11" customWidth="1"/>
    <col min="11266" max="11285" width="15.7109375" style="11" customWidth="1"/>
    <col min="11286" max="11520" width="9.140625" style="11"/>
    <col min="11521" max="11521" width="18.140625" style="11" customWidth="1"/>
    <col min="11522" max="11541" width="15.7109375" style="11" customWidth="1"/>
    <col min="11542" max="11776" width="9.140625" style="11"/>
    <col min="11777" max="11777" width="18.140625" style="11" customWidth="1"/>
    <col min="11778" max="11797" width="15.7109375" style="11" customWidth="1"/>
    <col min="11798" max="12032" width="9.140625" style="11"/>
    <col min="12033" max="12033" width="18.140625" style="11" customWidth="1"/>
    <col min="12034" max="12053" width="15.7109375" style="11" customWidth="1"/>
    <col min="12054" max="12288" width="9.140625" style="11"/>
    <col min="12289" max="12289" width="18.140625" style="11" customWidth="1"/>
    <col min="12290" max="12309" width="15.7109375" style="11" customWidth="1"/>
    <col min="12310" max="12544" width="9.140625" style="11"/>
    <col min="12545" max="12545" width="18.140625" style="11" customWidth="1"/>
    <col min="12546" max="12565" width="15.7109375" style="11" customWidth="1"/>
    <col min="12566" max="12800" width="9.140625" style="11"/>
    <col min="12801" max="12801" width="18.140625" style="11" customWidth="1"/>
    <col min="12802" max="12821" width="15.7109375" style="11" customWidth="1"/>
    <col min="12822" max="13056" width="9.140625" style="11"/>
    <col min="13057" max="13057" width="18.140625" style="11" customWidth="1"/>
    <col min="13058" max="13077" width="15.7109375" style="11" customWidth="1"/>
    <col min="13078" max="13312" width="9.140625" style="11"/>
    <col min="13313" max="13313" width="18.140625" style="11" customWidth="1"/>
    <col min="13314" max="13333" width="15.7109375" style="11" customWidth="1"/>
    <col min="13334" max="13568" width="9.140625" style="11"/>
    <col min="13569" max="13569" width="18.140625" style="11" customWidth="1"/>
    <col min="13570" max="13589" width="15.7109375" style="11" customWidth="1"/>
    <col min="13590" max="13824" width="9.140625" style="11"/>
    <col min="13825" max="13825" width="18.140625" style="11" customWidth="1"/>
    <col min="13826" max="13845" width="15.7109375" style="11" customWidth="1"/>
    <col min="13846" max="14080" width="9.140625" style="11"/>
    <col min="14081" max="14081" width="18.140625" style="11" customWidth="1"/>
    <col min="14082" max="14101" width="15.7109375" style="11" customWidth="1"/>
    <col min="14102" max="14336" width="9.140625" style="11"/>
    <col min="14337" max="14337" width="18.140625" style="11" customWidth="1"/>
    <col min="14338" max="14357" width="15.7109375" style="11" customWidth="1"/>
    <col min="14358" max="14592" width="9.140625" style="11"/>
    <col min="14593" max="14593" width="18.140625" style="11" customWidth="1"/>
    <col min="14594" max="14613" width="15.7109375" style="11" customWidth="1"/>
    <col min="14614" max="14848" width="9.140625" style="11"/>
    <col min="14849" max="14849" width="18.140625" style="11" customWidth="1"/>
    <col min="14850" max="14869" width="15.7109375" style="11" customWidth="1"/>
    <col min="14870" max="15104" width="9.140625" style="11"/>
    <col min="15105" max="15105" width="18.140625" style="11" customWidth="1"/>
    <col min="15106" max="15125" width="15.7109375" style="11" customWidth="1"/>
    <col min="15126" max="15360" width="9.140625" style="11"/>
    <col min="15361" max="15361" width="18.140625" style="11" customWidth="1"/>
    <col min="15362" max="15381" width="15.7109375" style="11" customWidth="1"/>
    <col min="15382" max="15616" width="9.140625" style="11"/>
    <col min="15617" max="15617" width="18.140625" style="11" customWidth="1"/>
    <col min="15618" max="15637" width="15.7109375" style="11" customWidth="1"/>
    <col min="15638" max="15872" width="9.140625" style="11"/>
    <col min="15873" max="15873" width="18.140625" style="11" customWidth="1"/>
    <col min="15874" max="15893" width="15.7109375" style="11" customWidth="1"/>
    <col min="15894" max="16128" width="9.140625" style="11"/>
    <col min="16129" max="16129" width="18.140625" style="11" customWidth="1"/>
    <col min="16130" max="16149" width="15.7109375" style="11" customWidth="1"/>
    <col min="16150" max="16384" width="9.140625" style="11"/>
  </cols>
  <sheetData>
    <row r="1" spans="1:21" x14ac:dyDescent="0.2">
      <c r="A1" s="18" t="s">
        <v>7209</v>
      </c>
      <c r="B1" s="740" t="str">
        <f>HYPERLINK("#List!$A$1", "Full")</f>
        <v>Full</v>
      </c>
    </row>
    <row r="2" spans="1:21" x14ac:dyDescent="0.2">
      <c r="A2" s="18"/>
    </row>
    <row r="3" spans="1:21" x14ac:dyDescent="0.2">
      <c r="A3" s="17" t="s">
        <v>1675</v>
      </c>
    </row>
    <row r="4" spans="1:21" x14ac:dyDescent="0.2">
      <c r="A4" s="17" t="s">
        <v>7579</v>
      </c>
    </row>
    <row r="5" spans="1:21" x14ac:dyDescent="0.2">
      <c r="A5" s="17"/>
    </row>
    <row r="6" spans="1:21" x14ac:dyDescent="0.2">
      <c r="A6" s="18" t="s">
        <v>7211</v>
      </c>
    </row>
    <row r="7" spans="1:21" x14ac:dyDescent="0.2">
      <c r="A7" s="11" t="s">
        <v>48</v>
      </c>
    </row>
    <row r="8" spans="1:21" x14ac:dyDescent="0.2">
      <c r="A8" s="11" t="s">
        <v>4583</v>
      </c>
    </row>
    <row r="9" spans="1:21" x14ac:dyDescent="0.2">
      <c r="A9" s="11" t="s">
        <v>4360</v>
      </c>
    </row>
    <row r="11" spans="1:21" x14ac:dyDescent="0.2">
      <c r="A11" s="17" t="s">
        <v>7583</v>
      </c>
    </row>
    <row r="12" spans="1:21" x14ac:dyDescent="0.2">
      <c r="A12" s="17"/>
    </row>
    <row r="13" spans="1:21" ht="63.75" x14ac:dyDescent="0.2">
      <c r="A13" s="60" t="s">
        <v>4087</v>
      </c>
      <c r="B13" s="60" t="s">
        <v>4127</v>
      </c>
      <c r="C13" s="60" t="s">
        <v>4128</v>
      </c>
      <c r="D13" s="60" t="s">
        <v>4129</v>
      </c>
      <c r="E13" s="488" t="s">
        <v>7268</v>
      </c>
      <c r="F13" s="60" t="s">
        <v>4121</v>
      </c>
      <c r="G13" s="60" t="s">
        <v>4122</v>
      </c>
      <c r="H13" s="60" t="s">
        <v>4124</v>
      </c>
      <c r="I13" s="60" t="s">
        <v>4125</v>
      </c>
      <c r="J13" s="60" t="s">
        <v>4126</v>
      </c>
      <c r="K13" s="60" t="s">
        <v>4123</v>
      </c>
      <c r="O13" s="11"/>
      <c r="P13" s="11"/>
      <c r="Q13" s="11"/>
      <c r="R13" s="11"/>
      <c r="S13" s="11"/>
      <c r="T13" s="11"/>
      <c r="U13" s="11"/>
    </row>
    <row r="14" spans="1:21" x14ac:dyDescent="0.2">
      <c r="A14" s="181" t="s">
        <v>7837</v>
      </c>
      <c r="B14" s="181" t="s">
        <v>7838</v>
      </c>
      <c r="C14" s="181" t="s">
        <v>7839</v>
      </c>
      <c r="D14" s="181" t="s">
        <v>7840</v>
      </c>
      <c r="E14" s="181" t="s">
        <v>7841</v>
      </c>
      <c r="F14" s="181" t="s">
        <v>7856</v>
      </c>
      <c r="G14" s="181" t="s">
        <v>7863</v>
      </c>
      <c r="H14" s="181" t="s">
        <v>7864</v>
      </c>
      <c r="I14" s="181" t="s">
        <v>7865</v>
      </c>
      <c r="J14" s="181" t="s">
        <v>7866</v>
      </c>
      <c r="K14" s="181" t="s">
        <v>7867</v>
      </c>
      <c r="O14" s="11"/>
      <c r="P14" s="11"/>
      <c r="Q14" s="11"/>
      <c r="R14" s="11"/>
      <c r="S14" s="11"/>
      <c r="T14" s="11"/>
      <c r="U14" s="11"/>
    </row>
    <row r="15" spans="1:21" x14ac:dyDescent="0.2">
      <c r="A15" s="709" t="s">
        <v>227</v>
      </c>
      <c r="B15" s="709" t="s">
        <v>245</v>
      </c>
      <c r="C15" s="709" t="s">
        <v>244</v>
      </c>
      <c r="D15" s="709" t="s">
        <v>364</v>
      </c>
      <c r="E15" s="709"/>
      <c r="F15" s="709" t="s">
        <v>243</v>
      </c>
      <c r="G15" s="709" t="s">
        <v>242</v>
      </c>
      <c r="H15" s="709" t="s">
        <v>372</v>
      </c>
      <c r="I15" s="709" t="s">
        <v>1680</v>
      </c>
      <c r="J15" s="709" t="s">
        <v>2639</v>
      </c>
      <c r="K15" s="709" t="s">
        <v>3073</v>
      </c>
      <c r="O15" s="11"/>
      <c r="P15" s="11"/>
      <c r="Q15" s="11"/>
      <c r="R15" s="11"/>
      <c r="S15" s="11"/>
      <c r="T15" s="11"/>
      <c r="U15" s="11"/>
    </row>
    <row r="16" spans="1:21" x14ac:dyDescent="0.2">
      <c r="A16" s="82" t="s">
        <v>7116</v>
      </c>
      <c r="B16" s="80" t="s">
        <v>2106</v>
      </c>
      <c r="C16" s="80" t="s">
        <v>2106</v>
      </c>
      <c r="D16" s="80" t="s">
        <v>2106</v>
      </c>
      <c r="E16" s="80" t="s">
        <v>2106</v>
      </c>
      <c r="F16" s="80" t="s">
        <v>2106</v>
      </c>
      <c r="G16" s="80" t="s">
        <v>2106</v>
      </c>
      <c r="H16" s="80" t="s">
        <v>2106</v>
      </c>
      <c r="I16" s="80" t="s">
        <v>2106</v>
      </c>
      <c r="J16" s="80" t="s">
        <v>2106</v>
      </c>
      <c r="K16" s="80" t="s">
        <v>2106</v>
      </c>
      <c r="O16" s="11"/>
      <c r="P16" s="11"/>
      <c r="Q16" s="11"/>
      <c r="R16" s="11"/>
      <c r="S16" s="11"/>
      <c r="T16" s="11"/>
      <c r="U16" s="11"/>
    </row>
    <row r="17" spans="1:25" ht="25.5" x14ac:dyDescent="0.2">
      <c r="A17" s="83" t="s">
        <v>7593</v>
      </c>
      <c r="B17" s="80" t="s">
        <v>4218</v>
      </c>
      <c r="C17" s="80" t="s">
        <v>4218</v>
      </c>
      <c r="D17" s="80" t="s">
        <v>4218</v>
      </c>
      <c r="E17" s="80" t="s">
        <v>4218</v>
      </c>
      <c r="F17" s="80" t="s">
        <v>4218</v>
      </c>
      <c r="G17" s="80" t="s">
        <v>4225</v>
      </c>
      <c r="H17" s="80" t="s">
        <v>4256</v>
      </c>
      <c r="I17" s="80" t="s">
        <v>4256</v>
      </c>
      <c r="J17" s="80" t="s">
        <v>4256</v>
      </c>
      <c r="K17" s="80" t="s">
        <v>4256</v>
      </c>
      <c r="O17" s="11"/>
      <c r="P17" s="11"/>
      <c r="Q17" s="11"/>
      <c r="R17" s="11"/>
      <c r="S17" s="11"/>
      <c r="T17" s="11"/>
      <c r="U17" s="11"/>
    </row>
    <row r="18" spans="1:25" ht="25.5" x14ac:dyDescent="0.2">
      <c r="B18" s="80" t="s">
        <v>4524</v>
      </c>
      <c r="C18" s="80" t="s">
        <v>4524</v>
      </c>
      <c r="D18" s="80" t="s">
        <v>4523</v>
      </c>
      <c r="E18" s="80" t="s">
        <v>106</v>
      </c>
      <c r="F18" s="80"/>
      <c r="G18" s="80" t="s">
        <v>4281</v>
      </c>
      <c r="H18" s="80" t="s">
        <v>4348</v>
      </c>
      <c r="I18" s="80" t="s">
        <v>4349</v>
      </c>
      <c r="J18" s="80" t="s">
        <v>4350</v>
      </c>
      <c r="K18" s="80"/>
      <c r="Q18" s="11"/>
      <c r="R18" s="11"/>
      <c r="S18" s="11"/>
      <c r="T18" s="11"/>
      <c r="U18" s="11"/>
    </row>
    <row r="19" spans="1:25" ht="25.5" x14ac:dyDescent="0.2">
      <c r="A19" s="83"/>
      <c r="B19" s="80" t="s">
        <v>4343</v>
      </c>
      <c r="C19" s="80" t="s">
        <v>4344</v>
      </c>
      <c r="D19" s="80" t="s">
        <v>4279</v>
      </c>
      <c r="E19" s="80"/>
      <c r="F19" s="80" t="s">
        <v>4279</v>
      </c>
      <c r="G19" s="83"/>
      <c r="H19" s="83"/>
      <c r="I19" s="83"/>
      <c r="J19" s="83"/>
      <c r="K19" s="83"/>
      <c r="Q19" s="11"/>
      <c r="R19" s="11"/>
      <c r="S19" s="11"/>
      <c r="T19" s="11"/>
      <c r="U19" s="11"/>
    </row>
    <row r="20" spans="1:25" ht="63.75" x14ac:dyDescent="0.2">
      <c r="A20" s="83"/>
      <c r="B20" s="80" t="s">
        <v>4478</v>
      </c>
      <c r="C20" s="80" t="s">
        <v>4478</v>
      </c>
      <c r="D20" s="80" t="s">
        <v>4478</v>
      </c>
      <c r="E20" s="80" t="s">
        <v>106</v>
      </c>
      <c r="F20" s="80" t="s">
        <v>4478</v>
      </c>
      <c r="G20" s="80" t="s">
        <v>4478</v>
      </c>
      <c r="H20" s="80"/>
      <c r="I20" s="80"/>
      <c r="J20" s="80"/>
      <c r="K20" s="80"/>
      <c r="U20" s="11"/>
    </row>
    <row r="21" spans="1:25" x14ac:dyDescent="0.2">
      <c r="A21" s="83"/>
      <c r="B21" s="80" t="s">
        <v>4470</v>
      </c>
      <c r="C21" s="80" t="s">
        <v>4470</v>
      </c>
      <c r="D21" s="80" t="s">
        <v>4470</v>
      </c>
      <c r="E21" s="80" t="s">
        <v>4470</v>
      </c>
      <c r="F21" s="80" t="s">
        <v>4470</v>
      </c>
      <c r="G21" s="80" t="s">
        <v>4470</v>
      </c>
      <c r="H21" s="80" t="s">
        <v>4470</v>
      </c>
      <c r="I21" s="80" t="s">
        <v>4470</v>
      </c>
      <c r="J21" s="80" t="s">
        <v>4470</v>
      </c>
      <c r="K21" s="80" t="s">
        <v>4470</v>
      </c>
      <c r="U21" s="11"/>
    </row>
    <row r="22" spans="1:25" ht="51" x14ac:dyDescent="0.2">
      <c r="A22" s="83"/>
      <c r="B22" s="80" t="s">
        <v>4460</v>
      </c>
      <c r="C22" s="80" t="s">
        <v>4460</v>
      </c>
      <c r="D22" s="80" t="s">
        <v>4460</v>
      </c>
      <c r="E22" s="80" t="s">
        <v>7270</v>
      </c>
      <c r="G22" s="83"/>
      <c r="H22" s="83"/>
      <c r="I22" s="83"/>
      <c r="J22" s="83"/>
      <c r="K22" s="83"/>
      <c r="M22" s="116"/>
      <c r="V22" s="38"/>
      <c r="W22" s="38"/>
      <c r="X22" s="38"/>
    </row>
    <row r="23" spans="1:25" x14ac:dyDescent="0.2">
      <c r="A23" s="38"/>
      <c r="B23" s="11"/>
      <c r="C23" s="11"/>
      <c r="D23" s="11"/>
      <c r="E23" s="11"/>
      <c r="F23" s="726" t="s">
        <v>7334</v>
      </c>
      <c r="G23" s="11"/>
      <c r="H23" s="11"/>
      <c r="I23" s="11"/>
      <c r="J23" s="11"/>
      <c r="K23" s="11"/>
      <c r="L23" s="11"/>
      <c r="M23" s="11"/>
      <c r="N23" s="11"/>
      <c r="V23" s="38"/>
      <c r="W23" s="38"/>
      <c r="X23" s="38"/>
    </row>
    <row r="24" spans="1:25" x14ac:dyDescent="0.2">
      <c r="A24" s="18" t="s">
        <v>7271</v>
      </c>
      <c r="C24" s="133"/>
      <c r="D24" s="133"/>
      <c r="E24" s="133"/>
      <c r="F24" s="133"/>
      <c r="G24" s="133"/>
      <c r="M24" s="11"/>
      <c r="N24" s="11"/>
      <c r="O24" s="11"/>
      <c r="V24" s="38"/>
      <c r="W24" s="38"/>
      <c r="X24" s="38"/>
      <c r="Y24" s="38"/>
    </row>
    <row r="25" spans="1:25" x14ac:dyDescent="0.2">
      <c r="A25" s="537" t="s">
        <v>48</v>
      </c>
      <c r="C25" s="133"/>
      <c r="D25" s="133"/>
      <c r="E25" s="133"/>
      <c r="F25" s="133"/>
      <c r="G25" s="133"/>
      <c r="M25" s="11"/>
      <c r="N25" s="11"/>
      <c r="O25" s="11"/>
      <c r="V25" s="38"/>
      <c r="W25" s="38"/>
      <c r="X25" s="38"/>
      <c r="Y25" s="38"/>
    </row>
    <row r="26" spans="1:25" x14ac:dyDescent="0.2">
      <c r="A26" s="19" t="s">
        <v>4583</v>
      </c>
      <c r="C26" s="133"/>
      <c r="D26" s="133"/>
      <c r="E26" s="133"/>
      <c r="F26" s="133"/>
      <c r="G26" s="133"/>
      <c r="M26" s="11"/>
      <c r="N26" s="11"/>
      <c r="O26" s="11"/>
      <c r="V26" s="38"/>
      <c r="W26" s="38"/>
      <c r="X26" s="38"/>
      <c r="Y26" s="38"/>
    </row>
    <row r="27" spans="1:25" x14ac:dyDescent="0.2">
      <c r="A27" s="537" t="s">
        <v>7220</v>
      </c>
      <c r="C27" s="133"/>
      <c r="D27" s="133"/>
      <c r="E27" s="133"/>
      <c r="F27" s="133"/>
      <c r="G27" s="133"/>
      <c r="M27" s="11"/>
      <c r="N27" s="11"/>
      <c r="O27" s="11"/>
      <c r="V27" s="38"/>
      <c r="W27" s="38"/>
      <c r="X27" s="38"/>
      <c r="Y27" s="38"/>
    </row>
    <row r="28" spans="1:25" x14ac:dyDescent="0.2">
      <c r="A28" s="537"/>
      <c r="C28" s="133"/>
      <c r="D28" s="133"/>
      <c r="E28" s="133"/>
      <c r="F28" s="133"/>
      <c r="G28" s="133"/>
      <c r="M28" s="11"/>
      <c r="N28" s="11"/>
      <c r="O28" s="11"/>
      <c r="V28" s="38"/>
      <c r="W28" s="38"/>
      <c r="X28" s="38"/>
      <c r="Y28" s="38"/>
    </row>
    <row r="29" spans="1:25" x14ac:dyDescent="0.2">
      <c r="A29" s="17" t="s">
        <v>7584</v>
      </c>
      <c r="C29" s="133"/>
      <c r="D29" s="133"/>
      <c r="E29" s="133"/>
      <c r="F29" s="133"/>
      <c r="G29" s="133"/>
      <c r="M29" s="11"/>
      <c r="N29" s="11"/>
      <c r="O29" s="11"/>
      <c r="V29" s="38"/>
      <c r="W29" s="38"/>
      <c r="X29" s="38"/>
      <c r="Y29" s="38"/>
    </row>
    <row r="30" spans="1:25" x14ac:dyDescent="0.2">
      <c r="H30" s="11"/>
      <c r="I30" s="11"/>
      <c r="J30" s="11"/>
      <c r="K30" s="11"/>
      <c r="L30" s="11"/>
      <c r="M30" s="11"/>
      <c r="N30" s="11"/>
      <c r="O30" s="11"/>
      <c r="V30" s="38"/>
      <c r="W30" s="38"/>
      <c r="X30" s="38"/>
      <c r="Y30" s="38"/>
    </row>
    <row r="31" spans="1:25" x14ac:dyDescent="0.2">
      <c r="A31" s="60" t="s">
        <v>4087</v>
      </c>
      <c r="B31" s="60" t="s">
        <v>4096</v>
      </c>
      <c r="C31" s="60" t="s">
        <v>4094</v>
      </c>
      <c r="D31" s="60" t="s">
        <v>4095</v>
      </c>
      <c r="E31" s="60" t="s">
        <v>4093</v>
      </c>
      <c r="F31" s="60" t="s">
        <v>14</v>
      </c>
      <c r="G31" s="60" t="s">
        <v>4097</v>
      </c>
      <c r="H31" s="60" t="s">
        <v>7241</v>
      </c>
      <c r="T31" s="11"/>
      <c r="V31" s="38"/>
      <c r="W31" s="38"/>
      <c r="X31" s="38"/>
      <c r="Y31" s="38"/>
    </row>
    <row r="32" spans="1:25" x14ac:dyDescent="0.2">
      <c r="A32" s="181" t="s">
        <v>7868</v>
      </c>
      <c r="B32" s="181" t="s">
        <v>7871</v>
      </c>
      <c r="C32" s="181" t="s">
        <v>7872</v>
      </c>
      <c r="D32" s="181" t="s">
        <v>7873</v>
      </c>
      <c r="E32" s="181" t="s">
        <v>7874</v>
      </c>
      <c r="F32" s="181" t="s">
        <v>7979</v>
      </c>
      <c r="G32" s="181" t="s">
        <v>7980</v>
      </c>
      <c r="H32" s="181" t="s">
        <v>7883</v>
      </c>
      <c r="T32" s="11"/>
      <c r="V32" s="38"/>
      <c r="W32" s="38"/>
      <c r="X32" s="38"/>
      <c r="Y32" s="38"/>
    </row>
    <row r="33" spans="1:27" x14ac:dyDescent="0.2">
      <c r="A33" s="711" t="s">
        <v>227</v>
      </c>
      <c r="B33" s="711" t="s">
        <v>208</v>
      </c>
      <c r="C33" s="711" t="s">
        <v>0</v>
      </c>
      <c r="D33" s="711" t="s">
        <v>226</v>
      </c>
      <c r="E33" s="711" t="s">
        <v>266</v>
      </c>
      <c r="F33" s="711" t="s">
        <v>265</v>
      </c>
      <c r="G33" s="711" t="s">
        <v>233</v>
      </c>
      <c r="H33" s="711"/>
      <c r="T33" s="11"/>
      <c r="V33" s="38"/>
      <c r="W33" s="38"/>
      <c r="X33" s="38"/>
      <c r="Y33" s="38"/>
    </row>
    <row r="34" spans="1:27" ht="38.25" x14ac:dyDescent="0.2">
      <c r="A34" s="82" t="s">
        <v>7116</v>
      </c>
      <c r="B34" s="75" t="s">
        <v>2107</v>
      </c>
      <c r="C34" s="75" t="s">
        <v>7439</v>
      </c>
      <c r="D34" s="75" t="s">
        <v>7403</v>
      </c>
      <c r="E34" s="75" t="s">
        <v>2107</v>
      </c>
      <c r="F34" s="75" t="s">
        <v>2107</v>
      </c>
      <c r="G34" s="75" t="s">
        <v>2108</v>
      </c>
      <c r="H34" s="75" t="s">
        <v>7445</v>
      </c>
      <c r="T34" s="11"/>
      <c r="V34" s="38"/>
      <c r="W34" s="38"/>
      <c r="X34" s="38"/>
      <c r="Y34" s="38"/>
    </row>
    <row r="35" spans="1:27" x14ac:dyDescent="0.2">
      <c r="A35" s="73" t="s">
        <v>7593</v>
      </c>
      <c r="B35" s="75" t="s">
        <v>4669</v>
      </c>
      <c r="C35" s="73" t="s">
        <v>106</v>
      </c>
      <c r="D35" s="73"/>
      <c r="E35" s="75" t="s">
        <v>7176</v>
      </c>
      <c r="F35" s="75" t="s">
        <v>7177</v>
      </c>
      <c r="G35" s="75" t="s">
        <v>4214</v>
      </c>
      <c r="H35" s="73" t="s">
        <v>106</v>
      </c>
      <c r="T35" s="11"/>
      <c r="V35" s="38"/>
      <c r="W35" s="38"/>
      <c r="X35" s="38"/>
      <c r="Y35" s="38"/>
    </row>
    <row r="36" spans="1:27" x14ac:dyDescent="0.2">
      <c r="B36" s="11"/>
      <c r="C36" s="11"/>
      <c r="D36" s="11"/>
      <c r="E36" s="11"/>
      <c r="F36" s="11"/>
      <c r="G36" s="11"/>
      <c r="H36" s="11"/>
      <c r="T36" s="11"/>
      <c r="V36" s="38"/>
      <c r="W36" s="38"/>
      <c r="X36" s="38"/>
      <c r="Y36" s="38"/>
    </row>
    <row r="37" spans="1:27" x14ac:dyDescent="0.2">
      <c r="A37" s="38"/>
      <c r="B37" s="537"/>
      <c r="C37" s="537"/>
      <c r="D37" s="537"/>
      <c r="F37" s="537"/>
      <c r="G37" s="537"/>
      <c r="H37" s="537"/>
      <c r="T37" s="11"/>
      <c r="V37" s="38"/>
      <c r="W37" s="38"/>
      <c r="X37" s="38"/>
      <c r="Y37" s="38"/>
    </row>
    <row r="38" spans="1:27" x14ac:dyDescent="0.2">
      <c r="B38" s="11"/>
      <c r="D38" s="11"/>
      <c r="E38" s="11"/>
      <c r="F38" s="11"/>
      <c r="H38" s="11"/>
      <c r="I38" s="11"/>
      <c r="J38" s="537"/>
      <c r="W38" s="38"/>
      <c r="X38" s="38"/>
      <c r="Y38" s="38"/>
      <c r="Z38" s="38"/>
      <c r="AA38" s="38"/>
    </row>
    <row r="39" spans="1:27" x14ac:dyDescent="0.2">
      <c r="B39" s="11"/>
      <c r="C39" s="11"/>
      <c r="D39" s="11"/>
      <c r="E39" s="537"/>
      <c r="F39" s="537"/>
      <c r="G39" s="537"/>
      <c r="H39" s="537"/>
      <c r="I39" s="537"/>
      <c r="U39" s="11"/>
      <c r="V39" s="38"/>
      <c r="W39" s="38"/>
      <c r="X39" s="38"/>
      <c r="Y39" s="38"/>
      <c r="Z39" s="38"/>
    </row>
    <row r="40" spans="1:27" x14ac:dyDescent="0.2">
      <c r="B40" s="11"/>
      <c r="C40" s="11"/>
      <c r="D40" s="11"/>
      <c r="E40" s="537"/>
      <c r="F40" s="537"/>
      <c r="G40" s="537"/>
      <c r="H40" s="537"/>
      <c r="I40" s="537"/>
      <c r="U40" s="11"/>
      <c r="V40" s="38"/>
      <c r="W40" s="38"/>
      <c r="X40" s="38"/>
      <c r="Y40" s="38"/>
      <c r="Z40" s="38"/>
    </row>
    <row r="41" spans="1:27" x14ac:dyDescent="0.2">
      <c r="B41" s="11"/>
      <c r="C41" s="11"/>
      <c r="D41" s="11"/>
      <c r="E41" s="537"/>
      <c r="F41" s="537"/>
      <c r="G41" s="537"/>
      <c r="S41" s="11"/>
      <c r="V41" s="38"/>
      <c r="W41" s="38"/>
      <c r="X41" s="38"/>
      <c r="Y41" s="38"/>
      <c r="Z41" s="38"/>
    </row>
    <row r="42" spans="1:27" x14ac:dyDescent="0.2">
      <c r="B42" s="11"/>
      <c r="C42" s="11"/>
      <c r="D42" s="11"/>
      <c r="S42" s="11"/>
      <c r="V42" s="38"/>
      <c r="W42" s="38"/>
      <c r="X42" s="38"/>
      <c r="Y42" s="38"/>
      <c r="Z42" s="38"/>
    </row>
    <row r="43" spans="1:27" x14ac:dyDescent="0.2">
      <c r="B43" s="11"/>
      <c r="C43" s="11"/>
      <c r="D43" s="11"/>
      <c r="S43" s="11"/>
      <c r="V43" s="38"/>
      <c r="W43" s="38"/>
      <c r="X43" s="38"/>
      <c r="Y43" s="38"/>
      <c r="Z43" s="38"/>
    </row>
    <row r="44" spans="1:27" x14ac:dyDescent="0.2">
      <c r="A44" s="90"/>
      <c r="B44" s="11"/>
      <c r="C44" s="11"/>
      <c r="D44" s="11"/>
      <c r="F44" s="11"/>
      <c r="G44" s="11"/>
      <c r="H44" s="11"/>
      <c r="I44" s="11"/>
      <c r="J44" s="11"/>
      <c r="K44" s="11"/>
      <c r="L44" s="11"/>
      <c r="M44" s="11"/>
      <c r="N44" s="11"/>
      <c r="O44" s="11"/>
      <c r="P44" s="11"/>
      <c r="Q44" s="11"/>
      <c r="R44" s="11"/>
      <c r="S44" s="11"/>
      <c r="T44" s="11"/>
      <c r="U44" s="11"/>
    </row>
    <row r="45" spans="1:27" x14ac:dyDescent="0.2">
      <c r="U45" s="11"/>
    </row>
  </sheetData>
  <pageMargins left="0.52" right="0.38" top="0.74803149606299213" bottom="0.74803149606299213" header="0.31496062992125984" footer="0.31496062992125984"/>
  <pageSetup paperSize="9" scale="40"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40"/>
  <sheetViews>
    <sheetView zoomScale="85" zoomScaleNormal="85" workbookViewId="0">
      <selection activeCell="F18" sqref="A17:F18"/>
    </sheetView>
  </sheetViews>
  <sheetFormatPr defaultColWidth="9.140625" defaultRowHeight="12.75" x14ac:dyDescent="0.2"/>
  <cols>
    <col min="1" max="1" width="20" style="11" customWidth="1"/>
    <col min="2" max="12" width="20" style="38" customWidth="1"/>
    <col min="13" max="19" width="15.7109375" style="38" customWidth="1"/>
    <col min="20" max="254" width="9.140625" style="11"/>
    <col min="255" max="255" width="18.140625" style="11" customWidth="1"/>
    <col min="256" max="275" width="15.7109375" style="11" customWidth="1"/>
    <col min="276" max="510" width="9.140625" style="11"/>
    <col min="511" max="511" width="18.140625" style="11" customWidth="1"/>
    <col min="512" max="531" width="15.7109375" style="11" customWidth="1"/>
    <col min="532" max="766" width="9.140625" style="11"/>
    <col min="767" max="767" width="18.140625" style="11" customWidth="1"/>
    <col min="768" max="787" width="15.7109375" style="11" customWidth="1"/>
    <col min="788" max="1022" width="9.140625" style="11"/>
    <col min="1023" max="1023" width="18.140625" style="11" customWidth="1"/>
    <col min="1024" max="1043" width="15.7109375" style="11" customWidth="1"/>
    <col min="1044" max="1278" width="9.140625" style="11"/>
    <col min="1279" max="1279" width="18.140625" style="11" customWidth="1"/>
    <col min="1280" max="1299" width="15.7109375" style="11" customWidth="1"/>
    <col min="1300" max="1534" width="9.140625" style="11"/>
    <col min="1535" max="1535" width="18.140625" style="11" customWidth="1"/>
    <col min="1536" max="1555" width="15.7109375" style="11" customWidth="1"/>
    <col min="1556" max="1790" width="9.140625" style="11"/>
    <col min="1791" max="1791" width="18.140625" style="11" customWidth="1"/>
    <col min="1792" max="1811" width="15.7109375" style="11" customWidth="1"/>
    <col min="1812" max="2046" width="9.140625" style="11"/>
    <col min="2047" max="2047" width="18.140625" style="11" customWidth="1"/>
    <col min="2048" max="2067" width="15.7109375" style="11" customWidth="1"/>
    <col min="2068" max="2302" width="9.140625" style="11"/>
    <col min="2303" max="2303" width="18.140625" style="11" customWidth="1"/>
    <col min="2304" max="2323" width="15.7109375" style="11" customWidth="1"/>
    <col min="2324" max="2558" width="9.140625" style="11"/>
    <col min="2559" max="2559" width="18.140625" style="11" customWidth="1"/>
    <col min="2560" max="2579" width="15.7109375" style="11" customWidth="1"/>
    <col min="2580" max="2814" width="9.140625" style="11"/>
    <col min="2815" max="2815" width="18.140625" style="11" customWidth="1"/>
    <col min="2816" max="2835" width="15.7109375" style="11" customWidth="1"/>
    <col min="2836" max="3070" width="9.140625" style="11"/>
    <col min="3071" max="3071" width="18.140625" style="11" customWidth="1"/>
    <col min="3072" max="3091" width="15.7109375" style="11" customWidth="1"/>
    <col min="3092" max="3326" width="9.140625" style="11"/>
    <col min="3327" max="3327" width="18.140625" style="11" customWidth="1"/>
    <col min="3328" max="3347" width="15.7109375" style="11" customWidth="1"/>
    <col min="3348" max="3582" width="9.140625" style="11"/>
    <col min="3583" max="3583" width="18.140625" style="11" customWidth="1"/>
    <col min="3584" max="3603" width="15.7109375" style="11" customWidth="1"/>
    <col min="3604" max="3838" width="9.140625" style="11"/>
    <col min="3839" max="3839" width="18.140625" style="11" customWidth="1"/>
    <col min="3840" max="3859" width="15.7109375" style="11" customWidth="1"/>
    <col min="3860" max="4094" width="9.140625" style="11"/>
    <col min="4095" max="4095" width="18.140625" style="11" customWidth="1"/>
    <col min="4096" max="4115" width="15.7109375" style="11" customWidth="1"/>
    <col min="4116" max="4350" width="9.140625" style="11"/>
    <col min="4351" max="4351" width="18.140625" style="11" customWidth="1"/>
    <col min="4352" max="4371" width="15.7109375" style="11" customWidth="1"/>
    <col min="4372" max="4606" width="9.140625" style="11"/>
    <col min="4607" max="4607" width="18.140625" style="11" customWidth="1"/>
    <col min="4608" max="4627" width="15.7109375" style="11" customWidth="1"/>
    <col min="4628" max="4862" width="9.140625" style="11"/>
    <col min="4863" max="4863" width="18.140625" style="11" customWidth="1"/>
    <col min="4864" max="4883" width="15.7109375" style="11" customWidth="1"/>
    <col min="4884" max="5118" width="9.140625" style="11"/>
    <col min="5119" max="5119" width="18.140625" style="11" customWidth="1"/>
    <col min="5120" max="5139" width="15.7109375" style="11" customWidth="1"/>
    <col min="5140" max="5374" width="9.140625" style="11"/>
    <col min="5375" max="5375" width="18.140625" style="11" customWidth="1"/>
    <col min="5376" max="5395" width="15.7109375" style="11" customWidth="1"/>
    <col min="5396" max="5630" width="9.140625" style="11"/>
    <col min="5631" max="5631" width="18.140625" style="11" customWidth="1"/>
    <col min="5632" max="5651" width="15.7109375" style="11" customWidth="1"/>
    <col min="5652" max="5886" width="9.140625" style="11"/>
    <col min="5887" max="5887" width="18.140625" style="11" customWidth="1"/>
    <col min="5888" max="5907" width="15.7109375" style="11" customWidth="1"/>
    <col min="5908" max="6142" width="9.140625" style="11"/>
    <col min="6143" max="6143" width="18.140625" style="11" customWidth="1"/>
    <col min="6144" max="6163" width="15.7109375" style="11" customWidth="1"/>
    <col min="6164" max="6398" width="9.140625" style="11"/>
    <col min="6399" max="6399" width="18.140625" style="11" customWidth="1"/>
    <col min="6400" max="6419" width="15.7109375" style="11" customWidth="1"/>
    <col min="6420" max="6654" width="9.140625" style="11"/>
    <col min="6655" max="6655" width="18.140625" style="11" customWidth="1"/>
    <col min="6656" max="6675" width="15.7109375" style="11" customWidth="1"/>
    <col min="6676" max="6910" width="9.140625" style="11"/>
    <col min="6911" max="6911" width="18.140625" style="11" customWidth="1"/>
    <col min="6912" max="6931" width="15.7109375" style="11" customWidth="1"/>
    <col min="6932" max="7166" width="9.140625" style="11"/>
    <col min="7167" max="7167" width="18.140625" style="11" customWidth="1"/>
    <col min="7168" max="7187" width="15.7109375" style="11" customWidth="1"/>
    <col min="7188" max="7422" width="9.140625" style="11"/>
    <col min="7423" max="7423" width="18.140625" style="11" customWidth="1"/>
    <col min="7424" max="7443" width="15.7109375" style="11" customWidth="1"/>
    <col min="7444" max="7678" width="9.140625" style="11"/>
    <col min="7679" max="7679" width="18.140625" style="11" customWidth="1"/>
    <col min="7680" max="7699" width="15.7109375" style="11" customWidth="1"/>
    <col min="7700" max="7934" width="9.140625" style="11"/>
    <col min="7935" max="7935" width="18.140625" style="11" customWidth="1"/>
    <col min="7936" max="7955" width="15.7109375" style="11" customWidth="1"/>
    <col min="7956" max="8190" width="9.140625" style="11"/>
    <col min="8191" max="8191" width="18.140625" style="11" customWidth="1"/>
    <col min="8192" max="8211" width="15.7109375" style="11" customWidth="1"/>
    <col min="8212" max="8446" width="9.140625" style="11"/>
    <col min="8447" max="8447" width="18.140625" style="11" customWidth="1"/>
    <col min="8448" max="8467" width="15.7109375" style="11" customWidth="1"/>
    <col min="8468" max="8702" width="9.140625" style="11"/>
    <col min="8703" max="8703" width="18.140625" style="11" customWidth="1"/>
    <col min="8704" max="8723" width="15.7109375" style="11" customWidth="1"/>
    <col min="8724" max="8958" width="9.140625" style="11"/>
    <col min="8959" max="8959" width="18.140625" style="11" customWidth="1"/>
    <col min="8960" max="8979" width="15.7109375" style="11" customWidth="1"/>
    <col min="8980" max="9214" width="9.140625" style="11"/>
    <col min="9215" max="9215" width="18.140625" style="11" customWidth="1"/>
    <col min="9216" max="9235" width="15.7109375" style="11" customWidth="1"/>
    <col min="9236" max="9470" width="9.140625" style="11"/>
    <col min="9471" max="9471" width="18.140625" style="11" customWidth="1"/>
    <col min="9472" max="9491" width="15.7109375" style="11" customWidth="1"/>
    <col min="9492" max="9726" width="9.140625" style="11"/>
    <col min="9727" max="9727" width="18.140625" style="11" customWidth="1"/>
    <col min="9728" max="9747" width="15.7109375" style="11" customWidth="1"/>
    <col min="9748" max="9982" width="9.140625" style="11"/>
    <col min="9983" max="9983" width="18.140625" style="11" customWidth="1"/>
    <col min="9984" max="10003" width="15.7109375" style="11" customWidth="1"/>
    <col min="10004" max="10238" width="9.140625" style="11"/>
    <col min="10239" max="10239" width="18.140625" style="11" customWidth="1"/>
    <col min="10240" max="10259" width="15.7109375" style="11" customWidth="1"/>
    <col min="10260" max="10494" width="9.140625" style="11"/>
    <col min="10495" max="10495" width="18.140625" style="11" customWidth="1"/>
    <col min="10496" max="10515" width="15.7109375" style="11" customWidth="1"/>
    <col min="10516" max="10750" width="9.140625" style="11"/>
    <col min="10751" max="10751" width="18.140625" style="11" customWidth="1"/>
    <col min="10752" max="10771" width="15.7109375" style="11" customWidth="1"/>
    <col min="10772" max="11006" width="9.140625" style="11"/>
    <col min="11007" max="11007" width="18.140625" style="11" customWidth="1"/>
    <col min="11008" max="11027" width="15.7109375" style="11" customWidth="1"/>
    <col min="11028" max="11262" width="9.140625" style="11"/>
    <col min="11263" max="11263" width="18.140625" style="11" customWidth="1"/>
    <col min="11264" max="11283" width="15.7109375" style="11" customWidth="1"/>
    <col min="11284" max="11518" width="9.140625" style="11"/>
    <col min="11519" max="11519" width="18.140625" style="11" customWidth="1"/>
    <col min="11520" max="11539" width="15.7109375" style="11" customWidth="1"/>
    <col min="11540" max="11774" width="9.140625" style="11"/>
    <col min="11775" max="11775" width="18.140625" style="11" customWidth="1"/>
    <col min="11776" max="11795" width="15.7109375" style="11" customWidth="1"/>
    <col min="11796" max="12030" width="9.140625" style="11"/>
    <col min="12031" max="12031" width="18.140625" style="11" customWidth="1"/>
    <col min="12032" max="12051" width="15.7109375" style="11" customWidth="1"/>
    <col min="12052" max="12286" width="9.140625" style="11"/>
    <col min="12287" max="12287" width="18.140625" style="11" customWidth="1"/>
    <col min="12288" max="12307" width="15.7109375" style="11" customWidth="1"/>
    <col min="12308" max="12542" width="9.140625" style="11"/>
    <col min="12543" max="12543" width="18.140625" style="11" customWidth="1"/>
    <col min="12544" max="12563" width="15.7109375" style="11" customWidth="1"/>
    <col min="12564" max="12798" width="9.140625" style="11"/>
    <col min="12799" max="12799" width="18.140625" style="11" customWidth="1"/>
    <col min="12800" max="12819" width="15.7109375" style="11" customWidth="1"/>
    <col min="12820" max="13054" width="9.140625" style="11"/>
    <col min="13055" max="13055" width="18.140625" style="11" customWidth="1"/>
    <col min="13056" max="13075" width="15.7109375" style="11" customWidth="1"/>
    <col min="13076" max="13310" width="9.140625" style="11"/>
    <col min="13311" max="13311" width="18.140625" style="11" customWidth="1"/>
    <col min="13312" max="13331" width="15.7109375" style="11" customWidth="1"/>
    <col min="13332" max="13566" width="9.140625" style="11"/>
    <col min="13567" max="13567" width="18.140625" style="11" customWidth="1"/>
    <col min="13568" max="13587" width="15.7109375" style="11" customWidth="1"/>
    <col min="13588" max="13822" width="9.140625" style="11"/>
    <col min="13823" max="13823" width="18.140625" style="11" customWidth="1"/>
    <col min="13824" max="13843" width="15.7109375" style="11" customWidth="1"/>
    <col min="13844" max="14078" width="9.140625" style="11"/>
    <col min="14079" max="14079" width="18.140625" style="11" customWidth="1"/>
    <col min="14080" max="14099" width="15.7109375" style="11" customWidth="1"/>
    <col min="14100" max="14334" width="9.140625" style="11"/>
    <col min="14335" max="14335" width="18.140625" style="11" customWidth="1"/>
    <col min="14336" max="14355" width="15.7109375" style="11" customWidth="1"/>
    <col min="14356" max="14590" width="9.140625" style="11"/>
    <col min="14591" max="14591" width="18.140625" style="11" customWidth="1"/>
    <col min="14592" max="14611" width="15.7109375" style="11" customWidth="1"/>
    <col min="14612" max="14846" width="9.140625" style="11"/>
    <col min="14847" max="14847" width="18.140625" style="11" customWidth="1"/>
    <col min="14848" max="14867" width="15.7109375" style="11" customWidth="1"/>
    <col min="14868" max="15102" width="9.140625" style="11"/>
    <col min="15103" max="15103" width="18.140625" style="11" customWidth="1"/>
    <col min="15104" max="15123" width="15.7109375" style="11" customWidth="1"/>
    <col min="15124" max="15358" width="9.140625" style="11"/>
    <col min="15359" max="15359" width="18.140625" style="11" customWidth="1"/>
    <col min="15360" max="15379" width="15.7109375" style="11" customWidth="1"/>
    <col min="15380" max="15614" width="9.140625" style="11"/>
    <col min="15615" max="15615" width="18.140625" style="11" customWidth="1"/>
    <col min="15616" max="15635" width="15.7109375" style="11" customWidth="1"/>
    <col min="15636" max="15870" width="9.140625" style="11"/>
    <col min="15871" max="15871" width="18.140625" style="11" customWidth="1"/>
    <col min="15872" max="15891" width="15.7109375" style="11" customWidth="1"/>
    <col min="15892" max="16126" width="9.140625" style="11"/>
    <col min="16127" max="16127" width="18.140625" style="11" customWidth="1"/>
    <col min="16128" max="16147" width="15.7109375" style="11" customWidth="1"/>
    <col min="16148" max="16384" width="9.140625" style="11"/>
  </cols>
  <sheetData>
    <row r="1" spans="1:19" x14ac:dyDescent="0.2">
      <c r="A1" s="18" t="s">
        <v>7210</v>
      </c>
      <c r="B1" s="740" t="str">
        <f>HYPERLINK("#List!$A$1", "Full")</f>
        <v>Full</v>
      </c>
    </row>
    <row r="2" spans="1:19" x14ac:dyDescent="0.2">
      <c r="A2" s="18"/>
    </row>
    <row r="3" spans="1:19" x14ac:dyDescent="0.2">
      <c r="A3" s="17" t="s">
        <v>1675</v>
      </c>
    </row>
    <row r="4" spans="1:19" x14ac:dyDescent="0.2">
      <c r="A4" s="17" t="s">
        <v>7579</v>
      </c>
    </row>
    <row r="5" spans="1:19" x14ac:dyDescent="0.2">
      <c r="C5" s="4"/>
      <c r="D5" s="4"/>
      <c r="S5" s="11"/>
    </row>
    <row r="6" spans="1:19" x14ac:dyDescent="0.2">
      <c r="A6" s="18" t="s">
        <v>7212</v>
      </c>
      <c r="B6" s="11"/>
      <c r="C6" s="11"/>
      <c r="D6" s="11"/>
      <c r="E6" s="11"/>
      <c r="F6" s="11"/>
      <c r="G6" s="11"/>
      <c r="H6" s="11"/>
      <c r="I6" s="11"/>
      <c r="J6" s="11"/>
      <c r="K6" s="11"/>
      <c r="L6" s="11"/>
      <c r="M6" s="11"/>
      <c r="N6" s="11"/>
      <c r="O6" s="11"/>
      <c r="P6" s="11"/>
      <c r="Q6" s="11"/>
      <c r="R6" s="11"/>
      <c r="S6" s="11"/>
    </row>
    <row r="7" spans="1:19" x14ac:dyDescent="0.2">
      <c r="A7" s="11" t="s">
        <v>48</v>
      </c>
      <c r="B7" s="11"/>
      <c r="C7" s="11"/>
      <c r="D7" s="11"/>
      <c r="E7" s="11"/>
      <c r="F7" s="11"/>
      <c r="G7" s="11"/>
      <c r="H7" s="11"/>
      <c r="I7" s="11"/>
      <c r="J7" s="11"/>
      <c r="K7" s="11"/>
      <c r="L7" s="11"/>
      <c r="M7" s="11"/>
      <c r="N7" s="11"/>
      <c r="O7" s="11"/>
      <c r="P7" s="11"/>
      <c r="Q7" s="11"/>
      <c r="R7" s="11"/>
      <c r="S7" s="11"/>
    </row>
    <row r="8" spans="1:19" x14ac:dyDescent="0.2">
      <c r="A8" s="11" t="s">
        <v>4585</v>
      </c>
      <c r="B8" s="11"/>
      <c r="C8" s="11"/>
      <c r="D8" s="11"/>
      <c r="E8" s="11"/>
      <c r="F8" s="11"/>
      <c r="G8" s="11"/>
      <c r="H8" s="11"/>
      <c r="I8" s="11"/>
      <c r="J8" s="11"/>
      <c r="K8" s="11"/>
      <c r="L8" s="11"/>
      <c r="M8" s="11"/>
      <c r="N8" s="11"/>
      <c r="O8" s="11"/>
      <c r="P8" s="11"/>
      <c r="Q8" s="11"/>
      <c r="R8" s="11"/>
      <c r="S8" s="11"/>
    </row>
    <row r="9" spans="1:19" x14ac:dyDescent="0.2">
      <c r="A9" s="11" t="s">
        <v>4360</v>
      </c>
      <c r="B9" s="11"/>
      <c r="C9" s="11"/>
      <c r="D9" s="11"/>
      <c r="E9" s="11"/>
      <c r="F9" s="11"/>
      <c r="G9" s="11"/>
      <c r="H9" s="11"/>
      <c r="I9" s="11"/>
      <c r="J9" s="11"/>
      <c r="K9" s="11"/>
      <c r="L9" s="11"/>
      <c r="M9" s="11"/>
      <c r="N9" s="11"/>
      <c r="O9" s="11"/>
      <c r="P9" s="11"/>
      <c r="Q9" s="11"/>
      <c r="R9" s="11"/>
      <c r="S9" s="11"/>
    </row>
    <row r="10" spans="1:19" x14ac:dyDescent="0.2">
      <c r="B10" s="11"/>
      <c r="C10" s="11"/>
      <c r="D10" s="11"/>
      <c r="E10" s="11"/>
      <c r="F10" s="11"/>
      <c r="G10" s="11"/>
      <c r="H10" s="11"/>
      <c r="I10" s="11"/>
      <c r="J10" s="11"/>
      <c r="K10" s="11"/>
      <c r="L10" s="11"/>
      <c r="M10" s="11"/>
      <c r="N10" s="11"/>
      <c r="O10" s="11"/>
      <c r="P10" s="11"/>
      <c r="Q10" s="11"/>
      <c r="R10" s="11"/>
      <c r="S10" s="11"/>
    </row>
    <row r="11" spans="1:19" x14ac:dyDescent="0.2">
      <c r="A11" s="17" t="s">
        <v>7583</v>
      </c>
      <c r="B11" s="11"/>
      <c r="C11" s="11"/>
      <c r="D11" s="11"/>
      <c r="E11" s="11"/>
      <c r="F11" s="11"/>
      <c r="G11" s="11"/>
      <c r="H11" s="11"/>
      <c r="I11" s="11"/>
      <c r="J11" s="11"/>
      <c r="K11" s="11"/>
      <c r="L11" s="11"/>
      <c r="M11" s="11"/>
      <c r="N11" s="11"/>
      <c r="O11" s="11"/>
      <c r="P11" s="11"/>
      <c r="Q11" s="11"/>
      <c r="R11" s="11"/>
      <c r="S11" s="11"/>
    </row>
    <row r="12" spans="1:19" x14ac:dyDescent="0.2">
      <c r="B12" s="11"/>
      <c r="C12" s="11"/>
      <c r="D12" s="11"/>
      <c r="E12" s="11"/>
      <c r="F12" s="11"/>
      <c r="G12" s="11"/>
      <c r="H12" s="11"/>
      <c r="I12" s="11"/>
      <c r="J12" s="11"/>
      <c r="K12" s="11"/>
      <c r="L12" s="11"/>
      <c r="M12" s="11"/>
      <c r="N12" s="11"/>
      <c r="O12" s="11"/>
      <c r="P12" s="11"/>
      <c r="Q12" s="11"/>
      <c r="R12" s="11"/>
      <c r="S12" s="11"/>
    </row>
    <row r="13" spans="1:19" ht="63.75" x14ac:dyDescent="0.2">
      <c r="A13" s="60" t="s">
        <v>4178</v>
      </c>
      <c r="B13" s="60" t="s">
        <v>4087</v>
      </c>
      <c r="C13" s="60" t="s">
        <v>4127</v>
      </c>
      <c r="D13" s="60" t="s">
        <v>4128</v>
      </c>
      <c r="E13" s="60" t="s">
        <v>4129</v>
      </c>
      <c r="F13" s="488" t="s">
        <v>7268</v>
      </c>
      <c r="G13" s="60" t="s">
        <v>4121</v>
      </c>
      <c r="H13" s="60" t="s">
        <v>4122</v>
      </c>
      <c r="I13" s="60" t="s">
        <v>4124</v>
      </c>
      <c r="J13" s="60" t="s">
        <v>4125</v>
      </c>
      <c r="K13" s="60" t="s">
        <v>4126</v>
      </c>
      <c r="L13" s="60" t="s">
        <v>4123</v>
      </c>
      <c r="P13" s="11"/>
      <c r="Q13" s="11"/>
      <c r="R13" s="11"/>
      <c r="S13" s="11"/>
    </row>
    <row r="14" spans="1:19" x14ac:dyDescent="0.2">
      <c r="A14" s="181" t="s">
        <v>7811</v>
      </c>
      <c r="B14" s="181" t="s">
        <v>7835</v>
      </c>
      <c r="C14" s="181" t="s">
        <v>7838</v>
      </c>
      <c r="D14" s="181" t="s">
        <v>7839</v>
      </c>
      <c r="E14" s="181" t="s">
        <v>7840</v>
      </c>
      <c r="F14" s="181" t="s">
        <v>7841</v>
      </c>
      <c r="G14" s="181" t="s">
        <v>7856</v>
      </c>
      <c r="H14" s="181" t="s">
        <v>7863</v>
      </c>
      <c r="I14" s="181" t="s">
        <v>7864</v>
      </c>
      <c r="J14" s="181" t="s">
        <v>7865</v>
      </c>
      <c r="K14" s="181" t="s">
        <v>7866</v>
      </c>
      <c r="L14" s="181" t="s">
        <v>7867</v>
      </c>
      <c r="P14" s="11"/>
      <c r="Q14" s="11"/>
      <c r="R14" s="11"/>
      <c r="S14" s="11"/>
    </row>
    <row r="15" spans="1:19" x14ac:dyDescent="0.2">
      <c r="A15" s="711" t="s">
        <v>23</v>
      </c>
      <c r="B15" s="709" t="s">
        <v>227</v>
      </c>
      <c r="C15" s="709" t="s">
        <v>245</v>
      </c>
      <c r="D15" s="709" t="s">
        <v>244</v>
      </c>
      <c r="E15" s="709" t="s">
        <v>364</v>
      </c>
      <c r="F15" s="709"/>
      <c r="G15" s="709" t="s">
        <v>243</v>
      </c>
      <c r="H15" s="709" t="s">
        <v>242</v>
      </c>
      <c r="I15" s="709" t="s">
        <v>372</v>
      </c>
      <c r="J15" s="709" t="s">
        <v>1680</v>
      </c>
      <c r="K15" s="709" t="s">
        <v>2639</v>
      </c>
      <c r="L15" s="709" t="s">
        <v>3073</v>
      </c>
      <c r="P15" s="11"/>
      <c r="Q15" s="11"/>
      <c r="R15" s="11"/>
      <c r="S15" s="11"/>
    </row>
    <row r="16" spans="1:19" x14ac:dyDescent="0.2">
      <c r="A16" s="82" t="s">
        <v>7116</v>
      </c>
      <c r="B16" s="82" t="s">
        <v>7116</v>
      </c>
      <c r="C16" s="80" t="s">
        <v>2106</v>
      </c>
      <c r="D16" s="80" t="s">
        <v>2106</v>
      </c>
      <c r="E16" s="80" t="s">
        <v>2106</v>
      </c>
      <c r="F16" s="80" t="s">
        <v>2106</v>
      </c>
      <c r="G16" s="80" t="s">
        <v>2106</v>
      </c>
      <c r="H16" s="80" t="s">
        <v>2106</v>
      </c>
      <c r="I16" s="80" t="s">
        <v>2106</v>
      </c>
      <c r="J16" s="80" t="s">
        <v>2106</v>
      </c>
      <c r="K16" s="80" t="s">
        <v>2106</v>
      </c>
      <c r="L16" s="80" t="s">
        <v>2106</v>
      </c>
      <c r="P16" s="11"/>
      <c r="Q16" s="11"/>
      <c r="R16" s="11"/>
      <c r="S16" s="11"/>
    </row>
    <row r="17" spans="1:27" ht="38.25" x14ac:dyDescent="0.2">
      <c r="A17" s="82" t="s">
        <v>7612</v>
      </c>
      <c r="B17" s="82" t="s">
        <v>7593</v>
      </c>
      <c r="C17" s="80" t="s">
        <v>4218</v>
      </c>
      <c r="D17" s="80" t="s">
        <v>4218</v>
      </c>
      <c r="E17" s="80" t="s">
        <v>4218</v>
      </c>
      <c r="F17" s="80" t="s">
        <v>4218</v>
      </c>
      <c r="G17" s="80" t="s">
        <v>4218</v>
      </c>
      <c r="H17" s="80" t="s">
        <v>4225</v>
      </c>
      <c r="I17" s="80" t="s">
        <v>4256</v>
      </c>
      <c r="J17" s="80" t="s">
        <v>4256</v>
      </c>
      <c r="K17" s="80" t="s">
        <v>4256</v>
      </c>
      <c r="L17" s="80" t="s">
        <v>4256</v>
      </c>
      <c r="P17" s="11"/>
      <c r="Q17" s="11"/>
      <c r="R17" s="11"/>
      <c r="S17" s="11"/>
    </row>
    <row r="18" spans="1:27" ht="25.5" x14ac:dyDescent="0.2">
      <c r="A18" s="83"/>
      <c r="B18" s="83"/>
      <c r="C18" s="80" t="s">
        <v>4524</v>
      </c>
      <c r="D18" s="80" t="s">
        <v>4524</v>
      </c>
      <c r="E18" s="80" t="s">
        <v>4523</v>
      </c>
      <c r="F18" s="80" t="s">
        <v>106</v>
      </c>
      <c r="G18" s="80"/>
      <c r="H18" s="80" t="s">
        <v>4281</v>
      </c>
      <c r="I18" s="80" t="s">
        <v>4348</v>
      </c>
      <c r="J18" s="80" t="s">
        <v>4349</v>
      </c>
      <c r="K18" s="80" t="s">
        <v>4350</v>
      </c>
      <c r="L18" s="80"/>
      <c r="R18" s="11"/>
      <c r="S18" s="11"/>
    </row>
    <row r="19" spans="1:27" ht="63.75" x14ac:dyDescent="0.2">
      <c r="A19" s="83"/>
      <c r="B19" s="83"/>
      <c r="C19" s="80" t="s">
        <v>4343</v>
      </c>
      <c r="D19" s="80" t="s">
        <v>4344</v>
      </c>
      <c r="E19" s="80" t="s">
        <v>4279</v>
      </c>
      <c r="F19" s="80"/>
      <c r="G19" s="80" t="s">
        <v>4279</v>
      </c>
      <c r="H19" s="80" t="s">
        <v>4478</v>
      </c>
      <c r="I19" s="80"/>
      <c r="J19" s="80"/>
      <c r="K19" s="80"/>
      <c r="L19" s="80"/>
      <c r="R19" s="11"/>
      <c r="S19" s="11"/>
    </row>
    <row r="20" spans="1:27" ht="63.75" x14ac:dyDescent="0.2">
      <c r="A20" s="83"/>
      <c r="B20" s="83"/>
      <c r="C20" s="80" t="s">
        <v>4478</v>
      </c>
      <c r="D20" s="80" t="s">
        <v>4478</v>
      </c>
      <c r="E20" s="80" t="s">
        <v>4478</v>
      </c>
      <c r="F20" s="80" t="s">
        <v>106</v>
      </c>
      <c r="G20" s="80" t="s">
        <v>4478</v>
      </c>
      <c r="H20" s="80" t="s">
        <v>4470</v>
      </c>
      <c r="I20" s="80" t="s">
        <v>4470</v>
      </c>
      <c r="J20" s="80" t="s">
        <v>4470</v>
      </c>
      <c r="K20" s="80" t="s">
        <v>4470</v>
      </c>
      <c r="L20" s="80" t="s">
        <v>4470</v>
      </c>
      <c r="T20" s="38"/>
      <c r="U20" s="38"/>
    </row>
    <row r="21" spans="1:27" x14ac:dyDescent="0.2">
      <c r="A21" s="83"/>
      <c r="B21" s="83"/>
      <c r="C21" s="80" t="s">
        <v>4470</v>
      </c>
      <c r="D21" s="80" t="s">
        <v>4470</v>
      </c>
      <c r="E21" s="80" t="s">
        <v>4470</v>
      </c>
      <c r="F21" s="80" t="s">
        <v>4470</v>
      </c>
      <c r="G21" s="80" t="s">
        <v>4470</v>
      </c>
      <c r="H21" s="83"/>
      <c r="I21" s="83"/>
      <c r="J21" s="83"/>
      <c r="K21" s="83"/>
      <c r="L21" s="83"/>
      <c r="T21" s="38"/>
      <c r="U21" s="38"/>
    </row>
    <row r="22" spans="1:27" ht="51" x14ac:dyDescent="0.2">
      <c r="A22" s="83"/>
      <c r="B22" s="83"/>
      <c r="C22" s="80" t="s">
        <v>4460</v>
      </c>
      <c r="D22" s="80" t="s">
        <v>4460</v>
      </c>
      <c r="E22" s="80" t="s">
        <v>4460</v>
      </c>
      <c r="F22" s="80" t="s">
        <v>7270</v>
      </c>
      <c r="H22" s="83"/>
      <c r="I22" s="83"/>
      <c r="J22" s="83"/>
      <c r="K22" s="83"/>
      <c r="L22" s="83"/>
      <c r="N22" s="116"/>
      <c r="T22" s="38"/>
      <c r="U22" s="38"/>
      <c r="V22" s="38"/>
      <c r="W22" s="38"/>
      <c r="X22" s="38"/>
      <c r="Y22" s="38"/>
    </row>
    <row r="23" spans="1:27" x14ac:dyDescent="0.2">
      <c r="D23" s="11"/>
      <c r="E23" s="11"/>
      <c r="F23" s="11"/>
      <c r="G23" s="726" t="s">
        <v>7334</v>
      </c>
      <c r="H23" s="11"/>
      <c r="I23" s="11"/>
      <c r="J23" s="11"/>
      <c r="K23" s="11"/>
      <c r="L23" s="11"/>
      <c r="M23" s="11"/>
      <c r="N23" s="11"/>
      <c r="O23" s="11"/>
      <c r="P23" s="11"/>
      <c r="T23" s="38"/>
      <c r="U23" s="38"/>
      <c r="V23" s="38"/>
      <c r="W23" s="38"/>
      <c r="X23" s="38"/>
      <c r="Y23" s="38"/>
      <c r="Z23" s="38"/>
    </row>
    <row r="24" spans="1:27" x14ac:dyDescent="0.2">
      <c r="A24" s="18" t="s">
        <v>7272</v>
      </c>
      <c r="B24" s="11"/>
      <c r="C24" s="35"/>
      <c r="D24" s="40"/>
      <c r="E24" s="40"/>
      <c r="F24" s="40"/>
      <c r="G24" s="40"/>
      <c r="H24" s="40"/>
      <c r="I24" s="40"/>
      <c r="T24" s="38"/>
      <c r="V24" s="38"/>
      <c r="W24" s="38"/>
      <c r="X24" s="38"/>
      <c r="Y24" s="38"/>
      <c r="Z24" s="38"/>
    </row>
    <row r="25" spans="1:27" x14ac:dyDescent="0.2">
      <c r="A25" s="537" t="s">
        <v>48</v>
      </c>
      <c r="B25" s="11"/>
      <c r="C25" s="11"/>
      <c r="D25" s="11"/>
      <c r="E25" s="11"/>
      <c r="F25" s="11"/>
      <c r="G25" s="11"/>
      <c r="H25" s="11"/>
      <c r="I25" s="11"/>
      <c r="J25" s="11"/>
      <c r="T25" s="38"/>
      <c r="U25" s="38"/>
      <c r="W25" s="38"/>
      <c r="X25" s="38"/>
      <c r="Y25" s="38"/>
      <c r="Z25" s="38"/>
      <c r="AA25" s="38"/>
    </row>
    <row r="26" spans="1:27" x14ac:dyDescent="0.2">
      <c r="A26" s="19" t="s">
        <v>4585</v>
      </c>
      <c r="B26" s="11"/>
      <c r="C26" s="11"/>
      <c r="D26" s="11"/>
      <c r="E26" s="11"/>
      <c r="F26" s="11"/>
      <c r="G26" s="11"/>
      <c r="H26" s="11"/>
      <c r="I26" s="11"/>
      <c r="J26" s="11"/>
      <c r="T26" s="38"/>
      <c r="U26" s="38"/>
      <c r="W26" s="38"/>
      <c r="X26" s="38"/>
      <c r="Y26" s="38"/>
      <c r="Z26" s="38"/>
      <c r="AA26" s="38"/>
    </row>
    <row r="27" spans="1:27" x14ac:dyDescent="0.2">
      <c r="A27" s="537" t="s">
        <v>7220</v>
      </c>
      <c r="B27" s="11"/>
      <c r="C27" s="11"/>
      <c r="D27" s="11"/>
      <c r="E27" s="11"/>
      <c r="F27" s="11"/>
      <c r="G27" s="11"/>
      <c r="H27" s="11"/>
      <c r="I27" s="11"/>
      <c r="J27" s="11"/>
      <c r="T27" s="38"/>
      <c r="U27" s="38"/>
      <c r="W27" s="38"/>
      <c r="X27" s="38"/>
      <c r="Y27" s="38"/>
      <c r="Z27" s="38"/>
      <c r="AA27" s="38"/>
    </row>
    <row r="28" spans="1:27" x14ac:dyDescent="0.2">
      <c r="A28" s="537"/>
      <c r="B28" s="11"/>
      <c r="C28" s="11"/>
      <c r="D28" s="11"/>
      <c r="E28" s="11"/>
      <c r="F28" s="11"/>
      <c r="G28" s="11"/>
      <c r="H28" s="11"/>
      <c r="I28" s="11"/>
      <c r="J28" s="11"/>
      <c r="T28" s="38"/>
      <c r="U28" s="38"/>
      <c r="W28" s="38"/>
      <c r="X28" s="38"/>
      <c r="Y28" s="38"/>
      <c r="Z28" s="38"/>
      <c r="AA28" s="38"/>
    </row>
    <row r="29" spans="1:27" x14ac:dyDescent="0.2">
      <c r="A29" s="17" t="s">
        <v>7584</v>
      </c>
      <c r="B29" s="11"/>
      <c r="C29" s="11"/>
      <c r="D29" s="11"/>
      <c r="E29" s="11"/>
      <c r="F29" s="11"/>
      <c r="G29" s="11"/>
      <c r="H29" s="11"/>
      <c r="I29" s="11"/>
      <c r="J29" s="11"/>
      <c r="T29" s="38"/>
      <c r="U29" s="38"/>
      <c r="W29" s="38"/>
      <c r="X29" s="38"/>
      <c r="Y29" s="38"/>
      <c r="Z29" s="38"/>
      <c r="AA29" s="38"/>
    </row>
    <row r="30" spans="1:27" x14ac:dyDescent="0.2">
      <c r="B30" s="11"/>
      <c r="C30" s="11"/>
      <c r="D30" s="11"/>
      <c r="E30" s="11"/>
      <c r="F30" s="11"/>
      <c r="G30" s="11"/>
      <c r="H30" s="11"/>
      <c r="I30" s="11"/>
      <c r="J30" s="11"/>
      <c r="T30" s="38"/>
      <c r="U30" s="38"/>
      <c r="W30" s="38"/>
      <c r="X30" s="38"/>
      <c r="Y30" s="38"/>
      <c r="Z30" s="38"/>
      <c r="AA30" s="38"/>
    </row>
    <row r="31" spans="1:27" x14ac:dyDescent="0.2">
      <c r="A31" s="60" t="s">
        <v>4087</v>
      </c>
      <c r="B31" s="60" t="s">
        <v>4096</v>
      </c>
      <c r="C31" s="60" t="s">
        <v>4094</v>
      </c>
      <c r="D31" s="60" t="s">
        <v>4095</v>
      </c>
      <c r="E31" s="60" t="s">
        <v>4093</v>
      </c>
      <c r="F31" s="60" t="s">
        <v>14</v>
      </c>
      <c r="G31" s="60" t="s">
        <v>4097</v>
      </c>
      <c r="H31" s="60" t="s">
        <v>7241</v>
      </c>
      <c r="I31" s="11"/>
      <c r="J31" s="11"/>
      <c r="T31" s="38"/>
      <c r="U31" s="38"/>
      <c r="W31" s="38"/>
      <c r="X31" s="38"/>
      <c r="Y31" s="38"/>
      <c r="Z31" s="38"/>
      <c r="AA31" s="38"/>
    </row>
    <row r="32" spans="1:27" x14ac:dyDescent="0.2">
      <c r="A32" s="181" t="s">
        <v>7868</v>
      </c>
      <c r="B32" s="181" t="s">
        <v>7871</v>
      </c>
      <c r="C32" s="181" t="s">
        <v>7872</v>
      </c>
      <c r="D32" s="181" t="s">
        <v>7873</v>
      </c>
      <c r="E32" s="181" t="s">
        <v>7874</v>
      </c>
      <c r="F32" s="181" t="s">
        <v>7979</v>
      </c>
      <c r="G32" s="181" t="s">
        <v>7980</v>
      </c>
      <c r="H32" s="181" t="s">
        <v>7883</v>
      </c>
      <c r="I32" s="11"/>
      <c r="J32" s="11"/>
      <c r="T32" s="38"/>
      <c r="U32" s="38"/>
      <c r="W32" s="38"/>
      <c r="X32" s="38"/>
      <c r="Y32" s="38"/>
      <c r="Z32" s="38"/>
      <c r="AA32" s="38"/>
    </row>
    <row r="33" spans="1:27" x14ac:dyDescent="0.2">
      <c r="A33" s="711" t="s">
        <v>227</v>
      </c>
      <c r="B33" s="711" t="s">
        <v>208</v>
      </c>
      <c r="C33" s="711" t="s">
        <v>0</v>
      </c>
      <c r="D33" s="711" t="s">
        <v>226</v>
      </c>
      <c r="E33" s="711" t="s">
        <v>266</v>
      </c>
      <c r="F33" s="711" t="s">
        <v>265</v>
      </c>
      <c r="G33" s="711" t="s">
        <v>233</v>
      </c>
      <c r="H33" s="711"/>
      <c r="I33" s="537"/>
      <c r="J33" s="537"/>
      <c r="T33" s="38"/>
      <c r="U33" s="38"/>
      <c r="W33" s="38"/>
      <c r="X33" s="38"/>
      <c r="Y33" s="38"/>
      <c r="Z33" s="38"/>
      <c r="AA33" s="38"/>
    </row>
    <row r="34" spans="1:27" ht="38.25" x14ac:dyDescent="0.2">
      <c r="A34" s="82" t="s">
        <v>7116</v>
      </c>
      <c r="B34" s="75" t="s">
        <v>2107</v>
      </c>
      <c r="C34" s="75" t="s">
        <v>7439</v>
      </c>
      <c r="D34" s="75" t="s">
        <v>7403</v>
      </c>
      <c r="E34" s="75" t="s">
        <v>2107</v>
      </c>
      <c r="F34" s="75" t="s">
        <v>2107</v>
      </c>
      <c r="G34" s="75" t="s">
        <v>2108</v>
      </c>
      <c r="H34" s="75" t="s">
        <v>7445</v>
      </c>
      <c r="I34" s="11"/>
      <c r="J34" s="537"/>
      <c r="T34" s="38"/>
      <c r="U34" s="38"/>
      <c r="W34" s="38"/>
      <c r="X34" s="38"/>
      <c r="Y34" s="38"/>
      <c r="Z34" s="38"/>
      <c r="AA34" s="38"/>
    </row>
    <row r="35" spans="1:27" ht="25.5" x14ac:dyDescent="0.2">
      <c r="A35" s="73" t="s">
        <v>7593</v>
      </c>
      <c r="B35" s="75" t="s">
        <v>4669</v>
      </c>
      <c r="C35" s="73" t="s">
        <v>106</v>
      </c>
      <c r="D35" s="73"/>
      <c r="E35" s="75" t="s">
        <v>7176</v>
      </c>
      <c r="F35" s="75" t="s">
        <v>7177</v>
      </c>
      <c r="G35" s="75" t="s">
        <v>4214</v>
      </c>
      <c r="H35" s="73" t="s">
        <v>106</v>
      </c>
      <c r="I35" s="537"/>
      <c r="J35" s="537"/>
      <c r="T35" s="38"/>
      <c r="U35" s="38"/>
      <c r="W35" s="38"/>
      <c r="X35" s="38"/>
      <c r="Y35" s="38"/>
      <c r="Z35" s="38"/>
      <c r="AA35" s="38"/>
    </row>
    <row r="36" spans="1:27" x14ac:dyDescent="0.2">
      <c r="B36" s="11"/>
      <c r="C36" s="11"/>
      <c r="D36" s="11"/>
      <c r="E36" s="11"/>
      <c r="F36" s="11"/>
      <c r="G36" s="11"/>
      <c r="H36" s="11"/>
      <c r="I36" s="537"/>
      <c r="J36" s="537"/>
      <c r="T36" s="38"/>
      <c r="U36" s="38"/>
      <c r="W36" s="38"/>
      <c r="X36" s="38"/>
      <c r="Y36" s="38"/>
      <c r="Z36" s="38"/>
      <c r="AA36" s="38"/>
    </row>
    <row r="37" spans="1:27" x14ac:dyDescent="0.2">
      <c r="C37" s="11"/>
      <c r="D37" s="11"/>
      <c r="E37" s="11"/>
      <c r="F37" s="537"/>
      <c r="G37" s="537"/>
      <c r="H37" s="537"/>
      <c r="U37" s="38"/>
      <c r="V37" s="38"/>
      <c r="W37" s="38"/>
      <c r="X37" s="38"/>
      <c r="Y37" s="38"/>
      <c r="Z37" s="38"/>
      <c r="AA37" s="38"/>
    </row>
    <row r="38" spans="1:27" x14ac:dyDescent="0.2">
      <c r="C38" s="11"/>
      <c r="D38" s="11"/>
      <c r="E38" s="11"/>
      <c r="U38" s="38"/>
      <c r="V38" s="38"/>
      <c r="W38" s="38"/>
      <c r="X38" s="38"/>
      <c r="Y38" s="38"/>
      <c r="Z38" s="38"/>
      <c r="AA38" s="38"/>
    </row>
    <row r="39" spans="1:27" x14ac:dyDescent="0.2">
      <c r="C39" s="11"/>
      <c r="D39" s="11"/>
      <c r="E39" s="11"/>
      <c r="U39" s="38"/>
      <c r="V39" s="38"/>
      <c r="W39" s="38"/>
      <c r="X39" s="38"/>
      <c r="Y39" s="38"/>
      <c r="Z39" s="38"/>
      <c r="AA39" s="38"/>
    </row>
    <row r="40" spans="1:27" x14ac:dyDescent="0.2">
      <c r="B40" s="11"/>
    </row>
  </sheetData>
  <pageMargins left="0.52" right="0.38" top="0.74803149606299213" bottom="0.74803149606299213" header="0.31496062992125984" footer="0.31496062992125984"/>
  <pageSetup paperSize="9" scale="40" orientation="landscape"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
  <sheetViews>
    <sheetView topLeftCell="E4" zoomScale="85" zoomScaleNormal="85" workbookViewId="0">
      <selection activeCell="N12" sqref="F12:N12"/>
    </sheetView>
  </sheetViews>
  <sheetFormatPr defaultColWidth="11.42578125" defaultRowHeight="12.75" x14ac:dyDescent="0.2"/>
  <cols>
    <col min="1" max="3" width="17.28515625" style="171" customWidth="1"/>
    <col min="4" max="7" width="17.28515625" style="109" customWidth="1"/>
    <col min="8" max="8" width="17.28515625" style="555" customWidth="1"/>
    <col min="9" max="15" width="17.28515625" style="551" customWidth="1"/>
    <col min="16" max="21" width="17.28515625" style="276" customWidth="1"/>
    <col min="22" max="22" width="17.28515625" style="556" customWidth="1"/>
    <col min="23" max="24" width="17.28515625" style="109" customWidth="1"/>
    <col min="25" max="16384" width="11.42578125" style="109"/>
  </cols>
  <sheetData>
    <row r="1" spans="1:24" x14ac:dyDescent="0.2">
      <c r="A1" s="176" t="s">
        <v>5288</v>
      </c>
      <c r="B1" s="740" t="str">
        <f>HYPERLINK("#List!$A$1", "Preparatory")</f>
        <v>Preparatory</v>
      </c>
    </row>
    <row r="2" spans="1:24" x14ac:dyDescent="0.2">
      <c r="A2" s="176"/>
    </row>
    <row r="3" spans="1:24" x14ac:dyDescent="0.2">
      <c r="A3" s="109" t="s">
        <v>2059</v>
      </c>
      <c r="C3" s="557"/>
      <c r="F3" s="557"/>
      <c r="G3" s="557"/>
    </row>
    <row r="4" spans="1:24" x14ac:dyDescent="0.2">
      <c r="A4" s="109" t="s">
        <v>2058</v>
      </c>
      <c r="E4" s="4"/>
      <c r="F4" s="4"/>
      <c r="G4" s="4"/>
      <c r="H4" s="4"/>
      <c r="I4" s="555"/>
      <c r="P4" s="551"/>
      <c r="V4" s="276"/>
      <c r="W4" s="556"/>
    </row>
    <row r="5" spans="1:24" x14ac:dyDescent="0.2">
      <c r="A5" s="109"/>
      <c r="E5" s="4"/>
      <c r="F5" s="4"/>
      <c r="G5" s="4"/>
      <c r="H5" s="4"/>
      <c r="I5" s="555"/>
      <c r="P5" s="551"/>
      <c r="V5" s="276"/>
      <c r="W5" s="556"/>
    </row>
    <row r="6" spans="1:24" x14ac:dyDescent="0.2">
      <c r="A6" s="176" t="s">
        <v>7083</v>
      </c>
      <c r="E6" s="4"/>
      <c r="F6" s="4"/>
      <c r="G6" s="4"/>
      <c r="H6" s="4"/>
      <c r="I6" s="555"/>
      <c r="P6" s="551"/>
      <c r="V6" s="276"/>
      <c r="W6" s="556"/>
    </row>
    <row r="7" spans="1:24" x14ac:dyDescent="0.2">
      <c r="H7" s="109"/>
      <c r="I7" s="109"/>
      <c r="J7" s="555"/>
      <c r="K7" s="552"/>
      <c r="P7" s="551"/>
      <c r="Q7" s="551"/>
      <c r="V7" s="276"/>
      <c r="W7" s="276"/>
      <c r="X7" s="556"/>
    </row>
    <row r="8" spans="1:24" ht="89.25" x14ac:dyDescent="0.2">
      <c r="A8" s="150" t="s">
        <v>2053</v>
      </c>
      <c r="B8" s="150" t="s">
        <v>1686</v>
      </c>
      <c r="C8" s="150" t="s">
        <v>2050</v>
      </c>
      <c r="D8" s="150" t="s">
        <v>2052</v>
      </c>
      <c r="E8" s="553" t="s">
        <v>2386</v>
      </c>
      <c r="F8" s="553" t="s">
        <v>2051</v>
      </c>
      <c r="G8" s="553" t="s">
        <v>2049</v>
      </c>
      <c r="H8" s="150" t="s">
        <v>2048</v>
      </c>
      <c r="I8" s="150" t="s">
        <v>2047</v>
      </c>
      <c r="J8" s="150" t="s">
        <v>2046</v>
      </c>
      <c r="K8" s="150" t="s">
        <v>6527</v>
      </c>
      <c r="L8" s="150" t="s">
        <v>6528</v>
      </c>
      <c r="M8" s="150" t="s">
        <v>2387</v>
      </c>
      <c r="N8" s="150" t="s">
        <v>2388</v>
      </c>
      <c r="O8" s="150" t="s">
        <v>2389</v>
      </c>
      <c r="P8" s="215" t="s">
        <v>2045</v>
      </c>
      <c r="Q8" s="215" t="s">
        <v>2044</v>
      </c>
      <c r="R8" s="215" t="s">
        <v>2043</v>
      </c>
      <c r="S8" s="220" t="s">
        <v>2057</v>
      </c>
      <c r="T8" s="554" t="s">
        <v>2056</v>
      </c>
      <c r="U8" s="150" t="s">
        <v>5127</v>
      </c>
      <c r="V8" s="150" t="s">
        <v>2090</v>
      </c>
      <c r="W8" s="150" t="s">
        <v>2091</v>
      </c>
      <c r="X8" s="215" t="s">
        <v>2092</v>
      </c>
    </row>
    <row r="9" spans="1:24" x14ac:dyDescent="0.2">
      <c r="A9" s="561" t="s">
        <v>7835</v>
      </c>
      <c r="B9" s="561" t="s">
        <v>7811</v>
      </c>
      <c r="C9" s="561" t="s">
        <v>7837</v>
      </c>
      <c r="D9" s="561" t="s">
        <v>7838</v>
      </c>
      <c r="E9" s="561" t="s">
        <v>7839</v>
      </c>
      <c r="F9" s="561" t="s">
        <v>7840</v>
      </c>
      <c r="G9" s="561" t="s">
        <v>7841</v>
      </c>
      <c r="H9" s="561" t="s">
        <v>7856</v>
      </c>
      <c r="I9" s="561" t="s">
        <v>7863</v>
      </c>
      <c r="J9" s="561" t="s">
        <v>7864</v>
      </c>
      <c r="K9" s="561" t="s">
        <v>7865</v>
      </c>
      <c r="L9" s="561" t="s">
        <v>7866</v>
      </c>
      <c r="M9" s="561" t="s">
        <v>7867</v>
      </c>
      <c r="N9" s="561" t="s">
        <v>7868</v>
      </c>
      <c r="O9" s="561" t="s">
        <v>7869</v>
      </c>
      <c r="P9" s="561" t="s">
        <v>7872</v>
      </c>
      <c r="Q9" s="561" t="s">
        <v>7873</v>
      </c>
      <c r="R9" s="561" t="s">
        <v>7874</v>
      </c>
      <c r="S9" s="561" t="s">
        <v>7979</v>
      </c>
      <c r="T9" s="561" t="s">
        <v>7980</v>
      </c>
      <c r="U9" s="561" t="s">
        <v>7883</v>
      </c>
      <c r="V9" s="561" t="s">
        <v>7884</v>
      </c>
      <c r="W9" s="561" t="s">
        <v>7885</v>
      </c>
      <c r="X9" s="561" t="s">
        <v>7886</v>
      </c>
    </row>
    <row r="10" spans="1:24" x14ac:dyDescent="0.2">
      <c r="A10" s="627" t="s">
        <v>6549</v>
      </c>
      <c r="B10" s="627" t="s">
        <v>23</v>
      </c>
      <c r="C10" s="627" t="s">
        <v>208</v>
      </c>
      <c r="D10" s="713" t="s">
        <v>0</v>
      </c>
      <c r="E10" s="627" t="s">
        <v>226</v>
      </c>
      <c r="F10" s="713" t="s">
        <v>266</v>
      </c>
      <c r="G10" s="713" t="s">
        <v>265</v>
      </c>
      <c r="H10" s="713" t="s">
        <v>2042</v>
      </c>
      <c r="I10" s="713" t="s">
        <v>2041</v>
      </c>
      <c r="J10" s="713" t="s">
        <v>2040</v>
      </c>
      <c r="K10" s="714" t="s">
        <v>2039</v>
      </c>
      <c r="L10" s="714" t="s">
        <v>2038</v>
      </c>
      <c r="M10" s="714" t="s">
        <v>246</v>
      </c>
      <c r="N10" s="714" t="s">
        <v>241</v>
      </c>
      <c r="O10" s="714" t="s">
        <v>245</v>
      </c>
      <c r="P10" s="713" t="s">
        <v>244</v>
      </c>
      <c r="Q10" s="714" t="s">
        <v>364</v>
      </c>
      <c r="R10" s="714" t="s">
        <v>243</v>
      </c>
      <c r="S10" s="714" t="s">
        <v>242</v>
      </c>
      <c r="T10" s="713" t="s">
        <v>372</v>
      </c>
      <c r="U10" s="714" t="s">
        <v>1680</v>
      </c>
      <c r="V10" s="713" t="s">
        <v>2055</v>
      </c>
      <c r="W10" s="785" t="s">
        <v>2054</v>
      </c>
      <c r="X10" s="627" t="s">
        <v>1679</v>
      </c>
    </row>
    <row r="11" spans="1:24" ht="76.5" x14ac:dyDescent="0.2">
      <c r="A11" s="82" t="s">
        <v>7116</v>
      </c>
      <c r="B11" s="79" t="s">
        <v>7403</v>
      </c>
      <c r="C11" s="79" t="s">
        <v>2107</v>
      </c>
      <c r="D11" s="79" t="s">
        <v>7383</v>
      </c>
      <c r="E11" s="79" t="s">
        <v>2107</v>
      </c>
      <c r="F11" s="79" t="s">
        <v>7381</v>
      </c>
      <c r="G11" s="79" t="s">
        <v>2107</v>
      </c>
      <c r="H11" s="79" t="s">
        <v>2106</v>
      </c>
      <c r="I11" s="79" t="s">
        <v>2106</v>
      </c>
      <c r="J11" s="79" t="s">
        <v>2106</v>
      </c>
      <c r="K11" s="79" t="s">
        <v>2106</v>
      </c>
      <c r="L11" s="79" t="s">
        <v>2106</v>
      </c>
      <c r="M11" s="79" t="s">
        <v>2106</v>
      </c>
      <c r="N11" s="79" t="s">
        <v>2106</v>
      </c>
      <c r="O11" s="79" t="s">
        <v>2106</v>
      </c>
      <c r="P11" s="558" t="s">
        <v>7148</v>
      </c>
      <c r="Q11" s="558" t="s">
        <v>7148</v>
      </c>
      <c r="R11" s="558" t="s">
        <v>7148</v>
      </c>
      <c r="S11" s="79" t="s">
        <v>2107</v>
      </c>
      <c r="T11" s="79" t="s">
        <v>7380</v>
      </c>
      <c r="U11" s="558" t="s">
        <v>7148</v>
      </c>
      <c r="V11" s="79" t="s">
        <v>7393</v>
      </c>
      <c r="W11" s="558" t="s">
        <v>2108</v>
      </c>
      <c r="X11" s="79" t="s">
        <v>7412</v>
      </c>
    </row>
    <row r="12" spans="1:24" ht="140.25" x14ac:dyDescent="0.2">
      <c r="A12" s="143" t="s">
        <v>7561</v>
      </c>
      <c r="B12" s="79"/>
      <c r="C12" s="79" t="s">
        <v>4672</v>
      </c>
      <c r="D12" s="79"/>
      <c r="E12" s="79" t="s">
        <v>4673</v>
      </c>
      <c r="F12" s="79"/>
      <c r="G12" s="79" t="s">
        <v>4652</v>
      </c>
      <c r="H12" s="79" t="s">
        <v>7133</v>
      </c>
      <c r="I12" s="79" t="s">
        <v>4423</v>
      </c>
      <c r="J12" s="79" t="s">
        <v>4372</v>
      </c>
      <c r="K12" s="79" t="s">
        <v>4372</v>
      </c>
      <c r="L12" s="79" t="s">
        <v>4372</v>
      </c>
      <c r="M12" s="79" t="s">
        <v>4257</v>
      </c>
      <c r="N12" s="79" t="s">
        <v>4257</v>
      </c>
      <c r="O12" s="79" t="s">
        <v>4257</v>
      </c>
      <c r="P12" s="558" t="s">
        <v>4763</v>
      </c>
      <c r="Q12" s="558" t="s">
        <v>4764</v>
      </c>
      <c r="R12" s="558" t="s">
        <v>4765</v>
      </c>
      <c r="S12" s="79" t="s">
        <v>5114</v>
      </c>
      <c r="T12" s="79"/>
      <c r="U12" s="558" t="s">
        <v>4766</v>
      </c>
      <c r="V12" s="79"/>
      <c r="W12" s="558" t="s">
        <v>4215</v>
      </c>
      <c r="X12" s="79"/>
    </row>
    <row r="13" spans="1:24" ht="25.5" x14ac:dyDescent="0.2">
      <c r="A13" s="143"/>
      <c r="B13" s="558"/>
      <c r="C13" s="558"/>
      <c r="D13" s="79"/>
      <c r="E13" s="558"/>
      <c r="F13" s="558"/>
      <c r="G13" s="79"/>
      <c r="H13" s="558" t="s">
        <v>4218</v>
      </c>
      <c r="I13" s="79" t="s">
        <v>4218</v>
      </c>
      <c r="J13" s="558" t="s">
        <v>4218</v>
      </c>
      <c r="K13" s="558" t="s">
        <v>4226</v>
      </c>
      <c r="L13" s="558" t="s">
        <v>4222</v>
      </c>
      <c r="M13" s="558" t="s">
        <v>4351</v>
      </c>
      <c r="N13" s="558" t="s">
        <v>4352</v>
      </c>
      <c r="O13" s="558" t="s">
        <v>4360</v>
      </c>
      <c r="P13" s="558"/>
      <c r="Q13" s="558"/>
      <c r="R13" s="558"/>
      <c r="S13" s="558"/>
      <c r="T13" s="79"/>
      <c r="U13" s="558"/>
      <c r="V13" s="558"/>
      <c r="W13" s="558"/>
      <c r="X13" s="558"/>
    </row>
    <row r="14" spans="1:24" x14ac:dyDescent="0.2">
      <c r="A14" s="143"/>
      <c r="B14" s="558"/>
      <c r="C14" s="558"/>
      <c r="D14" s="79"/>
      <c r="E14" s="558"/>
      <c r="F14" s="559"/>
      <c r="G14" s="79"/>
      <c r="H14" s="559"/>
      <c r="I14" s="559"/>
      <c r="J14" s="559"/>
      <c r="K14" s="79" t="s">
        <v>7136</v>
      </c>
      <c r="L14" s="79" t="s">
        <v>7136</v>
      </c>
      <c r="M14" s="558" t="s">
        <v>4360</v>
      </c>
      <c r="N14" s="558" t="s">
        <v>4360</v>
      </c>
      <c r="O14" s="558"/>
      <c r="P14" s="558"/>
      <c r="Q14" s="558"/>
      <c r="R14" s="558"/>
      <c r="S14" s="80"/>
      <c r="T14" s="559"/>
      <c r="U14" s="80"/>
      <c r="V14" s="559"/>
      <c r="W14" s="560"/>
      <c r="X14" s="79"/>
    </row>
    <row r="15" spans="1:24" ht="25.5" x14ac:dyDescent="0.2">
      <c r="A15" s="143"/>
      <c r="B15" s="558"/>
      <c r="C15" s="558"/>
      <c r="D15" s="79"/>
      <c r="E15" s="558"/>
      <c r="F15" s="79"/>
      <c r="G15" s="79"/>
      <c r="H15" s="79"/>
      <c r="I15" s="79"/>
      <c r="J15" s="558"/>
      <c r="K15" s="558" t="s">
        <v>4853</v>
      </c>
      <c r="L15" s="558"/>
      <c r="M15" s="558"/>
      <c r="N15" s="558"/>
      <c r="O15" s="558"/>
      <c r="P15" s="558"/>
      <c r="Q15" s="558"/>
      <c r="R15" s="558"/>
      <c r="S15" s="80"/>
      <c r="T15" s="79"/>
      <c r="U15" s="80"/>
      <c r="V15" s="558"/>
      <c r="W15" s="560"/>
      <c r="X15" s="558"/>
    </row>
    <row r="16" spans="1:24" x14ac:dyDescent="0.2">
      <c r="A16" s="143"/>
      <c r="B16" s="558"/>
      <c r="C16" s="558"/>
      <c r="D16" s="79"/>
      <c r="E16" s="558"/>
      <c r="F16" s="79"/>
      <c r="G16" s="79"/>
      <c r="H16" s="79"/>
      <c r="I16" s="79"/>
      <c r="J16" s="79"/>
      <c r="K16" s="558" t="s">
        <v>4471</v>
      </c>
      <c r="L16" s="79"/>
      <c r="M16" s="79"/>
      <c r="N16" s="79"/>
      <c r="O16" s="558"/>
      <c r="P16" s="558"/>
      <c r="Q16" s="558"/>
      <c r="R16" s="558"/>
      <c r="S16" s="80"/>
      <c r="T16" s="79"/>
      <c r="U16" s="80"/>
      <c r="V16" s="79"/>
      <c r="W16" s="560"/>
      <c r="X16" s="558"/>
    </row>
    <row r="17" spans="2:24" x14ac:dyDescent="0.2">
      <c r="B17" s="109"/>
      <c r="C17" s="109"/>
      <c r="F17" s="555"/>
      <c r="G17" s="551"/>
      <c r="H17" s="551"/>
      <c r="N17" s="276"/>
      <c r="O17" s="276"/>
      <c r="T17" s="556"/>
      <c r="U17" s="109"/>
      <c r="V17" s="109"/>
      <c r="W17" s="38"/>
      <c r="X17" s="171"/>
    </row>
    <row r="18" spans="2:24" x14ac:dyDescent="0.2">
      <c r="C18" s="109"/>
      <c r="G18" s="555"/>
      <c r="H18" s="551"/>
      <c r="O18" s="276"/>
      <c r="U18" s="556"/>
      <c r="V18" s="109"/>
      <c r="X18" s="38"/>
    </row>
    <row r="19" spans="2:24" x14ac:dyDescent="0.2">
      <c r="B19" s="109"/>
      <c r="C19" s="109"/>
      <c r="H19" s="109"/>
      <c r="I19" s="109"/>
      <c r="J19" s="109"/>
      <c r="K19" s="109"/>
      <c r="L19" s="109"/>
      <c r="M19" s="109"/>
      <c r="N19" s="109"/>
      <c r="O19" s="109"/>
      <c r="P19" s="109"/>
      <c r="Q19" s="109"/>
      <c r="R19" s="109"/>
      <c r="S19" s="109"/>
      <c r="T19" s="109"/>
      <c r="U19" s="109"/>
      <c r="V19" s="109"/>
    </row>
    <row r="20" spans="2:24" x14ac:dyDescent="0.2">
      <c r="C20" s="109"/>
      <c r="G20" s="555"/>
      <c r="H20" s="551"/>
      <c r="O20" s="276"/>
      <c r="U20" s="556"/>
      <c r="V20" s="109"/>
      <c r="X20" s="38"/>
    </row>
    <row r="21" spans="2:24" x14ac:dyDescent="0.2">
      <c r="C21" s="109"/>
      <c r="H21" s="551"/>
      <c r="O21" s="276"/>
      <c r="U21" s="556"/>
      <c r="V21" s="109"/>
      <c r="X21" s="38"/>
    </row>
    <row r="22" spans="2:24" x14ac:dyDescent="0.2">
      <c r="H22" s="109"/>
      <c r="I22" s="555"/>
      <c r="P22" s="551"/>
      <c r="V22" s="276"/>
      <c r="W22" s="556"/>
    </row>
    <row r="23" spans="2:24" x14ac:dyDescent="0.2">
      <c r="H23" s="109"/>
      <c r="I23" s="555"/>
      <c r="P23" s="551"/>
      <c r="V23" s="276"/>
      <c r="W23" s="556"/>
    </row>
    <row r="24" spans="2:24" x14ac:dyDescent="0.2">
      <c r="H24" s="109"/>
      <c r="I24" s="555"/>
      <c r="P24" s="551"/>
      <c r="V24" s="276"/>
      <c r="W24" s="556"/>
    </row>
    <row r="25" spans="2:24" x14ac:dyDescent="0.2">
      <c r="H25" s="109"/>
      <c r="I25" s="555"/>
      <c r="P25" s="551"/>
      <c r="V25" s="276"/>
      <c r="W25" s="556"/>
    </row>
  </sheetData>
  <pageMargins left="0.7" right="0.7" top="0.78740157499999996" bottom="0.78740157499999996" header="0.3" footer="0.3"/>
  <pageSetup paperSize="9" scale="72" orientation="landscape" r:id="rId1"/>
  <colBreaks count="1" manualBreakCount="1">
    <brk id="14" max="1048575" man="1"/>
  </col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
  <sheetViews>
    <sheetView topLeftCell="H10" zoomScale="85" zoomScaleNormal="85" workbookViewId="0">
      <selection activeCell="O21" sqref="O21"/>
    </sheetView>
  </sheetViews>
  <sheetFormatPr defaultColWidth="11.42578125" defaultRowHeight="12.75" x14ac:dyDescent="0.2"/>
  <cols>
    <col min="1" max="1" width="14.140625" style="171" customWidth="1"/>
    <col min="2" max="4" width="14.140625" style="109" customWidth="1"/>
    <col min="5" max="11" width="14.140625" style="562" customWidth="1"/>
    <col min="12" max="15" width="14.140625" style="109" customWidth="1"/>
    <col min="16" max="17" width="14.140625" style="556" customWidth="1"/>
    <col min="18" max="19" width="14.140625" style="11" customWidth="1"/>
    <col min="20" max="22" width="14.140625" style="109" customWidth="1"/>
    <col min="23" max="23" width="18.5703125" style="109" customWidth="1"/>
    <col min="24" max="26" width="11.42578125" style="109" customWidth="1"/>
    <col min="27" max="27" width="12.85546875" style="109" customWidth="1"/>
    <col min="28" max="28" width="12" style="109" customWidth="1"/>
    <col min="29" max="16384" width="11.42578125" style="109"/>
  </cols>
  <sheetData>
    <row r="1" spans="1:22" x14ac:dyDescent="0.2">
      <c r="A1" s="176" t="s">
        <v>5289</v>
      </c>
      <c r="B1" s="740" t="str">
        <f>HYPERLINK("#List!$A$1", "Preparatory")</f>
        <v>Preparatory</v>
      </c>
    </row>
    <row r="2" spans="1:22" x14ac:dyDescent="0.2">
      <c r="A2" s="176"/>
    </row>
    <row r="3" spans="1:22" x14ac:dyDescent="0.2">
      <c r="A3" s="134" t="s">
        <v>2081</v>
      </c>
      <c r="D3" s="557"/>
      <c r="I3" s="563"/>
      <c r="J3" s="563"/>
      <c r="K3" s="563"/>
      <c r="L3" s="563"/>
      <c r="M3" s="563"/>
      <c r="N3" s="563"/>
      <c r="O3" s="563"/>
      <c r="P3" s="563"/>
      <c r="Q3" s="109"/>
      <c r="R3" s="109"/>
      <c r="S3" s="109"/>
    </row>
    <row r="4" spans="1:22" x14ac:dyDescent="0.2">
      <c r="A4" s="109" t="s">
        <v>2080</v>
      </c>
      <c r="B4" s="557"/>
      <c r="C4" s="557"/>
      <c r="D4" s="4"/>
      <c r="E4" s="557"/>
      <c r="F4" s="4"/>
      <c r="G4" s="4"/>
      <c r="H4" s="4"/>
      <c r="I4" s="563"/>
      <c r="J4" s="563"/>
      <c r="K4" s="563"/>
      <c r="L4" s="563"/>
      <c r="M4" s="563"/>
      <c r="N4" s="563"/>
      <c r="O4" s="563"/>
      <c r="P4" s="563"/>
      <c r="Q4" s="109"/>
      <c r="R4" s="109"/>
      <c r="S4" s="109"/>
    </row>
    <row r="5" spans="1:22" x14ac:dyDescent="0.2">
      <c r="A5" s="109"/>
      <c r="B5" s="557"/>
      <c r="C5" s="557"/>
      <c r="D5" s="4"/>
      <c r="E5" s="557"/>
      <c r="F5" s="4"/>
      <c r="G5" s="4"/>
      <c r="H5" s="4"/>
      <c r="I5" s="563"/>
      <c r="J5" s="563"/>
      <c r="K5" s="563"/>
      <c r="L5" s="563"/>
      <c r="M5" s="563"/>
      <c r="N5" s="563"/>
      <c r="O5" s="563"/>
      <c r="P5" s="563"/>
      <c r="Q5" s="109"/>
      <c r="R5" s="109"/>
      <c r="S5" s="109"/>
    </row>
    <row r="6" spans="1:22" x14ac:dyDescent="0.2">
      <c r="A6" s="176" t="s">
        <v>7084</v>
      </c>
      <c r="B6" s="557"/>
      <c r="C6" s="557"/>
      <c r="D6" s="4"/>
      <c r="E6" s="557"/>
      <c r="F6" s="4"/>
      <c r="G6" s="4"/>
      <c r="H6" s="4"/>
      <c r="I6" s="563"/>
      <c r="J6" s="563"/>
      <c r="K6" s="563"/>
      <c r="L6" s="563"/>
      <c r="M6" s="563"/>
      <c r="N6" s="563"/>
      <c r="O6" s="563"/>
      <c r="P6" s="563"/>
      <c r="Q6" s="109"/>
      <c r="R6" s="109"/>
      <c r="S6" s="109"/>
    </row>
    <row r="7" spans="1:22" x14ac:dyDescent="0.2">
      <c r="A7" s="228" t="s">
        <v>48</v>
      </c>
      <c r="B7" s="557"/>
      <c r="C7" s="557"/>
      <c r="D7" s="4"/>
      <c r="E7" s="557"/>
      <c r="F7" s="4"/>
      <c r="G7" s="4"/>
      <c r="H7" s="4"/>
      <c r="I7" s="563"/>
      <c r="J7" s="563"/>
      <c r="K7" s="563"/>
      <c r="L7" s="563"/>
      <c r="M7" s="563"/>
      <c r="N7" s="563"/>
      <c r="O7" s="563"/>
      <c r="P7" s="563"/>
      <c r="Q7" s="109"/>
      <c r="R7" s="109"/>
      <c r="S7" s="109"/>
    </row>
    <row r="8" spans="1:22" x14ac:dyDescent="0.2">
      <c r="A8" s="13" t="s">
        <v>4587</v>
      </c>
      <c r="B8" s="557"/>
      <c r="C8" s="557"/>
      <c r="D8" s="4"/>
      <c r="E8" s="557"/>
      <c r="F8" s="4"/>
      <c r="G8" s="4"/>
      <c r="H8" s="4"/>
      <c r="I8" s="563"/>
      <c r="J8" s="563"/>
      <c r="K8" s="563"/>
      <c r="L8" s="563"/>
      <c r="M8" s="563"/>
      <c r="N8" s="563"/>
      <c r="O8" s="563"/>
      <c r="P8" s="563"/>
      <c r="Q8" s="109"/>
      <c r="R8" s="109"/>
      <c r="S8" s="109"/>
    </row>
    <row r="9" spans="1:22" x14ac:dyDescent="0.2">
      <c r="A9" s="13" t="s">
        <v>4360</v>
      </c>
      <c r="B9" s="557"/>
      <c r="C9" s="557"/>
      <c r="D9" s="4"/>
      <c r="E9" s="557"/>
      <c r="F9" s="4"/>
      <c r="G9" s="4"/>
      <c r="H9" s="4"/>
      <c r="I9" s="563"/>
      <c r="J9" s="563"/>
      <c r="K9" s="563"/>
      <c r="L9" s="563"/>
      <c r="M9" s="563"/>
      <c r="N9" s="563"/>
      <c r="O9" s="563"/>
      <c r="P9" s="563"/>
      <c r="Q9" s="109"/>
      <c r="R9" s="109"/>
      <c r="S9" s="109"/>
    </row>
    <row r="10" spans="1:22" x14ac:dyDescent="0.2">
      <c r="A10" s="228" t="s">
        <v>4508</v>
      </c>
      <c r="B10" s="557"/>
      <c r="C10" s="557"/>
      <c r="D10" s="4"/>
      <c r="E10" s="557"/>
      <c r="F10" s="4"/>
      <c r="G10" s="4"/>
      <c r="H10" s="4"/>
      <c r="I10" s="563"/>
      <c r="J10" s="563"/>
      <c r="K10" s="563"/>
      <c r="L10" s="563"/>
      <c r="M10" s="563"/>
      <c r="N10" s="563"/>
      <c r="O10" s="563"/>
      <c r="P10" s="563"/>
      <c r="Q10" s="109"/>
      <c r="R10" s="109"/>
      <c r="S10" s="109"/>
    </row>
    <row r="11" spans="1:22" x14ac:dyDescent="0.2">
      <c r="A11" s="228"/>
      <c r="B11" s="557"/>
      <c r="C11" s="557"/>
      <c r="D11" s="4"/>
      <c r="E11" s="557"/>
      <c r="F11" s="4"/>
      <c r="G11" s="4"/>
      <c r="H11" s="4"/>
      <c r="I11" s="563"/>
      <c r="J11" s="563"/>
      <c r="K11" s="563"/>
      <c r="L11" s="563"/>
      <c r="M11" s="563"/>
      <c r="N11" s="563"/>
      <c r="O11" s="563"/>
      <c r="P11" s="563"/>
      <c r="Q11" s="109"/>
      <c r="R11" s="109"/>
      <c r="S11" s="109"/>
    </row>
    <row r="12" spans="1:22" x14ac:dyDescent="0.2">
      <c r="A12" s="109" t="s">
        <v>2079</v>
      </c>
      <c r="B12" s="563"/>
      <c r="C12" s="563"/>
      <c r="D12" s="563"/>
      <c r="E12" s="563"/>
      <c r="F12" s="563"/>
      <c r="G12" s="563"/>
      <c r="H12" s="563"/>
      <c r="I12" s="563"/>
      <c r="J12" s="563"/>
      <c r="K12" s="563"/>
      <c r="L12" s="563"/>
      <c r="M12" s="563"/>
      <c r="N12" s="563"/>
      <c r="O12" s="563"/>
      <c r="P12" s="563"/>
      <c r="Q12" s="563"/>
      <c r="R12" s="109"/>
      <c r="S12" s="109"/>
    </row>
    <row r="13" spans="1:22" x14ac:dyDescent="0.2">
      <c r="A13" s="109"/>
      <c r="B13" s="563"/>
      <c r="C13" s="563"/>
      <c r="D13" s="563"/>
      <c r="E13" s="563"/>
      <c r="F13" s="563"/>
      <c r="G13" s="563"/>
      <c r="H13" s="563"/>
      <c r="I13" s="563"/>
      <c r="J13" s="563"/>
      <c r="K13" s="563"/>
      <c r="L13" s="563"/>
      <c r="M13" s="563"/>
      <c r="N13" s="563"/>
      <c r="O13" s="563"/>
      <c r="P13" s="563"/>
      <c r="Q13" s="563"/>
      <c r="R13" s="109"/>
      <c r="S13" s="109"/>
    </row>
    <row r="14" spans="1:22" x14ac:dyDescent="0.2">
      <c r="A14" s="899" t="s">
        <v>2053</v>
      </c>
      <c r="B14" s="899" t="s">
        <v>6573</v>
      </c>
      <c r="C14" s="899" t="s">
        <v>6574</v>
      </c>
      <c r="D14" s="899" t="s">
        <v>2479</v>
      </c>
      <c r="E14" s="899" t="s">
        <v>2393</v>
      </c>
      <c r="F14" s="899" t="s">
        <v>2394</v>
      </c>
      <c r="G14" s="899" t="s">
        <v>2395</v>
      </c>
      <c r="H14" s="899" t="s">
        <v>2396</v>
      </c>
      <c r="I14" s="899" t="s">
        <v>2072</v>
      </c>
      <c r="J14" s="899" t="s">
        <v>2071</v>
      </c>
      <c r="K14" s="903" t="s">
        <v>2078</v>
      </c>
      <c r="L14" s="903" t="s">
        <v>2077</v>
      </c>
      <c r="M14" s="856" t="s">
        <v>2076</v>
      </c>
      <c r="N14" s="905" t="s">
        <v>2075</v>
      </c>
      <c r="O14" s="906"/>
      <c r="P14" s="907"/>
      <c r="Q14" s="905" t="s">
        <v>2073</v>
      </c>
      <c r="R14" s="906"/>
      <c r="S14" s="907"/>
      <c r="T14" s="905" t="s">
        <v>2074</v>
      </c>
      <c r="U14" s="906"/>
      <c r="V14" s="907"/>
    </row>
    <row r="15" spans="1:22" ht="63.75" x14ac:dyDescent="0.2">
      <c r="A15" s="899"/>
      <c r="B15" s="899"/>
      <c r="C15" s="899"/>
      <c r="D15" s="899"/>
      <c r="E15" s="899"/>
      <c r="F15" s="899"/>
      <c r="G15" s="899"/>
      <c r="H15" s="899"/>
      <c r="I15" s="899"/>
      <c r="J15" s="899"/>
      <c r="K15" s="904"/>
      <c r="L15" s="904"/>
      <c r="M15" s="857"/>
      <c r="N15" s="150" t="s">
        <v>2070</v>
      </c>
      <c r="O15" s="150" t="s">
        <v>2069</v>
      </c>
      <c r="P15" s="150" t="s">
        <v>2068</v>
      </c>
      <c r="Q15" s="150" t="s">
        <v>2067</v>
      </c>
      <c r="R15" s="150" t="s">
        <v>2066</v>
      </c>
      <c r="S15" s="150" t="s">
        <v>2065</v>
      </c>
      <c r="T15" s="150" t="s">
        <v>2064</v>
      </c>
      <c r="U15" s="150" t="s">
        <v>278</v>
      </c>
      <c r="V15" s="150" t="s">
        <v>2063</v>
      </c>
    </row>
    <row r="16" spans="1:22" x14ac:dyDescent="0.2">
      <c r="A16" s="313" t="s">
        <v>7835</v>
      </c>
      <c r="B16" s="313" t="s">
        <v>7837</v>
      </c>
      <c r="C16" s="313" t="s">
        <v>7838</v>
      </c>
      <c r="D16" s="313" t="s">
        <v>7811</v>
      </c>
      <c r="E16" s="313" t="s">
        <v>7839</v>
      </c>
      <c r="F16" s="313" t="s">
        <v>7840</v>
      </c>
      <c r="G16" s="313" t="s">
        <v>7841</v>
      </c>
      <c r="H16" s="313" t="s">
        <v>7856</v>
      </c>
      <c r="I16" s="313" t="s">
        <v>7863</v>
      </c>
      <c r="J16" s="313" t="s">
        <v>7864</v>
      </c>
      <c r="K16" s="313" t="s">
        <v>7865</v>
      </c>
      <c r="L16" s="313" t="s">
        <v>7866</v>
      </c>
      <c r="M16" s="313" t="s">
        <v>7867</v>
      </c>
      <c r="N16" s="313" t="s">
        <v>7868</v>
      </c>
      <c r="O16" s="313" t="s">
        <v>7869</v>
      </c>
      <c r="P16" s="313" t="s">
        <v>7871</v>
      </c>
      <c r="Q16" s="313" t="s">
        <v>7872</v>
      </c>
      <c r="R16" s="313" t="s">
        <v>7873</v>
      </c>
      <c r="S16" s="313" t="s">
        <v>7874</v>
      </c>
      <c r="T16" s="313" t="s">
        <v>7979</v>
      </c>
      <c r="U16" s="313" t="s">
        <v>7980</v>
      </c>
      <c r="V16" s="313" t="s">
        <v>7883</v>
      </c>
    </row>
    <row r="17" spans="1:24" x14ac:dyDescent="0.2">
      <c r="A17" s="627" t="s">
        <v>6550</v>
      </c>
      <c r="B17" s="627" t="s">
        <v>1680</v>
      </c>
      <c r="C17" s="627" t="s">
        <v>2639</v>
      </c>
      <c r="D17" s="627" t="s">
        <v>23</v>
      </c>
      <c r="E17" s="715" t="s">
        <v>227</v>
      </c>
      <c r="F17" s="715" t="s">
        <v>274</v>
      </c>
      <c r="G17" s="715" t="s">
        <v>424</v>
      </c>
      <c r="H17" s="715" t="s">
        <v>553</v>
      </c>
      <c r="I17" s="713" t="s">
        <v>434</v>
      </c>
      <c r="J17" s="713" t="s">
        <v>420</v>
      </c>
      <c r="K17" s="713" t="s">
        <v>492</v>
      </c>
      <c r="L17" s="714" t="s">
        <v>208</v>
      </c>
      <c r="M17" s="714" t="s">
        <v>0</v>
      </c>
      <c r="N17" s="713" t="s">
        <v>226</v>
      </c>
      <c r="O17" s="713" t="s">
        <v>266</v>
      </c>
      <c r="P17" s="713" t="s">
        <v>265</v>
      </c>
      <c r="Q17" s="713" t="s">
        <v>233</v>
      </c>
      <c r="R17" s="713" t="s">
        <v>257</v>
      </c>
      <c r="S17" s="713" t="s">
        <v>246</v>
      </c>
      <c r="T17" s="713" t="s">
        <v>241</v>
      </c>
      <c r="U17" s="713" t="s">
        <v>245</v>
      </c>
      <c r="V17" s="713" t="s">
        <v>244</v>
      </c>
    </row>
    <row r="18" spans="1:24" ht="25.5" x14ac:dyDescent="0.2">
      <c r="A18" s="82" t="s">
        <v>7116</v>
      </c>
      <c r="B18" s="82" t="s">
        <v>7116</v>
      </c>
      <c r="C18" s="82" t="s">
        <v>7116</v>
      </c>
      <c r="D18" s="79" t="s">
        <v>2107</v>
      </c>
      <c r="E18" s="80" t="s">
        <v>2106</v>
      </c>
      <c r="F18" s="80" t="s">
        <v>2106</v>
      </c>
      <c r="G18" s="80" t="s">
        <v>2106</v>
      </c>
      <c r="H18" s="80" t="s">
        <v>2106</v>
      </c>
      <c r="I18" s="80" t="s">
        <v>2106</v>
      </c>
      <c r="J18" s="80" t="s">
        <v>2106</v>
      </c>
      <c r="K18" s="80" t="s">
        <v>2106</v>
      </c>
      <c r="L18" s="80" t="s">
        <v>2106</v>
      </c>
      <c r="M18" s="80" t="s">
        <v>2106</v>
      </c>
      <c r="N18" s="560" t="s">
        <v>2107</v>
      </c>
      <c r="O18" s="560" t="s">
        <v>2107</v>
      </c>
      <c r="P18" s="560" t="s">
        <v>2107</v>
      </c>
      <c r="Q18" s="560" t="s">
        <v>2107</v>
      </c>
      <c r="R18" s="80" t="s">
        <v>2108</v>
      </c>
      <c r="S18" s="80" t="s">
        <v>2108</v>
      </c>
      <c r="T18" s="80" t="s">
        <v>2108</v>
      </c>
      <c r="U18" s="80" t="s">
        <v>2106</v>
      </c>
      <c r="V18" s="560" t="s">
        <v>2107</v>
      </c>
      <c r="W18" s="228"/>
      <c r="X18" s="228"/>
    </row>
    <row r="19" spans="1:24" ht="114.75" x14ac:dyDescent="0.2">
      <c r="A19" s="143" t="s">
        <v>7561</v>
      </c>
      <c r="B19" s="729" t="s">
        <v>6612</v>
      </c>
      <c r="C19" s="82" t="s">
        <v>7563</v>
      </c>
      <c r="D19" s="79" t="s">
        <v>4672</v>
      </c>
      <c r="E19" s="80" t="s">
        <v>4232</v>
      </c>
      <c r="F19" s="80" t="s">
        <v>4232</v>
      </c>
      <c r="G19" s="80" t="s">
        <v>4232</v>
      </c>
      <c r="H19" s="80" t="s">
        <v>4232</v>
      </c>
      <c r="I19" s="80" t="s">
        <v>4232</v>
      </c>
      <c r="J19" s="80" t="s">
        <v>4232</v>
      </c>
      <c r="K19" s="80" t="s">
        <v>4232</v>
      </c>
      <c r="L19" s="80" t="s">
        <v>4233</v>
      </c>
      <c r="M19" s="560" t="s">
        <v>4231</v>
      </c>
      <c r="N19" s="560" t="s">
        <v>4674</v>
      </c>
      <c r="O19" s="80" t="s">
        <v>4675</v>
      </c>
      <c r="P19" s="80" t="s">
        <v>4676</v>
      </c>
      <c r="Q19" s="80" t="s">
        <v>4677</v>
      </c>
      <c r="R19" s="80" t="s">
        <v>4216</v>
      </c>
      <c r="S19" s="80" t="s">
        <v>4217</v>
      </c>
      <c r="T19" s="80" t="s">
        <v>5108</v>
      </c>
      <c r="U19" s="80"/>
      <c r="V19" s="80" t="s">
        <v>6672</v>
      </c>
      <c r="W19" s="228"/>
      <c r="X19" s="228"/>
    </row>
    <row r="20" spans="1:24" ht="51" x14ac:dyDescent="0.2">
      <c r="A20" s="143"/>
      <c r="B20" s="143" t="s">
        <v>8413</v>
      </c>
      <c r="C20" s="143"/>
      <c r="D20" s="143"/>
      <c r="E20" s="80" t="s">
        <v>4858</v>
      </c>
      <c r="F20" s="80" t="s">
        <v>4860</v>
      </c>
      <c r="G20" s="80" t="s">
        <v>4861</v>
      </c>
      <c r="H20" s="80" t="s">
        <v>4862</v>
      </c>
      <c r="I20" s="80" t="s">
        <v>4863</v>
      </c>
      <c r="J20" s="80" t="s">
        <v>4869</v>
      </c>
      <c r="K20" s="80"/>
      <c r="L20" s="80"/>
      <c r="M20" s="560" t="s">
        <v>4567</v>
      </c>
      <c r="N20" s="560"/>
      <c r="O20" s="80"/>
      <c r="P20" s="80"/>
      <c r="Q20" s="80"/>
      <c r="R20" s="80"/>
      <c r="S20" s="80"/>
      <c r="T20" s="80"/>
      <c r="U20" s="80" t="s">
        <v>4232</v>
      </c>
      <c r="V20" s="80"/>
      <c r="W20" s="228"/>
      <c r="X20" s="228"/>
    </row>
    <row r="21" spans="1:24" ht="63.75" x14ac:dyDescent="0.2">
      <c r="A21" s="143"/>
      <c r="B21" s="80"/>
      <c r="C21" s="80"/>
      <c r="D21" s="143"/>
      <c r="E21" s="80" t="s">
        <v>4451</v>
      </c>
      <c r="F21" s="80" t="s">
        <v>4451</v>
      </c>
      <c r="G21" s="80" t="s">
        <v>4451</v>
      </c>
      <c r="H21" s="80" t="s">
        <v>4451</v>
      </c>
      <c r="I21" s="80" t="s">
        <v>4451</v>
      </c>
      <c r="J21" s="80" t="s">
        <v>4451</v>
      </c>
      <c r="K21" s="80"/>
      <c r="L21" s="80"/>
      <c r="M21" s="560" t="s">
        <v>4570</v>
      </c>
      <c r="N21" s="560"/>
      <c r="O21" s="80"/>
      <c r="P21" s="80"/>
      <c r="Q21" s="80"/>
      <c r="R21" s="80"/>
      <c r="S21" s="80"/>
      <c r="T21" s="80"/>
      <c r="U21" s="80" t="s">
        <v>4458</v>
      </c>
      <c r="V21" s="80"/>
      <c r="W21" s="228"/>
      <c r="X21" s="228"/>
    </row>
    <row r="22" spans="1:24" x14ac:dyDescent="0.2">
      <c r="A22" s="109"/>
      <c r="B22" s="10"/>
      <c r="C22" s="10"/>
      <c r="E22" s="109"/>
      <c r="L22" s="562"/>
      <c r="P22" s="109"/>
      <c r="R22" s="556"/>
      <c r="T22" s="11"/>
      <c r="W22" s="228"/>
      <c r="X22" s="228"/>
    </row>
    <row r="23" spans="1:24" x14ac:dyDescent="0.2">
      <c r="A23" s="18" t="s">
        <v>7085</v>
      </c>
      <c r="B23" s="10"/>
      <c r="C23" s="10"/>
      <c r="E23" s="109"/>
      <c r="F23" s="109"/>
      <c r="G23" s="109"/>
      <c r="H23" s="109"/>
      <c r="I23" s="109"/>
      <c r="J23" s="109"/>
      <c r="K23" s="109"/>
      <c r="P23" s="109"/>
      <c r="Q23" s="109"/>
      <c r="R23" s="109"/>
      <c r="S23" s="109"/>
      <c r="W23" s="228"/>
      <c r="X23" s="228"/>
    </row>
    <row r="24" spans="1:24" x14ac:dyDescent="0.2">
      <c r="A24" s="228" t="s">
        <v>48</v>
      </c>
      <c r="C24" s="562"/>
      <c r="D24" s="562"/>
      <c r="K24" s="109"/>
      <c r="O24" s="556"/>
      <c r="Q24" s="11"/>
      <c r="S24" s="109"/>
      <c r="W24" s="228"/>
      <c r="X24" s="228"/>
    </row>
    <row r="25" spans="1:24" x14ac:dyDescent="0.2">
      <c r="A25" s="109" t="s">
        <v>5117</v>
      </c>
      <c r="V25" s="228"/>
      <c r="W25" s="228"/>
    </row>
    <row r="26" spans="1:24" x14ac:dyDescent="0.2">
      <c r="A26" s="109" t="s">
        <v>4508</v>
      </c>
      <c r="C26" s="564"/>
      <c r="D26" s="564"/>
      <c r="E26" s="564"/>
      <c r="F26" s="564"/>
      <c r="G26" s="564"/>
      <c r="H26" s="564"/>
      <c r="I26" s="42"/>
      <c r="K26" s="109"/>
      <c r="M26" s="116"/>
      <c r="N26" s="116"/>
      <c r="O26" s="228"/>
      <c r="P26" s="228"/>
      <c r="Q26" s="228"/>
      <c r="R26" s="228"/>
      <c r="S26" s="228"/>
      <c r="T26" s="228"/>
      <c r="U26" s="228"/>
      <c r="V26" s="228"/>
      <c r="W26" s="228"/>
    </row>
    <row r="27" spans="1:24" x14ac:dyDescent="0.2">
      <c r="A27" s="228" t="s">
        <v>4585</v>
      </c>
      <c r="C27" s="562"/>
      <c r="D27" s="562"/>
      <c r="K27" s="109"/>
      <c r="L27" s="556"/>
      <c r="M27" s="11"/>
      <c r="N27" s="11"/>
      <c r="P27" s="109"/>
      <c r="Q27" s="109"/>
      <c r="R27" s="109"/>
      <c r="S27" s="109"/>
    </row>
    <row r="28" spans="1:24" x14ac:dyDescent="0.2">
      <c r="A28" s="228"/>
      <c r="C28" s="562"/>
      <c r="D28" s="562"/>
      <c r="I28" s="109"/>
      <c r="J28" s="109"/>
      <c r="K28" s="109"/>
      <c r="L28" s="556"/>
      <c r="M28" s="11"/>
      <c r="N28" s="11"/>
      <c r="P28" s="109"/>
      <c r="Q28" s="109"/>
      <c r="R28" s="109"/>
      <c r="S28" s="109"/>
    </row>
    <row r="29" spans="1:24" x14ac:dyDescent="0.2">
      <c r="A29" s="109" t="s">
        <v>2103</v>
      </c>
      <c r="C29" s="562"/>
      <c r="D29" s="562"/>
      <c r="I29" s="109"/>
      <c r="J29" s="109"/>
      <c r="K29" s="109"/>
      <c r="L29" s="562"/>
      <c r="M29" s="562"/>
      <c r="N29" s="562"/>
      <c r="O29" s="556"/>
      <c r="Q29" s="562"/>
      <c r="R29" s="562"/>
      <c r="S29" s="562"/>
      <c r="T29" s="562"/>
      <c r="U29" s="562"/>
    </row>
    <row r="30" spans="1:24" x14ac:dyDescent="0.2">
      <c r="A30" s="109"/>
      <c r="C30" s="562"/>
      <c r="D30" s="562"/>
      <c r="I30" s="109"/>
      <c r="J30" s="109"/>
      <c r="K30" s="109"/>
      <c r="L30" s="562"/>
      <c r="M30" s="562"/>
      <c r="N30" s="562"/>
      <c r="O30" s="556"/>
      <c r="Q30" s="562"/>
      <c r="R30" s="562"/>
      <c r="S30" s="562"/>
      <c r="T30" s="562"/>
      <c r="U30" s="562"/>
    </row>
    <row r="31" spans="1:24" ht="51" x14ac:dyDescent="0.2">
      <c r="A31" s="215" t="s">
        <v>2053</v>
      </c>
      <c r="B31" s="565" t="s">
        <v>2479</v>
      </c>
      <c r="C31" s="215" t="s">
        <v>2397</v>
      </c>
      <c r="D31" s="215" t="s">
        <v>2398</v>
      </c>
      <c r="E31" s="150" t="s">
        <v>2399</v>
      </c>
      <c r="F31" s="109"/>
      <c r="I31" s="109"/>
      <c r="J31" s="109"/>
      <c r="K31" s="109"/>
      <c r="L31" s="556"/>
      <c r="M31" s="562"/>
      <c r="N31" s="562"/>
      <c r="O31" s="562"/>
      <c r="P31" s="562"/>
      <c r="Q31" s="562"/>
      <c r="R31" s="562"/>
      <c r="S31" s="562"/>
      <c r="T31" s="562"/>
      <c r="U31" s="562"/>
      <c r="V31" s="562"/>
    </row>
    <row r="32" spans="1:24" x14ac:dyDescent="0.2">
      <c r="A32" s="313" t="s">
        <v>7835</v>
      </c>
      <c r="B32" s="566" t="s">
        <v>7811</v>
      </c>
      <c r="C32" s="313" t="s">
        <v>7884</v>
      </c>
      <c r="D32" s="313" t="s">
        <v>7885</v>
      </c>
      <c r="E32" s="561" t="s">
        <v>7886</v>
      </c>
      <c r="F32" s="109"/>
      <c r="I32" s="109"/>
      <c r="J32" s="109"/>
      <c r="K32" s="109"/>
      <c r="L32" s="556"/>
      <c r="M32" s="562"/>
      <c r="N32" s="562"/>
      <c r="O32" s="562"/>
      <c r="P32" s="562"/>
      <c r="Q32" s="562"/>
      <c r="R32" s="562"/>
      <c r="S32" s="562"/>
      <c r="T32" s="562"/>
      <c r="U32" s="562"/>
      <c r="V32" s="562"/>
    </row>
    <row r="33" spans="1:20" x14ac:dyDescent="0.2">
      <c r="A33" s="627" t="s">
        <v>6550</v>
      </c>
      <c r="B33" s="627" t="s">
        <v>23</v>
      </c>
      <c r="C33" s="715" t="s">
        <v>364</v>
      </c>
      <c r="D33" s="715" t="s">
        <v>243</v>
      </c>
      <c r="E33" s="715" t="s">
        <v>242</v>
      </c>
      <c r="F33" s="109"/>
      <c r="L33" s="562"/>
      <c r="M33" s="562"/>
    </row>
    <row r="34" spans="1:20" ht="25.5" x14ac:dyDescent="0.2">
      <c r="A34" s="82" t="s">
        <v>7116</v>
      </c>
      <c r="B34" s="79" t="s">
        <v>2107</v>
      </c>
      <c r="C34" s="558" t="s">
        <v>2106</v>
      </c>
      <c r="D34" s="558" t="s">
        <v>2106</v>
      </c>
      <c r="E34" s="558" t="s">
        <v>2106</v>
      </c>
      <c r="F34" s="109"/>
      <c r="L34" s="562"/>
      <c r="P34" s="109"/>
      <c r="R34" s="556"/>
      <c r="T34" s="11"/>
    </row>
    <row r="35" spans="1:20" ht="51" x14ac:dyDescent="0.2">
      <c r="A35" s="143" t="s">
        <v>7561</v>
      </c>
      <c r="B35" s="79" t="s">
        <v>4672</v>
      </c>
      <c r="C35" s="558" t="s">
        <v>4258</v>
      </c>
      <c r="D35" s="558" t="s">
        <v>4259</v>
      </c>
      <c r="E35" s="558" t="s">
        <v>4260</v>
      </c>
      <c r="F35" s="109"/>
      <c r="L35" s="562"/>
      <c r="P35" s="109"/>
      <c r="R35" s="556"/>
      <c r="T35" s="11"/>
    </row>
    <row r="36" spans="1:20" x14ac:dyDescent="0.2">
      <c r="A36" s="109"/>
      <c r="E36" s="109"/>
      <c r="F36" s="109"/>
      <c r="L36" s="562"/>
      <c r="P36" s="109"/>
      <c r="R36" s="556"/>
      <c r="T36" s="11"/>
    </row>
    <row r="37" spans="1:20" x14ac:dyDescent="0.2">
      <c r="A37" s="109"/>
      <c r="E37" s="109"/>
      <c r="F37" s="109"/>
      <c r="L37" s="562"/>
      <c r="P37" s="109"/>
      <c r="R37" s="556"/>
      <c r="T37" s="11"/>
    </row>
    <row r="38" spans="1:20" x14ac:dyDescent="0.2">
      <c r="A38" s="109"/>
      <c r="L38" s="562"/>
      <c r="P38" s="109"/>
      <c r="R38" s="556"/>
      <c r="T38" s="11"/>
    </row>
    <row r="39" spans="1:20" x14ac:dyDescent="0.2">
      <c r="A39" s="109"/>
      <c r="E39" s="109"/>
      <c r="L39" s="562"/>
      <c r="P39" s="109"/>
      <c r="R39" s="556"/>
      <c r="T39" s="11"/>
    </row>
    <row r="40" spans="1:20" x14ac:dyDescent="0.2">
      <c r="A40" s="109"/>
      <c r="E40" s="109"/>
      <c r="L40" s="562"/>
      <c r="P40" s="109"/>
      <c r="R40" s="556"/>
      <c r="T40" s="11"/>
    </row>
    <row r="41" spans="1:20" x14ac:dyDescent="0.2">
      <c r="A41" s="109"/>
    </row>
  </sheetData>
  <mergeCells count="16">
    <mergeCell ref="K14:K15"/>
    <mergeCell ref="T14:V14"/>
    <mergeCell ref="Q14:S14"/>
    <mergeCell ref="N14:P14"/>
    <mergeCell ref="M14:M15"/>
    <mergeCell ref="L14:L15"/>
    <mergeCell ref="A14:A15"/>
    <mergeCell ref="B14:B15"/>
    <mergeCell ref="C14:C15"/>
    <mergeCell ref="D14:D15"/>
    <mergeCell ref="E14:E15"/>
    <mergeCell ref="F14:F15"/>
    <mergeCell ref="G14:G15"/>
    <mergeCell ref="H14:H15"/>
    <mergeCell ref="I14:I15"/>
    <mergeCell ref="J14:J15"/>
  </mergeCells>
  <pageMargins left="0.7" right="0.7" top="0.78740157499999996" bottom="0.78740157499999996" header="0.3" footer="0.3"/>
  <pageSetup paperSize="9" scale="61" orientation="landscape"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
  <sheetViews>
    <sheetView zoomScale="85" zoomScaleNormal="85" workbookViewId="0">
      <selection activeCell="B42" sqref="B42"/>
    </sheetView>
  </sheetViews>
  <sheetFormatPr defaultColWidth="11.42578125" defaultRowHeight="12.75" x14ac:dyDescent="0.2"/>
  <cols>
    <col min="1" max="1" width="23.42578125" style="171" customWidth="1"/>
    <col min="2" max="4" width="23.42578125" style="109" customWidth="1"/>
    <col min="5" max="6" width="23.42578125" style="315" customWidth="1"/>
    <col min="7" max="7" width="23.42578125" style="109" customWidth="1"/>
    <col min="8" max="8" width="18" style="171" customWidth="1"/>
    <col min="9" max="9" width="11.42578125" style="171" customWidth="1"/>
    <col min="10" max="12" width="11.42578125" style="109"/>
    <col min="13" max="13" width="14.85546875" style="109" customWidth="1"/>
    <col min="14" max="16384" width="11.42578125" style="109"/>
  </cols>
  <sheetData>
    <row r="1" spans="1:15" x14ac:dyDescent="0.2">
      <c r="A1" s="176" t="s">
        <v>5290</v>
      </c>
      <c r="B1" s="740" t="str">
        <f>HYPERLINK("#List!$A$1", "Preparatory")</f>
        <v>Preparatory</v>
      </c>
    </row>
    <row r="2" spans="1:15" x14ac:dyDescent="0.2">
      <c r="A2" s="176"/>
    </row>
    <row r="3" spans="1:15" x14ac:dyDescent="0.2">
      <c r="A3" s="228" t="s">
        <v>2083</v>
      </c>
      <c r="B3" s="557"/>
      <c r="C3" s="557"/>
      <c r="D3" s="557"/>
    </row>
    <row r="4" spans="1:15" s="212" customFormat="1" x14ac:dyDescent="0.2">
      <c r="A4" s="106" t="s">
        <v>2082</v>
      </c>
      <c r="B4" s="109"/>
      <c r="C4" s="109"/>
      <c r="D4" s="109"/>
      <c r="E4" s="315"/>
      <c r="F4" s="315"/>
      <c r="G4" s="109"/>
      <c r="H4" s="171"/>
      <c r="I4" s="171"/>
      <c r="J4" s="109"/>
      <c r="K4" s="109"/>
      <c r="L4" s="109"/>
      <c r="M4" s="109"/>
      <c r="N4" s="109"/>
      <c r="O4" s="109"/>
    </row>
    <row r="5" spans="1:15" s="212" customFormat="1" x14ac:dyDescent="0.2">
      <c r="A5" s="171"/>
      <c r="B5" s="109"/>
      <c r="C5" s="109"/>
      <c r="D5" s="109"/>
      <c r="E5" s="315"/>
      <c r="F5" s="315"/>
      <c r="G5" s="109"/>
      <c r="H5" s="171"/>
      <c r="I5" s="171"/>
      <c r="J5" s="109"/>
      <c r="K5" s="109"/>
      <c r="L5" s="4"/>
      <c r="M5" s="4"/>
      <c r="N5" s="4"/>
      <c r="O5" s="4"/>
    </row>
    <row r="6" spans="1:15" s="212" customFormat="1" x14ac:dyDescent="0.2">
      <c r="A6" s="176" t="s">
        <v>7086</v>
      </c>
      <c r="B6" s="569"/>
      <c r="C6" s="569"/>
      <c r="D6" s="569"/>
      <c r="E6" s="211"/>
      <c r="F6" s="211"/>
      <c r="G6" s="211"/>
      <c r="H6" s="211"/>
      <c r="I6" s="211"/>
      <c r="J6" s="211"/>
      <c r="K6" s="211"/>
      <c r="L6" s="570"/>
      <c r="N6" s="276"/>
      <c r="O6" s="276"/>
    </row>
    <row r="7" spans="1:15" x14ac:dyDescent="0.2">
      <c r="A7" s="228" t="s">
        <v>48</v>
      </c>
      <c r="E7" s="562"/>
      <c r="F7" s="562"/>
      <c r="G7" s="562"/>
    </row>
    <row r="8" spans="1:15" x14ac:dyDescent="0.2">
      <c r="A8" s="109" t="s">
        <v>5112</v>
      </c>
      <c r="E8" s="109"/>
      <c r="F8" s="109"/>
      <c r="H8" s="109"/>
      <c r="I8" s="171" t="s">
        <v>106</v>
      </c>
      <c r="J8" s="171"/>
    </row>
    <row r="9" spans="1:15" x14ac:dyDescent="0.2">
      <c r="A9" s="228" t="s">
        <v>4585</v>
      </c>
      <c r="E9" s="109"/>
      <c r="F9" s="109"/>
      <c r="H9" s="109"/>
      <c r="J9" s="171"/>
    </row>
    <row r="10" spans="1:15" x14ac:dyDescent="0.2">
      <c r="E10" s="109"/>
      <c r="F10" s="109"/>
      <c r="H10" s="109"/>
      <c r="J10" s="171"/>
    </row>
    <row r="11" spans="1:15" ht="38.25" x14ac:dyDescent="0.2">
      <c r="A11" s="501" t="s">
        <v>2053</v>
      </c>
      <c r="B11" s="150" t="s">
        <v>2479</v>
      </c>
      <c r="C11" s="501" t="s">
        <v>2062</v>
      </c>
      <c r="D11" s="150" t="s">
        <v>2061</v>
      </c>
      <c r="E11" s="501" t="s">
        <v>2384</v>
      </c>
      <c r="F11" s="501" t="s">
        <v>2385</v>
      </c>
      <c r="G11" s="150" t="s">
        <v>2060</v>
      </c>
      <c r="H11" s="109"/>
      <c r="J11" s="171"/>
    </row>
    <row r="12" spans="1:15" x14ac:dyDescent="0.2">
      <c r="A12" s="219" t="s">
        <v>7835</v>
      </c>
      <c r="B12" s="221" t="s">
        <v>7811</v>
      </c>
      <c r="C12" s="219" t="s">
        <v>7837</v>
      </c>
      <c r="D12" s="221" t="s">
        <v>7838</v>
      </c>
      <c r="E12" s="219" t="s">
        <v>7839</v>
      </c>
      <c r="F12" s="221" t="s">
        <v>7840</v>
      </c>
      <c r="G12" s="219" t="s">
        <v>7841</v>
      </c>
      <c r="H12" s="109"/>
      <c r="J12" s="171"/>
    </row>
    <row r="13" spans="1:15" x14ac:dyDescent="0.2">
      <c r="A13" s="627" t="s">
        <v>6551</v>
      </c>
      <c r="B13" s="627" t="s">
        <v>23</v>
      </c>
      <c r="C13" s="627" t="s">
        <v>25</v>
      </c>
      <c r="D13" s="714" t="s">
        <v>227</v>
      </c>
      <c r="E13" s="714" t="s">
        <v>208</v>
      </c>
      <c r="F13" s="714" t="s">
        <v>0</v>
      </c>
      <c r="G13" s="714" t="s">
        <v>226</v>
      </c>
      <c r="H13" s="109"/>
      <c r="J13" s="171"/>
    </row>
    <row r="14" spans="1:15" ht="25.5" x14ac:dyDescent="0.2">
      <c r="A14" s="82" t="s">
        <v>7116</v>
      </c>
      <c r="B14" s="79" t="s">
        <v>2107</v>
      </c>
      <c r="C14" s="79" t="s">
        <v>7379</v>
      </c>
      <c r="D14" s="80" t="s">
        <v>7378</v>
      </c>
      <c r="E14" s="80" t="s">
        <v>2106</v>
      </c>
      <c r="F14" s="80" t="s">
        <v>2106</v>
      </c>
      <c r="G14" s="80" t="s">
        <v>2106</v>
      </c>
      <c r="H14" s="109"/>
      <c r="J14" s="171"/>
    </row>
    <row r="15" spans="1:15" ht="25.5" x14ac:dyDescent="0.2">
      <c r="A15" s="143" t="s">
        <v>7561</v>
      </c>
      <c r="B15" s="79" t="s">
        <v>4672</v>
      </c>
      <c r="C15" s="143"/>
      <c r="D15" s="143"/>
      <c r="E15" s="80" t="s">
        <v>4258</v>
      </c>
      <c r="F15" s="80" t="s">
        <v>4259</v>
      </c>
      <c r="G15" s="80" t="s">
        <v>4260</v>
      </c>
      <c r="H15" s="109"/>
    </row>
    <row r="16" spans="1:15" x14ac:dyDescent="0.2">
      <c r="A16" s="109"/>
      <c r="E16" s="109"/>
      <c r="F16" s="109"/>
    </row>
    <row r="17" spans="1:1" x14ac:dyDescent="0.2">
      <c r="A17" s="109"/>
    </row>
  </sheetData>
  <pageMargins left="0.7" right="0.7" top="0.78740157499999996" bottom="0.78740157499999996" header="0.3" footer="0.3"/>
  <pageSetup paperSize="9"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
  <sheetViews>
    <sheetView zoomScale="85" zoomScaleNormal="85" workbookViewId="0">
      <selection activeCell="C16" sqref="C16"/>
    </sheetView>
  </sheetViews>
  <sheetFormatPr defaultColWidth="11.42578125" defaultRowHeight="12.75" x14ac:dyDescent="0.2"/>
  <cols>
    <col min="1" max="1" width="14.85546875" style="171" customWidth="1"/>
    <col min="2" max="2" width="14.85546875" style="109" customWidth="1"/>
    <col min="3" max="3" width="14.85546875" style="571" customWidth="1"/>
    <col min="4" max="19" width="14.85546875" style="109" customWidth="1"/>
    <col min="20" max="20" width="10.5703125" style="109" customWidth="1"/>
    <col min="21" max="22" width="13.7109375" style="109" customWidth="1"/>
    <col min="23" max="23" width="3.42578125" style="109" customWidth="1"/>
    <col min="24" max="16384" width="11.42578125" style="109"/>
  </cols>
  <sheetData>
    <row r="1" spans="1:21" x14ac:dyDescent="0.2">
      <c r="A1" s="176" t="s">
        <v>5291</v>
      </c>
      <c r="B1" s="740" t="str">
        <f>HYPERLINK("#List!$A$1", "Preparatory")</f>
        <v>Preparatory</v>
      </c>
    </row>
    <row r="2" spans="1:21" x14ac:dyDescent="0.2">
      <c r="A2" s="176"/>
    </row>
    <row r="3" spans="1:21" x14ac:dyDescent="0.2">
      <c r="A3" s="572" t="s">
        <v>1287</v>
      </c>
      <c r="G3" s="276"/>
      <c r="H3" s="276"/>
      <c r="I3" s="276"/>
      <c r="J3" s="276"/>
      <c r="K3" s="276"/>
      <c r="L3" s="276"/>
      <c r="M3" s="276"/>
      <c r="N3" s="276"/>
      <c r="O3" s="276"/>
      <c r="P3" s="276"/>
      <c r="Q3" s="571"/>
      <c r="R3" s="571"/>
    </row>
    <row r="4" spans="1:21" x14ac:dyDescent="0.2">
      <c r="A4" s="212" t="s">
        <v>7587</v>
      </c>
      <c r="C4" s="109"/>
      <c r="D4" s="571"/>
      <c r="F4" s="4"/>
      <c r="G4" s="4"/>
      <c r="H4" s="4"/>
      <c r="I4" s="4"/>
      <c r="J4" s="276"/>
      <c r="K4" s="276"/>
      <c r="L4" s="276"/>
      <c r="M4" s="276"/>
      <c r="N4" s="276"/>
      <c r="O4" s="276"/>
      <c r="P4" s="276"/>
      <c r="Q4" s="276"/>
      <c r="R4" s="276"/>
      <c r="S4" s="276"/>
      <c r="T4" s="571"/>
      <c r="U4" s="571"/>
    </row>
    <row r="5" spans="1:21" x14ac:dyDescent="0.2">
      <c r="A5" s="212"/>
      <c r="C5" s="109"/>
      <c r="D5" s="571"/>
      <c r="F5" s="4"/>
      <c r="G5" s="4"/>
      <c r="H5" s="4"/>
      <c r="I5" s="4"/>
      <c r="J5" s="276"/>
      <c r="K5" s="276"/>
      <c r="L5" s="276"/>
      <c r="M5" s="276"/>
      <c r="N5" s="276"/>
      <c r="O5" s="276"/>
      <c r="P5" s="276"/>
      <c r="Q5" s="276"/>
      <c r="R5" s="276"/>
      <c r="S5" s="276"/>
      <c r="T5" s="571"/>
      <c r="U5" s="571"/>
    </row>
    <row r="6" spans="1:21" x14ac:dyDescent="0.2">
      <c r="A6" s="18" t="s">
        <v>7087</v>
      </c>
      <c r="C6" s="109"/>
      <c r="D6" s="571"/>
      <c r="F6" s="4"/>
      <c r="G6" s="4"/>
      <c r="H6" s="4"/>
      <c r="I6" s="4"/>
      <c r="J6" s="276"/>
      <c r="K6" s="276"/>
      <c r="L6" s="276"/>
      <c r="M6" s="276"/>
      <c r="N6" s="276"/>
      <c r="O6" s="276"/>
      <c r="P6" s="276"/>
      <c r="Q6" s="276"/>
      <c r="R6" s="276"/>
      <c r="S6" s="276"/>
      <c r="T6" s="571"/>
      <c r="U6" s="571"/>
    </row>
    <row r="7" spans="1:21" x14ac:dyDescent="0.2">
      <c r="A7" s="109" t="s">
        <v>48</v>
      </c>
      <c r="C7" s="109"/>
      <c r="D7" s="276"/>
      <c r="E7" s="276"/>
      <c r="F7" s="276"/>
      <c r="G7" s="276"/>
      <c r="H7" s="276"/>
      <c r="I7" s="276"/>
      <c r="J7" s="276"/>
      <c r="K7" s="276"/>
      <c r="L7" s="276"/>
      <c r="M7" s="276"/>
      <c r="N7" s="276"/>
      <c r="O7" s="276"/>
      <c r="P7" s="276"/>
      <c r="Q7" s="276"/>
      <c r="R7" s="276"/>
      <c r="S7" s="276"/>
      <c r="T7" s="571"/>
      <c r="U7" s="571"/>
    </row>
    <row r="8" spans="1:21" x14ac:dyDescent="0.2">
      <c r="A8" s="228" t="s">
        <v>4585</v>
      </c>
      <c r="C8" s="109"/>
      <c r="D8" s="276"/>
      <c r="E8" s="276"/>
      <c r="F8" s="276"/>
      <c r="G8" s="276"/>
      <c r="H8" s="276"/>
      <c r="I8" s="276"/>
      <c r="J8" s="276"/>
      <c r="K8" s="276"/>
      <c r="L8" s="276"/>
      <c r="M8" s="276"/>
      <c r="N8" s="276"/>
      <c r="O8" s="276"/>
      <c r="P8" s="276"/>
      <c r="Q8" s="276"/>
      <c r="R8" s="276"/>
      <c r="S8" s="276"/>
      <c r="T8" s="571"/>
      <c r="U8" s="571"/>
    </row>
    <row r="9" spans="1:21" x14ac:dyDescent="0.2">
      <c r="A9" s="18"/>
      <c r="C9" s="109"/>
      <c r="D9" s="276"/>
      <c r="E9" s="276"/>
      <c r="F9" s="276"/>
      <c r="G9" s="276"/>
      <c r="H9" s="276"/>
      <c r="I9" s="276"/>
      <c r="J9" s="276"/>
      <c r="K9" s="276"/>
      <c r="L9" s="276"/>
      <c r="M9" s="276"/>
      <c r="N9" s="276"/>
      <c r="O9" s="276"/>
      <c r="P9" s="276"/>
      <c r="Q9" s="276"/>
      <c r="R9" s="276"/>
      <c r="S9" s="276"/>
      <c r="T9" s="571"/>
      <c r="U9" s="571"/>
    </row>
    <row r="10" spans="1:21" x14ac:dyDescent="0.2">
      <c r="A10" s="884" t="s">
        <v>2053</v>
      </c>
      <c r="B10" s="868" t="s">
        <v>2414</v>
      </c>
      <c r="C10" s="868" t="s">
        <v>6529</v>
      </c>
      <c r="D10" s="884" t="s">
        <v>2088</v>
      </c>
      <c r="E10" s="884"/>
      <c r="F10" s="884"/>
      <c r="G10" s="884" t="s">
        <v>2087</v>
      </c>
      <c r="H10" s="884"/>
      <c r="I10" s="884"/>
      <c r="J10" s="884" t="s">
        <v>2086</v>
      </c>
      <c r="K10" s="884"/>
      <c r="L10" s="884"/>
      <c r="M10" s="884" t="s">
        <v>2085</v>
      </c>
      <c r="N10" s="884"/>
      <c r="O10" s="884"/>
      <c r="P10" s="884" t="s">
        <v>6671</v>
      </c>
      <c r="Q10" s="884"/>
      <c r="R10" s="884"/>
      <c r="S10" s="884" t="s">
        <v>6532</v>
      </c>
    </row>
    <row r="11" spans="1:21" ht="51" x14ac:dyDescent="0.2">
      <c r="A11" s="884"/>
      <c r="B11" s="868"/>
      <c r="C11" s="868"/>
      <c r="D11" s="494" t="s">
        <v>6530</v>
      </c>
      <c r="E11" s="494" t="s">
        <v>6531</v>
      </c>
      <c r="F11" s="494" t="s">
        <v>2084</v>
      </c>
      <c r="G11" s="494" t="s">
        <v>6530</v>
      </c>
      <c r="H11" s="494" t="s">
        <v>6531</v>
      </c>
      <c r="I11" s="494" t="s">
        <v>2084</v>
      </c>
      <c r="J11" s="494" t="s">
        <v>6530</v>
      </c>
      <c r="K11" s="494" t="s">
        <v>6531</v>
      </c>
      <c r="L11" s="494" t="s">
        <v>2084</v>
      </c>
      <c r="M11" s="494" t="s">
        <v>6530</v>
      </c>
      <c r="N11" s="494" t="s">
        <v>6531</v>
      </c>
      <c r="O11" s="494" t="s">
        <v>2084</v>
      </c>
      <c r="P11" s="494" t="s">
        <v>6530</v>
      </c>
      <c r="Q11" s="494" t="s">
        <v>6531</v>
      </c>
      <c r="R11" s="494" t="s">
        <v>2084</v>
      </c>
      <c r="S11" s="884"/>
    </row>
    <row r="12" spans="1:21" x14ac:dyDescent="0.2">
      <c r="A12" s="219" t="s">
        <v>7835</v>
      </c>
      <c r="B12" s="221" t="s">
        <v>7811</v>
      </c>
      <c r="C12" s="219" t="s">
        <v>7837</v>
      </c>
      <c r="D12" s="221" t="s">
        <v>7840</v>
      </c>
      <c r="E12" s="219" t="s">
        <v>7841</v>
      </c>
      <c r="F12" s="221" t="s">
        <v>7856</v>
      </c>
      <c r="G12" s="219" t="s">
        <v>7863</v>
      </c>
      <c r="H12" s="221" t="s">
        <v>7864</v>
      </c>
      <c r="I12" s="219" t="s">
        <v>7865</v>
      </c>
      <c r="J12" s="221" t="s">
        <v>7866</v>
      </c>
      <c r="K12" s="219" t="s">
        <v>7867</v>
      </c>
      <c r="L12" s="221" t="s">
        <v>7868</v>
      </c>
      <c r="M12" s="219" t="s">
        <v>7869</v>
      </c>
      <c r="N12" s="221" t="s">
        <v>7871</v>
      </c>
      <c r="O12" s="219" t="s">
        <v>7872</v>
      </c>
      <c r="P12" s="221" t="s">
        <v>7873</v>
      </c>
      <c r="Q12" s="219" t="s">
        <v>7874</v>
      </c>
      <c r="R12" s="221" t="s">
        <v>7979</v>
      </c>
      <c r="S12" s="219" t="s">
        <v>7839</v>
      </c>
    </row>
    <row r="13" spans="1:21" x14ac:dyDescent="0.2">
      <c r="A13" s="627" t="s">
        <v>7371</v>
      </c>
      <c r="B13" s="627" t="s">
        <v>227</v>
      </c>
      <c r="C13" s="627" t="s">
        <v>2639</v>
      </c>
      <c r="D13" s="715" t="s">
        <v>208</v>
      </c>
      <c r="E13" s="715" t="s">
        <v>0</v>
      </c>
      <c r="F13" s="715" t="s">
        <v>226</v>
      </c>
      <c r="G13" s="715" t="s">
        <v>266</v>
      </c>
      <c r="H13" s="715" t="s">
        <v>265</v>
      </c>
      <c r="I13" s="715" t="s">
        <v>233</v>
      </c>
      <c r="J13" s="715" t="s">
        <v>257</v>
      </c>
      <c r="K13" s="715" t="s">
        <v>246</v>
      </c>
      <c r="L13" s="715" t="s">
        <v>241</v>
      </c>
      <c r="M13" s="715" t="s">
        <v>245</v>
      </c>
      <c r="N13" s="715" t="s">
        <v>244</v>
      </c>
      <c r="O13" s="715" t="s">
        <v>364</v>
      </c>
      <c r="P13" s="715" t="s">
        <v>243</v>
      </c>
      <c r="Q13" s="715" t="s">
        <v>242</v>
      </c>
      <c r="R13" s="715" t="s">
        <v>372</v>
      </c>
      <c r="S13" s="715" t="s">
        <v>1680</v>
      </c>
    </row>
    <row r="14" spans="1:21" ht="51" x14ac:dyDescent="0.2">
      <c r="A14" s="82" t="s">
        <v>7116</v>
      </c>
      <c r="B14" s="80" t="s">
        <v>2107</v>
      </c>
      <c r="C14" s="80" t="s">
        <v>7411</v>
      </c>
      <c r="D14" s="80" t="s">
        <v>2106</v>
      </c>
      <c r="E14" s="80" t="s">
        <v>2106</v>
      </c>
      <c r="F14" s="80" t="s">
        <v>7148</v>
      </c>
      <c r="G14" s="80" t="s">
        <v>2106</v>
      </c>
      <c r="H14" s="80" t="s">
        <v>2106</v>
      </c>
      <c r="I14" s="80" t="s">
        <v>7148</v>
      </c>
      <c r="J14" s="80" t="s">
        <v>2106</v>
      </c>
      <c r="K14" s="80" t="s">
        <v>2106</v>
      </c>
      <c r="L14" s="80" t="s">
        <v>7148</v>
      </c>
      <c r="M14" s="80" t="s">
        <v>2106</v>
      </c>
      <c r="N14" s="80" t="s">
        <v>2106</v>
      </c>
      <c r="O14" s="80" t="s">
        <v>7148</v>
      </c>
      <c r="P14" s="80" t="s">
        <v>2106</v>
      </c>
      <c r="Q14" s="80" t="s">
        <v>2106</v>
      </c>
      <c r="R14" s="80" t="s">
        <v>7148</v>
      </c>
      <c r="S14" s="80" t="s">
        <v>2106</v>
      </c>
    </row>
    <row r="15" spans="1:21" ht="63.75" x14ac:dyDescent="0.2">
      <c r="A15" s="143" t="s">
        <v>7561</v>
      </c>
      <c r="B15" s="80" t="s">
        <v>4672</v>
      </c>
      <c r="C15" s="80"/>
      <c r="D15" s="80" t="s">
        <v>4219</v>
      </c>
      <c r="E15" s="80" t="s">
        <v>4219</v>
      </c>
      <c r="F15" s="80" t="s">
        <v>4542</v>
      </c>
      <c r="G15" s="80" t="s">
        <v>4219</v>
      </c>
      <c r="H15" s="80" t="s">
        <v>4219</v>
      </c>
      <c r="I15" s="80" t="s">
        <v>4529</v>
      </c>
      <c r="J15" s="80" t="s">
        <v>4219</v>
      </c>
      <c r="K15" s="80" t="s">
        <v>4219</v>
      </c>
      <c r="L15" s="80" t="s">
        <v>5067</v>
      </c>
      <c r="M15" s="80" t="s">
        <v>4219</v>
      </c>
      <c r="N15" s="80" t="s">
        <v>4219</v>
      </c>
      <c r="O15" s="80" t="s">
        <v>5068</v>
      </c>
      <c r="P15" s="80" t="s">
        <v>4219</v>
      </c>
      <c r="Q15" s="80" t="s">
        <v>4219</v>
      </c>
      <c r="R15" s="80" t="s">
        <v>4544</v>
      </c>
      <c r="S15" s="80" t="s">
        <v>4219</v>
      </c>
    </row>
    <row r="16" spans="1:21" ht="63.75" x14ac:dyDescent="0.2">
      <c r="A16" s="143"/>
      <c r="B16" s="80"/>
      <c r="C16" s="80"/>
      <c r="D16" s="80" t="s">
        <v>4542</v>
      </c>
      <c r="E16" s="80" t="s">
        <v>4542</v>
      </c>
      <c r="F16" s="80" t="s">
        <v>8441</v>
      </c>
      <c r="G16" s="80" t="s">
        <v>4529</v>
      </c>
      <c r="H16" s="80" t="s">
        <v>4529</v>
      </c>
      <c r="I16" s="80" t="s">
        <v>8441</v>
      </c>
      <c r="J16" s="80" t="s">
        <v>5067</v>
      </c>
      <c r="K16" s="80" t="s">
        <v>5067</v>
      </c>
      <c r="L16" s="80" t="s">
        <v>8441</v>
      </c>
      <c r="M16" s="80" t="s">
        <v>5068</v>
      </c>
      <c r="N16" s="80" t="s">
        <v>5068</v>
      </c>
      <c r="O16" s="80" t="s">
        <v>8441</v>
      </c>
      <c r="P16" s="80" t="s">
        <v>4544</v>
      </c>
      <c r="Q16" s="80" t="s">
        <v>4544</v>
      </c>
      <c r="R16" s="80" t="s">
        <v>8441</v>
      </c>
      <c r="S16" s="80" t="s">
        <v>4285</v>
      </c>
    </row>
    <row r="17" spans="1:19" ht="63.75" x14ac:dyDescent="0.2">
      <c r="A17" s="143"/>
      <c r="B17" s="80"/>
      <c r="C17" s="80"/>
      <c r="D17" s="80" t="s">
        <v>4285</v>
      </c>
      <c r="E17" s="80" t="s">
        <v>4285</v>
      </c>
      <c r="F17" s="80"/>
      <c r="G17" s="80" t="s">
        <v>4285</v>
      </c>
      <c r="H17" s="80" t="s">
        <v>4285</v>
      </c>
      <c r="I17" s="80"/>
      <c r="J17" s="80" t="s">
        <v>4285</v>
      </c>
      <c r="K17" s="80" t="s">
        <v>4285</v>
      </c>
      <c r="L17" s="80"/>
      <c r="M17" s="80" t="s">
        <v>4285</v>
      </c>
      <c r="N17" s="80" t="s">
        <v>4285</v>
      </c>
      <c r="O17" s="80"/>
      <c r="P17" s="80" t="s">
        <v>4285</v>
      </c>
      <c r="Q17" s="80" t="s">
        <v>4285</v>
      </c>
      <c r="R17" s="80"/>
      <c r="S17" s="80" t="s">
        <v>4432</v>
      </c>
    </row>
    <row r="18" spans="1:19" ht="38.25" x14ac:dyDescent="0.2">
      <c r="A18" s="143"/>
      <c r="B18" s="80"/>
      <c r="C18" s="80"/>
      <c r="D18" s="80"/>
      <c r="E18" s="80" t="s">
        <v>4432</v>
      </c>
      <c r="F18" s="80" t="s">
        <v>4432</v>
      </c>
      <c r="G18" s="80"/>
      <c r="H18" s="80" t="s">
        <v>4432</v>
      </c>
      <c r="I18" s="80" t="s">
        <v>4432</v>
      </c>
      <c r="J18" s="80"/>
      <c r="K18" s="80" t="s">
        <v>4432</v>
      </c>
      <c r="L18" s="80" t="s">
        <v>4432</v>
      </c>
      <c r="M18" s="80"/>
      <c r="N18" s="80" t="s">
        <v>4432</v>
      </c>
      <c r="O18" s="80" t="s">
        <v>4432</v>
      </c>
      <c r="P18" s="80"/>
      <c r="Q18" s="80" t="s">
        <v>4432</v>
      </c>
      <c r="R18" s="80" t="s">
        <v>4432</v>
      </c>
      <c r="S18" s="80"/>
    </row>
    <row r="19" spans="1:19" x14ac:dyDescent="0.2">
      <c r="A19" s="109"/>
      <c r="C19" s="109"/>
    </row>
    <row r="20" spans="1:19" x14ac:dyDescent="0.2">
      <c r="A20" s="109"/>
      <c r="B20" s="571"/>
      <c r="C20" s="109"/>
    </row>
    <row r="21" spans="1:19" x14ac:dyDescent="0.2">
      <c r="A21" s="109"/>
      <c r="C21" s="109"/>
      <c r="D21" s="571"/>
    </row>
    <row r="22" spans="1:19" x14ac:dyDescent="0.2">
      <c r="A22" s="109"/>
      <c r="C22" s="109"/>
    </row>
    <row r="23" spans="1:19" x14ac:dyDescent="0.2">
      <c r="A23" s="109"/>
      <c r="C23" s="109"/>
    </row>
    <row r="24" spans="1:19" x14ac:dyDescent="0.2">
      <c r="C24" s="109"/>
      <c r="D24" s="571"/>
    </row>
    <row r="25" spans="1:19" x14ac:dyDescent="0.2">
      <c r="C25" s="109"/>
      <c r="D25" s="571"/>
    </row>
    <row r="31" spans="1:19" x14ac:dyDescent="0.2">
      <c r="B31" s="171"/>
      <c r="C31" s="171"/>
      <c r="D31" s="171"/>
      <c r="E31" s="171"/>
      <c r="F31" s="171"/>
      <c r="G31" s="171"/>
      <c r="H31" s="171"/>
      <c r="I31" s="171"/>
      <c r="J31" s="171"/>
      <c r="K31" s="171"/>
      <c r="L31" s="171"/>
      <c r="M31" s="171"/>
      <c r="N31" s="171"/>
      <c r="O31" s="171"/>
      <c r="P31" s="171"/>
      <c r="Q31" s="171"/>
      <c r="R31" s="171"/>
      <c r="S31" s="171"/>
    </row>
    <row r="32" spans="1:19" x14ac:dyDescent="0.2">
      <c r="B32" s="171"/>
      <c r="C32" s="171"/>
      <c r="D32" s="171"/>
      <c r="E32" s="171"/>
      <c r="F32" s="171"/>
      <c r="G32" s="171"/>
      <c r="H32" s="171"/>
      <c r="I32" s="171"/>
      <c r="J32" s="171"/>
      <c r="K32" s="171"/>
      <c r="L32" s="171"/>
      <c r="M32" s="171"/>
      <c r="N32" s="171"/>
      <c r="O32" s="171"/>
      <c r="P32" s="171"/>
      <c r="Q32" s="171"/>
      <c r="R32" s="171"/>
      <c r="S32" s="171"/>
    </row>
    <row r="33" spans="2:19" x14ac:dyDescent="0.2">
      <c r="B33" s="171"/>
      <c r="C33" s="171"/>
      <c r="D33" s="171"/>
      <c r="E33" s="171"/>
      <c r="F33" s="171"/>
      <c r="G33" s="171"/>
      <c r="H33" s="171"/>
      <c r="I33" s="171"/>
      <c r="J33" s="171"/>
      <c r="K33" s="171"/>
      <c r="L33" s="171"/>
      <c r="M33" s="171"/>
      <c r="N33" s="171"/>
      <c r="O33" s="171"/>
      <c r="P33" s="171"/>
      <c r="Q33" s="171"/>
      <c r="R33" s="171"/>
      <c r="S33" s="171"/>
    </row>
    <row r="34" spans="2:19" x14ac:dyDescent="0.2">
      <c r="B34" s="171"/>
      <c r="C34" s="171"/>
      <c r="D34" s="171"/>
      <c r="E34" s="171"/>
      <c r="F34" s="171"/>
      <c r="G34" s="171"/>
      <c r="H34" s="171"/>
      <c r="I34" s="171"/>
      <c r="J34" s="171"/>
      <c r="K34" s="171"/>
      <c r="L34" s="171"/>
      <c r="M34" s="171"/>
      <c r="N34" s="171"/>
      <c r="O34" s="171"/>
      <c r="P34" s="171"/>
      <c r="Q34" s="171"/>
      <c r="R34" s="171"/>
      <c r="S34" s="171"/>
    </row>
    <row r="35" spans="2:19" x14ac:dyDescent="0.2">
      <c r="B35" s="171"/>
      <c r="C35" s="171"/>
      <c r="D35" s="171"/>
      <c r="E35" s="171"/>
      <c r="F35" s="171"/>
      <c r="G35" s="171"/>
      <c r="H35" s="171"/>
      <c r="I35" s="171"/>
      <c r="J35" s="171"/>
      <c r="K35" s="171"/>
      <c r="L35" s="171"/>
      <c r="M35" s="171"/>
      <c r="N35" s="171"/>
      <c r="O35" s="171"/>
      <c r="P35" s="171"/>
      <c r="Q35" s="171"/>
      <c r="R35" s="171"/>
      <c r="S35" s="171"/>
    </row>
    <row r="36" spans="2:19" x14ac:dyDescent="0.2">
      <c r="B36" s="171"/>
      <c r="C36" s="171"/>
      <c r="D36" s="171"/>
      <c r="E36" s="171"/>
      <c r="F36" s="171"/>
      <c r="G36" s="171"/>
      <c r="H36" s="171"/>
      <c r="I36" s="171"/>
      <c r="J36" s="171"/>
      <c r="K36" s="171"/>
      <c r="L36" s="171"/>
      <c r="M36" s="171"/>
      <c r="N36" s="171"/>
      <c r="O36" s="171"/>
      <c r="P36" s="171"/>
      <c r="Q36" s="171"/>
      <c r="R36" s="171"/>
      <c r="S36" s="171"/>
    </row>
  </sheetData>
  <mergeCells count="9">
    <mergeCell ref="A10:A11"/>
    <mergeCell ref="B10:B11"/>
    <mergeCell ref="C10:C11"/>
    <mergeCell ref="S10:S11"/>
    <mergeCell ref="D10:F10"/>
    <mergeCell ref="G10:I10"/>
    <mergeCell ref="J10:L10"/>
    <mergeCell ref="M10:O10"/>
    <mergeCell ref="P10:R10"/>
  </mergeCells>
  <pageMargins left="0.7" right="0.7" top="0.78740157499999996" bottom="0.78740157499999996" header="0.3" footer="0.3"/>
  <pageSetup paperSize="9" scale="53" orientation="landscape"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1"/>
  <dimension ref="A1:N37"/>
  <sheetViews>
    <sheetView topLeftCell="A22" zoomScale="85" zoomScaleNormal="85" workbookViewId="0">
      <selection activeCell="H5" sqref="A5:H8"/>
    </sheetView>
  </sheetViews>
  <sheetFormatPr defaultColWidth="11.42578125" defaultRowHeight="12.75" x14ac:dyDescent="0.2"/>
  <cols>
    <col min="1" max="14" width="20" style="11" customWidth="1"/>
    <col min="15" max="15" width="15.7109375" style="11" customWidth="1"/>
    <col min="16" max="16" width="15.85546875" style="11" customWidth="1"/>
    <col min="17" max="17" width="12.42578125" style="11" customWidth="1"/>
    <col min="18" max="16384" width="11.42578125" style="11"/>
  </cols>
  <sheetData>
    <row r="1" spans="1:14" x14ac:dyDescent="0.2">
      <c r="A1" s="18" t="s">
        <v>5292</v>
      </c>
      <c r="B1" s="740" t="str">
        <f>HYPERLINK("#List!$A$1", "Full")</f>
        <v>Full</v>
      </c>
    </row>
    <row r="2" spans="1:14" x14ac:dyDescent="0.2">
      <c r="A2" s="18"/>
    </row>
    <row r="3" spans="1:14" x14ac:dyDescent="0.2">
      <c r="A3" s="109" t="s">
        <v>4137</v>
      </c>
      <c r="C3" s="109"/>
    </row>
    <row r="4" spans="1:14" x14ac:dyDescent="0.2">
      <c r="A4" s="212" t="s">
        <v>4138</v>
      </c>
      <c r="C4" s="109"/>
      <c r="F4" s="4"/>
      <c r="G4" s="4"/>
      <c r="H4" s="4"/>
      <c r="I4" s="4"/>
    </row>
    <row r="5" spans="1:14" x14ac:dyDescent="0.2">
      <c r="A5" s="212"/>
      <c r="C5" s="109"/>
      <c r="F5" s="4"/>
      <c r="G5" s="4"/>
      <c r="H5" s="4"/>
      <c r="I5" s="4"/>
    </row>
    <row r="6" spans="1:14" x14ac:dyDescent="0.2">
      <c r="A6" s="18" t="s">
        <v>7088</v>
      </c>
      <c r="C6" s="109"/>
      <c r="F6" s="4"/>
      <c r="G6" s="4"/>
      <c r="H6" s="4"/>
      <c r="I6" s="4"/>
    </row>
    <row r="7" spans="1:14" x14ac:dyDescent="0.2">
      <c r="A7" s="11" t="s">
        <v>48</v>
      </c>
      <c r="C7" s="109"/>
      <c r="F7" s="4"/>
      <c r="G7" s="4"/>
      <c r="H7" s="4"/>
      <c r="I7" s="4"/>
    </row>
    <row r="8" spans="1:14" x14ac:dyDescent="0.2">
      <c r="A8" s="11" t="s">
        <v>4585</v>
      </c>
      <c r="C8" s="109"/>
      <c r="F8" s="4"/>
      <c r="G8" s="4"/>
      <c r="H8" s="4"/>
      <c r="I8" s="4"/>
    </row>
    <row r="9" spans="1:14" x14ac:dyDescent="0.2">
      <c r="A9" s="18"/>
    </row>
    <row r="10" spans="1:14" ht="76.5" x14ac:dyDescent="0.2">
      <c r="A10" s="150" t="s">
        <v>4139</v>
      </c>
      <c r="B10" s="150" t="s">
        <v>4140</v>
      </c>
      <c r="C10" s="150" t="s">
        <v>4141</v>
      </c>
      <c r="D10" s="501" t="s">
        <v>3560</v>
      </c>
      <c r="E10" s="573" t="s">
        <v>4142</v>
      </c>
      <c r="F10" s="553" t="s">
        <v>4144</v>
      </c>
      <c r="G10" s="573" t="s">
        <v>4145</v>
      </c>
      <c r="H10" s="573" t="s">
        <v>4143</v>
      </c>
      <c r="I10" s="150" t="s">
        <v>4146</v>
      </c>
      <c r="J10" s="573" t="s">
        <v>4147</v>
      </c>
      <c r="K10" s="573" t="s">
        <v>4148</v>
      </c>
      <c r="L10" s="573" t="s">
        <v>4149</v>
      </c>
      <c r="M10" s="501" t="s">
        <v>4150</v>
      </c>
      <c r="N10" s="573" t="s">
        <v>4151</v>
      </c>
    </row>
    <row r="11" spans="1:14" x14ac:dyDescent="0.2">
      <c r="A11" s="221" t="s">
        <v>7811</v>
      </c>
      <c r="B11" s="221" t="s">
        <v>7836</v>
      </c>
      <c r="C11" s="221" t="s">
        <v>7839</v>
      </c>
      <c r="D11" s="221" t="s">
        <v>7841</v>
      </c>
      <c r="E11" s="221" t="s">
        <v>7863</v>
      </c>
      <c r="F11" s="221" t="s">
        <v>7864</v>
      </c>
      <c r="G11" s="221" t="s">
        <v>7865</v>
      </c>
      <c r="H11" s="221" t="s">
        <v>7866</v>
      </c>
      <c r="I11" s="221" t="s">
        <v>7867</v>
      </c>
      <c r="J11" s="221" t="s">
        <v>7868</v>
      </c>
      <c r="K11" s="221" t="s">
        <v>7869</v>
      </c>
      <c r="L11" s="221" t="s">
        <v>7871</v>
      </c>
      <c r="M11" s="221" t="s">
        <v>7872</v>
      </c>
      <c r="N11" s="221" t="s">
        <v>7873</v>
      </c>
    </row>
    <row r="12" spans="1:14" x14ac:dyDescent="0.2">
      <c r="A12" s="641"/>
      <c r="B12" s="641" t="s">
        <v>394</v>
      </c>
      <c r="C12" s="641" t="s">
        <v>621</v>
      </c>
      <c r="D12" s="641" t="s">
        <v>1304</v>
      </c>
      <c r="E12" s="641" t="s">
        <v>1927</v>
      </c>
      <c r="F12" s="655" t="s">
        <v>252</v>
      </c>
      <c r="G12" s="655" t="s">
        <v>1377</v>
      </c>
      <c r="H12" s="641" t="s">
        <v>1664</v>
      </c>
      <c r="I12" s="655" t="s">
        <v>166</v>
      </c>
      <c r="J12" s="655" t="s">
        <v>1663</v>
      </c>
      <c r="K12" s="655" t="s">
        <v>355</v>
      </c>
      <c r="L12" s="655" t="s">
        <v>354</v>
      </c>
      <c r="M12" s="655" t="s">
        <v>1328</v>
      </c>
      <c r="N12" s="655" t="s">
        <v>1322</v>
      </c>
    </row>
    <row r="13" spans="1:14" ht="51" x14ac:dyDescent="0.2">
      <c r="A13" s="82" t="s">
        <v>7116</v>
      </c>
      <c r="B13" s="82" t="s">
        <v>7116</v>
      </c>
      <c r="C13" s="82" t="s">
        <v>7116</v>
      </c>
      <c r="D13" s="82" t="s">
        <v>7116</v>
      </c>
      <c r="E13" s="80" t="s">
        <v>7437</v>
      </c>
      <c r="F13" s="80" t="s">
        <v>2108</v>
      </c>
      <c r="G13" s="80" t="s">
        <v>2108</v>
      </c>
      <c r="H13" s="80" t="s">
        <v>7408</v>
      </c>
      <c r="I13" s="80" t="s">
        <v>2106</v>
      </c>
      <c r="J13" s="80" t="s">
        <v>2106</v>
      </c>
      <c r="K13" s="80" t="s">
        <v>2106</v>
      </c>
      <c r="L13" s="80" t="s">
        <v>2106</v>
      </c>
      <c r="M13" s="80" t="s">
        <v>2106</v>
      </c>
      <c r="N13" s="80" t="s">
        <v>2107</v>
      </c>
    </row>
    <row r="14" spans="1:14" ht="63.75" x14ac:dyDescent="0.2">
      <c r="A14" s="83" t="s">
        <v>7592</v>
      </c>
      <c r="B14" s="83" t="s">
        <v>7590</v>
      </c>
      <c r="C14" s="83" t="s">
        <v>7591</v>
      </c>
      <c r="D14" s="83" t="s">
        <v>7562</v>
      </c>
      <c r="E14" s="83"/>
      <c r="F14" s="80" t="s">
        <v>4211</v>
      </c>
      <c r="G14" s="80" t="s">
        <v>4204</v>
      </c>
      <c r="H14" s="83"/>
      <c r="I14" s="80" t="s">
        <v>5042</v>
      </c>
      <c r="J14" s="80" t="s">
        <v>4360</v>
      </c>
      <c r="K14" s="80" t="s">
        <v>4424</v>
      </c>
      <c r="L14" s="80" t="s">
        <v>5094</v>
      </c>
      <c r="M14" s="80" t="s">
        <v>5095</v>
      </c>
      <c r="N14" s="80" t="s">
        <v>4678</v>
      </c>
    </row>
    <row r="15" spans="1:14" ht="25.5" x14ac:dyDescent="0.2">
      <c r="A15" s="83"/>
      <c r="B15" s="83"/>
      <c r="C15" s="83"/>
      <c r="D15" s="83"/>
      <c r="E15" s="83"/>
      <c r="F15" s="80" t="s">
        <v>4461</v>
      </c>
      <c r="G15" s="80" t="s">
        <v>4461</v>
      </c>
      <c r="H15" s="83"/>
      <c r="I15" s="80" t="s">
        <v>4261</v>
      </c>
      <c r="J15" s="80" t="s">
        <v>4261</v>
      </c>
      <c r="K15" s="80" t="s">
        <v>4261</v>
      </c>
      <c r="L15" s="80" t="s">
        <v>4261</v>
      </c>
      <c r="M15" s="80" t="s">
        <v>4261</v>
      </c>
      <c r="N15" s="80" t="s">
        <v>4461</v>
      </c>
    </row>
    <row r="16" spans="1:14" ht="25.5" x14ac:dyDescent="0.2">
      <c r="A16" s="83"/>
      <c r="B16" s="83"/>
      <c r="C16" s="83"/>
      <c r="D16" s="83"/>
      <c r="E16" s="83"/>
      <c r="F16" s="80"/>
      <c r="G16" s="80"/>
      <c r="H16" s="83"/>
      <c r="I16" s="80" t="s">
        <v>4461</v>
      </c>
      <c r="J16" s="80" t="s">
        <v>4461</v>
      </c>
      <c r="K16" s="80" t="s">
        <v>7136</v>
      </c>
      <c r="L16" s="80" t="s">
        <v>7136</v>
      </c>
      <c r="M16" s="80" t="s">
        <v>4461</v>
      </c>
      <c r="N16" s="80"/>
    </row>
    <row r="17" spans="1:14" ht="25.5" x14ac:dyDescent="0.2">
      <c r="A17" s="83"/>
      <c r="B17" s="83"/>
      <c r="C17" s="83"/>
      <c r="D17" s="83"/>
      <c r="E17" s="83"/>
      <c r="F17" s="80"/>
      <c r="G17" s="80"/>
      <c r="H17" s="83"/>
      <c r="I17" s="80"/>
      <c r="J17" s="80"/>
      <c r="K17" s="80" t="s">
        <v>4461</v>
      </c>
      <c r="L17" s="80" t="s">
        <v>4461</v>
      </c>
      <c r="M17" s="80"/>
      <c r="N17" s="80"/>
    </row>
    <row r="18" spans="1:14" x14ac:dyDescent="0.2">
      <c r="F18" s="14"/>
      <c r="G18" s="14"/>
      <c r="I18" s="14"/>
      <c r="J18" s="14"/>
      <c r="K18" s="14"/>
      <c r="L18" s="14"/>
      <c r="M18" s="14"/>
      <c r="N18" s="14"/>
    </row>
    <row r="19" spans="1:14" x14ac:dyDescent="0.2">
      <c r="A19" s="18" t="s">
        <v>7089</v>
      </c>
      <c r="F19" s="14"/>
      <c r="G19" s="14"/>
      <c r="I19" s="14"/>
      <c r="J19" s="14"/>
      <c r="K19" s="14"/>
      <c r="L19" s="14"/>
      <c r="M19" s="14"/>
      <c r="N19" s="14"/>
    </row>
    <row r="20" spans="1:14" x14ac:dyDescent="0.2">
      <c r="A20" s="11" t="s">
        <v>48</v>
      </c>
      <c r="F20" s="14"/>
      <c r="G20" s="14"/>
      <c r="I20" s="14"/>
      <c r="J20" s="14"/>
      <c r="K20" s="14"/>
      <c r="L20" s="14"/>
      <c r="M20" s="14"/>
      <c r="N20" s="14"/>
    </row>
    <row r="21" spans="1:14" x14ac:dyDescent="0.2">
      <c r="A21" s="11" t="s">
        <v>4585</v>
      </c>
      <c r="F21" s="14"/>
      <c r="G21" s="14"/>
      <c r="I21" s="14"/>
      <c r="J21" s="14"/>
      <c r="K21" s="14"/>
      <c r="L21" s="14"/>
      <c r="M21" s="14"/>
      <c r="N21" s="14"/>
    </row>
    <row r="22" spans="1:14" x14ac:dyDescent="0.2">
      <c r="F22" s="14"/>
      <c r="G22" s="14"/>
      <c r="I22" s="14"/>
      <c r="J22" s="14"/>
      <c r="K22" s="14"/>
      <c r="L22" s="14"/>
      <c r="M22" s="14"/>
      <c r="N22" s="14"/>
    </row>
    <row r="23" spans="1:14" ht="25.5" x14ac:dyDescent="0.2">
      <c r="A23" s="150" t="s">
        <v>4140</v>
      </c>
      <c r="B23" s="150" t="s">
        <v>4152</v>
      </c>
    </row>
    <row r="24" spans="1:14" x14ac:dyDescent="0.2">
      <c r="A24" s="221" t="s">
        <v>7836</v>
      </c>
      <c r="B24" s="221" t="s">
        <v>7835</v>
      </c>
    </row>
    <row r="25" spans="1:14" x14ac:dyDescent="0.2">
      <c r="A25" s="641" t="s">
        <v>394</v>
      </c>
      <c r="B25" s="655" t="s">
        <v>420</v>
      </c>
    </row>
    <row r="26" spans="1:14" x14ac:dyDescent="0.2">
      <c r="A26" s="82" t="s">
        <v>7116</v>
      </c>
      <c r="B26" s="80" t="s">
        <v>2107</v>
      </c>
    </row>
    <row r="27" spans="1:14" ht="63.75" x14ac:dyDescent="0.2">
      <c r="A27" s="83" t="s">
        <v>7590</v>
      </c>
      <c r="B27" s="80" t="s">
        <v>4651</v>
      </c>
    </row>
    <row r="28" spans="1:14" x14ac:dyDescent="0.2">
      <c r="B28" s="14"/>
    </row>
    <row r="29" spans="1:14" x14ac:dyDescent="0.2">
      <c r="A29" s="18" t="s">
        <v>7090</v>
      </c>
      <c r="B29" s="14"/>
    </row>
    <row r="30" spans="1:14" x14ac:dyDescent="0.2">
      <c r="A30" s="11" t="s">
        <v>48</v>
      </c>
      <c r="B30" s="14"/>
    </row>
    <row r="31" spans="1:14" x14ac:dyDescent="0.2">
      <c r="A31" s="11" t="s">
        <v>4585</v>
      </c>
      <c r="B31" s="14"/>
    </row>
    <row r="33" spans="1:2" ht="25.5" x14ac:dyDescent="0.2">
      <c r="A33" s="150" t="s">
        <v>4141</v>
      </c>
      <c r="B33" s="150" t="s">
        <v>4153</v>
      </c>
    </row>
    <row r="34" spans="1:2" x14ac:dyDescent="0.2">
      <c r="A34" s="221" t="s">
        <v>7839</v>
      </c>
      <c r="B34" s="221" t="s">
        <v>7838</v>
      </c>
    </row>
    <row r="35" spans="1:2" x14ac:dyDescent="0.2">
      <c r="A35" s="641" t="s">
        <v>621</v>
      </c>
      <c r="B35" s="655" t="s">
        <v>622</v>
      </c>
    </row>
    <row r="36" spans="1:2" x14ac:dyDescent="0.2">
      <c r="A36" s="82" t="s">
        <v>7116</v>
      </c>
      <c r="B36" s="80" t="s">
        <v>2107</v>
      </c>
    </row>
    <row r="37" spans="1:2" ht="63.75" x14ac:dyDescent="0.2">
      <c r="A37" s="83" t="s">
        <v>7591</v>
      </c>
      <c r="B37" s="80" t="s">
        <v>5102</v>
      </c>
    </row>
  </sheetData>
  <pageMargins left="0.7" right="0.7" top="0.78740157499999996" bottom="0.78740157499999996" header="0.3" footer="0.3"/>
  <pageSetup paperSize="9" scale="58" orientation="landscape"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2"/>
  <dimension ref="A1:P83"/>
  <sheetViews>
    <sheetView zoomScaleNormal="100" workbookViewId="0">
      <selection activeCell="E4" sqref="A4:E4"/>
    </sheetView>
  </sheetViews>
  <sheetFormatPr defaultColWidth="11.42578125" defaultRowHeight="12.75" x14ac:dyDescent="0.2"/>
  <cols>
    <col min="1" max="11" width="26" style="11" customWidth="1"/>
    <col min="12" max="12" width="12.28515625" style="11" customWidth="1"/>
    <col min="13" max="13" width="12.7109375" style="11" customWidth="1"/>
    <col min="14" max="14" width="17.140625" style="11" customWidth="1"/>
    <col min="15" max="15" width="13.28515625" style="11" customWidth="1"/>
    <col min="16" max="16" width="10.42578125" style="11" customWidth="1"/>
    <col min="17" max="17" width="13.140625" style="11" customWidth="1"/>
    <col min="18" max="18" width="11.28515625" style="11" customWidth="1"/>
    <col min="19" max="19" width="11.85546875" style="11" customWidth="1"/>
    <col min="20" max="20" width="12.42578125" style="11" customWidth="1"/>
    <col min="21" max="21" width="11" style="11" customWidth="1"/>
    <col min="22" max="16384" width="11.42578125" style="11"/>
  </cols>
  <sheetData>
    <row r="1" spans="1:16" x14ac:dyDescent="0.2">
      <c r="A1" s="18" t="s">
        <v>5293</v>
      </c>
      <c r="B1" s="740" t="str">
        <f>HYPERLINK("#List!$A$1", "Full")</f>
        <v>Full</v>
      </c>
    </row>
    <row r="2" spans="1:16" x14ac:dyDescent="0.2">
      <c r="A2" s="18"/>
    </row>
    <row r="3" spans="1:16" x14ac:dyDescent="0.2">
      <c r="A3" s="109" t="s">
        <v>4154</v>
      </c>
      <c r="C3" s="109"/>
      <c r="H3" s="555"/>
    </row>
    <row r="4" spans="1:16" x14ac:dyDescent="0.2">
      <c r="A4" s="84" t="s">
        <v>5140</v>
      </c>
      <c r="C4" s="17"/>
      <c r="M4" s="4"/>
      <c r="N4" s="4"/>
      <c r="O4" s="4"/>
      <c r="P4" s="4"/>
    </row>
    <row r="5" spans="1:16" x14ac:dyDescent="0.2">
      <c r="C5" s="17"/>
      <c r="M5" s="4"/>
      <c r="N5" s="4"/>
      <c r="O5" s="4"/>
      <c r="P5" s="4"/>
    </row>
    <row r="6" spans="1:16" x14ac:dyDescent="0.2">
      <c r="A6" s="18" t="s">
        <v>7091</v>
      </c>
      <c r="C6" s="17"/>
      <c r="M6" s="4"/>
      <c r="N6" s="4"/>
      <c r="O6" s="4"/>
      <c r="P6" s="4"/>
    </row>
    <row r="7" spans="1:16" x14ac:dyDescent="0.2">
      <c r="A7" s="11" t="s">
        <v>48</v>
      </c>
      <c r="C7" s="17"/>
      <c r="M7" s="4"/>
      <c r="N7" s="4"/>
      <c r="O7" s="4"/>
      <c r="P7" s="4"/>
    </row>
    <row r="8" spans="1:16" x14ac:dyDescent="0.2">
      <c r="A8" s="11" t="s">
        <v>4585</v>
      </c>
      <c r="C8" s="17"/>
      <c r="M8" s="4"/>
      <c r="N8" s="4"/>
      <c r="O8" s="4"/>
      <c r="P8" s="4"/>
    </row>
    <row r="10" spans="1:16" ht="25.5" x14ac:dyDescent="0.2">
      <c r="A10" s="150" t="s">
        <v>4139</v>
      </c>
      <c r="B10" s="150" t="s">
        <v>4140</v>
      </c>
      <c r="C10" s="150" t="s">
        <v>4141</v>
      </c>
      <c r="D10" s="501" t="s">
        <v>3560</v>
      </c>
      <c r="E10" s="501" t="s">
        <v>4142</v>
      </c>
      <c r="F10" s="573" t="s">
        <v>4156</v>
      </c>
      <c r="G10" s="573" t="s">
        <v>4157</v>
      </c>
      <c r="H10" s="573" t="s">
        <v>4155</v>
      </c>
      <c r="I10" s="573" t="s">
        <v>4158</v>
      </c>
      <c r="J10" s="501" t="s">
        <v>4159</v>
      </c>
      <c r="K10" s="573" t="s">
        <v>4160</v>
      </c>
    </row>
    <row r="11" spans="1:16" x14ac:dyDescent="0.2">
      <c r="A11" s="221" t="s">
        <v>7811</v>
      </c>
      <c r="B11" s="221" t="s">
        <v>7836</v>
      </c>
      <c r="C11" s="221" t="s">
        <v>7839</v>
      </c>
      <c r="D11" s="221" t="s">
        <v>7841</v>
      </c>
      <c r="E11" s="221" t="s">
        <v>7863</v>
      </c>
      <c r="F11" s="221" t="s">
        <v>7864</v>
      </c>
      <c r="G11" s="221" t="s">
        <v>7865</v>
      </c>
      <c r="H11" s="221" t="s">
        <v>7866</v>
      </c>
      <c r="I11" s="221" t="s">
        <v>7867</v>
      </c>
      <c r="J11" s="221" t="s">
        <v>7868</v>
      </c>
      <c r="K11" s="221" t="s">
        <v>7869</v>
      </c>
    </row>
    <row r="12" spans="1:16" x14ac:dyDescent="0.2">
      <c r="A12" s="641"/>
      <c r="B12" s="655" t="s">
        <v>394</v>
      </c>
      <c r="C12" s="655" t="s">
        <v>621</v>
      </c>
      <c r="D12" s="655" t="s">
        <v>1304</v>
      </c>
      <c r="E12" s="641" t="s">
        <v>1927</v>
      </c>
      <c r="F12" s="655" t="s">
        <v>252</v>
      </c>
      <c r="G12" s="655" t="s">
        <v>1377</v>
      </c>
      <c r="H12" s="641" t="s">
        <v>1664</v>
      </c>
      <c r="I12" s="655" t="s">
        <v>166</v>
      </c>
      <c r="J12" s="655" t="s">
        <v>1663</v>
      </c>
      <c r="K12" s="655" t="s">
        <v>355</v>
      </c>
    </row>
    <row r="13" spans="1:16" ht="38.25" x14ac:dyDescent="0.2">
      <c r="A13" s="82" t="s">
        <v>7116</v>
      </c>
      <c r="B13" s="82" t="s">
        <v>7116</v>
      </c>
      <c r="C13" s="82" t="s">
        <v>7116</v>
      </c>
      <c r="D13" s="82" t="s">
        <v>7116</v>
      </c>
      <c r="E13" s="80" t="s">
        <v>7436</v>
      </c>
      <c r="F13" s="80" t="s">
        <v>2108</v>
      </c>
      <c r="G13" s="80" t="s">
        <v>2108</v>
      </c>
      <c r="H13" s="80" t="s">
        <v>7408</v>
      </c>
      <c r="I13" s="80" t="s">
        <v>2106</v>
      </c>
      <c r="J13" s="80" t="s">
        <v>2106</v>
      </c>
      <c r="K13" s="80" t="s">
        <v>2106</v>
      </c>
    </row>
    <row r="14" spans="1:16" ht="38.25" x14ac:dyDescent="0.2">
      <c r="A14" s="83" t="s">
        <v>7592</v>
      </c>
      <c r="B14" s="83" t="s">
        <v>7590</v>
      </c>
      <c r="C14" s="83" t="s">
        <v>7591</v>
      </c>
      <c r="D14" s="83" t="s">
        <v>7562</v>
      </c>
      <c r="E14" s="83"/>
      <c r="F14" s="80" t="s">
        <v>4211</v>
      </c>
      <c r="G14" s="80" t="s">
        <v>4204</v>
      </c>
      <c r="H14" s="83"/>
      <c r="I14" s="80" t="s">
        <v>4425</v>
      </c>
      <c r="J14" s="80" t="s">
        <v>4359</v>
      </c>
      <c r="K14" s="80" t="s">
        <v>4360</v>
      </c>
    </row>
    <row r="15" spans="1:16" x14ac:dyDescent="0.2">
      <c r="A15" s="83"/>
      <c r="B15" s="83"/>
      <c r="C15" s="83"/>
      <c r="D15" s="83"/>
      <c r="E15" s="83"/>
      <c r="F15" s="80" t="s">
        <v>4461</v>
      </c>
      <c r="G15" s="80" t="s">
        <v>4461</v>
      </c>
      <c r="H15" s="83"/>
      <c r="I15" s="80" t="s">
        <v>4261</v>
      </c>
      <c r="J15" s="80" t="s">
        <v>4261</v>
      </c>
      <c r="K15" s="80" t="s">
        <v>4261</v>
      </c>
    </row>
    <row r="16" spans="1:16" x14ac:dyDescent="0.2">
      <c r="A16" s="83"/>
      <c r="B16" s="83"/>
      <c r="C16" s="83"/>
      <c r="D16" s="83"/>
      <c r="E16" s="83"/>
      <c r="F16" s="83"/>
      <c r="G16" s="83"/>
      <c r="H16" s="83"/>
      <c r="I16" s="80" t="s">
        <v>4461</v>
      </c>
      <c r="J16" s="80" t="s">
        <v>4461</v>
      </c>
      <c r="K16" s="80" t="s">
        <v>4461</v>
      </c>
    </row>
    <row r="17" spans="1:11" x14ac:dyDescent="0.2">
      <c r="I17" s="14"/>
      <c r="J17" s="14"/>
      <c r="K17" s="14"/>
    </row>
    <row r="18" spans="1:11" x14ac:dyDescent="0.2">
      <c r="A18" s="18" t="s">
        <v>7092</v>
      </c>
    </row>
    <row r="19" spans="1:11" x14ac:dyDescent="0.2">
      <c r="A19" s="11" t="s">
        <v>48</v>
      </c>
    </row>
    <row r="20" spans="1:11" x14ac:dyDescent="0.2">
      <c r="A20" s="11" t="s">
        <v>4585</v>
      </c>
    </row>
    <row r="22" spans="1:11" x14ac:dyDescent="0.2">
      <c r="A22" s="150" t="s">
        <v>4140</v>
      </c>
      <c r="B22" s="501" t="s">
        <v>4161</v>
      </c>
    </row>
    <row r="23" spans="1:11" x14ac:dyDescent="0.2">
      <c r="A23" s="221" t="s">
        <v>7836</v>
      </c>
      <c r="B23" s="219" t="s">
        <v>7835</v>
      </c>
    </row>
    <row r="24" spans="1:11" x14ac:dyDescent="0.2">
      <c r="A24" s="655" t="s">
        <v>394</v>
      </c>
      <c r="B24" s="655" t="s">
        <v>420</v>
      </c>
    </row>
    <row r="25" spans="1:11" x14ac:dyDescent="0.2">
      <c r="A25" s="82" t="s">
        <v>7116</v>
      </c>
      <c r="B25" s="80" t="s">
        <v>2107</v>
      </c>
    </row>
    <row r="26" spans="1:11" ht="38.25" x14ac:dyDescent="0.2">
      <c r="A26" s="83" t="s">
        <v>7590</v>
      </c>
      <c r="B26" s="80" t="s">
        <v>4651</v>
      </c>
    </row>
    <row r="28" spans="1:11" x14ac:dyDescent="0.2">
      <c r="A28" s="18" t="s">
        <v>7093</v>
      </c>
    </row>
    <row r="29" spans="1:11" x14ac:dyDescent="0.2">
      <c r="A29" s="11" t="s">
        <v>48</v>
      </c>
    </row>
    <row r="30" spans="1:11" x14ac:dyDescent="0.2">
      <c r="A30" s="11" t="s">
        <v>4585</v>
      </c>
    </row>
    <row r="32" spans="1:11" x14ac:dyDescent="0.2">
      <c r="A32" s="150" t="s">
        <v>4141</v>
      </c>
      <c r="B32" s="150" t="s">
        <v>4162</v>
      </c>
    </row>
    <row r="33" spans="1:6" x14ac:dyDescent="0.2">
      <c r="A33" s="221" t="s">
        <v>7839</v>
      </c>
      <c r="B33" s="221" t="s">
        <v>7838</v>
      </c>
    </row>
    <row r="34" spans="1:6" x14ac:dyDescent="0.2">
      <c r="A34" s="655" t="s">
        <v>621</v>
      </c>
      <c r="B34" s="655" t="s">
        <v>622</v>
      </c>
    </row>
    <row r="35" spans="1:6" x14ac:dyDescent="0.2">
      <c r="A35" s="82" t="s">
        <v>7116</v>
      </c>
      <c r="B35" s="80" t="s">
        <v>2107</v>
      </c>
    </row>
    <row r="36" spans="1:6" ht="38.25" x14ac:dyDescent="0.2">
      <c r="A36" s="73" t="s">
        <v>7591</v>
      </c>
      <c r="B36" s="80" t="s">
        <v>5102</v>
      </c>
    </row>
    <row r="38" spans="1:6" x14ac:dyDescent="0.2">
      <c r="A38" s="18" t="s">
        <v>7094</v>
      </c>
    </row>
    <row r="39" spans="1:6" x14ac:dyDescent="0.2">
      <c r="A39" s="11" t="s">
        <v>48</v>
      </c>
    </row>
    <row r="40" spans="1:6" x14ac:dyDescent="0.2">
      <c r="A40" s="11" t="s">
        <v>4585</v>
      </c>
    </row>
    <row r="42" spans="1:6" ht="25.5" x14ac:dyDescent="0.2">
      <c r="A42" s="150" t="s">
        <v>4140</v>
      </c>
      <c r="B42" s="150" t="s">
        <v>4141</v>
      </c>
      <c r="C42" s="501" t="s">
        <v>3560</v>
      </c>
      <c r="D42" s="501" t="s">
        <v>4155</v>
      </c>
      <c r="E42" s="573" t="s">
        <v>4163</v>
      </c>
      <c r="F42" s="573" t="s">
        <v>4164</v>
      </c>
    </row>
    <row r="43" spans="1:6" x14ac:dyDescent="0.2">
      <c r="A43" s="221" t="s">
        <v>7836</v>
      </c>
      <c r="B43" s="221" t="s">
        <v>7839</v>
      </c>
      <c r="C43" s="221" t="s">
        <v>7841</v>
      </c>
      <c r="D43" s="221" t="s">
        <v>7866</v>
      </c>
      <c r="E43" s="574" t="s">
        <v>7871</v>
      </c>
      <c r="F43" s="574" t="s">
        <v>7872</v>
      </c>
    </row>
    <row r="44" spans="1:6" x14ac:dyDescent="0.2">
      <c r="A44" s="655" t="s">
        <v>394</v>
      </c>
      <c r="B44" s="655" t="s">
        <v>621</v>
      </c>
      <c r="C44" s="655" t="s">
        <v>1304</v>
      </c>
      <c r="D44" s="641" t="s">
        <v>1664</v>
      </c>
      <c r="E44" s="641" t="s">
        <v>354</v>
      </c>
      <c r="F44" s="655" t="s">
        <v>1328</v>
      </c>
    </row>
    <row r="45" spans="1:6" ht="38.25" x14ac:dyDescent="0.2">
      <c r="A45" s="82" t="s">
        <v>7116</v>
      </c>
      <c r="B45" s="82" t="s">
        <v>7116</v>
      </c>
      <c r="C45" s="82" t="s">
        <v>7116</v>
      </c>
      <c r="D45" s="80" t="s">
        <v>7408</v>
      </c>
      <c r="E45" s="80" t="s">
        <v>7399</v>
      </c>
      <c r="F45" s="80" t="s">
        <v>2107</v>
      </c>
    </row>
    <row r="46" spans="1:6" ht="38.25" x14ac:dyDescent="0.2">
      <c r="A46" s="83" t="s">
        <v>7590</v>
      </c>
      <c r="B46" s="83" t="s">
        <v>7591</v>
      </c>
      <c r="C46" s="83" t="s">
        <v>7562</v>
      </c>
      <c r="D46" s="83"/>
      <c r="E46" s="83"/>
      <c r="F46" s="80" t="s">
        <v>4353</v>
      </c>
    </row>
    <row r="47" spans="1:6" ht="38.25" x14ac:dyDescent="0.2">
      <c r="A47" s="83"/>
      <c r="B47" s="83"/>
      <c r="C47" s="83"/>
      <c r="D47" s="83"/>
      <c r="E47" s="83"/>
      <c r="F47" s="80" t="s">
        <v>4679</v>
      </c>
    </row>
    <row r="48" spans="1:6" x14ac:dyDescent="0.2">
      <c r="A48" s="83"/>
      <c r="B48" s="83"/>
      <c r="C48" s="83"/>
      <c r="D48" s="83"/>
      <c r="E48" s="83"/>
      <c r="F48" s="80" t="s">
        <v>4461</v>
      </c>
    </row>
    <row r="49" spans="1:6" x14ac:dyDescent="0.2">
      <c r="F49" s="14"/>
    </row>
    <row r="50" spans="1:6" x14ac:dyDescent="0.2">
      <c r="A50" s="18" t="s">
        <v>7096</v>
      </c>
    </row>
    <row r="51" spans="1:6" x14ac:dyDescent="0.2">
      <c r="A51" s="11" t="s">
        <v>48</v>
      </c>
    </row>
    <row r="52" spans="1:6" x14ac:dyDescent="0.2">
      <c r="A52" s="11" t="s">
        <v>4585</v>
      </c>
    </row>
    <row r="54" spans="1:6" ht="25.5" x14ac:dyDescent="0.2">
      <c r="A54" s="150" t="s">
        <v>4140</v>
      </c>
      <c r="B54" s="150" t="s">
        <v>4141</v>
      </c>
      <c r="C54" s="501" t="s">
        <v>3560</v>
      </c>
      <c r="D54" s="501" t="s">
        <v>4155</v>
      </c>
      <c r="E54" s="573" t="s">
        <v>4165</v>
      </c>
    </row>
    <row r="55" spans="1:6" x14ac:dyDescent="0.2">
      <c r="A55" s="221" t="s">
        <v>7836</v>
      </c>
      <c r="B55" s="221" t="s">
        <v>7839</v>
      </c>
      <c r="C55" s="221" t="s">
        <v>7841</v>
      </c>
      <c r="D55" s="221" t="s">
        <v>7866</v>
      </c>
      <c r="E55" s="574" t="s">
        <v>7873</v>
      </c>
    </row>
    <row r="56" spans="1:6" x14ac:dyDescent="0.2">
      <c r="A56" s="655" t="s">
        <v>394</v>
      </c>
      <c r="B56" s="655" t="s">
        <v>621</v>
      </c>
      <c r="C56" s="655" t="s">
        <v>1304</v>
      </c>
      <c r="D56" s="641" t="s">
        <v>1664</v>
      </c>
      <c r="E56" s="655" t="s">
        <v>1322</v>
      </c>
    </row>
    <row r="57" spans="1:6" ht="38.25" x14ac:dyDescent="0.2">
      <c r="A57" s="82" t="s">
        <v>7116</v>
      </c>
      <c r="B57" s="82" t="s">
        <v>7116</v>
      </c>
      <c r="C57" s="82" t="s">
        <v>7116</v>
      </c>
      <c r="D57" s="80" t="s">
        <v>7408</v>
      </c>
      <c r="E57" s="80" t="s">
        <v>2107</v>
      </c>
    </row>
    <row r="58" spans="1:6" ht="38.25" x14ac:dyDescent="0.2">
      <c r="A58" s="83" t="s">
        <v>7590</v>
      </c>
      <c r="B58" s="83" t="s">
        <v>7591</v>
      </c>
      <c r="C58" s="83" t="s">
        <v>7562</v>
      </c>
      <c r="D58" s="83"/>
      <c r="E58" s="80" t="s">
        <v>4354</v>
      </c>
    </row>
    <row r="59" spans="1:6" ht="38.25" x14ac:dyDescent="0.2">
      <c r="A59" s="83"/>
      <c r="B59" s="83"/>
      <c r="C59" s="83"/>
      <c r="D59" s="83"/>
      <c r="E59" s="80" t="s">
        <v>4680</v>
      </c>
    </row>
    <row r="60" spans="1:6" x14ac:dyDescent="0.2">
      <c r="A60" s="83"/>
      <c r="B60" s="83"/>
      <c r="C60" s="83"/>
      <c r="D60" s="83"/>
      <c r="E60" s="80" t="s">
        <v>4461</v>
      </c>
    </row>
    <row r="61" spans="1:6" x14ac:dyDescent="0.2">
      <c r="E61" s="14"/>
    </row>
    <row r="62" spans="1:6" x14ac:dyDescent="0.2">
      <c r="A62" s="18" t="s">
        <v>7095</v>
      </c>
    </row>
    <row r="63" spans="1:6" x14ac:dyDescent="0.2">
      <c r="A63" s="11" t="s">
        <v>48</v>
      </c>
    </row>
    <row r="64" spans="1:6" x14ac:dyDescent="0.2">
      <c r="A64" s="11" t="s">
        <v>4585</v>
      </c>
    </row>
    <row r="66" spans="1:7" ht="25.5" x14ac:dyDescent="0.2">
      <c r="A66" s="150" t="s">
        <v>4140</v>
      </c>
      <c r="B66" s="150" t="s">
        <v>4141</v>
      </c>
      <c r="C66" s="501" t="s">
        <v>3560</v>
      </c>
      <c r="D66" s="573" t="s">
        <v>4155</v>
      </c>
      <c r="E66" s="501" t="s">
        <v>4166</v>
      </c>
      <c r="F66" s="501" t="s">
        <v>4167</v>
      </c>
    </row>
    <row r="67" spans="1:7" x14ac:dyDescent="0.2">
      <c r="A67" s="221" t="s">
        <v>7836</v>
      </c>
      <c r="B67" s="221" t="s">
        <v>7839</v>
      </c>
      <c r="C67" s="221" t="s">
        <v>7841</v>
      </c>
      <c r="D67" s="221" t="s">
        <v>7866</v>
      </c>
      <c r="E67" s="219" t="s">
        <v>7874</v>
      </c>
      <c r="F67" s="219" t="s">
        <v>7979</v>
      </c>
    </row>
    <row r="68" spans="1:7" x14ac:dyDescent="0.2">
      <c r="A68" s="655" t="s">
        <v>394</v>
      </c>
      <c r="B68" s="655" t="s">
        <v>621</v>
      </c>
      <c r="C68" s="655" t="s">
        <v>1304</v>
      </c>
      <c r="D68" s="641" t="s">
        <v>1664</v>
      </c>
      <c r="E68" s="655" t="s">
        <v>1662</v>
      </c>
      <c r="F68" s="655" t="s">
        <v>3132</v>
      </c>
    </row>
    <row r="69" spans="1:7" ht="38.25" x14ac:dyDescent="0.2">
      <c r="A69" s="82" t="s">
        <v>7116</v>
      </c>
      <c r="B69" s="82" t="s">
        <v>7116</v>
      </c>
      <c r="C69" s="82" t="s">
        <v>7116</v>
      </c>
      <c r="D69" s="80" t="s">
        <v>7408</v>
      </c>
      <c r="E69" s="80" t="s">
        <v>2107</v>
      </c>
      <c r="F69" s="80" t="s">
        <v>2107</v>
      </c>
    </row>
    <row r="70" spans="1:7" ht="38.25" x14ac:dyDescent="0.2">
      <c r="A70" s="83" t="s">
        <v>7590</v>
      </c>
      <c r="B70" s="83" t="s">
        <v>7591</v>
      </c>
      <c r="C70" s="83" t="s">
        <v>7562</v>
      </c>
      <c r="D70" s="83"/>
      <c r="E70" s="80" t="s">
        <v>4355</v>
      </c>
      <c r="F70" s="80" t="s">
        <v>4355</v>
      </c>
    </row>
    <row r="71" spans="1:7" ht="25.5" x14ac:dyDescent="0.2">
      <c r="A71" s="83"/>
      <c r="B71" s="83"/>
      <c r="C71" s="83"/>
      <c r="D71" s="83"/>
      <c r="E71" s="80" t="s">
        <v>4681</v>
      </c>
      <c r="F71" s="80" t="s">
        <v>4682</v>
      </c>
    </row>
    <row r="72" spans="1:7" x14ac:dyDescent="0.2">
      <c r="A72" s="83"/>
      <c r="B72" s="83"/>
      <c r="C72" s="83"/>
      <c r="D72" s="83"/>
      <c r="E72" s="80" t="s">
        <v>4461</v>
      </c>
      <c r="F72" s="80" t="s">
        <v>4461</v>
      </c>
    </row>
    <row r="73" spans="1:7" x14ac:dyDescent="0.2">
      <c r="E73" s="14"/>
      <c r="F73" s="14"/>
    </row>
    <row r="74" spans="1:7" x14ac:dyDescent="0.2">
      <c r="A74" s="18" t="s">
        <v>7097</v>
      </c>
    </row>
    <row r="75" spans="1:7" x14ac:dyDescent="0.2">
      <c r="A75" s="11" t="s">
        <v>48</v>
      </c>
    </row>
    <row r="76" spans="1:7" x14ac:dyDescent="0.2">
      <c r="A76" s="11" t="s">
        <v>4585</v>
      </c>
    </row>
    <row r="78" spans="1:7" ht="25.5" x14ac:dyDescent="0.2">
      <c r="A78" s="150" t="s">
        <v>4140</v>
      </c>
      <c r="B78" s="150" t="s">
        <v>4141</v>
      </c>
      <c r="C78" s="501" t="s">
        <v>3560</v>
      </c>
      <c r="D78" s="573" t="s">
        <v>4155</v>
      </c>
      <c r="E78" s="725" t="s">
        <v>4168</v>
      </c>
      <c r="F78" s="725" t="s">
        <v>4169</v>
      </c>
      <c r="G78" s="573" t="s">
        <v>3576</v>
      </c>
    </row>
    <row r="79" spans="1:7" x14ac:dyDescent="0.2">
      <c r="A79" s="221" t="s">
        <v>7836</v>
      </c>
      <c r="B79" s="221" t="s">
        <v>7839</v>
      </c>
      <c r="C79" s="221" t="s">
        <v>7841</v>
      </c>
      <c r="D79" s="574" t="s">
        <v>7866</v>
      </c>
      <c r="E79" s="219" t="s">
        <v>7980</v>
      </c>
      <c r="F79" s="574" t="s">
        <v>7883</v>
      </c>
      <c r="G79" s="832" t="s">
        <v>8280</v>
      </c>
    </row>
    <row r="80" spans="1:7" x14ac:dyDescent="0.2">
      <c r="A80" s="655" t="s">
        <v>394</v>
      </c>
      <c r="B80" s="655" t="s">
        <v>621</v>
      </c>
      <c r="C80" s="655" t="s">
        <v>1304</v>
      </c>
      <c r="D80" s="655" t="s">
        <v>1664</v>
      </c>
      <c r="E80" s="655" t="s">
        <v>3133</v>
      </c>
      <c r="F80" s="655" t="s">
        <v>3134</v>
      </c>
      <c r="G80" s="716"/>
    </row>
    <row r="81" spans="1:7" x14ac:dyDescent="0.2">
      <c r="A81" s="82" t="s">
        <v>7116</v>
      </c>
      <c r="B81" s="82" t="s">
        <v>7116</v>
      </c>
      <c r="C81" s="82" t="s">
        <v>7116</v>
      </c>
      <c r="D81" s="82" t="s">
        <v>7116</v>
      </c>
      <c r="E81" s="82" t="s">
        <v>7116</v>
      </c>
      <c r="F81" s="82" t="s">
        <v>7116</v>
      </c>
      <c r="G81" s="80" t="s">
        <v>7143</v>
      </c>
    </row>
    <row r="82" spans="1:7" ht="38.25" x14ac:dyDescent="0.2">
      <c r="A82" s="83" t="s">
        <v>7590</v>
      </c>
      <c r="B82" s="83" t="s">
        <v>7591</v>
      </c>
      <c r="C82" s="83" t="s">
        <v>7562</v>
      </c>
      <c r="D82" s="730" t="s">
        <v>7172</v>
      </c>
      <c r="E82" s="730" t="s">
        <v>4593</v>
      </c>
      <c r="F82" s="730" t="s">
        <v>4594</v>
      </c>
      <c r="G82" s="83"/>
    </row>
    <row r="83" spans="1:7" x14ac:dyDescent="0.2">
      <c r="D83" s="11" t="s">
        <v>7462</v>
      </c>
      <c r="E83" s="11" t="s">
        <v>7462</v>
      </c>
      <c r="F83" s="11" t="s">
        <v>7462</v>
      </c>
    </row>
  </sheetData>
  <pageMargins left="0.7" right="0.7" top="0.78740157499999996" bottom="0.78740157499999996" header="0.3" footer="0.3"/>
  <pageSetup paperSize="9" scale="50" orientation="landscape"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3"/>
  <dimension ref="A1:M38"/>
  <sheetViews>
    <sheetView topLeftCell="D1" zoomScale="85" zoomScaleNormal="85" workbookViewId="0">
      <selection activeCell="B15" sqref="B15:L15"/>
    </sheetView>
  </sheetViews>
  <sheetFormatPr defaultColWidth="16" defaultRowHeight="12.75" x14ac:dyDescent="0.2"/>
  <cols>
    <col min="1" max="11" width="20" style="2" customWidth="1"/>
    <col min="12" max="16384" width="16" style="2"/>
  </cols>
  <sheetData>
    <row r="1" spans="1:13" x14ac:dyDescent="0.2">
      <c r="A1" s="18" t="s">
        <v>5294</v>
      </c>
      <c r="B1" s="740" t="str">
        <f>HYPERLINK("#List!$A$1", "Full")</f>
        <v>Full</v>
      </c>
    </row>
    <row r="2" spans="1:13" x14ac:dyDescent="0.2">
      <c r="A2" s="18"/>
    </row>
    <row r="3" spans="1:13" x14ac:dyDescent="0.2">
      <c r="A3" s="578" t="s">
        <v>4170</v>
      </c>
      <c r="C3" s="578"/>
      <c r="D3" s="578"/>
      <c r="E3" s="578"/>
      <c r="F3" s="578"/>
      <c r="G3" s="578"/>
      <c r="H3" s="578"/>
      <c r="I3" s="578"/>
      <c r="J3" s="578"/>
      <c r="K3" s="578"/>
      <c r="L3" s="578"/>
      <c r="M3" s="578"/>
    </row>
    <row r="4" spans="1:13" x14ac:dyDescent="0.2">
      <c r="A4" s="579" t="s">
        <v>4171</v>
      </c>
      <c r="C4" s="578"/>
      <c r="E4" s="577"/>
      <c r="F4" s="577"/>
      <c r="G4" s="577"/>
      <c r="H4" s="577"/>
      <c r="I4" s="578"/>
      <c r="J4" s="578"/>
      <c r="K4" s="578"/>
      <c r="L4" s="578"/>
      <c r="M4" s="578"/>
    </row>
    <row r="5" spans="1:13" x14ac:dyDescent="0.2">
      <c r="A5" s="579"/>
      <c r="C5" s="578"/>
      <c r="E5" s="577"/>
      <c r="F5" s="577"/>
      <c r="G5" s="577"/>
      <c r="H5" s="577"/>
      <c r="I5" s="578"/>
      <c r="J5" s="578"/>
      <c r="K5" s="578"/>
      <c r="L5" s="578"/>
      <c r="M5" s="578"/>
    </row>
    <row r="6" spans="1:13" x14ac:dyDescent="0.2">
      <c r="A6" s="586" t="s">
        <v>7098</v>
      </c>
      <c r="C6" s="580"/>
      <c r="H6" s="581"/>
      <c r="I6" s="582"/>
      <c r="J6" s="582"/>
      <c r="K6" s="582"/>
      <c r="L6" s="582"/>
    </row>
    <row r="7" spans="1:13" x14ac:dyDescent="0.2">
      <c r="A7" s="2" t="s">
        <v>48</v>
      </c>
      <c r="C7" s="580"/>
      <c r="H7" s="581"/>
      <c r="I7" s="582"/>
      <c r="J7" s="582"/>
      <c r="K7" s="582"/>
      <c r="L7" s="582"/>
    </row>
    <row r="8" spans="1:13" x14ac:dyDescent="0.2">
      <c r="A8" s="2" t="s">
        <v>4585</v>
      </c>
      <c r="C8" s="580"/>
      <c r="H8" s="581"/>
      <c r="I8" s="582"/>
      <c r="J8" s="582"/>
      <c r="K8" s="582"/>
      <c r="L8" s="582"/>
    </row>
    <row r="9" spans="1:13" x14ac:dyDescent="0.2">
      <c r="C9" s="580"/>
      <c r="H9" s="581"/>
      <c r="I9" s="582"/>
      <c r="J9" s="582"/>
      <c r="K9" s="582"/>
      <c r="L9" s="582"/>
    </row>
    <row r="10" spans="1:13" ht="38.25" x14ac:dyDescent="0.2">
      <c r="A10" s="583" t="s">
        <v>4139</v>
      </c>
      <c r="B10" s="150" t="s">
        <v>4140</v>
      </c>
      <c r="C10" s="150" t="s">
        <v>4141</v>
      </c>
      <c r="D10" s="584" t="s">
        <v>4066</v>
      </c>
      <c r="E10" s="584" t="s">
        <v>4067</v>
      </c>
      <c r="F10" s="585" t="s">
        <v>4172</v>
      </c>
      <c r="G10" s="585" t="s">
        <v>4173</v>
      </c>
      <c r="H10" s="585" t="s">
        <v>4174</v>
      </c>
      <c r="I10" s="585" t="s">
        <v>5128</v>
      </c>
      <c r="J10" s="585" t="s">
        <v>4175</v>
      </c>
      <c r="K10" s="584" t="s">
        <v>4176</v>
      </c>
    </row>
    <row r="11" spans="1:13" x14ac:dyDescent="0.2">
      <c r="A11" s="587" t="s">
        <v>7811</v>
      </c>
      <c r="B11" s="221" t="s">
        <v>7836</v>
      </c>
      <c r="C11" s="587" t="s">
        <v>7839</v>
      </c>
      <c r="D11" s="221" t="s">
        <v>7841</v>
      </c>
      <c r="E11" s="587" t="s">
        <v>7856</v>
      </c>
      <c r="F11" s="221" t="s">
        <v>7863</v>
      </c>
      <c r="G11" s="587" t="s">
        <v>7864</v>
      </c>
      <c r="H11" s="221" t="s">
        <v>7865</v>
      </c>
      <c r="I11" s="587" t="s">
        <v>7866</v>
      </c>
      <c r="J11" s="221" t="s">
        <v>7867</v>
      </c>
      <c r="K11" s="587" t="s">
        <v>7868</v>
      </c>
    </row>
    <row r="12" spans="1:13" x14ac:dyDescent="0.2">
      <c r="A12" s="717"/>
      <c r="B12" s="718" t="s">
        <v>394</v>
      </c>
      <c r="C12" s="718" t="s">
        <v>621</v>
      </c>
      <c r="D12" s="719" t="s">
        <v>1304</v>
      </c>
      <c r="E12" s="719" t="s">
        <v>1303</v>
      </c>
      <c r="F12" s="717" t="s">
        <v>4177</v>
      </c>
      <c r="G12" s="717" t="s">
        <v>252</v>
      </c>
      <c r="H12" s="719" t="s">
        <v>1377</v>
      </c>
      <c r="I12" s="719" t="s">
        <v>1664</v>
      </c>
      <c r="J12" s="719" t="s">
        <v>166</v>
      </c>
      <c r="K12" s="719" t="s">
        <v>1663</v>
      </c>
    </row>
    <row r="13" spans="1:13" ht="38.25" x14ac:dyDescent="0.2">
      <c r="A13" s="82" t="s">
        <v>7116</v>
      </c>
      <c r="B13" s="82" t="s">
        <v>7116</v>
      </c>
      <c r="C13" s="82" t="s">
        <v>7116</v>
      </c>
      <c r="D13" s="589" t="s">
        <v>2108</v>
      </c>
      <c r="E13" s="589" t="s">
        <v>2108</v>
      </c>
      <c r="F13" s="589" t="s">
        <v>7433</v>
      </c>
      <c r="G13" s="589" t="s">
        <v>7431</v>
      </c>
      <c r="H13" s="589" t="s">
        <v>2106</v>
      </c>
      <c r="I13" s="589" t="s">
        <v>2106</v>
      </c>
      <c r="J13" s="589" t="s">
        <v>2106</v>
      </c>
      <c r="K13" s="589" t="s">
        <v>2106</v>
      </c>
    </row>
    <row r="14" spans="1:13" ht="63.75" x14ac:dyDescent="0.2">
      <c r="A14" s="590" t="s">
        <v>7592</v>
      </c>
      <c r="B14" s="590" t="s">
        <v>7590</v>
      </c>
      <c r="C14" s="590" t="s">
        <v>7591</v>
      </c>
      <c r="D14" s="589" t="s">
        <v>4209</v>
      </c>
      <c r="E14" s="589" t="s">
        <v>4210</v>
      </c>
      <c r="F14" s="590"/>
      <c r="G14" s="590"/>
      <c r="H14" s="589" t="s">
        <v>4416</v>
      </c>
      <c r="I14" s="589" t="s">
        <v>4248</v>
      </c>
      <c r="J14" s="589" t="s">
        <v>4218</v>
      </c>
      <c r="K14" s="589" t="s">
        <v>4426</v>
      </c>
    </row>
    <row r="15" spans="1:13" ht="38.25" x14ac:dyDescent="0.2">
      <c r="A15" s="590"/>
      <c r="B15" s="590"/>
      <c r="C15" s="590"/>
      <c r="D15" s="589"/>
      <c r="E15" s="589"/>
      <c r="F15" s="590"/>
      <c r="G15" s="590"/>
      <c r="H15" s="589" t="s">
        <v>4254</v>
      </c>
      <c r="I15" s="589" t="s">
        <v>7136</v>
      </c>
      <c r="J15" s="589" t="s">
        <v>4279</v>
      </c>
      <c r="K15" s="589" t="s">
        <v>4261</v>
      </c>
    </row>
    <row r="16" spans="1:13" ht="63.75" x14ac:dyDescent="0.2">
      <c r="A16" s="590"/>
      <c r="B16" s="590"/>
      <c r="C16" s="590"/>
      <c r="D16" s="589"/>
      <c r="E16" s="589"/>
      <c r="F16" s="590"/>
      <c r="G16" s="590"/>
      <c r="H16" s="589"/>
      <c r="I16" s="589"/>
      <c r="J16" s="589" t="s">
        <v>4478</v>
      </c>
      <c r="K16" s="589" t="s">
        <v>7136</v>
      </c>
    </row>
    <row r="17" spans="1:11" ht="25.5" x14ac:dyDescent="0.2">
      <c r="A17" s="590"/>
      <c r="B17" s="590"/>
      <c r="C17" s="590"/>
      <c r="D17" s="589" t="s">
        <v>4461</v>
      </c>
      <c r="E17" s="589" t="s">
        <v>4461</v>
      </c>
      <c r="F17" s="590"/>
      <c r="G17" s="590"/>
      <c r="H17" s="589" t="s">
        <v>4461</v>
      </c>
      <c r="I17" s="589" t="s">
        <v>4461</v>
      </c>
      <c r="J17" s="589" t="s">
        <v>4461</v>
      </c>
      <c r="K17" s="589" t="s">
        <v>4356</v>
      </c>
    </row>
    <row r="18" spans="1:11" ht="51" x14ac:dyDescent="0.2">
      <c r="A18" s="590"/>
      <c r="B18" s="590"/>
      <c r="C18" s="590"/>
      <c r="D18" s="589"/>
      <c r="E18" s="589"/>
      <c r="F18" s="590"/>
      <c r="G18" s="590"/>
      <c r="H18" s="589"/>
      <c r="I18" s="589"/>
      <c r="J18" s="589" t="s">
        <v>4460</v>
      </c>
      <c r="K18" s="589" t="s">
        <v>4461</v>
      </c>
    </row>
    <row r="19" spans="1:11" x14ac:dyDescent="0.2">
      <c r="D19" s="576"/>
      <c r="E19" s="576"/>
      <c r="H19" s="576"/>
      <c r="I19" s="576"/>
      <c r="J19" s="575"/>
      <c r="K19" s="576"/>
    </row>
    <row r="20" spans="1:11" x14ac:dyDescent="0.2">
      <c r="A20" s="586" t="s">
        <v>7099</v>
      </c>
    </row>
    <row r="21" spans="1:11" x14ac:dyDescent="0.2">
      <c r="A21" s="2" t="s">
        <v>48</v>
      </c>
    </row>
    <row r="22" spans="1:11" x14ac:dyDescent="0.2">
      <c r="A22" s="2" t="s">
        <v>4585</v>
      </c>
    </row>
    <row r="24" spans="1:11" ht="25.5" x14ac:dyDescent="0.2">
      <c r="A24" s="150" t="s">
        <v>4140</v>
      </c>
      <c r="B24" s="584" t="s">
        <v>4178</v>
      </c>
    </row>
    <row r="25" spans="1:11" x14ac:dyDescent="0.2">
      <c r="A25" s="221" t="s">
        <v>7836</v>
      </c>
      <c r="B25" s="588" t="s">
        <v>7835</v>
      </c>
    </row>
    <row r="26" spans="1:11" x14ac:dyDescent="0.2">
      <c r="A26" s="718" t="s">
        <v>394</v>
      </c>
      <c r="B26" s="719" t="s">
        <v>420</v>
      </c>
    </row>
    <row r="27" spans="1:11" x14ac:dyDescent="0.2">
      <c r="A27" s="82" t="s">
        <v>7116</v>
      </c>
      <c r="B27" s="589" t="s">
        <v>2107</v>
      </c>
    </row>
    <row r="28" spans="1:11" ht="63.75" x14ac:dyDescent="0.2">
      <c r="A28" s="590" t="s">
        <v>7590</v>
      </c>
      <c r="B28" s="589" t="s">
        <v>4651</v>
      </c>
    </row>
    <row r="30" spans="1:11" x14ac:dyDescent="0.2">
      <c r="A30" s="586" t="s">
        <v>7100</v>
      </c>
    </row>
    <row r="31" spans="1:11" x14ac:dyDescent="0.2">
      <c r="A31" s="2" t="s">
        <v>48</v>
      </c>
    </row>
    <row r="32" spans="1:11" x14ac:dyDescent="0.2">
      <c r="A32" s="2" t="s">
        <v>4585</v>
      </c>
    </row>
    <row r="34" spans="1:2" ht="25.5" x14ac:dyDescent="0.2">
      <c r="A34" s="150" t="s">
        <v>4141</v>
      </c>
      <c r="B34" s="584" t="s">
        <v>4179</v>
      </c>
    </row>
    <row r="35" spans="1:2" x14ac:dyDescent="0.2">
      <c r="A35" s="587" t="s">
        <v>7839</v>
      </c>
      <c r="B35" s="588" t="s">
        <v>7838</v>
      </c>
    </row>
    <row r="36" spans="1:2" x14ac:dyDescent="0.2">
      <c r="A36" s="718" t="s">
        <v>621</v>
      </c>
      <c r="B36" s="719" t="s">
        <v>622</v>
      </c>
    </row>
    <row r="37" spans="1:2" x14ac:dyDescent="0.2">
      <c r="A37" s="82" t="s">
        <v>7116</v>
      </c>
      <c r="B37" s="589" t="s">
        <v>2107</v>
      </c>
    </row>
    <row r="38" spans="1:2" ht="63.75" x14ac:dyDescent="0.2">
      <c r="A38" s="590" t="s">
        <v>7591</v>
      </c>
      <c r="B38" s="589" t="s">
        <v>5102</v>
      </c>
    </row>
  </sheetData>
  <pageMargins left="0.7" right="0.7" top="0.78740157499999996" bottom="0.78740157499999996" header="0.3" footer="0.3"/>
  <pageSetup paperSize="9" scale="79" orientation="landscape"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4"/>
  <dimension ref="A1:O51"/>
  <sheetViews>
    <sheetView topLeftCell="D1" zoomScale="85" zoomScaleNormal="85" workbookViewId="0">
      <selection activeCell="D14" sqref="D13:I14"/>
    </sheetView>
  </sheetViews>
  <sheetFormatPr defaultColWidth="11.42578125" defaultRowHeight="12.75" x14ac:dyDescent="0.2"/>
  <cols>
    <col min="1" max="10" width="23.7109375" style="11" customWidth="1"/>
    <col min="11" max="11" width="14.5703125" style="11" customWidth="1"/>
    <col min="12" max="12" width="13.7109375" style="11" customWidth="1"/>
    <col min="13" max="13" width="16.5703125" style="11" customWidth="1"/>
    <col min="14" max="14" width="16.7109375" style="11" customWidth="1"/>
    <col min="15" max="16384" width="11.42578125" style="11"/>
  </cols>
  <sheetData>
    <row r="1" spans="1:15" x14ac:dyDescent="0.2">
      <c r="A1" s="18" t="s">
        <v>5295</v>
      </c>
      <c r="B1" s="740" t="str">
        <f>HYPERLINK("#List!$A$1", "Full")</f>
        <v>Full</v>
      </c>
    </row>
    <row r="2" spans="1:15" x14ac:dyDescent="0.2">
      <c r="A2" s="18"/>
    </row>
    <row r="3" spans="1:15" x14ac:dyDescent="0.2">
      <c r="A3" s="109" t="s">
        <v>4180</v>
      </c>
      <c r="C3" s="109"/>
    </row>
    <row r="4" spans="1:15" x14ac:dyDescent="0.2">
      <c r="A4" s="84" t="s">
        <v>5129</v>
      </c>
      <c r="C4" s="109"/>
      <c r="L4" s="4"/>
      <c r="M4" s="4"/>
      <c r="N4" s="4"/>
      <c r="O4" s="4"/>
    </row>
    <row r="5" spans="1:15" x14ac:dyDescent="0.2">
      <c r="A5" s="84"/>
      <c r="C5" s="109"/>
      <c r="L5" s="4"/>
      <c r="M5" s="4"/>
      <c r="N5" s="4"/>
      <c r="O5" s="4"/>
    </row>
    <row r="6" spans="1:15" x14ac:dyDescent="0.2">
      <c r="A6" s="18" t="s">
        <v>7101</v>
      </c>
      <c r="B6" s="18"/>
    </row>
    <row r="7" spans="1:15" x14ac:dyDescent="0.2">
      <c r="A7" s="11" t="s">
        <v>48</v>
      </c>
      <c r="B7" s="18"/>
    </row>
    <row r="8" spans="1:15" x14ac:dyDescent="0.2">
      <c r="A8" s="11" t="s">
        <v>4585</v>
      </c>
      <c r="B8" s="18"/>
    </row>
    <row r="9" spans="1:15" x14ac:dyDescent="0.2">
      <c r="B9" s="18"/>
    </row>
    <row r="10" spans="1:15" ht="38.25" x14ac:dyDescent="0.2">
      <c r="A10" s="150" t="s">
        <v>4139</v>
      </c>
      <c r="B10" s="150" t="s">
        <v>4140</v>
      </c>
      <c r="C10" s="150" t="s">
        <v>4141</v>
      </c>
      <c r="D10" s="573" t="s">
        <v>4142</v>
      </c>
      <c r="E10" s="573" t="s">
        <v>4144</v>
      </c>
      <c r="F10" s="573" t="s">
        <v>4181</v>
      </c>
      <c r="G10" s="573" t="s">
        <v>4182</v>
      </c>
      <c r="H10" s="573" t="s">
        <v>4143</v>
      </c>
      <c r="I10" s="573" t="s">
        <v>4183</v>
      </c>
      <c r="J10" s="573" t="s">
        <v>5130</v>
      </c>
    </row>
    <row r="11" spans="1:15" x14ac:dyDescent="0.2">
      <c r="A11" s="221" t="s">
        <v>7811</v>
      </c>
      <c r="B11" s="221" t="s">
        <v>7836</v>
      </c>
      <c r="C11" s="221" t="s">
        <v>7839</v>
      </c>
      <c r="D11" s="221" t="s">
        <v>7841</v>
      </c>
      <c r="E11" s="221" t="s">
        <v>7856</v>
      </c>
      <c r="F11" s="221" t="s">
        <v>7863</v>
      </c>
      <c r="G11" s="221" t="s">
        <v>7864</v>
      </c>
      <c r="H11" s="221" t="s">
        <v>7865</v>
      </c>
      <c r="I11" s="221" t="s">
        <v>7866</v>
      </c>
      <c r="J11" s="221" t="s">
        <v>7867</v>
      </c>
    </row>
    <row r="12" spans="1:15" x14ac:dyDescent="0.2">
      <c r="A12" s="641"/>
      <c r="B12" s="655" t="s">
        <v>394</v>
      </c>
      <c r="C12" s="655" t="s">
        <v>621</v>
      </c>
      <c r="D12" s="641" t="s">
        <v>1304</v>
      </c>
      <c r="E12" s="655" t="s">
        <v>1303</v>
      </c>
      <c r="F12" s="655" t="s">
        <v>1927</v>
      </c>
      <c r="G12" s="655" t="s">
        <v>252</v>
      </c>
      <c r="H12" s="641" t="s">
        <v>1377</v>
      </c>
      <c r="I12" s="655" t="s">
        <v>1664</v>
      </c>
      <c r="J12" s="655" t="s">
        <v>166</v>
      </c>
    </row>
    <row r="13" spans="1:15" ht="63.75" x14ac:dyDescent="0.2">
      <c r="A13" s="82" t="s">
        <v>7116</v>
      </c>
      <c r="B13" s="82" t="s">
        <v>7116</v>
      </c>
      <c r="C13" s="82" t="s">
        <v>7116</v>
      </c>
      <c r="D13" s="80" t="s">
        <v>7438</v>
      </c>
      <c r="E13" s="80" t="s">
        <v>2108</v>
      </c>
      <c r="F13" s="80" t="s">
        <v>2108</v>
      </c>
      <c r="G13" s="80" t="s">
        <v>2108</v>
      </c>
      <c r="H13" s="80" t="s">
        <v>7408</v>
      </c>
      <c r="I13" s="80" t="s">
        <v>2107</v>
      </c>
      <c r="J13" s="80" t="s">
        <v>2106</v>
      </c>
    </row>
    <row r="14" spans="1:15" ht="51" x14ac:dyDescent="0.2">
      <c r="A14" s="73" t="s">
        <v>7592</v>
      </c>
      <c r="B14" s="73" t="s">
        <v>7590</v>
      </c>
      <c r="C14" s="73" t="s">
        <v>7591</v>
      </c>
      <c r="D14" s="83"/>
      <c r="E14" s="80" t="s">
        <v>4211</v>
      </c>
      <c r="F14" s="80" t="s">
        <v>5051</v>
      </c>
      <c r="G14" s="80" t="s">
        <v>5052</v>
      </c>
      <c r="H14" s="83"/>
      <c r="I14" s="80" t="s">
        <v>4683</v>
      </c>
      <c r="J14" s="80" t="s">
        <v>4360</v>
      </c>
    </row>
    <row r="15" spans="1:15" x14ac:dyDescent="0.2">
      <c r="A15" s="83"/>
      <c r="B15" s="83"/>
      <c r="C15" s="83"/>
      <c r="D15" s="83"/>
      <c r="E15" s="80" t="s">
        <v>4461</v>
      </c>
      <c r="F15" s="80" t="s">
        <v>4461</v>
      </c>
      <c r="G15" s="80" t="s">
        <v>4461</v>
      </c>
      <c r="H15" s="83"/>
      <c r="I15" s="80" t="s">
        <v>4461</v>
      </c>
      <c r="J15" s="80" t="s">
        <v>4261</v>
      </c>
    </row>
    <row r="16" spans="1:15" x14ac:dyDescent="0.2">
      <c r="A16" s="83"/>
      <c r="B16" s="83"/>
      <c r="C16" s="83"/>
      <c r="D16" s="83"/>
      <c r="E16" s="80"/>
      <c r="F16" s="80"/>
      <c r="G16" s="80"/>
      <c r="H16" s="83"/>
      <c r="I16" s="80"/>
      <c r="J16" s="80" t="s">
        <v>4461</v>
      </c>
    </row>
    <row r="17" spans="1:10" x14ac:dyDescent="0.2">
      <c r="E17" s="14"/>
      <c r="F17" s="14"/>
      <c r="G17" s="14"/>
      <c r="I17" s="14"/>
      <c r="J17" s="14"/>
    </row>
    <row r="18" spans="1:10" x14ac:dyDescent="0.2">
      <c r="A18" s="18" t="s">
        <v>7102</v>
      </c>
    </row>
    <row r="19" spans="1:10" x14ac:dyDescent="0.2">
      <c r="A19" s="11" t="s">
        <v>48</v>
      </c>
    </row>
    <row r="20" spans="1:10" x14ac:dyDescent="0.2">
      <c r="A20" s="11" t="s">
        <v>4585</v>
      </c>
    </row>
    <row r="22" spans="1:10" ht="25.5" x14ac:dyDescent="0.2">
      <c r="A22" s="150" t="s">
        <v>4140</v>
      </c>
      <c r="B22" s="573" t="s">
        <v>4184</v>
      </c>
    </row>
    <row r="23" spans="1:10" x14ac:dyDescent="0.2">
      <c r="A23" s="221" t="s">
        <v>7836</v>
      </c>
      <c r="B23" s="574" t="s">
        <v>7835</v>
      </c>
    </row>
    <row r="24" spans="1:10" x14ac:dyDescent="0.2">
      <c r="A24" s="655" t="s">
        <v>394</v>
      </c>
      <c r="B24" s="655" t="s">
        <v>420</v>
      </c>
    </row>
    <row r="25" spans="1:10" x14ac:dyDescent="0.2">
      <c r="A25" s="82" t="s">
        <v>7116</v>
      </c>
      <c r="B25" s="80" t="s">
        <v>2107</v>
      </c>
    </row>
    <row r="26" spans="1:10" ht="38.25" x14ac:dyDescent="0.2">
      <c r="A26" s="73" t="s">
        <v>7590</v>
      </c>
      <c r="B26" s="80" t="s">
        <v>4651</v>
      </c>
    </row>
    <row r="28" spans="1:10" x14ac:dyDescent="0.2">
      <c r="A28" s="18" t="s">
        <v>7103</v>
      </c>
    </row>
    <row r="29" spans="1:10" x14ac:dyDescent="0.2">
      <c r="A29" s="11" t="s">
        <v>48</v>
      </c>
    </row>
    <row r="30" spans="1:10" x14ac:dyDescent="0.2">
      <c r="A30" s="11" t="s">
        <v>4585</v>
      </c>
    </row>
    <row r="32" spans="1:10" ht="25.5" x14ac:dyDescent="0.2">
      <c r="A32" s="150" t="s">
        <v>4141</v>
      </c>
      <c r="B32" s="573" t="s">
        <v>4185</v>
      </c>
    </row>
    <row r="33" spans="1:12" x14ac:dyDescent="0.2">
      <c r="A33" s="221" t="s">
        <v>7839</v>
      </c>
      <c r="B33" s="574" t="s">
        <v>7838</v>
      </c>
    </row>
    <row r="34" spans="1:12" x14ac:dyDescent="0.2">
      <c r="A34" s="655" t="s">
        <v>621</v>
      </c>
      <c r="B34" s="655" t="s">
        <v>622</v>
      </c>
    </row>
    <row r="35" spans="1:12" x14ac:dyDescent="0.2">
      <c r="A35" s="82" t="s">
        <v>7116</v>
      </c>
      <c r="B35" s="80" t="s">
        <v>2107</v>
      </c>
    </row>
    <row r="36" spans="1:12" ht="38.25" x14ac:dyDescent="0.2">
      <c r="A36" s="4" t="s">
        <v>7591</v>
      </c>
      <c r="B36" s="80" t="s">
        <v>5102</v>
      </c>
    </row>
    <row r="38" spans="1:12" x14ac:dyDescent="0.2">
      <c r="A38" s="18" t="s">
        <v>7104</v>
      </c>
    </row>
    <row r="39" spans="1:12" x14ac:dyDescent="0.2">
      <c r="A39" s="11" t="s">
        <v>48</v>
      </c>
    </row>
    <row r="40" spans="1:12" x14ac:dyDescent="0.2">
      <c r="A40" s="11" t="s">
        <v>4585</v>
      </c>
    </row>
    <row r="42" spans="1:12" ht="51" x14ac:dyDescent="0.2">
      <c r="A42" s="150" t="s">
        <v>4140</v>
      </c>
      <c r="B42" s="150" t="s">
        <v>4141</v>
      </c>
      <c r="C42" s="573" t="s">
        <v>4143</v>
      </c>
      <c r="D42" s="573" t="s">
        <v>4186</v>
      </c>
      <c r="E42" s="573" t="s">
        <v>4187</v>
      </c>
      <c r="L42" s="17"/>
    </row>
    <row r="43" spans="1:12" x14ac:dyDescent="0.2">
      <c r="A43" s="221" t="s">
        <v>7836</v>
      </c>
      <c r="B43" s="221" t="s">
        <v>7839</v>
      </c>
      <c r="C43" s="221" t="s">
        <v>7865</v>
      </c>
      <c r="D43" s="574" t="s">
        <v>7868</v>
      </c>
      <c r="E43" s="574" t="s">
        <v>7869</v>
      </c>
      <c r="L43" s="17"/>
    </row>
    <row r="44" spans="1:12" x14ac:dyDescent="0.2">
      <c r="A44" s="655" t="s">
        <v>394</v>
      </c>
      <c r="B44" s="655" t="s">
        <v>621</v>
      </c>
      <c r="C44" s="655" t="s">
        <v>1377</v>
      </c>
      <c r="D44" s="655" t="s">
        <v>1663</v>
      </c>
      <c r="E44" s="655" t="s">
        <v>355</v>
      </c>
      <c r="J44" s="17"/>
      <c r="K44" s="17"/>
      <c r="L44" s="17"/>
    </row>
    <row r="45" spans="1:12" ht="38.25" x14ac:dyDescent="0.2">
      <c r="A45" s="82" t="s">
        <v>7116</v>
      </c>
      <c r="B45" s="82" t="s">
        <v>7116</v>
      </c>
      <c r="C45" s="80" t="s">
        <v>7408</v>
      </c>
      <c r="D45" s="80" t="s">
        <v>2106</v>
      </c>
      <c r="E45" s="80" t="s">
        <v>2106</v>
      </c>
      <c r="J45" s="17"/>
      <c r="K45" s="17"/>
      <c r="L45" s="17"/>
    </row>
    <row r="46" spans="1:12" ht="38.25" x14ac:dyDescent="0.2">
      <c r="A46" s="4" t="s">
        <v>7590</v>
      </c>
      <c r="B46" s="4" t="s">
        <v>7591</v>
      </c>
      <c r="C46" s="83"/>
      <c r="D46" s="80" t="s">
        <v>4373</v>
      </c>
      <c r="E46" s="80" t="s">
        <v>4373</v>
      </c>
      <c r="L46" s="17"/>
    </row>
    <row r="47" spans="1:12" x14ac:dyDescent="0.2">
      <c r="A47" s="83"/>
      <c r="B47" s="83"/>
      <c r="C47" s="83"/>
      <c r="D47" s="80" t="s">
        <v>4219</v>
      </c>
      <c r="E47" s="80" t="s">
        <v>4220</v>
      </c>
    </row>
    <row r="48" spans="1:12" ht="25.5" x14ac:dyDescent="0.2">
      <c r="A48" s="83"/>
      <c r="B48" s="83"/>
      <c r="C48" s="83"/>
      <c r="D48" s="80" t="s">
        <v>4586</v>
      </c>
      <c r="E48" s="80" t="s">
        <v>4586</v>
      </c>
    </row>
    <row r="49" spans="1:5" x14ac:dyDescent="0.2">
      <c r="A49" s="83"/>
      <c r="B49" s="83"/>
      <c r="C49" s="83"/>
      <c r="D49" s="80" t="s">
        <v>4287</v>
      </c>
      <c r="E49" s="80" t="s">
        <v>5069</v>
      </c>
    </row>
    <row r="50" spans="1:5" x14ac:dyDescent="0.2">
      <c r="A50" s="83"/>
      <c r="B50" s="83"/>
      <c r="C50" s="83"/>
      <c r="D50" s="80" t="s">
        <v>4357</v>
      </c>
      <c r="E50" s="80" t="s">
        <v>4357</v>
      </c>
    </row>
    <row r="51" spans="1:5" x14ac:dyDescent="0.2">
      <c r="A51" s="83"/>
      <c r="B51" s="83"/>
      <c r="C51" s="83"/>
      <c r="D51" s="80" t="s">
        <v>4461</v>
      </c>
      <c r="E51" s="80" t="s">
        <v>4461</v>
      </c>
    </row>
  </sheetData>
  <pageMargins left="0.7" right="0.7" top="0.78740157499999996" bottom="0.78740157499999996" header="0.3" footer="0.3"/>
  <pageSetup paperSize="9" scale="69" orientation="landscape"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5"/>
  <dimension ref="A1:R28"/>
  <sheetViews>
    <sheetView topLeftCell="A4" zoomScale="85" zoomScaleNormal="85" workbookViewId="0">
      <selection activeCell="B14" sqref="B14"/>
    </sheetView>
  </sheetViews>
  <sheetFormatPr defaultColWidth="11.42578125" defaultRowHeight="12.75" x14ac:dyDescent="0.2"/>
  <cols>
    <col min="1" max="3" width="18.28515625" style="109" customWidth="1"/>
    <col min="4" max="5" width="18.28515625" style="555" customWidth="1"/>
    <col min="6" max="9" width="18.28515625" style="109" customWidth="1"/>
    <col min="10" max="12" width="18.28515625" style="555" customWidth="1"/>
    <col min="13" max="13" width="18.28515625" style="109" customWidth="1"/>
    <col min="14" max="14" width="18.28515625" style="555" customWidth="1"/>
    <col min="15" max="15" width="18.28515625" style="109" customWidth="1"/>
    <col min="16" max="16" width="24" style="109" customWidth="1"/>
    <col min="17" max="17" width="12.42578125" style="17" bestFit="1" customWidth="1"/>
    <col min="18" max="18" width="13.42578125" style="17" bestFit="1" customWidth="1"/>
    <col min="19" max="19" width="15.85546875" style="109" bestFit="1" customWidth="1"/>
    <col min="20" max="16384" width="11.42578125" style="109"/>
  </cols>
  <sheetData>
    <row r="1" spans="1:18" x14ac:dyDescent="0.2">
      <c r="A1" s="18" t="s">
        <v>5296</v>
      </c>
      <c r="B1" s="740" t="str">
        <f>HYPERLINK("#List!$A$1", "Full")</f>
        <v>Full</v>
      </c>
    </row>
    <row r="2" spans="1:18" x14ac:dyDescent="0.2">
      <c r="O2" s="555"/>
    </row>
    <row r="3" spans="1:18" x14ac:dyDescent="0.2">
      <c r="A3" s="134" t="s">
        <v>2089</v>
      </c>
      <c r="D3" s="4"/>
      <c r="E3" s="4"/>
      <c r="F3" s="4"/>
      <c r="G3" s="4"/>
      <c r="H3" s="556"/>
      <c r="I3" s="556"/>
      <c r="N3" s="591"/>
      <c r="O3" s="556"/>
    </row>
    <row r="4" spans="1:18" x14ac:dyDescent="0.2">
      <c r="A4" s="134" t="s">
        <v>4188</v>
      </c>
      <c r="C4" s="18"/>
      <c r="E4" s="109"/>
      <c r="H4" s="555"/>
      <c r="I4" s="555"/>
      <c r="K4" s="109"/>
      <c r="L4" s="109"/>
      <c r="N4" s="109"/>
      <c r="Q4" s="109"/>
      <c r="R4" s="109"/>
    </row>
    <row r="5" spans="1:18" x14ac:dyDescent="0.2">
      <c r="A5" s="134"/>
      <c r="C5" s="18"/>
      <c r="E5" s="109"/>
      <c r="H5" s="555"/>
      <c r="I5" s="555"/>
      <c r="K5" s="109"/>
      <c r="L5" s="109"/>
      <c r="N5" s="109"/>
      <c r="Q5" s="109"/>
      <c r="R5" s="109"/>
    </row>
    <row r="6" spans="1:18" x14ac:dyDescent="0.2">
      <c r="A6" s="18" t="s">
        <v>7105</v>
      </c>
      <c r="C6" s="18"/>
      <c r="E6" s="109"/>
      <c r="H6" s="555"/>
      <c r="I6" s="555"/>
      <c r="K6" s="109"/>
      <c r="L6" s="109"/>
      <c r="N6" s="109"/>
      <c r="Q6" s="109"/>
      <c r="R6" s="109"/>
    </row>
    <row r="7" spans="1:18" x14ac:dyDescent="0.2">
      <c r="A7" s="109" t="s">
        <v>48</v>
      </c>
      <c r="C7" s="18"/>
      <c r="E7" s="109"/>
      <c r="H7" s="555"/>
      <c r="I7" s="555"/>
      <c r="K7" s="109"/>
      <c r="L7" s="109"/>
      <c r="N7" s="109"/>
      <c r="Q7" s="109"/>
      <c r="R7" s="109"/>
    </row>
    <row r="8" spans="1:18" x14ac:dyDescent="0.2">
      <c r="A8" s="109" t="s">
        <v>4585</v>
      </c>
      <c r="C8" s="18"/>
      <c r="E8" s="109"/>
      <c r="H8" s="555"/>
      <c r="I8" s="555"/>
      <c r="K8" s="109"/>
      <c r="L8" s="109"/>
      <c r="N8" s="109"/>
      <c r="Q8" s="109"/>
      <c r="R8" s="109"/>
    </row>
    <row r="9" spans="1:18" x14ac:dyDescent="0.2">
      <c r="C9" s="18"/>
      <c r="E9" s="109"/>
      <c r="H9" s="555"/>
      <c r="I9" s="555"/>
      <c r="K9" s="109"/>
      <c r="L9" s="109"/>
      <c r="N9" s="109"/>
      <c r="Q9" s="109"/>
      <c r="R9" s="109"/>
    </row>
    <row r="10" spans="1:18" ht="63.75" x14ac:dyDescent="0.2">
      <c r="A10" s="150" t="s">
        <v>5099</v>
      </c>
      <c r="B10" s="501" t="s">
        <v>5100</v>
      </c>
      <c r="C10" s="150" t="s">
        <v>4192</v>
      </c>
      <c r="D10" s="553" t="s">
        <v>4189</v>
      </c>
      <c r="E10" s="553" t="s">
        <v>4190</v>
      </c>
      <c r="F10" s="553" t="s">
        <v>4093</v>
      </c>
      <c r="G10" s="553" t="s">
        <v>14</v>
      </c>
      <c r="H10" s="553" t="s">
        <v>4191</v>
      </c>
      <c r="I10" s="501" t="s">
        <v>4193</v>
      </c>
      <c r="J10" s="501" t="s">
        <v>4194</v>
      </c>
      <c r="K10" s="501" t="s">
        <v>4061</v>
      </c>
      <c r="L10" s="501" t="s">
        <v>4196</v>
      </c>
      <c r="M10" s="501" t="s">
        <v>4195</v>
      </c>
      <c r="N10" s="501" t="s">
        <v>4197</v>
      </c>
      <c r="O10" s="501" t="s">
        <v>4198</v>
      </c>
      <c r="Q10" s="109"/>
      <c r="R10" s="109"/>
    </row>
    <row r="11" spans="1:18" x14ac:dyDescent="0.2">
      <c r="A11" s="221" t="s">
        <v>7835</v>
      </c>
      <c r="B11" s="219" t="s">
        <v>7865</v>
      </c>
      <c r="C11" s="221" t="s">
        <v>7811</v>
      </c>
      <c r="D11" s="219" t="s">
        <v>7838</v>
      </c>
      <c r="E11" s="221" t="s">
        <v>7837</v>
      </c>
      <c r="F11" s="219" t="s">
        <v>7841</v>
      </c>
      <c r="G11" s="221" t="s">
        <v>7856</v>
      </c>
      <c r="H11" s="219" t="s">
        <v>7863</v>
      </c>
      <c r="I11" s="221" t="s">
        <v>7866</v>
      </c>
      <c r="J11" s="219" t="s">
        <v>7867</v>
      </c>
      <c r="K11" s="221" t="s">
        <v>7868</v>
      </c>
      <c r="L11" s="219" t="s">
        <v>7869</v>
      </c>
      <c r="M11" s="221" t="s">
        <v>7871</v>
      </c>
      <c r="N11" s="219" t="s">
        <v>7872</v>
      </c>
      <c r="O11" s="221" t="s">
        <v>7873</v>
      </c>
      <c r="Q11" s="109"/>
      <c r="R11" s="109"/>
    </row>
    <row r="12" spans="1:18" x14ac:dyDescent="0.2">
      <c r="A12" s="627" t="s">
        <v>27</v>
      </c>
      <c r="B12" s="627" t="s">
        <v>33</v>
      </c>
      <c r="C12" s="627" t="s">
        <v>24</v>
      </c>
      <c r="D12" s="627" t="s">
        <v>25</v>
      </c>
      <c r="E12" s="627" t="s">
        <v>26</v>
      </c>
      <c r="F12" s="627" t="s">
        <v>29</v>
      </c>
      <c r="G12" s="627" t="s">
        <v>30</v>
      </c>
      <c r="H12" s="627" t="s">
        <v>31</v>
      </c>
      <c r="I12" s="627" t="s">
        <v>34</v>
      </c>
      <c r="J12" s="627" t="s">
        <v>35</v>
      </c>
      <c r="K12" s="627" t="s">
        <v>108</v>
      </c>
      <c r="L12" s="627" t="s">
        <v>36</v>
      </c>
      <c r="M12" s="627" t="s">
        <v>37</v>
      </c>
      <c r="N12" s="627" t="s">
        <v>38</v>
      </c>
      <c r="O12" s="627" t="s">
        <v>39</v>
      </c>
      <c r="Q12" s="109"/>
      <c r="R12" s="109"/>
    </row>
    <row r="13" spans="1:18" ht="51" x14ac:dyDescent="0.2">
      <c r="A13" s="82" t="s">
        <v>7116</v>
      </c>
      <c r="B13" s="82" t="s">
        <v>7116</v>
      </c>
      <c r="C13" s="80" t="s">
        <v>2107</v>
      </c>
      <c r="D13" s="80" t="s">
        <v>2107</v>
      </c>
      <c r="E13" s="80" t="s">
        <v>7403</v>
      </c>
      <c r="F13" s="80" t="s">
        <v>2107</v>
      </c>
      <c r="G13" s="80" t="s">
        <v>2107</v>
      </c>
      <c r="H13" s="80" t="s">
        <v>7421</v>
      </c>
      <c r="I13" s="80" t="s">
        <v>2108</v>
      </c>
      <c r="J13" s="80" t="s">
        <v>2106</v>
      </c>
      <c r="K13" s="80" t="s">
        <v>7408</v>
      </c>
      <c r="L13" s="80" t="s">
        <v>2106</v>
      </c>
      <c r="M13" s="80" t="s">
        <v>2106</v>
      </c>
      <c r="N13" s="80" t="s">
        <v>2106</v>
      </c>
      <c r="O13" s="80" t="s">
        <v>2107</v>
      </c>
      <c r="Q13" s="109"/>
      <c r="R13" s="109"/>
    </row>
    <row r="14" spans="1:18" ht="51" x14ac:dyDescent="0.2">
      <c r="A14" s="143" t="s">
        <v>7562</v>
      </c>
      <c r="B14" s="143" t="s">
        <v>7561</v>
      </c>
      <c r="C14" s="80" t="s">
        <v>4684</v>
      </c>
      <c r="D14" s="80" t="s">
        <v>7189</v>
      </c>
      <c r="E14" s="143"/>
      <c r="F14" s="80" t="s">
        <v>7176</v>
      </c>
      <c r="G14" s="80" t="s">
        <v>7177</v>
      </c>
      <c r="H14" s="143"/>
      <c r="I14" s="80" t="s">
        <v>4204</v>
      </c>
      <c r="J14" s="80" t="s">
        <v>4360</v>
      </c>
      <c r="K14" s="592"/>
      <c r="L14" s="80" t="s">
        <v>4373</v>
      </c>
      <c r="M14" s="80" t="s">
        <v>4373</v>
      </c>
      <c r="N14" s="80" t="s">
        <v>4219</v>
      </c>
      <c r="O14" s="80" t="s">
        <v>5054</v>
      </c>
      <c r="Q14" s="109"/>
      <c r="R14" s="109"/>
    </row>
    <row r="15" spans="1:18" ht="51" x14ac:dyDescent="0.2">
      <c r="A15" s="143"/>
      <c r="B15" s="143"/>
      <c r="C15" s="143"/>
      <c r="D15" s="143"/>
      <c r="E15" s="592"/>
      <c r="F15" s="143"/>
      <c r="G15" s="592"/>
      <c r="H15" s="143"/>
      <c r="I15" s="80"/>
      <c r="J15" s="80" t="s">
        <v>4242</v>
      </c>
      <c r="K15" s="592"/>
      <c r="L15" s="80" t="s">
        <v>4242</v>
      </c>
      <c r="M15" s="80" t="s">
        <v>4242</v>
      </c>
      <c r="N15" s="80" t="s">
        <v>4285</v>
      </c>
      <c r="O15" s="80"/>
      <c r="Q15" s="109"/>
      <c r="R15" s="109"/>
    </row>
    <row r="16" spans="1:18" ht="25.5" x14ac:dyDescent="0.2">
      <c r="A16" s="143"/>
      <c r="B16" s="143"/>
      <c r="C16" s="143"/>
      <c r="D16" s="143"/>
      <c r="E16" s="592"/>
      <c r="F16" s="143"/>
      <c r="G16" s="592"/>
      <c r="H16" s="592"/>
      <c r="I16" s="80"/>
      <c r="J16" s="80"/>
      <c r="K16" s="592"/>
      <c r="L16" s="80" t="s">
        <v>5001</v>
      </c>
      <c r="M16" s="80" t="s">
        <v>5000</v>
      </c>
      <c r="N16" s="80" t="s">
        <v>4470</v>
      </c>
      <c r="O16" s="80"/>
      <c r="Q16" s="109"/>
      <c r="R16" s="109"/>
    </row>
    <row r="17" spans="1:18" x14ac:dyDescent="0.2">
      <c r="D17" s="109"/>
      <c r="E17" s="109"/>
      <c r="J17" s="109"/>
      <c r="K17" s="109"/>
      <c r="L17" s="109"/>
      <c r="N17" s="109"/>
      <c r="Q17" s="109"/>
      <c r="R17" s="109"/>
    </row>
    <row r="18" spans="1:18" x14ac:dyDescent="0.2">
      <c r="A18" s="18" t="s">
        <v>7106</v>
      </c>
      <c r="C18" s="555"/>
      <c r="D18" s="109"/>
      <c r="E18" s="109"/>
      <c r="G18" s="555"/>
      <c r="I18" s="555"/>
      <c r="K18" s="109"/>
      <c r="L18" s="109"/>
      <c r="N18" s="109"/>
      <c r="Q18" s="109"/>
      <c r="R18" s="109"/>
    </row>
    <row r="19" spans="1:18" x14ac:dyDescent="0.2">
      <c r="A19" s="109" t="s">
        <v>48</v>
      </c>
      <c r="C19" s="555"/>
      <c r="D19" s="109"/>
      <c r="E19" s="109"/>
      <c r="Q19" s="109"/>
      <c r="R19" s="109"/>
    </row>
    <row r="20" spans="1:18" x14ac:dyDescent="0.2">
      <c r="A20" s="109" t="s">
        <v>4585</v>
      </c>
      <c r="D20" s="109"/>
      <c r="E20" s="109"/>
      <c r="H20" s="555"/>
      <c r="I20" s="555"/>
      <c r="M20" s="555"/>
      <c r="N20" s="109"/>
      <c r="O20" s="555"/>
      <c r="Q20" s="109"/>
      <c r="R20" s="109"/>
    </row>
    <row r="21" spans="1:18" x14ac:dyDescent="0.2">
      <c r="D21" s="109"/>
      <c r="E21" s="109"/>
      <c r="H21" s="555"/>
      <c r="I21" s="555"/>
      <c r="Q21" s="109"/>
      <c r="R21" s="109"/>
    </row>
    <row r="22" spans="1:18" ht="25.5" x14ac:dyDescent="0.2">
      <c r="A22" s="501" t="s">
        <v>2053</v>
      </c>
      <c r="B22" s="501" t="s">
        <v>4199</v>
      </c>
      <c r="D22" s="109"/>
      <c r="E22" s="109"/>
      <c r="H22" s="555"/>
      <c r="I22" s="555"/>
      <c r="K22" s="109"/>
      <c r="L22" s="109"/>
      <c r="N22" s="109"/>
      <c r="Q22" s="109"/>
      <c r="R22" s="109"/>
    </row>
    <row r="23" spans="1:18" x14ac:dyDescent="0.2">
      <c r="A23" s="219" t="s">
        <v>7839</v>
      </c>
      <c r="B23" s="219" t="s">
        <v>7864</v>
      </c>
      <c r="D23" s="109"/>
      <c r="E23" s="109"/>
      <c r="H23" s="555"/>
      <c r="I23" s="555"/>
      <c r="K23" s="109"/>
      <c r="L23" s="109"/>
      <c r="N23" s="109"/>
      <c r="Q23" s="109"/>
      <c r="R23" s="109"/>
    </row>
    <row r="24" spans="1:18" x14ac:dyDescent="0.2">
      <c r="A24" s="627" t="s">
        <v>33</v>
      </c>
      <c r="B24" s="627" t="s">
        <v>32</v>
      </c>
      <c r="D24" s="109"/>
      <c r="E24" s="109"/>
      <c r="H24" s="555"/>
      <c r="I24" s="555"/>
      <c r="K24" s="17"/>
      <c r="L24" s="109"/>
      <c r="N24" s="109"/>
      <c r="Q24" s="109"/>
      <c r="R24" s="109"/>
    </row>
    <row r="25" spans="1:18" x14ac:dyDescent="0.2">
      <c r="A25" s="82" t="s">
        <v>7116</v>
      </c>
      <c r="B25" s="80" t="s">
        <v>2107</v>
      </c>
      <c r="D25" s="109"/>
      <c r="E25" s="109"/>
      <c r="H25" s="555"/>
      <c r="I25" s="555"/>
      <c r="K25" s="17"/>
      <c r="L25" s="109"/>
      <c r="N25" s="109"/>
      <c r="Q25" s="109"/>
      <c r="R25" s="109"/>
    </row>
    <row r="26" spans="1:18" ht="38.25" x14ac:dyDescent="0.2">
      <c r="A26" s="143" t="s">
        <v>7561</v>
      </c>
      <c r="B26" s="80" t="s">
        <v>4685</v>
      </c>
      <c r="E26" s="109"/>
      <c r="H26" s="555"/>
      <c r="I26" s="555"/>
      <c r="K26" s="17"/>
      <c r="L26" s="109"/>
      <c r="N26" s="109"/>
      <c r="Q26" s="109"/>
      <c r="R26" s="109"/>
    </row>
    <row r="27" spans="1:18" x14ac:dyDescent="0.2">
      <c r="I27" s="555"/>
      <c r="K27" s="17"/>
      <c r="L27" s="17"/>
      <c r="N27" s="109"/>
      <c r="Q27" s="109"/>
      <c r="R27" s="109"/>
    </row>
    <row r="28" spans="1:18" x14ac:dyDescent="0.2">
      <c r="I28" s="555"/>
      <c r="K28" s="109"/>
      <c r="L28" s="17"/>
      <c r="M28" s="17"/>
      <c r="N28" s="109"/>
      <c r="Q28" s="109"/>
      <c r="R28" s="109"/>
    </row>
  </sheetData>
  <pageMargins left="0.7" right="0.7" top="0.78740157499999996" bottom="0.78740157499999996" header="0.3" footer="0.3"/>
  <pageSetup paperSize="9" scale="58" orientation="landscape"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5"/>
  <dimension ref="A1:F20"/>
  <sheetViews>
    <sheetView zoomScale="85" zoomScaleNormal="85" workbookViewId="0">
      <selection activeCell="D20" sqref="D20"/>
    </sheetView>
  </sheetViews>
  <sheetFormatPr defaultColWidth="9.140625" defaultRowHeight="12.75" x14ac:dyDescent="0.2"/>
  <cols>
    <col min="1" max="1" width="28" style="11" customWidth="1"/>
    <col min="2" max="2" width="8.140625" style="11" customWidth="1"/>
    <col min="3" max="3" width="26.140625" style="11" bestFit="1" customWidth="1"/>
    <col min="4" max="4" width="26.42578125" style="11" bestFit="1" customWidth="1"/>
    <col min="5" max="5" width="11.85546875" style="11" customWidth="1"/>
    <col min="6" max="257" width="9.140625" style="11"/>
    <col min="258" max="258" width="34.28515625" style="11" customWidth="1"/>
    <col min="259" max="513" width="9.140625" style="11"/>
    <col min="514" max="514" width="34.28515625" style="11" customWidth="1"/>
    <col min="515" max="769" width="9.140625" style="11"/>
    <col min="770" max="770" width="34.28515625" style="11" customWidth="1"/>
    <col min="771" max="1025" width="9.140625" style="11"/>
    <col min="1026" max="1026" width="34.28515625" style="11" customWidth="1"/>
    <col min="1027" max="1281" width="9.140625" style="11"/>
    <col min="1282" max="1282" width="34.28515625" style="11" customWidth="1"/>
    <col min="1283" max="1537" width="9.140625" style="11"/>
    <col min="1538" max="1538" width="34.28515625" style="11" customWidth="1"/>
    <col min="1539" max="1793" width="9.140625" style="11"/>
    <col min="1794" max="1794" width="34.28515625" style="11" customWidth="1"/>
    <col min="1795" max="2049" width="9.140625" style="11"/>
    <col min="2050" max="2050" width="34.28515625" style="11" customWidth="1"/>
    <col min="2051" max="2305" width="9.140625" style="11"/>
    <col min="2306" max="2306" width="34.28515625" style="11" customWidth="1"/>
    <col min="2307" max="2561" width="9.140625" style="11"/>
    <col min="2562" max="2562" width="34.28515625" style="11" customWidth="1"/>
    <col min="2563" max="2817" width="9.140625" style="11"/>
    <col min="2818" max="2818" width="34.28515625" style="11" customWidth="1"/>
    <col min="2819" max="3073" width="9.140625" style="11"/>
    <col min="3074" max="3074" width="34.28515625" style="11" customWidth="1"/>
    <col min="3075" max="3329" width="9.140625" style="11"/>
    <col min="3330" max="3330" width="34.28515625" style="11" customWidth="1"/>
    <col min="3331" max="3585" width="9.140625" style="11"/>
    <col min="3586" max="3586" width="34.28515625" style="11" customWidth="1"/>
    <col min="3587" max="3841" width="9.140625" style="11"/>
    <col min="3842" max="3842" width="34.28515625" style="11" customWidth="1"/>
    <col min="3843" max="4097" width="9.140625" style="11"/>
    <col min="4098" max="4098" width="34.28515625" style="11" customWidth="1"/>
    <col min="4099" max="4353" width="9.140625" style="11"/>
    <col min="4354" max="4354" width="34.28515625" style="11" customWidth="1"/>
    <col min="4355" max="4609" width="9.140625" style="11"/>
    <col min="4610" max="4610" width="34.28515625" style="11" customWidth="1"/>
    <col min="4611" max="4865" width="9.140625" style="11"/>
    <col min="4866" max="4866" width="34.28515625" style="11" customWidth="1"/>
    <col min="4867" max="5121" width="9.140625" style="11"/>
    <col min="5122" max="5122" width="34.28515625" style="11" customWidth="1"/>
    <col min="5123" max="5377" width="9.140625" style="11"/>
    <col min="5378" max="5378" width="34.28515625" style="11" customWidth="1"/>
    <col min="5379" max="5633" width="9.140625" style="11"/>
    <col min="5634" max="5634" width="34.28515625" style="11" customWidth="1"/>
    <col min="5635" max="5889" width="9.140625" style="11"/>
    <col min="5890" max="5890" width="34.28515625" style="11" customWidth="1"/>
    <col min="5891" max="6145" width="9.140625" style="11"/>
    <col min="6146" max="6146" width="34.28515625" style="11" customWidth="1"/>
    <col min="6147" max="6401" width="9.140625" style="11"/>
    <col min="6402" max="6402" width="34.28515625" style="11" customWidth="1"/>
    <col min="6403" max="6657" width="9.140625" style="11"/>
    <col min="6658" max="6658" width="34.28515625" style="11" customWidth="1"/>
    <col min="6659" max="6913" width="9.140625" style="11"/>
    <col min="6914" max="6914" width="34.28515625" style="11" customWidth="1"/>
    <col min="6915" max="7169" width="9.140625" style="11"/>
    <col min="7170" max="7170" width="34.28515625" style="11" customWidth="1"/>
    <col min="7171" max="7425" width="9.140625" style="11"/>
    <col min="7426" max="7426" width="34.28515625" style="11" customWidth="1"/>
    <col min="7427" max="7681" width="9.140625" style="11"/>
    <col min="7682" max="7682" width="34.28515625" style="11" customWidth="1"/>
    <col min="7683" max="7937" width="9.140625" style="11"/>
    <col min="7938" max="7938" width="34.28515625" style="11" customWidth="1"/>
    <col min="7939" max="8193" width="9.140625" style="11"/>
    <col min="8194" max="8194" width="34.28515625" style="11" customWidth="1"/>
    <col min="8195" max="8449" width="9.140625" style="11"/>
    <col min="8450" max="8450" width="34.28515625" style="11" customWidth="1"/>
    <col min="8451" max="8705" width="9.140625" style="11"/>
    <col min="8706" max="8706" width="34.28515625" style="11" customWidth="1"/>
    <col min="8707" max="8961" width="9.140625" style="11"/>
    <col min="8962" max="8962" width="34.28515625" style="11" customWidth="1"/>
    <col min="8963" max="9217" width="9.140625" style="11"/>
    <col min="9218" max="9218" width="34.28515625" style="11" customWidth="1"/>
    <col min="9219" max="9473" width="9.140625" style="11"/>
    <col min="9474" max="9474" width="34.28515625" style="11" customWidth="1"/>
    <col min="9475" max="9729" width="9.140625" style="11"/>
    <col min="9730" max="9730" width="34.28515625" style="11" customWidth="1"/>
    <col min="9731" max="9985" width="9.140625" style="11"/>
    <col min="9986" max="9986" width="34.28515625" style="11" customWidth="1"/>
    <col min="9987" max="10241" width="9.140625" style="11"/>
    <col min="10242" max="10242" width="34.28515625" style="11" customWidth="1"/>
    <col min="10243" max="10497" width="9.140625" style="11"/>
    <col min="10498" max="10498" width="34.28515625" style="11" customWidth="1"/>
    <col min="10499" max="10753" width="9.140625" style="11"/>
    <col min="10754" max="10754" width="34.28515625" style="11" customWidth="1"/>
    <col min="10755" max="11009" width="9.140625" style="11"/>
    <col min="11010" max="11010" width="34.28515625" style="11" customWidth="1"/>
    <col min="11011" max="11265" width="9.140625" style="11"/>
    <col min="11266" max="11266" width="34.28515625" style="11" customWidth="1"/>
    <col min="11267" max="11521" width="9.140625" style="11"/>
    <col min="11522" max="11522" width="34.28515625" style="11" customWidth="1"/>
    <col min="11523" max="11777" width="9.140625" style="11"/>
    <col min="11778" max="11778" width="34.28515625" style="11" customWidth="1"/>
    <col min="11779" max="12033" width="9.140625" style="11"/>
    <col min="12034" max="12034" width="34.28515625" style="11" customWidth="1"/>
    <col min="12035" max="12289" width="9.140625" style="11"/>
    <col min="12290" max="12290" width="34.28515625" style="11" customWidth="1"/>
    <col min="12291" max="12545" width="9.140625" style="11"/>
    <col min="12546" max="12546" width="34.28515625" style="11" customWidth="1"/>
    <col min="12547" max="12801" width="9.140625" style="11"/>
    <col min="12802" max="12802" width="34.28515625" style="11" customWidth="1"/>
    <col min="12803" max="13057" width="9.140625" style="11"/>
    <col min="13058" max="13058" width="34.28515625" style="11" customWidth="1"/>
    <col min="13059" max="13313" width="9.140625" style="11"/>
    <col min="13314" max="13314" width="34.28515625" style="11" customWidth="1"/>
    <col min="13315" max="13569" width="9.140625" style="11"/>
    <col min="13570" max="13570" width="34.28515625" style="11" customWidth="1"/>
    <col min="13571" max="13825" width="9.140625" style="11"/>
    <col min="13826" max="13826" width="34.28515625" style="11" customWidth="1"/>
    <col min="13827" max="14081" width="9.140625" style="11"/>
    <col min="14082" max="14082" width="34.28515625" style="11" customWidth="1"/>
    <col min="14083" max="14337" width="9.140625" style="11"/>
    <col min="14338" max="14338" width="34.28515625" style="11" customWidth="1"/>
    <col min="14339" max="14593" width="9.140625" style="11"/>
    <col min="14594" max="14594" width="34.28515625" style="11" customWidth="1"/>
    <col min="14595" max="14849" width="9.140625" style="11"/>
    <col min="14850" max="14850" width="34.28515625" style="11" customWidth="1"/>
    <col min="14851" max="15105" width="9.140625" style="11"/>
    <col min="15106" max="15106" width="34.28515625" style="11" customWidth="1"/>
    <col min="15107" max="15361" width="9.140625" style="11"/>
    <col min="15362" max="15362" width="34.28515625" style="11" customWidth="1"/>
    <col min="15363" max="15617" width="9.140625" style="11"/>
    <col min="15618" max="15618" width="34.28515625" style="11" customWidth="1"/>
    <col min="15619" max="15873" width="9.140625" style="11"/>
    <col min="15874" max="15874" width="34.28515625" style="11" customWidth="1"/>
    <col min="15875" max="16129" width="9.140625" style="11"/>
    <col min="16130" max="16130" width="34.28515625" style="11" customWidth="1"/>
    <col min="16131" max="16384" width="9.140625" style="11"/>
  </cols>
  <sheetData>
    <row r="1" spans="1:6" x14ac:dyDescent="0.2">
      <c r="A1" s="18" t="s">
        <v>5274</v>
      </c>
      <c r="B1" s="740" t="str">
        <f>HYPERLINK("#List!$A$1", "Full")</f>
        <v>Full</v>
      </c>
    </row>
    <row r="2" spans="1:6" x14ac:dyDescent="0.2">
      <c r="A2" s="18" t="s">
        <v>5275</v>
      </c>
      <c r="B2" s="740" t="str">
        <f>HYPERLINK("#List!$A$1", "Full")</f>
        <v>Full</v>
      </c>
    </row>
    <row r="3" spans="1:6" x14ac:dyDescent="0.2">
      <c r="A3" s="18"/>
    </row>
    <row r="4" spans="1:6" x14ac:dyDescent="0.2">
      <c r="A4" s="13" t="s">
        <v>4079</v>
      </c>
      <c r="B4" s="17"/>
      <c r="C4" s="4"/>
      <c r="D4" s="4"/>
      <c r="E4" s="4"/>
      <c r="F4" s="4"/>
    </row>
    <row r="5" spans="1:6" x14ac:dyDescent="0.2">
      <c r="A5" s="13"/>
      <c r="B5" s="17"/>
      <c r="C5" s="4"/>
      <c r="D5" s="4"/>
      <c r="E5" s="4"/>
      <c r="F5" s="4"/>
    </row>
    <row r="6" spans="1:6" x14ac:dyDescent="0.2">
      <c r="A6" s="18" t="s">
        <v>7107</v>
      </c>
      <c r="B6" s="17"/>
      <c r="C6" s="4"/>
      <c r="D6" s="4"/>
      <c r="E6" s="4"/>
      <c r="F6" s="4"/>
    </row>
    <row r="7" spans="1:6" x14ac:dyDescent="0.2">
      <c r="A7" s="11" t="s">
        <v>48</v>
      </c>
      <c r="B7" s="17"/>
      <c r="C7" s="4"/>
      <c r="D7" s="4"/>
      <c r="E7" s="4"/>
      <c r="F7" s="4"/>
    </row>
    <row r="8" spans="1:6" x14ac:dyDescent="0.2">
      <c r="A8" s="19" t="s">
        <v>4583</v>
      </c>
      <c r="B8" s="17"/>
      <c r="C8" s="4"/>
      <c r="D8" s="4"/>
      <c r="E8" s="4"/>
      <c r="F8" s="4"/>
    </row>
    <row r="9" spans="1:6" x14ac:dyDescent="0.2">
      <c r="B9" s="17"/>
      <c r="C9" s="4"/>
      <c r="D9" s="4"/>
      <c r="E9" s="4"/>
      <c r="F9" s="4"/>
    </row>
    <row r="10" spans="1:6" x14ac:dyDescent="0.2">
      <c r="A10" s="18" t="s">
        <v>7108</v>
      </c>
      <c r="B10" s="17"/>
      <c r="C10" s="4"/>
      <c r="D10" s="4"/>
      <c r="E10" s="4"/>
      <c r="F10" s="4"/>
    </row>
    <row r="11" spans="1:6" x14ac:dyDescent="0.2">
      <c r="A11" s="11" t="s">
        <v>48</v>
      </c>
      <c r="B11" s="17"/>
      <c r="C11" s="4"/>
      <c r="D11" s="4"/>
      <c r="E11" s="4"/>
      <c r="F11" s="4"/>
    </row>
    <row r="12" spans="1:6" x14ac:dyDescent="0.2">
      <c r="A12" s="19" t="s">
        <v>4585</v>
      </c>
      <c r="B12" s="17"/>
      <c r="C12" s="4"/>
      <c r="D12" s="4"/>
      <c r="E12" s="4"/>
      <c r="F12" s="4"/>
    </row>
    <row r="13" spans="1:6" x14ac:dyDescent="0.2">
      <c r="A13" s="13"/>
      <c r="B13" s="17"/>
      <c r="C13" s="4"/>
      <c r="D13" s="4"/>
      <c r="E13" s="4"/>
      <c r="F13" s="4"/>
    </row>
    <row r="14" spans="1:6" x14ac:dyDescent="0.2">
      <c r="A14" s="68"/>
      <c r="B14" s="68"/>
      <c r="C14" s="493" t="s">
        <v>15</v>
      </c>
      <c r="D14" s="86"/>
    </row>
    <row r="15" spans="1:6" x14ac:dyDescent="0.2">
      <c r="A15" s="68"/>
      <c r="B15" s="68"/>
      <c r="C15" s="288" t="s">
        <v>7811</v>
      </c>
      <c r="D15" s="86"/>
    </row>
    <row r="16" spans="1:6" x14ac:dyDescent="0.2">
      <c r="A16" s="332" t="s">
        <v>4080</v>
      </c>
      <c r="B16" s="474" t="s">
        <v>7807</v>
      </c>
      <c r="C16" s="649" t="s">
        <v>29</v>
      </c>
      <c r="D16" s="13" t="s">
        <v>4523</v>
      </c>
    </row>
    <row r="17" spans="1:4" x14ac:dyDescent="0.2">
      <c r="A17" s="332" t="s">
        <v>4081</v>
      </c>
      <c r="B17" s="474" t="s">
        <v>7808</v>
      </c>
      <c r="C17" s="649" t="s">
        <v>30</v>
      </c>
      <c r="D17" s="13" t="s">
        <v>4524</v>
      </c>
    </row>
    <row r="18" spans="1:4" x14ac:dyDescent="0.2">
      <c r="A18" s="86"/>
      <c r="B18" s="86"/>
      <c r="C18" s="476" t="s">
        <v>2105</v>
      </c>
      <c r="D18" s="86"/>
    </row>
    <row r="19" spans="1:4" x14ac:dyDescent="0.2">
      <c r="A19" s="86"/>
      <c r="B19" s="86"/>
      <c r="C19" s="476" t="s">
        <v>4219</v>
      </c>
      <c r="D19" s="86"/>
    </row>
    <row r="20" spans="1:4" x14ac:dyDescent="0.2">
      <c r="A20" s="86"/>
      <c r="B20" s="86"/>
      <c r="C20" s="476" t="s">
        <v>4768</v>
      </c>
      <c r="D20" s="86"/>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
  <dimension ref="A1:I16"/>
  <sheetViews>
    <sheetView zoomScale="85" zoomScaleNormal="85" workbookViewId="0">
      <selection activeCell="I30" sqref="I30"/>
    </sheetView>
  </sheetViews>
  <sheetFormatPr defaultColWidth="9.140625" defaultRowHeight="12.75" x14ac:dyDescent="0.2"/>
  <cols>
    <col min="1" max="1" width="28.42578125" style="11" bestFit="1" customWidth="1"/>
    <col min="2" max="3" width="7.42578125" style="11" customWidth="1"/>
    <col min="4" max="4" width="15.140625" style="11" bestFit="1" customWidth="1"/>
    <col min="5" max="5" width="21.42578125" style="11" bestFit="1" customWidth="1"/>
    <col min="6" max="6" width="13.42578125" style="11" bestFit="1" customWidth="1"/>
    <col min="7" max="257" width="9.140625" style="11"/>
    <col min="258" max="258" width="28.5703125" style="11" customWidth="1"/>
    <col min="259" max="513" width="9.140625" style="11"/>
    <col min="514" max="514" width="28.5703125" style="11" customWidth="1"/>
    <col min="515" max="769" width="9.140625" style="11"/>
    <col min="770" max="770" width="28.5703125" style="11" customWidth="1"/>
    <col min="771" max="1025" width="9.140625" style="11"/>
    <col min="1026" max="1026" width="28.5703125" style="11" customWidth="1"/>
    <col min="1027" max="1281" width="9.140625" style="11"/>
    <col min="1282" max="1282" width="28.5703125" style="11" customWidth="1"/>
    <col min="1283" max="1537" width="9.140625" style="11"/>
    <col min="1538" max="1538" width="28.5703125" style="11" customWidth="1"/>
    <col min="1539" max="1793" width="9.140625" style="11"/>
    <col min="1794" max="1794" width="28.5703125" style="11" customWidth="1"/>
    <col min="1795" max="2049" width="9.140625" style="11"/>
    <col min="2050" max="2050" width="28.5703125" style="11" customWidth="1"/>
    <col min="2051" max="2305" width="9.140625" style="11"/>
    <col min="2306" max="2306" width="28.5703125" style="11" customWidth="1"/>
    <col min="2307" max="2561" width="9.140625" style="11"/>
    <col min="2562" max="2562" width="28.5703125" style="11" customWidth="1"/>
    <col min="2563" max="2817" width="9.140625" style="11"/>
    <col min="2818" max="2818" width="28.5703125" style="11" customWidth="1"/>
    <col min="2819" max="3073" width="9.140625" style="11"/>
    <col min="3074" max="3074" width="28.5703125" style="11" customWidth="1"/>
    <col min="3075" max="3329" width="9.140625" style="11"/>
    <col min="3330" max="3330" width="28.5703125" style="11" customWidth="1"/>
    <col min="3331" max="3585" width="9.140625" style="11"/>
    <col min="3586" max="3586" width="28.5703125" style="11" customWidth="1"/>
    <col min="3587" max="3841" width="9.140625" style="11"/>
    <col min="3842" max="3842" width="28.5703125" style="11" customWidth="1"/>
    <col min="3843" max="4097" width="9.140625" style="11"/>
    <col min="4098" max="4098" width="28.5703125" style="11" customWidth="1"/>
    <col min="4099" max="4353" width="9.140625" style="11"/>
    <col min="4354" max="4354" width="28.5703125" style="11" customWidth="1"/>
    <col min="4355" max="4609" width="9.140625" style="11"/>
    <col min="4610" max="4610" width="28.5703125" style="11" customWidth="1"/>
    <col min="4611" max="4865" width="9.140625" style="11"/>
    <col min="4866" max="4866" width="28.5703125" style="11" customWidth="1"/>
    <col min="4867" max="5121" width="9.140625" style="11"/>
    <col min="5122" max="5122" width="28.5703125" style="11" customWidth="1"/>
    <col min="5123" max="5377" width="9.140625" style="11"/>
    <col min="5378" max="5378" width="28.5703125" style="11" customWidth="1"/>
    <col min="5379" max="5633" width="9.140625" style="11"/>
    <col min="5634" max="5634" width="28.5703125" style="11" customWidth="1"/>
    <col min="5635" max="5889" width="9.140625" style="11"/>
    <col min="5890" max="5890" width="28.5703125" style="11" customWidth="1"/>
    <col min="5891" max="6145" width="9.140625" style="11"/>
    <col min="6146" max="6146" width="28.5703125" style="11" customWidth="1"/>
    <col min="6147" max="6401" width="9.140625" style="11"/>
    <col min="6402" max="6402" width="28.5703125" style="11" customWidth="1"/>
    <col min="6403" max="6657" width="9.140625" style="11"/>
    <col min="6658" max="6658" width="28.5703125" style="11" customWidth="1"/>
    <col min="6659" max="6913" width="9.140625" style="11"/>
    <col min="6914" max="6914" width="28.5703125" style="11" customWidth="1"/>
    <col min="6915" max="7169" width="9.140625" style="11"/>
    <col min="7170" max="7170" width="28.5703125" style="11" customWidth="1"/>
    <col min="7171" max="7425" width="9.140625" style="11"/>
    <col min="7426" max="7426" width="28.5703125" style="11" customWidth="1"/>
    <col min="7427" max="7681" width="9.140625" style="11"/>
    <col min="7682" max="7682" width="28.5703125" style="11" customWidth="1"/>
    <col min="7683" max="7937" width="9.140625" style="11"/>
    <col min="7938" max="7938" width="28.5703125" style="11" customWidth="1"/>
    <col min="7939" max="8193" width="9.140625" style="11"/>
    <col min="8194" max="8194" width="28.5703125" style="11" customWidth="1"/>
    <col min="8195" max="8449" width="9.140625" style="11"/>
    <col min="8450" max="8450" width="28.5703125" style="11" customWidth="1"/>
    <col min="8451" max="8705" width="9.140625" style="11"/>
    <col min="8706" max="8706" width="28.5703125" style="11" customWidth="1"/>
    <col min="8707" max="8961" width="9.140625" style="11"/>
    <col min="8962" max="8962" width="28.5703125" style="11" customWidth="1"/>
    <col min="8963" max="9217" width="9.140625" style="11"/>
    <col min="9218" max="9218" width="28.5703125" style="11" customWidth="1"/>
    <col min="9219" max="9473" width="9.140625" style="11"/>
    <col min="9474" max="9474" width="28.5703125" style="11" customWidth="1"/>
    <col min="9475" max="9729" width="9.140625" style="11"/>
    <col min="9730" max="9730" width="28.5703125" style="11" customWidth="1"/>
    <col min="9731" max="9985" width="9.140625" style="11"/>
    <col min="9986" max="9986" width="28.5703125" style="11" customWidth="1"/>
    <col min="9987" max="10241" width="9.140625" style="11"/>
    <col min="10242" max="10242" width="28.5703125" style="11" customWidth="1"/>
    <col min="10243" max="10497" width="9.140625" style="11"/>
    <col min="10498" max="10498" width="28.5703125" style="11" customWidth="1"/>
    <col min="10499" max="10753" width="9.140625" style="11"/>
    <col min="10754" max="10754" width="28.5703125" style="11" customWidth="1"/>
    <col min="10755" max="11009" width="9.140625" style="11"/>
    <col min="11010" max="11010" width="28.5703125" style="11" customWidth="1"/>
    <col min="11011" max="11265" width="9.140625" style="11"/>
    <col min="11266" max="11266" width="28.5703125" style="11" customWidth="1"/>
    <col min="11267" max="11521" width="9.140625" style="11"/>
    <col min="11522" max="11522" width="28.5703125" style="11" customWidth="1"/>
    <col min="11523" max="11777" width="9.140625" style="11"/>
    <col min="11778" max="11778" width="28.5703125" style="11" customWidth="1"/>
    <col min="11779" max="12033" width="9.140625" style="11"/>
    <col min="12034" max="12034" width="28.5703125" style="11" customWidth="1"/>
    <col min="12035" max="12289" width="9.140625" style="11"/>
    <col min="12290" max="12290" width="28.5703125" style="11" customWidth="1"/>
    <col min="12291" max="12545" width="9.140625" style="11"/>
    <col min="12546" max="12546" width="28.5703125" style="11" customWidth="1"/>
    <col min="12547" max="12801" width="9.140625" style="11"/>
    <col min="12802" max="12802" width="28.5703125" style="11" customWidth="1"/>
    <col min="12803" max="13057" width="9.140625" style="11"/>
    <col min="13058" max="13058" width="28.5703125" style="11" customWidth="1"/>
    <col min="13059" max="13313" width="9.140625" style="11"/>
    <col min="13314" max="13314" width="28.5703125" style="11" customWidth="1"/>
    <col min="13315" max="13569" width="9.140625" style="11"/>
    <col min="13570" max="13570" width="28.5703125" style="11" customWidth="1"/>
    <col min="13571" max="13825" width="9.140625" style="11"/>
    <col min="13826" max="13826" width="28.5703125" style="11" customWidth="1"/>
    <col min="13827" max="14081" width="9.140625" style="11"/>
    <col min="14082" max="14082" width="28.5703125" style="11" customWidth="1"/>
    <col min="14083" max="14337" width="9.140625" style="11"/>
    <col min="14338" max="14338" width="28.5703125" style="11" customWidth="1"/>
    <col min="14339" max="14593" width="9.140625" style="11"/>
    <col min="14594" max="14594" width="28.5703125" style="11" customWidth="1"/>
    <col min="14595" max="14849" width="9.140625" style="11"/>
    <col min="14850" max="14850" width="28.5703125" style="11" customWidth="1"/>
    <col min="14851" max="15105" width="9.140625" style="11"/>
    <col min="15106" max="15106" width="28.5703125" style="11" customWidth="1"/>
    <col min="15107" max="15361" width="9.140625" style="11"/>
    <col min="15362" max="15362" width="28.5703125" style="11" customWidth="1"/>
    <col min="15363" max="15617" width="9.140625" style="11"/>
    <col min="15618" max="15618" width="28.5703125" style="11" customWidth="1"/>
    <col min="15619" max="15873" width="9.140625" style="11"/>
    <col min="15874" max="15874" width="28.5703125" style="11" customWidth="1"/>
    <col min="15875" max="16129" width="9.140625" style="11"/>
    <col min="16130" max="16130" width="28.5703125" style="11" customWidth="1"/>
    <col min="16131" max="16384" width="9.140625" style="11"/>
  </cols>
  <sheetData>
    <row r="1" spans="1:9" x14ac:dyDescent="0.2">
      <c r="A1" s="18" t="s">
        <v>5160</v>
      </c>
      <c r="B1" s="740" t="str">
        <f>HYPERLINK("#List!$A$1", "Full")</f>
        <v>Full</v>
      </c>
    </row>
    <row r="2" spans="1:9" x14ac:dyDescent="0.2">
      <c r="A2" s="18" t="s">
        <v>5161</v>
      </c>
      <c r="B2" s="740" t="str">
        <f>HYPERLINK("#List!$A$1", "Full")</f>
        <v>Full</v>
      </c>
    </row>
    <row r="3" spans="1:9" x14ac:dyDescent="0.2">
      <c r="A3" s="18"/>
    </row>
    <row r="4" spans="1:9" x14ac:dyDescent="0.2">
      <c r="A4" s="84" t="s">
        <v>2558</v>
      </c>
      <c r="B4" s="17"/>
      <c r="C4" s="4"/>
      <c r="D4" s="4"/>
      <c r="E4" s="4"/>
      <c r="F4" s="4"/>
    </row>
    <row r="5" spans="1:9" x14ac:dyDescent="0.2">
      <c r="A5" s="84"/>
      <c r="B5" s="17"/>
      <c r="C5" s="4"/>
      <c r="D5" s="4"/>
      <c r="E5" s="4"/>
      <c r="F5" s="4"/>
    </row>
    <row r="6" spans="1:9" x14ac:dyDescent="0.2">
      <c r="A6" s="18" t="s">
        <v>7109</v>
      </c>
      <c r="B6" s="17"/>
      <c r="C6" s="4"/>
      <c r="D6" s="4"/>
      <c r="E6" s="4"/>
      <c r="F6" s="4"/>
    </row>
    <row r="7" spans="1:9" x14ac:dyDescent="0.2">
      <c r="A7" s="11" t="s">
        <v>48</v>
      </c>
      <c r="B7" s="17"/>
      <c r="C7" s="4"/>
      <c r="D7" s="4"/>
      <c r="E7" s="4"/>
      <c r="F7" s="4"/>
    </row>
    <row r="8" spans="1:9" x14ac:dyDescent="0.2">
      <c r="A8" s="13" t="s">
        <v>4583</v>
      </c>
      <c r="B8" s="17"/>
      <c r="C8" s="4"/>
      <c r="D8" s="4"/>
      <c r="E8" s="4"/>
      <c r="F8" s="4"/>
    </row>
    <row r="9" spans="1:9" x14ac:dyDescent="0.2">
      <c r="B9" s="17"/>
      <c r="C9" s="4"/>
      <c r="D9" s="4"/>
      <c r="E9" s="4"/>
      <c r="F9" s="4"/>
    </row>
    <row r="10" spans="1:9" x14ac:dyDescent="0.2">
      <c r="A10" s="18" t="s">
        <v>7110</v>
      </c>
      <c r="B10" s="17"/>
      <c r="C10" s="4"/>
      <c r="D10" s="4"/>
      <c r="E10" s="4"/>
      <c r="F10" s="4"/>
    </row>
    <row r="11" spans="1:9" x14ac:dyDescent="0.2">
      <c r="A11" s="11" t="s">
        <v>48</v>
      </c>
      <c r="B11" s="17"/>
      <c r="C11" s="4"/>
      <c r="D11" s="4"/>
      <c r="E11" s="4"/>
      <c r="F11" s="4"/>
    </row>
    <row r="12" spans="1:9" x14ac:dyDescent="0.2">
      <c r="A12" s="13" t="s">
        <v>4585</v>
      </c>
    </row>
    <row r="13" spans="1:9" x14ac:dyDescent="0.2">
      <c r="I13" s="14"/>
    </row>
    <row r="14" spans="1:9" x14ac:dyDescent="0.2">
      <c r="B14" s="86"/>
      <c r="C14" s="493" t="s">
        <v>2392</v>
      </c>
      <c r="I14" s="14"/>
    </row>
    <row r="15" spans="1:9" x14ac:dyDescent="0.2">
      <c r="B15" s="68"/>
      <c r="C15" s="288" t="s">
        <v>7811</v>
      </c>
    </row>
    <row r="16" spans="1:9" x14ac:dyDescent="0.2">
      <c r="A16" s="213" t="s">
        <v>2559</v>
      </c>
      <c r="B16" s="288" t="s">
        <v>7807</v>
      </c>
      <c r="C16" s="649" t="s">
        <v>25</v>
      </c>
      <c r="D16" s="10" t="s">
        <v>2106</v>
      </c>
      <c r="E16" s="10" t="s">
        <v>4224</v>
      </c>
      <c r="F16" s="13" t="s">
        <v>7136</v>
      </c>
    </row>
  </sheetData>
  <pageMargins left="0.7" right="0.7" top="0.75" bottom="0.75" header="0.3" footer="0.3"/>
  <pageSetup paperSize="9" orientation="portrait" verticalDpi="4294967295"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4"/>
  <dimension ref="A1:H16"/>
  <sheetViews>
    <sheetView zoomScale="85" zoomScaleNormal="85" workbookViewId="0">
      <selection activeCell="E22" sqref="E22"/>
    </sheetView>
  </sheetViews>
  <sheetFormatPr defaultColWidth="9.140625" defaultRowHeight="12.75" x14ac:dyDescent="0.2"/>
  <cols>
    <col min="1" max="1" width="54.28515625" style="11" customWidth="1"/>
    <col min="2" max="2" width="6.85546875" style="11" customWidth="1"/>
    <col min="3" max="3" width="7.85546875" style="11" customWidth="1"/>
    <col min="4" max="4" width="10.85546875" style="11" bestFit="1" customWidth="1"/>
    <col min="5" max="5" width="56" style="11" bestFit="1" customWidth="1"/>
    <col min="6" max="6" width="17.5703125" style="11" customWidth="1"/>
    <col min="7" max="7" width="12.28515625" style="11" customWidth="1"/>
    <col min="8" max="257" width="9.140625" style="11"/>
    <col min="258" max="258" width="35.28515625" style="11" customWidth="1"/>
    <col min="259" max="513" width="9.140625" style="11"/>
    <col min="514" max="514" width="35.28515625" style="11" customWidth="1"/>
    <col min="515" max="769" width="9.140625" style="11"/>
    <col min="770" max="770" width="35.28515625" style="11" customWidth="1"/>
    <col min="771" max="1025" width="9.140625" style="11"/>
    <col min="1026" max="1026" width="35.28515625" style="11" customWidth="1"/>
    <col min="1027" max="1281" width="9.140625" style="11"/>
    <col min="1282" max="1282" width="35.28515625" style="11" customWidth="1"/>
    <col min="1283" max="1537" width="9.140625" style="11"/>
    <col min="1538" max="1538" width="35.28515625" style="11" customWidth="1"/>
    <col min="1539" max="1793" width="9.140625" style="11"/>
    <col min="1794" max="1794" width="35.28515625" style="11" customWidth="1"/>
    <col min="1795" max="2049" width="9.140625" style="11"/>
    <col min="2050" max="2050" width="35.28515625" style="11" customWidth="1"/>
    <col min="2051" max="2305" width="9.140625" style="11"/>
    <col min="2306" max="2306" width="35.28515625" style="11" customWidth="1"/>
    <col min="2307" max="2561" width="9.140625" style="11"/>
    <col min="2562" max="2562" width="35.28515625" style="11" customWidth="1"/>
    <col min="2563" max="2817" width="9.140625" style="11"/>
    <col min="2818" max="2818" width="35.28515625" style="11" customWidth="1"/>
    <col min="2819" max="3073" width="9.140625" style="11"/>
    <col min="3074" max="3074" width="35.28515625" style="11" customWidth="1"/>
    <col min="3075" max="3329" width="9.140625" style="11"/>
    <col min="3330" max="3330" width="35.28515625" style="11" customWidth="1"/>
    <col min="3331" max="3585" width="9.140625" style="11"/>
    <col min="3586" max="3586" width="35.28515625" style="11" customWidth="1"/>
    <col min="3587" max="3841" width="9.140625" style="11"/>
    <col min="3842" max="3842" width="35.28515625" style="11" customWidth="1"/>
    <col min="3843" max="4097" width="9.140625" style="11"/>
    <col min="4098" max="4098" width="35.28515625" style="11" customWidth="1"/>
    <col min="4099" max="4353" width="9.140625" style="11"/>
    <col min="4354" max="4354" width="35.28515625" style="11" customWidth="1"/>
    <col min="4355" max="4609" width="9.140625" style="11"/>
    <col min="4610" max="4610" width="35.28515625" style="11" customWidth="1"/>
    <col min="4611" max="4865" width="9.140625" style="11"/>
    <col min="4866" max="4866" width="35.28515625" style="11" customWidth="1"/>
    <col min="4867" max="5121" width="9.140625" style="11"/>
    <col min="5122" max="5122" width="35.28515625" style="11" customWidth="1"/>
    <col min="5123" max="5377" width="9.140625" style="11"/>
    <col min="5378" max="5378" width="35.28515625" style="11" customWidth="1"/>
    <col min="5379" max="5633" width="9.140625" style="11"/>
    <col min="5634" max="5634" width="35.28515625" style="11" customWidth="1"/>
    <col min="5635" max="5889" width="9.140625" style="11"/>
    <col min="5890" max="5890" width="35.28515625" style="11" customWidth="1"/>
    <col min="5891" max="6145" width="9.140625" style="11"/>
    <col min="6146" max="6146" width="35.28515625" style="11" customWidth="1"/>
    <col min="6147" max="6401" width="9.140625" style="11"/>
    <col min="6402" max="6402" width="35.28515625" style="11" customWidth="1"/>
    <col min="6403" max="6657" width="9.140625" style="11"/>
    <col min="6658" max="6658" width="35.28515625" style="11" customWidth="1"/>
    <col min="6659" max="6913" width="9.140625" style="11"/>
    <col min="6914" max="6914" width="35.28515625" style="11" customWidth="1"/>
    <col min="6915" max="7169" width="9.140625" style="11"/>
    <col min="7170" max="7170" width="35.28515625" style="11" customWidth="1"/>
    <col min="7171" max="7425" width="9.140625" style="11"/>
    <col min="7426" max="7426" width="35.28515625" style="11" customWidth="1"/>
    <col min="7427" max="7681" width="9.140625" style="11"/>
    <col min="7682" max="7682" width="35.28515625" style="11" customWidth="1"/>
    <col min="7683" max="7937" width="9.140625" style="11"/>
    <col min="7938" max="7938" width="35.28515625" style="11" customWidth="1"/>
    <col min="7939" max="8193" width="9.140625" style="11"/>
    <col min="8194" max="8194" width="35.28515625" style="11" customWidth="1"/>
    <col min="8195" max="8449" width="9.140625" style="11"/>
    <col min="8450" max="8450" width="35.28515625" style="11" customWidth="1"/>
    <col min="8451" max="8705" width="9.140625" style="11"/>
    <col min="8706" max="8706" width="35.28515625" style="11" customWidth="1"/>
    <col min="8707" max="8961" width="9.140625" style="11"/>
    <col min="8962" max="8962" width="35.28515625" style="11" customWidth="1"/>
    <col min="8963" max="9217" width="9.140625" style="11"/>
    <col min="9218" max="9218" width="35.28515625" style="11" customWidth="1"/>
    <col min="9219" max="9473" width="9.140625" style="11"/>
    <col min="9474" max="9474" width="35.28515625" style="11" customWidth="1"/>
    <col min="9475" max="9729" width="9.140625" style="11"/>
    <col min="9730" max="9730" width="35.28515625" style="11" customWidth="1"/>
    <col min="9731" max="9985" width="9.140625" style="11"/>
    <col min="9986" max="9986" width="35.28515625" style="11" customWidth="1"/>
    <col min="9987" max="10241" width="9.140625" style="11"/>
    <col min="10242" max="10242" width="35.28515625" style="11" customWidth="1"/>
    <col min="10243" max="10497" width="9.140625" style="11"/>
    <col min="10498" max="10498" width="35.28515625" style="11" customWidth="1"/>
    <col min="10499" max="10753" width="9.140625" style="11"/>
    <col min="10754" max="10754" width="35.28515625" style="11" customWidth="1"/>
    <col min="10755" max="11009" width="9.140625" style="11"/>
    <col min="11010" max="11010" width="35.28515625" style="11" customWidth="1"/>
    <col min="11011" max="11265" width="9.140625" style="11"/>
    <col min="11266" max="11266" width="35.28515625" style="11" customWidth="1"/>
    <col min="11267" max="11521" width="9.140625" style="11"/>
    <col min="11522" max="11522" width="35.28515625" style="11" customWidth="1"/>
    <col min="11523" max="11777" width="9.140625" style="11"/>
    <col min="11778" max="11778" width="35.28515625" style="11" customWidth="1"/>
    <col min="11779" max="12033" width="9.140625" style="11"/>
    <col min="12034" max="12034" width="35.28515625" style="11" customWidth="1"/>
    <col min="12035" max="12289" width="9.140625" style="11"/>
    <col min="12290" max="12290" width="35.28515625" style="11" customWidth="1"/>
    <col min="12291" max="12545" width="9.140625" style="11"/>
    <col min="12546" max="12546" width="35.28515625" style="11" customWidth="1"/>
    <col min="12547" max="12801" width="9.140625" style="11"/>
    <col min="12802" max="12802" width="35.28515625" style="11" customWidth="1"/>
    <col min="12803" max="13057" width="9.140625" style="11"/>
    <col min="13058" max="13058" width="35.28515625" style="11" customWidth="1"/>
    <col min="13059" max="13313" width="9.140625" style="11"/>
    <col min="13314" max="13314" width="35.28515625" style="11" customWidth="1"/>
    <col min="13315" max="13569" width="9.140625" style="11"/>
    <col min="13570" max="13570" width="35.28515625" style="11" customWidth="1"/>
    <col min="13571" max="13825" width="9.140625" style="11"/>
    <col min="13826" max="13826" width="35.28515625" style="11" customWidth="1"/>
    <col min="13827" max="14081" width="9.140625" style="11"/>
    <col min="14082" max="14082" width="35.28515625" style="11" customWidth="1"/>
    <col min="14083" max="14337" width="9.140625" style="11"/>
    <col min="14338" max="14338" width="35.28515625" style="11" customWidth="1"/>
    <col min="14339" max="14593" width="9.140625" style="11"/>
    <col min="14594" max="14594" width="35.28515625" style="11" customWidth="1"/>
    <col min="14595" max="14849" width="9.140625" style="11"/>
    <col min="14850" max="14850" width="35.28515625" style="11" customWidth="1"/>
    <col min="14851" max="15105" width="9.140625" style="11"/>
    <col min="15106" max="15106" width="35.28515625" style="11" customWidth="1"/>
    <col min="15107" max="15361" width="9.140625" style="11"/>
    <col min="15362" max="15362" width="35.28515625" style="11" customWidth="1"/>
    <col min="15363" max="15617" width="9.140625" style="11"/>
    <col min="15618" max="15618" width="35.28515625" style="11" customWidth="1"/>
    <col min="15619" max="15873" width="9.140625" style="11"/>
    <col min="15874" max="15874" width="35.28515625" style="11" customWidth="1"/>
    <col min="15875" max="16129" width="9.140625" style="11"/>
    <col min="16130" max="16130" width="35.28515625" style="11" customWidth="1"/>
    <col min="16131" max="16384" width="9.140625" style="11"/>
  </cols>
  <sheetData>
    <row r="1" spans="1:8" x14ac:dyDescent="0.2">
      <c r="A1" s="18" t="s">
        <v>5284</v>
      </c>
      <c r="B1" s="740" t="str">
        <f>HYPERLINK("#List!$A$1", "Full")</f>
        <v>Full</v>
      </c>
    </row>
    <row r="2" spans="1:8" x14ac:dyDescent="0.2">
      <c r="A2" s="18" t="s">
        <v>5285</v>
      </c>
      <c r="B2" s="740" t="str">
        <f>HYPERLINK("#List!$A$1", "Full")</f>
        <v>Full</v>
      </c>
    </row>
    <row r="3" spans="1:8" x14ac:dyDescent="0.2">
      <c r="A3" s="18"/>
    </row>
    <row r="4" spans="1:8" x14ac:dyDescent="0.2">
      <c r="A4" s="84" t="s">
        <v>4130</v>
      </c>
      <c r="B4" s="17"/>
      <c r="C4" s="17"/>
    </row>
    <row r="5" spans="1:8" x14ac:dyDescent="0.2">
      <c r="A5" s="84"/>
      <c r="B5" s="17"/>
      <c r="C5" s="17"/>
      <c r="E5" s="4"/>
      <c r="F5" s="4"/>
      <c r="G5" s="4"/>
      <c r="H5" s="4"/>
    </row>
    <row r="6" spans="1:8" x14ac:dyDescent="0.2">
      <c r="A6" s="18" t="s">
        <v>7111</v>
      </c>
      <c r="B6" s="17"/>
      <c r="C6" s="17"/>
      <c r="E6" s="4"/>
      <c r="F6" s="4"/>
      <c r="G6" s="4"/>
      <c r="H6" s="4"/>
    </row>
    <row r="7" spans="1:8" x14ac:dyDescent="0.2">
      <c r="A7" s="11" t="s">
        <v>48</v>
      </c>
      <c r="B7" s="17"/>
      <c r="C7" s="17"/>
      <c r="E7" s="4"/>
      <c r="F7" s="4"/>
      <c r="G7" s="4"/>
      <c r="H7" s="4"/>
    </row>
    <row r="8" spans="1:8" x14ac:dyDescent="0.2">
      <c r="A8" s="11" t="s">
        <v>4583</v>
      </c>
      <c r="B8" s="17"/>
      <c r="C8" s="17"/>
      <c r="E8" s="4"/>
      <c r="F8" s="4"/>
      <c r="G8" s="4"/>
      <c r="H8" s="4"/>
    </row>
    <row r="9" spans="1:8" x14ac:dyDescent="0.2">
      <c r="B9" s="17"/>
      <c r="C9" s="17"/>
      <c r="E9" s="4"/>
      <c r="F9" s="4"/>
      <c r="G9" s="4"/>
      <c r="H9" s="4"/>
    </row>
    <row r="10" spans="1:8" x14ac:dyDescent="0.2">
      <c r="A10" s="18" t="s">
        <v>7112</v>
      </c>
      <c r="B10" s="17"/>
      <c r="C10" s="17"/>
      <c r="E10" s="4"/>
      <c r="F10" s="4"/>
      <c r="G10" s="4"/>
      <c r="H10" s="4"/>
    </row>
    <row r="11" spans="1:8" x14ac:dyDescent="0.2">
      <c r="A11" s="11" t="s">
        <v>48</v>
      </c>
      <c r="B11" s="17"/>
      <c r="C11" s="17"/>
      <c r="E11" s="4"/>
      <c r="F11" s="4"/>
      <c r="G11" s="4"/>
      <c r="H11" s="4"/>
    </row>
    <row r="12" spans="1:8" x14ac:dyDescent="0.2">
      <c r="A12" s="11" t="s">
        <v>4585</v>
      </c>
      <c r="B12" s="17"/>
      <c r="C12" s="17"/>
      <c r="E12" s="4"/>
      <c r="F12" s="4"/>
      <c r="G12" s="4"/>
      <c r="H12" s="4"/>
    </row>
    <row r="13" spans="1:8" x14ac:dyDescent="0.2">
      <c r="B13" s="17"/>
      <c r="C13" s="17"/>
      <c r="E13" s="4"/>
      <c r="F13" s="4"/>
      <c r="G13" s="4"/>
      <c r="H13" s="4"/>
    </row>
    <row r="14" spans="1:8" x14ac:dyDescent="0.2">
      <c r="A14" s="85"/>
      <c r="B14" s="68"/>
      <c r="C14" s="493" t="s">
        <v>4131</v>
      </c>
      <c r="D14" s="86"/>
      <c r="E14" s="4"/>
      <c r="F14" s="4"/>
      <c r="G14" s="4"/>
      <c r="H14" s="4"/>
    </row>
    <row r="15" spans="1:8" x14ac:dyDescent="0.2">
      <c r="A15" s="84"/>
      <c r="B15" s="68"/>
      <c r="C15" s="288" t="s">
        <v>7811</v>
      </c>
      <c r="D15" s="86"/>
      <c r="E15" s="86"/>
    </row>
    <row r="16" spans="1:8" x14ac:dyDescent="0.2">
      <c r="A16" s="213" t="s">
        <v>4132</v>
      </c>
      <c r="B16" s="288" t="s">
        <v>7807</v>
      </c>
      <c r="C16" s="649" t="s">
        <v>28</v>
      </c>
      <c r="D16" s="10" t="s">
        <v>7148</v>
      </c>
      <c r="E16" s="10" t="s">
        <v>4760</v>
      </c>
      <c r="F16" s="16"/>
      <c r="G16" s="16"/>
      <c r="H16" s="16"/>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5"/>
  <dimension ref="A1:G18"/>
  <sheetViews>
    <sheetView zoomScale="85" zoomScaleNormal="85" workbookViewId="0">
      <selection activeCell="B18" sqref="B18"/>
    </sheetView>
  </sheetViews>
  <sheetFormatPr defaultColWidth="13.7109375" defaultRowHeight="12.75" x14ac:dyDescent="0.2"/>
  <cols>
    <col min="1" max="1" width="28.140625" style="11" customWidth="1"/>
    <col min="2" max="3" width="13.7109375" style="11"/>
    <col min="4" max="4" width="19.140625" style="11" bestFit="1" customWidth="1"/>
    <col min="5" max="5" width="13.42578125" style="11" bestFit="1" customWidth="1"/>
    <col min="6" max="6" width="10.85546875" style="11" bestFit="1" customWidth="1"/>
    <col min="7" max="7" width="29.42578125" style="11" bestFit="1" customWidth="1"/>
    <col min="8" max="16384" width="13.7109375" style="11"/>
  </cols>
  <sheetData>
    <row r="1" spans="1:7" x14ac:dyDescent="0.2">
      <c r="A1" s="18" t="s">
        <v>5286</v>
      </c>
      <c r="B1" s="740" t="str">
        <f>HYPERLINK("#List!$A$1", "Full")</f>
        <v>Full</v>
      </c>
    </row>
    <row r="2" spans="1:7" x14ac:dyDescent="0.2">
      <c r="A2" s="18" t="s">
        <v>5287</v>
      </c>
      <c r="B2" s="740" t="str">
        <f>HYPERLINK("#List!$A$1", "Full")</f>
        <v>Full</v>
      </c>
    </row>
    <row r="3" spans="1:7" x14ac:dyDescent="0.2">
      <c r="A3" s="18"/>
    </row>
    <row r="4" spans="1:7" x14ac:dyDescent="0.2">
      <c r="A4" s="84" t="s">
        <v>4133</v>
      </c>
      <c r="B4" s="17"/>
      <c r="C4" s="4"/>
      <c r="D4" s="4"/>
      <c r="E4" s="4"/>
      <c r="F4" s="4"/>
    </row>
    <row r="5" spans="1:7" x14ac:dyDescent="0.2">
      <c r="A5" s="84"/>
      <c r="B5" s="17"/>
      <c r="C5" s="4"/>
      <c r="D5" s="4"/>
      <c r="E5" s="4"/>
      <c r="F5" s="4"/>
    </row>
    <row r="6" spans="1:7" x14ac:dyDescent="0.2">
      <c r="A6" s="18" t="s">
        <v>7113</v>
      </c>
      <c r="B6" s="17"/>
      <c r="C6" s="4"/>
      <c r="D6" s="4"/>
      <c r="E6" s="4"/>
      <c r="F6" s="4"/>
    </row>
    <row r="7" spans="1:7" x14ac:dyDescent="0.2">
      <c r="A7" s="11" t="s">
        <v>48</v>
      </c>
      <c r="B7" s="17"/>
      <c r="C7" s="4"/>
      <c r="D7" s="4"/>
      <c r="E7" s="4"/>
      <c r="F7" s="4"/>
    </row>
    <row r="8" spans="1:7" x14ac:dyDescent="0.2">
      <c r="A8" s="11" t="s">
        <v>4583</v>
      </c>
      <c r="B8" s="17"/>
      <c r="C8" s="4"/>
      <c r="D8" s="4"/>
      <c r="E8" s="4"/>
      <c r="F8" s="4"/>
    </row>
    <row r="9" spans="1:7" x14ac:dyDescent="0.2">
      <c r="B9" s="17"/>
      <c r="C9" s="4"/>
      <c r="D9" s="4"/>
      <c r="E9" s="4"/>
      <c r="F9" s="4"/>
    </row>
    <row r="10" spans="1:7" x14ac:dyDescent="0.2">
      <c r="A10" s="18" t="s">
        <v>7114</v>
      </c>
      <c r="B10" s="17"/>
      <c r="C10" s="4"/>
      <c r="D10" s="4"/>
      <c r="E10" s="4"/>
      <c r="F10" s="4"/>
    </row>
    <row r="11" spans="1:7" x14ac:dyDescent="0.2">
      <c r="A11" s="11" t="s">
        <v>48</v>
      </c>
      <c r="B11" s="17"/>
      <c r="C11" s="4"/>
      <c r="D11" s="4"/>
      <c r="E11" s="4"/>
      <c r="F11" s="4"/>
    </row>
    <row r="12" spans="1:7" x14ac:dyDescent="0.2">
      <c r="A12" s="11" t="s">
        <v>4585</v>
      </c>
      <c r="B12" s="17"/>
      <c r="C12" s="4"/>
      <c r="D12" s="4"/>
      <c r="E12" s="4"/>
      <c r="F12" s="4"/>
    </row>
    <row r="13" spans="1:7" x14ac:dyDescent="0.2">
      <c r="B13" s="17"/>
      <c r="C13" s="4"/>
      <c r="D13" s="4"/>
      <c r="E13" s="4"/>
      <c r="F13" s="4"/>
    </row>
    <row r="14" spans="1:7" x14ac:dyDescent="0.2">
      <c r="A14" s="84"/>
      <c r="B14" s="68"/>
      <c r="C14" s="493" t="s">
        <v>4134</v>
      </c>
      <c r="D14" s="4"/>
      <c r="E14" s="4"/>
      <c r="F14" s="4"/>
      <c r="G14" s="86"/>
    </row>
    <row r="15" spans="1:7" x14ac:dyDescent="0.2">
      <c r="A15" s="17"/>
      <c r="B15" s="68"/>
      <c r="C15" s="288" t="s">
        <v>7811</v>
      </c>
      <c r="D15" s="86"/>
      <c r="E15" s="86"/>
      <c r="F15" s="86"/>
      <c r="G15" s="86"/>
    </row>
    <row r="16" spans="1:7" x14ac:dyDescent="0.2">
      <c r="A16" s="450" t="s">
        <v>4135</v>
      </c>
      <c r="B16" s="288" t="s">
        <v>7807</v>
      </c>
      <c r="C16" s="649" t="s">
        <v>23</v>
      </c>
      <c r="D16" s="13" t="s">
        <v>4557</v>
      </c>
      <c r="E16" s="13" t="s">
        <v>7136</v>
      </c>
      <c r="F16" s="10" t="s">
        <v>7148</v>
      </c>
      <c r="G16" s="10" t="s">
        <v>4761</v>
      </c>
    </row>
    <row r="17" spans="1:7" x14ac:dyDescent="0.2">
      <c r="A17" s="450" t="s">
        <v>4136</v>
      </c>
      <c r="B17" s="288" t="s">
        <v>7808</v>
      </c>
      <c r="C17" s="649" t="s">
        <v>24</v>
      </c>
      <c r="D17" s="13" t="s">
        <v>4557</v>
      </c>
      <c r="E17" s="13" t="s">
        <v>7136</v>
      </c>
      <c r="F17" s="10" t="s">
        <v>7148</v>
      </c>
      <c r="G17" s="10" t="s">
        <v>4762</v>
      </c>
    </row>
    <row r="18" spans="1:7" x14ac:dyDescent="0.2">
      <c r="B18" s="86"/>
      <c r="C18" s="86"/>
      <c r="D18" s="86"/>
      <c r="E18" s="86"/>
      <c r="F18" s="86"/>
      <c r="G18" s="8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106</vt:i4>
      </vt:variant>
      <vt:variant>
        <vt:lpstr>Zakresy nazwane</vt:lpstr>
      </vt:variant>
      <vt:variant>
        <vt:i4>6288</vt:i4>
      </vt:variant>
    </vt:vector>
  </HeadingPairs>
  <TitlesOfParts>
    <vt:vector size="6394" baseType="lpstr">
      <vt:lpstr>Names 2015-mar-10</vt:lpstr>
      <vt:lpstr>FrameworkTaxonomy</vt:lpstr>
      <vt:lpstr>TemplatesTables</vt:lpstr>
      <vt:lpstr>_TCs</vt:lpstr>
      <vt:lpstr>List</vt:lpstr>
      <vt:lpstr>S.01.01.01</vt:lpstr>
      <vt:lpstr>S.01.01.02</vt:lpstr>
      <vt:lpstr>S.01.01.03</vt:lpstr>
      <vt:lpstr>S.01.01.04</vt:lpstr>
      <vt:lpstr>S.01.02.01</vt:lpstr>
      <vt:lpstr>S.01.02.02</vt:lpstr>
      <vt:lpstr>S.02.01.{01,02,07,10}</vt:lpstr>
      <vt:lpstr>S.02.01.{03,04,08,11}</vt:lpstr>
      <vt:lpstr>S.02.01.{05,06,09,12}</vt:lpstr>
      <vt:lpstr>S.02.02.{01,02}</vt:lpstr>
      <vt:lpstr>S.03.01.01</vt:lpstr>
      <vt:lpstr>S.03.01.02</vt:lpstr>
      <vt:lpstr>S.03.02.01</vt:lpstr>
      <vt:lpstr>S.03.02.02</vt:lpstr>
      <vt:lpstr>S.03.03.01</vt:lpstr>
      <vt:lpstr>S.03.03.02</vt:lpstr>
      <vt:lpstr>S.04.01.01</vt:lpstr>
      <vt:lpstr>S.05.01.{01,02}</vt:lpstr>
      <vt:lpstr>S.05.01.{03,04}</vt:lpstr>
      <vt:lpstr>S.05.01.{05,06}</vt:lpstr>
      <vt:lpstr>S.06.01.01</vt:lpstr>
      <vt:lpstr>S.06.02.01</vt:lpstr>
      <vt:lpstr>S.06.02.02</vt:lpstr>
      <vt:lpstr>S.06.03.01</vt:lpstr>
      <vt:lpstr>S.06.03.02</vt:lpstr>
      <vt:lpstr>S.07.01.01</vt:lpstr>
      <vt:lpstr>S.07.01.02</vt:lpstr>
      <vt:lpstr>S.08.01.01</vt:lpstr>
      <vt:lpstr>S.08.01.02</vt:lpstr>
      <vt:lpstr>S.08.02.01</vt:lpstr>
      <vt:lpstr>S.08.02.02</vt:lpstr>
      <vt:lpstr>S.09.01.01</vt:lpstr>
      <vt:lpstr>S.09.01.02</vt:lpstr>
      <vt:lpstr>S.10.01.01</vt:lpstr>
      <vt:lpstr>S.10.01.02</vt:lpstr>
      <vt:lpstr>S.11.01.01</vt:lpstr>
      <vt:lpstr>S.11.01.02</vt:lpstr>
      <vt:lpstr>S.12.01.01</vt:lpstr>
      <vt:lpstr>S.12.01.02</vt:lpstr>
      <vt:lpstr>S.13.01.01</vt:lpstr>
      <vt:lpstr>S.14.01.01</vt:lpstr>
      <vt:lpstr>S.14.01.02</vt:lpstr>
      <vt:lpstr>S.15.01.{01,02}</vt:lpstr>
      <vt:lpstr>S.15.02.{01,02}</vt:lpstr>
      <vt:lpstr>S.16.01.01</vt:lpstr>
      <vt:lpstr>S.17.01.01</vt:lpstr>
      <vt:lpstr>S.17.01.02</vt:lpstr>
      <vt:lpstr>S.18.01.01</vt:lpstr>
      <vt:lpstr>S.19.01.01</vt:lpstr>
      <vt:lpstr>S.19.01.02</vt:lpstr>
      <vt:lpstr>S.20.01.01</vt:lpstr>
      <vt:lpstr>S.21.01.01</vt:lpstr>
      <vt:lpstr>S.22.01.01</vt:lpstr>
      <vt:lpstr>S.22.02.01</vt:lpstr>
      <vt:lpstr>S.23.01.01</vt:lpstr>
      <vt:lpstr>S.23.01.02</vt:lpstr>
      <vt:lpstr>S.23.01.04</vt:lpstr>
      <vt:lpstr>S.23.01.05</vt:lpstr>
      <vt:lpstr>S.24.01.01</vt:lpstr>
      <vt:lpstr>S.25.01.03</vt:lpstr>
      <vt:lpstr>S.25.01.05</vt:lpstr>
      <vt:lpstr>S.25.01.{07,08,09,10}</vt:lpstr>
      <vt:lpstr>S.25.02.{01,02,03,04,05,06}</vt:lpstr>
      <vt:lpstr>S.25.03.{01,04,05}</vt:lpstr>
      <vt:lpstr>S.25.03.{03,06,07}</vt:lpstr>
      <vt:lpstr>S.26.01.{01,02,03,04,05,06}</vt:lpstr>
      <vt:lpstr>S.26.02.{01,02,03,04,05,06}</vt:lpstr>
      <vt:lpstr>S.26.03.{01,02,03,04,05,06}</vt:lpstr>
      <vt:lpstr>S.26.04.{01,02,03,04,05,06}</vt:lpstr>
      <vt:lpstr>S.26.05.{01,02,03,04,05,06}</vt:lpstr>
      <vt:lpstr>S.26.06.{01,02,03,04,05,06}</vt:lpstr>
      <vt:lpstr>S.27.01.{01,02,03,04,05,06}</vt:lpstr>
      <vt:lpstr>S.28.01.01</vt:lpstr>
      <vt:lpstr>S.28.02.01</vt:lpstr>
      <vt:lpstr>S.28.02.02</vt:lpstr>
      <vt:lpstr>S.29.01.01</vt:lpstr>
      <vt:lpstr>S.29.02.01</vt:lpstr>
      <vt:lpstr>S.29.03.01</vt:lpstr>
      <vt:lpstr>S.30.01.01</vt:lpstr>
      <vt:lpstr>S.30.02.01</vt:lpstr>
      <vt:lpstr>S.30.03.{01,02}</vt:lpstr>
      <vt:lpstr>S.30.03.{03,04}</vt:lpstr>
      <vt:lpstr>S.30.04.{01,02}</vt:lpstr>
      <vt:lpstr>S.30.04.{03,04}</vt:lpstr>
      <vt:lpstr>S.31.01.01</vt:lpstr>
      <vt:lpstr>S.31.01.02</vt:lpstr>
      <vt:lpstr>S.31.01.03</vt:lpstr>
      <vt:lpstr>S.31.01.04</vt:lpstr>
      <vt:lpstr>S.32.01.02</vt:lpstr>
      <vt:lpstr>S.33.01.01</vt:lpstr>
      <vt:lpstr>S.34.01.01</vt:lpstr>
      <vt:lpstr>S.35.01.01</vt:lpstr>
      <vt:lpstr>S.36.01.01</vt:lpstr>
      <vt:lpstr>S.36.02.01</vt:lpstr>
      <vt:lpstr>S.36.03.01</vt:lpstr>
      <vt:lpstr>S.36.04.01</vt:lpstr>
      <vt:lpstr>S.37.01.01</vt:lpstr>
      <vt:lpstr>S.38.01.{01,02}</vt:lpstr>
      <vt:lpstr>S.39.01.{01,02}</vt:lpstr>
      <vt:lpstr>S.40.01.{01,02}</vt:lpstr>
      <vt:lpstr>S.41.01.{01,02}</vt:lpstr>
      <vt:lpstr>_List</vt:lpstr>
      <vt:lpstr>List!MODULE_DATA</vt:lpstr>
      <vt:lpstr>List!MODULE_HEADER</vt:lpstr>
      <vt:lpstr>S.01.01.01!S.01.01.01</vt:lpstr>
      <vt:lpstr>S.01.01.01!S.01.01.01.01</vt:lpstr>
      <vt:lpstr>S.01.01.01!S.01.01.01.01.TC</vt:lpstr>
      <vt:lpstr>S.01.01.01!S.01.01.01.01.TD</vt:lpstr>
      <vt:lpstr>S.01.01.01!S.01.01.01.01.TL</vt:lpstr>
      <vt:lpstr>S.01.01.01!S.01.01.01.01.TLC</vt:lpstr>
      <vt:lpstr>S.01.01.01!S.01.01.01.01.TTC</vt:lpstr>
      <vt:lpstr>S.01.01.01!S.01.01.01.01.Y</vt:lpstr>
      <vt:lpstr>S.01.01.01!S.01.01.01.01.Z</vt:lpstr>
      <vt:lpstr>S.01.01.02!S.01.01.02</vt:lpstr>
      <vt:lpstr>S.01.01.02!S.01.01.02.01</vt:lpstr>
      <vt:lpstr>S.01.01.02!S.01.01.02.01.TC</vt:lpstr>
      <vt:lpstr>S.01.01.02!S.01.01.02.01.TD</vt:lpstr>
      <vt:lpstr>S.01.01.02!S.01.01.02.01.TL</vt:lpstr>
      <vt:lpstr>S.01.01.02!S.01.01.02.01.TLC</vt:lpstr>
      <vt:lpstr>S.01.01.02!S.01.01.02.01.TTC</vt:lpstr>
      <vt:lpstr>S.01.01.02!S.01.01.02.01.Y</vt:lpstr>
      <vt:lpstr>S.01.01.02!S.01.01.02.01.Z</vt:lpstr>
      <vt:lpstr>S.01.01.03!S.01.01.03</vt:lpstr>
      <vt:lpstr>S.01.01.03!S.01.01.03.01</vt:lpstr>
      <vt:lpstr>S.01.01.03!S.01.01.03.01.TC</vt:lpstr>
      <vt:lpstr>S.01.01.03!S.01.01.03.01.TD</vt:lpstr>
      <vt:lpstr>S.01.01.03!S.01.01.03.01.TL</vt:lpstr>
      <vt:lpstr>S.01.01.03!S.01.01.03.01.TLC</vt:lpstr>
      <vt:lpstr>S.01.01.03!S.01.01.03.01.TTC</vt:lpstr>
      <vt:lpstr>S.01.01.03!S.01.01.03.01.Y</vt:lpstr>
      <vt:lpstr>S.01.01.03!S.01.01.03.01.Z</vt:lpstr>
      <vt:lpstr>S.01.01.04!S.01.01.04</vt:lpstr>
      <vt:lpstr>S.01.01.04!S.01.01.04.01</vt:lpstr>
      <vt:lpstr>S.01.01.04!S.01.01.04.01.TC</vt:lpstr>
      <vt:lpstr>S.01.01.04!S.01.01.04.01.TD</vt:lpstr>
      <vt:lpstr>S.01.01.04!S.01.01.04.01.TL</vt:lpstr>
      <vt:lpstr>S.01.01.04!S.01.01.04.01.TLC</vt:lpstr>
      <vt:lpstr>S.01.01.04!S.01.01.04.01.TTC</vt:lpstr>
      <vt:lpstr>S.01.01.04!S.01.01.04.01.Y</vt:lpstr>
      <vt:lpstr>S.01.01.04!S.01.01.04.01.Z</vt:lpstr>
      <vt:lpstr>S.01.02.01!S.01.02.01</vt:lpstr>
      <vt:lpstr>S.01.02.01!S.01.02.01.01</vt:lpstr>
      <vt:lpstr>S.01.02.01!S.01.02.01.01.TC</vt:lpstr>
      <vt:lpstr>S.01.02.01!S.01.02.01.01.TD</vt:lpstr>
      <vt:lpstr>S.01.02.01!S.01.02.01.01.TK</vt:lpstr>
      <vt:lpstr>S.01.02.01!S.01.02.01.01.TKC</vt:lpstr>
      <vt:lpstr>S.01.02.01!S.01.02.01.01.TT</vt:lpstr>
      <vt:lpstr>S.01.02.01!S.01.02.01.01.TTC</vt:lpstr>
      <vt:lpstr>S.01.02.01!S.01.02.01.01.X</vt:lpstr>
      <vt:lpstr>S.01.02.01!S.01.02.01.01.Y</vt:lpstr>
      <vt:lpstr>S.01.02.01!S.01.02.01.01.Z</vt:lpstr>
      <vt:lpstr>S.01.02.02!S.01.02.02</vt:lpstr>
      <vt:lpstr>S.01.02.02!S.01.02.02.01</vt:lpstr>
      <vt:lpstr>S.01.02.02!S.01.02.02.01.TC</vt:lpstr>
      <vt:lpstr>S.01.02.02!S.01.02.02.01.TD</vt:lpstr>
      <vt:lpstr>S.01.02.02!S.01.02.02.01.TK</vt:lpstr>
      <vt:lpstr>S.01.02.02!S.01.02.02.01.TKC</vt:lpstr>
      <vt:lpstr>S.01.02.02!S.01.02.02.01.TT</vt:lpstr>
      <vt:lpstr>S.01.02.02!S.01.02.02.01.TTC</vt:lpstr>
      <vt:lpstr>S.01.02.02!S.01.02.02.01.X</vt:lpstr>
      <vt:lpstr>S.01.02.02!S.01.02.02.01.Y</vt:lpstr>
      <vt:lpstr>S.01.02.02!S.01.02.02.01.Z</vt:lpstr>
      <vt:lpstr>'S.02.01.{01,02,07,10}'!S.02.01.01</vt:lpstr>
      <vt:lpstr>'S.02.01.{01,02,07,10}'!S.02.01.01.01</vt:lpstr>
      <vt:lpstr>'S.02.01.{01,02,07,10}'!S.02.01.01.01.TC</vt:lpstr>
      <vt:lpstr>'S.02.01.{01,02,07,10}'!S.02.01.01.01.TD</vt:lpstr>
      <vt:lpstr>'S.02.01.{01,02,07,10}'!S.02.01.01.01.TL</vt:lpstr>
      <vt:lpstr>'S.02.01.{01,02,07,10}'!S.02.01.01.01.TLC</vt:lpstr>
      <vt:lpstr>'S.02.01.{01,02,07,10}'!S.02.01.01.01.TT</vt:lpstr>
      <vt:lpstr>'S.02.01.{01,02,07,10}'!S.02.01.01.01.TTC</vt:lpstr>
      <vt:lpstr>'S.02.01.{01,02,07,10}'!S.02.01.01.01.X</vt:lpstr>
      <vt:lpstr>'S.02.01.{01,02,07,10}'!S.02.01.01.01.Y</vt:lpstr>
      <vt:lpstr>'S.02.01.{01,02,07,10}'!S.02.01.01.01.Z</vt:lpstr>
      <vt:lpstr>'S.02.01.{01,02,07,10}'!S.02.01.02</vt:lpstr>
      <vt:lpstr>'S.02.01.{01,02,07,10}'!S.02.01.02.01</vt:lpstr>
      <vt:lpstr>'S.02.01.{01,02,07,10}'!S.02.01.02.01.TC</vt:lpstr>
      <vt:lpstr>'S.02.01.{01,02,07,10}'!S.02.01.02.01.TD</vt:lpstr>
      <vt:lpstr>'S.02.01.{01,02,07,10}'!S.02.01.02.01.TL</vt:lpstr>
      <vt:lpstr>'S.02.01.{01,02,07,10}'!S.02.01.02.01.TLC</vt:lpstr>
      <vt:lpstr>'S.02.01.{01,02,07,10}'!S.02.01.02.01.TT</vt:lpstr>
      <vt:lpstr>'S.02.01.{01,02,07,10}'!S.02.01.02.01.TTC</vt:lpstr>
      <vt:lpstr>'S.02.01.{01,02,07,10}'!S.02.01.02.01.X</vt:lpstr>
      <vt:lpstr>'S.02.01.{01,02,07,10}'!S.02.01.02.01.Y</vt:lpstr>
      <vt:lpstr>'S.02.01.{01,02,07,10}'!S.02.01.02.01.Z</vt:lpstr>
      <vt:lpstr>'S.02.01.{03,04,08,11}'!S.02.01.03</vt:lpstr>
      <vt:lpstr>'S.02.01.{03,04,08,11}'!S.02.01.03.01</vt:lpstr>
      <vt:lpstr>'S.02.01.{03,04,08,11}'!S.02.01.03.01.TC</vt:lpstr>
      <vt:lpstr>'S.02.01.{03,04,08,11}'!S.02.01.03.01.TD</vt:lpstr>
      <vt:lpstr>'S.02.01.{03,04,08,11}'!S.02.01.03.01.TL</vt:lpstr>
      <vt:lpstr>'S.02.01.{03,04,08,11}'!S.02.01.03.01.TLC</vt:lpstr>
      <vt:lpstr>'S.02.01.{03,04,08,11}'!S.02.01.03.01.TT</vt:lpstr>
      <vt:lpstr>'S.02.01.{03,04,08,11}'!S.02.01.03.01.TTC</vt:lpstr>
      <vt:lpstr>'S.02.01.{03,04,08,11}'!S.02.01.03.01.X</vt:lpstr>
      <vt:lpstr>'S.02.01.{03,04,08,11}'!S.02.01.03.01.Y</vt:lpstr>
      <vt:lpstr>'S.02.01.{03,04,08,11}'!S.02.01.03.01.Z</vt:lpstr>
      <vt:lpstr>'S.02.01.{03,04,08,11}'!S.02.01.04</vt:lpstr>
      <vt:lpstr>'S.02.01.{03,04,08,11}'!S.02.01.04.01</vt:lpstr>
      <vt:lpstr>'S.02.01.{03,04,08,11}'!S.02.01.04.01.TC</vt:lpstr>
      <vt:lpstr>'S.02.01.{03,04,08,11}'!S.02.01.04.01.TD</vt:lpstr>
      <vt:lpstr>'S.02.01.{03,04,08,11}'!S.02.01.04.01.TL</vt:lpstr>
      <vt:lpstr>'S.02.01.{03,04,08,11}'!S.02.01.04.01.TLC</vt:lpstr>
      <vt:lpstr>'S.02.01.{03,04,08,11}'!S.02.01.04.01.TT</vt:lpstr>
      <vt:lpstr>'S.02.01.{03,04,08,11}'!S.02.01.04.01.TTC</vt:lpstr>
      <vt:lpstr>'S.02.01.{03,04,08,11}'!S.02.01.04.01.X</vt:lpstr>
      <vt:lpstr>'S.02.01.{03,04,08,11}'!S.02.01.04.01.Y</vt:lpstr>
      <vt:lpstr>'S.02.01.{03,04,08,11}'!S.02.01.04.01.Z</vt:lpstr>
      <vt:lpstr>'S.02.01.{05,06,09,12}'!S.02.01.05</vt:lpstr>
      <vt:lpstr>'S.02.01.{05,06,09,12}'!S.02.01.05.01</vt:lpstr>
      <vt:lpstr>'S.02.01.{05,06,09,12}'!S.02.01.05.01.TC</vt:lpstr>
      <vt:lpstr>'S.02.01.{05,06,09,12}'!S.02.01.05.01.TD</vt:lpstr>
      <vt:lpstr>'S.02.01.{05,06,09,12}'!S.02.01.05.01.TL</vt:lpstr>
      <vt:lpstr>'S.02.01.{05,06,09,12}'!S.02.01.05.01.TLC</vt:lpstr>
      <vt:lpstr>'S.02.01.{05,06,09,12}'!S.02.01.05.01.TT</vt:lpstr>
      <vt:lpstr>'S.02.01.{05,06,09,12}'!S.02.01.05.01.TTC</vt:lpstr>
      <vt:lpstr>'S.02.01.{05,06,09,12}'!S.02.01.05.01.X</vt:lpstr>
      <vt:lpstr>'S.02.01.{05,06,09,12}'!S.02.01.05.01.Y</vt:lpstr>
      <vt:lpstr>'S.02.01.{05,06,09,12}'!S.02.01.05.01.Z</vt:lpstr>
      <vt:lpstr>'S.02.01.{05,06,09,12}'!S.02.01.06</vt:lpstr>
      <vt:lpstr>'S.02.01.{05,06,09,12}'!S.02.01.06.01</vt:lpstr>
      <vt:lpstr>'S.02.01.{05,06,09,12}'!S.02.01.06.01.TC</vt:lpstr>
      <vt:lpstr>'S.02.01.{05,06,09,12}'!S.02.01.06.01.TD</vt:lpstr>
      <vt:lpstr>'S.02.01.{05,06,09,12}'!S.02.01.06.01.TL</vt:lpstr>
      <vt:lpstr>'S.02.01.{05,06,09,12}'!S.02.01.06.01.TLC</vt:lpstr>
      <vt:lpstr>'S.02.01.{05,06,09,12}'!S.02.01.06.01.TT</vt:lpstr>
      <vt:lpstr>'S.02.01.{05,06,09,12}'!S.02.01.06.01.TTC</vt:lpstr>
      <vt:lpstr>'S.02.01.{05,06,09,12}'!S.02.01.06.01.X</vt:lpstr>
      <vt:lpstr>'S.02.01.{05,06,09,12}'!S.02.01.06.01.Y</vt:lpstr>
      <vt:lpstr>'S.02.01.{05,06,09,12}'!S.02.01.06.01.Z</vt:lpstr>
      <vt:lpstr>'S.02.01.{01,02,07,10}'!S.02.01.07</vt:lpstr>
      <vt:lpstr>'S.02.01.{01,02,07,10}'!S.02.01.07.01</vt:lpstr>
      <vt:lpstr>'S.02.01.{01,02,07,10}'!S.02.01.07.01.TC</vt:lpstr>
      <vt:lpstr>'S.02.01.{01,02,07,10}'!S.02.01.07.01.TD</vt:lpstr>
      <vt:lpstr>'S.02.01.{01,02,07,10}'!S.02.01.07.01.TL</vt:lpstr>
      <vt:lpstr>'S.02.01.{01,02,07,10}'!S.02.01.07.01.TLC</vt:lpstr>
      <vt:lpstr>'S.02.01.{01,02,07,10}'!S.02.01.07.01.TT</vt:lpstr>
      <vt:lpstr>'S.02.01.{01,02,07,10}'!S.02.01.07.01.TTc</vt:lpstr>
      <vt:lpstr>'S.02.01.{01,02,07,10}'!S.02.01.07.01.X</vt:lpstr>
      <vt:lpstr>'S.02.01.{01,02,07,10}'!S.02.01.07.01.Y</vt:lpstr>
      <vt:lpstr>'S.02.01.{01,02,07,10}'!S.02.01.07.01.Z</vt:lpstr>
      <vt:lpstr>'S.02.01.{01,02,07,10}'!S.02.01.07.01.ZHI</vt:lpstr>
      <vt:lpstr>'S.02.01.{03,04,08,11}'!S.02.01.08</vt:lpstr>
      <vt:lpstr>'S.02.01.{03,04,08,11}'!S.02.01.08.01</vt:lpstr>
      <vt:lpstr>'S.02.01.{03,04,08,11}'!S.02.01.08.01.TC</vt:lpstr>
      <vt:lpstr>'S.02.01.{03,04,08,11}'!S.02.01.08.01.TD</vt:lpstr>
      <vt:lpstr>'S.02.01.{03,04,08,11}'!S.02.01.08.01.TL</vt:lpstr>
      <vt:lpstr>'S.02.01.{03,04,08,11}'!S.02.01.08.01.TLC</vt:lpstr>
      <vt:lpstr>'S.02.01.{03,04,08,11}'!S.02.01.08.01.TT</vt:lpstr>
      <vt:lpstr>'S.02.01.{03,04,08,11}'!S.02.01.08.01.TTC</vt:lpstr>
      <vt:lpstr>'S.02.01.{03,04,08,11}'!S.02.01.08.01.X</vt:lpstr>
      <vt:lpstr>'S.02.01.{03,04,08,11}'!S.02.01.08.01.Y</vt:lpstr>
      <vt:lpstr>'S.02.01.{03,04,08,11}'!S.02.01.08.01.Z</vt:lpstr>
      <vt:lpstr>'S.02.01.{03,04,08,11}'!S.02.01.08.01.ZHI</vt:lpstr>
      <vt:lpstr>'S.02.01.{05,06,09,12}'!S.02.01.09</vt:lpstr>
      <vt:lpstr>'S.02.01.{05,06,09,12}'!S.02.01.09.01</vt:lpstr>
      <vt:lpstr>'S.02.01.{05,06,09,12}'!S.02.01.09.01.TC</vt:lpstr>
      <vt:lpstr>'S.02.01.{05,06,09,12}'!S.02.01.09.01.TD</vt:lpstr>
      <vt:lpstr>'S.02.01.{05,06,09,12}'!S.02.01.09.01.TL</vt:lpstr>
      <vt:lpstr>'S.02.01.{05,06,09,12}'!S.02.01.09.01.TLC</vt:lpstr>
      <vt:lpstr>'S.02.01.{05,06,09,12}'!S.02.01.09.01.TT</vt:lpstr>
      <vt:lpstr>'S.02.01.{05,06,09,12}'!S.02.01.09.01.TTC</vt:lpstr>
      <vt:lpstr>'S.02.01.{05,06,09,12}'!S.02.01.09.01.X</vt:lpstr>
      <vt:lpstr>'S.02.01.{05,06,09,12}'!S.02.01.09.01.Y</vt:lpstr>
      <vt:lpstr>'S.02.01.{05,06,09,12}'!S.02.01.09.01.Z</vt:lpstr>
      <vt:lpstr>'S.02.01.{05,06,09,12}'!S.02.01.09.01.ZHI</vt:lpstr>
      <vt:lpstr>'S.02.01.{01,02,07,10}'!S.02.01.10</vt:lpstr>
      <vt:lpstr>'S.02.01.{01,02,07,10}'!S.02.01.10.01</vt:lpstr>
      <vt:lpstr>'S.02.01.{01,02,07,10}'!S.02.01.10.01.TC</vt:lpstr>
      <vt:lpstr>'S.02.01.{01,02,07,10}'!S.02.01.10.01.TD</vt:lpstr>
      <vt:lpstr>'S.02.01.{01,02,07,10}'!S.02.01.10.01.TL</vt:lpstr>
      <vt:lpstr>'S.02.01.{01,02,07,10}'!S.02.01.10.01.TLC</vt:lpstr>
      <vt:lpstr>'S.02.01.{01,02,07,10}'!S.02.01.10.01.TT</vt:lpstr>
      <vt:lpstr>'S.02.01.{01,02,07,10}'!S.02.01.10.01.TTC</vt:lpstr>
      <vt:lpstr>'S.02.01.{01,02,07,10}'!S.02.01.10.01.X</vt:lpstr>
      <vt:lpstr>'S.02.01.{01,02,07,10}'!S.02.01.10.01.Y</vt:lpstr>
      <vt:lpstr>'S.02.01.{01,02,07,10}'!S.02.01.10.01.Z</vt:lpstr>
      <vt:lpstr>'S.02.01.{01,02,07,10}'!S.02.01.10.01.ZHI</vt:lpstr>
      <vt:lpstr>'S.02.01.{03,04,08,11}'!S.02.01.11</vt:lpstr>
      <vt:lpstr>'S.02.01.{03,04,08,11}'!S.02.01.11.01</vt:lpstr>
      <vt:lpstr>'S.02.01.{03,04,08,11}'!S.02.01.11.01.TC</vt:lpstr>
      <vt:lpstr>'S.02.01.{03,04,08,11}'!S.02.01.11.01.TD</vt:lpstr>
      <vt:lpstr>'S.02.01.{03,04,08,11}'!S.02.01.11.01.TL</vt:lpstr>
      <vt:lpstr>'S.02.01.{03,04,08,11}'!S.02.01.11.01.TLC</vt:lpstr>
      <vt:lpstr>'S.02.01.{03,04,08,11}'!S.02.01.11.01.TT</vt:lpstr>
      <vt:lpstr>'S.02.01.{03,04,08,11}'!S.02.01.11.01.TTC</vt:lpstr>
      <vt:lpstr>'S.02.01.{03,04,08,11}'!S.02.01.11.01.X</vt:lpstr>
      <vt:lpstr>'S.02.01.{03,04,08,11}'!S.02.01.11.01.Y</vt:lpstr>
      <vt:lpstr>'S.02.01.{03,04,08,11}'!S.02.01.11.01.Z</vt:lpstr>
      <vt:lpstr>'S.02.01.{03,04,08,11}'!S.02.01.11.01.ZHI</vt:lpstr>
      <vt:lpstr>'S.02.01.{05,06,09,12}'!S.02.01.12</vt:lpstr>
      <vt:lpstr>'S.02.01.{05,06,09,12}'!S.02.01.12.01</vt:lpstr>
      <vt:lpstr>'S.02.01.{05,06,09,12}'!S.02.01.12.01.TC</vt:lpstr>
      <vt:lpstr>'S.02.01.{05,06,09,12}'!S.02.01.12.01.TD</vt:lpstr>
      <vt:lpstr>'S.02.01.{05,06,09,12}'!S.02.01.12.01.TL</vt:lpstr>
      <vt:lpstr>'S.02.01.{05,06,09,12}'!S.02.01.12.01.TLC</vt:lpstr>
      <vt:lpstr>'S.02.01.{05,06,09,12}'!S.02.01.12.01.TT</vt:lpstr>
      <vt:lpstr>'S.02.01.{05,06,09,12}'!S.02.01.12.01.TTC</vt:lpstr>
      <vt:lpstr>'S.02.01.{05,06,09,12}'!S.02.01.12.01.X</vt:lpstr>
      <vt:lpstr>'S.02.01.{05,06,09,12}'!S.02.01.12.01.Y</vt:lpstr>
      <vt:lpstr>'S.02.01.{05,06,09,12}'!S.02.01.12.01.Z</vt:lpstr>
      <vt:lpstr>'S.02.01.{05,06,09,12}'!S.02.01.12.01.ZHI</vt:lpstr>
      <vt:lpstr>'S.02.02.{01,02}'!S.02.02.01</vt:lpstr>
      <vt:lpstr>'S.02.02.{01,02}'!S.02.02.01.01</vt:lpstr>
      <vt:lpstr>'S.02.02.{01,02}'!S.02.02.01.01.TC</vt:lpstr>
      <vt:lpstr>'S.02.02.{01,02}'!S.02.02.01.01.TD</vt:lpstr>
      <vt:lpstr>'S.02.02.{01,02}'!S.02.02.01.01.TL</vt:lpstr>
      <vt:lpstr>'S.02.02.{01,02}'!S.02.02.01.01.TLC</vt:lpstr>
      <vt:lpstr>'S.02.02.{01,02}'!S.02.02.01.01.TT</vt:lpstr>
      <vt:lpstr>'S.02.02.{01,02}'!S.02.02.01.01.TTC</vt:lpstr>
      <vt:lpstr>'S.02.02.{01,02}'!S.02.02.01.01.Y</vt:lpstr>
      <vt:lpstr>'S.02.02.{01,02}'!S.02.02.01.01.Z</vt:lpstr>
      <vt:lpstr>'S.02.02.{01,02}'!S.02.02.01.02</vt:lpstr>
      <vt:lpstr>'S.02.02.{01,02}'!S.02.02.01.02.TC</vt:lpstr>
      <vt:lpstr>'S.02.02.{01,02}'!S.02.02.01.02.TD</vt:lpstr>
      <vt:lpstr>'S.02.02.{01,02}'!S.02.02.01.02.TL</vt:lpstr>
      <vt:lpstr>'S.02.02.{01,02}'!S.02.02.01.02.TLC</vt:lpstr>
      <vt:lpstr>'S.02.02.{01,02}'!S.02.02.01.02.TT</vt:lpstr>
      <vt:lpstr>'S.02.02.{01,02}'!S.02.02.01.02.TTC</vt:lpstr>
      <vt:lpstr>'S.02.02.{01,02}'!S.02.02.01.02.X</vt:lpstr>
      <vt:lpstr>'S.02.02.{01,02}'!S.02.02.01.02.Y</vt:lpstr>
      <vt:lpstr>'S.02.02.{01,02}'!S.02.02.01.02.Z</vt:lpstr>
      <vt:lpstr>'S.02.02.{01,02}'!S.02.02.01.02.ZHI</vt:lpstr>
      <vt:lpstr>'S.02.02.{01,02}'!S.02.02.01.03</vt:lpstr>
      <vt:lpstr>'S.02.02.{01,02}'!S.02.02.01.03.TC</vt:lpstr>
      <vt:lpstr>'S.02.02.{01,02}'!S.02.02.01.03.TD</vt:lpstr>
      <vt:lpstr>'S.02.02.{01,02}'!S.02.02.01.03.TL</vt:lpstr>
      <vt:lpstr>'S.02.02.{01,02}'!S.02.02.01.03.TLC</vt:lpstr>
      <vt:lpstr>'S.02.02.{01,02}'!S.02.02.01.03.TT</vt:lpstr>
      <vt:lpstr>'S.02.02.{01,02}'!S.02.02.01.03.TTC</vt:lpstr>
      <vt:lpstr>'S.02.02.{01,02}'!S.02.02.01.03.X</vt:lpstr>
      <vt:lpstr>'S.02.02.{01,02}'!S.02.02.01.03.Y</vt:lpstr>
      <vt:lpstr>'S.02.02.{01,02}'!S.02.02.01.03.Z</vt:lpstr>
      <vt:lpstr>'S.02.02.{01,02}'!S.02.02.01.04</vt:lpstr>
      <vt:lpstr>'S.02.02.{01,02}'!S.02.02.01.04.TC</vt:lpstr>
      <vt:lpstr>'S.02.02.{01,02}'!S.02.02.01.04.TD</vt:lpstr>
      <vt:lpstr>'S.02.02.{01,02}'!S.02.02.01.04.TL</vt:lpstr>
      <vt:lpstr>'S.02.02.{01,02}'!S.02.02.01.04.TLC</vt:lpstr>
      <vt:lpstr>'S.02.02.{01,02}'!S.02.02.01.04.TT</vt:lpstr>
      <vt:lpstr>'S.02.02.{01,02}'!S.02.02.01.04.TTC</vt:lpstr>
      <vt:lpstr>'S.02.02.{01,02}'!S.02.02.01.04.X</vt:lpstr>
      <vt:lpstr>'S.02.02.{01,02}'!S.02.02.01.04.XAX</vt:lpstr>
      <vt:lpstr>'S.02.02.{01,02}'!S.02.02.01.04.Y</vt:lpstr>
      <vt:lpstr>'S.02.02.{01,02}'!S.02.02.01.04.Z</vt:lpstr>
      <vt:lpstr>'S.02.02.{01,02}'!S.02.02.02</vt:lpstr>
      <vt:lpstr>'S.02.02.{01,02}'!S.02.02.02.01</vt:lpstr>
      <vt:lpstr>'S.02.02.{01,02}'!S.02.02.02.01.TC</vt:lpstr>
      <vt:lpstr>'S.02.02.{01,02}'!S.02.02.02.01.TD</vt:lpstr>
      <vt:lpstr>'S.02.02.{01,02}'!S.02.02.02.01.TL</vt:lpstr>
      <vt:lpstr>'S.02.02.{01,02}'!S.02.02.02.01.TLC</vt:lpstr>
      <vt:lpstr>'S.02.02.{01,02}'!S.02.02.02.01.TT</vt:lpstr>
      <vt:lpstr>'S.02.02.{01,02}'!S.02.02.02.01.TTC</vt:lpstr>
      <vt:lpstr>'S.02.02.{01,02}'!S.02.02.02.01.Y</vt:lpstr>
      <vt:lpstr>'S.02.02.{01,02}'!S.02.02.02.01.Z</vt:lpstr>
      <vt:lpstr>'S.02.02.{01,02}'!S.02.02.02.02</vt:lpstr>
      <vt:lpstr>'S.02.02.{01,02}'!S.02.02.02.02.TC</vt:lpstr>
      <vt:lpstr>'S.02.02.{01,02}'!S.02.02.02.02.TD</vt:lpstr>
      <vt:lpstr>'S.02.02.{01,02}'!S.02.02.02.02.TL</vt:lpstr>
      <vt:lpstr>'S.02.02.{01,02}'!S.02.02.02.02.TLC</vt:lpstr>
      <vt:lpstr>'S.02.02.{01,02}'!S.02.02.02.02.TT</vt:lpstr>
      <vt:lpstr>'S.02.02.{01,02}'!S.02.02.02.02.TTC</vt:lpstr>
      <vt:lpstr>'S.02.02.{01,02}'!S.02.02.02.02.X</vt:lpstr>
      <vt:lpstr>'S.02.02.{01,02}'!S.02.02.02.02.Y</vt:lpstr>
      <vt:lpstr>'S.02.02.{01,02}'!S.02.02.02.02.Z</vt:lpstr>
      <vt:lpstr>'S.02.02.{01,02}'!S.02.02.02.02.ZHI</vt:lpstr>
      <vt:lpstr>'S.02.02.{01,02}'!S.02.02.02.03</vt:lpstr>
      <vt:lpstr>'S.02.02.{01,02}'!S.02.02.02.03.TC</vt:lpstr>
      <vt:lpstr>'S.02.02.{01,02}'!S.02.02.02.03.TD</vt:lpstr>
      <vt:lpstr>'S.02.02.{01,02}'!S.02.02.02.03.TL</vt:lpstr>
      <vt:lpstr>'S.02.02.{01,02}'!S.02.02.02.03.TLC</vt:lpstr>
      <vt:lpstr>'S.02.02.{01,02}'!S.02.02.02.03.TT</vt:lpstr>
      <vt:lpstr>'S.02.02.{01,02}'!S.02.02.02.03.TTC</vt:lpstr>
      <vt:lpstr>'S.02.02.{01,02}'!S.02.02.02.03.X</vt:lpstr>
      <vt:lpstr>'S.02.02.{01,02}'!S.02.02.02.03.Y</vt:lpstr>
      <vt:lpstr>'S.02.02.{01,02}'!S.02.02.02.03.Z</vt:lpstr>
      <vt:lpstr>'S.02.02.{01,02}'!S.02.02.02.04</vt:lpstr>
      <vt:lpstr>'S.02.02.{01,02}'!S.02.02.02.04.TC</vt:lpstr>
      <vt:lpstr>'S.02.02.{01,02}'!S.02.02.02.04.TD</vt:lpstr>
      <vt:lpstr>'S.02.02.{01,02}'!S.02.02.02.04.TL</vt:lpstr>
      <vt:lpstr>'S.02.02.{01,02}'!S.02.02.02.04.TLC</vt:lpstr>
      <vt:lpstr>'S.02.02.{01,02}'!S.02.02.02.04.TT</vt:lpstr>
      <vt:lpstr>'S.02.02.{01,02}'!S.02.02.02.04.TTC</vt:lpstr>
      <vt:lpstr>'S.02.02.{01,02}'!S.02.02.02.04.X</vt:lpstr>
      <vt:lpstr>'S.02.02.{01,02}'!S.02.02.02.04.XAX</vt:lpstr>
      <vt:lpstr>'S.02.02.{01,02}'!S.02.02.02.04.Y</vt:lpstr>
      <vt:lpstr>'S.02.02.{01,02}'!S.02.02.02.04.Z</vt:lpstr>
      <vt:lpstr>S.03.01.01!S.03.01.01</vt:lpstr>
      <vt:lpstr>S.03.01.01!S.03.01.01.01</vt:lpstr>
      <vt:lpstr>S.03.01.01!S.03.01.01.01.TC</vt:lpstr>
      <vt:lpstr>S.03.01.01!S.03.01.01.01.TD</vt:lpstr>
      <vt:lpstr>S.03.01.01!S.03.01.01.01.TL</vt:lpstr>
      <vt:lpstr>S.03.01.01!S.03.01.01.01.TLC</vt:lpstr>
      <vt:lpstr>S.03.01.01!S.03.01.01.01.TT</vt:lpstr>
      <vt:lpstr>S.03.01.01!S.03.01.01.01.TTC</vt:lpstr>
      <vt:lpstr>S.03.01.01!S.03.01.01.01.X</vt:lpstr>
      <vt:lpstr>S.03.01.01!S.03.01.01.01.Y</vt:lpstr>
      <vt:lpstr>S.03.01.01!S.03.01.01.01.Z</vt:lpstr>
      <vt:lpstr>S.03.01.01!S.03.01.01.02</vt:lpstr>
      <vt:lpstr>S.03.01.01!S.03.01.01.02.TC</vt:lpstr>
      <vt:lpstr>S.03.01.01!S.03.01.01.02.TD</vt:lpstr>
      <vt:lpstr>S.03.01.01!S.03.01.01.02.TL</vt:lpstr>
      <vt:lpstr>S.03.01.01!S.03.01.01.02.TLC</vt:lpstr>
      <vt:lpstr>S.03.01.01!S.03.01.01.02.TT</vt:lpstr>
      <vt:lpstr>S.03.01.01!S.03.01.01.02.TTC</vt:lpstr>
      <vt:lpstr>S.03.01.01!S.03.01.01.02.X</vt:lpstr>
      <vt:lpstr>S.03.01.01!S.03.01.01.02.Y</vt:lpstr>
      <vt:lpstr>S.03.01.01!S.03.01.01.02.Z</vt:lpstr>
      <vt:lpstr>S.03.01.02!S.03.01.02</vt:lpstr>
      <vt:lpstr>S.03.01.02!S.03.01.02.01</vt:lpstr>
      <vt:lpstr>S.03.01.02!S.03.01.02.01.TC</vt:lpstr>
      <vt:lpstr>S.03.01.02!S.03.01.02.01.TD</vt:lpstr>
      <vt:lpstr>S.03.01.02!S.03.01.02.01.TL</vt:lpstr>
      <vt:lpstr>S.03.01.02!S.03.01.02.01.TLC</vt:lpstr>
      <vt:lpstr>S.03.01.02!S.03.01.02.01.TT</vt:lpstr>
      <vt:lpstr>S.03.01.02!S.03.01.02.01.TTC</vt:lpstr>
      <vt:lpstr>S.03.01.02!S.03.01.02.01.X</vt:lpstr>
      <vt:lpstr>S.03.01.02!S.03.01.02.01.Y</vt:lpstr>
      <vt:lpstr>S.03.01.02!S.03.01.02.01.Z</vt:lpstr>
      <vt:lpstr>S.03.01.02!S.03.01.02.02</vt:lpstr>
      <vt:lpstr>S.03.01.02!S.03.01.02.02.TC</vt:lpstr>
      <vt:lpstr>S.03.01.02!S.03.01.02.02.TD</vt:lpstr>
      <vt:lpstr>S.03.01.02!S.03.01.02.02.TL</vt:lpstr>
      <vt:lpstr>S.03.01.02!S.03.01.02.02.TLC</vt:lpstr>
      <vt:lpstr>S.03.01.02!S.03.01.02.02.TT</vt:lpstr>
      <vt:lpstr>S.03.01.02!S.03.01.02.02.TTC</vt:lpstr>
      <vt:lpstr>S.03.01.02!S.03.01.02.02.X</vt:lpstr>
      <vt:lpstr>S.03.01.02!S.03.01.02.02.Y</vt:lpstr>
      <vt:lpstr>S.03.01.02!S.03.01.02.02.Z</vt:lpstr>
      <vt:lpstr>S.03.02.01!S.03.02.01</vt:lpstr>
      <vt:lpstr>S.03.02.01!S.03.02.01.01</vt:lpstr>
      <vt:lpstr>S.03.02.01!S.03.02.01.01.TC</vt:lpstr>
      <vt:lpstr>S.03.02.01!S.03.02.01.01.TD</vt:lpstr>
      <vt:lpstr>S.03.02.01!S.03.02.01.01.TK</vt:lpstr>
      <vt:lpstr>S.03.02.01!S.03.02.01.01.TKC</vt:lpstr>
      <vt:lpstr>S.03.02.01!S.03.02.01.01.TT</vt:lpstr>
      <vt:lpstr>S.03.02.01!S.03.02.01.01.TTC</vt:lpstr>
      <vt:lpstr>S.03.02.01!S.03.02.01.01.X</vt:lpstr>
      <vt:lpstr>S.03.02.01!S.03.02.01.01.Y</vt:lpstr>
      <vt:lpstr>S.03.02.01!S.03.02.01.01.Z</vt:lpstr>
      <vt:lpstr>S.03.02.02!S.03.02.02</vt:lpstr>
      <vt:lpstr>S.03.02.02!S.03.02.02.01</vt:lpstr>
      <vt:lpstr>S.03.02.02!S.03.02.02.01.TC</vt:lpstr>
      <vt:lpstr>S.03.02.02!S.03.02.02.01.TD</vt:lpstr>
      <vt:lpstr>S.03.02.02!S.03.02.02.01.TK</vt:lpstr>
      <vt:lpstr>S.03.02.02!S.03.02.02.01.TKC</vt:lpstr>
      <vt:lpstr>S.03.02.02!S.03.02.02.01.TT</vt:lpstr>
      <vt:lpstr>S.03.02.02!S.03.02.02.01.TTC</vt:lpstr>
      <vt:lpstr>S.03.02.02!S.03.02.02.01.X</vt:lpstr>
      <vt:lpstr>S.03.02.02!S.03.02.02.01.Y</vt:lpstr>
      <vt:lpstr>S.03.02.02!S.03.02.02.01.Z</vt:lpstr>
      <vt:lpstr>S.03.03.01!S.03.03.01</vt:lpstr>
      <vt:lpstr>S.03.03.01!S.03.03.01.01</vt:lpstr>
      <vt:lpstr>S.03.03.01!S.03.03.01.01.TC</vt:lpstr>
      <vt:lpstr>S.03.03.01!S.03.03.01.01.TD</vt:lpstr>
      <vt:lpstr>S.03.03.01!S.03.03.01.01.TK</vt:lpstr>
      <vt:lpstr>S.03.03.01!S.03.03.01.01.TKC</vt:lpstr>
      <vt:lpstr>S.03.03.01!S.03.03.01.01.TT</vt:lpstr>
      <vt:lpstr>S.03.03.01!S.03.03.01.01.TTC</vt:lpstr>
      <vt:lpstr>S.03.03.01!S.03.03.01.01.X</vt:lpstr>
      <vt:lpstr>S.03.03.01!S.03.03.01.01.Y</vt:lpstr>
      <vt:lpstr>S.03.03.01!S.03.03.01.01.Z</vt:lpstr>
      <vt:lpstr>S.03.03.02!S.03.03.02</vt:lpstr>
      <vt:lpstr>S.03.03.02!S.03.03.02.01</vt:lpstr>
      <vt:lpstr>S.03.03.02!S.03.03.02.01.TC</vt:lpstr>
      <vt:lpstr>S.03.03.02!S.03.03.02.01.TD</vt:lpstr>
      <vt:lpstr>S.03.03.02!S.03.03.02.01.TK</vt:lpstr>
      <vt:lpstr>S.03.03.02!S.03.03.02.01.TKC</vt:lpstr>
      <vt:lpstr>S.03.03.02!S.03.03.02.01.TT</vt:lpstr>
      <vt:lpstr>S.03.03.02!S.03.03.02.01.TTC</vt:lpstr>
      <vt:lpstr>S.03.03.02!S.03.03.02.01.X</vt:lpstr>
      <vt:lpstr>S.03.03.02!S.03.03.02.01.Y</vt:lpstr>
      <vt:lpstr>S.03.03.02!S.03.03.02.01.Z</vt:lpstr>
      <vt:lpstr>S.04.01.01!S.04.01.01</vt:lpstr>
      <vt:lpstr>S.04.01.01!S.04.01.01.01</vt:lpstr>
      <vt:lpstr>S.04.01.01!S.04.01.01.01.TC</vt:lpstr>
      <vt:lpstr>S.04.01.01!S.04.01.01.01.TD</vt:lpstr>
      <vt:lpstr>S.04.01.01!S.04.01.01.01.TL</vt:lpstr>
      <vt:lpstr>S.04.01.01!S.04.01.01.01.TLC</vt:lpstr>
      <vt:lpstr>S.04.01.01!S.04.01.01.01.TT</vt:lpstr>
      <vt:lpstr>S.04.01.01!S.04.01.01.01.TTC</vt:lpstr>
      <vt:lpstr>S.04.01.01!S.04.01.01.01.Y</vt:lpstr>
      <vt:lpstr>S.04.01.01!S.04.01.01.01.Z</vt:lpstr>
      <vt:lpstr>S.04.01.01!S.04.01.01.01.ZHI</vt:lpstr>
      <vt:lpstr>S.04.01.01!S.04.01.01.02</vt:lpstr>
      <vt:lpstr>S.04.01.01!S.04.01.01.02.TC</vt:lpstr>
      <vt:lpstr>S.04.01.01!S.04.01.01.02.TD</vt:lpstr>
      <vt:lpstr>S.04.01.01!S.04.01.01.02.TL</vt:lpstr>
      <vt:lpstr>S.04.01.01!S.04.01.01.02.TLC</vt:lpstr>
      <vt:lpstr>S.04.01.01!S.04.01.01.02.TT</vt:lpstr>
      <vt:lpstr>S.04.01.01!S.04.01.01.02.TTC</vt:lpstr>
      <vt:lpstr>S.04.01.01!S.04.01.01.02.X</vt:lpstr>
      <vt:lpstr>S.04.01.01!S.04.01.01.02.XAX</vt:lpstr>
      <vt:lpstr>S.04.01.01!S.04.01.01.02.Y</vt:lpstr>
      <vt:lpstr>S.04.01.01!S.04.01.01.02.Z</vt:lpstr>
      <vt:lpstr>S.04.01.01!S.04.01.01.03</vt:lpstr>
      <vt:lpstr>S.04.01.01!S.04.01.01.03.TC</vt:lpstr>
      <vt:lpstr>S.04.01.01!S.04.01.01.03.TD</vt:lpstr>
      <vt:lpstr>S.04.01.01!S.04.01.01.03.TL</vt:lpstr>
      <vt:lpstr>S.04.01.01!S.04.01.01.03.TLC</vt:lpstr>
      <vt:lpstr>S.04.01.01!S.04.01.01.03.TT</vt:lpstr>
      <vt:lpstr>S.04.01.01!S.04.01.01.03.TTC</vt:lpstr>
      <vt:lpstr>S.04.01.01!S.04.01.01.03.XAX</vt:lpstr>
      <vt:lpstr>S.04.01.01!S.04.01.01.03.Y</vt:lpstr>
      <vt:lpstr>S.04.01.01!S.04.01.01.03.Z</vt:lpstr>
      <vt:lpstr>'S.05.01.{01,02}'!S.05.01.01</vt:lpstr>
      <vt:lpstr>'S.05.01.{01,02}'!S.05.01.01.01</vt:lpstr>
      <vt:lpstr>'S.05.01.{01,02}'!S.05.01.01.01.TC</vt:lpstr>
      <vt:lpstr>'S.05.01.{01,02}'!S.05.01.01.01.TD</vt:lpstr>
      <vt:lpstr>'S.05.01.{01,02}'!S.05.01.01.01.TL</vt:lpstr>
      <vt:lpstr>'S.05.01.{01,02}'!S.05.01.01.01.TLC</vt:lpstr>
      <vt:lpstr>'S.05.01.{01,02}'!S.05.01.01.01.TT</vt:lpstr>
      <vt:lpstr>'S.05.01.{01,02}'!S.05.01.01.01.TTC</vt:lpstr>
      <vt:lpstr>'S.05.01.{01,02}'!S.05.01.01.01.X</vt:lpstr>
      <vt:lpstr>'S.05.01.{01,02}'!S.05.01.01.01.Y</vt:lpstr>
      <vt:lpstr>'S.05.01.{01,02}'!S.05.01.01.01.Z</vt:lpstr>
      <vt:lpstr>'S.05.01.{01,02}'!S.05.01.01.02</vt:lpstr>
      <vt:lpstr>'S.05.01.{01,02}'!S.05.01.01.02.TC</vt:lpstr>
      <vt:lpstr>'S.05.01.{01,02}'!S.05.01.01.02.TD</vt:lpstr>
      <vt:lpstr>'S.05.01.{01,02}'!S.05.01.01.02.TL</vt:lpstr>
      <vt:lpstr>'S.05.01.{01,02}'!S.05.01.01.02.TLC</vt:lpstr>
      <vt:lpstr>'S.05.01.{01,02}'!S.05.01.01.02.TT</vt:lpstr>
      <vt:lpstr>'S.05.01.{01,02}'!S.05.01.01.02.TTC</vt:lpstr>
      <vt:lpstr>'S.05.01.{01,02}'!S.05.01.01.02.X</vt:lpstr>
      <vt:lpstr>'S.05.01.{01,02}'!S.05.01.01.02.Y</vt:lpstr>
      <vt:lpstr>'S.05.01.{01,02}'!S.05.01.01.02.Z</vt:lpstr>
      <vt:lpstr>'S.05.01.{01,02}'!S.05.01.01.03</vt:lpstr>
      <vt:lpstr>'S.05.01.{01,02}'!S.05.01.01.03.TC</vt:lpstr>
      <vt:lpstr>'S.05.01.{01,02}'!S.05.01.01.03.TD</vt:lpstr>
      <vt:lpstr>'S.05.01.{01,02}'!S.05.01.01.03.TL</vt:lpstr>
      <vt:lpstr>'S.05.01.{01,02}'!S.05.01.01.03.TLC</vt:lpstr>
      <vt:lpstr>'S.05.01.{01,02}'!S.05.01.01.03.TT</vt:lpstr>
      <vt:lpstr>'S.05.01.{01,02}'!S.05.01.01.03.TTC</vt:lpstr>
      <vt:lpstr>'S.05.01.{01,02}'!S.05.01.01.03.X</vt:lpstr>
      <vt:lpstr>'S.05.01.{01,02}'!S.05.01.01.03.Y</vt:lpstr>
      <vt:lpstr>'S.05.01.{01,02}'!S.05.01.01.03.Z</vt:lpstr>
      <vt:lpstr>'S.05.01.{01,02}'!S.05.01.01.04</vt:lpstr>
      <vt:lpstr>'S.05.01.{01,02}'!S.05.01.01.04.TC</vt:lpstr>
      <vt:lpstr>'S.05.01.{01,02}'!S.05.01.01.04.TD</vt:lpstr>
      <vt:lpstr>'S.05.01.{01,02}'!S.05.01.01.04.TL</vt:lpstr>
      <vt:lpstr>'S.05.01.{01,02}'!S.05.01.01.04.TLC</vt:lpstr>
      <vt:lpstr>'S.05.01.{01,02}'!S.05.01.01.04.TT</vt:lpstr>
      <vt:lpstr>'S.05.01.{01,02}'!S.05.01.01.04.TTC</vt:lpstr>
      <vt:lpstr>'S.05.01.{01,02}'!S.05.01.01.04.X</vt:lpstr>
      <vt:lpstr>'S.05.01.{01,02}'!S.05.01.01.04.Y</vt:lpstr>
      <vt:lpstr>'S.05.01.{01,02}'!S.05.01.01.04.Z</vt:lpstr>
      <vt:lpstr>'S.05.01.{01,02}'!S.05.01.01.05</vt:lpstr>
      <vt:lpstr>'S.05.01.{01,02}'!S.05.01.01.05.TC</vt:lpstr>
      <vt:lpstr>'S.05.01.{01,02}'!S.05.01.01.05.TD</vt:lpstr>
      <vt:lpstr>'S.05.01.{01,02}'!S.05.01.01.05.TL</vt:lpstr>
      <vt:lpstr>'S.05.01.{01,02}'!S.05.01.01.05.TLC</vt:lpstr>
      <vt:lpstr>'S.05.01.{01,02}'!S.05.01.01.05.TT</vt:lpstr>
      <vt:lpstr>'S.05.01.{01,02}'!S.05.01.01.05.TTC</vt:lpstr>
      <vt:lpstr>'S.05.01.{01,02}'!S.05.01.01.05.X</vt:lpstr>
      <vt:lpstr>'S.05.01.{01,02}'!S.05.01.01.05.Y</vt:lpstr>
      <vt:lpstr>'S.05.01.{01,02}'!S.05.01.01.05.Z</vt:lpstr>
      <vt:lpstr>'S.05.01.{01,02}'!S.05.01.01.06</vt:lpstr>
      <vt:lpstr>'S.05.01.{01,02}'!S.05.01.01.06.TC</vt:lpstr>
      <vt:lpstr>'S.05.01.{01,02}'!S.05.01.01.06.TD</vt:lpstr>
      <vt:lpstr>'S.05.01.{01,02}'!S.05.01.01.06.TL</vt:lpstr>
      <vt:lpstr>'S.05.01.{01,02}'!S.05.01.01.06.TLC</vt:lpstr>
      <vt:lpstr>'S.05.01.{01,02}'!S.05.01.01.06.TT</vt:lpstr>
      <vt:lpstr>'S.05.01.{01,02}'!S.05.01.01.06.TTC</vt:lpstr>
      <vt:lpstr>'S.05.01.{01,02}'!S.05.01.01.06.X</vt:lpstr>
      <vt:lpstr>'S.05.01.{01,02}'!S.05.01.01.06.Y</vt:lpstr>
      <vt:lpstr>'S.05.01.{01,02}'!S.05.01.01.06.Z</vt:lpstr>
      <vt:lpstr>'S.05.01.{01,02}'!S.05.01.02</vt:lpstr>
      <vt:lpstr>'S.05.01.{01,02}'!S.05.01.02.01</vt:lpstr>
      <vt:lpstr>'S.05.01.{01,02}'!S.05.01.02.01.TC</vt:lpstr>
      <vt:lpstr>'S.05.01.{01,02}'!S.05.01.02.01.TD</vt:lpstr>
      <vt:lpstr>'S.05.01.{01,02}'!S.05.01.02.01.TL</vt:lpstr>
      <vt:lpstr>'S.05.01.{01,02}'!S.05.01.02.01.TLC</vt:lpstr>
      <vt:lpstr>'S.05.01.{01,02}'!S.05.01.02.01.TT</vt:lpstr>
      <vt:lpstr>'S.05.01.{01,02}'!S.05.01.02.01.TTC</vt:lpstr>
      <vt:lpstr>'S.05.01.{01,02}'!S.05.01.02.01.X</vt:lpstr>
      <vt:lpstr>'S.05.01.{01,02}'!S.05.01.02.01.Y</vt:lpstr>
      <vt:lpstr>'S.05.01.{01,02}'!S.05.01.02.01.Z</vt:lpstr>
      <vt:lpstr>'S.05.01.{01,02}'!S.05.01.02.02</vt:lpstr>
      <vt:lpstr>'S.05.01.{01,02}'!S.05.01.02.02.TC</vt:lpstr>
      <vt:lpstr>'S.05.01.{01,02}'!S.05.01.02.02.TD</vt:lpstr>
      <vt:lpstr>'S.05.01.{01,02}'!S.05.01.02.02.TL</vt:lpstr>
      <vt:lpstr>'S.05.01.{01,02}'!S.05.01.02.02.TLC</vt:lpstr>
      <vt:lpstr>'S.05.01.{01,02}'!S.05.01.02.02.TT</vt:lpstr>
      <vt:lpstr>'S.05.01.{01,02}'!S.05.01.02.02.TTC</vt:lpstr>
      <vt:lpstr>'S.05.01.{01,02}'!S.05.01.02.02.X</vt:lpstr>
      <vt:lpstr>'S.05.01.{01,02}'!S.05.01.02.02.Y</vt:lpstr>
      <vt:lpstr>'S.05.01.{01,02}'!S.05.01.02.02.Z</vt:lpstr>
      <vt:lpstr>'S.05.01.{01,02}'!S.05.01.02.03</vt:lpstr>
      <vt:lpstr>'S.05.01.{01,02}'!S.05.01.02.03.TC</vt:lpstr>
      <vt:lpstr>'S.05.01.{01,02}'!S.05.01.02.03.TD</vt:lpstr>
      <vt:lpstr>'S.05.01.{01,02}'!S.05.01.02.03.TL</vt:lpstr>
      <vt:lpstr>'S.05.01.{01,02}'!S.05.01.02.03.TLC</vt:lpstr>
      <vt:lpstr>'S.05.01.{01,02}'!S.05.01.02.03.TT</vt:lpstr>
      <vt:lpstr>'S.05.01.{01,02}'!S.05.01.02.03.TTC</vt:lpstr>
      <vt:lpstr>'S.05.01.{01,02}'!S.05.01.02.03.X</vt:lpstr>
      <vt:lpstr>'S.05.01.{01,02}'!S.05.01.02.03.Y</vt:lpstr>
      <vt:lpstr>'S.05.01.{01,02}'!S.05.01.02.03.Z</vt:lpstr>
      <vt:lpstr>'S.05.01.{01,02}'!S.05.01.02.04</vt:lpstr>
      <vt:lpstr>'S.05.01.{01,02}'!S.05.01.02.04.TC</vt:lpstr>
      <vt:lpstr>'S.05.01.{01,02}'!S.05.01.02.04.TD</vt:lpstr>
      <vt:lpstr>'S.05.01.{01,02}'!S.05.01.02.04.TL</vt:lpstr>
      <vt:lpstr>'S.05.01.{01,02}'!S.05.01.02.04.TLC</vt:lpstr>
      <vt:lpstr>'S.05.01.{01,02}'!S.05.01.02.04.TT</vt:lpstr>
      <vt:lpstr>'S.05.01.{01,02}'!S.05.01.02.04.TTC</vt:lpstr>
      <vt:lpstr>'S.05.01.{01,02}'!S.05.01.02.04.X</vt:lpstr>
      <vt:lpstr>'S.05.01.{01,02}'!S.05.01.02.04.Y</vt:lpstr>
      <vt:lpstr>'S.05.01.{01,02}'!S.05.01.02.04.Z</vt:lpstr>
      <vt:lpstr>'S.05.01.{01,02}'!S.05.01.02.05</vt:lpstr>
      <vt:lpstr>'S.05.01.{01,02}'!S.05.01.02.05.TC</vt:lpstr>
      <vt:lpstr>'S.05.01.{01,02}'!S.05.01.02.05.TD</vt:lpstr>
      <vt:lpstr>'S.05.01.{01,02}'!S.05.01.02.05.TL</vt:lpstr>
      <vt:lpstr>'S.05.01.{01,02}'!S.05.01.02.05.TLC</vt:lpstr>
      <vt:lpstr>'S.05.01.{01,02}'!S.05.01.02.05.TT</vt:lpstr>
      <vt:lpstr>'S.05.01.{01,02}'!S.05.01.02.05.TTC</vt:lpstr>
      <vt:lpstr>'S.05.01.{01,02}'!S.05.01.02.05.X</vt:lpstr>
      <vt:lpstr>'S.05.01.{01,02}'!S.05.01.02.05.Y</vt:lpstr>
      <vt:lpstr>'S.05.01.{01,02}'!S.05.01.02.05.Z</vt:lpstr>
      <vt:lpstr>'S.05.01.{01,02}'!S.05.01.02.06</vt:lpstr>
      <vt:lpstr>'S.05.01.{01,02}'!S.05.01.02.06.TC</vt:lpstr>
      <vt:lpstr>'S.05.01.{01,02}'!S.05.01.02.06.TD</vt:lpstr>
      <vt:lpstr>'S.05.01.{01,02}'!S.05.01.02.06.TL</vt:lpstr>
      <vt:lpstr>'S.05.01.{01,02}'!S.05.01.02.06.TLC</vt:lpstr>
      <vt:lpstr>'S.05.01.{01,02}'!S.05.01.02.06.TT</vt:lpstr>
      <vt:lpstr>'S.05.01.{01,02}'!S.05.01.02.06.TTC</vt:lpstr>
      <vt:lpstr>'S.05.01.{01,02}'!S.05.01.02.06.X</vt:lpstr>
      <vt:lpstr>'S.05.01.{01,02}'!S.05.01.02.06.Y</vt:lpstr>
      <vt:lpstr>'S.05.01.{01,02}'!S.05.01.02.06.Z</vt:lpstr>
      <vt:lpstr>'S.05.01.{03,04}'!S.05.01.03</vt:lpstr>
      <vt:lpstr>'S.05.01.{03,04}'!S.05.01.03.01</vt:lpstr>
      <vt:lpstr>'S.05.01.{03,04}'!S.05.01.03.01.TC</vt:lpstr>
      <vt:lpstr>'S.05.01.{03,04}'!S.05.01.03.01.TD</vt:lpstr>
      <vt:lpstr>'S.05.01.{03,04}'!S.05.01.03.01.TL</vt:lpstr>
      <vt:lpstr>'S.05.01.{03,04}'!S.05.01.03.01.TLC</vt:lpstr>
      <vt:lpstr>'S.05.01.{03,04}'!S.05.01.03.01.TT</vt:lpstr>
      <vt:lpstr>'S.05.01.{03,04}'!S.05.01.03.01.TTC</vt:lpstr>
      <vt:lpstr>'S.05.01.{03,04}'!S.05.01.03.01.X</vt:lpstr>
      <vt:lpstr>'S.05.01.{03,04}'!S.05.01.03.01.Y</vt:lpstr>
      <vt:lpstr>'S.05.01.{03,04}'!S.05.01.03.01.Z</vt:lpstr>
      <vt:lpstr>'S.05.01.{03,04}'!S.05.01.03.02</vt:lpstr>
      <vt:lpstr>'S.05.01.{03,04}'!S.05.01.03.02.TC</vt:lpstr>
      <vt:lpstr>'S.05.01.{03,04}'!S.05.01.03.02.TD</vt:lpstr>
      <vt:lpstr>'S.05.01.{03,04}'!S.05.01.03.02.TL</vt:lpstr>
      <vt:lpstr>'S.05.01.{03,04}'!S.05.01.03.02.TLC</vt:lpstr>
      <vt:lpstr>'S.05.01.{03,04}'!S.05.01.03.02.TT</vt:lpstr>
      <vt:lpstr>'S.05.01.{03,04}'!S.05.01.03.02.TTC</vt:lpstr>
      <vt:lpstr>'S.05.01.{03,04}'!S.05.01.03.02.X</vt:lpstr>
      <vt:lpstr>'S.05.01.{03,04}'!S.05.01.03.02.Y</vt:lpstr>
      <vt:lpstr>'S.05.01.{03,04}'!S.05.01.03.02.Z</vt:lpstr>
      <vt:lpstr>'S.05.01.{03,04}'!S.05.01.03.03</vt:lpstr>
      <vt:lpstr>'S.05.01.{03,04}'!S.05.01.03.03.TC</vt:lpstr>
      <vt:lpstr>'S.05.01.{03,04}'!S.05.01.03.03.TD</vt:lpstr>
      <vt:lpstr>'S.05.01.{03,04}'!S.05.01.03.03.TL</vt:lpstr>
      <vt:lpstr>'S.05.01.{03,04}'!S.05.01.03.03.TLC</vt:lpstr>
      <vt:lpstr>'S.05.01.{03,04}'!S.05.01.03.03.TT</vt:lpstr>
      <vt:lpstr>'S.05.01.{03,04}'!S.05.01.03.03.TTC</vt:lpstr>
      <vt:lpstr>'S.05.01.{03,04}'!S.05.01.03.03.X</vt:lpstr>
      <vt:lpstr>'S.05.01.{03,04}'!S.05.01.03.03.Y</vt:lpstr>
      <vt:lpstr>'S.05.01.{03,04}'!S.05.01.03.03.Z</vt:lpstr>
      <vt:lpstr>'S.05.01.{03,04}'!S.05.01.03.04</vt:lpstr>
      <vt:lpstr>'S.05.01.{03,04}'!S.05.01.03.04.TC</vt:lpstr>
      <vt:lpstr>'S.05.01.{03,04}'!S.05.01.03.04.TD</vt:lpstr>
      <vt:lpstr>'S.05.01.{03,04}'!S.05.01.03.04.TL</vt:lpstr>
      <vt:lpstr>'S.05.01.{03,04}'!S.05.01.03.04.TLC</vt:lpstr>
      <vt:lpstr>'S.05.01.{03,04}'!S.05.01.03.04.TT</vt:lpstr>
      <vt:lpstr>'S.05.01.{03,04}'!S.05.01.03.04.TTC</vt:lpstr>
      <vt:lpstr>'S.05.01.{03,04}'!S.05.01.03.04.X</vt:lpstr>
      <vt:lpstr>'S.05.01.{03,04}'!S.05.01.03.04.Y</vt:lpstr>
      <vt:lpstr>'S.05.01.{03,04}'!S.05.01.03.04.Z</vt:lpstr>
      <vt:lpstr>'S.05.01.{03,04}'!S.05.01.03.05</vt:lpstr>
      <vt:lpstr>'S.05.01.{03,04}'!S.05.01.03.05.TC</vt:lpstr>
      <vt:lpstr>'S.05.01.{03,04}'!S.05.01.03.05.TD</vt:lpstr>
      <vt:lpstr>'S.05.01.{03,04}'!S.05.01.03.05.TL</vt:lpstr>
      <vt:lpstr>'S.05.01.{03,04}'!S.05.01.03.05.TLC</vt:lpstr>
      <vt:lpstr>'S.05.01.{03,04}'!S.05.01.03.05.TT</vt:lpstr>
      <vt:lpstr>'S.05.01.{03,04}'!S.05.01.03.05.TTC</vt:lpstr>
      <vt:lpstr>'S.05.01.{03,04}'!S.05.01.03.05.X</vt:lpstr>
      <vt:lpstr>'S.05.01.{03,04}'!S.05.01.03.05.Y</vt:lpstr>
      <vt:lpstr>'S.05.01.{03,04}'!S.05.01.03.05.Z</vt:lpstr>
      <vt:lpstr>'S.05.01.{03,04}'!S.05.01.03.06</vt:lpstr>
      <vt:lpstr>'S.05.01.{03,04}'!S.05.01.03.06.TC</vt:lpstr>
      <vt:lpstr>'S.05.01.{03,04}'!S.05.01.03.06.TD</vt:lpstr>
      <vt:lpstr>'S.05.01.{03,04}'!S.05.01.03.06.TL</vt:lpstr>
      <vt:lpstr>'S.05.01.{03,04}'!S.05.01.03.06.TLC</vt:lpstr>
      <vt:lpstr>'S.05.01.{03,04}'!S.05.01.03.06.TT</vt:lpstr>
      <vt:lpstr>'S.05.01.{03,04}'!S.05.01.03.06.TTC</vt:lpstr>
      <vt:lpstr>'S.05.01.{03,04}'!S.05.01.03.06.X</vt:lpstr>
      <vt:lpstr>'S.05.01.{03,04}'!S.05.01.03.06.Y</vt:lpstr>
      <vt:lpstr>'S.05.01.{03,04}'!S.05.01.03.06.Z</vt:lpstr>
      <vt:lpstr>'S.05.01.{03,04}'!S.05.01.04</vt:lpstr>
      <vt:lpstr>'S.05.01.{03,04}'!S.05.01.04.01</vt:lpstr>
      <vt:lpstr>'S.05.01.{03,04}'!S.05.01.04.01.TC</vt:lpstr>
      <vt:lpstr>'S.05.01.{03,04}'!S.05.01.04.01.TD</vt:lpstr>
      <vt:lpstr>'S.05.01.{03,04}'!S.05.01.04.01.TL</vt:lpstr>
      <vt:lpstr>'S.05.01.{03,04}'!S.05.01.04.01.TLC</vt:lpstr>
      <vt:lpstr>'S.05.01.{03,04}'!S.05.01.04.01.TT</vt:lpstr>
      <vt:lpstr>'S.05.01.{03,04}'!S.05.01.04.01.TTC</vt:lpstr>
      <vt:lpstr>'S.05.01.{03,04}'!S.05.01.04.01.X</vt:lpstr>
      <vt:lpstr>'S.05.01.{03,04}'!S.05.01.04.01.Y</vt:lpstr>
      <vt:lpstr>'S.05.01.{03,04}'!S.05.01.04.01.Z</vt:lpstr>
      <vt:lpstr>'S.05.01.{03,04}'!S.05.01.04.02</vt:lpstr>
      <vt:lpstr>'S.05.01.{03,04}'!S.05.01.04.02.TC</vt:lpstr>
      <vt:lpstr>'S.05.01.{03,04}'!S.05.01.04.02.TD</vt:lpstr>
      <vt:lpstr>'S.05.01.{03,04}'!S.05.01.04.02.TL</vt:lpstr>
      <vt:lpstr>'S.05.01.{03,04}'!S.05.01.04.02.TLC</vt:lpstr>
      <vt:lpstr>'S.05.01.{03,04}'!S.05.01.04.02.TT</vt:lpstr>
      <vt:lpstr>'S.05.01.{03,04}'!S.05.01.04.02.TTC</vt:lpstr>
      <vt:lpstr>'S.05.01.{03,04}'!S.05.01.04.02.X</vt:lpstr>
      <vt:lpstr>'S.05.01.{03,04}'!S.05.01.04.02.Y</vt:lpstr>
      <vt:lpstr>'S.05.01.{03,04}'!S.05.01.04.02.Z</vt:lpstr>
      <vt:lpstr>'S.05.01.{03,04}'!S.05.01.04.03</vt:lpstr>
      <vt:lpstr>'S.05.01.{03,04}'!S.05.01.04.03.TC</vt:lpstr>
      <vt:lpstr>'S.05.01.{03,04}'!S.05.01.04.03.TD</vt:lpstr>
      <vt:lpstr>'S.05.01.{03,04}'!S.05.01.04.03.TL</vt:lpstr>
      <vt:lpstr>'S.05.01.{03,04}'!S.05.01.04.03.TLC</vt:lpstr>
      <vt:lpstr>'S.05.01.{03,04}'!S.05.01.04.03.TT</vt:lpstr>
      <vt:lpstr>'S.05.01.{03,04}'!S.05.01.04.03.TTC</vt:lpstr>
      <vt:lpstr>'S.05.01.{03,04}'!S.05.01.04.03.X</vt:lpstr>
      <vt:lpstr>'S.05.01.{03,04}'!S.05.01.04.03.Y</vt:lpstr>
      <vt:lpstr>'S.05.01.{03,04}'!S.05.01.04.03.Z</vt:lpstr>
      <vt:lpstr>'S.05.01.{03,04}'!S.05.01.04.04</vt:lpstr>
      <vt:lpstr>'S.05.01.{03,04}'!S.05.01.04.04.TC</vt:lpstr>
      <vt:lpstr>'S.05.01.{03,04}'!S.05.01.04.04.TD</vt:lpstr>
      <vt:lpstr>'S.05.01.{03,04}'!S.05.01.04.04.TL</vt:lpstr>
      <vt:lpstr>'S.05.01.{03,04}'!S.05.01.04.04.TLC</vt:lpstr>
      <vt:lpstr>'S.05.01.{03,04}'!S.05.01.04.04.TT</vt:lpstr>
      <vt:lpstr>'S.05.01.{03,04}'!S.05.01.04.04.TTC</vt:lpstr>
      <vt:lpstr>'S.05.01.{03,04}'!S.05.01.04.04.X</vt:lpstr>
      <vt:lpstr>'S.05.01.{03,04}'!S.05.01.04.04.Y</vt:lpstr>
      <vt:lpstr>'S.05.01.{03,04}'!S.05.01.04.04.Z</vt:lpstr>
      <vt:lpstr>'S.05.01.{03,04}'!S.05.01.04.05</vt:lpstr>
      <vt:lpstr>'S.05.01.{03,04}'!S.05.01.04.05.TC</vt:lpstr>
      <vt:lpstr>'S.05.01.{03,04}'!S.05.01.04.05.TD</vt:lpstr>
      <vt:lpstr>'S.05.01.{03,04}'!S.05.01.04.05.TL</vt:lpstr>
      <vt:lpstr>'S.05.01.{03,04}'!S.05.01.04.05.TLC</vt:lpstr>
      <vt:lpstr>'S.05.01.{03,04}'!S.05.01.04.05.TT</vt:lpstr>
      <vt:lpstr>'S.05.01.{03,04}'!S.05.01.04.05.TTC</vt:lpstr>
      <vt:lpstr>'S.05.01.{03,04}'!S.05.01.04.05.X</vt:lpstr>
      <vt:lpstr>'S.05.01.{03,04}'!S.05.01.04.05.Y</vt:lpstr>
      <vt:lpstr>'S.05.01.{03,04}'!S.05.01.04.05.Z</vt:lpstr>
      <vt:lpstr>'S.05.01.{03,04}'!S.05.01.04.06</vt:lpstr>
      <vt:lpstr>'S.05.01.{03,04}'!S.05.01.04.06.TC</vt:lpstr>
      <vt:lpstr>'S.05.01.{03,04}'!S.05.01.04.06.TD</vt:lpstr>
      <vt:lpstr>'S.05.01.{03,04}'!S.05.01.04.06.TL</vt:lpstr>
      <vt:lpstr>'S.05.01.{03,04}'!S.05.01.04.06.TLC</vt:lpstr>
      <vt:lpstr>'S.05.01.{03,04}'!S.05.01.04.06.TT</vt:lpstr>
      <vt:lpstr>'S.05.01.{03,04}'!S.05.01.04.06.TTC</vt:lpstr>
      <vt:lpstr>'S.05.01.{03,04}'!S.05.01.04.06.X</vt:lpstr>
      <vt:lpstr>'S.05.01.{03,04}'!S.05.01.04.06.Y</vt:lpstr>
      <vt:lpstr>'S.05.01.{03,04}'!S.05.01.04.06.Z</vt:lpstr>
      <vt:lpstr>'S.05.01.{05,06}'!S.05.01.05</vt:lpstr>
      <vt:lpstr>'S.05.01.{05,06}'!S.05.01.05.01</vt:lpstr>
      <vt:lpstr>'S.05.01.{05,06}'!S.05.01.05.01.TC</vt:lpstr>
      <vt:lpstr>'S.05.01.{05,06}'!S.05.01.05.01.TD</vt:lpstr>
      <vt:lpstr>'S.05.01.{05,06}'!S.05.01.05.01.TL</vt:lpstr>
      <vt:lpstr>'S.05.01.{05,06}'!S.05.01.05.01.TLC</vt:lpstr>
      <vt:lpstr>'S.05.01.{05,06}'!S.05.01.05.01.TT</vt:lpstr>
      <vt:lpstr>'S.05.01.{05,06}'!S.05.01.05.01.TTC</vt:lpstr>
      <vt:lpstr>'S.05.01.{05,06}'!S.05.01.05.01.X</vt:lpstr>
      <vt:lpstr>'S.05.01.{05,06}'!S.05.01.05.01.Y</vt:lpstr>
      <vt:lpstr>'S.05.01.{05,06}'!S.05.01.05.01.Z</vt:lpstr>
      <vt:lpstr>'S.05.01.{05,06}'!S.05.01.05.02</vt:lpstr>
      <vt:lpstr>'S.05.01.{05,06}'!S.05.01.05.02.TC</vt:lpstr>
      <vt:lpstr>'S.05.01.{05,06}'!S.05.01.05.02.TD</vt:lpstr>
      <vt:lpstr>'S.05.01.{05,06}'!S.05.01.05.02.TL</vt:lpstr>
      <vt:lpstr>'S.05.01.{05,06}'!S.05.01.05.02.TLC</vt:lpstr>
      <vt:lpstr>'S.05.01.{05,06}'!S.05.01.05.02.TT</vt:lpstr>
      <vt:lpstr>'S.05.01.{05,06}'!S.05.01.05.02.TTC</vt:lpstr>
      <vt:lpstr>'S.05.01.{05,06}'!S.05.01.05.02.X</vt:lpstr>
      <vt:lpstr>'S.05.01.{05,06}'!S.05.01.05.02.Y</vt:lpstr>
      <vt:lpstr>'S.05.01.{05,06}'!S.05.01.05.02.Z</vt:lpstr>
      <vt:lpstr>'S.05.01.{05,06}'!S.05.01.05.03</vt:lpstr>
      <vt:lpstr>'S.05.01.{05,06}'!S.05.01.05.03.TC</vt:lpstr>
      <vt:lpstr>'S.05.01.{05,06}'!S.05.01.05.03.TD</vt:lpstr>
      <vt:lpstr>'S.05.01.{05,06}'!S.05.01.05.03.TL</vt:lpstr>
      <vt:lpstr>'S.05.01.{05,06}'!S.05.01.05.03.TLC</vt:lpstr>
      <vt:lpstr>'S.05.01.{05,06}'!S.05.01.05.03.TT</vt:lpstr>
      <vt:lpstr>'S.05.01.{05,06}'!S.05.01.05.03.TTC</vt:lpstr>
      <vt:lpstr>'S.05.01.{05,06}'!S.05.01.05.03.X</vt:lpstr>
      <vt:lpstr>'S.05.01.{05,06}'!S.05.01.05.03.Y</vt:lpstr>
      <vt:lpstr>'S.05.01.{05,06}'!S.05.01.05.03.Z</vt:lpstr>
      <vt:lpstr>'S.05.01.{05,06}'!S.05.01.05.04</vt:lpstr>
      <vt:lpstr>'S.05.01.{05,06}'!S.05.01.05.04.TC</vt:lpstr>
      <vt:lpstr>'S.05.01.{05,06}'!S.05.01.05.04.TD</vt:lpstr>
      <vt:lpstr>'S.05.01.{05,06}'!S.05.01.05.04.TL</vt:lpstr>
      <vt:lpstr>'S.05.01.{05,06}'!S.05.01.05.04.TLC</vt:lpstr>
      <vt:lpstr>'S.05.01.{05,06}'!S.05.01.05.04.TT</vt:lpstr>
      <vt:lpstr>'S.05.01.{05,06}'!S.05.01.05.04.TTC</vt:lpstr>
      <vt:lpstr>'S.05.01.{05,06}'!S.05.01.05.04.X</vt:lpstr>
      <vt:lpstr>'S.05.01.{05,06}'!S.05.01.05.04.Y</vt:lpstr>
      <vt:lpstr>'S.05.01.{05,06}'!S.05.01.05.04.Z</vt:lpstr>
      <vt:lpstr>'S.05.01.{05,06}'!S.05.01.05.05</vt:lpstr>
      <vt:lpstr>'S.05.01.{05,06}'!S.05.01.05.05.TC</vt:lpstr>
      <vt:lpstr>'S.05.01.{05,06}'!S.05.01.05.05.TD</vt:lpstr>
      <vt:lpstr>'S.05.01.{05,06}'!S.05.01.05.05.TL</vt:lpstr>
      <vt:lpstr>'S.05.01.{05,06}'!S.05.01.05.05.TLC</vt:lpstr>
      <vt:lpstr>'S.05.01.{05,06}'!S.05.01.05.05.TT</vt:lpstr>
      <vt:lpstr>'S.05.01.{05,06}'!S.05.01.05.05.TTC</vt:lpstr>
      <vt:lpstr>'S.05.01.{05,06}'!S.05.01.05.05.X</vt:lpstr>
      <vt:lpstr>'S.05.01.{05,06}'!S.05.01.05.05.Y</vt:lpstr>
      <vt:lpstr>'S.05.01.{05,06}'!S.05.01.05.05.Z</vt:lpstr>
      <vt:lpstr>'S.05.01.{05,06}'!S.05.01.05.06</vt:lpstr>
      <vt:lpstr>'S.05.01.{05,06}'!S.05.01.05.06.TC</vt:lpstr>
      <vt:lpstr>'S.05.01.{05,06}'!S.05.01.05.06.TD</vt:lpstr>
      <vt:lpstr>'S.05.01.{05,06}'!S.05.01.05.06.TL</vt:lpstr>
      <vt:lpstr>'S.05.01.{05,06}'!S.05.01.05.06.TLC</vt:lpstr>
      <vt:lpstr>'S.05.01.{05,06}'!S.05.01.05.06.TT</vt:lpstr>
      <vt:lpstr>'S.05.01.{05,06}'!S.05.01.05.06.TTC</vt:lpstr>
      <vt:lpstr>'S.05.01.{05,06}'!S.05.01.05.06.X</vt:lpstr>
      <vt:lpstr>'S.05.01.{05,06}'!S.05.01.05.06.Y</vt:lpstr>
      <vt:lpstr>'S.05.01.{05,06}'!S.05.01.05.06.Z</vt:lpstr>
      <vt:lpstr>'S.05.01.{05,06}'!S.05.01.06</vt:lpstr>
      <vt:lpstr>'S.05.01.{05,06}'!S.05.01.06.01</vt:lpstr>
      <vt:lpstr>'S.05.01.{05,06}'!S.05.01.06.01.TC</vt:lpstr>
      <vt:lpstr>'S.05.01.{05,06}'!S.05.01.06.01.TD</vt:lpstr>
      <vt:lpstr>'S.05.01.{05,06}'!S.05.01.06.01.TL</vt:lpstr>
      <vt:lpstr>'S.05.01.{05,06}'!S.05.01.06.01.TLC</vt:lpstr>
      <vt:lpstr>'S.05.01.{05,06}'!S.05.01.06.01.TT</vt:lpstr>
      <vt:lpstr>'S.05.01.{05,06}'!S.05.01.06.01.TTC</vt:lpstr>
      <vt:lpstr>'S.05.01.{05,06}'!S.05.01.06.01.X</vt:lpstr>
      <vt:lpstr>'S.05.01.{05,06}'!S.05.01.06.01.Y</vt:lpstr>
      <vt:lpstr>'S.05.01.{05,06}'!S.05.01.06.01.Z</vt:lpstr>
      <vt:lpstr>'S.05.01.{05,06}'!S.05.01.06.02</vt:lpstr>
      <vt:lpstr>'S.05.01.{05,06}'!S.05.01.06.02.TC</vt:lpstr>
      <vt:lpstr>'S.05.01.{05,06}'!S.05.01.06.02.TD</vt:lpstr>
      <vt:lpstr>'S.05.01.{05,06}'!S.05.01.06.02.TL</vt:lpstr>
      <vt:lpstr>'S.05.01.{05,06}'!S.05.01.06.02.TLC</vt:lpstr>
      <vt:lpstr>'S.05.01.{05,06}'!S.05.01.06.02.TT</vt:lpstr>
      <vt:lpstr>'S.05.01.{05,06}'!S.05.01.06.02.TTC</vt:lpstr>
      <vt:lpstr>'S.05.01.{05,06}'!S.05.01.06.02.X</vt:lpstr>
      <vt:lpstr>'S.05.01.{05,06}'!S.05.01.06.02.Y</vt:lpstr>
      <vt:lpstr>'S.05.01.{05,06}'!S.05.01.06.02.Z</vt:lpstr>
      <vt:lpstr>'S.05.01.{05,06}'!S.05.01.06.03</vt:lpstr>
      <vt:lpstr>'S.05.01.{05,06}'!S.05.01.06.03.TC</vt:lpstr>
      <vt:lpstr>'S.05.01.{05,06}'!S.05.01.06.03.TD</vt:lpstr>
      <vt:lpstr>'S.05.01.{05,06}'!S.05.01.06.03.TL</vt:lpstr>
      <vt:lpstr>'S.05.01.{05,06}'!S.05.01.06.03.TLC</vt:lpstr>
      <vt:lpstr>'S.05.01.{05,06}'!S.05.01.06.03.TT</vt:lpstr>
      <vt:lpstr>'S.05.01.{05,06}'!S.05.01.06.03.TTC</vt:lpstr>
      <vt:lpstr>'S.05.01.{05,06}'!S.05.01.06.03.X</vt:lpstr>
      <vt:lpstr>'S.05.01.{05,06}'!S.05.01.06.03.Y</vt:lpstr>
      <vt:lpstr>'S.05.01.{05,06}'!S.05.01.06.03.Z</vt:lpstr>
      <vt:lpstr>'S.05.01.{05,06}'!S.05.01.06.04</vt:lpstr>
      <vt:lpstr>'S.05.01.{05,06}'!S.05.01.06.04.TC</vt:lpstr>
      <vt:lpstr>'S.05.01.{05,06}'!S.05.01.06.04.TD</vt:lpstr>
      <vt:lpstr>'S.05.01.{05,06}'!S.05.01.06.04.TL</vt:lpstr>
      <vt:lpstr>'S.05.01.{05,06}'!S.05.01.06.04.TLC</vt:lpstr>
      <vt:lpstr>'S.05.01.{05,06}'!S.05.01.06.04.TT</vt:lpstr>
      <vt:lpstr>'S.05.01.{05,06}'!S.05.01.06.04.TTC</vt:lpstr>
      <vt:lpstr>'S.05.01.{05,06}'!S.05.01.06.04.X</vt:lpstr>
      <vt:lpstr>'S.05.01.{05,06}'!S.05.01.06.04.Y</vt:lpstr>
      <vt:lpstr>'S.05.01.{05,06}'!S.05.01.06.04.Z</vt:lpstr>
      <vt:lpstr>'S.05.01.{05,06}'!S.05.01.06.05</vt:lpstr>
      <vt:lpstr>'S.05.01.{05,06}'!S.05.01.06.05.TC</vt:lpstr>
      <vt:lpstr>'S.05.01.{05,06}'!S.05.01.06.05.TD</vt:lpstr>
      <vt:lpstr>'S.05.01.{05,06}'!S.05.01.06.05.TL</vt:lpstr>
      <vt:lpstr>'S.05.01.{05,06}'!S.05.01.06.05.TLC</vt:lpstr>
      <vt:lpstr>'S.05.01.{05,06}'!S.05.01.06.05.TT</vt:lpstr>
      <vt:lpstr>'S.05.01.{05,06}'!S.05.01.06.05.TTC</vt:lpstr>
      <vt:lpstr>'S.05.01.{05,06}'!S.05.01.06.05.X</vt:lpstr>
      <vt:lpstr>'S.05.01.{05,06}'!S.05.01.06.05.Y</vt:lpstr>
      <vt:lpstr>'S.05.01.{05,06}'!S.05.01.06.05.Z</vt:lpstr>
      <vt:lpstr>'S.05.01.{05,06}'!S.05.01.06.06</vt:lpstr>
      <vt:lpstr>'S.05.01.{05,06}'!S.05.01.06.06.TC</vt:lpstr>
      <vt:lpstr>'S.05.01.{05,06}'!S.05.01.06.06.TD</vt:lpstr>
      <vt:lpstr>'S.05.01.{05,06}'!S.05.01.06.06.TL</vt:lpstr>
      <vt:lpstr>'S.05.01.{05,06}'!S.05.01.06.06.TLC</vt:lpstr>
      <vt:lpstr>'S.05.01.{05,06}'!S.05.01.06.06.TT</vt:lpstr>
      <vt:lpstr>'S.05.01.{05,06}'!S.05.01.06.06.TTC</vt:lpstr>
      <vt:lpstr>'S.05.01.{05,06}'!S.05.01.06.06.X</vt:lpstr>
      <vt:lpstr>'S.05.01.{05,06}'!S.05.01.06.06.Y</vt:lpstr>
      <vt:lpstr>'S.05.01.{05,06}'!S.05.01.06.06.Z</vt:lpstr>
      <vt:lpstr>S.06.01.01!S.06.01.01</vt:lpstr>
      <vt:lpstr>S.06.01.01!S.06.01.01.01</vt:lpstr>
      <vt:lpstr>S.06.01.01!S.06.01.01.01.TC</vt:lpstr>
      <vt:lpstr>S.06.01.01!S.06.01.01.01.TD</vt:lpstr>
      <vt:lpstr>S.06.01.01!S.06.01.01.01.TL</vt:lpstr>
      <vt:lpstr>S.06.01.01!S.06.01.01.01.TLC</vt:lpstr>
      <vt:lpstr>S.06.01.01!S.06.01.01.01.TT</vt:lpstr>
      <vt:lpstr>S.06.01.01!S.06.01.01.01.TTC</vt:lpstr>
      <vt:lpstr>S.06.01.01!S.06.01.01.01.X</vt:lpstr>
      <vt:lpstr>S.06.01.01!S.06.01.01.01.Y</vt:lpstr>
      <vt:lpstr>S.06.01.01!S.06.01.01.01.Z</vt:lpstr>
      <vt:lpstr>S.06.02.01!S.06.02.01</vt:lpstr>
      <vt:lpstr>S.06.02.01!S.06.02.01.01</vt:lpstr>
      <vt:lpstr>S.06.02.01!S.06.02.01.01.TC</vt:lpstr>
      <vt:lpstr>S.06.02.01!S.06.02.01.01.TD</vt:lpstr>
      <vt:lpstr>S.06.02.01!S.06.02.01.01.TK</vt:lpstr>
      <vt:lpstr>S.06.02.01!S.06.02.01.01.TKC</vt:lpstr>
      <vt:lpstr>S.06.02.01!S.06.02.01.01.TT</vt:lpstr>
      <vt:lpstr>S.06.02.01!S.06.02.01.01.TTC</vt:lpstr>
      <vt:lpstr>S.06.02.01!S.06.02.01.01.X</vt:lpstr>
      <vt:lpstr>S.06.02.01!S.06.02.01.01.Y</vt:lpstr>
      <vt:lpstr>S.06.02.01!S.06.02.01.01.Z</vt:lpstr>
      <vt:lpstr>S.06.02.01!S.06.02.01.02</vt:lpstr>
      <vt:lpstr>S.06.02.01!S.06.02.01.02.TC</vt:lpstr>
      <vt:lpstr>S.06.02.01!S.06.02.01.02.TD</vt:lpstr>
      <vt:lpstr>S.06.02.01!S.06.02.01.02.TK</vt:lpstr>
      <vt:lpstr>S.06.02.01!S.06.02.01.02.TKC</vt:lpstr>
      <vt:lpstr>S.06.02.01!S.06.02.01.02.TT</vt:lpstr>
      <vt:lpstr>S.06.02.01!S.06.02.01.02.TTC</vt:lpstr>
      <vt:lpstr>S.06.02.01!S.06.02.01.02.X</vt:lpstr>
      <vt:lpstr>S.06.02.01!S.06.02.01.02.Y</vt:lpstr>
      <vt:lpstr>S.06.02.01!S.06.02.01.02.Z</vt:lpstr>
      <vt:lpstr>S.06.02.02!S.06.02.02</vt:lpstr>
      <vt:lpstr>S.06.02.02!S.06.02.02.01</vt:lpstr>
      <vt:lpstr>S.06.02.02!S.06.02.02.01.TC</vt:lpstr>
      <vt:lpstr>S.06.02.02!S.06.02.02.01.TD</vt:lpstr>
      <vt:lpstr>S.06.02.02!S.06.02.02.01.TK</vt:lpstr>
      <vt:lpstr>S.06.02.02!S.06.02.02.01.TKC</vt:lpstr>
      <vt:lpstr>S.06.02.02!S.06.02.02.01.TT</vt:lpstr>
      <vt:lpstr>S.06.02.02!S.06.02.02.01.TTC</vt:lpstr>
      <vt:lpstr>S.06.02.02!S.06.02.02.01.X</vt:lpstr>
      <vt:lpstr>S.06.02.02!S.06.02.02.01.Y</vt:lpstr>
      <vt:lpstr>S.06.02.02!S.06.02.02.01.Z</vt:lpstr>
      <vt:lpstr>S.06.02.02!S.06.02.02.01.ZHI</vt:lpstr>
      <vt:lpstr>S.06.02.02!S.06.02.02.02</vt:lpstr>
      <vt:lpstr>S.06.02.02!S.06.02.02.02.TC</vt:lpstr>
      <vt:lpstr>S.06.02.02!S.06.02.02.02.TD</vt:lpstr>
      <vt:lpstr>S.06.02.02!S.06.02.02.02.TK</vt:lpstr>
      <vt:lpstr>S.06.02.02!S.06.02.02.02.TKC</vt:lpstr>
      <vt:lpstr>S.06.02.02!S.06.02.02.02.TT</vt:lpstr>
      <vt:lpstr>S.06.02.02!S.06.02.02.02.TTC</vt:lpstr>
      <vt:lpstr>S.06.02.02!S.06.02.02.02.X</vt:lpstr>
      <vt:lpstr>S.06.02.02!S.06.02.02.02.Y</vt:lpstr>
      <vt:lpstr>S.06.02.02!S.06.02.02.02.Z</vt:lpstr>
      <vt:lpstr>S.06.02.02!S.06.02.02.02.ZHI</vt:lpstr>
      <vt:lpstr>S.06.03.01!S.06.03.01</vt:lpstr>
      <vt:lpstr>S.06.03.01!S.06.03.01.01</vt:lpstr>
      <vt:lpstr>S.06.03.01!S.06.03.01.01.TC</vt:lpstr>
      <vt:lpstr>S.06.03.01!S.06.03.01.01.TD</vt:lpstr>
      <vt:lpstr>S.06.03.01!S.06.03.01.01.TK</vt:lpstr>
      <vt:lpstr>S.06.03.01!S.06.03.01.01.TKC</vt:lpstr>
      <vt:lpstr>S.06.03.01!S.06.03.01.01.TT</vt:lpstr>
      <vt:lpstr>S.06.03.01!S.06.03.01.01.TTC</vt:lpstr>
      <vt:lpstr>S.06.03.01!S.06.03.01.01.X</vt:lpstr>
      <vt:lpstr>S.06.03.01!S.06.03.01.01.Y</vt:lpstr>
      <vt:lpstr>S.06.03.01!S.06.03.01.01.Z</vt:lpstr>
      <vt:lpstr>S.06.03.02!S.06.03.02</vt:lpstr>
      <vt:lpstr>S.06.03.02!S.06.03.02.01</vt:lpstr>
      <vt:lpstr>S.06.03.02!S.06.03.02.01.TC</vt:lpstr>
      <vt:lpstr>S.06.03.02!S.06.03.02.01.TD</vt:lpstr>
      <vt:lpstr>S.06.03.02!S.06.03.02.01.TK</vt:lpstr>
      <vt:lpstr>S.06.03.02!S.06.03.02.01.TKC</vt:lpstr>
      <vt:lpstr>S.06.03.02!S.06.03.02.01.TT</vt:lpstr>
      <vt:lpstr>S.06.03.02!S.06.03.02.01.TTC</vt:lpstr>
      <vt:lpstr>S.06.03.02!S.06.03.02.01.X</vt:lpstr>
      <vt:lpstr>S.06.03.02!S.06.03.02.01.Y</vt:lpstr>
      <vt:lpstr>S.06.03.02!S.06.03.02.01.Z</vt:lpstr>
      <vt:lpstr>S.06.03.02!S.06.03.02.01.ZHI</vt:lpstr>
      <vt:lpstr>S.07.01.01!S.07.01.01</vt:lpstr>
      <vt:lpstr>S.07.01.01!S.07.01.01.01</vt:lpstr>
      <vt:lpstr>S.07.01.01!S.07.01.01.01.TC</vt:lpstr>
      <vt:lpstr>S.07.01.01!S.07.01.01.01.TD</vt:lpstr>
      <vt:lpstr>S.07.01.01!S.07.01.01.01.TK</vt:lpstr>
      <vt:lpstr>S.07.01.01!S.07.01.01.01.TKC</vt:lpstr>
      <vt:lpstr>S.07.01.01!S.07.01.01.01.TT</vt:lpstr>
      <vt:lpstr>S.07.01.01!S.07.01.01.01.TTC</vt:lpstr>
      <vt:lpstr>S.07.01.01!S.07.01.01.01.X</vt:lpstr>
      <vt:lpstr>S.07.01.01!S.07.01.01.01.Y</vt:lpstr>
      <vt:lpstr>S.07.01.01!S.07.01.01.01.Z</vt:lpstr>
      <vt:lpstr>S.07.01.02!S.07.01.02</vt:lpstr>
      <vt:lpstr>S.07.01.02!S.07.01.02.01</vt:lpstr>
      <vt:lpstr>S.07.01.02!S.07.01.02.01.TC</vt:lpstr>
      <vt:lpstr>S.07.01.02!S.07.01.02.01.TD</vt:lpstr>
      <vt:lpstr>S.07.01.02!S.07.01.02.01.TK</vt:lpstr>
      <vt:lpstr>S.07.01.02!S.07.01.02.01.TKC</vt:lpstr>
      <vt:lpstr>S.07.01.02!S.07.01.02.01.TT</vt:lpstr>
      <vt:lpstr>S.07.01.02!S.07.01.02.01.TTC</vt:lpstr>
      <vt:lpstr>S.07.01.02!S.07.01.02.01.X</vt:lpstr>
      <vt:lpstr>S.07.01.02!S.07.01.02.01.Y</vt:lpstr>
      <vt:lpstr>S.07.01.02!S.07.01.02.01.Z</vt:lpstr>
      <vt:lpstr>S.07.01.02!S.07.01.02.01.ZHI</vt:lpstr>
      <vt:lpstr>S.08.01.01!S.08.01.01</vt:lpstr>
      <vt:lpstr>S.08.01.01!S.08.01.01.01</vt:lpstr>
      <vt:lpstr>S.08.01.01!S.08.01.01.01.TC</vt:lpstr>
      <vt:lpstr>S.08.01.01!S.08.01.01.01.TD</vt:lpstr>
      <vt:lpstr>S.08.01.01!S.08.01.01.01.TK</vt:lpstr>
      <vt:lpstr>S.08.01.01!S.08.01.01.01.TKC</vt:lpstr>
      <vt:lpstr>S.08.01.01!S.08.01.01.01.TT</vt:lpstr>
      <vt:lpstr>S.08.01.01!S.08.01.01.01.TTC</vt:lpstr>
      <vt:lpstr>S.08.01.01!S.08.01.01.01.X</vt:lpstr>
      <vt:lpstr>S.08.01.01!S.08.01.01.01.Y</vt:lpstr>
      <vt:lpstr>S.08.01.01!S.08.01.01.01.Z</vt:lpstr>
      <vt:lpstr>S.08.01.01!S.08.01.01.02</vt:lpstr>
      <vt:lpstr>S.08.01.01!S.08.01.01.02.TC</vt:lpstr>
      <vt:lpstr>S.08.01.01!S.08.01.01.02.TD</vt:lpstr>
      <vt:lpstr>S.08.01.01!S.08.01.01.02.TK</vt:lpstr>
      <vt:lpstr>S.08.01.01!S.08.01.01.02.TKC</vt:lpstr>
      <vt:lpstr>S.08.01.01!S.08.01.01.02.TT</vt:lpstr>
      <vt:lpstr>S.08.01.01!S.08.01.01.02.TTC</vt:lpstr>
      <vt:lpstr>S.08.01.01!S.08.01.01.02.X</vt:lpstr>
      <vt:lpstr>S.08.01.01!S.08.01.01.02.Y</vt:lpstr>
      <vt:lpstr>S.08.01.01!S.08.01.01.02.Z</vt:lpstr>
      <vt:lpstr>S.08.01.02!S.08.01.02</vt:lpstr>
      <vt:lpstr>S.08.01.02!S.08.01.02.01</vt:lpstr>
      <vt:lpstr>S.08.01.02!S.08.01.02.01.TC</vt:lpstr>
      <vt:lpstr>S.08.01.02!S.08.01.02.01.TD</vt:lpstr>
      <vt:lpstr>S.08.01.02!S.08.01.02.01.TK</vt:lpstr>
      <vt:lpstr>S.08.01.02!S.08.01.02.01.TKC</vt:lpstr>
      <vt:lpstr>S.08.01.02!S.08.01.02.01.TT</vt:lpstr>
      <vt:lpstr>S.08.01.02!S.08.01.02.01.TTC</vt:lpstr>
      <vt:lpstr>S.08.01.02!S.08.01.02.01.X</vt:lpstr>
      <vt:lpstr>S.08.01.02!S.08.01.02.01.Y</vt:lpstr>
      <vt:lpstr>S.08.01.02!S.08.01.02.01.Z</vt:lpstr>
      <vt:lpstr>S.08.01.02!S.08.01.02.01.ZHI</vt:lpstr>
      <vt:lpstr>S.08.01.02!S.08.01.02.02</vt:lpstr>
      <vt:lpstr>S.08.01.02!S.08.01.02.02.TC</vt:lpstr>
      <vt:lpstr>S.08.01.02!S.08.01.02.02.TD</vt:lpstr>
      <vt:lpstr>S.08.01.02!S.08.01.02.02.TK</vt:lpstr>
      <vt:lpstr>S.08.01.02!S.08.01.02.02.TKC</vt:lpstr>
      <vt:lpstr>S.08.01.02!S.08.01.02.02.TT</vt:lpstr>
      <vt:lpstr>S.08.01.02!S.08.01.02.02.TTC</vt:lpstr>
      <vt:lpstr>S.08.01.02!S.08.01.02.02.X</vt:lpstr>
      <vt:lpstr>S.08.01.02!S.08.01.02.02.Y</vt:lpstr>
      <vt:lpstr>S.08.01.02!S.08.01.02.02.Z</vt:lpstr>
      <vt:lpstr>S.08.01.02!S.08.01.02.02.ZHI</vt:lpstr>
      <vt:lpstr>S.08.02.01!S.08.02.01</vt:lpstr>
      <vt:lpstr>S.08.02.01!S.08.02.01.01</vt:lpstr>
      <vt:lpstr>S.08.02.01!S.08.02.01.01.TC</vt:lpstr>
      <vt:lpstr>S.08.02.01!S.08.02.01.01.TD</vt:lpstr>
      <vt:lpstr>S.08.02.01!S.08.02.01.01.TK</vt:lpstr>
      <vt:lpstr>S.08.02.01!S.08.02.01.01.TKC</vt:lpstr>
      <vt:lpstr>S.08.02.01!S.08.02.01.01.TT</vt:lpstr>
      <vt:lpstr>S.08.02.01!S.08.02.01.01.TTC</vt:lpstr>
      <vt:lpstr>S.08.02.01!S.08.02.01.01.X</vt:lpstr>
      <vt:lpstr>S.08.02.01!S.08.02.01.01.Y</vt:lpstr>
      <vt:lpstr>S.08.02.01!S.08.02.01.01.Z</vt:lpstr>
      <vt:lpstr>S.08.02.01!S.08.02.01.02</vt:lpstr>
      <vt:lpstr>S.08.02.01!S.08.02.01.02.TC</vt:lpstr>
      <vt:lpstr>S.08.02.01!S.08.02.01.02.TD</vt:lpstr>
      <vt:lpstr>S.08.02.01!S.08.02.01.02.TK</vt:lpstr>
      <vt:lpstr>S.08.02.01!S.08.02.01.02.TKC</vt:lpstr>
      <vt:lpstr>S.08.02.01!S.08.02.01.02.TT</vt:lpstr>
      <vt:lpstr>S.08.02.01!S.08.02.01.02.TTC</vt:lpstr>
      <vt:lpstr>S.08.02.01!S.08.02.01.02.X</vt:lpstr>
      <vt:lpstr>S.08.02.01!S.08.02.01.02.Y</vt:lpstr>
      <vt:lpstr>S.08.02.01!S.08.02.01.02.Z</vt:lpstr>
      <vt:lpstr>S.08.02.02!S.08.02.02</vt:lpstr>
      <vt:lpstr>S.08.02.02!S.08.02.02.01</vt:lpstr>
      <vt:lpstr>S.08.02.02!S.08.02.02.01.TC</vt:lpstr>
      <vt:lpstr>S.08.02.02!S.08.02.02.01.TD</vt:lpstr>
      <vt:lpstr>S.08.02.02!S.08.02.02.01.TK</vt:lpstr>
      <vt:lpstr>S.08.02.02!S.08.02.02.01.TKC</vt:lpstr>
      <vt:lpstr>S.08.02.02!S.08.02.02.01.TT</vt:lpstr>
      <vt:lpstr>S.08.02.02!S.08.02.02.01.TTC</vt:lpstr>
      <vt:lpstr>S.08.02.02!S.08.02.02.01.X</vt:lpstr>
      <vt:lpstr>S.08.02.02!S.08.02.02.01.Y</vt:lpstr>
      <vt:lpstr>S.08.02.02!S.08.02.02.01.Z</vt:lpstr>
      <vt:lpstr>S.08.02.02!S.08.02.02.01.ZHI</vt:lpstr>
      <vt:lpstr>S.08.02.02!S.08.02.02.02</vt:lpstr>
      <vt:lpstr>S.08.02.02!S.08.02.02.02.TC</vt:lpstr>
      <vt:lpstr>S.08.02.02!S.08.02.02.02.TD</vt:lpstr>
      <vt:lpstr>S.08.02.02!S.08.02.02.02.TK</vt:lpstr>
      <vt:lpstr>S.08.02.02!S.08.02.02.02.TKC</vt:lpstr>
      <vt:lpstr>S.08.02.02!S.08.02.02.02.TT</vt:lpstr>
      <vt:lpstr>S.08.02.02!S.08.02.02.02.TTC</vt:lpstr>
      <vt:lpstr>S.08.02.02!S.08.02.02.02.X</vt:lpstr>
      <vt:lpstr>S.08.02.02!S.08.02.02.02.Y</vt:lpstr>
      <vt:lpstr>S.08.02.02!S.08.02.02.02.Z</vt:lpstr>
      <vt:lpstr>S.08.02.02!S.08.02.02.02.ZHI</vt:lpstr>
      <vt:lpstr>S.09.01.01!S.09.01.01</vt:lpstr>
      <vt:lpstr>S.09.01.01!S.09.01.01.01</vt:lpstr>
      <vt:lpstr>S.09.01.01!S.09.01.01.01.TC</vt:lpstr>
      <vt:lpstr>S.09.01.01!S.09.01.01.01.TD</vt:lpstr>
      <vt:lpstr>S.09.01.01!S.09.01.01.01.TK</vt:lpstr>
      <vt:lpstr>S.09.01.01!S.09.01.01.01.TKC</vt:lpstr>
      <vt:lpstr>S.09.01.01!S.09.01.01.01.TT</vt:lpstr>
      <vt:lpstr>S.09.01.01!S.09.01.01.01.TTC</vt:lpstr>
      <vt:lpstr>S.09.01.01!S.09.01.01.01.X</vt:lpstr>
      <vt:lpstr>S.09.01.01!S.09.01.01.01.Y</vt:lpstr>
      <vt:lpstr>S.09.01.01!S.09.01.01.01.Z</vt:lpstr>
      <vt:lpstr>S.09.01.02!S.09.01.02</vt:lpstr>
      <vt:lpstr>S.09.01.02!S.09.01.02.01</vt:lpstr>
      <vt:lpstr>S.09.01.02!S.09.01.02.01.TC</vt:lpstr>
      <vt:lpstr>S.09.01.02!S.09.01.02.01.TD</vt:lpstr>
      <vt:lpstr>S.09.01.02!S.09.01.02.01.TK</vt:lpstr>
      <vt:lpstr>S.09.01.02!S.09.01.02.01.TKC</vt:lpstr>
      <vt:lpstr>S.09.01.02!S.09.01.02.01.TT</vt:lpstr>
      <vt:lpstr>S.09.01.02!S.09.01.02.01.TTC</vt:lpstr>
      <vt:lpstr>S.09.01.02!S.09.01.02.01.X</vt:lpstr>
      <vt:lpstr>S.09.01.02!S.09.01.02.01.Y</vt:lpstr>
      <vt:lpstr>S.09.01.02!S.09.01.02.01.Z</vt:lpstr>
      <vt:lpstr>S.09.01.02!S.09.01.02.01.ZHI</vt:lpstr>
      <vt:lpstr>S.10.01.01!S.10.01.01</vt:lpstr>
      <vt:lpstr>S.10.01.01!S.10.01.01.01</vt:lpstr>
      <vt:lpstr>S.10.01.01!S.10.01.01.01.TC</vt:lpstr>
      <vt:lpstr>S.10.01.01!S.10.01.01.01.TD</vt:lpstr>
      <vt:lpstr>S.10.01.01!S.10.01.01.01.TK</vt:lpstr>
      <vt:lpstr>S.10.01.01!S.10.01.01.01.TKC</vt:lpstr>
      <vt:lpstr>S.10.01.01!S.10.01.01.01.TT</vt:lpstr>
      <vt:lpstr>S.10.01.01!S.10.01.01.01.TTC</vt:lpstr>
      <vt:lpstr>S.10.01.01!S.10.01.01.01.X</vt:lpstr>
      <vt:lpstr>S.10.01.01!S.10.01.01.01.Y</vt:lpstr>
      <vt:lpstr>S.10.01.01!S.10.01.01.01.Z</vt:lpstr>
      <vt:lpstr>S.10.01.02!S.10.01.02</vt:lpstr>
      <vt:lpstr>S.10.01.02!S.10.01.02.01</vt:lpstr>
      <vt:lpstr>S.10.01.02!S.10.01.02.01.TC</vt:lpstr>
      <vt:lpstr>S.10.01.02!S.10.01.02.01.TD</vt:lpstr>
      <vt:lpstr>S.10.01.02!S.10.01.02.01.TK</vt:lpstr>
      <vt:lpstr>S.10.01.02!S.10.01.02.01.TKC</vt:lpstr>
      <vt:lpstr>S.10.01.02!S.10.01.02.01.TT</vt:lpstr>
      <vt:lpstr>S.10.01.02!S.10.01.02.01.TTC</vt:lpstr>
      <vt:lpstr>S.10.01.02!S.10.01.02.01.X</vt:lpstr>
      <vt:lpstr>S.10.01.02!S.10.01.02.01.Y</vt:lpstr>
      <vt:lpstr>S.10.01.02!S.10.01.02.01.Z</vt:lpstr>
      <vt:lpstr>S.10.01.02!S.10.01.02.01.ZHI</vt:lpstr>
      <vt:lpstr>S.11.01.01!S.11.01.01</vt:lpstr>
      <vt:lpstr>S.11.01.01!S.11.01.01.01</vt:lpstr>
      <vt:lpstr>S.11.01.01!S.11.01.01.01.TC</vt:lpstr>
      <vt:lpstr>S.11.01.01!S.11.01.01.01.TD</vt:lpstr>
      <vt:lpstr>S.11.01.01!S.11.01.01.01.TK</vt:lpstr>
      <vt:lpstr>S.11.01.01!S.11.01.01.01.TKC</vt:lpstr>
      <vt:lpstr>S.11.01.01!S.11.01.01.01.TT</vt:lpstr>
      <vt:lpstr>S.11.01.01!S.11.01.01.01.TTC</vt:lpstr>
      <vt:lpstr>S.11.01.01!S.11.01.01.01.X</vt:lpstr>
      <vt:lpstr>S.11.01.01!S.11.01.01.01.Y</vt:lpstr>
      <vt:lpstr>S.11.01.01!S.11.01.01.01.Z</vt:lpstr>
      <vt:lpstr>S.11.01.01!S.11.01.01.02</vt:lpstr>
      <vt:lpstr>S.11.01.01!S.11.01.01.02.TC</vt:lpstr>
      <vt:lpstr>S.11.01.01!S.11.01.01.02.TD</vt:lpstr>
      <vt:lpstr>S.11.01.01!S.11.01.01.02.TK</vt:lpstr>
      <vt:lpstr>S.11.01.01!S.11.01.01.02.TKC</vt:lpstr>
      <vt:lpstr>S.11.01.01!S.11.01.01.02.TT</vt:lpstr>
      <vt:lpstr>S.11.01.01!S.11.01.01.02.TTC</vt:lpstr>
      <vt:lpstr>S.11.01.01!S.11.01.01.02.X</vt:lpstr>
      <vt:lpstr>S.11.01.01!S.11.01.01.02.Y</vt:lpstr>
      <vt:lpstr>S.11.01.01!S.11.01.01.02.Z</vt:lpstr>
      <vt:lpstr>S.11.01.02!S.11.01.02</vt:lpstr>
      <vt:lpstr>S.11.01.02!S.11.01.02.01</vt:lpstr>
      <vt:lpstr>S.11.01.02!S.11.01.02.01.TC</vt:lpstr>
      <vt:lpstr>S.11.01.02!S.11.01.02.01.TD</vt:lpstr>
      <vt:lpstr>S.11.01.02!S.11.01.02.01.TK</vt:lpstr>
      <vt:lpstr>S.11.01.02!S.11.01.02.01.TKC</vt:lpstr>
      <vt:lpstr>S.11.01.02!S.11.01.02.01.TT</vt:lpstr>
      <vt:lpstr>S.11.01.02!S.11.01.02.01.TTC</vt:lpstr>
      <vt:lpstr>S.11.01.02!S.11.01.02.01.X</vt:lpstr>
      <vt:lpstr>S.11.01.02!S.11.01.02.01.Y</vt:lpstr>
      <vt:lpstr>S.11.01.02!S.11.01.02.01.Z</vt:lpstr>
      <vt:lpstr>S.11.01.02!S.11.01.02.01.ZHI</vt:lpstr>
      <vt:lpstr>S.11.01.02!S.11.01.02.02</vt:lpstr>
      <vt:lpstr>S.11.01.02!S.11.01.02.02.TC</vt:lpstr>
      <vt:lpstr>S.11.01.02!S.11.01.02.02.TD</vt:lpstr>
      <vt:lpstr>S.11.01.02!S.11.01.02.02.TK</vt:lpstr>
      <vt:lpstr>S.11.01.02!S.11.01.02.02.TKC</vt:lpstr>
      <vt:lpstr>S.11.01.02!S.11.01.02.02.TT</vt:lpstr>
      <vt:lpstr>S.11.01.02!S.11.01.02.02.TTC</vt:lpstr>
      <vt:lpstr>S.11.01.02!S.11.01.02.02.X</vt:lpstr>
      <vt:lpstr>S.11.01.02!S.11.01.02.02.Y</vt:lpstr>
      <vt:lpstr>S.11.01.02!S.11.01.02.02.Z</vt:lpstr>
      <vt:lpstr>S.11.01.02!S.11.01.02.02.ZHI</vt:lpstr>
      <vt:lpstr>S.12.01.01!S.12.01.01</vt:lpstr>
      <vt:lpstr>S.12.01.01!S.12.01.01.01</vt:lpstr>
      <vt:lpstr>S.12.01.01!S.12.01.01.01.TC</vt:lpstr>
      <vt:lpstr>S.12.01.01!S.12.01.01.01.TD</vt:lpstr>
      <vt:lpstr>S.12.01.01!S.12.01.01.01.TL</vt:lpstr>
      <vt:lpstr>S.12.01.01!S.12.01.01.01.TLC</vt:lpstr>
      <vt:lpstr>S.12.01.01!S.12.01.01.01.TT</vt:lpstr>
      <vt:lpstr>S.12.01.01!S.12.01.01.01.TTC</vt:lpstr>
      <vt:lpstr>S.12.01.01!S.12.01.01.01.X</vt:lpstr>
      <vt:lpstr>S.12.01.01!S.12.01.01.01.Y</vt:lpstr>
      <vt:lpstr>S.12.01.01!S.12.01.01.01.Z</vt:lpstr>
      <vt:lpstr>S.12.01.01!S.12.01.01.02</vt:lpstr>
      <vt:lpstr>S.12.01.01!S.12.01.01.02.TC</vt:lpstr>
      <vt:lpstr>S.12.01.01!S.12.01.01.02.TD</vt:lpstr>
      <vt:lpstr>S.12.01.01!S.12.01.01.02.TL</vt:lpstr>
      <vt:lpstr>S.12.01.01!S.12.01.01.02.TLC</vt:lpstr>
      <vt:lpstr>S.12.01.01!S.12.01.01.02.TT</vt:lpstr>
      <vt:lpstr>S.12.01.01!S.12.01.01.02.TTC</vt:lpstr>
      <vt:lpstr>S.12.01.01!S.12.01.01.02.X</vt:lpstr>
      <vt:lpstr>S.12.01.01!S.12.01.01.02.Y</vt:lpstr>
      <vt:lpstr>S.12.01.01!S.12.01.01.02.Z</vt:lpstr>
      <vt:lpstr>S.12.01.01!S.12.01.01.02.ZHI</vt:lpstr>
      <vt:lpstr>S.12.01.01!S.12.01.01.03</vt:lpstr>
      <vt:lpstr>S.12.01.01!S.12.01.01.03.TC</vt:lpstr>
      <vt:lpstr>S.12.01.01!S.12.01.01.03.TD</vt:lpstr>
      <vt:lpstr>S.12.01.01!S.12.01.01.03.TL</vt:lpstr>
      <vt:lpstr>S.12.01.01!S.12.01.01.03.TLC</vt:lpstr>
      <vt:lpstr>S.12.01.01!S.12.01.01.03.TT</vt:lpstr>
      <vt:lpstr>S.12.01.01!S.12.01.01.03.TTC</vt:lpstr>
      <vt:lpstr>S.12.01.01!S.12.01.01.03.X</vt:lpstr>
      <vt:lpstr>S.12.01.01!S.12.01.01.03.Y</vt:lpstr>
      <vt:lpstr>S.12.01.01!S.12.01.01.03.YAX</vt:lpstr>
      <vt:lpstr>S.12.01.01!S.12.01.01.03.Z</vt:lpstr>
      <vt:lpstr>S.12.01.01!S.12.01.01.04</vt:lpstr>
      <vt:lpstr>S.12.01.01!S.12.01.01.04.TC</vt:lpstr>
      <vt:lpstr>S.12.01.01!S.12.01.01.04.TD</vt:lpstr>
      <vt:lpstr>S.12.01.01!S.12.01.01.04.TL</vt:lpstr>
      <vt:lpstr>S.12.01.01!S.12.01.01.04.TLC</vt:lpstr>
      <vt:lpstr>S.12.01.01!S.12.01.01.04.TT</vt:lpstr>
      <vt:lpstr>S.12.01.01!S.12.01.01.04.TTC</vt:lpstr>
      <vt:lpstr>S.12.01.01!S.12.01.01.04.X</vt:lpstr>
      <vt:lpstr>S.12.01.01!S.12.01.01.04.Y</vt:lpstr>
      <vt:lpstr>S.12.01.01!S.12.01.01.04.Z</vt:lpstr>
      <vt:lpstr>S.12.01.01!S.12.01.01.05</vt:lpstr>
      <vt:lpstr>S.12.01.01!S.12.01.01.05.TC</vt:lpstr>
      <vt:lpstr>S.12.01.01!S.12.01.01.05.TD</vt:lpstr>
      <vt:lpstr>S.12.01.01!S.12.01.01.05.TL</vt:lpstr>
      <vt:lpstr>S.12.01.01!S.12.01.01.05.TLC</vt:lpstr>
      <vt:lpstr>S.12.01.01!S.12.01.01.05.TT</vt:lpstr>
      <vt:lpstr>S.12.01.01!S.12.01.01.05.TTC</vt:lpstr>
      <vt:lpstr>S.12.01.01!S.12.01.01.05.X</vt:lpstr>
      <vt:lpstr>S.12.01.01!S.12.01.01.05.Y</vt:lpstr>
      <vt:lpstr>S.12.01.01!S.12.01.01.05.Z</vt:lpstr>
      <vt:lpstr>S.12.01.02!S.12.01.02</vt:lpstr>
      <vt:lpstr>S.12.01.02!S.12.01.02.01</vt:lpstr>
      <vt:lpstr>S.12.01.02!S.12.01.02.01.TC</vt:lpstr>
      <vt:lpstr>S.12.01.02!S.12.01.02.01.TD</vt:lpstr>
      <vt:lpstr>S.12.01.02!S.12.01.02.01.TL</vt:lpstr>
      <vt:lpstr>S.12.01.02!S.12.01.02.01.TLC</vt:lpstr>
      <vt:lpstr>S.12.01.02!S.12.01.02.01.TT</vt:lpstr>
      <vt:lpstr>S.12.01.02!S.12.01.02.01.TTC</vt:lpstr>
      <vt:lpstr>S.12.01.02!S.12.01.02.01.X</vt:lpstr>
      <vt:lpstr>S.12.01.02!S.12.01.02.01.Y</vt:lpstr>
      <vt:lpstr>S.12.01.02!S.12.01.02.01.Z</vt:lpstr>
      <vt:lpstr>S.13.01.01!S.13.01.01</vt:lpstr>
      <vt:lpstr>S.13.01.01!S.13.01.01.01</vt:lpstr>
      <vt:lpstr>S.13.01.01!S.13.01.01.01.TC</vt:lpstr>
      <vt:lpstr>S.13.01.01!S.13.01.01.01.TD</vt:lpstr>
      <vt:lpstr>S.13.01.01!S.13.01.01.01.TL</vt:lpstr>
      <vt:lpstr>S.13.01.01!S.13.01.01.01.TLC</vt:lpstr>
      <vt:lpstr>S.13.01.01!S.13.01.01.01.TT</vt:lpstr>
      <vt:lpstr>S.13.01.01!S.13.01.01.01.TTC</vt:lpstr>
      <vt:lpstr>S.13.01.01!S.13.01.01.01.X</vt:lpstr>
      <vt:lpstr>S.13.01.01!S.13.01.01.01.Y</vt:lpstr>
      <vt:lpstr>S.13.01.01!S.13.01.01.01.Z</vt:lpstr>
      <vt:lpstr>S.14.01.01!S.14.01.01</vt:lpstr>
      <vt:lpstr>S.14.01.01!S.14.01.01.01</vt:lpstr>
      <vt:lpstr>S.14.01.01!S.14.01.01.01.TC</vt:lpstr>
      <vt:lpstr>S.14.01.01!S.14.01.01.01.TD</vt:lpstr>
      <vt:lpstr>S.14.01.01!S.14.01.01.01.TK</vt:lpstr>
      <vt:lpstr>S.14.01.01!S.14.01.01.01.TKC</vt:lpstr>
      <vt:lpstr>S.14.01.01!S.14.01.01.01.TT</vt:lpstr>
      <vt:lpstr>S.14.01.01!S.14.01.01.01.TTC</vt:lpstr>
      <vt:lpstr>S.14.01.01!S.14.01.01.01.X</vt:lpstr>
      <vt:lpstr>S.14.01.01!S.14.01.01.01.Y</vt:lpstr>
      <vt:lpstr>S.14.01.01!S.14.01.01.01.Z</vt:lpstr>
      <vt:lpstr>S.14.01.01!S.14.01.01.02</vt:lpstr>
      <vt:lpstr>S.14.01.01!S.14.01.01.02.TC</vt:lpstr>
      <vt:lpstr>S.14.01.01!S.14.01.01.02.TD</vt:lpstr>
      <vt:lpstr>S.14.01.01!S.14.01.01.02.TK</vt:lpstr>
      <vt:lpstr>S.14.01.01!S.14.01.01.02.TKC</vt:lpstr>
      <vt:lpstr>S.14.01.01!S.14.01.01.02.TT</vt:lpstr>
      <vt:lpstr>S.14.01.01!S.14.01.01.02.TTC</vt:lpstr>
      <vt:lpstr>S.14.01.01!S.14.01.01.02.X</vt:lpstr>
      <vt:lpstr>S.14.01.01!S.14.01.01.02.Y</vt:lpstr>
      <vt:lpstr>S.14.01.01!S.14.01.01.02.Z</vt:lpstr>
      <vt:lpstr>S.14.01.01!S.14.01.01.03</vt:lpstr>
      <vt:lpstr>S.14.01.01!S.14.01.01.03.TD</vt:lpstr>
      <vt:lpstr>S.14.01.01!S.14.01.01.03.TK</vt:lpstr>
      <vt:lpstr>S.14.01.01!S.14.01.01.03.TKC</vt:lpstr>
      <vt:lpstr>S.14.01.01!S.14.01.01.03.TT</vt:lpstr>
      <vt:lpstr>S.14.01.01!S.14.01.01.03.TTC</vt:lpstr>
      <vt:lpstr>S.14.01.01!S.14.01.01.03.X</vt:lpstr>
      <vt:lpstr>S.14.01.01!S.14.01.01.03.Y</vt:lpstr>
      <vt:lpstr>S.14.01.01!S.14.01.01.03.Z</vt:lpstr>
      <vt:lpstr>S.14.01.01!S.14.01.01.04</vt:lpstr>
      <vt:lpstr>S.14.01.01!S.14.01.01.04.TD</vt:lpstr>
      <vt:lpstr>S.14.01.01!S.14.01.01.04.TK</vt:lpstr>
      <vt:lpstr>S.14.01.01!S.14.01.01.04.TKC</vt:lpstr>
      <vt:lpstr>S.14.01.01!S.14.01.01.04.TT</vt:lpstr>
      <vt:lpstr>S.14.01.01!S.14.01.01.04.TTC</vt:lpstr>
      <vt:lpstr>S.14.01.01!S.14.01.01.04.X</vt:lpstr>
      <vt:lpstr>S.14.01.01!S.14.01.01.04.Y</vt:lpstr>
      <vt:lpstr>S.14.01.01!S.14.01.01.04.Z</vt:lpstr>
      <vt:lpstr>S.14.01.01!S.14.01.01.TC</vt:lpstr>
      <vt:lpstr>S.14.01.02!S.14.01.02</vt:lpstr>
      <vt:lpstr>S.14.01.02!S.14.01.02.01</vt:lpstr>
      <vt:lpstr>S.14.01.02!S.14.01.02.01.TC</vt:lpstr>
      <vt:lpstr>S.14.01.02!S.14.01.02.01.TD</vt:lpstr>
      <vt:lpstr>S.14.01.02!S.14.01.02.01.TK</vt:lpstr>
      <vt:lpstr>S.14.01.02!S.14.01.02.01.TKC</vt:lpstr>
      <vt:lpstr>S.14.01.02!S.14.01.02.01.TT</vt:lpstr>
      <vt:lpstr>S.14.01.02!S.14.01.02.01.TTC</vt:lpstr>
      <vt:lpstr>S.14.01.02!S.14.01.02.01.X</vt:lpstr>
      <vt:lpstr>S.14.01.02!S.14.01.02.01.Y</vt:lpstr>
      <vt:lpstr>S.14.01.02!S.14.01.02.01.Z</vt:lpstr>
      <vt:lpstr>'S.15.01.{01,02}'!S.15.01.01</vt:lpstr>
      <vt:lpstr>'S.15.01.{01,02}'!S.15.01.01.01</vt:lpstr>
      <vt:lpstr>'S.15.01.{01,02}'!S.15.01.01.01.TD</vt:lpstr>
      <vt:lpstr>'S.15.01.{01,02}'!S.15.01.01.01.TK</vt:lpstr>
      <vt:lpstr>'S.15.01.{01,02}'!S.15.01.01.01.TKC</vt:lpstr>
      <vt:lpstr>'S.15.01.{01,02}'!S.15.01.01.01.TT</vt:lpstr>
      <vt:lpstr>'S.15.01.{01,02}'!S.15.01.01.01.TTC</vt:lpstr>
      <vt:lpstr>'S.15.01.{01,02}'!S.15.01.01.01.X</vt:lpstr>
      <vt:lpstr>'S.15.01.{01,02}'!S.15.01.01.01.Y</vt:lpstr>
      <vt:lpstr>'S.15.01.{01,02}'!S.15.01.01.01.Z</vt:lpstr>
      <vt:lpstr>'S.15.01.{01,02}'!S.15.01.01.02</vt:lpstr>
      <vt:lpstr>'S.15.01.{01,02}'!S.15.01.01.02.TD</vt:lpstr>
      <vt:lpstr>'S.15.01.{01,02}'!S.15.01.01.02.TK</vt:lpstr>
      <vt:lpstr>'S.15.01.{01,02}'!S.15.01.01.02.TKC</vt:lpstr>
      <vt:lpstr>'S.15.01.{01,02}'!S.15.01.01.02.TT</vt:lpstr>
      <vt:lpstr>'S.15.01.{01,02}'!S.15.01.01.02.TTC</vt:lpstr>
      <vt:lpstr>'S.15.01.{01,02}'!S.15.01.01.02.X</vt:lpstr>
      <vt:lpstr>'S.15.01.{01,02}'!S.15.01.01.02.Y</vt:lpstr>
      <vt:lpstr>'S.15.01.{01,02}'!S.15.01.01.02.Z</vt:lpstr>
      <vt:lpstr>'S.15.01.{01,02}'!S.15.01.01.TC</vt:lpstr>
      <vt:lpstr>'S.15.01.{01,02}'!S.15.01.02</vt:lpstr>
      <vt:lpstr>'S.15.01.{01,02}'!S.15.01.02.01</vt:lpstr>
      <vt:lpstr>'S.15.01.{01,02}'!S.15.01.02.01.TD</vt:lpstr>
      <vt:lpstr>'S.15.01.{01,02}'!S.15.01.02.01.TK</vt:lpstr>
      <vt:lpstr>'S.15.01.{01,02}'!S.15.01.02.01.TKC</vt:lpstr>
      <vt:lpstr>'S.15.01.{01,02}'!S.15.01.02.01.TT</vt:lpstr>
      <vt:lpstr>'S.15.01.{01,02}'!S.15.01.02.01.TTC</vt:lpstr>
      <vt:lpstr>'S.15.01.{01,02}'!S.15.01.02.01.X</vt:lpstr>
      <vt:lpstr>'S.15.01.{01,02}'!S.15.01.02.01.Y</vt:lpstr>
      <vt:lpstr>'S.15.01.{01,02}'!S.15.01.02.01.Z</vt:lpstr>
      <vt:lpstr>'S.15.01.{01,02}'!S.15.01.02.01.ZHI</vt:lpstr>
      <vt:lpstr>'S.15.01.{01,02}'!S.15.01.02.02</vt:lpstr>
      <vt:lpstr>'S.15.01.{01,02}'!S.15.01.02.02.TD</vt:lpstr>
      <vt:lpstr>'S.15.01.{01,02}'!S.15.01.02.02.TK</vt:lpstr>
      <vt:lpstr>'S.15.01.{01,02}'!S.15.01.02.02.TKC</vt:lpstr>
      <vt:lpstr>'S.15.01.{01,02}'!S.15.01.02.02.TT</vt:lpstr>
      <vt:lpstr>'S.15.01.{01,02}'!S.15.01.02.02.TTC</vt:lpstr>
      <vt:lpstr>'S.15.01.{01,02}'!S.15.01.02.02.X</vt:lpstr>
      <vt:lpstr>'S.15.01.{01,02}'!S.15.01.02.02.Y</vt:lpstr>
      <vt:lpstr>'S.15.01.{01,02}'!S.15.01.02.02.Z</vt:lpstr>
      <vt:lpstr>'S.15.01.{01,02}'!S.15.01.02.02.ZHI</vt:lpstr>
      <vt:lpstr>'S.15.01.{01,02}'!S.15.01.02.TC</vt:lpstr>
      <vt:lpstr>'S.15.02.{01,02}'!S.15.02.01</vt:lpstr>
      <vt:lpstr>'S.15.02.{01,02}'!S.15.02.01.01</vt:lpstr>
      <vt:lpstr>'S.15.02.{01,02}'!S.15.02.01.01.TC</vt:lpstr>
      <vt:lpstr>'S.15.02.{01,02}'!S.15.02.01.01.TD</vt:lpstr>
      <vt:lpstr>'S.15.02.{01,02}'!S.15.02.01.01.TK</vt:lpstr>
      <vt:lpstr>'S.15.02.{01,02}'!S.15.02.01.01.TKC</vt:lpstr>
      <vt:lpstr>'S.15.02.{01,02}'!S.15.02.01.01.TT</vt:lpstr>
      <vt:lpstr>'S.15.02.{01,02}'!S.15.02.01.01.TTC</vt:lpstr>
      <vt:lpstr>'S.15.02.{01,02}'!S.15.02.01.01.X</vt:lpstr>
      <vt:lpstr>'S.15.02.{01,02}'!S.15.02.01.01.Y</vt:lpstr>
      <vt:lpstr>'S.15.02.{01,02}'!S.15.02.01.01.Z</vt:lpstr>
      <vt:lpstr>'S.15.02.{01,02}'!S.15.02.01.02</vt:lpstr>
      <vt:lpstr>'S.15.02.{01,02}'!S.15.02.01.02.TC</vt:lpstr>
      <vt:lpstr>'S.15.02.{01,02}'!S.15.02.01.02.TD</vt:lpstr>
      <vt:lpstr>'S.15.02.{01,02}'!S.15.02.01.02.TK</vt:lpstr>
      <vt:lpstr>'S.15.02.{01,02}'!S.15.02.01.02.TKC</vt:lpstr>
      <vt:lpstr>'S.15.02.{01,02}'!S.15.02.01.02.TT</vt:lpstr>
      <vt:lpstr>'S.15.02.{01,02}'!S.15.02.01.02.TTC</vt:lpstr>
      <vt:lpstr>'S.15.02.{01,02}'!S.15.02.01.02.X</vt:lpstr>
      <vt:lpstr>'S.15.02.{01,02}'!S.15.02.01.02.Y</vt:lpstr>
      <vt:lpstr>'S.15.02.{01,02}'!S.15.02.01.02.YHI</vt:lpstr>
      <vt:lpstr>'S.15.02.{01,02}'!S.15.02.01.02.Z</vt:lpstr>
      <vt:lpstr>'S.15.02.{01,02}'!S.15.02.01.TC</vt:lpstr>
      <vt:lpstr>'S.15.02.{01,02}'!S.15.02.02</vt:lpstr>
      <vt:lpstr>'S.15.02.{01,02}'!S.15.02.02.01</vt:lpstr>
      <vt:lpstr>'S.15.02.{01,02}'!S.15.02.02.01.TC</vt:lpstr>
      <vt:lpstr>'S.15.02.{01,02}'!S.15.02.02.01.TD</vt:lpstr>
      <vt:lpstr>'S.15.02.{01,02}'!S.15.02.02.01.TK</vt:lpstr>
      <vt:lpstr>'S.15.02.{01,02}'!S.15.02.02.01.TKC</vt:lpstr>
      <vt:lpstr>'S.15.02.{01,02}'!S.15.02.02.01.TT</vt:lpstr>
      <vt:lpstr>'S.15.02.{01,02}'!S.15.02.02.01.TTC</vt:lpstr>
      <vt:lpstr>'S.15.02.{01,02}'!S.15.02.02.01.X</vt:lpstr>
      <vt:lpstr>'S.15.02.{01,02}'!S.15.02.02.01.Y</vt:lpstr>
      <vt:lpstr>'S.15.02.{01,02}'!S.15.02.02.01.Z</vt:lpstr>
      <vt:lpstr>'S.15.02.{01,02}'!S.15.02.02.01.ZHI</vt:lpstr>
      <vt:lpstr>'S.15.02.{01,02}'!S.15.02.02.02</vt:lpstr>
      <vt:lpstr>'S.15.02.{01,02}'!S.15.02.02.02.TC</vt:lpstr>
      <vt:lpstr>'S.15.02.{01,02}'!S.15.02.02.02.TD</vt:lpstr>
      <vt:lpstr>'S.15.02.{01,02}'!S.15.02.02.02.TK</vt:lpstr>
      <vt:lpstr>'S.15.02.{01,02}'!S.15.02.02.02.TKC</vt:lpstr>
      <vt:lpstr>'S.15.02.{01,02}'!S.15.02.02.02.TT</vt:lpstr>
      <vt:lpstr>'S.15.02.{01,02}'!S.15.02.02.02.TTC</vt:lpstr>
      <vt:lpstr>'S.15.02.{01,02}'!S.15.02.02.02.X</vt:lpstr>
      <vt:lpstr>'S.15.02.{01,02}'!S.15.02.02.02.Y</vt:lpstr>
      <vt:lpstr>'S.15.02.{01,02}'!S.15.02.02.02.YHI</vt:lpstr>
      <vt:lpstr>'S.15.02.{01,02}'!S.15.02.02.02.Z</vt:lpstr>
      <vt:lpstr>'S.15.02.{01,02}'!S.15.02.02.02.ZHI</vt:lpstr>
      <vt:lpstr>'S.15.02.{01,02}'!S.15.02.02.TC</vt:lpstr>
      <vt:lpstr>S.16.01.01!S.16.01.01</vt:lpstr>
      <vt:lpstr>S.16.01.01!S.16.01.01.01</vt:lpstr>
      <vt:lpstr>S.16.01.01!S.16.01.01.01.TC</vt:lpstr>
      <vt:lpstr>S.16.01.01!S.16.01.01.01.TD</vt:lpstr>
      <vt:lpstr>S.16.01.01!S.16.01.01.01.TL</vt:lpstr>
      <vt:lpstr>S.16.01.01!S.16.01.01.01.TLC</vt:lpstr>
      <vt:lpstr>S.16.01.01!S.16.01.01.01.TT</vt:lpstr>
      <vt:lpstr>S.16.01.01!S.16.01.01.01.TTC</vt:lpstr>
      <vt:lpstr>S.16.01.01!S.16.01.01.01.X</vt:lpstr>
      <vt:lpstr>S.16.01.01!S.16.01.01.01.Y</vt:lpstr>
      <vt:lpstr>S.16.01.01!S.16.01.01.01.Z</vt:lpstr>
      <vt:lpstr>S.16.01.01!S.16.01.01.01.ZHI</vt:lpstr>
      <vt:lpstr>S.17.01.01!S.17.01.01</vt:lpstr>
      <vt:lpstr>S.17.01.01!S.17.01.01.01</vt:lpstr>
      <vt:lpstr>S.17.01.01!S.17.01.01.01.TC</vt:lpstr>
      <vt:lpstr>S.17.01.01!S.17.01.01.01.TD</vt:lpstr>
      <vt:lpstr>S.17.01.01!S.17.01.01.01.TL</vt:lpstr>
      <vt:lpstr>S.17.01.01!S.17.01.01.01.TLC</vt:lpstr>
      <vt:lpstr>S.17.01.01!S.17.01.01.01.TT</vt:lpstr>
      <vt:lpstr>S.17.01.01!S.17.01.01.01.TTC</vt:lpstr>
      <vt:lpstr>S.17.01.01!S.17.01.01.01.X</vt:lpstr>
      <vt:lpstr>S.17.01.01!S.17.01.01.01.Y</vt:lpstr>
      <vt:lpstr>S.17.01.01!S.17.01.01.01.Z</vt:lpstr>
      <vt:lpstr>S.17.01.01!S.17.01.01.02</vt:lpstr>
      <vt:lpstr>S.17.01.01!S.17.01.01.02.TC</vt:lpstr>
      <vt:lpstr>S.17.01.01!S.17.01.01.02.TD</vt:lpstr>
      <vt:lpstr>S.17.01.01!S.17.01.01.02.TL</vt:lpstr>
      <vt:lpstr>S.17.01.01!S.17.01.01.02.TLC</vt:lpstr>
      <vt:lpstr>S.17.01.01!S.17.01.01.02.TT</vt:lpstr>
      <vt:lpstr>S.17.01.01!S.17.01.01.02.TTC</vt:lpstr>
      <vt:lpstr>S.17.01.01!S.17.01.01.02.X</vt:lpstr>
      <vt:lpstr>S.17.01.01!S.17.01.01.02.Y</vt:lpstr>
      <vt:lpstr>S.17.01.01!S.17.01.01.02.Z</vt:lpstr>
      <vt:lpstr>S.17.01.01!S.17.01.01.03</vt:lpstr>
      <vt:lpstr>S.17.01.01!S.17.01.01.03.TC</vt:lpstr>
      <vt:lpstr>S.17.01.01!S.17.01.01.03.TD</vt:lpstr>
      <vt:lpstr>S.17.01.01!S.17.01.01.03.TL</vt:lpstr>
      <vt:lpstr>S.17.01.01!S.17.01.01.03.TLC</vt:lpstr>
      <vt:lpstr>S.17.01.01!S.17.01.01.03.TT</vt:lpstr>
      <vt:lpstr>S.17.01.01!S.17.01.01.03.TTC</vt:lpstr>
      <vt:lpstr>S.17.01.01!S.17.01.01.03.X</vt:lpstr>
      <vt:lpstr>S.17.01.01!S.17.01.01.03.Y</vt:lpstr>
      <vt:lpstr>S.17.01.01!S.17.01.01.03.Z</vt:lpstr>
      <vt:lpstr>S.17.01.01!S.17.01.01.03.ZHI</vt:lpstr>
      <vt:lpstr>S.17.01.01!S.17.01.01.04</vt:lpstr>
      <vt:lpstr>S.17.01.01!S.17.01.01.04.TC</vt:lpstr>
      <vt:lpstr>S.17.01.01!S.17.01.01.04.TD</vt:lpstr>
      <vt:lpstr>S.17.01.01!S.17.01.01.04.TL</vt:lpstr>
      <vt:lpstr>S.17.01.01!S.17.01.01.04.TLC</vt:lpstr>
      <vt:lpstr>S.17.01.01!S.17.01.01.04.TT</vt:lpstr>
      <vt:lpstr>S.17.01.01!S.17.01.01.04.TTC</vt:lpstr>
      <vt:lpstr>S.17.01.01!S.17.01.01.04.X</vt:lpstr>
      <vt:lpstr>S.17.01.01!S.17.01.01.04.Y</vt:lpstr>
      <vt:lpstr>S.17.01.01!S.17.01.01.04.Z</vt:lpstr>
      <vt:lpstr>S.17.01.01!S.17.01.01.05</vt:lpstr>
      <vt:lpstr>S.17.01.01!S.17.01.01.05.TC</vt:lpstr>
      <vt:lpstr>S.17.01.01!S.17.01.01.05.TD</vt:lpstr>
      <vt:lpstr>S.17.01.01!S.17.01.01.05.TL</vt:lpstr>
      <vt:lpstr>S.17.01.01!S.17.01.01.05.TLC</vt:lpstr>
      <vt:lpstr>S.17.01.01!S.17.01.01.05.TT</vt:lpstr>
      <vt:lpstr>S.17.01.01!S.17.01.01.05.TTC</vt:lpstr>
      <vt:lpstr>S.17.01.01!S.17.01.01.05.X</vt:lpstr>
      <vt:lpstr>S.17.01.01!S.17.01.01.05.Y</vt:lpstr>
      <vt:lpstr>S.17.01.01!S.17.01.01.05.YAX</vt:lpstr>
      <vt:lpstr>S.17.01.01!S.17.01.01.05.Z</vt:lpstr>
      <vt:lpstr>S.17.01.01!S.17.01.01.TC</vt:lpstr>
      <vt:lpstr>S.17.01.02!S.17.01.02</vt:lpstr>
      <vt:lpstr>S.17.01.02!S.17.01.02.01</vt:lpstr>
      <vt:lpstr>S.17.01.02!S.17.01.02.01.TC</vt:lpstr>
      <vt:lpstr>S.17.01.02!S.17.01.02.01.TD</vt:lpstr>
      <vt:lpstr>S.17.01.02!S.17.01.02.01.TL</vt:lpstr>
      <vt:lpstr>S.17.01.02!S.17.01.02.01.TLC</vt:lpstr>
      <vt:lpstr>S.17.01.02!S.17.01.02.01.TT</vt:lpstr>
      <vt:lpstr>S.17.01.02!S.17.01.02.01.TTC</vt:lpstr>
      <vt:lpstr>S.17.01.02!S.17.01.02.01.X</vt:lpstr>
      <vt:lpstr>S.17.01.02!S.17.01.02.01.Y</vt:lpstr>
      <vt:lpstr>S.17.01.02!S.17.01.02.01.Z</vt:lpstr>
      <vt:lpstr>S.18.01.01!S.18.01.01</vt:lpstr>
      <vt:lpstr>S.18.01.01!S.18.01.01.01</vt:lpstr>
      <vt:lpstr>S.18.01.01!S.18.01.01.01.TC</vt:lpstr>
      <vt:lpstr>S.18.01.01!S.18.01.01.01.TD</vt:lpstr>
      <vt:lpstr>S.18.01.01!S.18.01.01.01.TL</vt:lpstr>
      <vt:lpstr>S.18.01.01!S.18.01.01.01.TLC</vt:lpstr>
      <vt:lpstr>S.18.01.01!S.18.01.01.01.TT</vt:lpstr>
      <vt:lpstr>S.18.01.01!S.18.01.01.01.TTC</vt:lpstr>
      <vt:lpstr>S.18.01.01!S.18.01.01.01.X</vt:lpstr>
      <vt:lpstr>S.18.01.01!S.18.01.01.01.Y</vt:lpstr>
      <vt:lpstr>S.18.01.01!S.18.01.01.01.Z</vt:lpstr>
      <vt:lpstr>S.19.01.01!S.19.01.01</vt:lpstr>
      <vt:lpstr>S.19.01.01!S.19.01.01.01</vt:lpstr>
      <vt:lpstr>S.19.01.01!S.19.01.01.01.TC</vt:lpstr>
      <vt:lpstr>S.19.01.01!S.19.01.01.01.TD</vt:lpstr>
      <vt:lpstr>S.19.01.01!S.19.01.01.01.TL</vt:lpstr>
      <vt:lpstr>S.19.01.01!S.19.01.01.01.TLC</vt:lpstr>
      <vt:lpstr>S.19.01.01!S.19.01.01.01.TT</vt:lpstr>
      <vt:lpstr>S.19.01.01!S.19.01.01.01.TTC</vt:lpstr>
      <vt:lpstr>S.19.01.01!S.19.01.01.01.X</vt:lpstr>
      <vt:lpstr>S.19.01.01!S.19.01.01.01.Y</vt:lpstr>
      <vt:lpstr>S.19.01.01!S.19.01.01.01.Z</vt:lpstr>
      <vt:lpstr>S.19.01.01!S.19.01.01.01.ZHI</vt:lpstr>
      <vt:lpstr>S.19.01.01!S.19.01.01.02</vt:lpstr>
      <vt:lpstr>S.19.01.01!S.19.01.01.02.TC</vt:lpstr>
      <vt:lpstr>S.19.01.01!S.19.01.01.02.TD</vt:lpstr>
      <vt:lpstr>S.19.01.01!S.19.01.01.02.TL</vt:lpstr>
      <vt:lpstr>S.19.01.01!S.19.01.01.02.TLC</vt:lpstr>
      <vt:lpstr>S.19.01.01!S.19.01.01.02.TT</vt:lpstr>
      <vt:lpstr>S.19.01.01!S.19.01.01.02.TTC</vt:lpstr>
      <vt:lpstr>S.19.01.01!S.19.01.01.02.X</vt:lpstr>
      <vt:lpstr>S.19.01.01!S.19.01.01.02.Y</vt:lpstr>
      <vt:lpstr>S.19.01.01!S.19.01.01.02.Z</vt:lpstr>
      <vt:lpstr>S.19.01.01!S.19.01.01.02.ZHI</vt:lpstr>
      <vt:lpstr>S.19.01.01!S.19.01.01.03</vt:lpstr>
      <vt:lpstr>S.19.01.01!S.19.01.01.03.TC</vt:lpstr>
      <vt:lpstr>S.19.01.01!S.19.01.01.03.TD</vt:lpstr>
      <vt:lpstr>S.19.01.01!S.19.01.01.03.TL</vt:lpstr>
      <vt:lpstr>S.19.01.01!S.19.01.01.03.TLC</vt:lpstr>
      <vt:lpstr>S.19.01.01!S.19.01.01.03.TT</vt:lpstr>
      <vt:lpstr>S.19.01.01!S.19.01.01.03.TTC</vt:lpstr>
      <vt:lpstr>S.19.01.01!S.19.01.01.03.X</vt:lpstr>
      <vt:lpstr>S.19.01.01!S.19.01.01.03.Y</vt:lpstr>
      <vt:lpstr>S.19.01.01!S.19.01.01.03.Z</vt:lpstr>
      <vt:lpstr>S.19.01.01!S.19.01.01.03.ZHI</vt:lpstr>
      <vt:lpstr>S.19.01.01!S.19.01.01.04</vt:lpstr>
      <vt:lpstr>S.19.01.01!S.19.01.01.04.TC</vt:lpstr>
      <vt:lpstr>S.19.01.01!S.19.01.01.04.TD</vt:lpstr>
      <vt:lpstr>S.19.01.01!S.19.01.01.04.TL</vt:lpstr>
      <vt:lpstr>S.19.01.01!S.19.01.01.04.TLC</vt:lpstr>
      <vt:lpstr>S.19.01.01!S.19.01.01.04.TT</vt:lpstr>
      <vt:lpstr>S.19.01.01!S.19.01.01.04.TTC</vt:lpstr>
      <vt:lpstr>S.19.01.01!S.19.01.01.04.Y</vt:lpstr>
      <vt:lpstr>S.19.01.01!S.19.01.01.04.Z</vt:lpstr>
      <vt:lpstr>S.19.01.01!S.19.01.01.04.ZHI</vt:lpstr>
      <vt:lpstr>S.19.01.01!S.19.01.01.TC</vt:lpstr>
      <vt:lpstr>S.19.01.02!S.19.01.02</vt:lpstr>
      <vt:lpstr>S.19.01.02!S.19.01.02.01</vt:lpstr>
      <vt:lpstr>S.19.01.02!S.19.01.02.01.TC</vt:lpstr>
      <vt:lpstr>S.19.01.02!S.19.01.02.01.TD</vt:lpstr>
      <vt:lpstr>S.19.01.02!S.19.01.02.01.TL</vt:lpstr>
      <vt:lpstr>S.19.01.02!S.19.01.02.01.TLC</vt:lpstr>
      <vt:lpstr>S.19.01.02!S.19.01.02.01.TT</vt:lpstr>
      <vt:lpstr>S.19.01.02!S.19.01.02.01.TTC</vt:lpstr>
      <vt:lpstr>S.19.01.02!S.19.01.02.01.X</vt:lpstr>
      <vt:lpstr>S.19.01.02!S.19.01.02.01.Y</vt:lpstr>
      <vt:lpstr>S.19.01.02!S.19.01.02.01.Z</vt:lpstr>
      <vt:lpstr>S.19.01.02!S.19.01.02.01.ZHI</vt:lpstr>
      <vt:lpstr>S.19.01.02!S.19.01.02.02</vt:lpstr>
      <vt:lpstr>S.19.01.02!S.19.01.02.02.TC</vt:lpstr>
      <vt:lpstr>S.19.01.02!S.19.01.02.02.TD</vt:lpstr>
      <vt:lpstr>S.19.01.02!S.19.01.02.02.TL</vt:lpstr>
      <vt:lpstr>S.19.01.02!S.19.01.02.02.TLC</vt:lpstr>
      <vt:lpstr>S.19.01.02!S.19.01.02.02.TT</vt:lpstr>
      <vt:lpstr>S.19.01.02!S.19.01.02.02.TTC</vt:lpstr>
      <vt:lpstr>S.19.01.02!S.19.01.02.02.X</vt:lpstr>
      <vt:lpstr>S.19.01.02!S.19.01.02.02.Y</vt:lpstr>
      <vt:lpstr>S.19.01.02!S.19.01.02.02.Z</vt:lpstr>
      <vt:lpstr>S.19.01.02!S.19.01.02.02.ZHI</vt:lpstr>
      <vt:lpstr>S.19.01.02!S.19.01.02.03</vt:lpstr>
      <vt:lpstr>S.19.01.02!S.19.01.02.03.TC</vt:lpstr>
      <vt:lpstr>S.19.01.02!S.19.01.02.03.TD</vt:lpstr>
      <vt:lpstr>S.19.01.02!S.19.01.02.03.TL</vt:lpstr>
      <vt:lpstr>S.19.01.02!S.19.01.02.03.TLC</vt:lpstr>
      <vt:lpstr>S.19.01.02!S.19.01.02.03.TT</vt:lpstr>
      <vt:lpstr>S.19.01.02!S.19.01.02.03.TTC</vt:lpstr>
      <vt:lpstr>S.19.01.02!S.19.01.02.03.X</vt:lpstr>
      <vt:lpstr>S.19.01.02!S.19.01.02.03.Y</vt:lpstr>
      <vt:lpstr>S.19.01.02!S.19.01.02.03.Z</vt:lpstr>
      <vt:lpstr>S.19.01.02!S.19.01.02.03.ZHI</vt:lpstr>
      <vt:lpstr>S.19.01.02!S.19.01.02.04</vt:lpstr>
      <vt:lpstr>S.19.01.02!S.19.01.02.04.TC</vt:lpstr>
      <vt:lpstr>S.19.01.02!S.19.01.02.04.TD</vt:lpstr>
      <vt:lpstr>S.19.01.02!S.19.01.02.04.TL</vt:lpstr>
      <vt:lpstr>S.19.01.02!S.19.01.02.04.TLC</vt:lpstr>
      <vt:lpstr>S.19.01.02!S.19.01.02.04.TT</vt:lpstr>
      <vt:lpstr>S.19.01.02!S.19.01.02.04.TTC</vt:lpstr>
      <vt:lpstr>S.19.01.02!S.19.01.02.04.Y</vt:lpstr>
      <vt:lpstr>S.19.01.02!S.19.01.02.04.Z</vt:lpstr>
      <vt:lpstr>S.19.01.02!S.19.01.02.04.ZHI</vt:lpstr>
      <vt:lpstr>S.19.01.02!S.19.01.02.05</vt:lpstr>
      <vt:lpstr>S.19.01.02!S.19.01.02.05.TC</vt:lpstr>
      <vt:lpstr>S.19.01.02!S.19.01.02.05.TD</vt:lpstr>
      <vt:lpstr>S.19.01.02!S.19.01.02.05.TL</vt:lpstr>
      <vt:lpstr>S.19.01.02!S.19.01.02.05.TLC</vt:lpstr>
      <vt:lpstr>S.19.01.02!S.19.01.02.05.TT</vt:lpstr>
      <vt:lpstr>S.19.01.02!S.19.01.02.05.TTC</vt:lpstr>
      <vt:lpstr>S.19.01.02!S.19.01.02.05.X</vt:lpstr>
      <vt:lpstr>S.19.01.02!S.19.01.02.05.Y</vt:lpstr>
      <vt:lpstr>S.19.01.02!S.19.01.02.05.Z</vt:lpstr>
      <vt:lpstr>S.19.01.02!S.19.01.02.05.ZHI</vt:lpstr>
      <vt:lpstr>S.19.01.02!S.19.01.02.06</vt:lpstr>
      <vt:lpstr>S.19.01.02!S.19.01.02.06.TC</vt:lpstr>
      <vt:lpstr>S.19.01.02!S.19.01.02.06.TD</vt:lpstr>
      <vt:lpstr>S.19.01.02!S.19.01.02.06.TL</vt:lpstr>
      <vt:lpstr>S.19.01.02!S.19.01.02.06.TLC</vt:lpstr>
      <vt:lpstr>S.19.01.02!S.19.01.02.06.TT</vt:lpstr>
      <vt:lpstr>S.19.01.02!S.19.01.02.06.TTC</vt:lpstr>
      <vt:lpstr>S.19.01.02!S.19.01.02.06.Y</vt:lpstr>
      <vt:lpstr>S.19.01.02!S.19.01.02.06.Z</vt:lpstr>
      <vt:lpstr>S.19.01.02!S.19.01.02.06.ZHI</vt:lpstr>
      <vt:lpstr>S.19.01.02!S.19.01.02.07</vt:lpstr>
      <vt:lpstr>S.19.01.02!S.19.01.02.07.TC</vt:lpstr>
      <vt:lpstr>S.19.01.02!S.19.01.02.07.TD</vt:lpstr>
      <vt:lpstr>S.19.01.02!S.19.01.02.07.TL</vt:lpstr>
      <vt:lpstr>S.19.01.02!S.19.01.02.07.TLC</vt:lpstr>
      <vt:lpstr>S.19.01.02!S.19.01.02.07.TT</vt:lpstr>
      <vt:lpstr>S.19.01.02!S.19.01.02.07.TTC</vt:lpstr>
      <vt:lpstr>S.19.01.02!S.19.01.02.07.X</vt:lpstr>
      <vt:lpstr>S.19.01.02!S.19.01.02.07.Y</vt:lpstr>
      <vt:lpstr>S.19.01.02!S.19.01.02.07.Z</vt:lpstr>
      <vt:lpstr>S.19.01.02!S.19.01.02.07.ZHI</vt:lpstr>
      <vt:lpstr>S.19.01.02!S.19.01.02.08</vt:lpstr>
      <vt:lpstr>S.19.01.02!S.19.01.02.08.TC</vt:lpstr>
      <vt:lpstr>S.19.01.02!S.19.01.02.08.TD</vt:lpstr>
      <vt:lpstr>S.19.01.02!S.19.01.02.08.TL</vt:lpstr>
      <vt:lpstr>S.19.01.02!S.19.01.02.08.TLC</vt:lpstr>
      <vt:lpstr>S.19.01.02!S.19.01.02.08.TT</vt:lpstr>
      <vt:lpstr>S.19.01.02!S.19.01.02.08.TTC</vt:lpstr>
      <vt:lpstr>S.19.01.02!S.19.01.02.08.X</vt:lpstr>
      <vt:lpstr>S.19.01.02!S.19.01.02.08.Y</vt:lpstr>
      <vt:lpstr>S.19.01.02!S.19.01.02.08.Z</vt:lpstr>
      <vt:lpstr>S.19.01.02!S.19.01.02.08.ZHI</vt:lpstr>
      <vt:lpstr>S.19.01.02!S.19.01.02.09</vt:lpstr>
      <vt:lpstr>S.19.01.02!S.19.01.02.09.TC</vt:lpstr>
      <vt:lpstr>S.19.01.02!S.19.01.02.09.TD</vt:lpstr>
      <vt:lpstr>S.19.01.02!S.19.01.02.09.TL</vt:lpstr>
      <vt:lpstr>S.19.01.02!S.19.01.02.09.TLC</vt:lpstr>
      <vt:lpstr>S.19.01.02!S.19.01.02.09.TT</vt:lpstr>
      <vt:lpstr>S.19.01.02!S.19.01.02.09.TTC</vt:lpstr>
      <vt:lpstr>S.19.01.02!S.19.01.02.09.X</vt:lpstr>
      <vt:lpstr>S.19.01.02!S.19.01.02.09.Y</vt:lpstr>
      <vt:lpstr>S.19.01.02!S.19.01.02.09.Z</vt:lpstr>
      <vt:lpstr>S.19.01.02!S.19.01.02.09.ZHI</vt:lpstr>
      <vt:lpstr>S.19.01.02!S.19.01.02.10</vt:lpstr>
      <vt:lpstr>S.19.01.02!S.19.01.02.10.TC</vt:lpstr>
      <vt:lpstr>S.19.01.02!S.19.01.02.10.TD</vt:lpstr>
      <vt:lpstr>S.19.01.02!S.19.01.02.10.TL</vt:lpstr>
      <vt:lpstr>S.19.01.02!S.19.01.02.10.TLC</vt:lpstr>
      <vt:lpstr>S.19.01.02!S.19.01.02.10.TT</vt:lpstr>
      <vt:lpstr>S.19.01.02!S.19.01.02.10.TTC</vt:lpstr>
      <vt:lpstr>S.19.01.02!S.19.01.02.10.Y</vt:lpstr>
      <vt:lpstr>S.19.01.02!S.19.01.02.10.Z</vt:lpstr>
      <vt:lpstr>S.19.01.02!S.19.01.02.10.ZHI</vt:lpstr>
      <vt:lpstr>S.19.01.02!S.19.01.02.11</vt:lpstr>
      <vt:lpstr>S.19.01.02!S.19.01.02.11.TC</vt:lpstr>
      <vt:lpstr>S.19.01.02!S.19.01.02.11.TD</vt:lpstr>
      <vt:lpstr>S.19.01.02!S.19.01.02.11.TL</vt:lpstr>
      <vt:lpstr>S.19.01.02!S.19.01.02.11.TLC</vt:lpstr>
      <vt:lpstr>S.19.01.02!S.19.01.02.11.TT</vt:lpstr>
      <vt:lpstr>S.19.01.02!S.19.01.02.11.TTC</vt:lpstr>
      <vt:lpstr>S.19.01.02!S.19.01.02.11.X</vt:lpstr>
      <vt:lpstr>S.19.01.02!S.19.01.02.11.Y</vt:lpstr>
      <vt:lpstr>S.19.01.02!S.19.01.02.11.Z</vt:lpstr>
      <vt:lpstr>S.19.01.02!S.19.01.02.11.ZHI</vt:lpstr>
      <vt:lpstr>S.19.01.02!S.19.01.02.12</vt:lpstr>
      <vt:lpstr>S.19.01.02!S.19.01.02.12.TC</vt:lpstr>
      <vt:lpstr>S.19.01.02!S.19.01.02.12.TD</vt:lpstr>
      <vt:lpstr>S.19.01.02!S.19.01.02.12.TL</vt:lpstr>
      <vt:lpstr>S.19.01.02!S.19.01.02.12.TLC</vt:lpstr>
      <vt:lpstr>S.19.01.02!S.19.01.02.12.TT</vt:lpstr>
      <vt:lpstr>S.19.01.02!S.19.01.02.12.TTC</vt:lpstr>
      <vt:lpstr>S.19.01.02!S.19.01.02.12.Y</vt:lpstr>
      <vt:lpstr>S.19.01.02!S.19.01.02.12.Z</vt:lpstr>
      <vt:lpstr>S.19.01.02!S.19.01.02.12.ZHI</vt:lpstr>
      <vt:lpstr>S.19.01.02!S.19.01.02.13</vt:lpstr>
      <vt:lpstr>S.19.01.02!S.19.01.02.13.TC</vt:lpstr>
      <vt:lpstr>S.19.01.02!S.19.01.02.13.TD</vt:lpstr>
      <vt:lpstr>S.19.01.02!S.19.01.02.13.TL</vt:lpstr>
      <vt:lpstr>S.19.01.02!S.19.01.02.13.TLC</vt:lpstr>
      <vt:lpstr>S.19.01.02!S.19.01.02.13.TT</vt:lpstr>
      <vt:lpstr>S.19.01.02!S.19.01.02.13.TTC</vt:lpstr>
      <vt:lpstr>S.19.01.02!S.19.01.02.13.X</vt:lpstr>
      <vt:lpstr>S.19.01.02!S.19.01.02.13.Y</vt:lpstr>
      <vt:lpstr>S.19.01.02!S.19.01.02.13.Z</vt:lpstr>
      <vt:lpstr>S.19.01.02!S.19.01.02.13.ZHI</vt:lpstr>
      <vt:lpstr>S.19.01.02!S.19.01.02.14</vt:lpstr>
      <vt:lpstr>S.19.01.02!S.19.01.02.14.TC</vt:lpstr>
      <vt:lpstr>S.19.01.02!S.19.01.02.14.TD</vt:lpstr>
      <vt:lpstr>S.19.01.02!S.19.01.02.14.TL</vt:lpstr>
      <vt:lpstr>S.19.01.02!S.19.01.02.14.TLC</vt:lpstr>
      <vt:lpstr>S.19.01.02!S.19.01.02.14.TT</vt:lpstr>
      <vt:lpstr>S.19.01.02!S.19.01.02.14.TTC</vt:lpstr>
      <vt:lpstr>S.19.01.02!S.19.01.02.14.X</vt:lpstr>
      <vt:lpstr>S.19.01.02!S.19.01.02.14.Y</vt:lpstr>
      <vt:lpstr>S.19.01.02!S.19.01.02.14.Z</vt:lpstr>
      <vt:lpstr>S.19.01.02!S.19.01.02.14.ZHI</vt:lpstr>
      <vt:lpstr>S.19.01.02!S.19.01.02.15</vt:lpstr>
      <vt:lpstr>S.19.01.02!S.19.01.02.15.TC</vt:lpstr>
      <vt:lpstr>S.19.01.02!S.19.01.02.15.TD</vt:lpstr>
      <vt:lpstr>S.19.01.02!S.19.01.02.15.TL</vt:lpstr>
      <vt:lpstr>S.19.01.02!S.19.01.02.15.TLC</vt:lpstr>
      <vt:lpstr>S.19.01.02!S.19.01.02.15.TT</vt:lpstr>
      <vt:lpstr>S.19.01.02!S.19.01.02.15.TTC</vt:lpstr>
      <vt:lpstr>S.19.01.02!S.19.01.02.15.X</vt:lpstr>
      <vt:lpstr>S.19.01.02!S.19.01.02.15.Y</vt:lpstr>
      <vt:lpstr>S.19.01.02!S.19.01.02.15.Z</vt:lpstr>
      <vt:lpstr>S.19.01.02!S.19.01.02.15.ZHI</vt:lpstr>
      <vt:lpstr>S.19.01.02!S.19.01.02.16</vt:lpstr>
      <vt:lpstr>S.19.01.02!S.19.01.02.16.TC</vt:lpstr>
      <vt:lpstr>S.19.01.02!S.19.01.02.16.TD</vt:lpstr>
      <vt:lpstr>S.19.01.02!S.19.01.02.16.TL</vt:lpstr>
      <vt:lpstr>S.19.01.02!S.19.01.02.16.TLC</vt:lpstr>
      <vt:lpstr>S.19.01.02!S.19.01.02.16.TT</vt:lpstr>
      <vt:lpstr>S.19.01.02!S.19.01.02.16.TTC</vt:lpstr>
      <vt:lpstr>S.19.01.02!S.19.01.02.16.Y</vt:lpstr>
      <vt:lpstr>S.19.01.02!S.19.01.02.16.Z</vt:lpstr>
      <vt:lpstr>S.19.01.02!S.19.01.02.16.ZHI</vt:lpstr>
      <vt:lpstr>S.19.01.02!S.19.01.02.17</vt:lpstr>
      <vt:lpstr>S.19.01.02!S.19.01.02.17.TC</vt:lpstr>
      <vt:lpstr>S.19.01.02!S.19.01.02.17.TD</vt:lpstr>
      <vt:lpstr>S.19.01.02!S.19.01.02.17.TL</vt:lpstr>
      <vt:lpstr>S.19.01.02!S.19.01.02.17.TLC</vt:lpstr>
      <vt:lpstr>S.19.01.02!S.19.01.02.17.TT</vt:lpstr>
      <vt:lpstr>S.19.01.02!S.19.01.02.17.TTC</vt:lpstr>
      <vt:lpstr>S.19.01.02!S.19.01.02.17.X</vt:lpstr>
      <vt:lpstr>S.19.01.02!S.19.01.02.17.Y</vt:lpstr>
      <vt:lpstr>S.19.01.02!S.19.01.02.17.Z</vt:lpstr>
      <vt:lpstr>S.19.01.02!S.19.01.02.17.ZHI</vt:lpstr>
      <vt:lpstr>S.19.01.02!S.19.01.02.18</vt:lpstr>
      <vt:lpstr>S.19.01.02!S.19.01.02.18.TC</vt:lpstr>
      <vt:lpstr>S.19.01.02!S.19.01.02.18.TD</vt:lpstr>
      <vt:lpstr>S.19.01.02!S.19.01.02.18.TL</vt:lpstr>
      <vt:lpstr>S.19.01.02!S.19.01.02.18.TLC</vt:lpstr>
      <vt:lpstr>S.19.01.02!S.19.01.02.18.TT</vt:lpstr>
      <vt:lpstr>S.19.01.02!S.19.01.02.18.TTC</vt:lpstr>
      <vt:lpstr>S.19.01.02!S.19.01.02.18.Y</vt:lpstr>
      <vt:lpstr>S.19.01.02!S.19.01.02.18.Z</vt:lpstr>
      <vt:lpstr>S.19.01.02!S.19.01.02.18.ZHI</vt:lpstr>
      <vt:lpstr>S.19.01.02!S.19.01.02.19</vt:lpstr>
      <vt:lpstr>S.19.01.02!S.19.01.02.19.TC</vt:lpstr>
      <vt:lpstr>S.19.01.02!S.19.01.02.19.TD</vt:lpstr>
      <vt:lpstr>S.19.01.02!S.19.01.02.19.TL</vt:lpstr>
      <vt:lpstr>S.19.01.02!S.19.01.02.19.TLC</vt:lpstr>
      <vt:lpstr>S.19.01.02!S.19.01.02.19.TT</vt:lpstr>
      <vt:lpstr>S.19.01.02!S.19.01.02.19.TTC</vt:lpstr>
      <vt:lpstr>S.19.01.02!S.19.01.02.19.X</vt:lpstr>
      <vt:lpstr>S.19.01.02!S.19.01.02.19.Y</vt:lpstr>
      <vt:lpstr>S.19.01.02!S.19.01.02.19.Z</vt:lpstr>
      <vt:lpstr>S.19.01.02!S.19.01.02.19.ZHI</vt:lpstr>
      <vt:lpstr>S.19.01.02!S.19.01.02.20</vt:lpstr>
      <vt:lpstr>S.19.01.02!S.19.01.02.20.TC</vt:lpstr>
      <vt:lpstr>S.19.01.02!S.19.01.02.20.TD</vt:lpstr>
      <vt:lpstr>S.19.01.02!S.19.01.02.20.TL</vt:lpstr>
      <vt:lpstr>S.19.01.02!S.19.01.02.20.TLC</vt:lpstr>
      <vt:lpstr>S.19.01.02!S.19.01.02.20.TT</vt:lpstr>
      <vt:lpstr>S.19.01.02!S.19.01.02.20.TTC</vt:lpstr>
      <vt:lpstr>S.19.01.02!S.19.01.02.20.X</vt:lpstr>
      <vt:lpstr>S.19.01.02!S.19.01.02.20.Y</vt:lpstr>
      <vt:lpstr>S.19.01.02!S.19.01.02.20.Z</vt:lpstr>
      <vt:lpstr>S.19.01.02!S.19.01.02.20.ZHI</vt:lpstr>
      <vt:lpstr>S.19.01.02!S.19.01.02.21</vt:lpstr>
      <vt:lpstr>S.19.01.02!S.19.01.02.21.TC</vt:lpstr>
      <vt:lpstr>S.19.01.02!S.19.01.02.21.TD</vt:lpstr>
      <vt:lpstr>S.19.01.02!S.19.01.02.21.TL</vt:lpstr>
      <vt:lpstr>S.19.01.02!S.19.01.02.21.TLC</vt:lpstr>
      <vt:lpstr>S.19.01.02!S.19.01.02.21.TT</vt:lpstr>
      <vt:lpstr>S.19.01.02!S.19.01.02.21.TTC</vt:lpstr>
      <vt:lpstr>S.19.01.02!S.19.01.02.21.Y</vt:lpstr>
      <vt:lpstr>S.19.01.02!S.19.01.02.21.Z</vt:lpstr>
      <vt:lpstr>S.19.01.02!S.19.01.02.21.ZHI</vt:lpstr>
      <vt:lpstr>S.19.01.02!S.19.01.02.TC</vt:lpstr>
      <vt:lpstr>S.20.01.01!S.20.01.01</vt:lpstr>
      <vt:lpstr>S.20.01.01!S.20.01.01.01</vt:lpstr>
      <vt:lpstr>S.20.01.01!S.20.01.01.01.TC</vt:lpstr>
      <vt:lpstr>S.20.01.01!S.20.01.01.01.TD</vt:lpstr>
      <vt:lpstr>S.20.01.01!S.20.01.01.01.TL</vt:lpstr>
      <vt:lpstr>S.20.01.01!S.20.01.01.01.TLC</vt:lpstr>
      <vt:lpstr>S.20.01.01!S.20.01.01.01.TT</vt:lpstr>
      <vt:lpstr>S.20.01.01!S.20.01.01.01.TTC</vt:lpstr>
      <vt:lpstr>S.20.01.01!S.20.01.01.01.X</vt:lpstr>
      <vt:lpstr>S.20.01.01!S.20.01.01.01.Y</vt:lpstr>
      <vt:lpstr>S.20.01.01!S.20.01.01.01.Z</vt:lpstr>
      <vt:lpstr>S.20.01.01!S.20.01.01.01.ZHI</vt:lpstr>
      <vt:lpstr>S.20.01.01!S.20.01.01.TC</vt:lpstr>
      <vt:lpstr>S.21.01.01!S.21.01.01</vt:lpstr>
      <vt:lpstr>S.21.01.01!S.21.01.01.01</vt:lpstr>
      <vt:lpstr>S.21.01.01!S.21.01.01.01.TC</vt:lpstr>
      <vt:lpstr>S.21.01.01!S.21.01.01.01.TD</vt:lpstr>
      <vt:lpstr>S.21.01.01!S.21.01.01.01.TL</vt:lpstr>
      <vt:lpstr>S.21.01.01!S.21.01.01.01.TLC</vt:lpstr>
      <vt:lpstr>S.21.01.01!S.21.01.01.01.TT</vt:lpstr>
      <vt:lpstr>S.21.01.01!S.21.01.01.01.TTC</vt:lpstr>
      <vt:lpstr>S.21.01.01!S.21.01.01.01.X</vt:lpstr>
      <vt:lpstr>S.21.01.01!S.21.01.01.01.Y</vt:lpstr>
      <vt:lpstr>S.21.01.01!S.21.01.01.01.Z</vt:lpstr>
      <vt:lpstr>S.21.01.01!S.21.01.01.01.ZHI</vt:lpstr>
      <vt:lpstr>S.21.01.01!S.21.01.01.TC</vt:lpstr>
      <vt:lpstr>S.22.01.01!S.22.01.01</vt:lpstr>
      <vt:lpstr>S.22.01.01!S.22.01.01.01</vt:lpstr>
      <vt:lpstr>S.22.01.01!S.22.01.01.01.TC</vt:lpstr>
      <vt:lpstr>S.22.01.01!S.22.01.01.01.TD</vt:lpstr>
      <vt:lpstr>S.22.01.01!S.22.01.01.01.TK</vt:lpstr>
      <vt:lpstr>S.22.01.01!S.22.01.01.01.TKC</vt:lpstr>
      <vt:lpstr>S.22.01.01!S.22.01.01.01.TT</vt:lpstr>
      <vt:lpstr>S.22.01.01!S.22.01.01.01.TTC</vt:lpstr>
      <vt:lpstr>S.22.01.01!S.22.01.01.01.X</vt:lpstr>
      <vt:lpstr>S.22.01.01!S.22.01.01.01.Y</vt:lpstr>
      <vt:lpstr>S.22.01.01!S.22.01.01.01.Z</vt:lpstr>
      <vt:lpstr>S.22.01.01!S.22.01.01.01.ZHI</vt:lpstr>
      <vt:lpstr>S.22.01.01!S.22.01.01.TC</vt:lpstr>
      <vt:lpstr>S.22.02.01!S.22.02.01</vt:lpstr>
      <vt:lpstr>S.22.02.01!S.22.02.01.01</vt:lpstr>
      <vt:lpstr>S.22.02.01!S.22.02.01.01.TC</vt:lpstr>
      <vt:lpstr>S.22.02.01!S.22.02.01.01.TD</vt:lpstr>
      <vt:lpstr>S.22.02.01!S.22.02.01.01.TL</vt:lpstr>
      <vt:lpstr>S.22.02.01!S.22.02.01.01.TLC</vt:lpstr>
      <vt:lpstr>S.22.02.01!S.22.02.01.01.TT</vt:lpstr>
      <vt:lpstr>S.22.02.01!S.22.02.01.01.TTC</vt:lpstr>
      <vt:lpstr>S.22.02.01!S.22.02.01.01.X</vt:lpstr>
      <vt:lpstr>S.22.02.01!S.22.02.01.01.Y</vt:lpstr>
      <vt:lpstr>S.22.02.01!S.22.02.01.01.Z</vt:lpstr>
      <vt:lpstr>S.22.02.01!S.22.02.01.01.ZHI</vt:lpstr>
      <vt:lpstr>S.22.02.01!S.22.02.01.TC</vt:lpstr>
      <vt:lpstr>S.23.01.01!S.23.01.01</vt:lpstr>
      <vt:lpstr>S.23.01.01!S.23.01.01.01</vt:lpstr>
      <vt:lpstr>S.23.01.01!S.23.01.01.01.TC</vt:lpstr>
      <vt:lpstr>S.23.01.01!S.23.01.01.01.TD</vt:lpstr>
      <vt:lpstr>S.23.01.01!S.23.01.01.01.TL</vt:lpstr>
      <vt:lpstr>S.23.01.01!S.23.01.01.01.TLC</vt:lpstr>
      <vt:lpstr>S.23.01.01!S.23.01.01.01.TT</vt:lpstr>
      <vt:lpstr>S.23.01.01!S.23.01.01.01.TTC</vt:lpstr>
      <vt:lpstr>S.23.01.01!S.23.01.01.01.X</vt:lpstr>
      <vt:lpstr>S.23.01.01!S.23.01.01.01.Y</vt:lpstr>
      <vt:lpstr>S.23.01.01!S.23.01.01.01.Z</vt:lpstr>
      <vt:lpstr>S.23.01.01!S.23.01.01.TC</vt:lpstr>
      <vt:lpstr>S.23.01.02!S.23.01.02</vt:lpstr>
      <vt:lpstr>S.23.01.02!S.23.01.02.01</vt:lpstr>
      <vt:lpstr>S.23.01.02!S.23.01.02.01.TC</vt:lpstr>
      <vt:lpstr>S.23.01.02!S.23.01.02.01.TD</vt:lpstr>
      <vt:lpstr>S.23.01.02!S.23.01.02.01.TL</vt:lpstr>
      <vt:lpstr>S.23.01.02!S.23.01.02.01.TLC</vt:lpstr>
      <vt:lpstr>S.23.01.02!S.23.01.02.01.TT</vt:lpstr>
      <vt:lpstr>S.23.01.02!S.23.01.02.01.TTC</vt:lpstr>
      <vt:lpstr>S.23.01.02!S.23.01.02.01.X</vt:lpstr>
      <vt:lpstr>S.23.01.02!S.23.01.02.01.Y</vt:lpstr>
      <vt:lpstr>S.23.01.02!S.23.01.02.TC</vt:lpstr>
      <vt:lpstr>S.23.01.04!S.23.01.04</vt:lpstr>
      <vt:lpstr>S.23.01.04!S.23.01.04.01</vt:lpstr>
      <vt:lpstr>S.23.01.04!S.23.01.04.01.TC</vt:lpstr>
      <vt:lpstr>S.23.01.04!S.23.01.04.01.TD</vt:lpstr>
      <vt:lpstr>S.23.01.04!S.23.01.04.01.TL</vt:lpstr>
      <vt:lpstr>S.23.01.04!S.23.01.04.01.TLC</vt:lpstr>
      <vt:lpstr>S.23.01.04!S.23.01.04.01.TT</vt:lpstr>
      <vt:lpstr>S.23.01.04!S.23.01.04.01.TTC</vt:lpstr>
      <vt:lpstr>S.23.01.04!S.23.01.04.01.X</vt:lpstr>
      <vt:lpstr>S.23.01.04!S.23.01.04.01.Y</vt:lpstr>
      <vt:lpstr>S.23.01.04!S.23.01.04.02</vt:lpstr>
      <vt:lpstr>S.23.01.04!S.23.01.04.02.TC</vt:lpstr>
      <vt:lpstr>S.23.01.04!S.23.01.04.02.TD</vt:lpstr>
      <vt:lpstr>S.23.01.04!S.23.01.04.02.TL</vt:lpstr>
      <vt:lpstr>S.23.01.04!S.23.01.04.02.TLC</vt:lpstr>
      <vt:lpstr>S.23.01.04!S.23.01.04.02.TT</vt:lpstr>
      <vt:lpstr>S.23.01.04!S.23.01.04.02.TTC</vt:lpstr>
      <vt:lpstr>S.23.01.04!S.23.01.04.02.X</vt:lpstr>
      <vt:lpstr>S.23.01.04!S.23.01.04.02.Y</vt:lpstr>
      <vt:lpstr>S.23.01.04!S.23.01.04.02.Z</vt:lpstr>
      <vt:lpstr>S.23.01.04!S.23.01.04.03</vt:lpstr>
      <vt:lpstr>S.23.01.04!S.23.01.04.03.TC</vt:lpstr>
      <vt:lpstr>S.23.01.04!S.23.01.04.03.TD</vt:lpstr>
      <vt:lpstr>S.23.01.04!S.23.01.04.03.TL</vt:lpstr>
      <vt:lpstr>S.23.01.04!S.23.01.04.03.TLC</vt:lpstr>
      <vt:lpstr>S.23.01.04!S.23.01.04.03.TT</vt:lpstr>
      <vt:lpstr>S.23.01.04!S.23.01.04.03.TTC</vt:lpstr>
      <vt:lpstr>S.23.01.04!S.23.01.04.03.X</vt:lpstr>
      <vt:lpstr>S.23.01.04!S.23.01.04.03.Y</vt:lpstr>
      <vt:lpstr>S.23.01.04!S.23.01.04.03.Z</vt:lpstr>
      <vt:lpstr>S.23.01.04!S.23.01.04.04</vt:lpstr>
      <vt:lpstr>S.23.01.04!S.23.01.04.04.TC</vt:lpstr>
      <vt:lpstr>S.23.01.04!S.23.01.04.04.TD</vt:lpstr>
      <vt:lpstr>S.23.01.04!S.23.01.04.04.TL</vt:lpstr>
      <vt:lpstr>S.23.01.04!S.23.01.04.04.TLC</vt:lpstr>
      <vt:lpstr>S.23.01.04!S.23.01.04.04.TT</vt:lpstr>
      <vt:lpstr>S.23.01.04!S.23.01.04.04.TTC</vt:lpstr>
      <vt:lpstr>S.23.01.04!S.23.01.04.04.X</vt:lpstr>
      <vt:lpstr>S.23.01.04!S.23.01.04.04.Y</vt:lpstr>
      <vt:lpstr>S.23.01.04!S.23.01.04.04.Z</vt:lpstr>
      <vt:lpstr>S.23.01.04!S.23.01.04.05</vt:lpstr>
      <vt:lpstr>S.23.01.04!S.23.01.04.05.TC</vt:lpstr>
      <vt:lpstr>S.23.01.04!S.23.01.04.05.TD</vt:lpstr>
      <vt:lpstr>S.23.01.04!S.23.01.04.05.TL</vt:lpstr>
      <vt:lpstr>S.23.01.04!S.23.01.04.05.TLC</vt:lpstr>
      <vt:lpstr>S.23.01.04!S.23.01.04.05.TTC</vt:lpstr>
      <vt:lpstr>S.23.01.04!S.23.01.04.05.Y</vt:lpstr>
      <vt:lpstr>S.23.01.04!S.23.01.04.05.Z</vt:lpstr>
      <vt:lpstr>S.23.01.04!S.23.01.04.06</vt:lpstr>
      <vt:lpstr>S.23.01.04!S.23.01.04.06.TC</vt:lpstr>
      <vt:lpstr>S.23.01.04!S.23.01.04.06.TD</vt:lpstr>
      <vt:lpstr>S.23.01.04!S.23.01.04.06.TL</vt:lpstr>
      <vt:lpstr>S.23.01.04!S.23.01.04.06.TLC</vt:lpstr>
      <vt:lpstr>S.23.01.04!S.23.01.04.06.TT</vt:lpstr>
      <vt:lpstr>S.23.01.04!S.23.01.04.06.TTC</vt:lpstr>
      <vt:lpstr>S.23.01.04!S.23.01.04.06.X</vt:lpstr>
      <vt:lpstr>S.23.01.04!S.23.01.04.06.Z</vt:lpstr>
      <vt:lpstr>S.23.01.04!S.23.01.04.07</vt:lpstr>
      <vt:lpstr>S.23.01.04!S.23.01.04.07.TC</vt:lpstr>
      <vt:lpstr>S.23.01.04!S.23.01.04.07.TD</vt:lpstr>
      <vt:lpstr>S.23.01.04!S.23.01.04.07.TL</vt:lpstr>
      <vt:lpstr>S.23.01.04!S.23.01.04.07.TLC</vt:lpstr>
      <vt:lpstr>S.23.01.04!S.23.01.04.07.TTC</vt:lpstr>
      <vt:lpstr>S.23.01.04!S.23.01.04.07.Y</vt:lpstr>
      <vt:lpstr>S.23.01.04!S.23.01.04.07.Z</vt:lpstr>
      <vt:lpstr>S.23.01.04!S.23.01.04.TC</vt:lpstr>
      <vt:lpstr>S.23.01.05!S.23.01.05</vt:lpstr>
      <vt:lpstr>S.23.01.05!S.23.01.05.01</vt:lpstr>
      <vt:lpstr>S.23.01.05!S.23.01.05.01.TC</vt:lpstr>
      <vt:lpstr>S.23.01.05!S.23.01.05.01.TD</vt:lpstr>
      <vt:lpstr>S.23.01.05!S.23.01.05.01.TL</vt:lpstr>
      <vt:lpstr>S.23.01.05!S.23.01.05.01.TLC</vt:lpstr>
      <vt:lpstr>S.23.01.05!S.23.01.05.01.TT</vt:lpstr>
      <vt:lpstr>S.23.01.05!S.23.01.05.01.TTC</vt:lpstr>
      <vt:lpstr>S.23.01.05!S.23.01.05.01.X</vt:lpstr>
      <vt:lpstr>S.23.01.05!S.23.01.05.01.Y</vt:lpstr>
      <vt:lpstr>S.23.01.05!S.23.01.05.01.Z</vt:lpstr>
      <vt:lpstr>S.23.01.05!S.23.01.05.10</vt:lpstr>
      <vt:lpstr>S.23.01.05!S.23.01.05.10.TC</vt:lpstr>
      <vt:lpstr>S.23.01.05!S.23.01.05.10.TD</vt:lpstr>
      <vt:lpstr>S.23.01.05!S.23.01.05.10.TL</vt:lpstr>
      <vt:lpstr>S.23.01.05!S.23.01.05.10.TLC</vt:lpstr>
      <vt:lpstr>S.23.01.05!S.23.01.05.10.TT</vt:lpstr>
      <vt:lpstr>S.23.01.05!S.23.01.05.10.TTC</vt:lpstr>
      <vt:lpstr>S.23.01.05!S.23.01.05.10.X</vt:lpstr>
      <vt:lpstr>S.23.01.05!S.23.01.05.10.Y</vt:lpstr>
      <vt:lpstr>S.23.01.05!S.23.01.05.10.Z</vt:lpstr>
      <vt:lpstr>S.23.01.05!S.23.01.05.14</vt:lpstr>
      <vt:lpstr>S.23.01.05!S.23.01.05.14.TC</vt:lpstr>
      <vt:lpstr>S.23.01.05!S.23.01.05.14.TD</vt:lpstr>
      <vt:lpstr>S.23.01.05!S.23.01.05.14.TL</vt:lpstr>
      <vt:lpstr>S.23.01.05!S.23.01.05.14.TLC</vt:lpstr>
      <vt:lpstr>S.23.01.05!S.23.01.05.14.TT</vt:lpstr>
      <vt:lpstr>S.23.01.05!S.23.01.05.14.TTC</vt:lpstr>
      <vt:lpstr>S.23.01.05!S.23.01.05.14.X</vt:lpstr>
      <vt:lpstr>S.23.01.05!S.23.01.05.14.Y</vt:lpstr>
      <vt:lpstr>S.23.01.05!S.23.01.05.14.Z</vt:lpstr>
      <vt:lpstr>S.23.01.05!S.23.01.05.24</vt:lpstr>
      <vt:lpstr>S.23.01.05!S.23.01.05.24.TC</vt:lpstr>
      <vt:lpstr>S.23.01.05!S.23.01.05.24.TD</vt:lpstr>
      <vt:lpstr>S.23.01.05!S.23.01.05.24.TL</vt:lpstr>
      <vt:lpstr>S.23.01.05!S.23.01.05.24.TLC</vt:lpstr>
      <vt:lpstr>S.23.01.05!S.23.01.05.24.TT</vt:lpstr>
      <vt:lpstr>S.23.01.05!S.23.01.05.24.TTC</vt:lpstr>
      <vt:lpstr>S.23.01.05!S.23.01.05.24.X</vt:lpstr>
      <vt:lpstr>S.23.01.05!S.23.01.05.24.Y</vt:lpstr>
      <vt:lpstr>S.23.01.05!S.23.01.05.24.Z</vt:lpstr>
      <vt:lpstr>S.23.01.05!S.23.01.05.31</vt:lpstr>
      <vt:lpstr>S.23.01.05!S.23.01.05.31.TC</vt:lpstr>
      <vt:lpstr>S.23.01.05!S.23.01.05.31.TD</vt:lpstr>
      <vt:lpstr>S.23.01.05!S.23.01.05.31.TL</vt:lpstr>
      <vt:lpstr>S.23.01.05!S.23.01.05.31.TLC</vt:lpstr>
      <vt:lpstr>S.23.01.05!S.23.01.05.31.TTC</vt:lpstr>
      <vt:lpstr>S.23.01.05!S.23.01.05.31.Y</vt:lpstr>
      <vt:lpstr>S.23.01.05!S.23.01.05.31.Z</vt:lpstr>
      <vt:lpstr>S.23.01.05!S.23.01.05.36</vt:lpstr>
      <vt:lpstr>S.23.01.05!S.23.01.05.36.TC</vt:lpstr>
      <vt:lpstr>S.23.01.05!S.23.01.05.36.TD</vt:lpstr>
      <vt:lpstr>S.23.01.05!S.23.01.05.36.TL</vt:lpstr>
      <vt:lpstr>S.23.01.05!S.23.01.05.36.TLC</vt:lpstr>
      <vt:lpstr>S.23.01.05!S.23.01.05.36.TT</vt:lpstr>
      <vt:lpstr>S.23.01.05!S.23.01.05.36.TTC</vt:lpstr>
      <vt:lpstr>S.23.01.05!S.23.01.05.36.X</vt:lpstr>
      <vt:lpstr>S.23.01.05!S.23.01.05.36.Z</vt:lpstr>
      <vt:lpstr>S.23.01.05!S.23.01.05.37</vt:lpstr>
      <vt:lpstr>S.23.01.05!S.23.01.05.37.TC</vt:lpstr>
      <vt:lpstr>S.23.01.05!S.23.01.05.37.TD</vt:lpstr>
      <vt:lpstr>S.23.01.05!S.23.01.05.37.TL</vt:lpstr>
      <vt:lpstr>S.23.01.05!S.23.01.05.37.TLC</vt:lpstr>
      <vt:lpstr>S.23.01.05!S.23.01.05.37.TTC</vt:lpstr>
      <vt:lpstr>S.23.01.05!S.23.01.05.37.Y</vt:lpstr>
      <vt:lpstr>S.23.01.05!S.23.01.05.37.Z</vt:lpstr>
      <vt:lpstr>S.23.01.05!S.23.01.05.TC</vt:lpstr>
      <vt:lpstr>S.24.01.01!S.24.01.01</vt:lpstr>
      <vt:lpstr>S.24.01.01!S.24.01.01.01</vt:lpstr>
      <vt:lpstr>S.24.01.01!S.24.01.01.01.TC</vt:lpstr>
      <vt:lpstr>S.24.01.01!S.24.01.01.01.TD</vt:lpstr>
      <vt:lpstr>S.24.01.01!S.24.01.01.01.TK</vt:lpstr>
      <vt:lpstr>S.24.01.01!S.24.01.01.01.TKC</vt:lpstr>
      <vt:lpstr>S.24.01.01!S.24.01.01.01.TT</vt:lpstr>
      <vt:lpstr>S.24.01.01!S.24.01.01.01.TTC</vt:lpstr>
      <vt:lpstr>S.24.01.01!S.24.01.01.01.X</vt:lpstr>
      <vt:lpstr>S.24.01.01!S.24.01.01.01.Y</vt:lpstr>
      <vt:lpstr>S.24.01.01!S.24.01.01.01.Z</vt:lpstr>
      <vt:lpstr>S.24.01.01!S.24.01.01.02</vt:lpstr>
      <vt:lpstr>S.24.01.01!S.24.01.01.02.TC</vt:lpstr>
      <vt:lpstr>S.24.01.01!S.24.01.01.02.TD</vt:lpstr>
      <vt:lpstr>S.24.01.01!S.24.01.01.02.TK</vt:lpstr>
      <vt:lpstr>S.24.01.01!S.24.01.01.02.TKC</vt:lpstr>
      <vt:lpstr>S.24.01.01!S.24.01.01.02.TT</vt:lpstr>
      <vt:lpstr>S.24.01.01!S.24.01.01.02.TTC</vt:lpstr>
      <vt:lpstr>S.24.01.01!S.24.01.01.02.X</vt:lpstr>
      <vt:lpstr>S.24.01.01!S.24.01.01.02.Y</vt:lpstr>
      <vt:lpstr>S.24.01.01!S.24.01.01.02.Z</vt:lpstr>
      <vt:lpstr>S.24.01.01!S.24.01.01.03</vt:lpstr>
      <vt:lpstr>S.24.01.01!S.24.01.01.03.TC</vt:lpstr>
      <vt:lpstr>S.24.01.01!S.24.01.01.03.TD</vt:lpstr>
      <vt:lpstr>S.24.01.01!S.24.01.01.03.TK</vt:lpstr>
      <vt:lpstr>S.24.01.01!S.24.01.01.03.TKC</vt:lpstr>
      <vt:lpstr>S.24.01.01!S.24.01.01.03.TT</vt:lpstr>
      <vt:lpstr>S.24.01.01!S.24.01.01.03.TTC</vt:lpstr>
      <vt:lpstr>S.24.01.01!S.24.01.01.03.X</vt:lpstr>
      <vt:lpstr>S.24.01.01!S.24.01.01.03.Y</vt:lpstr>
      <vt:lpstr>S.24.01.01!S.24.01.01.03.Z</vt:lpstr>
      <vt:lpstr>S.24.01.01!S.24.01.01.04</vt:lpstr>
      <vt:lpstr>S.24.01.01!S.24.01.01.04.TC</vt:lpstr>
      <vt:lpstr>S.24.01.01!S.24.01.01.04.TD</vt:lpstr>
      <vt:lpstr>S.24.01.01!S.24.01.01.04.TK</vt:lpstr>
      <vt:lpstr>S.24.01.01!S.24.01.01.04.TKC</vt:lpstr>
      <vt:lpstr>S.24.01.01!S.24.01.01.04.TT</vt:lpstr>
      <vt:lpstr>S.24.01.01!S.24.01.01.04.TTC</vt:lpstr>
      <vt:lpstr>S.24.01.01!S.24.01.01.04.X</vt:lpstr>
      <vt:lpstr>S.24.01.01!S.24.01.01.04.Y</vt:lpstr>
      <vt:lpstr>S.24.01.01!S.24.01.01.04.Z</vt:lpstr>
      <vt:lpstr>S.24.01.01!S.24.01.01.05</vt:lpstr>
      <vt:lpstr>S.24.01.01!S.24.01.01.05.TC</vt:lpstr>
      <vt:lpstr>S.24.01.01!S.24.01.01.05.TD</vt:lpstr>
      <vt:lpstr>S.24.01.01!S.24.01.01.05.TK</vt:lpstr>
      <vt:lpstr>S.24.01.01!S.24.01.01.05.TKC</vt:lpstr>
      <vt:lpstr>S.24.01.01!S.24.01.01.05.TT</vt:lpstr>
      <vt:lpstr>S.24.01.01!S.24.01.01.05.TTC</vt:lpstr>
      <vt:lpstr>S.24.01.01!S.24.01.01.05.X</vt:lpstr>
      <vt:lpstr>S.24.01.01!S.24.01.01.05.Y</vt:lpstr>
      <vt:lpstr>S.24.01.01!S.24.01.01.05.Z</vt:lpstr>
      <vt:lpstr>S.24.01.01!S.24.01.01.06</vt:lpstr>
      <vt:lpstr>S.24.01.01!S.24.01.01.06.TC</vt:lpstr>
      <vt:lpstr>S.24.01.01!S.24.01.01.06.TD</vt:lpstr>
      <vt:lpstr>S.24.01.01!S.24.01.01.06.TL</vt:lpstr>
      <vt:lpstr>S.24.01.01!S.24.01.01.06.TLC</vt:lpstr>
      <vt:lpstr>S.24.01.01!S.24.01.01.06.TT</vt:lpstr>
      <vt:lpstr>S.24.01.01!S.24.01.01.06.TTC</vt:lpstr>
      <vt:lpstr>S.24.01.01!S.24.01.01.06.X</vt:lpstr>
      <vt:lpstr>S.24.01.01!S.24.01.01.06.Y</vt:lpstr>
      <vt:lpstr>S.24.01.01!S.24.01.01.06.Z</vt:lpstr>
      <vt:lpstr>S.24.01.01!S.24.01.01.07</vt:lpstr>
      <vt:lpstr>S.24.01.01!S.24.01.01.07.TC</vt:lpstr>
      <vt:lpstr>S.24.01.01!S.24.01.01.07.TD</vt:lpstr>
      <vt:lpstr>S.24.01.01!S.24.01.01.07.TL</vt:lpstr>
      <vt:lpstr>S.24.01.01!S.24.01.01.07.TLC</vt:lpstr>
      <vt:lpstr>S.24.01.01!S.24.01.01.07.TT</vt:lpstr>
      <vt:lpstr>S.24.01.01!S.24.01.01.07.TTC</vt:lpstr>
      <vt:lpstr>S.24.01.01!S.24.01.01.07.X</vt:lpstr>
      <vt:lpstr>S.24.01.01!S.24.01.01.07.Y</vt:lpstr>
      <vt:lpstr>S.24.01.01!S.24.01.01.07.Z</vt:lpstr>
      <vt:lpstr>S.24.01.01!S.24.01.01.08</vt:lpstr>
      <vt:lpstr>S.24.01.01!S.24.01.01.08.TC</vt:lpstr>
      <vt:lpstr>S.24.01.01!S.24.01.01.08.TD</vt:lpstr>
      <vt:lpstr>S.24.01.01!S.24.01.01.08.TL</vt:lpstr>
      <vt:lpstr>S.24.01.01!S.24.01.01.08.TLC</vt:lpstr>
      <vt:lpstr>S.24.01.01!S.24.01.01.08.TT</vt:lpstr>
      <vt:lpstr>S.24.01.01!S.24.01.01.08.TTC</vt:lpstr>
      <vt:lpstr>S.24.01.01!S.24.01.01.08.Y</vt:lpstr>
      <vt:lpstr>S.24.01.01!S.24.01.01.08.Z</vt:lpstr>
      <vt:lpstr>S.24.01.01!S.24.01.01.09</vt:lpstr>
      <vt:lpstr>S.24.01.01!S.24.01.01.09.TC</vt:lpstr>
      <vt:lpstr>S.24.01.01!S.24.01.01.09.TD</vt:lpstr>
      <vt:lpstr>S.24.01.01!S.24.01.01.09.TL</vt:lpstr>
      <vt:lpstr>S.24.01.01!S.24.01.01.09.TLC</vt:lpstr>
      <vt:lpstr>S.24.01.01!S.24.01.01.09.TT</vt:lpstr>
      <vt:lpstr>S.24.01.01!S.24.01.01.09.TTC</vt:lpstr>
      <vt:lpstr>S.24.01.01!S.24.01.01.09.X</vt:lpstr>
      <vt:lpstr>S.24.01.01!S.24.01.01.09.Y</vt:lpstr>
      <vt:lpstr>S.24.01.01!S.24.01.01.09.Z</vt:lpstr>
      <vt:lpstr>S.24.01.01!S.24.01.01.10</vt:lpstr>
      <vt:lpstr>S.24.01.01!S.24.01.01.10.TC</vt:lpstr>
      <vt:lpstr>S.24.01.01!S.24.01.01.10.TD</vt:lpstr>
      <vt:lpstr>S.24.01.01!S.24.01.01.10.TL</vt:lpstr>
      <vt:lpstr>S.24.01.01!S.24.01.01.10.TLC</vt:lpstr>
      <vt:lpstr>S.24.01.01!S.24.01.01.10.TT</vt:lpstr>
      <vt:lpstr>S.24.01.01!S.24.01.01.10.TTC</vt:lpstr>
      <vt:lpstr>S.24.01.01!S.24.01.01.10.X</vt:lpstr>
      <vt:lpstr>S.24.01.01!S.24.01.01.10.Y</vt:lpstr>
      <vt:lpstr>S.24.01.01!S.24.01.01.10.Z</vt:lpstr>
      <vt:lpstr>S.24.01.01!S.24.01.01.TC</vt:lpstr>
      <vt:lpstr>S.25.01.03!S.25.01.03</vt:lpstr>
      <vt:lpstr>S.25.01.03!S.25.01.03.01</vt:lpstr>
      <vt:lpstr>S.25.01.03!S.25.01.03.01.TC</vt:lpstr>
      <vt:lpstr>S.25.01.03!S.25.01.03.01.TD</vt:lpstr>
      <vt:lpstr>S.25.01.03!S.25.01.03.01.TL</vt:lpstr>
      <vt:lpstr>S.25.01.03!S.25.01.03.01.TLC</vt:lpstr>
      <vt:lpstr>S.25.01.03!S.25.01.03.01.TT</vt:lpstr>
      <vt:lpstr>S.25.01.03!S.25.01.03.01.TTC</vt:lpstr>
      <vt:lpstr>S.25.01.03!S.25.01.03.01.X</vt:lpstr>
      <vt:lpstr>S.25.01.03!S.25.01.03.01.Y</vt:lpstr>
      <vt:lpstr>S.25.01.03!S.25.01.03.01.Z</vt:lpstr>
      <vt:lpstr>S.25.01.03!S.25.01.03.01.ZHI</vt:lpstr>
      <vt:lpstr>S.25.01.03!S.25.01.03.02</vt:lpstr>
      <vt:lpstr>S.25.01.03!S.25.01.03.02.TC</vt:lpstr>
      <vt:lpstr>S.25.01.03!S.25.01.03.02.TD</vt:lpstr>
      <vt:lpstr>S.25.01.03!S.25.01.03.02.TL</vt:lpstr>
      <vt:lpstr>S.25.01.03!S.25.01.03.02.TLC</vt:lpstr>
      <vt:lpstr>S.25.01.03!S.25.01.03.02.TT</vt:lpstr>
      <vt:lpstr>S.25.01.03!S.25.01.03.02.TTC</vt:lpstr>
      <vt:lpstr>S.25.01.03!S.25.01.03.02.Y</vt:lpstr>
      <vt:lpstr>S.25.01.03!S.25.01.03.02.Z</vt:lpstr>
      <vt:lpstr>S.25.01.03!S.25.01.03.02.ZHI</vt:lpstr>
      <vt:lpstr>S.25.01.03!S.25.01.03.03</vt:lpstr>
      <vt:lpstr>S.25.01.03!S.25.01.03.03.TC</vt:lpstr>
      <vt:lpstr>S.25.01.03!S.25.01.03.03.TD</vt:lpstr>
      <vt:lpstr>S.25.01.03!S.25.01.03.03.TL</vt:lpstr>
      <vt:lpstr>S.25.01.03!S.25.01.03.03.TLC</vt:lpstr>
      <vt:lpstr>S.25.01.03!S.25.01.03.03.TT</vt:lpstr>
      <vt:lpstr>S.25.01.03!S.25.01.03.03.TTC</vt:lpstr>
      <vt:lpstr>S.25.01.03!S.25.01.03.03.Y</vt:lpstr>
      <vt:lpstr>S.25.01.03!S.25.01.03.03.Z</vt:lpstr>
      <vt:lpstr>S.25.01.03!S.25.01.03.03.ZHI</vt:lpstr>
      <vt:lpstr>S.25.01.03!S.25.01.03.TC</vt:lpstr>
      <vt:lpstr>S.25.01.05!S.25.01.05</vt:lpstr>
      <vt:lpstr>S.25.01.05!S.25.01.05.01</vt:lpstr>
      <vt:lpstr>S.25.01.05!S.25.01.05.01.TC</vt:lpstr>
      <vt:lpstr>S.25.01.05!S.25.01.05.01.TD</vt:lpstr>
      <vt:lpstr>S.25.01.05!S.25.01.05.01.TL</vt:lpstr>
      <vt:lpstr>S.25.01.05!S.25.01.05.01.TLC</vt:lpstr>
      <vt:lpstr>S.25.01.05!S.25.01.05.01.TT</vt:lpstr>
      <vt:lpstr>S.25.01.05!S.25.01.05.01.TTC</vt:lpstr>
      <vt:lpstr>S.25.01.05!S.25.01.05.01.X</vt:lpstr>
      <vt:lpstr>S.25.01.05!S.25.01.05.01.Y</vt:lpstr>
      <vt:lpstr>S.25.01.05!S.25.01.05.01.Z</vt:lpstr>
      <vt:lpstr>S.25.01.05!S.25.01.05.01.ZHI</vt:lpstr>
      <vt:lpstr>S.25.01.05!S.25.01.05.02</vt:lpstr>
      <vt:lpstr>S.25.01.05!S.25.01.05.02.TC</vt:lpstr>
      <vt:lpstr>S.25.01.05!S.25.01.05.02.TD</vt:lpstr>
      <vt:lpstr>S.25.01.05!S.25.01.05.02.TL</vt:lpstr>
      <vt:lpstr>S.25.01.05!S.25.01.05.02.TLC</vt:lpstr>
      <vt:lpstr>S.25.01.05!S.25.01.05.02.TT</vt:lpstr>
      <vt:lpstr>S.25.01.05!S.25.01.05.02.TTC</vt:lpstr>
      <vt:lpstr>S.25.01.05!S.25.01.05.02.Y</vt:lpstr>
      <vt:lpstr>S.25.01.05!S.25.01.05.02.Z</vt:lpstr>
      <vt:lpstr>S.25.01.05!S.25.01.05.02.ZHI</vt:lpstr>
      <vt:lpstr>S.25.01.05!S.25.01.05.03</vt:lpstr>
      <vt:lpstr>S.25.01.05!S.25.01.05.03.TC</vt:lpstr>
      <vt:lpstr>S.25.01.05!S.25.01.05.03.TD</vt:lpstr>
      <vt:lpstr>S.25.01.05!S.25.01.05.03.TL</vt:lpstr>
      <vt:lpstr>S.25.01.05!S.25.01.05.03.TLC</vt:lpstr>
      <vt:lpstr>S.25.01.05!S.25.01.05.03.TT</vt:lpstr>
      <vt:lpstr>S.25.01.05!S.25.01.05.03.TTC</vt:lpstr>
      <vt:lpstr>S.25.01.05!S.25.01.05.03.Y</vt:lpstr>
      <vt:lpstr>S.25.01.05!S.25.01.05.03.Z</vt:lpstr>
      <vt:lpstr>S.25.01.05!S.25.01.05.03.ZHI</vt:lpstr>
      <vt:lpstr>S.25.01.05!S.25.01.05.TC</vt:lpstr>
      <vt:lpstr>'S.25.01.{07,08,09,10}'!S.25.01.07</vt:lpstr>
      <vt:lpstr>'S.25.01.{07,08,09,10}'!S.25.01.07.01</vt:lpstr>
      <vt:lpstr>'S.25.01.{07,08,09,10}'!S.25.01.07.01.TD</vt:lpstr>
      <vt:lpstr>'S.25.01.{07,08,09,10}'!S.25.01.07.01.TL</vt:lpstr>
      <vt:lpstr>'S.25.01.{07,08,09,10}'!S.25.01.07.01.TLC</vt:lpstr>
      <vt:lpstr>'S.25.01.{07,08,09,10}'!S.25.01.07.01.TT</vt:lpstr>
      <vt:lpstr>'S.25.01.{07,08,09,10}'!S.25.01.07.01.TTC</vt:lpstr>
      <vt:lpstr>'S.25.01.{07,08,09,10}'!S.25.01.07.01.X</vt:lpstr>
      <vt:lpstr>'S.25.01.{07,08,09,10}'!S.25.01.07.01.Y</vt:lpstr>
      <vt:lpstr>'S.25.01.{07,08,09,10}'!S.25.01.07.01.Z</vt:lpstr>
      <vt:lpstr>'S.25.01.{07,08,09,10}'!S.25.01.07.01.ZHI</vt:lpstr>
      <vt:lpstr>'S.25.01.{07,08,09,10}'!S.25.01.07.02</vt:lpstr>
      <vt:lpstr>'S.25.01.{07,08,09,10}'!S.25.01.07.02.TD</vt:lpstr>
      <vt:lpstr>'S.25.01.{07,08,09,10}'!S.25.01.07.02.TL</vt:lpstr>
      <vt:lpstr>'S.25.01.{07,08,09,10}'!S.25.01.07.02.TLC</vt:lpstr>
      <vt:lpstr>'S.25.01.{07,08,09,10}'!S.25.01.07.02.TT</vt:lpstr>
      <vt:lpstr>'S.25.01.{07,08,09,10}'!S.25.01.07.02.TTC</vt:lpstr>
      <vt:lpstr>'S.25.01.{07,08,09,10}'!S.25.01.07.02.Y</vt:lpstr>
      <vt:lpstr>'S.25.01.{07,08,09,10}'!S.25.01.07.02.Z</vt:lpstr>
      <vt:lpstr>'S.25.01.{07,08,09,10}'!S.25.01.07.02.ZHI</vt:lpstr>
      <vt:lpstr>'S.25.01.{07,08,09,10}'!S.25.01.07.03</vt:lpstr>
      <vt:lpstr>'S.25.01.{07,08,09,10}'!S.25.01.07.03.TD</vt:lpstr>
      <vt:lpstr>'S.25.01.{07,08,09,10}'!S.25.01.07.03.TL</vt:lpstr>
      <vt:lpstr>'S.25.01.{07,08,09,10}'!S.25.01.07.03.TLC</vt:lpstr>
      <vt:lpstr>'S.25.01.{07,08,09,10}'!S.25.01.07.03.TT</vt:lpstr>
      <vt:lpstr>'S.25.01.{07,08,09,10}'!S.25.01.07.03.TTC</vt:lpstr>
      <vt:lpstr>'S.25.01.{07,08,09,10}'!S.25.01.07.03.Y</vt:lpstr>
      <vt:lpstr>'S.25.01.{07,08,09,10}'!S.25.01.07.03.Z</vt:lpstr>
      <vt:lpstr>'S.25.01.{07,08,09,10}'!S.25.01.07.03.ZHI</vt:lpstr>
      <vt:lpstr>'S.25.01.{07,08,09,10}'!S.25.01.07.TC</vt:lpstr>
      <vt:lpstr>'S.25.01.{07,08,09,10}'!S.25.01.08</vt:lpstr>
      <vt:lpstr>'S.25.01.{07,08,09,10}'!S.25.01.08.01</vt:lpstr>
      <vt:lpstr>'S.25.01.{07,08,09,10}'!S.25.01.08.01.TD</vt:lpstr>
      <vt:lpstr>'S.25.01.{07,08,09,10}'!S.25.01.08.01.TL</vt:lpstr>
      <vt:lpstr>'S.25.01.{07,08,09,10}'!S.25.01.08.01.TLC</vt:lpstr>
      <vt:lpstr>'S.25.01.{07,08,09,10}'!S.25.01.08.01.TT</vt:lpstr>
      <vt:lpstr>'S.25.01.{07,08,09,10}'!S.25.01.08.01.TTC</vt:lpstr>
      <vt:lpstr>'S.25.01.{07,08,09,10}'!S.25.01.08.01.X</vt:lpstr>
      <vt:lpstr>'S.25.01.{07,08,09,10}'!S.25.01.08.01.Y</vt:lpstr>
      <vt:lpstr>'S.25.01.{07,08,09,10}'!S.25.01.08.01.Z</vt:lpstr>
      <vt:lpstr>'S.25.01.{07,08,09,10}'!S.25.01.08.01.ZHI</vt:lpstr>
      <vt:lpstr>'S.25.01.{07,08,09,10}'!S.25.01.08.02</vt:lpstr>
      <vt:lpstr>'S.25.01.{07,08,09,10}'!S.25.01.08.02.TD</vt:lpstr>
      <vt:lpstr>'S.25.01.{07,08,09,10}'!S.25.01.08.02.TL</vt:lpstr>
      <vt:lpstr>'S.25.01.{07,08,09,10}'!S.25.01.08.02.TLC</vt:lpstr>
      <vt:lpstr>'S.25.01.{07,08,09,10}'!S.25.01.08.02.TT</vt:lpstr>
      <vt:lpstr>'S.25.01.{07,08,09,10}'!S.25.01.08.02.TTC</vt:lpstr>
      <vt:lpstr>'S.25.01.{07,08,09,10}'!S.25.01.08.02.Y</vt:lpstr>
      <vt:lpstr>'S.25.01.{07,08,09,10}'!S.25.01.08.02.Z</vt:lpstr>
      <vt:lpstr>'S.25.01.{07,08,09,10}'!S.25.01.08.02.ZHI</vt:lpstr>
      <vt:lpstr>'S.25.01.{07,08,09,10}'!S.25.01.08.03</vt:lpstr>
      <vt:lpstr>'S.25.01.{07,08,09,10}'!S.25.01.08.03.TD</vt:lpstr>
      <vt:lpstr>'S.25.01.{07,08,09,10}'!S.25.01.08.03.TL</vt:lpstr>
      <vt:lpstr>'S.25.01.{07,08,09,10}'!S.25.01.08.03.TLC</vt:lpstr>
      <vt:lpstr>'S.25.01.{07,08,09,10}'!S.25.01.08.03.TT</vt:lpstr>
      <vt:lpstr>'S.25.01.{07,08,09,10}'!S.25.01.08.03.TTC</vt:lpstr>
      <vt:lpstr>'S.25.01.{07,08,09,10}'!S.25.01.08.03.Y</vt:lpstr>
      <vt:lpstr>'S.25.01.{07,08,09,10}'!S.25.01.08.03.Z</vt:lpstr>
      <vt:lpstr>'S.25.01.{07,08,09,10}'!S.25.01.08.03.ZHI</vt:lpstr>
      <vt:lpstr>'S.25.01.{07,08,09,10}'!S.25.01.08.TC</vt:lpstr>
      <vt:lpstr>'S.25.01.{07,08,09,10}'!S.25.01.09</vt:lpstr>
      <vt:lpstr>'S.25.01.{07,08,09,10}'!S.25.01.09.01</vt:lpstr>
      <vt:lpstr>'S.25.01.{07,08,09,10}'!S.25.01.09.01.TD</vt:lpstr>
      <vt:lpstr>'S.25.01.{07,08,09,10}'!S.25.01.09.01.TL</vt:lpstr>
      <vt:lpstr>'S.25.01.{07,08,09,10}'!S.25.01.09.01.TLC</vt:lpstr>
      <vt:lpstr>'S.25.01.{07,08,09,10}'!S.25.01.09.01.TT</vt:lpstr>
      <vt:lpstr>'S.25.01.{07,08,09,10}'!S.25.01.09.01.TTC</vt:lpstr>
      <vt:lpstr>'S.25.01.{07,08,09,10}'!S.25.01.09.01.X</vt:lpstr>
      <vt:lpstr>'S.25.01.{07,08,09,10}'!S.25.01.09.01.Y</vt:lpstr>
      <vt:lpstr>'S.25.01.{07,08,09,10}'!S.25.01.09.01.Z</vt:lpstr>
      <vt:lpstr>'S.25.01.{07,08,09,10}'!S.25.01.09.01.ZHI</vt:lpstr>
      <vt:lpstr>'S.25.01.{07,08,09,10}'!S.25.01.09.02</vt:lpstr>
      <vt:lpstr>'S.25.01.{07,08,09,10}'!S.25.01.09.02.TD</vt:lpstr>
      <vt:lpstr>'S.25.01.{07,08,09,10}'!S.25.01.09.02.TL</vt:lpstr>
      <vt:lpstr>'S.25.01.{07,08,09,10}'!S.25.01.09.02.TLC</vt:lpstr>
      <vt:lpstr>'S.25.01.{07,08,09,10}'!S.25.01.09.02.TT</vt:lpstr>
      <vt:lpstr>'S.25.01.{07,08,09,10}'!S.25.01.09.02.TTC</vt:lpstr>
      <vt:lpstr>'S.25.01.{07,08,09,10}'!S.25.01.09.02.Y</vt:lpstr>
      <vt:lpstr>'S.25.01.{07,08,09,10}'!S.25.01.09.02.Z</vt:lpstr>
      <vt:lpstr>'S.25.01.{07,08,09,10}'!S.25.01.09.02.ZHI</vt:lpstr>
      <vt:lpstr>'S.25.01.{07,08,09,10}'!S.25.01.09.03</vt:lpstr>
      <vt:lpstr>'S.25.01.{07,08,09,10}'!S.25.01.09.03.TD</vt:lpstr>
      <vt:lpstr>'S.25.01.{07,08,09,10}'!S.25.01.09.03.TL</vt:lpstr>
      <vt:lpstr>'S.25.01.{07,08,09,10}'!S.25.01.09.03.TLC</vt:lpstr>
      <vt:lpstr>'S.25.01.{07,08,09,10}'!S.25.01.09.03.TT</vt:lpstr>
      <vt:lpstr>'S.25.01.{07,08,09,10}'!S.25.01.09.03.TTC</vt:lpstr>
      <vt:lpstr>'S.25.01.{07,08,09,10}'!S.25.01.09.03.Y</vt:lpstr>
      <vt:lpstr>'S.25.01.{07,08,09,10}'!S.25.01.09.03.Z</vt:lpstr>
      <vt:lpstr>'S.25.01.{07,08,09,10}'!S.25.01.09.03.ZHI</vt:lpstr>
      <vt:lpstr>'S.25.01.{07,08,09,10}'!S.25.01.09.TC</vt:lpstr>
      <vt:lpstr>'S.25.01.{07,08,09,10}'!S.25.01.10</vt:lpstr>
      <vt:lpstr>'S.25.01.{07,08,09,10}'!S.25.01.10.01</vt:lpstr>
      <vt:lpstr>'S.25.01.{07,08,09,10}'!S.25.01.10.01.TD</vt:lpstr>
      <vt:lpstr>'S.25.01.{07,08,09,10}'!S.25.01.10.01.TL</vt:lpstr>
      <vt:lpstr>'S.25.01.{07,08,09,10}'!S.25.01.10.01.TLC</vt:lpstr>
      <vt:lpstr>'S.25.01.{07,08,09,10}'!S.25.01.10.01.TT</vt:lpstr>
      <vt:lpstr>'S.25.01.{07,08,09,10}'!S.25.01.10.01.TTC</vt:lpstr>
      <vt:lpstr>'S.25.01.{07,08,09,10}'!S.25.01.10.01.X</vt:lpstr>
      <vt:lpstr>'S.25.01.{07,08,09,10}'!S.25.01.10.01.Y</vt:lpstr>
      <vt:lpstr>'S.25.01.{07,08,09,10}'!S.25.01.10.01.Z</vt:lpstr>
      <vt:lpstr>'S.25.01.{07,08,09,10}'!S.25.01.10.01.ZHI</vt:lpstr>
      <vt:lpstr>'S.25.01.{07,08,09,10}'!S.25.01.10.02</vt:lpstr>
      <vt:lpstr>'S.25.01.{07,08,09,10}'!S.25.01.10.02.TD</vt:lpstr>
      <vt:lpstr>'S.25.01.{07,08,09,10}'!S.25.01.10.02.TL</vt:lpstr>
      <vt:lpstr>'S.25.01.{07,08,09,10}'!S.25.01.10.02.TLC</vt:lpstr>
      <vt:lpstr>'S.25.01.{07,08,09,10}'!S.25.01.10.02.TT</vt:lpstr>
      <vt:lpstr>'S.25.01.{07,08,09,10}'!S.25.01.10.02.TTC</vt:lpstr>
      <vt:lpstr>'S.25.01.{07,08,09,10}'!S.25.01.10.02.Y</vt:lpstr>
      <vt:lpstr>'S.25.01.{07,08,09,10}'!S.25.01.10.02.Z</vt:lpstr>
      <vt:lpstr>'S.25.01.{07,08,09,10}'!S.25.01.10.02.ZHI</vt:lpstr>
      <vt:lpstr>'S.25.01.{07,08,09,10}'!S.25.01.10.03</vt:lpstr>
      <vt:lpstr>'S.25.01.{07,08,09,10}'!S.25.01.10.03.TD</vt:lpstr>
      <vt:lpstr>'S.25.01.{07,08,09,10}'!S.25.01.10.03.TL</vt:lpstr>
      <vt:lpstr>'S.25.01.{07,08,09,10}'!S.25.01.10.03.TLC</vt:lpstr>
      <vt:lpstr>'S.25.01.{07,08,09,10}'!S.25.01.10.03.TT</vt:lpstr>
      <vt:lpstr>'S.25.01.{07,08,09,10}'!S.25.01.10.03.TTC</vt:lpstr>
      <vt:lpstr>'S.25.01.{07,08,09,10}'!S.25.01.10.03.Y</vt:lpstr>
      <vt:lpstr>'S.25.01.{07,08,09,10}'!S.25.01.10.03.Z</vt:lpstr>
      <vt:lpstr>'S.25.01.{07,08,09,10}'!S.25.01.10.03.ZHI</vt:lpstr>
      <vt:lpstr>'S.25.01.{07,08,09,10}'!S.25.01.10.TC</vt:lpstr>
      <vt:lpstr>'S.25.02.{01,02,03,04,05,06}'!S.25.02.01</vt:lpstr>
      <vt:lpstr>'S.25.02.{01,02,03,04,05,06}'!S.25.02.01.01</vt:lpstr>
      <vt:lpstr>'S.25.02.{01,02,03,04,05,06}'!S.25.02.01.01.TD</vt:lpstr>
      <vt:lpstr>'S.25.02.{01,02,03,04,05,06}'!S.25.02.01.01.TK</vt:lpstr>
      <vt:lpstr>'S.25.02.{01,02,03,04,05,06}'!S.25.02.01.01.TKC</vt:lpstr>
      <vt:lpstr>'S.25.02.{01,02,03,04,05,06}'!S.25.02.01.01.TT</vt:lpstr>
      <vt:lpstr>'S.25.02.{01,02,03,04,05,06}'!S.25.02.01.01.TTC</vt:lpstr>
      <vt:lpstr>'S.25.02.{01,02,03,04,05,06}'!S.25.02.01.01.X</vt:lpstr>
      <vt:lpstr>'S.25.02.{01,02,03,04,05,06}'!S.25.02.01.01.Y</vt:lpstr>
      <vt:lpstr>'S.25.02.{01,02,03,04,05,06}'!S.25.02.01.01.Z</vt:lpstr>
      <vt:lpstr>'S.25.02.{01,02,03,04,05,06}'!S.25.02.01.02</vt:lpstr>
      <vt:lpstr>'S.25.02.{01,02,03,04,05,06}'!S.25.02.01.02.TD</vt:lpstr>
      <vt:lpstr>'S.25.02.{01,02,03,04,05,06}'!S.25.02.01.02.TL</vt:lpstr>
      <vt:lpstr>'S.25.02.{01,02,03,04,05,06}'!S.25.02.01.02.TLC</vt:lpstr>
      <vt:lpstr>'S.25.02.{01,02,03,04,05,06}'!S.25.02.01.02.TT</vt:lpstr>
      <vt:lpstr>'S.25.02.{01,02,03,04,05,06}'!S.25.02.01.02.TTC</vt:lpstr>
      <vt:lpstr>'S.25.02.{01,02,03,04,05,06}'!S.25.02.01.02.X</vt:lpstr>
      <vt:lpstr>'S.25.02.{01,02,03,04,05,06}'!S.25.02.01.02.Y</vt:lpstr>
      <vt:lpstr>'S.25.02.{01,02,03,04,05,06}'!S.25.02.01.02.Z</vt:lpstr>
      <vt:lpstr>'S.25.02.{01,02,03,04,05,06}'!S.25.02.01.03</vt:lpstr>
      <vt:lpstr>'S.25.02.{01,02,03,04,05,06}'!S.25.02.01.03.TD</vt:lpstr>
      <vt:lpstr>'S.25.02.{01,02,03,04,05,06}'!S.25.02.01.03.TL</vt:lpstr>
      <vt:lpstr>'S.25.02.{01,02,03,04,05,06}'!S.25.02.01.03.TLC</vt:lpstr>
      <vt:lpstr>'S.25.02.{01,02,03,04,05,06}'!S.25.02.01.03.TT</vt:lpstr>
      <vt:lpstr>'S.25.02.{01,02,03,04,05,06}'!S.25.02.01.03.TTC</vt:lpstr>
      <vt:lpstr>'S.25.02.{01,02,03,04,05,06}'!S.25.02.01.03.Y</vt:lpstr>
      <vt:lpstr>'S.25.02.{01,02,03,04,05,06}'!S.25.02.01.03.Z</vt:lpstr>
      <vt:lpstr>'S.25.02.{01,02,03,04,05,06}'!S.25.02.01.TC</vt:lpstr>
      <vt:lpstr>'S.25.02.{01,02,03,04,05,06}'!S.25.02.02</vt:lpstr>
      <vt:lpstr>'S.25.02.{01,02,03,04,05,06}'!S.25.02.02.01</vt:lpstr>
      <vt:lpstr>'S.25.02.{01,02,03,04,05,06}'!S.25.02.02.01.TD</vt:lpstr>
      <vt:lpstr>'S.25.02.{01,02,03,04,05,06}'!S.25.02.02.01.TK</vt:lpstr>
      <vt:lpstr>'S.25.02.{01,02,03,04,05,06}'!S.25.02.02.01.TKC</vt:lpstr>
      <vt:lpstr>'S.25.02.{01,02,03,04,05,06}'!S.25.02.02.01.TT</vt:lpstr>
      <vt:lpstr>'S.25.02.{01,02,03,04,05,06}'!S.25.02.02.01.TTC</vt:lpstr>
      <vt:lpstr>'S.25.02.{01,02,03,04,05,06}'!S.25.02.02.01.X</vt:lpstr>
      <vt:lpstr>'S.25.02.{01,02,03,04,05,06}'!S.25.02.02.01.Y</vt:lpstr>
      <vt:lpstr>'S.25.02.{01,02,03,04,05,06}'!S.25.02.02.01.Z</vt:lpstr>
      <vt:lpstr>'S.25.02.{01,02,03,04,05,06}'!S.25.02.02.02</vt:lpstr>
      <vt:lpstr>'S.25.02.{01,02,03,04,05,06}'!S.25.02.02.02.TD</vt:lpstr>
      <vt:lpstr>'S.25.02.{01,02,03,04,05,06}'!S.25.02.02.02.TL</vt:lpstr>
      <vt:lpstr>'S.25.02.{01,02,03,04,05,06}'!S.25.02.02.02.TLC</vt:lpstr>
      <vt:lpstr>'S.25.02.{01,02,03,04,05,06}'!S.25.02.02.02.TT</vt:lpstr>
      <vt:lpstr>'S.25.02.{01,02,03,04,05,06}'!S.25.02.02.02.TTC</vt:lpstr>
      <vt:lpstr>'S.25.02.{01,02,03,04,05,06}'!S.25.02.02.02.X</vt:lpstr>
      <vt:lpstr>'S.25.02.{01,02,03,04,05,06}'!S.25.02.02.02.Y</vt:lpstr>
      <vt:lpstr>'S.25.02.{01,02,03,04,05,06}'!S.25.02.02.02.Z</vt:lpstr>
      <vt:lpstr>'S.25.02.{01,02,03,04,05,06}'!S.25.02.02.03</vt:lpstr>
      <vt:lpstr>'S.25.02.{01,02,03,04,05,06}'!S.25.02.02.03.TD</vt:lpstr>
      <vt:lpstr>'S.25.02.{01,02,03,04,05,06}'!S.25.02.02.03.TL</vt:lpstr>
      <vt:lpstr>'S.25.02.{01,02,03,04,05,06}'!S.25.02.02.03.TLC</vt:lpstr>
      <vt:lpstr>'S.25.02.{01,02,03,04,05,06}'!S.25.02.02.03.TT</vt:lpstr>
      <vt:lpstr>'S.25.02.{01,02,03,04,05,06}'!S.25.02.02.03.TTC</vt:lpstr>
      <vt:lpstr>'S.25.02.{01,02,03,04,05,06}'!S.25.02.02.03.Y</vt:lpstr>
      <vt:lpstr>'S.25.02.{01,02,03,04,05,06}'!S.25.02.02.03.Z</vt:lpstr>
      <vt:lpstr>'S.25.02.{01,02,03,04,05,06}'!S.25.02.02.TC</vt:lpstr>
      <vt:lpstr>'S.25.02.{01,02,03,04,05,06}'!S.25.02.03</vt:lpstr>
      <vt:lpstr>'S.25.02.{01,02,03,04,05,06}'!S.25.02.03.01</vt:lpstr>
      <vt:lpstr>'S.25.02.{01,02,03,04,05,06}'!S.25.02.03.01.TD</vt:lpstr>
      <vt:lpstr>'S.25.02.{01,02,03,04,05,06}'!S.25.02.03.01.TK</vt:lpstr>
      <vt:lpstr>'S.25.02.{01,02,03,04,05,06}'!S.25.02.03.01.TKC</vt:lpstr>
      <vt:lpstr>'S.25.02.{01,02,03,04,05,06}'!S.25.02.03.01.TT</vt:lpstr>
      <vt:lpstr>'S.25.02.{01,02,03,04,05,06}'!S.25.02.03.01.TTC</vt:lpstr>
      <vt:lpstr>'S.25.02.{01,02,03,04,05,06}'!S.25.02.03.01.X</vt:lpstr>
      <vt:lpstr>'S.25.02.{01,02,03,04,05,06}'!S.25.02.03.01.Y</vt:lpstr>
      <vt:lpstr>'S.25.02.{01,02,03,04,05,06}'!S.25.02.03.01.Z</vt:lpstr>
      <vt:lpstr>'S.25.02.{01,02,03,04,05,06}'!S.25.02.03.01.ZHI</vt:lpstr>
      <vt:lpstr>'S.25.02.{01,02,03,04,05,06}'!S.25.02.03.02</vt:lpstr>
      <vt:lpstr>'S.25.02.{01,02,03,04,05,06}'!S.25.02.03.02.TD</vt:lpstr>
      <vt:lpstr>'S.25.02.{01,02,03,04,05,06}'!S.25.02.03.02.TL</vt:lpstr>
      <vt:lpstr>'S.25.02.{01,02,03,04,05,06}'!S.25.02.03.02.TLC</vt:lpstr>
      <vt:lpstr>'S.25.02.{01,02,03,04,05,06}'!S.25.02.03.02.TT</vt:lpstr>
      <vt:lpstr>'S.25.02.{01,02,03,04,05,06}'!S.25.02.03.02.TTC</vt:lpstr>
      <vt:lpstr>'S.25.02.{01,02,03,04,05,06}'!S.25.02.03.02.X</vt:lpstr>
      <vt:lpstr>'S.25.02.{01,02,03,04,05,06}'!S.25.02.03.02.Y</vt:lpstr>
      <vt:lpstr>'S.25.02.{01,02,03,04,05,06}'!S.25.02.03.02.Z</vt:lpstr>
      <vt:lpstr>'S.25.02.{01,02,03,04,05,06}'!S.25.02.03.02.ZHI</vt:lpstr>
      <vt:lpstr>'S.25.02.{01,02,03,04,05,06}'!S.25.02.03.TC</vt:lpstr>
      <vt:lpstr>'S.25.02.{01,02,03,04,05,06}'!S.25.02.04</vt:lpstr>
      <vt:lpstr>'S.25.02.{01,02,03,04,05,06}'!S.25.02.04.01</vt:lpstr>
      <vt:lpstr>'S.25.02.{01,02,03,04,05,06}'!S.25.02.04.01.TD</vt:lpstr>
      <vt:lpstr>'S.25.02.{01,02,03,04,05,06}'!S.25.02.04.01.TK</vt:lpstr>
      <vt:lpstr>'S.25.02.{01,02,03,04,05,06}'!S.25.02.04.01.TKC</vt:lpstr>
      <vt:lpstr>'S.25.02.{01,02,03,04,05,06}'!S.25.02.04.01.TT</vt:lpstr>
      <vt:lpstr>'S.25.02.{01,02,03,04,05,06}'!S.25.02.04.01.TTC</vt:lpstr>
      <vt:lpstr>'S.25.02.{01,02,03,04,05,06}'!S.25.02.04.01.X</vt:lpstr>
      <vt:lpstr>'S.25.02.{01,02,03,04,05,06}'!S.25.02.04.01.Y</vt:lpstr>
      <vt:lpstr>'S.25.02.{01,02,03,04,05,06}'!S.25.02.04.01.Z</vt:lpstr>
      <vt:lpstr>'S.25.02.{01,02,03,04,05,06}'!S.25.02.04.01.ZHI</vt:lpstr>
      <vt:lpstr>'S.25.02.{01,02,03,04,05,06}'!S.25.02.04.02</vt:lpstr>
      <vt:lpstr>'S.25.02.{01,02,03,04,05,06}'!S.25.02.04.02.TD</vt:lpstr>
      <vt:lpstr>'S.25.02.{01,02,03,04,05,06}'!S.25.02.04.02.TL</vt:lpstr>
      <vt:lpstr>'S.25.02.{01,02,03,04,05,06}'!S.25.02.04.02.TLC</vt:lpstr>
      <vt:lpstr>'S.25.02.{01,02,03,04,05,06}'!S.25.02.04.02.TT</vt:lpstr>
      <vt:lpstr>'S.25.02.{01,02,03,04,05,06}'!S.25.02.04.02.TTC</vt:lpstr>
      <vt:lpstr>'S.25.02.{01,02,03,04,05,06}'!S.25.02.04.02.X</vt:lpstr>
      <vt:lpstr>'S.25.02.{01,02,03,04,05,06}'!S.25.02.04.02.Y</vt:lpstr>
      <vt:lpstr>'S.25.02.{01,02,03,04,05,06}'!S.25.02.04.02.Z</vt:lpstr>
      <vt:lpstr>'S.25.02.{01,02,03,04,05,06}'!S.25.02.04.02.ZHI</vt:lpstr>
      <vt:lpstr>'S.25.02.{01,02,03,04,05,06}'!S.25.02.04.TC</vt:lpstr>
      <vt:lpstr>'S.25.02.{01,02,03,04,05,06}'!S.25.02.05</vt:lpstr>
      <vt:lpstr>'S.25.02.{01,02,03,04,05,06}'!S.25.02.05.01</vt:lpstr>
      <vt:lpstr>'S.25.02.{01,02,03,04,05,06}'!S.25.02.05.01.TD</vt:lpstr>
      <vt:lpstr>'S.25.02.{01,02,03,04,05,06}'!S.25.02.05.01.TK</vt:lpstr>
      <vt:lpstr>'S.25.02.{01,02,03,04,05,06}'!S.25.02.05.01.TKC</vt:lpstr>
      <vt:lpstr>'S.25.02.{01,02,03,04,05,06}'!S.25.02.05.01.TT</vt:lpstr>
      <vt:lpstr>'S.25.02.{01,02,03,04,05,06}'!S.25.02.05.01.TTC</vt:lpstr>
      <vt:lpstr>'S.25.02.{01,02,03,04,05,06}'!S.25.02.05.01.X</vt:lpstr>
      <vt:lpstr>'S.25.02.{01,02,03,04,05,06}'!S.25.02.05.01.Y</vt:lpstr>
      <vt:lpstr>'S.25.02.{01,02,03,04,05,06}'!S.25.02.05.01.Z</vt:lpstr>
      <vt:lpstr>'S.25.02.{01,02,03,04,05,06}'!S.25.02.05.02</vt:lpstr>
      <vt:lpstr>'S.25.02.{01,02,03,04,05,06}'!S.25.02.05.02.TD</vt:lpstr>
      <vt:lpstr>'S.25.02.{01,02,03,04,05,06}'!S.25.02.05.02.TL</vt:lpstr>
      <vt:lpstr>'S.25.02.{01,02,03,04,05,06}'!S.25.02.05.02.TLC</vt:lpstr>
      <vt:lpstr>'S.25.02.{01,02,03,04,05,06}'!S.25.02.05.02.TT</vt:lpstr>
      <vt:lpstr>'S.25.02.{01,02,03,04,05,06}'!S.25.02.05.02.TTC</vt:lpstr>
      <vt:lpstr>'S.25.02.{01,02,03,04,05,06}'!S.25.02.05.02.X</vt:lpstr>
      <vt:lpstr>'S.25.02.{01,02,03,04,05,06}'!S.25.02.05.02.Y</vt:lpstr>
      <vt:lpstr>'S.25.02.{01,02,03,04,05,06}'!S.25.02.05.02.Z</vt:lpstr>
      <vt:lpstr>'S.25.02.{01,02,03,04,05,06}'!S.25.02.05.TC</vt:lpstr>
      <vt:lpstr>'S.25.02.{01,02,03,04,05,06}'!S.25.02.06</vt:lpstr>
      <vt:lpstr>'S.25.02.{01,02,03,04,05,06}'!S.25.02.06.01</vt:lpstr>
      <vt:lpstr>'S.25.02.{01,02,03,04,05,06}'!S.25.02.06.01.TD</vt:lpstr>
      <vt:lpstr>'S.25.02.{01,02,03,04,05,06}'!S.25.02.06.01.TK</vt:lpstr>
      <vt:lpstr>'S.25.02.{01,02,03,04,05,06}'!S.25.02.06.01.TKC</vt:lpstr>
      <vt:lpstr>'S.25.02.{01,02,03,04,05,06}'!S.25.02.06.01.TT</vt:lpstr>
      <vt:lpstr>'S.25.02.{01,02,03,04,05,06}'!S.25.02.06.01.TTC</vt:lpstr>
      <vt:lpstr>'S.25.02.{01,02,03,04,05,06}'!S.25.02.06.01.X</vt:lpstr>
      <vt:lpstr>'S.25.02.{01,02,03,04,05,06}'!S.25.02.06.01.Y</vt:lpstr>
      <vt:lpstr>'S.25.02.{01,02,03,04,05,06}'!S.25.02.06.01.Z</vt:lpstr>
      <vt:lpstr>'S.25.02.{01,02,03,04,05,06}'!S.25.02.06.02</vt:lpstr>
      <vt:lpstr>'S.25.02.{01,02,03,04,05,06}'!S.25.02.06.02.TD</vt:lpstr>
      <vt:lpstr>'S.25.02.{01,02,03,04,05,06}'!S.25.02.06.02.TL</vt:lpstr>
      <vt:lpstr>'S.25.02.{01,02,03,04,05,06}'!S.25.02.06.02.TLC</vt:lpstr>
      <vt:lpstr>'S.25.02.{01,02,03,04,05,06}'!S.25.02.06.02.TT</vt:lpstr>
      <vt:lpstr>'S.25.02.{01,02,03,04,05,06}'!S.25.02.06.02.TTC</vt:lpstr>
      <vt:lpstr>'S.25.02.{01,02,03,04,05,06}'!S.25.02.06.02.X</vt:lpstr>
      <vt:lpstr>'S.25.02.{01,02,03,04,05,06}'!S.25.02.06.02.Y</vt:lpstr>
      <vt:lpstr>'S.25.02.{01,02,03,04,05,06}'!S.25.02.06.02.Z</vt:lpstr>
      <vt:lpstr>'S.25.02.{01,02,03,04,05,06}'!S.25.02.06.TC</vt:lpstr>
      <vt:lpstr>'S.25.03.{01,04,05}'!S.25.03.01</vt:lpstr>
      <vt:lpstr>'S.25.03.{01,04,05}'!S.25.03.01.01</vt:lpstr>
      <vt:lpstr>'S.25.03.{01,04,05}'!S.25.03.01.01.TD</vt:lpstr>
      <vt:lpstr>'S.25.03.{01,04,05}'!S.25.03.01.01.TK</vt:lpstr>
      <vt:lpstr>'S.25.03.{01,04,05}'!S.25.03.01.01.TKC</vt:lpstr>
      <vt:lpstr>'S.25.03.{01,04,05}'!S.25.03.01.01.TT</vt:lpstr>
      <vt:lpstr>'S.25.03.{01,04,05}'!S.25.03.01.01.TTC</vt:lpstr>
      <vt:lpstr>'S.25.03.{01,04,05}'!S.25.03.01.01.X</vt:lpstr>
      <vt:lpstr>'S.25.03.{01,04,05}'!S.25.03.01.01.Y</vt:lpstr>
      <vt:lpstr>'S.25.03.{01,04,05}'!S.25.03.01.01.Z</vt:lpstr>
      <vt:lpstr>'S.25.03.{01,04,05}'!S.25.03.01.02</vt:lpstr>
      <vt:lpstr>'S.25.03.{01,04,05}'!S.25.03.01.02.TD</vt:lpstr>
      <vt:lpstr>'S.25.03.{01,04,05}'!S.25.03.01.02.TL</vt:lpstr>
      <vt:lpstr>'S.25.03.{01,04,05}'!S.25.03.01.02.TLC</vt:lpstr>
      <vt:lpstr>'S.25.03.{01,04,05}'!S.25.03.01.02.TT</vt:lpstr>
      <vt:lpstr>'S.25.03.{01,04,05}'!S.25.03.01.02.TTC</vt:lpstr>
      <vt:lpstr>'S.25.03.{01,04,05}'!S.25.03.01.02.X</vt:lpstr>
      <vt:lpstr>'S.25.03.{01,04,05}'!S.25.03.01.02.Y</vt:lpstr>
      <vt:lpstr>'S.25.03.{01,04,05}'!S.25.03.01.02.Z</vt:lpstr>
      <vt:lpstr>'S.25.03.{01,04,05}'!S.25.03.01.03</vt:lpstr>
      <vt:lpstr>'S.25.03.{01,04,05}'!S.25.03.01.03.TD</vt:lpstr>
      <vt:lpstr>'S.25.03.{01,04,05}'!S.25.03.01.03.TL</vt:lpstr>
      <vt:lpstr>'S.25.03.{01,04,05}'!S.25.03.01.03.TLC</vt:lpstr>
      <vt:lpstr>'S.25.03.{01,04,05}'!S.25.03.01.03.TT</vt:lpstr>
      <vt:lpstr>'S.25.03.{01,04,05}'!S.25.03.01.03.TTC</vt:lpstr>
      <vt:lpstr>'S.25.03.{01,04,05}'!S.25.03.01.03.Y</vt:lpstr>
      <vt:lpstr>'S.25.03.{01,04,05}'!S.25.03.01.03.Z</vt:lpstr>
      <vt:lpstr>'S.25.03.{01,04,05}'!S.25.03.01.TC</vt:lpstr>
      <vt:lpstr>'S.25.03.{03,06,07}'!S.25.03.03</vt:lpstr>
      <vt:lpstr>'S.25.03.{03,06,07}'!S.25.03.03.01</vt:lpstr>
      <vt:lpstr>'S.25.03.{03,06,07}'!S.25.03.03.01.TD</vt:lpstr>
      <vt:lpstr>'S.25.03.{03,06,07}'!S.25.03.03.01.TK</vt:lpstr>
      <vt:lpstr>'S.25.03.{03,06,07}'!S.25.03.03.01.TKC</vt:lpstr>
      <vt:lpstr>'S.25.03.{03,06,07}'!S.25.03.03.01.TT</vt:lpstr>
      <vt:lpstr>'S.25.03.{03,06,07}'!S.25.03.03.01.TTC</vt:lpstr>
      <vt:lpstr>'S.25.03.{03,06,07}'!S.25.03.03.01.X</vt:lpstr>
      <vt:lpstr>'S.25.03.{03,06,07}'!S.25.03.03.01.Y</vt:lpstr>
      <vt:lpstr>'S.25.03.{03,06,07}'!S.25.03.03.01.Z</vt:lpstr>
      <vt:lpstr>'S.25.03.{03,06,07}'!S.25.03.03.02</vt:lpstr>
      <vt:lpstr>'S.25.03.{03,06,07}'!S.25.03.03.02.TD</vt:lpstr>
      <vt:lpstr>'S.25.03.{03,06,07}'!S.25.03.03.02.TL</vt:lpstr>
      <vt:lpstr>'S.25.03.{03,06,07}'!S.25.03.03.02.TLC</vt:lpstr>
      <vt:lpstr>'S.25.03.{03,06,07}'!S.25.03.03.02.TT</vt:lpstr>
      <vt:lpstr>'S.25.03.{03,06,07}'!S.25.03.03.02.TTC</vt:lpstr>
      <vt:lpstr>'S.25.03.{03,06,07}'!S.25.03.03.02.X</vt:lpstr>
      <vt:lpstr>'S.25.03.{03,06,07}'!S.25.03.03.02.Y</vt:lpstr>
      <vt:lpstr>'S.25.03.{03,06,07}'!S.25.03.03.02.Z</vt:lpstr>
      <vt:lpstr>'S.25.03.{03,06,07}'!S.25.03.03.03</vt:lpstr>
      <vt:lpstr>'S.25.03.{03,06,07}'!S.25.03.03.03.TD</vt:lpstr>
      <vt:lpstr>'S.25.03.{03,06,07}'!S.25.03.03.03.TL</vt:lpstr>
      <vt:lpstr>'S.25.03.{03,06,07}'!S.25.03.03.03.TLC</vt:lpstr>
      <vt:lpstr>'S.25.03.{03,06,07}'!S.25.03.03.03.TT</vt:lpstr>
      <vt:lpstr>'S.25.03.{03,06,07}'!S.25.03.03.03.TTC</vt:lpstr>
      <vt:lpstr>'S.25.03.{03,06,07}'!S.25.03.03.03.Y</vt:lpstr>
      <vt:lpstr>'S.25.03.{03,06,07}'!S.25.03.03.03.Z</vt:lpstr>
      <vt:lpstr>'S.25.03.{03,06,07}'!S.25.03.03.TC</vt:lpstr>
      <vt:lpstr>'S.25.03.{01,04,05}'!S.25.03.04</vt:lpstr>
      <vt:lpstr>'S.25.03.{01,04,05}'!S.25.03.04.01</vt:lpstr>
      <vt:lpstr>'S.25.03.{01,04,05}'!S.25.03.04.01.TD</vt:lpstr>
      <vt:lpstr>'S.25.03.{01,04,05}'!S.25.03.04.01.TK</vt:lpstr>
      <vt:lpstr>'S.25.03.{01,04,05}'!S.25.03.04.01.TKC</vt:lpstr>
      <vt:lpstr>'S.25.03.{01,04,05}'!S.25.03.04.01.TT</vt:lpstr>
      <vt:lpstr>'S.25.03.{01,04,05}'!S.25.03.04.01.TTC</vt:lpstr>
      <vt:lpstr>'S.25.03.{01,04,05}'!S.25.03.04.01.X</vt:lpstr>
      <vt:lpstr>'S.25.03.{01,04,05}'!S.25.03.04.01.Y</vt:lpstr>
      <vt:lpstr>'S.25.03.{01,04,05}'!S.25.03.04.01.Z</vt:lpstr>
      <vt:lpstr>'S.25.03.{01,04,05}'!S.25.03.04.01.ZHI</vt:lpstr>
      <vt:lpstr>'S.25.03.{01,04,05}'!S.25.03.04.02</vt:lpstr>
      <vt:lpstr>'S.25.03.{01,04,05}'!S.25.03.04.02.TD</vt:lpstr>
      <vt:lpstr>'S.25.03.{01,04,05}'!S.25.03.04.02.TL</vt:lpstr>
      <vt:lpstr>'S.25.03.{01,04,05}'!S.25.03.04.02.TLC</vt:lpstr>
      <vt:lpstr>'S.25.03.{01,04,05}'!S.25.03.04.02.TT</vt:lpstr>
      <vt:lpstr>'S.25.03.{01,04,05}'!S.25.03.04.02.TTC</vt:lpstr>
      <vt:lpstr>'S.25.03.{01,04,05}'!S.25.03.04.02.X</vt:lpstr>
      <vt:lpstr>'S.25.03.{01,04,05}'!S.25.03.04.02.Y</vt:lpstr>
      <vt:lpstr>'S.25.03.{01,04,05}'!S.25.03.04.02.Z</vt:lpstr>
      <vt:lpstr>'S.25.03.{01,04,05}'!S.25.03.04.02.ZHI</vt:lpstr>
      <vt:lpstr>'S.25.03.{01,04,05}'!S.25.03.04.TC</vt:lpstr>
      <vt:lpstr>'S.25.03.{01,04,05}'!S.25.03.05</vt:lpstr>
      <vt:lpstr>'S.25.03.{01,04,05}'!S.25.03.05.01</vt:lpstr>
      <vt:lpstr>'S.25.03.{01,04,05}'!S.25.03.05.01.TD</vt:lpstr>
      <vt:lpstr>'S.25.03.{01,04,05}'!S.25.03.05.01.TK</vt:lpstr>
      <vt:lpstr>'S.25.03.{01,04,05}'!S.25.03.05.01.TKC</vt:lpstr>
      <vt:lpstr>'S.25.03.{01,04,05}'!S.25.03.05.01.TT</vt:lpstr>
      <vt:lpstr>'S.25.03.{01,04,05}'!S.25.03.05.01.TTC</vt:lpstr>
      <vt:lpstr>'S.25.03.{01,04,05}'!S.25.03.05.01.X</vt:lpstr>
      <vt:lpstr>'S.25.03.{01,04,05}'!S.25.03.05.01.Y</vt:lpstr>
      <vt:lpstr>'S.25.03.{01,04,05}'!S.25.03.05.01.Z</vt:lpstr>
      <vt:lpstr>'S.25.03.{01,04,05}'!S.25.03.05.02</vt:lpstr>
      <vt:lpstr>'S.25.03.{01,04,05}'!S.25.03.05.02.TD</vt:lpstr>
      <vt:lpstr>'S.25.03.{01,04,05}'!S.25.03.05.02.TL</vt:lpstr>
      <vt:lpstr>'S.25.03.{01,04,05}'!S.25.03.05.02.TLC</vt:lpstr>
      <vt:lpstr>'S.25.03.{01,04,05}'!S.25.03.05.02.TT</vt:lpstr>
      <vt:lpstr>'S.25.03.{01,04,05}'!S.25.03.05.02.TTC</vt:lpstr>
      <vt:lpstr>'S.25.03.{01,04,05}'!S.25.03.05.02.X</vt:lpstr>
      <vt:lpstr>'S.25.03.{01,04,05}'!S.25.03.05.02.Y</vt:lpstr>
      <vt:lpstr>'S.25.03.{01,04,05}'!S.25.03.05.02.Z</vt:lpstr>
      <vt:lpstr>'S.25.03.{01,04,05}'!S.25.03.05.TC</vt:lpstr>
      <vt:lpstr>'S.25.03.{03,06,07}'!S.25.03.06</vt:lpstr>
      <vt:lpstr>'S.25.03.{03,06,07}'!S.25.03.06.01</vt:lpstr>
      <vt:lpstr>'S.25.03.{03,06,07}'!S.25.03.06.01.TD</vt:lpstr>
      <vt:lpstr>'S.25.03.{03,06,07}'!S.25.03.06.01.TK</vt:lpstr>
      <vt:lpstr>'S.25.03.{03,06,07}'!S.25.03.06.01.TKC</vt:lpstr>
      <vt:lpstr>'S.25.03.{03,06,07}'!S.25.03.06.01.TT</vt:lpstr>
      <vt:lpstr>'S.25.03.{03,06,07}'!S.25.03.06.01.TTC</vt:lpstr>
      <vt:lpstr>'S.25.03.{03,06,07}'!S.25.03.06.01.X</vt:lpstr>
      <vt:lpstr>'S.25.03.{03,06,07}'!S.25.03.06.01.Y</vt:lpstr>
      <vt:lpstr>'S.25.03.{03,06,07}'!S.25.03.06.01.Z</vt:lpstr>
      <vt:lpstr>'S.25.03.{03,06,07}'!S.25.03.06.01.ZHI</vt:lpstr>
      <vt:lpstr>'S.25.03.{03,06,07}'!S.25.03.06.02</vt:lpstr>
      <vt:lpstr>'S.25.03.{03,06,07}'!S.25.03.06.02.TD</vt:lpstr>
      <vt:lpstr>'S.25.03.{03,06,07}'!S.25.03.06.02.TL</vt:lpstr>
      <vt:lpstr>'S.25.03.{03,06,07}'!S.25.03.06.02.TLC</vt:lpstr>
      <vt:lpstr>'S.25.03.{03,06,07}'!S.25.03.06.02.TT</vt:lpstr>
      <vt:lpstr>'S.25.03.{03,06,07}'!S.25.03.06.02.TTC</vt:lpstr>
      <vt:lpstr>'S.25.03.{03,06,07}'!S.25.03.06.02.X</vt:lpstr>
      <vt:lpstr>'S.25.03.{03,06,07}'!S.25.03.06.02.Y</vt:lpstr>
      <vt:lpstr>'S.25.03.{03,06,07}'!S.25.03.06.02.Z</vt:lpstr>
      <vt:lpstr>'S.25.03.{03,06,07}'!S.25.03.06.02.ZHI</vt:lpstr>
      <vt:lpstr>'S.25.03.{03,06,07}'!S.25.03.06.TC</vt:lpstr>
      <vt:lpstr>'S.25.03.{03,06,07}'!S.25.03.07</vt:lpstr>
      <vt:lpstr>'S.25.03.{03,06,07}'!S.25.03.07.01</vt:lpstr>
      <vt:lpstr>'S.25.03.{03,06,07}'!S.25.03.07.01.TD</vt:lpstr>
      <vt:lpstr>'S.25.03.{03,06,07}'!S.25.03.07.01.TK</vt:lpstr>
      <vt:lpstr>'S.25.03.{03,06,07}'!S.25.03.07.01.TKC</vt:lpstr>
      <vt:lpstr>'S.25.03.{03,06,07}'!S.25.03.07.01.TT</vt:lpstr>
      <vt:lpstr>'S.25.03.{03,06,07}'!S.25.03.07.01.TTC</vt:lpstr>
      <vt:lpstr>'S.25.03.{03,06,07}'!S.25.03.07.01.X</vt:lpstr>
      <vt:lpstr>'S.25.03.{03,06,07}'!S.25.03.07.01.Y</vt:lpstr>
      <vt:lpstr>'S.25.03.{03,06,07}'!S.25.03.07.01.Z</vt:lpstr>
      <vt:lpstr>'S.25.03.{03,06,07}'!S.25.03.07.02</vt:lpstr>
      <vt:lpstr>'S.25.03.{03,06,07}'!S.25.03.07.02.TD</vt:lpstr>
      <vt:lpstr>'S.25.03.{03,06,07}'!S.25.03.07.02.TL</vt:lpstr>
      <vt:lpstr>'S.25.03.{03,06,07}'!S.25.03.07.02.TLC</vt:lpstr>
      <vt:lpstr>'S.25.03.{03,06,07}'!S.25.03.07.02.TT</vt:lpstr>
      <vt:lpstr>'S.25.03.{03,06,07}'!S.25.03.07.02.TTC</vt:lpstr>
      <vt:lpstr>'S.25.03.{03,06,07}'!S.25.03.07.02.X</vt:lpstr>
      <vt:lpstr>'S.25.03.{03,06,07}'!S.25.03.07.02.Y</vt:lpstr>
      <vt:lpstr>'S.25.03.{03,06,07}'!S.25.03.07.02.Z</vt:lpstr>
      <vt:lpstr>'S.25.03.{03,06,07}'!S.25.03.07.TC</vt:lpstr>
      <vt:lpstr>'S.26.01.{01,02,03,04,05,06}'!S.26.01.01</vt:lpstr>
      <vt:lpstr>'S.26.01.{01,02,03,04,05,06}'!S.26.01.01.01</vt:lpstr>
      <vt:lpstr>'S.26.01.{01,02,03,04,05,06}'!S.26.01.01.01.TC</vt:lpstr>
      <vt:lpstr>'S.26.01.{01,02,03,04,05,06}'!S.26.01.01.01.TD</vt:lpstr>
      <vt:lpstr>'S.26.01.{01,02,03,04,05,06}'!S.26.01.01.01.TL</vt:lpstr>
      <vt:lpstr>'S.26.01.{01,02,03,04,05,06}'!S.26.01.01.01.TLC</vt:lpstr>
      <vt:lpstr>'S.26.01.{01,02,03,04,05,06}'!S.26.01.01.01.TT</vt:lpstr>
      <vt:lpstr>'S.26.01.{01,02,03,04,05,06}'!S.26.01.01.01.TTC</vt:lpstr>
      <vt:lpstr>'S.26.01.{01,02,03,04,05,06}'!S.26.01.01.01.X</vt:lpstr>
      <vt:lpstr>'S.26.01.{01,02,03,04,05,06}'!S.26.01.01.01.Y</vt:lpstr>
      <vt:lpstr>'S.26.01.{01,02,03,04,05,06}'!S.26.01.01.01.Z</vt:lpstr>
      <vt:lpstr>'S.26.01.{01,02,03,04,05,06}'!S.26.01.01.01.ZHI</vt:lpstr>
      <vt:lpstr>'S.26.01.{01,02,03,04,05,06}'!S.26.01.01.02</vt:lpstr>
      <vt:lpstr>'S.26.01.{01,02,03,04,05,06}'!S.26.01.01.02.TC</vt:lpstr>
      <vt:lpstr>'S.26.01.{01,02,03,04,05,06}'!S.26.01.01.02.TD</vt:lpstr>
      <vt:lpstr>'S.26.01.{01,02,03,04,05,06}'!S.26.01.01.02.TL</vt:lpstr>
      <vt:lpstr>'S.26.01.{01,02,03,04,05,06}'!S.26.01.01.02.TLC</vt:lpstr>
      <vt:lpstr>'S.26.01.{01,02,03,04,05,06}'!S.26.01.01.02.TT</vt:lpstr>
      <vt:lpstr>'S.26.01.{01,02,03,04,05,06}'!S.26.01.01.02.TTC</vt:lpstr>
      <vt:lpstr>'S.26.01.{01,02,03,04,05,06}'!S.26.01.01.02.X</vt:lpstr>
      <vt:lpstr>'S.26.01.{01,02,03,04,05,06}'!S.26.01.01.02.Y</vt:lpstr>
      <vt:lpstr>'S.26.01.{01,02,03,04,05,06}'!S.26.01.01.02.Z</vt:lpstr>
      <vt:lpstr>'S.26.01.{01,02,03,04,05,06}'!S.26.01.01.02.ZHI</vt:lpstr>
      <vt:lpstr>'S.26.01.{01,02,03,04,05,06}'!S.26.01.01.03</vt:lpstr>
      <vt:lpstr>'S.26.01.{01,02,03,04,05,06}'!S.26.01.01.03.TC</vt:lpstr>
      <vt:lpstr>'S.26.01.{01,02,03,04,05,06}'!S.26.01.01.03.TD</vt:lpstr>
      <vt:lpstr>'S.26.01.{01,02,03,04,05,06}'!S.26.01.01.03.TL</vt:lpstr>
      <vt:lpstr>'S.26.01.{01,02,03,04,05,06}'!S.26.01.01.03.TLC</vt:lpstr>
      <vt:lpstr>'S.26.01.{01,02,03,04,05,06}'!S.26.01.01.03.TT</vt:lpstr>
      <vt:lpstr>'S.26.01.{01,02,03,04,05,06}'!S.26.01.01.03.TTC</vt:lpstr>
      <vt:lpstr>'S.26.01.{01,02,03,04,05,06}'!S.26.01.01.03.Y</vt:lpstr>
      <vt:lpstr>'S.26.01.{01,02,03,04,05,06}'!S.26.01.01.03.Z</vt:lpstr>
      <vt:lpstr>'S.26.01.{01,02,03,04,05,06}'!S.26.01.01.03.ZHI</vt:lpstr>
      <vt:lpstr>'S.26.01.{01,02,03,04,05,06}'!S.26.01.01.TC</vt:lpstr>
      <vt:lpstr>'S.26.01.{01,02,03,04,05,06}'!S.26.01.02</vt:lpstr>
      <vt:lpstr>'S.26.01.{01,02,03,04,05,06}'!S.26.01.02.01</vt:lpstr>
      <vt:lpstr>'S.26.01.{01,02,03,04,05,06}'!S.26.01.02.01.TC</vt:lpstr>
      <vt:lpstr>'S.26.01.{01,02,03,04,05,06}'!S.26.01.02.01.TD</vt:lpstr>
      <vt:lpstr>'S.26.01.{01,02,03,04,05,06}'!S.26.01.02.01.TL</vt:lpstr>
      <vt:lpstr>'S.26.01.{01,02,03,04,05,06}'!S.26.01.02.01.TLC</vt:lpstr>
      <vt:lpstr>'S.26.01.{01,02,03,04,05,06}'!S.26.01.02.01.TT</vt:lpstr>
      <vt:lpstr>'S.26.01.{01,02,03,04,05,06}'!S.26.01.02.01.TTC</vt:lpstr>
      <vt:lpstr>'S.26.01.{01,02,03,04,05,06}'!S.26.01.02.01.X</vt:lpstr>
      <vt:lpstr>'S.26.01.{01,02,03,04,05,06}'!S.26.01.02.01.Y</vt:lpstr>
      <vt:lpstr>'S.26.01.{01,02,03,04,05,06}'!S.26.01.02.01.Z</vt:lpstr>
      <vt:lpstr>'S.26.01.{01,02,03,04,05,06}'!S.26.01.02.01.ZHI</vt:lpstr>
      <vt:lpstr>'S.26.01.{01,02,03,04,05,06}'!S.26.01.02.02</vt:lpstr>
      <vt:lpstr>'S.26.01.{01,02,03,04,05,06}'!S.26.01.02.02.TC</vt:lpstr>
      <vt:lpstr>'S.26.01.{01,02,03,04,05,06}'!S.26.01.02.02.TD</vt:lpstr>
      <vt:lpstr>'S.26.01.{01,02,03,04,05,06}'!S.26.01.02.02.TL</vt:lpstr>
      <vt:lpstr>'S.26.01.{01,02,03,04,05,06}'!S.26.01.02.02.TLC</vt:lpstr>
      <vt:lpstr>'S.26.01.{01,02,03,04,05,06}'!S.26.01.02.02.TT</vt:lpstr>
      <vt:lpstr>'S.26.01.{01,02,03,04,05,06}'!S.26.01.02.02.TTC</vt:lpstr>
      <vt:lpstr>'S.26.01.{01,02,03,04,05,06}'!S.26.01.02.02.X</vt:lpstr>
      <vt:lpstr>'S.26.01.{01,02,03,04,05,06}'!S.26.01.02.02.Y</vt:lpstr>
      <vt:lpstr>'S.26.01.{01,02,03,04,05,06}'!S.26.01.02.02.Z</vt:lpstr>
      <vt:lpstr>'S.26.01.{01,02,03,04,05,06}'!S.26.01.02.02.ZHI</vt:lpstr>
      <vt:lpstr>'S.26.01.{01,02,03,04,05,06}'!S.26.01.02.03</vt:lpstr>
      <vt:lpstr>'S.26.01.{01,02,03,04,05,06}'!S.26.01.02.03.TC</vt:lpstr>
      <vt:lpstr>'S.26.01.{01,02,03,04,05,06}'!S.26.01.02.03.TD</vt:lpstr>
      <vt:lpstr>'S.26.01.{01,02,03,04,05,06}'!S.26.01.02.03.TL</vt:lpstr>
      <vt:lpstr>'S.26.01.{01,02,03,04,05,06}'!S.26.01.02.03.TLC</vt:lpstr>
      <vt:lpstr>'S.26.01.{01,02,03,04,05,06}'!S.26.01.02.03.TT</vt:lpstr>
      <vt:lpstr>'S.26.01.{01,02,03,04,05,06}'!S.26.01.02.03.TTC</vt:lpstr>
      <vt:lpstr>'S.26.01.{01,02,03,04,05,06}'!S.26.01.02.03.Y</vt:lpstr>
      <vt:lpstr>'S.26.01.{01,02,03,04,05,06}'!S.26.01.02.03.Z</vt:lpstr>
      <vt:lpstr>'S.26.01.{01,02,03,04,05,06}'!S.26.01.02.03.ZHI</vt:lpstr>
      <vt:lpstr>'S.26.01.{01,02,03,04,05,06}'!S.26.01.02.TC</vt:lpstr>
      <vt:lpstr>'S.26.01.{01,02,03,04,05,06}'!S.26.01.03</vt:lpstr>
      <vt:lpstr>'S.26.01.{01,02,03,04,05,06}'!S.26.01.03.01</vt:lpstr>
      <vt:lpstr>'S.26.01.{01,02,03,04,05,06}'!S.26.01.03.01.TC</vt:lpstr>
      <vt:lpstr>'S.26.01.{01,02,03,04,05,06}'!S.26.01.03.01.TD</vt:lpstr>
      <vt:lpstr>'S.26.01.{01,02,03,04,05,06}'!S.26.01.03.01.TL</vt:lpstr>
      <vt:lpstr>'S.26.01.{01,02,03,04,05,06}'!S.26.01.03.01.TLC</vt:lpstr>
      <vt:lpstr>'S.26.01.{01,02,03,04,05,06}'!S.26.01.03.01.TT</vt:lpstr>
      <vt:lpstr>'S.26.01.{01,02,03,04,05,06}'!S.26.01.03.01.TTC</vt:lpstr>
      <vt:lpstr>'S.26.01.{01,02,03,04,05,06}'!S.26.01.03.01.X</vt:lpstr>
      <vt:lpstr>'S.26.01.{01,02,03,04,05,06}'!S.26.01.03.01.Y</vt:lpstr>
      <vt:lpstr>'S.26.01.{01,02,03,04,05,06}'!S.26.01.03.01.Z</vt:lpstr>
      <vt:lpstr>'S.26.01.{01,02,03,04,05,06}'!S.26.01.03.01.ZHI</vt:lpstr>
      <vt:lpstr>'S.26.01.{01,02,03,04,05,06}'!S.26.01.03.02</vt:lpstr>
      <vt:lpstr>'S.26.01.{01,02,03,04,05,06}'!S.26.01.03.02.TC</vt:lpstr>
      <vt:lpstr>'S.26.01.{01,02,03,04,05,06}'!S.26.01.03.02.TD</vt:lpstr>
      <vt:lpstr>'S.26.01.{01,02,03,04,05,06}'!S.26.01.03.02.TL</vt:lpstr>
      <vt:lpstr>'S.26.01.{01,02,03,04,05,06}'!S.26.01.03.02.TLC</vt:lpstr>
      <vt:lpstr>'S.26.01.{01,02,03,04,05,06}'!S.26.01.03.02.TT</vt:lpstr>
      <vt:lpstr>'S.26.01.{01,02,03,04,05,06}'!S.26.01.03.02.TTC</vt:lpstr>
      <vt:lpstr>'S.26.01.{01,02,03,04,05,06}'!S.26.01.03.02.X</vt:lpstr>
      <vt:lpstr>'S.26.01.{01,02,03,04,05,06}'!S.26.01.03.02.Y</vt:lpstr>
      <vt:lpstr>'S.26.01.{01,02,03,04,05,06}'!S.26.01.03.02.Z</vt:lpstr>
      <vt:lpstr>'S.26.01.{01,02,03,04,05,06}'!S.26.01.03.02.ZHI</vt:lpstr>
      <vt:lpstr>'S.26.01.{01,02,03,04,05,06}'!S.26.01.03.03</vt:lpstr>
      <vt:lpstr>'S.26.01.{01,02,03,04,05,06}'!S.26.01.03.03.TC</vt:lpstr>
      <vt:lpstr>'S.26.01.{01,02,03,04,05,06}'!S.26.01.03.03.TD</vt:lpstr>
      <vt:lpstr>'S.26.01.{01,02,03,04,05,06}'!S.26.01.03.03.TL</vt:lpstr>
      <vt:lpstr>'S.26.01.{01,02,03,04,05,06}'!S.26.01.03.03.TLC</vt:lpstr>
      <vt:lpstr>'S.26.01.{01,02,03,04,05,06}'!S.26.01.03.03.TT</vt:lpstr>
      <vt:lpstr>'S.26.01.{01,02,03,04,05,06}'!S.26.01.03.03.TTC</vt:lpstr>
      <vt:lpstr>'S.26.01.{01,02,03,04,05,06}'!S.26.01.03.03.Y</vt:lpstr>
      <vt:lpstr>'S.26.01.{01,02,03,04,05,06}'!S.26.01.03.03.Z</vt:lpstr>
      <vt:lpstr>'S.26.01.{01,02,03,04,05,06}'!S.26.01.03.03.ZHI</vt:lpstr>
      <vt:lpstr>'S.26.01.{01,02,03,04,05,06}'!S.26.01.03.TC</vt:lpstr>
      <vt:lpstr>'S.26.01.{01,02,03,04,05,06}'!S.26.01.04</vt:lpstr>
      <vt:lpstr>'S.26.01.{01,02,03,04,05,06}'!S.26.01.04.01</vt:lpstr>
      <vt:lpstr>'S.26.01.{01,02,03,04,05,06}'!S.26.01.04.01.TC</vt:lpstr>
      <vt:lpstr>'S.26.01.{01,02,03,04,05,06}'!S.26.01.04.01.TD</vt:lpstr>
      <vt:lpstr>'S.26.01.{01,02,03,04,05,06}'!S.26.01.04.01.TL</vt:lpstr>
      <vt:lpstr>'S.26.01.{01,02,03,04,05,06}'!S.26.01.04.01.TLC</vt:lpstr>
      <vt:lpstr>'S.26.01.{01,02,03,04,05,06}'!S.26.01.04.01.TT</vt:lpstr>
      <vt:lpstr>'S.26.01.{01,02,03,04,05,06}'!S.26.01.04.01.TTC</vt:lpstr>
      <vt:lpstr>'S.26.01.{01,02,03,04,05,06}'!S.26.01.04.01.X</vt:lpstr>
      <vt:lpstr>'S.26.01.{01,02,03,04,05,06}'!S.26.01.04.01.Y</vt:lpstr>
      <vt:lpstr>'S.26.01.{01,02,03,04,05,06}'!S.26.01.04.01.Z</vt:lpstr>
      <vt:lpstr>'S.26.01.{01,02,03,04,05,06}'!S.26.01.04.01.ZHI</vt:lpstr>
      <vt:lpstr>'S.26.01.{01,02,03,04,05,06}'!S.26.01.04.02</vt:lpstr>
      <vt:lpstr>'S.26.01.{01,02,03,04,05,06}'!S.26.01.04.02.TC</vt:lpstr>
      <vt:lpstr>'S.26.01.{01,02,03,04,05,06}'!S.26.01.04.02.TD</vt:lpstr>
      <vt:lpstr>'S.26.01.{01,02,03,04,05,06}'!S.26.01.04.02.TL</vt:lpstr>
      <vt:lpstr>'S.26.01.{01,02,03,04,05,06}'!S.26.01.04.02.TLC</vt:lpstr>
      <vt:lpstr>'S.26.01.{01,02,03,04,05,06}'!S.26.01.04.02.TT</vt:lpstr>
      <vt:lpstr>'S.26.01.{01,02,03,04,05,06}'!S.26.01.04.02.TTC</vt:lpstr>
      <vt:lpstr>'S.26.01.{01,02,03,04,05,06}'!S.26.01.04.02.X</vt:lpstr>
      <vt:lpstr>'S.26.01.{01,02,03,04,05,06}'!S.26.01.04.02.Y</vt:lpstr>
      <vt:lpstr>'S.26.01.{01,02,03,04,05,06}'!S.26.01.04.02.Z</vt:lpstr>
      <vt:lpstr>'S.26.01.{01,02,03,04,05,06}'!S.26.01.04.02.ZHI</vt:lpstr>
      <vt:lpstr>'S.26.01.{01,02,03,04,05,06}'!S.26.01.04.03</vt:lpstr>
      <vt:lpstr>'S.26.01.{01,02,03,04,05,06}'!S.26.01.04.03.TC</vt:lpstr>
      <vt:lpstr>'S.26.01.{01,02,03,04,05,06}'!S.26.01.04.03.TD</vt:lpstr>
      <vt:lpstr>'S.26.01.{01,02,03,04,05,06}'!S.26.01.04.03.TL</vt:lpstr>
      <vt:lpstr>'S.26.01.{01,02,03,04,05,06}'!S.26.01.04.03.TLC</vt:lpstr>
      <vt:lpstr>'S.26.01.{01,02,03,04,05,06}'!S.26.01.04.03.TT</vt:lpstr>
      <vt:lpstr>'S.26.01.{01,02,03,04,05,06}'!S.26.01.04.03.TTC</vt:lpstr>
      <vt:lpstr>'S.26.01.{01,02,03,04,05,06}'!S.26.01.04.03.Y</vt:lpstr>
      <vt:lpstr>'S.26.01.{01,02,03,04,05,06}'!S.26.01.04.03.Z</vt:lpstr>
      <vt:lpstr>'S.26.01.{01,02,03,04,05,06}'!S.26.01.04.03.ZHI</vt:lpstr>
      <vt:lpstr>'S.26.01.{01,02,03,04,05,06}'!S.26.01.04.TC</vt:lpstr>
      <vt:lpstr>'S.26.01.{01,02,03,04,05,06}'!S.26.01.05</vt:lpstr>
      <vt:lpstr>'S.26.01.{01,02,03,04,05,06}'!S.26.01.05.01</vt:lpstr>
      <vt:lpstr>'S.26.01.{01,02,03,04,05,06}'!S.26.01.05.01.TC</vt:lpstr>
      <vt:lpstr>'S.26.01.{01,02,03,04,05,06}'!S.26.01.05.01.TD</vt:lpstr>
      <vt:lpstr>'S.26.01.{01,02,03,04,05,06}'!S.26.01.05.01.TL</vt:lpstr>
      <vt:lpstr>'S.26.01.{01,02,03,04,05,06}'!S.26.01.05.01.TLC</vt:lpstr>
      <vt:lpstr>'S.26.01.{01,02,03,04,05,06}'!S.26.01.05.01.TT</vt:lpstr>
      <vt:lpstr>'S.26.01.{01,02,03,04,05,06}'!S.26.01.05.01.TTC</vt:lpstr>
      <vt:lpstr>'S.26.01.{01,02,03,04,05,06}'!S.26.01.05.01.X</vt:lpstr>
      <vt:lpstr>'S.26.01.{01,02,03,04,05,06}'!S.26.01.05.01.Y</vt:lpstr>
      <vt:lpstr>'S.26.01.{01,02,03,04,05,06}'!S.26.01.05.01.Z</vt:lpstr>
      <vt:lpstr>'S.26.01.{01,02,03,04,05,06}'!S.26.01.05.01.ZHI</vt:lpstr>
      <vt:lpstr>'S.26.01.{01,02,03,04,05,06}'!S.26.01.05.02</vt:lpstr>
      <vt:lpstr>'S.26.01.{01,02,03,04,05,06}'!S.26.01.05.02.TC</vt:lpstr>
      <vt:lpstr>'S.26.01.{01,02,03,04,05,06}'!S.26.01.05.02.TD</vt:lpstr>
      <vt:lpstr>'S.26.01.{01,02,03,04,05,06}'!S.26.01.05.02.TL</vt:lpstr>
      <vt:lpstr>'S.26.01.{01,02,03,04,05,06}'!S.26.01.05.02.TLC</vt:lpstr>
      <vt:lpstr>'S.26.01.{01,02,03,04,05,06}'!S.26.01.05.02.TT</vt:lpstr>
      <vt:lpstr>'S.26.01.{01,02,03,04,05,06}'!S.26.01.05.02.TTC</vt:lpstr>
      <vt:lpstr>'S.26.01.{01,02,03,04,05,06}'!S.26.01.05.02.X</vt:lpstr>
      <vt:lpstr>'S.26.01.{01,02,03,04,05,06}'!S.26.01.05.02.Y</vt:lpstr>
      <vt:lpstr>'S.26.01.{01,02,03,04,05,06}'!S.26.01.05.02.Z</vt:lpstr>
      <vt:lpstr>'S.26.01.{01,02,03,04,05,06}'!S.26.01.05.02.ZHI</vt:lpstr>
      <vt:lpstr>'S.26.01.{01,02,03,04,05,06}'!S.26.01.05.03</vt:lpstr>
      <vt:lpstr>'S.26.01.{01,02,03,04,05,06}'!S.26.01.05.03.TC</vt:lpstr>
      <vt:lpstr>'S.26.01.{01,02,03,04,05,06}'!S.26.01.05.03.TD</vt:lpstr>
      <vt:lpstr>'S.26.01.{01,02,03,04,05,06}'!S.26.01.05.03.TL</vt:lpstr>
      <vt:lpstr>'S.26.01.{01,02,03,04,05,06}'!S.26.01.05.03.TLC</vt:lpstr>
      <vt:lpstr>'S.26.01.{01,02,03,04,05,06}'!S.26.01.05.03.TT</vt:lpstr>
      <vt:lpstr>'S.26.01.{01,02,03,04,05,06}'!S.26.01.05.03.TTC</vt:lpstr>
      <vt:lpstr>'S.26.01.{01,02,03,04,05,06}'!S.26.01.05.03.Y</vt:lpstr>
      <vt:lpstr>'S.26.01.{01,02,03,04,05,06}'!S.26.01.05.03.Z</vt:lpstr>
      <vt:lpstr>'S.26.01.{01,02,03,04,05,06}'!S.26.01.05.03.ZHI</vt:lpstr>
      <vt:lpstr>'S.26.01.{01,02,03,04,05,06}'!S.26.01.05.TC</vt:lpstr>
      <vt:lpstr>'S.26.01.{01,02,03,04,05,06}'!S.26.01.06</vt:lpstr>
      <vt:lpstr>'S.26.01.{01,02,03,04,05,06}'!S.26.01.06.01</vt:lpstr>
      <vt:lpstr>'S.26.01.{01,02,03,04,05,06}'!S.26.01.06.01.TC</vt:lpstr>
      <vt:lpstr>'S.26.01.{01,02,03,04,05,06}'!S.26.01.06.01.TD</vt:lpstr>
      <vt:lpstr>'S.26.01.{01,02,03,04,05,06}'!S.26.01.06.01.TL</vt:lpstr>
      <vt:lpstr>'S.26.01.{01,02,03,04,05,06}'!S.26.01.06.01.TLC</vt:lpstr>
      <vt:lpstr>'S.26.01.{01,02,03,04,05,06}'!S.26.01.06.01.TT</vt:lpstr>
      <vt:lpstr>'S.26.01.{01,02,03,04,05,06}'!S.26.01.06.01.TTC</vt:lpstr>
      <vt:lpstr>'S.26.01.{01,02,03,04,05,06}'!S.26.01.06.01.X</vt:lpstr>
      <vt:lpstr>'S.26.01.{01,02,03,04,05,06}'!S.26.01.06.01.Y</vt:lpstr>
      <vt:lpstr>'S.26.01.{01,02,03,04,05,06}'!S.26.01.06.01.Z</vt:lpstr>
      <vt:lpstr>'S.26.01.{01,02,03,04,05,06}'!S.26.01.06.01.ZHI</vt:lpstr>
      <vt:lpstr>'S.26.01.{01,02,03,04,05,06}'!S.26.01.06.02</vt:lpstr>
      <vt:lpstr>'S.26.01.{01,02,03,04,05,06}'!S.26.01.06.02.TC</vt:lpstr>
      <vt:lpstr>'S.26.01.{01,02,03,04,05,06}'!S.26.01.06.02.TD</vt:lpstr>
      <vt:lpstr>'S.26.01.{01,02,03,04,05,06}'!S.26.01.06.02.TL</vt:lpstr>
      <vt:lpstr>'S.26.01.{01,02,03,04,05,06}'!S.26.01.06.02.TLC</vt:lpstr>
      <vt:lpstr>'S.26.01.{01,02,03,04,05,06}'!S.26.01.06.02.TT</vt:lpstr>
      <vt:lpstr>'S.26.01.{01,02,03,04,05,06}'!S.26.01.06.02.TTC</vt:lpstr>
      <vt:lpstr>'S.26.01.{01,02,03,04,05,06}'!S.26.01.06.02.X</vt:lpstr>
      <vt:lpstr>'S.26.01.{01,02,03,04,05,06}'!S.26.01.06.02.Y</vt:lpstr>
      <vt:lpstr>'S.26.01.{01,02,03,04,05,06}'!S.26.01.06.02.Z</vt:lpstr>
      <vt:lpstr>'S.26.01.{01,02,03,04,05,06}'!S.26.01.06.02.ZHI</vt:lpstr>
      <vt:lpstr>'S.26.01.{01,02,03,04,05,06}'!S.26.01.06.03</vt:lpstr>
      <vt:lpstr>'S.26.01.{01,02,03,04,05,06}'!S.26.01.06.03.TC</vt:lpstr>
      <vt:lpstr>'S.26.01.{01,02,03,04,05,06}'!S.26.01.06.03.TD</vt:lpstr>
      <vt:lpstr>'S.26.01.{01,02,03,04,05,06}'!S.26.01.06.03.TL</vt:lpstr>
      <vt:lpstr>'S.26.01.{01,02,03,04,05,06}'!S.26.01.06.03.TLC</vt:lpstr>
      <vt:lpstr>'S.26.01.{01,02,03,04,05,06}'!S.26.01.06.03.TT</vt:lpstr>
      <vt:lpstr>'S.26.01.{01,02,03,04,05,06}'!S.26.01.06.03.TTC</vt:lpstr>
      <vt:lpstr>'S.26.01.{01,02,03,04,05,06}'!S.26.01.06.03.Y</vt:lpstr>
      <vt:lpstr>'S.26.01.{01,02,03,04,05,06}'!S.26.01.06.03.Z</vt:lpstr>
      <vt:lpstr>'S.26.01.{01,02,03,04,05,06}'!S.26.01.06.03.ZHI</vt:lpstr>
      <vt:lpstr>'S.26.01.{01,02,03,04,05,06}'!S.26.01.06.TC</vt:lpstr>
      <vt:lpstr>'S.26.02.{01,02,03,04,05,06}'!S.26.02.01</vt:lpstr>
      <vt:lpstr>'S.26.02.{01,02,03,04,05,06}'!S.26.02.01.01</vt:lpstr>
      <vt:lpstr>'S.26.02.{01,02,03,04,05,06}'!S.26.02.01.01.TC</vt:lpstr>
      <vt:lpstr>'S.26.02.{01,02,03,04,05,06}'!S.26.02.01.01.TD</vt:lpstr>
      <vt:lpstr>'S.26.02.{01,02,03,04,05,06}'!S.26.02.01.01.TL</vt:lpstr>
      <vt:lpstr>'S.26.02.{01,02,03,04,05,06}'!S.26.02.01.01.TLC</vt:lpstr>
      <vt:lpstr>'S.26.02.{01,02,03,04,05,06}'!S.26.02.01.01.TT</vt:lpstr>
      <vt:lpstr>'S.26.02.{01,02,03,04,05,06}'!S.26.02.01.01.TTC</vt:lpstr>
      <vt:lpstr>'S.26.02.{01,02,03,04,05,06}'!S.26.02.01.01.X</vt:lpstr>
      <vt:lpstr>'S.26.02.{01,02,03,04,05,06}'!S.26.02.01.01.Y</vt:lpstr>
      <vt:lpstr>'S.26.02.{01,02,03,04,05,06}'!S.26.02.01.01.Z</vt:lpstr>
      <vt:lpstr>'S.26.02.{01,02,03,04,05,06}'!S.26.02.01.01.ZHI</vt:lpstr>
      <vt:lpstr>'S.26.02.{01,02,03,04,05,06}'!S.26.02.01.02</vt:lpstr>
      <vt:lpstr>'S.26.02.{01,02,03,04,05,06}'!S.26.02.01.02.TC</vt:lpstr>
      <vt:lpstr>'S.26.02.{01,02,03,04,05,06}'!S.26.02.01.02.TD</vt:lpstr>
      <vt:lpstr>'S.26.02.{01,02,03,04,05,06}'!S.26.02.01.02.TL</vt:lpstr>
      <vt:lpstr>'S.26.02.{01,02,03,04,05,06}'!S.26.02.01.02.TLC</vt:lpstr>
      <vt:lpstr>'S.26.02.{01,02,03,04,05,06}'!S.26.02.01.02.TT</vt:lpstr>
      <vt:lpstr>'S.26.02.{01,02,03,04,05,06}'!S.26.02.01.02.TTC</vt:lpstr>
      <vt:lpstr>'S.26.02.{01,02,03,04,05,06}'!S.26.02.01.02.Y</vt:lpstr>
      <vt:lpstr>'S.26.02.{01,02,03,04,05,06}'!S.26.02.01.02.Z</vt:lpstr>
      <vt:lpstr>'S.26.02.{01,02,03,04,05,06}'!S.26.02.01.02.ZHI</vt:lpstr>
      <vt:lpstr>'S.26.02.{01,02,03,04,05,06}'!S.26.02.01.TC</vt:lpstr>
      <vt:lpstr>'S.26.02.{01,02,03,04,05,06}'!S.26.02.02</vt:lpstr>
      <vt:lpstr>'S.26.02.{01,02,03,04,05,06}'!S.26.02.02.01</vt:lpstr>
      <vt:lpstr>'S.26.02.{01,02,03,04,05,06}'!S.26.02.02.01.TC</vt:lpstr>
      <vt:lpstr>'S.26.02.{01,02,03,04,05,06}'!S.26.02.02.01.TD</vt:lpstr>
      <vt:lpstr>'S.26.02.{01,02,03,04,05,06}'!S.26.02.02.01.TL</vt:lpstr>
      <vt:lpstr>'S.26.02.{01,02,03,04,05,06}'!S.26.02.02.01.TLC</vt:lpstr>
      <vt:lpstr>'S.26.02.{01,02,03,04,05,06}'!S.26.02.02.01.TT</vt:lpstr>
      <vt:lpstr>'S.26.02.{01,02,03,04,05,06}'!S.26.02.02.01.TTC</vt:lpstr>
      <vt:lpstr>'S.26.02.{01,02,03,04,05,06}'!S.26.02.02.01.X</vt:lpstr>
      <vt:lpstr>'S.26.02.{01,02,03,04,05,06}'!S.26.02.02.01.Y</vt:lpstr>
      <vt:lpstr>'S.26.02.{01,02,03,04,05,06}'!S.26.02.02.01.Z</vt:lpstr>
      <vt:lpstr>'S.26.02.{01,02,03,04,05,06}'!S.26.02.02.01.ZHI</vt:lpstr>
      <vt:lpstr>'S.26.02.{01,02,03,04,05,06}'!S.26.02.02.02</vt:lpstr>
      <vt:lpstr>'S.26.02.{01,02,03,04,05,06}'!S.26.02.02.02.TC</vt:lpstr>
      <vt:lpstr>'S.26.02.{01,02,03,04,05,06}'!S.26.02.02.02.TD</vt:lpstr>
      <vt:lpstr>'S.26.02.{01,02,03,04,05,06}'!S.26.02.02.02.TL</vt:lpstr>
      <vt:lpstr>'S.26.02.{01,02,03,04,05,06}'!S.26.02.02.02.TLC</vt:lpstr>
      <vt:lpstr>'S.26.02.{01,02,03,04,05,06}'!S.26.02.02.02.TT</vt:lpstr>
      <vt:lpstr>'S.26.02.{01,02,03,04,05,06}'!S.26.02.02.02.TTC</vt:lpstr>
      <vt:lpstr>'S.26.02.{01,02,03,04,05,06}'!S.26.02.02.02.Y</vt:lpstr>
      <vt:lpstr>'S.26.02.{01,02,03,04,05,06}'!S.26.02.02.02.Z</vt:lpstr>
      <vt:lpstr>'S.26.02.{01,02,03,04,05,06}'!S.26.02.02.02.ZHI</vt:lpstr>
      <vt:lpstr>'S.26.02.{01,02,03,04,05,06}'!S.26.02.02.TC</vt:lpstr>
      <vt:lpstr>'S.26.02.{01,02,03,04,05,06}'!S.26.02.03</vt:lpstr>
      <vt:lpstr>'S.26.02.{01,02,03,04,05,06}'!S.26.02.03.01</vt:lpstr>
      <vt:lpstr>'S.26.02.{01,02,03,04,05,06}'!S.26.02.03.01.TC</vt:lpstr>
      <vt:lpstr>'S.26.02.{01,02,03,04,05,06}'!S.26.02.03.01.TD</vt:lpstr>
      <vt:lpstr>'S.26.02.{01,02,03,04,05,06}'!S.26.02.03.01.TL</vt:lpstr>
      <vt:lpstr>'S.26.02.{01,02,03,04,05,06}'!S.26.02.03.01.TLC</vt:lpstr>
      <vt:lpstr>'S.26.02.{01,02,03,04,05,06}'!S.26.02.03.01.TT</vt:lpstr>
      <vt:lpstr>'S.26.02.{01,02,03,04,05,06}'!S.26.02.03.01.TTC</vt:lpstr>
      <vt:lpstr>'S.26.02.{01,02,03,04,05,06}'!S.26.02.03.01.X</vt:lpstr>
      <vt:lpstr>'S.26.02.{01,02,03,04,05,06}'!S.26.02.03.01.Y</vt:lpstr>
      <vt:lpstr>'S.26.02.{01,02,03,04,05,06}'!S.26.02.03.01.Z</vt:lpstr>
      <vt:lpstr>'S.26.02.{01,02,03,04,05,06}'!S.26.02.03.01.ZHI</vt:lpstr>
      <vt:lpstr>'S.26.02.{01,02,03,04,05,06}'!S.26.02.03.02</vt:lpstr>
      <vt:lpstr>'S.26.02.{01,02,03,04,05,06}'!S.26.02.03.02.TC</vt:lpstr>
      <vt:lpstr>'S.26.02.{01,02,03,04,05,06}'!S.26.02.03.02.TD</vt:lpstr>
      <vt:lpstr>'S.26.02.{01,02,03,04,05,06}'!S.26.02.03.02.TL</vt:lpstr>
      <vt:lpstr>'S.26.02.{01,02,03,04,05,06}'!S.26.02.03.02.TLC</vt:lpstr>
      <vt:lpstr>'S.26.02.{01,02,03,04,05,06}'!S.26.02.03.02.TT</vt:lpstr>
      <vt:lpstr>'S.26.02.{01,02,03,04,05,06}'!S.26.02.03.02.TTC</vt:lpstr>
      <vt:lpstr>'S.26.02.{01,02,03,04,05,06}'!S.26.02.03.02.Y</vt:lpstr>
      <vt:lpstr>'S.26.02.{01,02,03,04,05,06}'!S.26.02.03.02.Z</vt:lpstr>
      <vt:lpstr>'S.26.02.{01,02,03,04,05,06}'!S.26.02.03.02.ZHI</vt:lpstr>
      <vt:lpstr>'S.26.02.{01,02,03,04,05,06}'!S.26.02.03.TC</vt:lpstr>
      <vt:lpstr>'S.26.02.{01,02,03,04,05,06}'!S.26.02.04</vt:lpstr>
      <vt:lpstr>'S.26.02.{01,02,03,04,05,06}'!S.26.02.04.01</vt:lpstr>
      <vt:lpstr>'S.26.02.{01,02,03,04,05,06}'!S.26.02.04.01.TC</vt:lpstr>
      <vt:lpstr>'S.26.02.{01,02,03,04,05,06}'!S.26.02.04.01.TD</vt:lpstr>
      <vt:lpstr>'S.26.02.{01,02,03,04,05,06}'!S.26.02.04.01.TL</vt:lpstr>
      <vt:lpstr>'S.26.02.{01,02,03,04,05,06}'!S.26.02.04.01.TLC</vt:lpstr>
      <vt:lpstr>'S.26.02.{01,02,03,04,05,06}'!S.26.02.04.01.TT</vt:lpstr>
      <vt:lpstr>'S.26.02.{01,02,03,04,05,06}'!S.26.02.04.01.TTC</vt:lpstr>
      <vt:lpstr>'S.26.02.{01,02,03,04,05,06}'!S.26.02.04.01.X</vt:lpstr>
      <vt:lpstr>'S.26.02.{01,02,03,04,05,06}'!S.26.02.04.01.Y</vt:lpstr>
      <vt:lpstr>'S.26.02.{01,02,03,04,05,06}'!S.26.02.04.01.Z</vt:lpstr>
      <vt:lpstr>'S.26.02.{01,02,03,04,05,06}'!S.26.02.04.01.ZHI</vt:lpstr>
      <vt:lpstr>'S.26.02.{01,02,03,04,05,06}'!S.26.02.04.02</vt:lpstr>
      <vt:lpstr>'S.26.02.{01,02,03,04,05,06}'!S.26.02.04.02.TC</vt:lpstr>
      <vt:lpstr>'S.26.02.{01,02,03,04,05,06}'!S.26.02.04.02.TD</vt:lpstr>
      <vt:lpstr>'S.26.02.{01,02,03,04,05,06}'!S.26.02.04.02.TL</vt:lpstr>
      <vt:lpstr>'S.26.02.{01,02,03,04,05,06}'!S.26.02.04.02.TLC</vt:lpstr>
      <vt:lpstr>'S.26.02.{01,02,03,04,05,06}'!S.26.02.04.02.TT</vt:lpstr>
      <vt:lpstr>'S.26.02.{01,02,03,04,05,06}'!S.26.02.04.02.TTC</vt:lpstr>
      <vt:lpstr>'S.26.02.{01,02,03,04,05,06}'!S.26.02.04.02.Y</vt:lpstr>
      <vt:lpstr>'S.26.02.{01,02,03,04,05,06}'!S.26.02.04.02.Z</vt:lpstr>
      <vt:lpstr>'S.26.02.{01,02,03,04,05,06}'!S.26.02.04.02.ZHI</vt:lpstr>
      <vt:lpstr>'S.26.02.{01,02,03,04,05,06}'!S.26.02.04.TC</vt:lpstr>
      <vt:lpstr>'S.26.02.{01,02,03,04,05,06}'!S.26.02.05</vt:lpstr>
      <vt:lpstr>'S.26.02.{01,02,03,04,05,06}'!S.26.02.05.01</vt:lpstr>
      <vt:lpstr>'S.26.02.{01,02,03,04,05,06}'!S.26.02.05.01.TC</vt:lpstr>
      <vt:lpstr>'S.26.02.{01,02,03,04,05,06}'!S.26.02.05.01.TD</vt:lpstr>
      <vt:lpstr>'S.26.02.{01,02,03,04,05,06}'!S.26.02.05.01.TL</vt:lpstr>
      <vt:lpstr>'S.26.02.{01,02,03,04,05,06}'!S.26.02.05.01.TLC</vt:lpstr>
      <vt:lpstr>'S.26.02.{01,02,03,04,05,06}'!S.26.02.05.01.TT</vt:lpstr>
      <vt:lpstr>'S.26.02.{01,02,03,04,05,06}'!S.26.02.05.01.TTC</vt:lpstr>
      <vt:lpstr>'S.26.02.{01,02,03,04,05,06}'!S.26.02.05.01.X</vt:lpstr>
      <vt:lpstr>'S.26.02.{01,02,03,04,05,06}'!S.26.02.05.01.Y</vt:lpstr>
      <vt:lpstr>'S.26.02.{01,02,03,04,05,06}'!S.26.02.05.01.Z</vt:lpstr>
      <vt:lpstr>'S.26.02.{01,02,03,04,05,06}'!S.26.02.05.01.ZHI</vt:lpstr>
      <vt:lpstr>'S.26.02.{01,02,03,04,05,06}'!S.26.02.05.02</vt:lpstr>
      <vt:lpstr>'S.26.02.{01,02,03,04,05,06}'!S.26.02.05.02.TC</vt:lpstr>
      <vt:lpstr>'S.26.02.{01,02,03,04,05,06}'!S.26.02.05.02.TD</vt:lpstr>
      <vt:lpstr>'S.26.02.{01,02,03,04,05,06}'!S.26.02.05.02.TL</vt:lpstr>
      <vt:lpstr>'S.26.02.{01,02,03,04,05,06}'!S.26.02.05.02.TLC</vt:lpstr>
      <vt:lpstr>'S.26.02.{01,02,03,04,05,06}'!S.26.02.05.02.TT</vt:lpstr>
      <vt:lpstr>'S.26.02.{01,02,03,04,05,06}'!S.26.02.05.02.TTC</vt:lpstr>
      <vt:lpstr>'S.26.02.{01,02,03,04,05,06}'!S.26.02.05.02.Y</vt:lpstr>
      <vt:lpstr>'S.26.02.{01,02,03,04,05,06}'!S.26.02.05.02.Z</vt:lpstr>
      <vt:lpstr>'S.26.02.{01,02,03,04,05,06}'!S.26.02.05.02.ZHI</vt:lpstr>
      <vt:lpstr>'S.26.02.{01,02,03,04,05,06}'!S.26.02.05.TC</vt:lpstr>
      <vt:lpstr>'S.26.02.{01,02,03,04,05,06}'!S.26.02.06</vt:lpstr>
      <vt:lpstr>'S.26.02.{01,02,03,04,05,06}'!S.26.02.06.01</vt:lpstr>
      <vt:lpstr>'S.26.02.{01,02,03,04,05,06}'!S.26.02.06.01.TC</vt:lpstr>
      <vt:lpstr>'S.26.02.{01,02,03,04,05,06}'!S.26.02.06.01.TD</vt:lpstr>
      <vt:lpstr>'S.26.02.{01,02,03,04,05,06}'!S.26.02.06.01.TL</vt:lpstr>
      <vt:lpstr>'S.26.02.{01,02,03,04,05,06}'!S.26.02.06.01.TLC</vt:lpstr>
      <vt:lpstr>'S.26.02.{01,02,03,04,05,06}'!S.26.02.06.01.TT</vt:lpstr>
      <vt:lpstr>'S.26.02.{01,02,03,04,05,06}'!S.26.02.06.01.TTC</vt:lpstr>
      <vt:lpstr>'S.26.02.{01,02,03,04,05,06}'!S.26.02.06.01.X</vt:lpstr>
      <vt:lpstr>'S.26.02.{01,02,03,04,05,06}'!S.26.02.06.01.Y</vt:lpstr>
      <vt:lpstr>'S.26.02.{01,02,03,04,05,06}'!S.26.02.06.01.Z</vt:lpstr>
      <vt:lpstr>'S.26.02.{01,02,03,04,05,06}'!S.26.02.06.01.ZHI</vt:lpstr>
      <vt:lpstr>'S.26.02.{01,02,03,04,05,06}'!S.26.02.06.02</vt:lpstr>
      <vt:lpstr>'S.26.02.{01,02,03,04,05,06}'!S.26.02.06.02.TC</vt:lpstr>
      <vt:lpstr>'S.26.02.{01,02,03,04,05,06}'!S.26.02.06.02.TD</vt:lpstr>
      <vt:lpstr>'S.26.02.{01,02,03,04,05,06}'!S.26.02.06.02.TL</vt:lpstr>
      <vt:lpstr>'S.26.02.{01,02,03,04,05,06}'!S.26.02.06.02.TLC</vt:lpstr>
      <vt:lpstr>'S.26.02.{01,02,03,04,05,06}'!S.26.02.06.02.TT</vt:lpstr>
      <vt:lpstr>'S.26.02.{01,02,03,04,05,06}'!S.26.02.06.02.TTC</vt:lpstr>
      <vt:lpstr>'S.26.02.{01,02,03,04,05,06}'!S.26.02.06.02.Y</vt:lpstr>
      <vt:lpstr>'S.26.02.{01,02,03,04,05,06}'!S.26.02.06.02.Z</vt:lpstr>
      <vt:lpstr>'S.26.02.{01,02,03,04,05,06}'!S.26.02.06.02.ZHI</vt:lpstr>
      <vt:lpstr>'S.26.02.{01,02,03,04,05,06}'!S.26.02.06.TC</vt:lpstr>
      <vt:lpstr>'S.26.03.{01,02,03,04,05,06}'!S.26.03.01</vt:lpstr>
      <vt:lpstr>'S.26.03.{01,02,03,04,05,06}'!S.26.03.01.01</vt:lpstr>
      <vt:lpstr>'S.26.03.{01,02,03,04,05,06}'!S.26.03.01.01.TC</vt:lpstr>
      <vt:lpstr>'S.26.03.{01,02,03,04,05,06}'!S.26.03.01.01.TD</vt:lpstr>
      <vt:lpstr>'S.26.03.{01,02,03,04,05,06}'!S.26.03.01.01.TL</vt:lpstr>
      <vt:lpstr>'S.26.03.{01,02,03,04,05,06}'!S.26.03.01.01.TLC</vt:lpstr>
      <vt:lpstr>'S.26.03.{01,02,03,04,05,06}'!S.26.03.01.01.TT</vt:lpstr>
      <vt:lpstr>'S.26.03.{01,02,03,04,05,06}'!S.26.03.01.01.TTC</vt:lpstr>
      <vt:lpstr>'S.26.03.{01,02,03,04,05,06}'!S.26.03.01.01.X</vt:lpstr>
      <vt:lpstr>'S.26.03.{01,02,03,04,05,06}'!S.26.03.01.01.Y</vt:lpstr>
      <vt:lpstr>'S.26.03.{01,02,03,04,05,06}'!S.26.03.01.01.Z</vt:lpstr>
      <vt:lpstr>'S.26.03.{01,02,03,04,05,06}'!S.26.03.01.01.ZHI</vt:lpstr>
      <vt:lpstr>'S.26.03.{01,02,03,04,05,06}'!S.26.03.01.02</vt:lpstr>
      <vt:lpstr>'S.26.03.{01,02,03,04,05,06}'!S.26.03.01.02.TC</vt:lpstr>
      <vt:lpstr>'S.26.03.{01,02,03,04,05,06}'!S.26.03.01.02.TD</vt:lpstr>
      <vt:lpstr>'S.26.03.{01,02,03,04,05,06}'!S.26.03.01.02.TL</vt:lpstr>
      <vt:lpstr>'S.26.03.{01,02,03,04,05,06}'!S.26.03.01.02.TLC</vt:lpstr>
      <vt:lpstr>'S.26.03.{01,02,03,04,05,06}'!S.26.03.01.02.TT</vt:lpstr>
      <vt:lpstr>'S.26.03.{01,02,03,04,05,06}'!S.26.03.01.02.TTC</vt:lpstr>
      <vt:lpstr>'S.26.03.{01,02,03,04,05,06}'!S.26.03.01.02.X</vt:lpstr>
      <vt:lpstr>'S.26.03.{01,02,03,04,05,06}'!S.26.03.01.02.Y</vt:lpstr>
      <vt:lpstr>'S.26.03.{01,02,03,04,05,06}'!S.26.03.01.02.Z</vt:lpstr>
      <vt:lpstr>'S.26.03.{01,02,03,04,05,06}'!S.26.03.01.02.ZHI</vt:lpstr>
      <vt:lpstr>'S.26.03.{01,02,03,04,05,06}'!S.26.03.01.03</vt:lpstr>
      <vt:lpstr>'S.26.03.{01,02,03,04,05,06}'!S.26.03.01.03.TC</vt:lpstr>
      <vt:lpstr>'S.26.03.{01,02,03,04,05,06}'!S.26.03.01.03.TD</vt:lpstr>
      <vt:lpstr>'S.26.03.{01,02,03,04,05,06}'!S.26.03.01.03.TL</vt:lpstr>
      <vt:lpstr>'S.26.03.{01,02,03,04,05,06}'!S.26.03.01.03.TLC</vt:lpstr>
      <vt:lpstr>'S.26.03.{01,02,03,04,05,06}'!S.26.03.01.03.TT</vt:lpstr>
      <vt:lpstr>'S.26.03.{01,02,03,04,05,06}'!S.26.03.01.03.TTC</vt:lpstr>
      <vt:lpstr>'S.26.03.{01,02,03,04,05,06}'!S.26.03.01.03.Y</vt:lpstr>
      <vt:lpstr>'S.26.03.{01,02,03,04,05,06}'!S.26.03.01.03.Z</vt:lpstr>
      <vt:lpstr>'S.26.03.{01,02,03,04,05,06}'!S.26.03.01.03.ZHI</vt:lpstr>
      <vt:lpstr>'S.26.03.{01,02,03,04,05,06}'!S.26.03.01.TC</vt:lpstr>
      <vt:lpstr>'S.26.03.{01,02,03,04,05,06}'!S.26.03.02</vt:lpstr>
      <vt:lpstr>'S.26.03.{01,02,03,04,05,06}'!S.26.03.02.01</vt:lpstr>
      <vt:lpstr>'S.26.03.{01,02,03,04,05,06}'!S.26.03.02.01.TC</vt:lpstr>
      <vt:lpstr>'S.26.03.{01,02,03,04,05,06}'!S.26.03.02.01.TD</vt:lpstr>
      <vt:lpstr>'S.26.03.{01,02,03,04,05,06}'!S.26.03.02.01.TL</vt:lpstr>
      <vt:lpstr>'S.26.03.{01,02,03,04,05,06}'!S.26.03.02.01.TLC</vt:lpstr>
      <vt:lpstr>'S.26.03.{01,02,03,04,05,06}'!S.26.03.02.01.TT</vt:lpstr>
      <vt:lpstr>'S.26.03.{01,02,03,04,05,06}'!S.26.03.02.01.TTC</vt:lpstr>
      <vt:lpstr>'S.26.03.{01,02,03,04,05,06}'!S.26.03.02.01.X</vt:lpstr>
      <vt:lpstr>'S.26.03.{01,02,03,04,05,06}'!S.26.03.02.01.Y</vt:lpstr>
      <vt:lpstr>'S.26.03.{01,02,03,04,05,06}'!S.26.03.02.01.Z</vt:lpstr>
      <vt:lpstr>'S.26.03.{01,02,03,04,05,06}'!S.26.03.02.01.ZHI</vt:lpstr>
      <vt:lpstr>'S.26.03.{01,02,03,04,05,06}'!S.26.03.02.02</vt:lpstr>
      <vt:lpstr>'S.26.03.{01,02,03,04,05,06}'!S.26.03.02.02.TC</vt:lpstr>
      <vt:lpstr>'S.26.03.{01,02,03,04,05,06}'!S.26.03.02.02.TD</vt:lpstr>
      <vt:lpstr>'S.26.03.{01,02,03,04,05,06}'!S.26.03.02.02.TL</vt:lpstr>
      <vt:lpstr>'S.26.03.{01,02,03,04,05,06}'!S.26.03.02.02.TLC</vt:lpstr>
      <vt:lpstr>'S.26.03.{01,02,03,04,05,06}'!S.26.03.02.02.TT</vt:lpstr>
      <vt:lpstr>'S.26.03.{01,02,03,04,05,06}'!S.26.03.02.02.TTC</vt:lpstr>
      <vt:lpstr>'S.26.03.{01,02,03,04,05,06}'!S.26.03.02.02.X</vt:lpstr>
      <vt:lpstr>'S.26.03.{01,02,03,04,05,06}'!S.26.03.02.02.Y</vt:lpstr>
      <vt:lpstr>'S.26.03.{01,02,03,04,05,06}'!S.26.03.02.02.Z</vt:lpstr>
      <vt:lpstr>'S.26.03.{01,02,03,04,05,06}'!S.26.03.02.02.ZHI</vt:lpstr>
      <vt:lpstr>'S.26.03.{01,02,03,04,05,06}'!S.26.03.02.03</vt:lpstr>
      <vt:lpstr>'S.26.03.{01,02,03,04,05,06}'!S.26.03.02.03.TC</vt:lpstr>
      <vt:lpstr>'S.26.03.{01,02,03,04,05,06}'!S.26.03.02.03.TD</vt:lpstr>
      <vt:lpstr>'S.26.03.{01,02,03,04,05,06}'!S.26.03.02.03.TL</vt:lpstr>
      <vt:lpstr>'S.26.03.{01,02,03,04,05,06}'!S.26.03.02.03.TLC</vt:lpstr>
      <vt:lpstr>'S.26.03.{01,02,03,04,05,06}'!S.26.03.02.03.TT</vt:lpstr>
      <vt:lpstr>'S.26.03.{01,02,03,04,05,06}'!S.26.03.02.03.TTC</vt:lpstr>
      <vt:lpstr>'S.26.03.{01,02,03,04,05,06}'!S.26.03.02.03.Y</vt:lpstr>
      <vt:lpstr>'S.26.03.{01,02,03,04,05,06}'!S.26.03.02.03.Z</vt:lpstr>
      <vt:lpstr>'S.26.03.{01,02,03,04,05,06}'!S.26.03.02.03.ZHI</vt:lpstr>
      <vt:lpstr>'S.26.03.{01,02,03,04,05,06}'!S.26.03.02.TC</vt:lpstr>
      <vt:lpstr>'S.26.03.{01,02,03,04,05,06}'!S.26.03.03</vt:lpstr>
      <vt:lpstr>'S.26.03.{01,02,03,04,05,06}'!S.26.03.03.01</vt:lpstr>
      <vt:lpstr>'S.26.03.{01,02,03,04,05,06}'!S.26.03.03.01.TC</vt:lpstr>
      <vt:lpstr>'S.26.03.{01,02,03,04,05,06}'!S.26.03.03.01.TD</vt:lpstr>
      <vt:lpstr>'S.26.03.{01,02,03,04,05,06}'!S.26.03.03.01.TL</vt:lpstr>
      <vt:lpstr>'S.26.03.{01,02,03,04,05,06}'!S.26.03.03.01.TLC</vt:lpstr>
      <vt:lpstr>'S.26.03.{01,02,03,04,05,06}'!S.26.03.03.01.TT</vt:lpstr>
      <vt:lpstr>'S.26.03.{01,02,03,04,05,06}'!S.26.03.03.01.TTC</vt:lpstr>
      <vt:lpstr>'S.26.03.{01,02,03,04,05,06}'!S.26.03.03.01.X</vt:lpstr>
      <vt:lpstr>'S.26.03.{01,02,03,04,05,06}'!S.26.03.03.01.Y</vt:lpstr>
      <vt:lpstr>'S.26.03.{01,02,03,04,05,06}'!S.26.03.03.01.Z</vt:lpstr>
      <vt:lpstr>'S.26.03.{01,02,03,04,05,06}'!S.26.03.03.01.ZHI</vt:lpstr>
      <vt:lpstr>'S.26.03.{01,02,03,04,05,06}'!S.26.03.03.02</vt:lpstr>
      <vt:lpstr>'S.26.03.{01,02,03,04,05,06}'!S.26.03.03.02.TC</vt:lpstr>
      <vt:lpstr>'S.26.03.{01,02,03,04,05,06}'!S.26.03.03.02.TD</vt:lpstr>
      <vt:lpstr>'S.26.03.{01,02,03,04,05,06}'!S.26.03.03.02.TL</vt:lpstr>
      <vt:lpstr>'S.26.03.{01,02,03,04,05,06}'!S.26.03.03.02.TLC</vt:lpstr>
      <vt:lpstr>'S.26.03.{01,02,03,04,05,06}'!S.26.03.03.02.TT</vt:lpstr>
      <vt:lpstr>'S.26.03.{01,02,03,04,05,06}'!S.26.03.03.02.TTC</vt:lpstr>
      <vt:lpstr>'S.26.03.{01,02,03,04,05,06}'!S.26.03.03.02.X</vt:lpstr>
      <vt:lpstr>'S.26.03.{01,02,03,04,05,06}'!S.26.03.03.02.Y</vt:lpstr>
      <vt:lpstr>'S.26.03.{01,02,03,04,05,06}'!S.26.03.03.02.Z</vt:lpstr>
      <vt:lpstr>'S.26.03.{01,02,03,04,05,06}'!S.26.03.03.02.ZHI</vt:lpstr>
      <vt:lpstr>'S.26.03.{01,02,03,04,05,06}'!S.26.03.03.03</vt:lpstr>
      <vt:lpstr>'S.26.03.{01,02,03,04,05,06}'!S.26.03.03.03.TC</vt:lpstr>
      <vt:lpstr>'S.26.03.{01,02,03,04,05,06}'!S.26.03.03.03.TD</vt:lpstr>
      <vt:lpstr>'S.26.03.{01,02,03,04,05,06}'!S.26.03.03.03.TL</vt:lpstr>
      <vt:lpstr>'S.26.03.{01,02,03,04,05,06}'!S.26.03.03.03.TLC</vt:lpstr>
      <vt:lpstr>'S.26.03.{01,02,03,04,05,06}'!S.26.03.03.03.TT</vt:lpstr>
      <vt:lpstr>'S.26.03.{01,02,03,04,05,06}'!S.26.03.03.03.TTC</vt:lpstr>
      <vt:lpstr>'S.26.03.{01,02,03,04,05,06}'!S.26.03.03.03.Y</vt:lpstr>
      <vt:lpstr>'S.26.03.{01,02,03,04,05,06}'!S.26.03.03.03.Z</vt:lpstr>
      <vt:lpstr>'S.26.03.{01,02,03,04,05,06}'!S.26.03.03.03.ZHI</vt:lpstr>
      <vt:lpstr>'S.26.03.{01,02,03,04,05,06}'!S.26.03.03.TC</vt:lpstr>
      <vt:lpstr>'S.26.03.{01,02,03,04,05,06}'!S.26.03.04</vt:lpstr>
      <vt:lpstr>'S.26.03.{01,02,03,04,05,06}'!S.26.03.04.01</vt:lpstr>
      <vt:lpstr>'S.26.03.{01,02,03,04,05,06}'!S.26.03.04.01.TC</vt:lpstr>
      <vt:lpstr>'S.26.03.{01,02,03,04,05,06}'!S.26.03.04.01.TD</vt:lpstr>
      <vt:lpstr>'S.26.03.{01,02,03,04,05,06}'!S.26.03.04.01.TL</vt:lpstr>
      <vt:lpstr>'S.26.03.{01,02,03,04,05,06}'!S.26.03.04.01.TLC</vt:lpstr>
      <vt:lpstr>'S.26.03.{01,02,03,04,05,06}'!S.26.03.04.01.TT</vt:lpstr>
      <vt:lpstr>'S.26.03.{01,02,03,04,05,06}'!S.26.03.04.01.TTC</vt:lpstr>
      <vt:lpstr>'S.26.03.{01,02,03,04,05,06}'!S.26.03.04.01.X</vt:lpstr>
      <vt:lpstr>'S.26.03.{01,02,03,04,05,06}'!S.26.03.04.01.Y</vt:lpstr>
      <vt:lpstr>'S.26.03.{01,02,03,04,05,06}'!S.26.03.04.01.Z</vt:lpstr>
      <vt:lpstr>'S.26.03.{01,02,03,04,05,06}'!S.26.03.04.01.ZHI</vt:lpstr>
      <vt:lpstr>'S.26.03.{01,02,03,04,05,06}'!S.26.03.04.02</vt:lpstr>
      <vt:lpstr>'S.26.03.{01,02,03,04,05,06}'!S.26.03.04.02.TC</vt:lpstr>
      <vt:lpstr>'S.26.03.{01,02,03,04,05,06}'!S.26.03.04.02.TD</vt:lpstr>
      <vt:lpstr>'S.26.03.{01,02,03,04,05,06}'!S.26.03.04.02.TL</vt:lpstr>
      <vt:lpstr>'S.26.03.{01,02,03,04,05,06}'!S.26.03.04.02.TLC</vt:lpstr>
      <vt:lpstr>'S.26.03.{01,02,03,04,05,06}'!S.26.03.04.02.TT</vt:lpstr>
      <vt:lpstr>'S.26.03.{01,02,03,04,05,06}'!S.26.03.04.02.TTC</vt:lpstr>
      <vt:lpstr>'S.26.03.{01,02,03,04,05,06}'!S.26.03.04.02.X</vt:lpstr>
      <vt:lpstr>'S.26.03.{01,02,03,04,05,06}'!S.26.03.04.02.Y</vt:lpstr>
      <vt:lpstr>'S.26.03.{01,02,03,04,05,06}'!S.26.03.04.02.Z</vt:lpstr>
      <vt:lpstr>'S.26.03.{01,02,03,04,05,06}'!S.26.03.04.02.ZHI</vt:lpstr>
      <vt:lpstr>'S.26.03.{01,02,03,04,05,06}'!S.26.03.04.03</vt:lpstr>
      <vt:lpstr>'S.26.03.{01,02,03,04,05,06}'!S.26.03.04.03.TC</vt:lpstr>
      <vt:lpstr>'S.26.03.{01,02,03,04,05,06}'!S.26.03.04.03.TD</vt:lpstr>
      <vt:lpstr>'S.26.03.{01,02,03,04,05,06}'!S.26.03.04.03.TL</vt:lpstr>
      <vt:lpstr>'S.26.03.{01,02,03,04,05,06}'!S.26.03.04.03.TLC</vt:lpstr>
      <vt:lpstr>'S.26.03.{01,02,03,04,05,06}'!S.26.03.04.03.TT</vt:lpstr>
      <vt:lpstr>'S.26.03.{01,02,03,04,05,06}'!S.26.03.04.03.TTC</vt:lpstr>
      <vt:lpstr>'S.26.03.{01,02,03,04,05,06}'!S.26.03.04.03.Y</vt:lpstr>
      <vt:lpstr>'S.26.03.{01,02,03,04,05,06}'!S.26.03.04.03.Z</vt:lpstr>
      <vt:lpstr>'S.26.03.{01,02,03,04,05,06}'!S.26.03.04.03.ZHI</vt:lpstr>
      <vt:lpstr>'S.26.03.{01,02,03,04,05,06}'!S.26.03.04.TC</vt:lpstr>
      <vt:lpstr>'S.26.03.{01,02,03,04,05,06}'!S.26.03.05</vt:lpstr>
      <vt:lpstr>'S.26.03.{01,02,03,04,05,06}'!S.26.03.05.01</vt:lpstr>
      <vt:lpstr>'S.26.03.{01,02,03,04,05,06}'!S.26.03.05.01.TC</vt:lpstr>
      <vt:lpstr>'S.26.03.{01,02,03,04,05,06}'!S.26.03.05.01.TD</vt:lpstr>
      <vt:lpstr>'S.26.03.{01,02,03,04,05,06}'!S.26.03.05.01.TL</vt:lpstr>
      <vt:lpstr>'S.26.03.{01,02,03,04,05,06}'!S.26.03.05.01.TLC</vt:lpstr>
      <vt:lpstr>'S.26.03.{01,02,03,04,05,06}'!S.26.03.05.01.TT</vt:lpstr>
      <vt:lpstr>'S.26.03.{01,02,03,04,05,06}'!S.26.03.05.01.TTC</vt:lpstr>
      <vt:lpstr>'S.26.03.{01,02,03,04,05,06}'!S.26.03.05.01.X</vt:lpstr>
      <vt:lpstr>'S.26.03.{01,02,03,04,05,06}'!S.26.03.05.01.Y</vt:lpstr>
      <vt:lpstr>'S.26.03.{01,02,03,04,05,06}'!S.26.03.05.01.Z</vt:lpstr>
      <vt:lpstr>'S.26.03.{01,02,03,04,05,06}'!S.26.03.05.01.ZHI</vt:lpstr>
      <vt:lpstr>'S.26.03.{01,02,03,04,05,06}'!S.26.03.05.02</vt:lpstr>
      <vt:lpstr>'S.26.03.{01,02,03,04,05,06}'!S.26.03.05.02.TC</vt:lpstr>
      <vt:lpstr>'S.26.03.{01,02,03,04,05,06}'!S.26.03.05.02.TD</vt:lpstr>
      <vt:lpstr>'S.26.03.{01,02,03,04,05,06}'!S.26.03.05.02.TL</vt:lpstr>
      <vt:lpstr>'S.26.03.{01,02,03,04,05,06}'!S.26.03.05.02.TLC</vt:lpstr>
      <vt:lpstr>'S.26.03.{01,02,03,04,05,06}'!S.26.03.05.02.TT</vt:lpstr>
      <vt:lpstr>'S.26.03.{01,02,03,04,05,06}'!S.26.03.05.02.TTC</vt:lpstr>
      <vt:lpstr>'S.26.03.{01,02,03,04,05,06}'!S.26.03.05.02.X</vt:lpstr>
      <vt:lpstr>'S.26.03.{01,02,03,04,05,06}'!S.26.03.05.02.Y</vt:lpstr>
      <vt:lpstr>'S.26.03.{01,02,03,04,05,06}'!S.26.03.05.02.Z</vt:lpstr>
      <vt:lpstr>'S.26.03.{01,02,03,04,05,06}'!S.26.03.05.02.ZHI</vt:lpstr>
      <vt:lpstr>'S.26.03.{01,02,03,04,05,06}'!S.26.03.05.03</vt:lpstr>
      <vt:lpstr>'S.26.03.{01,02,03,04,05,06}'!S.26.03.05.03.TC</vt:lpstr>
      <vt:lpstr>'S.26.03.{01,02,03,04,05,06}'!S.26.03.05.03.TD</vt:lpstr>
      <vt:lpstr>'S.26.03.{01,02,03,04,05,06}'!S.26.03.05.03.TL</vt:lpstr>
      <vt:lpstr>'S.26.03.{01,02,03,04,05,06}'!S.26.03.05.03.TLC</vt:lpstr>
      <vt:lpstr>'S.26.03.{01,02,03,04,05,06}'!S.26.03.05.03.TT</vt:lpstr>
      <vt:lpstr>'S.26.03.{01,02,03,04,05,06}'!S.26.03.05.03.TTC</vt:lpstr>
      <vt:lpstr>'S.26.03.{01,02,03,04,05,06}'!S.26.03.05.03.Y</vt:lpstr>
      <vt:lpstr>'S.26.03.{01,02,03,04,05,06}'!S.26.03.05.03.Z</vt:lpstr>
      <vt:lpstr>'S.26.03.{01,02,03,04,05,06}'!S.26.03.05.03.ZHI</vt:lpstr>
      <vt:lpstr>'S.26.03.{01,02,03,04,05,06}'!S.26.03.05.TC</vt:lpstr>
      <vt:lpstr>'S.26.03.{01,02,03,04,05,06}'!S.26.03.06</vt:lpstr>
      <vt:lpstr>'S.26.03.{01,02,03,04,05,06}'!S.26.03.06.01</vt:lpstr>
      <vt:lpstr>'S.26.03.{01,02,03,04,05,06}'!S.26.03.06.01.TC</vt:lpstr>
      <vt:lpstr>'S.26.03.{01,02,03,04,05,06}'!S.26.03.06.01.TD</vt:lpstr>
      <vt:lpstr>'S.26.03.{01,02,03,04,05,06}'!S.26.03.06.01.TL</vt:lpstr>
      <vt:lpstr>'S.26.03.{01,02,03,04,05,06}'!S.26.03.06.01.TLC</vt:lpstr>
      <vt:lpstr>'S.26.03.{01,02,03,04,05,06}'!S.26.03.06.01.TT</vt:lpstr>
      <vt:lpstr>'S.26.03.{01,02,03,04,05,06}'!S.26.03.06.01.TTC</vt:lpstr>
      <vt:lpstr>'S.26.03.{01,02,03,04,05,06}'!S.26.03.06.01.X</vt:lpstr>
      <vt:lpstr>'S.26.03.{01,02,03,04,05,06}'!S.26.03.06.01.Y</vt:lpstr>
      <vt:lpstr>'S.26.03.{01,02,03,04,05,06}'!S.26.03.06.01.Z</vt:lpstr>
      <vt:lpstr>'S.26.03.{01,02,03,04,05,06}'!S.26.03.06.01.ZHI</vt:lpstr>
      <vt:lpstr>'S.26.03.{01,02,03,04,05,06}'!S.26.03.06.02</vt:lpstr>
      <vt:lpstr>'S.26.03.{01,02,03,04,05,06}'!S.26.03.06.02.TC</vt:lpstr>
      <vt:lpstr>'S.26.03.{01,02,03,04,05,06}'!S.26.03.06.02.TD</vt:lpstr>
      <vt:lpstr>'S.26.03.{01,02,03,04,05,06}'!S.26.03.06.02.TL</vt:lpstr>
      <vt:lpstr>'S.26.03.{01,02,03,04,05,06}'!S.26.03.06.02.TLC</vt:lpstr>
      <vt:lpstr>'S.26.03.{01,02,03,04,05,06}'!S.26.03.06.02.TT</vt:lpstr>
      <vt:lpstr>'S.26.03.{01,02,03,04,05,06}'!S.26.03.06.02.TTC</vt:lpstr>
      <vt:lpstr>'S.26.03.{01,02,03,04,05,06}'!S.26.03.06.02.X</vt:lpstr>
      <vt:lpstr>'S.26.03.{01,02,03,04,05,06}'!S.26.03.06.02.Y</vt:lpstr>
      <vt:lpstr>'S.26.03.{01,02,03,04,05,06}'!S.26.03.06.02.Z</vt:lpstr>
      <vt:lpstr>'S.26.03.{01,02,03,04,05,06}'!S.26.03.06.02.ZHI</vt:lpstr>
      <vt:lpstr>'S.26.03.{01,02,03,04,05,06}'!S.26.03.06.03</vt:lpstr>
      <vt:lpstr>'S.26.03.{01,02,03,04,05,06}'!S.26.03.06.03.TC</vt:lpstr>
      <vt:lpstr>'S.26.03.{01,02,03,04,05,06}'!S.26.03.06.03.TD</vt:lpstr>
      <vt:lpstr>'S.26.03.{01,02,03,04,05,06}'!S.26.03.06.03.TL</vt:lpstr>
      <vt:lpstr>'S.26.03.{01,02,03,04,05,06}'!S.26.03.06.03.TLC</vt:lpstr>
      <vt:lpstr>'S.26.03.{01,02,03,04,05,06}'!S.26.03.06.03.TT</vt:lpstr>
      <vt:lpstr>'S.26.03.{01,02,03,04,05,06}'!S.26.03.06.03.TTC</vt:lpstr>
      <vt:lpstr>'S.26.03.{01,02,03,04,05,06}'!S.26.03.06.03.Y</vt:lpstr>
      <vt:lpstr>'S.26.03.{01,02,03,04,05,06}'!S.26.03.06.03.Z</vt:lpstr>
      <vt:lpstr>'S.26.03.{01,02,03,04,05,06}'!S.26.03.06.03.ZHI</vt:lpstr>
      <vt:lpstr>'S.26.03.{01,02,03,04,05,06}'!S.26.03.06.TC</vt:lpstr>
      <vt:lpstr>'S.26.04.{01,02,03,04,05,06}'!S.26.04.01</vt:lpstr>
      <vt:lpstr>'S.26.04.{01,02,03,04,05,06}'!S.26.04.01.01</vt:lpstr>
      <vt:lpstr>'S.26.04.{01,02,03,04,05,06}'!S.26.04.01.01.TC</vt:lpstr>
      <vt:lpstr>'S.26.04.{01,02,03,04,05,06}'!S.26.04.01.01.TD</vt:lpstr>
      <vt:lpstr>'S.26.04.{01,02,03,04,05,06}'!S.26.04.01.01.TL</vt:lpstr>
      <vt:lpstr>'S.26.04.{01,02,03,04,05,06}'!S.26.04.01.01.TLC</vt:lpstr>
      <vt:lpstr>'S.26.04.{01,02,03,04,05,06}'!S.26.04.01.01.TT</vt:lpstr>
      <vt:lpstr>'S.26.04.{01,02,03,04,05,06}'!S.26.04.01.01.TTC</vt:lpstr>
      <vt:lpstr>'S.26.04.{01,02,03,04,05,06}'!S.26.04.01.01.X</vt:lpstr>
      <vt:lpstr>'S.26.04.{01,02,03,04,05,06}'!S.26.04.01.01.Y</vt:lpstr>
      <vt:lpstr>'S.26.04.{01,02,03,04,05,06}'!S.26.04.01.01.Z</vt:lpstr>
      <vt:lpstr>'S.26.04.{01,02,03,04,05,06}'!S.26.04.01.01.ZHI</vt:lpstr>
      <vt:lpstr>'S.26.04.{01,02,03,04,05,06}'!S.26.04.01.02</vt:lpstr>
      <vt:lpstr>'S.26.04.{01,02,03,04,05,06}'!S.26.04.01.02.TC</vt:lpstr>
      <vt:lpstr>'S.26.04.{01,02,03,04,05,06}'!S.26.04.01.02.TD</vt:lpstr>
      <vt:lpstr>'S.26.04.{01,02,03,04,05,06}'!S.26.04.01.02.TL</vt:lpstr>
      <vt:lpstr>'S.26.04.{01,02,03,04,05,06}'!S.26.04.01.02.TLC</vt:lpstr>
      <vt:lpstr>'S.26.04.{01,02,03,04,05,06}'!S.26.04.01.02.TT</vt:lpstr>
      <vt:lpstr>'S.26.04.{01,02,03,04,05,06}'!S.26.04.01.02.TTC</vt:lpstr>
      <vt:lpstr>'S.26.04.{01,02,03,04,05,06}'!S.26.04.01.02.X</vt:lpstr>
      <vt:lpstr>'S.26.04.{01,02,03,04,05,06}'!S.26.04.01.02.Y</vt:lpstr>
      <vt:lpstr>'S.26.04.{01,02,03,04,05,06}'!S.26.04.01.02.Z</vt:lpstr>
      <vt:lpstr>'S.26.04.{01,02,03,04,05,06}'!S.26.04.01.02.ZHI</vt:lpstr>
      <vt:lpstr>'S.26.04.{01,02,03,04,05,06}'!S.26.04.01.03</vt:lpstr>
      <vt:lpstr>'S.26.04.{01,02,03,04,05,06}'!S.26.04.01.03.TC</vt:lpstr>
      <vt:lpstr>'S.26.04.{01,02,03,04,05,06}'!S.26.04.01.03.TD</vt:lpstr>
      <vt:lpstr>'S.26.04.{01,02,03,04,05,06}'!S.26.04.01.03.TL</vt:lpstr>
      <vt:lpstr>'S.26.04.{01,02,03,04,05,06}'!S.26.04.01.03.TLC</vt:lpstr>
      <vt:lpstr>'S.26.04.{01,02,03,04,05,06}'!S.26.04.01.03.TT</vt:lpstr>
      <vt:lpstr>'S.26.04.{01,02,03,04,05,06}'!S.26.04.01.03.TTC</vt:lpstr>
      <vt:lpstr>'S.26.04.{01,02,03,04,05,06}'!S.26.04.01.03.X</vt:lpstr>
      <vt:lpstr>'S.26.04.{01,02,03,04,05,06}'!S.26.04.01.03.Y</vt:lpstr>
      <vt:lpstr>'S.26.04.{01,02,03,04,05,06}'!S.26.04.01.03.Z</vt:lpstr>
      <vt:lpstr>'S.26.04.{01,02,03,04,05,06}'!S.26.04.01.03.ZHI</vt:lpstr>
      <vt:lpstr>'S.26.04.{01,02,03,04,05,06}'!S.26.04.01.04</vt:lpstr>
      <vt:lpstr>'S.26.04.{01,02,03,04,05,06}'!S.26.04.01.04.TC</vt:lpstr>
      <vt:lpstr>'S.26.04.{01,02,03,04,05,06}'!S.26.04.01.04.TD</vt:lpstr>
      <vt:lpstr>'S.26.04.{01,02,03,04,05,06}'!S.26.04.01.04.TL</vt:lpstr>
      <vt:lpstr>'S.26.04.{01,02,03,04,05,06}'!S.26.04.01.04.TLC</vt:lpstr>
      <vt:lpstr>'S.26.04.{01,02,03,04,05,06}'!S.26.04.01.04.TT</vt:lpstr>
      <vt:lpstr>'S.26.04.{01,02,03,04,05,06}'!S.26.04.01.04.TTC</vt:lpstr>
      <vt:lpstr>'S.26.04.{01,02,03,04,05,06}'!S.26.04.01.04.X</vt:lpstr>
      <vt:lpstr>'S.26.04.{01,02,03,04,05,06}'!S.26.04.01.04.Y</vt:lpstr>
      <vt:lpstr>'S.26.04.{01,02,03,04,05,06}'!S.26.04.01.04.Z</vt:lpstr>
      <vt:lpstr>'S.26.04.{01,02,03,04,05,06}'!S.26.04.01.04.ZHI</vt:lpstr>
      <vt:lpstr>'S.26.04.{01,02,03,04,05,06}'!S.26.04.01.05</vt:lpstr>
      <vt:lpstr>'S.26.04.{01,02,03,04,05,06}'!S.26.04.01.05.TC</vt:lpstr>
      <vt:lpstr>'S.26.04.{01,02,03,04,05,06}'!S.26.04.01.05.TD</vt:lpstr>
      <vt:lpstr>'S.26.04.{01,02,03,04,05,06}'!S.26.04.01.05.TL</vt:lpstr>
      <vt:lpstr>'S.26.04.{01,02,03,04,05,06}'!S.26.04.01.05.TLC</vt:lpstr>
      <vt:lpstr>'S.26.04.{01,02,03,04,05,06}'!S.26.04.01.05.TT</vt:lpstr>
      <vt:lpstr>'S.26.04.{01,02,03,04,05,06}'!S.26.04.01.05.TTC</vt:lpstr>
      <vt:lpstr>'S.26.04.{01,02,03,04,05,06}'!S.26.04.01.05.X</vt:lpstr>
      <vt:lpstr>'S.26.04.{01,02,03,04,05,06}'!S.26.04.01.05.Y</vt:lpstr>
      <vt:lpstr>'S.26.04.{01,02,03,04,05,06}'!S.26.04.01.05.Z</vt:lpstr>
      <vt:lpstr>'S.26.04.{01,02,03,04,05,06}'!S.26.04.01.05.ZHI</vt:lpstr>
      <vt:lpstr>'S.26.04.{01,02,03,04,05,06}'!S.26.04.01.06</vt:lpstr>
      <vt:lpstr>'S.26.04.{01,02,03,04,05,06}'!S.26.04.01.06.TC</vt:lpstr>
      <vt:lpstr>'S.26.04.{01,02,03,04,05,06}'!S.26.04.01.06.TD</vt:lpstr>
      <vt:lpstr>'S.26.04.{01,02,03,04,05,06}'!S.26.04.01.06.TL</vt:lpstr>
      <vt:lpstr>'S.26.04.{01,02,03,04,05,06}'!S.26.04.01.06.TLC</vt:lpstr>
      <vt:lpstr>'S.26.04.{01,02,03,04,05,06}'!S.26.04.01.06.TT</vt:lpstr>
      <vt:lpstr>'S.26.04.{01,02,03,04,05,06}'!S.26.04.01.06.TTC</vt:lpstr>
      <vt:lpstr>'S.26.04.{01,02,03,04,05,06}'!S.26.04.01.06.X</vt:lpstr>
      <vt:lpstr>'S.26.04.{01,02,03,04,05,06}'!S.26.04.01.06.Y</vt:lpstr>
      <vt:lpstr>'S.26.04.{01,02,03,04,05,06}'!S.26.04.01.06.Z</vt:lpstr>
      <vt:lpstr>'S.26.04.{01,02,03,04,05,06}'!S.26.04.01.06.ZHI</vt:lpstr>
      <vt:lpstr>'S.26.04.{01,02,03,04,05,06}'!S.26.04.01.07</vt:lpstr>
      <vt:lpstr>'S.26.04.{01,02,03,04,05,06}'!S.26.04.01.07.TC</vt:lpstr>
      <vt:lpstr>'S.26.04.{01,02,03,04,05,06}'!S.26.04.01.07.TD</vt:lpstr>
      <vt:lpstr>'S.26.04.{01,02,03,04,05,06}'!S.26.04.01.07.TL</vt:lpstr>
      <vt:lpstr>'S.26.04.{01,02,03,04,05,06}'!S.26.04.01.07.TLC</vt:lpstr>
      <vt:lpstr>'S.26.04.{01,02,03,04,05,06}'!S.26.04.01.07.TT</vt:lpstr>
      <vt:lpstr>'S.26.04.{01,02,03,04,05,06}'!S.26.04.01.07.TTC</vt:lpstr>
      <vt:lpstr>'S.26.04.{01,02,03,04,05,06}'!S.26.04.01.07.X</vt:lpstr>
      <vt:lpstr>'S.26.04.{01,02,03,04,05,06}'!S.26.04.01.07.Y</vt:lpstr>
      <vt:lpstr>'S.26.04.{01,02,03,04,05,06}'!S.26.04.01.07.Z</vt:lpstr>
      <vt:lpstr>'S.26.04.{01,02,03,04,05,06}'!S.26.04.01.07.ZHI</vt:lpstr>
      <vt:lpstr>'S.26.04.{01,02,03,04,05,06}'!S.26.04.01.08</vt:lpstr>
      <vt:lpstr>'S.26.04.{01,02,03,04,05,06}'!S.26.04.01.08.TC</vt:lpstr>
      <vt:lpstr>'S.26.04.{01,02,03,04,05,06}'!S.26.04.01.08.TD</vt:lpstr>
      <vt:lpstr>'S.26.04.{01,02,03,04,05,06}'!S.26.04.01.08.TL</vt:lpstr>
      <vt:lpstr>'S.26.04.{01,02,03,04,05,06}'!S.26.04.01.08.TLC</vt:lpstr>
      <vt:lpstr>'S.26.04.{01,02,03,04,05,06}'!S.26.04.01.08.TT</vt:lpstr>
      <vt:lpstr>'S.26.04.{01,02,03,04,05,06}'!S.26.04.01.08.TTC</vt:lpstr>
      <vt:lpstr>'S.26.04.{01,02,03,04,05,06}'!S.26.04.01.08.Y</vt:lpstr>
      <vt:lpstr>'S.26.04.{01,02,03,04,05,06}'!S.26.04.01.08.Z</vt:lpstr>
      <vt:lpstr>'S.26.04.{01,02,03,04,05,06}'!S.26.04.01.08.ZHI</vt:lpstr>
      <vt:lpstr>'S.26.04.{01,02,03,04,05,06}'!S.26.04.01.TC</vt:lpstr>
      <vt:lpstr>'S.26.04.{01,02,03,04,05,06}'!S.26.04.02</vt:lpstr>
      <vt:lpstr>'S.26.04.{01,02,03,04,05,06}'!S.26.04.02.01</vt:lpstr>
      <vt:lpstr>'S.26.04.{01,02,03,04,05,06}'!S.26.04.02.01.TC</vt:lpstr>
      <vt:lpstr>'S.26.04.{01,02,03,04,05,06}'!S.26.04.02.01.TD</vt:lpstr>
      <vt:lpstr>'S.26.04.{01,02,03,04,05,06}'!S.26.04.02.01.TL</vt:lpstr>
      <vt:lpstr>'S.26.04.{01,02,03,04,05,06}'!S.26.04.02.01.TLC</vt:lpstr>
      <vt:lpstr>'S.26.04.{01,02,03,04,05,06}'!S.26.04.02.01.TT</vt:lpstr>
      <vt:lpstr>'S.26.04.{01,02,03,04,05,06}'!S.26.04.02.01.TTC</vt:lpstr>
      <vt:lpstr>'S.26.04.{01,02,03,04,05,06}'!S.26.04.02.01.X</vt:lpstr>
      <vt:lpstr>'S.26.04.{01,02,03,04,05,06}'!S.26.04.02.01.Y</vt:lpstr>
      <vt:lpstr>'S.26.04.{01,02,03,04,05,06}'!S.26.04.02.01.Z</vt:lpstr>
      <vt:lpstr>'S.26.04.{01,02,03,04,05,06}'!S.26.04.02.01.ZHI</vt:lpstr>
      <vt:lpstr>'S.26.04.{01,02,03,04,05,06}'!S.26.04.02.02</vt:lpstr>
      <vt:lpstr>'S.26.04.{01,02,03,04,05,06}'!S.26.04.02.02.TC</vt:lpstr>
      <vt:lpstr>'S.26.04.{01,02,03,04,05,06}'!S.26.04.02.02.TD</vt:lpstr>
      <vt:lpstr>'S.26.04.{01,02,03,04,05,06}'!S.26.04.02.02.TL</vt:lpstr>
      <vt:lpstr>'S.26.04.{01,02,03,04,05,06}'!S.26.04.02.02.TLC</vt:lpstr>
      <vt:lpstr>'S.26.04.{01,02,03,04,05,06}'!S.26.04.02.02.TT</vt:lpstr>
      <vt:lpstr>'S.26.04.{01,02,03,04,05,06}'!S.26.04.02.02.TTC</vt:lpstr>
      <vt:lpstr>'S.26.04.{01,02,03,04,05,06}'!S.26.04.02.02.X</vt:lpstr>
      <vt:lpstr>'S.26.04.{01,02,03,04,05,06}'!S.26.04.02.02.Y</vt:lpstr>
      <vt:lpstr>'S.26.04.{01,02,03,04,05,06}'!S.26.04.02.02.Z</vt:lpstr>
      <vt:lpstr>'S.26.04.{01,02,03,04,05,06}'!S.26.04.02.02.ZHI</vt:lpstr>
      <vt:lpstr>'S.26.04.{01,02,03,04,05,06}'!S.26.04.02.03</vt:lpstr>
      <vt:lpstr>'S.26.04.{01,02,03,04,05,06}'!S.26.04.02.03.TC</vt:lpstr>
      <vt:lpstr>'S.26.04.{01,02,03,04,05,06}'!S.26.04.02.03.TD</vt:lpstr>
      <vt:lpstr>'S.26.04.{01,02,03,04,05,06}'!S.26.04.02.03.TL</vt:lpstr>
      <vt:lpstr>'S.26.04.{01,02,03,04,05,06}'!S.26.04.02.03.TLC</vt:lpstr>
      <vt:lpstr>'S.26.04.{01,02,03,04,05,06}'!S.26.04.02.03.TT</vt:lpstr>
      <vt:lpstr>'S.26.04.{01,02,03,04,05,06}'!S.26.04.02.03.TTC</vt:lpstr>
      <vt:lpstr>'S.26.04.{01,02,03,04,05,06}'!S.26.04.02.03.X</vt:lpstr>
      <vt:lpstr>'S.26.04.{01,02,03,04,05,06}'!S.26.04.02.03.Y</vt:lpstr>
      <vt:lpstr>'S.26.04.{01,02,03,04,05,06}'!S.26.04.02.03.Z</vt:lpstr>
      <vt:lpstr>'S.26.04.{01,02,03,04,05,06}'!S.26.04.02.03.ZHI</vt:lpstr>
      <vt:lpstr>'S.26.04.{01,02,03,04,05,06}'!S.26.04.02.04</vt:lpstr>
      <vt:lpstr>'S.26.04.{01,02,03,04,05,06}'!S.26.04.02.04.TC</vt:lpstr>
      <vt:lpstr>'S.26.04.{01,02,03,04,05,06}'!S.26.04.02.04.TD</vt:lpstr>
      <vt:lpstr>'S.26.04.{01,02,03,04,05,06}'!S.26.04.02.04.TL</vt:lpstr>
      <vt:lpstr>'S.26.04.{01,02,03,04,05,06}'!S.26.04.02.04.TLC</vt:lpstr>
      <vt:lpstr>'S.26.04.{01,02,03,04,05,06}'!S.26.04.02.04.TT</vt:lpstr>
      <vt:lpstr>'S.26.04.{01,02,03,04,05,06}'!S.26.04.02.04.TTC</vt:lpstr>
      <vt:lpstr>'S.26.04.{01,02,03,04,05,06}'!S.26.04.02.04.X</vt:lpstr>
      <vt:lpstr>'S.26.04.{01,02,03,04,05,06}'!S.26.04.02.04.Y</vt:lpstr>
      <vt:lpstr>'S.26.04.{01,02,03,04,05,06}'!S.26.04.02.04.Z</vt:lpstr>
      <vt:lpstr>'S.26.04.{01,02,03,04,05,06}'!S.26.04.02.04.ZHI</vt:lpstr>
      <vt:lpstr>'S.26.04.{01,02,03,04,05,06}'!S.26.04.02.05</vt:lpstr>
      <vt:lpstr>'S.26.04.{01,02,03,04,05,06}'!S.26.04.02.05.TC</vt:lpstr>
      <vt:lpstr>'S.26.04.{01,02,03,04,05,06}'!S.26.04.02.05.TD</vt:lpstr>
      <vt:lpstr>'S.26.04.{01,02,03,04,05,06}'!S.26.04.02.05.TL</vt:lpstr>
      <vt:lpstr>'S.26.04.{01,02,03,04,05,06}'!S.26.04.02.05.TLC</vt:lpstr>
      <vt:lpstr>'S.26.04.{01,02,03,04,05,06}'!S.26.04.02.05.TT</vt:lpstr>
      <vt:lpstr>'S.26.04.{01,02,03,04,05,06}'!S.26.04.02.05.TTC</vt:lpstr>
      <vt:lpstr>'S.26.04.{01,02,03,04,05,06}'!S.26.04.02.05.X</vt:lpstr>
      <vt:lpstr>'S.26.04.{01,02,03,04,05,06}'!S.26.04.02.05.Y</vt:lpstr>
      <vt:lpstr>'S.26.04.{01,02,03,04,05,06}'!S.26.04.02.05.Z</vt:lpstr>
      <vt:lpstr>'S.26.04.{01,02,03,04,05,06}'!S.26.04.02.05.ZHI</vt:lpstr>
      <vt:lpstr>'S.26.04.{01,02,03,04,05,06}'!S.26.04.02.06</vt:lpstr>
      <vt:lpstr>'S.26.04.{01,02,03,04,05,06}'!S.26.04.02.06.TC</vt:lpstr>
      <vt:lpstr>'S.26.04.{01,02,03,04,05,06}'!S.26.04.02.06.TD</vt:lpstr>
      <vt:lpstr>'S.26.04.{01,02,03,04,05,06}'!S.26.04.02.06.TL</vt:lpstr>
      <vt:lpstr>'S.26.04.{01,02,03,04,05,06}'!S.26.04.02.06.TLC</vt:lpstr>
      <vt:lpstr>'S.26.04.{01,02,03,04,05,06}'!S.26.04.02.06.TT</vt:lpstr>
      <vt:lpstr>'S.26.04.{01,02,03,04,05,06}'!S.26.04.02.06.TTC</vt:lpstr>
      <vt:lpstr>'S.26.04.{01,02,03,04,05,06}'!S.26.04.02.06.X</vt:lpstr>
      <vt:lpstr>'S.26.04.{01,02,03,04,05,06}'!S.26.04.02.06.Y</vt:lpstr>
      <vt:lpstr>'S.26.04.{01,02,03,04,05,06}'!S.26.04.02.06.Z</vt:lpstr>
      <vt:lpstr>'S.26.04.{01,02,03,04,05,06}'!S.26.04.02.06.ZHI</vt:lpstr>
      <vt:lpstr>'S.26.04.{01,02,03,04,05,06}'!S.26.04.02.07</vt:lpstr>
      <vt:lpstr>'S.26.04.{01,02,03,04,05,06}'!S.26.04.02.07.TC</vt:lpstr>
      <vt:lpstr>'S.26.04.{01,02,03,04,05,06}'!S.26.04.02.07.TD</vt:lpstr>
      <vt:lpstr>'S.26.04.{01,02,03,04,05,06}'!S.26.04.02.07.TL</vt:lpstr>
      <vt:lpstr>'S.26.04.{01,02,03,04,05,06}'!S.26.04.02.07.TLC</vt:lpstr>
      <vt:lpstr>'S.26.04.{01,02,03,04,05,06}'!S.26.04.02.07.TT</vt:lpstr>
      <vt:lpstr>'S.26.04.{01,02,03,04,05,06}'!S.26.04.02.07.TTC</vt:lpstr>
      <vt:lpstr>'S.26.04.{01,02,03,04,05,06}'!S.26.04.02.07.X</vt:lpstr>
      <vt:lpstr>'S.26.04.{01,02,03,04,05,06}'!S.26.04.02.07.Y</vt:lpstr>
      <vt:lpstr>'S.26.04.{01,02,03,04,05,06}'!S.26.04.02.07.Z</vt:lpstr>
      <vt:lpstr>'S.26.04.{01,02,03,04,05,06}'!S.26.04.02.07.ZHI</vt:lpstr>
      <vt:lpstr>'S.26.04.{01,02,03,04,05,06}'!S.26.04.02.08</vt:lpstr>
      <vt:lpstr>'S.26.04.{01,02,03,04,05,06}'!S.26.04.02.08.TC</vt:lpstr>
      <vt:lpstr>'S.26.04.{01,02,03,04,05,06}'!S.26.04.02.08.TD</vt:lpstr>
      <vt:lpstr>'S.26.04.{01,02,03,04,05,06}'!S.26.04.02.08.TL</vt:lpstr>
      <vt:lpstr>'S.26.04.{01,02,03,04,05,06}'!S.26.04.02.08.TLC</vt:lpstr>
      <vt:lpstr>'S.26.04.{01,02,03,04,05,06}'!S.26.04.02.08.TT</vt:lpstr>
      <vt:lpstr>'S.26.04.{01,02,03,04,05,06}'!S.26.04.02.08.TTC</vt:lpstr>
      <vt:lpstr>'S.26.04.{01,02,03,04,05,06}'!S.26.04.02.08.Y</vt:lpstr>
      <vt:lpstr>'S.26.04.{01,02,03,04,05,06}'!S.26.04.02.08.Z</vt:lpstr>
      <vt:lpstr>'S.26.04.{01,02,03,04,05,06}'!S.26.04.02.08.ZHI</vt:lpstr>
      <vt:lpstr>'S.26.04.{01,02,03,04,05,06}'!S.26.04.02.TC</vt:lpstr>
      <vt:lpstr>'S.26.04.{01,02,03,04,05,06}'!S.26.04.03</vt:lpstr>
      <vt:lpstr>'S.26.04.{01,02,03,04,05,06}'!S.26.04.03.01</vt:lpstr>
      <vt:lpstr>'S.26.04.{01,02,03,04,05,06}'!S.26.04.03.01.TC</vt:lpstr>
      <vt:lpstr>'S.26.04.{01,02,03,04,05,06}'!S.26.04.03.01.TD</vt:lpstr>
      <vt:lpstr>'S.26.04.{01,02,03,04,05,06}'!S.26.04.03.01.TL</vt:lpstr>
      <vt:lpstr>'S.26.04.{01,02,03,04,05,06}'!S.26.04.03.01.TLC</vt:lpstr>
      <vt:lpstr>'S.26.04.{01,02,03,04,05,06}'!S.26.04.03.01.TT</vt:lpstr>
      <vt:lpstr>'S.26.04.{01,02,03,04,05,06}'!S.26.04.03.01.TTC</vt:lpstr>
      <vt:lpstr>'S.26.04.{01,02,03,04,05,06}'!S.26.04.03.01.X</vt:lpstr>
      <vt:lpstr>'S.26.04.{01,02,03,04,05,06}'!S.26.04.03.01.Y</vt:lpstr>
      <vt:lpstr>'S.26.04.{01,02,03,04,05,06}'!S.26.04.03.01.Z</vt:lpstr>
      <vt:lpstr>'S.26.04.{01,02,03,04,05,06}'!S.26.04.03.01.ZHI</vt:lpstr>
      <vt:lpstr>'S.26.04.{01,02,03,04,05,06}'!S.26.04.03.02</vt:lpstr>
      <vt:lpstr>'S.26.04.{01,02,03,04,05,06}'!S.26.04.03.02.TC</vt:lpstr>
      <vt:lpstr>'S.26.04.{01,02,03,04,05,06}'!S.26.04.03.02.TD</vt:lpstr>
      <vt:lpstr>'S.26.04.{01,02,03,04,05,06}'!S.26.04.03.02.TL</vt:lpstr>
      <vt:lpstr>'S.26.04.{01,02,03,04,05,06}'!S.26.04.03.02.TLC</vt:lpstr>
      <vt:lpstr>'S.26.04.{01,02,03,04,05,06}'!S.26.04.03.02.TT</vt:lpstr>
      <vt:lpstr>'S.26.04.{01,02,03,04,05,06}'!S.26.04.03.02.TTC</vt:lpstr>
      <vt:lpstr>'S.26.04.{01,02,03,04,05,06}'!S.26.04.03.02.X</vt:lpstr>
      <vt:lpstr>'S.26.04.{01,02,03,04,05,06}'!S.26.04.03.02.Y</vt:lpstr>
      <vt:lpstr>'S.26.04.{01,02,03,04,05,06}'!S.26.04.03.02.Z</vt:lpstr>
      <vt:lpstr>'S.26.04.{01,02,03,04,05,06}'!S.26.04.03.02.ZHI</vt:lpstr>
      <vt:lpstr>'S.26.04.{01,02,03,04,05,06}'!S.26.04.03.03</vt:lpstr>
      <vt:lpstr>'S.26.04.{01,02,03,04,05,06}'!S.26.04.03.03.TC</vt:lpstr>
      <vt:lpstr>'S.26.04.{01,02,03,04,05,06}'!S.26.04.03.03.TD</vt:lpstr>
      <vt:lpstr>'S.26.04.{01,02,03,04,05,06}'!S.26.04.03.03.TL</vt:lpstr>
      <vt:lpstr>'S.26.04.{01,02,03,04,05,06}'!S.26.04.03.03.TLC</vt:lpstr>
      <vt:lpstr>'S.26.04.{01,02,03,04,05,06}'!S.26.04.03.03.TT</vt:lpstr>
      <vt:lpstr>'S.26.04.{01,02,03,04,05,06}'!S.26.04.03.03.TTC</vt:lpstr>
      <vt:lpstr>'S.26.04.{01,02,03,04,05,06}'!S.26.04.03.03.X</vt:lpstr>
      <vt:lpstr>'S.26.04.{01,02,03,04,05,06}'!S.26.04.03.03.Y</vt:lpstr>
      <vt:lpstr>'S.26.04.{01,02,03,04,05,06}'!S.26.04.03.03.Z</vt:lpstr>
      <vt:lpstr>'S.26.04.{01,02,03,04,05,06}'!S.26.04.03.03.ZHI</vt:lpstr>
      <vt:lpstr>'S.26.04.{01,02,03,04,05,06}'!S.26.04.03.04</vt:lpstr>
      <vt:lpstr>'S.26.04.{01,02,03,04,05,06}'!S.26.04.03.04.TC</vt:lpstr>
      <vt:lpstr>'S.26.04.{01,02,03,04,05,06}'!S.26.04.03.04.TD</vt:lpstr>
      <vt:lpstr>'S.26.04.{01,02,03,04,05,06}'!S.26.04.03.04.TL</vt:lpstr>
      <vt:lpstr>'S.26.04.{01,02,03,04,05,06}'!S.26.04.03.04.TLC</vt:lpstr>
      <vt:lpstr>'S.26.04.{01,02,03,04,05,06}'!S.26.04.03.04.TT</vt:lpstr>
      <vt:lpstr>'S.26.04.{01,02,03,04,05,06}'!S.26.04.03.04.TTC</vt:lpstr>
      <vt:lpstr>'S.26.04.{01,02,03,04,05,06}'!S.26.04.03.04.X</vt:lpstr>
      <vt:lpstr>'S.26.04.{01,02,03,04,05,06}'!S.26.04.03.04.Y</vt:lpstr>
      <vt:lpstr>'S.26.04.{01,02,03,04,05,06}'!S.26.04.03.04.Z</vt:lpstr>
      <vt:lpstr>'S.26.04.{01,02,03,04,05,06}'!S.26.04.03.04.ZHI</vt:lpstr>
      <vt:lpstr>'S.26.04.{01,02,03,04,05,06}'!S.26.04.03.05</vt:lpstr>
      <vt:lpstr>'S.26.04.{01,02,03,04,05,06}'!S.26.04.03.05.TC</vt:lpstr>
      <vt:lpstr>'S.26.04.{01,02,03,04,05,06}'!S.26.04.03.05.TD</vt:lpstr>
      <vt:lpstr>'S.26.04.{01,02,03,04,05,06}'!S.26.04.03.05.TL</vt:lpstr>
      <vt:lpstr>'S.26.04.{01,02,03,04,05,06}'!S.26.04.03.05.TLC</vt:lpstr>
      <vt:lpstr>'S.26.04.{01,02,03,04,05,06}'!S.26.04.03.05.TT</vt:lpstr>
      <vt:lpstr>'S.26.04.{01,02,03,04,05,06}'!S.26.04.03.05.TTC</vt:lpstr>
      <vt:lpstr>'S.26.04.{01,02,03,04,05,06}'!S.26.04.03.05.X</vt:lpstr>
      <vt:lpstr>'S.26.04.{01,02,03,04,05,06}'!S.26.04.03.05.Y</vt:lpstr>
      <vt:lpstr>'S.26.04.{01,02,03,04,05,06}'!S.26.04.03.05.Z</vt:lpstr>
      <vt:lpstr>'S.26.04.{01,02,03,04,05,06}'!S.26.04.03.05.ZHI</vt:lpstr>
      <vt:lpstr>'S.26.04.{01,02,03,04,05,06}'!S.26.04.03.06</vt:lpstr>
      <vt:lpstr>'S.26.04.{01,02,03,04,05,06}'!S.26.04.03.06.TC</vt:lpstr>
      <vt:lpstr>'S.26.04.{01,02,03,04,05,06}'!S.26.04.03.06.TD</vt:lpstr>
      <vt:lpstr>'S.26.04.{01,02,03,04,05,06}'!S.26.04.03.06.TL</vt:lpstr>
      <vt:lpstr>'S.26.04.{01,02,03,04,05,06}'!S.26.04.03.06.TLC</vt:lpstr>
      <vt:lpstr>'S.26.04.{01,02,03,04,05,06}'!S.26.04.03.06.TT</vt:lpstr>
      <vt:lpstr>'S.26.04.{01,02,03,04,05,06}'!S.26.04.03.06.TTC</vt:lpstr>
      <vt:lpstr>'S.26.04.{01,02,03,04,05,06}'!S.26.04.03.06.X</vt:lpstr>
      <vt:lpstr>'S.26.04.{01,02,03,04,05,06}'!S.26.04.03.06.Y</vt:lpstr>
      <vt:lpstr>'S.26.04.{01,02,03,04,05,06}'!S.26.04.03.06.Z</vt:lpstr>
      <vt:lpstr>'S.26.04.{01,02,03,04,05,06}'!S.26.04.03.06.ZHI</vt:lpstr>
      <vt:lpstr>'S.26.04.{01,02,03,04,05,06}'!S.26.04.03.07</vt:lpstr>
      <vt:lpstr>'S.26.04.{01,02,03,04,05,06}'!S.26.04.03.07.TC</vt:lpstr>
      <vt:lpstr>'S.26.04.{01,02,03,04,05,06}'!S.26.04.03.07.TD</vt:lpstr>
      <vt:lpstr>'S.26.04.{01,02,03,04,05,06}'!S.26.04.03.07.TL</vt:lpstr>
      <vt:lpstr>'S.26.04.{01,02,03,04,05,06}'!S.26.04.03.07.TLC</vt:lpstr>
      <vt:lpstr>'S.26.04.{01,02,03,04,05,06}'!S.26.04.03.07.TT</vt:lpstr>
      <vt:lpstr>'S.26.04.{01,02,03,04,05,06}'!S.26.04.03.07.TTC</vt:lpstr>
      <vt:lpstr>'S.26.04.{01,02,03,04,05,06}'!S.26.04.03.07.X</vt:lpstr>
      <vt:lpstr>'S.26.04.{01,02,03,04,05,06}'!S.26.04.03.07.Y</vt:lpstr>
      <vt:lpstr>'S.26.04.{01,02,03,04,05,06}'!S.26.04.03.07.Z</vt:lpstr>
      <vt:lpstr>'S.26.04.{01,02,03,04,05,06}'!S.26.04.03.07.ZHI</vt:lpstr>
      <vt:lpstr>'S.26.04.{01,02,03,04,05,06}'!S.26.04.03.08</vt:lpstr>
      <vt:lpstr>'S.26.04.{01,02,03,04,05,06}'!S.26.04.03.08.TC</vt:lpstr>
      <vt:lpstr>'S.26.04.{01,02,03,04,05,06}'!S.26.04.03.08.TD</vt:lpstr>
      <vt:lpstr>'S.26.04.{01,02,03,04,05,06}'!S.26.04.03.08.TL</vt:lpstr>
      <vt:lpstr>'S.26.04.{01,02,03,04,05,06}'!S.26.04.03.08.TLC</vt:lpstr>
      <vt:lpstr>'S.26.04.{01,02,03,04,05,06}'!S.26.04.03.08.TT</vt:lpstr>
      <vt:lpstr>'S.26.04.{01,02,03,04,05,06}'!S.26.04.03.08.TTC</vt:lpstr>
      <vt:lpstr>'S.26.04.{01,02,03,04,05,06}'!S.26.04.03.08.Y</vt:lpstr>
      <vt:lpstr>'S.26.04.{01,02,03,04,05,06}'!S.26.04.03.08.Z</vt:lpstr>
      <vt:lpstr>'S.26.04.{01,02,03,04,05,06}'!S.26.04.03.08.ZHI</vt:lpstr>
      <vt:lpstr>'S.26.04.{01,02,03,04,05,06}'!S.26.04.03.TC</vt:lpstr>
      <vt:lpstr>'S.26.04.{01,02,03,04,05,06}'!S.26.04.04</vt:lpstr>
      <vt:lpstr>'S.26.04.{01,02,03,04,05,06}'!S.26.04.04.01</vt:lpstr>
      <vt:lpstr>'S.26.04.{01,02,03,04,05,06}'!S.26.04.04.01.TC</vt:lpstr>
      <vt:lpstr>'S.26.04.{01,02,03,04,05,06}'!S.26.04.04.01.TD</vt:lpstr>
      <vt:lpstr>'S.26.04.{01,02,03,04,05,06}'!S.26.04.04.01.TL</vt:lpstr>
      <vt:lpstr>'S.26.04.{01,02,03,04,05,06}'!S.26.04.04.01.TLC</vt:lpstr>
      <vt:lpstr>'S.26.04.{01,02,03,04,05,06}'!S.26.04.04.01.TT</vt:lpstr>
      <vt:lpstr>'S.26.04.{01,02,03,04,05,06}'!S.26.04.04.01.TTC</vt:lpstr>
      <vt:lpstr>'S.26.04.{01,02,03,04,05,06}'!S.26.04.04.01.X</vt:lpstr>
      <vt:lpstr>'S.26.04.{01,02,03,04,05,06}'!S.26.04.04.01.Y</vt:lpstr>
      <vt:lpstr>'S.26.04.{01,02,03,04,05,06}'!S.26.04.04.01.Z</vt:lpstr>
      <vt:lpstr>'S.26.04.{01,02,03,04,05,06}'!S.26.04.04.01.ZHI</vt:lpstr>
      <vt:lpstr>'S.26.04.{01,02,03,04,05,06}'!S.26.04.04.02</vt:lpstr>
      <vt:lpstr>'S.26.04.{01,02,03,04,05,06}'!S.26.04.04.02.TC</vt:lpstr>
      <vt:lpstr>'S.26.04.{01,02,03,04,05,06}'!S.26.04.04.02.TD</vt:lpstr>
      <vt:lpstr>'S.26.04.{01,02,03,04,05,06}'!S.26.04.04.02.TL</vt:lpstr>
      <vt:lpstr>'S.26.04.{01,02,03,04,05,06}'!S.26.04.04.02.TLC</vt:lpstr>
      <vt:lpstr>'S.26.04.{01,02,03,04,05,06}'!S.26.04.04.02.TT</vt:lpstr>
      <vt:lpstr>'S.26.04.{01,02,03,04,05,06}'!S.26.04.04.02.TTC</vt:lpstr>
      <vt:lpstr>'S.26.04.{01,02,03,04,05,06}'!S.26.04.04.02.X</vt:lpstr>
      <vt:lpstr>'S.26.04.{01,02,03,04,05,06}'!S.26.04.04.02.Y</vt:lpstr>
      <vt:lpstr>'S.26.04.{01,02,03,04,05,06}'!S.26.04.04.02.Z</vt:lpstr>
      <vt:lpstr>'S.26.04.{01,02,03,04,05,06}'!S.26.04.04.02.ZHI</vt:lpstr>
      <vt:lpstr>'S.26.04.{01,02,03,04,05,06}'!S.26.04.04.03</vt:lpstr>
      <vt:lpstr>'S.26.04.{01,02,03,04,05,06}'!S.26.04.04.03.TC</vt:lpstr>
      <vt:lpstr>'S.26.04.{01,02,03,04,05,06}'!S.26.04.04.03.TD</vt:lpstr>
      <vt:lpstr>'S.26.04.{01,02,03,04,05,06}'!S.26.04.04.03.TL</vt:lpstr>
      <vt:lpstr>'S.26.04.{01,02,03,04,05,06}'!S.26.04.04.03.TLC</vt:lpstr>
      <vt:lpstr>'S.26.04.{01,02,03,04,05,06}'!S.26.04.04.03.TT</vt:lpstr>
      <vt:lpstr>'S.26.04.{01,02,03,04,05,06}'!S.26.04.04.03.TTC</vt:lpstr>
      <vt:lpstr>'S.26.04.{01,02,03,04,05,06}'!S.26.04.04.03.X</vt:lpstr>
      <vt:lpstr>'S.26.04.{01,02,03,04,05,06}'!S.26.04.04.03.Y</vt:lpstr>
      <vt:lpstr>'S.26.04.{01,02,03,04,05,06}'!S.26.04.04.03.Z</vt:lpstr>
      <vt:lpstr>'S.26.04.{01,02,03,04,05,06}'!S.26.04.04.03.ZHI</vt:lpstr>
      <vt:lpstr>'S.26.04.{01,02,03,04,05,06}'!S.26.04.04.04</vt:lpstr>
      <vt:lpstr>'S.26.04.{01,02,03,04,05,06}'!S.26.04.04.04.TC</vt:lpstr>
      <vt:lpstr>'S.26.04.{01,02,03,04,05,06}'!S.26.04.04.04.TD</vt:lpstr>
      <vt:lpstr>'S.26.04.{01,02,03,04,05,06}'!S.26.04.04.04.TL</vt:lpstr>
      <vt:lpstr>'S.26.04.{01,02,03,04,05,06}'!S.26.04.04.04.TLC</vt:lpstr>
      <vt:lpstr>'S.26.04.{01,02,03,04,05,06}'!S.26.04.04.04.TT</vt:lpstr>
      <vt:lpstr>'S.26.04.{01,02,03,04,05,06}'!S.26.04.04.04.TTC</vt:lpstr>
      <vt:lpstr>'S.26.04.{01,02,03,04,05,06}'!S.26.04.04.04.X</vt:lpstr>
      <vt:lpstr>'S.26.04.{01,02,03,04,05,06}'!S.26.04.04.04.Y</vt:lpstr>
      <vt:lpstr>'S.26.04.{01,02,03,04,05,06}'!S.26.04.04.04.Z</vt:lpstr>
      <vt:lpstr>'S.26.04.{01,02,03,04,05,06}'!S.26.04.04.04.ZHI</vt:lpstr>
      <vt:lpstr>'S.26.04.{01,02,03,04,05,06}'!S.26.04.04.05</vt:lpstr>
      <vt:lpstr>'S.26.04.{01,02,03,04,05,06}'!S.26.04.04.05.TC</vt:lpstr>
      <vt:lpstr>'S.26.04.{01,02,03,04,05,06}'!S.26.04.04.05.TD</vt:lpstr>
      <vt:lpstr>'S.26.04.{01,02,03,04,05,06}'!S.26.04.04.05.TL</vt:lpstr>
      <vt:lpstr>'S.26.04.{01,02,03,04,05,06}'!S.26.04.04.05.TLC</vt:lpstr>
      <vt:lpstr>'S.26.04.{01,02,03,04,05,06}'!S.26.04.04.05.TT</vt:lpstr>
      <vt:lpstr>'S.26.04.{01,02,03,04,05,06}'!S.26.04.04.05.TTC</vt:lpstr>
      <vt:lpstr>'S.26.04.{01,02,03,04,05,06}'!S.26.04.04.05.X</vt:lpstr>
      <vt:lpstr>'S.26.04.{01,02,03,04,05,06}'!S.26.04.04.05.Y</vt:lpstr>
      <vt:lpstr>'S.26.04.{01,02,03,04,05,06}'!S.26.04.04.05.Z</vt:lpstr>
      <vt:lpstr>'S.26.04.{01,02,03,04,05,06}'!S.26.04.04.05.ZHI</vt:lpstr>
      <vt:lpstr>'S.26.04.{01,02,03,04,05,06}'!S.26.04.04.06</vt:lpstr>
      <vt:lpstr>'S.26.04.{01,02,03,04,05,06}'!S.26.04.04.06.TC</vt:lpstr>
      <vt:lpstr>'S.26.04.{01,02,03,04,05,06}'!S.26.04.04.06.TD</vt:lpstr>
      <vt:lpstr>'S.26.04.{01,02,03,04,05,06}'!S.26.04.04.06.TL</vt:lpstr>
      <vt:lpstr>'S.26.04.{01,02,03,04,05,06}'!S.26.04.04.06.TLC</vt:lpstr>
      <vt:lpstr>'S.26.04.{01,02,03,04,05,06}'!S.26.04.04.06.TT</vt:lpstr>
      <vt:lpstr>'S.26.04.{01,02,03,04,05,06}'!S.26.04.04.06.TTC</vt:lpstr>
      <vt:lpstr>'S.26.04.{01,02,03,04,05,06}'!S.26.04.04.06.X</vt:lpstr>
      <vt:lpstr>'S.26.04.{01,02,03,04,05,06}'!S.26.04.04.06.Y</vt:lpstr>
      <vt:lpstr>'S.26.04.{01,02,03,04,05,06}'!S.26.04.04.06.Z</vt:lpstr>
      <vt:lpstr>'S.26.04.{01,02,03,04,05,06}'!S.26.04.04.06.ZHI</vt:lpstr>
      <vt:lpstr>'S.26.04.{01,02,03,04,05,06}'!S.26.04.04.07</vt:lpstr>
      <vt:lpstr>'S.26.04.{01,02,03,04,05,06}'!S.26.04.04.07.TC</vt:lpstr>
      <vt:lpstr>'S.26.04.{01,02,03,04,05,06}'!S.26.04.04.07.TD</vt:lpstr>
      <vt:lpstr>'S.26.04.{01,02,03,04,05,06}'!S.26.04.04.07.TL</vt:lpstr>
      <vt:lpstr>'S.26.04.{01,02,03,04,05,06}'!S.26.04.04.07.TLC</vt:lpstr>
      <vt:lpstr>'S.26.04.{01,02,03,04,05,06}'!S.26.04.04.07.TT</vt:lpstr>
      <vt:lpstr>'S.26.04.{01,02,03,04,05,06}'!S.26.04.04.07.TTC</vt:lpstr>
      <vt:lpstr>'S.26.04.{01,02,03,04,05,06}'!S.26.04.04.07.X</vt:lpstr>
      <vt:lpstr>'S.26.04.{01,02,03,04,05,06}'!S.26.04.04.07.Y</vt:lpstr>
      <vt:lpstr>'S.26.04.{01,02,03,04,05,06}'!S.26.04.04.07.Z</vt:lpstr>
      <vt:lpstr>'S.26.04.{01,02,03,04,05,06}'!S.26.04.04.07.ZHI</vt:lpstr>
      <vt:lpstr>'S.26.04.{01,02,03,04,05,06}'!S.26.04.04.08</vt:lpstr>
      <vt:lpstr>'S.26.04.{01,02,03,04,05,06}'!S.26.04.04.08.TC</vt:lpstr>
      <vt:lpstr>'S.26.04.{01,02,03,04,05,06}'!S.26.04.04.08.TD</vt:lpstr>
      <vt:lpstr>'S.26.04.{01,02,03,04,05,06}'!S.26.04.04.08.TL</vt:lpstr>
      <vt:lpstr>'S.26.04.{01,02,03,04,05,06}'!S.26.04.04.08.TLC</vt:lpstr>
      <vt:lpstr>'S.26.04.{01,02,03,04,05,06}'!S.26.04.04.08.TT</vt:lpstr>
      <vt:lpstr>'S.26.04.{01,02,03,04,05,06}'!S.26.04.04.08.TTC</vt:lpstr>
      <vt:lpstr>'S.26.04.{01,02,03,04,05,06}'!S.26.04.04.08.Y</vt:lpstr>
      <vt:lpstr>'S.26.04.{01,02,03,04,05,06}'!S.26.04.04.08.Z</vt:lpstr>
      <vt:lpstr>'S.26.04.{01,02,03,04,05,06}'!S.26.04.04.08.ZHI</vt:lpstr>
      <vt:lpstr>'S.26.04.{01,02,03,04,05,06}'!S.26.04.04.TC</vt:lpstr>
      <vt:lpstr>'S.26.04.{01,02,03,04,05,06}'!S.26.04.05</vt:lpstr>
      <vt:lpstr>'S.26.04.{01,02,03,04,05,06}'!S.26.04.05.01</vt:lpstr>
      <vt:lpstr>'S.26.04.{01,02,03,04,05,06}'!S.26.04.05.01.TC</vt:lpstr>
      <vt:lpstr>'S.26.04.{01,02,03,04,05,06}'!S.26.04.05.01.TD</vt:lpstr>
      <vt:lpstr>'S.26.04.{01,02,03,04,05,06}'!S.26.04.05.01.TL</vt:lpstr>
      <vt:lpstr>'S.26.04.{01,02,03,04,05,06}'!S.26.04.05.01.TLC</vt:lpstr>
      <vt:lpstr>'S.26.04.{01,02,03,04,05,06}'!S.26.04.05.01.TT</vt:lpstr>
      <vt:lpstr>'S.26.04.{01,02,03,04,05,06}'!S.26.04.05.01.TTC</vt:lpstr>
      <vt:lpstr>'S.26.04.{01,02,03,04,05,06}'!S.26.04.05.01.X</vt:lpstr>
      <vt:lpstr>'S.26.04.{01,02,03,04,05,06}'!S.26.04.05.01.Y</vt:lpstr>
      <vt:lpstr>'S.26.04.{01,02,03,04,05,06}'!S.26.04.05.01.Z</vt:lpstr>
      <vt:lpstr>'S.26.04.{01,02,03,04,05,06}'!S.26.04.05.01.ZHI</vt:lpstr>
      <vt:lpstr>'S.26.04.{01,02,03,04,05,06}'!S.26.04.05.02</vt:lpstr>
      <vt:lpstr>'S.26.04.{01,02,03,04,05,06}'!S.26.04.05.02.TC</vt:lpstr>
      <vt:lpstr>'S.26.04.{01,02,03,04,05,06}'!S.26.04.05.02.TD</vt:lpstr>
      <vt:lpstr>'S.26.04.{01,02,03,04,05,06}'!S.26.04.05.02.TL</vt:lpstr>
      <vt:lpstr>'S.26.04.{01,02,03,04,05,06}'!S.26.04.05.02.TLC</vt:lpstr>
      <vt:lpstr>'S.26.04.{01,02,03,04,05,06}'!S.26.04.05.02.TT</vt:lpstr>
      <vt:lpstr>'S.26.04.{01,02,03,04,05,06}'!S.26.04.05.02.TTC</vt:lpstr>
      <vt:lpstr>'S.26.04.{01,02,03,04,05,06}'!S.26.04.05.02.X</vt:lpstr>
      <vt:lpstr>'S.26.04.{01,02,03,04,05,06}'!S.26.04.05.02.Y</vt:lpstr>
      <vt:lpstr>'S.26.04.{01,02,03,04,05,06}'!S.26.04.05.02.Z</vt:lpstr>
      <vt:lpstr>'S.26.04.{01,02,03,04,05,06}'!S.26.04.05.02.ZHI</vt:lpstr>
      <vt:lpstr>'S.26.04.{01,02,03,04,05,06}'!S.26.04.05.03</vt:lpstr>
      <vt:lpstr>'S.26.04.{01,02,03,04,05,06}'!S.26.04.05.03.TC</vt:lpstr>
      <vt:lpstr>'S.26.04.{01,02,03,04,05,06}'!S.26.04.05.03.TD</vt:lpstr>
      <vt:lpstr>'S.26.04.{01,02,03,04,05,06}'!S.26.04.05.03.TL</vt:lpstr>
      <vt:lpstr>'S.26.04.{01,02,03,04,05,06}'!S.26.04.05.03.TLC</vt:lpstr>
      <vt:lpstr>'S.26.04.{01,02,03,04,05,06}'!S.26.04.05.03.TT</vt:lpstr>
      <vt:lpstr>'S.26.04.{01,02,03,04,05,06}'!S.26.04.05.03.TTC</vt:lpstr>
      <vt:lpstr>'S.26.04.{01,02,03,04,05,06}'!S.26.04.05.03.X</vt:lpstr>
      <vt:lpstr>'S.26.04.{01,02,03,04,05,06}'!S.26.04.05.03.Y</vt:lpstr>
      <vt:lpstr>'S.26.04.{01,02,03,04,05,06}'!S.26.04.05.03.Z</vt:lpstr>
      <vt:lpstr>'S.26.04.{01,02,03,04,05,06}'!S.26.04.05.03.ZHI</vt:lpstr>
      <vt:lpstr>'S.26.04.{01,02,03,04,05,06}'!S.26.04.05.04</vt:lpstr>
      <vt:lpstr>'S.26.04.{01,02,03,04,05,06}'!S.26.04.05.04.TC</vt:lpstr>
      <vt:lpstr>'S.26.04.{01,02,03,04,05,06}'!S.26.04.05.04.TD</vt:lpstr>
      <vt:lpstr>'S.26.04.{01,02,03,04,05,06}'!S.26.04.05.04.TL</vt:lpstr>
      <vt:lpstr>'S.26.04.{01,02,03,04,05,06}'!S.26.04.05.04.TLC</vt:lpstr>
      <vt:lpstr>'S.26.04.{01,02,03,04,05,06}'!S.26.04.05.04.TT</vt:lpstr>
      <vt:lpstr>'S.26.04.{01,02,03,04,05,06}'!S.26.04.05.04.TTC</vt:lpstr>
      <vt:lpstr>'S.26.04.{01,02,03,04,05,06}'!S.26.04.05.04.X</vt:lpstr>
      <vt:lpstr>'S.26.04.{01,02,03,04,05,06}'!S.26.04.05.04.Y</vt:lpstr>
      <vt:lpstr>'S.26.04.{01,02,03,04,05,06}'!S.26.04.05.04.Z</vt:lpstr>
      <vt:lpstr>'S.26.04.{01,02,03,04,05,06}'!S.26.04.05.04.ZHI</vt:lpstr>
      <vt:lpstr>'S.26.04.{01,02,03,04,05,06}'!S.26.04.05.05</vt:lpstr>
      <vt:lpstr>'S.26.04.{01,02,03,04,05,06}'!S.26.04.05.05.TC</vt:lpstr>
      <vt:lpstr>'S.26.04.{01,02,03,04,05,06}'!S.26.04.05.05.TD</vt:lpstr>
      <vt:lpstr>'S.26.04.{01,02,03,04,05,06}'!S.26.04.05.05.TL</vt:lpstr>
      <vt:lpstr>'S.26.04.{01,02,03,04,05,06}'!S.26.04.05.05.TLC</vt:lpstr>
      <vt:lpstr>'S.26.04.{01,02,03,04,05,06}'!S.26.04.05.05.TT</vt:lpstr>
      <vt:lpstr>'S.26.04.{01,02,03,04,05,06}'!S.26.04.05.05.TTC</vt:lpstr>
      <vt:lpstr>'S.26.04.{01,02,03,04,05,06}'!S.26.04.05.05.X</vt:lpstr>
      <vt:lpstr>'S.26.04.{01,02,03,04,05,06}'!S.26.04.05.05.Y</vt:lpstr>
      <vt:lpstr>'S.26.04.{01,02,03,04,05,06}'!S.26.04.05.05.Z</vt:lpstr>
      <vt:lpstr>'S.26.04.{01,02,03,04,05,06}'!S.26.04.05.05.ZHI</vt:lpstr>
      <vt:lpstr>'S.26.04.{01,02,03,04,05,06}'!S.26.04.05.06</vt:lpstr>
      <vt:lpstr>'S.26.04.{01,02,03,04,05,06}'!S.26.04.05.06.TC</vt:lpstr>
      <vt:lpstr>'S.26.04.{01,02,03,04,05,06}'!S.26.04.05.06.TD</vt:lpstr>
      <vt:lpstr>'S.26.04.{01,02,03,04,05,06}'!S.26.04.05.06.TL</vt:lpstr>
      <vt:lpstr>'S.26.04.{01,02,03,04,05,06}'!S.26.04.05.06.TLC</vt:lpstr>
      <vt:lpstr>'S.26.04.{01,02,03,04,05,06}'!S.26.04.05.06.TT</vt:lpstr>
      <vt:lpstr>'S.26.04.{01,02,03,04,05,06}'!S.26.04.05.06.TTC</vt:lpstr>
      <vt:lpstr>'S.26.04.{01,02,03,04,05,06}'!S.26.04.05.06.X</vt:lpstr>
      <vt:lpstr>'S.26.04.{01,02,03,04,05,06}'!S.26.04.05.06.Y</vt:lpstr>
      <vt:lpstr>'S.26.04.{01,02,03,04,05,06}'!S.26.04.05.06.Z</vt:lpstr>
      <vt:lpstr>'S.26.04.{01,02,03,04,05,06}'!S.26.04.05.06.ZHI</vt:lpstr>
      <vt:lpstr>'S.26.04.{01,02,03,04,05,06}'!S.26.04.05.07</vt:lpstr>
      <vt:lpstr>'S.26.04.{01,02,03,04,05,06}'!S.26.04.05.07.TC</vt:lpstr>
      <vt:lpstr>'S.26.04.{01,02,03,04,05,06}'!S.26.04.05.07.TD</vt:lpstr>
      <vt:lpstr>'S.26.04.{01,02,03,04,05,06}'!S.26.04.05.07.TL</vt:lpstr>
      <vt:lpstr>'S.26.04.{01,02,03,04,05,06}'!S.26.04.05.07.TLC</vt:lpstr>
      <vt:lpstr>'S.26.04.{01,02,03,04,05,06}'!S.26.04.05.07.TT</vt:lpstr>
      <vt:lpstr>'S.26.04.{01,02,03,04,05,06}'!S.26.04.05.07.TTC</vt:lpstr>
      <vt:lpstr>'S.26.04.{01,02,03,04,05,06}'!S.26.04.05.07.X</vt:lpstr>
      <vt:lpstr>'S.26.04.{01,02,03,04,05,06}'!S.26.04.05.07.Y</vt:lpstr>
      <vt:lpstr>'S.26.04.{01,02,03,04,05,06}'!S.26.04.05.07.Z</vt:lpstr>
      <vt:lpstr>'S.26.04.{01,02,03,04,05,06}'!S.26.04.05.07.ZHI</vt:lpstr>
      <vt:lpstr>'S.26.04.{01,02,03,04,05,06}'!S.26.04.05.08</vt:lpstr>
      <vt:lpstr>'S.26.04.{01,02,03,04,05,06}'!S.26.04.05.08.TC</vt:lpstr>
      <vt:lpstr>'S.26.04.{01,02,03,04,05,06}'!S.26.04.05.08.TD</vt:lpstr>
      <vt:lpstr>'S.26.04.{01,02,03,04,05,06}'!S.26.04.05.08.TL</vt:lpstr>
      <vt:lpstr>'S.26.04.{01,02,03,04,05,06}'!S.26.04.05.08.TLC</vt:lpstr>
      <vt:lpstr>'S.26.04.{01,02,03,04,05,06}'!S.26.04.05.08.TT</vt:lpstr>
      <vt:lpstr>'S.26.04.{01,02,03,04,05,06}'!S.26.04.05.08.TTC</vt:lpstr>
      <vt:lpstr>'S.26.04.{01,02,03,04,05,06}'!S.26.04.05.08.Y</vt:lpstr>
      <vt:lpstr>'S.26.04.{01,02,03,04,05,06}'!S.26.04.05.08.Z</vt:lpstr>
      <vt:lpstr>'S.26.04.{01,02,03,04,05,06}'!S.26.04.05.08.ZHI</vt:lpstr>
      <vt:lpstr>'S.26.04.{01,02,03,04,05,06}'!S.26.04.05.TC</vt:lpstr>
      <vt:lpstr>'S.26.04.{01,02,03,04,05,06}'!S.26.04.06</vt:lpstr>
      <vt:lpstr>'S.26.04.{01,02,03,04,05,06}'!S.26.04.06.01</vt:lpstr>
      <vt:lpstr>'S.26.04.{01,02,03,04,05,06}'!S.26.04.06.01.TC</vt:lpstr>
      <vt:lpstr>'S.26.04.{01,02,03,04,05,06}'!S.26.04.06.01.TD</vt:lpstr>
      <vt:lpstr>'S.26.04.{01,02,03,04,05,06}'!S.26.04.06.01.TL</vt:lpstr>
      <vt:lpstr>'S.26.04.{01,02,03,04,05,06}'!S.26.04.06.01.TLC</vt:lpstr>
      <vt:lpstr>'S.26.04.{01,02,03,04,05,06}'!S.26.04.06.01.TT</vt:lpstr>
      <vt:lpstr>'S.26.04.{01,02,03,04,05,06}'!S.26.04.06.01.TTC</vt:lpstr>
      <vt:lpstr>'S.26.04.{01,02,03,04,05,06}'!S.26.04.06.01.X</vt:lpstr>
      <vt:lpstr>'S.26.04.{01,02,03,04,05,06}'!S.26.04.06.01.Y</vt:lpstr>
      <vt:lpstr>'S.26.04.{01,02,03,04,05,06}'!S.26.04.06.01.Z</vt:lpstr>
      <vt:lpstr>'S.26.04.{01,02,03,04,05,06}'!S.26.04.06.01.ZHI</vt:lpstr>
      <vt:lpstr>'S.26.04.{01,02,03,04,05,06}'!S.26.04.06.02</vt:lpstr>
      <vt:lpstr>'S.26.04.{01,02,03,04,05,06}'!S.26.04.06.02.TC</vt:lpstr>
      <vt:lpstr>'S.26.04.{01,02,03,04,05,06}'!S.26.04.06.02.TD</vt:lpstr>
      <vt:lpstr>'S.26.04.{01,02,03,04,05,06}'!S.26.04.06.02.TL</vt:lpstr>
      <vt:lpstr>'S.26.04.{01,02,03,04,05,06}'!S.26.04.06.02.TLC</vt:lpstr>
      <vt:lpstr>'S.26.04.{01,02,03,04,05,06}'!S.26.04.06.02.TT</vt:lpstr>
      <vt:lpstr>'S.26.04.{01,02,03,04,05,06}'!S.26.04.06.02.TTC</vt:lpstr>
      <vt:lpstr>'S.26.04.{01,02,03,04,05,06}'!S.26.04.06.02.X</vt:lpstr>
      <vt:lpstr>'S.26.04.{01,02,03,04,05,06}'!S.26.04.06.02.Y</vt:lpstr>
      <vt:lpstr>'S.26.04.{01,02,03,04,05,06}'!S.26.04.06.02.Z</vt:lpstr>
      <vt:lpstr>'S.26.04.{01,02,03,04,05,06}'!S.26.04.06.02.ZHI</vt:lpstr>
      <vt:lpstr>'S.26.04.{01,02,03,04,05,06}'!S.26.04.06.03</vt:lpstr>
      <vt:lpstr>'S.26.04.{01,02,03,04,05,06}'!S.26.04.06.03.TC</vt:lpstr>
      <vt:lpstr>'S.26.04.{01,02,03,04,05,06}'!S.26.04.06.03.TD</vt:lpstr>
      <vt:lpstr>'S.26.04.{01,02,03,04,05,06}'!S.26.04.06.03.TL</vt:lpstr>
      <vt:lpstr>'S.26.04.{01,02,03,04,05,06}'!S.26.04.06.03.TLC</vt:lpstr>
      <vt:lpstr>'S.26.04.{01,02,03,04,05,06}'!S.26.04.06.03.TT</vt:lpstr>
      <vt:lpstr>'S.26.04.{01,02,03,04,05,06}'!S.26.04.06.03.TTC</vt:lpstr>
      <vt:lpstr>'S.26.04.{01,02,03,04,05,06}'!S.26.04.06.03.X</vt:lpstr>
      <vt:lpstr>'S.26.04.{01,02,03,04,05,06}'!S.26.04.06.03.Y</vt:lpstr>
      <vt:lpstr>'S.26.04.{01,02,03,04,05,06}'!S.26.04.06.03.Z</vt:lpstr>
      <vt:lpstr>'S.26.04.{01,02,03,04,05,06}'!S.26.04.06.03.ZHI</vt:lpstr>
      <vt:lpstr>'S.26.04.{01,02,03,04,05,06}'!S.26.04.06.04</vt:lpstr>
      <vt:lpstr>'S.26.04.{01,02,03,04,05,06}'!S.26.04.06.04.TC</vt:lpstr>
      <vt:lpstr>'S.26.04.{01,02,03,04,05,06}'!S.26.04.06.04.TD</vt:lpstr>
      <vt:lpstr>'S.26.04.{01,02,03,04,05,06}'!S.26.04.06.04.TL</vt:lpstr>
      <vt:lpstr>'S.26.04.{01,02,03,04,05,06}'!S.26.04.06.04.TLC</vt:lpstr>
      <vt:lpstr>'S.26.04.{01,02,03,04,05,06}'!S.26.04.06.04.TT</vt:lpstr>
      <vt:lpstr>'S.26.04.{01,02,03,04,05,06}'!S.26.04.06.04.TTC</vt:lpstr>
      <vt:lpstr>'S.26.04.{01,02,03,04,05,06}'!S.26.04.06.04.X</vt:lpstr>
      <vt:lpstr>'S.26.04.{01,02,03,04,05,06}'!S.26.04.06.04.Y</vt:lpstr>
      <vt:lpstr>'S.26.04.{01,02,03,04,05,06}'!S.26.04.06.04.Z</vt:lpstr>
      <vt:lpstr>'S.26.04.{01,02,03,04,05,06}'!S.26.04.06.04.ZHI</vt:lpstr>
      <vt:lpstr>'S.26.04.{01,02,03,04,05,06}'!S.26.04.06.05</vt:lpstr>
      <vt:lpstr>'S.26.04.{01,02,03,04,05,06}'!S.26.04.06.05.TC</vt:lpstr>
      <vt:lpstr>'S.26.04.{01,02,03,04,05,06}'!S.26.04.06.05.TD</vt:lpstr>
      <vt:lpstr>'S.26.04.{01,02,03,04,05,06}'!S.26.04.06.05.TL</vt:lpstr>
      <vt:lpstr>'S.26.04.{01,02,03,04,05,06}'!S.26.04.06.05.TLC</vt:lpstr>
      <vt:lpstr>'S.26.04.{01,02,03,04,05,06}'!S.26.04.06.05.TT</vt:lpstr>
      <vt:lpstr>'S.26.04.{01,02,03,04,05,06}'!S.26.04.06.05.TTC</vt:lpstr>
      <vt:lpstr>'S.26.04.{01,02,03,04,05,06}'!S.26.04.06.05.X</vt:lpstr>
      <vt:lpstr>'S.26.04.{01,02,03,04,05,06}'!S.26.04.06.05.Y</vt:lpstr>
      <vt:lpstr>'S.26.04.{01,02,03,04,05,06}'!S.26.04.06.05.Z</vt:lpstr>
      <vt:lpstr>'S.26.04.{01,02,03,04,05,06}'!S.26.04.06.05.ZHI</vt:lpstr>
      <vt:lpstr>'S.26.04.{01,02,03,04,05,06}'!S.26.04.06.06</vt:lpstr>
      <vt:lpstr>'S.26.04.{01,02,03,04,05,06}'!S.26.04.06.06.TC</vt:lpstr>
      <vt:lpstr>'S.26.04.{01,02,03,04,05,06}'!S.26.04.06.06.TD</vt:lpstr>
      <vt:lpstr>'S.26.04.{01,02,03,04,05,06}'!S.26.04.06.06.TL</vt:lpstr>
      <vt:lpstr>'S.26.04.{01,02,03,04,05,06}'!S.26.04.06.06.TLC</vt:lpstr>
      <vt:lpstr>'S.26.04.{01,02,03,04,05,06}'!S.26.04.06.06.TT</vt:lpstr>
      <vt:lpstr>'S.26.04.{01,02,03,04,05,06}'!S.26.04.06.06.TTC</vt:lpstr>
      <vt:lpstr>'S.26.04.{01,02,03,04,05,06}'!S.26.04.06.06.X</vt:lpstr>
      <vt:lpstr>'S.26.04.{01,02,03,04,05,06}'!S.26.04.06.06.Y</vt:lpstr>
      <vt:lpstr>'S.26.04.{01,02,03,04,05,06}'!S.26.04.06.06.Z</vt:lpstr>
      <vt:lpstr>'S.26.04.{01,02,03,04,05,06}'!S.26.04.06.06.ZHI</vt:lpstr>
      <vt:lpstr>'S.26.04.{01,02,03,04,05,06}'!S.26.04.06.07</vt:lpstr>
      <vt:lpstr>'S.26.04.{01,02,03,04,05,06}'!S.26.04.06.07.TC</vt:lpstr>
      <vt:lpstr>'S.26.04.{01,02,03,04,05,06}'!S.26.04.06.07.TD</vt:lpstr>
      <vt:lpstr>'S.26.04.{01,02,03,04,05,06}'!S.26.04.06.07.TL</vt:lpstr>
      <vt:lpstr>'S.26.04.{01,02,03,04,05,06}'!S.26.04.06.07.TLC</vt:lpstr>
      <vt:lpstr>'S.26.04.{01,02,03,04,05,06}'!S.26.04.06.07.TT</vt:lpstr>
      <vt:lpstr>'S.26.04.{01,02,03,04,05,06}'!S.26.04.06.07.TTC</vt:lpstr>
      <vt:lpstr>'S.26.04.{01,02,03,04,05,06}'!S.26.04.06.07.X</vt:lpstr>
      <vt:lpstr>'S.26.04.{01,02,03,04,05,06}'!S.26.04.06.07.Y</vt:lpstr>
      <vt:lpstr>'S.26.04.{01,02,03,04,05,06}'!S.26.04.06.07.Z</vt:lpstr>
      <vt:lpstr>'S.26.04.{01,02,03,04,05,06}'!S.26.04.06.07.ZHI</vt:lpstr>
      <vt:lpstr>'S.26.04.{01,02,03,04,05,06}'!S.26.04.06.08</vt:lpstr>
      <vt:lpstr>'S.26.04.{01,02,03,04,05,06}'!S.26.04.06.08.TC</vt:lpstr>
      <vt:lpstr>'S.26.04.{01,02,03,04,05,06}'!S.26.04.06.08.TD</vt:lpstr>
      <vt:lpstr>'S.26.04.{01,02,03,04,05,06}'!S.26.04.06.08.TL</vt:lpstr>
      <vt:lpstr>'S.26.04.{01,02,03,04,05,06}'!S.26.04.06.08.TLC</vt:lpstr>
      <vt:lpstr>'S.26.04.{01,02,03,04,05,06}'!S.26.04.06.08.TT</vt:lpstr>
      <vt:lpstr>'S.26.04.{01,02,03,04,05,06}'!S.26.04.06.08.TTC</vt:lpstr>
      <vt:lpstr>'S.26.04.{01,02,03,04,05,06}'!S.26.04.06.08.Y</vt:lpstr>
      <vt:lpstr>'S.26.04.{01,02,03,04,05,06}'!S.26.04.06.08.Z</vt:lpstr>
      <vt:lpstr>'S.26.04.{01,02,03,04,05,06}'!S.26.04.06.08.ZHI</vt:lpstr>
      <vt:lpstr>'S.26.04.{01,02,03,04,05,06}'!S.26.04.06.TC</vt:lpstr>
      <vt:lpstr>'S.26.05.{01,02,03,04,05,06}'!S.26.05.01</vt:lpstr>
      <vt:lpstr>'S.26.05.{01,02,03,04,05,06}'!S.26.05.01.01</vt:lpstr>
      <vt:lpstr>'S.26.05.{01,02,03,04,05,06}'!S.26.05.01.01.TC</vt:lpstr>
      <vt:lpstr>'S.26.05.{01,02,03,04,05,06}'!S.26.05.01.01.TD</vt:lpstr>
      <vt:lpstr>'S.26.05.{01,02,03,04,05,06}'!S.26.05.01.01.TL</vt:lpstr>
      <vt:lpstr>'S.26.05.{01,02,03,04,05,06}'!S.26.05.01.01.TLC</vt:lpstr>
      <vt:lpstr>'S.26.05.{01,02,03,04,05,06}'!S.26.05.01.01.TT</vt:lpstr>
      <vt:lpstr>'S.26.05.{01,02,03,04,05,06}'!S.26.05.01.01.TTC</vt:lpstr>
      <vt:lpstr>'S.26.05.{01,02,03,04,05,06}'!S.26.05.01.01.X</vt:lpstr>
      <vt:lpstr>'S.26.05.{01,02,03,04,05,06}'!S.26.05.01.01.Y</vt:lpstr>
      <vt:lpstr>'S.26.05.{01,02,03,04,05,06}'!S.26.05.01.01.Z</vt:lpstr>
      <vt:lpstr>'S.26.05.{01,02,03,04,05,06}'!S.26.05.01.01.ZHI</vt:lpstr>
      <vt:lpstr>'S.26.05.{01,02,03,04,05,06}'!S.26.05.01.02</vt:lpstr>
      <vt:lpstr>'S.26.05.{01,02,03,04,05,06}'!S.26.05.01.02.TD</vt:lpstr>
      <vt:lpstr>'S.26.05.{01,02,03,04,05,06}'!S.26.05.01.02.TL</vt:lpstr>
      <vt:lpstr>'S.26.05.{01,02,03,04,05,06}'!S.26.05.01.02.TLC</vt:lpstr>
      <vt:lpstr>'S.26.05.{01,02,03,04,05,06}'!S.26.05.01.02.TT</vt:lpstr>
      <vt:lpstr>'S.26.05.{01,02,03,04,05,06}'!S.26.05.01.02.TTC</vt:lpstr>
      <vt:lpstr>'S.26.05.{01,02,03,04,05,06}'!S.26.05.01.02.X</vt:lpstr>
      <vt:lpstr>'S.26.05.{01,02,03,04,05,06}'!S.26.05.01.02.Y</vt:lpstr>
      <vt:lpstr>'S.26.05.{01,02,03,04,05,06}'!S.26.05.01.02.Z</vt:lpstr>
      <vt:lpstr>'S.26.05.{01,02,03,04,05,06}'!S.26.05.01.02.ZHI</vt:lpstr>
      <vt:lpstr>'S.26.05.{01,02,03,04,05,06}'!S.26.05.01.03</vt:lpstr>
      <vt:lpstr>'S.26.05.{01,02,03,04,05,06}'!S.26.05.01.03.TD</vt:lpstr>
      <vt:lpstr>'S.26.05.{01,02,03,04,05,06}'!S.26.05.01.03.TL</vt:lpstr>
      <vt:lpstr>'S.26.05.{01,02,03,04,05,06}'!S.26.05.01.03.TLC</vt:lpstr>
      <vt:lpstr>'S.26.05.{01,02,03,04,05,06}'!S.26.05.01.03.TT</vt:lpstr>
      <vt:lpstr>'S.26.05.{01,02,03,04,05,06}'!S.26.05.01.03.TTC</vt:lpstr>
      <vt:lpstr>'S.26.05.{01,02,03,04,05,06}'!S.26.05.01.03.X</vt:lpstr>
      <vt:lpstr>'S.26.05.{01,02,03,04,05,06}'!S.26.05.01.03.Y</vt:lpstr>
      <vt:lpstr>'S.26.05.{01,02,03,04,05,06}'!S.26.05.01.03.Z</vt:lpstr>
      <vt:lpstr>'S.26.05.{01,02,03,04,05,06}'!S.26.05.01.03.ZHI</vt:lpstr>
      <vt:lpstr>'S.26.05.{01,02,03,04,05,06}'!S.26.05.01.04</vt:lpstr>
      <vt:lpstr>'S.26.05.{01,02,03,04,05,06}'!S.26.05.01.04.TD</vt:lpstr>
      <vt:lpstr>'S.26.05.{01,02,03,04,05,06}'!S.26.05.01.04.TL</vt:lpstr>
      <vt:lpstr>'S.26.05.{01,02,03,04,05,06}'!S.26.05.01.04.TLC</vt:lpstr>
      <vt:lpstr>'S.26.05.{01,02,03,04,05,06}'!S.26.05.01.04.TT</vt:lpstr>
      <vt:lpstr>'S.26.05.{01,02,03,04,05,06}'!S.26.05.01.04.TTC</vt:lpstr>
      <vt:lpstr>'S.26.05.{01,02,03,04,05,06}'!S.26.05.01.04.X</vt:lpstr>
      <vt:lpstr>'S.26.05.{01,02,03,04,05,06}'!S.26.05.01.04.Y</vt:lpstr>
      <vt:lpstr>'S.26.05.{01,02,03,04,05,06}'!S.26.05.01.04.Z</vt:lpstr>
      <vt:lpstr>'S.26.05.{01,02,03,04,05,06}'!S.26.05.01.04.ZHI</vt:lpstr>
      <vt:lpstr>'S.26.05.{01,02,03,04,05,06}'!S.26.05.01.05</vt:lpstr>
      <vt:lpstr>'S.26.05.{01,02,03,04,05,06}'!S.26.05.01.05.TD</vt:lpstr>
      <vt:lpstr>'S.26.05.{01,02,03,04,05,06}'!S.26.05.01.05.TL</vt:lpstr>
      <vt:lpstr>'S.26.05.{01,02,03,04,05,06}'!S.26.05.01.05.TLC</vt:lpstr>
      <vt:lpstr>'S.26.05.{01,02,03,04,05,06}'!S.26.05.01.05.TT</vt:lpstr>
      <vt:lpstr>'S.26.05.{01,02,03,04,05,06}'!S.26.05.01.05.TTC</vt:lpstr>
      <vt:lpstr>'S.26.05.{01,02,03,04,05,06}'!S.26.05.01.05.Y</vt:lpstr>
      <vt:lpstr>'S.26.05.{01,02,03,04,05,06}'!S.26.05.01.05.Z</vt:lpstr>
      <vt:lpstr>'S.26.05.{01,02,03,04,05,06}'!S.26.05.01.05.ZHI</vt:lpstr>
      <vt:lpstr>'S.26.05.{01,02,03,04,05,06}'!S.26.05.01.TC</vt:lpstr>
      <vt:lpstr>'S.26.05.{01,02,03,04,05,06}'!S.26.05.02</vt:lpstr>
      <vt:lpstr>'S.26.05.{01,02,03,04,05,06}'!S.26.05.02.01</vt:lpstr>
      <vt:lpstr>'S.26.05.{01,02,03,04,05,06}'!S.26.05.02.01.TC</vt:lpstr>
      <vt:lpstr>'S.26.05.{01,02,03,04,05,06}'!S.26.05.02.01.TD</vt:lpstr>
      <vt:lpstr>'S.26.05.{01,02,03,04,05,06}'!S.26.05.02.01.TL</vt:lpstr>
      <vt:lpstr>'S.26.05.{01,02,03,04,05,06}'!S.26.05.02.01.TLC</vt:lpstr>
      <vt:lpstr>'S.26.05.{01,02,03,04,05,06}'!S.26.05.02.01.TT</vt:lpstr>
      <vt:lpstr>'S.26.05.{01,02,03,04,05,06}'!S.26.05.02.01.TTC</vt:lpstr>
      <vt:lpstr>'S.26.05.{01,02,03,04,05,06}'!S.26.05.02.01.X</vt:lpstr>
      <vt:lpstr>'S.26.05.{01,02,03,04,05,06}'!S.26.05.02.01.Y</vt:lpstr>
      <vt:lpstr>'S.26.05.{01,02,03,04,05,06}'!S.26.05.02.01.Z</vt:lpstr>
      <vt:lpstr>'S.26.05.{01,02,03,04,05,06}'!S.26.05.02.01.ZHI</vt:lpstr>
      <vt:lpstr>'S.26.05.{01,02,03,04,05,06}'!S.26.05.02.02</vt:lpstr>
      <vt:lpstr>'S.26.05.{01,02,03,04,05,06}'!S.26.05.02.02.TD</vt:lpstr>
      <vt:lpstr>'S.26.05.{01,02,03,04,05,06}'!S.26.05.02.02.TL</vt:lpstr>
      <vt:lpstr>'S.26.05.{01,02,03,04,05,06}'!S.26.05.02.02.TLC</vt:lpstr>
      <vt:lpstr>'S.26.05.{01,02,03,04,05,06}'!S.26.05.02.02.TT</vt:lpstr>
      <vt:lpstr>'S.26.05.{01,02,03,04,05,06}'!S.26.05.02.02.TTC</vt:lpstr>
      <vt:lpstr>'S.26.05.{01,02,03,04,05,06}'!S.26.05.02.02.X</vt:lpstr>
      <vt:lpstr>'S.26.05.{01,02,03,04,05,06}'!S.26.05.02.02.Y</vt:lpstr>
      <vt:lpstr>'S.26.05.{01,02,03,04,05,06}'!S.26.05.02.02.Z</vt:lpstr>
      <vt:lpstr>'S.26.05.{01,02,03,04,05,06}'!S.26.05.02.02.ZHI</vt:lpstr>
      <vt:lpstr>'S.26.05.{01,02,03,04,05,06}'!S.26.05.02.03</vt:lpstr>
      <vt:lpstr>'S.26.05.{01,02,03,04,05,06}'!S.26.05.02.03.TD</vt:lpstr>
      <vt:lpstr>'S.26.05.{01,02,03,04,05,06}'!S.26.05.02.03.TL</vt:lpstr>
      <vt:lpstr>'S.26.05.{01,02,03,04,05,06}'!S.26.05.02.03.TLC</vt:lpstr>
      <vt:lpstr>'S.26.05.{01,02,03,04,05,06}'!S.26.05.02.03.TT</vt:lpstr>
      <vt:lpstr>'S.26.05.{01,02,03,04,05,06}'!S.26.05.02.03.TTC</vt:lpstr>
      <vt:lpstr>'S.26.05.{01,02,03,04,05,06}'!S.26.05.02.03.X</vt:lpstr>
      <vt:lpstr>'S.26.05.{01,02,03,04,05,06}'!S.26.05.02.03.Y</vt:lpstr>
      <vt:lpstr>'S.26.05.{01,02,03,04,05,06}'!S.26.05.02.03.Z</vt:lpstr>
      <vt:lpstr>'S.26.05.{01,02,03,04,05,06}'!S.26.05.02.03.ZHI</vt:lpstr>
      <vt:lpstr>'S.26.05.{01,02,03,04,05,06}'!S.26.05.02.04</vt:lpstr>
      <vt:lpstr>'S.26.05.{01,02,03,04,05,06}'!S.26.05.02.04.TD</vt:lpstr>
      <vt:lpstr>'S.26.05.{01,02,03,04,05,06}'!S.26.05.02.04.TL</vt:lpstr>
      <vt:lpstr>'S.26.05.{01,02,03,04,05,06}'!S.26.05.02.04.TLC</vt:lpstr>
      <vt:lpstr>'S.26.05.{01,02,03,04,05,06}'!S.26.05.02.04.TT</vt:lpstr>
      <vt:lpstr>'S.26.05.{01,02,03,04,05,06}'!S.26.05.02.04.TTC</vt:lpstr>
      <vt:lpstr>'S.26.05.{01,02,03,04,05,06}'!S.26.05.02.04.X</vt:lpstr>
      <vt:lpstr>'S.26.05.{01,02,03,04,05,06}'!S.26.05.02.04.Y</vt:lpstr>
      <vt:lpstr>'S.26.05.{01,02,03,04,05,06}'!S.26.05.02.04.Z</vt:lpstr>
      <vt:lpstr>'S.26.05.{01,02,03,04,05,06}'!S.26.05.02.04.ZHI</vt:lpstr>
      <vt:lpstr>'S.26.05.{01,02,03,04,05,06}'!S.26.05.02.05</vt:lpstr>
      <vt:lpstr>'S.26.05.{01,02,03,04,05,06}'!S.26.05.02.05.TD</vt:lpstr>
      <vt:lpstr>'S.26.05.{01,02,03,04,05,06}'!S.26.05.02.05.TL</vt:lpstr>
      <vt:lpstr>'S.26.05.{01,02,03,04,05,06}'!S.26.05.02.05.TLC</vt:lpstr>
      <vt:lpstr>'S.26.05.{01,02,03,04,05,06}'!S.26.05.02.05.TT</vt:lpstr>
      <vt:lpstr>'S.26.05.{01,02,03,04,05,06}'!S.26.05.02.05.TTC</vt:lpstr>
      <vt:lpstr>'S.26.05.{01,02,03,04,05,06}'!S.26.05.02.05.Y</vt:lpstr>
      <vt:lpstr>'S.26.05.{01,02,03,04,05,06}'!S.26.05.02.05.Z</vt:lpstr>
      <vt:lpstr>'S.26.05.{01,02,03,04,05,06}'!S.26.05.02.05.ZHI</vt:lpstr>
      <vt:lpstr>'S.26.05.{01,02,03,04,05,06}'!S.26.05.02.TC</vt:lpstr>
      <vt:lpstr>'S.26.05.{01,02,03,04,05,06}'!S.26.05.03</vt:lpstr>
      <vt:lpstr>'S.26.05.{01,02,03,04,05,06}'!S.26.05.03.01</vt:lpstr>
      <vt:lpstr>'S.26.05.{01,02,03,04,05,06}'!S.26.05.03.01.TC</vt:lpstr>
      <vt:lpstr>'S.26.05.{01,02,03,04,05,06}'!S.26.05.03.01.TD</vt:lpstr>
      <vt:lpstr>'S.26.05.{01,02,03,04,05,06}'!S.26.05.03.01.TL</vt:lpstr>
      <vt:lpstr>'S.26.05.{01,02,03,04,05,06}'!S.26.05.03.01.TLC</vt:lpstr>
      <vt:lpstr>'S.26.05.{01,02,03,04,05,06}'!S.26.05.03.01.TT</vt:lpstr>
      <vt:lpstr>'S.26.05.{01,02,03,04,05,06}'!S.26.05.03.01.TTC</vt:lpstr>
      <vt:lpstr>'S.26.05.{01,02,03,04,05,06}'!S.26.05.03.01.X</vt:lpstr>
      <vt:lpstr>'S.26.05.{01,02,03,04,05,06}'!S.26.05.03.01.Y</vt:lpstr>
      <vt:lpstr>'S.26.05.{01,02,03,04,05,06}'!S.26.05.03.01.Z</vt:lpstr>
      <vt:lpstr>'S.26.05.{01,02,03,04,05,06}'!S.26.05.03.01.ZHI</vt:lpstr>
      <vt:lpstr>'S.26.05.{01,02,03,04,05,06}'!S.26.05.03.02</vt:lpstr>
      <vt:lpstr>'S.26.05.{01,02,03,04,05,06}'!S.26.05.03.02.TD</vt:lpstr>
      <vt:lpstr>'S.26.05.{01,02,03,04,05,06}'!S.26.05.03.02.TL</vt:lpstr>
      <vt:lpstr>'S.26.05.{01,02,03,04,05,06}'!S.26.05.03.02.TLC</vt:lpstr>
      <vt:lpstr>'S.26.05.{01,02,03,04,05,06}'!S.26.05.03.02.TT</vt:lpstr>
      <vt:lpstr>'S.26.05.{01,02,03,04,05,06}'!S.26.05.03.02.TTC</vt:lpstr>
      <vt:lpstr>'S.26.05.{01,02,03,04,05,06}'!S.26.05.03.02.X</vt:lpstr>
      <vt:lpstr>'S.26.05.{01,02,03,04,05,06}'!S.26.05.03.02.Y</vt:lpstr>
      <vt:lpstr>'S.26.05.{01,02,03,04,05,06}'!S.26.05.03.02.Z</vt:lpstr>
      <vt:lpstr>'S.26.05.{01,02,03,04,05,06}'!S.26.05.03.02.ZHI</vt:lpstr>
      <vt:lpstr>'S.26.05.{01,02,03,04,05,06}'!S.26.05.03.03</vt:lpstr>
      <vt:lpstr>'S.26.05.{01,02,03,04,05,06}'!S.26.05.03.03.TD</vt:lpstr>
      <vt:lpstr>'S.26.05.{01,02,03,04,05,06}'!S.26.05.03.03.TL</vt:lpstr>
      <vt:lpstr>'S.26.05.{01,02,03,04,05,06}'!S.26.05.03.03.TLC</vt:lpstr>
      <vt:lpstr>'S.26.05.{01,02,03,04,05,06}'!S.26.05.03.03.TT</vt:lpstr>
      <vt:lpstr>'S.26.05.{01,02,03,04,05,06}'!S.26.05.03.03.TTC</vt:lpstr>
      <vt:lpstr>'S.26.05.{01,02,03,04,05,06}'!S.26.05.03.03.X</vt:lpstr>
      <vt:lpstr>'S.26.05.{01,02,03,04,05,06}'!S.26.05.03.03.Y</vt:lpstr>
      <vt:lpstr>'S.26.05.{01,02,03,04,05,06}'!S.26.05.03.03.Z</vt:lpstr>
      <vt:lpstr>'S.26.05.{01,02,03,04,05,06}'!S.26.05.03.03.ZHI</vt:lpstr>
      <vt:lpstr>'S.26.05.{01,02,03,04,05,06}'!S.26.05.03.04</vt:lpstr>
      <vt:lpstr>'S.26.05.{01,02,03,04,05,06}'!S.26.05.03.04.TD</vt:lpstr>
      <vt:lpstr>'S.26.05.{01,02,03,04,05,06}'!S.26.05.03.04.TL</vt:lpstr>
      <vt:lpstr>'S.26.05.{01,02,03,04,05,06}'!S.26.05.03.04.TLC</vt:lpstr>
      <vt:lpstr>'S.26.05.{01,02,03,04,05,06}'!S.26.05.03.04.TT</vt:lpstr>
      <vt:lpstr>'S.26.05.{01,02,03,04,05,06}'!S.26.05.03.04.TTC</vt:lpstr>
      <vt:lpstr>'S.26.05.{01,02,03,04,05,06}'!S.26.05.03.04.X</vt:lpstr>
      <vt:lpstr>'S.26.05.{01,02,03,04,05,06}'!S.26.05.03.04.Y</vt:lpstr>
      <vt:lpstr>'S.26.05.{01,02,03,04,05,06}'!S.26.05.03.04.Z</vt:lpstr>
      <vt:lpstr>'S.26.05.{01,02,03,04,05,06}'!S.26.05.03.04.ZHI</vt:lpstr>
      <vt:lpstr>'S.26.05.{01,02,03,04,05,06}'!S.26.05.03.05</vt:lpstr>
      <vt:lpstr>'S.26.05.{01,02,03,04,05,06}'!S.26.05.03.05.TD</vt:lpstr>
      <vt:lpstr>'S.26.05.{01,02,03,04,05,06}'!S.26.05.03.05.TL</vt:lpstr>
      <vt:lpstr>'S.26.05.{01,02,03,04,05,06}'!S.26.05.03.05.TLC</vt:lpstr>
      <vt:lpstr>'S.26.05.{01,02,03,04,05,06}'!S.26.05.03.05.TT</vt:lpstr>
      <vt:lpstr>'S.26.05.{01,02,03,04,05,06}'!S.26.05.03.05.TTC</vt:lpstr>
      <vt:lpstr>'S.26.05.{01,02,03,04,05,06}'!S.26.05.03.05.Y</vt:lpstr>
      <vt:lpstr>'S.26.05.{01,02,03,04,05,06}'!S.26.05.03.05.Z</vt:lpstr>
      <vt:lpstr>'S.26.05.{01,02,03,04,05,06}'!S.26.05.03.05.ZHI</vt:lpstr>
      <vt:lpstr>'S.26.05.{01,02,03,04,05,06}'!S.26.05.03.TC</vt:lpstr>
      <vt:lpstr>'S.26.05.{01,02,03,04,05,06}'!S.26.05.04</vt:lpstr>
      <vt:lpstr>'S.26.05.{01,02,03,04,05,06}'!S.26.05.04.01</vt:lpstr>
      <vt:lpstr>'S.26.05.{01,02,03,04,05,06}'!S.26.05.04.01.TC</vt:lpstr>
      <vt:lpstr>'S.26.05.{01,02,03,04,05,06}'!S.26.05.04.01.TD</vt:lpstr>
      <vt:lpstr>'S.26.05.{01,02,03,04,05,06}'!S.26.05.04.01.TL</vt:lpstr>
      <vt:lpstr>'S.26.05.{01,02,03,04,05,06}'!S.26.05.04.01.TLC</vt:lpstr>
      <vt:lpstr>'S.26.05.{01,02,03,04,05,06}'!S.26.05.04.01.TT</vt:lpstr>
      <vt:lpstr>'S.26.05.{01,02,03,04,05,06}'!S.26.05.04.01.TTC</vt:lpstr>
      <vt:lpstr>'S.26.05.{01,02,03,04,05,06}'!S.26.05.04.01.X</vt:lpstr>
      <vt:lpstr>'S.26.05.{01,02,03,04,05,06}'!S.26.05.04.01.Y</vt:lpstr>
      <vt:lpstr>'S.26.05.{01,02,03,04,05,06}'!S.26.05.04.01.Z</vt:lpstr>
      <vt:lpstr>'S.26.05.{01,02,03,04,05,06}'!S.26.05.04.01.ZHI</vt:lpstr>
      <vt:lpstr>'S.26.05.{01,02,03,04,05,06}'!S.26.05.04.02</vt:lpstr>
      <vt:lpstr>'S.26.05.{01,02,03,04,05,06}'!S.26.05.04.02.TD</vt:lpstr>
      <vt:lpstr>'S.26.05.{01,02,03,04,05,06}'!S.26.05.04.02.TL</vt:lpstr>
      <vt:lpstr>'S.26.05.{01,02,03,04,05,06}'!S.26.05.04.02.TLC</vt:lpstr>
      <vt:lpstr>'S.26.05.{01,02,03,04,05,06}'!S.26.05.04.02.TT</vt:lpstr>
      <vt:lpstr>'S.26.05.{01,02,03,04,05,06}'!S.26.05.04.02.TTC</vt:lpstr>
      <vt:lpstr>'S.26.05.{01,02,03,04,05,06}'!S.26.05.04.02.X</vt:lpstr>
      <vt:lpstr>'S.26.05.{01,02,03,04,05,06}'!S.26.05.04.02.Y</vt:lpstr>
      <vt:lpstr>'S.26.05.{01,02,03,04,05,06}'!S.26.05.04.02.Z</vt:lpstr>
      <vt:lpstr>'S.26.05.{01,02,03,04,05,06}'!S.26.05.04.02.ZHI</vt:lpstr>
      <vt:lpstr>'S.26.05.{01,02,03,04,05,06}'!S.26.05.04.03</vt:lpstr>
      <vt:lpstr>'S.26.05.{01,02,03,04,05,06}'!S.26.05.04.03.TD</vt:lpstr>
      <vt:lpstr>'S.26.05.{01,02,03,04,05,06}'!S.26.05.04.03.TL</vt:lpstr>
      <vt:lpstr>'S.26.05.{01,02,03,04,05,06}'!S.26.05.04.03.TLC</vt:lpstr>
      <vt:lpstr>'S.26.05.{01,02,03,04,05,06}'!S.26.05.04.03.TT</vt:lpstr>
      <vt:lpstr>'S.26.05.{01,02,03,04,05,06}'!S.26.05.04.03.TTC</vt:lpstr>
      <vt:lpstr>'S.26.05.{01,02,03,04,05,06}'!S.26.05.04.03.X</vt:lpstr>
      <vt:lpstr>'S.26.05.{01,02,03,04,05,06}'!S.26.05.04.03.Y</vt:lpstr>
      <vt:lpstr>'S.26.05.{01,02,03,04,05,06}'!S.26.05.04.03.Z</vt:lpstr>
      <vt:lpstr>'S.26.05.{01,02,03,04,05,06}'!S.26.05.04.03.ZHI</vt:lpstr>
      <vt:lpstr>'S.26.05.{01,02,03,04,05,06}'!S.26.05.04.04</vt:lpstr>
      <vt:lpstr>'S.26.05.{01,02,03,04,05,06}'!S.26.05.04.04.TD</vt:lpstr>
      <vt:lpstr>'S.26.05.{01,02,03,04,05,06}'!S.26.05.04.04.TL</vt:lpstr>
      <vt:lpstr>'S.26.05.{01,02,03,04,05,06}'!S.26.05.04.04.TLC</vt:lpstr>
      <vt:lpstr>'S.26.05.{01,02,03,04,05,06}'!S.26.05.04.04.TT</vt:lpstr>
      <vt:lpstr>'S.26.05.{01,02,03,04,05,06}'!S.26.05.04.04.TTC</vt:lpstr>
      <vt:lpstr>'S.26.05.{01,02,03,04,05,06}'!S.26.05.04.04.X</vt:lpstr>
      <vt:lpstr>'S.26.05.{01,02,03,04,05,06}'!S.26.05.04.04.Y</vt:lpstr>
      <vt:lpstr>'S.26.05.{01,02,03,04,05,06}'!S.26.05.04.04.Z</vt:lpstr>
      <vt:lpstr>'S.26.05.{01,02,03,04,05,06}'!S.26.05.04.04.ZHI</vt:lpstr>
      <vt:lpstr>'S.26.05.{01,02,03,04,05,06}'!S.26.05.04.05</vt:lpstr>
      <vt:lpstr>'S.26.05.{01,02,03,04,05,06}'!S.26.05.04.05.TD</vt:lpstr>
      <vt:lpstr>'S.26.05.{01,02,03,04,05,06}'!S.26.05.04.05.TL</vt:lpstr>
      <vt:lpstr>'S.26.05.{01,02,03,04,05,06}'!S.26.05.04.05.TLC</vt:lpstr>
      <vt:lpstr>'S.26.05.{01,02,03,04,05,06}'!S.26.05.04.05.TT</vt:lpstr>
      <vt:lpstr>'S.26.05.{01,02,03,04,05,06}'!S.26.05.04.05.TTC</vt:lpstr>
      <vt:lpstr>'S.26.05.{01,02,03,04,05,06}'!S.26.05.04.05.Y</vt:lpstr>
      <vt:lpstr>'S.26.05.{01,02,03,04,05,06}'!S.26.05.04.05.Z</vt:lpstr>
      <vt:lpstr>'S.26.05.{01,02,03,04,05,06}'!S.26.05.04.05.ZHI</vt:lpstr>
      <vt:lpstr>'S.26.05.{01,02,03,04,05,06}'!S.26.05.04.TC</vt:lpstr>
      <vt:lpstr>'S.26.05.{01,02,03,04,05,06}'!S.26.05.05</vt:lpstr>
      <vt:lpstr>'S.26.05.{01,02,03,04,05,06}'!S.26.05.05.01</vt:lpstr>
      <vt:lpstr>'S.26.05.{01,02,03,04,05,06}'!S.26.05.05.01.TC</vt:lpstr>
      <vt:lpstr>'S.26.05.{01,02,03,04,05,06}'!S.26.05.05.01.TD</vt:lpstr>
      <vt:lpstr>'S.26.05.{01,02,03,04,05,06}'!S.26.05.05.01.TL</vt:lpstr>
      <vt:lpstr>'S.26.05.{01,02,03,04,05,06}'!S.26.05.05.01.TLC</vt:lpstr>
      <vt:lpstr>'S.26.05.{01,02,03,04,05,06}'!S.26.05.05.01.TT</vt:lpstr>
      <vt:lpstr>'S.26.05.{01,02,03,04,05,06}'!S.26.05.05.01.TTC</vt:lpstr>
      <vt:lpstr>'S.26.05.{01,02,03,04,05,06}'!S.26.05.05.01.X</vt:lpstr>
      <vt:lpstr>'S.26.05.{01,02,03,04,05,06}'!S.26.05.05.01.Y</vt:lpstr>
      <vt:lpstr>'S.26.05.{01,02,03,04,05,06}'!S.26.05.05.01.Z</vt:lpstr>
      <vt:lpstr>'S.26.05.{01,02,03,04,05,06}'!S.26.05.05.01.ZHI</vt:lpstr>
      <vt:lpstr>'S.26.05.{01,02,03,04,05,06}'!S.26.05.05.02</vt:lpstr>
      <vt:lpstr>'S.26.05.{01,02,03,04,05,06}'!S.26.05.05.02.TD</vt:lpstr>
      <vt:lpstr>'S.26.05.{01,02,03,04,05,06}'!S.26.05.05.02.TL</vt:lpstr>
      <vt:lpstr>'S.26.05.{01,02,03,04,05,06}'!S.26.05.05.02.TLC</vt:lpstr>
      <vt:lpstr>'S.26.05.{01,02,03,04,05,06}'!S.26.05.05.02.TT</vt:lpstr>
      <vt:lpstr>'S.26.05.{01,02,03,04,05,06}'!S.26.05.05.02.TTC</vt:lpstr>
      <vt:lpstr>'S.26.05.{01,02,03,04,05,06}'!S.26.05.05.02.X</vt:lpstr>
      <vt:lpstr>'S.26.05.{01,02,03,04,05,06}'!S.26.05.05.02.Y</vt:lpstr>
      <vt:lpstr>'S.26.05.{01,02,03,04,05,06}'!S.26.05.05.02.Z</vt:lpstr>
      <vt:lpstr>'S.26.05.{01,02,03,04,05,06}'!S.26.05.05.02.ZHI</vt:lpstr>
      <vt:lpstr>'S.26.05.{01,02,03,04,05,06}'!S.26.05.05.03</vt:lpstr>
      <vt:lpstr>'S.26.05.{01,02,03,04,05,06}'!S.26.05.05.03.TD</vt:lpstr>
      <vt:lpstr>'S.26.05.{01,02,03,04,05,06}'!S.26.05.05.03.TL</vt:lpstr>
      <vt:lpstr>'S.26.05.{01,02,03,04,05,06}'!S.26.05.05.03.TLC</vt:lpstr>
      <vt:lpstr>'S.26.05.{01,02,03,04,05,06}'!S.26.05.05.03.TT</vt:lpstr>
      <vt:lpstr>'S.26.05.{01,02,03,04,05,06}'!S.26.05.05.03.TTC</vt:lpstr>
      <vt:lpstr>'S.26.05.{01,02,03,04,05,06}'!S.26.05.05.03.X</vt:lpstr>
      <vt:lpstr>'S.26.05.{01,02,03,04,05,06}'!S.26.05.05.03.Y</vt:lpstr>
      <vt:lpstr>'S.26.05.{01,02,03,04,05,06}'!S.26.05.05.03.Z</vt:lpstr>
      <vt:lpstr>'S.26.05.{01,02,03,04,05,06}'!S.26.05.05.03.ZHI</vt:lpstr>
      <vt:lpstr>'S.26.05.{01,02,03,04,05,06}'!S.26.05.05.04</vt:lpstr>
      <vt:lpstr>'S.26.05.{01,02,03,04,05,06}'!S.26.05.05.04.TD</vt:lpstr>
      <vt:lpstr>'S.26.05.{01,02,03,04,05,06}'!S.26.05.05.04.TL</vt:lpstr>
      <vt:lpstr>'S.26.05.{01,02,03,04,05,06}'!S.26.05.05.04.TLC</vt:lpstr>
      <vt:lpstr>'S.26.05.{01,02,03,04,05,06}'!S.26.05.05.04.TT</vt:lpstr>
      <vt:lpstr>'S.26.05.{01,02,03,04,05,06}'!S.26.05.05.04.TTC</vt:lpstr>
      <vt:lpstr>'S.26.05.{01,02,03,04,05,06}'!S.26.05.05.04.X</vt:lpstr>
      <vt:lpstr>'S.26.05.{01,02,03,04,05,06}'!S.26.05.05.04.Y</vt:lpstr>
      <vt:lpstr>'S.26.05.{01,02,03,04,05,06}'!S.26.05.05.04.Z</vt:lpstr>
      <vt:lpstr>'S.26.05.{01,02,03,04,05,06}'!S.26.05.05.04.ZHI</vt:lpstr>
      <vt:lpstr>'S.26.05.{01,02,03,04,05,06}'!S.26.05.05.05</vt:lpstr>
      <vt:lpstr>'S.26.05.{01,02,03,04,05,06}'!S.26.05.05.05.TD</vt:lpstr>
      <vt:lpstr>'S.26.05.{01,02,03,04,05,06}'!S.26.05.05.05.TL</vt:lpstr>
      <vt:lpstr>'S.26.05.{01,02,03,04,05,06}'!S.26.05.05.05.TLC</vt:lpstr>
      <vt:lpstr>'S.26.05.{01,02,03,04,05,06}'!S.26.05.05.05.TT</vt:lpstr>
      <vt:lpstr>'S.26.05.{01,02,03,04,05,06}'!S.26.05.05.05.TTC</vt:lpstr>
      <vt:lpstr>'S.26.05.{01,02,03,04,05,06}'!S.26.05.05.05.Y</vt:lpstr>
      <vt:lpstr>'S.26.05.{01,02,03,04,05,06}'!S.26.05.05.05.Z</vt:lpstr>
      <vt:lpstr>'S.26.05.{01,02,03,04,05,06}'!S.26.05.05.05.ZHI</vt:lpstr>
      <vt:lpstr>'S.26.05.{01,02,03,04,05,06}'!S.26.05.05.TC</vt:lpstr>
      <vt:lpstr>'S.26.05.{01,02,03,04,05,06}'!S.26.05.06</vt:lpstr>
      <vt:lpstr>'S.26.05.{01,02,03,04,05,06}'!S.26.05.06.01</vt:lpstr>
      <vt:lpstr>'S.26.05.{01,02,03,04,05,06}'!S.26.05.06.01.TC</vt:lpstr>
      <vt:lpstr>'S.26.05.{01,02,03,04,05,06}'!S.26.05.06.01.TD</vt:lpstr>
      <vt:lpstr>'S.26.05.{01,02,03,04,05,06}'!S.26.05.06.01.TL</vt:lpstr>
      <vt:lpstr>'S.26.05.{01,02,03,04,05,06}'!S.26.05.06.01.TLC</vt:lpstr>
      <vt:lpstr>'S.26.05.{01,02,03,04,05,06}'!S.26.05.06.01.TT</vt:lpstr>
      <vt:lpstr>'S.26.05.{01,02,03,04,05,06}'!S.26.05.06.01.TTC</vt:lpstr>
      <vt:lpstr>'S.26.05.{01,02,03,04,05,06}'!S.26.05.06.01.X</vt:lpstr>
      <vt:lpstr>'S.26.05.{01,02,03,04,05,06}'!S.26.05.06.01.Y</vt:lpstr>
      <vt:lpstr>'S.26.05.{01,02,03,04,05,06}'!S.26.05.06.01.Z</vt:lpstr>
      <vt:lpstr>'S.26.05.{01,02,03,04,05,06}'!S.26.05.06.01.ZHI</vt:lpstr>
      <vt:lpstr>'S.26.05.{01,02,03,04,05,06}'!S.26.05.06.02</vt:lpstr>
      <vt:lpstr>'S.26.05.{01,02,03,04,05,06}'!S.26.05.06.02.TD</vt:lpstr>
      <vt:lpstr>'S.26.05.{01,02,03,04,05,06}'!S.26.05.06.02.TL</vt:lpstr>
      <vt:lpstr>'S.26.05.{01,02,03,04,05,06}'!S.26.05.06.02.TLC</vt:lpstr>
      <vt:lpstr>'S.26.05.{01,02,03,04,05,06}'!S.26.05.06.02.TT</vt:lpstr>
      <vt:lpstr>'S.26.05.{01,02,03,04,05,06}'!S.26.05.06.02.TTC</vt:lpstr>
      <vt:lpstr>'S.26.05.{01,02,03,04,05,06}'!S.26.05.06.02.X</vt:lpstr>
      <vt:lpstr>'S.26.05.{01,02,03,04,05,06}'!S.26.05.06.02.Y</vt:lpstr>
      <vt:lpstr>'S.26.05.{01,02,03,04,05,06}'!S.26.05.06.02.Z</vt:lpstr>
      <vt:lpstr>'S.26.05.{01,02,03,04,05,06}'!S.26.05.06.02.ZHI</vt:lpstr>
      <vt:lpstr>'S.26.05.{01,02,03,04,05,06}'!S.26.05.06.03</vt:lpstr>
      <vt:lpstr>'S.26.05.{01,02,03,04,05,06}'!S.26.05.06.03.TD</vt:lpstr>
      <vt:lpstr>'S.26.05.{01,02,03,04,05,06}'!S.26.05.06.03.TL</vt:lpstr>
      <vt:lpstr>'S.26.05.{01,02,03,04,05,06}'!S.26.05.06.03.TLC</vt:lpstr>
      <vt:lpstr>'S.26.05.{01,02,03,04,05,06}'!S.26.05.06.03.TT</vt:lpstr>
      <vt:lpstr>'S.26.05.{01,02,03,04,05,06}'!S.26.05.06.03.TTC</vt:lpstr>
      <vt:lpstr>'S.26.05.{01,02,03,04,05,06}'!S.26.05.06.03.X</vt:lpstr>
      <vt:lpstr>'S.26.05.{01,02,03,04,05,06}'!S.26.05.06.03.Y</vt:lpstr>
      <vt:lpstr>'S.26.05.{01,02,03,04,05,06}'!S.26.05.06.03.Z</vt:lpstr>
      <vt:lpstr>'S.26.05.{01,02,03,04,05,06}'!S.26.05.06.03.ZHI</vt:lpstr>
      <vt:lpstr>'S.26.05.{01,02,03,04,05,06}'!S.26.05.06.04</vt:lpstr>
      <vt:lpstr>'S.26.05.{01,02,03,04,05,06}'!S.26.05.06.04.TD</vt:lpstr>
      <vt:lpstr>'S.26.05.{01,02,03,04,05,06}'!S.26.05.06.04.TL</vt:lpstr>
      <vt:lpstr>'S.26.05.{01,02,03,04,05,06}'!S.26.05.06.04.TLC</vt:lpstr>
      <vt:lpstr>'S.26.05.{01,02,03,04,05,06}'!S.26.05.06.04.TT</vt:lpstr>
      <vt:lpstr>'S.26.05.{01,02,03,04,05,06}'!S.26.05.06.04.TTC</vt:lpstr>
      <vt:lpstr>'S.26.05.{01,02,03,04,05,06}'!S.26.05.06.04.X</vt:lpstr>
      <vt:lpstr>'S.26.05.{01,02,03,04,05,06}'!S.26.05.06.04.Y</vt:lpstr>
      <vt:lpstr>'S.26.05.{01,02,03,04,05,06}'!S.26.05.06.04.Z</vt:lpstr>
      <vt:lpstr>'S.26.05.{01,02,03,04,05,06}'!S.26.05.06.04.ZHI</vt:lpstr>
      <vt:lpstr>'S.26.05.{01,02,03,04,05,06}'!S.26.05.06.05</vt:lpstr>
      <vt:lpstr>'S.26.05.{01,02,03,04,05,06}'!S.26.05.06.05.TD</vt:lpstr>
      <vt:lpstr>'S.26.05.{01,02,03,04,05,06}'!S.26.05.06.05.TL</vt:lpstr>
      <vt:lpstr>'S.26.05.{01,02,03,04,05,06}'!S.26.05.06.05.TLC</vt:lpstr>
      <vt:lpstr>'S.26.05.{01,02,03,04,05,06}'!S.26.05.06.05.TT</vt:lpstr>
      <vt:lpstr>'S.26.05.{01,02,03,04,05,06}'!S.26.05.06.05.TTC</vt:lpstr>
      <vt:lpstr>'S.26.05.{01,02,03,04,05,06}'!S.26.05.06.05.Y</vt:lpstr>
      <vt:lpstr>'S.26.05.{01,02,03,04,05,06}'!S.26.05.06.05.Z</vt:lpstr>
      <vt:lpstr>'S.26.05.{01,02,03,04,05,06}'!S.26.05.06.05.ZHI</vt:lpstr>
      <vt:lpstr>'S.26.05.{01,02,03,04,05,06}'!S.26.05.06.TC</vt:lpstr>
      <vt:lpstr>'S.26.06.{01,02,03,04,05,06}'!S.26.06.01</vt:lpstr>
      <vt:lpstr>'S.26.06.{01,02,03,04,05,06}'!S.26.06.01.01</vt:lpstr>
      <vt:lpstr>'S.26.06.{01,02,03,04,05,06}'!S.26.06.01.01.TC</vt:lpstr>
      <vt:lpstr>'S.26.06.{01,02,03,04,05,06}'!S.26.06.01.01.TD</vt:lpstr>
      <vt:lpstr>'S.26.06.{01,02,03,04,05,06}'!S.26.06.01.01.TL</vt:lpstr>
      <vt:lpstr>'S.26.06.{01,02,03,04,05,06}'!S.26.06.01.01.TLC</vt:lpstr>
      <vt:lpstr>'S.26.06.{01,02,03,04,05,06}'!S.26.06.01.01.TT</vt:lpstr>
      <vt:lpstr>'S.26.06.{01,02,03,04,05,06}'!S.26.06.01.01.TTC</vt:lpstr>
      <vt:lpstr>'S.26.06.{01,02,03,04,05,06}'!S.26.06.01.01.X</vt:lpstr>
      <vt:lpstr>'S.26.06.{01,02,03,04,05,06}'!S.26.06.01.01.Y</vt:lpstr>
      <vt:lpstr>'S.26.06.{01,02,03,04,05,06}'!S.26.06.01.01.Z</vt:lpstr>
      <vt:lpstr>'S.26.06.{01,02,03,04,05,06}'!S.26.06.01.01.ZHI</vt:lpstr>
      <vt:lpstr>'S.26.06.{01,02,03,04,05,06}'!S.26.06.01.TC</vt:lpstr>
      <vt:lpstr>'S.26.06.{01,02,03,04,05,06}'!S.26.06.02</vt:lpstr>
      <vt:lpstr>'S.26.06.{01,02,03,04,05,06}'!S.26.06.02.01</vt:lpstr>
      <vt:lpstr>'S.26.06.{01,02,03,04,05,06}'!S.26.06.02.01.TC</vt:lpstr>
      <vt:lpstr>'S.26.06.{01,02,03,04,05,06}'!S.26.06.02.01.TD</vt:lpstr>
      <vt:lpstr>'S.26.06.{01,02,03,04,05,06}'!S.26.06.02.01.TL</vt:lpstr>
      <vt:lpstr>'S.26.06.{01,02,03,04,05,06}'!S.26.06.02.01.TLC</vt:lpstr>
      <vt:lpstr>'S.26.06.{01,02,03,04,05,06}'!S.26.06.02.01.TT</vt:lpstr>
      <vt:lpstr>'S.26.06.{01,02,03,04,05,06}'!S.26.06.02.01.TTC</vt:lpstr>
      <vt:lpstr>'S.26.06.{01,02,03,04,05,06}'!S.26.06.02.01.X</vt:lpstr>
      <vt:lpstr>'S.26.06.{01,02,03,04,05,06}'!S.26.06.02.01.Y</vt:lpstr>
      <vt:lpstr>'S.26.06.{01,02,03,04,05,06}'!S.26.06.02.01.Z</vt:lpstr>
      <vt:lpstr>'S.26.06.{01,02,03,04,05,06}'!S.26.06.02.01.ZHI</vt:lpstr>
      <vt:lpstr>'S.26.06.{01,02,03,04,05,06}'!S.26.06.02.TC</vt:lpstr>
      <vt:lpstr>'S.26.06.{01,02,03,04,05,06}'!S.26.06.03</vt:lpstr>
      <vt:lpstr>'S.26.06.{01,02,03,04,05,06}'!S.26.06.03.01</vt:lpstr>
      <vt:lpstr>'S.26.06.{01,02,03,04,05,06}'!S.26.06.03.01.TC</vt:lpstr>
      <vt:lpstr>'S.26.06.{01,02,03,04,05,06}'!S.26.06.03.01.TD</vt:lpstr>
      <vt:lpstr>'S.26.06.{01,02,03,04,05,06}'!S.26.06.03.01.TL</vt:lpstr>
      <vt:lpstr>'S.26.06.{01,02,03,04,05,06}'!S.26.06.03.01.TLC</vt:lpstr>
      <vt:lpstr>'S.26.06.{01,02,03,04,05,06}'!S.26.06.03.01.TT</vt:lpstr>
      <vt:lpstr>'S.26.06.{01,02,03,04,05,06}'!S.26.06.03.01.TTC</vt:lpstr>
      <vt:lpstr>'S.26.06.{01,02,03,04,05,06}'!S.26.06.03.01.X</vt:lpstr>
      <vt:lpstr>'S.26.06.{01,02,03,04,05,06}'!S.26.06.03.01.Y</vt:lpstr>
      <vt:lpstr>'S.26.06.{01,02,03,04,05,06}'!S.26.06.03.01.Z</vt:lpstr>
      <vt:lpstr>'S.26.06.{01,02,03,04,05,06}'!S.26.06.03.01.ZHI</vt:lpstr>
      <vt:lpstr>'S.26.06.{01,02,03,04,05,06}'!S.26.06.03.TC</vt:lpstr>
      <vt:lpstr>'S.26.06.{01,02,03,04,05,06}'!S.26.06.04</vt:lpstr>
      <vt:lpstr>'S.26.06.{01,02,03,04,05,06}'!S.26.06.04.01</vt:lpstr>
      <vt:lpstr>'S.26.06.{01,02,03,04,05,06}'!S.26.06.04.01.TC</vt:lpstr>
      <vt:lpstr>'S.26.06.{01,02,03,04,05,06}'!S.26.06.04.01.TD</vt:lpstr>
      <vt:lpstr>'S.26.06.{01,02,03,04,05,06}'!S.26.06.04.01.TL</vt:lpstr>
      <vt:lpstr>'S.26.06.{01,02,03,04,05,06}'!S.26.06.04.01.TLC</vt:lpstr>
      <vt:lpstr>'S.26.06.{01,02,03,04,05,06}'!S.26.06.04.01.TT</vt:lpstr>
      <vt:lpstr>'S.26.06.{01,02,03,04,05,06}'!S.26.06.04.01.TTC</vt:lpstr>
      <vt:lpstr>'S.26.06.{01,02,03,04,05,06}'!S.26.06.04.01.X</vt:lpstr>
      <vt:lpstr>'S.26.06.{01,02,03,04,05,06}'!S.26.06.04.01.Y</vt:lpstr>
      <vt:lpstr>'S.26.06.{01,02,03,04,05,06}'!S.26.06.04.01.Z</vt:lpstr>
      <vt:lpstr>'S.26.06.{01,02,03,04,05,06}'!S.26.06.04.01.ZHI</vt:lpstr>
      <vt:lpstr>'S.26.06.{01,02,03,04,05,06}'!S.26.06.04.TC</vt:lpstr>
      <vt:lpstr>'S.26.06.{01,02,03,04,05,06}'!S.26.06.05</vt:lpstr>
      <vt:lpstr>'S.26.06.{01,02,03,04,05,06}'!S.26.06.05.01</vt:lpstr>
      <vt:lpstr>'S.26.06.{01,02,03,04,05,06}'!S.26.06.05.01.TC</vt:lpstr>
      <vt:lpstr>'S.26.06.{01,02,03,04,05,06}'!S.26.06.05.01.TD</vt:lpstr>
      <vt:lpstr>'S.26.06.{01,02,03,04,05,06}'!S.26.06.05.01.TL</vt:lpstr>
      <vt:lpstr>'S.26.06.{01,02,03,04,05,06}'!S.26.06.05.01.TLC</vt:lpstr>
      <vt:lpstr>'S.26.06.{01,02,03,04,05,06}'!S.26.06.05.01.TT</vt:lpstr>
      <vt:lpstr>'S.26.06.{01,02,03,04,05,06}'!S.26.06.05.01.TTC</vt:lpstr>
      <vt:lpstr>'S.26.06.{01,02,03,04,05,06}'!S.26.06.05.01.X</vt:lpstr>
      <vt:lpstr>'S.26.06.{01,02,03,04,05,06}'!S.26.06.05.01.Y</vt:lpstr>
      <vt:lpstr>'S.26.06.{01,02,03,04,05,06}'!S.26.06.05.01.Z</vt:lpstr>
      <vt:lpstr>'S.26.06.{01,02,03,04,05,06}'!S.26.06.05.01.ZHI</vt:lpstr>
      <vt:lpstr>'S.26.06.{01,02,03,04,05,06}'!S.26.06.05.TC</vt:lpstr>
      <vt:lpstr>'S.26.06.{01,02,03,04,05,06}'!S.26.06.06</vt:lpstr>
      <vt:lpstr>'S.26.06.{01,02,03,04,05,06}'!S.26.06.06.01</vt:lpstr>
      <vt:lpstr>'S.26.06.{01,02,03,04,05,06}'!S.26.06.06.01.TC</vt:lpstr>
      <vt:lpstr>'S.26.06.{01,02,03,04,05,06}'!S.26.06.06.01.TD</vt:lpstr>
      <vt:lpstr>'S.26.06.{01,02,03,04,05,06}'!S.26.06.06.01.TL</vt:lpstr>
      <vt:lpstr>'S.26.06.{01,02,03,04,05,06}'!S.26.06.06.01.TLC</vt:lpstr>
      <vt:lpstr>'S.26.06.{01,02,03,04,05,06}'!S.26.06.06.01.TT</vt:lpstr>
      <vt:lpstr>'S.26.06.{01,02,03,04,05,06}'!S.26.06.06.01.TTC</vt:lpstr>
      <vt:lpstr>'S.26.06.{01,02,03,04,05,06}'!S.26.06.06.01.X</vt:lpstr>
      <vt:lpstr>'S.26.06.{01,02,03,04,05,06}'!S.26.06.06.01.Y</vt:lpstr>
      <vt:lpstr>'S.26.06.{01,02,03,04,05,06}'!S.26.06.06.01.Z</vt:lpstr>
      <vt:lpstr>'S.26.06.{01,02,03,04,05,06}'!S.26.06.06.01.ZHI</vt:lpstr>
      <vt:lpstr>'S.26.06.{01,02,03,04,05,06}'!S.26.06.06.TC</vt:lpstr>
      <vt:lpstr>'S.27.01.{01,02,03,04,05,06}'!S.27.01.01</vt:lpstr>
      <vt:lpstr>'S.27.01.{01,02,03,04,05,06}'!S.27.01.01.01</vt:lpstr>
      <vt:lpstr>'S.27.01.{01,02,03,04,05,06}'!S.27.01.01.01.TD</vt:lpstr>
      <vt:lpstr>'S.27.01.{01,02,03,04,05,06}'!S.27.01.01.01.TL</vt:lpstr>
      <vt:lpstr>'S.27.01.{01,02,03,04,05,06}'!S.27.01.01.01.TLC</vt:lpstr>
      <vt:lpstr>'S.27.01.{01,02,03,04,05,06}'!S.27.01.01.01.TT</vt:lpstr>
      <vt:lpstr>'S.27.01.{01,02,03,04,05,06}'!S.27.01.01.01.TTC</vt:lpstr>
      <vt:lpstr>'S.27.01.{01,02,03,04,05,06}'!S.27.01.01.01.X</vt:lpstr>
      <vt:lpstr>'S.27.01.{01,02,03,04,05,06}'!S.27.01.01.01.Y</vt:lpstr>
      <vt:lpstr>'S.27.01.{01,02,03,04,05,06}'!S.27.01.01.01.Z</vt:lpstr>
      <vt:lpstr>'S.27.01.{01,02,03,04,05,06}'!S.27.01.01.01.ZHI</vt:lpstr>
      <vt:lpstr>'S.27.01.{01,02,03,04,05,06}'!S.27.01.01.02</vt:lpstr>
      <vt:lpstr>'S.27.01.{01,02,03,04,05,06}'!S.27.01.01.02.TC</vt:lpstr>
      <vt:lpstr>'S.27.01.{01,02,03,04,05,06}'!S.27.01.01.02.TD</vt:lpstr>
      <vt:lpstr>'S.27.01.{01,02,03,04,05,06}'!S.27.01.01.02.TL</vt:lpstr>
      <vt:lpstr>'S.27.01.{01,02,03,04,05,06}'!S.27.01.01.02.TLC</vt:lpstr>
      <vt:lpstr>'S.27.01.{01,02,03,04,05,06}'!S.27.01.01.02.TT</vt:lpstr>
      <vt:lpstr>'S.27.01.{01,02,03,04,05,06}'!S.27.01.01.02.TTC</vt:lpstr>
      <vt:lpstr>'S.27.01.{01,02,03,04,05,06}'!S.27.01.01.02.X</vt:lpstr>
      <vt:lpstr>'S.27.01.{01,02,03,04,05,06}'!S.27.01.01.02.Y</vt:lpstr>
      <vt:lpstr>'S.27.01.{01,02,03,04,05,06}'!S.27.01.01.02.Z</vt:lpstr>
      <vt:lpstr>'S.27.01.{01,02,03,04,05,06}'!S.27.01.01.02.ZHI</vt:lpstr>
      <vt:lpstr>'S.27.01.{01,02,03,04,05,06}'!S.27.01.01.03</vt:lpstr>
      <vt:lpstr>'S.27.01.{01,02,03,04,05,06}'!S.27.01.01.03.TC</vt:lpstr>
      <vt:lpstr>'S.27.01.{01,02,03,04,05,06}'!S.27.01.01.03.TD</vt:lpstr>
      <vt:lpstr>'S.27.01.{01,02,03,04,05,06}'!S.27.01.01.03.TL</vt:lpstr>
      <vt:lpstr>'S.27.01.{01,02,03,04,05,06}'!S.27.01.01.03.TLC</vt:lpstr>
      <vt:lpstr>'S.27.01.{01,02,03,04,05,06}'!S.27.01.01.03.TT</vt:lpstr>
      <vt:lpstr>'S.27.01.{01,02,03,04,05,06}'!S.27.01.01.03.TTC</vt:lpstr>
      <vt:lpstr>'S.27.01.{01,02,03,04,05,06}'!S.27.01.01.03.X</vt:lpstr>
      <vt:lpstr>'S.27.01.{01,02,03,04,05,06}'!S.27.01.01.03.Y</vt:lpstr>
      <vt:lpstr>'S.27.01.{01,02,03,04,05,06}'!S.27.01.01.03.Z</vt:lpstr>
      <vt:lpstr>'S.27.01.{01,02,03,04,05,06}'!S.27.01.01.03.ZHI</vt:lpstr>
      <vt:lpstr>'S.27.01.{01,02,03,04,05,06}'!S.27.01.01.04</vt:lpstr>
      <vt:lpstr>'S.27.01.{01,02,03,04,05,06}'!S.27.01.01.04.TC</vt:lpstr>
      <vt:lpstr>'S.27.01.{01,02,03,04,05,06}'!S.27.01.01.04.TD</vt:lpstr>
      <vt:lpstr>'S.27.01.{01,02,03,04,05,06}'!S.27.01.01.04.TL</vt:lpstr>
      <vt:lpstr>'S.27.01.{01,02,03,04,05,06}'!S.27.01.01.04.TLC</vt:lpstr>
      <vt:lpstr>'S.27.01.{01,02,03,04,05,06}'!S.27.01.01.04.TT</vt:lpstr>
      <vt:lpstr>'S.27.01.{01,02,03,04,05,06}'!S.27.01.01.04.TTC</vt:lpstr>
      <vt:lpstr>'S.27.01.{01,02,03,04,05,06}'!S.27.01.01.04.X</vt:lpstr>
      <vt:lpstr>'S.27.01.{01,02,03,04,05,06}'!S.27.01.01.04.Y</vt:lpstr>
      <vt:lpstr>'S.27.01.{01,02,03,04,05,06}'!S.27.01.01.04.Z</vt:lpstr>
      <vt:lpstr>'S.27.01.{01,02,03,04,05,06}'!S.27.01.01.04.ZHI</vt:lpstr>
      <vt:lpstr>'S.27.01.{01,02,03,04,05,06}'!S.27.01.01.05</vt:lpstr>
      <vt:lpstr>'S.27.01.{01,02,03,04,05,06}'!S.27.01.01.05.TC</vt:lpstr>
      <vt:lpstr>'S.27.01.{01,02,03,04,05,06}'!S.27.01.01.05.TD</vt:lpstr>
      <vt:lpstr>'S.27.01.{01,02,03,04,05,06}'!S.27.01.01.05.TL</vt:lpstr>
      <vt:lpstr>'S.27.01.{01,02,03,04,05,06}'!S.27.01.01.05.TLC</vt:lpstr>
      <vt:lpstr>'S.27.01.{01,02,03,04,05,06}'!S.27.01.01.05.TT</vt:lpstr>
      <vt:lpstr>'S.27.01.{01,02,03,04,05,06}'!S.27.01.01.05.TTC</vt:lpstr>
      <vt:lpstr>'S.27.01.{01,02,03,04,05,06}'!S.27.01.01.05.X</vt:lpstr>
      <vt:lpstr>'S.27.01.{01,02,03,04,05,06}'!S.27.01.01.05.Y</vt:lpstr>
      <vt:lpstr>'S.27.01.{01,02,03,04,05,06}'!S.27.01.01.05.Z</vt:lpstr>
      <vt:lpstr>'S.27.01.{01,02,03,04,05,06}'!S.27.01.01.05.ZHI</vt:lpstr>
      <vt:lpstr>'S.27.01.{01,02,03,04,05,06}'!S.27.01.01.06</vt:lpstr>
      <vt:lpstr>'S.27.01.{01,02,03,04,05,06}'!S.27.01.01.06.TC</vt:lpstr>
      <vt:lpstr>'S.27.01.{01,02,03,04,05,06}'!S.27.01.01.06.TD</vt:lpstr>
      <vt:lpstr>'S.27.01.{01,02,03,04,05,06}'!S.27.01.01.06.TL</vt:lpstr>
      <vt:lpstr>'S.27.01.{01,02,03,04,05,06}'!S.27.01.01.06.TLC</vt:lpstr>
      <vt:lpstr>'S.27.01.{01,02,03,04,05,06}'!S.27.01.01.06.TT</vt:lpstr>
      <vt:lpstr>'S.27.01.{01,02,03,04,05,06}'!S.27.01.01.06.TTC</vt:lpstr>
      <vt:lpstr>'S.27.01.{01,02,03,04,05,06}'!S.27.01.01.06.X</vt:lpstr>
      <vt:lpstr>'S.27.01.{01,02,03,04,05,06}'!S.27.01.01.06.Y</vt:lpstr>
      <vt:lpstr>'S.27.01.{01,02,03,04,05,06}'!S.27.01.01.06.Z</vt:lpstr>
      <vt:lpstr>'S.27.01.{01,02,03,04,05,06}'!S.27.01.01.06.ZHI</vt:lpstr>
      <vt:lpstr>'S.27.01.{01,02,03,04,05,06}'!S.27.01.01.07</vt:lpstr>
      <vt:lpstr>'S.27.01.{01,02,03,04,05,06}'!S.27.01.01.07.TC</vt:lpstr>
      <vt:lpstr>'S.27.01.{01,02,03,04,05,06}'!S.27.01.01.07.TD</vt:lpstr>
      <vt:lpstr>'S.27.01.{01,02,03,04,05,06}'!S.27.01.01.07.TL</vt:lpstr>
      <vt:lpstr>'S.27.01.{01,02,03,04,05,06}'!S.27.01.01.07.TLC</vt:lpstr>
      <vt:lpstr>'S.27.01.{01,02,03,04,05,06}'!S.27.01.01.07.TT</vt:lpstr>
      <vt:lpstr>'S.27.01.{01,02,03,04,05,06}'!S.27.01.01.07.TTC</vt:lpstr>
      <vt:lpstr>'S.27.01.{01,02,03,04,05,06}'!S.27.01.01.07.X</vt:lpstr>
      <vt:lpstr>'S.27.01.{01,02,03,04,05,06}'!S.27.01.01.07.Y</vt:lpstr>
      <vt:lpstr>'S.27.01.{01,02,03,04,05,06}'!S.27.01.01.07.Z</vt:lpstr>
      <vt:lpstr>'S.27.01.{01,02,03,04,05,06}'!S.27.01.01.07.ZHI</vt:lpstr>
      <vt:lpstr>'S.27.01.{01,02,03,04,05,06}'!S.27.01.01.08</vt:lpstr>
      <vt:lpstr>'S.27.01.{01,02,03,04,05,06}'!S.27.01.01.08.TC</vt:lpstr>
      <vt:lpstr>'S.27.01.{01,02,03,04,05,06}'!S.27.01.01.08.TD</vt:lpstr>
      <vt:lpstr>'S.27.01.{01,02,03,04,05,06}'!S.27.01.01.08.TL</vt:lpstr>
      <vt:lpstr>'S.27.01.{01,02,03,04,05,06}'!S.27.01.01.08.TLC</vt:lpstr>
      <vt:lpstr>'S.27.01.{01,02,03,04,05,06}'!S.27.01.01.08.TT</vt:lpstr>
      <vt:lpstr>'S.27.01.{01,02,03,04,05,06}'!S.27.01.01.08.TTC</vt:lpstr>
      <vt:lpstr>'S.27.01.{01,02,03,04,05,06}'!S.27.01.01.08.X</vt:lpstr>
      <vt:lpstr>'S.27.01.{01,02,03,04,05,06}'!S.27.01.01.08.Y</vt:lpstr>
      <vt:lpstr>'S.27.01.{01,02,03,04,05,06}'!S.27.01.01.08.Z</vt:lpstr>
      <vt:lpstr>'S.27.01.{01,02,03,04,05,06}'!S.27.01.01.08.ZHI</vt:lpstr>
      <vt:lpstr>'S.27.01.{01,02,03,04,05,06}'!S.27.01.01.09</vt:lpstr>
      <vt:lpstr>'S.27.01.{01,02,03,04,05,06}'!S.27.01.01.09.TC</vt:lpstr>
      <vt:lpstr>'S.27.01.{01,02,03,04,05,06}'!S.27.01.01.09.TD</vt:lpstr>
      <vt:lpstr>'S.27.01.{01,02,03,04,05,06}'!S.27.01.01.09.TK</vt:lpstr>
      <vt:lpstr>'S.27.01.{01,02,03,04,05,06}'!S.27.01.01.09.TKC</vt:lpstr>
      <vt:lpstr>'S.27.01.{01,02,03,04,05,06}'!S.27.01.01.09.TT</vt:lpstr>
      <vt:lpstr>'S.27.01.{01,02,03,04,05,06}'!S.27.01.01.09.TTC</vt:lpstr>
      <vt:lpstr>'S.27.01.{01,02,03,04,05,06}'!S.27.01.01.09.X</vt:lpstr>
      <vt:lpstr>'S.27.01.{01,02,03,04,05,06}'!S.27.01.01.09.Y</vt:lpstr>
      <vt:lpstr>'S.27.01.{01,02,03,04,05,06}'!S.27.01.01.09.Z</vt:lpstr>
      <vt:lpstr>'S.27.01.{01,02,03,04,05,06}'!S.27.01.01.09.ZHI</vt:lpstr>
      <vt:lpstr>'S.27.01.{01,02,03,04,05,06}'!S.27.01.01.10</vt:lpstr>
      <vt:lpstr>'S.27.01.{01,02,03,04,05,06}'!S.27.01.01.10.TC</vt:lpstr>
      <vt:lpstr>'S.27.01.{01,02,03,04,05,06}'!S.27.01.01.10.TD</vt:lpstr>
      <vt:lpstr>'S.27.01.{01,02,03,04,05,06}'!S.27.01.01.10.TK</vt:lpstr>
      <vt:lpstr>'S.27.01.{01,02,03,04,05,06}'!S.27.01.01.10.TKC</vt:lpstr>
      <vt:lpstr>'S.27.01.{01,02,03,04,05,06}'!S.27.01.01.10.TT</vt:lpstr>
      <vt:lpstr>'S.27.01.{01,02,03,04,05,06}'!S.27.01.01.10.TTC</vt:lpstr>
      <vt:lpstr>'S.27.01.{01,02,03,04,05,06}'!S.27.01.01.10.X</vt:lpstr>
      <vt:lpstr>'S.27.01.{01,02,03,04,05,06}'!S.27.01.01.10.Y</vt:lpstr>
      <vt:lpstr>'S.27.01.{01,02,03,04,05,06}'!S.27.01.01.10.Z</vt:lpstr>
      <vt:lpstr>'S.27.01.{01,02,03,04,05,06}'!S.27.01.01.10.ZHI</vt:lpstr>
      <vt:lpstr>'S.27.01.{01,02,03,04,05,06}'!S.27.01.01.11</vt:lpstr>
      <vt:lpstr>'S.27.01.{01,02,03,04,05,06}'!S.27.01.01.11.TC</vt:lpstr>
      <vt:lpstr>'S.27.01.{01,02,03,04,05,06}'!S.27.01.01.11.TD</vt:lpstr>
      <vt:lpstr>'S.27.01.{01,02,03,04,05,06}'!S.27.01.01.11.TL</vt:lpstr>
      <vt:lpstr>'S.27.01.{01,02,03,04,05,06}'!S.27.01.01.11.TLC</vt:lpstr>
      <vt:lpstr>'S.27.01.{01,02,03,04,05,06}'!S.27.01.01.11.TT</vt:lpstr>
      <vt:lpstr>'S.27.01.{01,02,03,04,05,06}'!S.27.01.01.11.TTC</vt:lpstr>
      <vt:lpstr>'S.27.01.{01,02,03,04,05,06}'!S.27.01.01.11.X</vt:lpstr>
      <vt:lpstr>'S.27.01.{01,02,03,04,05,06}'!S.27.01.01.11.Y</vt:lpstr>
      <vt:lpstr>'S.27.01.{01,02,03,04,05,06}'!S.27.01.01.11.Z</vt:lpstr>
      <vt:lpstr>'S.27.01.{01,02,03,04,05,06}'!S.27.01.01.11.ZHI</vt:lpstr>
      <vt:lpstr>'S.27.01.{01,02,03,04,05,06}'!S.27.01.01.12</vt:lpstr>
      <vt:lpstr>'S.27.01.{01,02,03,04,05,06}'!S.27.01.01.12.TC</vt:lpstr>
      <vt:lpstr>'S.27.01.{01,02,03,04,05,06}'!S.27.01.01.12.TD</vt:lpstr>
      <vt:lpstr>'S.27.01.{01,02,03,04,05,06}'!S.27.01.01.12.TL</vt:lpstr>
      <vt:lpstr>'S.27.01.{01,02,03,04,05,06}'!S.27.01.01.12.TLC</vt:lpstr>
      <vt:lpstr>'S.27.01.{01,02,03,04,05,06}'!S.27.01.01.12.TT</vt:lpstr>
      <vt:lpstr>'S.27.01.{01,02,03,04,05,06}'!S.27.01.01.12.TTC</vt:lpstr>
      <vt:lpstr>'S.27.01.{01,02,03,04,05,06}'!S.27.01.01.12.X</vt:lpstr>
      <vt:lpstr>'S.27.01.{01,02,03,04,05,06}'!S.27.01.01.12.Z</vt:lpstr>
      <vt:lpstr>'S.27.01.{01,02,03,04,05,06}'!S.27.01.01.12.ZHI</vt:lpstr>
      <vt:lpstr>'S.27.01.{01,02,03,04,05,06}'!S.27.01.01.13</vt:lpstr>
      <vt:lpstr>'S.27.01.{01,02,03,04,05,06}'!S.27.01.01.13.TC</vt:lpstr>
      <vt:lpstr>'S.27.01.{01,02,03,04,05,06}'!S.27.01.01.13.TD</vt:lpstr>
      <vt:lpstr>'S.27.01.{01,02,03,04,05,06}'!S.27.01.01.13.TL</vt:lpstr>
      <vt:lpstr>'S.27.01.{01,02,03,04,05,06}'!S.27.01.01.13.TLC</vt:lpstr>
      <vt:lpstr>'S.27.01.{01,02,03,04,05,06}'!S.27.01.01.13.TT</vt:lpstr>
      <vt:lpstr>'S.27.01.{01,02,03,04,05,06}'!S.27.01.01.13.TTC</vt:lpstr>
      <vt:lpstr>'S.27.01.{01,02,03,04,05,06}'!S.27.01.01.13.X</vt:lpstr>
      <vt:lpstr>'S.27.01.{01,02,03,04,05,06}'!S.27.01.01.13.Y</vt:lpstr>
      <vt:lpstr>'S.27.01.{01,02,03,04,05,06}'!S.27.01.01.13.Z</vt:lpstr>
      <vt:lpstr>'S.27.01.{01,02,03,04,05,06}'!S.27.01.01.13.ZHI</vt:lpstr>
      <vt:lpstr>'S.27.01.{01,02,03,04,05,06}'!S.27.01.01.14</vt:lpstr>
      <vt:lpstr>'S.27.01.{01,02,03,04,05,06}'!S.27.01.01.14.TC</vt:lpstr>
      <vt:lpstr>'S.27.01.{01,02,03,04,05,06}'!S.27.01.01.14.TD</vt:lpstr>
      <vt:lpstr>'S.27.01.{01,02,03,04,05,06}'!S.27.01.01.14.TL</vt:lpstr>
      <vt:lpstr>'S.27.01.{01,02,03,04,05,06}'!S.27.01.01.14.TLC</vt:lpstr>
      <vt:lpstr>'S.27.01.{01,02,03,04,05,06}'!S.27.01.01.14.TT</vt:lpstr>
      <vt:lpstr>'S.27.01.{01,02,03,04,05,06}'!S.27.01.01.14.TTC</vt:lpstr>
      <vt:lpstr>'S.27.01.{01,02,03,04,05,06}'!S.27.01.01.14.X</vt:lpstr>
      <vt:lpstr>'S.27.01.{01,02,03,04,05,06}'!S.27.01.01.14.Y</vt:lpstr>
      <vt:lpstr>'S.27.01.{01,02,03,04,05,06}'!S.27.01.01.14.Z</vt:lpstr>
      <vt:lpstr>'S.27.01.{01,02,03,04,05,06}'!S.27.01.01.14.ZHI</vt:lpstr>
      <vt:lpstr>'S.27.01.{01,02,03,04,05,06}'!S.27.01.01.15</vt:lpstr>
      <vt:lpstr>'S.27.01.{01,02,03,04,05,06}'!S.27.01.01.15.TC</vt:lpstr>
      <vt:lpstr>'S.27.01.{01,02,03,04,05,06}'!S.27.01.01.15.TD</vt:lpstr>
      <vt:lpstr>'S.27.01.{01,02,03,04,05,06}'!S.27.01.01.15.TL</vt:lpstr>
      <vt:lpstr>'S.27.01.{01,02,03,04,05,06}'!S.27.01.01.15.TLC</vt:lpstr>
      <vt:lpstr>'S.27.01.{01,02,03,04,05,06}'!S.27.01.01.15.TT</vt:lpstr>
      <vt:lpstr>'S.27.01.{01,02,03,04,05,06}'!S.27.01.01.15.TTC</vt:lpstr>
      <vt:lpstr>'S.27.01.{01,02,03,04,05,06}'!S.27.01.01.15.X</vt:lpstr>
      <vt:lpstr>'S.27.01.{01,02,03,04,05,06}'!S.27.01.01.15.Y</vt:lpstr>
      <vt:lpstr>'S.27.01.{01,02,03,04,05,06}'!S.27.01.01.15.Z</vt:lpstr>
      <vt:lpstr>'S.27.01.{01,02,03,04,05,06}'!S.27.01.01.15.ZHI</vt:lpstr>
      <vt:lpstr>'S.27.01.{01,02,03,04,05,06}'!S.27.01.01.16</vt:lpstr>
      <vt:lpstr>'S.27.01.{01,02,03,04,05,06}'!S.27.01.01.16.TC</vt:lpstr>
      <vt:lpstr>'S.27.01.{01,02,03,04,05,06}'!S.27.01.01.16.TD</vt:lpstr>
      <vt:lpstr>'S.27.01.{01,02,03,04,05,06}'!S.27.01.01.16.TL</vt:lpstr>
      <vt:lpstr>'S.27.01.{01,02,03,04,05,06}'!S.27.01.01.16.TLC</vt:lpstr>
      <vt:lpstr>'S.27.01.{01,02,03,04,05,06}'!S.27.01.01.16.TT</vt:lpstr>
      <vt:lpstr>'S.27.01.{01,02,03,04,05,06}'!S.27.01.01.16.TTC</vt:lpstr>
      <vt:lpstr>'S.27.01.{01,02,03,04,05,06}'!S.27.01.01.16.X</vt:lpstr>
      <vt:lpstr>'S.27.01.{01,02,03,04,05,06}'!S.27.01.01.16.Y</vt:lpstr>
      <vt:lpstr>'S.27.01.{01,02,03,04,05,06}'!S.27.01.01.16.Z</vt:lpstr>
      <vt:lpstr>'S.27.01.{01,02,03,04,05,06}'!S.27.01.01.16.ZHI</vt:lpstr>
      <vt:lpstr>'S.27.01.{01,02,03,04,05,06}'!S.27.01.01.17</vt:lpstr>
      <vt:lpstr>'S.27.01.{01,02,03,04,05,06}'!S.27.01.01.17.TC</vt:lpstr>
      <vt:lpstr>'S.27.01.{01,02,03,04,05,06}'!S.27.01.01.17.TD</vt:lpstr>
      <vt:lpstr>'S.27.01.{01,02,03,04,05,06}'!S.27.01.01.17.TL</vt:lpstr>
      <vt:lpstr>'S.27.01.{01,02,03,04,05,06}'!S.27.01.01.17.TLC</vt:lpstr>
      <vt:lpstr>'S.27.01.{01,02,03,04,05,06}'!S.27.01.01.17.TT</vt:lpstr>
      <vt:lpstr>'S.27.01.{01,02,03,04,05,06}'!S.27.01.01.17.TTC</vt:lpstr>
      <vt:lpstr>'S.27.01.{01,02,03,04,05,06}'!S.27.01.01.17.X</vt:lpstr>
      <vt:lpstr>'S.27.01.{01,02,03,04,05,06}'!S.27.01.01.17.Z</vt:lpstr>
      <vt:lpstr>'S.27.01.{01,02,03,04,05,06}'!S.27.01.01.17.ZHI</vt:lpstr>
      <vt:lpstr>'S.27.01.{01,02,03,04,05,06}'!S.27.01.01.18</vt:lpstr>
      <vt:lpstr>'S.27.01.{01,02,03,04,05,06}'!S.27.01.01.18.TC</vt:lpstr>
      <vt:lpstr>'S.27.01.{01,02,03,04,05,06}'!S.27.01.01.18.TD</vt:lpstr>
      <vt:lpstr>'S.27.01.{01,02,03,04,05,06}'!S.27.01.01.18.TL</vt:lpstr>
      <vt:lpstr>'S.27.01.{01,02,03,04,05,06}'!S.27.01.01.18.TLC</vt:lpstr>
      <vt:lpstr>'S.27.01.{01,02,03,04,05,06}'!S.27.01.01.18.TT</vt:lpstr>
      <vt:lpstr>'S.27.01.{01,02,03,04,05,06}'!S.27.01.01.18.TTC</vt:lpstr>
      <vt:lpstr>'S.27.01.{01,02,03,04,05,06}'!S.27.01.01.18.X</vt:lpstr>
      <vt:lpstr>'S.27.01.{01,02,03,04,05,06}'!S.27.01.01.18.Y</vt:lpstr>
      <vt:lpstr>'S.27.01.{01,02,03,04,05,06}'!S.27.01.01.18.Z</vt:lpstr>
      <vt:lpstr>'S.27.01.{01,02,03,04,05,06}'!S.27.01.01.18.ZHI</vt:lpstr>
      <vt:lpstr>'S.27.01.{01,02,03,04,05,06}'!S.27.01.01.19</vt:lpstr>
      <vt:lpstr>'S.27.01.{01,02,03,04,05,06}'!S.27.01.01.19.TC</vt:lpstr>
      <vt:lpstr>'S.27.01.{01,02,03,04,05,06}'!S.27.01.01.19.TD</vt:lpstr>
      <vt:lpstr>'S.27.01.{01,02,03,04,05,06}'!S.27.01.01.19.TL</vt:lpstr>
      <vt:lpstr>'S.27.01.{01,02,03,04,05,06}'!S.27.01.01.19.TLC</vt:lpstr>
      <vt:lpstr>'S.27.01.{01,02,03,04,05,06}'!S.27.01.01.19.TT</vt:lpstr>
      <vt:lpstr>'S.27.01.{01,02,03,04,05,06}'!S.27.01.01.19.TTC</vt:lpstr>
      <vt:lpstr>'S.27.01.{01,02,03,04,05,06}'!S.27.01.01.19.X</vt:lpstr>
      <vt:lpstr>'S.27.01.{01,02,03,04,05,06}'!S.27.01.01.19.Y</vt:lpstr>
      <vt:lpstr>'S.27.01.{01,02,03,04,05,06}'!S.27.01.01.19.Z</vt:lpstr>
      <vt:lpstr>'S.27.01.{01,02,03,04,05,06}'!S.27.01.01.19.ZHI</vt:lpstr>
      <vt:lpstr>'S.27.01.{01,02,03,04,05,06}'!S.27.01.01.20</vt:lpstr>
      <vt:lpstr>'S.27.01.{01,02,03,04,05,06}'!S.27.01.01.20.TC</vt:lpstr>
      <vt:lpstr>'S.27.01.{01,02,03,04,05,06}'!S.27.01.01.20.TD</vt:lpstr>
      <vt:lpstr>'S.27.01.{01,02,03,04,05,06}'!S.27.01.01.20.TL</vt:lpstr>
      <vt:lpstr>'S.27.01.{01,02,03,04,05,06}'!S.27.01.01.20.TLC</vt:lpstr>
      <vt:lpstr>'S.27.01.{01,02,03,04,05,06}'!S.27.01.01.20.TT</vt:lpstr>
      <vt:lpstr>'S.27.01.{01,02,03,04,05,06}'!S.27.01.01.20.TTC</vt:lpstr>
      <vt:lpstr>'S.27.01.{01,02,03,04,05,06}'!S.27.01.01.20.X</vt:lpstr>
      <vt:lpstr>'S.27.01.{01,02,03,04,05,06}'!S.27.01.01.20.Y</vt:lpstr>
      <vt:lpstr>'S.27.01.{01,02,03,04,05,06}'!S.27.01.01.20.Z</vt:lpstr>
      <vt:lpstr>'S.27.01.{01,02,03,04,05,06}'!S.27.01.01.20.ZHI</vt:lpstr>
      <vt:lpstr>'S.27.01.{01,02,03,04,05,06}'!S.27.01.01.21</vt:lpstr>
      <vt:lpstr>'S.27.01.{01,02,03,04,05,06}'!S.27.01.01.21.TC</vt:lpstr>
      <vt:lpstr>'S.27.01.{01,02,03,04,05,06}'!S.27.01.01.21.TD</vt:lpstr>
      <vt:lpstr>'S.27.01.{01,02,03,04,05,06}'!S.27.01.01.21.TL</vt:lpstr>
      <vt:lpstr>'S.27.01.{01,02,03,04,05,06}'!S.27.01.01.21.TLC</vt:lpstr>
      <vt:lpstr>'S.27.01.{01,02,03,04,05,06}'!S.27.01.01.21.TT</vt:lpstr>
      <vt:lpstr>'S.27.01.{01,02,03,04,05,06}'!S.27.01.01.21.TTC</vt:lpstr>
      <vt:lpstr>'S.27.01.{01,02,03,04,05,06}'!S.27.01.01.21.X</vt:lpstr>
      <vt:lpstr>'S.27.01.{01,02,03,04,05,06}'!S.27.01.01.21.Y</vt:lpstr>
      <vt:lpstr>'S.27.01.{01,02,03,04,05,06}'!S.27.01.01.21.Z</vt:lpstr>
      <vt:lpstr>'S.27.01.{01,02,03,04,05,06}'!S.27.01.01.21.ZHI</vt:lpstr>
      <vt:lpstr>'S.27.01.{01,02,03,04,05,06}'!S.27.01.01.22</vt:lpstr>
      <vt:lpstr>'S.27.01.{01,02,03,04,05,06}'!S.27.01.01.22.TC</vt:lpstr>
      <vt:lpstr>'S.27.01.{01,02,03,04,05,06}'!S.27.01.01.22.TD</vt:lpstr>
      <vt:lpstr>'S.27.01.{01,02,03,04,05,06}'!S.27.01.01.22.TL</vt:lpstr>
      <vt:lpstr>'S.27.01.{01,02,03,04,05,06}'!S.27.01.01.22.TLC</vt:lpstr>
      <vt:lpstr>'S.27.01.{01,02,03,04,05,06}'!S.27.01.01.22.TT</vt:lpstr>
      <vt:lpstr>'S.27.01.{01,02,03,04,05,06}'!S.27.01.01.22.TTC</vt:lpstr>
      <vt:lpstr>'S.27.01.{01,02,03,04,05,06}'!S.27.01.01.22.X</vt:lpstr>
      <vt:lpstr>'S.27.01.{01,02,03,04,05,06}'!S.27.01.01.22.Y</vt:lpstr>
      <vt:lpstr>'S.27.01.{01,02,03,04,05,06}'!S.27.01.01.22.Z</vt:lpstr>
      <vt:lpstr>'S.27.01.{01,02,03,04,05,06}'!S.27.01.01.22.ZHI</vt:lpstr>
      <vt:lpstr>'S.27.01.{01,02,03,04,05,06}'!S.27.01.01.TC</vt:lpstr>
      <vt:lpstr>'S.27.01.{01,02,03,04,05,06}'!S.27.01.02</vt:lpstr>
      <vt:lpstr>'S.27.01.{01,02,03,04,05,06}'!S.27.01.02.01</vt:lpstr>
      <vt:lpstr>'S.27.01.{01,02,03,04,05,06}'!S.27.01.02.01.TD</vt:lpstr>
      <vt:lpstr>'S.27.01.{01,02,03,04,05,06}'!S.27.01.02.01.TL</vt:lpstr>
      <vt:lpstr>'S.27.01.{01,02,03,04,05,06}'!S.27.01.02.01.TLC</vt:lpstr>
      <vt:lpstr>'S.27.01.{01,02,03,04,05,06}'!S.27.01.02.01.TT</vt:lpstr>
      <vt:lpstr>'S.27.01.{01,02,03,04,05,06}'!S.27.01.02.01.TTC</vt:lpstr>
      <vt:lpstr>'S.27.01.{01,02,03,04,05,06}'!S.27.01.02.01.X</vt:lpstr>
      <vt:lpstr>'S.27.01.{01,02,03,04,05,06}'!S.27.01.02.01.Y</vt:lpstr>
      <vt:lpstr>'S.27.01.{01,02,03,04,05,06}'!S.27.01.02.01.Z</vt:lpstr>
      <vt:lpstr>'S.27.01.{01,02,03,04,05,06}'!S.27.01.02.01.ZHI</vt:lpstr>
      <vt:lpstr>'S.27.01.{01,02,03,04,05,06}'!S.27.01.02.02</vt:lpstr>
      <vt:lpstr>'S.27.01.{01,02,03,04,05,06}'!S.27.01.02.02.TC</vt:lpstr>
      <vt:lpstr>'S.27.01.{01,02,03,04,05,06}'!S.27.01.02.02.TD</vt:lpstr>
      <vt:lpstr>'S.27.01.{01,02,03,04,05,06}'!S.27.01.02.02.TL</vt:lpstr>
      <vt:lpstr>'S.27.01.{01,02,03,04,05,06}'!S.27.01.02.02.TLC</vt:lpstr>
      <vt:lpstr>'S.27.01.{01,02,03,04,05,06}'!S.27.01.02.02.TT</vt:lpstr>
      <vt:lpstr>'S.27.01.{01,02,03,04,05,06}'!S.27.01.02.02.TTC</vt:lpstr>
      <vt:lpstr>'S.27.01.{01,02,03,04,05,06}'!S.27.01.02.02.X</vt:lpstr>
      <vt:lpstr>'S.27.01.{01,02,03,04,05,06}'!S.27.01.02.02.Y</vt:lpstr>
      <vt:lpstr>'S.27.01.{01,02,03,04,05,06}'!S.27.01.02.02.Z</vt:lpstr>
      <vt:lpstr>'S.27.01.{01,02,03,04,05,06}'!S.27.01.02.02.ZHI</vt:lpstr>
      <vt:lpstr>'S.27.01.{01,02,03,04,05,06}'!S.27.01.02.03</vt:lpstr>
      <vt:lpstr>'S.27.01.{01,02,03,04,05,06}'!S.27.01.02.03.TC</vt:lpstr>
      <vt:lpstr>'S.27.01.{01,02,03,04,05,06}'!S.27.01.02.03.TD</vt:lpstr>
      <vt:lpstr>'S.27.01.{01,02,03,04,05,06}'!S.27.01.02.03.TL</vt:lpstr>
      <vt:lpstr>'S.27.01.{01,02,03,04,05,06}'!S.27.01.02.03.TLC</vt:lpstr>
      <vt:lpstr>'S.27.01.{01,02,03,04,05,06}'!S.27.01.02.03.TT</vt:lpstr>
      <vt:lpstr>'S.27.01.{01,02,03,04,05,06}'!S.27.01.02.03.TTC</vt:lpstr>
      <vt:lpstr>'S.27.01.{01,02,03,04,05,06}'!S.27.01.02.03.X</vt:lpstr>
      <vt:lpstr>'S.27.01.{01,02,03,04,05,06}'!S.27.01.02.03.Y</vt:lpstr>
      <vt:lpstr>'S.27.01.{01,02,03,04,05,06}'!S.27.01.02.03.Z</vt:lpstr>
      <vt:lpstr>'S.27.01.{01,02,03,04,05,06}'!S.27.01.02.03.ZHI</vt:lpstr>
      <vt:lpstr>'S.27.01.{01,02,03,04,05,06}'!S.27.01.02.04</vt:lpstr>
      <vt:lpstr>'S.27.01.{01,02,03,04,05,06}'!S.27.01.02.04.TC</vt:lpstr>
      <vt:lpstr>'S.27.01.{01,02,03,04,05,06}'!S.27.01.02.04.TD</vt:lpstr>
      <vt:lpstr>'S.27.01.{01,02,03,04,05,06}'!S.27.01.02.04.TL</vt:lpstr>
      <vt:lpstr>'S.27.01.{01,02,03,04,05,06}'!S.27.01.02.04.TLC</vt:lpstr>
      <vt:lpstr>'S.27.01.{01,02,03,04,05,06}'!S.27.01.02.04.TT</vt:lpstr>
      <vt:lpstr>'S.27.01.{01,02,03,04,05,06}'!S.27.01.02.04.TTC</vt:lpstr>
      <vt:lpstr>'S.27.01.{01,02,03,04,05,06}'!S.27.01.02.04.X</vt:lpstr>
      <vt:lpstr>'S.27.01.{01,02,03,04,05,06}'!S.27.01.02.04.Y</vt:lpstr>
      <vt:lpstr>'S.27.01.{01,02,03,04,05,06}'!S.27.01.02.04.Z</vt:lpstr>
      <vt:lpstr>'S.27.01.{01,02,03,04,05,06}'!S.27.01.02.04.ZHI</vt:lpstr>
      <vt:lpstr>'S.27.01.{01,02,03,04,05,06}'!S.27.01.02.05</vt:lpstr>
      <vt:lpstr>'S.27.01.{01,02,03,04,05,06}'!S.27.01.02.05.TC</vt:lpstr>
      <vt:lpstr>'S.27.01.{01,02,03,04,05,06}'!S.27.01.02.05.TD</vt:lpstr>
      <vt:lpstr>'S.27.01.{01,02,03,04,05,06}'!S.27.01.02.05.TL</vt:lpstr>
      <vt:lpstr>'S.27.01.{01,02,03,04,05,06}'!S.27.01.02.05.TLC</vt:lpstr>
      <vt:lpstr>'S.27.01.{01,02,03,04,05,06}'!S.27.01.02.05.TT</vt:lpstr>
      <vt:lpstr>'S.27.01.{01,02,03,04,05,06}'!S.27.01.02.05.TTC</vt:lpstr>
      <vt:lpstr>'S.27.01.{01,02,03,04,05,06}'!S.27.01.02.05.X</vt:lpstr>
      <vt:lpstr>'S.27.01.{01,02,03,04,05,06}'!S.27.01.02.05.Y</vt:lpstr>
      <vt:lpstr>'S.27.01.{01,02,03,04,05,06}'!S.27.01.02.05.Z</vt:lpstr>
      <vt:lpstr>'S.27.01.{01,02,03,04,05,06}'!S.27.01.02.05.ZHI</vt:lpstr>
      <vt:lpstr>'S.27.01.{01,02,03,04,05,06}'!S.27.01.02.06</vt:lpstr>
      <vt:lpstr>'S.27.01.{01,02,03,04,05,06}'!S.27.01.02.06.TC</vt:lpstr>
      <vt:lpstr>'S.27.01.{01,02,03,04,05,06}'!S.27.01.02.06.TD</vt:lpstr>
      <vt:lpstr>'S.27.01.{01,02,03,04,05,06}'!S.27.01.02.06.TL</vt:lpstr>
      <vt:lpstr>'S.27.01.{01,02,03,04,05,06}'!S.27.01.02.06.TLC</vt:lpstr>
      <vt:lpstr>'S.27.01.{01,02,03,04,05,06}'!S.27.01.02.06.TT</vt:lpstr>
      <vt:lpstr>'S.27.01.{01,02,03,04,05,06}'!S.27.01.02.06.TTC</vt:lpstr>
      <vt:lpstr>'S.27.01.{01,02,03,04,05,06}'!S.27.01.02.06.X</vt:lpstr>
      <vt:lpstr>'S.27.01.{01,02,03,04,05,06}'!S.27.01.02.06.Y</vt:lpstr>
      <vt:lpstr>'S.27.01.{01,02,03,04,05,06}'!S.27.01.02.06.Z</vt:lpstr>
      <vt:lpstr>'S.27.01.{01,02,03,04,05,06}'!S.27.01.02.06.ZHI</vt:lpstr>
      <vt:lpstr>'S.27.01.{01,02,03,04,05,06}'!S.27.01.02.07</vt:lpstr>
      <vt:lpstr>'S.27.01.{01,02,03,04,05,06}'!S.27.01.02.07.TC</vt:lpstr>
      <vt:lpstr>'S.27.01.{01,02,03,04,05,06}'!S.27.01.02.07.TD</vt:lpstr>
      <vt:lpstr>'S.27.01.{01,02,03,04,05,06}'!S.27.01.02.07.TL</vt:lpstr>
      <vt:lpstr>'S.27.01.{01,02,03,04,05,06}'!S.27.01.02.07.TLC</vt:lpstr>
      <vt:lpstr>'S.27.01.{01,02,03,04,05,06}'!S.27.01.02.07.TT</vt:lpstr>
      <vt:lpstr>'S.27.01.{01,02,03,04,05,06}'!S.27.01.02.07.TTC</vt:lpstr>
      <vt:lpstr>'S.27.01.{01,02,03,04,05,06}'!S.27.01.02.07.X</vt:lpstr>
      <vt:lpstr>'S.27.01.{01,02,03,04,05,06}'!S.27.01.02.07.Y</vt:lpstr>
      <vt:lpstr>'S.27.01.{01,02,03,04,05,06}'!S.27.01.02.07.Z</vt:lpstr>
      <vt:lpstr>'S.27.01.{01,02,03,04,05,06}'!S.27.01.02.07.ZHI</vt:lpstr>
      <vt:lpstr>'S.27.01.{01,02,03,04,05,06}'!S.27.01.02.08</vt:lpstr>
      <vt:lpstr>'S.27.01.{01,02,03,04,05,06}'!S.27.01.02.08.TC</vt:lpstr>
      <vt:lpstr>'S.27.01.{01,02,03,04,05,06}'!S.27.01.02.08.TD</vt:lpstr>
      <vt:lpstr>'S.27.01.{01,02,03,04,05,06}'!S.27.01.02.08.TL</vt:lpstr>
      <vt:lpstr>'S.27.01.{01,02,03,04,05,06}'!S.27.01.02.08.TLC</vt:lpstr>
      <vt:lpstr>'S.27.01.{01,02,03,04,05,06}'!S.27.01.02.08.TT</vt:lpstr>
      <vt:lpstr>'S.27.01.{01,02,03,04,05,06}'!S.27.01.02.08.TTC</vt:lpstr>
      <vt:lpstr>'S.27.01.{01,02,03,04,05,06}'!S.27.01.02.08.X</vt:lpstr>
      <vt:lpstr>'S.27.01.{01,02,03,04,05,06}'!S.27.01.02.08.Y</vt:lpstr>
      <vt:lpstr>'S.27.01.{01,02,03,04,05,06}'!S.27.01.02.08.Z</vt:lpstr>
      <vt:lpstr>'S.27.01.{01,02,03,04,05,06}'!S.27.01.02.08.ZHI</vt:lpstr>
      <vt:lpstr>'S.27.01.{01,02,03,04,05,06}'!S.27.01.02.09</vt:lpstr>
      <vt:lpstr>'S.27.01.{01,02,03,04,05,06}'!S.27.01.02.09.TC</vt:lpstr>
      <vt:lpstr>'S.27.01.{01,02,03,04,05,06}'!S.27.01.02.09.TD</vt:lpstr>
      <vt:lpstr>'S.27.01.{01,02,03,04,05,06}'!S.27.01.02.09.TK</vt:lpstr>
      <vt:lpstr>'S.27.01.{01,02,03,04,05,06}'!S.27.01.02.09.TKC</vt:lpstr>
      <vt:lpstr>'S.27.01.{01,02,03,04,05,06}'!S.27.01.02.09.TT</vt:lpstr>
      <vt:lpstr>'S.27.01.{01,02,03,04,05,06}'!S.27.01.02.09.TTC</vt:lpstr>
      <vt:lpstr>'S.27.01.{01,02,03,04,05,06}'!S.27.01.02.09.X</vt:lpstr>
      <vt:lpstr>'S.27.01.{01,02,03,04,05,06}'!S.27.01.02.09.Y</vt:lpstr>
      <vt:lpstr>'S.27.01.{01,02,03,04,05,06}'!S.27.01.02.09.Z</vt:lpstr>
      <vt:lpstr>'S.27.01.{01,02,03,04,05,06}'!S.27.01.02.09.ZHI</vt:lpstr>
      <vt:lpstr>'S.27.01.{01,02,03,04,05,06}'!S.27.01.02.10</vt:lpstr>
      <vt:lpstr>'S.27.01.{01,02,03,04,05,06}'!S.27.01.02.10.TC</vt:lpstr>
      <vt:lpstr>'S.27.01.{01,02,03,04,05,06}'!S.27.01.02.10.TD</vt:lpstr>
      <vt:lpstr>'S.27.01.{01,02,03,04,05,06}'!S.27.01.02.10.TK</vt:lpstr>
      <vt:lpstr>'S.27.01.{01,02,03,04,05,06}'!S.27.01.02.10.TKC</vt:lpstr>
      <vt:lpstr>'S.27.01.{01,02,03,04,05,06}'!S.27.01.02.10.TT</vt:lpstr>
      <vt:lpstr>'S.27.01.{01,02,03,04,05,06}'!S.27.01.02.10.TTC</vt:lpstr>
      <vt:lpstr>'S.27.01.{01,02,03,04,05,06}'!S.27.01.02.10.X</vt:lpstr>
      <vt:lpstr>'S.27.01.{01,02,03,04,05,06}'!S.27.01.02.10.Y</vt:lpstr>
      <vt:lpstr>'S.27.01.{01,02,03,04,05,06}'!S.27.01.02.10.Z</vt:lpstr>
      <vt:lpstr>'S.27.01.{01,02,03,04,05,06}'!S.27.01.02.10.ZHI</vt:lpstr>
      <vt:lpstr>'S.27.01.{01,02,03,04,05,06}'!S.27.01.02.11</vt:lpstr>
      <vt:lpstr>'S.27.01.{01,02,03,04,05,06}'!S.27.01.02.11.TC</vt:lpstr>
      <vt:lpstr>'S.27.01.{01,02,03,04,05,06}'!S.27.01.02.11.TD</vt:lpstr>
      <vt:lpstr>'S.27.01.{01,02,03,04,05,06}'!S.27.01.02.11.TL</vt:lpstr>
      <vt:lpstr>'S.27.01.{01,02,03,04,05,06}'!S.27.01.02.11.TLC</vt:lpstr>
      <vt:lpstr>'S.27.01.{01,02,03,04,05,06}'!S.27.01.02.11.TT</vt:lpstr>
      <vt:lpstr>'S.27.01.{01,02,03,04,05,06}'!S.27.01.02.11.TTC</vt:lpstr>
      <vt:lpstr>'S.27.01.{01,02,03,04,05,06}'!S.27.01.02.11.X</vt:lpstr>
      <vt:lpstr>'S.27.01.{01,02,03,04,05,06}'!S.27.01.02.11.Y</vt:lpstr>
      <vt:lpstr>'S.27.01.{01,02,03,04,05,06}'!S.27.01.02.11.Z</vt:lpstr>
      <vt:lpstr>'S.27.01.{01,02,03,04,05,06}'!S.27.01.02.11.ZHI</vt:lpstr>
      <vt:lpstr>'S.27.01.{01,02,03,04,05,06}'!S.27.01.02.12</vt:lpstr>
      <vt:lpstr>'S.27.01.{01,02,03,04,05,06}'!S.27.01.02.12.TC</vt:lpstr>
      <vt:lpstr>'S.27.01.{01,02,03,04,05,06}'!S.27.01.02.12.TD</vt:lpstr>
      <vt:lpstr>'S.27.01.{01,02,03,04,05,06}'!S.27.01.02.12.TL</vt:lpstr>
      <vt:lpstr>'S.27.01.{01,02,03,04,05,06}'!S.27.01.02.12.TLC</vt:lpstr>
      <vt:lpstr>'S.27.01.{01,02,03,04,05,06}'!S.27.01.02.12.TT</vt:lpstr>
      <vt:lpstr>'S.27.01.{01,02,03,04,05,06}'!S.27.01.02.12.TTC</vt:lpstr>
      <vt:lpstr>'S.27.01.{01,02,03,04,05,06}'!S.27.01.02.12.X</vt:lpstr>
      <vt:lpstr>'S.27.01.{01,02,03,04,05,06}'!S.27.01.02.12.Z</vt:lpstr>
      <vt:lpstr>'S.27.01.{01,02,03,04,05,06}'!S.27.01.02.12.ZHI</vt:lpstr>
      <vt:lpstr>'S.27.01.{01,02,03,04,05,06}'!S.27.01.02.13</vt:lpstr>
      <vt:lpstr>'S.27.01.{01,02,03,04,05,06}'!S.27.01.02.13.TC</vt:lpstr>
      <vt:lpstr>'S.27.01.{01,02,03,04,05,06}'!S.27.01.02.13.TD</vt:lpstr>
      <vt:lpstr>'S.27.01.{01,02,03,04,05,06}'!S.27.01.02.13.TL</vt:lpstr>
      <vt:lpstr>'S.27.01.{01,02,03,04,05,06}'!S.27.01.02.13.TLC</vt:lpstr>
      <vt:lpstr>'S.27.01.{01,02,03,04,05,06}'!S.27.01.02.13.TT</vt:lpstr>
      <vt:lpstr>'S.27.01.{01,02,03,04,05,06}'!S.27.01.02.13.TTC</vt:lpstr>
      <vt:lpstr>'S.27.01.{01,02,03,04,05,06}'!S.27.01.02.13.X</vt:lpstr>
      <vt:lpstr>'S.27.01.{01,02,03,04,05,06}'!S.27.01.02.13.Y</vt:lpstr>
      <vt:lpstr>'S.27.01.{01,02,03,04,05,06}'!S.27.01.02.13.Z</vt:lpstr>
      <vt:lpstr>'S.27.01.{01,02,03,04,05,06}'!S.27.01.02.13.ZHI</vt:lpstr>
      <vt:lpstr>'S.27.01.{01,02,03,04,05,06}'!S.27.01.02.14</vt:lpstr>
      <vt:lpstr>'S.27.01.{01,02,03,04,05,06}'!S.27.01.02.14.TC</vt:lpstr>
      <vt:lpstr>'S.27.01.{01,02,03,04,05,06}'!S.27.01.02.14.TD</vt:lpstr>
      <vt:lpstr>'S.27.01.{01,02,03,04,05,06}'!S.27.01.02.14.TL</vt:lpstr>
      <vt:lpstr>'S.27.01.{01,02,03,04,05,06}'!S.27.01.02.14.TLC</vt:lpstr>
      <vt:lpstr>'S.27.01.{01,02,03,04,05,06}'!S.27.01.02.14.TT</vt:lpstr>
      <vt:lpstr>'S.27.01.{01,02,03,04,05,06}'!S.27.01.02.14.TTC</vt:lpstr>
      <vt:lpstr>'S.27.01.{01,02,03,04,05,06}'!S.27.01.02.14.X</vt:lpstr>
      <vt:lpstr>'S.27.01.{01,02,03,04,05,06}'!S.27.01.02.14.Y</vt:lpstr>
      <vt:lpstr>'S.27.01.{01,02,03,04,05,06}'!S.27.01.02.14.Z</vt:lpstr>
      <vt:lpstr>'S.27.01.{01,02,03,04,05,06}'!S.27.01.02.14.ZHI</vt:lpstr>
      <vt:lpstr>'S.27.01.{01,02,03,04,05,06}'!S.27.01.02.15</vt:lpstr>
      <vt:lpstr>'S.27.01.{01,02,03,04,05,06}'!S.27.01.02.15.TC</vt:lpstr>
      <vt:lpstr>'S.27.01.{01,02,03,04,05,06}'!S.27.01.02.15.TD</vt:lpstr>
      <vt:lpstr>'S.27.01.{01,02,03,04,05,06}'!S.27.01.02.15.TL</vt:lpstr>
      <vt:lpstr>'S.27.01.{01,02,03,04,05,06}'!S.27.01.02.15.TLC</vt:lpstr>
      <vt:lpstr>'S.27.01.{01,02,03,04,05,06}'!S.27.01.02.15.TT</vt:lpstr>
      <vt:lpstr>'S.27.01.{01,02,03,04,05,06}'!S.27.01.02.15.TTC</vt:lpstr>
      <vt:lpstr>'S.27.01.{01,02,03,04,05,06}'!S.27.01.02.15.X</vt:lpstr>
      <vt:lpstr>'S.27.01.{01,02,03,04,05,06}'!S.27.01.02.15.Y</vt:lpstr>
      <vt:lpstr>'S.27.01.{01,02,03,04,05,06}'!S.27.01.02.15.Z</vt:lpstr>
      <vt:lpstr>'S.27.01.{01,02,03,04,05,06}'!S.27.01.02.15.ZHI</vt:lpstr>
      <vt:lpstr>'S.27.01.{01,02,03,04,05,06}'!S.27.01.02.16</vt:lpstr>
      <vt:lpstr>'S.27.01.{01,02,03,04,05,06}'!S.27.01.02.16.TC</vt:lpstr>
      <vt:lpstr>'S.27.01.{01,02,03,04,05,06}'!S.27.01.02.16.TD</vt:lpstr>
      <vt:lpstr>'S.27.01.{01,02,03,04,05,06}'!S.27.01.02.16.TL</vt:lpstr>
      <vt:lpstr>'S.27.01.{01,02,03,04,05,06}'!S.27.01.02.16.TLC</vt:lpstr>
      <vt:lpstr>'S.27.01.{01,02,03,04,05,06}'!S.27.01.02.16.TT</vt:lpstr>
      <vt:lpstr>'S.27.01.{01,02,03,04,05,06}'!S.27.01.02.16.TTC</vt:lpstr>
      <vt:lpstr>'S.27.01.{01,02,03,04,05,06}'!S.27.01.02.16.X</vt:lpstr>
      <vt:lpstr>'S.27.01.{01,02,03,04,05,06}'!S.27.01.02.16.Y</vt:lpstr>
      <vt:lpstr>'S.27.01.{01,02,03,04,05,06}'!S.27.01.02.16.Z</vt:lpstr>
      <vt:lpstr>'S.27.01.{01,02,03,04,05,06}'!S.27.01.02.16.ZHI</vt:lpstr>
      <vt:lpstr>'S.27.01.{01,02,03,04,05,06}'!S.27.01.02.17</vt:lpstr>
      <vt:lpstr>'S.27.01.{01,02,03,04,05,06}'!S.27.01.02.17.TC</vt:lpstr>
      <vt:lpstr>'S.27.01.{01,02,03,04,05,06}'!S.27.01.02.17.TD</vt:lpstr>
      <vt:lpstr>'S.27.01.{01,02,03,04,05,06}'!S.27.01.02.17.TL</vt:lpstr>
      <vt:lpstr>'S.27.01.{01,02,03,04,05,06}'!S.27.01.02.17.TLC</vt:lpstr>
      <vt:lpstr>'S.27.01.{01,02,03,04,05,06}'!S.27.01.02.17.TT</vt:lpstr>
      <vt:lpstr>'S.27.01.{01,02,03,04,05,06}'!S.27.01.02.17.TTC</vt:lpstr>
      <vt:lpstr>'S.27.01.{01,02,03,04,05,06}'!S.27.01.02.17.X</vt:lpstr>
      <vt:lpstr>'S.27.01.{01,02,03,04,05,06}'!S.27.01.02.17.Z</vt:lpstr>
      <vt:lpstr>'S.27.01.{01,02,03,04,05,06}'!S.27.01.02.17.ZHI</vt:lpstr>
      <vt:lpstr>'S.27.01.{01,02,03,04,05,06}'!S.27.01.02.18</vt:lpstr>
      <vt:lpstr>'S.27.01.{01,02,03,04,05,06}'!S.27.01.02.18.TC</vt:lpstr>
      <vt:lpstr>'S.27.01.{01,02,03,04,05,06}'!S.27.01.02.18.TD</vt:lpstr>
      <vt:lpstr>'S.27.01.{01,02,03,04,05,06}'!S.27.01.02.18.TL</vt:lpstr>
      <vt:lpstr>'S.27.01.{01,02,03,04,05,06}'!S.27.01.02.18.TLC</vt:lpstr>
      <vt:lpstr>'S.27.01.{01,02,03,04,05,06}'!S.27.01.02.18.TT</vt:lpstr>
      <vt:lpstr>'S.27.01.{01,02,03,04,05,06}'!S.27.01.02.18.TTC</vt:lpstr>
      <vt:lpstr>'S.27.01.{01,02,03,04,05,06}'!S.27.01.02.18.X</vt:lpstr>
      <vt:lpstr>'S.27.01.{01,02,03,04,05,06}'!S.27.01.02.18.Y</vt:lpstr>
      <vt:lpstr>'S.27.01.{01,02,03,04,05,06}'!S.27.01.02.18.Z</vt:lpstr>
      <vt:lpstr>'S.27.01.{01,02,03,04,05,06}'!S.27.01.02.18.ZHI</vt:lpstr>
      <vt:lpstr>'S.27.01.{01,02,03,04,05,06}'!S.27.01.02.19</vt:lpstr>
      <vt:lpstr>'S.27.01.{01,02,03,04,05,06}'!S.27.01.02.19.TC</vt:lpstr>
      <vt:lpstr>'S.27.01.{01,02,03,04,05,06}'!S.27.01.02.19.TD</vt:lpstr>
      <vt:lpstr>'S.27.01.{01,02,03,04,05,06}'!S.27.01.02.19.TL</vt:lpstr>
      <vt:lpstr>'S.27.01.{01,02,03,04,05,06}'!S.27.01.02.19.TLC</vt:lpstr>
      <vt:lpstr>'S.27.01.{01,02,03,04,05,06}'!S.27.01.02.19.TT</vt:lpstr>
      <vt:lpstr>'S.27.01.{01,02,03,04,05,06}'!S.27.01.02.19.TTC</vt:lpstr>
      <vt:lpstr>'S.27.01.{01,02,03,04,05,06}'!S.27.01.02.19.X</vt:lpstr>
      <vt:lpstr>'S.27.01.{01,02,03,04,05,06}'!S.27.01.02.19.Y</vt:lpstr>
      <vt:lpstr>'S.27.01.{01,02,03,04,05,06}'!S.27.01.02.19.Z</vt:lpstr>
      <vt:lpstr>'S.27.01.{01,02,03,04,05,06}'!S.27.01.02.19.ZHI</vt:lpstr>
      <vt:lpstr>'S.27.01.{01,02,03,04,05,06}'!S.27.01.02.20</vt:lpstr>
      <vt:lpstr>'S.27.01.{01,02,03,04,05,06}'!S.27.01.02.20.TC</vt:lpstr>
      <vt:lpstr>'S.27.01.{01,02,03,04,05,06}'!S.27.01.02.20.TD</vt:lpstr>
      <vt:lpstr>'S.27.01.{01,02,03,04,05,06}'!S.27.01.02.20.TL</vt:lpstr>
      <vt:lpstr>'S.27.01.{01,02,03,04,05,06}'!S.27.01.02.20.TLC</vt:lpstr>
      <vt:lpstr>'S.27.01.{01,02,03,04,05,06}'!S.27.01.02.20.TT</vt:lpstr>
      <vt:lpstr>'S.27.01.{01,02,03,04,05,06}'!S.27.01.02.20.TTC</vt:lpstr>
      <vt:lpstr>'S.27.01.{01,02,03,04,05,06}'!S.27.01.02.20.X</vt:lpstr>
      <vt:lpstr>'S.27.01.{01,02,03,04,05,06}'!S.27.01.02.20.Y</vt:lpstr>
      <vt:lpstr>'S.27.01.{01,02,03,04,05,06}'!S.27.01.02.20.Z</vt:lpstr>
      <vt:lpstr>'S.27.01.{01,02,03,04,05,06}'!S.27.01.02.20.ZHI</vt:lpstr>
      <vt:lpstr>'S.27.01.{01,02,03,04,05,06}'!S.27.01.02.21</vt:lpstr>
      <vt:lpstr>'S.27.01.{01,02,03,04,05,06}'!S.27.01.02.21.TC</vt:lpstr>
      <vt:lpstr>'S.27.01.{01,02,03,04,05,06}'!S.27.01.02.21.TD</vt:lpstr>
      <vt:lpstr>'S.27.01.{01,02,03,04,05,06}'!S.27.01.02.21.TL</vt:lpstr>
      <vt:lpstr>'S.27.01.{01,02,03,04,05,06}'!S.27.01.02.21.TLC</vt:lpstr>
      <vt:lpstr>'S.27.01.{01,02,03,04,05,06}'!S.27.01.02.21.TT</vt:lpstr>
      <vt:lpstr>'S.27.01.{01,02,03,04,05,06}'!S.27.01.02.21.TTC</vt:lpstr>
      <vt:lpstr>'S.27.01.{01,02,03,04,05,06}'!S.27.01.02.21.X</vt:lpstr>
      <vt:lpstr>'S.27.01.{01,02,03,04,05,06}'!S.27.01.02.21.Y</vt:lpstr>
      <vt:lpstr>'S.27.01.{01,02,03,04,05,06}'!S.27.01.02.21.Z</vt:lpstr>
      <vt:lpstr>'S.27.01.{01,02,03,04,05,06}'!S.27.01.02.21.ZHI</vt:lpstr>
      <vt:lpstr>'S.27.01.{01,02,03,04,05,06}'!S.27.01.02.22</vt:lpstr>
      <vt:lpstr>'S.27.01.{01,02,03,04,05,06}'!S.27.01.02.22.TC</vt:lpstr>
      <vt:lpstr>'S.27.01.{01,02,03,04,05,06}'!S.27.01.02.22.TD</vt:lpstr>
      <vt:lpstr>'S.27.01.{01,02,03,04,05,06}'!S.27.01.02.22.TL</vt:lpstr>
      <vt:lpstr>'S.27.01.{01,02,03,04,05,06}'!S.27.01.02.22.TLC</vt:lpstr>
      <vt:lpstr>'S.27.01.{01,02,03,04,05,06}'!S.27.01.02.22.TT</vt:lpstr>
      <vt:lpstr>'S.27.01.{01,02,03,04,05,06}'!S.27.01.02.22.TTC</vt:lpstr>
      <vt:lpstr>'S.27.01.{01,02,03,04,05,06}'!S.27.01.02.22.X</vt:lpstr>
      <vt:lpstr>'S.27.01.{01,02,03,04,05,06}'!S.27.01.02.22.Y</vt:lpstr>
      <vt:lpstr>'S.27.01.{01,02,03,04,05,06}'!S.27.01.02.22.Z</vt:lpstr>
      <vt:lpstr>'S.27.01.{01,02,03,04,05,06}'!S.27.01.02.22.ZHI</vt:lpstr>
      <vt:lpstr>'S.27.01.{01,02,03,04,05,06}'!S.27.01.02.TC</vt:lpstr>
      <vt:lpstr>'S.27.01.{01,02,03,04,05,06}'!S.27.01.03</vt:lpstr>
      <vt:lpstr>'S.27.01.{01,02,03,04,05,06}'!S.27.01.03.01</vt:lpstr>
      <vt:lpstr>'S.27.01.{01,02,03,04,05,06}'!S.27.01.03.01.TD</vt:lpstr>
      <vt:lpstr>'S.27.01.{01,02,03,04,05,06}'!S.27.01.03.01.TL</vt:lpstr>
      <vt:lpstr>'S.27.01.{01,02,03,04,05,06}'!S.27.01.03.01.TLC</vt:lpstr>
      <vt:lpstr>'S.27.01.{01,02,03,04,05,06}'!S.27.01.03.01.TT</vt:lpstr>
      <vt:lpstr>'S.27.01.{01,02,03,04,05,06}'!S.27.01.03.01.TTC</vt:lpstr>
      <vt:lpstr>'S.27.01.{01,02,03,04,05,06}'!S.27.01.03.01.X</vt:lpstr>
      <vt:lpstr>'S.27.01.{01,02,03,04,05,06}'!S.27.01.03.01.Y</vt:lpstr>
      <vt:lpstr>'S.27.01.{01,02,03,04,05,06}'!S.27.01.03.01.Z</vt:lpstr>
      <vt:lpstr>'S.27.01.{01,02,03,04,05,06}'!S.27.01.03.01.ZHI</vt:lpstr>
      <vt:lpstr>'S.27.01.{01,02,03,04,05,06}'!S.27.01.03.02</vt:lpstr>
      <vt:lpstr>'S.27.01.{01,02,03,04,05,06}'!S.27.01.03.02.TC</vt:lpstr>
      <vt:lpstr>'S.27.01.{01,02,03,04,05,06}'!S.27.01.03.02.TD</vt:lpstr>
      <vt:lpstr>'S.27.01.{01,02,03,04,05,06}'!S.27.01.03.02.TL</vt:lpstr>
      <vt:lpstr>'S.27.01.{01,02,03,04,05,06}'!S.27.01.03.02.TLC</vt:lpstr>
      <vt:lpstr>'S.27.01.{01,02,03,04,05,06}'!S.27.01.03.02.TT</vt:lpstr>
      <vt:lpstr>'S.27.01.{01,02,03,04,05,06}'!S.27.01.03.02.TTC</vt:lpstr>
      <vt:lpstr>'S.27.01.{01,02,03,04,05,06}'!S.27.01.03.02.X</vt:lpstr>
      <vt:lpstr>'S.27.01.{01,02,03,04,05,06}'!S.27.01.03.02.Y</vt:lpstr>
      <vt:lpstr>'S.27.01.{01,02,03,04,05,06}'!S.27.01.03.02.Z</vt:lpstr>
      <vt:lpstr>'S.27.01.{01,02,03,04,05,06}'!S.27.01.03.02.ZHI</vt:lpstr>
      <vt:lpstr>'S.27.01.{01,02,03,04,05,06}'!S.27.01.03.03</vt:lpstr>
      <vt:lpstr>'S.27.01.{01,02,03,04,05,06}'!S.27.01.03.03.TC</vt:lpstr>
      <vt:lpstr>'S.27.01.{01,02,03,04,05,06}'!S.27.01.03.03.TD</vt:lpstr>
      <vt:lpstr>'S.27.01.{01,02,03,04,05,06}'!S.27.01.03.03.TL</vt:lpstr>
      <vt:lpstr>'S.27.01.{01,02,03,04,05,06}'!S.27.01.03.03.TLC</vt:lpstr>
      <vt:lpstr>'S.27.01.{01,02,03,04,05,06}'!S.27.01.03.03.TT</vt:lpstr>
      <vt:lpstr>'S.27.01.{01,02,03,04,05,06}'!S.27.01.03.03.TTC</vt:lpstr>
      <vt:lpstr>'S.27.01.{01,02,03,04,05,06}'!S.27.01.03.03.X</vt:lpstr>
      <vt:lpstr>'S.27.01.{01,02,03,04,05,06}'!S.27.01.03.03.Y</vt:lpstr>
      <vt:lpstr>'S.27.01.{01,02,03,04,05,06}'!S.27.01.03.03.Z</vt:lpstr>
      <vt:lpstr>'S.27.01.{01,02,03,04,05,06}'!S.27.01.03.03.ZHI</vt:lpstr>
      <vt:lpstr>'S.27.01.{01,02,03,04,05,06}'!S.27.01.03.04</vt:lpstr>
      <vt:lpstr>'S.27.01.{01,02,03,04,05,06}'!S.27.01.03.04.TC</vt:lpstr>
      <vt:lpstr>'S.27.01.{01,02,03,04,05,06}'!S.27.01.03.04.TD</vt:lpstr>
      <vt:lpstr>'S.27.01.{01,02,03,04,05,06}'!S.27.01.03.04.TL</vt:lpstr>
      <vt:lpstr>'S.27.01.{01,02,03,04,05,06}'!S.27.01.03.04.TLC</vt:lpstr>
      <vt:lpstr>'S.27.01.{01,02,03,04,05,06}'!S.27.01.03.04.TT</vt:lpstr>
      <vt:lpstr>'S.27.01.{01,02,03,04,05,06}'!S.27.01.03.04.TTC</vt:lpstr>
      <vt:lpstr>'S.27.01.{01,02,03,04,05,06}'!S.27.01.03.04.X</vt:lpstr>
      <vt:lpstr>'S.27.01.{01,02,03,04,05,06}'!S.27.01.03.04.Y</vt:lpstr>
      <vt:lpstr>'S.27.01.{01,02,03,04,05,06}'!S.27.01.03.04.Z</vt:lpstr>
      <vt:lpstr>'S.27.01.{01,02,03,04,05,06}'!S.27.01.03.04.ZHI</vt:lpstr>
      <vt:lpstr>'S.27.01.{01,02,03,04,05,06}'!S.27.01.03.05</vt:lpstr>
      <vt:lpstr>'S.27.01.{01,02,03,04,05,06}'!S.27.01.03.05.TC</vt:lpstr>
      <vt:lpstr>'S.27.01.{01,02,03,04,05,06}'!S.27.01.03.05.TD</vt:lpstr>
      <vt:lpstr>'S.27.01.{01,02,03,04,05,06}'!S.27.01.03.05.TL</vt:lpstr>
      <vt:lpstr>'S.27.01.{01,02,03,04,05,06}'!S.27.01.03.05.TLC</vt:lpstr>
      <vt:lpstr>'S.27.01.{01,02,03,04,05,06}'!S.27.01.03.05.TT</vt:lpstr>
      <vt:lpstr>'S.27.01.{01,02,03,04,05,06}'!S.27.01.03.05.TTC</vt:lpstr>
      <vt:lpstr>'S.27.01.{01,02,03,04,05,06}'!S.27.01.03.05.X</vt:lpstr>
      <vt:lpstr>'S.27.01.{01,02,03,04,05,06}'!S.27.01.03.05.Y</vt:lpstr>
      <vt:lpstr>'S.27.01.{01,02,03,04,05,06}'!S.27.01.03.05.Z</vt:lpstr>
      <vt:lpstr>'S.27.01.{01,02,03,04,05,06}'!S.27.01.03.05.ZHI</vt:lpstr>
      <vt:lpstr>'S.27.01.{01,02,03,04,05,06}'!S.27.01.03.06</vt:lpstr>
      <vt:lpstr>'S.27.01.{01,02,03,04,05,06}'!S.27.01.03.06.TC</vt:lpstr>
      <vt:lpstr>'S.27.01.{01,02,03,04,05,06}'!S.27.01.03.06.TD</vt:lpstr>
      <vt:lpstr>'S.27.01.{01,02,03,04,05,06}'!S.27.01.03.06.TL</vt:lpstr>
      <vt:lpstr>'S.27.01.{01,02,03,04,05,06}'!S.27.01.03.06.TLC</vt:lpstr>
      <vt:lpstr>'S.27.01.{01,02,03,04,05,06}'!S.27.01.03.06.TT</vt:lpstr>
      <vt:lpstr>'S.27.01.{01,02,03,04,05,06}'!S.27.01.03.06.TTC</vt:lpstr>
      <vt:lpstr>'S.27.01.{01,02,03,04,05,06}'!S.27.01.03.06.X</vt:lpstr>
      <vt:lpstr>'S.27.01.{01,02,03,04,05,06}'!S.27.01.03.06.Y</vt:lpstr>
      <vt:lpstr>'S.27.01.{01,02,03,04,05,06}'!S.27.01.03.06.Z</vt:lpstr>
      <vt:lpstr>'S.27.01.{01,02,03,04,05,06}'!S.27.01.03.06.ZHI</vt:lpstr>
      <vt:lpstr>'S.27.01.{01,02,03,04,05,06}'!S.27.01.03.07</vt:lpstr>
      <vt:lpstr>'S.27.01.{01,02,03,04,05,06}'!S.27.01.03.07.TC</vt:lpstr>
      <vt:lpstr>'S.27.01.{01,02,03,04,05,06}'!S.27.01.03.07.TD</vt:lpstr>
      <vt:lpstr>'S.27.01.{01,02,03,04,05,06}'!S.27.01.03.07.TL</vt:lpstr>
      <vt:lpstr>'S.27.01.{01,02,03,04,05,06}'!S.27.01.03.07.TLC</vt:lpstr>
      <vt:lpstr>'S.27.01.{01,02,03,04,05,06}'!S.27.01.03.07.TT</vt:lpstr>
      <vt:lpstr>'S.27.01.{01,02,03,04,05,06}'!S.27.01.03.07.TTC</vt:lpstr>
      <vt:lpstr>'S.27.01.{01,02,03,04,05,06}'!S.27.01.03.07.X</vt:lpstr>
      <vt:lpstr>'S.27.01.{01,02,03,04,05,06}'!S.27.01.03.07.Y</vt:lpstr>
      <vt:lpstr>'S.27.01.{01,02,03,04,05,06}'!S.27.01.03.07.Z</vt:lpstr>
      <vt:lpstr>'S.27.01.{01,02,03,04,05,06}'!S.27.01.03.07.ZHI</vt:lpstr>
      <vt:lpstr>'S.27.01.{01,02,03,04,05,06}'!S.27.01.03.08</vt:lpstr>
      <vt:lpstr>'S.27.01.{01,02,03,04,05,06}'!S.27.01.03.08.TC</vt:lpstr>
      <vt:lpstr>'S.27.01.{01,02,03,04,05,06}'!S.27.01.03.08.TD</vt:lpstr>
      <vt:lpstr>'S.27.01.{01,02,03,04,05,06}'!S.27.01.03.08.TL</vt:lpstr>
      <vt:lpstr>'S.27.01.{01,02,03,04,05,06}'!S.27.01.03.08.TLC</vt:lpstr>
      <vt:lpstr>'S.27.01.{01,02,03,04,05,06}'!S.27.01.03.08.TT</vt:lpstr>
      <vt:lpstr>'S.27.01.{01,02,03,04,05,06}'!S.27.01.03.08.TTC</vt:lpstr>
      <vt:lpstr>'S.27.01.{01,02,03,04,05,06}'!S.27.01.03.08.X</vt:lpstr>
      <vt:lpstr>'S.27.01.{01,02,03,04,05,06}'!S.27.01.03.08.Y</vt:lpstr>
      <vt:lpstr>'S.27.01.{01,02,03,04,05,06}'!S.27.01.03.08.Z</vt:lpstr>
      <vt:lpstr>'S.27.01.{01,02,03,04,05,06}'!S.27.01.03.08.ZHI</vt:lpstr>
      <vt:lpstr>'S.27.01.{01,02,03,04,05,06}'!S.27.01.03.09</vt:lpstr>
      <vt:lpstr>'S.27.01.{01,02,03,04,05,06}'!S.27.01.03.09.TC</vt:lpstr>
      <vt:lpstr>'S.27.01.{01,02,03,04,05,06}'!S.27.01.03.09.TD</vt:lpstr>
      <vt:lpstr>'S.27.01.{01,02,03,04,05,06}'!S.27.01.03.09.TK</vt:lpstr>
      <vt:lpstr>'S.27.01.{01,02,03,04,05,06}'!S.27.01.03.09.TKC</vt:lpstr>
      <vt:lpstr>'S.27.01.{01,02,03,04,05,06}'!S.27.01.03.09.TT</vt:lpstr>
      <vt:lpstr>'S.27.01.{01,02,03,04,05,06}'!S.27.01.03.09.TTC</vt:lpstr>
      <vt:lpstr>'S.27.01.{01,02,03,04,05,06}'!S.27.01.03.09.X</vt:lpstr>
      <vt:lpstr>'S.27.01.{01,02,03,04,05,06}'!S.27.01.03.09.Y</vt:lpstr>
      <vt:lpstr>'S.27.01.{01,02,03,04,05,06}'!S.27.01.03.09.Z</vt:lpstr>
      <vt:lpstr>'S.27.01.{01,02,03,04,05,06}'!S.27.01.03.09.ZHI</vt:lpstr>
      <vt:lpstr>'S.27.01.{01,02,03,04,05,06}'!S.27.01.03.10</vt:lpstr>
      <vt:lpstr>'S.27.01.{01,02,03,04,05,06}'!S.27.01.03.10.TC</vt:lpstr>
      <vt:lpstr>'S.27.01.{01,02,03,04,05,06}'!S.27.01.03.10.TD</vt:lpstr>
      <vt:lpstr>'S.27.01.{01,02,03,04,05,06}'!S.27.01.03.10.TK</vt:lpstr>
      <vt:lpstr>'S.27.01.{01,02,03,04,05,06}'!S.27.01.03.10.TKC</vt:lpstr>
      <vt:lpstr>'S.27.01.{01,02,03,04,05,06}'!S.27.01.03.10.TT</vt:lpstr>
      <vt:lpstr>'S.27.01.{01,02,03,04,05,06}'!S.27.01.03.10.TTC</vt:lpstr>
      <vt:lpstr>'S.27.01.{01,02,03,04,05,06}'!S.27.01.03.10.X</vt:lpstr>
      <vt:lpstr>'S.27.01.{01,02,03,04,05,06}'!S.27.01.03.10.Y</vt:lpstr>
      <vt:lpstr>'S.27.01.{01,02,03,04,05,06}'!S.27.01.03.10.Z</vt:lpstr>
      <vt:lpstr>'S.27.01.{01,02,03,04,05,06}'!S.27.01.03.10.ZHI</vt:lpstr>
      <vt:lpstr>'S.27.01.{01,02,03,04,05,06}'!S.27.01.03.11</vt:lpstr>
      <vt:lpstr>'S.27.01.{01,02,03,04,05,06}'!S.27.01.03.11.TC</vt:lpstr>
      <vt:lpstr>'S.27.01.{01,02,03,04,05,06}'!S.27.01.03.11.TD</vt:lpstr>
      <vt:lpstr>'S.27.01.{01,02,03,04,05,06}'!S.27.01.03.11.TL</vt:lpstr>
      <vt:lpstr>'S.27.01.{01,02,03,04,05,06}'!S.27.01.03.11.TLC</vt:lpstr>
      <vt:lpstr>'S.27.01.{01,02,03,04,05,06}'!S.27.01.03.11.TT</vt:lpstr>
      <vt:lpstr>'S.27.01.{01,02,03,04,05,06}'!S.27.01.03.11.TTC</vt:lpstr>
      <vt:lpstr>'S.27.01.{01,02,03,04,05,06}'!S.27.01.03.11.X</vt:lpstr>
      <vt:lpstr>'S.27.01.{01,02,03,04,05,06}'!S.27.01.03.11.Y</vt:lpstr>
      <vt:lpstr>'S.27.01.{01,02,03,04,05,06}'!S.27.01.03.11.Z</vt:lpstr>
      <vt:lpstr>'S.27.01.{01,02,03,04,05,06}'!S.27.01.03.11.ZHI</vt:lpstr>
      <vt:lpstr>'S.27.01.{01,02,03,04,05,06}'!S.27.01.03.12</vt:lpstr>
      <vt:lpstr>'S.27.01.{01,02,03,04,05,06}'!S.27.01.03.12.TC</vt:lpstr>
      <vt:lpstr>'S.27.01.{01,02,03,04,05,06}'!S.27.01.03.12.TD</vt:lpstr>
      <vt:lpstr>'S.27.01.{01,02,03,04,05,06}'!S.27.01.03.12.TL</vt:lpstr>
      <vt:lpstr>'S.27.01.{01,02,03,04,05,06}'!S.27.01.03.12.TLC</vt:lpstr>
      <vt:lpstr>'S.27.01.{01,02,03,04,05,06}'!S.27.01.03.12.TT</vt:lpstr>
      <vt:lpstr>'S.27.01.{01,02,03,04,05,06}'!S.27.01.03.12.TTC</vt:lpstr>
      <vt:lpstr>'S.27.01.{01,02,03,04,05,06}'!S.27.01.03.12.X</vt:lpstr>
      <vt:lpstr>'S.27.01.{01,02,03,04,05,06}'!S.27.01.03.12.Z</vt:lpstr>
      <vt:lpstr>'S.27.01.{01,02,03,04,05,06}'!S.27.01.03.12.ZHI</vt:lpstr>
      <vt:lpstr>'S.27.01.{01,02,03,04,05,06}'!S.27.01.03.13</vt:lpstr>
      <vt:lpstr>'S.27.01.{01,02,03,04,05,06}'!S.27.01.03.13.TC</vt:lpstr>
      <vt:lpstr>'S.27.01.{01,02,03,04,05,06}'!S.27.01.03.13.TD</vt:lpstr>
      <vt:lpstr>'S.27.01.{01,02,03,04,05,06}'!S.27.01.03.13.TL</vt:lpstr>
      <vt:lpstr>'S.27.01.{01,02,03,04,05,06}'!S.27.01.03.13.TLC</vt:lpstr>
      <vt:lpstr>'S.27.01.{01,02,03,04,05,06}'!S.27.01.03.13.TT</vt:lpstr>
      <vt:lpstr>'S.27.01.{01,02,03,04,05,06}'!S.27.01.03.13.TTC</vt:lpstr>
      <vt:lpstr>'S.27.01.{01,02,03,04,05,06}'!S.27.01.03.13.X</vt:lpstr>
      <vt:lpstr>'S.27.01.{01,02,03,04,05,06}'!S.27.01.03.13.Y</vt:lpstr>
      <vt:lpstr>'S.27.01.{01,02,03,04,05,06}'!S.27.01.03.13.Z</vt:lpstr>
      <vt:lpstr>'S.27.01.{01,02,03,04,05,06}'!S.27.01.03.13.ZHI</vt:lpstr>
      <vt:lpstr>'S.27.01.{01,02,03,04,05,06}'!S.27.01.03.14</vt:lpstr>
      <vt:lpstr>'S.27.01.{01,02,03,04,05,06}'!S.27.01.03.14.TC</vt:lpstr>
      <vt:lpstr>'S.27.01.{01,02,03,04,05,06}'!S.27.01.03.14.TD</vt:lpstr>
      <vt:lpstr>'S.27.01.{01,02,03,04,05,06}'!S.27.01.03.14.TL</vt:lpstr>
      <vt:lpstr>'S.27.01.{01,02,03,04,05,06}'!S.27.01.03.14.TLC</vt:lpstr>
      <vt:lpstr>'S.27.01.{01,02,03,04,05,06}'!S.27.01.03.14.TT</vt:lpstr>
      <vt:lpstr>'S.27.01.{01,02,03,04,05,06}'!S.27.01.03.14.TTC</vt:lpstr>
      <vt:lpstr>'S.27.01.{01,02,03,04,05,06}'!S.27.01.03.14.X</vt:lpstr>
      <vt:lpstr>'S.27.01.{01,02,03,04,05,06}'!S.27.01.03.14.Y</vt:lpstr>
      <vt:lpstr>'S.27.01.{01,02,03,04,05,06}'!S.27.01.03.14.Z</vt:lpstr>
      <vt:lpstr>'S.27.01.{01,02,03,04,05,06}'!S.27.01.03.14.ZHI</vt:lpstr>
      <vt:lpstr>'S.27.01.{01,02,03,04,05,06}'!S.27.01.03.15</vt:lpstr>
      <vt:lpstr>'S.27.01.{01,02,03,04,05,06}'!S.27.01.03.15.TC</vt:lpstr>
      <vt:lpstr>'S.27.01.{01,02,03,04,05,06}'!S.27.01.03.15.TD</vt:lpstr>
      <vt:lpstr>'S.27.01.{01,02,03,04,05,06}'!S.27.01.03.15.TL</vt:lpstr>
      <vt:lpstr>'S.27.01.{01,02,03,04,05,06}'!S.27.01.03.15.TLC</vt:lpstr>
      <vt:lpstr>'S.27.01.{01,02,03,04,05,06}'!S.27.01.03.15.TT</vt:lpstr>
      <vt:lpstr>'S.27.01.{01,02,03,04,05,06}'!S.27.01.03.15.TTC</vt:lpstr>
      <vt:lpstr>'S.27.01.{01,02,03,04,05,06}'!S.27.01.03.15.X</vt:lpstr>
      <vt:lpstr>'S.27.01.{01,02,03,04,05,06}'!S.27.01.03.15.Y</vt:lpstr>
      <vt:lpstr>'S.27.01.{01,02,03,04,05,06}'!S.27.01.03.15.Z</vt:lpstr>
      <vt:lpstr>'S.27.01.{01,02,03,04,05,06}'!S.27.01.03.15.ZHI</vt:lpstr>
      <vt:lpstr>'S.27.01.{01,02,03,04,05,06}'!S.27.01.03.16</vt:lpstr>
      <vt:lpstr>'S.27.01.{01,02,03,04,05,06}'!S.27.01.03.16.TC</vt:lpstr>
      <vt:lpstr>'S.27.01.{01,02,03,04,05,06}'!S.27.01.03.16.TD</vt:lpstr>
      <vt:lpstr>'S.27.01.{01,02,03,04,05,06}'!S.27.01.03.16.TL</vt:lpstr>
      <vt:lpstr>'S.27.01.{01,02,03,04,05,06}'!S.27.01.03.16.TLC</vt:lpstr>
      <vt:lpstr>'S.27.01.{01,02,03,04,05,06}'!S.27.01.03.16.TT</vt:lpstr>
      <vt:lpstr>'S.27.01.{01,02,03,04,05,06}'!S.27.01.03.16.TTC</vt:lpstr>
      <vt:lpstr>'S.27.01.{01,02,03,04,05,06}'!S.27.01.03.16.X</vt:lpstr>
      <vt:lpstr>'S.27.01.{01,02,03,04,05,06}'!S.27.01.03.16.Y</vt:lpstr>
      <vt:lpstr>'S.27.01.{01,02,03,04,05,06}'!S.27.01.03.16.Z</vt:lpstr>
      <vt:lpstr>'S.27.01.{01,02,03,04,05,06}'!S.27.01.03.16.ZHI</vt:lpstr>
      <vt:lpstr>'S.27.01.{01,02,03,04,05,06}'!S.27.01.03.17</vt:lpstr>
      <vt:lpstr>'S.27.01.{01,02,03,04,05,06}'!S.27.01.03.17.TC</vt:lpstr>
      <vt:lpstr>'S.27.01.{01,02,03,04,05,06}'!S.27.01.03.17.TD</vt:lpstr>
      <vt:lpstr>'S.27.01.{01,02,03,04,05,06}'!S.27.01.03.17.TL</vt:lpstr>
      <vt:lpstr>'S.27.01.{01,02,03,04,05,06}'!S.27.01.03.17.TLC</vt:lpstr>
      <vt:lpstr>'S.27.01.{01,02,03,04,05,06}'!S.27.01.03.17.TT</vt:lpstr>
      <vt:lpstr>'S.27.01.{01,02,03,04,05,06}'!S.27.01.03.17.TTC</vt:lpstr>
      <vt:lpstr>'S.27.01.{01,02,03,04,05,06}'!S.27.01.03.17.X</vt:lpstr>
      <vt:lpstr>'S.27.01.{01,02,03,04,05,06}'!S.27.01.03.17.Z</vt:lpstr>
      <vt:lpstr>'S.27.01.{01,02,03,04,05,06}'!S.27.01.03.17.ZHI</vt:lpstr>
      <vt:lpstr>'S.27.01.{01,02,03,04,05,06}'!S.27.01.03.18</vt:lpstr>
      <vt:lpstr>'S.27.01.{01,02,03,04,05,06}'!S.27.01.03.18.TC</vt:lpstr>
      <vt:lpstr>'S.27.01.{01,02,03,04,05,06}'!S.27.01.03.18.TD</vt:lpstr>
      <vt:lpstr>'S.27.01.{01,02,03,04,05,06}'!S.27.01.03.18.TL</vt:lpstr>
      <vt:lpstr>'S.27.01.{01,02,03,04,05,06}'!S.27.01.03.18.TLC</vt:lpstr>
      <vt:lpstr>'S.27.01.{01,02,03,04,05,06}'!S.27.01.03.18.TT</vt:lpstr>
      <vt:lpstr>'S.27.01.{01,02,03,04,05,06}'!S.27.01.03.18.TTC</vt:lpstr>
      <vt:lpstr>'S.27.01.{01,02,03,04,05,06}'!S.27.01.03.18.X</vt:lpstr>
      <vt:lpstr>'S.27.01.{01,02,03,04,05,06}'!S.27.01.03.18.Y</vt:lpstr>
      <vt:lpstr>'S.27.01.{01,02,03,04,05,06}'!S.27.01.03.18.Z</vt:lpstr>
      <vt:lpstr>'S.27.01.{01,02,03,04,05,06}'!S.27.01.03.18.ZHI</vt:lpstr>
      <vt:lpstr>'S.27.01.{01,02,03,04,05,06}'!S.27.01.03.19</vt:lpstr>
      <vt:lpstr>'S.27.01.{01,02,03,04,05,06}'!S.27.01.03.19.TC</vt:lpstr>
      <vt:lpstr>'S.27.01.{01,02,03,04,05,06}'!S.27.01.03.19.TD</vt:lpstr>
      <vt:lpstr>'S.27.01.{01,02,03,04,05,06}'!S.27.01.03.19.TL</vt:lpstr>
      <vt:lpstr>'S.27.01.{01,02,03,04,05,06}'!S.27.01.03.19.TLC</vt:lpstr>
      <vt:lpstr>'S.27.01.{01,02,03,04,05,06}'!S.27.01.03.19.TT</vt:lpstr>
      <vt:lpstr>'S.27.01.{01,02,03,04,05,06}'!S.27.01.03.19.TTC</vt:lpstr>
      <vt:lpstr>'S.27.01.{01,02,03,04,05,06}'!S.27.01.03.19.X</vt:lpstr>
      <vt:lpstr>'S.27.01.{01,02,03,04,05,06}'!S.27.01.03.19.Y</vt:lpstr>
      <vt:lpstr>'S.27.01.{01,02,03,04,05,06}'!S.27.01.03.19.Z</vt:lpstr>
      <vt:lpstr>'S.27.01.{01,02,03,04,05,06}'!S.27.01.03.19.ZHI</vt:lpstr>
      <vt:lpstr>'S.27.01.{01,02,03,04,05,06}'!S.27.01.03.20</vt:lpstr>
      <vt:lpstr>'S.27.01.{01,02,03,04,05,06}'!S.27.01.03.20.TC</vt:lpstr>
      <vt:lpstr>'S.27.01.{01,02,03,04,05,06}'!S.27.01.03.20.TD</vt:lpstr>
      <vt:lpstr>'S.27.01.{01,02,03,04,05,06}'!S.27.01.03.20.TL</vt:lpstr>
      <vt:lpstr>'S.27.01.{01,02,03,04,05,06}'!S.27.01.03.20.TLC</vt:lpstr>
      <vt:lpstr>'S.27.01.{01,02,03,04,05,06}'!S.27.01.03.20.TT</vt:lpstr>
      <vt:lpstr>'S.27.01.{01,02,03,04,05,06}'!S.27.01.03.20.TTC</vt:lpstr>
      <vt:lpstr>'S.27.01.{01,02,03,04,05,06}'!S.27.01.03.20.X</vt:lpstr>
      <vt:lpstr>'S.27.01.{01,02,03,04,05,06}'!S.27.01.03.20.Y</vt:lpstr>
      <vt:lpstr>'S.27.01.{01,02,03,04,05,06}'!S.27.01.03.20.Z</vt:lpstr>
      <vt:lpstr>'S.27.01.{01,02,03,04,05,06}'!S.27.01.03.20.ZHI</vt:lpstr>
      <vt:lpstr>'S.27.01.{01,02,03,04,05,06}'!S.27.01.03.21</vt:lpstr>
      <vt:lpstr>'S.27.01.{01,02,03,04,05,06}'!S.27.01.03.21.TC</vt:lpstr>
      <vt:lpstr>'S.27.01.{01,02,03,04,05,06}'!S.27.01.03.21.TD</vt:lpstr>
      <vt:lpstr>'S.27.01.{01,02,03,04,05,06}'!S.27.01.03.21.TL</vt:lpstr>
      <vt:lpstr>'S.27.01.{01,02,03,04,05,06}'!S.27.01.03.21.TLC</vt:lpstr>
      <vt:lpstr>'S.27.01.{01,02,03,04,05,06}'!S.27.01.03.21.TT</vt:lpstr>
      <vt:lpstr>'S.27.01.{01,02,03,04,05,06}'!S.27.01.03.21.TTC</vt:lpstr>
      <vt:lpstr>'S.27.01.{01,02,03,04,05,06}'!S.27.01.03.21.X</vt:lpstr>
      <vt:lpstr>'S.27.01.{01,02,03,04,05,06}'!S.27.01.03.21.Y</vt:lpstr>
      <vt:lpstr>'S.27.01.{01,02,03,04,05,06}'!S.27.01.03.21.Z</vt:lpstr>
      <vt:lpstr>'S.27.01.{01,02,03,04,05,06}'!S.27.01.03.21.ZHI</vt:lpstr>
      <vt:lpstr>'S.27.01.{01,02,03,04,05,06}'!S.27.01.03.22</vt:lpstr>
      <vt:lpstr>'S.27.01.{01,02,03,04,05,06}'!S.27.01.03.22.TC</vt:lpstr>
      <vt:lpstr>'S.27.01.{01,02,03,04,05,06}'!S.27.01.03.22.TD</vt:lpstr>
      <vt:lpstr>'S.27.01.{01,02,03,04,05,06}'!S.27.01.03.22.TL</vt:lpstr>
      <vt:lpstr>'S.27.01.{01,02,03,04,05,06}'!S.27.01.03.22.TLC</vt:lpstr>
      <vt:lpstr>'S.27.01.{01,02,03,04,05,06}'!S.27.01.03.22.TT</vt:lpstr>
      <vt:lpstr>'S.27.01.{01,02,03,04,05,06}'!S.27.01.03.22.TTC</vt:lpstr>
      <vt:lpstr>'S.27.01.{01,02,03,04,05,06}'!S.27.01.03.22.X</vt:lpstr>
      <vt:lpstr>'S.27.01.{01,02,03,04,05,06}'!S.27.01.03.22.Y</vt:lpstr>
      <vt:lpstr>'S.27.01.{01,02,03,04,05,06}'!S.27.01.03.22.Z</vt:lpstr>
      <vt:lpstr>'S.27.01.{01,02,03,04,05,06}'!S.27.01.03.22.ZHI</vt:lpstr>
      <vt:lpstr>'S.27.01.{01,02,03,04,05,06}'!S.27.01.03.TC</vt:lpstr>
      <vt:lpstr>'S.27.01.{01,02,03,04,05,06}'!S.27.01.04</vt:lpstr>
      <vt:lpstr>'S.27.01.{01,02,03,04,05,06}'!S.27.01.04.01</vt:lpstr>
      <vt:lpstr>'S.27.01.{01,02,03,04,05,06}'!S.27.01.04.01.TD</vt:lpstr>
      <vt:lpstr>'S.27.01.{01,02,03,04,05,06}'!S.27.01.04.01.TL</vt:lpstr>
      <vt:lpstr>'S.27.01.{01,02,03,04,05,06}'!S.27.01.04.01.TLC</vt:lpstr>
      <vt:lpstr>'S.27.01.{01,02,03,04,05,06}'!S.27.01.04.01.TT</vt:lpstr>
      <vt:lpstr>'S.27.01.{01,02,03,04,05,06}'!S.27.01.04.01.TTC</vt:lpstr>
      <vt:lpstr>'S.27.01.{01,02,03,04,05,06}'!S.27.01.04.01.X</vt:lpstr>
      <vt:lpstr>'S.27.01.{01,02,03,04,05,06}'!S.27.01.04.01.Y</vt:lpstr>
      <vt:lpstr>'S.27.01.{01,02,03,04,05,06}'!S.27.01.04.01.Z</vt:lpstr>
      <vt:lpstr>'S.27.01.{01,02,03,04,05,06}'!S.27.01.04.01.ZHI</vt:lpstr>
      <vt:lpstr>'S.27.01.{01,02,03,04,05,06}'!S.27.01.04.02</vt:lpstr>
      <vt:lpstr>'S.27.01.{01,02,03,04,05,06}'!S.27.01.04.02.TC</vt:lpstr>
      <vt:lpstr>'S.27.01.{01,02,03,04,05,06}'!S.27.01.04.02.TD</vt:lpstr>
      <vt:lpstr>'S.27.01.{01,02,03,04,05,06}'!S.27.01.04.02.TL</vt:lpstr>
      <vt:lpstr>'S.27.01.{01,02,03,04,05,06}'!S.27.01.04.02.TLC</vt:lpstr>
      <vt:lpstr>'S.27.01.{01,02,03,04,05,06}'!S.27.01.04.02.TT</vt:lpstr>
      <vt:lpstr>'S.27.01.{01,02,03,04,05,06}'!S.27.01.04.02.TTC</vt:lpstr>
      <vt:lpstr>'S.27.01.{01,02,03,04,05,06}'!S.27.01.04.02.X</vt:lpstr>
      <vt:lpstr>'S.27.01.{01,02,03,04,05,06}'!S.27.01.04.02.Y</vt:lpstr>
      <vt:lpstr>'S.27.01.{01,02,03,04,05,06}'!S.27.01.04.02.Z</vt:lpstr>
      <vt:lpstr>'S.27.01.{01,02,03,04,05,06}'!S.27.01.04.02.ZHI</vt:lpstr>
      <vt:lpstr>'S.27.01.{01,02,03,04,05,06}'!S.27.01.04.03</vt:lpstr>
      <vt:lpstr>'S.27.01.{01,02,03,04,05,06}'!S.27.01.04.03.TC</vt:lpstr>
      <vt:lpstr>'S.27.01.{01,02,03,04,05,06}'!S.27.01.04.03.TD</vt:lpstr>
      <vt:lpstr>'S.27.01.{01,02,03,04,05,06}'!S.27.01.04.03.TL</vt:lpstr>
      <vt:lpstr>'S.27.01.{01,02,03,04,05,06}'!S.27.01.04.03.TLC</vt:lpstr>
      <vt:lpstr>'S.27.01.{01,02,03,04,05,06}'!S.27.01.04.03.TT</vt:lpstr>
      <vt:lpstr>'S.27.01.{01,02,03,04,05,06}'!S.27.01.04.03.TTC</vt:lpstr>
      <vt:lpstr>'S.27.01.{01,02,03,04,05,06}'!S.27.01.04.03.X</vt:lpstr>
      <vt:lpstr>'S.27.01.{01,02,03,04,05,06}'!S.27.01.04.03.Y</vt:lpstr>
      <vt:lpstr>'S.27.01.{01,02,03,04,05,06}'!S.27.01.04.03.Z</vt:lpstr>
      <vt:lpstr>'S.27.01.{01,02,03,04,05,06}'!S.27.01.04.03.ZHI</vt:lpstr>
      <vt:lpstr>'S.27.01.{01,02,03,04,05,06}'!S.27.01.04.04</vt:lpstr>
      <vt:lpstr>'S.27.01.{01,02,03,04,05,06}'!S.27.01.04.04.TC</vt:lpstr>
      <vt:lpstr>'S.27.01.{01,02,03,04,05,06}'!S.27.01.04.04.TD</vt:lpstr>
      <vt:lpstr>'S.27.01.{01,02,03,04,05,06}'!S.27.01.04.04.TL</vt:lpstr>
      <vt:lpstr>'S.27.01.{01,02,03,04,05,06}'!S.27.01.04.04.TLC</vt:lpstr>
      <vt:lpstr>'S.27.01.{01,02,03,04,05,06}'!S.27.01.04.04.TT</vt:lpstr>
      <vt:lpstr>'S.27.01.{01,02,03,04,05,06}'!S.27.01.04.04.TTC</vt:lpstr>
      <vt:lpstr>'S.27.01.{01,02,03,04,05,06}'!S.27.01.04.04.X</vt:lpstr>
      <vt:lpstr>'S.27.01.{01,02,03,04,05,06}'!S.27.01.04.04.Y</vt:lpstr>
      <vt:lpstr>'S.27.01.{01,02,03,04,05,06}'!S.27.01.04.04.Z</vt:lpstr>
      <vt:lpstr>'S.27.01.{01,02,03,04,05,06}'!S.27.01.04.04.ZHI</vt:lpstr>
      <vt:lpstr>'S.27.01.{01,02,03,04,05,06}'!S.27.01.04.05</vt:lpstr>
      <vt:lpstr>'S.27.01.{01,02,03,04,05,06}'!S.27.01.04.05.TC</vt:lpstr>
      <vt:lpstr>'S.27.01.{01,02,03,04,05,06}'!S.27.01.04.05.TD</vt:lpstr>
      <vt:lpstr>'S.27.01.{01,02,03,04,05,06}'!S.27.01.04.05.TL</vt:lpstr>
      <vt:lpstr>'S.27.01.{01,02,03,04,05,06}'!S.27.01.04.05.TLC</vt:lpstr>
      <vt:lpstr>'S.27.01.{01,02,03,04,05,06}'!S.27.01.04.05.TT</vt:lpstr>
      <vt:lpstr>'S.27.01.{01,02,03,04,05,06}'!S.27.01.04.05.TTC</vt:lpstr>
      <vt:lpstr>'S.27.01.{01,02,03,04,05,06}'!S.27.01.04.05.X</vt:lpstr>
      <vt:lpstr>'S.27.01.{01,02,03,04,05,06}'!S.27.01.04.05.Y</vt:lpstr>
      <vt:lpstr>'S.27.01.{01,02,03,04,05,06}'!S.27.01.04.05.Z</vt:lpstr>
      <vt:lpstr>'S.27.01.{01,02,03,04,05,06}'!S.27.01.04.05.ZHI</vt:lpstr>
      <vt:lpstr>'S.27.01.{01,02,03,04,05,06}'!S.27.01.04.06</vt:lpstr>
      <vt:lpstr>'S.27.01.{01,02,03,04,05,06}'!S.27.01.04.06.TC</vt:lpstr>
      <vt:lpstr>'S.27.01.{01,02,03,04,05,06}'!S.27.01.04.06.TD</vt:lpstr>
      <vt:lpstr>'S.27.01.{01,02,03,04,05,06}'!S.27.01.04.06.TL</vt:lpstr>
      <vt:lpstr>'S.27.01.{01,02,03,04,05,06}'!S.27.01.04.06.TLC</vt:lpstr>
      <vt:lpstr>'S.27.01.{01,02,03,04,05,06}'!S.27.01.04.06.TT</vt:lpstr>
      <vt:lpstr>'S.27.01.{01,02,03,04,05,06}'!S.27.01.04.06.TTC</vt:lpstr>
      <vt:lpstr>'S.27.01.{01,02,03,04,05,06}'!S.27.01.04.06.X</vt:lpstr>
      <vt:lpstr>'S.27.01.{01,02,03,04,05,06}'!S.27.01.04.06.Y</vt:lpstr>
      <vt:lpstr>'S.27.01.{01,02,03,04,05,06}'!S.27.01.04.06.Z</vt:lpstr>
      <vt:lpstr>'S.27.01.{01,02,03,04,05,06}'!S.27.01.04.06.ZHI</vt:lpstr>
      <vt:lpstr>'S.27.01.{01,02,03,04,05,06}'!S.27.01.04.07</vt:lpstr>
      <vt:lpstr>'S.27.01.{01,02,03,04,05,06}'!S.27.01.04.07.TC</vt:lpstr>
      <vt:lpstr>'S.27.01.{01,02,03,04,05,06}'!S.27.01.04.07.TD</vt:lpstr>
      <vt:lpstr>'S.27.01.{01,02,03,04,05,06}'!S.27.01.04.07.TL</vt:lpstr>
      <vt:lpstr>'S.27.01.{01,02,03,04,05,06}'!S.27.01.04.07.TLC</vt:lpstr>
      <vt:lpstr>'S.27.01.{01,02,03,04,05,06}'!S.27.01.04.07.TT</vt:lpstr>
      <vt:lpstr>'S.27.01.{01,02,03,04,05,06}'!S.27.01.04.07.TTC</vt:lpstr>
      <vt:lpstr>'S.27.01.{01,02,03,04,05,06}'!S.27.01.04.07.X</vt:lpstr>
      <vt:lpstr>'S.27.01.{01,02,03,04,05,06}'!S.27.01.04.07.Y</vt:lpstr>
      <vt:lpstr>'S.27.01.{01,02,03,04,05,06}'!S.27.01.04.07.Z</vt:lpstr>
      <vt:lpstr>'S.27.01.{01,02,03,04,05,06}'!S.27.01.04.07.ZHI</vt:lpstr>
      <vt:lpstr>'S.27.01.{01,02,03,04,05,06}'!S.27.01.04.08</vt:lpstr>
      <vt:lpstr>'S.27.01.{01,02,03,04,05,06}'!S.27.01.04.08.TC</vt:lpstr>
      <vt:lpstr>'S.27.01.{01,02,03,04,05,06}'!S.27.01.04.08.TD</vt:lpstr>
      <vt:lpstr>'S.27.01.{01,02,03,04,05,06}'!S.27.01.04.08.TL</vt:lpstr>
      <vt:lpstr>'S.27.01.{01,02,03,04,05,06}'!S.27.01.04.08.TLC</vt:lpstr>
      <vt:lpstr>'S.27.01.{01,02,03,04,05,06}'!S.27.01.04.08.TT</vt:lpstr>
      <vt:lpstr>'S.27.01.{01,02,03,04,05,06}'!S.27.01.04.08.TTC</vt:lpstr>
      <vt:lpstr>'S.27.01.{01,02,03,04,05,06}'!S.27.01.04.08.X</vt:lpstr>
      <vt:lpstr>'S.27.01.{01,02,03,04,05,06}'!S.27.01.04.08.Y</vt:lpstr>
      <vt:lpstr>'S.27.01.{01,02,03,04,05,06}'!S.27.01.04.08.Z</vt:lpstr>
      <vt:lpstr>'S.27.01.{01,02,03,04,05,06}'!S.27.01.04.08.ZHI</vt:lpstr>
      <vt:lpstr>'S.27.01.{01,02,03,04,05,06}'!S.27.01.04.09</vt:lpstr>
      <vt:lpstr>'S.27.01.{01,02,03,04,05,06}'!S.27.01.04.09.TC</vt:lpstr>
      <vt:lpstr>'S.27.01.{01,02,03,04,05,06}'!S.27.01.04.09.TD</vt:lpstr>
      <vt:lpstr>'S.27.01.{01,02,03,04,05,06}'!S.27.01.04.09.TK</vt:lpstr>
      <vt:lpstr>'S.27.01.{01,02,03,04,05,06}'!S.27.01.04.09.TKC</vt:lpstr>
      <vt:lpstr>'S.27.01.{01,02,03,04,05,06}'!S.27.01.04.09.TT</vt:lpstr>
      <vt:lpstr>'S.27.01.{01,02,03,04,05,06}'!S.27.01.04.09.TTC</vt:lpstr>
      <vt:lpstr>'S.27.01.{01,02,03,04,05,06}'!S.27.01.04.09.X</vt:lpstr>
      <vt:lpstr>'S.27.01.{01,02,03,04,05,06}'!S.27.01.04.09.Y</vt:lpstr>
      <vt:lpstr>'S.27.01.{01,02,03,04,05,06}'!S.27.01.04.09.Z</vt:lpstr>
      <vt:lpstr>'S.27.01.{01,02,03,04,05,06}'!S.27.01.04.09.ZHI</vt:lpstr>
      <vt:lpstr>'S.27.01.{01,02,03,04,05,06}'!S.27.01.04.10</vt:lpstr>
      <vt:lpstr>'S.27.01.{01,02,03,04,05,06}'!S.27.01.04.10.TC</vt:lpstr>
      <vt:lpstr>'S.27.01.{01,02,03,04,05,06}'!S.27.01.04.10.TD</vt:lpstr>
      <vt:lpstr>'S.27.01.{01,02,03,04,05,06}'!S.27.01.04.10.TK</vt:lpstr>
      <vt:lpstr>'S.27.01.{01,02,03,04,05,06}'!S.27.01.04.10.TKC</vt:lpstr>
      <vt:lpstr>'S.27.01.{01,02,03,04,05,06}'!S.27.01.04.10.TT</vt:lpstr>
      <vt:lpstr>'S.27.01.{01,02,03,04,05,06}'!S.27.01.04.10.TTC</vt:lpstr>
      <vt:lpstr>'S.27.01.{01,02,03,04,05,06}'!S.27.01.04.10.X</vt:lpstr>
      <vt:lpstr>'S.27.01.{01,02,03,04,05,06}'!S.27.01.04.10.Y</vt:lpstr>
      <vt:lpstr>'S.27.01.{01,02,03,04,05,06}'!S.27.01.04.10.Z</vt:lpstr>
      <vt:lpstr>'S.27.01.{01,02,03,04,05,06}'!S.27.01.04.10.ZHI</vt:lpstr>
      <vt:lpstr>'S.27.01.{01,02,03,04,05,06}'!S.27.01.04.11</vt:lpstr>
      <vt:lpstr>'S.27.01.{01,02,03,04,05,06}'!S.27.01.04.11.TC</vt:lpstr>
      <vt:lpstr>'S.27.01.{01,02,03,04,05,06}'!S.27.01.04.11.TD</vt:lpstr>
      <vt:lpstr>'S.27.01.{01,02,03,04,05,06}'!S.27.01.04.11.TL</vt:lpstr>
      <vt:lpstr>'S.27.01.{01,02,03,04,05,06}'!S.27.01.04.11.TLC</vt:lpstr>
      <vt:lpstr>'S.27.01.{01,02,03,04,05,06}'!S.27.01.04.11.TT</vt:lpstr>
      <vt:lpstr>'S.27.01.{01,02,03,04,05,06}'!S.27.01.04.11.TTC</vt:lpstr>
      <vt:lpstr>'S.27.01.{01,02,03,04,05,06}'!S.27.01.04.11.X</vt:lpstr>
      <vt:lpstr>'S.27.01.{01,02,03,04,05,06}'!S.27.01.04.11.Y</vt:lpstr>
      <vt:lpstr>'S.27.01.{01,02,03,04,05,06}'!S.27.01.04.11.Z</vt:lpstr>
      <vt:lpstr>'S.27.01.{01,02,03,04,05,06}'!S.27.01.04.11.ZHI</vt:lpstr>
      <vt:lpstr>'S.27.01.{01,02,03,04,05,06}'!S.27.01.04.12</vt:lpstr>
      <vt:lpstr>'S.27.01.{01,02,03,04,05,06}'!S.27.01.04.12.TC</vt:lpstr>
      <vt:lpstr>'S.27.01.{01,02,03,04,05,06}'!S.27.01.04.12.TD</vt:lpstr>
      <vt:lpstr>'S.27.01.{01,02,03,04,05,06}'!S.27.01.04.12.TL</vt:lpstr>
      <vt:lpstr>'S.27.01.{01,02,03,04,05,06}'!S.27.01.04.12.TLC</vt:lpstr>
      <vt:lpstr>'S.27.01.{01,02,03,04,05,06}'!S.27.01.04.12.TT</vt:lpstr>
      <vt:lpstr>'S.27.01.{01,02,03,04,05,06}'!S.27.01.04.12.TTC</vt:lpstr>
      <vt:lpstr>'S.27.01.{01,02,03,04,05,06}'!S.27.01.04.12.X</vt:lpstr>
      <vt:lpstr>'S.27.01.{01,02,03,04,05,06}'!S.27.01.04.12.Z</vt:lpstr>
      <vt:lpstr>'S.27.01.{01,02,03,04,05,06}'!S.27.01.04.12.ZHI</vt:lpstr>
      <vt:lpstr>'S.27.01.{01,02,03,04,05,06}'!S.27.01.04.13</vt:lpstr>
      <vt:lpstr>'S.27.01.{01,02,03,04,05,06}'!S.27.01.04.13.TC</vt:lpstr>
      <vt:lpstr>'S.27.01.{01,02,03,04,05,06}'!S.27.01.04.13.TD</vt:lpstr>
      <vt:lpstr>'S.27.01.{01,02,03,04,05,06}'!S.27.01.04.13.TL</vt:lpstr>
      <vt:lpstr>'S.27.01.{01,02,03,04,05,06}'!S.27.01.04.13.TLC</vt:lpstr>
      <vt:lpstr>'S.27.01.{01,02,03,04,05,06}'!S.27.01.04.13.TT</vt:lpstr>
      <vt:lpstr>'S.27.01.{01,02,03,04,05,06}'!S.27.01.04.13.TTC</vt:lpstr>
      <vt:lpstr>'S.27.01.{01,02,03,04,05,06}'!S.27.01.04.13.X</vt:lpstr>
      <vt:lpstr>'S.27.01.{01,02,03,04,05,06}'!S.27.01.04.13.Y</vt:lpstr>
      <vt:lpstr>'S.27.01.{01,02,03,04,05,06}'!S.27.01.04.13.Z</vt:lpstr>
      <vt:lpstr>'S.27.01.{01,02,03,04,05,06}'!S.27.01.04.13.ZHI</vt:lpstr>
      <vt:lpstr>'S.27.01.{01,02,03,04,05,06}'!S.27.01.04.14</vt:lpstr>
      <vt:lpstr>'S.27.01.{01,02,03,04,05,06}'!S.27.01.04.14.TC</vt:lpstr>
      <vt:lpstr>'S.27.01.{01,02,03,04,05,06}'!S.27.01.04.14.TD</vt:lpstr>
      <vt:lpstr>'S.27.01.{01,02,03,04,05,06}'!S.27.01.04.14.TL</vt:lpstr>
      <vt:lpstr>'S.27.01.{01,02,03,04,05,06}'!S.27.01.04.14.TLC</vt:lpstr>
      <vt:lpstr>'S.27.01.{01,02,03,04,05,06}'!S.27.01.04.14.TT</vt:lpstr>
      <vt:lpstr>'S.27.01.{01,02,03,04,05,06}'!S.27.01.04.14.TTC</vt:lpstr>
      <vt:lpstr>'S.27.01.{01,02,03,04,05,06}'!S.27.01.04.14.X</vt:lpstr>
      <vt:lpstr>'S.27.01.{01,02,03,04,05,06}'!S.27.01.04.14.Y</vt:lpstr>
      <vt:lpstr>'S.27.01.{01,02,03,04,05,06}'!S.27.01.04.14.Z</vt:lpstr>
      <vt:lpstr>'S.27.01.{01,02,03,04,05,06}'!S.27.01.04.14.ZHI</vt:lpstr>
      <vt:lpstr>'S.27.01.{01,02,03,04,05,06}'!S.27.01.04.15</vt:lpstr>
      <vt:lpstr>'S.27.01.{01,02,03,04,05,06}'!S.27.01.04.15.TC</vt:lpstr>
      <vt:lpstr>'S.27.01.{01,02,03,04,05,06}'!S.27.01.04.15.TD</vt:lpstr>
      <vt:lpstr>'S.27.01.{01,02,03,04,05,06}'!S.27.01.04.15.TL</vt:lpstr>
      <vt:lpstr>'S.27.01.{01,02,03,04,05,06}'!S.27.01.04.15.TLC</vt:lpstr>
      <vt:lpstr>'S.27.01.{01,02,03,04,05,06}'!S.27.01.04.15.TT</vt:lpstr>
      <vt:lpstr>'S.27.01.{01,02,03,04,05,06}'!S.27.01.04.15.TTC</vt:lpstr>
      <vt:lpstr>'S.27.01.{01,02,03,04,05,06}'!S.27.01.04.15.X</vt:lpstr>
      <vt:lpstr>'S.27.01.{01,02,03,04,05,06}'!S.27.01.04.15.Y</vt:lpstr>
      <vt:lpstr>'S.27.01.{01,02,03,04,05,06}'!S.27.01.04.15.Z</vt:lpstr>
      <vt:lpstr>'S.27.01.{01,02,03,04,05,06}'!S.27.01.04.15.ZHI</vt:lpstr>
      <vt:lpstr>'S.27.01.{01,02,03,04,05,06}'!S.27.01.04.16</vt:lpstr>
      <vt:lpstr>'S.27.01.{01,02,03,04,05,06}'!S.27.01.04.16.TC</vt:lpstr>
      <vt:lpstr>'S.27.01.{01,02,03,04,05,06}'!S.27.01.04.16.TD</vt:lpstr>
      <vt:lpstr>'S.27.01.{01,02,03,04,05,06}'!S.27.01.04.16.TL</vt:lpstr>
      <vt:lpstr>'S.27.01.{01,02,03,04,05,06}'!S.27.01.04.16.TLC</vt:lpstr>
      <vt:lpstr>'S.27.01.{01,02,03,04,05,06}'!S.27.01.04.16.TT</vt:lpstr>
      <vt:lpstr>'S.27.01.{01,02,03,04,05,06}'!S.27.01.04.16.TTC</vt:lpstr>
      <vt:lpstr>'S.27.01.{01,02,03,04,05,06}'!S.27.01.04.16.X</vt:lpstr>
      <vt:lpstr>'S.27.01.{01,02,03,04,05,06}'!S.27.01.04.16.Y</vt:lpstr>
      <vt:lpstr>'S.27.01.{01,02,03,04,05,06}'!S.27.01.04.16.Z</vt:lpstr>
      <vt:lpstr>'S.27.01.{01,02,03,04,05,06}'!S.27.01.04.16.ZHI</vt:lpstr>
      <vt:lpstr>'S.27.01.{01,02,03,04,05,06}'!S.27.01.04.17</vt:lpstr>
      <vt:lpstr>'S.27.01.{01,02,03,04,05,06}'!S.27.01.04.17.TC</vt:lpstr>
      <vt:lpstr>'S.27.01.{01,02,03,04,05,06}'!S.27.01.04.17.TD</vt:lpstr>
      <vt:lpstr>'S.27.01.{01,02,03,04,05,06}'!S.27.01.04.17.TL</vt:lpstr>
      <vt:lpstr>'S.27.01.{01,02,03,04,05,06}'!S.27.01.04.17.TLC</vt:lpstr>
      <vt:lpstr>'S.27.01.{01,02,03,04,05,06}'!S.27.01.04.17.TT</vt:lpstr>
      <vt:lpstr>'S.27.01.{01,02,03,04,05,06}'!S.27.01.04.17.TTC</vt:lpstr>
      <vt:lpstr>'S.27.01.{01,02,03,04,05,06}'!S.27.01.04.17.X</vt:lpstr>
      <vt:lpstr>'S.27.01.{01,02,03,04,05,06}'!S.27.01.04.17.Z</vt:lpstr>
      <vt:lpstr>'S.27.01.{01,02,03,04,05,06}'!S.27.01.04.17.ZHI</vt:lpstr>
      <vt:lpstr>'S.27.01.{01,02,03,04,05,06}'!S.27.01.04.18</vt:lpstr>
      <vt:lpstr>'S.27.01.{01,02,03,04,05,06}'!S.27.01.04.18.TC</vt:lpstr>
      <vt:lpstr>'S.27.01.{01,02,03,04,05,06}'!S.27.01.04.18.TD</vt:lpstr>
      <vt:lpstr>'S.27.01.{01,02,03,04,05,06}'!S.27.01.04.18.TL</vt:lpstr>
      <vt:lpstr>'S.27.01.{01,02,03,04,05,06}'!S.27.01.04.18.TLC</vt:lpstr>
      <vt:lpstr>'S.27.01.{01,02,03,04,05,06}'!S.27.01.04.18.TT</vt:lpstr>
      <vt:lpstr>'S.27.01.{01,02,03,04,05,06}'!S.27.01.04.18.TTC</vt:lpstr>
      <vt:lpstr>'S.27.01.{01,02,03,04,05,06}'!S.27.01.04.18.X</vt:lpstr>
      <vt:lpstr>'S.27.01.{01,02,03,04,05,06}'!S.27.01.04.18.Y</vt:lpstr>
      <vt:lpstr>'S.27.01.{01,02,03,04,05,06}'!S.27.01.04.18.Z</vt:lpstr>
      <vt:lpstr>'S.27.01.{01,02,03,04,05,06}'!S.27.01.04.18.ZHI</vt:lpstr>
      <vt:lpstr>'S.27.01.{01,02,03,04,05,06}'!S.27.01.04.19</vt:lpstr>
      <vt:lpstr>'S.27.01.{01,02,03,04,05,06}'!S.27.01.04.19.TC</vt:lpstr>
      <vt:lpstr>'S.27.01.{01,02,03,04,05,06}'!S.27.01.04.19.TD</vt:lpstr>
      <vt:lpstr>'S.27.01.{01,02,03,04,05,06}'!S.27.01.04.19.TL</vt:lpstr>
      <vt:lpstr>'S.27.01.{01,02,03,04,05,06}'!S.27.01.04.19.TLC</vt:lpstr>
      <vt:lpstr>'S.27.01.{01,02,03,04,05,06}'!S.27.01.04.19.TT</vt:lpstr>
      <vt:lpstr>'S.27.01.{01,02,03,04,05,06}'!S.27.01.04.19.TTC</vt:lpstr>
      <vt:lpstr>'S.27.01.{01,02,03,04,05,06}'!S.27.01.04.19.X</vt:lpstr>
      <vt:lpstr>'S.27.01.{01,02,03,04,05,06}'!S.27.01.04.19.Y</vt:lpstr>
      <vt:lpstr>'S.27.01.{01,02,03,04,05,06}'!S.27.01.04.19.Z</vt:lpstr>
      <vt:lpstr>'S.27.01.{01,02,03,04,05,06}'!S.27.01.04.19.ZHI</vt:lpstr>
      <vt:lpstr>'S.27.01.{01,02,03,04,05,06}'!S.27.01.04.20</vt:lpstr>
      <vt:lpstr>'S.27.01.{01,02,03,04,05,06}'!S.27.01.04.20.TC</vt:lpstr>
      <vt:lpstr>'S.27.01.{01,02,03,04,05,06}'!S.27.01.04.20.TD</vt:lpstr>
      <vt:lpstr>'S.27.01.{01,02,03,04,05,06}'!S.27.01.04.20.TL</vt:lpstr>
      <vt:lpstr>'S.27.01.{01,02,03,04,05,06}'!S.27.01.04.20.TLC</vt:lpstr>
      <vt:lpstr>'S.27.01.{01,02,03,04,05,06}'!S.27.01.04.20.TT</vt:lpstr>
      <vt:lpstr>'S.27.01.{01,02,03,04,05,06}'!S.27.01.04.20.TTC</vt:lpstr>
      <vt:lpstr>'S.27.01.{01,02,03,04,05,06}'!S.27.01.04.20.X</vt:lpstr>
      <vt:lpstr>'S.27.01.{01,02,03,04,05,06}'!S.27.01.04.20.Y</vt:lpstr>
      <vt:lpstr>'S.27.01.{01,02,03,04,05,06}'!S.27.01.04.20.Z</vt:lpstr>
      <vt:lpstr>'S.27.01.{01,02,03,04,05,06}'!S.27.01.04.20.ZHI</vt:lpstr>
      <vt:lpstr>'S.27.01.{01,02,03,04,05,06}'!S.27.01.04.21</vt:lpstr>
      <vt:lpstr>'S.27.01.{01,02,03,04,05,06}'!S.27.01.04.21.TC</vt:lpstr>
      <vt:lpstr>'S.27.01.{01,02,03,04,05,06}'!S.27.01.04.21.TD</vt:lpstr>
      <vt:lpstr>'S.27.01.{01,02,03,04,05,06}'!S.27.01.04.21.TL</vt:lpstr>
      <vt:lpstr>'S.27.01.{01,02,03,04,05,06}'!S.27.01.04.21.TLC</vt:lpstr>
      <vt:lpstr>'S.27.01.{01,02,03,04,05,06}'!S.27.01.04.21.TT</vt:lpstr>
      <vt:lpstr>'S.27.01.{01,02,03,04,05,06}'!S.27.01.04.21.TTC</vt:lpstr>
      <vt:lpstr>'S.27.01.{01,02,03,04,05,06}'!S.27.01.04.21.X</vt:lpstr>
      <vt:lpstr>'S.27.01.{01,02,03,04,05,06}'!S.27.01.04.21.Y</vt:lpstr>
      <vt:lpstr>'S.27.01.{01,02,03,04,05,06}'!S.27.01.04.21.Z</vt:lpstr>
      <vt:lpstr>'S.27.01.{01,02,03,04,05,06}'!S.27.01.04.21.ZHI</vt:lpstr>
      <vt:lpstr>'S.27.01.{01,02,03,04,05,06}'!S.27.01.04.22</vt:lpstr>
      <vt:lpstr>'S.27.01.{01,02,03,04,05,06}'!S.27.01.04.22.TC</vt:lpstr>
      <vt:lpstr>'S.27.01.{01,02,03,04,05,06}'!S.27.01.04.22.TD</vt:lpstr>
      <vt:lpstr>'S.27.01.{01,02,03,04,05,06}'!S.27.01.04.22.TL</vt:lpstr>
      <vt:lpstr>'S.27.01.{01,02,03,04,05,06}'!S.27.01.04.22.TLC</vt:lpstr>
      <vt:lpstr>'S.27.01.{01,02,03,04,05,06}'!S.27.01.04.22.TT</vt:lpstr>
      <vt:lpstr>'S.27.01.{01,02,03,04,05,06}'!S.27.01.04.22.TTC</vt:lpstr>
      <vt:lpstr>'S.27.01.{01,02,03,04,05,06}'!S.27.01.04.22.X</vt:lpstr>
      <vt:lpstr>'S.27.01.{01,02,03,04,05,06}'!S.27.01.04.22.Y</vt:lpstr>
      <vt:lpstr>'S.27.01.{01,02,03,04,05,06}'!S.27.01.04.22.Z</vt:lpstr>
      <vt:lpstr>'S.27.01.{01,02,03,04,05,06}'!S.27.01.04.22.ZHI</vt:lpstr>
      <vt:lpstr>'S.27.01.{01,02,03,04,05,06}'!S.27.01.04.TC</vt:lpstr>
      <vt:lpstr>'S.27.01.{01,02,03,04,05,06}'!S.27.01.05</vt:lpstr>
      <vt:lpstr>'S.27.01.{01,02,03,04,05,06}'!S.27.01.05.01</vt:lpstr>
      <vt:lpstr>'S.27.01.{01,02,03,04,05,06}'!S.27.01.05.01.TD</vt:lpstr>
      <vt:lpstr>'S.27.01.{01,02,03,04,05,06}'!S.27.01.05.01.TL</vt:lpstr>
      <vt:lpstr>'S.27.01.{01,02,03,04,05,06}'!S.27.01.05.01.TLC</vt:lpstr>
      <vt:lpstr>'S.27.01.{01,02,03,04,05,06}'!S.27.01.05.01.TT</vt:lpstr>
      <vt:lpstr>'S.27.01.{01,02,03,04,05,06}'!S.27.01.05.01.TTC</vt:lpstr>
      <vt:lpstr>'S.27.01.{01,02,03,04,05,06}'!S.27.01.05.01.X</vt:lpstr>
      <vt:lpstr>'S.27.01.{01,02,03,04,05,06}'!S.27.01.05.01.Y</vt:lpstr>
      <vt:lpstr>'S.27.01.{01,02,03,04,05,06}'!S.27.01.05.01.Z</vt:lpstr>
      <vt:lpstr>'S.27.01.{01,02,03,04,05,06}'!S.27.01.05.01.ZHI</vt:lpstr>
      <vt:lpstr>'S.27.01.{01,02,03,04,05,06}'!S.27.01.05.02</vt:lpstr>
      <vt:lpstr>'S.27.01.{01,02,03,04,05,06}'!S.27.01.05.02.TC</vt:lpstr>
      <vt:lpstr>'S.27.01.{01,02,03,04,05,06}'!S.27.01.05.02.TD</vt:lpstr>
      <vt:lpstr>'S.27.01.{01,02,03,04,05,06}'!S.27.01.05.02.TL</vt:lpstr>
      <vt:lpstr>'S.27.01.{01,02,03,04,05,06}'!S.27.01.05.02.TLC</vt:lpstr>
      <vt:lpstr>'S.27.01.{01,02,03,04,05,06}'!S.27.01.05.02.TT</vt:lpstr>
      <vt:lpstr>'S.27.01.{01,02,03,04,05,06}'!S.27.01.05.02.TTC</vt:lpstr>
      <vt:lpstr>'S.27.01.{01,02,03,04,05,06}'!S.27.01.05.02.X</vt:lpstr>
      <vt:lpstr>'S.27.01.{01,02,03,04,05,06}'!S.27.01.05.02.Y</vt:lpstr>
      <vt:lpstr>'S.27.01.{01,02,03,04,05,06}'!S.27.01.05.02.Z</vt:lpstr>
      <vt:lpstr>'S.27.01.{01,02,03,04,05,06}'!S.27.01.05.02.ZHI</vt:lpstr>
      <vt:lpstr>'S.27.01.{01,02,03,04,05,06}'!S.27.01.05.03</vt:lpstr>
      <vt:lpstr>'S.27.01.{01,02,03,04,05,06}'!S.27.01.05.03.TC</vt:lpstr>
      <vt:lpstr>'S.27.01.{01,02,03,04,05,06}'!S.27.01.05.03.TD</vt:lpstr>
      <vt:lpstr>'S.27.01.{01,02,03,04,05,06}'!S.27.01.05.03.TL</vt:lpstr>
      <vt:lpstr>'S.27.01.{01,02,03,04,05,06}'!S.27.01.05.03.TLC</vt:lpstr>
      <vt:lpstr>'S.27.01.{01,02,03,04,05,06}'!S.27.01.05.03.TT</vt:lpstr>
      <vt:lpstr>'S.27.01.{01,02,03,04,05,06}'!S.27.01.05.03.TTC</vt:lpstr>
      <vt:lpstr>'S.27.01.{01,02,03,04,05,06}'!S.27.01.05.03.X</vt:lpstr>
      <vt:lpstr>'S.27.01.{01,02,03,04,05,06}'!S.27.01.05.03.Y</vt:lpstr>
      <vt:lpstr>'S.27.01.{01,02,03,04,05,06}'!S.27.01.05.03.Z</vt:lpstr>
      <vt:lpstr>'S.27.01.{01,02,03,04,05,06}'!S.27.01.05.03.ZHI</vt:lpstr>
      <vt:lpstr>'S.27.01.{01,02,03,04,05,06}'!S.27.01.05.04</vt:lpstr>
      <vt:lpstr>'S.27.01.{01,02,03,04,05,06}'!S.27.01.05.04.TC</vt:lpstr>
      <vt:lpstr>'S.27.01.{01,02,03,04,05,06}'!S.27.01.05.04.TD</vt:lpstr>
      <vt:lpstr>'S.27.01.{01,02,03,04,05,06}'!S.27.01.05.04.TL</vt:lpstr>
      <vt:lpstr>'S.27.01.{01,02,03,04,05,06}'!S.27.01.05.04.TLC</vt:lpstr>
      <vt:lpstr>'S.27.01.{01,02,03,04,05,06}'!S.27.01.05.04.TT</vt:lpstr>
      <vt:lpstr>'S.27.01.{01,02,03,04,05,06}'!S.27.01.05.04.TTC</vt:lpstr>
      <vt:lpstr>'S.27.01.{01,02,03,04,05,06}'!S.27.01.05.04.X</vt:lpstr>
      <vt:lpstr>'S.27.01.{01,02,03,04,05,06}'!S.27.01.05.04.Y</vt:lpstr>
      <vt:lpstr>'S.27.01.{01,02,03,04,05,06}'!S.27.01.05.04.Z</vt:lpstr>
      <vt:lpstr>'S.27.01.{01,02,03,04,05,06}'!S.27.01.05.04.ZHI</vt:lpstr>
      <vt:lpstr>'S.27.01.{01,02,03,04,05,06}'!S.27.01.05.05</vt:lpstr>
      <vt:lpstr>'S.27.01.{01,02,03,04,05,06}'!S.27.01.05.05.TC</vt:lpstr>
      <vt:lpstr>'S.27.01.{01,02,03,04,05,06}'!S.27.01.05.05.TD</vt:lpstr>
      <vt:lpstr>'S.27.01.{01,02,03,04,05,06}'!S.27.01.05.05.TL</vt:lpstr>
      <vt:lpstr>'S.27.01.{01,02,03,04,05,06}'!S.27.01.05.05.TLC</vt:lpstr>
      <vt:lpstr>'S.27.01.{01,02,03,04,05,06}'!S.27.01.05.05.TT</vt:lpstr>
      <vt:lpstr>'S.27.01.{01,02,03,04,05,06}'!S.27.01.05.05.TTC</vt:lpstr>
      <vt:lpstr>'S.27.01.{01,02,03,04,05,06}'!S.27.01.05.05.X</vt:lpstr>
      <vt:lpstr>'S.27.01.{01,02,03,04,05,06}'!S.27.01.05.05.Y</vt:lpstr>
      <vt:lpstr>'S.27.01.{01,02,03,04,05,06}'!S.27.01.05.05.Z</vt:lpstr>
      <vt:lpstr>'S.27.01.{01,02,03,04,05,06}'!S.27.01.05.05.ZHI</vt:lpstr>
      <vt:lpstr>'S.27.01.{01,02,03,04,05,06}'!S.27.01.05.06</vt:lpstr>
      <vt:lpstr>'S.27.01.{01,02,03,04,05,06}'!S.27.01.05.06.TC</vt:lpstr>
      <vt:lpstr>'S.27.01.{01,02,03,04,05,06}'!S.27.01.05.06.TD</vt:lpstr>
      <vt:lpstr>'S.27.01.{01,02,03,04,05,06}'!S.27.01.05.06.TL</vt:lpstr>
      <vt:lpstr>'S.27.01.{01,02,03,04,05,06}'!S.27.01.05.06.TLC</vt:lpstr>
      <vt:lpstr>'S.27.01.{01,02,03,04,05,06}'!S.27.01.05.06.TT</vt:lpstr>
      <vt:lpstr>'S.27.01.{01,02,03,04,05,06}'!S.27.01.05.06.TTC</vt:lpstr>
      <vt:lpstr>'S.27.01.{01,02,03,04,05,06}'!S.27.01.05.06.X</vt:lpstr>
      <vt:lpstr>'S.27.01.{01,02,03,04,05,06}'!S.27.01.05.06.Y</vt:lpstr>
      <vt:lpstr>'S.27.01.{01,02,03,04,05,06}'!S.27.01.05.06.Z</vt:lpstr>
      <vt:lpstr>'S.27.01.{01,02,03,04,05,06}'!S.27.01.05.06.ZHI</vt:lpstr>
      <vt:lpstr>'S.27.01.{01,02,03,04,05,06}'!S.27.01.05.07</vt:lpstr>
      <vt:lpstr>'S.27.01.{01,02,03,04,05,06}'!S.27.01.05.07.TC</vt:lpstr>
      <vt:lpstr>'S.27.01.{01,02,03,04,05,06}'!S.27.01.05.07.TD</vt:lpstr>
      <vt:lpstr>'S.27.01.{01,02,03,04,05,06}'!S.27.01.05.07.TL</vt:lpstr>
      <vt:lpstr>'S.27.01.{01,02,03,04,05,06}'!S.27.01.05.07.TLC</vt:lpstr>
      <vt:lpstr>'S.27.01.{01,02,03,04,05,06}'!S.27.01.05.07.TT</vt:lpstr>
      <vt:lpstr>'S.27.01.{01,02,03,04,05,06}'!S.27.01.05.07.TTC</vt:lpstr>
      <vt:lpstr>'S.27.01.{01,02,03,04,05,06}'!S.27.01.05.07.X</vt:lpstr>
      <vt:lpstr>'S.27.01.{01,02,03,04,05,06}'!S.27.01.05.07.Y</vt:lpstr>
      <vt:lpstr>'S.27.01.{01,02,03,04,05,06}'!S.27.01.05.07.Z</vt:lpstr>
      <vt:lpstr>'S.27.01.{01,02,03,04,05,06}'!S.27.01.05.07.ZHI</vt:lpstr>
      <vt:lpstr>'S.27.01.{01,02,03,04,05,06}'!S.27.01.05.08</vt:lpstr>
      <vt:lpstr>'S.27.01.{01,02,03,04,05,06}'!S.27.01.05.08.TC</vt:lpstr>
      <vt:lpstr>'S.27.01.{01,02,03,04,05,06}'!S.27.01.05.08.TD</vt:lpstr>
      <vt:lpstr>'S.27.01.{01,02,03,04,05,06}'!S.27.01.05.08.TL</vt:lpstr>
      <vt:lpstr>'S.27.01.{01,02,03,04,05,06}'!S.27.01.05.08.TLC</vt:lpstr>
      <vt:lpstr>'S.27.01.{01,02,03,04,05,06}'!S.27.01.05.08.TT</vt:lpstr>
      <vt:lpstr>'S.27.01.{01,02,03,04,05,06}'!S.27.01.05.08.TTC</vt:lpstr>
      <vt:lpstr>'S.27.01.{01,02,03,04,05,06}'!S.27.01.05.08.X</vt:lpstr>
      <vt:lpstr>'S.27.01.{01,02,03,04,05,06}'!S.27.01.05.08.Y</vt:lpstr>
      <vt:lpstr>'S.27.01.{01,02,03,04,05,06}'!S.27.01.05.08.Z</vt:lpstr>
      <vt:lpstr>'S.27.01.{01,02,03,04,05,06}'!S.27.01.05.08.ZHI</vt:lpstr>
      <vt:lpstr>'S.27.01.{01,02,03,04,05,06}'!S.27.01.05.09</vt:lpstr>
      <vt:lpstr>'S.27.01.{01,02,03,04,05,06}'!S.27.01.05.09.TC</vt:lpstr>
      <vt:lpstr>'S.27.01.{01,02,03,04,05,06}'!S.27.01.05.09.TD</vt:lpstr>
      <vt:lpstr>'S.27.01.{01,02,03,04,05,06}'!S.27.01.05.09.TK</vt:lpstr>
      <vt:lpstr>'S.27.01.{01,02,03,04,05,06}'!S.27.01.05.09.TKC</vt:lpstr>
      <vt:lpstr>'S.27.01.{01,02,03,04,05,06}'!S.27.01.05.09.TT</vt:lpstr>
      <vt:lpstr>'S.27.01.{01,02,03,04,05,06}'!S.27.01.05.09.TTC</vt:lpstr>
      <vt:lpstr>'S.27.01.{01,02,03,04,05,06}'!S.27.01.05.09.X</vt:lpstr>
      <vt:lpstr>'S.27.01.{01,02,03,04,05,06}'!S.27.01.05.09.Y</vt:lpstr>
      <vt:lpstr>'S.27.01.{01,02,03,04,05,06}'!S.27.01.05.09.Z</vt:lpstr>
      <vt:lpstr>'S.27.01.{01,02,03,04,05,06}'!S.27.01.05.09.ZHI</vt:lpstr>
      <vt:lpstr>'S.27.01.{01,02,03,04,05,06}'!S.27.01.05.10</vt:lpstr>
      <vt:lpstr>'S.27.01.{01,02,03,04,05,06}'!S.27.01.05.10.TC</vt:lpstr>
      <vt:lpstr>'S.27.01.{01,02,03,04,05,06}'!S.27.01.05.10.TD</vt:lpstr>
      <vt:lpstr>'S.27.01.{01,02,03,04,05,06}'!S.27.01.05.10.TK</vt:lpstr>
      <vt:lpstr>'S.27.01.{01,02,03,04,05,06}'!S.27.01.05.10.TKC</vt:lpstr>
      <vt:lpstr>'S.27.01.{01,02,03,04,05,06}'!S.27.01.05.10.TT</vt:lpstr>
      <vt:lpstr>'S.27.01.{01,02,03,04,05,06}'!S.27.01.05.10.TTC</vt:lpstr>
      <vt:lpstr>'S.27.01.{01,02,03,04,05,06}'!S.27.01.05.10.X</vt:lpstr>
      <vt:lpstr>'S.27.01.{01,02,03,04,05,06}'!S.27.01.05.10.Y</vt:lpstr>
      <vt:lpstr>'S.27.01.{01,02,03,04,05,06}'!S.27.01.05.10.Z</vt:lpstr>
      <vt:lpstr>'S.27.01.{01,02,03,04,05,06}'!S.27.01.05.10.ZHI</vt:lpstr>
      <vt:lpstr>'S.27.01.{01,02,03,04,05,06}'!S.27.01.05.11</vt:lpstr>
      <vt:lpstr>'S.27.01.{01,02,03,04,05,06}'!S.27.01.05.11.TC</vt:lpstr>
      <vt:lpstr>'S.27.01.{01,02,03,04,05,06}'!S.27.01.05.11.TD</vt:lpstr>
      <vt:lpstr>'S.27.01.{01,02,03,04,05,06}'!S.27.01.05.11.TL</vt:lpstr>
      <vt:lpstr>'S.27.01.{01,02,03,04,05,06}'!S.27.01.05.11.TLC</vt:lpstr>
      <vt:lpstr>'S.27.01.{01,02,03,04,05,06}'!S.27.01.05.11.TT</vt:lpstr>
      <vt:lpstr>'S.27.01.{01,02,03,04,05,06}'!S.27.01.05.11.TTC</vt:lpstr>
      <vt:lpstr>'S.27.01.{01,02,03,04,05,06}'!S.27.01.05.11.X</vt:lpstr>
      <vt:lpstr>'S.27.01.{01,02,03,04,05,06}'!S.27.01.05.11.Y</vt:lpstr>
      <vt:lpstr>'S.27.01.{01,02,03,04,05,06}'!S.27.01.05.11.Z</vt:lpstr>
      <vt:lpstr>'S.27.01.{01,02,03,04,05,06}'!S.27.01.05.11.ZHI</vt:lpstr>
      <vt:lpstr>'S.27.01.{01,02,03,04,05,06}'!S.27.01.05.12</vt:lpstr>
      <vt:lpstr>'S.27.01.{01,02,03,04,05,06}'!S.27.01.05.12.TC</vt:lpstr>
      <vt:lpstr>'S.27.01.{01,02,03,04,05,06}'!S.27.01.05.12.TD</vt:lpstr>
      <vt:lpstr>'S.27.01.{01,02,03,04,05,06}'!S.27.01.05.12.TL</vt:lpstr>
      <vt:lpstr>'S.27.01.{01,02,03,04,05,06}'!S.27.01.05.12.TLC</vt:lpstr>
      <vt:lpstr>'S.27.01.{01,02,03,04,05,06}'!S.27.01.05.12.TT</vt:lpstr>
      <vt:lpstr>'S.27.01.{01,02,03,04,05,06}'!S.27.01.05.12.TTC</vt:lpstr>
      <vt:lpstr>'S.27.01.{01,02,03,04,05,06}'!S.27.01.05.12.X</vt:lpstr>
      <vt:lpstr>'S.27.01.{01,02,03,04,05,06}'!S.27.01.05.12.Z</vt:lpstr>
      <vt:lpstr>'S.27.01.{01,02,03,04,05,06}'!S.27.01.05.12.ZHI</vt:lpstr>
      <vt:lpstr>'S.27.01.{01,02,03,04,05,06}'!S.27.01.05.13</vt:lpstr>
      <vt:lpstr>'S.27.01.{01,02,03,04,05,06}'!S.27.01.05.13.TC</vt:lpstr>
      <vt:lpstr>'S.27.01.{01,02,03,04,05,06}'!S.27.01.05.13.TD</vt:lpstr>
      <vt:lpstr>'S.27.01.{01,02,03,04,05,06}'!S.27.01.05.13.TL</vt:lpstr>
      <vt:lpstr>'S.27.01.{01,02,03,04,05,06}'!S.27.01.05.13.TLC</vt:lpstr>
      <vt:lpstr>'S.27.01.{01,02,03,04,05,06}'!S.27.01.05.13.TT</vt:lpstr>
      <vt:lpstr>'S.27.01.{01,02,03,04,05,06}'!S.27.01.05.13.TTC</vt:lpstr>
      <vt:lpstr>'S.27.01.{01,02,03,04,05,06}'!S.27.01.05.13.X</vt:lpstr>
      <vt:lpstr>'S.27.01.{01,02,03,04,05,06}'!S.27.01.05.13.Y</vt:lpstr>
      <vt:lpstr>'S.27.01.{01,02,03,04,05,06}'!S.27.01.05.13.Z</vt:lpstr>
      <vt:lpstr>'S.27.01.{01,02,03,04,05,06}'!S.27.01.05.13.ZHI</vt:lpstr>
      <vt:lpstr>'S.27.01.{01,02,03,04,05,06}'!S.27.01.05.14</vt:lpstr>
      <vt:lpstr>'S.27.01.{01,02,03,04,05,06}'!S.27.01.05.14.TC</vt:lpstr>
      <vt:lpstr>'S.27.01.{01,02,03,04,05,06}'!S.27.01.05.14.TD</vt:lpstr>
      <vt:lpstr>'S.27.01.{01,02,03,04,05,06}'!S.27.01.05.14.TL</vt:lpstr>
      <vt:lpstr>'S.27.01.{01,02,03,04,05,06}'!S.27.01.05.14.TLC</vt:lpstr>
      <vt:lpstr>'S.27.01.{01,02,03,04,05,06}'!S.27.01.05.14.TT</vt:lpstr>
      <vt:lpstr>'S.27.01.{01,02,03,04,05,06}'!S.27.01.05.14.TTC</vt:lpstr>
      <vt:lpstr>'S.27.01.{01,02,03,04,05,06}'!S.27.01.05.14.X</vt:lpstr>
      <vt:lpstr>'S.27.01.{01,02,03,04,05,06}'!S.27.01.05.14.Y</vt:lpstr>
      <vt:lpstr>'S.27.01.{01,02,03,04,05,06}'!S.27.01.05.14.Z</vt:lpstr>
      <vt:lpstr>'S.27.01.{01,02,03,04,05,06}'!S.27.01.05.14.ZHI</vt:lpstr>
      <vt:lpstr>'S.27.01.{01,02,03,04,05,06}'!S.27.01.05.15</vt:lpstr>
      <vt:lpstr>'S.27.01.{01,02,03,04,05,06}'!S.27.01.05.15.TC</vt:lpstr>
      <vt:lpstr>'S.27.01.{01,02,03,04,05,06}'!S.27.01.05.15.TD</vt:lpstr>
      <vt:lpstr>'S.27.01.{01,02,03,04,05,06}'!S.27.01.05.15.TL</vt:lpstr>
      <vt:lpstr>'S.27.01.{01,02,03,04,05,06}'!S.27.01.05.15.TLC</vt:lpstr>
      <vt:lpstr>'S.27.01.{01,02,03,04,05,06}'!S.27.01.05.15.TT</vt:lpstr>
      <vt:lpstr>'S.27.01.{01,02,03,04,05,06}'!S.27.01.05.15.TTC</vt:lpstr>
      <vt:lpstr>'S.27.01.{01,02,03,04,05,06}'!S.27.01.05.15.X</vt:lpstr>
      <vt:lpstr>'S.27.01.{01,02,03,04,05,06}'!S.27.01.05.15.Y</vt:lpstr>
      <vt:lpstr>'S.27.01.{01,02,03,04,05,06}'!S.27.01.05.15.Z</vt:lpstr>
      <vt:lpstr>'S.27.01.{01,02,03,04,05,06}'!S.27.01.05.15.ZHI</vt:lpstr>
      <vt:lpstr>'S.27.01.{01,02,03,04,05,06}'!S.27.01.05.16</vt:lpstr>
      <vt:lpstr>'S.27.01.{01,02,03,04,05,06}'!S.27.01.05.16.TC</vt:lpstr>
      <vt:lpstr>'S.27.01.{01,02,03,04,05,06}'!S.27.01.05.16.TD</vt:lpstr>
      <vt:lpstr>'S.27.01.{01,02,03,04,05,06}'!S.27.01.05.16.TL</vt:lpstr>
      <vt:lpstr>'S.27.01.{01,02,03,04,05,06}'!S.27.01.05.16.TLC</vt:lpstr>
      <vt:lpstr>'S.27.01.{01,02,03,04,05,06}'!S.27.01.05.16.TT</vt:lpstr>
      <vt:lpstr>'S.27.01.{01,02,03,04,05,06}'!S.27.01.05.16.TTC</vt:lpstr>
      <vt:lpstr>'S.27.01.{01,02,03,04,05,06}'!S.27.01.05.16.X</vt:lpstr>
      <vt:lpstr>'S.27.01.{01,02,03,04,05,06}'!S.27.01.05.16.Y</vt:lpstr>
      <vt:lpstr>'S.27.01.{01,02,03,04,05,06}'!S.27.01.05.16.Z</vt:lpstr>
      <vt:lpstr>'S.27.01.{01,02,03,04,05,06}'!S.27.01.05.16.ZHI</vt:lpstr>
      <vt:lpstr>'S.27.01.{01,02,03,04,05,06}'!S.27.01.05.17</vt:lpstr>
      <vt:lpstr>'S.27.01.{01,02,03,04,05,06}'!S.27.01.05.17.TC</vt:lpstr>
      <vt:lpstr>'S.27.01.{01,02,03,04,05,06}'!S.27.01.05.17.TD</vt:lpstr>
      <vt:lpstr>'S.27.01.{01,02,03,04,05,06}'!S.27.01.05.17.TL</vt:lpstr>
      <vt:lpstr>'S.27.01.{01,02,03,04,05,06}'!S.27.01.05.17.TLC</vt:lpstr>
      <vt:lpstr>'S.27.01.{01,02,03,04,05,06}'!S.27.01.05.17.TT</vt:lpstr>
      <vt:lpstr>'S.27.01.{01,02,03,04,05,06}'!S.27.01.05.17.TTC</vt:lpstr>
      <vt:lpstr>'S.27.01.{01,02,03,04,05,06}'!S.27.01.05.17.X</vt:lpstr>
      <vt:lpstr>'S.27.01.{01,02,03,04,05,06}'!S.27.01.05.17.Z</vt:lpstr>
      <vt:lpstr>'S.27.01.{01,02,03,04,05,06}'!S.27.01.05.17.ZHI</vt:lpstr>
      <vt:lpstr>'S.27.01.{01,02,03,04,05,06}'!S.27.01.05.18</vt:lpstr>
      <vt:lpstr>'S.27.01.{01,02,03,04,05,06}'!S.27.01.05.18.TC</vt:lpstr>
      <vt:lpstr>'S.27.01.{01,02,03,04,05,06}'!S.27.01.05.18.TD</vt:lpstr>
      <vt:lpstr>'S.27.01.{01,02,03,04,05,06}'!S.27.01.05.18.TL</vt:lpstr>
      <vt:lpstr>'S.27.01.{01,02,03,04,05,06}'!S.27.01.05.18.TLC</vt:lpstr>
      <vt:lpstr>'S.27.01.{01,02,03,04,05,06}'!S.27.01.05.18.TT</vt:lpstr>
      <vt:lpstr>'S.27.01.{01,02,03,04,05,06}'!S.27.01.05.18.TTC</vt:lpstr>
      <vt:lpstr>'S.27.01.{01,02,03,04,05,06}'!S.27.01.05.18.X</vt:lpstr>
      <vt:lpstr>'S.27.01.{01,02,03,04,05,06}'!S.27.01.05.18.Y</vt:lpstr>
      <vt:lpstr>'S.27.01.{01,02,03,04,05,06}'!S.27.01.05.18.Z</vt:lpstr>
      <vt:lpstr>'S.27.01.{01,02,03,04,05,06}'!S.27.01.05.18.ZHI</vt:lpstr>
      <vt:lpstr>'S.27.01.{01,02,03,04,05,06}'!S.27.01.05.19</vt:lpstr>
      <vt:lpstr>'S.27.01.{01,02,03,04,05,06}'!S.27.01.05.19.TC</vt:lpstr>
      <vt:lpstr>'S.27.01.{01,02,03,04,05,06}'!S.27.01.05.19.TD</vt:lpstr>
      <vt:lpstr>'S.27.01.{01,02,03,04,05,06}'!S.27.01.05.19.TL</vt:lpstr>
      <vt:lpstr>'S.27.01.{01,02,03,04,05,06}'!S.27.01.05.19.TLC</vt:lpstr>
      <vt:lpstr>'S.27.01.{01,02,03,04,05,06}'!S.27.01.05.19.TT</vt:lpstr>
      <vt:lpstr>'S.27.01.{01,02,03,04,05,06}'!S.27.01.05.19.TTC</vt:lpstr>
      <vt:lpstr>'S.27.01.{01,02,03,04,05,06}'!S.27.01.05.19.X</vt:lpstr>
      <vt:lpstr>'S.27.01.{01,02,03,04,05,06}'!S.27.01.05.19.Y</vt:lpstr>
      <vt:lpstr>'S.27.01.{01,02,03,04,05,06}'!S.27.01.05.19.Z</vt:lpstr>
      <vt:lpstr>'S.27.01.{01,02,03,04,05,06}'!S.27.01.05.19.ZHI</vt:lpstr>
      <vt:lpstr>'S.27.01.{01,02,03,04,05,06}'!S.27.01.05.20</vt:lpstr>
      <vt:lpstr>'S.27.01.{01,02,03,04,05,06}'!S.27.01.05.20.TC</vt:lpstr>
      <vt:lpstr>'S.27.01.{01,02,03,04,05,06}'!S.27.01.05.20.TD</vt:lpstr>
      <vt:lpstr>'S.27.01.{01,02,03,04,05,06}'!S.27.01.05.20.TL</vt:lpstr>
      <vt:lpstr>'S.27.01.{01,02,03,04,05,06}'!S.27.01.05.20.TLC</vt:lpstr>
      <vt:lpstr>'S.27.01.{01,02,03,04,05,06}'!S.27.01.05.20.TT</vt:lpstr>
      <vt:lpstr>'S.27.01.{01,02,03,04,05,06}'!S.27.01.05.20.TTC</vt:lpstr>
      <vt:lpstr>'S.27.01.{01,02,03,04,05,06}'!S.27.01.05.20.X</vt:lpstr>
      <vt:lpstr>'S.27.01.{01,02,03,04,05,06}'!S.27.01.05.20.Y</vt:lpstr>
      <vt:lpstr>'S.27.01.{01,02,03,04,05,06}'!S.27.01.05.20.Z</vt:lpstr>
      <vt:lpstr>'S.27.01.{01,02,03,04,05,06}'!S.27.01.05.20.ZHI</vt:lpstr>
      <vt:lpstr>'S.27.01.{01,02,03,04,05,06}'!S.27.01.05.21</vt:lpstr>
      <vt:lpstr>'S.27.01.{01,02,03,04,05,06}'!S.27.01.05.21.TC</vt:lpstr>
      <vt:lpstr>'S.27.01.{01,02,03,04,05,06}'!S.27.01.05.21.TD</vt:lpstr>
      <vt:lpstr>'S.27.01.{01,02,03,04,05,06}'!S.27.01.05.21.TL</vt:lpstr>
      <vt:lpstr>'S.27.01.{01,02,03,04,05,06}'!S.27.01.05.21.TLC</vt:lpstr>
      <vt:lpstr>'S.27.01.{01,02,03,04,05,06}'!S.27.01.05.21.TT</vt:lpstr>
      <vt:lpstr>'S.27.01.{01,02,03,04,05,06}'!S.27.01.05.21.TTC</vt:lpstr>
      <vt:lpstr>'S.27.01.{01,02,03,04,05,06}'!S.27.01.05.21.X</vt:lpstr>
      <vt:lpstr>'S.27.01.{01,02,03,04,05,06}'!S.27.01.05.21.Y</vt:lpstr>
      <vt:lpstr>'S.27.01.{01,02,03,04,05,06}'!S.27.01.05.21.Z</vt:lpstr>
      <vt:lpstr>'S.27.01.{01,02,03,04,05,06}'!S.27.01.05.21.ZHI</vt:lpstr>
      <vt:lpstr>'S.27.01.{01,02,03,04,05,06}'!S.27.01.05.22</vt:lpstr>
      <vt:lpstr>'S.27.01.{01,02,03,04,05,06}'!S.27.01.05.22.TC</vt:lpstr>
      <vt:lpstr>'S.27.01.{01,02,03,04,05,06}'!S.27.01.05.22.TD</vt:lpstr>
      <vt:lpstr>'S.27.01.{01,02,03,04,05,06}'!S.27.01.05.22.TL</vt:lpstr>
      <vt:lpstr>'S.27.01.{01,02,03,04,05,06}'!S.27.01.05.22.TLC</vt:lpstr>
      <vt:lpstr>'S.27.01.{01,02,03,04,05,06}'!S.27.01.05.22.TT</vt:lpstr>
      <vt:lpstr>'S.27.01.{01,02,03,04,05,06}'!S.27.01.05.22.TTC</vt:lpstr>
      <vt:lpstr>'S.27.01.{01,02,03,04,05,06}'!S.27.01.05.22.X</vt:lpstr>
      <vt:lpstr>'S.27.01.{01,02,03,04,05,06}'!S.27.01.05.22.Y</vt:lpstr>
      <vt:lpstr>'S.27.01.{01,02,03,04,05,06}'!S.27.01.05.22.Z</vt:lpstr>
      <vt:lpstr>'S.27.01.{01,02,03,04,05,06}'!S.27.01.05.22.ZHI</vt:lpstr>
      <vt:lpstr>'S.27.01.{01,02,03,04,05,06}'!S.27.01.05.TC</vt:lpstr>
      <vt:lpstr>'S.27.01.{01,02,03,04,05,06}'!S.27.01.06</vt:lpstr>
      <vt:lpstr>'S.27.01.{01,02,03,04,05,06}'!S.27.01.06.01</vt:lpstr>
      <vt:lpstr>'S.27.01.{01,02,03,04,05,06}'!S.27.01.06.01.TD</vt:lpstr>
      <vt:lpstr>'S.27.01.{01,02,03,04,05,06}'!S.27.01.06.01.TL</vt:lpstr>
      <vt:lpstr>'S.27.01.{01,02,03,04,05,06}'!S.27.01.06.01.TLC</vt:lpstr>
      <vt:lpstr>'S.27.01.{01,02,03,04,05,06}'!S.27.01.06.01.TT</vt:lpstr>
      <vt:lpstr>'S.27.01.{01,02,03,04,05,06}'!S.27.01.06.01.TTC</vt:lpstr>
      <vt:lpstr>'S.27.01.{01,02,03,04,05,06}'!S.27.01.06.01.X</vt:lpstr>
      <vt:lpstr>'S.27.01.{01,02,03,04,05,06}'!S.27.01.06.01.Y</vt:lpstr>
      <vt:lpstr>'S.27.01.{01,02,03,04,05,06}'!S.27.01.06.01.Z</vt:lpstr>
      <vt:lpstr>'S.27.01.{01,02,03,04,05,06}'!S.27.01.06.01.ZHI</vt:lpstr>
      <vt:lpstr>'S.27.01.{01,02,03,04,05,06}'!S.27.01.06.02</vt:lpstr>
      <vt:lpstr>'S.27.01.{01,02,03,04,05,06}'!S.27.01.06.02.TC</vt:lpstr>
      <vt:lpstr>'S.27.01.{01,02,03,04,05,06}'!S.27.01.06.02.TD</vt:lpstr>
      <vt:lpstr>'S.27.01.{01,02,03,04,05,06}'!S.27.01.06.02.TL</vt:lpstr>
      <vt:lpstr>'S.27.01.{01,02,03,04,05,06}'!S.27.01.06.02.TLC</vt:lpstr>
      <vt:lpstr>'S.27.01.{01,02,03,04,05,06}'!S.27.01.06.02.TT</vt:lpstr>
      <vt:lpstr>'S.27.01.{01,02,03,04,05,06}'!S.27.01.06.02.TTC</vt:lpstr>
      <vt:lpstr>'S.27.01.{01,02,03,04,05,06}'!S.27.01.06.02.X</vt:lpstr>
      <vt:lpstr>'S.27.01.{01,02,03,04,05,06}'!S.27.01.06.02.Y</vt:lpstr>
      <vt:lpstr>'S.27.01.{01,02,03,04,05,06}'!S.27.01.06.02.Z</vt:lpstr>
      <vt:lpstr>'S.27.01.{01,02,03,04,05,06}'!S.27.01.06.02.ZHI</vt:lpstr>
      <vt:lpstr>'S.27.01.{01,02,03,04,05,06}'!S.27.01.06.03</vt:lpstr>
      <vt:lpstr>'S.27.01.{01,02,03,04,05,06}'!S.27.01.06.03.TC</vt:lpstr>
      <vt:lpstr>'S.27.01.{01,02,03,04,05,06}'!S.27.01.06.03.TD</vt:lpstr>
      <vt:lpstr>'S.27.01.{01,02,03,04,05,06}'!S.27.01.06.03.TL</vt:lpstr>
      <vt:lpstr>'S.27.01.{01,02,03,04,05,06}'!S.27.01.06.03.TLC</vt:lpstr>
      <vt:lpstr>'S.27.01.{01,02,03,04,05,06}'!S.27.01.06.03.TT</vt:lpstr>
      <vt:lpstr>'S.27.01.{01,02,03,04,05,06}'!S.27.01.06.03.TTC</vt:lpstr>
      <vt:lpstr>'S.27.01.{01,02,03,04,05,06}'!S.27.01.06.03.X</vt:lpstr>
      <vt:lpstr>'S.27.01.{01,02,03,04,05,06}'!S.27.01.06.03.Y</vt:lpstr>
      <vt:lpstr>'S.27.01.{01,02,03,04,05,06}'!S.27.01.06.03.Z</vt:lpstr>
      <vt:lpstr>'S.27.01.{01,02,03,04,05,06}'!S.27.01.06.03.ZHI</vt:lpstr>
      <vt:lpstr>'S.27.01.{01,02,03,04,05,06}'!S.27.01.06.04</vt:lpstr>
      <vt:lpstr>'S.27.01.{01,02,03,04,05,06}'!S.27.01.06.04.TC</vt:lpstr>
      <vt:lpstr>'S.27.01.{01,02,03,04,05,06}'!S.27.01.06.04.TD</vt:lpstr>
      <vt:lpstr>'S.27.01.{01,02,03,04,05,06}'!S.27.01.06.04.TL</vt:lpstr>
      <vt:lpstr>'S.27.01.{01,02,03,04,05,06}'!S.27.01.06.04.TLC</vt:lpstr>
      <vt:lpstr>'S.27.01.{01,02,03,04,05,06}'!S.27.01.06.04.TT</vt:lpstr>
      <vt:lpstr>'S.27.01.{01,02,03,04,05,06}'!S.27.01.06.04.TTC</vt:lpstr>
      <vt:lpstr>'S.27.01.{01,02,03,04,05,06}'!S.27.01.06.04.X</vt:lpstr>
      <vt:lpstr>'S.27.01.{01,02,03,04,05,06}'!S.27.01.06.04.Y</vt:lpstr>
      <vt:lpstr>'S.27.01.{01,02,03,04,05,06}'!S.27.01.06.04.Z</vt:lpstr>
      <vt:lpstr>'S.27.01.{01,02,03,04,05,06}'!S.27.01.06.04.ZHI</vt:lpstr>
      <vt:lpstr>'S.27.01.{01,02,03,04,05,06}'!S.27.01.06.05</vt:lpstr>
      <vt:lpstr>'S.27.01.{01,02,03,04,05,06}'!S.27.01.06.05.TC</vt:lpstr>
      <vt:lpstr>'S.27.01.{01,02,03,04,05,06}'!S.27.01.06.05.TD</vt:lpstr>
      <vt:lpstr>'S.27.01.{01,02,03,04,05,06}'!S.27.01.06.05.TL</vt:lpstr>
      <vt:lpstr>'S.27.01.{01,02,03,04,05,06}'!S.27.01.06.05.TLC</vt:lpstr>
      <vt:lpstr>'S.27.01.{01,02,03,04,05,06}'!S.27.01.06.05.TT</vt:lpstr>
      <vt:lpstr>'S.27.01.{01,02,03,04,05,06}'!S.27.01.06.05.TTC</vt:lpstr>
      <vt:lpstr>'S.27.01.{01,02,03,04,05,06}'!S.27.01.06.05.X</vt:lpstr>
      <vt:lpstr>'S.27.01.{01,02,03,04,05,06}'!S.27.01.06.05.Y</vt:lpstr>
      <vt:lpstr>'S.27.01.{01,02,03,04,05,06}'!S.27.01.06.05.Z</vt:lpstr>
      <vt:lpstr>'S.27.01.{01,02,03,04,05,06}'!S.27.01.06.05.ZHI</vt:lpstr>
      <vt:lpstr>'S.27.01.{01,02,03,04,05,06}'!S.27.01.06.06</vt:lpstr>
      <vt:lpstr>'S.27.01.{01,02,03,04,05,06}'!S.27.01.06.06.TC</vt:lpstr>
      <vt:lpstr>'S.27.01.{01,02,03,04,05,06}'!S.27.01.06.06.TD</vt:lpstr>
      <vt:lpstr>'S.27.01.{01,02,03,04,05,06}'!S.27.01.06.06.TL</vt:lpstr>
      <vt:lpstr>'S.27.01.{01,02,03,04,05,06}'!S.27.01.06.06.TLC</vt:lpstr>
      <vt:lpstr>'S.27.01.{01,02,03,04,05,06}'!S.27.01.06.06.TT</vt:lpstr>
      <vt:lpstr>'S.27.01.{01,02,03,04,05,06}'!S.27.01.06.06.TTC</vt:lpstr>
      <vt:lpstr>'S.27.01.{01,02,03,04,05,06}'!S.27.01.06.06.X</vt:lpstr>
      <vt:lpstr>'S.27.01.{01,02,03,04,05,06}'!S.27.01.06.06.Y</vt:lpstr>
      <vt:lpstr>'S.27.01.{01,02,03,04,05,06}'!S.27.01.06.06.Z</vt:lpstr>
      <vt:lpstr>'S.27.01.{01,02,03,04,05,06}'!S.27.01.06.06.ZHI</vt:lpstr>
      <vt:lpstr>'S.27.01.{01,02,03,04,05,06}'!S.27.01.06.07</vt:lpstr>
      <vt:lpstr>'S.27.01.{01,02,03,04,05,06}'!S.27.01.06.07.TC</vt:lpstr>
      <vt:lpstr>'S.27.01.{01,02,03,04,05,06}'!S.27.01.06.07.TD</vt:lpstr>
      <vt:lpstr>'S.27.01.{01,02,03,04,05,06}'!S.27.01.06.07.TL</vt:lpstr>
      <vt:lpstr>'S.27.01.{01,02,03,04,05,06}'!S.27.01.06.07.TLC</vt:lpstr>
      <vt:lpstr>'S.27.01.{01,02,03,04,05,06}'!S.27.01.06.07.TT</vt:lpstr>
      <vt:lpstr>'S.27.01.{01,02,03,04,05,06}'!S.27.01.06.07.TTC</vt:lpstr>
      <vt:lpstr>'S.27.01.{01,02,03,04,05,06}'!S.27.01.06.07.X</vt:lpstr>
      <vt:lpstr>'S.27.01.{01,02,03,04,05,06}'!S.27.01.06.07.Y</vt:lpstr>
      <vt:lpstr>'S.27.01.{01,02,03,04,05,06}'!S.27.01.06.07.Z</vt:lpstr>
      <vt:lpstr>'S.27.01.{01,02,03,04,05,06}'!S.27.01.06.07.ZHI</vt:lpstr>
      <vt:lpstr>'S.27.01.{01,02,03,04,05,06}'!S.27.01.06.08</vt:lpstr>
      <vt:lpstr>'S.27.01.{01,02,03,04,05,06}'!S.27.01.06.08.TC</vt:lpstr>
      <vt:lpstr>'S.27.01.{01,02,03,04,05,06}'!S.27.01.06.08.TD</vt:lpstr>
      <vt:lpstr>'S.27.01.{01,02,03,04,05,06}'!S.27.01.06.08.TL</vt:lpstr>
      <vt:lpstr>'S.27.01.{01,02,03,04,05,06}'!S.27.01.06.08.TLC</vt:lpstr>
      <vt:lpstr>'S.27.01.{01,02,03,04,05,06}'!S.27.01.06.08.TT</vt:lpstr>
      <vt:lpstr>'S.27.01.{01,02,03,04,05,06}'!S.27.01.06.08.TTC</vt:lpstr>
      <vt:lpstr>'S.27.01.{01,02,03,04,05,06}'!S.27.01.06.08.X</vt:lpstr>
      <vt:lpstr>'S.27.01.{01,02,03,04,05,06}'!S.27.01.06.08.Y</vt:lpstr>
      <vt:lpstr>'S.27.01.{01,02,03,04,05,06}'!S.27.01.06.08.Z</vt:lpstr>
      <vt:lpstr>'S.27.01.{01,02,03,04,05,06}'!S.27.01.06.08.ZHI</vt:lpstr>
      <vt:lpstr>'S.27.01.{01,02,03,04,05,06}'!S.27.01.06.09</vt:lpstr>
      <vt:lpstr>'S.27.01.{01,02,03,04,05,06}'!S.27.01.06.09.TC</vt:lpstr>
      <vt:lpstr>'S.27.01.{01,02,03,04,05,06}'!S.27.01.06.09.TD</vt:lpstr>
      <vt:lpstr>'S.27.01.{01,02,03,04,05,06}'!S.27.01.06.09.TK</vt:lpstr>
      <vt:lpstr>'S.27.01.{01,02,03,04,05,06}'!S.27.01.06.09.TKC</vt:lpstr>
      <vt:lpstr>'S.27.01.{01,02,03,04,05,06}'!S.27.01.06.09.TT</vt:lpstr>
      <vt:lpstr>'S.27.01.{01,02,03,04,05,06}'!S.27.01.06.09.TTC</vt:lpstr>
      <vt:lpstr>'S.27.01.{01,02,03,04,05,06}'!S.27.01.06.09.X</vt:lpstr>
      <vt:lpstr>'S.27.01.{01,02,03,04,05,06}'!S.27.01.06.09.Y</vt:lpstr>
      <vt:lpstr>'S.27.01.{01,02,03,04,05,06}'!S.27.01.06.09.Z</vt:lpstr>
      <vt:lpstr>'S.27.01.{01,02,03,04,05,06}'!S.27.01.06.09.ZHI</vt:lpstr>
      <vt:lpstr>'S.27.01.{01,02,03,04,05,06}'!S.27.01.06.10</vt:lpstr>
      <vt:lpstr>'S.27.01.{01,02,03,04,05,06}'!S.27.01.06.10.TC</vt:lpstr>
      <vt:lpstr>'S.27.01.{01,02,03,04,05,06}'!S.27.01.06.10.TD</vt:lpstr>
      <vt:lpstr>'S.27.01.{01,02,03,04,05,06}'!S.27.01.06.10.TK</vt:lpstr>
      <vt:lpstr>'S.27.01.{01,02,03,04,05,06}'!S.27.01.06.10.TKC</vt:lpstr>
      <vt:lpstr>'S.27.01.{01,02,03,04,05,06}'!S.27.01.06.10.TT</vt:lpstr>
      <vt:lpstr>'S.27.01.{01,02,03,04,05,06}'!S.27.01.06.10.TTC</vt:lpstr>
      <vt:lpstr>'S.27.01.{01,02,03,04,05,06}'!S.27.01.06.10.X</vt:lpstr>
      <vt:lpstr>'S.27.01.{01,02,03,04,05,06}'!S.27.01.06.10.Y</vt:lpstr>
      <vt:lpstr>'S.27.01.{01,02,03,04,05,06}'!S.27.01.06.10.Z</vt:lpstr>
      <vt:lpstr>'S.27.01.{01,02,03,04,05,06}'!S.27.01.06.10.ZHI</vt:lpstr>
      <vt:lpstr>'S.27.01.{01,02,03,04,05,06}'!S.27.01.06.11</vt:lpstr>
      <vt:lpstr>'S.27.01.{01,02,03,04,05,06}'!S.27.01.06.11.TC</vt:lpstr>
      <vt:lpstr>'S.27.01.{01,02,03,04,05,06}'!S.27.01.06.11.TD</vt:lpstr>
      <vt:lpstr>'S.27.01.{01,02,03,04,05,06}'!S.27.01.06.11.TL</vt:lpstr>
      <vt:lpstr>'S.27.01.{01,02,03,04,05,06}'!S.27.01.06.11.TLC</vt:lpstr>
      <vt:lpstr>'S.27.01.{01,02,03,04,05,06}'!S.27.01.06.11.TT</vt:lpstr>
      <vt:lpstr>'S.27.01.{01,02,03,04,05,06}'!S.27.01.06.11.TTC</vt:lpstr>
      <vt:lpstr>'S.27.01.{01,02,03,04,05,06}'!S.27.01.06.11.X</vt:lpstr>
      <vt:lpstr>'S.27.01.{01,02,03,04,05,06}'!S.27.01.06.11.Y</vt:lpstr>
      <vt:lpstr>'S.27.01.{01,02,03,04,05,06}'!S.27.01.06.11.Z</vt:lpstr>
      <vt:lpstr>'S.27.01.{01,02,03,04,05,06}'!S.27.01.06.11.ZHI</vt:lpstr>
      <vt:lpstr>'S.27.01.{01,02,03,04,05,06}'!S.27.01.06.12</vt:lpstr>
      <vt:lpstr>'S.27.01.{01,02,03,04,05,06}'!S.27.01.06.12.TC</vt:lpstr>
      <vt:lpstr>'S.27.01.{01,02,03,04,05,06}'!S.27.01.06.12.TD</vt:lpstr>
      <vt:lpstr>'S.27.01.{01,02,03,04,05,06}'!S.27.01.06.12.TL</vt:lpstr>
      <vt:lpstr>'S.27.01.{01,02,03,04,05,06}'!S.27.01.06.12.TLC</vt:lpstr>
      <vt:lpstr>'S.27.01.{01,02,03,04,05,06}'!S.27.01.06.12.TT</vt:lpstr>
      <vt:lpstr>'S.27.01.{01,02,03,04,05,06}'!S.27.01.06.12.TTC</vt:lpstr>
      <vt:lpstr>'S.27.01.{01,02,03,04,05,06}'!S.27.01.06.12.X</vt:lpstr>
      <vt:lpstr>'S.27.01.{01,02,03,04,05,06}'!S.27.01.06.12.Z</vt:lpstr>
      <vt:lpstr>'S.27.01.{01,02,03,04,05,06}'!S.27.01.06.12.ZHI</vt:lpstr>
      <vt:lpstr>'S.27.01.{01,02,03,04,05,06}'!S.27.01.06.13</vt:lpstr>
      <vt:lpstr>'S.27.01.{01,02,03,04,05,06}'!S.27.01.06.13.TC</vt:lpstr>
      <vt:lpstr>'S.27.01.{01,02,03,04,05,06}'!S.27.01.06.13.TD</vt:lpstr>
      <vt:lpstr>'S.27.01.{01,02,03,04,05,06}'!S.27.01.06.13.TL</vt:lpstr>
      <vt:lpstr>'S.27.01.{01,02,03,04,05,06}'!S.27.01.06.13.TLC</vt:lpstr>
      <vt:lpstr>'S.27.01.{01,02,03,04,05,06}'!S.27.01.06.13.TT</vt:lpstr>
      <vt:lpstr>'S.27.01.{01,02,03,04,05,06}'!S.27.01.06.13.TTC</vt:lpstr>
      <vt:lpstr>'S.27.01.{01,02,03,04,05,06}'!S.27.01.06.13.X</vt:lpstr>
      <vt:lpstr>'S.27.01.{01,02,03,04,05,06}'!S.27.01.06.13.Y</vt:lpstr>
      <vt:lpstr>'S.27.01.{01,02,03,04,05,06}'!S.27.01.06.13.Z</vt:lpstr>
      <vt:lpstr>'S.27.01.{01,02,03,04,05,06}'!S.27.01.06.13.ZHI</vt:lpstr>
      <vt:lpstr>'S.27.01.{01,02,03,04,05,06}'!S.27.01.06.14</vt:lpstr>
      <vt:lpstr>'S.27.01.{01,02,03,04,05,06}'!S.27.01.06.14.TC</vt:lpstr>
      <vt:lpstr>'S.27.01.{01,02,03,04,05,06}'!S.27.01.06.14.TD</vt:lpstr>
      <vt:lpstr>'S.27.01.{01,02,03,04,05,06}'!S.27.01.06.14.TL</vt:lpstr>
      <vt:lpstr>'S.27.01.{01,02,03,04,05,06}'!S.27.01.06.14.TLC</vt:lpstr>
      <vt:lpstr>'S.27.01.{01,02,03,04,05,06}'!S.27.01.06.14.TT</vt:lpstr>
      <vt:lpstr>'S.27.01.{01,02,03,04,05,06}'!S.27.01.06.14.TTC</vt:lpstr>
      <vt:lpstr>'S.27.01.{01,02,03,04,05,06}'!S.27.01.06.14.X</vt:lpstr>
      <vt:lpstr>'S.27.01.{01,02,03,04,05,06}'!S.27.01.06.14.Y</vt:lpstr>
      <vt:lpstr>'S.27.01.{01,02,03,04,05,06}'!S.27.01.06.14.Z</vt:lpstr>
      <vt:lpstr>'S.27.01.{01,02,03,04,05,06}'!S.27.01.06.14.ZHI</vt:lpstr>
      <vt:lpstr>'S.27.01.{01,02,03,04,05,06}'!S.27.01.06.15</vt:lpstr>
      <vt:lpstr>'S.27.01.{01,02,03,04,05,06}'!S.27.01.06.15.TC</vt:lpstr>
      <vt:lpstr>'S.27.01.{01,02,03,04,05,06}'!S.27.01.06.15.TD</vt:lpstr>
      <vt:lpstr>'S.27.01.{01,02,03,04,05,06}'!S.27.01.06.15.TL</vt:lpstr>
      <vt:lpstr>'S.27.01.{01,02,03,04,05,06}'!S.27.01.06.15.TLC</vt:lpstr>
      <vt:lpstr>'S.27.01.{01,02,03,04,05,06}'!S.27.01.06.15.TT</vt:lpstr>
      <vt:lpstr>'S.27.01.{01,02,03,04,05,06}'!S.27.01.06.15.TTC</vt:lpstr>
      <vt:lpstr>'S.27.01.{01,02,03,04,05,06}'!S.27.01.06.15.X</vt:lpstr>
      <vt:lpstr>'S.27.01.{01,02,03,04,05,06}'!S.27.01.06.15.Y</vt:lpstr>
      <vt:lpstr>'S.27.01.{01,02,03,04,05,06}'!S.27.01.06.15.Z</vt:lpstr>
      <vt:lpstr>'S.27.01.{01,02,03,04,05,06}'!S.27.01.06.15.ZHI</vt:lpstr>
      <vt:lpstr>'S.27.01.{01,02,03,04,05,06}'!S.27.01.06.16</vt:lpstr>
      <vt:lpstr>'S.27.01.{01,02,03,04,05,06}'!S.27.01.06.16.TC</vt:lpstr>
      <vt:lpstr>'S.27.01.{01,02,03,04,05,06}'!S.27.01.06.16.TD</vt:lpstr>
      <vt:lpstr>'S.27.01.{01,02,03,04,05,06}'!S.27.01.06.16.TL</vt:lpstr>
      <vt:lpstr>'S.27.01.{01,02,03,04,05,06}'!S.27.01.06.16.TLC</vt:lpstr>
      <vt:lpstr>'S.27.01.{01,02,03,04,05,06}'!S.27.01.06.16.TT</vt:lpstr>
      <vt:lpstr>'S.27.01.{01,02,03,04,05,06}'!S.27.01.06.16.TTC</vt:lpstr>
      <vt:lpstr>'S.27.01.{01,02,03,04,05,06}'!S.27.01.06.16.X</vt:lpstr>
      <vt:lpstr>'S.27.01.{01,02,03,04,05,06}'!S.27.01.06.16.Y</vt:lpstr>
      <vt:lpstr>'S.27.01.{01,02,03,04,05,06}'!S.27.01.06.16.Z</vt:lpstr>
      <vt:lpstr>'S.27.01.{01,02,03,04,05,06}'!S.27.01.06.16.ZHI</vt:lpstr>
      <vt:lpstr>'S.27.01.{01,02,03,04,05,06}'!S.27.01.06.17</vt:lpstr>
      <vt:lpstr>'S.27.01.{01,02,03,04,05,06}'!S.27.01.06.17.TC</vt:lpstr>
      <vt:lpstr>'S.27.01.{01,02,03,04,05,06}'!S.27.01.06.17.TD</vt:lpstr>
      <vt:lpstr>'S.27.01.{01,02,03,04,05,06}'!S.27.01.06.17.TL</vt:lpstr>
      <vt:lpstr>'S.27.01.{01,02,03,04,05,06}'!S.27.01.06.17.TLC</vt:lpstr>
      <vt:lpstr>'S.27.01.{01,02,03,04,05,06}'!S.27.01.06.17.TT</vt:lpstr>
      <vt:lpstr>'S.27.01.{01,02,03,04,05,06}'!S.27.01.06.17.TTC</vt:lpstr>
      <vt:lpstr>'S.27.01.{01,02,03,04,05,06}'!S.27.01.06.17.X</vt:lpstr>
      <vt:lpstr>'S.27.01.{01,02,03,04,05,06}'!S.27.01.06.17.Z</vt:lpstr>
      <vt:lpstr>'S.27.01.{01,02,03,04,05,06}'!S.27.01.06.17.ZHI</vt:lpstr>
      <vt:lpstr>'S.27.01.{01,02,03,04,05,06}'!S.27.01.06.18</vt:lpstr>
      <vt:lpstr>'S.27.01.{01,02,03,04,05,06}'!S.27.01.06.18.TC</vt:lpstr>
      <vt:lpstr>'S.27.01.{01,02,03,04,05,06}'!S.27.01.06.18.TD</vt:lpstr>
      <vt:lpstr>'S.27.01.{01,02,03,04,05,06}'!S.27.01.06.18.TL</vt:lpstr>
      <vt:lpstr>'S.27.01.{01,02,03,04,05,06}'!S.27.01.06.18.TLC</vt:lpstr>
      <vt:lpstr>'S.27.01.{01,02,03,04,05,06}'!S.27.01.06.18.TT</vt:lpstr>
      <vt:lpstr>'S.27.01.{01,02,03,04,05,06}'!S.27.01.06.18.TTC</vt:lpstr>
      <vt:lpstr>'S.27.01.{01,02,03,04,05,06}'!S.27.01.06.18.X</vt:lpstr>
      <vt:lpstr>'S.27.01.{01,02,03,04,05,06}'!S.27.01.06.18.Y</vt:lpstr>
      <vt:lpstr>'S.27.01.{01,02,03,04,05,06}'!S.27.01.06.18.Z</vt:lpstr>
      <vt:lpstr>'S.27.01.{01,02,03,04,05,06}'!S.27.01.06.18.ZHI</vt:lpstr>
      <vt:lpstr>'S.27.01.{01,02,03,04,05,06}'!S.27.01.06.19</vt:lpstr>
      <vt:lpstr>'S.27.01.{01,02,03,04,05,06}'!S.27.01.06.19.TC</vt:lpstr>
      <vt:lpstr>'S.27.01.{01,02,03,04,05,06}'!S.27.01.06.19.TD</vt:lpstr>
      <vt:lpstr>'S.27.01.{01,02,03,04,05,06}'!S.27.01.06.19.TL</vt:lpstr>
      <vt:lpstr>'S.27.01.{01,02,03,04,05,06}'!S.27.01.06.19.TLC</vt:lpstr>
      <vt:lpstr>'S.27.01.{01,02,03,04,05,06}'!S.27.01.06.19.TT</vt:lpstr>
      <vt:lpstr>'S.27.01.{01,02,03,04,05,06}'!S.27.01.06.19.TTC</vt:lpstr>
      <vt:lpstr>'S.27.01.{01,02,03,04,05,06}'!S.27.01.06.19.X</vt:lpstr>
      <vt:lpstr>'S.27.01.{01,02,03,04,05,06}'!S.27.01.06.19.Y</vt:lpstr>
      <vt:lpstr>'S.27.01.{01,02,03,04,05,06}'!S.27.01.06.19.Z</vt:lpstr>
      <vt:lpstr>'S.27.01.{01,02,03,04,05,06}'!S.27.01.06.19.ZHI</vt:lpstr>
      <vt:lpstr>'S.27.01.{01,02,03,04,05,06}'!S.27.01.06.20</vt:lpstr>
      <vt:lpstr>'S.27.01.{01,02,03,04,05,06}'!S.27.01.06.20.TC</vt:lpstr>
      <vt:lpstr>'S.27.01.{01,02,03,04,05,06}'!S.27.01.06.20.TD</vt:lpstr>
      <vt:lpstr>'S.27.01.{01,02,03,04,05,06}'!S.27.01.06.20.TL</vt:lpstr>
      <vt:lpstr>'S.27.01.{01,02,03,04,05,06}'!S.27.01.06.20.TLC</vt:lpstr>
      <vt:lpstr>'S.27.01.{01,02,03,04,05,06}'!S.27.01.06.20.TT</vt:lpstr>
      <vt:lpstr>'S.27.01.{01,02,03,04,05,06}'!S.27.01.06.20.TTC</vt:lpstr>
      <vt:lpstr>'S.27.01.{01,02,03,04,05,06}'!S.27.01.06.20.X</vt:lpstr>
      <vt:lpstr>'S.27.01.{01,02,03,04,05,06}'!S.27.01.06.20.Y</vt:lpstr>
      <vt:lpstr>'S.27.01.{01,02,03,04,05,06}'!S.27.01.06.20.Z</vt:lpstr>
      <vt:lpstr>'S.27.01.{01,02,03,04,05,06}'!S.27.01.06.20.ZHI</vt:lpstr>
      <vt:lpstr>'S.27.01.{01,02,03,04,05,06}'!S.27.01.06.21</vt:lpstr>
      <vt:lpstr>'S.27.01.{01,02,03,04,05,06}'!S.27.01.06.21.TC</vt:lpstr>
      <vt:lpstr>'S.27.01.{01,02,03,04,05,06}'!S.27.01.06.21.TD</vt:lpstr>
      <vt:lpstr>'S.27.01.{01,02,03,04,05,06}'!S.27.01.06.21.TL</vt:lpstr>
      <vt:lpstr>'S.27.01.{01,02,03,04,05,06}'!S.27.01.06.21.TLC</vt:lpstr>
      <vt:lpstr>'S.27.01.{01,02,03,04,05,06}'!S.27.01.06.21.TT</vt:lpstr>
      <vt:lpstr>'S.27.01.{01,02,03,04,05,06}'!S.27.01.06.21.TTC</vt:lpstr>
      <vt:lpstr>'S.27.01.{01,02,03,04,05,06}'!S.27.01.06.21.X</vt:lpstr>
      <vt:lpstr>'S.27.01.{01,02,03,04,05,06}'!S.27.01.06.21.Y</vt:lpstr>
      <vt:lpstr>'S.27.01.{01,02,03,04,05,06}'!S.27.01.06.21.Z</vt:lpstr>
      <vt:lpstr>'S.27.01.{01,02,03,04,05,06}'!S.27.01.06.21.ZHI</vt:lpstr>
      <vt:lpstr>'S.27.01.{01,02,03,04,05,06}'!S.27.01.06.22</vt:lpstr>
      <vt:lpstr>'S.27.01.{01,02,03,04,05,06}'!S.27.01.06.22.TC</vt:lpstr>
      <vt:lpstr>'S.27.01.{01,02,03,04,05,06}'!S.27.01.06.22.TD</vt:lpstr>
      <vt:lpstr>'S.27.01.{01,02,03,04,05,06}'!S.27.01.06.22.TL</vt:lpstr>
      <vt:lpstr>'S.27.01.{01,02,03,04,05,06}'!S.27.01.06.22.TLC</vt:lpstr>
      <vt:lpstr>'S.27.01.{01,02,03,04,05,06}'!S.27.01.06.22.TT</vt:lpstr>
      <vt:lpstr>'S.27.01.{01,02,03,04,05,06}'!S.27.01.06.22.TTC</vt:lpstr>
      <vt:lpstr>'S.27.01.{01,02,03,04,05,06}'!S.27.01.06.22.X</vt:lpstr>
      <vt:lpstr>'S.27.01.{01,02,03,04,05,06}'!S.27.01.06.22.Y</vt:lpstr>
      <vt:lpstr>'S.27.01.{01,02,03,04,05,06}'!S.27.01.06.22.Z</vt:lpstr>
      <vt:lpstr>'S.27.01.{01,02,03,04,05,06}'!S.27.01.06.22.ZHI</vt:lpstr>
      <vt:lpstr>'S.27.01.{01,02,03,04,05,06}'!S.27.01.06.TC</vt:lpstr>
      <vt:lpstr>S.28.01.01!S.28.01.01</vt:lpstr>
      <vt:lpstr>S.28.01.01!S.28.01.01.01</vt:lpstr>
      <vt:lpstr>S.28.01.01!S.28.01.01.01.TC</vt:lpstr>
      <vt:lpstr>S.28.01.01!S.28.01.01.01.TD</vt:lpstr>
      <vt:lpstr>S.28.01.01!S.28.01.01.01.TL</vt:lpstr>
      <vt:lpstr>S.28.01.01!S.28.01.01.01.TLC</vt:lpstr>
      <vt:lpstr>S.28.01.01!S.28.01.01.01.TT</vt:lpstr>
      <vt:lpstr>S.28.01.01!S.28.01.01.01.TTC</vt:lpstr>
      <vt:lpstr>S.28.01.01!S.28.01.01.01.Y</vt:lpstr>
      <vt:lpstr>S.28.01.01!S.28.01.01.02</vt:lpstr>
      <vt:lpstr>S.28.01.01!S.28.01.01.02.TC</vt:lpstr>
      <vt:lpstr>S.28.01.01!S.28.01.01.02.TD</vt:lpstr>
      <vt:lpstr>S.28.01.01!S.28.01.01.02.TL</vt:lpstr>
      <vt:lpstr>S.28.01.01!S.28.01.01.02.TLC</vt:lpstr>
      <vt:lpstr>S.28.01.01!S.28.01.01.02.TT</vt:lpstr>
      <vt:lpstr>S.28.01.01!S.28.01.01.02.TTC</vt:lpstr>
      <vt:lpstr>S.28.01.01!S.28.01.01.02.X</vt:lpstr>
      <vt:lpstr>S.28.01.01!S.28.01.01.02.Y</vt:lpstr>
      <vt:lpstr>S.28.01.01!S.28.01.01.02.Z</vt:lpstr>
      <vt:lpstr>S.28.01.01!S.28.01.01.03</vt:lpstr>
      <vt:lpstr>S.28.01.01!S.28.01.01.03.TD</vt:lpstr>
      <vt:lpstr>S.28.01.01!S.28.01.01.03.TL</vt:lpstr>
      <vt:lpstr>S.28.01.01!S.28.01.01.03.TLC</vt:lpstr>
      <vt:lpstr>S.28.01.01!S.28.01.01.03.TT</vt:lpstr>
      <vt:lpstr>S.28.01.01!S.28.01.01.03.TTC</vt:lpstr>
      <vt:lpstr>S.28.01.01!S.28.01.01.03.Y</vt:lpstr>
      <vt:lpstr>S.28.01.01!S.28.01.01.04</vt:lpstr>
      <vt:lpstr>S.28.01.01!S.28.01.01.04.TD</vt:lpstr>
      <vt:lpstr>S.28.01.01!S.28.01.01.04.TL</vt:lpstr>
      <vt:lpstr>S.28.01.01!S.28.01.01.04.TLC</vt:lpstr>
      <vt:lpstr>S.28.01.01!S.28.01.01.04.TT</vt:lpstr>
      <vt:lpstr>S.28.01.01!S.28.01.01.04.TTC</vt:lpstr>
      <vt:lpstr>S.28.01.01!S.28.01.01.04.X</vt:lpstr>
      <vt:lpstr>S.28.01.01!S.28.01.01.04.Y</vt:lpstr>
      <vt:lpstr>S.28.01.01!S.28.01.01.04.Z</vt:lpstr>
      <vt:lpstr>S.28.01.01!S.28.01.01.05</vt:lpstr>
      <vt:lpstr>S.28.01.01!S.28.01.01.05.TC</vt:lpstr>
      <vt:lpstr>S.28.01.01!S.28.01.01.05.TD</vt:lpstr>
      <vt:lpstr>S.28.01.01!S.28.01.01.05.TL</vt:lpstr>
      <vt:lpstr>S.28.01.01!S.28.01.01.05.TLC</vt:lpstr>
      <vt:lpstr>S.28.01.01!S.28.01.01.05.TTC</vt:lpstr>
      <vt:lpstr>S.28.01.01!S.28.01.01.05.Y</vt:lpstr>
      <vt:lpstr>S.28.01.01!S.28.01.01.05.Z</vt:lpstr>
      <vt:lpstr>S.28.01.01!S.28.01.01.TC</vt:lpstr>
      <vt:lpstr>S.28.02.01!S.28.02.01</vt:lpstr>
      <vt:lpstr>S.28.02.01!S.28.02.01.01</vt:lpstr>
      <vt:lpstr>S.28.02.01!S.28.02.01.01.TC</vt:lpstr>
      <vt:lpstr>S.28.02.01!S.28.02.01.01.TD</vt:lpstr>
      <vt:lpstr>S.28.02.01!S.28.02.01.01.TL</vt:lpstr>
      <vt:lpstr>S.28.02.01!S.28.02.01.01.TLC</vt:lpstr>
      <vt:lpstr>S.28.02.01!S.28.02.01.01.TT</vt:lpstr>
      <vt:lpstr>S.28.02.01!S.28.02.01.01.TTC</vt:lpstr>
      <vt:lpstr>S.28.02.01!S.28.02.01.01.X</vt:lpstr>
      <vt:lpstr>S.28.02.01!S.28.02.01.01.Y</vt:lpstr>
      <vt:lpstr>S.28.02.01!S.28.02.01.02</vt:lpstr>
      <vt:lpstr>S.28.02.01!S.28.02.01.02.TC</vt:lpstr>
      <vt:lpstr>S.28.02.01!S.28.02.01.02.TD</vt:lpstr>
      <vt:lpstr>S.28.02.01!S.28.02.01.02.TL</vt:lpstr>
      <vt:lpstr>S.28.02.01!S.28.02.01.02.TLC</vt:lpstr>
      <vt:lpstr>S.28.02.01!S.28.02.01.02.TT</vt:lpstr>
      <vt:lpstr>S.28.02.01!S.28.02.01.02.TTC</vt:lpstr>
      <vt:lpstr>S.28.02.01!S.28.02.01.02.X</vt:lpstr>
      <vt:lpstr>S.28.02.01!S.28.02.01.02.Y</vt:lpstr>
      <vt:lpstr>S.28.02.01!S.28.02.01.02.Z</vt:lpstr>
      <vt:lpstr>S.28.02.01!S.28.02.01.03</vt:lpstr>
      <vt:lpstr>S.28.02.01!S.28.02.01.03.TD</vt:lpstr>
      <vt:lpstr>S.28.02.01!S.28.02.01.03.TL</vt:lpstr>
      <vt:lpstr>S.28.02.01!S.28.02.01.03.TLC</vt:lpstr>
      <vt:lpstr>S.28.02.01!S.28.02.01.03.TT</vt:lpstr>
      <vt:lpstr>S.28.02.01!S.28.02.01.03.TTC</vt:lpstr>
      <vt:lpstr>S.28.02.01!S.28.02.01.03.X</vt:lpstr>
      <vt:lpstr>S.28.02.01!S.28.02.01.03.Y</vt:lpstr>
      <vt:lpstr>S.28.02.01!S.28.02.01.04</vt:lpstr>
      <vt:lpstr>S.28.02.01!S.28.02.01.04.TD</vt:lpstr>
      <vt:lpstr>S.28.02.01!S.28.02.01.04.TL</vt:lpstr>
      <vt:lpstr>S.28.02.01!S.28.02.01.04.TLC</vt:lpstr>
      <vt:lpstr>S.28.02.01!S.28.02.01.04.TT</vt:lpstr>
      <vt:lpstr>S.28.02.01!S.28.02.01.04.TTC</vt:lpstr>
      <vt:lpstr>S.28.02.01!S.28.02.01.04.X</vt:lpstr>
      <vt:lpstr>S.28.02.01!S.28.02.01.04.Y</vt:lpstr>
      <vt:lpstr>S.28.02.01!S.28.02.01.04.Z</vt:lpstr>
      <vt:lpstr>S.28.02.01!S.28.02.01.05</vt:lpstr>
      <vt:lpstr>S.28.02.01!S.28.02.01.05.TC</vt:lpstr>
      <vt:lpstr>S.28.02.01!S.28.02.01.05.TD</vt:lpstr>
      <vt:lpstr>S.28.02.01!S.28.02.01.05.TL</vt:lpstr>
      <vt:lpstr>S.28.02.01!S.28.02.01.05.TLC</vt:lpstr>
      <vt:lpstr>S.28.02.01!S.28.02.01.05.TTC</vt:lpstr>
      <vt:lpstr>S.28.02.01!S.28.02.01.05.Y</vt:lpstr>
      <vt:lpstr>S.28.02.01!S.28.02.01.05.Z</vt:lpstr>
      <vt:lpstr>S.28.02.01!S.28.02.01.06</vt:lpstr>
      <vt:lpstr>S.28.02.01!S.28.02.01.06.TC</vt:lpstr>
      <vt:lpstr>S.28.02.01!S.28.02.01.06.TD</vt:lpstr>
      <vt:lpstr>S.28.02.01!S.28.02.01.06.TL</vt:lpstr>
      <vt:lpstr>S.28.02.01!S.28.02.01.06.TLC</vt:lpstr>
      <vt:lpstr>S.28.02.01!S.28.02.01.06.TT</vt:lpstr>
      <vt:lpstr>S.28.02.01!S.28.02.01.06.TTC</vt:lpstr>
      <vt:lpstr>S.28.02.01!S.28.02.01.06.X</vt:lpstr>
      <vt:lpstr>S.28.02.01!S.28.02.01.06.Y</vt:lpstr>
      <vt:lpstr>S.28.02.01!S.28.02.01.06.Z</vt:lpstr>
      <vt:lpstr>S.28.02.01!S.28.02.01.TC</vt:lpstr>
      <vt:lpstr>S.28.02.02!S.28.02.02</vt:lpstr>
      <vt:lpstr>S.28.02.02!S.28.02.02.01</vt:lpstr>
      <vt:lpstr>S.28.02.02!S.28.02.02.01.TC</vt:lpstr>
      <vt:lpstr>S.28.02.02!S.28.02.02.01.TD</vt:lpstr>
      <vt:lpstr>S.28.02.02!S.28.02.02.01.TL</vt:lpstr>
      <vt:lpstr>S.28.02.02!S.28.02.02.01.TLC</vt:lpstr>
      <vt:lpstr>S.28.02.02!S.28.02.02.01.TT</vt:lpstr>
      <vt:lpstr>S.28.02.02!S.28.02.02.01.TTC</vt:lpstr>
      <vt:lpstr>S.28.02.02!S.28.02.02.01.X</vt:lpstr>
      <vt:lpstr>S.28.02.02!S.28.02.02.01.Y</vt:lpstr>
      <vt:lpstr>S.28.02.02!S.28.02.02.02</vt:lpstr>
      <vt:lpstr>S.28.02.02!S.28.02.02.02.TC</vt:lpstr>
      <vt:lpstr>S.28.02.02!S.28.02.02.02.TD</vt:lpstr>
      <vt:lpstr>S.28.02.02!S.28.02.02.02.TL</vt:lpstr>
      <vt:lpstr>S.28.02.02!S.28.02.02.02.TLC</vt:lpstr>
      <vt:lpstr>S.28.02.02!S.28.02.02.02.TT</vt:lpstr>
      <vt:lpstr>S.28.02.02!S.28.02.02.02.TTC</vt:lpstr>
      <vt:lpstr>S.28.02.02!S.28.02.02.02.X</vt:lpstr>
      <vt:lpstr>S.28.02.02!S.28.02.02.02.Y</vt:lpstr>
      <vt:lpstr>S.28.02.02!S.28.02.02.02.Z</vt:lpstr>
      <vt:lpstr>S.28.02.02!S.28.02.02.03</vt:lpstr>
      <vt:lpstr>S.28.02.02!S.28.02.02.03.TD</vt:lpstr>
      <vt:lpstr>S.28.02.02!S.28.02.02.03.TL</vt:lpstr>
      <vt:lpstr>S.28.02.02!S.28.02.02.03.TLC</vt:lpstr>
      <vt:lpstr>S.28.02.02!S.28.02.02.03.TT</vt:lpstr>
      <vt:lpstr>S.28.02.02!S.28.02.02.03.TTC</vt:lpstr>
      <vt:lpstr>S.28.02.02!S.28.02.02.03.X</vt:lpstr>
      <vt:lpstr>S.28.02.02!S.28.02.02.03.Y</vt:lpstr>
      <vt:lpstr>S.28.02.02!S.28.02.02.04</vt:lpstr>
      <vt:lpstr>S.28.02.02!S.28.02.02.04.TD</vt:lpstr>
      <vt:lpstr>S.28.02.02!S.28.02.02.04.TL</vt:lpstr>
      <vt:lpstr>S.28.02.02!S.28.02.02.04.TLC</vt:lpstr>
      <vt:lpstr>S.28.02.02!S.28.02.02.04.TT</vt:lpstr>
      <vt:lpstr>S.28.02.02!S.28.02.02.04.TTC</vt:lpstr>
      <vt:lpstr>S.28.02.02!S.28.02.02.04.X</vt:lpstr>
      <vt:lpstr>S.28.02.02!S.28.02.02.04.Y</vt:lpstr>
      <vt:lpstr>S.28.02.02!S.28.02.02.04.Z</vt:lpstr>
      <vt:lpstr>S.28.02.02!S.28.02.02.05</vt:lpstr>
      <vt:lpstr>S.28.02.02!S.28.02.02.05.TC</vt:lpstr>
      <vt:lpstr>S.28.02.02!S.28.02.02.05.TD</vt:lpstr>
      <vt:lpstr>S.28.02.02!S.28.02.02.05.TL</vt:lpstr>
      <vt:lpstr>S.28.02.02!S.28.02.02.05.TLC</vt:lpstr>
      <vt:lpstr>S.28.02.02!S.28.02.02.05.TTC</vt:lpstr>
      <vt:lpstr>S.28.02.02!S.28.02.02.05.Y</vt:lpstr>
      <vt:lpstr>S.28.02.02!S.28.02.02.05.Z</vt:lpstr>
      <vt:lpstr>S.28.02.02!S.28.02.02.TC</vt:lpstr>
      <vt:lpstr>S.29.01.01!S.29.01.01</vt:lpstr>
      <vt:lpstr>S.29.01.01!S.29.01.01.01</vt:lpstr>
      <vt:lpstr>S.29.01.01!S.29.01.01.01.TC</vt:lpstr>
      <vt:lpstr>S.29.01.01!S.29.01.01.01.TD</vt:lpstr>
      <vt:lpstr>S.29.01.01!S.29.01.01.01.TL</vt:lpstr>
      <vt:lpstr>S.29.01.01!S.29.01.01.01.TLC</vt:lpstr>
      <vt:lpstr>S.29.01.01!S.29.01.01.01.TT</vt:lpstr>
      <vt:lpstr>S.29.01.01!S.29.01.01.01.TTC</vt:lpstr>
      <vt:lpstr>S.29.01.01!S.29.01.01.01.X</vt:lpstr>
      <vt:lpstr>S.29.01.01!S.29.01.01.01.Y</vt:lpstr>
      <vt:lpstr>S.29.01.01!S.29.01.01.01.Z</vt:lpstr>
      <vt:lpstr>S.29.01.01!S.29.01.01.02</vt:lpstr>
      <vt:lpstr>S.29.01.01!S.29.01.01.02.TC</vt:lpstr>
      <vt:lpstr>S.29.01.01!S.29.01.01.02.TD</vt:lpstr>
      <vt:lpstr>S.29.01.01!S.29.01.01.02.TL</vt:lpstr>
      <vt:lpstr>S.29.01.01!S.29.01.01.02.TLC</vt:lpstr>
      <vt:lpstr>S.29.01.01!S.29.01.01.02.TT</vt:lpstr>
      <vt:lpstr>S.29.01.01!S.29.01.01.02.TTC</vt:lpstr>
      <vt:lpstr>S.29.01.01!S.29.01.01.02.X</vt:lpstr>
      <vt:lpstr>S.29.01.01!S.29.01.01.02.Y</vt:lpstr>
      <vt:lpstr>S.29.01.01!S.29.01.01.02.Z</vt:lpstr>
      <vt:lpstr>S.29.01.01!S.29.01.01.03</vt:lpstr>
      <vt:lpstr>S.29.01.01!S.29.01.01.03.TC</vt:lpstr>
      <vt:lpstr>S.29.01.01!S.29.01.01.03.TD</vt:lpstr>
      <vt:lpstr>S.29.01.01!S.29.01.01.03.TL</vt:lpstr>
      <vt:lpstr>S.29.01.01!S.29.01.01.03.TLC</vt:lpstr>
      <vt:lpstr>S.29.01.01!S.29.01.01.03.TT</vt:lpstr>
      <vt:lpstr>S.29.01.01!S.29.01.01.03.TTC</vt:lpstr>
      <vt:lpstr>S.29.01.01!S.29.01.01.03.X</vt:lpstr>
      <vt:lpstr>S.29.01.01!S.29.01.01.03.Y</vt:lpstr>
      <vt:lpstr>S.29.01.01!S.29.01.01.03.Z</vt:lpstr>
      <vt:lpstr>S.29.01.01!S.29.01.01.TC</vt:lpstr>
      <vt:lpstr>S.29.02.01!S.29.02.01</vt:lpstr>
      <vt:lpstr>S.29.02.01!S.29.02.01.01</vt:lpstr>
      <vt:lpstr>S.29.02.01!S.29.02.01.01.TC</vt:lpstr>
      <vt:lpstr>S.29.02.01!S.29.02.01.01.TD</vt:lpstr>
      <vt:lpstr>S.29.02.01!S.29.02.01.01.TL</vt:lpstr>
      <vt:lpstr>S.29.02.01!S.29.02.01.01.TLC</vt:lpstr>
      <vt:lpstr>S.29.02.01!S.29.02.01.01.TT</vt:lpstr>
      <vt:lpstr>S.29.02.01!S.29.02.01.01.TTC</vt:lpstr>
      <vt:lpstr>S.29.02.01!S.29.02.01.01.X</vt:lpstr>
      <vt:lpstr>S.29.02.01!S.29.02.01.01.Y</vt:lpstr>
      <vt:lpstr>S.29.02.01!S.29.02.01.01.Z</vt:lpstr>
      <vt:lpstr>S.29.02.01!S.29.02.01.02</vt:lpstr>
      <vt:lpstr>S.29.02.01!S.29.02.01.02.TC</vt:lpstr>
      <vt:lpstr>S.29.02.01!S.29.02.01.02.TD</vt:lpstr>
      <vt:lpstr>S.29.02.01!S.29.02.01.02.TL</vt:lpstr>
      <vt:lpstr>S.29.02.01!S.29.02.01.02.TLC</vt:lpstr>
      <vt:lpstr>S.29.02.01!S.29.02.01.02.TT</vt:lpstr>
      <vt:lpstr>S.29.02.01!S.29.02.01.02.TTC</vt:lpstr>
      <vt:lpstr>S.29.02.01!S.29.02.01.02.X</vt:lpstr>
      <vt:lpstr>S.29.02.01!S.29.02.01.02.Y</vt:lpstr>
      <vt:lpstr>S.29.02.01!S.29.02.01.02.Z</vt:lpstr>
      <vt:lpstr>S.29.02.01!S.29.02.01.03</vt:lpstr>
      <vt:lpstr>S.29.02.01!S.29.02.01.03.TC</vt:lpstr>
      <vt:lpstr>S.29.02.01!S.29.02.01.03.TD</vt:lpstr>
      <vt:lpstr>S.29.02.01!S.29.02.01.03.TL</vt:lpstr>
      <vt:lpstr>S.29.02.01!S.29.02.01.03.TLC</vt:lpstr>
      <vt:lpstr>S.29.02.01!S.29.02.01.03.TT</vt:lpstr>
      <vt:lpstr>S.29.02.01!S.29.02.01.03.TTC</vt:lpstr>
      <vt:lpstr>S.29.02.01!S.29.02.01.03.X</vt:lpstr>
      <vt:lpstr>S.29.02.01!S.29.02.01.03.Y</vt:lpstr>
      <vt:lpstr>S.29.02.01!S.29.02.01.03.Z</vt:lpstr>
      <vt:lpstr>S.29.02.01!S.29.02.01.TC</vt:lpstr>
      <vt:lpstr>S.29.03.01!S.29.03.01</vt:lpstr>
      <vt:lpstr>S.29.03.01!S.29.03.01.01</vt:lpstr>
      <vt:lpstr>S.29.03.01!S.29.03.01.01.TC</vt:lpstr>
      <vt:lpstr>S.29.03.01!S.29.03.01.01.TD</vt:lpstr>
      <vt:lpstr>S.29.03.01!S.29.03.01.01.TL</vt:lpstr>
      <vt:lpstr>S.29.03.01!S.29.03.01.01.TLC</vt:lpstr>
      <vt:lpstr>S.29.03.01!S.29.03.01.01.TT</vt:lpstr>
      <vt:lpstr>S.29.03.01!S.29.03.01.01.TTC</vt:lpstr>
      <vt:lpstr>S.29.03.01!S.29.03.01.01.X</vt:lpstr>
      <vt:lpstr>S.29.03.01!S.29.03.01.01.Y</vt:lpstr>
      <vt:lpstr>S.29.03.01!S.29.03.01.01.Z</vt:lpstr>
      <vt:lpstr>S.29.03.01!S.29.03.01.02</vt:lpstr>
      <vt:lpstr>S.29.03.01!S.29.03.01.02.TC</vt:lpstr>
      <vt:lpstr>S.29.03.01!S.29.03.01.02.TD</vt:lpstr>
      <vt:lpstr>S.29.03.01!S.29.03.01.02.TL</vt:lpstr>
      <vt:lpstr>S.29.03.01!S.29.03.01.02.TLC</vt:lpstr>
      <vt:lpstr>S.29.03.01!S.29.03.01.02.TT</vt:lpstr>
      <vt:lpstr>S.29.03.01!S.29.03.01.02.TTC</vt:lpstr>
      <vt:lpstr>S.29.03.01!S.29.03.01.02.X</vt:lpstr>
      <vt:lpstr>S.29.03.01!S.29.03.01.02.Y</vt:lpstr>
      <vt:lpstr>S.29.03.01!S.29.03.01.02.Z</vt:lpstr>
      <vt:lpstr>S.29.03.01!S.29.03.01.03</vt:lpstr>
      <vt:lpstr>S.29.03.01!S.29.03.01.03.TC</vt:lpstr>
      <vt:lpstr>S.29.03.01!S.29.03.01.03.TD</vt:lpstr>
      <vt:lpstr>S.29.03.01!S.29.03.01.03.TL</vt:lpstr>
      <vt:lpstr>S.29.03.01!S.29.03.01.03.TLC</vt:lpstr>
      <vt:lpstr>S.29.03.01!S.29.03.01.03.TT</vt:lpstr>
      <vt:lpstr>S.29.03.01!S.29.03.01.03.TTC</vt:lpstr>
      <vt:lpstr>S.29.03.01!S.29.03.01.03.X</vt:lpstr>
      <vt:lpstr>S.29.03.01!S.29.03.01.03.Y</vt:lpstr>
      <vt:lpstr>S.29.03.01!S.29.03.01.03.Z</vt:lpstr>
      <vt:lpstr>S.29.03.01!S.29.03.01.04</vt:lpstr>
      <vt:lpstr>S.29.03.01!S.29.03.01.04.TC</vt:lpstr>
      <vt:lpstr>S.29.03.01!S.29.03.01.04.TD</vt:lpstr>
      <vt:lpstr>S.29.03.01!S.29.03.01.04.TL</vt:lpstr>
      <vt:lpstr>S.29.03.01!S.29.03.01.04.TLC</vt:lpstr>
      <vt:lpstr>S.29.03.01!S.29.03.01.04.TT</vt:lpstr>
      <vt:lpstr>S.29.03.01!S.29.03.01.04.TTC</vt:lpstr>
      <vt:lpstr>S.29.03.01!S.29.03.01.04.Y</vt:lpstr>
      <vt:lpstr>S.29.03.01!S.29.03.01.05</vt:lpstr>
      <vt:lpstr>S.29.03.01!S.29.03.01.05.TC</vt:lpstr>
      <vt:lpstr>S.29.03.01!S.29.03.01.05.TD</vt:lpstr>
      <vt:lpstr>S.29.03.01!S.29.03.01.05.TL</vt:lpstr>
      <vt:lpstr>S.29.03.01!S.29.03.01.05.TLC</vt:lpstr>
      <vt:lpstr>S.29.03.01!S.29.03.01.05.TT</vt:lpstr>
      <vt:lpstr>S.29.03.01!S.29.03.01.05.TTC</vt:lpstr>
      <vt:lpstr>S.29.03.01!S.29.03.01.05.X</vt:lpstr>
      <vt:lpstr>S.29.03.01!S.29.03.01.05.Y</vt:lpstr>
      <vt:lpstr>S.29.03.01!S.29.03.01.05.Z</vt:lpstr>
      <vt:lpstr>S.29.03.01!S.29.03.01.06</vt:lpstr>
      <vt:lpstr>S.29.03.01!S.29.03.01.06.TC</vt:lpstr>
      <vt:lpstr>S.29.03.01!S.29.03.01.06.TD</vt:lpstr>
      <vt:lpstr>S.29.03.01!S.29.03.01.06.TL</vt:lpstr>
      <vt:lpstr>S.29.03.01!S.29.03.01.06.TLC</vt:lpstr>
      <vt:lpstr>S.29.03.01!S.29.03.01.06.TT</vt:lpstr>
      <vt:lpstr>S.29.03.01!S.29.03.01.06.TTC</vt:lpstr>
      <vt:lpstr>S.29.03.01!S.29.03.01.06.X</vt:lpstr>
      <vt:lpstr>S.29.03.01!S.29.03.01.06.Y</vt:lpstr>
      <vt:lpstr>S.29.03.01!S.29.03.01.06.Z</vt:lpstr>
      <vt:lpstr>S.29.03.01!S.29.03.01.07</vt:lpstr>
      <vt:lpstr>S.29.03.01!S.29.03.01.07.TC</vt:lpstr>
      <vt:lpstr>S.29.03.01!S.29.03.01.07.TD</vt:lpstr>
      <vt:lpstr>S.29.03.01!S.29.03.01.07.TL</vt:lpstr>
      <vt:lpstr>S.29.03.01!S.29.03.01.07.TLC</vt:lpstr>
      <vt:lpstr>S.29.03.01!S.29.03.01.07.TT</vt:lpstr>
      <vt:lpstr>S.29.03.01!S.29.03.01.07.TTC</vt:lpstr>
      <vt:lpstr>S.29.03.01!S.29.03.01.07.X</vt:lpstr>
      <vt:lpstr>S.29.03.01!S.29.03.01.07.Y</vt:lpstr>
      <vt:lpstr>S.29.03.01!S.29.03.01.07.Z</vt:lpstr>
      <vt:lpstr>S.29.03.01!S.29.03.01.07.ZHI</vt:lpstr>
      <vt:lpstr>S.29.03.01!S.29.03.01.08</vt:lpstr>
      <vt:lpstr>S.29.03.01!S.29.03.01.08.TC</vt:lpstr>
      <vt:lpstr>S.29.03.01!S.29.03.01.08.TD</vt:lpstr>
      <vt:lpstr>S.29.03.01!S.29.03.01.08.TL</vt:lpstr>
      <vt:lpstr>S.29.03.01!S.29.03.01.08.TLC</vt:lpstr>
      <vt:lpstr>S.29.03.01!S.29.03.01.08.TT</vt:lpstr>
      <vt:lpstr>S.29.03.01!S.29.03.01.08.TTC</vt:lpstr>
      <vt:lpstr>S.29.03.01!S.29.03.01.08.X</vt:lpstr>
      <vt:lpstr>S.29.03.01!S.29.03.01.08.Y</vt:lpstr>
      <vt:lpstr>S.29.03.01!S.29.03.01.08.Z</vt:lpstr>
      <vt:lpstr>S.29.03.01!S.29.03.01.08.ZHI</vt:lpstr>
      <vt:lpstr>S.29.03.01!S.29.03.01.TC</vt:lpstr>
      <vt:lpstr>S.30.01.01!S.30.01.01</vt:lpstr>
      <vt:lpstr>S.30.01.01!S.30.01.01.01</vt:lpstr>
      <vt:lpstr>S.30.01.01!S.30.01.01.01.TC</vt:lpstr>
      <vt:lpstr>S.30.01.01!S.30.01.01.01.TD</vt:lpstr>
      <vt:lpstr>S.30.01.01!S.30.01.01.01.TK</vt:lpstr>
      <vt:lpstr>S.30.01.01!S.30.01.01.01.TKC</vt:lpstr>
      <vt:lpstr>S.30.01.01!S.30.01.01.01.TT</vt:lpstr>
      <vt:lpstr>S.30.01.01!S.30.01.01.01.TTC</vt:lpstr>
      <vt:lpstr>S.30.01.01!S.30.01.01.01.X</vt:lpstr>
      <vt:lpstr>S.30.01.01!S.30.01.01.01.Y</vt:lpstr>
      <vt:lpstr>S.30.01.01!S.30.01.01.01.Z</vt:lpstr>
      <vt:lpstr>S.30.01.01!S.30.01.01.01.ZHI</vt:lpstr>
      <vt:lpstr>S.30.01.01!S.30.01.01.02</vt:lpstr>
      <vt:lpstr>S.30.01.01!S.30.01.01.02.TC</vt:lpstr>
      <vt:lpstr>S.30.01.01!S.30.01.01.02.TD</vt:lpstr>
      <vt:lpstr>S.30.01.01!S.30.01.01.02.TK</vt:lpstr>
      <vt:lpstr>S.30.01.01!S.30.01.01.02.TKC</vt:lpstr>
      <vt:lpstr>S.30.01.01!S.30.01.01.02.TT</vt:lpstr>
      <vt:lpstr>S.30.01.01!S.30.01.01.02.TTC</vt:lpstr>
      <vt:lpstr>S.30.01.01!S.30.01.01.02.X</vt:lpstr>
      <vt:lpstr>S.30.01.01!S.30.01.01.02.Y</vt:lpstr>
      <vt:lpstr>S.30.01.01!S.30.01.01.02.Z</vt:lpstr>
      <vt:lpstr>S.30.01.01!S.30.01.01.02.ZHI</vt:lpstr>
      <vt:lpstr>S.30.01.01!S.30.01.01.TC</vt:lpstr>
      <vt:lpstr>S.30.02.01!S.30.02.01</vt:lpstr>
      <vt:lpstr>S.30.02.01!S.30.02.01.01</vt:lpstr>
      <vt:lpstr>S.30.02.01!S.30.02.01.01.TC</vt:lpstr>
      <vt:lpstr>S.30.02.01!S.30.02.01.01.TD</vt:lpstr>
      <vt:lpstr>S.30.02.01!S.30.02.01.01.TK</vt:lpstr>
      <vt:lpstr>S.30.02.01!S.30.02.01.01.TKC</vt:lpstr>
      <vt:lpstr>S.30.02.01!S.30.02.01.01.TT</vt:lpstr>
      <vt:lpstr>S.30.02.01!S.30.02.01.01.TTC</vt:lpstr>
      <vt:lpstr>S.30.02.01!S.30.02.01.01.X</vt:lpstr>
      <vt:lpstr>S.30.02.01!S.30.02.01.01.Y</vt:lpstr>
      <vt:lpstr>S.30.02.01!S.30.02.01.01.Z</vt:lpstr>
      <vt:lpstr>S.30.02.01!S.30.02.01.01.ZHI</vt:lpstr>
      <vt:lpstr>S.30.02.01!S.30.02.01.02</vt:lpstr>
      <vt:lpstr>S.30.02.01!S.30.02.01.02.TC</vt:lpstr>
      <vt:lpstr>S.30.02.01!S.30.02.01.02.TD</vt:lpstr>
      <vt:lpstr>S.30.02.01!S.30.02.01.02.TK</vt:lpstr>
      <vt:lpstr>S.30.02.01!S.30.02.01.02.TKC</vt:lpstr>
      <vt:lpstr>S.30.02.01!S.30.02.01.02.TT</vt:lpstr>
      <vt:lpstr>S.30.02.01!S.30.02.01.02.TTC</vt:lpstr>
      <vt:lpstr>S.30.02.01!S.30.02.01.02.X</vt:lpstr>
      <vt:lpstr>S.30.02.01!S.30.02.01.02.Y</vt:lpstr>
      <vt:lpstr>S.30.02.01!S.30.02.01.02.Z</vt:lpstr>
      <vt:lpstr>S.30.02.01!S.30.02.01.02.ZHI</vt:lpstr>
      <vt:lpstr>S.30.02.01!S.30.02.01.03</vt:lpstr>
      <vt:lpstr>S.30.02.01!S.30.02.01.03.TC</vt:lpstr>
      <vt:lpstr>S.30.02.01!S.30.02.01.03.TD</vt:lpstr>
      <vt:lpstr>S.30.02.01!S.30.02.01.03.TK</vt:lpstr>
      <vt:lpstr>S.30.02.01!S.30.02.01.03.TKC</vt:lpstr>
      <vt:lpstr>S.30.02.01!S.30.02.01.03.TT</vt:lpstr>
      <vt:lpstr>S.30.02.01!S.30.02.01.03.TTC</vt:lpstr>
      <vt:lpstr>S.30.02.01!S.30.02.01.03.X</vt:lpstr>
      <vt:lpstr>S.30.02.01!S.30.02.01.03.Y</vt:lpstr>
      <vt:lpstr>S.30.02.01!S.30.02.01.03.Z</vt:lpstr>
      <vt:lpstr>S.30.02.01!S.30.02.01.04</vt:lpstr>
      <vt:lpstr>S.30.02.01!S.30.02.01.04.TC</vt:lpstr>
      <vt:lpstr>S.30.02.01!S.30.02.01.04.TD</vt:lpstr>
      <vt:lpstr>S.30.02.01!S.30.02.01.04.TK</vt:lpstr>
      <vt:lpstr>S.30.02.01!S.30.02.01.04.TKC</vt:lpstr>
      <vt:lpstr>S.30.02.01!S.30.02.01.04.TT</vt:lpstr>
      <vt:lpstr>S.30.02.01!S.30.02.01.04.TTC</vt:lpstr>
      <vt:lpstr>S.30.02.01!S.30.02.01.04.X</vt:lpstr>
      <vt:lpstr>S.30.02.01!S.30.02.01.04.Y</vt:lpstr>
      <vt:lpstr>S.30.02.01!S.30.02.01.04.Z</vt:lpstr>
      <vt:lpstr>S.30.02.01!S.30.02.01.TC</vt:lpstr>
      <vt:lpstr>'S.30.03.{01,02}'!S.30.03.01</vt:lpstr>
      <vt:lpstr>'S.30.03.{01,02}'!S.30.03.01.01</vt:lpstr>
      <vt:lpstr>'S.30.03.{01,02}'!S.30.03.01.01.TC</vt:lpstr>
      <vt:lpstr>'S.30.03.{01,02}'!S.30.03.01.01.TD</vt:lpstr>
      <vt:lpstr>'S.30.03.{01,02}'!S.30.03.01.01.TK</vt:lpstr>
      <vt:lpstr>'S.30.03.{01,02}'!S.30.03.01.01.TKC</vt:lpstr>
      <vt:lpstr>'S.30.03.{01,02}'!S.30.03.01.01.TT</vt:lpstr>
      <vt:lpstr>'S.30.03.{01,02}'!S.30.03.01.01.TTC</vt:lpstr>
      <vt:lpstr>'S.30.03.{01,02}'!S.30.03.01.01.X</vt:lpstr>
      <vt:lpstr>'S.30.03.{01,02}'!S.30.03.01.01.Y</vt:lpstr>
      <vt:lpstr>'S.30.03.{01,02}'!S.30.03.01.01.Z</vt:lpstr>
      <vt:lpstr>'S.30.03.{01,02}'!S.30.03.01.TC</vt:lpstr>
      <vt:lpstr>'S.30.03.{01,02}'!S.30.03.02</vt:lpstr>
      <vt:lpstr>'S.30.03.{01,02}'!S.30.03.02.01</vt:lpstr>
      <vt:lpstr>'S.30.03.{01,02}'!S.30.03.02.01.TC</vt:lpstr>
      <vt:lpstr>'S.30.03.{01,02}'!S.30.03.02.01.TD</vt:lpstr>
      <vt:lpstr>'S.30.03.{01,02}'!S.30.03.02.01.TK</vt:lpstr>
      <vt:lpstr>'S.30.03.{01,02}'!S.30.03.02.01.TKC</vt:lpstr>
      <vt:lpstr>'S.30.03.{01,02}'!S.30.03.02.01.TT</vt:lpstr>
      <vt:lpstr>'S.30.03.{01,02}'!S.30.03.02.01.TTC</vt:lpstr>
      <vt:lpstr>'S.30.03.{01,02}'!S.30.03.02.01.X</vt:lpstr>
      <vt:lpstr>'S.30.03.{01,02}'!S.30.03.02.01.Y</vt:lpstr>
      <vt:lpstr>'S.30.03.{01,02}'!S.30.03.02.01.YHI</vt:lpstr>
      <vt:lpstr>'S.30.03.{01,02}'!S.30.03.02.01.Z</vt:lpstr>
      <vt:lpstr>'S.30.03.{01,02}'!S.30.03.02.TC</vt:lpstr>
      <vt:lpstr>'S.30.03.{03,04}'!S.30.03.03</vt:lpstr>
      <vt:lpstr>'S.30.03.{03,04}'!S.30.03.03.01</vt:lpstr>
      <vt:lpstr>'S.30.03.{03,04}'!S.30.03.03.01.TC</vt:lpstr>
      <vt:lpstr>'S.30.03.{03,04}'!S.30.03.03.01.TD</vt:lpstr>
      <vt:lpstr>'S.30.03.{03,04}'!S.30.03.03.01.TK</vt:lpstr>
      <vt:lpstr>'S.30.03.{03,04}'!S.30.03.03.01.TKC</vt:lpstr>
      <vt:lpstr>'S.30.03.{03,04}'!S.30.03.03.01.TT</vt:lpstr>
      <vt:lpstr>'S.30.03.{03,04}'!S.30.03.03.01.TTC</vt:lpstr>
      <vt:lpstr>'S.30.03.{03,04}'!S.30.03.03.01.X</vt:lpstr>
      <vt:lpstr>'S.30.03.{03,04}'!S.30.03.03.01.Y</vt:lpstr>
      <vt:lpstr>'S.30.03.{03,04}'!S.30.03.03.01.YHI</vt:lpstr>
      <vt:lpstr>'S.30.03.{03,04}'!S.30.03.03.01.Z</vt:lpstr>
      <vt:lpstr>'S.30.03.{03,04}'!S.30.03.03.TC</vt:lpstr>
      <vt:lpstr>'S.30.03.{03,04}'!S.30.03.04</vt:lpstr>
      <vt:lpstr>'S.30.03.{03,04}'!S.30.03.04.01</vt:lpstr>
      <vt:lpstr>'S.30.03.{03,04}'!S.30.03.04.01.TC</vt:lpstr>
      <vt:lpstr>'S.30.03.{03,04}'!S.30.03.04.01.TD</vt:lpstr>
      <vt:lpstr>'S.30.03.{03,04}'!S.30.03.04.01.TK</vt:lpstr>
      <vt:lpstr>'S.30.03.{03,04}'!S.30.03.04.01.TKC</vt:lpstr>
      <vt:lpstr>'S.30.03.{03,04}'!S.30.03.04.01.TT</vt:lpstr>
      <vt:lpstr>'S.30.03.{03,04}'!S.30.03.04.01.TTC</vt:lpstr>
      <vt:lpstr>'S.30.03.{03,04}'!S.30.03.04.01.X</vt:lpstr>
      <vt:lpstr>'S.30.03.{03,04}'!S.30.03.04.01.Y</vt:lpstr>
      <vt:lpstr>'S.30.03.{03,04}'!S.30.03.04.01.YHI</vt:lpstr>
      <vt:lpstr>'S.30.03.{03,04}'!S.30.03.04.01.Z</vt:lpstr>
      <vt:lpstr>'S.30.03.{03,04}'!S.30.03.04.TC</vt:lpstr>
      <vt:lpstr>'S.30.04.{01,02}'!S.30.04.01</vt:lpstr>
      <vt:lpstr>'S.30.04.{01,02}'!S.30.04.01.01</vt:lpstr>
      <vt:lpstr>'S.30.04.{01,02}'!S.30.04.01.01.TC</vt:lpstr>
      <vt:lpstr>'S.30.04.{01,02}'!S.30.04.01.01.TD</vt:lpstr>
      <vt:lpstr>'S.30.04.{01,02}'!S.30.04.01.01.TK</vt:lpstr>
      <vt:lpstr>'S.30.04.{01,02}'!S.30.04.01.01.TKC</vt:lpstr>
      <vt:lpstr>'S.30.04.{01,02}'!S.30.04.01.01.TT</vt:lpstr>
      <vt:lpstr>'S.30.04.{01,02}'!S.30.04.01.01.TTC</vt:lpstr>
      <vt:lpstr>'S.30.04.{01,02}'!S.30.04.01.01.X</vt:lpstr>
      <vt:lpstr>'S.30.04.{01,02}'!S.30.04.01.01.Y</vt:lpstr>
      <vt:lpstr>'S.30.04.{01,02}'!S.30.04.01.01.Z</vt:lpstr>
      <vt:lpstr>'S.30.04.{01,02}'!S.30.04.01.02</vt:lpstr>
      <vt:lpstr>'S.30.04.{01,02}'!S.30.04.01.02.TC</vt:lpstr>
      <vt:lpstr>'S.30.04.{01,02}'!S.30.04.01.02.TD</vt:lpstr>
      <vt:lpstr>'S.30.04.{01,02}'!S.30.04.01.02.TK</vt:lpstr>
      <vt:lpstr>'S.30.04.{01,02}'!S.30.04.01.02.TKC</vt:lpstr>
      <vt:lpstr>'S.30.04.{01,02}'!S.30.04.01.02.TT</vt:lpstr>
      <vt:lpstr>'S.30.04.{01,02}'!S.30.04.01.02.TTC</vt:lpstr>
      <vt:lpstr>'S.30.04.{01,02}'!S.30.04.01.02.X</vt:lpstr>
      <vt:lpstr>'S.30.04.{01,02}'!S.30.04.01.02.Y</vt:lpstr>
      <vt:lpstr>'S.30.04.{01,02}'!S.30.04.01.02.Z</vt:lpstr>
      <vt:lpstr>'S.30.04.{01,02}'!S.30.04.01.03</vt:lpstr>
      <vt:lpstr>'S.30.04.{01,02}'!S.30.04.01.03.TC</vt:lpstr>
      <vt:lpstr>'S.30.04.{01,02}'!S.30.04.01.03.TD</vt:lpstr>
      <vt:lpstr>'S.30.04.{01,02}'!S.30.04.01.03.TK</vt:lpstr>
      <vt:lpstr>'S.30.04.{01,02}'!S.30.04.01.03.TKC</vt:lpstr>
      <vt:lpstr>'S.30.04.{01,02}'!S.30.04.01.03.TT</vt:lpstr>
      <vt:lpstr>'S.30.04.{01,02}'!S.30.04.01.03.TTC</vt:lpstr>
      <vt:lpstr>'S.30.04.{01,02}'!S.30.04.01.03.X</vt:lpstr>
      <vt:lpstr>'S.30.04.{01,02}'!S.30.04.01.03.Y</vt:lpstr>
      <vt:lpstr>'S.30.04.{01,02}'!S.30.04.01.03.Z</vt:lpstr>
      <vt:lpstr>'S.30.04.{01,02}'!S.30.04.01.04</vt:lpstr>
      <vt:lpstr>'S.30.04.{01,02}'!S.30.04.01.04.TC</vt:lpstr>
      <vt:lpstr>'S.30.04.{01,02}'!S.30.04.01.04.TD</vt:lpstr>
      <vt:lpstr>'S.30.04.{01,02}'!S.30.04.01.04.TK</vt:lpstr>
      <vt:lpstr>'S.30.04.{01,02}'!S.30.04.01.04.TKC</vt:lpstr>
      <vt:lpstr>'S.30.04.{01,02}'!S.30.04.01.04.TT</vt:lpstr>
      <vt:lpstr>'S.30.04.{01,02}'!S.30.04.01.04.TTC</vt:lpstr>
      <vt:lpstr>'S.30.04.{01,02}'!S.30.04.01.04.X</vt:lpstr>
      <vt:lpstr>'S.30.04.{01,02}'!S.30.04.01.04.Y</vt:lpstr>
      <vt:lpstr>'S.30.04.{01,02}'!S.30.04.01.04.Z</vt:lpstr>
      <vt:lpstr>'S.30.04.{01,02}'!S.30.04.01.TC</vt:lpstr>
      <vt:lpstr>'S.30.04.{01,02}'!S.30.04.02</vt:lpstr>
      <vt:lpstr>'S.30.04.{01,02}'!S.30.04.02.01</vt:lpstr>
      <vt:lpstr>'S.30.04.{01,02}'!S.30.04.02.01.TC</vt:lpstr>
      <vt:lpstr>'S.30.04.{01,02}'!S.30.04.02.01.TD</vt:lpstr>
      <vt:lpstr>'S.30.04.{01,02}'!S.30.04.02.01.TK</vt:lpstr>
      <vt:lpstr>'S.30.04.{01,02}'!S.30.04.02.01.TKC</vt:lpstr>
      <vt:lpstr>'S.30.04.{01,02}'!S.30.04.02.01.TT</vt:lpstr>
      <vt:lpstr>'S.30.04.{01,02}'!S.30.04.02.01.TTC</vt:lpstr>
      <vt:lpstr>'S.30.04.{01,02}'!S.30.04.02.01.X</vt:lpstr>
      <vt:lpstr>'S.30.04.{01,02}'!S.30.04.02.01.Y</vt:lpstr>
      <vt:lpstr>'S.30.04.{01,02}'!S.30.04.02.01.Z</vt:lpstr>
      <vt:lpstr>'S.30.04.{01,02}'!S.30.04.02.02</vt:lpstr>
      <vt:lpstr>'S.30.04.{01,02}'!S.30.04.02.02.TC</vt:lpstr>
      <vt:lpstr>'S.30.04.{01,02}'!S.30.04.02.02.TD</vt:lpstr>
      <vt:lpstr>'S.30.04.{01,02}'!S.30.04.02.02.TK</vt:lpstr>
      <vt:lpstr>'S.30.04.{01,02}'!S.30.04.02.02.TKC</vt:lpstr>
      <vt:lpstr>'S.30.04.{01,02}'!S.30.04.02.02.TT</vt:lpstr>
      <vt:lpstr>'S.30.04.{01,02}'!S.30.04.02.02.TTC</vt:lpstr>
      <vt:lpstr>'S.30.04.{01,02}'!S.30.04.02.02.X</vt:lpstr>
      <vt:lpstr>'S.30.04.{01,02}'!S.30.04.02.02.Y</vt:lpstr>
      <vt:lpstr>'S.30.04.{01,02}'!S.30.04.02.02.Z</vt:lpstr>
      <vt:lpstr>'S.30.04.{01,02}'!S.30.04.02.03</vt:lpstr>
      <vt:lpstr>'S.30.04.{01,02}'!S.30.04.02.03.TC</vt:lpstr>
      <vt:lpstr>'S.30.04.{01,02}'!S.30.04.02.03.TD</vt:lpstr>
      <vt:lpstr>'S.30.04.{01,02}'!S.30.04.02.03.TK</vt:lpstr>
      <vt:lpstr>'S.30.04.{01,02}'!S.30.04.02.03.TKC</vt:lpstr>
      <vt:lpstr>'S.30.04.{01,02}'!S.30.04.02.03.TT</vt:lpstr>
      <vt:lpstr>'S.30.04.{01,02}'!S.30.04.02.03.TTC</vt:lpstr>
      <vt:lpstr>'S.30.04.{01,02}'!S.30.04.02.03.X</vt:lpstr>
      <vt:lpstr>'S.30.04.{01,02}'!S.30.04.02.03.Y</vt:lpstr>
      <vt:lpstr>'S.30.04.{01,02}'!S.30.04.02.03.Z</vt:lpstr>
      <vt:lpstr>'S.30.04.{01,02}'!S.30.04.02.04</vt:lpstr>
      <vt:lpstr>'S.30.04.{01,02}'!S.30.04.02.04.TC</vt:lpstr>
      <vt:lpstr>'S.30.04.{01,02}'!S.30.04.02.04.TD</vt:lpstr>
      <vt:lpstr>'S.30.04.{01,02}'!S.30.04.02.04.TK</vt:lpstr>
      <vt:lpstr>'S.30.04.{01,02}'!S.30.04.02.04.TKC</vt:lpstr>
      <vt:lpstr>'S.30.04.{01,02}'!S.30.04.02.04.TT</vt:lpstr>
      <vt:lpstr>'S.30.04.{01,02}'!S.30.04.02.04.TTC</vt:lpstr>
      <vt:lpstr>'S.30.04.{01,02}'!S.30.04.02.04.X</vt:lpstr>
      <vt:lpstr>'S.30.04.{01,02}'!S.30.04.02.04.Y</vt:lpstr>
      <vt:lpstr>'S.30.04.{01,02}'!S.30.04.02.04.Z</vt:lpstr>
      <vt:lpstr>'S.30.04.{01,02}'!S.30.04.02.TC</vt:lpstr>
      <vt:lpstr>'S.30.04.{03,04}'!S.30.04.03</vt:lpstr>
      <vt:lpstr>'S.30.04.{03,04}'!S.30.04.03.01</vt:lpstr>
      <vt:lpstr>'S.30.04.{03,04}'!S.30.04.03.01.TC</vt:lpstr>
      <vt:lpstr>'S.30.04.{03,04}'!S.30.04.03.01.TD</vt:lpstr>
      <vt:lpstr>'S.30.04.{03,04}'!S.30.04.03.01.TK</vt:lpstr>
      <vt:lpstr>'S.30.04.{03,04}'!S.30.04.03.01.TKC</vt:lpstr>
      <vt:lpstr>'S.30.04.{03,04}'!S.30.04.03.01.TT</vt:lpstr>
      <vt:lpstr>'S.30.04.{03,04}'!S.30.04.03.01.TTC</vt:lpstr>
      <vt:lpstr>'S.30.04.{03,04}'!S.30.04.03.01.X</vt:lpstr>
      <vt:lpstr>'S.30.04.{03,04}'!S.30.04.03.01.Y</vt:lpstr>
      <vt:lpstr>'S.30.04.{03,04}'!S.30.04.03.01.Z</vt:lpstr>
      <vt:lpstr>'S.30.04.{03,04}'!S.30.04.03.02</vt:lpstr>
      <vt:lpstr>'S.30.04.{03,04}'!S.30.04.03.02.TC</vt:lpstr>
      <vt:lpstr>'S.30.04.{03,04}'!S.30.04.03.02.TD</vt:lpstr>
      <vt:lpstr>'S.30.04.{03,04}'!S.30.04.03.02.TK</vt:lpstr>
      <vt:lpstr>'S.30.04.{03,04}'!S.30.04.03.02.TKC</vt:lpstr>
      <vt:lpstr>'S.30.04.{03,04}'!S.30.04.03.02.TT</vt:lpstr>
      <vt:lpstr>'S.30.04.{03,04}'!S.30.04.03.02.TTC</vt:lpstr>
      <vt:lpstr>'S.30.04.{03,04}'!S.30.04.03.02.X</vt:lpstr>
      <vt:lpstr>'S.30.04.{03,04}'!S.30.04.03.02.Y</vt:lpstr>
      <vt:lpstr>'S.30.04.{03,04}'!S.30.04.03.02.Z</vt:lpstr>
      <vt:lpstr>'S.30.04.{03,04}'!S.30.04.03.TC</vt:lpstr>
      <vt:lpstr>'S.30.04.{03,04}'!S.30.04.04</vt:lpstr>
      <vt:lpstr>'S.30.04.{03,04}'!S.30.04.04.01</vt:lpstr>
      <vt:lpstr>'S.30.04.{03,04}'!S.30.04.04.01.TC</vt:lpstr>
      <vt:lpstr>'S.30.04.{03,04}'!S.30.04.04.01.TD</vt:lpstr>
      <vt:lpstr>'S.30.04.{03,04}'!S.30.04.04.01.TK</vt:lpstr>
      <vt:lpstr>'S.30.04.{03,04}'!S.30.04.04.01.TKC</vt:lpstr>
      <vt:lpstr>'S.30.04.{03,04}'!S.30.04.04.01.TT</vt:lpstr>
      <vt:lpstr>'S.30.04.{03,04}'!S.30.04.04.01.TTC</vt:lpstr>
      <vt:lpstr>'S.30.04.{03,04}'!S.30.04.04.01.X</vt:lpstr>
      <vt:lpstr>'S.30.04.{03,04}'!S.30.04.04.01.Y</vt:lpstr>
      <vt:lpstr>'S.30.04.{03,04}'!S.30.04.04.01.Z</vt:lpstr>
      <vt:lpstr>'S.30.04.{03,04}'!S.30.04.04.02</vt:lpstr>
      <vt:lpstr>'S.30.04.{03,04}'!S.30.04.04.02.TC</vt:lpstr>
      <vt:lpstr>'S.30.04.{03,04}'!S.30.04.04.02.TD</vt:lpstr>
      <vt:lpstr>'S.30.04.{03,04}'!S.30.04.04.02.TK</vt:lpstr>
      <vt:lpstr>'S.30.04.{03,04}'!S.30.04.04.02.TKC</vt:lpstr>
      <vt:lpstr>'S.30.04.{03,04}'!S.30.04.04.02.TT</vt:lpstr>
      <vt:lpstr>'S.30.04.{03,04}'!S.30.04.04.02.TTC</vt:lpstr>
      <vt:lpstr>'S.30.04.{03,04}'!S.30.04.04.02.X</vt:lpstr>
      <vt:lpstr>'S.30.04.{03,04}'!S.30.04.04.02.Y</vt:lpstr>
      <vt:lpstr>'S.30.04.{03,04}'!S.30.04.04.02.Z</vt:lpstr>
      <vt:lpstr>'S.30.04.{03,04}'!S.30.04.04.TC</vt:lpstr>
      <vt:lpstr>S.31.01.01!S.31.01.01</vt:lpstr>
      <vt:lpstr>S.31.01.01!S.31.01.01.01</vt:lpstr>
      <vt:lpstr>S.31.01.01!S.31.01.01.01.TC</vt:lpstr>
      <vt:lpstr>S.31.01.01!S.31.01.01.01.TD</vt:lpstr>
      <vt:lpstr>S.31.01.01!S.31.01.01.01.TK</vt:lpstr>
      <vt:lpstr>S.31.01.01!S.31.01.01.01.TKC</vt:lpstr>
      <vt:lpstr>S.31.01.01!S.31.01.01.01.TT</vt:lpstr>
      <vt:lpstr>S.31.01.01!S.31.01.01.01.TTC</vt:lpstr>
      <vt:lpstr>S.31.01.01!S.31.01.01.01.X</vt:lpstr>
      <vt:lpstr>S.31.01.01!S.31.01.01.01.Y</vt:lpstr>
      <vt:lpstr>S.31.01.01!S.31.01.01.01.Z</vt:lpstr>
      <vt:lpstr>S.31.01.01!S.31.01.01.02</vt:lpstr>
      <vt:lpstr>S.31.01.01!S.31.01.01.02.TC</vt:lpstr>
      <vt:lpstr>S.31.01.01!S.31.01.01.02.TD</vt:lpstr>
      <vt:lpstr>S.31.01.01!S.31.01.01.02.TK</vt:lpstr>
      <vt:lpstr>S.31.01.01!S.31.01.01.02.TKC</vt:lpstr>
      <vt:lpstr>S.31.01.01!S.31.01.01.02.TT</vt:lpstr>
      <vt:lpstr>S.31.01.01!S.31.01.01.02.TTC</vt:lpstr>
      <vt:lpstr>S.31.01.01!S.31.01.01.02.X</vt:lpstr>
      <vt:lpstr>S.31.01.01!S.31.01.01.02.Y</vt:lpstr>
      <vt:lpstr>S.31.01.01!S.31.01.01.02.Z</vt:lpstr>
      <vt:lpstr>S.31.01.01!S.31.01.01.TC</vt:lpstr>
      <vt:lpstr>S.31.01.02!S.31.01.02</vt:lpstr>
      <vt:lpstr>S.31.01.02!S.31.01.02.01</vt:lpstr>
      <vt:lpstr>S.31.01.02!S.31.01.02.01.TC</vt:lpstr>
      <vt:lpstr>S.31.01.02!S.31.01.02.01.TD</vt:lpstr>
      <vt:lpstr>S.31.01.02!S.31.01.02.01.TK</vt:lpstr>
      <vt:lpstr>S.31.01.02!S.31.01.02.01.TKC</vt:lpstr>
      <vt:lpstr>S.31.01.02!S.31.01.02.01.TT</vt:lpstr>
      <vt:lpstr>S.31.01.02!S.31.01.02.01.TTC</vt:lpstr>
      <vt:lpstr>S.31.01.02!S.31.01.02.01.X</vt:lpstr>
      <vt:lpstr>S.31.01.02!S.31.01.02.01.Y</vt:lpstr>
      <vt:lpstr>S.31.01.02!S.31.01.02.01.Z</vt:lpstr>
      <vt:lpstr>S.31.01.02!S.31.01.02.02</vt:lpstr>
      <vt:lpstr>S.31.01.02!S.31.01.02.02.TC</vt:lpstr>
      <vt:lpstr>S.31.01.02!S.31.01.02.02.TD</vt:lpstr>
      <vt:lpstr>S.31.01.02!S.31.01.02.02.TK</vt:lpstr>
      <vt:lpstr>S.31.01.02!S.31.01.02.02.TKC</vt:lpstr>
      <vt:lpstr>S.31.01.02!S.31.01.02.02.TT</vt:lpstr>
      <vt:lpstr>S.31.01.02!S.31.01.02.02.TTC</vt:lpstr>
      <vt:lpstr>S.31.01.02!S.31.01.02.02.X</vt:lpstr>
      <vt:lpstr>S.31.01.02!S.31.01.02.02.Y</vt:lpstr>
      <vt:lpstr>S.31.01.02!S.31.01.02.02.Z</vt:lpstr>
      <vt:lpstr>S.31.01.02!S.31.01.02.TC</vt:lpstr>
      <vt:lpstr>S.31.01.03!S.31.01.03</vt:lpstr>
      <vt:lpstr>S.31.01.03!S.31.01.03.01</vt:lpstr>
      <vt:lpstr>S.31.01.03!S.31.01.03.01.TC</vt:lpstr>
      <vt:lpstr>S.31.01.03!S.31.01.03.01.TD</vt:lpstr>
      <vt:lpstr>S.31.01.03!S.31.01.03.01.TK</vt:lpstr>
      <vt:lpstr>S.31.01.03!S.31.01.03.01.TKC</vt:lpstr>
      <vt:lpstr>S.31.01.03!S.31.01.03.01.TT</vt:lpstr>
      <vt:lpstr>S.31.01.03!S.31.01.03.01.TTC</vt:lpstr>
      <vt:lpstr>S.31.01.03!S.31.01.03.01.X</vt:lpstr>
      <vt:lpstr>S.31.01.03!S.31.01.03.01.Y</vt:lpstr>
      <vt:lpstr>S.31.01.03!S.31.01.03.01.Z</vt:lpstr>
      <vt:lpstr>S.31.01.03!S.31.01.03.02</vt:lpstr>
      <vt:lpstr>S.31.01.03!S.31.01.03.02.TC</vt:lpstr>
      <vt:lpstr>S.31.01.03!S.31.01.03.02.TD</vt:lpstr>
      <vt:lpstr>S.31.01.03!S.31.01.03.02.TK</vt:lpstr>
      <vt:lpstr>S.31.01.03!S.31.01.03.02.TKC</vt:lpstr>
      <vt:lpstr>S.31.01.03!S.31.01.03.02.TT</vt:lpstr>
      <vt:lpstr>S.31.01.03!S.31.01.03.02.TTC</vt:lpstr>
      <vt:lpstr>S.31.01.03!S.31.01.03.02.X</vt:lpstr>
      <vt:lpstr>S.31.01.03!S.31.01.03.02.Y</vt:lpstr>
      <vt:lpstr>S.31.01.03!S.31.01.03.02.Z</vt:lpstr>
      <vt:lpstr>S.31.01.03!S.31.01.03.TC</vt:lpstr>
      <vt:lpstr>S.31.01.04!S.31.01.04</vt:lpstr>
      <vt:lpstr>S.31.01.04!S.31.01.04.01</vt:lpstr>
      <vt:lpstr>S.31.01.04!S.31.01.04.01.TC</vt:lpstr>
      <vt:lpstr>S.31.01.04!S.31.01.04.01.TD</vt:lpstr>
      <vt:lpstr>S.31.01.04!S.31.01.04.01.TK</vt:lpstr>
      <vt:lpstr>S.31.01.04!S.31.01.04.01.TKC</vt:lpstr>
      <vt:lpstr>S.31.01.04!S.31.01.04.01.TT</vt:lpstr>
      <vt:lpstr>S.31.01.04!S.31.01.04.01.TTC</vt:lpstr>
      <vt:lpstr>S.31.01.04!S.31.01.04.01.X</vt:lpstr>
      <vt:lpstr>S.31.01.04!S.31.01.04.01.Y</vt:lpstr>
      <vt:lpstr>S.31.01.04!S.31.01.04.01.Z</vt:lpstr>
      <vt:lpstr>S.31.01.04!S.31.01.04.02</vt:lpstr>
      <vt:lpstr>S.31.01.04!S.31.01.04.02.TC</vt:lpstr>
      <vt:lpstr>S.31.01.04!S.31.01.04.02.TD</vt:lpstr>
      <vt:lpstr>S.31.01.04!S.31.01.04.02.TK</vt:lpstr>
      <vt:lpstr>S.31.01.04!S.31.01.04.02.TKC</vt:lpstr>
      <vt:lpstr>S.31.01.04!S.31.01.04.02.TT</vt:lpstr>
      <vt:lpstr>S.31.01.04!S.31.01.04.02.TTC</vt:lpstr>
      <vt:lpstr>S.31.01.04!S.31.01.04.02.X</vt:lpstr>
      <vt:lpstr>S.31.01.04!S.31.01.04.02.Y</vt:lpstr>
      <vt:lpstr>S.31.01.04!S.31.01.04.02.Z</vt:lpstr>
      <vt:lpstr>S.31.01.04!S.31.01.04.TC</vt:lpstr>
      <vt:lpstr>S.32.01.02!S.32.01.02</vt:lpstr>
      <vt:lpstr>S.32.01.02!S.32.01.02.01</vt:lpstr>
      <vt:lpstr>S.32.01.02!S.32.01.02.01.TC</vt:lpstr>
      <vt:lpstr>S.32.01.02!S.32.01.02.01.TD</vt:lpstr>
      <vt:lpstr>S.32.01.02!S.32.01.02.01.TK</vt:lpstr>
      <vt:lpstr>S.32.01.02!S.32.01.02.01.TKC</vt:lpstr>
      <vt:lpstr>S.32.01.02!S.32.01.02.01.TT</vt:lpstr>
      <vt:lpstr>S.32.01.02!S.32.01.02.01.TTC</vt:lpstr>
      <vt:lpstr>S.32.01.02!S.32.01.02.01.X</vt:lpstr>
      <vt:lpstr>S.32.01.02!S.32.01.02.01.Y</vt:lpstr>
      <vt:lpstr>S.32.01.02!S.32.01.02.TC</vt:lpstr>
      <vt:lpstr>S.33.01.01!S.33.01.01</vt:lpstr>
      <vt:lpstr>S.33.01.01!S.33.01.01.01</vt:lpstr>
      <vt:lpstr>S.33.01.01!S.33.01.01.01.TC</vt:lpstr>
      <vt:lpstr>S.33.01.01!S.33.01.01.01.TD</vt:lpstr>
      <vt:lpstr>S.33.01.01!S.33.01.01.01.TK</vt:lpstr>
      <vt:lpstr>S.33.01.01!S.33.01.01.01.TKC</vt:lpstr>
      <vt:lpstr>S.33.01.01!S.33.01.01.01.TT</vt:lpstr>
      <vt:lpstr>S.33.01.01!S.33.01.01.01.TTC</vt:lpstr>
      <vt:lpstr>S.33.01.01!S.33.01.01.01.X</vt:lpstr>
      <vt:lpstr>S.33.01.01!S.33.01.01.01.Y</vt:lpstr>
      <vt:lpstr>S.33.01.01!S.33.01.01.01.YHI</vt:lpstr>
      <vt:lpstr>S.33.01.01!S.33.01.01.01.Z</vt:lpstr>
      <vt:lpstr>S.33.01.01!S.33.01.01.02</vt:lpstr>
      <vt:lpstr>S.33.01.01!S.33.01.01.02.TC</vt:lpstr>
      <vt:lpstr>S.33.01.01!S.33.01.01.02.TD</vt:lpstr>
      <vt:lpstr>S.33.01.01!S.33.01.01.02.TK</vt:lpstr>
      <vt:lpstr>S.33.01.01!S.33.01.01.02.TKC</vt:lpstr>
      <vt:lpstr>S.33.01.01!S.33.01.01.02.TT</vt:lpstr>
      <vt:lpstr>S.33.01.01!S.33.01.01.02.TTC</vt:lpstr>
      <vt:lpstr>S.33.01.01!S.33.01.01.02.X</vt:lpstr>
      <vt:lpstr>S.33.01.01!S.33.01.01.02.Y</vt:lpstr>
      <vt:lpstr>S.33.01.01!S.33.01.01.02.Z</vt:lpstr>
      <vt:lpstr>S.33.01.01!S.33.01.01.TC</vt:lpstr>
      <vt:lpstr>S.34.01.01!S.34.01.01</vt:lpstr>
      <vt:lpstr>S.34.01.01!S.34.01.01.01</vt:lpstr>
      <vt:lpstr>S.34.01.01!S.34.01.01.01.TC</vt:lpstr>
      <vt:lpstr>S.34.01.01!S.34.01.01.01.TD</vt:lpstr>
      <vt:lpstr>S.34.01.01!S.34.01.01.01.TK</vt:lpstr>
      <vt:lpstr>S.34.01.01!S.34.01.01.01.TKC</vt:lpstr>
      <vt:lpstr>S.34.01.01!S.34.01.01.01.TT</vt:lpstr>
      <vt:lpstr>S.34.01.01!S.34.01.01.01.TTC</vt:lpstr>
      <vt:lpstr>S.34.01.01!S.34.01.01.01.X</vt:lpstr>
      <vt:lpstr>S.34.01.01!S.34.01.01.01.Y</vt:lpstr>
      <vt:lpstr>S.34.01.01!S.34.01.01.01.Z</vt:lpstr>
      <vt:lpstr>S.34.01.01!S.34.01.01.TC</vt:lpstr>
      <vt:lpstr>S.35.01.01!S.35.01.01</vt:lpstr>
      <vt:lpstr>S.35.01.01!S.35.01.01.01</vt:lpstr>
      <vt:lpstr>S.35.01.01!S.35.01.01.01.TC</vt:lpstr>
      <vt:lpstr>S.35.01.01!S.35.01.01.01.TD</vt:lpstr>
      <vt:lpstr>S.35.01.01!S.35.01.01.01.TK</vt:lpstr>
      <vt:lpstr>S.35.01.01!S.35.01.01.01.TKC</vt:lpstr>
      <vt:lpstr>S.35.01.01!S.35.01.01.01.TT</vt:lpstr>
      <vt:lpstr>S.35.01.01!S.35.01.01.01.TTC</vt:lpstr>
      <vt:lpstr>S.35.01.01!S.35.01.01.01.X</vt:lpstr>
      <vt:lpstr>S.35.01.01!S.35.01.01.01.Y</vt:lpstr>
      <vt:lpstr>S.35.01.01!S.35.01.01.01.Z</vt:lpstr>
      <vt:lpstr>S.35.01.01!S.35.01.01.TC</vt:lpstr>
      <vt:lpstr>S.36.01.01!S.36.01.01</vt:lpstr>
      <vt:lpstr>S.36.01.01!S.36.01.01.01</vt:lpstr>
      <vt:lpstr>S.36.01.01!S.36.01.01.01.TC</vt:lpstr>
      <vt:lpstr>S.36.01.01!S.36.01.01.01.TD</vt:lpstr>
      <vt:lpstr>S.36.01.01!S.36.01.01.01.TK</vt:lpstr>
      <vt:lpstr>S.36.01.01!S.36.01.01.01.TKC</vt:lpstr>
      <vt:lpstr>S.36.01.01!S.36.01.01.01.TT</vt:lpstr>
      <vt:lpstr>S.36.01.01!S.36.01.01.01.TTC</vt:lpstr>
      <vt:lpstr>S.36.01.01!S.36.01.01.01.X</vt:lpstr>
      <vt:lpstr>S.36.01.01!S.36.01.01.01.Y</vt:lpstr>
      <vt:lpstr>S.36.01.01!S.36.01.01.01.Z</vt:lpstr>
      <vt:lpstr>S.36.01.01!S.36.01.01.02</vt:lpstr>
      <vt:lpstr>S.36.01.01!S.36.01.01.02.TC</vt:lpstr>
      <vt:lpstr>S.36.01.01!S.36.01.01.02.TD</vt:lpstr>
      <vt:lpstr>S.36.01.01!S.36.01.01.02.TK</vt:lpstr>
      <vt:lpstr>S.36.01.01!S.36.01.01.02.TKC</vt:lpstr>
      <vt:lpstr>S.36.01.01!S.36.01.01.02.TT</vt:lpstr>
      <vt:lpstr>S.36.01.01!S.36.01.01.02.TTC</vt:lpstr>
      <vt:lpstr>S.36.01.01!S.36.01.01.02.X</vt:lpstr>
      <vt:lpstr>S.36.01.01!S.36.01.01.02.Y</vt:lpstr>
      <vt:lpstr>S.36.01.01!S.36.01.01.02.Z</vt:lpstr>
      <vt:lpstr>S.36.01.01!S.36.01.01.03</vt:lpstr>
      <vt:lpstr>S.36.01.01!S.36.01.01.03.TC</vt:lpstr>
      <vt:lpstr>S.36.01.01!S.36.01.01.03.TD</vt:lpstr>
      <vt:lpstr>S.36.01.01!S.36.01.01.03.TK</vt:lpstr>
      <vt:lpstr>S.36.01.01!S.36.01.01.03.TKC</vt:lpstr>
      <vt:lpstr>S.36.01.01!S.36.01.01.03.TT</vt:lpstr>
      <vt:lpstr>S.36.01.01!S.36.01.01.03.TTC</vt:lpstr>
      <vt:lpstr>S.36.01.01!S.36.01.01.03.X</vt:lpstr>
      <vt:lpstr>S.36.01.01!S.36.01.01.03.Y</vt:lpstr>
      <vt:lpstr>S.36.01.01!S.36.01.01.03.Z</vt:lpstr>
      <vt:lpstr>S.36.01.01!S.36.01.01.TC</vt:lpstr>
      <vt:lpstr>S.36.02.01!S.36.02.01</vt:lpstr>
      <vt:lpstr>S.36.02.01!S.36.02.01.01</vt:lpstr>
      <vt:lpstr>S.36.02.01!S.36.02.01.01.TC</vt:lpstr>
      <vt:lpstr>S.36.02.01!S.36.02.01.01.TD</vt:lpstr>
      <vt:lpstr>S.36.02.01!S.36.02.01.01.TK</vt:lpstr>
      <vt:lpstr>S.36.02.01!S.36.02.01.01.TKC</vt:lpstr>
      <vt:lpstr>S.36.02.01!S.36.02.01.01.TT</vt:lpstr>
      <vt:lpstr>S.36.02.01!S.36.02.01.01.TTC</vt:lpstr>
      <vt:lpstr>S.36.02.01!S.36.02.01.01.X</vt:lpstr>
      <vt:lpstr>S.36.02.01!S.36.02.01.01.Y</vt:lpstr>
      <vt:lpstr>S.36.02.01!S.36.02.01.01.Z</vt:lpstr>
      <vt:lpstr>S.36.02.01!S.36.02.01.02</vt:lpstr>
      <vt:lpstr>S.36.02.01!S.36.02.01.02.TC</vt:lpstr>
      <vt:lpstr>S.36.02.01!S.36.02.01.02.TD</vt:lpstr>
      <vt:lpstr>S.36.02.01!S.36.02.01.02.TK</vt:lpstr>
      <vt:lpstr>S.36.02.01!S.36.02.01.02.TKC</vt:lpstr>
      <vt:lpstr>S.36.02.01!S.36.02.01.02.TT</vt:lpstr>
      <vt:lpstr>S.36.02.01!S.36.02.01.02.TTC</vt:lpstr>
      <vt:lpstr>S.36.02.01!S.36.02.01.02.X</vt:lpstr>
      <vt:lpstr>S.36.02.01!S.36.02.01.02.Y</vt:lpstr>
      <vt:lpstr>S.36.02.01!S.36.02.01.02.Z</vt:lpstr>
      <vt:lpstr>S.36.02.01!S.36.02.01.03</vt:lpstr>
      <vt:lpstr>S.36.02.01!S.36.02.01.03.TC</vt:lpstr>
      <vt:lpstr>S.36.02.01!S.36.02.01.03.TD</vt:lpstr>
      <vt:lpstr>S.36.02.01!S.36.02.01.03.TK</vt:lpstr>
      <vt:lpstr>S.36.02.01!S.36.02.01.03.TKC</vt:lpstr>
      <vt:lpstr>S.36.02.01!S.36.02.01.03.TT</vt:lpstr>
      <vt:lpstr>S.36.02.01!S.36.02.01.03.TTC</vt:lpstr>
      <vt:lpstr>S.36.02.01!S.36.02.01.03.X</vt:lpstr>
      <vt:lpstr>S.36.02.01!S.36.02.01.03.Y</vt:lpstr>
      <vt:lpstr>S.36.02.01!S.36.02.01.03.Z</vt:lpstr>
      <vt:lpstr>S.36.02.01!S.36.02.01.04</vt:lpstr>
      <vt:lpstr>S.36.02.01!S.36.02.01.04.TC</vt:lpstr>
      <vt:lpstr>S.36.02.01!S.36.02.01.04.TD</vt:lpstr>
      <vt:lpstr>S.36.02.01!S.36.02.01.04.TK</vt:lpstr>
      <vt:lpstr>S.36.02.01!S.36.02.01.04.TKC</vt:lpstr>
      <vt:lpstr>S.36.02.01!S.36.02.01.04.TT</vt:lpstr>
      <vt:lpstr>S.36.02.01!S.36.02.01.04.TTC</vt:lpstr>
      <vt:lpstr>S.36.02.01!S.36.02.01.04.X</vt:lpstr>
      <vt:lpstr>S.36.02.01!S.36.02.01.04.Y</vt:lpstr>
      <vt:lpstr>S.36.02.01!S.36.02.01.04.Z</vt:lpstr>
      <vt:lpstr>S.36.02.01!S.36.02.01.05</vt:lpstr>
      <vt:lpstr>S.36.02.01!S.36.02.01.05.TC</vt:lpstr>
      <vt:lpstr>S.36.02.01!S.36.02.01.05.TD</vt:lpstr>
      <vt:lpstr>S.36.02.01!S.36.02.01.05.TK</vt:lpstr>
      <vt:lpstr>S.36.02.01!S.36.02.01.05.TKC</vt:lpstr>
      <vt:lpstr>S.36.02.01!S.36.02.01.05.TT</vt:lpstr>
      <vt:lpstr>S.36.02.01!S.36.02.01.05.TTC</vt:lpstr>
      <vt:lpstr>S.36.02.01!S.36.02.01.05.X</vt:lpstr>
      <vt:lpstr>S.36.02.01!S.36.02.01.05.Y</vt:lpstr>
      <vt:lpstr>S.36.02.01!S.36.02.01.05.Z</vt:lpstr>
      <vt:lpstr>S.36.02.01!S.36.02.01.06</vt:lpstr>
      <vt:lpstr>S.36.02.01!S.36.02.01.06.TC</vt:lpstr>
      <vt:lpstr>S.36.02.01!S.36.02.01.06.TD</vt:lpstr>
      <vt:lpstr>S.36.02.01!S.36.02.01.06.TK</vt:lpstr>
      <vt:lpstr>S.36.02.01!S.36.02.01.06.TKC</vt:lpstr>
      <vt:lpstr>S.36.02.01!S.36.02.01.06.TT</vt:lpstr>
      <vt:lpstr>S.36.02.01!S.36.02.01.06.TTC</vt:lpstr>
      <vt:lpstr>S.36.02.01!S.36.02.01.06.X</vt:lpstr>
      <vt:lpstr>S.36.02.01!S.36.02.01.06.Y</vt:lpstr>
      <vt:lpstr>S.36.02.01!S.36.02.01.06.Z</vt:lpstr>
      <vt:lpstr>S.36.02.01!S.36.02.01.07</vt:lpstr>
      <vt:lpstr>S.36.02.01!S.36.02.01.07.TC</vt:lpstr>
      <vt:lpstr>S.36.02.01!S.36.02.01.07.TD</vt:lpstr>
      <vt:lpstr>S.36.02.01!S.36.02.01.07.TK</vt:lpstr>
      <vt:lpstr>S.36.02.01!S.36.02.01.07.TKC</vt:lpstr>
      <vt:lpstr>S.36.02.01!S.36.02.01.07.TT</vt:lpstr>
      <vt:lpstr>S.36.02.01!S.36.02.01.07.TTC</vt:lpstr>
      <vt:lpstr>S.36.02.01!S.36.02.01.07.X</vt:lpstr>
      <vt:lpstr>S.36.02.01!S.36.02.01.07.Y</vt:lpstr>
      <vt:lpstr>S.36.02.01!S.36.02.01.07.YHI</vt:lpstr>
      <vt:lpstr>S.36.02.01!S.36.02.01.07.Z</vt:lpstr>
      <vt:lpstr>S.36.02.01!S.36.02.01.TC</vt:lpstr>
      <vt:lpstr>S.36.03.01!S.36.03.01</vt:lpstr>
      <vt:lpstr>S.36.03.01!S.36.03.01.01</vt:lpstr>
      <vt:lpstr>S.36.03.01!S.36.03.01.01.TC</vt:lpstr>
      <vt:lpstr>S.36.03.01!S.36.03.01.01.TD</vt:lpstr>
      <vt:lpstr>S.36.03.01!S.36.03.01.01.TK</vt:lpstr>
      <vt:lpstr>S.36.03.01!S.36.03.01.01.TKC</vt:lpstr>
      <vt:lpstr>S.36.03.01!S.36.03.01.01.TT</vt:lpstr>
      <vt:lpstr>S.36.03.01!S.36.03.01.01.TTC</vt:lpstr>
      <vt:lpstr>S.36.03.01!S.36.03.01.01.X</vt:lpstr>
      <vt:lpstr>S.36.03.01!S.36.03.01.01.Y</vt:lpstr>
      <vt:lpstr>S.36.03.01!S.36.03.01.01.Z</vt:lpstr>
      <vt:lpstr>S.36.03.01!S.36.03.01.02</vt:lpstr>
      <vt:lpstr>S.36.03.01!S.36.03.01.02.TC</vt:lpstr>
      <vt:lpstr>S.36.03.01!S.36.03.01.02.TD</vt:lpstr>
      <vt:lpstr>S.36.03.01!S.36.03.01.02.TK</vt:lpstr>
      <vt:lpstr>S.36.03.01!S.36.03.01.02.TKC</vt:lpstr>
      <vt:lpstr>S.36.03.01!S.36.03.01.02.TT</vt:lpstr>
      <vt:lpstr>S.36.03.01!S.36.03.01.02.TTC</vt:lpstr>
      <vt:lpstr>S.36.03.01!S.36.03.01.02.X</vt:lpstr>
      <vt:lpstr>S.36.03.01!S.36.03.01.02.Y</vt:lpstr>
      <vt:lpstr>S.36.03.01!S.36.03.01.02.Z</vt:lpstr>
      <vt:lpstr>S.36.03.01!S.36.03.01.03</vt:lpstr>
      <vt:lpstr>S.36.03.01!S.36.03.01.03.TC</vt:lpstr>
      <vt:lpstr>S.36.03.01!S.36.03.01.03.TD</vt:lpstr>
      <vt:lpstr>S.36.03.01!S.36.03.01.03.TK</vt:lpstr>
      <vt:lpstr>S.36.03.01!S.36.03.01.03.TKC</vt:lpstr>
      <vt:lpstr>S.36.03.01!S.36.03.01.03.TT</vt:lpstr>
      <vt:lpstr>S.36.03.01!S.36.03.01.03.TTC</vt:lpstr>
      <vt:lpstr>S.36.03.01!S.36.03.01.03.X</vt:lpstr>
      <vt:lpstr>S.36.03.01!S.36.03.01.03.Y</vt:lpstr>
      <vt:lpstr>S.36.03.01!S.36.03.01.03.Z</vt:lpstr>
      <vt:lpstr>S.36.03.01!S.36.03.01.TC</vt:lpstr>
      <vt:lpstr>S.36.04.01!S.36.04.01</vt:lpstr>
      <vt:lpstr>S.36.04.01!S.36.04.01.01</vt:lpstr>
      <vt:lpstr>S.36.04.01!S.36.04.01.01.TC</vt:lpstr>
      <vt:lpstr>S.36.04.01!S.36.04.01.01.TD</vt:lpstr>
      <vt:lpstr>S.36.04.01!S.36.04.01.01.TK</vt:lpstr>
      <vt:lpstr>S.36.04.01!S.36.04.01.01.TKC</vt:lpstr>
      <vt:lpstr>S.36.04.01!S.36.04.01.01.TT</vt:lpstr>
      <vt:lpstr>S.36.04.01!S.36.04.01.01.TTC</vt:lpstr>
      <vt:lpstr>S.36.04.01!S.36.04.01.01.X</vt:lpstr>
      <vt:lpstr>S.36.04.01!S.36.04.01.01.Y</vt:lpstr>
      <vt:lpstr>S.36.04.01!S.36.04.01.01.Z</vt:lpstr>
      <vt:lpstr>S.36.04.01!S.36.04.01.02</vt:lpstr>
      <vt:lpstr>S.36.04.01!S.36.04.01.02.TC</vt:lpstr>
      <vt:lpstr>S.36.04.01!S.36.04.01.02.TD</vt:lpstr>
      <vt:lpstr>S.36.04.01!S.36.04.01.02.TK</vt:lpstr>
      <vt:lpstr>S.36.04.01!S.36.04.01.02.TKC</vt:lpstr>
      <vt:lpstr>S.36.04.01!S.36.04.01.02.TT</vt:lpstr>
      <vt:lpstr>S.36.04.01!S.36.04.01.02.TTC</vt:lpstr>
      <vt:lpstr>S.36.04.01!S.36.04.01.02.X</vt:lpstr>
      <vt:lpstr>S.36.04.01!S.36.04.01.02.Y</vt:lpstr>
      <vt:lpstr>S.36.04.01!S.36.04.01.02.Z</vt:lpstr>
      <vt:lpstr>S.36.04.01!S.36.04.01.03</vt:lpstr>
      <vt:lpstr>S.36.04.01!S.36.04.01.03.TC</vt:lpstr>
      <vt:lpstr>S.36.04.01!S.36.04.01.03.TD</vt:lpstr>
      <vt:lpstr>S.36.04.01!S.36.04.01.03.TK</vt:lpstr>
      <vt:lpstr>S.36.04.01!S.36.04.01.03.TKC</vt:lpstr>
      <vt:lpstr>S.36.04.01!S.36.04.01.03.TT</vt:lpstr>
      <vt:lpstr>S.36.04.01!S.36.04.01.03.TTC</vt:lpstr>
      <vt:lpstr>S.36.04.01!S.36.04.01.03.X</vt:lpstr>
      <vt:lpstr>S.36.04.01!S.36.04.01.03.Y</vt:lpstr>
      <vt:lpstr>S.36.04.01!S.36.04.01.03.Z</vt:lpstr>
      <vt:lpstr>S.36.04.01!S.36.04.01.04</vt:lpstr>
      <vt:lpstr>S.36.04.01!S.36.04.01.04.TC</vt:lpstr>
      <vt:lpstr>S.36.04.01!S.36.04.01.04.TD</vt:lpstr>
      <vt:lpstr>S.36.04.01!S.36.04.01.04.TK</vt:lpstr>
      <vt:lpstr>S.36.04.01!S.36.04.01.04.TKC</vt:lpstr>
      <vt:lpstr>S.36.04.01!S.36.04.01.04.TT</vt:lpstr>
      <vt:lpstr>S.36.04.01!S.36.04.01.04.TTC</vt:lpstr>
      <vt:lpstr>S.36.04.01!S.36.04.01.04.X</vt:lpstr>
      <vt:lpstr>S.36.04.01!S.36.04.01.04.Y</vt:lpstr>
      <vt:lpstr>S.36.04.01!S.36.04.01.04.Z</vt:lpstr>
      <vt:lpstr>S.36.04.01!S.36.04.01.TC</vt:lpstr>
      <vt:lpstr>S.37.01.01!S.37.01.01</vt:lpstr>
      <vt:lpstr>S.37.01.01!S.37.01.01.01</vt:lpstr>
      <vt:lpstr>S.37.01.01!S.37.01.01.01.TC</vt:lpstr>
      <vt:lpstr>S.37.01.01!S.37.01.01.01.TD</vt:lpstr>
      <vt:lpstr>S.37.01.01!S.37.01.01.01.TK</vt:lpstr>
      <vt:lpstr>S.37.01.01!S.37.01.01.01.TKC</vt:lpstr>
      <vt:lpstr>S.37.01.01!S.37.01.01.01.TT</vt:lpstr>
      <vt:lpstr>S.37.01.01!S.37.01.01.01.TTC</vt:lpstr>
      <vt:lpstr>S.37.01.01!S.37.01.01.01.X</vt:lpstr>
      <vt:lpstr>S.37.01.01!S.37.01.01.01.Y</vt:lpstr>
      <vt:lpstr>S.37.01.01!S.37.01.01.01.Z</vt:lpstr>
      <vt:lpstr>S.37.01.01!S.37.01.01.02</vt:lpstr>
      <vt:lpstr>S.37.01.01!S.37.01.01.02.TC</vt:lpstr>
      <vt:lpstr>S.37.01.01!S.37.01.01.02.TD</vt:lpstr>
      <vt:lpstr>S.37.01.01!S.37.01.01.02.TK</vt:lpstr>
      <vt:lpstr>S.37.01.01!S.37.01.01.02.TKC</vt:lpstr>
      <vt:lpstr>S.37.01.01!S.37.01.01.02.TT</vt:lpstr>
      <vt:lpstr>S.37.01.01!S.37.01.01.02.TTC</vt:lpstr>
      <vt:lpstr>S.37.01.01!S.37.01.01.02.X</vt:lpstr>
      <vt:lpstr>S.37.01.01!S.37.01.01.02.Y</vt:lpstr>
      <vt:lpstr>S.37.01.01!S.37.01.01.02.Z</vt:lpstr>
      <vt:lpstr>S.37.01.01!S.37.01.01.TC</vt:lpstr>
      <vt:lpstr>'S.38.01.{01,02}'!S.38.01.01</vt:lpstr>
      <vt:lpstr>'S.38.01.{01,02}'!S.38.01.01.01</vt:lpstr>
      <vt:lpstr>'S.38.01.{01,02}'!S.38.01.01.01.TC</vt:lpstr>
      <vt:lpstr>'S.38.01.{01,02}'!S.38.01.01.01.TD</vt:lpstr>
      <vt:lpstr>'S.38.01.{01,02}'!S.38.01.01.01.TL</vt:lpstr>
      <vt:lpstr>'S.38.01.{01,02}'!S.38.01.01.01.TLC</vt:lpstr>
      <vt:lpstr>'S.38.01.{01,02}'!S.38.01.01.01.TT</vt:lpstr>
      <vt:lpstr>'S.38.01.{01,02}'!S.38.01.01.01.TTC</vt:lpstr>
      <vt:lpstr>'S.38.01.{01,02}'!S.38.01.01.01.X</vt:lpstr>
      <vt:lpstr>'S.38.01.{01,02}'!S.38.01.01.01.Y</vt:lpstr>
      <vt:lpstr>'S.38.01.{01,02}'!S.38.01.01.01.Z</vt:lpstr>
      <vt:lpstr>'S.38.01.{01,02}'!S.38.01.01.TC</vt:lpstr>
      <vt:lpstr>'S.38.01.{01,02}'!S.38.01.02</vt:lpstr>
      <vt:lpstr>'S.38.01.{01,02}'!S.38.01.02.01</vt:lpstr>
      <vt:lpstr>'S.38.01.{01,02}'!S.38.01.02.01.TC</vt:lpstr>
      <vt:lpstr>'S.38.01.{01,02}'!S.38.01.02.01.TD</vt:lpstr>
      <vt:lpstr>'S.38.01.{01,02}'!S.38.01.02.01.TL</vt:lpstr>
      <vt:lpstr>'S.38.01.{01,02}'!S.38.01.02.01.TLC</vt:lpstr>
      <vt:lpstr>'S.38.01.{01,02}'!S.38.01.02.01.TT</vt:lpstr>
      <vt:lpstr>'S.38.01.{01,02}'!S.38.01.02.01.TTC</vt:lpstr>
      <vt:lpstr>'S.38.01.{01,02}'!S.38.01.02.01.X</vt:lpstr>
      <vt:lpstr>'S.38.01.{01,02}'!S.38.01.02.01.Y</vt:lpstr>
      <vt:lpstr>'S.38.01.{01,02}'!S.38.01.02.01.Z</vt:lpstr>
      <vt:lpstr>'S.38.01.{01,02}'!S.38.01.02.TC</vt:lpstr>
      <vt:lpstr>'S.39.01.{01,02}'!S.39.01.01</vt:lpstr>
      <vt:lpstr>'S.39.01.{01,02}'!S.39.01.01.01</vt:lpstr>
      <vt:lpstr>'S.39.01.{01,02}'!S.39.01.01.01.TC</vt:lpstr>
      <vt:lpstr>'S.39.01.{01,02}'!S.39.01.01.01.TD</vt:lpstr>
      <vt:lpstr>'S.39.01.{01,02}'!S.39.01.01.01.TL</vt:lpstr>
      <vt:lpstr>'S.39.01.{01,02}'!S.39.01.01.01.TLC</vt:lpstr>
      <vt:lpstr>'S.39.01.{01,02}'!S.39.01.01.01.TT</vt:lpstr>
      <vt:lpstr>'S.39.01.{01,02}'!S.39.01.01.01.TTC</vt:lpstr>
      <vt:lpstr>'S.39.01.{01,02}'!S.39.01.01.01.Y</vt:lpstr>
      <vt:lpstr>'S.39.01.{01,02}'!S.39.01.01.01.Z</vt:lpstr>
      <vt:lpstr>'S.39.01.{01,02}'!S.39.01.01.TC</vt:lpstr>
      <vt:lpstr>'S.39.01.{01,02}'!S.39.01.02</vt:lpstr>
      <vt:lpstr>'S.39.01.{01,02}'!S.39.01.02.01</vt:lpstr>
      <vt:lpstr>'S.39.01.{01,02}'!S.39.01.02.01.TC</vt:lpstr>
      <vt:lpstr>'S.39.01.{01,02}'!S.39.01.02.01.TD</vt:lpstr>
      <vt:lpstr>'S.39.01.{01,02}'!S.39.01.02.01.TL</vt:lpstr>
      <vt:lpstr>'S.39.01.{01,02}'!S.39.01.02.01.TLC</vt:lpstr>
      <vt:lpstr>'S.39.01.{01,02}'!S.39.01.02.01.TT</vt:lpstr>
      <vt:lpstr>'S.39.01.{01,02}'!S.39.01.02.01.TTC</vt:lpstr>
      <vt:lpstr>'S.39.01.{01,02}'!S.39.01.02.01.Y</vt:lpstr>
      <vt:lpstr>'S.39.01.{01,02}'!S.39.01.02.01.Z</vt:lpstr>
      <vt:lpstr>'S.39.01.{01,02}'!S.39.01.02.TC</vt:lpstr>
      <vt:lpstr>'S.40.01.{01,02}'!S.40.01.01</vt:lpstr>
      <vt:lpstr>'S.40.01.{01,02}'!S.40.01.01.01</vt:lpstr>
      <vt:lpstr>'S.40.01.{01,02}'!S.40.01.01.01.TC</vt:lpstr>
      <vt:lpstr>'S.40.01.{01,02}'!S.40.01.01.01.TD</vt:lpstr>
      <vt:lpstr>'S.40.01.{01,02}'!S.40.01.01.01.TL</vt:lpstr>
      <vt:lpstr>'S.40.01.{01,02}'!S.40.01.01.01.TLC</vt:lpstr>
      <vt:lpstr>'S.40.01.{01,02}'!S.40.01.01.01.TT</vt:lpstr>
      <vt:lpstr>'S.40.01.{01,02}'!S.40.01.01.01.TTC</vt:lpstr>
      <vt:lpstr>'S.40.01.{01,02}'!S.40.01.01.01.Y</vt:lpstr>
      <vt:lpstr>'S.40.01.{01,02}'!S.40.01.01.01.Z</vt:lpstr>
      <vt:lpstr>'S.40.01.{01,02}'!S.40.01.01.TC</vt:lpstr>
      <vt:lpstr>'S.40.01.{01,02}'!S.40.01.02</vt:lpstr>
      <vt:lpstr>'S.40.01.{01,02}'!S.40.01.02.01</vt:lpstr>
      <vt:lpstr>'S.40.01.{01,02}'!S.40.01.02.01.TC</vt:lpstr>
      <vt:lpstr>'S.40.01.{01,02}'!S.40.01.02.01.TD</vt:lpstr>
      <vt:lpstr>'S.40.01.{01,02}'!S.40.01.02.01.TL</vt:lpstr>
      <vt:lpstr>'S.40.01.{01,02}'!S.40.01.02.01.TLC</vt:lpstr>
      <vt:lpstr>'S.40.01.{01,02}'!S.40.01.02.01.TT</vt:lpstr>
      <vt:lpstr>'S.40.01.{01,02}'!S.40.01.02.01.TTC</vt:lpstr>
      <vt:lpstr>'S.40.01.{01,02}'!S.40.01.02.01.Y</vt:lpstr>
      <vt:lpstr>'S.40.01.{01,02}'!S.40.01.02.01.Z</vt:lpstr>
      <vt:lpstr>'S.40.01.{01,02}'!S.40.01.02.TC</vt:lpstr>
      <vt:lpstr>'S.41.01.{01,02}'!S.41.01.01</vt:lpstr>
      <vt:lpstr>'S.41.01.{01,02}'!S.41.01.01.01</vt:lpstr>
      <vt:lpstr>'S.41.01.{01,02}'!S.41.01.01.01.TC</vt:lpstr>
      <vt:lpstr>'S.41.01.{01,02}'!S.41.01.01.01.TD</vt:lpstr>
      <vt:lpstr>'S.41.01.{01,02}'!S.41.01.01.01.TL</vt:lpstr>
      <vt:lpstr>'S.41.01.{01,02}'!S.41.01.01.01.TLC</vt:lpstr>
      <vt:lpstr>'S.41.01.{01,02}'!S.41.01.01.01.TT</vt:lpstr>
      <vt:lpstr>'S.41.01.{01,02}'!S.41.01.01.01.TTC</vt:lpstr>
      <vt:lpstr>'S.41.01.{01,02}'!S.41.01.01.01.Y</vt:lpstr>
      <vt:lpstr>'S.41.01.{01,02}'!S.41.01.01.01.Z</vt:lpstr>
      <vt:lpstr>'S.41.01.{01,02}'!S.41.01.01.TC</vt:lpstr>
      <vt:lpstr>'S.41.01.{01,02}'!S.41.01.02</vt:lpstr>
      <vt:lpstr>'S.41.01.{01,02}'!S.41.01.02.01</vt:lpstr>
      <vt:lpstr>'S.41.01.{01,02}'!S.41.01.02.01.TC</vt:lpstr>
      <vt:lpstr>'S.41.01.{01,02}'!S.41.01.02.01.TD</vt:lpstr>
      <vt:lpstr>'S.41.01.{01,02}'!S.41.01.02.01.TL</vt:lpstr>
      <vt:lpstr>'S.41.01.{01,02}'!S.41.01.02.01.TLC</vt:lpstr>
      <vt:lpstr>'S.41.01.{01,02}'!S.41.01.02.01.TT</vt:lpstr>
      <vt:lpstr>'S.41.01.{01,02}'!S.41.01.02.01.TTC</vt:lpstr>
      <vt:lpstr>'S.41.01.{01,02}'!S.41.01.02.01.Y</vt:lpstr>
      <vt:lpstr>'S.41.01.{01,02}'!S.41.01.02.01.Z</vt:lpstr>
      <vt:lpstr>'S.41.01.{01,02}'!S.41.01.02.TC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Pierre-Jean Vouette</dc:creator>
  <cp:lastModifiedBy>Bartosz Ochocki</cp:lastModifiedBy>
  <cp:lastPrinted>2014-12-02T07:50:23Z</cp:lastPrinted>
  <dcterms:created xsi:type="dcterms:W3CDTF">2013-02-23T22:04:11Z</dcterms:created>
  <dcterms:modified xsi:type="dcterms:W3CDTF">2015-04-27T09:12:38Z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